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enjamin\Google Drive\Bitcoin Impacts\Paper\Scientific Reports\R&amp;R 8-10-22\"/>
    </mc:Choice>
  </mc:AlternateContent>
  <xr:revisionPtr revIDLastSave="0" documentId="13_ncr:1_{562EB9A5-A408-44C1-A11D-094657C037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verview" sheetId="28" r:id="rId1"/>
    <sheet name="Bitcoin Data" sheetId="8" r:id="rId2"/>
    <sheet name="Emissions Factors" sheetId="22" r:id="rId3"/>
    <sheet name="Damage Estimates" sheetId="5" r:id="rId4"/>
    <sheet name="Supp Table 1" sheetId="30" r:id="rId5"/>
    <sheet name="Supp Table 2" sheetId="31" r:id="rId6"/>
    <sheet name="Supp Table 3" sheetId="29" r:id="rId7"/>
    <sheet name="Mining Rigs" sheetId="9" r:id="rId8"/>
    <sheet name="Comparison to Other Commodities" sheetId="26" r:id="rId9"/>
    <sheet name="Other Commodity Prices" sheetId="7" r:id="rId10"/>
    <sheet name="Social Cost of Carbon" sheetId="2" r:id="rId11"/>
  </sheets>
  <definedNames>
    <definedName name="Date_range" localSheetId="4">#REF!</definedName>
    <definedName name="Date_range" localSheetId="6">#REF!</definedName>
    <definedName name="Date_range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198" i="31" l="1"/>
  <c r="A2198" i="31"/>
  <c r="C2197" i="31"/>
  <c r="A2197" i="31"/>
  <c r="C2196" i="31"/>
  <c r="A2196" i="31"/>
  <c r="C2195" i="31"/>
  <c r="A2195" i="31"/>
  <c r="C2194" i="31"/>
  <c r="A2194" i="31"/>
  <c r="C2193" i="31"/>
  <c r="A2193" i="31"/>
  <c r="C2192" i="31"/>
  <c r="A2192" i="31"/>
  <c r="C2191" i="31"/>
  <c r="A2191" i="31"/>
  <c r="C2190" i="31"/>
  <c r="A2190" i="31"/>
  <c r="C2189" i="31"/>
  <c r="A2189" i="31"/>
  <c r="C2188" i="31"/>
  <c r="A2188" i="31"/>
  <c r="C2187" i="31"/>
  <c r="A2187" i="31"/>
  <c r="C2186" i="31"/>
  <c r="A2186" i="31"/>
  <c r="C2185" i="31"/>
  <c r="A2185" i="31"/>
  <c r="C2184" i="31"/>
  <c r="A2184" i="31"/>
  <c r="C2183" i="31"/>
  <c r="A2183" i="31"/>
  <c r="C2182" i="31"/>
  <c r="A2182" i="31"/>
  <c r="C2181" i="31"/>
  <c r="A2181" i="31"/>
  <c r="C2180" i="31"/>
  <c r="A2180" i="31"/>
  <c r="C2179" i="31"/>
  <c r="A2179" i="31"/>
  <c r="C2178" i="31"/>
  <c r="A2178" i="31"/>
  <c r="C2177" i="31"/>
  <c r="A2177" i="31"/>
  <c r="C2176" i="31"/>
  <c r="A2176" i="31"/>
  <c r="C2175" i="31"/>
  <c r="A2175" i="31"/>
  <c r="C2174" i="31"/>
  <c r="A2174" i="31"/>
  <c r="C2173" i="31"/>
  <c r="A2173" i="31"/>
  <c r="C2172" i="31"/>
  <c r="A2172" i="31"/>
  <c r="C2171" i="31"/>
  <c r="A2171" i="31"/>
  <c r="C2170" i="31"/>
  <c r="A2170" i="31"/>
  <c r="C2169" i="31"/>
  <c r="A2169" i="31"/>
  <c r="C2168" i="31"/>
  <c r="A2168" i="31"/>
  <c r="C2167" i="31"/>
  <c r="A2167" i="31"/>
  <c r="C2166" i="31"/>
  <c r="A2166" i="31"/>
  <c r="C2165" i="31"/>
  <c r="A2165" i="31"/>
  <c r="C2164" i="31"/>
  <c r="A2164" i="31"/>
  <c r="C2163" i="31"/>
  <c r="A2163" i="31"/>
  <c r="C2162" i="31"/>
  <c r="A2162" i="31"/>
  <c r="C2161" i="31"/>
  <c r="A2161" i="31"/>
  <c r="C2160" i="31"/>
  <c r="A2160" i="31"/>
  <c r="C2159" i="31"/>
  <c r="A2159" i="31"/>
  <c r="C2158" i="31"/>
  <c r="A2158" i="31"/>
  <c r="C2157" i="31"/>
  <c r="A2157" i="31"/>
  <c r="C2156" i="31"/>
  <c r="A2156" i="31"/>
  <c r="C2155" i="31"/>
  <c r="A2155" i="31"/>
  <c r="C2154" i="31"/>
  <c r="A2154" i="31"/>
  <c r="C2153" i="31"/>
  <c r="A2153" i="31"/>
  <c r="C2152" i="31"/>
  <c r="A2152" i="31"/>
  <c r="C2151" i="31"/>
  <c r="A2151" i="31"/>
  <c r="C2150" i="31"/>
  <c r="A2150" i="31"/>
  <c r="C2149" i="31"/>
  <c r="A2149" i="31"/>
  <c r="C2148" i="31"/>
  <c r="A2148" i="31"/>
  <c r="C2147" i="31"/>
  <c r="A2147" i="31"/>
  <c r="C2146" i="31"/>
  <c r="A2146" i="31"/>
  <c r="C2145" i="31"/>
  <c r="A2145" i="31"/>
  <c r="C2144" i="31"/>
  <c r="A2144" i="31"/>
  <c r="C2143" i="31"/>
  <c r="A2143" i="31"/>
  <c r="C2142" i="31"/>
  <c r="A2142" i="31"/>
  <c r="C2141" i="31"/>
  <c r="A2141" i="31"/>
  <c r="C2140" i="31"/>
  <c r="A2140" i="31"/>
  <c r="C2139" i="31"/>
  <c r="A2139" i="31"/>
  <c r="C2138" i="31"/>
  <c r="A2138" i="31"/>
  <c r="C2137" i="31"/>
  <c r="A2137" i="31"/>
  <c r="C2136" i="31"/>
  <c r="A2136" i="31"/>
  <c r="C2135" i="31"/>
  <c r="A2135" i="31"/>
  <c r="C2134" i="31"/>
  <c r="A2134" i="31"/>
  <c r="C2133" i="31"/>
  <c r="A2133" i="31"/>
  <c r="C2132" i="31"/>
  <c r="A2132" i="31"/>
  <c r="C2131" i="31"/>
  <c r="A2131" i="31"/>
  <c r="C2130" i="31"/>
  <c r="A2130" i="31"/>
  <c r="C2129" i="31"/>
  <c r="A2129" i="31"/>
  <c r="C2128" i="31"/>
  <c r="A2128" i="31"/>
  <c r="C2127" i="31"/>
  <c r="A2127" i="31"/>
  <c r="C2126" i="31"/>
  <c r="A2126" i="31"/>
  <c r="C2125" i="31"/>
  <c r="A2125" i="31"/>
  <c r="C2124" i="31"/>
  <c r="A2124" i="31"/>
  <c r="C2123" i="31"/>
  <c r="A2123" i="31"/>
  <c r="C2122" i="31"/>
  <c r="A2122" i="31"/>
  <c r="C2121" i="31"/>
  <c r="A2121" i="31"/>
  <c r="C2120" i="31"/>
  <c r="A2120" i="31"/>
  <c r="C2119" i="31"/>
  <c r="A2119" i="31"/>
  <c r="C2118" i="31"/>
  <c r="A2118" i="31"/>
  <c r="C2117" i="31"/>
  <c r="A2117" i="31"/>
  <c r="C2116" i="31"/>
  <c r="A2116" i="31"/>
  <c r="C2115" i="31"/>
  <c r="A2115" i="31"/>
  <c r="C2114" i="31"/>
  <c r="A2114" i="31"/>
  <c r="C2113" i="31"/>
  <c r="A2113" i="31"/>
  <c r="C2112" i="31"/>
  <c r="A2112" i="31"/>
  <c r="C2111" i="31"/>
  <c r="A2111" i="31"/>
  <c r="C2110" i="31"/>
  <c r="A2110" i="31"/>
  <c r="C2109" i="31"/>
  <c r="A2109" i="31"/>
  <c r="C2108" i="31"/>
  <c r="A2108" i="31"/>
  <c r="C2107" i="31"/>
  <c r="A2107" i="31"/>
  <c r="C2106" i="31"/>
  <c r="A2106" i="31"/>
  <c r="C2105" i="31"/>
  <c r="A2105" i="31"/>
  <c r="C2104" i="31"/>
  <c r="A2104" i="31"/>
  <c r="C2103" i="31"/>
  <c r="A2103" i="31"/>
  <c r="C2102" i="31"/>
  <c r="A2102" i="31"/>
  <c r="C2101" i="31"/>
  <c r="A2101" i="31"/>
  <c r="C2100" i="31"/>
  <c r="A2100" i="31"/>
  <c r="C2099" i="31"/>
  <c r="A2099" i="31"/>
  <c r="C2098" i="31"/>
  <c r="A2098" i="31"/>
  <c r="C2097" i="31"/>
  <c r="A2097" i="31"/>
  <c r="C2096" i="31"/>
  <c r="A2096" i="31"/>
  <c r="C2095" i="31"/>
  <c r="A2095" i="31"/>
  <c r="C2094" i="31"/>
  <c r="A2094" i="31"/>
  <c r="C2093" i="31"/>
  <c r="A2093" i="31"/>
  <c r="C2092" i="31"/>
  <c r="A2092" i="31"/>
  <c r="C2091" i="31"/>
  <c r="A2091" i="31"/>
  <c r="C2090" i="31"/>
  <c r="A2090" i="31"/>
  <c r="C2089" i="31"/>
  <c r="A2089" i="31"/>
  <c r="C2088" i="31"/>
  <c r="A2088" i="31"/>
  <c r="C2087" i="31"/>
  <c r="A2087" i="31"/>
  <c r="C2086" i="31"/>
  <c r="A2086" i="31"/>
  <c r="C2085" i="31"/>
  <c r="A2085" i="31"/>
  <c r="C2084" i="31"/>
  <c r="A2084" i="31"/>
  <c r="C2083" i="31"/>
  <c r="A2083" i="31"/>
  <c r="C2082" i="31"/>
  <c r="A2082" i="31"/>
  <c r="C2081" i="31"/>
  <c r="A2081" i="31"/>
  <c r="C2080" i="31"/>
  <c r="A2080" i="31"/>
  <c r="C2079" i="31"/>
  <c r="A2079" i="31"/>
  <c r="C2078" i="31"/>
  <c r="A2078" i="31"/>
  <c r="C2077" i="31"/>
  <c r="A2077" i="31"/>
  <c r="C2076" i="31"/>
  <c r="A2076" i="31"/>
  <c r="C2075" i="31"/>
  <c r="A2075" i="31"/>
  <c r="C2074" i="31"/>
  <c r="A2074" i="31"/>
  <c r="C2073" i="31"/>
  <c r="A2073" i="31"/>
  <c r="C2072" i="31"/>
  <c r="A2072" i="31"/>
  <c r="C2071" i="31"/>
  <c r="A2071" i="31"/>
  <c r="C2070" i="31"/>
  <c r="A2070" i="31"/>
  <c r="C2069" i="31"/>
  <c r="A2069" i="31"/>
  <c r="C2068" i="31"/>
  <c r="A2068" i="31"/>
  <c r="C2067" i="31"/>
  <c r="A2067" i="31"/>
  <c r="C2066" i="31"/>
  <c r="A2066" i="31"/>
  <c r="C2065" i="31"/>
  <c r="A2065" i="31"/>
  <c r="C2064" i="31"/>
  <c r="A2064" i="31"/>
  <c r="C2063" i="31"/>
  <c r="A2063" i="31"/>
  <c r="C2062" i="31"/>
  <c r="A2062" i="31"/>
  <c r="C2061" i="31"/>
  <c r="A2061" i="31"/>
  <c r="C2060" i="31"/>
  <c r="A2060" i="31"/>
  <c r="C2059" i="31"/>
  <c r="A2059" i="31"/>
  <c r="C2058" i="31"/>
  <c r="A2058" i="31"/>
  <c r="C2057" i="31"/>
  <c r="A2057" i="31"/>
  <c r="C2056" i="31"/>
  <c r="A2056" i="31"/>
  <c r="C2055" i="31"/>
  <c r="A2055" i="31"/>
  <c r="C2054" i="31"/>
  <c r="A2054" i="31"/>
  <c r="C2053" i="31"/>
  <c r="A2053" i="31"/>
  <c r="C2052" i="31"/>
  <c r="A2052" i="31"/>
  <c r="C2051" i="31"/>
  <c r="A2051" i="31"/>
  <c r="C2050" i="31"/>
  <c r="A2050" i="31"/>
  <c r="C2049" i="31"/>
  <c r="A2049" i="31"/>
  <c r="C2048" i="31"/>
  <c r="A2048" i="31"/>
  <c r="C2047" i="31"/>
  <c r="A2047" i="31"/>
  <c r="C2046" i="31"/>
  <c r="A2046" i="31"/>
  <c r="C2045" i="31"/>
  <c r="A2045" i="31"/>
  <c r="C2044" i="31"/>
  <c r="A2044" i="31"/>
  <c r="C2043" i="31"/>
  <c r="A2043" i="31"/>
  <c r="C2042" i="31"/>
  <c r="A2042" i="31"/>
  <c r="C2041" i="31"/>
  <c r="A2041" i="31"/>
  <c r="C2040" i="31"/>
  <c r="A2040" i="31"/>
  <c r="C2039" i="31"/>
  <c r="A2039" i="31"/>
  <c r="C2038" i="31"/>
  <c r="A2038" i="31"/>
  <c r="C2037" i="31"/>
  <c r="A2037" i="31"/>
  <c r="C2036" i="31"/>
  <c r="A2036" i="31"/>
  <c r="C2035" i="31"/>
  <c r="A2035" i="31"/>
  <c r="C2034" i="31"/>
  <c r="A2034" i="31"/>
  <c r="C2033" i="31"/>
  <c r="A2033" i="31"/>
  <c r="C2032" i="31"/>
  <c r="A2032" i="31"/>
  <c r="C2031" i="31"/>
  <c r="A2031" i="31"/>
  <c r="C2030" i="31"/>
  <c r="A2030" i="31"/>
  <c r="C2029" i="31"/>
  <c r="A2029" i="31"/>
  <c r="C2028" i="31"/>
  <c r="A2028" i="31"/>
  <c r="C2027" i="31"/>
  <c r="A2027" i="31"/>
  <c r="C2026" i="31"/>
  <c r="A2026" i="31"/>
  <c r="C2025" i="31"/>
  <c r="A2025" i="31"/>
  <c r="C2024" i="31"/>
  <c r="A2024" i="31"/>
  <c r="C2023" i="31"/>
  <c r="A2023" i="31"/>
  <c r="C2022" i="31"/>
  <c r="A2022" i="31"/>
  <c r="C2021" i="31"/>
  <c r="A2021" i="31"/>
  <c r="C2020" i="31"/>
  <c r="A2020" i="31"/>
  <c r="C2019" i="31"/>
  <c r="A2019" i="31"/>
  <c r="C2018" i="31"/>
  <c r="A2018" i="31"/>
  <c r="C2017" i="31"/>
  <c r="A2017" i="31"/>
  <c r="C2016" i="31"/>
  <c r="A2016" i="31"/>
  <c r="C2015" i="31"/>
  <c r="A2015" i="31"/>
  <c r="C2014" i="31"/>
  <c r="A2014" i="31"/>
  <c r="C2013" i="31"/>
  <c r="A2013" i="31"/>
  <c r="C2012" i="31"/>
  <c r="A2012" i="31"/>
  <c r="C2011" i="31"/>
  <c r="A2011" i="31"/>
  <c r="C2010" i="31"/>
  <c r="A2010" i="31"/>
  <c r="C2009" i="31"/>
  <c r="A2009" i="31"/>
  <c r="C2008" i="31"/>
  <c r="A2008" i="31"/>
  <c r="C2007" i="31"/>
  <c r="A2007" i="31"/>
  <c r="C2006" i="31"/>
  <c r="A2006" i="31"/>
  <c r="C2005" i="31"/>
  <c r="A2005" i="31"/>
  <c r="C2004" i="31"/>
  <c r="A2004" i="31"/>
  <c r="C2003" i="31"/>
  <c r="A2003" i="31"/>
  <c r="C2002" i="31"/>
  <c r="A2002" i="31"/>
  <c r="C2001" i="31"/>
  <c r="A2001" i="31"/>
  <c r="C2000" i="31"/>
  <c r="A2000" i="31"/>
  <c r="C1999" i="31"/>
  <c r="A1999" i="31"/>
  <c r="C1998" i="31"/>
  <c r="A1998" i="31"/>
  <c r="C1997" i="31"/>
  <c r="A1997" i="31"/>
  <c r="C1996" i="31"/>
  <c r="A1996" i="31"/>
  <c r="C1995" i="31"/>
  <c r="A1995" i="31"/>
  <c r="C1994" i="31"/>
  <c r="A1994" i="31"/>
  <c r="C1993" i="31"/>
  <c r="A1993" i="31"/>
  <c r="C1992" i="31"/>
  <c r="A1992" i="31"/>
  <c r="C1991" i="31"/>
  <c r="A1991" i="31"/>
  <c r="C1990" i="31"/>
  <c r="A1990" i="31"/>
  <c r="C1989" i="31"/>
  <c r="A1989" i="31"/>
  <c r="C1988" i="31"/>
  <c r="A1988" i="31"/>
  <c r="C1987" i="31"/>
  <c r="A1987" i="31"/>
  <c r="C1986" i="31"/>
  <c r="A1986" i="31"/>
  <c r="C1985" i="31"/>
  <c r="A1985" i="31"/>
  <c r="C1984" i="31"/>
  <c r="A1984" i="31"/>
  <c r="C1983" i="31"/>
  <c r="A1983" i="31"/>
  <c r="C1982" i="31"/>
  <c r="A1982" i="31"/>
  <c r="C1981" i="31"/>
  <c r="A1981" i="31"/>
  <c r="C1980" i="31"/>
  <c r="A1980" i="31"/>
  <c r="C1979" i="31"/>
  <c r="A1979" i="31"/>
  <c r="C1978" i="31"/>
  <c r="A1978" i="31"/>
  <c r="C1977" i="31"/>
  <c r="A1977" i="31"/>
  <c r="C1976" i="31"/>
  <c r="A1976" i="31"/>
  <c r="C1975" i="31"/>
  <c r="A1975" i="31"/>
  <c r="C1974" i="31"/>
  <c r="A1974" i="31"/>
  <c r="C1973" i="31"/>
  <c r="A1973" i="31"/>
  <c r="C1972" i="31"/>
  <c r="A1972" i="31"/>
  <c r="C1971" i="31"/>
  <c r="A1971" i="31"/>
  <c r="C1970" i="31"/>
  <c r="A1970" i="31"/>
  <c r="C1969" i="31"/>
  <c r="A1969" i="31"/>
  <c r="C1968" i="31"/>
  <c r="A1968" i="31"/>
  <c r="C1967" i="31"/>
  <c r="A1967" i="31"/>
  <c r="C1966" i="31"/>
  <c r="A1966" i="31"/>
  <c r="C1965" i="31"/>
  <c r="A1965" i="31"/>
  <c r="C1964" i="31"/>
  <c r="A1964" i="31"/>
  <c r="C1963" i="31"/>
  <c r="A1963" i="31"/>
  <c r="C1962" i="31"/>
  <c r="A1962" i="31"/>
  <c r="C1961" i="31"/>
  <c r="A1961" i="31"/>
  <c r="C1960" i="31"/>
  <c r="A1960" i="31"/>
  <c r="C1959" i="31"/>
  <c r="A1959" i="31"/>
  <c r="C1958" i="31"/>
  <c r="A1958" i="31"/>
  <c r="C1957" i="31"/>
  <c r="A1957" i="31"/>
  <c r="C1956" i="31"/>
  <c r="A1956" i="31"/>
  <c r="C1955" i="31"/>
  <c r="A1955" i="31"/>
  <c r="C1954" i="31"/>
  <c r="A1954" i="31"/>
  <c r="C1953" i="31"/>
  <c r="A1953" i="31"/>
  <c r="C1952" i="31"/>
  <c r="A1952" i="31"/>
  <c r="C1951" i="31"/>
  <c r="A1951" i="31"/>
  <c r="C1950" i="31"/>
  <c r="A1950" i="31"/>
  <c r="C1949" i="31"/>
  <c r="A1949" i="31"/>
  <c r="C1948" i="31"/>
  <c r="A1948" i="31"/>
  <c r="C1947" i="31"/>
  <c r="A1947" i="31"/>
  <c r="C1946" i="31"/>
  <c r="A1946" i="31"/>
  <c r="C1945" i="31"/>
  <c r="A1945" i="31"/>
  <c r="C1944" i="31"/>
  <c r="A1944" i="31"/>
  <c r="C1943" i="31"/>
  <c r="A1943" i="31"/>
  <c r="C1942" i="31"/>
  <c r="A1942" i="31"/>
  <c r="C1941" i="31"/>
  <c r="A1941" i="31"/>
  <c r="C1940" i="31"/>
  <c r="A1940" i="31"/>
  <c r="C1939" i="31"/>
  <c r="A1939" i="31"/>
  <c r="C1938" i="31"/>
  <c r="A1938" i="31"/>
  <c r="C1937" i="31"/>
  <c r="A1937" i="31"/>
  <c r="C1936" i="31"/>
  <c r="A1936" i="31"/>
  <c r="C1935" i="31"/>
  <c r="A1935" i="31"/>
  <c r="C1934" i="31"/>
  <c r="A1934" i="31"/>
  <c r="C1933" i="31"/>
  <c r="A1933" i="31"/>
  <c r="C1932" i="31"/>
  <c r="A1932" i="31"/>
  <c r="C1931" i="31"/>
  <c r="A1931" i="31"/>
  <c r="C1930" i="31"/>
  <c r="A1930" i="31"/>
  <c r="C1929" i="31"/>
  <c r="A1929" i="31"/>
  <c r="C1928" i="31"/>
  <c r="A1928" i="31"/>
  <c r="C1927" i="31"/>
  <c r="A1927" i="31"/>
  <c r="C1926" i="31"/>
  <c r="A1926" i="31"/>
  <c r="C1925" i="31"/>
  <c r="A1925" i="31"/>
  <c r="C1924" i="31"/>
  <c r="A1924" i="31"/>
  <c r="C1923" i="31"/>
  <c r="A1923" i="31"/>
  <c r="C1922" i="31"/>
  <c r="A1922" i="31"/>
  <c r="C1921" i="31"/>
  <c r="A1921" i="31"/>
  <c r="C1920" i="31"/>
  <c r="A1920" i="31"/>
  <c r="C1919" i="31"/>
  <c r="A1919" i="31"/>
  <c r="C1918" i="31"/>
  <c r="A1918" i="31"/>
  <c r="C1917" i="31"/>
  <c r="A1917" i="31"/>
  <c r="C1916" i="31"/>
  <c r="A1916" i="31"/>
  <c r="C1915" i="31"/>
  <c r="A1915" i="31"/>
  <c r="C1914" i="31"/>
  <c r="A1914" i="31"/>
  <c r="C1913" i="31"/>
  <c r="A1913" i="31"/>
  <c r="C1912" i="31"/>
  <c r="A1912" i="31"/>
  <c r="C1911" i="31"/>
  <c r="A1911" i="31"/>
  <c r="C1910" i="31"/>
  <c r="A1910" i="31"/>
  <c r="C1909" i="31"/>
  <c r="A1909" i="31"/>
  <c r="C1908" i="31"/>
  <c r="A1908" i="31"/>
  <c r="C1907" i="31"/>
  <c r="A1907" i="31"/>
  <c r="C1906" i="31"/>
  <c r="A1906" i="31"/>
  <c r="C1905" i="31"/>
  <c r="A1905" i="31"/>
  <c r="C1904" i="31"/>
  <c r="A1904" i="31"/>
  <c r="C1903" i="31"/>
  <c r="A1903" i="31"/>
  <c r="C1902" i="31"/>
  <c r="A1902" i="31"/>
  <c r="C1901" i="31"/>
  <c r="A1901" i="31"/>
  <c r="C1900" i="31"/>
  <c r="A1900" i="31"/>
  <c r="C1899" i="31"/>
  <c r="A1899" i="31"/>
  <c r="C1898" i="31"/>
  <c r="A1898" i="31"/>
  <c r="C1897" i="31"/>
  <c r="A1897" i="31"/>
  <c r="C1896" i="31"/>
  <c r="A1896" i="31"/>
  <c r="C1895" i="31"/>
  <c r="A1895" i="31"/>
  <c r="C1894" i="31"/>
  <c r="A1894" i="31"/>
  <c r="C1893" i="31"/>
  <c r="A1893" i="31"/>
  <c r="C1892" i="31"/>
  <c r="A1892" i="31"/>
  <c r="C1891" i="31"/>
  <c r="A1891" i="31"/>
  <c r="C1890" i="31"/>
  <c r="A1890" i="31"/>
  <c r="C1889" i="31"/>
  <c r="A1889" i="31"/>
  <c r="C1888" i="31"/>
  <c r="A1888" i="31"/>
  <c r="C1887" i="31"/>
  <c r="A1887" i="31"/>
  <c r="C1886" i="31"/>
  <c r="A1886" i="31"/>
  <c r="C1885" i="31"/>
  <c r="A1885" i="31"/>
  <c r="C1884" i="31"/>
  <c r="A1884" i="31"/>
  <c r="C1883" i="31"/>
  <c r="A1883" i="31"/>
  <c r="C1882" i="31"/>
  <c r="A1882" i="31"/>
  <c r="C1881" i="31"/>
  <c r="A1881" i="31"/>
  <c r="C1880" i="31"/>
  <c r="A1880" i="31"/>
  <c r="C1879" i="31"/>
  <c r="A1879" i="31"/>
  <c r="C1878" i="31"/>
  <c r="A1878" i="31"/>
  <c r="C1877" i="31"/>
  <c r="A1877" i="31"/>
  <c r="C1876" i="31"/>
  <c r="A1876" i="31"/>
  <c r="C1875" i="31"/>
  <c r="A1875" i="31"/>
  <c r="C1874" i="31"/>
  <c r="A1874" i="31"/>
  <c r="C1873" i="31"/>
  <c r="A1873" i="31"/>
  <c r="C1872" i="31"/>
  <c r="A1872" i="31"/>
  <c r="C1871" i="31"/>
  <c r="A1871" i="31"/>
  <c r="C1870" i="31"/>
  <c r="A1870" i="31"/>
  <c r="C1869" i="31"/>
  <c r="A1869" i="31"/>
  <c r="C1868" i="31"/>
  <c r="A1868" i="31"/>
  <c r="C1867" i="31"/>
  <c r="A1867" i="31"/>
  <c r="C1866" i="31"/>
  <c r="A1866" i="31"/>
  <c r="C1865" i="31"/>
  <c r="A1865" i="31"/>
  <c r="C1864" i="31"/>
  <c r="A1864" i="31"/>
  <c r="C1863" i="31"/>
  <c r="A1863" i="31"/>
  <c r="C1862" i="31"/>
  <c r="A1862" i="31"/>
  <c r="C1861" i="31"/>
  <c r="A1861" i="31"/>
  <c r="C1860" i="31"/>
  <c r="A1860" i="31"/>
  <c r="C1859" i="31"/>
  <c r="A1859" i="31"/>
  <c r="C1858" i="31"/>
  <c r="A1858" i="31"/>
  <c r="C1857" i="31"/>
  <c r="A1857" i="31"/>
  <c r="C1856" i="31"/>
  <c r="A1856" i="31"/>
  <c r="C1855" i="31"/>
  <c r="A1855" i="31"/>
  <c r="C1854" i="31"/>
  <c r="A1854" i="31"/>
  <c r="C1853" i="31"/>
  <c r="A1853" i="31"/>
  <c r="C1852" i="31"/>
  <c r="A1852" i="31"/>
  <c r="C1851" i="31"/>
  <c r="A1851" i="31"/>
  <c r="C1850" i="31"/>
  <c r="A1850" i="31"/>
  <c r="C1849" i="31"/>
  <c r="A1849" i="31"/>
  <c r="C1848" i="31"/>
  <c r="A1848" i="31"/>
  <c r="C1847" i="31"/>
  <c r="A1847" i="31"/>
  <c r="C1846" i="31"/>
  <c r="A1846" i="31"/>
  <c r="C1845" i="31"/>
  <c r="A1845" i="31"/>
  <c r="C1844" i="31"/>
  <c r="A1844" i="31"/>
  <c r="C1843" i="31"/>
  <c r="A1843" i="31"/>
  <c r="C1842" i="31"/>
  <c r="A1842" i="31"/>
  <c r="C1841" i="31"/>
  <c r="A1841" i="31"/>
  <c r="C1840" i="31"/>
  <c r="A1840" i="31"/>
  <c r="C1839" i="31"/>
  <c r="A1839" i="31"/>
  <c r="C1838" i="31"/>
  <c r="A1838" i="31"/>
  <c r="C1837" i="31"/>
  <c r="A1837" i="31"/>
  <c r="C1836" i="31"/>
  <c r="A1836" i="31"/>
  <c r="C1835" i="31"/>
  <c r="A1835" i="31"/>
  <c r="C1834" i="31"/>
  <c r="A1834" i="31"/>
  <c r="C1833" i="31"/>
  <c r="A1833" i="31"/>
  <c r="C1832" i="31"/>
  <c r="A1832" i="31"/>
  <c r="C1831" i="31"/>
  <c r="A1831" i="31"/>
  <c r="C1830" i="31"/>
  <c r="A1830" i="31"/>
  <c r="C1829" i="31"/>
  <c r="A1829" i="31"/>
  <c r="C1828" i="31"/>
  <c r="A1828" i="31"/>
  <c r="C1827" i="31"/>
  <c r="A1827" i="31"/>
  <c r="C1826" i="31"/>
  <c r="A1826" i="31"/>
  <c r="C1825" i="31"/>
  <c r="A1825" i="31"/>
  <c r="C1824" i="31"/>
  <c r="A1824" i="31"/>
  <c r="C1823" i="31"/>
  <c r="A1823" i="31"/>
  <c r="C1822" i="31"/>
  <c r="A1822" i="31"/>
  <c r="C1821" i="31"/>
  <c r="A1821" i="31"/>
  <c r="C1820" i="31"/>
  <c r="A1820" i="31"/>
  <c r="C1819" i="31"/>
  <c r="A1819" i="31"/>
  <c r="C1818" i="31"/>
  <c r="A1818" i="31"/>
  <c r="C1817" i="31"/>
  <c r="A1817" i="31"/>
  <c r="C1816" i="31"/>
  <c r="A1816" i="31"/>
  <c r="C1815" i="31"/>
  <c r="A1815" i="31"/>
  <c r="C1814" i="31"/>
  <c r="A1814" i="31"/>
  <c r="C1813" i="31"/>
  <c r="A1813" i="31"/>
  <c r="C1812" i="31"/>
  <c r="A1812" i="31"/>
  <c r="C1811" i="31"/>
  <c r="A1811" i="31"/>
  <c r="C1810" i="31"/>
  <c r="A1810" i="31"/>
  <c r="C1809" i="31"/>
  <c r="A1809" i="31"/>
  <c r="C1808" i="31"/>
  <c r="A1808" i="31"/>
  <c r="C1807" i="31"/>
  <c r="A1807" i="31"/>
  <c r="C1806" i="31"/>
  <c r="A1806" i="31"/>
  <c r="C1805" i="31"/>
  <c r="A1805" i="31"/>
  <c r="C1804" i="31"/>
  <c r="A1804" i="31"/>
  <c r="C1803" i="31"/>
  <c r="A1803" i="31"/>
  <c r="C1802" i="31"/>
  <c r="A1802" i="31"/>
  <c r="C1801" i="31"/>
  <c r="A1801" i="31"/>
  <c r="C1800" i="31"/>
  <c r="A1800" i="31"/>
  <c r="C1799" i="31"/>
  <c r="A1799" i="31"/>
  <c r="C1798" i="31"/>
  <c r="A1798" i="31"/>
  <c r="C1797" i="31"/>
  <c r="A1797" i="31"/>
  <c r="C1796" i="31"/>
  <c r="A1796" i="31"/>
  <c r="C1795" i="31"/>
  <c r="A1795" i="31"/>
  <c r="C1794" i="31"/>
  <c r="A1794" i="31"/>
  <c r="C1793" i="31"/>
  <c r="A1793" i="31"/>
  <c r="C1792" i="31"/>
  <c r="A1792" i="31"/>
  <c r="C1791" i="31"/>
  <c r="A1791" i="31"/>
  <c r="C1790" i="31"/>
  <c r="A1790" i="31"/>
  <c r="C1789" i="31"/>
  <c r="A1789" i="31"/>
  <c r="C1788" i="31"/>
  <c r="A1788" i="31"/>
  <c r="C1787" i="31"/>
  <c r="A1787" i="31"/>
  <c r="C1786" i="31"/>
  <c r="A1786" i="31"/>
  <c r="C1785" i="31"/>
  <c r="A1785" i="31"/>
  <c r="C1784" i="31"/>
  <c r="A1784" i="31"/>
  <c r="C1783" i="31"/>
  <c r="A1783" i="31"/>
  <c r="C1782" i="31"/>
  <c r="A1782" i="31"/>
  <c r="C1781" i="31"/>
  <c r="A1781" i="31"/>
  <c r="C1780" i="31"/>
  <c r="A1780" i="31"/>
  <c r="C1779" i="31"/>
  <c r="A1779" i="31"/>
  <c r="C1778" i="31"/>
  <c r="A1778" i="31"/>
  <c r="C1777" i="31"/>
  <c r="A1777" i="31"/>
  <c r="C1776" i="31"/>
  <c r="A1776" i="31"/>
  <c r="C1775" i="31"/>
  <c r="A1775" i="31"/>
  <c r="C1774" i="31"/>
  <c r="A1774" i="31"/>
  <c r="C1773" i="31"/>
  <c r="A1773" i="31"/>
  <c r="C1772" i="31"/>
  <c r="A1772" i="31"/>
  <c r="C1771" i="31"/>
  <c r="A1771" i="31"/>
  <c r="C1770" i="31"/>
  <c r="A1770" i="31"/>
  <c r="C1769" i="31"/>
  <c r="A1769" i="31"/>
  <c r="C1768" i="31"/>
  <c r="A1768" i="31"/>
  <c r="C1767" i="31"/>
  <c r="A1767" i="31"/>
  <c r="C1766" i="31"/>
  <c r="A1766" i="31"/>
  <c r="C1765" i="31"/>
  <c r="A1765" i="31"/>
  <c r="C1764" i="31"/>
  <c r="A1764" i="31"/>
  <c r="C1763" i="31"/>
  <c r="A1763" i="31"/>
  <c r="C1762" i="31"/>
  <c r="A1762" i="31"/>
  <c r="C1761" i="31"/>
  <c r="A1761" i="31"/>
  <c r="C1760" i="31"/>
  <c r="A1760" i="31"/>
  <c r="C1759" i="31"/>
  <c r="A1759" i="31"/>
  <c r="C1758" i="31"/>
  <c r="A1758" i="31"/>
  <c r="C1757" i="31"/>
  <c r="A1757" i="31"/>
  <c r="C1756" i="31"/>
  <c r="A1756" i="31"/>
  <c r="C1755" i="31"/>
  <c r="A1755" i="31"/>
  <c r="A1754" i="31"/>
  <c r="A1753" i="31"/>
  <c r="C1752" i="31"/>
  <c r="A1752" i="31"/>
  <c r="C1751" i="31"/>
  <c r="A1751" i="31"/>
  <c r="A1750" i="31"/>
  <c r="C1749" i="31"/>
  <c r="A1749" i="31"/>
  <c r="C1748" i="31"/>
  <c r="A1748" i="31"/>
  <c r="C1747" i="31"/>
  <c r="A1747" i="31"/>
  <c r="C1746" i="31"/>
  <c r="A1746" i="31"/>
  <c r="C1745" i="31"/>
  <c r="A1745" i="31"/>
  <c r="C1744" i="31"/>
  <c r="A1744" i="31"/>
  <c r="C1743" i="31"/>
  <c r="A1743" i="31"/>
  <c r="C1742" i="31"/>
  <c r="A1742" i="31"/>
  <c r="C1741" i="31"/>
  <c r="A1741" i="31"/>
  <c r="C1740" i="31"/>
  <c r="A1740" i="31"/>
  <c r="C1739" i="31"/>
  <c r="A1739" i="31"/>
  <c r="C1738" i="31"/>
  <c r="A1738" i="31"/>
  <c r="C1737" i="31"/>
  <c r="A1737" i="31"/>
  <c r="C1736" i="31"/>
  <c r="A1736" i="31"/>
  <c r="C1735" i="31"/>
  <c r="A1735" i="31"/>
  <c r="C1734" i="31"/>
  <c r="A1734" i="31"/>
  <c r="C1733" i="31"/>
  <c r="A1733" i="31"/>
  <c r="C1732" i="31"/>
  <c r="A1732" i="31"/>
  <c r="C1731" i="31"/>
  <c r="A1731" i="31"/>
  <c r="C1730" i="31"/>
  <c r="A1730" i="31"/>
  <c r="C1729" i="31"/>
  <c r="A1729" i="31"/>
  <c r="C1728" i="31"/>
  <c r="A1728" i="31"/>
  <c r="C1727" i="31"/>
  <c r="A1727" i="31"/>
  <c r="C1726" i="31"/>
  <c r="A1726" i="31"/>
  <c r="C1725" i="31"/>
  <c r="A1725" i="31"/>
  <c r="C1724" i="31"/>
  <c r="A1724" i="31"/>
  <c r="C1723" i="31"/>
  <c r="A1723" i="31"/>
  <c r="C1722" i="31"/>
  <c r="A1722" i="31"/>
  <c r="C1721" i="31"/>
  <c r="A1721" i="31"/>
  <c r="C1720" i="31"/>
  <c r="A1720" i="31"/>
  <c r="C1719" i="31"/>
  <c r="A1719" i="31"/>
  <c r="C1718" i="31"/>
  <c r="A1718" i="31"/>
  <c r="C1717" i="31"/>
  <c r="A1717" i="31"/>
  <c r="C1716" i="31"/>
  <c r="A1716" i="31"/>
  <c r="C1715" i="31"/>
  <c r="A1715" i="31"/>
  <c r="C1714" i="31"/>
  <c r="A1714" i="31"/>
  <c r="C1713" i="31"/>
  <c r="A1713" i="31"/>
  <c r="C1712" i="31"/>
  <c r="A1712" i="31"/>
  <c r="C1711" i="31"/>
  <c r="A1711" i="31"/>
  <c r="C1710" i="31"/>
  <c r="A1710" i="31"/>
  <c r="C1709" i="31"/>
  <c r="A1709" i="31"/>
  <c r="C1708" i="31"/>
  <c r="A1708" i="31"/>
  <c r="C1707" i="31"/>
  <c r="A1707" i="31"/>
  <c r="C1706" i="31"/>
  <c r="A1706" i="31"/>
  <c r="C1705" i="31"/>
  <c r="A1705" i="31"/>
  <c r="C1704" i="31"/>
  <c r="A1704" i="31"/>
  <c r="C1703" i="31"/>
  <c r="A1703" i="31"/>
  <c r="C1702" i="31"/>
  <c r="A1702" i="31"/>
  <c r="C1701" i="31"/>
  <c r="A1701" i="31"/>
  <c r="C1700" i="31"/>
  <c r="A1700" i="31"/>
  <c r="C1699" i="31"/>
  <c r="A1699" i="31"/>
  <c r="C1698" i="31"/>
  <c r="A1698" i="31"/>
  <c r="C1697" i="31"/>
  <c r="A1697" i="31"/>
  <c r="C1696" i="31"/>
  <c r="A1696" i="31"/>
  <c r="C1695" i="31"/>
  <c r="A1695" i="31"/>
  <c r="C1694" i="31"/>
  <c r="A1694" i="31"/>
  <c r="C1693" i="31"/>
  <c r="A1693" i="31"/>
  <c r="C1692" i="31"/>
  <c r="A1692" i="31"/>
  <c r="C1691" i="31"/>
  <c r="A1691" i="31"/>
  <c r="C1690" i="31"/>
  <c r="A1690" i="31"/>
  <c r="C1689" i="31"/>
  <c r="A1689" i="31"/>
  <c r="C1688" i="31"/>
  <c r="A1688" i="31"/>
  <c r="C1687" i="31"/>
  <c r="A1687" i="31"/>
  <c r="C1686" i="31"/>
  <c r="A1686" i="31"/>
  <c r="C1685" i="31"/>
  <c r="A1685" i="31"/>
  <c r="C1684" i="31"/>
  <c r="A1684" i="31"/>
  <c r="C1683" i="31"/>
  <c r="A1683" i="31"/>
  <c r="C1682" i="31"/>
  <c r="A1682" i="31"/>
  <c r="C1681" i="31"/>
  <c r="A1681" i="31"/>
  <c r="C1680" i="31"/>
  <c r="A1680" i="31"/>
  <c r="C1679" i="31"/>
  <c r="A1679" i="31"/>
  <c r="C1678" i="31"/>
  <c r="A1678" i="31"/>
  <c r="C1677" i="31"/>
  <c r="A1677" i="31"/>
  <c r="C1676" i="31"/>
  <c r="A1676" i="31"/>
  <c r="C1675" i="31"/>
  <c r="A1675" i="31"/>
  <c r="C1674" i="31"/>
  <c r="A1674" i="31"/>
  <c r="C1673" i="31"/>
  <c r="A1673" i="31"/>
  <c r="C1672" i="31"/>
  <c r="A1672" i="31"/>
  <c r="C1671" i="31"/>
  <c r="A1671" i="31"/>
  <c r="C1670" i="31"/>
  <c r="A1670" i="31"/>
  <c r="C1669" i="31"/>
  <c r="A1669" i="31"/>
  <c r="C1668" i="31"/>
  <c r="A1668" i="31"/>
  <c r="C1667" i="31"/>
  <c r="A1667" i="31"/>
  <c r="C1666" i="31"/>
  <c r="A1666" i="31"/>
  <c r="C1665" i="31"/>
  <c r="A1665" i="31"/>
  <c r="C1664" i="31"/>
  <c r="A1664" i="31"/>
  <c r="C1663" i="31"/>
  <c r="A1663" i="31"/>
  <c r="C1662" i="31"/>
  <c r="A1662" i="31"/>
  <c r="C1661" i="31"/>
  <c r="A1661" i="31"/>
  <c r="C1660" i="31"/>
  <c r="A1660" i="31"/>
  <c r="C1659" i="31"/>
  <c r="A1659" i="31"/>
  <c r="C1658" i="31"/>
  <c r="A1658" i="31"/>
  <c r="C1657" i="31"/>
  <c r="A1657" i="31"/>
  <c r="C1656" i="31"/>
  <c r="A1656" i="31"/>
  <c r="C1655" i="31"/>
  <c r="A1655" i="31"/>
  <c r="C1654" i="31"/>
  <c r="A1654" i="31"/>
  <c r="C1653" i="31"/>
  <c r="A1653" i="31"/>
  <c r="C1652" i="31"/>
  <c r="A1652" i="31"/>
  <c r="C1651" i="31"/>
  <c r="A1651" i="31"/>
  <c r="C1650" i="31"/>
  <c r="A1650" i="31"/>
  <c r="C1649" i="31"/>
  <c r="A1649" i="31"/>
  <c r="C1648" i="31"/>
  <c r="A1648" i="31"/>
  <c r="C1647" i="31"/>
  <c r="A1647" i="31"/>
  <c r="C1646" i="31"/>
  <c r="A1646" i="31"/>
  <c r="C1645" i="31"/>
  <c r="A1645" i="31"/>
  <c r="C1644" i="31"/>
  <c r="A1644" i="31"/>
  <c r="C1643" i="31"/>
  <c r="A1643" i="31"/>
  <c r="C1642" i="31"/>
  <c r="A1642" i="31"/>
  <c r="C1641" i="31"/>
  <c r="A1641" i="31"/>
  <c r="C1640" i="31"/>
  <c r="A1640" i="31"/>
  <c r="C1639" i="31"/>
  <c r="A1639" i="31"/>
  <c r="C1638" i="31"/>
  <c r="A1638" i="31"/>
  <c r="C1637" i="31"/>
  <c r="A1637" i="31"/>
  <c r="C1636" i="31"/>
  <c r="A1636" i="31"/>
  <c r="C1635" i="31"/>
  <c r="A1635" i="31"/>
  <c r="C1634" i="31"/>
  <c r="A1634" i="31"/>
  <c r="C1633" i="31"/>
  <c r="A1633" i="31"/>
  <c r="C1632" i="31"/>
  <c r="A1632" i="31"/>
  <c r="C1631" i="31"/>
  <c r="A1631" i="31"/>
  <c r="C1630" i="31"/>
  <c r="A1630" i="31"/>
  <c r="C1629" i="31"/>
  <c r="A1629" i="31"/>
  <c r="C1628" i="31"/>
  <c r="A1628" i="31"/>
  <c r="C1627" i="31"/>
  <c r="A1627" i="31"/>
  <c r="C1626" i="31"/>
  <c r="A1626" i="31"/>
  <c r="C1625" i="31"/>
  <c r="A1625" i="31"/>
  <c r="C1624" i="31"/>
  <c r="A1624" i="31"/>
  <c r="C1623" i="31"/>
  <c r="A1623" i="31"/>
  <c r="C1622" i="31"/>
  <c r="A1622" i="31"/>
  <c r="C1621" i="31"/>
  <c r="A1621" i="31"/>
  <c r="C1620" i="31"/>
  <c r="A1620" i="31"/>
  <c r="C1619" i="31"/>
  <c r="A1619" i="31"/>
  <c r="C1618" i="31"/>
  <c r="A1618" i="31"/>
  <c r="C1617" i="31"/>
  <c r="A1617" i="31"/>
  <c r="C1616" i="31"/>
  <c r="A1616" i="31"/>
  <c r="C1615" i="31"/>
  <c r="A1615" i="31"/>
  <c r="C1614" i="31"/>
  <c r="A1614" i="31"/>
  <c r="C1613" i="31"/>
  <c r="A1613" i="31"/>
  <c r="C1612" i="31"/>
  <c r="A1612" i="31"/>
  <c r="C1611" i="31"/>
  <c r="A1611" i="31"/>
  <c r="C1610" i="31"/>
  <c r="A1610" i="31"/>
  <c r="C1609" i="31"/>
  <c r="A1609" i="31"/>
  <c r="C1608" i="31"/>
  <c r="A1608" i="31"/>
  <c r="C1607" i="31"/>
  <c r="A1607" i="31"/>
  <c r="C1606" i="31"/>
  <c r="A1606" i="31"/>
  <c r="C1605" i="31"/>
  <c r="A1605" i="31"/>
  <c r="C1604" i="31"/>
  <c r="A1604" i="31"/>
  <c r="C1603" i="31"/>
  <c r="A1603" i="31"/>
  <c r="C1602" i="31"/>
  <c r="A1602" i="31"/>
  <c r="C1601" i="31"/>
  <c r="A1601" i="31"/>
  <c r="C1600" i="31"/>
  <c r="A1600" i="31"/>
  <c r="C1599" i="31"/>
  <c r="A1599" i="31"/>
  <c r="C1598" i="31"/>
  <c r="A1598" i="31"/>
  <c r="C1597" i="31"/>
  <c r="A1597" i="31"/>
  <c r="C1596" i="31"/>
  <c r="A1596" i="31"/>
  <c r="C1595" i="31"/>
  <c r="A1595" i="31"/>
  <c r="C1594" i="31"/>
  <c r="A1594" i="31"/>
  <c r="C1593" i="31"/>
  <c r="A1593" i="31"/>
  <c r="C1592" i="31"/>
  <c r="A1592" i="31"/>
  <c r="C1591" i="31"/>
  <c r="A1591" i="31"/>
  <c r="C1590" i="31"/>
  <c r="A1590" i="31"/>
  <c r="C1589" i="31"/>
  <c r="A1589" i="31"/>
  <c r="C1588" i="31"/>
  <c r="A1588" i="31"/>
  <c r="C1587" i="31"/>
  <c r="A1587" i="31"/>
  <c r="C1586" i="31"/>
  <c r="A1586" i="31"/>
  <c r="C1585" i="31"/>
  <c r="A1585" i="31"/>
  <c r="C1584" i="31"/>
  <c r="A1584" i="31"/>
  <c r="C1583" i="31"/>
  <c r="A1583" i="31"/>
  <c r="C1582" i="31"/>
  <c r="A1582" i="31"/>
  <c r="C1581" i="31"/>
  <c r="A1581" i="31"/>
  <c r="C1580" i="31"/>
  <c r="A1580" i="31"/>
  <c r="C1579" i="31"/>
  <c r="A1579" i="31"/>
  <c r="C1578" i="31"/>
  <c r="A1578" i="31"/>
  <c r="C1577" i="31"/>
  <c r="A1577" i="31"/>
  <c r="C1576" i="31"/>
  <c r="A1576" i="31"/>
  <c r="A1575" i="31"/>
  <c r="C1574" i="31"/>
  <c r="A1574" i="31"/>
  <c r="C1573" i="31"/>
  <c r="A1573" i="31"/>
  <c r="C1572" i="31"/>
  <c r="A1572" i="31"/>
  <c r="C1571" i="31"/>
  <c r="A1571" i="31"/>
  <c r="C1570" i="31"/>
  <c r="A1570" i="31"/>
  <c r="C1569" i="31"/>
  <c r="A1569" i="31"/>
  <c r="C1568" i="31"/>
  <c r="A1568" i="31"/>
  <c r="C1567" i="31"/>
  <c r="A1567" i="31"/>
  <c r="C1566" i="31"/>
  <c r="A1566" i="31"/>
  <c r="C1565" i="31"/>
  <c r="A1565" i="31"/>
  <c r="C1564" i="31"/>
  <c r="A1564" i="31"/>
  <c r="C1563" i="31"/>
  <c r="A1563" i="31"/>
  <c r="C1562" i="31"/>
  <c r="A1562" i="31"/>
  <c r="C1561" i="31"/>
  <c r="A1561" i="31"/>
  <c r="C1560" i="31"/>
  <c r="A1560" i="31"/>
  <c r="C1559" i="31"/>
  <c r="A1559" i="31"/>
  <c r="C1558" i="31"/>
  <c r="A1558" i="31"/>
  <c r="C1557" i="31"/>
  <c r="A1557" i="31"/>
  <c r="C1556" i="31"/>
  <c r="A1556" i="31"/>
  <c r="C1555" i="31"/>
  <c r="A1555" i="31"/>
  <c r="C1554" i="31"/>
  <c r="A1554" i="31"/>
  <c r="C1553" i="31"/>
  <c r="A1553" i="31"/>
  <c r="C1552" i="31"/>
  <c r="A1552" i="31"/>
  <c r="C1551" i="31"/>
  <c r="A1551" i="31"/>
  <c r="C1550" i="31"/>
  <c r="A1550" i="31"/>
  <c r="C1549" i="31"/>
  <c r="A1549" i="31"/>
  <c r="C1548" i="31"/>
  <c r="A1548" i="31"/>
  <c r="C1547" i="31"/>
  <c r="A1547" i="31"/>
  <c r="C1546" i="31"/>
  <c r="A1546" i="31"/>
  <c r="C1545" i="31"/>
  <c r="A1545" i="31"/>
  <c r="C1544" i="31"/>
  <c r="A1544" i="31"/>
  <c r="C1543" i="31"/>
  <c r="A1543" i="31"/>
  <c r="C1542" i="31"/>
  <c r="A1542" i="31"/>
  <c r="C1541" i="31"/>
  <c r="A1541" i="31"/>
  <c r="C1540" i="31"/>
  <c r="A1540" i="31"/>
  <c r="C1539" i="31"/>
  <c r="A1539" i="31"/>
  <c r="C1538" i="31"/>
  <c r="A1538" i="31"/>
  <c r="C1537" i="31"/>
  <c r="A1537" i="31"/>
  <c r="C1536" i="31"/>
  <c r="A1536" i="31"/>
  <c r="C1535" i="31"/>
  <c r="A1535" i="31"/>
  <c r="C1534" i="31"/>
  <c r="A1534" i="31"/>
  <c r="C1533" i="31"/>
  <c r="A1533" i="31"/>
  <c r="C1532" i="31"/>
  <c r="A1532" i="31"/>
  <c r="C1531" i="31"/>
  <c r="A1531" i="31"/>
  <c r="C1530" i="31"/>
  <c r="A1530" i="31"/>
  <c r="C1529" i="31"/>
  <c r="A1529" i="31"/>
  <c r="C1528" i="31"/>
  <c r="A1528" i="31"/>
  <c r="C1527" i="31"/>
  <c r="A1527" i="31"/>
  <c r="C1526" i="31"/>
  <c r="A1526" i="31"/>
  <c r="C1525" i="31"/>
  <c r="A1525" i="31"/>
  <c r="C1524" i="31"/>
  <c r="A1524" i="31"/>
  <c r="C1523" i="31"/>
  <c r="A1523" i="31"/>
  <c r="C1522" i="31"/>
  <c r="A1522" i="31"/>
  <c r="C1521" i="31"/>
  <c r="A1521" i="31"/>
  <c r="C1520" i="31"/>
  <c r="A1520" i="31"/>
  <c r="C1519" i="31"/>
  <c r="A1519" i="31"/>
  <c r="C1518" i="31"/>
  <c r="A1518" i="31"/>
  <c r="C1517" i="31"/>
  <c r="A1517" i="31"/>
  <c r="C1516" i="31"/>
  <c r="A1516" i="31"/>
  <c r="C1515" i="31"/>
  <c r="A1515" i="31"/>
  <c r="C1514" i="31"/>
  <c r="A1514" i="31"/>
  <c r="C1513" i="31"/>
  <c r="A1513" i="31"/>
  <c r="C1512" i="31"/>
  <c r="A1512" i="31"/>
  <c r="C1511" i="31"/>
  <c r="A1511" i="31"/>
  <c r="C1510" i="31"/>
  <c r="A1510" i="31"/>
  <c r="C1509" i="31"/>
  <c r="A1509" i="31"/>
  <c r="C1508" i="31"/>
  <c r="A1508" i="31"/>
  <c r="C1507" i="31"/>
  <c r="A1507" i="31"/>
  <c r="C1506" i="31"/>
  <c r="A1506" i="31"/>
  <c r="C1505" i="31"/>
  <c r="A1505" i="31"/>
  <c r="C1504" i="31"/>
  <c r="A1504" i="31"/>
  <c r="C1503" i="31"/>
  <c r="A1503" i="31"/>
  <c r="C1502" i="31"/>
  <c r="A1502" i="31"/>
  <c r="C1501" i="31"/>
  <c r="A1501" i="31"/>
  <c r="C1500" i="31"/>
  <c r="A1500" i="31"/>
  <c r="C1499" i="31"/>
  <c r="A1499" i="31"/>
  <c r="C1498" i="31"/>
  <c r="A1498" i="31"/>
  <c r="C1497" i="31"/>
  <c r="A1497" i="31"/>
  <c r="C1496" i="31"/>
  <c r="A1496" i="31"/>
  <c r="C1495" i="31"/>
  <c r="A1495" i="31"/>
  <c r="C1494" i="31"/>
  <c r="A1494" i="31"/>
  <c r="C1493" i="31"/>
  <c r="A1493" i="31"/>
  <c r="C1492" i="31"/>
  <c r="A1492" i="31"/>
  <c r="C1491" i="31"/>
  <c r="A1491" i="31"/>
  <c r="C1490" i="31"/>
  <c r="A1490" i="31"/>
  <c r="C1489" i="31"/>
  <c r="A1489" i="31"/>
  <c r="C1488" i="31"/>
  <c r="A1488" i="31"/>
  <c r="C1487" i="31"/>
  <c r="A1487" i="31"/>
  <c r="C1486" i="31"/>
  <c r="A1486" i="31"/>
  <c r="C1485" i="31"/>
  <c r="A1485" i="31"/>
  <c r="C1484" i="31"/>
  <c r="A1484" i="31"/>
  <c r="C1483" i="31"/>
  <c r="A1483" i="31"/>
  <c r="C1482" i="31"/>
  <c r="A1482" i="31"/>
  <c r="C1481" i="31"/>
  <c r="A1481" i="31"/>
  <c r="C1480" i="31"/>
  <c r="A1480" i="31"/>
  <c r="C1479" i="31"/>
  <c r="A1479" i="31"/>
  <c r="C1478" i="31"/>
  <c r="A1478" i="31"/>
  <c r="C1477" i="31"/>
  <c r="A1477" i="31"/>
  <c r="C1476" i="31"/>
  <c r="A1476" i="31"/>
  <c r="C1475" i="31"/>
  <c r="A1475" i="31"/>
  <c r="C1474" i="31"/>
  <c r="A1474" i="31"/>
  <c r="C1473" i="31"/>
  <c r="A1473" i="31"/>
  <c r="C1472" i="31"/>
  <c r="A1472" i="31"/>
  <c r="C1471" i="31"/>
  <c r="A1471" i="31"/>
  <c r="C1470" i="31"/>
  <c r="A1470" i="31"/>
  <c r="C1469" i="31"/>
  <c r="A1469" i="31"/>
  <c r="C1468" i="31"/>
  <c r="A1468" i="31"/>
  <c r="C1467" i="31"/>
  <c r="A1467" i="31"/>
  <c r="C1466" i="31"/>
  <c r="A1466" i="31"/>
  <c r="C1465" i="31"/>
  <c r="A1465" i="31"/>
  <c r="C1464" i="31"/>
  <c r="A1464" i="31"/>
  <c r="C1463" i="31"/>
  <c r="A1463" i="31"/>
  <c r="C1462" i="31"/>
  <c r="A1462" i="31"/>
  <c r="C1461" i="31"/>
  <c r="A1461" i="31"/>
  <c r="C1460" i="31"/>
  <c r="A1460" i="31"/>
  <c r="C1459" i="31"/>
  <c r="A1459" i="31"/>
  <c r="C1458" i="31"/>
  <c r="A1458" i="31"/>
  <c r="C1457" i="31"/>
  <c r="A1457" i="31"/>
  <c r="C1456" i="31"/>
  <c r="A1456" i="31"/>
  <c r="C1455" i="31"/>
  <c r="A1455" i="31"/>
  <c r="C1454" i="31"/>
  <c r="A1454" i="31"/>
  <c r="C1453" i="31"/>
  <c r="A1453" i="31"/>
  <c r="C1452" i="31"/>
  <c r="A1452" i="31"/>
  <c r="C1451" i="31"/>
  <c r="A1451" i="31"/>
  <c r="C1450" i="31"/>
  <c r="A1450" i="31"/>
  <c r="C1449" i="31"/>
  <c r="A1449" i="31"/>
  <c r="C1448" i="31"/>
  <c r="A1448" i="31"/>
  <c r="C1447" i="31"/>
  <c r="A1447" i="31"/>
  <c r="C1446" i="31"/>
  <c r="A1446" i="31"/>
  <c r="C1445" i="31"/>
  <c r="A1445" i="31"/>
  <c r="C1444" i="31"/>
  <c r="A1444" i="31"/>
  <c r="C1443" i="31"/>
  <c r="A1443" i="31"/>
  <c r="C1442" i="31"/>
  <c r="A1442" i="31"/>
  <c r="C1441" i="31"/>
  <c r="A1441" i="31"/>
  <c r="C1440" i="31"/>
  <c r="A1440" i="31"/>
  <c r="C1439" i="31"/>
  <c r="A1439" i="31"/>
  <c r="C1438" i="31"/>
  <c r="A1438" i="31"/>
  <c r="C1437" i="31"/>
  <c r="A1437" i="31"/>
  <c r="C1436" i="31"/>
  <c r="A1436" i="31"/>
  <c r="C1435" i="31"/>
  <c r="A1435" i="31"/>
  <c r="C1434" i="31"/>
  <c r="A1434" i="31"/>
  <c r="C1433" i="31"/>
  <c r="A1433" i="31"/>
  <c r="C1432" i="31"/>
  <c r="A1432" i="31"/>
  <c r="C1431" i="31"/>
  <c r="A1431" i="31"/>
  <c r="C1430" i="31"/>
  <c r="A1430" i="31"/>
  <c r="C1429" i="31"/>
  <c r="A1429" i="31"/>
  <c r="C1428" i="31"/>
  <c r="A1428" i="31"/>
  <c r="C1427" i="31"/>
  <c r="A1427" i="31"/>
  <c r="C1426" i="31"/>
  <c r="A1426" i="31"/>
  <c r="C1425" i="31"/>
  <c r="A1425" i="31"/>
  <c r="C1424" i="31"/>
  <c r="A1424" i="31"/>
  <c r="C1423" i="31"/>
  <c r="A1423" i="31"/>
  <c r="C1422" i="31"/>
  <c r="A1422" i="31"/>
  <c r="C1421" i="31"/>
  <c r="A1421" i="31"/>
  <c r="C1420" i="31"/>
  <c r="A1420" i="31"/>
  <c r="C1419" i="31"/>
  <c r="A1419" i="31"/>
  <c r="C1418" i="31"/>
  <c r="A1418" i="31"/>
  <c r="C1417" i="31"/>
  <c r="A1417" i="31"/>
  <c r="C1416" i="31"/>
  <c r="A1416" i="31"/>
  <c r="C1415" i="31"/>
  <c r="A1415" i="31"/>
  <c r="C1414" i="31"/>
  <c r="A1414" i="31"/>
  <c r="C1413" i="31"/>
  <c r="A1413" i="31"/>
  <c r="C1412" i="31"/>
  <c r="A1412" i="31"/>
  <c r="C1411" i="31"/>
  <c r="A1411" i="31"/>
  <c r="C1410" i="31"/>
  <c r="A1410" i="31"/>
  <c r="C1409" i="31"/>
  <c r="A1409" i="31"/>
  <c r="C1408" i="31"/>
  <c r="A1408" i="31"/>
  <c r="C1407" i="31"/>
  <c r="A1407" i="31"/>
  <c r="C1406" i="31"/>
  <c r="A1406" i="31"/>
  <c r="C1405" i="31"/>
  <c r="A1405" i="31"/>
  <c r="C1404" i="31"/>
  <c r="A1404" i="31"/>
  <c r="C1403" i="31"/>
  <c r="A1403" i="31"/>
  <c r="C1402" i="31"/>
  <c r="A1402" i="31"/>
  <c r="C1401" i="31"/>
  <c r="A1401" i="31"/>
  <c r="C1400" i="31"/>
  <c r="A1400" i="31"/>
  <c r="C1399" i="31"/>
  <c r="A1399" i="31"/>
  <c r="C1398" i="31"/>
  <c r="A1398" i="31"/>
  <c r="C1397" i="31"/>
  <c r="A1397" i="31"/>
  <c r="C1396" i="31"/>
  <c r="A1396" i="31"/>
  <c r="C1395" i="31"/>
  <c r="A1395" i="31"/>
  <c r="C1394" i="31"/>
  <c r="A1394" i="31"/>
  <c r="C1393" i="31"/>
  <c r="A1393" i="31"/>
  <c r="C1392" i="31"/>
  <c r="A1392" i="31"/>
  <c r="C1391" i="31"/>
  <c r="A1391" i="31"/>
  <c r="C1390" i="31"/>
  <c r="A1390" i="31"/>
  <c r="C1389" i="31"/>
  <c r="A1389" i="31"/>
  <c r="C1388" i="31"/>
  <c r="A1388" i="31"/>
  <c r="C1387" i="31"/>
  <c r="A1387" i="31"/>
  <c r="C1386" i="31"/>
  <c r="A1386" i="31"/>
  <c r="C1385" i="31"/>
  <c r="A1385" i="31"/>
  <c r="C1384" i="31"/>
  <c r="A1384" i="31"/>
  <c r="C1383" i="31"/>
  <c r="A1383" i="31"/>
  <c r="C1382" i="31"/>
  <c r="A1382" i="31"/>
  <c r="C1381" i="31"/>
  <c r="A1381" i="31"/>
  <c r="C1380" i="31"/>
  <c r="A1380" i="31"/>
  <c r="C1379" i="31"/>
  <c r="A1379" i="31"/>
  <c r="C1378" i="31"/>
  <c r="A1378" i="31"/>
  <c r="C1377" i="31"/>
  <c r="A1377" i="31"/>
  <c r="C1376" i="31"/>
  <c r="A1376" i="31"/>
  <c r="C1375" i="31"/>
  <c r="A1375" i="31"/>
  <c r="C1374" i="31"/>
  <c r="A1374" i="31"/>
  <c r="C1373" i="31"/>
  <c r="A1373" i="31"/>
  <c r="C1372" i="31"/>
  <c r="A1372" i="31"/>
  <c r="C1371" i="31"/>
  <c r="A1371" i="31"/>
  <c r="C1370" i="31"/>
  <c r="A1370" i="31"/>
  <c r="C1369" i="31"/>
  <c r="A1369" i="31"/>
  <c r="C1368" i="31"/>
  <c r="A1368" i="31"/>
  <c r="C1367" i="31"/>
  <c r="A1367" i="31"/>
  <c r="C1366" i="31"/>
  <c r="A1366" i="31"/>
  <c r="C1365" i="31"/>
  <c r="A1365" i="31"/>
  <c r="C1364" i="31"/>
  <c r="A1364" i="31"/>
  <c r="C1363" i="31"/>
  <c r="A1363" i="31"/>
  <c r="C1362" i="31"/>
  <c r="A1362" i="31"/>
  <c r="C1361" i="31"/>
  <c r="A1361" i="31"/>
  <c r="C1360" i="31"/>
  <c r="A1360" i="31"/>
  <c r="C1359" i="31"/>
  <c r="A1359" i="31"/>
  <c r="C1358" i="31"/>
  <c r="A1358" i="31"/>
  <c r="C1357" i="31"/>
  <c r="A1357" i="31"/>
  <c r="C1356" i="31"/>
  <c r="A1356" i="31"/>
  <c r="C1355" i="31"/>
  <c r="A1355" i="31"/>
  <c r="C1354" i="31"/>
  <c r="A1354" i="31"/>
  <c r="C1353" i="31"/>
  <c r="A1353" i="31"/>
  <c r="C1352" i="31"/>
  <c r="A1352" i="31"/>
  <c r="C1351" i="31"/>
  <c r="A1351" i="31"/>
  <c r="C1350" i="31"/>
  <c r="A1350" i="31"/>
  <c r="C1349" i="31"/>
  <c r="A1349" i="31"/>
  <c r="C1348" i="31"/>
  <c r="A1348" i="31"/>
  <c r="C1347" i="31"/>
  <c r="A1347" i="31"/>
  <c r="C1346" i="31"/>
  <c r="A1346" i="31"/>
  <c r="C1345" i="31"/>
  <c r="A1345" i="31"/>
  <c r="C1344" i="31"/>
  <c r="A1344" i="31"/>
  <c r="C1343" i="31"/>
  <c r="A1343" i="31"/>
  <c r="C1342" i="31"/>
  <c r="A1342" i="31"/>
  <c r="C1341" i="31"/>
  <c r="A1341" i="31"/>
  <c r="C1340" i="31"/>
  <c r="A1340" i="31"/>
  <c r="C1339" i="31"/>
  <c r="A1339" i="31"/>
  <c r="C1338" i="31"/>
  <c r="A1338" i="31"/>
  <c r="C1337" i="31"/>
  <c r="A1337" i="31"/>
  <c r="C1336" i="31"/>
  <c r="A1336" i="31"/>
  <c r="C1335" i="31"/>
  <c r="A1335" i="31"/>
  <c r="C1334" i="31"/>
  <c r="A1334" i="31"/>
  <c r="C1333" i="31"/>
  <c r="A1333" i="31"/>
  <c r="C1332" i="31"/>
  <c r="A1332" i="31"/>
  <c r="C1331" i="31"/>
  <c r="A1331" i="31"/>
  <c r="C1330" i="31"/>
  <c r="A1330" i="31"/>
  <c r="C1329" i="31"/>
  <c r="A1329" i="31"/>
  <c r="C1328" i="31"/>
  <c r="A1328" i="31"/>
  <c r="C1327" i="31"/>
  <c r="A1327" i="31"/>
  <c r="C1326" i="31"/>
  <c r="A1326" i="31"/>
  <c r="C1325" i="31"/>
  <c r="A1325" i="31"/>
  <c r="C1324" i="31"/>
  <c r="A1324" i="31"/>
  <c r="C1323" i="31"/>
  <c r="A1323" i="31"/>
  <c r="C1322" i="31"/>
  <c r="A1322" i="31"/>
  <c r="C1321" i="31"/>
  <c r="A1321" i="31"/>
  <c r="C1320" i="31"/>
  <c r="A1320" i="31"/>
  <c r="C1319" i="31"/>
  <c r="A1319" i="31"/>
  <c r="C1318" i="31"/>
  <c r="A1318" i="31"/>
  <c r="C1317" i="31"/>
  <c r="A1317" i="31"/>
  <c r="C1316" i="31"/>
  <c r="A1316" i="31"/>
  <c r="C1315" i="31"/>
  <c r="A1315" i="31"/>
  <c r="C1314" i="31"/>
  <c r="A1314" i="31"/>
  <c r="C1313" i="31"/>
  <c r="A1313" i="31"/>
  <c r="C1312" i="31"/>
  <c r="A1312" i="31"/>
  <c r="C1311" i="31"/>
  <c r="A1311" i="31"/>
  <c r="C1310" i="31"/>
  <c r="A1310" i="31"/>
  <c r="C1309" i="31"/>
  <c r="A1309" i="31"/>
  <c r="C1308" i="31"/>
  <c r="A1308" i="31"/>
  <c r="C1307" i="31"/>
  <c r="A1307" i="31"/>
  <c r="C1306" i="31"/>
  <c r="A1306" i="31"/>
  <c r="C1305" i="31"/>
  <c r="A1305" i="31"/>
  <c r="C1304" i="31"/>
  <c r="A1304" i="31"/>
  <c r="C1303" i="31"/>
  <c r="A1303" i="31"/>
  <c r="C1302" i="31"/>
  <c r="A1302" i="31"/>
  <c r="C1301" i="31"/>
  <c r="A1301" i="31"/>
  <c r="C1300" i="31"/>
  <c r="A1300" i="31"/>
  <c r="C1299" i="31"/>
  <c r="A1299" i="31"/>
  <c r="C1298" i="31"/>
  <c r="A1298" i="31"/>
  <c r="C1297" i="31"/>
  <c r="A1297" i="31"/>
  <c r="C1296" i="31"/>
  <c r="A1296" i="31"/>
  <c r="C1295" i="31"/>
  <c r="A1295" i="31"/>
  <c r="C1294" i="31"/>
  <c r="A1294" i="31"/>
  <c r="C1293" i="31"/>
  <c r="A1293" i="31"/>
  <c r="C1292" i="31"/>
  <c r="A1292" i="31"/>
  <c r="C1291" i="31"/>
  <c r="A1291" i="31"/>
  <c r="C1290" i="31"/>
  <c r="A1290" i="31"/>
  <c r="C1289" i="31"/>
  <c r="A1289" i="31"/>
  <c r="C1288" i="31"/>
  <c r="A1288" i="31"/>
  <c r="C1287" i="31"/>
  <c r="A1287" i="31"/>
  <c r="C1286" i="31"/>
  <c r="A1286" i="31"/>
  <c r="C1285" i="31"/>
  <c r="A1285" i="31"/>
  <c r="C1284" i="31"/>
  <c r="A1284" i="31"/>
  <c r="C1283" i="31"/>
  <c r="A1283" i="31"/>
  <c r="C1282" i="31"/>
  <c r="A1282" i="31"/>
  <c r="C1281" i="31"/>
  <c r="A1281" i="31"/>
  <c r="C1280" i="31"/>
  <c r="A1280" i="31"/>
  <c r="C1279" i="31"/>
  <c r="A1279" i="31"/>
  <c r="C1278" i="31"/>
  <c r="A1278" i="31"/>
  <c r="C1277" i="31"/>
  <c r="A1277" i="31"/>
  <c r="C1276" i="31"/>
  <c r="A1276" i="31"/>
  <c r="C1275" i="31"/>
  <c r="A1275" i="31"/>
  <c r="C1274" i="31"/>
  <c r="A1274" i="31"/>
  <c r="C1273" i="31"/>
  <c r="A1273" i="31"/>
  <c r="C1272" i="31"/>
  <c r="A1272" i="31"/>
  <c r="C1271" i="31"/>
  <c r="A1271" i="31"/>
  <c r="C1270" i="31"/>
  <c r="A1270" i="31"/>
  <c r="C1269" i="31"/>
  <c r="A1269" i="31"/>
  <c r="C1268" i="31"/>
  <c r="A1268" i="31"/>
  <c r="C1267" i="31"/>
  <c r="A1267" i="31"/>
  <c r="C1266" i="31"/>
  <c r="A1266" i="31"/>
  <c r="C1265" i="31"/>
  <c r="A1265" i="31"/>
  <c r="C1264" i="31"/>
  <c r="A1264" i="31"/>
  <c r="C1263" i="31"/>
  <c r="A1263" i="31"/>
  <c r="C1262" i="31"/>
  <c r="A1262" i="31"/>
  <c r="C1261" i="31"/>
  <c r="A1261" i="31"/>
  <c r="C1260" i="31"/>
  <c r="A1260" i="31"/>
  <c r="C1259" i="31"/>
  <c r="A1259" i="31"/>
  <c r="C1258" i="31"/>
  <c r="A1258" i="31"/>
  <c r="C1257" i="31"/>
  <c r="A1257" i="31"/>
  <c r="C1256" i="31"/>
  <c r="A1256" i="31"/>
  <c r="C1255" i="31"/>
  <c r="A1255" i="31"/>
  <c r="C1254" i="31"/>
  <c r="A1254" i="31"/>
  <c r="C1253" i="31"/>
  <c r="A1253" i="31"/>
  <c r="C1252" i="31"/>
  <c r="A1252" i="31"/>
  <c r="C1251" i="31"/>
  <c r="A1251" i="31"/>
  <c r="C1250" i="31"/>
  <c r="A1250" i="31"/>
  <c r="C1249" i="31"/>
  <c r="A1249" i="31"/>
  <c r="C1248" i="31"/>
  <c r="A1248" i="31"/>
  <c r="C1247" i="31"/>
  <c r="A1247" i="31"/>
  <c r="C1246" i="31"/>
  <c r="A1246" i="31"/>
  <c r="C1245" i="31"/>
  <c r="A1245" i="31"/>
  <c r="C1244" i="31"/>
  <c r="A1244" i="31"/>
  <c r="C1243" i="31"/>
  <c r="A1243" i="31"/>
  <c r="C1242" i="31"/>
  <c r="A1242" i="31"/>
  <c r="C1241" i="31"/>
  <c r="A1241" i="31"/>
  <c r="C1240" i="31"/>
  <c r="A1240" i="31"/>
  <c r="C1239" i="31"/>
  <c r="A1239" i="31"/>
  <c r="C1238" i="31"/>
  <c r="A1238" i="31"/>
  <c r="C1237" i="31"/>
  <c r="A1237" i="31"/>
  <c r="C1236" i="31"/>
  <c r="A1236" i="31"/>
  <c r="C1235" i="31"/>
  <c r="A1235" i="31"/>
  <c r="C1234" i="31"/>
  <c r="A1234" i="31"/>
  <c r="C1233" i="31"/>
  <c r="A1233" i="31"/>
  <c r="C1232" i="31"/>
  <c r="A1232" i="31"/>
  <c r="C1231" i="31"/>
  <c r="A1231" i="31"/>
  <c r="C1230" i="31"/>
  <c r="A1230" i="31"/>
  <c r="C1229" i="31"/>
  <c r="A1229" i="31"/>
  <c r="C1228" i="31"/>
  <c r="A1228" i="31"/>
  <c r="C1227" i="31"/>
  <c r="A1227" i="31"/>
  <c r="C1226" i="31"/>
  <c r="A1226" i="31"/>
  <c r="C1225" i="31"/>
  <c r="A1225" i="31"/>
  <c r="C1224" i="31"/>
  <c r="A1224" i="31"/>
  <c r="C1223" i="31"/>
  <c r="A1223" i="31"/>
  <c r="C1222" i="31"/>
  <c r="A1222" i="31"/>
  <c r="C1221" i="31"/>
  <c r="A1221" i="31"/>
  <c r="C1220" i="31"/>
  <c r="A1220" i="31"/>
  <c r="C1219" i="31"/>
  <c r="A1219" i="31"/>
  <c r="C1218" i="31"/>
  <c r="A1218" i="31"/>
  <c r="C1217" i="31"/>
  <c r="A1217" i="31"/>
  <c r="C1216" i="31"/>
  <c r="A1216" i="31"/>
  <c r="C1215" i="31"/>
  <c r="A1215" i="31"/>
  <c r="C1214" i="31"/>
  <c r="A1214" i="31"/>
  <c r="C1213" i="31"/>
  <c r="A1213" i="31"/>
  <c r="C1212" i="31"/>
  <c r="A1212" i="31"/>
  <c r="C1211" i="31"/>
  <c r="A1211" i="31"/>
  <c r="C1210" i="31"/>
  <c r="A1210" i="31"/>
  <c r="C1209" i="31"/>
  <c r="A1209" i="31"/>
  <c r="C1208" i="31"/>
  <c r="A1208" i="31"/>
  <c r="C1207" i="31"/>
  <c r="A1207" i="31"/>
  <c r="C1206" i="31"/>
  <c r="A1206" i="31"/>
  <c r="C1205" i="31"/>
  <c r="A1205" i="31"/>
  <c r="C1204" i="31"/>
  <c r="A1204" i="31"/>
  <c r="C1203" i="31"/>
  <c r="A1203" i="31"/>
  <c r="C1202" i="31"/>
  <c r="A1202" i="31"/>
  <c r="C1201" i="31"/>
  <c r="A1201" i="31"/>
  <c r="C1200" i="31"/>
  <c r="A1200" i="31"/>
  <c r="C1199" i="31"/>
  <c r="A1199" i="31"/>
  <c r="C1198" i="31"/>
  <c r="A1198" i="31"/>
  <c r="C1197" i="31"/>
  <c r="A1197" i="31"/>
  <c r="C1196" i="31"/>
  <c r="A1196" i="31"/>
  <c r="C1195" i="31"/>
  <c r="A1195" i="31"/>
  <c r="C1194" i="31"/>
  <c r="A1194" i="31"/>
  <c r="C1193" i="31"/>
  <c r="A1193" i="31"/>
  <c r="C1192" i="31"/>
  <c r="A1192" i="31"/>
  <c r="C1191" i="31"/>
  <c r="A1191" i="31"/>
  <c r="C1190" i="31"/>
  <c r="A1190" i="31"/>
  <c r="C1189" i="31"/>
  <c r="A1189" i="31"/>
  <c r="C1188" i="31"/>
  <c r="A1188" i="31"/>
  <c r="C1187" i="31"/>
  <c r="A1187" i="31"/>
  <c r="C1186" i="31"/>
  <c r="A1186" i="31"/>
  <c r="C1185" i="31"/>
  <c r="A1185" i="31"/>
  <c r="C1184" i="31"/>
  <c r="A1184" i="31"/>
  <c r="C1183" i="31"/>
  <c r="A1183" i="31"/>
  <c r="C1182" i="31"/>
  <c r="A1182" i="31"/>
  <c r="C1181" i="31"/>
  <c r="A1181" i="31"/>
  <c r="C1180" i="31"/>
  <c r="A1180" i="31"/>
  <c r="C1179" i="31"/>
  <c r="A1179" i="31"/>
  <c r="C1178" i="31"/>
  <c r="A1178" i="31"/>
  <c r="C1177" i="31"/>
  <c r="A1177" i="31"/>
  <c r="C1176" i="31"/>
  <c r="A1176" i="31"/>
  <c r="C1175" i="31"/>
  <c r="A1175" i="31"/>
  <c r="C1174" i="31"/>
  <c r="A1174" i="31"/>
  <c r="C1173" i="31"/>
  <c r="A1173" i="31"/>
  <c r="C1172" i="31"/>
  <c r="A1172" i="31"/>
  <c r="C1171" i="31"/>
  <c r="A1171" i="31"/>
  <c r="C1170" i="31"/>
  <c r="A1170" i="31"/>
  <c r="C1169" i="31"/>
  <c r="A1169" i="31"/>
  <c r="C1168" i="31"/>
  <c r="A1168" i="31"/>
  <c r="C1167" i="31"/>
  <c r="A1167" i="31"/>
  <c r="C1166" i="31"/>
  <c r="A1166" i="31"/>
  <c r="C1165" i="31"/>
  <c r="A1165" i="31"/>
  <c r="C1164" i="31"/>
  <c r="A1164" i="31"/>
  <c r="C1163" i="31"/>
  <c r="A1163" i="31"/>
  <c r="C1162" i="31"/>
  <c r="A1162" i="31"/>
  <c r="C1161" i="31"/>
  <c r="A1161" i="31"/>
  <c r="C1160" i="31"/>
  <c r="A1160" i="31"/>
  <c r="C1159" i="31"/>
  <c r="A1159" i="31"/>
  <c r="C1158" i="31"/>
  <c r="A1158" i="31"/>
  <c r="C1157" i="31"/>
  <c r="A1157" i="31"/>
  <c r="C1156" i="31"/>
  <c r="A1156" i="31"/>
  <c r="C1155" i="31"/>
  <c r="A1155" i="31"/>
  <c r="C1154" i="31"/>
  <c r="A1154" i="31"/>
  <c r="C1153" i="31"/>
  <c r="A1153" i="31"/>
  <c r="C1152" i="31"/>
  <c r="A1152" i="31"/>
  <c r="C1151" i="31"/>
  <c r="A1151" i="31"/>
  <c r="C1150" i="31"/>
  <c r="A1150" i="31"/>
  <c r="C1149" i="31"/>
  <c r="A1149" i="31"/>
  <c r="C1148" i="31"/>
  <c r="A1148" i="31"/>
  <c r="C1147" i="31"/>
  <c r="A1147" i="31"/>
  <c r="C1146" i="31"/>
  <c r="A1146" i="31"/>
  <c r="C1145" i="31"/>
  <c r="A1145" i="31"/>
  <c r="C1144" i="31"/>
  <c r="A1144" i="31"/>
  <c r="C1143" i="31"/>
  <c r="A1143" i="31"/>
  <c r="C1142" i="31"/>
  <c r="A1142" i="31"/>
  <c r="C1141" i="31"/>
  <c r="A1141" i="31"/>
  <c r="C1140" i="31"/>
  <c r="A1140" i="31"/>
  <c r="C1139" i="31"/>
  <c r="A1139" i="31"/>
  <c r="C1138" i="31"/>
  <c r="A1138" i="31"/>
  <c r="C1137" i="31"/>
  <c r="A1137" i="31"/>
  <c r="C1136" i="31"/>
  <c r="A1136" i="31"/>
  <c r="C1135" i="31"/>
  <c r="A1135" i="31"/>
  <c r="C1134" i="31"/>
  <c r="A1134" i="31"/>
  <c r="C1133" i="31"/>
  <c r="A1133" i="31"/>
  <c r="C1132" i="31"/>
  <c r="A1132" i="31"/>
  <c r="C1131" i="31"/>
  <c r="A1131" i="31"/>
  <c r="C1130" i="31"/>
  <c r="A1130" i="31"/>
  <c r="C1129" i="31"/>
  <c r="A1129" i="31"/>
  <c r="C1128" i="31"/>
  <c r="A1128" i="31"/>
  <c r="C1127" i="31"/>
  <c r="A1127" i="31"/>
  <c r="C1126" i="31"/>
  <c r="A1126" i="31"/>
  <c r="C1125" i="31"/>
  <c r="A1125" i="31"/>
  <c r="C1124" i="31"/>
  <c r="A1124" i="31"/>
  <c r="C1123" i="31"/>
  <c r="A1123" i="31"/>
  <c r="C1122" i="31"/>
  <c r="A1122" i="31"/>
  <c r="C1121" i="31"/>
  <c r="A1121" i="31"/>
  <c r="C1120" i="31"/>
  <c r="A1120" i="31"/>
  <c r="C1119" i="31"/>
  <c r="A1119" i="31"/>
  <c r="C1118" i="31"/>
  <c r="A1118" i="31"/>
  <c r="C1117" i="31"/>
  <c r="A1117" i="31"/>
  <c r="C1116" i="31"/>
  <c r="A1116" i="31"/>
  <c r="C1115" i="31"/>
  <c r="A1115" i="31"/>
  <c r="C1114" i="31"/>
  <c r="A1114" i="31"/>
  <c r="C1113" i="31"/>
  <c r="A1113" i="31"/>
  <c r="C1112" i="31"/>
  <c r="A1112" i="31"/>
  <c r="C1111" i="31"/>
  <c r="A1111" i="31"/>
  <c r="C1110" i="31"/>
  <c r="A1110" i="31"/>
  <c r="C1109" i="31"/>
  <c r="A1109" i="31"/>
  <c r="C1108" i="31"/>
  <c r="A1108" i="31"/>
  <c r="C1107" i="31"/>
  <c r="A1107" i="31"/>
  <c r="C1106" i="31"/>
  <c r="A1106" i="31"/>
  <c r="C1105" i="31"/>
  <c r="A1105" i="31"/>
  <c r="C1104" i="31"/>
  <c r="A1104" i="31"/>
  <c r="C1103" i="31"/>
  <c r="A1103" i="31"/>
  <c r="C1102" i="31"/>
  <c r="A1102" i="31"/>
  <c r="C1101" i="31"/>
  <c r="A1101" i="31"/>
  <c r="C1100" i="31"/>
  <c r="A1100" i="31"/>
  <c r="C1099" i="31"/>
  <c r="A1099" i="31"/>
  <c r="C1098" i="31"/>
  <c r="A1098" i="31"/>
  <c r="C1097" i="31"/>
  <c r="A1097" i="31"/>
  <c r="C1096" i="31"/>
  <c r="A1096" i="31"/>
  <c r="C1095" i="31"/>
  <c r="A1095" i="31"/>
  <c r="C1094" i="31"/>
  <c r="A1094" i="31"/>
  <c r="C1093" i="31"/>
  <c r="A1093" i="31"/>
  <c r="C1092" i="31"/>
  <c r="A1092" i="31"/>
  <c r="C1091" i="31"/>
  <c r="A1091" i="31"/>
  <c r="C1090" i="31"/>
  <c r="A1090" i="31"/>
  <c r="C1089" i="31"/>
  <c r="A1089" i="31"/>
  <c r="C1088" i="31"/>
  <c r="A1088" i="31"/>
  <c r="C1087" i="31"/>
  <c r="A1087" i="31"/>
  <c r="C1086" i="31"/>
  <c r="A1086" i="31"/>
  <c r="C1085" i="31"/>
  <c r="A1085" i="31"/>
  <c r="C1084" i="31"/>
  <c r="A1084" i="31"/>
  <c r="C1083" i="31"/>
  <c r="A1083" i="31"/>
  <c r="C1082" i="31"/>
  <c r="A1082" i="31"/>
  <c r="C1081" i="31"/>
  <c r="A1081" i="31"/>
  <c r="C1080" i="31"/>
  <c r="A1080" i="31"/>
  <c r="C1079" i="31"/>
  <c r="A1079" i="31"/>
  <c r="C1078" i="31"/>
  <c r="A1078" i="31"/>
  <c r="C1077" i="31"/>
  <c r="A1077" i="31"/>
  <c r="C1076" i="31"/>
  <c r="A1076" i="31"/>
  <c r="C1075" i="31"/>
  <c r="A1075" i="31"/>
  <c r="C1074" i="31"/>
  <c r="A1074" i="31"/>
  <c r="C1073" i="31"/>
  <c r="A1073" i="31"/>
  <c r="C1072" i="31"/>
  <c r="A1072" i="31"/>
  <c r="C1071" i="31"/>
  <c r="A1071" i="31"/>
  <c r="C1070" i="31"/>
  <c r="A1070" i="31"/>
  <c r="C1069" i="31"/>
  <c r="A1069" i="31"/>
  <c r="C1068" i="31"/>
  <c r="A1068" i="31"/>
  <c r="C1067" i="31"/>
  <c r="A1067" i="31"/>
  <c r="C1066" i="31"/>
  <c r="A1066" i="31"/>
  <c r="C1065" i="31"/>
  <c r="A1065" i="31"/>
  <c r="C1064" i="31"/>
  <c r="A1064" i="31"/>
  <c r="C1063" i="31"/>
  <c r="A1063" i="31"/>
  <c r="C1062" i="31"/>
  <c r="A1062" i="31"/>
  <c r="C1061" i="31"/>
  <c r="A1061" i="31"/>
  <c r="C1060" i="31"/>
  <c r="A1060" i="31"/>
  <c r="C1059" i="31"/>
  <c r="A1059" i="31"/>
  <c r="C1058" i="31"/>
  <c r="A1058" i="31"/>
  <c r="C1057" i="31"/>
  <c r="A1057" i="31"/>
  <c r="C1056" i="31"/>
  <c r="A1056" i="31"/>
  <c r="C1055" i="31"/>
  <c r="A1055" i="31"/>
  <c r="C1054" i="31"/>
  <c r="A1054" i="31"/>
  <c r="C1053" i="31"/>
  <c r="A1053" i="31"/>
  <c r="C1052" i="31"/>
  <c r="A1052" i="31"/>
  <c r="C1051" i="31"/>
  <c r="A1051" i="31"/>
  <c r="C1050" i="31"/>
  <c r="A1050" i="31"/>
  <c r="C1049" i="31"/>
  <c r="A1049" i="31"/>
  <c r="C1048" i="31"/>
  <c r="A1048" i="31"/>
  <c r="C1047" i="31"/>
  <c r="A1047" i="31"/>
  <c r="C1046" i="31"/>
  <c r="A1046" i="31"/>
  <c r="C1045" i="31"/>
  <c r="A1045" i="31"/>
  <c r="C1044" i="31"/>
  <c r="A1044" i="31"/>
  <c r="C1043" i="31"/>
  <c r="A1043" i="31"/>
  <c r="C1042" i="31"/>
  <c r="A1042" i="31"/>
  <c r="C1041" i="31"/>
  <c r="A1041" i="31"/>
  <c r="C1040" i="31"/>
  <c r="A1040" i="31"/>
  <c r="C1039" i="31"/>
  <c r="A1039" i="31"/>
  <c r="C1038" i="31"/>
  <c r="A1038" i="31"/>
  <c r="C1037" i="31"/>
  <c r="A1037" i="31"/>
  <c r="C1036" i="31"/>
  <c r="A1036" i="31"/>
  <c r="C1035" i="31"/>
  <c r="A1035" i="31"/>
  <c r="C1034" i="31"/>
  <c r="A1034" i="31"/>
  <c r="C1033" i="31"/>
  <c r="A1033" i="31"/>
  <c r="C1032" i="31"/>
  <c r="A1032" i="31"/>
  <c r="C1031" i="31"/>
  <c r="A1031" i="31"/>
  <c r="C1030" i="31"/>
  <c r="A1030" i="31"/>
  <c r="C1029" i="31"/>
  <c r="A1029" i="31"/>
  <c r="C1028" i="31"/>
  <c r="A1028" i="31"/>
  <c r="C1027" i="31"/>
  <c r="A1027" i="31"/>
  <c r="C1026" i="31"/>
  <c r="A1026" i="31"/>
  <c r="C1025" i="31"/>
  <c r="A1025" i="31"/>
  <c r="C1024" i="31"/>
  <c r="A1024" i="31"/>
  <c r="C1023" i="31"/>
  <c r="A1023" i="31"/>
  <c r="C1022" i="31"/>
  <c r="A1022" i="31"/>
  <c r="C1021" i="31"/>
  <c r="A1021" i="31"/>
  <c r="C1020" i="31"/>
  <c r="A1020" i="31"/>
  <c r="C1019" i="31"/>
  <c r="A1019" i="31"/>
  <c r="C1018" i="31"/>
  <c r="A1018" i="31"/>
  <c r="C1017" i="31"/>
  <c r="A1017" i="31"/>
  <c r="C1016" i="31"/>
  <c r="A1016" i="31"/>
  <c r="C1015" i="31"/>
  <c r="A1015" i="31"/>
  <c r="C1014" i="31"/>
  <c r="A1014" i="31"/>
  <c r="C1013" i="31"/>
  <c r="A1013" i="31"/>
  <c r="C1012" i="31"/>
  <c r="A1012" i="31"/>
  <c r="C1011" i="31"/>
  <c r="A1011" i="31"/>
  <c r="C1010" i="31"/>
  <c r="A1010" i="31"/>
  <c r="C1009" i="31"/>
  <c r="A1009" i="31"/>
  <c r="C1008" i="31"/>
  <c r="A1008" i="31"/>
  <c r="C1007" i="31"/>
  <c r="A1007" i="31"/>
  <c r="C1006" i="31"/>
  <c r="A1006" i="31"/>
  <c r="C1005" i="31"/>
  <c r="A1005" i="31"/>
  <c r="C1004" i="31"/>
  <c r="A1004" i="31"/>
  <c r="C1003" i="31"/>
  <c r="A1003" i="31"/>
  <c r="C1002" i="31"/>
  <c r="A1002" i="31"/>
  <c r="C1001" i="31"/>
  <c r="A1001" i="31"/>
  <c r="C1000" i="31"/>
  <c r="A1000" i="31"/>
  <c r="C999" i="31"/>
  <c r="A999" i="31"/>
  <c r="C998" i="31"/>
  <c r="A998" i="31"/>
  <c r="C997" i="31"/>
  <c r="A997" i="31"/>
  <c r="C996" i="31"/>
  <c r="A996" i="31"/>
  <c r="C995" i="31"/>
  <c r="A995" i="31"/>
  <c r="C994" i="31"/>
  <c r="A994" i="31"/>
  <c r="C993" i="31"/>
  <c r="A993" i="31"/>
  <c r="C992" i="31"/>
  <c r="A992" i="31"/>
  <c r="C991" i="31"/>
  <c r="A991" i="31"/>
  <c r="C990" i="31"/>
  <c r="A990" i="31"/>
  <c r="C989" i="31"/>
  <c r="A989" i="31"/>
  <c r="C988" i="31"/>
  <c r="A988" i="31"/>
  <c r="C987" i="31"/>
  <c r="A987" i="31"/>
  <c r="C986" i="31"/>
  <c r="A986" i="31"/>
  <c r="C985" i="31"/>
  <c r="A985" i="31"/>
  <c r="C984" i="31"/>
  <c r="A984" i="31"/>
  <c r="C983" i="31"/>
  <c r="A983" i="31"/>
  <c r="C982" i="31"/>
  <c r="A982" i="31"/>
  <c r="C981" i="31"/>
  <c r="A981" i="31"/>
  <c r="C980" i="31"/>
  <c r="A980" i="31"/>
  <c r="C979" i="31"/>
  <c r="A979" i="31"/>
  <c r="C978" i="31"/>
  <c r="A978" i="31"/>
  <c r="C977" i="31"/>
  <c r="A977" i="31"/>
  <c r="C976" i="31"/>
  <c r="A976" i="31"/>
  <c r="C975" i="31"/>
  <c r="A975" i="31"/>
  <c r="C974" i="31"/>
  <c r="A974" i="31"/>
  <c r="C973" i="31"/>
  <c r="A973" i="31"/>
  <c r="C972" i="31"/>
  <c r="A972" i="31"/>
  <c r="C971" i="31"/>
  <c r="A971" i="31"/>
  <c r="C970" i="31"/>
  <c r="A970" i="31"/>
  <c r="C969" i="31"/>
  <c r="A969" i="31"/>
  <c r="C968" i="31"/>
  <c r="A968" i="31"/>
  <c r="C967" i="31"/>
  <c r="A967" i="31"/>
  <c r="C966" i="31"/>
  <c r="A966" i="31"/>
  <c r="C965" i="31"/>
  <c r="A965" i="31"/>
  <c r="C964" i="31"/>
  <c r="A964" i="31"/>
  <c r="C963" i="31"/>
  <c r="A963" i="31"/>
  <c r="C962" i="31"/>
  <c r="A962" i="31"/>
  <c r="C961" i="31"/>
  <c r="A961" i="31"/>
  <c r="C960" i="31"/>
  <c r="A960" i="31"/>
  <c r="C959" i="31"/>
  <c r="A959" i="31"/>
  <c r="C958" i="31"/>
  <c r="A958" i="31"/>
  <c r="C957" i="31"/>
  <c r="A957" i="31"/>
  <c r="C956" i="31"/>
  <c r="A956" i="31"/>
  <c r="C955" i="31"/>
  <c r="A955" i="31"/>
  <c r="C954" i="31"/>
  <c r="A954" i="31"/>
  <c r="C953" i="31"/>
  <c r="A953" i="31"/>
  <c r="C952" i="31"/>
  <c r="A952" i="31"/>
  <c r="C951" i="31"/>
  <c r="A951" i="31"/>
  <c r="C950" i="31"/>
  <c r="A950" i="31"/>
  <c r="C949" i="31"/>
  <c r="A949" i="31"/>
  <c r="C948" i="31"/>
  <c r="A948" i="31"/>
  <c r="C947" i="31"/>
  <c r="A947" i="31"/>
  <c r="C946" i="31"/>
  <c r="A946" i="31"/>
  <c r="C945" i="31"/>
  <c r="A945" i="31"/>
  <c r="C944" i="31"/>
  <c r="A944" i="31"/>
  <c r="C943" i="31"/>
  <c r="A943" i="31"/>
  <c r="C942" i="31"/>
  <c r="A942" i="31"/>
  <c r="C941" i="31"/>
  <c r="A941" i="31"/>
  <c r="C940" i="31"/>
  <c r="A940" i="31"/>
  <c r="C939" i="31"/>
  <c r="A939" i="31"/>
  <c r="C938" i="31"/>
  <c r="A938" i="31"/>
  <c r="C937" i="31"/>
  <c r="A937" i="31"/>
  <c r="C936" i="31"/>
  <c r="A936" i="31"/>
  <c r="C935" i="31"/>
  <c r="A935" i="31"/>
  <c r="C934" i="31"/>
  <c r="A934" i="31"/>
  <c r="C933" i="31"/>
  <c r="A933" i="31"/>
  <c r="C932" i="31"/>
  <c r="A932" i="31"/>
  <c r="C931" i="31"/>
  <c r="A931" i="31"/>
  <c r="C930" i="31"/>
  <c r="A930" i="31"/>
  <c r="C929" i="31"/>
  <c r="A929" i="31"/>
  <c r="C928" i="31"/>
  <c r="A928" i="31"/>
  <c r="C927" i="31"/>
  <c r="A927" i="31"/>
  <c r="C926" i="31"/>
  <c r="A926" i="31"/>
  <c r="C925" i="31"/>
  <c r="A925" i="31"/>
  <c r="C924" i="31"/>
  <c r="A924" i="31"/>
  <c r="C923" i="31"/>
  <c r="A923" i="31"/>
  <c r="C922" i="31"/>
  <c r="A922" i="31"/>
  <c r="C921" i="31"/>
  <c r="A921" i="31"/>
  <c r="C920" i="31"/>
  <c r="A920" i="31"/>
  <c r="C919" i="31"/>
  <c r="A919" i="31"/>
  <c r="C918" i="31"/>
  <c r="A918" i="31"/>
  <c r="C917" i="31"/>
  <c r="A917" i="31"/>
  <c r="C916" i="31"/>
  <c r="A916" i="31"/>
  <c r="C915" i="31"/>
  <c r="A915" i="31"/>
  <c r="C914" i="31"/>
  <c r="A914" i="31"/>
  <c r="C913" i="31"/>
  <c r="A913" i="31"/>
  <c r="C912" i="31"/>
  <c r="A912" i="31"/>
  <c r="C911" i="31"/>
  <c r="A911" i="31"/>
  <c r="C910" i="31"/>
  <c r="A910" i="31"/>
  <c r="C909" i="31"/>
  <c r="A909" i="31"/>
  <c r="C908" i="31"/>
  <c r="A908" i="31"/>
  <c r="C907" i="31"/>
  <c r="A907" i="31"/>
  <c r="C906" i="31"/>
  <c r="A906" i="31"/>
  <c r="C905" i="31"/>
  <c r="A905" i="31"/>
  <c r="C904" i="31"/>
  <c r="A904" i="31"/>
  <c r="C903" i="31"/>
  <c r="A903" i="31"/>
  <c r="C902" i="31"/>
  <c r="A902" i="31"/>
  <c r="C901" i="31"/>
  <c r="A901" i="31"/>
  <c r="C900" i="31"/>
  <c r="A900" i="31"/>
  <c r="C899" i="31"/>
  <c r="A899" i="31"/>
  <c r="C898" i="31"/>
  <c r="A898" i="31"/>
  <c r="C897" i="31"/>
  <c r="A897" i="31"/>
  <c r="C896" i="31"/>
  <c r="A896" i="31"/>
  <c r="C895" i="31"/>
  <c r="A895" i="31"/>
  <c r="C894" i="31"/>
  <c r="A894" i="31"/>
  <c r="C893" i="31"/>
  <c r="A893" i="31"/>
  <c r="C892" i="31"/>
  <c r="A892" i="31"/>
  <c r="C891" i="31"/>
  <c r="A891" i="31"/>
  <c r="C890" i="31"/>
  <c r="A890" i="31"/>
  <c r="C889" i="31"/>
  <c r="A889" i="31"/>
  <c r="C888" i="31"/>
  <c r="A888" i="31"/>
  <c r="C887" i="31"/>
  <c r="A887" i="31"/>
  <c r="C886" i="31"/>
  <c r="A886" i="31"/>
  <c r="C885" i="31"/>
  <c r="A885" i="31"/>
  <c r="C884" i="31"/>
  <c r="A884" i="31"/>
  <c r="C883" i="31"/>
  <c r="A883" i="31"/>
  <c r="C882" i="31"/>
  <c r="A882" i="31"/>
  <c r="C881" i="31"/>
  <c r="A881" i="31"/>
  <c r="C880" i="31"/>
  <c r="A880" i="31"/>
  <c r="C879" i="31"/>
  <c r="A879" i="31"/>
  <c r="C878" i="31"/>
  <c r="A878" i="31"/>
  <c r="C877" i="31"/>
  <c r="A877" i="31"/>
  <c r="C876" i="31"/>
  <c r="A876" i="31"/>
  <c r="C875" i="31"/>
  <c r="A875" i="31"/>
  <c r="C874" i="31"/>
  <c r="A874" i="31"/>
  <c r="C873" i="31"/>
  <c r="A873" i="31"/>
  <c r="C872" i="31"/>
  <c r="A872" i="31"/>
  <c r="C871" i="31"/>
  <c r="A871" i="31"/>
  <c r="C870" i="31"/>
  <c r="A870" i="31"/>
  <c r="C869" i="31"/>
  <c r="A869" i="31"/>
  <c r="C868" i="31"/>
  <c r="A868" i="31"/>
  <c r="C867" i="31"/>
  <c r="A867" i="31"/>
  <c r="C866" i="31"/>
  <c r="A866" i="31"/>
  <c r="C865" i="31"/>
  <c r="A865" i="31"/>
  <c r="C864" i="31"/>
  <c r="A864" i="31"/>
  <c r="C863" i="31"/>
  <c r="A863" i="31"/>
  <c r="C862" i="31"/>
  <c r="A862" i="31"/>
  <c r="C861" i="31"/>
  <c r="A861" i="31"/>
  <c r="C860" i="31"/>
  <c r="A860" i="31"/>
  <c r="C859" i="31"/>
  <c r="A859" i="31"/>
  <c r="C858" i="31"/>
  <c r="A858" i="31"/>
  <c r="C857" i="31"/>
  <c r="A857" i="31"/>
  <c r="C856" i="31"/>
  <c r="A856" i="31"/>
  <c r="C855" i="31"/>
  <c r="A855" i="31"/>
  <c r="C854" i="31"/>
  <c r="A854" i="31"/>
  <c r="C853" i="31"/>
  <c r="A853" i="31"/>
  <c r="C852" i="31"/>
  <c r="A852" i="31"/>
  <c r="C851" i="31"/>
  <c r="A851" i="31"/>
  <c r="C850" i="31"/>
  <c r="A850" i="31"/>
  <c r="C849" i="31"/>
  <c r="A849" i="31"/>
  <c r="C848" i="31"/>
  <c r="A848" i="31"/>
  <c r="C847" i="31"/>
  <c r="A847" i="31"/>
  <c r="C846" i="31"/>
  <c r="A846" i="31"/>
  <c r="C845" i="31"/>
  <c r="A845" i="31"/>
  <c r="C844" i="31"/>
  <c r="A844" i="31"/>
  <c r="C843" i="31"/>
  <c r="A843" i="31"/>
  <c r="C842" i="31"/>
  <c r="A842" i="31"/>
  <c r="C841" i="31"/>
  <c r="A841" i="31"/>
  <c r="C840" i="31"/>
  <c r="A840" i="31"/>
  <c r="C839" i="31"/>
  <c r="A839" i="31"/>
  <c r="C838" i="31"/>
  <c r="A838" i="31"/>
  <c r="C837" i="31"/>
  <c r="A837" i="31"/>
  <c r="C836" i="31"/>
  <c r="A836" i="31"/>
  <c r="C835" i="31"/>
  <c r="A835" i="31"/>
  <c r="C834" i="31"/>
  <c r="A834" i="31"/>
  <c r="C833" i="31"/>
  <c r="A833" i="31"/>
  <c r="C832" i="31"/>
  <c r="A832" i="31"/>
  <c r="C831" i="31"/>
  <c r="A831" i="31"/>
  <c r="C830" i="31"/>
  <c r="A830" i="31"/>
  <c r="C829" i="31"/>
  <c r="A829" i="31"/>
  <c r="C828" i="31"/>
  <c r="A828" i="31"/>
  <c r="C827" i="31"/>
  <c r="A827" i="31"/>
  <c r="C826" i="31"/>
  <c r="A826" i="31"/>
  <c r="C825" i="31"/>
  <c r="A825" i="31"/>
  <c r="C824" i="31"/>
  <c r="A824" i="31"/>
  <c r="C823" i="31"/>
  <c r="A823" i="31"/>
  <c r="C822" i="31"/>
  <c r="A822" i="31"/>
  <c r="C821" i="31"/>
  <c r="A821" i="31"/>
  <c r="C820" i="31"/>
  <c r="A820" i="31"/>
  <c r="C819" i="31"/>
  <c r="A819" i="31"/>
  <c r="C818" i="31"/>
  <c r="A818" i="31"/>
  <c r="C817" i="31"/>
  <c r="A817" i="31"/>
  <c r="C816" i="31"/>
  <c r="A816" i="31"/>
  <c r="C815" i="31"/>
  <c r="A815" i="31"/>
  <c r="C814" i="31"/>
  <c r="A814" i="31"/>
  <c r="C813" i="31"/>
  <c r="A813" i="31"/>
  <c r="C812" i="31"/>
  <c r="A812" i="31"/>
  <c r="C811" i="31"/>
  <c r="A811" i="31"/>
  <c r="C810" i="31"/>
  <c r="A810" i="31"/>
  <c r="C809" i="31"/>
  <c r="A809" i="31"/>
  <c r="C808" i="31"/>
  <c r="A808" i="31"/>
  <c r="C807" i="31"/>
  <c r="A807" i="31"/>
  <c r="C806" i="31"/>
  <c r="A806" i="31"/>
  <c r="C805" i="31"/>
  <c r="A805" i="31"/>
  <c r="C804" i="31"/>
  <c r="A804" i="31"/>
  <c r="C803" i="31"/>
  <c r="A803" i="31"/>
  <c r="C802" i="31"/>
  <c r="A802" i="31"/>
  <c r="C801" i="31"/>
  <c r="A801" i="31"/>
  <c r="C800" i="31"/>
  <c r="A800" i="31"/>
  <c r="C799" i="31"/>
  <c r="A799" i="31"/>
  <c r="C798" i="31"/>
  <c r="A798" i="31"/>
  <c r="C797" i="31"/>
  <c r="A797" i="31"/>
  <c r="C796" i="31"/>
  <c r="A796" i="31"/>
  <c r="C795" i="31"/>
  <c r="A795" i="31"/>
  <c r="C794" i="31"/>
  <c r="A794" i="31"/>
  <c r="C793" i="31"/>
  <c r="A793" i="31"/>
  <c r="C792" i="31"/>
  <c r="A792" i="31"/>
  <c r="C791" i="31"/>
  <c r="A791" i="31"/>
  <c r="C790" i="31"/>
  <c r="A790" i="31"/>
  <c r="C789" i="31"/>
  <c r="A789" i="31"/>
  <c r="C788" i="31"/>
  <c r="A788" i="31"/>
  <c r="C787" i="31"/>
  <c r="A787" i="31"/>
  <c r="C786" i="31"/>
  <c r="A786" i="31"/>
  <c r="C785" i="31"/>
  <c r="A785" i="31"/>
  <c r="C784" i="31"/>
  <c r="A784" i="31"/>
  <c r="C783" i="31"/>
  <c r="A783" i="31"/>
  <c r="C782" i="31"/>
  <c r="A782" i="31"/>
  <c r="C781" i="31"/>
  <c r="A781" i="31"/>
  <c r="C780" i="31"/>
  <c r="A780" i="31"/>
  <c r="C779" i="31"/>
  <c r="A779" i="31"/>
  <c r="C778" i="31"/>
  <c r="A778" i="31"/>
  <c r="C777" i="31"/>
  <c r="A777" i="31"/>
  <c r="C776" i="31"/>
  <c r="A776" i="31"/>
  <c r="C775" i="31"/>
  <c r="A775" i="31"/>
  <c r="C774" i="31"/>
  <c r="A774" i="31"/>
  <c r="C773" i="31"/>
  <c r="A773" i="31"/>
  <c r="C772" i="31"/>
  <c r="A772" i="31"/>
  <c r="C771" i="31"/>
  <c r="A771" i="31"/>
  <c r="C770" i="31"/>
  <c r="A770" i="31"/>
  <c r="C769" i="31"/>
  <c r="A769" i="31"/>
  <c r="C768" i="31"/>
  <c r="A768" i="31"/>
  <c r="C767" i="31"/>
  <c r="A767" i="31"/>
  <c r="C766" i="31"/>
  <c r="A766" i="31"/>
  <c r="C765" i="31"/>
  <c r="A765" i="31"/>
  <c r="C764" i="31"/>
  <c r="A764" i="31"/>
  <c r="C763" i="31"/>
  <c r="A763" i="31"/>
  <c r="C762" i="31"/>
  <c r="A762" i="31"/>
  <c r="C761" i="31"/>
  <c r="A761" i="31"/>
  <c r="C760" i="31"/>
  <c r="A760" i="31"/>
  <c r="C759" i="31"/>
  <c r="A759" i="31"/>
  <c r="C758" i="31"/>
  <c r="A758" i="31"/>
  <c r="C757" i="31"/>
  <c r="A757" i="31"/>
  <c r="C756" i="31"/>
  <c r="A756" i="31"/>
  <c r="C755" i="31"/>
  <c r="A755" i="31"/>
  <c r="C754" i="31"/>
  <c r="A754" i="31"/>
  <c r="C753" i="31"/>
  <c r="A753" i="31"/>
  <c r="C752" i="31"/>
  <c r="A752" i="31"/>
  <c r="C751" i="31"/>
  <c r="A751" i="31"/>
  <c r="C750" i="31"/>
  <c r="A750" i="31"/>
  <c r="C749" i="31"/>
  <c r="A749" i="31"/>
  <c r="C748" i="31"/>
  <c r="A748" i="31"/>
  <c r="C747" i="31"/>
  <c r="A747" i="31"/>
  <c r="C746" i="31"/>
  <c r="A746" i="31"/>
  <c r="C745" i="31"/>
  <c r="A745" i="31"/>
  <c r="C744" i="31"/>
  <c r="A744" i="31"/>
  <c r="C743" i="31"/>
  <c r="A743" i="31"/>
  <c r="C742" i="31"/>
  <c r="A742" i="31"/>
  <c r="C741" i="31"/>
  <c r="A741" i="31"/>
  <c r="C740" i="31"/>
  <c r="A740" i="31"/>
  <c r="C739" i="31"/>
  <c r="A739" i="31"/>
  <c r="C738" i="31"/>
  <c r="A738" i="31"/>
  <c r="C737" i="31"/>
  <c r="A737" i="31"/>
  <c r="C736" i="31"/>
  <c r="A736" i="31"/>
  <c r="C735" i="31"/>
  <c r="A735" i="31"/>
  <c r="C734" i="31"/>
  <c r="A734" i="31"/>
  <c r="C733" i="31"/>
  <c r="A733" i="31"/>
  <c r="C732" i="31"/>
  <c r="A732" i="31"/>
  <c r="C731" i="31"/>
  <c r="A731" i="31"/>
  <c r="C730" i="31"/>
  <c r="A730" i="31"/>
  <c r="C729" i="31"/>
  <c r="A729" i="31"/>
  <c r="C728" i="31"/>
  <c r="A728" i="31"/>
  <c r="C727" i="31"/>
  <c r="A727" i="31"/>
  <c r="C726" i="31"/>
  <c r="A726" i="31"/>
  <c r="C725" i="31"/>
  <c r="A725" i="31"/>
  <c r="C724" i="31"/>
  <c r="A724" i="31"/>
  <c r="C723" i="31"/>
  <c r="A723" i="31"/>
  <c r="C722" i="31"/>
  <c r="A722" i="31"/>
  <c r="C721" i="31"/>
  <c r="A721" i="31"/>
  <c r="C720" i="31"/>
  <c r="A720" i="31"/>
  <c r="C719" i="31"/>
  <c r="A719" i="31"/>
  <c r="C718" i="31"/>
  <c r="A718" i="31"/>
  <c r="C717" i="31"/>
  <c r="A717" i="31"/>
  <c r="C716" i="31"/>
  <c r="A716" i="31"/>
  <c r="C715" i="31"/>
  <c r="A715" i="31"/>
  <c r="C714" i="31"/>
  <c r="A714" i="31"/>
  <c r="C713" i="31"/>
  <c r="A713" i="31"/>
  <c r="C712" i="31"/>
  <c r="A712" i="31"/>
  <c r="C711" i="31"/>
  <c r="A711" i="31"/>
  <c r="C710" i="31"/>
  <c r="A710" i="31"/>
  <c r="C709" i="31"/>
  <c r="A709" i="31"/>
  <c r="C708" i="31"/>
  <c r="A708" i="31"/>
  <c r="C707" i="31"/>
  <c r="A707" i="31"/>
  <c r="C706" i="31"/>
  <c r="A706" i="31"/>
  <c r="C705" i="31"/>
  <c r="A705" i="31"/>
  <c r="C704" i="31"/>
  <c r="A704" i="31"/>
  <c r="C703" i="31"/>
  <c r="A703" i="31"/>
  <c r="C702" i="31"/>
  <c r="A702" i="31"/>
  <c r="C701" i="31"/>
  <c r="A701" i="31"/>
  <c r="C700" i="31"/>
  <c r="A700" i="31"/>
  <c r="C699" i="31"/>
  <c r="A699" i="31"/>
  <c r="C698" i="31"/>
  <c r="A698" i="31"/>
  <c r="C697" i="31"/>
  <c r="A697" i="31"/>
  <c r="C696" i="31"/>
  <c r="A696" i="31"/>
  <c r="C695" i="31"/>
  <c r="A695" i="31"/>
  <c r="C694" i="31"/>
  <c r="A694" i="31"/>
  <c r="C693" i="31"/>
  <c r="A693" i="31"/>
  <c r="C692" i="31"/>
  <c r="A692" i="31"/>
  <c r="C691" i="31"/>
  <c r="A691" i="31"/>
  <c r="C690" i="31"/>
  <c r="A690" i="31"/>
  <c r="C689" i="31"/>
  <c r="A689" i="31"/>
  <c r="C688" i="31"/>
  <c r="A688" i="31"/>
  <c r="C687" i="31"/>
  <c r="A687" i="31"/>
  <c r="C686" i="31"/>
  <c r="A686" i="31"/>
  <c r="C685" i="31"/>
  <c r="A685" i="31"/>
  <c r="C684" i="31"/>
  <c r="A684" i="31"/>
  <c r="C683" i="31"/>
  <c r="A683" i="31"/>
  <c r="C682" i="31"/>
  <c r="A682" i="31"/>
  <c r="C681" i="31"/>
  <c r="A681" i="31"/>
  <c r="C680" i="31"/>
  <c r="A680" i="31"/>
  <c r="C679" i="31"/>
  <c r="A679" i="31"/>
  <c r="C678" i="31"/>
  <c r="A678" i="31"/>
  <c r="C677" i="31"/>
  <c r="A677" i="31"/>
  <c r="C676" i="31"/>
  <c r="A676" i="31"/>
  <c r="C675" i="31"/>
  <c r="A675" i="31"/>
  <c r="C674" i="31"/>
  <c r="A674" i="31"/>
  <c r="C673" i="31"/>
  <c r="A673" i="31"/>
  <c r="C672" i="31"/>
  <c r="A672" i="31"/>
  <c r="C671" i="31"/>
  <c r="A671" i="31"/>
  <c r="C670" i="31"/>
  <c r="A670" i="31"/>
  <c r="C669" i="31"/>
  <c r="A669" i="31"/>
  <c r="C668" i="31"/>
  <c r="A668" i="31"/>
  <c r="C667" i="31"/>
  <c r="A667" i="31"/>
  <c r="C666" i="31"/>
  <c r="A666" i="31"/>
  <c r="C665" i="31"/>
  <c r="A665" i="31"/>
  <c r="C664" i="31"/>
  <c r="A664" i="31"/>
  <c r="C663" i="31"/>
  <c r="A663" i="31"/>
  <c r="C662" i="31"/>
  <c r="A662" i="31"/>
  <c r="C661" i="31"/>
  <c r="A661" i="31"/>
  <c r="C660" i="31"/>
  <c r="A660" i="31"/>
  <c r="C659" i="31"/>
  <c r="A659" i="31"/>
  <c r="C658" i="31"/>
  <c r="A658" i="31"/>
  <c r="C657" i="31"/>
  <c r="A657" i="31"/>
  <c r="C656" i="31"/>
  <c r="A656" i="31"/>
  <c r="C655" i="31"/>
  <c r="A655" i="31"/>
  <c r="C654" i="31"/>
  <c r="A654" i="31"/>
  <c r="C653" i="31"/>
  <c r="A653" i="31"/>
  <c r="C652" i="31"/>
  <c r="A652" i="31"/>
  <c r="C651" i="31"/>
  <c r="A651" i="31"/>
  <c r="C650" i="31"/>
  <c r="A650" i="31"/>
  <c r="C649" i="31"/>
  <c r="A649" i="31"/>
  <c r="C648" i="31"/>
  <c r="A648" i="31"/>
  <c r="C647" i="31"/>
  <c r="A647" i="31"/>
  <c r="C646" i="31"/>
  <c r="A646" i="31"/>
  <c r="C645" i="31"/>
  <c r="A645" i="31"/>
  <c r="C644" i="31"/>
  <c r="A644" i="31"/>
  <c r="C643" i="31"/>
  <c r="A643" i="31"/>
  <c r="C642" i="31"/>
  <c r="A642" i="31"/>
  <c r="C641" i="31"/>
  <c r="A641" i="31"/>
  <c r="C640" i="31"/>
  <c r="A640" i="31"/>
  <c r="C639" i="31"/>
  <c r="A639" i="31"/>
  <c r="C638" i="31"/>
  <c r="A638" i="31"/>
  <c r="C637" i="31"/>
  <c r="A637" i="31"/>
  <c r="C636" i="31"/>
  <c r="A636" i="31"/>
  <c r="C635" i="31"/>
  <c r="A635" i="31"/>
  <c r="C634" i="31"/>
  <c r="A634" i="31"/>
  <c r="C633" i="31"/>
  <c r="A633" i="31"/>
  <c r="C632" i="31"/>
  <c r="A632" i="31"/>
  <c r="C631" i="31"/>
  <c r="A631" i="31"/>
  <c r="C630" i="31"/>
  <c r="A630" i="31"/>
  <c r="C629" i="31"/>
  <c r="A629" i="31"/>
  <c r="C628" i="31"/>
  <c r="A628" i="31"/>
  <c r="C627" i="31"/>
  <c r="A627" i="31"/>
  <c r="C626" i="31"/>
  <c r="A626" i="31"/>
  <c r="C625" i="31"/>
  <c r="A625" i="31"/>
  <c r="C624" i="31"/>
  <c r="A624" i="31"/>
  <c r="C623" i="31"/>
  <c r="A623" i="31"/>
  <c r="C622" i="31"/>
  <c r="A622" i="31"/>
  <c r="C621" i="31"/>
  <c r="A621" i="31"/>
  <c r="C620" i="31"/>
  <c r="A620" i="31"/>
  <c r="C619" i="31"/>
  <c r="A619" i="31"/>
  <c r="C618" i="31"/>
  <c r="A618" i="31"/>
  <c r="C617" i="31"/>
  <c r="A617" i="31"/>
  <c r="C616" i="31"/>
  <c r="A616" i="31"/>
  <c r="C615" i="31"/>
  <c r="A615" i="31"/>
  <c r="C614" i="31"/>
  <c r="A614" i="31"/>
  <c r="C613" i="31"/>
  <c r="A613" i="31"/>
  <c r="C612" i="31"/>
  <c r="A612" i="31"/>
  <c r="C611" i="31"/>
  <c r="A611" i="31"/>
  <c r="C610" i="31"/>
  <c r="A610" i="31"/>
  <c r="C609" i="31"/>
  <c r="A609" i="31"/>
  <c r="C608" i="31"/>
  <c r="A608" i="31"/>
  <c r="C607" i="31"/>
  <c r="A607" i="31"/>
  <c r="C606" i="31"/>
  <c r="A606" i="31"/>
  <c r="C605" i="31"/>
  <c r="A605" i="31"/>
  <c r="C604" i="31"/>
  <c r="A604" i="31"/>
  <c r="C603" i="31"/>
  <c r="A603" i="31"/>
  <c r="C602" i="31"/>
  <c r="A602" i="31"/>
  <c r="C601" i="31"/>
  <c r="A601" i="31"/>
  <c r="C600" i="31"/>
  <c r="A600" i="31"/>
  <c r="C599" i="31"/>
  <c r="A599" i="31"/>
  <c r="C598" i="31"/>
  <c r="A598" i="31"/>
  <c r="C597" i="31"/>
  <c r="A597" i="31"/>
  <c r="C596" i="31"/>
  <c r="A596" i="31"/>
  <c r="C595" i="31"/>
  <c r="A595" i="31"/>
  <c r="C594" i="31"/>
  <c r="A594" i="31"/>
  <c r="C593" i="31"/>
  <c r="A593" i="31"/>
  <c r="C592" i="31"/>
  <c r="A592" i="31"/>
  <c r="C591" i="31"/>
  <c r="A591" i="31"/>
  <c r="C590" i="31"/>
  <c r="A590" i="31"/>
  <c r="C589" i="31"/>
  <c r="A589" i="31"/>
  <c r="C588" i="31"/>
  <c r="A588" i="31"/>
  <c r="C587" i="31"/>
  <c r="A587" i="31"/>
  <c r="C586" i="31"/>
  <c r="A586" i="31"/>
  <c r="C585" i="31"/>
  <c r="A585" i="31"/>
  <c r="C584" i="31"/>
  <c r="A584" i="31"/>
  <c r="C583" i="31"/>
  <c r="A583" i="31"/>
  <c r="C582" i="31"/>
  <c r="A582" i="31"/>
  <c r="C581" i="31"/>
  <c r="A581" i="31"/>
  <c r="C580" i="31"/>
  <c r="A580" i="31"/>
  <c r="C579" i="31"/>
  <c r="A579" i="31"/>
  <c r="C578" i="31"/>
  <c r="A578" i="31"/>
  <c r="C577" i="31"/>
  <c r="A577" i="31"/>
  <c r="C576" i="31"/>
  <c r="A576" i="31"/>
  <c r="C575" i="31"/>
  <c r="A575" i="31"/>
  <c r="C574" i="31"/>
  <c r="A574" i="31"/>
  <c r="C573" i="31"/>
  <c r="A573" i="31"/>
  <c r="C572" i="31"/>
  <c r="A572" i="31"/>
  <c r="C571" i="31"/>
  <c r="A571" i="31"/>
  <c r="C570" i="31"/>
  <c r="A570" i="31"/>
  <c r="C569" i="31"/>
  <c r="A569" i="31"/>
  <c r="C568" i="31"/>
  <c r="A568" i="31"/>
  <c r="C567" i="31"/>
  <c r="A567" i="31"/>
  <c r="C566" i="31"/>
  <c r="A566" i="31"/>
  <c r="C565" i="31"/>
  <c r="A565" i="31"/>
  <c r="C564" i="31"/>
  <c r="A564" i="31"/>
  <c r="C563" i="31"/>
  <c r="A563" i="31"/>
  <c r="C562" i="31"/>
  <c r="A562" i="31"/>
  <c r="C561" i="31"/>
  <c r="A561" i="31"/>
  <c r="C560" i="31"/>
  <c r="A560" i="31"/>
  <c r="C559" i="31"/>
  <c r="A559" i="31"/>
  <c r="C558" i="31"/>
  <c r="A558" i="31"/>
  <c r="C557" i="31"/>
  <c r="A557" i="31"/>
  <c r="C556" i="31"/>
  <c r="A556" i="31"/>
  <c r="C555" i="31"/>
  <c r="A555" i="31"/>
  <c r="C554" i="31"/>
  <c r="A554" i="31"/>
  <c r="C553" i="31"/>
  <c r="A553" i="31"/>
  <c r="C552" i="31"/>
  <c r="A552" i="31"/>
  <c r="C551" i="31"/>
  <c r="A551" i="31"/>
  <c r="C550" i="31"/>
  <c r="A550" i="31"/>
  <c r="C549" i="31"/>
  <c r="A549" i="31"/>
  <c r="C548" i="31"/>
  <c r="A548" i="31"/>
  <c r="C547" i="31"/>
  <c r="A547" i="31"/>
  <c r="C546" i="31"/>
  <c r="A546" i="31"/>
  <c r="C545" i="31"/>
  <c r="A545" i="31"/>
  <c r="C544" i="31"/>
  <c r="A544" i="31"/>
  <c r="C543" i="31"/>
  <c r="A543" i="31"/>
  <c r="C542" i="31"/>
  <c r="A542" i="31"/>
  <c r="C541" i="31"/>
  <c r="A541" i="31"/>
  <c r="C540" i="31"/>
  <c r="A540" i="31"/>
  <c r="C539" i="31"/>
  <c r="A539" i="31"/>
  <c r="C538" i="31"/>
  <c r="A538" i="31"/>
  <c r="C537" i="31"/>
  <c r="A537" i="31"/>
  <c r="C536" i="31"/>
  <c r="A536" i="31"/>
  <c r="C535" i="31"/>
  <c r="A535" i="31"/>
  <c r="C534" i="31"/>
  <c r="A534" i="31"/>
  <c r="C533" i="31"/>
  <c r="A533" i="31"/>
  <c r="C532" i="31"/>
  <c r="A532" i="31"/>
  <c r="C531" i="31"/>
  <c r="A531" i="31"/>
  <c r="C530" i="31"/>
  <c r="A530" i="31"/>
  <c r="C529" i="31"/>
  <c r="A529" i="31"/>
  <c r="C528" i="31"/>
  <c r="A528" i="31"/>
  <c r="C527" i="31"/>
  <c r="A527" i="31"/>
  <c r="C526" i="31"/>
  <c r="A526" i="31"/>
  <c r="C525" i="31"/>
  <c r="A525" i="31"/>
  <c r="C524" i="31"/>
  <c r="A524" i="31"/>
  <c r="C523" i="31"/>
  <c r="A523" i="31"/>
  <c r="C522" i="31"/>
  <c r="A522" i="31"/>
  <c r="C521" i="31"/>
  <c r="A521" i="31"/>
  <c r="C520" i="31"/>
  <c r="A520" i="31"/>
  <c r="C519" i="31"/>
  <c r="A519" i="31"/>
  <c r="C518" i="31"/>
  <c r="A518" i="31"/>
  <c r="C517" i="31"/>
  <c r="A517" i="31"/>
  <c r="C516" i="31"/>
  <c r="A516" i="31"/>
  <c r="C515" i="31"/>
  <c r="A515" i="31"/>
  <c r="C514" i="31"/>
  <c r="A514" i="31"/>
  <c r="C513" i="31"/>
  <c r="A513" i="31"/>
  <c r="C512" i="31"/>
  <c r="A512" i="31"/>
  <c r="C511" i="31"/>
  <c r="A511" i="31"/>
  <c r="C510" i="31"/>
  <c r="A510" i="31"/>
  <c r="C509" i="31"/>
  <c r="A509" i="31"/>
  <c r="C508" i="31"/>
  <c r="A508" i="31"/>
  <c r="C507" i="31"/>
  <c r="A507" i="31"/>
  <c r="C506" i="31"/>
  <c r="A506" i="31"/>
  <c r="C505" i="31"/>
  <c r="A505" i="31"/>
  <c r="C504" i="31"/>
  <c r="A504" i="31"/>
  <c r="C503" i="31"/>
  <c r="A503" i="31"/>
  <c r="C502" i="31"/>
  <c r="A502" i="31"/>
  <c r="C501" i="31"/>
  <c r="A501" i="31"/>
  <c r="C500" i="31"/>
  <c r="A500" i="31"/>
  <c r="C499" i="31"/>
  <c r="A499" i="31"/>
  <c r="C498" i="31"/>
  <c r="A498" i="31"/>
  <c r="C497" i="31"/>
  <c r="A497" i="31"/>
  <c r="C496" i="31"/>
  <c r="A496" i="31"/>
  <c r="C495" i="31"/>
  <c r="A495" i="31"/>
  <c r="C494" i="31"/>
  <c r="A494" i="31"/>
  <c r="C493" i="31"/>
  <c r="A493" i="31"/>
  <c r="C492" i="31"/>
  <c r="A492" i="31"/>
  <c r="C491" i="31"/>
  <c r="A491" i="31"/>
  <c r="C490" i="31"/>
  <c r="A490" i="31"/>
  <c r="C489" i="31"/>
  <c r="A489" i="31"/>
  <c r="C488" i="31"/>
  <c r="A488" i="31"/>
  <c r="C487" i="31"/>
  <c r="A487" i="31"/>
  <c r="C486" i="31"/>
  <c r="A486" i="31"/>
  <c r="C485" i="31"/>
  <c r="A485" i="31"/>
  <c r="C484" i="31"/>
  <c r="A484" i="31"/>
  <c r="C483" i="31"/>
  <c r="A483" i="31"/>
  <c r="C482" i="31"/>
  <c r="A482" i="31"/>
  <c r="C481" i="31"/>
  <c r="A481" i="31"/>
  <c r="C480" i="31"/>
  <c r="A480" i="31"/>
  <c r="C479" i="31"/>
  <c r="A479" i="31"/>
  <c r="C478" i="31"/>
  <c r="A478" i="31"/>
  <c r="C477" i="31"/>
  <c r="A477" i="31"/>
  <c r="C476" i="31"/>
  <c r="A476" i="31"/>
  <c r="C475" i="31"/>
  <c r="A475" i="31"/>
  <c r="C474" i="31"/>
  <c r="A474" i="31"/>
  <c r="C473" i="31"/>
  <c r="A473" i="31"/>
  <c r="C472" i="31"/>
  <c r="A472" i="31"/>
  <c r="C471" i="31"/>
  <c r="A471" i="31"/>
  <c r="C470" i="31"/>
  <c r="A470" i="31"/>
  <c r="C469" i="31"/>
  <c r="A469" i="31"/>
  <c r="C468" i="31"/>
  <c r="A468" i="31"/>
  <c r="C467" i="31"/>
  <c r="A467" i="31"/>
  <c r="C466" i="31"/>
  <c r="A466" i="31"/>
  <c r="C465" i="31"/>
  <c r="A465" i="31"/>
  <c r="C464" i="31"/>
  <c r="A464" i="31"/>
  <c r="C463" i="31"/>
  <c r="A463" i="31"/>
  <c r="C462" i="31"/>
  <c r="A462" i="31"/>
  <c r="C461" i="31"/>
  <c r="A461" i="31"/>
  <c r="C460" i="31"/>
  <c r="A460" i="31"/>
  <c r="C459" i="31"/>
  <c r="A459" i="31"/>
  <c r="C458" i="31"/>
  <c r="A458" i="31"/>
  <c r="C457" i="31"/>
  <c r="A457" i="31"/>
  <c r="C456" i="31"/>
  <c r="A456" i="31"/>
  <c r="C455" i="31"/>
  <c r="A455" i="31"/>
  <c r="C454" i="31"/>
  <c r="A454" i="31"/>
  <c r="C453" i="31"/>
  <c r="A453" i="31"/>
  <c r="C452" i="31"/>
  <c r="A452" i="31"/>
  <c r="C451" i="31"/>
  <c r="A451" i="31"/>
  <c r="C450" i="31"/>
  <c r="A450" i="31"/>
  <c r="C449" i="31"/>
  <c r="A449" i="31"/>
  <c r="C448" i="31"/>
  <c r="A448" i="31"/>
  <c r="C447" i="31"/>
  <c r="A447" i="31"/>
  <c r="C446" i="31"/>
  <c r="A446" i="31"/>
  <c r="C445" i="31"/>
  <c r="A445" i="31"/>
  <c r="C444" i="31"/>
  <c r="A444" i="31"/>
  <c r="C443" i="31"/>
  <c r="A443" i="31"/>
  <c r="C442" i="31"/>
  <c r="A442" i="31"/>
  <c r="C441" i="31"/>
  <c r="A441" i="31"/>
  <c r="C440" i="31"/>
  <c r="A440" i="31"/>
  <c r="C439" i="31"/>
  <c r="A439" i="31"/>
  <c r="C438" i="31"/>
  <c r="A438" i="31"/>
  <c r="C437" i="31"/>
  <c r="A437" i="31"/>
  <c r="C436" i="31"/>
  <c r="A436" i="31"/>
  <c r="C435" i="31"/>
  <c r="A435" i="31"/>
  <c r="C434" i="31"/>
  <c r="A434" i="31"/>
  <c r="C433" i="31"/>
  <c r="A433" i="31"/>
  <c r="C432" i="31"/>
  <c r="A432" i="31"/>
  <c r="C431" i="31"/>
  <c r="A431" i="31"/>
  <c r="C430" i="31"/>
  <c r="A430" i="31"/>
  <c r="C429" i="31"/>
  <c r="A429" i="31"/>
  <c r="C428" i="31"/>
  <c r="A428" i="31"/>
  <c r="C427" i="31"/>
  <c r="A427" i="31"/>
  <c r="C426" i="31"/>
  <c r="A426" i="31"/>
  <c r="C425" i="31"/>
  <c r="A425" i="31"/>
  <c r="C424" i="31"/>
  <c r="A424" i="31"/>
  <c r="C423" i="31"/>
  <c r="A423" i="31"/>
  <c r="C422" i="31"/>
  <c r="A422" i="31"/>
  <c r="C421" i="31"/>
  <c r="A421" i="31"/>
  <c r="C420" i="31"/>
  <c r="A420" i="31"/>
  <c r="C419" i="31"/>
  <c r="A419" i="31"/>
  <c r="C418" i="31"/>
  <c r="A418" i="31"/>
  <c r="C417" i="31"/>
  <c r="A417" i="31"/>
  <c r="C416" i="31"/>
  <c r="A416" i="31"/>
  <c r="C415" i="31"/>
  <c r="A415" i="31"/>
  <c r="C414" i="31"/>
  <c r="A414" i="31"/>
  <c r="C413" i="31"/>
  <c r="A413" i="31"/>
  <c r="C412" i="31"/>
  <c r="A412" i="31"/>
  <c r="C411" i="31"/>
  <c r="A411" i="31"/>
  <c r="C410" i="31"/>
  <c r="A410" i="31"/>
  <c r="C409" i="31"/>
  <c r="A409" i="31"/>
  <c r="C408" i="31"/>
  <c r="A408" i="31"/>
  <c r="C407" i="31"/>
  <c r="A407" i="31"/>
  <c r="C406" i="31"/>
  <c r="A406" i="31"/>
  <c r="C405" i="31"/>
  <c r="A405" i="31"/>
  <c r="C404" i="31"/>
  <c r="A404" i="31"/>
  <c r="C403" i="31"/>
  <c r="A403" i="31"/>
  <c r="C402" i="31"/>
  <c r="A402" i="31"/>
  <c r="C401" i="31"/>
  <c r="A401" i="31"/>
  <c r="C400" i="31"/>
  <c r="A400" i="31"/>
  <c r="C399" i="31"/>
  <c r="A399" i="31"/>
  <c r="C398" i="31"/>
  <c r="A398" i="31"/>
  <c r="C397" i="31"/>
  <c r="A397" i="31"/>
  <c r="C396" i="31"/>
  <c r="A396" i="31"/>
  <c r="C395" i="31"/>
  <c r="A395" i="31"/>
  <c r="C394" i="31"/>
  <c r="A394" i="31"/>
  <c r="C393" i="31"/>
  <c r="A393" i="31"/>
  <c r="C392" i="31"/>
  <c r="A392" i="31"/>
  <c r="C391" i="31"/>
  <c r="A391" i="31"/>
  <c r="C390" i="31"/>
  <c r="A390" i="31"/>
  <c r="C389" i="31"/>
  <c r="A389" i="31"/>
  <c r="C388" i="31"/>
  <c r="A388" i="31"/>
  <c r="C387" i="31"/>
  <c r="A387" i="31"/>
  <c r="C386" i="31"/>
  <c r="A386" i="31"/>
  <c r="C385" i="31"/>
  <c r="A385" i="31"/>
  <c r="C384" i="31"/>
  <c r="A384" i="31"/>
  <c r="C383" i="31"/>
  <c r="A383" i="31"/>
  <c r="C382" i="31"/>
  <c r="A382" i="31"/>
  <c r="C381" i="31"/>
  <c r="A381" i="31"/>
  <c r="C380" i="31"/>
  <c r="A380" i="31"/>
  <c r="C379" i="31"/>
  <c r="A379" i="31"/>
  <c r="C378" i="31"/>
  <c r="A378" i="31"/>
  <c r="C377" i="31"/>
  <c r="A377" i="31"/>
  <c r="C376" i="31"/>
  <c r="A376" i="31"/>
  <c r="C375" i="31"/>
  <c r="A375" i="31"/>
  <c r="C374" i="31"/>
  <c r="A374" i="31"/>
  <c r="C373" i="31"/>
  <c r="A373" i="31"/>
  <c r="C372" i="31"/>
  <c r="A372" i="31"/>
  <c r="C371" i="31"/>
  <c r="A371" i="31"/>
  <c r="C370" i="31"/>
  <c r="A370" i="31"/>
  <c r="C369" i="31"/>
  <c r="A369" i="31"/>
  <c r="C368" i="31"/>
  <c r="A368" i="31"/>
  <c r="C367" i="31"/>
  <c r="A367" i="31"/>
  <c r="C366" i="31"/>
  <c r="A366" i="31"/>
  <c r="C365" i="31"/>
  <c r="A365" i="31"/>
  <c r="C364" i="31"/>
  <c r="A364" i="31"/>
  <c r="C363" i="31"/>
  <c r="A363" i="31"/>
  <c r="C362" i="31"/>
  <c r="A362" i="31"/>
  <c r="C361" i="31"/>
  <c r="A361" i="31"/>
  <c r="C360" i="31"/>
  <c r="A360" i="31"/>
  <c r="C359" i="31"/>
  <c r="A359" i="31"/>
  <c r="C358" i="31"/>
  <c r="A358" i="31"/>
  <c r="C357" i="31"/>
  <c r="A357" i="31"/>
  <c r="C356" i="31"/>
  <c r="A356" i="31"/>
  <c r="C355" i="31"/>
  <c r="A355" i="31"/>
  <c r="C354" i="31"/>
  <c r="A354" i="31"/>
  <c r="C353" i="31"/>
  <c r="A353" i="31"/>
  <c r="C352" i="31"/>
  <c r="A352" i="31"/>
  <c r="C351" i="31"/>
  <c r="A351" i="31"/>
  <c r="C350" i="31"/>
  <c r="A350" i="31"/>
  <c r="C349" i="31"/>
  <c r="A349" i="31"/>
  <c r="C348" i="31"/>
  <c r="A348" i="31"/>
  <c r="C347" i="31"/>
  <c r="A347" i="31"/>
  <c r="C346" i="31"/>
  <c r="A346" i="31"/>
  <c r="C345" i="31"/>
  <c r="A345" i="31"/>
  <c r="C344" i="31"/>
  <c r="A344" i="31"/>
  <c r="C343" i="31"/>
  <c r="A343" i="31"/>
  <c r="C342" i="31"/>
  <c r="A342" i="31"/>
  <c r="C341" i="31"/>
  <c r="A341" i="31"/>
  <c r="C340" i="31"/>
  <c r="A340" i="31"/>
  <c r="C339" i="31"/>
  <c r="A339" i="31"/>
  <c r="C338" i="31"/>
  <c r="A338" i="31"/>
  <c r="C337" i="31"/>
  <c r="A337" i="31"/>
  <c r="C336" i="31"/>
  <c r="A336" i="31"/>
  <c r="C335" i="31"/>
  <c r="A335" i="31"/>
  <c r="C334" i="31"/>
  <c r="A334" i="31"/>
  <c r="C333" i="31"/>
  <c r="A333" i="31"/>
  <c r="C332" i="31"/>
  <c r="A332" i="31"/>
  <c r="C331" i="31"/>
  <c r="A331" i="31"/>
  <c r="C330" i="31"/>
  <c r="A330" i="31"/>
  <c r="C329" i="31"/>
  <c r="A329" i="31"/>
  <c r="C328" i="31"/>
  <c r="A328" i="31"/>
  <c r="C327" i="31"/>
  <c r="A327" i="31"/>
  <c r="C326" i="31"/>
  <c r="A326" i="31"/>
  <c r="C325" i="31"/>
  <c r="A325" i="31"/>
  <c r="C324" i="31"/>
  <c r="A324" i="31"/>
  <c r="C323" i="31"/>
  <c r="A323" i="31"/>
  <c r="C322" i="31"/>
  <c r="A322" i="31"/>
  <c r="C321" i="31"/>
  <c r="A321" i="31"/>
  <c r="C320" i="31"/>
  <c r="A320" i="31"/>
  <c r="C319" i="31"/>
  <c r="A319" i="31"/>
  <c r="C318" i="31"/>
  <c r="A318" i="31"/>
  <c r="C317" i="31"/>
  <c r="A317" i="31"/>
  <c r="C316" i="31"/>
  <c r="A316" i="31"/>
  <c r="C315" i="31"/>
  <c r="A315" i="31"/>
  <c r="C314" i="31"/>
  <c r="A314" i="31"/>
  <c r="C313" i="31"/>
  <c r="A313" i="31"/>
  <c r="C312" i="31"/>
  <c r="A312" i="31"/>
  <c r="C311" i="31"/>
  <c r="A311" i="31"/>
  <c r="C310" i="31"/>
  <c r="A310" i="31"/>
  <c r="C309" i="31"/>
  <c r="A309" i="31"/>
  <c r="C308" i="31"/>
  <c r="A308" i="31"/>
  <c r="C307" i="31"/>
  <c r="A307" i="31"/>
  <c r="C306" i="31"/>
  <c r="A306" i="31"/>
  <c r="C305" i="31"/>
  <c r="A305" i="31"/>
  <c r="C304" i="31"/>
  <c r="A304" i="31"/>
  <c r="C303" i="31"/>
  <c r="A303" i="31"/>
  <c r="C302" i="31"/>
  <c r="A302" i="31"/>
  <c r="C301" i="31"/>
  <c r="A301" i="31"/>
  <c r="C300" i="31"/>
  <c r="A300" i="31"/>
  <c r="C299" i="31"/>
  <c r="A299" i="31"/>
  <c r="C298" i="31"/>
  <c r="A298" i="31"/>
  <c r="C297" i="31"/>
  <c r="A297" i="31"/>
  <c r="C296" i="31"/>
  <c r="A296" i="31"/>
  <c r="C295" i="31"/>
  <c r="A295" i="31"/>
  <c r="C294" i="31"/>
  <c r="A294" i="31"/>
  <c r="C293" i="31"/>
  <c r="A293" i="31"/>
  <c r="C292" i="31"/>
  <c r="A292" i="31"/>
  <c r="C291" i="31"/>
  <c r="A291" i="31"/>
  <c r="C290" i="31"/>
  <c r="A290" i="31"/>
  <c r="C289" i="31"/>
  <c r="A289" i="31"/>
  <c r="C288" i="31"/>
  <c r="A288" i="31"/>
  <c r="C287" i="31"/>
  <c r="A287" i="31"/>
  <c r="C286" i="31"/>
  <c r="A286" i="31"/>
  <c r="C285" i="31"/>
  <c r="A285" i="31"/>
  <c r="C284" i="31"/>
  <c r="A284" i="31"/>
  <c r="C283" i="31"/>
  <c r="A283" i="31"/>
  <c r="C282" i="31"/>
  <c r="A282" i="31"/>
  <c r="C281" i="31"/>
  <c r="A281" i="31"/>
  <c r="C280" i="31"/>
  <c r="A280" i="31"/>
  <c r="C279" i="31"/>
  <c r="A279" i="31"/>
  <c r="C278" i="31"/>
  <c r="A278" i="31"/>
  <c r="C277" i="31"/>
  <c r="A277" i="31"/>
  <c r="C276" i="31"/>
  <c r="A276" i="31"/>
  <c r="C275" i="31"/>
  <c r="A275" i="31"/>
  <c r="C274" i="31"/>
  <c r="A274" i="31"/>
  <c r="C273" i="31"/>
  <c r="A273" i="31"/>
  <c r="C272" i="31"/>
  <c r="A272" i="31"/>
  <c r="C271" i="31"/>
  <c r="A271" i="31"/>
  <c r="C270" i="31"/>
  <c r="A270" i="31"/>
  <c r="C269" i="31"/>
  <c r="A269" i="31"/>
  <c r="C268" i="31"/>
  <c r="A268" i="31"/>
  <c r="C267" i="31"/>
  <c r="A267" i="31"/>
  <c r="C266" i="31"/>
  <c r="A266" i="31"/>
  <c r="C265" i="31"/>
  <c r="A265" i="31"/>
  <c r="C264" i="31"/>
  <c r="A264" i="31"/>
  <c r="C263" i="31"/>
  <c r="A263" i="31"/>
  <c r="C262" i="31"/>
  <c r="A262" i="31"/>
  <c r="C261" i="31"/>
  <c r="A261" i="31"/>
  <c r="C260" i="31"/>
  <c r="A260" i="31"/>
  <c r="C259" i="31"/>
  <c r="A259" i="31"/>
  <c r="C258" i="31"/>
  <c r="A258" i="31"/>
  <c r="C257" i="31"/>
  <c r="A257" i="31"/>
  <c r="C256" i="31"/>
  <c r="A256" i="31"/>
  <c r="C255" i="31"/>
  <c r="A255" i="31"/>
  <c r="C254" i="31"/>
  <c r="A254" i="31"/>
  <c r="C253" i="31"/>
  <c r="A253" i="31"/>
  <c r="C252" i="31"/>
  <c r="A252" i="31"/>
  <c r="C251" i="31"/>
  <c r="A251" i="31"/>
  <c r="C250" i="31"/>
  <c r="A250" i="31"/>
  <c r="C249" i="31"/>
  <c r="A249" i="31"/>
  <c r="C248" i="31"/>
  <c r="A248" i="31"/>
  <c r="C247" i="31"/>
  <c r="A247" i="31"/>
  <c r="C246" i="31"/>
  <c r="A246" i="31"/>
  <c r="C245" i="31"/>
  <c r="A245" i="31"/>
  <c r="C244" i="31"/>
  <c r="A244" i="31"/>
  <c r="C243" i="31"/>
  <c r="A243" i="31"/>
  <c r="C242" i="31"/>
  <c r="A242" i="31"/>
  <c r="C241" i="31"/>
  <c r="A241" i="31"/>
  <c r="C240" i="31"/>
  <c r="A240" i="31"/>
  <c r="C239" i="31"/>
  <c r="A239" i="31"/>
  <c r="C238" i="31"/>
  <c r="A238" i="31"/>
  <c r="C237" i="31"/>
  <c r="A237" i="31"/>
  <c r="C236" i="31"/>
  <c r="A236" i="31"/>
  <c r="C235" i="31"/>
  <c r="A235" i="31"/>
  <c r="C234" i="31"/>
  <c r="A234" i="31"/>
  <c r="C233" i="31"/>
  <c r="A233" i="31"/>
  <c r="C232" i="31"/>
  <c r="A232" i="31"/>
  <c r="C231" i="31"/>
  <c r="A231" i="31"/>
  <c r="C230" i="31"/>
  <c r="A230" i="31"/>
  <c r="C229" i="31"/>
  <c r="A229" i="31"/>
  <c r="C228" i="31"/>
  <c r="A228" i="31"/>
  <c r="C227" i="31"/>
  <c r="A227" i="31"/>
  <c r="C226" i="31"/>
  <c r="A226" i="31"/>
  <c r="C225" i="31"/>
  <c r="A225" i="31"/>
  <c r="C224" i="31"/>
  <c r="A224" i="31"/>
  <c r="C223" i="31"/>
  <c r="A223" i="31"/>
  <c r="C222" i="31"/>
  <c r="A222" i="31"/>
  <c r="C221" i="31"/>
  <c r="A221" i="31"/>
  <c r="C220" i="31"/>
  <c r="A220" i="31"/>
  <c r="C219" i="31"/>
  <c r="A219" i="31"/>
  <c r="C218" i="31"/>
  <c r="A218" i="31"/>
  <c r="C217" i="31"/>
  <c r="A217" i="31"/>
  <c r="C216" i="31"/>
  <c r="A216" i="31"/>
  <c r="C215" i="31"/>
  <c r="A215" i="31"/>
  <c r="C214" i="31"/>
  <c r="A214" i="31"/>
  <c r="C213" i="31"/>
  <c r="A213" i="31"/>
  <c r="C212" i="31"/>
  <c r="A212" i="31"/>
  <c r="C211" i="31"/>
  <c r="A211" i="31"/>
  <c r="C210" i="31"/>
  <c r="A210" i="31"/>
  <c r="C209" i="31"/>
  <c r="A209" i="31"/>
  <c r="C208" i="31"/>
  <c r="A208" i="31"/>
  <c r="C207" i="31"/>
  <c r="A207" i="31"/>
  <c r="C206" i="31"/>
  <c r="A206" i="31"/>
  <c r="C205" i="31"/>
  <c r="A205" i="31"/>
  <c r="C204" i="31"/>
  <c r="A204" i="31"/>
  <c r="C203" i="31"/>
  <c r="A203" i="31"/>
  <c r="C202" i="31"/>
  <c r="A202" i="31"/>
  <c r="C201" i="31"/>
  <c r="A201" i="31"/>
  <c r="C200" i="31"/>
  <c r="A200" i="31"/>
  <c r="C199" i="31"/>
  <c r="A199" i="31"/>
  <c r="C198" i="31"/>
  <c r="A198" i="31"/>
  <c r="C197" i="31"/>
  <c r="A197" i="31"/>
  <c r="C196" i="31"/>
  <c r="A196" i="31"/>
  <c r="C195" i="31"/>
  <c r="A195" i="31"/>
  <c r="C194" i="31"/>
  <c r="A194" i="31"/>
  <c r="C193" i="31"/>
  <c r="A193" i="31"/>
  <c r="C192" i="31"/>
  <c r="A192" i="31"/>
  <c r="C191" i="31"/>
  <c r="A191" i="31"/>
  <c r="C190" i="31"/>
  <c r="A190" i="31"/>
  <c r="C189" i="31"/>
  <c r="A189" i="31"/>
  <c r="C188" i="31"/>
  <c r="A188" i="31"/>
  <c r="C187" i="31"/>
  <c r="A187" i="31"/>
  <c r="C186" i="31"/>
  <c r="A186" i="31"/>
  <c r="C185" i="31"/>
  <c r="A185" i="31"/>
  <c r="C184" i="31"/>
  <c r="A184" i="31"/>
  <c r="C183" i="31"/>
  <c r="A183" i="31"/>
  <c r="C182" i="31"/>
  <c r="A182" i="31"/>
  <c r="C181" i="31"/>
  <c r="A181" i="31"/>
  <c r="C180" i="31"/>
  <c r="A180" i="31"/>
  <c r="C179" i="31"/>
  <c r="A179" i="31"/>
  <c r="C178" i="31"/>
  <c r="A178" i="31"/>
  <c r="C177" i="31"/>
  <c r="A177" i="31"/>
  <c r="C176" i="31"/>
  <c r="A176" i="31"/>
  <c r="C175" i="31"/>
  <c r="A175" i="31"/>
  <c r="C174" i="31"/>
  <c r="A174" i="31"/>
  <c r="C173" i="31"/>
  <c r="A173" i="31"/>
  <c r="C172" i="31"/>
  <c r="A172" i="31"/>
  <c r="C171" i="31"/>
  <c r="A171" i="31"/>
  <c r="C170" i="31"/>
  <c r="A170" i="31"/>
  <c r="C169" i="31"/>
  <c r="A169" i="31"/>
  <c r="C168" i="31"/>
  <c r="A168" i="31"/>
  <c r="C167" i="31"/>
  <c r="A167" i="31"/>
  <c r="C166" i="31"/>
  <c r="A166" i="31"/>
  <c r="C165" i="31"/>
  <c r="A165" i="31"/>
  <c r="C164" i="31"/>
  <c r="A164" i="31"/>
  <c r="C163" i="31"/>
  <c r="A163" i="31"/>
  <c r="C162" i="31"/>
  <c r="A162" i="31"/>
  <c r="C161" i="31"/>
  <c r="A161" i="31"/>
  <c r="C160" i="31"/>
  <c r="A160" i="31"/>
  <c r="C159" i="31"/>
  <c r="A159" i="31"/>
  <c r="C158" i="31"/>
  <c r="A158" i="31"/>
  <c r="C157" i="31"/>
  <c r="A157" i="31"/>
  <c r="C156" i="31"/>
  <c r="A156" i="31"/>
  <c r="C155" i="31"/>
  <c r="A155" i="31"/>
  <c r="C154" i="31"/>
  <c r="A154" i="31"/>
  <c r="C153" i="31"/>
  <c r="A153" i="31"/>
  <c r="C152" i="31"/>
  <c r="A152" i="31"/>
  <c r="C151" i="31"/>
  <c r="A151" i="31"/>
  <c r="C150" i="31"/>
  <c r="A150" i="31"/>
  <c r="C149" i="31"/>
  <c r="A149" i="31"/>
  <c r="C148" i="31"/>
  <c r="A148" i="31"/>
  <c r="C147" i="31"/>
  <c r="A147" i="31"/>
  <c r="C146" i="31"/>
  <c r="A146" i="31"/>
  <c r="C145" i="31"/>
  <c r="A145" i="31"/>
  <c r="C144" i="31"/>
  <c r="A144" i="31"/>
  <c r="C143" i="31"/>
  <c r="A143" i="31"/>
  <c r="C142" i="31"/>
  <c r="A142" i="31"/>
  <c r="C141" i="31"/>
  <c r="A141" i="31"/>
  <c r="C140" i="31"/>
  <c r="A140" i="31"/>
  <c r="C139" i="31"/>
  <c r="A139" i="31"/>
  <c r="C138" i="31"/>
  <c r="A138" i="31"/>
  <c r="C137" i="31"/>
  <c r="A137" i="31"/>
  <c r="C136" i="31"/>
  <c r="A136" i="31"/>
  <c r="C135" i="31"/>
  <c r="A135" i="31"/>
  <c r="C134" i="31"/>
  <c r="A134" i="31"/>
  <c r="C133" i="31"/>
  <c r="A133" i="31"/>
  <c r="C132" i="31"/>
  <c r="A132" i="31"/>
  <c r="C131" i="31"/>
  <c r="A131" i="31"/>
  <c r="C130" i="31"/>
  <c r="A130" i="31"/>
  <c r="C129" i="31"/>
  <c r="A129" i="31"/>
  <c r="C128" i="31"/>
  <c r="A128" i="31"/>
  <c r="C127" i="31"/>
  <c r="A127" i="31"/>
  <c r="C126" i="31"/>
  <c r="A126" i="31"/>
  <c r="C125" i="31"/>
  <c r="A125" i="31"/>
  <c r="C124" i="31"/>
  <c r="A124" i="31"/>
  <c r="C123" i="31"/>
  <c r="A123" i="31"/>
  <c r="C122" i="31"/>
  <c r="A122" i="31"/>
  <c r="C121" i="31"/>
  <c r="A121" i="31"/>
  <c r="C120" i="31"/>
  <c r="A120" i="31"/>
  <c r="C119" i="31"/>
  <c r="A119" i="31"/>
  <c r="C118" i="31"/>
  <c r="A118" i="31"/>
  <c r="C117" i="31"/>
  <c r="A117" i="31"/>
  <c r="C116" i="31"/>
  <c r="A116" i="31"/>
  <c r="C115" i="31"/>
  <c r="A115" i="31"/>
  <c r="C114" i="31"/>
  <c r="A114" i="31"/>
  <c r="C113" i="31"/>
  <c r="A113" i="31"/>
  <c r="C112" i="31"/>
  <c r="A112" i="31"/>
  <c r="C111" i="31"/>
  <c r="A111" i="31"/>
  <c r="C110" i="31"/>
  <c r="A110" i="31"/>
  <c r="C109" i="31"/>
  <c r="A109" i="31"/>
  <c r="C108" i="31"/>
  <c r="A108" i="31"/>
  <c r="C107" i="31"/>
  <c r="A107" i="31"/>
  <c r="C106" i="31"/>
  <c r="A106" i="31"/>
  <c r="C105" i="31"/>
  <c r="A105" i="31"/>
  <c r="C104" i="31"/>
  <c r="A104" i="31"/>
  <c r="C103" i="31"/>
  <c r="A103" i="31"/>
  <c r="C102" i="31"/>
  <c r="A102" i="31"/>
  <c r="C101" i="31"/>
  <c r="A101" i="31"/>
  <c r="C100" i="31"/>
  <c r="A100" i="31"/>
  <c r="C99" i="31"/>
  <c r="A99" i="31"/>
  <c r="C98" i="31"/>
  <c r="A98" i="31"/>
  <c r="C97" i="31"/>
  <c r="A97" i="31"/>
  <c r="C96" i="31"/>
  <c r="A96" i="31"/>
  <c r="C95" i="31"/>
  <c r="A95" i="31"/>
  <c r="C94" i="31"/>
  <c r="A94" i="31"/>
  <c r="C93" i="31"/>
  <c r="A93" i="31"/>
  <c r="C92" i="31"/>
  <c r="A92" i="31"/>
  <c r="C91" i="31"/>
  <c r="A91" i="31"/>
  <c r="C90" i="31"/>
  <c r="A90" i="31"/>
  <c r="C89" i="31"/>
  <c r="A89" i="31"/>
  <c r="C88" i="31"/>
  <c r="A88" i="31"/>
  <c r="C87" i="31"/>
  <c r="A87" i="31"/>
  <c r="C86" i="31"/>
  <c r="A86" i="31"/>
  <c r="C85" i="31"/>
  <c r="A85" i="31"/>
  <c r="C84" i="31"/>
  <c r="A84" i="31"/>
  <c r="C83" i="31"/>
  <c r="A83" i="31"/>
  <c r="C82" i="31"/>
  <c r="A82" i="31"/>
  <c r="C81" i="31"/>
  <c r="A81" i="31"/>
  <c r="C80" i="31"/>
  <c r="A80" i="31"/>
  <c r="C79" i="31"/>
  <c r="A79" i="31"/>
  <c r="C78" i="31"/>
  <c r="A78" i="31"/>
  <c r="C77" i="31"/>
  <c r="A77" i="31"/>
  <c r="C76" i="31"/>
  <c r="A76" i="31"/>
  <c r="C75" i="31"/>
  <c r="A75" i="31"/>
  <c r="C74" i="31"/>
  <c r="A74" i="31"/>
  <c r="C73" i="31"/>
  <c r="A73" i="31"/>
  <c r="C72" i="31"/>
  <c r="A72" i="31"/>
  <c r="C71" i="31"/>
  <c r="A71" i="31"/>
  <c r="C70" i="31"/>
  <c r="A70" i="31"/>
  <c r="C69" i="31"/>
  <c r="A69" i="31"/>
  <c r="C68" i="31"/>
  <c r="A68" i="31"/>
  <c r="C67" i="31"/>
  <c r="A67" i="31"/>
  <c r="C66" i="31"/>
  <c r="A66" i="31"/>
  <c r="C65" i="31"/>
  <c r="A65" i="31"/>
  <c r="C64" i="31"/>
  <c r="A64" i="31"/>
  <c r="C63" i="31"/>
  <c r="A63" i="31"/>
  <c r="C62" i="31"/>
  <c r="A62" i="31"/>
  <c r="C61" i="31"/>
  <c r="A61" i="31"/>
  <c r="C60" i="31"/>
  <c r="A60" i="31"/>
  <c r="C59" i="31"/>
  <c r="A59" i="31"/>
  <c r="C58" i="31"/>
  <c r="A58" i="31"/>
  <c r="C57" i="31"/>
  <c r="A57" i="31"/>
  <c r="C56" i="31"/>
  <c r="A56" i="31"/>
  <c r="C55" i="31"/>
  <c r="A55" i="31"/>
  <c r="C54" i="31"/>
  <c r="A54" i="31"/>
  <c r="C53" i="31"/>
  <c r="A53" i="31"/>
  <c r="C52" i="31"/>
  <c r="A52" i="31"/>
  <c r="C51" i="31"/>
  <c r="A51" i="31"/>
  <c r="C50" i="31"/>
  <c r="A50" i="31"/>
  <c r="C49" i="31"/>
  <c r="A49" i="31"/>
  <c r="C48" i="31"/>
  <c r="A48" i="31"/>
  <c r="C47" i="31"/>
  <c r="A47" i="31"/>
  <c r="C46" i="31"/>
  <c r="A46" i="31"/>
  <c r="C45" i="31"/>
  <c r="A45" i="31"/>
  <c r="C44" i="31"/>
  <c r="A44" i="31"/>
  <c r="C43" i="31"/>
  <c r="A43" i="31"/>
  <c r="C42" i="31"/>
  <c r="A42" i="31"/>
  <c r="C41" i="31"/>
  <c r="A41" i="31"/>
  <c r="C40" i="31"/>
  <c r="A40" i="31"/>
  <c r="C39" i="31"/>
  <c r="A39" i="31"/>
  <c r="C38" i="31"/>
  <c r="A38" i="31"/>
  <c r="C37" i="31"/>
  <c r="A37" i="31"/>
  <c r="C36" i="31"/>
  <c r="A36" i="31"/>
  <c r="C35" i="31"/>
  <c r="A35" i="31"/>
  <c r="C34" i="31"/>
  <c r="A34" i="31"/>
  <c r="C33" i="31"/>
  <c r="A33" i="31"/>
  <c r="C32" i="31"/>
  <c r="A32" i="31"/>
  <c r="C31" i="31"/>
  <c r="A31" i="31"/>
  <c r="C30" i="31"/>
  <c r="A30" i="31"/>
  <c r="C29" i="31"/>
  <c r="A29" i="31"/>
  <c r="C28" i="31"/>
  <c r="A28" i="31"/>
  <c r="C27" i="31"/>
  <c r="A27" i="31"/>
  <c r="C26" i="31"/>
  <c r="A26" i="31"/>
  <c r="C25" i="31"/>
  <c r="A25" i="31"/>
  <c r="C24" i="31"/>
  <c r="A24" i="31"/>
  <c r="C23" i="31"/>
  <c r="A23" i="31"/>
  <c r="C22" i="31"/>
  <c r="A22" i="31"/>
  <c r="C21" i="31"/>
  <c r="A21" i="31"/>
  <c r="C20" i="31"/>
  <c r="A20" i="31"/>
  <c r="C19" i="31"/>
  <c r="A19" i="31"/>
  <c r="C18" i="31"/>
  <c r="A18" i="31"/>
  <c r="C17" i="31"/>
  <c r="A17" i="31"/>
  <c r="C16" i="31"/>
  <c r="A16" i="31"/>
  <c r="C15" i="31"/>
  <c r="A15" i="31"/>
  <c r="C14" i="31"/>
  <c r="A14" i="31"/>
  <c r="C13" i="31"/>
  <c r="A13" i="31"/>
  <c r="C12" i="31"/>
  <c r="A12" i="31"/>
  <c r="C11" i="31"/>
  <c r="A11" i="31"/>
  <c r="C10" i="31"/>
  <c r="A10" i="31"/>
  <c r="C9" i="31"/>
  <c r="A9" i="31"/>
  <c r="C8" i="31"/>
  <c r="A8" i="31"/>
  <c r="C7" i="31"/>
  <c r="A7" i="31"/>
  <c r="C1575" i="31" l="1"/>
  <c r="C1750" i="31"/>
  <c r="C2198" i="30"/>
  <c r="A2198" i="30"/>
  <c r="C2197" i="30"/>
  <c r="A2197" i="30"/>
  <c r="C2196" i="30"/>
  <c r="A2196" i="30"/>
  <c r="C2195" i="30"/>
  <c r="A2195" i="30"/>
  <c r="C2194" i="30"/>
  <c r="A2194" i="30"/>
  <c r="C2193" i="30"/>
  <c r="A2193" i="30"/>
  <c r="C2192" i="30"/>
  <c r="A2192" i="30"/>
  <c r="C2191" i="30"/>
  <c r="A2191" i="30"/>
  <c r="C2190" i="30"/>
  <c r="A2190" i="30"/>
  <c r="C2189" i="30"/>
  <c r="A2189" i="30"/>
  <c r="C2188" i="30"/>
  <c r="A2188" i="30"/>
  <c r="C2187" i="30"/>
  <c r="A2187" i="30"/>
  <c r="C2186" i="30"/>
  <c r="A2186" i="30"/>
  <c r="C2185" i="30"/>
  <c r="A2185" i="30"/>
  <c r="C2184" i="30"/>
  <c r="A2184" i="30"/>
  <c r="C2183" i="30"/>
  <c r="A2183" i="30"/>
  <c r="C2182" i="30"/>
  <c r="A2182" i="30"/>
  <c r="C2181" i="30"/>
  <c r="A2181" i="30"/>
  <c r="C2180" i="30"/>
  <c r="A2180" i="30"/>
  <c r="C2179" i="30"/>
  <c r="A2179" i="30"/>
  <c r="C2178" i="30"/>
  <c r="A2178" i="30"/>
  <c r="C2177" i="30"/>
  <c r="A2177" i="30"/>
  <c r="C2176" i="30"/>
  <c r="A2176" i="30"/>
  <c r="C2175" i="30"/>
  <c r="A2175" i="30"/>
  <c r="C2174" i="30"/>
  <c r="A2174" i="30"/>
  <c r="C2173" i="30"/>
  <c r="A2173" i="30"/>
  <c r="C2172" i="30"/>
  <c r="A2172" i="30"/>
  <c r="C2171" i="30"/>
  <c r="A2171" i="30"/>
  <c r="C2170" i="30"/>
  <c r="A2170" i="30"/>
  <c r="C2169" i="30"/>
  <c r="A2169" i="30"/>
  <c r="C2168" i="30"/>
  <c r="A2168" i="30"/>
  <c r="C2167" i="30"/>
  <c r="A2167" i="30"/>
  <c r="C2166" i="30"/>
  <c r="A2166" i="30"/>
  <c r="C2165" i="30"/>
  <c r="A2165" i="30"/>
  <c r="C2164" i="30"/>
  <c r="A2164" i="30"/>
  <c r="C2163" i="30"/>
  <c r="A2163" i="30"/>
  <c r="C2162" i="30"/>
  <c r="A2162" i="30"/>
  <c r="C2161" i="30"/>
  <c r="A2161" i="30"/>
  <c r="C2160" i="30"/>
  <c r="A2160" i="30"/>
  <c r="C2159" i="30"/>
  <c r="A2159" i="30"/>
  <c r="C2158" i="30"/>
  <c r="A2158" i="30"/>
  <c r="C2157" i="30"/>
  <c r="A2157" i="30"/>
  <c r="C2156" i="30"/>
  <c r="A2156" i="30"/>
  <c r="C2155" i="30"/>
  <c r="A2155" i="30"/>
  <c r="C2154" i="30"/>
  <c r="A2154" i="30"/>
  <c r="C2153" i="30"/>
  <c r="A2153" i="30"/>
  <c r="C2152" i="30"/>
  <c r="A2152" i="30"/>
  <c r="C2151" i="30"/>
  <c r="A2151" i="30"/>
  <c r="C2150" i="30"/>
  <c r="A2150" i="30"/>
  <c r="C2149" i="30"/>
  <c r="A2149" i="30"/>
  <c r="C2148" i="30"/>
  <c r="A2148" i="30"/>
  <c r="C2147" i="30"/>
  <c r="A2147" i="30"/>
  <c r="C2146" i="30"/>
  <c r="A2146" i="30"/>
  <c r="C2145" i="30"/>
  <c r="A2145" i="30"/>
  <c r="C2144" i="30"/>
  <c r="A2144" i="30"/>
  <c r="C2143" i="30"/>
  <c r="A2143" i="30"/>
  <c r="C2142" i="30"/>
  <c r="A2142" i="30"/>
  <c r="C2141" i="30"/>
  <c r="A2141" i="30"/>
  <c r="C2140" i="30"/>
  <c r="A2140" i="30"/>
  <c r="C2139" i="30"/>
  <c r="A2139" i="30"/>
  <c r="C2138" i="30"/>
  <c r="A2138" i="30"/>
  <c r="C2137" i="30"/>
  <c r="A2137" i="30"/>
  <c r="C2136" i="30"/>
  <c r="A2136" i="30"/>
  <c r="C2135" i="30"/>
  <c r="A2135" i="30"/>
  <c r="C2134" i="30"/>
  <c r="A2134" i="30"/>
  <c r="C2133" i="30"/>
  <c r="A2133" i="30"/>
  <c r="C2132" i="30"/>
  <c r="A2132" i="30"/>
  <c r="C2131" i="30"/>
  <c r="A2131" i="30"/>
  <c r="C2130" i="30"/>
  <c r="A2130" i="30"/>
  <c r="C2129" i="30"/>
  <c r="A2129" i="30"/>
  <c r="C2128" i="30"/>
  <c r="A2128" i="30"/>
  <c r="C2127" i="30"/>
  <c r="A2127" i="30"/>
  <c r="C2126" i="30"/>
  <c r="A2126" i="30"/>
  <c r="C2125" i="30"/>
  <c r="A2125" i="30"/>
  <c r="C2124" i="30"/>
  <c r="A2124" i="30"/>
  <c r="C2123" i="30"/>
  <c r="A2123" i="30"/>
  <c r="C2122" i="30"/>
  <c r="A2122" i="30"/>
  <c r="C2121" i="30"/>
  <c r="A2121" i="30"/>
  <c r="C2120" i="30"/>
  <c r="A2120" i="30"/>
  <c r="C2119" i="30"/>
  <c r="A2119" i="30"/>
  <c r="C2118" i="30"/>
  <c r="A2118" i="30"/>
  <c r="C2117" i="30"/>
  <c r="A2117" i="30"/>
  <c r="C2116" i="30"/>
  <c r="A2116" i="30"/>
  <c r="C2115" i="30"/>
  <c r="A2115" i="30"/>
  <c r="C2114" i="30"/>
  <c r="A2114" i="30"/>
  <c r="C2113" i="30"/>
  <c r="A2113" i="30"/>
  <c r="C2112" i="30"/>
  <c r="A2112" i="30"/>
  <c r="C2111" i="30"/>
  <c r="A2111" i="30"/>
  <c r="C2110" i="30"/>
  <c r="A2110" i="30"/>
  <c r="C2109" i="30"/>
  <c r="A2109" i="30"/>
  <c r="C2108" i="30"/>
  <c r="A2108" i="30"/>
  <c r="C2107" i="30"/>
  <c r="A2107" i="30"/>
  <c r="C2106" i="30"/>
  <c r="A2106" i="30"/>
  <c r="C2105" i="30"/>
  <c r="A2105" i="30"/>
  <c r="C2104" i="30"/>
  <c r="A2104" i="30"/>
  <c r="C2103" i="30"/>
  <c r="A2103" i="30"/>
  <c r="C2102" i="30"/>
  <c r="A2102" i="30"/>
  <c r="C2101" i="30"/>
  <c r="A2101" i="30"/>
  <c r="C2100" i="30"/>
  <c r="A2100" i="30"/>
  <c r="C2099" i="30"/>
  <c r="A2099" i="30"/>
  <c r="C2098" i="30"/>
  <c r="A2098" i="30"/>
  <c r="C2097" i="30"/>
  <c r="A2097" i="30"/>
  <c r="C2096" i="30"/>
  <c r="A2096" i="30"/>
  <c r="C2095" i="30"/>
  <c r="A2095" i="30"/>
  <c r="C2094" i="30"/>
  <c r="A2094" i="30"/>
  <c r="C2093" i="30"/>
  <c r="A2093" i="30"/>
  <c r="C2092" i="30"/>
  <c r="A2092" i="30"/>
  <c r="C2091" i="30"/>
  <c r="A2091" i="30"/>
  <c r="C2090" i="30"/>
  <c r="A2090" i="30"/>
  <c r="C2089" i="30"/>
  <c r="A2089" i="30"/>
  <c r="C2088" i="30"/>
  <c r="A2088" i="30"/>
  <c r="C2087" i="30"/>
  <c r="A2087" i="30"/>
  <c r="C2086" i="30"/>
  <c r="A2086" i="30"/>
  <c r="C2085" i="30"/>
  <c r="A2085" i="30"/>
  <c r="C2084" i="30"/>
  <c r="A2084" i="30"/>
  <c r="C2083" i="30"/>
  <c r="A2083" i="30"/>
  <c r="C2082" i="30"/>
  <c r="A2082" i="30"/>
  <c r="C2081" i="30"/>
  <c r="A2081" i="30"/>
  <c r="C2080" i="30"/>
  <c r="A2080" i="30"/>
  <c r="C2079" i="30"/>
  <c r="A2079" i="30"/>
  <c r="C2078" i="30"/>
  <c r="A2078" i="30"/>
  <c r="C2077" i="30"/>
  <c r="A2077" i="30"/>
  <c r="C2076" i="30"/>
  <c r="A2076" i="30"/>
  <c r="C2075" i="30"/>
  <c r="A2075" i="30"/>
  <c r="C2074" i="30"/>
  <c r="A2074" i="30"/>
  <c r="C2073" i="30"/>
  <c r="A2073" i="30"/>
  <c r="C2072" i="30"/>
  <c r="A2072" i="30"/>
  <c r="C2071" i="30"/>
  <c r="A2071" i="30"/>
  <c r="C2070" i="30"/>
  <c r="A2070" i="30"/>
  <c r="C2069" i="30"/>
  <c r="A2069" i="30"/>
  <c r="C2068" i="30"/>
  <c r="A2068" i="30"/>
  <c r="C2067" i="30"/>
  <c r="A2067" i="30"/>
  <c r="C2066" i="30"/>
  <c r="A2066" i="30"/>
  <c r="C2065" i="30"/>
  <c r="A2065" i="30"/>
  <c r="C2064" i="30"/>
  <c r="A2064" i="30"/>
  <c r="C2063" i="30"/>
  <c r="A2063" i="30"/>
  <c r="C2062" i="30"/>
  <c r="A2062" i="30"/>
  <c r="C2061" i="30"/>
  <c r="A2061" i="30"/>
  <c r="C2060" i="30"/>
  <c r="A2060" i="30"/>
  <c r="C2059" i="30"/>
  <c r="A2059" i="30"/>
  <c r="C2058" i="30"/>
  <c r="A2058" i="30"/>
  <c r="C2057" i="30"/>
  <c r="A2057" i="30"/>
  <c r="C2056" i="30"/>
  <c r="A2056" i="30"/>
  <c r="C2055" i="30"/>
  <c r="A2055" i="30"/>
  <c r="C2054" i="30"/>
  <c r="A2054" i="30"/>
  <c r="C2053" i="30"/>
  <c r="A2053" i="30"/>
  <c r="C2052" i="30"/>
  <c r="A2052" i="30"/>
  <c r="C2051" i="30"/>
  <c r="A2051" i="30"/>
  <c r="C2050" i="30"/>
  <c r="A2050" i="30"/>
  <c r="C2049" i="30"/>
  <c r="A2049" i="30"/>
  <c r="C2048" i="30"/>
  <c r="A2048" i="30"/>
  <c r="C2047" i="30"/>
  <c r="A2047" i="30"/>
  <c r="C2046" i="30"/>
  <c r="A2046" i="30"/>
  <c r="C2045" i="30"/>
  <c r="A2045" i="30"/>
  <c r="C2044" i="30"/>
  <c r="A2044" i="30"/>
  <c r="C2043" i="30"/>
  <c r="A2043" i="30"/>
  <c r="C2042" i="30"/>
  <c r="A2042" i="30"/>
  <c r="C2041" i="30"/>
  <c r="A2041" i="30"/>
  <c r="C2040" i="30"/>
  <c r="A2040" i="30"/>
  <c r="C2039" i="30"/>
  <c r="A2039" i="30"/>
  <c r="C2038" i="30"/>
  <c r="A2038" i="30"/>
  <c r="C2037" i="30"/>
  <c r="A2037" i="30"/>
  <c r="C2036" i="30"/>
  <c r="A2036" i="30"/>
  <c r="C2035" i="30"/>
  <c r="A2035" i="30"/>
  <c r="C2034" i="30"/>
  <c r="A2034" i="30"/>
  <c r="C2033" i="30"/>
  <c r="A2033" i="30"/>
  <c r="C2032" i="30"/>
  <c r="A2032" i="30"/>
  <c r="C2031" i="30"/>
  <c r="A2031" i="30"/>
  <c r="C2030" i="30"/>
  <c r="A2030" i="30"/>
  <c r="C2029" i="30"/>
  <c r="A2029" i="30"/>
  <c r="C2028" i="30"/>
  <c r="A2028" i="30"/>
  <c r="C2027" i="30"/>
  <c r="A2027" i="30"/>
  <c r="C2026" i="30"/>
  <c r="A2026" i="30"/>
  <c r="C2025" i="30"/>
  <c r="A2025" i="30"/>
  <c r="C2024" i="30"/>
  <c r="A2024" i="30"/>
  <c r="C2023" i="30"/>
  <c r="A2023" i="30"/>
  <c r="C2022" i="30"/>
  <c r="A2022" i="30"/>
  <c r="C2021" i="30"/>
  <c r="A2021" i="30"/>
  <c r="C2020" i="30"/>
  <c r="A2020" i="30"/>
  <c r="C2019" i="30"/>
  <c r="A2019" i="30"/>
  <c r="C2018" i="30"/>
  <c r="A2018" i="30"/>
  <c r="C2017" i="30"/>
  <c r="A2017" i="30"/>
  <c r="C2016" i="30"/>
  <c r="A2016" i="30"/>
  <c r="C2015" i="30"/>
  <c r="A2015" i="30"/>
  <c r="C2014" i="30"/>
  <c r="A2014" i="30"/>
  <c r="C2013" i="30"/>
  <c r="A2013" i="30"/>
  <c r="C2012" i="30"/>
  <c r="A2012" i="30"/>
  <c r="C2011" i="30"/>
  <c r="A2011" i="30"/>
  <c r="C2010" i="30"/>
  <c r="A2010" i="30"/>
  <c r="C2009" i="30"/>
  <c r="A2009" i="30"/>
  <c r="C2008" i="30"/>
  <c r="A2008" i="30"/>
  <c r="C2007" i="30"/>
  <c r="A2007" i="30"/>
  <c r="C2006" i="30"/>
  <c r="A2006" i="30"/>
  <c r="C2005" i="30"/>
  <c r="A2005" i="30"/>
  <c r="C2004" i="30"/>
  <c r="A2004" i="30"/>
  <c r="C2003" i="30"/>
  <c r="A2003" i="30"/>
  <c r="C2002" i="30"/>
  <c r="A2002" i="30"/>
  <c r="C2001" i="30"/>
  <c r="A2001" i="30"/>
  <c r="C2000" i="30"/>
  <c r="A2000" i="30"/>
  <c r="C1999" i="30"/>
  <c r="A1999" i="30"/>
  <c r="C1998" i="30"/>
  <c r="A1998" i="30"/>
  <c r="C1997" i="30"/>
  <c r="A1997" i="30"/>
  <c r="C1996" i="30"/>
  <c r="A1996" i="30"/>
  <c r="C1995" i="30"/>
  <c r="A1995" i="30"/>
  <c r="C1994" i="30"/>
  <c r="A1994" i="30"/>
  <c r="C1993" i="30"/>
  <c r="A1993" i="30"/>
  <c r="C1992" i="30"/>
  <c r="A1992" i="30"/>
  <c r="C1991" i="30"/>
  <c r="A1991" i="30"/>
  <c r="C1990" i="30"/>
  <c r="A1990" i="30"/>
  <c r="C1989" i="30"/>
  <c r="A1989" i="30"/>
  <c r="C1988" i="30"/>
  <c r="A1988" i="30"/>
  <c r="C1987" i="30"/>
  <c r="A1987" i="30"/>
  <c r="C1986" i="30"/>
  <c r="A1986" i="30"/>
  <c r="C1985" i="30"/>
  <c r="A1985" i="30"/>
  <c r="C1984" i="30"/>
  <c r="A1984" i="30"/>
  <c r="C1983" i="30"/>
  <c r="A1983" i="30"/>
  <c r="C1982" i="30"/>
  <c r="A1982" i="30"/>
  <c r="C1981" i="30"/>
  <c r="A1981" i="30"/>
  <c r="C1980" i="30"/>
  <c r="A1980" i="30"/>
  <c r="C1979" i="30"/>
  <c r="A1979" i="30"/>
  <c r="C1978" i="30"/>
  <c r="A1978" i="30"/>
  <c r="C1977" i="30"/>
  <c r="A1977" i="30"/>
  <c r="C1976" i="30"/>
  <c r="A1976" i="30"/>
  <c r="C1975" i="30"/>
  <c r="A1975" i="30"/>
  <c r="C1974" i="30"/>
  <c r="A1974" i="30"/>
  <c r="C1973" i="30"/>
  <c r="A1973" i="30"/>
  <c r="C1972" i="30"/>
  <c r="A1972" i="30"/>
  <c r="C1971" i="30"/>
  <c r="A1971" i="30"/>
  <c r="C1970" i="30"/>
  <c r="A1970" i="30"/>
  <c r="C1969" i="30"/>
  <c r="A1969" i="30"/>
  <c r="C1968" i="30"/>
  <c r="A1968" i="30"/>
  <c r="C1967" i="30"/>
  <c r="A1967" i="30"/>
  <c r="C1966" i="30"/>
  <c r="A1966" i="30"/>
  <c r="C1965" i="30"/>
  <c r="A1965" i="30"/>
  <c r="C1964" i="30"/>
  <c r="A1964" i="30"/>
  <c r="C1963" i="30"/>
  <c r="A1963" i="30"/>
  <c r="C1962" i="30"/>
  <c r="A1962" i="30"/>
  <c r="C1961" i="30"/>
  <c r="A1961" i="30"/>
  <c r="C1960" i="30"/>
  <c r="A1960" i="30"/>
  <c r="C1959" i="30"/>
  <c r="A1959" i="30"/>
  <c r="C1958" i="30"/>
  <c r="A1958" i="30"/>
  <c r="C1957" i="30"/>
  <c r="A1957" i="30"/>
  <c r="C1956" i="30"/>
  <c r="A1956" i="30"/>
  <c r="C1955" i="30"/>
  <c r="A1955" i="30"/>
  <c r="C1954" i="30"/>
  <c r="A1954" i="30"/>
  <c r="C1953" i="30"/>
  <c r="A1953" i="30"/>
  <c r="C1952" i="30"/>
  <c r="A1952" i="30"/>
  <c r="C1951" i="30"/>
  <c r="A1951" i="30"/>
  <c r="C1950" i="30"/>
  <c r="A1950" i="30"/>
  <c r="C1949" i="30"/>
  <c r="A1949" i="30"/>
  <c r="C1948" i="30"/>
  <c r="A1948" i="30"/>
  <c r="C1947" i="30"/>
  <c r="A1947" i="30"/>
  <c r="C1946" i="30"/>
  <c r="A1946" i="30"/>
  <c r="C1945" i="30"/>
  <c r="A1945" i="30"/>
  <c r="C1944" i="30"/>
  <c r="A1944" i="30"/>
  <c r="C1943" i="30"/>
  <c r="A1943" i="30"/>
  <c r="C1942" i="30"/>
  <c r="A1942" i="30"/>
  <c r="C1941" i="30"/>
  <c r="A1941" i="30"/>
  <c r="C1940" i="30"/>
  <c r="A1940" i="30"/>
  <c r="C1939" i="30"/>
  <c r="A1939" i="30"/>
  <c r="C1938" i="30"/>
  <c r="A1938" i="30"/>
  <c r="C1937" i="30"/>
  <c r="A1937" i="30"/>
  <c r="C1936" i="30"/>
  <c r="A1936" i="30"/>
  <c r="C1935" i="30"/>
  <c r="A1935" i="30"/>
  <c r="C1934" i="30"/>
  <c r="A1934" i="30"/>
  <c r="C1933" i="30"/>
  <c r="A1933" i="30"/>
  <c r="C1932" i="30"/>
  <c r="A1932" i="30"/>
  <c r="C1931" i="30"/>
  <c r="A1931" i="30"/>
  <c r="C1930" i="30"/>
  <c r="A1930" i="30"/>
  <c r="C1929" i="30"/>
  <c r="A1929" i="30"/>
  <c r="C1928" i="30"/>
  <c r="A1928" i="30"/>
  <c r="C1927" i="30"/>
  <c r="A1927" i="30"/>
  <c r="C1926" i="30"/>
  <c r="A1926" i="30"/>
  <c r="C1925" i="30"/>
  <c r="A1925" i="30"/>
  <c r="C1924" i="30"/>
  <c r="A1924" i="30"/>
  <c r="C1923" i="30"/>
  <c r="A1923" i="30"/>
  <c r="C1922" i="30"/>
  <c r="A1922" i="30"/>
  <c r="C1921" i="30"/>
  <c r="A1921" i="30"/>
  <c r="C1920" i="30"/>
  <c r="A1920" i="30"/>
  <c r="C1919" i="30"/>
  <c r="A1919" i="30"/>
  <c r="C1918" i="30"/>
  <c r="A1918" i="30"/>
  <c r="C1917" i="30"/>
  <c r="A1917" i="30"/>
  <c r="C1916" i="30"/>
  <c r="A1916" i="30"/>
  <c r="C1915" i="30"/>
  <c r="A1915" i="30"/>
  <c r="C1914" i="30"/>
  <c r="A1914" i="30"/>
  <c r="C1913" i="30"/>
  <c r="A1913" i="30"/>
  <c r="C1912" i="30"/>
  <c r="A1912" i="30"/>
  <c r="C1911" i="30"/>
  <c r="A1911" i="30"/>
  <c r="C1910" i="30"/>
  <c r="A1910" i="30"/>
  <c r="C1909" i="30"/>
  <c r="A1909" i="30"/>
  <c r="C1908" i="30"/>
  <c r="A1908" i="30"/>
  <c r="C1907" i="30"/>
  <c r="A1907" i="30"/>
  <c r="C1906" i="30"/>
  <c r="A1906" i="30"/>
  <c r="C1905" i="30"/>
  <c r="A1905" i="30"/>
  <c r="C1904" i="30"/>
  <c r="A1904" i="30"/>
  <c r="C1903" i="30"/>
  <c r="A1903" i="30"/>
  <c r="C1902" i="30"/>
  <c r="A1902" i="30"/>
  <c r="C1901" i="30"/>
  <c r="A1901" i="30"/>
  <c r="C1900" i="30"/>
  <c r="A1900" i="30"/>
  <c r="C1899" i="30"/>
  <c r="A1899" i="30"/>
  <c r="C1898" i="30"/>
  <c r="A1898" i="30"/>
  <c r="C1897" i="30"/>
  <c r="A1897" i="30"/>
  <c r="C1896" i="30"/>
  <c r="A1896" i="30"/>
  <c r="C1895" i="30"/>
  <c r="A1895" i="30"/>
  <c r="C1894" i="30"/>
  <c r="A1894" i="30"/>
  <c r="C1893" i="30"/>
  <c r="A1893" i="30"/>
  <c r="C1892" i="30"/>
  <c r="A1892" i="30"/>
  <c r="C1891" i="30"/>
  <c r="A1891" i="30"/>
  <c r="C1890" i="30"/>
  <c r="A1890" i="30"/>
  <c r="C1889" i="30"/>
  <c r="A1889" i="30"/>
  <c r="C1888" i="30"/>
  <c r="A1888" i="30"/>
  <c r="C1887" i="30"/>
  <c r="A1887" i="30"/>
  <c r="C1886" i="30"/>
  <c r="A1886" i="30"/>
  <c r="C1885" i="30"/>
  <c r="A1885" i="30"/>
  <c r="C1884" i="30"/>
  <c r="A1884" i="30"/>
  <c r="C1883" i="30"/>
  <c r="A1883" i="30"/>
  <c r="C1882" i="30"/>
  <c r="A1882" i="30"/>
  <c r="C1881" i="30"/>
  <c r="A1881" i="30"/>
  <c r="C1880" i="30"/>
  <c r="A1880" i="30"/>
  <c r="C1879" i="30"/>
  <c r="A1879" i="30"/>
  <c r="C1878" i="30"/>
  <c r="A1878" i="30"/>
  <c r="C1877" i="30"/>
  <c r="A1877" i="30"/>
  <c r="C1876" i="30"/>
  <c r="A1876" i="30"/>
  <c r="C1875" i="30"/>
  <c r="A1875" i="30"/>
  <c r="C1874" i="30"/>
  <c r="A1874" i="30"/>
  <c r="C1873" i="30"/>
  <c r="A1873" i="30"/>
  <c r="C1872" i="30"/>
  <c r="A1872" i="30"/>
  <c r="C1871" i="30"/>
  <c r="A1871" i="30"/>
  <c r="C1870" i="30"/>
  <c r="A1870" i="30"/>
  <c r="C1869" i="30"/>
  <c r="A1869" i="30"/>
  <c r="C1868" i="30"/>
  <c r="A1868" i="30"/>
  <c r="C1867" i="30"/>
  <c r="A1867" i="30"/>
  <c r="C1866" i="30"/>
  <c r="A1866" i="30"/>
  <c r="C1865" i="30"/>
  <c r="A1865" i="30"/>
  <c r="C1864" i="30"/>
  <c r="A1864" i="30"/>
  <c r="C1863" i="30"/>
  <c r="A1863" i="30"/>
  <c r="C1862" i="30"/>
  <c r="A1862" i="30"/>
  <c r="C1861" i="30"/>
  <c r="A1861" i="30"/>
  <c r="C1860" i="30"/>
  <c r="A1860" i="30"/>
  <c r="C1859" i="30"/>
  <c r="A1859" i="30"/>
  <c r="C1858" i="30"/>
  <c r="A1858" i="30"/>
  <c r="C1857" i="30"/>
  <c r="A1857" i="30"/>
  <c r="C1856" i="30"/>
  <c r="A1856" i="30"/>
  <c r="C1855" i="30"/>
  <c r="A1855" i="30"/>
  <c r="C1854" i="30"/>
  <c r="A1854" i="30"/>
  <c r="C1853" i="30"/>
  <c r="A1853" i="30"/>
  <c r="C1852" i="30"/>
  <c r="A1852" i="30"/>
  <c r="C1851" i="30"/>
  <c r="A1851" i="30"/>
  <c r="C1850" i="30"/>
  <c r="A1850" i="30"/>
  <c r="C1849" i="30"/>
  <c r="A1849" i="30"/>
  <c r="C1848" i="30"/>
  <c r="A1848" i="30"/>
  <c r="C1847" i="30"/>
  <c r="A1847" i="30"/>
  <c r="C1846" i="30"/>
  <c r="A1846" i="30"/>
  <c r="C1845" i="30"/>
  <c r="A1845" i="30"/>
  <c r="C1844" i="30"/>
  <c r="A1844" i="30"/>
  <c r="C1843" i="30"/>
  <c r="A1843" i="30"/>
  <c r="C1842" i="30"/>
  <c r="A1842" i="30"/>
  <c r="C1841" i="30"/>
  <c r="A1841" i="30"/>
  <c r="C1840" i="30"/>
  <c r="A1840" i="30"/>
  <c r="C1839" i="30"/>
  <c r="A1839" i="30"/>
  <c r="C1838" i="30"/>
  <c r="A1838" i="30"/>
  <c r="C1837" i="30"/>
  <c r="A1837" i="30"/>
  <c r="C1836" i="30"/>
  <c r="A1836" i="30"/>
  <c r="C1835" i="30"/>
  <c r="A1835" i="30"/>
  <c r="C1834" i="30"/>
  <c r="A1834" i="30"/>
  <c r="C1833" i="30"/>
  <c r="A1833" i="30"/>
  <c r="C1832" i="30"/>
  <c r="A1832" i="30"/>
  <c r="C1831" i="30"/>
  <c r="A1831" i="30"/>
  <c r="C1830" i="30"/>
  <c r="A1830" i="30"/>
  <c r="C1829" i="30"/>
  <c r="A1829" i="30"/>
  <c r="C1828" i="30"/>
  <c r="A1828" i="30"/>
  <c r="C1827" i="30"/>
  <c r="A1827" i="30"/>
  <c r="C1826" i="30"/>
  <c r="A1826" i="30"/>
  <c r="C1825" i="30"/>
  <c r="A1825" i="30"/>
  <c r="C1824" i="30"/>
  <c r="A1824" i="30"/>
  <c r="C1823" i="30"/>
  <c r="A1823" i="30"/>
  <c r="C1822" i="30"/>
  <c r="A1822" i="30"/>
  <c r="C1821" i="30"/>
  <c r="A1821" i="30"/>
  <c r="C1820" i="30"/>
  <c r="A1820" i="30"/>
  <c r="C1819" i="30"/>
  <c r="A1819" i="30"/>
  <c r="C1818" i="30"/>
  <c r="A1818" i="30"/>
  <c r="C1817" i="30"/>
  <c r="A1817" i="30"/>
  <c r="C1816" i="30"/>
  <c r="A1816" i="30"/>
  <c r="C1815" i="30"/>
  <c r="A1815" i="30"/>
  <c r="C1814" i="30"/>
  <c r="A1814" i="30"/>
  <c r="C1813" i="30"/>
  <c r="A1813" i="30"/>
  <c r="C1812" i="30"/>
  <c r="A1812" i="30"/>
  <c r="C1811" i="30"/>
  <c r="A1811" i="30"/>
  <c r="C1810" i="30"/>
  <c r="A1810" i="30"/>
  <c r="C1809" i="30"/>
  <c r="A1809" i="30"/>
  <c r="C1808" i="30"/>
  <c r="A1808" i="30"/>
  <c r="C1807" i="30"/>
  <c r="A1807" i="30"/>
  <c r="C1806" i="30"/>
  <c r="A1806" i="30"/>
  <c r="C1805" i="30"/>
  <c r="A1805" i="30"/>
  <c r="C1804" i="30"/>
  <c r="A1804" i="30"/>
  <c r="C1803" i="30"/>
  <c r="A1803" i="30"/>
  <c r="C1802" i="30"/>
  <c r="A1802" i="30"/>
  <c r="C1801" i="30"/>
  <c r="A1801" i="30"/>
  <c r="C1800" i="30"/>
  <c r="A1800" i="30"/>
  <c r="C1799" i="30"/>
  <c r="A1799" i="30"/>
  <c r="C1798" i="30"/>
  <c r="A1798" i="30"/>
  <c r="C1797" i="30"/>
  <c r="A1797" i="30"/>
  <c r="C1796" i="30"/>
  <c r="A1796" i="30"/>
  <c r="C1795" i="30"/>
  <c r="A1795" i="30"/>
  <c r="C1794" i="30"/>
  <c r="A1794" i="30"/>
  <c r="C1793" i="30"/>
  <c r="A1793" i="30"/>
  <c r="C1792" i="30"/>
  <c r="A1792" i="30"/>
  <c r="C1791" i="30"/>
  <c r="A1791" i="30"/>
  <c r="C1790" i="30"/>
  <c r="A1790" i="30"/>
  <c r="C1789" i="30"/>
  <c r="A1789" i="30"/>
  <c r="C1788" i="30"/>
  <c r="A1788" i="30"/>
  <c r="C1787" i="30"/>
  <c r="A1787" i="30"/>
  <c r="C1786" i="30"/>
  <c r="A1786" i="30"/>
  <c r="C1785" i="30"/>
  <c r="A1785" i="30"/>
  <c r="C1784" i="30"/>
  <c r="A1784" i="30"/>
  <c r="C1783" i="30"/>
  <c r="A1783" i="30"/>
  <c r="C1782" i="30"/>
  <c r="A1782" i="30"/>
  <c r="C1781" i="30"/>
  <c r="A1781" i="30"/>
  <c r="C1780" i="30"/>
  <c r="A1780" i="30"/>
  <c r="C1779" i="30"/>
  <c r="A1779" i="30"/>
  <c r="C1778" i="30"/>
  <c r="A1778" i="30"/>
  <c r="C1777" i="30"/>
  <c r="A1777" i="30"/>
  <c r="C1776" i="30"/>
  <c r="A1776" i="30"/>
  <c r="C1775" i="30"/>
  <c r="A1775" i="30"/>
  <c r="C1774" i="30"/>
  <c r="A1774" i="30"/>
  <c r="C1773" i="30"/>
  <c r="A1773" i="30"/>
  <c r="C1772" i="30"/>
  <c r="A1772" i="30"/>
  <c r="C1771" i="30"/>
  <c r="A1771" i="30"/>
  <c r="C1770" i="30"/>
  <c r="A1770" i="30"/>
  <c r="C1769" i="30"/>
  <c r="A1769" i="30"/>
  <c r="C1768" i="30"/>
  <c r="A1768" i="30"/>
  <c r="C1767" i="30"/>
  <c r="A1767" i="30"/>
  <c r="C1766" i="30"/>
  <c r="A1766" i="30"/>
  <c r="C1765" i="30"/>
  <c r="A1765" i="30"/>
  <c r="C1764" i="30"/>
  <c r="A1764" i="30"/>
  <c r="C1763" i="30"/>
  <c r="A1763" i="30"/>
  <c r="C1762" i="30"/>
  <c r="A1762" i="30"/>
  <c r="C1761" i="30"/>
  <c r="A1761" i="30"/>
  <c r="C1760" i="30"/>
  <c r="A1760" i="30"/>
  <c r="C1759" i="30"/>
  <c r="A1759" i="30"/>
  <c r="C1758" i="30"/>
  <c r="A1758" i="30"/>
  <c r="C1757" i="30"/>
  <c r="A1757" i="30"/>
  <c r="C1756" i="30"/>
  <c r="A1756" i="30"/>
  <c r="C1755" i="30"/>
  <c r="A1755" i="30"/>
  <c r="A1754" i="30"/>
  <c r="A1753" i="30"/>
  <c r="C1752" i="30"/>
  <c r="A1752" i="30"/>
  <c r="C1751" i="30"/>
  <c r="A1751" i="30"/>
  <c r="A1750" i="30"/>
  <c r="C1749" i="30"/>
  <c r="A1749" i="30"/>
  <c r="C1748" i="30"/>
  <c r="A1748" i="30"/>
  <c r="C1747" i="30"/>
  <c r="A1747" i="30"/>
  <c r="C1746" i="30"/>
  <c r="A1746" i="30"/>
  <c r="C1745" i="30"/>
  <c r="A1745" i="30"/>
  <c r="C1744" i="30"/>
  <c r="A1744" i="30"/>
  <c r="C1743" i="30"/>
  <c r="A1743" i="30"/>
  <c r="C1742" i="30"/>
  <c r="A1742" i="30"/>
  <c r="C1741" i="30"/>
  <c r="A1741" i="30"/>
  <c r="C1740" i="30"/>
  <c r="A1740" i="30"/>
  <c r="C1739" i="30"/>
  <c r="A1739" i="30"/>
  <c r="C1738" i="30"/>
  <c r="A1738" i="30"/>
  <c r="C1737" i="30"/>
  <c r="A1737" i="30"/>
  <c r="C1736" i="30"/>
  <c r="A1736" i="30"/>
  <c r="C1735" i="30"/>
  <c r="A1735" i="30"/>
  <c r="C1734" i="30"/>
  <c r="A1734" i="30"/>
  <c r="C1733" i="30"/>
  <c r="A1733" i="30"/>
  <c r="C1732" i="30"/>
  <c r="A1732" i="30"/>
  <c r="C1731" i="30"/>
  <c r="A1731" i="30"/>
  <c r="C1730" i="30"/>
  <c r="A1730" i="30"/>
  <c r="C1729" i="30"/>
  <c r="A1729" i="30"/>
  <c r="C1728" i="30"/>
  <c r="A1728" i="30"/>
  <c r="C1727" i="30"/>
  <c r="A1727" i="30"/>
  <c r="C1726" i="30"/>
  <c r="A1726" i="30"/>
  <c r="C1725" i="30"/>
  <c r="A1725" i="30"/>
  <c r="C1724" i="30"/>
  <c r="A1724" i="30"/>
  <c r="C1723" i="30"/>
  <c r="A1723" i="30"/>
  <c r="C1722" i="30"/>
  <c r="A1722" i="30"/>
  <c r="C1721" i="30"/>
  <c r="A1721" i="30"/>
  <c r="C1720" i="30"/>
  <c r="A1720" i="30"/>
  <c r="C1719" i="30"/>
  <c r="A1719" i="30"/>
  <c r="C1718" i="30"/>
  <c r="A1718" i="30"/>
  <c r="C1717" i="30"/>
  <c r="A1717" i="30"/>
  <c r="C1716" i="30"/>
  <c r="A1716" i="30"/>
  <c r="C1715" i="30"/>
  <c r="A1715" i="30"/>
  <c r="C1714" i="30"/>
  <c r="A1714" i="30"/>
  <c r="C1713" i="30"/>
  <c r="A1713" i="30"/>
  <c r="C1712" i="30"/>
  <c r="A1712" i="30"/>
  <c r="C1711" i="30"/>
  <c r="A1711" i="30"/>
  <c r="C1710" i="30"/>
  <c r="A1710" i="30"/>
  <c r="C1709" i="30"/>
  <c r="A1709" i="30"/>
  <c r="C1708" i="30"/>
  <c r="A1708" i="30"/>
  <c r="C1707" i="30"/>
  <c r="A1707" i="30"/>
  <c r="C1706" i="30"/>
  <c r="A1706" i="30"/>
  <c r="C1705" i="30"/>
  <c r="A1705" i="30"/>
  <c r="C1704" i="30"/>
  <c r="A1704" i="30"/>
  <c r="C1703" i="30"/>
  <c r="A1703" i="30"/>
  <c r="C1702" i="30"/>
  <c r="A1702" i="30"/>
  <c r="C1701" i="30"/>
  <c r="A1701" i="30"/>
  <c r="C1700" i="30"/>
  <c r="A1700" i="30"/>
  <c r="C1699" i="30"/>
  <c r="A1699" i="30"/>
  <c r="C1698" i="30"/>
  <c r="A1698" i="30"/>
  <c r="C1697" i="30"/>
  <c r="A1697" i="30"/>
  <c r="C1696" i="30"/>
  <c r="A1696" i="30"/>
  <c r="C1695" i="30"/>
  <c r="A1695" i="30"/>
  <c r="C1694" i="30"/>
  <c r="A1694" i="30"/>
  <c r="C1693" i="30"/>
  <c r="A1693" i="30"/>
  <c r="C1692" i="30"/>
  <c r="A1692" i="30"/>
  <c r="C1691" i="30"/>
  <c r="A1691" i="30"/>
  <c r="C1690" i="30"/>
  <c r="A1690" i="30"/>
  <c r="C1689" i="30"/>
  <c r="A1689" i="30"/>
  <c r="C1688" i="30"/>
  <c r="A1688" i="30"/>
  <c r="C1687" i="30"/>
  <c r="A1687" i="30"/>
  <c r="C1686" i="30"/>
  <c r="A1686" i="30"/>
  <c r="C1685" i="30"/>
  <c r="A1685" i="30"/>
  <c r="C1684" i="30"/>
  <c r="A1684" i="30"/>
  <c r="C1683" i="30"/>
  <c r="A1683" i="30"/>
  <c r="C1682" i="30"/>
  <c r="A1682" i="30"/>
  <c r="C1681" i="30"/>
  <c r="A1681" i="30"/>
  <c r="C1680" i="30"/>
  <c r="A1680" i="30"/>
  <c r="C1679" i="30"/>
  <c r="A1679" i="30"/>
  <c r="C1678" i="30"/>
  <c r="A1678" i="30"/>
  <c r="C1677" i="30"/>
  <c r="A1677" i="30"/>
  <c r="C1676" i="30"/>
  <c r="A1676" i="30"/>
  <c r="C1675" i="30"/>
  <c r="A1675" i="30"/>
  <c r="C1674" i="30"/>
  <c r="A1674" i="30"/>
  <c r="C1673" i="30"/>
  <c r="A1673" i="30"/>
  <c r="C1672" i="30"/>
  <c r="A1672" i="30"/>
  <c r="C1671" i="30"/>
  <c r="A1671" i="30"/>
  <c r="C1670" i="30"/>
  <c r="A1670" i="30"/>
  <c r="C1669" i="30"/>
  <c r="A1669" i="30"/>
  <c r="C1668" i="30"/>
  <c r="A1668" i="30"/>
  <c r="C1667" i="30"/>
  <c r="A1667" i="30"/>
  <c r="C1666" i="30"/>
  <c r="A1666" i="30"/>
  <c r="C1665" i="30"/>
  <c r="A1665" i="30"/>
  <c r="C1664" i="30"/>
  <c r="A1664" i="30"/>
  <c r="C1663" i="30"/>
  <c r="A1663" i="30"/>
  <c r="C1662" i="30"/>
  <c r="A1662" i="30"/>
  <c r="C1661" i="30"/>
  <c r="A1661" i="30"/>
  <c r="C1660" i="30"/>
  <c r="A1660" i="30"/>
  <c r="C1659" i="30"/>
  <c r="A1659" i="30"/>
  <c r="C1658" i="30"/>
  <c r="A1658" i="30"/>
  <c r="C1657" i="30"/>
  <c r="A1657" i="30"/>
  <c r="C1656" i="30"/>
  <c r="A1656" i="30"/>
  <c r="C1655" i="30"/>
  <c r="A1655" i="30"/>
  <c r="C1654" i="30"/>
  <c r="A1654" i="30"/>
  <c r="C1653" i="30"/>
  <c r="A1653" i="30"/>
  <c r="C1652" i="30"/>
  <c r="A1652" i="30"/>
  <c r="C1651" i="30"/>
  <c r="A1651" i="30"/>
  <c r="C1650" i="30"/>
  <c r="A1650" i="30"/>
  <c r="C1649" i="30"/>
  <c r="A1649" i="30"/>
  <c r="C1648" i="30"/>
  <c r="A1648" i="30"/>
  <c r="C1647" i="30"/>
  <c r="A1647" i="30"/>
  <c r="C1646" i="30"/>
  <c r="A1646" i="30"/>
  <c r="C1645" i="30"/>
  <c r="A1645" i="30"/>
  <c r="C1644" i="30"/>
  <c r="A1644" i="30"/>
  <c r="C1643" i="30"/>
  <c r="A1643" i="30"/>
  <c r="C1642" i="30"/>
  <c r="A1642" i="30"/>
  <c r="C1641" i="30"/>
  <c r="A1641" i="30"/>
  <c r="C1640" i="30"/>
  <c r="A1640" i="30"/>
  <c r="C1639" i="30"/>
  <c r="A1639" i="30"/>
  <c r="C1638" i="30"/>
  <c r="A1638" i="30"/>
  <c r="C1637" i="30"/>
  <c r="A1637" i="30"/>
  <c r="C1636" i="30"/>
  <c r="A1636" i="30"/>
  <c r="C1635" i="30"/>
  <c r="A1635" i="30"/>
  <c r="C1634" i="30"/>
  <c r="A1634" i="30"/>
  <c r="C1633" i="30"/>
  <c r="A1633" i="30"/>
  <c r="C1632" i="30"/>
  <c r="A1632" i="30"/>
  <c r="C1631" i="30"/>
  <c r="A1631" i="30"/>
  <c r="C1630" i="30"/>
  <c r="A1630" i="30"/>
  <c r="C1629" i="30"/>
  <c r="A1629" i="30"/>
  <c r="C1628" i="30"/>
  <c r="A1628" i="30"/>
  <c r="C1627" i="30"/>
  <c r="A1627" i="30"/>
  <c r="C1626" i="30"/>
  <c r="A1626" i="30"/>
  <c r="C1625" i="30"/>
  <c r="A1625" i="30"/>
  <c r="C1624" i="30"/>
  <c r="A1624" i="30"/>
  <c r="C1623" i="30"/>
  <c r="A1623" i="30"/>
  <c r="C1622" i="30"/>
  <c r="A1622" i="30"/>
  <c r="C1621" i="30"/>
  <c r="A1621" i="30"/>
  <c r="C1620" i="30"/>
  <c r="A1620" i="30"/>
  <c r="C1619" i="30"/>
  <c r="A1619" i="30"/>
  <c r="C1618" i="30"/>
  <c r="A1618" i="30"/>
  <c r="C1617" i="30"/>
  <c r="A1617" i="30"/>
  <c r="C1616" i="30"/>
  <c r="A1616" i="30"/>
  <c r="C1615" i="30"/>
  <c r="A1615" i="30"/>
  <c r="C1614" i="30"/>
  <c r="A1614" i="30"/>
  <c r="C1613" i="30"/>
  <c r="A1613" i="30"/>
  <c r="C1612" i="30"/>
  <c r="A1612" i="30"/>
  <c r="C1611" i="30"/>
  <c r="A1611" i="30"/>
  <c r="C1610" i="30"/>
  <c r="A1610" i="30"/>
  <c r="C1609" i="30"/>
  <c r="A1609" i="30"/>
  <c r="C1608" i="30"/>
  <c r="A1608" i="30"/>
  <c r="C1607" i="30"/>
  <c r="A1607" i="30"/>
  <c r="C1606" i="30"/>
  <c r="A1606" i="30"/>
  <c r="C1605" i="30"/>
  <c r="A1605" i="30"/>
  <c r="C1604" i="30"/>
  <c r="A1604" i="30"/>
  <c r="C1603" i="30"/>
  <c r="A1603" i="30"/>
  <c r="C1602" i="30"/>
  <c r="A1602" i="30"/>
  <c r="C1601" i="30"/>
  <c r="A1601" i="30"/>
  <c r="C1600" i="30"/>
  <c r="A1600" i="30"/>
  <c r="C1599" i="30"/>
  <c r="A1599" i="30"/>
  <c r="C1598" i="30"/>
  <c r="A1598" i="30"/>
  <c r="C1597" i="30"/>
  <c r="A1597" i="30"/>
  <c r="C1596" i="30"/>
  <c r="A1596" i="30"/>
  <c r="C1595" i="30"/>
  <c r="A1595" i="30"/>
  <c r="C1594" i="30"/>
  <c r="A1594" i="30"/>
  <c r="C1593" i="30"/>
  <c r="A1593" i="30"/>
  <c r="C1592" i="30"/>
  <c r="A1592" i="30"/>
  <c r="C1591" i="30"/>
  <c r="A1591" i="30"/>
  <c r="C1590" i="30"/>
  <c r="A1590" i="30"/>
  <c r="C1589" i="30"/>
  <c r="A1589" i="30"/>
  <c r="C1588" i="30"/>
  <c r="A1588" i="30"/>
  <c r="C1587" i="30"/>
  <c r="A1587" i="30"/>
  <c r="C1586" i="30"/>
  <c r="A1586" i="30"/>
  <c r="C1585" i="30"/>
  <c r="A1585" i="30"/>
  <c r="C1584" i="30"/>
  <c r="A1584" i="30"/>
  <c r="C1583" i="30"/>
  <c r="A1583" i="30"/>
  <c r="C1582" i="30"/>
  <c r="A1582" i="30"/>
  <c r="C1581" i="30"/>
  <c r="A1581" i="30"/>
  <c r="C1580" i="30"/>
  <c r="A1580" i="30"/>
  <c r="C1579" i="30"/>
  <c r="A1579" i="30"/>
  <c r="C1578" i="30"/>
  <c r="A1578" i="30"/>
  <c r="C1577" i="30"/>
  <c r="A1577" i="30"/>
  <c r="C1576" i="30"/>
  <c r="A1576" i="30"/>
  <c r="A1575" i="30"/>
  <c r="C1574" i="30"/>
  <c r="A1574" i="30"/>
  <c r="C1573" i="30"/>
  <c r="A1573" i="30"/>
  <c r="C1572" i="30"/>
  <c r="A1572" i="30"/>
  <c r="C1571" i="30"/>
  <c r="A1571" i="30"/>
  <c r="C1570" i="30"/>
  <c r="A1570" i="30"/>
  <c r="C1569" i="30"/>
  <c r="A1569" i="30"/>
  <c r="C1568" i="30"/>
  <c r="A1568" i="30"/>
  <c r="C1567" i="30"/>
  <c r="A1567" i="30"/>
  <c r="C1566" i="30"/>
  <c r="A1566" i="30"/>
  <c r="C1565" i="30"/>
  <c r="A1565" i="30"/>
  <c r="C1564" i="30"/>
  <c r="A1564" i="30"/>
  <c r="C1563" i="30"/>
  <c r="A1563" i="30"/>
  <c r="C1562" i="30"/>
  <c r="A1562" i="30"/>
  <c r="C1561" i="30"/>
  <c r="A1561" i="30"/>
  <c r="C1560" i="30"/>
  <c r="A1560" i="30"/>
  <c r="C1559" i="30"/>
  <c r="A1559" i="30"/>
  <c r="C1558" i="30"/>
  <c r="A1558" i="30"/>
  <c r="C1557" i="30"/>
  <c r="A1557" i="30"/>
  <c r="C1556" i="30"/>
  <c r="A1556" i="30"/>
  <c r="C1555" i="30"/>
  <c r="A1555" i="30"/>
  <c r="C1554" i="30"/>
  <c r="A1554" i="30"/>
  <c r="C1553" i="30"/>
  <c r="A1553" i="30"/>
  <c r="C1552" i="30"/>
  <c r="A1552" i="30"/>
  <c r="C1551" i="30"/>
  <c r="A1551" i="30"/>
  <c r="C1550" i="30"/>
  <c r="A1550" i="30"/>
  <c r="C1549" i="30"/>
  <c r="A1549" i="30"/>
  <c r="C1548" i="30"/>
  <c r="A1548" i="30"/>
  <c r="C1547" i="30"/>
  <c r="A1547" i="30"/>
  <c r="C1546" i="30"/>
  <c r="A1546" i="30"/>
  <c r="C1545" i="30"/>
  <c r="A1545" i="30"/>
  <c r="C1544" i="30"/>
  <c r="A1544" i="30"/>
  <c r="C1543" i="30"/>
  <c r="A1543" i="30"/>
  <c r="C1542" i="30"/>
  <c r="A1542" i="30"/>
  <c r="C1541" i="30"/>
  <c r="A1541" i="30"/>
  <c r="C1540" i="30"/>
  <c r="A1540" i="30"/>
  <c r="C1539" i="30"/>
  <c r="A1539" i="30"/>
  <c r="C1538" i="30"/>
  <c r="A1538" i="30"/>
  <c r="C1537" i="30"/>
  <c r="A1537" i="30"/>
  <c r="C1536" i="30"/>
  <c r="A1536" i="30"/>
  <c r="C1535" i="30"/>
  <c r="A1535" i="30"/>
  <c r="C1534" i="30"/>
  <c r="A1534" i="30"/>
  <c r="C1533" i="30"/>
  <c r="A1533" i="30"/>
  <c r="C1532" i="30"/>
  <c r="A1532" i="30"/>
  <c r="C1531" i="30"/>
  <c r="A1531" i="30"/>
  <c r="C1530" i="30"/>
  <c r="A1530" i="30"/>
  <c r="C1529" i="30"/>
  <c r="A1529" i="30"/>
  <c r="C1528" i="30"/>
  <c r="A1528" i="30"/>
  <c r="C1527" i="30"/>
  <c r="A1527" i="30"/>
  <c r="C1526" i="30"/>
  <c r="A1526" i="30"/>
  <c r="C1525" i="30"/>
  <c r="A1525" i="30"/>
  <c r="C1524" i="30"/>
  <c r="A1524" i="30"/>
  <c r="C1523" i="30"/>
  <c r="A1523" i="30"/>
  <c r="C1522" i="30"/>
  <c r="A1522" i="30"/>
  <c r="C1521" i="30"/>
  <c r="A1521" i="30"/>
  <c r="C1520" i="30"/>
  <c r="A1520" i="30"/>
  <c r="C1519" i="30"/>
  <c r="A1519" i="30"/>
  <c r="C1518" i="30"/>
  <c r="A1518" i="30"/>
  <c r="C1517" i="30"/>
  <c r="A1517" i="30"/>
  <c r="C1516" i="30"/>
  <c r="A1516" i="30"/>
  <c r="C1515" i="30"/>
  <c r="A1515" i="30"/>
  <c r="C1514" i="30"/>
  <c r="A1514" i="30"/>
  <c r="C1513" i="30"/>
  <c r="A1513" i="30"/>
  <c r="C1512" i="30"/>
  <c r="A1512" i="30"/>
  <c r="C1511" i="30"/>
  <c r="A1511" i="30"/>
  <c r="C1510" i="30"/>
  <c r="A1510" i="30"/>
  <c r="C1509" i="30"/>
  <c r="A1509" i="30"/>
  <c r="C1508" i="30"/>
  <c r="A1508" i="30"/>
  <c r="C1507" i="30"/>
  <c r="A1507" i="30"/>
  <c r="C1506" i="30"/>
  <c r="A1506" i="30"/>
  <c r="C1505" i="30"/>
  <c r="A1505" i="30"/>
  <c r="C1504" i="30"/>
  <c r="A1504" i="30"/>
  <c r="C1503" i="30"/>
  <c r="A1503" i="30"/>
  <c r="C1502" i="30"/>
  <c r="A1502" i="30"/>
  <c r="C1501" i="30"/>
  <c r="A1501" i="30"/>
  <c r="C1500" i="30"/>
  <c r="A1500" i="30"/>
  <c r="C1499" i="30"/>
  <c r="A1499" i="30"/>
  <c r="C1498" i="30"/>
  <c r="A1498" i="30"/>
  <c r="C1497" i="30"/>
  <c r="A1497" i="30"/>
  <c r="C1496" i="30"/>
  <c r="A1496" i="30"/>
  <c r="C1495" i="30"/>
  <c r="A1495" i="30"/>
  <c r="C1494" i="30"/>
  <c r="A1494" i="30"/>
  <c r="C1493" i="30"/>
  <c r="A1493" i="30"/>
  <c r="C1492" i="30"/>
  <c r="A1492" i="30"/>
  <c r="C1491" i="30"/>
  <c r="A1491" i="30"/>
  <c r="C1490" i="30"/>
  <c r="A1490" i="30"/>
  <c r="C1489" i="30"/>
  <c r="A1489" i="30"/>
  <c r="C1488" i="30"/>
  <c r="A1488" i="30"/>
  <c r="C1487" i="30"/>
  <c r="A1487" i="30"/>
  <c r="C1486" i="30"/>
  <c r="A1486" i="30"/>
  <c r="C1485" i="30"/>
  <c r="A1485" i="30"/>
  <c r="C1484" i="30"/>
  <c r="A1484" i="30"/>
  <c r="C1483" i="30"/>
  <c r="A1483" i="30"/>
  <c r="C1482" i="30"/>
  <c r="A1482" i="30"/>
  <c r="C1481" i="30"/>
  <c r="A1481" i="30"/>
  <c r="C1480" i="30"/>
  <c r="A1480" i="30"/>
  <c r="C1479" i="30"/>
  <c r="A1479" i="30"/>
  <c r="C1478" i="30"/>
  <c r="A1478" i="30"/>
  <c r="C1477" i="30"/>
  <c r="A1477" i="30"/>
  <c r="C1476" i="30"/>
  <c r="A1476" i="30"/>
  <c r="C1475" i="30"/>
  <c r="A1475" i="30"/>
  <c r="C1474" i="30"/>
  <c r="A1474" i="30"/>
  <c r="C1473" i="30"/>
  <c r="A1473" i="30"/>
  <c r="C1472" i="30"/>
  <c r="A1472" i="30"/>
  <c r="C1471" i="30"/>
  <c r="A1471" i="30"/>
  <c r="C1470" i="30"/>
  <c r="A1470" i="30"/>
  <c r="C1469" i="30"/>
  <c r="A1469" i="30"/>
  <c r="C1468" i="30"/>
  <c r="A1468" i="30"/>
  <c r="C1467" i="30"/>
  <c r="A1467" i="30"/>
  <c r="C1466" i="30"/>
  <c r="A1466" i="30"/>
  <c r="C1465" i="30"/>
  <c r="A1465" i="30"/>
  <c r="C1464" i="30"/>
  <c r="A1464" i="30"/>
  <c r="C1463" i="30"/>
  <c r="A1463" i="30"/>
  <c r="C1462" i="30"/>
  <c r="A1462" i="30"/>
  <c r="C1461" i="30"/>
  <c r="A1461" i="30"/>
  <c r="C1460" i="30"/>
  <c r="A1460" i="30"/>
  <c r="C1459" i="30"/>
  <c r="A1459" i="30"/>
  <c r="C1458" i="30"/>
  <c r="A1458" i="30"/>
  <c r="C1457" i="30"/>
  <c r="A1457" i="30"/>
  <c r="C1456" i="30"/>
  <c r="A1456" i="30"/>
  <c r="C1455" i="30"/>
  <c r="A1455" i="30"/>
  <c r="C1454" i="30"/>
  <c r="A1454" i="30"/>
  <c r="C1453" i="30"/>
  <c r="A1453" i="30"/>
  <c r="C1452" i="30"/>
  <c r="A1452" i="30"/>
  <c r="C1451" i="30"/>
  <c r="A1451" i="30"/>
  <c r="C1450" i="30"/>
  <c r="A1450" i="30"/>
  <c r="C1449" i="30"/>
  <c r="A1449" i="30"/>
  <c r="C1448" i="30"/>
  <c r="A1448" i="30"/>
  <c r="C1447" i="30"/>
  <c r="A1447" i="30"/>
  <c r="C1446" i="30"/>
  <c r="A1446" i="30"/>
  <c r="C1445" i="30"/>
  <c r="A1445" i="30"/>
  <c r="C1444" i="30"/>
  <c r="A1444" i="30"/>
  <c r="C1443" i="30"/>
  <c r="A1443" i="30"/>
  <c r="C1442" i="30"/>
  <c r="A1442" i="30"/>
  <c r="C1441" i="30"/>
  <c r="A1441" i="30"/>
  <c r="C1440" i="30"/>
  <c r="A1440" i="30"/>
  <c r="C1439" i="30"/>
  <c r="A1439" i="30"/>
  <c r="C1438" i="30"/>
  <c r="A1438" i="30"/>
  <c r="C1437" i="30"/>
  <c r="A1437" i="30"/>
  <c r="C1436" i="30"/>
  <c r="A1436" i="30"/>
  <c r="C1435" i="30"/>
  <c r="A1435" i="30"/>
  <c r="C1434" i="30"/>
  <c r="A1434" i="30"/>
  <c r="C1433" i="30"/>
  <c r="A1433" i="30"/>
  <c r="C1432" i="30"/>
  <c r="A1432" i="30"/>
  <c r="C1431" i="30"/>
  <c r="A1431" i="30"/>
  <c r="C1430" i="30"/>
  <c r="A1430" i="30"/>
  <c r="C1429" i="30"/>
  <c r="A1429" i="30"/>
  <c r="C1428" i="30"/>
  <c r="A1428" i="30"/>
  <c r="C1427" i="30"/>
  <c r="A1427" i="30"/>
  <c r="C1426" i="30"/>
  <c r="A1426" i="30"/>
  <c r="C1425" i="30"/>
  <c r="A1425" i="30"/>
  <c r="C1424" i="30"/>
  <c r="A1424" i="30"/>
  <c r="C1423" i="30"/>
  <c r="A1423" i="30"/>
  <c r="C1422" i="30"/>
  <c r="A1422" i="30"/>
  <c r="C1421" i="30"/>
  <c r="A1421" i="30"/>
  <c r="C1420" i="30"/>
  <c r="A1420" i="30"/>
  <c r="C1419" i="30"/>
  <c r="A1419" i="30"/>
  <c r="C1418" i="30"/>
  <c r="A1418" i="30"/>
  <c r="C1417" i="30"/>
  <c r="A1417" i="30"/>
  <c r="C1416" i="30"/>
  <c r="A1416" i="30"/>
  <c r="C1415" i="30"/>
  <c r="A1415" i="30"/>
  <c r="C1414" i="30"/>
  <c r="A1414" i="30"/>
  <c r="C1413" i="30"/>
  <c r="A1413" i="30"/>
  <c r="C1412" i="30"/>
  <c r="A1412" i="30"/>
  <c r="C1411" i="30"/>
  <c r="A1411" i="30"/>
  <c r="C1410" i="30"/>
  <c r="A1410" i="30"/>
  <c r="C1409" i="30"/>
  <c r="A1409" i="30"/>
  <c r="C1408" i="30"/>
  <c r="A1408" i="30"/>
  <c r="C1407" i="30"/>
  <c r="A1407" i="30"/>
  <c r="C1406" i="30"/>
  <c r="A1406" i="30"/>
  <c r="C1405" i="30"/>
  <c r="A1405" i="30"/>
  <c r="C1404" i="30"/>
  <c r="A1404" i="30"/>
  <c r="C1403" i="30"/>
  <c r="A1403" i="30"/>
  <c r="C1402" i="30"/>
  <c r="A1402" i="30"/>
  <c r="C1401" i="30"/>
  <c r="A1401" i="30"/>
  <c r="C1400" i="30"/>
  <c r="A1400" i="30"/>
  <c r="C1399" i="30"/>
  <c r="A1399" i="30"/>
  <c r="C1398" i="30"/>
  <c r="A1398" i="30"/>
  <c r="C1397" i="30"/>
  <c r="A1397" i="30"/>
  <c r="C1396" i="30"/>
  <c r="A1396" i="30"/>
  <c r="C1395" i="30"/>
  <c r="A1395" i="30"/>
  <c r="C1394" i="30"/>
  <c r="A1394" i="30"/>
  <c r="C1393" i="30"/>
  <c r="A1393" i="30"/>
  <c r="C1392" i="30"/>
  <c r="A1392" i="30"/>
  <c r="C1391" i="30"/>
  <c r="A1391" i="30"/>
  <c r="C1390" i="30"/>
  <c r="A1390" i="30"/>
  <c r="C1389" i="30"/>
  <c r="A1389" i="30"/>
  <c r="C1388" i="30"/>
  <c r="A1388" i="30"/>
  <c r="C1387" i="30"/>
  <c r="A1387" i="30"/>
  <c r="C1386" i="30"/>
  <c r="A1386" i="30"/>
  <c r="C1385" i="30"/>
  <c r="A1385" i="30"/>
  <c r="C1384" i="30"/>
  <c r="A1384" i="30"/>
  <c r="C1383" i="30"/>
  <c r="A1383" i="30"/>
  <c r="C1382" i="30"/>
  <c r="A1382" i="30"/>
  <c r="C1381" i="30"/>
  <c r="A1381" i="30"/>
  <c r="C1380" i="30"/>
  <c r="A1380" i="30"/>
  <c r="C1379" i="30"/>
  <c r="A1379" i="30"/>
  <c r="C1378" i="30"/>
  <c r="A1378" i="30"/>
  <c r="C1377" i="30"/>
  <c r="A1377" i="30"/>
  <c r="C1376" i="30"/>
  <c r="A1376" i="30"/>
  <c r="C1375" i="30"/>
  <c r="A1375" i="30"/>
  <c r="C1374" i="30"/>
  <c r="A1374" i="30"/>
  <c r="C1373" i="30"/>
  <c r="A1373" i="30"/>
  <c r="C1372" i="30"/>
  <c r="A1372" i="30"/>
  <c r="C1371" i="30"/>
  <c r="A1371" i="30"/>
  <c r="C1370" i="30"/>
  <c r="A1370" i="30"/>
  <c r="C1369" i="30"/>
  <c r="A1369" i="30"/>
  <c r="C1368" i="30"/>
  <c r="A1368" i="30"/>
  <c r="C1367" i="30"/>
  <c r="A1367" i="30"/>
  <c r="C1366" i="30"/>
  <c r="A1366" i="30"/>
  <c r="C1365" i="30"/>
  <c r="A1365" i="30"/>
  <c r="C1364" i="30"/>
  <c r="A1364" i="30"/>
  <c r="C1363" i="30"/>
  <c r="A1363" i="30"/>
  <c r="C1362" i="30"/>
  <c r="A1362" i="30"/>
  <c r="C1361" i="30"/>
  <c r="A1361" i="30"/>
  <c r="C1360" i="30"/>
  <c r="A1360" i="30"/>
  <c r="C1359" i="30"/>
  <c r="A1359" i="30"/>
  <c r="C1358" i="30"/>
  <c r="A1358" i="30"/>
  <c r="C1357" i="30"/>
  <c r="A1357" i="30"/>
  <c r="C1356" i="30"/>
  <c r="A1356" i="30"/>
  <c r="C1355" i="30"/>
  <c r="A1355" i="30"/>
  <c r="C1354" i="30"/>
  <c r="A1354" i="30"/>
  <c r="C1353" i="30"/>
  <c r="A1353" i="30"/>
  <c r="C1352" i="30"/>
  <c r="A1352" i="30"/>
  <c r="C1351" i="30"/>
  <c r="A1351" i="30"/>
  <c r="C1350" i="30"/>
  <c r="A1350" i="30"/>
  <c r="C1349" i="30"/>
  <c r="A1349" i="30"/>
  <c r="C1348" i="30"/>
  <c r="A1348" i="30"/>
  <c r="C1347" i="30"/>
  <c r="A1347" i="30"/>
  <c r="C1346" i="30"/>
  <c r="A1346" i="30"/>
  <c r="C1345" i="30"/>
  <c r="A1345" i="30"/>
  <c r="C1344" i="30"/>
  <c r="A1344" i="30"/>
  <c r="C1343" i="30"/>
  <c r="A1343" i="30"/>
  <c r="C1342" i="30"/>
  <c r="A1342" i="30"/>
  <c r="C1341" i="30"/>
  <c r="A1341" i="30"/>
  <c r="C1340" i="30"/>
  <c r="A1340" i="30"/>
  <c r="C1339" i="30"/>
  <c r="A1339" i="30"/>
  <c r="C1338" i="30"/>
  <c r="A1338" i="30"/>
  <c r="C1337" i="30"/>
  <c r="A1337" i="30"/>
  <c r="C1336" i="30"/>
  <c r="A1336" i="30"/>
  <c r="C1335" i="30"/>
  <c r="A1335" i="30"/>
  <c r="C1334" i="30"/>
  <c r="A1334" i="30"/>
  <c r="C1333" i="30"/>
  <c r="A1333" i="30"/>
  <c r="C1332" i="30"/>
  <c r="A1332" i="30"/>
  <c r="C1331" i="30"/>
  <c r="A1331" i="30"/>
  <c r="C1330" i="30"/>
  <c r="A1330" i="30"/>
  <c r="C1329" i="30"/>
  <c r="A1329" i="30"/>
  <c r="C1328" i="30"/>
  <c r="A1328" i="30"/>
  <c r="C1327" i="30"/>
  <c r="A1327" i="30"/>
  <c r="C1326" i="30"/>
  <c r="A1326" i="30"/>
  <c r="C1325" i="30"/>
  <c r="A1325" i="30"/>
  <c r="C1324" i="30"/>
  <c r="A1324" i="30"/>
  <c r="C1323" i="30"/>
  <c r="A1323" i="30"/>
  <c r="C1322" i="30"/>
  <c r="A1322" i="30"/>
  <c r="C1321" i="30"/>
  <c r="A1321" i="30"/>
  <c r="C1320" i="30"/>
  <c r="A1320" i="30"/>
  <c r="C1319" i="30"/>
  <c r="A1319" i="30"/>
  <c r="C1318" i="30"/>
  <c r="A1318" i="30"/>
  <c r="C1317" i="30"/>
  <c r="A1317" i="30"/>
  <c r="C1316" i="30"/>
  <c r="A1316" i="30"/>
  <c r="C1315" i="30"/>
  <c r="A1315" i="30"/>
  <c r="C1314" i="30"/>
  <c r="A1314" i="30"/>
  <c r="C1313" i="30"/>
  <c r="A1313" i="30"/>
  <c r="C1312" i="30"/>
  <c r="A1312" i="30"/>
  <c r="C1311" i="30"/>
  <c r="A1311" i="30"/>
  <c r="C1310" i="30"/>
  <c r="A1310" i="30"/>
  <c r="C1309" i="30"/>
  <c r="A1309" i="30"/>
  <c r="C1308" i="30"/>
  <c r="A1308" i="30"/>
  <c r="C1307" i="30"/>
  <c r="A1307" i="30"/>
  <c r="C1306" i="30"/>
  <c r="A1306" i="30"/>
  <c r="C1305" i="30"/>
  <c r="A1305" i="30"/>
  <c r="C1304" i="30"/>
  <c r="A1304" i="30"/>
  <c r="C1303" i="30"/>
  <c r="A1303" i="30"/>
  <c r="C1302" i="30"/>
  <c r="A1302" i="30"/>
  <c r="C1301" i="30"/>
  <c r="A1301" i="30"/>
  <c r="C1300" i="30"/>
  <c r="A1300" i="30"/>
  <c r="C1299" i="30"/>
  <c r="A1299" i="30"/>
  <c r="C1298" i="30"/>
  <c r="A1298" i="30"/>
  <c r="C1297" i="30"/>
  <c r="A1297" i="30"/>
  <c r="C1296" i="30"/>
  <c r="A1296" i="30"/>
  <c r="C1295" i="30"/>
  <c r="A1295" i="30"/>
  <c r="C1294" i="30"/>
  <c r="A1294" i="30"/>
  <c r="C1293" i="30"/>
  <c r="A1293" i="30"/>
  <c r="C1292" i="30"/>
  <c r="A1292" i="30"/>
  <c r="C1291" i="30"/>
  <c r="A1291" i="30"/>
  <c r="C1290" i="30"/>
  <c r="A1290" i="30"/>
  <c r="C1289" i="30"/>
  <c r="A1289" i="30"/>
  <c r="C1288" i="30"/>
  <c r="A1288" i="30"/>
  <c r="C1287" i="30"/>
  <c r="A1287" i="30"/>
  <c r="C1286" i="30"/>
  <c r="A1286" i="30"/>
  <c r="C1285" i="30"/>
  <c r="A1285" i="30"/>
  <c r="C1284" i="30"/>
  <c r="A1284" i="30"/>
  <c r="C1283" i="30"/>
  <c r="A1283" i="30"/>
  <c r="C1282" i="30"/>
  <c r="A1282" i="30"/>
  <c r="C1281" i="30"/>
  <c r="A1281" i="30"/>
  <c r="C1280" i="30"/>
  <c r="A1280" i="30"/>
  <c r="C1279" i="30"/>
  <c r="A1279" i="30"/>
  <c r="C1278" i="30"/>
  <c r="A1278" i="30"/>
  <c r="C1277" i="30"/>
  <c r="A1277" i="30"/>
  <c r="C1276" i="30"/>
  <c r="A1276" i="30"/>
  <c r="C1275" i="30"/>
  <c r="A1275" i="30"/>
  <c r="C1274" i="30"/>
  <c r="A1274" i="30"/>
  <c r="C1273" i="30"/>
  <c r="A1273" i="30"/>
  <c r="C1272" i="30"/>
  <c r="A1272" i="30"/>
  <c r="C1271" i="30"/>
  <c r="A1271" i="30"/>
  <c r="C1270" i="30"/>
  <c r="A1270" i="30"/>
  <c r="C1269" i="30"/>
  <c r="A1269" i="30"/>
  <c r="C1268" i="30"/>
  <c r="A1268" i="30"/>
  <c r="C1267" i="30"/>
  <c r="A1267" i="30"/>
  <c r="C1266" i="30"/>
  <c r="A1266" i="30"/>
  <c r="C1265" i="30"/>
  <c r="A1265" i="30"/>
  <c r="C1264" i="30"/>
  <c r="A1264" i="30"/>
  <c r="C1263" i="30"/>
  <c r="A1263" i="30"/>
  <c r="C1262" i="30"/>
  <c r="A1262" i="30"/>
  <c r="C1261" i="30"/>
  <c r="A1261" i="30"/>
  <c r="C1260" i="30"/>
  <c r="A1260" i="30"/>
  <c r="C1259" i="30"/>
  <c r="A1259" i="30"/>
  <c r="C1258" i="30"/>
  <c r="A1258" i="30"/>
  <c r="C1257" i="30"/>
  <c r="A1257" i="30"/>
  <c r="C1256" i="30"/>
  <c r="A1256" i="30"/>
  <c r="C1255" i="30"/>
  <c r="A1255" i="30"/>
  <c r="C1254" i="30"/>
  <c r="A1254" i="30"/>
  <c r="C1253" i="30"/>
  <c r="A1253" i="30"/>
  <c r="C1252" i="30"/>
  <c r="A1252" i="30"/>
  <c r="C1251" i="30"/>
  <c r="A1251" i="30"/>
  <c r="C1250" i="30"/>
  <c r="A1250" i="30"/>
  <c r="C1249" i="30"/>
  <c r="A1249" i="30"/>
  <c r="C1248" i="30"/>
  <c r="A1248" i="30"/>
  <c r="C1247" i="30"/>
  <c r="A1247" i="30"/>
  <c r="C1246" i="30"/>
  <c r="A1246" i="30"/>
  <c r="C1245" i="30"/>
  <c r="A1245" i="30"/>
  <c r="C1244" i="30"/>
  <c r="A1244" i="30"/>
  <c r="C1243" i="30"/>
  <c r="A1243" i="30"/>
  <c r="C1242" i="30"/>
  <c r="A1242" i="30"/>
  <c r="C1241" i="30"/>
  <c r="A1241" i="30"/>
  <c r="C1240" i="30"/>
  <c r="A1240" i="30"/>
  <c r="C1239" i="30"/>
  <c r="A1239" i="30"/>
  <c r="C1238" i="30"/>
  <c r="A1238" i="30"/>
  <c r="C1237" i="30"/>
  <c r="A1237" i="30"/>
  <c r="C1236" i="30"/>
  <c r="A1236" i="30"/>
  <c r="C1235" i="30"/>
  <c r="A1235" i="30"/>
  <c r="C1234" i="30"/>
  <c r="A1234" i="30"/>
  <c r="C1233" i="30"/>
  <c r="A1233" i="30"/>
  <c r="C1232" i="30"/>
  <c r="A1232" i="30"/>
  <c r="C1231" i="30"/>
  <c r="A1231" i="30"/>
  <c r="C1230" i="30"/>
  <c r="A1230" i="30"/>
  <c r="C1229" i="30"/>
  <c r="A1229" i="30"/>
  <c r="C1228" i="30"/>
  <c r="A1228" i="30"/>
  <c r="C1227" i="30"/>
  <c r="A1227" i="30"/>
  <c r="C1226" i="30"/>
  <c r="A1226" i="30"/>
  <c r="C1225" i="30"/>
  <c r="A1225" i="30"/>
  <c r="C1224" i="30"/>
  <c r="A1224" i="30"/>
  <c r="C1223" i="30"/>
  <c r="A1223" i="30"/>
  <c r="C1222" i="30"/>
  <c r="A1222" i="30"/>
  <c r="C1221" i="30"/>
  <c r="A1221" i="30"/>
  <c r="C1220" i="30"/>
  <c r="A1220" i="30"/>
  <c r="C1219" i="30"/>
  <c r="A1219" i="30"/>
  <c r="C1218" i="30"/>
  <c r="A1218" i="30"/>
  <c r="C1217" i="30"/>
  <c r="A1217" i="30"/>
  <c r="C1216" i="30"/>
  <c r="A1216" i="30"/>
  <c r="C1215" i="30"/>
  <c r="A1215" i="30"/>
  <c r="C1214" i="30"/>
  <c r="A1214" i="30"/>
  <c r="C1213" i="30"/>
  <c r="A1213" i="30"/>
  <c r="C1212" i="30"/>
  <c r="A1212" i="30"/>
  <c r="C1211" i="30"/>
  <c r="A1211" i="30"/>
  <c r="C1210" i="30"/>
  <c r="A1210" i="30"/>
  <c r="C1209" i="30"/>
  <c r="A1209" i="30"/>
  <c r="C1208" i="30"/>
  <c r="A1208" i="30"/>
  <c r="C1207" i="30"/>
  <c r="A1207" i="30"/>
  <c r="C1206" i="30"/>
  <c r="A1206" i="30"/>
  <c r="C1205" i="30"/>
  <c r="A1205" i="30"/>
  <c r="C1204" i="30"/>
  <c r="A1204" i="30"/>
  <c r="C1203" i="30"/>
  <c r="A1203" i="30"/>
  <c r="C1202" i="30"/>
  <c r="A1202" i="30"/>
  <c r="C1201" i="30"/>
  <c r="A1201" i="30"/>
  <c r="C1200" i="30"/>
  <c r="A1200" i="30"/>
  <c r="C1199" i="30"/>
  <c r="A1199" i="30"/>
  <c r="C1198" i="30"/>
  <c r="A1198" i="30"/>
  <c r="C1197" i="30"/>
  <c r="A1197" i="30"/>
  <c r="C1196" i="30"/>
  <c r="A1196" i="30"/>
  <c r="C1195" i="30"/>
  <c r="A1195" i="30"/>
  <c r="C1194" i="30"/>
  <c r="A1194" i="30"/>
  <c r="C1193" i="30"/>
  <c r="A1193" i="30"/>
  <c r="C1192" i="30"/>
  <c r="A1192" i="30"/>
  <c r="C1191" i="30"/>
  <c r="A1191" i="30"/>
  <c r="C1190" i="30"/>
  <c r="A1190" i="30"/>
  <c r="C1189" i="30"/>
  <c r="A1189" i="30"/>
  <c r="C1188" i="30"/>
  <c r="A1188" i="30"/>
  <c r="C1187" i="30"/>
  <c r="A1187" i="30"/>
  <c r="C1186" i="30"/>
  <c r="A1186" i="30"/>
  <c r="C1185" i="30"/>
  <c r="A1185" i="30"/>
  <c r="C1184" i="30"/>
  <c r="A1184" i="30"/>
  <c r="C1183" i="30"/>
  <c r="A1183" i="30"/>
  <c r="C1182" i="30"/>
  <c r="A1182" i="30"/>
  <c r="C1181" i="30"/>
  <c r="A1181" i="30"/>
  <c r="C1180" i="30"/>
  <c r="A1180" i="30"/>
  <c r="C1179" i="30"/>
  <c r="A1179" i="30"/>
  <c r="C1178" i="30"/>
  <c r="A1178" i="30"/>
  <c r="C1177" i="30"/>
  <c r="A1177" i="30"/>
  <c r="C1176" i="30"/>
  <c r="A1176" i="30"/>
  <c r="C1175" i="30"/>
  <c r="A1175" i="30"/>
  <c r="C1174" i="30"/>
  <c r="A1174" i="30"/>
  <c r="C1173" i="30"/>
  <c r="A1173" i="30"/>
  <c r="C1172" i="30"/>
  <c r="A1172" i="30"/>
  <c r="C1171" i="30"/>
  <c r="A1171" i="30"/>
  <c r="C1170" i="30"/>
  <c r="A1170" i="30"/>
  <c r="C1169" i="30"/>
  <c r="A1169" i="30"/>
  <c r="C1168" i="30"/>
  <c r="A1168" i="30"/>
  <c r="C1167" i="30"/>
  <c r="A1167" i="30"/>
  <c r="C1166" i="30"/>
  <c r="A1166" i="30"/>
  <c r="C1165" i="30"/>
  <c r="A1165" i="30"/>
  <c r="C1164" i="30"/>
  <c r="A1164" i="30"/>
  <c r="C1163" i="30"/>
  <c r="A1163" i="30"/>
  <c r="C1162" i="30"/>
  <c r="A1162" i="30"/>
  <c r="C1161" i="30"/>
  <c r="A1161" i="30"/>
  <c r="C1160" i="30"/>
  <c r="A1160" i="30"/>
  <c r="C1159" i="30"/>
  <c r="A1159" i="30"/>
  <c r="C1158" i="30"/>
  <c r="A1158" i="30"/>
  <c r="C1157" i="30"/>
  <c r="A1157" i="30"/>
  <c r="C1156" i="30"/>
  <c r="A1156" i="30"/>
  <c r="C1155" i="30"/>
  <c r="A1155" i="30"/>
  <c r="C1154" i="30"/>
  <c r="A1154" i="30"/>
  <c r="C1153" i="30"/>
  <c r="A1153" i="30"/>
  <c r="C1152" i="30"/>
  <c r="A1152" i="30"/>
  <c r="C1151" i="30"/>
  <c r="A1151" i="30"/>
  <c r="C1150" i="30"/>
  <c r="A1150" i="30"/>
  <c r="C1149" i="30"/>
  <c r="A1149" i="30"/>
  <c r="C1148" i="30"/>
  <c r="A1148" i="30"/>
  <c r="C1147" i="30"/>
  <c r="A1147" i="30"/>
  <c r="C1146" i="30"/>
  <c r="A1146" i="30"/>
  <c r="C1145" i="30"/>
  <c r="A1145" i="30"/>
  <c r="C1144" i="30"/>
  <c r="A1144" i="30"/>
  <c r="C1143" i="30"/>
  <c r="A1143" i="30"/>
  <c r="C1142" i="30"/>
  <c r="A1142" i="30"/>
  <c r="C1141" i="30"/>
  <c r="A1141" i="30"/>
  <c r="C1140" i="30"/>
  <c r="A1140" i="30"/>
  <c r="C1139" i="30"/>
  <c r="A1139" i="30"/>
  <c r="C1138" i="30"/>
  <c r="A1138" i="30"/>
  <c r="C1137" i="30"/>
  <c r="A1137" i="30"/>
  <c r="C1136" i="30"/>
  <c r="A1136" i="30"/>
  <c r="C1135" i="30"/>
  <c r="A1135" i="30"/>
  <c r="C1134" i="30"/>
  <c r="A1134" i="30"/>
  <c r="C1133" i="30"/>
  <c r="A1133" i="30"/>
  <c r="C1132" i="30"/>
  <c r="A1132" i="30"/>
  <c r="C1131" i="30"/>
  <c r="A1131" i="30"/>
  <c r="C1130" i="30"/>
  <c r="A1130" i="30"/>
  <c r="C1129" i="30"/>
  <c r="A1129" i="30"/>
  <c r="C1128" i="30"/>
  <c r="A1128" i="30"/>
  <c r="C1127" i="30"/>
  <c r="A1127" i="30"/>
  <c r="C1126" i="30"/>
  <c r="A1126" i="30"/>
  <c r="C1125" i="30"/>
  <c r="A1125" i="30"/>
  <c r="C1124" i="30"/>
  <c r="A1124" i="30"/>
  <c r="C1123" i="30"/>
  <c r="A1123" i="30"/>
  <c r="C1122" i="30"/>
  <c r="A1122" i="30"/>
  <c r="C1121" i="30"/>
  <c r="A1121" i="30"/>
  <c r="C1120" i="30"/>
  <c r="A1120" i="30"/>
  <c r="C1119" i="30"/>
  <c r="A1119" i="30"/>
  <c r="C1118" i="30"/>
  <c r="A1118" i="30"/>
  <c r="C1117" i="30"/>
  <c r="A1117" i="30"/>
  <c r="C1116" i="30"/>
  <c r="A1116" i="30"/>
  <c r="C1115" i="30"/>
  <c r="A1115" i="30"/>
  <c r="C1114" i="30"/>
  <c r="A1114" i="30"/>
  <c r="C1113" i="30"/>
  <c r="A1113" i="30"/>
  <c r="C1112" i="30"/>
  <c r="A1112" i="30"/>
  <c r="C1111" i="30"/>
  <c r="A1111" i="30"/>
  <c r="C1110" i="30"/>
  <c r="A1110" i="30"/>
  <c r="C1109" i="30"/>
  <c r="A1109" i="30"/>
  <c r="C1108" i="30"/>
  <c r="A1108" i="30"/>
  <c r="C1107" i="30"/>
  <c r="A1107" i="30"/>
  <c r="C1106" i="30"/>
  <c r="A1106" i="30"/>
  <c r="C1105" i="30"/>
  <c r="A1105" i="30"/>
  <c r="C1104" i="30"/>
  <c r="A1104" i="30"/>
  <c r="C1103" i="30"/>
  <c r="A1103" i="30"/>
  <c r="C1102" i="30"/>
  <c r="A1102" i="30"/>
  <c r="C1101" i="30"/>
  <c r="A1101" i="30"/>
  <c r="C1100" i="30"/>
  <c r="A1100" i="30"/>
  <c r="C1099" i="30"/>
  <c r="A1099" i="30"/>
  <c r="C1098" i="30"/>
  <c r="A1098" i="30"/>
  <c r="C1097" i="30"/>
  <c r="A1097" i="30"/>
  <c r="C1096" i="30"/>
  <c r="A1096" i="30"/>
  <c r="C1095" i="30"/>
  <c r="A1095" i="30"/>
  <c r="C1094" i="30"/>
  <c r="A1094" i="30"/>
  <c r="C1093" i="30"/>
  <c r="A1093" i="30"/>
  <c r="C1092" i="30"/>
  <c r="A1092" i="30"/>
  <c r="C1091" i="30"/>
  <c r="A1091" i="30"/>
  <c r="C1090" i="30"/>
  <c r="A1090" i="30"/>
  <c r="C1089" i="30"/>
  <c r="A1089" i="30"/>
  <c r="C1088" i="30"/>
  <c r="A1088" i="30"/>
  <c r="C1087" i="30"/>
  <c r="A1087" i="30"/>
  <c r="C1086" i="30"/>
  <c r="A1086" i="30"/>
  <c r="C1085" i="30"/>
  <c r="A1085" i="30"/>
  <c r="C1084" i="30"/>
  <c r="A1084" i="30"/>
  <c r="C1083" i="30"/>
  <c r="A1083" i="30"/>
  <c r="C1082" i="30"/>
  <c r="A1082" i="30"/>
  <c r="C1081" i="30"/>
  <c r="A1081" i="30"/>
  <c r="C1080" i="30"/>
  <c r="A1080" i="30"/>
  <c r="C1079" i="30"/>
  <c r="A1079" i="30"/>
  <c r="C1078" i="30"/>
  <c r="A1078" i="30"/>
  <c r="C1077" i="30"/>
  <c r="A1077" i="30"/>
  <c r="C1076" i="30"/>
  <c r="A1076" i="30"/>
  <c r="C1075" i="30"/>
  <c r="A1075" i="30"/>
  <c r="C1074" i="30"/>
  <c r="A1074" i="30"/>
  <c r="C1073" i="30"/>
  <c r="A1073" i="30"/>
  <c r="C1072" i="30"/>
  <c r="A1072" i="30"/>
  <c r="C1071" i="30"/>
  <c r="A1071" i="30"/>
  <c r="C1070" i="30"/>
  <c r="A1070" i="30"/>
  <c r="C1069" i="30"/>
  <c r="A1069" i="30"/>
  <c r="C1068" i="30"/>
  <c r="A1068" i="30"/>
  <c r="C1067" i="30"/>
  <c r="A1067" i="30"/>
  <c r="C1066" i="30"/>
  <c r="A1066" i="30"/>
  <c r="C1065" i="30"/>
  <c r="A1065" i="30"/>
  <c r="C1064" i="30"/>
  <c r="A1064" i="30"/>
  <c r="C1063" i="30"/>
  <c r="A1063" i="30"/>
  <c r="C1062" i="30"/>
  <c r="A1062" i="30"/>
  <c r="C1061" i="30"/>
  <c r="A1061" i="30"/>
  <c r="C1060" i="30"/>
  <c r="A1060" i="30"/>
  <c r="C1059" i="30"/>
  <c r="A1059" i="30"/>
  <c r="C1058" i="30"/>
  <c r="A1058" i="30"/>
  <c r="C1057" i="30"/>
  <c r="A1057" i="30"/>
  <c r="C1056" i="30"/>
  <c r="A1056" i="30"/>
  <c r="C1055" i="30"/>
  <c r="A1055" i="30"/>
  <c r="C1054" i="30"/>
  <c r="A1054" i="30"/>
  <c r="C1053" i="30"/>
  <c r="A1053" i="30"/>
  <c r="C1052" i="30"/>
  <c r="A1052" i="30"/>
  <c r="C1051" i="30"/>
  <c r="A1051" i="30"/>
  <c r="C1050" i="30"/>
  <c r="A1050" i="30"/>
  <c r="C1049" i="30"/>
  <c r="A1049" i="30"/>
  <c r="C1048" i="30"/>
  <c r="A1048" i="30"/>
  <c r="C1047" i="30"/>
  <c r="A1047" i="30"/>
  <c r="C1046" i="30"/>
  <c r="A1046" i="30"/>
  <c r="C1045" i="30"/>
  <c r="A1045" i="30"/>
  <c r="C1044" i="30"/>
  <c r="A1044" i="30"/>
  <c r="C1043" i="30"/>
  <c r="A1043" i="30"/>
  <c r="C1042" i="30"/>
  <c r="A1042" i="30"/>
  <c r="C1041" i="30"/>
  <c r="A1041" i="30"/>
  <c r="C1040" i="30"/>
  <c r="A1040" i="30"/>
  <c r="C1039" i="30"/>
  <c r="A1039" i="30"/>
  <c r="C1038" i="30"/>
  <c r="A1038" i="30"/>
  <c r="C1037" i="30"/>
  <c r="A1037" i="30"/>
  <c r="C1036" i="30"/>
  <c r="A1036" i="30"/>
  <c r="C1035" i="30"/>
  <c r="A1035" i="30"/>
  <c r="C1034" i="30"/>
  <c r="A1034" i="30"/>
  <c r="C1033" i="30"/>
  <c r="A1033" i="30"/>
  <c r="C1032" i="30"/>
  <c r="A1032" i="30"/>
  <c r="C1031" i="30"/>
  <c r="A1031" i="30"/>
  <c r="C1030" i="30"/>
  <c r="A1030" i="30"/>
  <c r="C1029" i="30"/>
  <c r="A1029" i="30"/>
  <c r="C1028" i="30"/>
  <c r="A1028" i="30"/>
  <c r="C1027" i="30"/>
  <c r="A1027" i="30"/>
  <c r="C1026" i="30"/>
  <c r="A1026" i="30"/>
  <c r="C1025" i="30"/>
  <c r="A1025" i="30"/>
  <c r="C1024" i="30"/>
  <c r="A1024" i="30"/>
  <c r="C1023" i="30"/>
  <c r="A1023" i="30"/>
  <c r="C1022" i="30"/>
  <c r="A1022" i="30"/>
  <c r="C1021" i="30"/>
  <c r="A1021" i="30"/>
  <c r="C1020" i="30"/>
  <c r="A1020" i="30"/>
  <c r="C1019" i="30"/>
  <c r="A1019" i="30"/>
  <c r="C1018" i="30"/>
  <c r="A1018" i="30"/>
  <c r="C1017" i="30"/>
  <c r="A1017" i="30"/>
  <c r="C1016" i="30"/>
  <c r="A1016" i="30"/>
  <c r="C1015" i="30"/>
  <c r="A1015" i="30"/>
  <c r="C1014" i="30"/>
  <c r="A1014" i="30"/>
  <c r="C1013" i="30"/>
  <c r="A1013" i="30"/>
  <c r="C1012" i="30"/>
  <c r="A1012" i="30"/>
  <c r="C1011" i="30"/>
  <c r="A1011" i="30"/>
  <c r="C1010" i="30"/>
  <c r="A1010" i="30"/>
  <c r="C1009" i="30"/>
  <c r="A1009" i="30"/>
  <c r="C1008" i="30"/>
  <c r="A1008" i="30"/>
  <c r="C1007" i="30"/>
  <c r="A1007" i="30"/>
  <c r="C1006" i="30"/>
  <c r="A1006" i="30"/>
  <c r="C1005" i="30"/>
  <c r="A1005" i="30"/>
  <c r="C1004" i="30"/>
  <c r="A1004" i="30"/>
  <c r="C1003" i="30"/>
  <c r="A1003" i="30"/>
  <c r="C1002" i="30"/>
  <c r="A1002" i="30"/>
  <c r="C1001" i="30"/>
  <c r="A1001" i="30"/>
  <c r="C1000" i="30"/>
  <c r="A1000" i="30"/>
  <c r="C999" i="30"/>
  <c r="A999" i="30"/>
  <c r="C998" i="30"/>
  <c r="A998" i="30"/>
  <c r="C997" i="30"/>
  <c r="A997" i="30"/>
  <c r="C996" i="30"/>
  <c r="A996" i="30"/>
  <c r="C995" i="30"/>
  <c r="A995" i="30"/>
  <c r="C994" i="30"/>
  <c r="A994" i="30"/>
  <c r="C993" i="30"/>
  <c r="A993" i="30"/>
  <c r="C992" i="30"/>
  <c r="A992" i="30"/>
  <c r="C991" i="30"/>
  <c r="A991" i="30"/>
  <c r="C990" i="30"/>
  <c r="A990" i="30"/>
  <c r="C989" i="30"/>
  <c r="A989" i="30"/>
  <c r="C988" i="30"/>
  <c r="A988" i="30"/>
  <c r="C987" i="30"/>
  <c r="A987" i="30"/>
  <c r="C986" i="30"/>
  <c r="A986" i="30"/>
  <c r="C985" i="30"/>
  <c r="A985" i="30"/>
  <c r="C984" i="30"/>
  <c r="A984" i="30"/>
  <c r="C983" i="30"/>
  <c r="A983" i="30"/>
  <c r="C982" i="30"/>
  <c r="A982" i="30"/>
  <c r="C981" i="30"/>
  <c r="A981" i="30"/>
  <c r="C980" i="30"/>
  <c r="A980" i="30"/>
  <c r="C979" i="30"/>
  <c r="A979" i="30"/>
  <c r="C978" i="30"/>
  <c r="A978" i="30"/>
  <c r="C977" i="30"/>
  <c r="A977" i="30"/>
  <c r="C976" i="30"/>
  <c r="A976" i="30"/>
  <c r="C975" i="30"/>
  <c r="A975" i="30"/>
  <c r="C974" i="30"/>
  <c r="A974" i="30"/>
  <c r="C973" i="30"/>
  <c r="A973" i="30"/>
  <c r="C972" i="30"/>
  <c r="A972" i="30"/>
  <c r="C971" i="30"/>
  <c r="A971" i="30"/>
  <c r="C970" i="30"/>
  <c r="A970" i="30"/>
  <c r="C969" i="30"/>
  <c r="A969" i="30"/>
  <c r="C968" i="30"/>
  <c r="A968" i="30"/>
  <c r="C967" i="30"/>
  <c r="A967" i="30"/>
  <c r="C966" i="30"/>
  <c r="A966" i="30"/>
  <c r="C965" i="30"/>
  <c r="A965" i="30"/>
  <c r="C964" i="30"/>
  <c r="A964" i="30"/>
  <c r="C963" i="30"/>
  <c r="A963" i="30"/>
  <c r="C962" i="30"/>
  <c r="A962" i="30"/>
  <c r="C961" i="30"/>
  <c r="A961" i="30"/>
  <c r="C960" i="30"/>
  <c r="A960" i="30"/>
  <c r="C959" i="30"/>
  <c r="A959" i="30"/>
  <c r="C958" i="30"/>
  <c r="A958" i="30"/>
  <c r="C957" i="30"/>
  <c r="A957" i="30"/>
  <c r="C956" i="30"/>
  <c r="A956" i="30"/>
  <c r="C955" i="30"/>
  <c r="A955" i="30"/>
  <c r="C954" i="30"/>
  <c r="A954" i="30"/>
  <c r="C953" i="30"/>
  <c r="A953" i="30"/>
  <c r="C952" i="30"/>
  <c r="A952" i="30"/>
  <c r="C951" i="30"/>
  <c r="A951" i="30"/>
  <c r="C950" i="30"/>
  <c r="A950" i="30"/>
  <c r="C949" i="30"/>
  <c r="A949" i="30"/>
  <c r="C948" i="30"/>
  <c r="A948" i="30"/>
  <c r="C947" i="30"/>
  <c r="A947" i="30"/>
  <c r="C946" i="30"/>
  <c r="A946" i="30"/>
  <c r="C945" i="30"/>
  <c r="A945" i="30"/>
  <c r="C944" i="30"/>
  <c r="A944" i="30"/>
  <c r="C943" i="30"/>
  <c r="A943" i="30"/>
  <c r="C942" i="30"/>
  <c r="A942" i="30"/>
  <c r="C941" i="30"/>
  <c r="A941" i="30"/>
  <c r="C940" i="30"/>
  <c r="A940" i="30"/>
  <c r="C939" i="30"/>
  <c r="A939" i="30"/>
  <c r="C938" i="30"/>
  <c r="A938" i="30"/>
  <c r="C937" i="30"/>
  <c r="A937" i="30"/>
  <c r="C936" i="30"/>
  <c r="A936" i="30"/>
  <c r="C935" i="30"/>
  <c r="A935" i="30"/>
  <c r="C934" i="30"/>
  <c r="A934" i="30"/>
  <c r="C933" i="30"/>
  <c r="A933" i="30"/>
  <c r="C932" i="30"/>
  <c r="A932" i="30"/>
  <c r="C931" i="30"/>
  <c r="A931" i="30"/>
  <c r="C930" i="30"/>
  <c r="A930" i="30"/>
  <c r="C929" i="30"/>
  <c r="A929" i="30"/>
  <c r="C928" i="30"/>
  <c r="A928" i="30"/>
  <c r="C927" i="30"/>
  <c r="A927" i="30"/>
  <c r="C926" i="30"/>
  <c r="A926" i="30"/>
  <c r="C925" i="30"/>
  <c r="A925" i="30"/>
  <c r="C924" i="30"/>
  <c r="A924" i="30"/>
  <c r="C923" i="30"/>
  <c r="A923" i="30"/>
  <c r="C922" i="30"/>
  <c r="A922" i="30"/>
  <c r="C921" i="30"/>
  <c r="A921" i="30"/>
  <c r="C920" i="30"/>
  <c r="A920" i="30"/>
  <c r="C919" i="30"/>
  <c r="A919" i="30"/>
  <c r="C918" i="30"/>
  <c r="A918" i="30"/>
  <c r="C917" i="30"/>
  <c r="A917" i="30"/>
  <c r="C916" i="30"/>
  <c r="A916" i="30"/>
  <c r="C915" i="30"/>
  <c r="A915" i="30"/>
  <c r="C914" i="30"/>
  <c r="A914" i="30"/>
  <c r="C913" i="30"/>
  <c r="A913" i="30"/>
  <c r="C912" i="30"/>
  <c r="A912" i="30"/>
  <c r="C911" i="30"/>
  <c r="A911" i="30"/>
  <c r="C910" i="30"/>
  <c r="A910" i="30"/>
  <c r="C909" i="30"/>
  <c r="A909" i="30"/>
  <c r="C908" i="30"/>
  <c r="A908" i="30"/>
  <c r="C907" i="30"/>
  <c r="A907" i="30"/>
  <c r="C906" i="30"/>
  <c r="A906" i="30"/>
  <c r="C905" i="30"/>
  <c r="A905" i="30"/>
  <c r="C904" i="30"/>
  <c r="A904" i="30"/>
  <c r="C903" i="30"/>
  <c r="A903" i="30"/>
  <c r="C902" i="30"/>
  <c r="A902" i="30"/>
  <c r="C901" i="30"/>
  <c r="A901" i="30"/>
  <c r="C900" i="30"/>
  <c r="A900" i="30"/>
  <c r="C899" i="30"/>
  <c r="A899" i="30"/>
  <c r="C898" i="30"/>
  <c r="A898" i="30"/>
  <c r="C897" i="30"/>
  <c r="A897" i="30"/>
  <c r="C896" i="30"/>
  <c r="A896" i="30"/>
  <c r="C895" i="30"/>
  <c r="A895" i="30"/>
  <c r="C894" i="30"/>
  <c r="A894" i="30"/>
  <c r="C893" i="30"/>
  <c r="A893" i="30"/>
  <c r="C892" i="30"/>
  <c r="A892" i="30"/>
  <c r="C891" i="30"/>
  <c r="A891" i="30"/>
  <c r="C890" i="30"/>
  <c r="A890" i="30"/>
  <c r="C889" i="30"/>
  <c r="A889" i="30"/>
  <c r="C888" i="30"/>
  <c r="A888" i="30"/>
  <c r="C887" i="30"/>
  <c r="A887" i="30"/>
  <c r="C886" i="30"/>
  <c r="A886" i="30"/>
  <c r="C885" i="30"/>
  <c r="A885" i="30"/>
  <c r="C884" i="30"/>
  <c r="A884" i="30"/>
  <c r="C883" i="30"/>
  <c r="A883" i="30"/>
  <c r="C882" i="30"/>
  <c r="A882" i="30"/>
  <c r="C881" i="30"/>
  <c r="A881" i="30"/>
  <c r="C880" i="30"/>
  <c r="A880" i="30"/>
  <c r="C879" i="30"/>
  <c r="A879" i="30"/>
  <c r="C878" i="30"/>
  <c r="A878" i="30"/>
  <c r="C877" i="30"/>
  <c r="A877" i="30"/>
  <c r="C876" i="30"/>
  <c r="A876" i="30"/>
  <c r="C875" i="30"/>
  <c r="A875" i="30"/>
  <c r="C874" i="30"/>
  <c r="A874" i="30"/>
  <c r="C873" i="30"/>
  <c r="A873" i="30"/>
  <c r="C872" i="30"/>
  <c r="A872" i="30"/>
  <c r="C871" i="30"/>
  <c r="A871" i="30"/>
  <c r="C870" i="30"/>
  <c r="A870" i="30"/>
  <c r="C869" i="30"/>
  <c r="A869" i="30"/>
  <c r="C868" i="30"/>
  <c r="A868" i="30"/>
  <c r="C867" i="30"/>
  <c r="A867" i="30"/>
  <c r="C866" i="30"/>
  <c r="A866" i="30"/>
  <c r="C865" i="30"/>
  <c r="A865" i="30"/>
  <c r="C864" i="30"/>
  <c r="A864" i="30"/>
  <c r="C863" i="30"/>
  <c r="A863" i="30"/>
  <c r="C862" i="30"/>
  <c r="A862" i="30"/>
  <c r="C861" i="30"/>
  <c r="A861" i="30"/>
  <c r="C860" i="30"/>
  <c r="A860" i="30"/>
  <c r="C859" i="30"/>
  <c r="A859" i="30"/>
  <c r="C858" i="30"/>
  <c r="A858" i="30"/>
  <c r="C857" i="30"/>
  <c r="A857" i="30"/>
  <c r="C856" i="30"/>
  <c r="A856" i="30"/>
  <c r="C855" i="30"/>
  <c r="A855" i="30"/>
  <c r="C854" i="30"/>
  <c r="A854" i="30"/>
  <c r="C853" i="30"/>
  <c r="A853" i="30"/>
  <c r="C852" i="30"/>
  <c r="A852" i="30"/>
  <c r="C851" i="30"/>
  <c r="A851" i="30"/>
  <c r="C850" i="30"/>
  <c r="A850" i="30"/>
  <c r="C849" i="30"/>
  <c r="A849" i="30"/>
  <c r="C848" i="30"/>
  <c r="A848" i="30"/>
  <c r="C847" i="30"/>
  <c r="A847" i="30"/>
  <c r="C846" i="30"/>
  <c r="A846" i="30"/>
  <c r="C845" i="30"/>
  <c r="A845" i="30"/>
  <c r="C844" i="30"/>
  <c r="A844" i="30"/>
  <c r="C843" i="30"/>
  <c r="A843" i="30"/>
  <c r="C842" i="30"/>
  <c r="A842" i="30"/>
  <c r="C841" i="30"/>
  <c r="A841" i="30"/>
  <c r="C840" i="30"/>
  <c r="A840" i="30"/>
  <c r="C839" i="30"/>
  <c r="A839" i="30"/>
  <c r="C838" i="30"/>
  <c r="A838" i="30"/>
  <c r="C837" i="30"/>
  <c r="A837" i="30"/>
  <c r="C836" i="30"/>
  <c r="A836" i="30"/>
  <c r="C835" i="30"/>
  <c r="A835" i="30"/>
  <c r="C834" i="30"/>
  <c r="A834" i="30"/>
  <c r="C833" i="30"/>
  <c r="A833" i="30"/>
  <c r="C832" i="30"/>
  <c r="A832" i="30"/>
  <c r="C831" i="30"/>
  <c r="A831" i="30"/>
  <c r="C830" i="30"/>
  <c r="A830" i="30"/>
  <c r="C829" i="30"/>
  <c r="A829" i="30"/>
  <c r="C828" i="30"/>
  <c r="A828" i="30"/>
  <c r="C827" i="30"/>
  <c r="A827" i="30"/>
  <c r="C826" i="30"/>
  <c r="A826" i="30"/>
  <c r="C825" i="30"/>
  <c r="A825" i="30"/>
  <c r="C824" i="30"/>
  <c r="A824" i="30"/>
  <c r="C823" i="30"/>
  <c r="A823" i="30"/>
  <c r="C822" i="30"/>
  <c r="A822" i="30"/>
  <c r="C821" i="30"/>
  <c r="A821" i="30"/>
  <c r="C820" i="30"/>
  <c r="A820" i="30"/>
  <c r="C819" i="30"/>
  <c r="A819" i="30"/>
  <c r="C818" i="30"/>
  <c r="A818" i="30"/>
  <c r="C817" i="30"/>
  <c r="A817" i="30"/>
  <c r="C816" i="30"/>
  <c r="A816" i="30"/>
  <c r="C815" i="30"/>
  <c r="A815" i="30"/>
  <c r="C814" i="30"/>
  <c r="A814" i="30"/>
  <c r="C813" i="30"/>
  <c r="A813" i="30"/>
  <c r="C812" i="30"/>
  <c r="A812" i="30"/>
  <c r="C811" i="30"/>
  <c r="A811" i="30"/>
  <c r="C810" i="30"/>
  <c r="A810" i="30"/>
  <c r="C809" i="30"/>
  <c r="A809" i="30"/>
  <c r="C808" i="30"/>
  <c r="A808" i="30"/>
  <c r="C807" i="30"/>
  <c r="A807" i="30"/>
  <c r="C806" i="30"/>
  <c r="A806" i="30"/>
  <c r="C805" i="30"/>
  <c r="A805" i="30"/>
  <c r="C804" i="30"/>
  <c r="A804" i="30"/>
  <c r="C803" i="30"/>
  <c r="A803" i="30"/>
  <c r="C802" i="30"/>
  <c r="A802" i="30"/>
  <c r="C801" i="30"/>
  <c r="A801" i="30"/>
  <c r="C800" i="30"/>
  <c r="A800" i="30"/>
  <c r="C799" i="30"/>
  <c r="A799" i="30"/>
  <c r="C798" i="30"/>
  <c r="A798" i="30"/>
  <c r="C797" i="30"/>
  <c r="A797" i="30"/>
  <c r="C796" i="30"/>
  <c r="A796" i="30"/>
  <c r="C795" i="30"/>
  <c r="A795" i="30"/>
  <c r="C794" i="30"/>
  <c r="A794" i="30"/>
  <c r="C793" i="30"/>
  <c r="A793" i="30"/>
  <c r="C792" i="30"/>
  <c r="A792" i="30"/>
  <c r="C791" i="30"/>
  <c r="A791" i="30"/>
  <c r="C790" i="30"/>
  <c r="A790" i="30"/>
  <c r="C789" i="30"/>
  <c r="A789" i="30"/>
  <c r="C788" i="30"/>
  <c r="A788" i="30"/>
  <c r="C787" i="30"/>
  <c r="A787" i="30"/>
  <c r="C786" i="30"/>
  <c r="A786" i="30"/>
  <c r="C785" i="30"/>
  <c r="A785" i="30"/>
  <c r="C784" i="30"/>
  <c r="A784" i="30"/>
  <c r="C783" i="30"/>
  <c r="A783" i="30"/>
  <c r="C782" i="30"/>
  <c r="A782" i="30"/>
  <c r="C781" i="30"/>
  <c r="A781" i="30"/>
  <c r="C780" i="30"/>
  <c r="A780" i="30"/>
  <c r="C779" i="30"/>
  <c r="A779" i="30"/>
  <c r="C778" i="30"/>
  <c r="A778" i="30"/>
  <c r="C777" i="30"/>
  <c r="A777" i="30"/>
  <c r="C776" i="30"/>
  <c r="A776" i="30"/>
  <c r="C775" i="30"/>
  <c r="A775" i="30"/>
  <c r="C774" i="30"/>
  <c r="A774" i="30"/>
  <c r="C773" i="30"/>
  <c r="A773" i="30"/>
  <c r="C772" i="30"/>
  <c r="A772" i="30"/>
  <c r="C771" i="30"/>
  <c r="A771" i="30"/>
  <c r="C770" i="30"/>
  <c r="A770" i="30"/>
  <c r="C769" i="30"/>
  <c r="A769" i="30"/>
  <c r="C768" i="30"/>
  <c r="A768" i="30"/>
  <c r="C767" i="30"/>
  <c r="A767" i="30"/>
  <c r="C766" i="30"/>
  <c r="A766" i="30"/>
  <c r="C765" i="30"/>
  <c r="A765" i="30"/>
  <c r="C764" i="30"/>
  <c r="A764" i="30"/>
  <c r="C763" i="30"/>
  <c r="A763" i="30"/>
  <c r="C762" i="30"/>
  <c r="A762" i="30"/>
  <c r="C761" i="30"/>
  <c r="A761" i="30"/>
  <c r="C760" i="30"/>
  <c r="A760" i="30"/>
  <c r="C759" i="30"/>
  <c r="A759" i="30"/>
  <c r="C758" i="30"/>
  <c r="A758" i="30"/>
  <c r="C757" i="30"/>
  <c r="A757" i="30"/>
  <c r="C756" i="30"/>
  <c r="A756" i="30"/>
  <c r="C755" i="30"/>
  <c r="A755" i="30"/>
  <c r="C754" i="30"/>
  <c r="A754" i="30"/>
  <c r="C753" i="30"/>
  <c r="A753" i="30"/>
  <c r="C752" i="30"/>
  <c r="A752" i="30"/>
  <c r="C751" i="30"/>
  <c r="A751" i="30"/>
  <c r="C750" i="30"/>
  <c r="A750" i="30"/>
  <c r="C749" i="30"/>
  <c r="A749" i="30"/>
  <c r="C748" i="30"/>
  <c r="A748" i="30"/>
  <c r="C747" i="30"/>
  <c r="A747" i="30"/>
  <c r="C746" i="30"/>
  <c r="A746" i="30"/>
  <c r="C745" i="30"/>
  <c r="A745" i="30"/>
  <c r="C744" i="30"/>
  <c r="A744" i="30"/>
  <c r="C743" i="30"/>
  <c r="A743" i="30"/>
  <c r="C742" i="30"/>
  <c r="A742" i="30"/>
  <c r="C741" i="30"/>
  <c r="A741" i="30"/>
  <c r="C740" i="30"/>
  <c r="A740" i="30"/>
  <c r="C739" i="30"/>
  <c r="A739" i="30"/>
  <c r="C738" i="30"/>
  <c r="A738" i="30"/>
  <c r="C737" i="30"/>
  <c r="A737" i="30"/>
  <c r="C736" i="30"/>
  <c r="A736" i="30"/>
  <c r="C735" i="30"/>
  <c r="A735" i="30"/>
  <c r="C734" i="30"/>
  <c r="A734" i="30"/>
  <c r="C733" i="30"/>
  <c r="A733" i="30"/>
  <c r="C732" i="30"/>
  <c r="A732" i="30"/>
  <c r="C731" i="30"/>
  <c r="A731" i="30"/>
  <c r="C730" i="30"/>
  <c r="A730" i="30"/>
  <c r="C729" i="30"/>
  <c r="A729" i="30"/>
  <c r="C728" i="30"/>
  <c r="A728" i="30"/>
  <c r="C727" i="30"/>
  <c r="A727" i="30"/>
  <c r="C726" i="30"/>
  <c r="A726" i="30"/>
  <c r="C725" i="30"/>
  <c r="A725" i="30"/>
  <c r="C724" i="30"/>
  <c r="A724" i="30"/>
  <c r="C723" i="30"/>
  <c r="A723" i="30"/>
  <c r="C722" i="30"/>
  <c r="A722" i="30"/>
  <c r="C721" i="30"/>
  <c r="A721" i="30"/>
  <c r="C720" i="30"/>
  <c r="A720" i="30"/>
  <c r="C719" i="30"/>
  <c r="A719" i="30"/>
  <c r="C718" i="30"/>
  <c r="A718" i="30"/>
  <c r="C717" i="30"/>
  <c r="A717" i="30"/>
  <c r="C716" i="30"/>
  <c r="A716" i="30"/>
  <c r="C715" i="30"/>
  <c r="A715" i="30"/>
  <c r="C714" i="30"/>
  <c r="A714" i="30"/>
  <c r="C713" i="30"/>
  <c r="A713" i="30"/>
  <c r="C712" i="30"/>
  <c r="A712" i="30"/>
  <c r="C711" i="30"/>
  <c r="A711" i="30"/>
  <c r="C710" i="30"/>
  <c r="A710" i="30"/>
  <c r="C709" i="30"/>
  <c r="A709" i="30"/>
  <c r="C708" i="30"/>
  <c r="A708" i="30"/>
  <c r="C707" i="30"/>
  <c r="A707" i="30"/>
  <c r="C706" i="30"/>
  <c r="A706" i="30"/>
  <c r="C705" i="30"/>
  <c r="A705" i="30"/>
  <c r="C704" i="30"/>
  <c r="A704" i="30"/>
  <c r="C703" i="30"/>
  <c r="A703" i="30"/>
  <c r="C702" i="30"/>
  <c r="A702" i="30"/>
  <c r="C701" i="30"/>
  <c r="A701" i="30"/>
  <c r="C700" i="30"/>
  <c r="A700" i="30"/>
  <c r="C699" i="30"/>
  <c r="A699" i="30"/>
  <c r="C698" i="30"/>
  <c r="A698" i="30"/>
  <c r="C697" i="30"/>
  <c r="A697" i="30"/>
  <c r="C696" i="30"/>
  <c r="A696" i="30"/>
  <c r="C695" i="30"/>
  <c r="A695" i="30"/>
  <c r="C694" i="30"/>
  <c r="A694" i="30"/>
  <c r="C693" i="30"/>
  <c r="A693" i="30"/>
  <c r="C692" i="30"/>
  <c r="A692" i="30"/>
  <c r="C691" i="30"/>
  <c r="A691" i="30"/>
  <c r="C690" i="30"/>
  <c r="A690" i="30"/>
  <c r="C689" i="30"/>
  <c r="A689" i="30"/>
  <c r="C688" i="30"/>
  <c r="A688" i="30"/>
  <c r="C687" i="30"/>
  <c r="A687" i="30"/>
  <c r="C686" i="30"/>
  <c r="A686" i="30"/>
  <c r="C685" i="30"/>
  <c r="A685" i="30"/>
  <c r="C684" i="30"/>
  <c r="A684" i="30"/>
  <c r="C683" i="30"/>
  <c r="A683" i="30"/>
  <c r="C682" i="30"/>
  <c r="A682" i="30"/>
  <c r="C681" i="30"/>
  <c r="A681" i="30"/>
  <c r="C680" i="30"/>
  <c r="A680" i="30"/>
  <c r="C679" i="30"/>
  <c r="A679" i="30"/>
  <c r="C678" i="30"/>
  <c r="A678" i="30"/>
  <c r="C677" i="30"/>
  <c r="A677" i="30"/>
  <c r="C676" i="30"/>
  <c r="A676" i="30"/>
  <c r="C675" i="30"/>
  <c r="A675" i="30"/>
  <c r="C674" i="30"/>
  <c r="A674" i="30"/>
  <c r="C673" i="30"/>
  <c r="A673" i="30"/>
  <c r="C672" i="30"/>
  <c r="A672" i="30"/>
  <c r="C671" i="30"/>
  <c r="A671" i="30"/>
  <c r="C670" i="30"/>
  <c r="A670" i="30"/>
  <c r="C669" i="30"/>
  <c r="A669" i="30"/>
  <c r="C668" i="30"/>
  <c r="A668" i="30"/>
  <c r="C667" i="30"/>
  <c r="A667" i="30"/>
  <c r="C666" i="30"/>
  <c r="A666" i="30"/>
  <c r="C665" i="30"/>
  <c r="A665" i="30"/>
  <c r="C664" i="30"/>
  <c r="A664" i="30"/>
  <c r="C663" i="30"/>
  <c r="A663" i="30"/>
  <c r="C662" i="30"/>
  <c r="A662" i="30"/>
  <c r="C661" i="30"/>
  <c r="A661" i="30"/>
  <c r="C660" i="30"/>
  <c r="A660" i="30"/>
  <c r="C659" i="30"/>
  <c r="A659" i="30"/>
  <c r="C658" i="30"/>
  <c r="A658" i="30"/>
  <c r="C657" i="30"/>
  <c r="A657" i="30"/>
  <c r="C656" i="30"/>
  <c r="A656" i="30"/>
  <c r="C655" i="30"/>
  <c r="A655" i="30"/>
  <c r="C654" i="30"/>
  <c r="A654" i="30"/>
  <c r="C653" i="30"/>
  <c r="A653" i="30"/>
  <c r="C652" i="30"/>
  <c r="A652" i="30"/>
  <c r="C651" i="30"/>
  <c r="A651" i="30"/>
  <c r="C650" i="30"/>
  <c r="A650" i="30"/>
  <c r="C649" i="30"/>
  <c r="A649" i="30"/>
  <c r="C648" i="30"/>
  <c r="A648" i="30"/>
  <c r="C647" i="30"/>
  <c r="A647" i="30"/>
  <c r="C646" i="30"/>
  <c r="A646" i="30"/>
  <c r="C645" i="30"/>
  <c r="A645" i="30"/>
  <c r="C644" i="30"/>
  <c r="A644" i="30"/>
  <c r="C643" i="30"/>
  <c r="A643" i="30"/>
  <c r="C642" i="30"/>
  <c r="A642" i="30"/>
  <c r="C641" i="30"/>
  <c r="A641" i="30"/>
  <c r="C640" i="30"/>
  <c r="A640" i="30"/>
  <c r="C639" i="30"/>
  <c r="A639" i="30"/>
  <c r="C638" i="30"/>
  <c r="A638" i="30"/>
  <c r="C637" i="30"/>
  <c r="A637" i="30"/>
  <c r="C636" i="30"/>
  <c r="A636" i="30"/>
  <c r="C635" i="30"/>
  <c r="A635" i="30"/>
  <c r="C634" i="30"/>
  <c r="A634" i="30"/>
  <c r="C633" i="30"/>
  <c r="A633" i="30"/>
  <c r="C632" i="30"/>
  <c r="A632" i="30"/>
  <c r="C631" i="30"/>
  <c r="A631" i="30"/>
  <c r="C630" i="30"/>
  <c r="A630" i="30"/>
  <c r="C629" i="30"/>
  <c r="A629" i="30"/>
  <c r="C628" i="30"/>
  <c r="A628" i="30"/>
  <c r="C627" i="30"/>
  <c r="A627" i="30"/>
  <c r="C626" i="30"/>
  <c r="A626" i="30"/>
  <c r="C625" i="30"/>
  <c r="A625" i="30"/>
  <c r="C624" i="30"/>
  <c r="A624" i="30"/>
  <c r="C623" i="30"/>
  <c r="A623" i="30"/>
  <c r="C622" i="30"/>
  <c r="A622" i="30"/>
  <c r="C621" i="30"/>
  <c r="A621" i="30"/>
  <c r="C620" i="30"/>
  <c r="A620" i="30"/>
  <c r="C619" i="30"/>
  <c r="A619" i="30"/>
  <c r="C618" i="30"/>
  <c r="A618" i="30"/>
  <c r="C617" i="30"/>
  <c r="A617" i="30"/>
  <c r="C616" i="30"/>
  <c r="A616" i="30"/>
  <c r="C615" i="30"/>
  <c r="A615" i="30"/>
  <c r="C614" i="30"/>
  <c r="A614" i="30"/>
  <c r="C613" i="30"/>
  <c r="A613" i="30"/>
  <c r="C612" i="30"/>
  <c r="A612" i="30"/>
  <c r="C611" i="30"/>
  <c r="A611" i="30"/>
  <c r="C610" i="30"/>
  <c r="A610" i="30"/>
  <c r="C609" i="30"/>
  <c r="A609" i="30"/>
  <c r="C608" i="30"/>
  <c r="A608" i="30"/>
  <c r="C607" i="30"/>
  <c r="A607" i="30"/>
  <c r="C606" i="30"/>
  <c r="A606" i="30"/>
  <c r="C605" i="30"/>
  <c r="A605" i="30"/>
  <c r="C604" i="30"/>
  <c r="A604" i="30"/>
  <c r="C603" i="30"/>
  <c r="A603" i="30"/>
  <c r="C602" i="30"/>
  <c r="A602" i="30"/>
  <c r="C601" i="30"/>
  <c r="A601" i="30"/>
  <c r="C600" i="30"/>
  <c r="A600" i="30"/>
  <c r="C599" i="30"/>
  <c r="A599" i="30"/>
  <c r="C598" i="30"/>
  <c r="A598" i="30"/>
  <c r="C597" i="30"/>
  <c r="A597" i="30"/>
  <c r="C596" i="30"/>
  <c r="A596" i="30"/>
  <c r="C595" i="30"/>
  <c r="A595" i="30"/>
  <c r="C594" i="30"/>
  <c r="A594" i="30"/>
  <c r="C593" i="30"/>
  <c r="A593" i="30"/>
  <c r="C592" i="30"/>
  <c r="A592" i="30"/>
  <c r="C591" i="30"/>
  <c r="A591" i="30"/>
  <c r="C590" i="30"/>
  <c r="A590" i="30"/>
  <c r="C589" i="30"/>
  <c r="A589" i="30"/>
  <c r="C588" i="30"/>
  <c r="A588" i="30"/>
  <c r="C587" i="30"/>
  <c r="A587" i="30"/>
  <c r="C586" i="30"/>
  <c r="A586" i="30"/>
  <c r="C585" i="30"/>
  <c r="A585" i="30"/>
  <c r="C584" i="30"/>
  <c r="A584" i="30"/>
  <c r="C583" i="30"/>
  <c r="A583" i="30"/>
  <c r="C582" i="30"/>
  <c r="A582" i="30"/>
  <c r="C581" i="30"/>
  <c r="A581" i="30"/>
  <c r="C580" i="30"/>
  <c r="A580" i="30"/>
  <c r="C579" i="30"/>
  <c r="A579" i="30"/>
  <c r="C578" i="30"/>
  <c r="A578" i="30"/>
  <c r="C577" i="30"/>
  <c r="A577" i="30"/>
  <c r="C576" i="30"/>
  <c r="A576" i="30"/>
  <c r="C575" i="30"/>
  <c r="A575" i="30"/>
  <c r="C574" i="30"/>
  <c r="A574" i="30"/>
  <c r="C573" i="30"/>
  <c r="A573" i="30"/>
  <c r="C572" i="30"/>
  <c r="A572" i="30"/>
  <c r="C571" i="30"/>
  <c r="A571" i="30"/>
  <c r="C570" i="30"/>
  <c r="A570" i="30"/>
  <c r="C569" i="30"/>
  <c r="A569" i="30"/>
  <c r="C568" i="30"/>
  <c r="A568" i="30"/>
  <c r="C567" i="30"/>
  <c r="A567" i="30"/>
  <c r="C566" i="30"/>
  <c r="A566" i="30"/>
  <c r="C565" i="30"/>
  <c r="A565" i="30"/>
  <c r="C564" i="30"/>
  <c r="A564" i="30"/>
  <c r="C563" i="30"/>
  <c r="A563" i="30"/>
  <c r="C562" i="30"/>
  <c r="A562" i="30"/>
  <c r="C561" i="30"/>
  <c r="A561" i="30"/>
  <c r="C560" i="30"/>
  <c r="A560" i="30"/>
  <c r="C559" i="30"/>
  <c r="A559" i="30"/>
  <c r="C558" i="30"/>
  <c r="A558" i="30"/>
  <c r="C557" i="30"/>
  <c r="A557" i="30"/>
  <c r="C556" i="30"/>
  <c r="A556" i="30"/>
  <c r="C555" i="30"/>
  <c r="A555" i="30"/>
  <c r="C554" i="30"/>
  <c r="A554" i="30"/>
  <c r="C553" i="30"/>
  <c r="A553" i="30"/>
  <c r="C552" i="30"/>
  <c r="A552" i="30"/>
  <c r="C551" i="30"/>
  <c r="A551" i="30"/>
  <c r="C550" i="30"/>
  <c r="A550" i="30"/>
  <c r="C549" i="30"/>
  <c r="A549" i="30"/>
  <c r="C548" i="30"/>
  <c r="A548" i="30"/>
  <c r="C547" i="30"/>
  <c r="A547" i="30"/>
  <c r="C546" i="30"/>
  <c r="A546" i="30"/>
  <c r="C545" i="30"/>
  <c r="A545" i="30"/>
  <c r="C544" i="30"/>
  <c r="A544" i="30"/>
  <c r="C543" i="30"/>
  <c r="A543" i="30"/>
  <c r="C542" i="30"/>
  <c r="A542" i="30"/>
  <c r="C541" i="30"/>
  <c r="A541" i="30"/>
  <c r="C540" i="30"/>
  <c r="A540" i="30"/>
  <c r="C539" i="30"/>
  <c r="A539" i="30"/>
  <c r="C538" i="30"/>
  <c r="A538" i="30"/>
  <c r="C537" i="30"/>
  <c r="A537" i="30"/>
  <c r="C536" i="30"/>
  <c r="A536" i="30"/>
  <c r="C535" i="30"/>
  <c r="A535" i="30"/>
  <c r="C534" i="30"/>
  <c r="A534" i="30"/>
  <c r="C533" i="30"/>
  <c r="A533" i="30"/>
  <c r="C532" i="30"/>
  <c r="A532" i="30"/>
  <c r="C531" i="30"/>
  <c r="A531" i="30"/>
  <c r="C530" i="30"/>
  <c r="A530" i="30"/>
  <c r="C529" i="30"/>
  <c r="A529" i="30"/>
  <c r="C528" i="30"/>
  <c r="A528" i="30"/>
  <c r="C527" i="30"/>
  <c r="A527" i="30"/>
  <c r="C526" i="30"/>
  <c r="A526" i="30"/>
  <c r="C525" i="30"/>
  <c r="A525" i="30"/>
  <c r="C524" i="30"/>
  <c r="A524" i="30"/>
  <c r="C523" i="30"/>
  <c r="A523" i="30"/>
  <c r="C522" i="30"/>
  <c r="A522" i="30"/>
  <c r="C521" i="30"/>
  <c r="A521" i="30"/>
  <c r="C520" i="30"/>
  <c r="A520" i="30"/>
  <c r="C519" i="30"/>
  <c r="A519" i="30"/>
  <c r="C518" i="30"/>
  <c r="A518" i="30"/>
  <c r="C517" i="30"/>
  <c r="A517" i="30"/>
  <c r="C516" i="30"/>
  <c r="A516" i="30"/>
  <c r="C515" i="30"/>
  <c r="A515" i="30"/>
  <c r="C514" i="30"/>
  <c r="A514" i="30"/>
  <c r="C513" i="30"/>
  <c r="A513" i="30"/>
  <c r="C512" i="30"/>
  <c r="A512" i="30"/>
  <c r="C511" i="30"/>
  <c r="A511" i="30"/>
  <c r="C510" i="30"/>
  <c r="A510" i="30"/>
  <c r="C509" i="30"/>
  <c r="A509" i="30"/>
  <c r="C508" i="30"/>
  <c r="A508" i="30"/>
  <c r="C507" i="30"/>
  <c r="A507" i="30"/>
  <c r="C506" i="30"/>
  <c r="A506" i="30"/>
  <c r="C505" i="30"/>
  <c r="A505" i="30"/>
  <c r="C504" i="30"/>
  <c r="A504" i="30"/>
  <c r="C503" i="30"/>
  <c r="A503" i="30"/>
  <c r="C502" i="30"/>
  <c r="A502" i="30"/>
  <c r="C501" i="30"/>
  <c r="A501" i="30"/>
  <c r="C500" i="30"/>
  <c r="A500" i="30"/>
  <c r="C499" i="30"/>
  <c r="A499" i="30"/>
  <c r="C498" i="30"/>
  <c r="A498" i="30"/>
  <c r="C497" i="30"/>
  <c r="A497" i="30"/>
  <c r="C496" i="30"/>
  <c r="A496" i="30"/>
  <c r="C495" i="30"/>
  <c r="A495" i="30"/>
  <c r="C494" i="30"/>
  <c r="A494" i="30"/>
  <c r="C493" i="30"/>
  <c r="A493" i="30"/>
  <c r="C492" i="30"/>
  <c r="A492" i="30"/>
  <c r="C491" i="30"/>
  <c r="A491" i="30"/>
  <c r="C490" i="30"/>
  <c r="A490" i="30"/>
  <c r="C489" i="30"/>
  <c r="A489" i="30"/>
  <c r="C488" i="30"/>
  <c r="A488" i="30"/>
  <c r="C487" i="30"/>
  <c r="A487" i="30"/>
  <c r="C486" i="30"/>
  <c r="A486" i="30"/>
  <c r="C485" i="30"/>
  <c r="A485" i="30"/>
  <c r="C484" i="30"/>
  <c r="A484" i="30"/>
  <c r="C483" i="30"/>
  <c r="A483" i="30"/>
  <c r="C482" i="30"/>
  <c r="A482" i="30"/>
  <c r="C481" i="30"/>
  <c r="A481" i="30"/>
  <c r="C480" i="30"/>
  <c r="A480" i="30"/>
  <c r="C479" i="30"/>
  <c r="A479" i="30"/>
  <c r="C478" i="30"/>
  <c r="A478" i="30"/>
  <c r="C477" i="30"/>
  <c r="A477" i="30"/>
  <c r="C476" i="30"/>
  <c r="A476" i="30"/>
  <c r="C475" i="30"/>
  <c r="A475" i="30"/>
  <c r="C474" i="30"/>
  <c r="A474" i="30"/>
  <c r="C473" i="30"/>
  <c r="A473" i="30"/>
  <c r="C472" i="30"/>
  <c r="A472" i="30"/>
  <c r="C471" i="30"/>
  <c r="A471" i="30"/>
  <c r="C470" i="30"/>
  <c r="A470" i="30"/>
  <c r="C469" i="30"/>
  <c r="A469" i="30"/>
  <c r="C468" i="30"/>
  <c r="A468" i="30"/>
  <c r="C467" i="30"/>
  <c r="A467" i="30"/>
  <c r="C466" i="30"/>
  <c r="A466" i="30"/>
  <c r="C465" i="30"/>
  <c r="A465" i="30"/>
  <c r="C464" i="30"/>
  <c r="A464" i="30"/>
  <c r="C463" i="30"/>
  <c r="A463" i="30"/>
  <c r="C462" i="30"/>
  <c r="A462" i="30"/>
  <c r="C461" i="30"/>
  <c r="A461" i="30"/>
  <c r="C460" i="30"/>
  <c r="A460" i="30"/>
  <c r="C459" i="30"/>
  <c r="A459" i="30"/>
  <c r="C458" i="30"/>
  <c r="A458" i="30"/>
  <c r="C457" i="30"/>
  <c r="A457" i="30"/>
  <c r="C456" i="30"/>
  <c r="A456" i="30"/>
  <c r="C455" i="30"/>
  <c r="A455" i="30"/>
  <c r="C454" i="30"/>
  <c r="A454" i="30"/>
  <c r="C453" i="30"/>
  <c r="A453" i="30"/>
  <c r="C452" i="30"/>
  <c r="A452" i="30"/>
  <c r="C451" i="30"/>
  <c r="A451" i="30"/>
  <c r="C450" i="30"/>
  <c r="A450" i="30"/>
  <c r="C449" i="30"/>
  <c r="A449" i="30"/>
  <c r="C448" i="30"/>
  <c r="A448" i="30"/>
  <c r="C447" i="30"/>
  <c r="A447" i="30"/>
  <c r="C446" i="30"/>
  <c r="A446" i="30"/>
  <c r="C445" i="30"/>
  <c r="A445" i="30"/>
  <c r="C444" i="30"/>
  <c r="A444" i="30"/>
  <c r="C443" i="30"/>
  <c r="A443" i="30"/>
  <c r="C442" i="30"/>
  <c r="A442" i="30"/>
  <c r="C441" i="30"/>
  <c r="A441" i="30"/>
  <c r="C440" i="30"/>
  <c r="A440" i="30"/>
  <c r="C439" i="30"/>
  <c r="A439" i="30"/>
  <c r="C438" i="30"/>
  <c r="A438" i="30"/>
  <c r="C437" i="30"/>
  <c r="A437" i="30"/>
  <c r="C436" i="30"/>
  <c r="A436" i="30"/>
  <c r="C435" i="30"/>
  <c r="A435" i="30"/>
  <c r="C434" i="30"/>
  <c r="A434" i="30"/>
  <c r="C433" i="30"/>
  <c r="A433" i="30"/>
  <c r="C432" i="30"/>
  <c r="A432" i="30"/>
  <c r="C431" i="30"/>
  <c r="A431" i="30"/>
  <c r="C430" i="30"/>
  <c r="A430" i="30"/>
  <c r="C429" i="30"/>
  <c r="A429" i="30"/>
  <c r="C428" i="30"/>
  <c r="A428" i="30"/>
  <c r="C427" i="30"/>
  <c r="A427" i="30"/>
  <c r="C426" i="30"/>
  <c r="A426" i="30"/>
  <c r="C425" i="30"/>
  <c r="A425" i="30"/>
  <c r="C424" i="30"/>
  <c r="A424" i="30"/>
  <c r="C423" i="30"/>
  <c r="A423" i="30"/>
  <c r="C422" i="30"/>
  <c r="A422" i="30"/>
  <c r="C421" i="30"/>
  <c r="A421" i="30"/>
  <c r="C420" i="30"/>
  <c r="A420" i="30"/>
  <c r="C419" i="30"/>
  <c r="A419" i="30"/>
  <c r="C418" i="30"/>
  <c r="A418" i="30"/>
  <c r="C417" i="30"/>
  <c r="A417" i="30"/>
  <c r="C416" i="30"/>
  <c r="A416" i="30"/>
  <c r="C415" i="30"/>
  <c r="A415" i="30"/>
  <c r="C414" i="30"/>
  <c r="A414" i="30"/>
  <c r="C413" i="30"/>
  <c r="A413" i="30"/>
  <c r="C412" i="30"/>
  <c r="A412" i="30"/>
  <c r="C411" i="30"/>
  <c r="A411" i="30"/>
  <c r="C410" i="30"/>
  <c r="A410" i="30"/>
  <c r="C409" i="30"/>
  <c r="A409" i="30"/>
  <c r="C408" i="30"/>
  <c r="A408" i="30"/>
  <c r="C407" i="30"/>
  <c r="A407" i="30"/>
  <c r="C406" i="30"/>
  <c r="A406" i="30"/>
  <c r="C405" i="30"/>
  <c r="A405" i="30"/>
  <c r="C404" i="30"/>
  <c r="A404" i="30"/>
  <c r="C403" i="30"/>
  <c r="A403" i="30"/>
  <c r="C402" i="30"/>
  <c r="A402" i="30"/>
  <c r="C401" i="30"/>
  <c r="A401" i="30"/>
  <c r="C400" i="30"/>
  <c r="A400" i="30"/>
  <c r="C399" i="30"/>
  <c r="A399" i="30"/>
  <c r="C398" i="30"/>
  <c r="A398" i="30"/>
  <c r="C397" i="30"/>
  <c r="A397" i="30"/>
  <c r="C396" i="30"/>
  <c r="A396" i="30"/>
  <c r="C395" i="30"/>
  <c r="A395" i="30"/>
  <c r="C394" i="30"/>
  <c r="A394" i="30"/>
  <c r="C393" i="30"/>
  <c r="A393" i="30"/>
  <c r="C392" i="30"/>
  <c r="A392" i="30"/>
  <c r="C391" i="30"/>
  <c r="A391" i="30"/>
  <c r="C390" i="30"/>
  <c r="A390" i="30"/>
  <c r="C389" i="30"/>
  <c r="A389" i="30"/>
  <c r="C388" i="30"/>
  <c r="A388" i="30"/>
  <c r="C387" i="30"/>
  <c r="A387" i="30"/>
  <c r="C386" i="30"/>
  <c r="A386" i="30"/>
  <c r="C385" i="30"/>
  <c r="A385" i="30"/>
  <c r="C384" i="30"/>
  <c r="A384" i="30"/>
  <c r="C383" i="30"/>
  <c r="A383" i="30"/>
  <c r="C382" i="30"/>
  <c r="A382" i="30"/>
  <c r="C381" i="30"/>
  <c r="A381" i="30"/>
  <c r="C380" i="30"/>
  <c r="A380" i="30"/>
  <c r="C379" i="30"/>
  <c r="A379" i="30"/>
  <c r="C378" i="30"/>
  <c r="A378" i="30"/>
  <c r="C377" i="30"/>
  <c r="A377" i="30"/>
  <c r="C376" i="30"/>
  <c r="A376" i="30"/>
  <c r="C375" i="30"/>
  <c r="A375" i="30"/>
  <c r="C374" i="30"/>
  <c r="A374" i="30"/>
  <c r="C373" i="30"/>
  <c r="A373" i="30"/>
  <c r="C372" i="30"/>
  <c r="A372" i="30"/>
  <c r="C371" i="30"/>
  <c r="A371" i="30"/>
  <c r="C370" i="30"/>
  <c r="A370" i="30"/>
  <c r="C369" i="30"/>
  <c r="A369" i="30"/>
  <c r="C368" i="30"/>
  <c r="A368" i="30"/>
  <c r="C367" i="30"/>
  <c r="A367" i="30"/>
  <c r="C366" i="30"/>
  <c r="A366" i="30"/>
  <c r="C365" i="30"/>
  <c r="A365" i="30"/>
  <c r="C364" i="30"/>
  <c r="A364" i="30"/>
  <c r="C363" i="30"/>
  <c r="A363" i="30"/>
  <c r="C362" i="30"/>
  <c r="A362" i="30"/>
  <c r="C361" i="30"/>
  <c r="A361" i="30"/>
  <c r="C360" i="30"/>
  <c r="A360" i="30"/>
  <c r="C359" i="30"/>
  <c r="A359" i="30"/>
  <c r="C358" i="30"/>
  <c r="A358" i="30"/>
  <c r="C357" i="30"/>
  <c r="A357" i="30"/>
  <c r="C356" i="30"/>
  <c r="A356" i="30"/>
  <c r="C355" i="30"/>
  <c r="A355" i="30"/>
  <c r="C354" i="30"/>
  <c r="A354" i="30"/>
  <c r="C353" i="30"/>
  <c r="A353" i="30"/>
  <c r="C352" i="30"/>
  <c r="A352" i="30"/>
  <c r="C351" i="30"/>
  <c r="A351" i="30"/>
  <c r="C350" i="30"/>
  <c r="A350" i="30"/>
  <c r="C349" i="30"/>
  <c r="A349" i="30"/>
  <c r="C348" i="30"/>
  <c r="A348" i="30"/>
  <c r="C347" i="30"/>
  <c r="A347" i="30"/>
  <c r="C346" i="30"/>
  <c r="A346" i="30"/>
  <c r="C345" i="30"/>
  <c r="A345" i="30"/>
  <c r="C344" i="30"/>
  <c r="A344" i="30"/>
  <c r="C343" i="30"/>
  <c r="A343" i="30"/>
  <c r="C342" i="30"/>
  <c r="A342" i="30"/>
  <c r="C341" i="30"/>
  <c r="A341" i="30"/>
  <c r="C340" i="30"/>
  <c r="A340" i="30"/>
  <c r="C339" i="30"/>
  <c r="A339" i="30"/>
  <c r="C338" i="30"/>
  <c r="A338" i="30"/>
  <c r="C337" i="30"/>
  <c r="A337" i="30"/>
  <c r="C336" i="30"/>
  <c r="A336" i="30"/>
  <c r="C335" i="30"/>
  <c r="A335" i="30"/>
  <c r="C334" i="30"/>
  <c r="A334" i="30"/>
  <c r="C333" i="30"/>
  <c r="A333" i="30"/>
  <c r="C332" i="30"/>
  <c r="A332" i="30"/>
  <c r="C331" i="30"/>
  <c r="A331" i="30"/>
  <c r="C330" i="30"/>
  <c r="A330" i="30"/>
  <c r="C329" i="30"/>
  <c r="A329" i="30"/>
  <c r="C328" i="30"/>
  <c r="A328" i="30"/>
  <c r="C327" i="30"/>
  <c r="A327" i="30"/>
  <c r="C326" i="30"/>
  <c r="A326" i="30"/>
  <c r="C325" i="30"/>
  <c r="A325" i="30"/>
  <c r="C324" i="30"/>
  <c r="A324" i="30"/>
  <c r="C323" i="30"/>
  <c r="A323" i="30"/>
  <c r="C322" i="30"/>
  <c r="A322" i="30"/>
  <c r="C321" i="30"/>
  <c r="A321" i="30"/>
  <c r="C320" i="30"/>
  <c r="A320" i="30"/>
  <c r="C319" i="30"/>
  <c r="A319" i="30"/>
  <c r="C318" i="30"/>
  <c r="A318" i="30"/>
  <c r="C317" i="30"/>
  <c r="A317" i="30"/>
  <c r="C316" i="30"/>
  <c r="A316" i="30"/>
  <c r="C315" i="30"/>
  <c r="A315" i="30"/>
  <c r="C314" i="30"/>
  <c r="A314" i="30"/>
  <c r="C313" i="30"/>
  <c r="A313" i="30"/>
  <c r="C312" i="30"/>
  <c r="A312" i="30"/>
  <c r="C311" i="30"/>
  <c r="A311" i="30"/>
  <c r="C310" i="30"/>
  <c r="A310" i="30"/>
  <c r="C309" i="30"/>
  <c r="A309" i="30"/>
  <c r="C308" i="30"/>
  <c r="A308" i="30"/>
  <c r="C307" i="30"/>
  <c r="A307" i="30"/>
  <c r="C306" i="30"/>
  <c r="A306" i="30"/>
  <c r="C305" i="30"/>
  <c r="A305" i="30"/>
  <c r="C304" i="30"/>
  <c r="A304" i="30"/>
  <c r="C303" i="30"/>
  <c r="A303" i="30"/>
  <c r="C302" i="30"/>
  <c r="A302" i="30"/>
  <c r="C301" i="30"/>
  <c r="A301" i="30"/>
  <c r="C300" i="30"/>
  <c r="A300" i="30"/>
  <c r="C299" i="30"/>
  <c r="A299" i="30"/>
  <c r="C298" i="30"/>
  <c r="A298" i="30"/>
  <c r="C297" i="30"/>
  <c r="A297" i="30"/>
  <c r="C296" i="30"/>
  <c r="A296" i="30"/>
  <c r="C295" i="30"/>
  <c r="A295" i="30"/>
  <c r="C294" i="30"/>
  <c r="A294" i="30"/>
  <c r="C293" i="30"/>
  <c r="A293" i="30"/>
  <c r="C292" i="30"/>
  <c r="A292" i="30"/>
  <c r="C291" i="30"/>
  <c r="A291" i="30"/>
  <c r="C290" i="30"/>
  <c r="A290" i="30"/>
  <c r="C289" i="30"/>
  <c r="A289" i="30"/>
  <c r="C288" i="30"/>
  <c r="A288" i="30"/>
  <c r="C287" i="30"/>
  <c r="A287" i="30"/>
  <c r="C286" i="30"/>
  <c r="A286" i="30"/>
  <c r="C285" i="30"/>
  <c r="A285" i="30"/>
  <c r="C284" i="30"/>
  <c r="A284" i="30"/>
  <c r="C283" i="30"/>
  <c r="A283" i="30"/>
  <c r="C282" i="30"/>
  <c r="A282" i="30"/>
  <c r="C281" i="30"/>
  <c r="A281" i="30"/>
  <c r="C280" i="30"/>
  <c r="A280" i="30"/>
  <c r="C279" i="30"/>
  <c r="A279" i="30"/>
  <c r="C278" i="30"/>
  <c r="A278" i="30"/>
  <c r="C277" i="30"/>
  <c r="A277" i="30"/>
  <c r="C276" i="30"/>
  <c r="A276" i="30"/>
  <c r="C275" i="30"/>
  <c r="A275" i="30"/>
  <c r="C274" i="30"/>
  <c r="A274" i="30"/>
  <c r="C273" i="30"/>
  <c r="A273" i="30"/>
  <c r="C272" i="30"/>
  <c r="A272" i="30"/>
  <c r="C271" i="30"/>
  <c r="A271" i="30"/>
  <c r="C270" i="30"/>
  <c r="A270" i="30"/>
  <c r="C269" i="30"/>
  <c r="A269" i="30"/>
  <c r="C268" i="30"/>
  <c r="A268" i="30"/>
  <c r="C267" i="30"/>
  <c r="A267" i="30"/>
  <c r="C266" i="30"/>
  <c r="A266" i="30"/>
  <c r="C265" i="30"/>
  <c r="A265" i="30"/>
  <c r="C264" i="30"/>
  <c r="A264" i="30"/>
  <c r="C263" i="30"/>
  <c r="A263" i="30"/>
  <c r="C262" i="30"/>
  <c r="A262" i="30"/>
  <c r="C261" i="30"/>
  <c r="A261" i="30"/>
  <c r="C260" i="30"/>
  <c r="A260" i="30"/>
  <c r="C259" i="30"/>
  <c r="A259" i="30"/>
  <c r="C258" i="30"/>
  <c r="A258" i="30"/>
  <c r="C257" i="30"/>
  <c r="A257" i="30"/>
  <c r="C256" i="30"/>
  <c r="A256" i="30"/>
  <c r="C255" i="30"/>
  <c r="A255" i="30"/>
  <c r="C254" i="30"/>
  <c r="A254" i="30"/>
  <c r="C253" i="30"/>
  <c r="A253" i="30"/>
  <c r="C252" i="30"/>
  <c r="A252" i="30"/>
  <c r="C251" i="30"/>
  <c r="A251" i="30"/>
  <c r="C250" i="30"/>
  <c r="A250" i="30"/>
  <c r="C249" i="30"/>
  <c r="A249" i="30"/>
  <c r="C248" i="30"/>
  <c r="A248" i="30"/>
  <c r="C247" i="30"/>
  <c r="A247" i="30"/>
  <c r="C246" i="30"/>
  <c r="A246" i="30"/>
  <c r="C245" i="30"/>
  <c r="A245" i="30"/>
  <c r="C244" i="30"/>
  <c r="A244" i="30"/>
  <c r="C243" i="30"/>
  <c r="A243" i="30"/>
  <c r="C242" i="30"/>
  <c r="A242" i="30"/>
  <c r="C241" i="30"/>
  <c r="A241" i="30"/>
  <c r="C240" i="30"/>
  <c r="A240" i="30"/>
  <c r="C239" i="30"/>
  <c r="A239" i="30"/>
  <c r="C238" i="30"/>
  <c r="A238" i="30"/>
  <c r="C237" i="30"/>
  <c r="A237" i="30"/>
  <c r="C236" i="30"/>
  <c r="A236" i="30"/>
  <c r="C235" i="30"/>
  <c r="A235" i="30"/>
  <c r="C234" i="30"/>
  <c r="A234" i="30"/>
  <c r="C233" i="30"/>
  <c r="A233" i="30"/>
  <c r="C232" i="30"/>
  <c r="A232" i="30"/>
  <c r="C231" i="30"/>
  <c r="A231" i="30"/>
  <c r="C230" i="30"/>
  <c r="A230" i="30"/>
  <c r="C229" i="30"/>
  <c r="A229" i="30"/>
  <c r="C228" i="30"/>
  <c r="A228" i="30"/>
  <c r="C227" i="30"/>
  <c r="A227" i="30"/>
  <c r="C226" i="30"/>
  <c r="A226" i="30"/>
  <c r="C225" i="30"/>
  <c r="A225" i="30"/>
  <c r="C224" i="30"/>
  <c r="A224" i="30"/>
  <c r="C223" i="30"/>
  <c r="A223" i="30"/>
  <c r="C222" i="30"/>
  <c r="A222" i="30"/>
  <c r="C221" i="30"/>
  <c r="A221" i="30"/>
  <c r="C220" i="30"/>
  <c r="A220" i="30"/>
  <c r="C219" i="30"/>
  <c r="A219" i="30"/>
  <c r="C218" i="30"/>
  <c r="A218" i="30"/>
  <c r="C217" i="30"/>
  <c r="A217" i="30"/>
  <c r="C216" i="30"/>
  <c r="A216" i="30"/>
  <c r="C215" i="30"/>
  <c r="A215" i="30"/>
  <c r="C214" i="30"/>
  <c r="A214" i="30"/>
  <c r="C213" i="30"/>
  <c r="A213" i="30"/>
  <c r="C212" i="30"/>
  <c r="A212" i="30"/>
  <c r="C211" i="30"/>
  <c r="A211" i="30"/>
  <c r="C210" i="30"/>
  <c r="A210" i="30"/>
  <c r="C209" i="30"/>
  <c r="A209" i="30"/>
  <c r="C208" i="30"/>
  <c r="A208" i="30"/>
  <c r="C207" i="30"/>
  <c r="A207" i="30"/>
  <c r="C206" i="30"/>
  <c r="A206" i="30"/>
  <c r="C205" i="30"/>
  <c r="A205" i="30"/>
  <c r="C204" i="30"/>
  <c r="A204" i="30"/>
  <c r="C203" i="30"/>
  <c r="A203" i="30"/>
  <c r="C202" i="30"/>
  <c r="A202" i="30"/>
  <c r="C201" i="30"/>
  <c r="A201" i="30"/>
  <c r="C200" i="30"/>
  <c r="A200" i="30"/>
  <c r="C199" i="30"/>
  <c r="A199" i="30"/>
  <c r="C198" i="30"/>
  <c r="A198" i="30"/>
  <c r="C197" i="30"/>
  <c r="A197" i="30"/>
  <c r="C196" i="30"/>
  <c r="A196" i="30"/>
  <c r="C195" i="30"/>
  <c r="A195" i="30"/>
  <c r="C194" i="30"/>
  <c r="A194" i="30"/>
  <c r="C193" i="30"/>
  <c r="A193" i="30"/>
  <c r="C192" i="30"/>
  <c r="A192" i="30"/>
  <c r="C191" i="30"/>
  <c r="A191" i="30"/>
  <c r="C190" i="30"/>
  <c r="A190" i="30"/>
  <c r="C189" i="30"/>
  <c r="A189" i="30"/>
  <c r="C188" i="30"/>
  <c r="A188" i="30"/>
  <c r="C187" i="30"/>
  <c r="A187" i="30"/>
  <c r="C186" i="30"/>
  <c r="A186" i="30"/>
  <c r="C185" i="30"/>
  <c r="A185" i="30"/>
  <c r="C184" i="30"/>
  <c r="A184" i="30"/>
  <c r="C183" i="30"/>
  <c r="A183" i="30"/>
  <c r="C182" i="30"/>
  <c r="A182" i="30"/>
  <c r="C181" i="30"/>
  <c r="A181" i="30"/>
  <c r="C180" i="30"/>
  <c r="A180" i="30"/>
  <c r="C179" i="30"/>
  <c r="A179" i="30"/>
  <c r="C178" i="30"/>
  <c r="A178" i="30"/>
  <c r="C177" i="30"/>
  <c r="A177" i="30"/>
  <c r="C176" i="30"/>
  <c r="A176" i="30"/>
  <c r="C175" i="30"/>
  <c r="A175" i="30"/>
  <c r="C174" i="30"/>
  <c r="A174" i="30"/>
  <c r="C173" i="30"/>
  <c r="A173" i="30"/>
  <c r="C172" i="30"/>
  <c r="A172" i="30"/>
  <c r="C171" i="30"/>
  <c r="A171" i="30"/>
  <c r="C170" i="30"/>
  <c r="A170" i="30"/>
  <c r="C169" i="30"/>
  <c r="A169" i="30"/>
  <c r="C168" i="30"/>
  <c r="A168" i="30"/>
  <c r="C167" i="30"/>
  <c r="A167" i="30"/>
  <c r="C166" i="30"/>
  <c r="A166" i="30"/>
  <c r="C165" i="30"/>
  <c r="A165" i="30"/>
  <c r="C164" i="30"/>
  <c r="A164" i="30"/>
  <c r="C163" i="30"/>
  <c r="A163" i="30"/>
  <c r="C162" i="30"/>
  <c r="A162" i="30"/>
  <c r="C161" i="30"/>
  <c r="A161" i="30"/>
  <c r="C160" i="30"/>
  <c r="A160" i="30"/>
  <c r="C159" i="30"/>
  <c r="A159" i="30"/>
  <c r="C158" i="30"/>
  <c r="A158" i="30"/>
  <c r="C157" i="30"/>
  <c r="A157" i="30"/>
  <c r="C156" i="30"/>
  <c r="A156" i="30"/>
  <c r="C155" i="30"/>
  <c r="A155" i="30"/>
  <c r="C154" i="30"/>
  <c r="A154" i="30"/>
  <c r="C153" i="30"/>
  <c r="A153" i="30"/>
  <c r="C152" i="30"/>
  <c r="A152" i="30"/>
  <c r="C151" i="30"/>
  <c r="A151" i="30"/>
  <c r="C150" i="30"/>
  <c r="A150" i="30"/>
  <c r="C149" i="30"/>
  <c r="A149" i="30"/>
  <c r="C148" i="30"/>
  <c r="A148" i="30"/>
  <c r="C147" i="30"/>
  <c r="A147" i="30"/>
  <c r="C146" i="30"/>
  <c r="A146" i="30"/>
  <c r="C145" i="30"/>
  <c r="A145" i="30"/>
  <c r="C144" i="30"/>
  <c r="A144" i="30"/>
  <c r="C143" i="30"/>
  <c r="A143" i="30"/>
  <c r="C142" i="30"/>
  <c r="A142" i="30"/>
  <c r="C141" i="30"/>
  <c r="A141" i="30"/>
  <c r="C140" i="30"/>
  <c r="A140" i="30"/>
  <c r="C139" i="30"/>
  <c r="A139" i="30"/>
  <c r="C138" i="30"/>
  <c r="A138" i="30"/>
  <c r="C137" i="30"/>
  <c r="A137" i="30"/>
  <c r="C136" i="30"/>
  <c r="A136" i="30"/>
  <c r="C135" i="30"/>
  <c r="A135" i="30"/>
  <c r="C134" i="30"/>
  <c r="A134" i="30"/>
  <c r="C133" i="30"/>
  <c r="A133" i="30"/>
  <c r="C132" i="30"/>
  <c r="A132" i="30"/>
  <c r="C131" i="30"/>
  <c r="A131" i="30"/>
  <c r="C130" i="30"/>
  <c r="A130" i="30"/>
  <c r="C129" i="30"/>
  <c r="A129" i="30"/>
  <c r="C128" i="30"/>
  <c r="A128" i="30"/>
  <c r="C127" i="30"/>
  <c r="A127" i="30"/>
  <c r="C126" i="30"/>
  <c r="A126" i="30"/>
  <c r="C125" i="30"/>
  <c r="A125" i="30"/>
  <c r="C124" i="30"/>
  <c r="A124" i="30"/>
  <c r="C123" i="30"/>
  <c r="A123" i="30"/>
  <c r="C122" i="30"/>
  <c r="A122" i="30"/>
  <c r="C121" i="30"/>
  <c r="A121" i="30"/>
  <c r="C120" i="30"/>
  <c r="A120" i="30"/>
  <c r="C119" i="30"/>
  <c r="A119" i="30"/>
  <c r="C118" i="30"/>
  <c r="A118" i="30"/>
  <c r="C117" i="30"/>
  <c r="A117" i="30"/>
  <c r="C116" i="30"/>
  <c r="A116" i="30"/>
  <c r="C115" i="30"/>
  <c r="A115" i="30"/>
  <c r="C114" i="30"/>
  <c r="A114" i="30"/>
  <c r="C113" i="30"/>
  <c r="A113" i="30"/>
  <c r="C112" i="30"/>
  <c r="A112" i="30"/>
  <c r="C111" i="30"/>
  <c r="A111" i="30"/>
  <c r="C110" i="30"/>
  <c r="A110" i="30"/>
  <c r="C109" i="30"/>
  <c r="A109" i="30"/>
  <c r="C108" i="30"/>
  <c r="A108" i="30"/>
  <c r="C107" i="30"/>
  <c r="A107" i="30"/>
  <c r="C106" i="30"/>
  <c r="A106" i="30"/>
  <c r="C105" i="30"/>
  <c r="A105" i="30"/>
  <c r="C104" i="30"/>
  <c r="A104" i="30"/>
  <c r="C103" i="30"/>
  <c r="A103" i="30"/>
  <c r="C102" i="30"/>
  <c r="A102" i="30"/>
  <c r="C101" i="30"/>
  <c r="A101" i="30"/>
  <c r="C100" i="30"/>
  <c r="A100" i="30"/>
  <c r="C99" i="30"/>
  <c r="A99" i="30"/>
  <c r="C98" i="30"/>
  <c r="A98" i="30"/>
  <c r="C97" i="30"/>
  <c r="A97" i="30"/>
  <c r="C96" i="30"/>
  <c r="A96" i="30"/>
  <c r="C95" i="30"/>
  <c r="A95" i="30"/>
  <c r="C94" i="30"/>
  <c r="A94" i="30"/>
  <c r="C93" i="30"/>
  <c r="A93" i="30"/>
  <c r="C92" i="30"/>
  <c r="A92" i="30"/>
  <c r="C91" i="30"/>
  <c r="A91" i="30"/>
  <c r="C90" i="30"/>
  <c r="A90" i="30"/>
  <c r="C89" i="30"/>
  <c r="A89" i="30"/>
  <c r="C88" i="30"/>
  <c r="A88" i="30"/>
  <c r="C87" i="30"/>
  <c r="A87" i="30"/>
  <c r="C86" i="30"/>
  <c r="A86" i="30"/>
  <c r="C85" i="30"/>
  <c r="A85" i="30"/>
  <c r="C84" i="30"/>
  <c r="A84" i="30"/>
  <c r="C83" i="30"/>
  <c r="A83" i="30"/>
  <c r="C82" i="30"/>
  <c r="A82" i="30"/>
  <c r="C81" i="30"/>
  <c r="A81" i="30"/>
  <c r="C80" i="30"/>
  <c r="A80" i="30"/>
  <c r="C79" i="30"/>
  <c r="A79" i="30"/>
  <c r="C78" i="30"/>
  <c r="A78" i="30"/>
  <c r="C77" i="30"/>
  <c r="A77" i="30"/>
  <c r="C76" i="30"/>
  <c r="A76" i="30"/>
  <c r="C75" i="30"/>
  <c r="A75" i="30"/>
  <c r="C74" i="30"/>
  <c r="A74" i="30"/>
  <c r="C73" i="30"/>
  <c r="A73" i="30"/>
  <c r="C72" i="30"/>
  <c r="A72" i="30"/>
  <c r="C71" i="30"/>
  <c r="A71" i="30"/>
  <c r="C70" i="30"/>
  <c r="A70" i="30"/>
  <c r="C69" i="30"/>
  <c r="A69" i="30"/>
  <c r="C68" i="30"/>
  <c r="A68" i="30"/>
  <c r="C67" i="30"/>
  <c r="A67" i="30"/>
  <c r="C66" i="30"/>
  <c r="A66" i="30"/>
  <c r="C65" i="30"/>
  <c r="A65" i="30"/>
  <c r="C64" i="30"/>
  <c r="A64" i="30"/>
  <c r="C63" i="30"/>
  <c r="A63" i="30"/>
  <c r="C62" i="30"/>
  <c r="A62" i="30"/>
  <c r="C61" i="30"/>
  <c r="A61" i="30"/>
  <c r="C60" i="30"/>
  <c r="A60" i="30"/>
  <c r="C59" i="30"/>
  <c r="A59" i="30"/>
  <c r="C58" i="30"/>
  <c r="A58" i="30"/>
  <c r="C57" i="30"/>
  <c r="A57" i="30"/>
  <c r="C56" i="30"/>
  <c r="A56" i="30"/>
  <c r="C55" i="30"/>
  <c r="A55" i="30"/>
  <c r="C54" i="30"/>
  <c r="A54" i="30"/>
  <c r="C53" i="30"/>
  <c r="A53" i="30"/>
  <c r="C52" i="30"/>
  <c r="A52" i="30"/>
  <c r="C51" i="30"/>
  <c r="A51" i="30"/>
  <c r="C50" i="30"/>
  <c r="A50" i="30"/>
  <c r="C49" i="30"/>
  <c r="A49" i="30"/>
  <c r="C48" i="30"/>
  <c r="A48" i="30"/>
  <c r="C47" i="30"/>
  <c r="A47" i="30"/>
  <c r="C46" i="30"/>
  <c r="A46" i="30"/>
  <c r="C45" i="30"/>
  <c r="A45" i="30"/>
  <c r="C44" i="30"/>
  <c r="A44" i="30"/>
  <c r="C43" i="30"/>
  <c r="A43" i="30"/>
  <c r="C42" i="30"/>
  <c r="A42" i="30"/>
  <c r="C41" i="30"/>
  <c r="A41" i="30"/>
  <c r="C40" i="30"/>
  <c r="A40" i="30"/>
  <c r="C39" i="30"/>
  <c r="A39" i="30"/>
  <c r="C38" i="30"/>
  <c r="A38" i="30"/>
  <c r="C37" i="30"/>
  <c r="A37" i="30"/>
  <c r="C36" i="30"/>
  <c r="A36" i="30"/>
  <c r="C35" i="30"/>
  <c r="A35" i="30"/>
  <c r="C34" i="30"/>
  <c r="A34" i="30"/>
  <c r="C33" i="30"/>
  <c r="A33" i="30"/>
  <c r="C32" i="30"/>
  <c r="A32" i="30"/>
  <c r="C31" i="30"/>
  <c r="A31" i="30"/>
  <c r="C30" i="30"/>
  <c r="A30" i="30"/>
  <c r="C29" i="30"/>
  <c r="A29" i="30"/>
  <c r="C28" i="30"/>
  <c r="A28" i="30"/>
  <c r="C27" i="30"/>
  <c r="A27" i="30"/>
  <c r="C26" i="30"/>
  <c r="A26" i="30"/>
  <c r="C25" i="30"/>
  <c r="A25" i="30"/>
  <c r="C24" i="30"/>
  <c r="A24" i="30"/>
  <c r="C23" i="30"/>
  <c r="A23" i="30"/>
  <c r="C22" i="30"/>
  <c r="A22" i="30"/>
  <c r="C21" i="30"/>
  <c r="A21" i="30"/>
  <c r="C20" i="30"/>
  <c r="A20" i="30"/>
  <c r="C19" i="30"/>
  <c r="A19" i="30"/>
  <c r="C18" i="30"/>
  <c r="A18" i="30"/>
  <c r="C17" i="30"/>
  <c r="A17" i="30"/>
  <c r="C16" i="30"/>
  <c r="A16" i="30"/>
  <c r="C15" i="30"/>
  <c r="A15" i="30"/>
  <c r="C14" i="30"/>
  <c r="A14" i="30"/>
  <c r="C13" i="30"/>
  <c r="A13" i="30"/>
  <c r="C12" i="30"/>
  <c r="A12" i="30"/>
  <c r="C11" i="30"/>
  <c r="A11" i="30"/>
  <c r="C10" i="30"/>
  <c r="A10" i="30"/>
  <c r="C9" i="30"/>
  <c r="A9" i="30"/>
  <c r="C8" i="30"/>
  <c r="A8" i="30"/>
  <c r="C7" i="30"/>
  <c r="A7" i="30"/>
  <c r="G9" i="29"/>
  <c r="G10" i="29"/>
  <c r="G11" i="29"/>
  <c r="G12" i="29"/>
  <c r="G13" i="29"/>
  <c r="G14" i="29"/>
  <c r="G15" i="29"/>
  <c r="G16" i="29"/>
  <c r="G17" i="29"/>
  <c r="G18" i="29"/>
  <c r="G19" i="29"/>
  <c r="G20" i="29"/>
  <c r="G21" i="29"/>
  <c r="G22" i="29"/>
  <c r="G23" i="29"/>
  <c r="G24" i="29"/>
  <c r="G25" i="29"/>
  <c r="G26" i="29"/>
  <c r="G27" i="29"/>
  <c r="G28" i="29"/>
  <c r="G29" i="29"/>
  <c r="G30" i="29"/>
  <c r="G31" i="29"/>
  <c r="G32" i="29"/>
  <c r="G33" i="29"/>
  <c r="G34" i="29"/>
  <c r="G35" i="29"/>
  <c r="G36" i="29"/>
  <c r="G37" i="29"/>
  <c r="G38" i="29"/>
  <c r="G39" i="29"/>
  <c r="G40" i="29"/>
  <c r="G41" i="29"/>
  <c r="G42" i="29"/>
  <c r="G43" i="29"/>
  <c r="G44" i="29"/>
  <c r="G45" i="29"/>
  <c r="G46" i="29"/>
  <c r="G47" i="29"/>
  <c r="G48" i="29"/>
  <c r="G49" i="29"/>
  <c r="G50" i="29"/>
  <c r="G51" i="29"/>
  <c r="G52" i="29"/>
  <c r="G53" i="29"/>
  <c r="G54" i="29"/>
  <c r="G55" i="29"/>
  <c r="G56" i="29"/>
  <c r="G57" i="29"/>
  <c r="G58" i="29"/>
  <c r="G59" i="29"/>
  <c r="G60" i="29"/>
  <c r="G61" i="29"/>
  <c r="G62" i="29"/>
  <c r="G63" i="29"/>
  <c r="G64" i="29"/>
  <c r="G65" i="29"/>
  <c r="G66" i="29"/>
  <c r="G67" i="29"/>
  <c r="G68" i="29"/>
  <c r="G69" i="29"/>
  <c r="G70" i="29"/>
  <c r="G71" i="29"/>
  <c r="G72" i="29"/>
  <c r="G73" i="29"/>
  <c r="G74" i="29"/>
  <c r="G75" i="29"/>
  <c r="G76" i="29"/>
  <c r="G77" i="29"/>
  <c r="G78" i="29"/>
  <c r="G79" i="29"/>
  <c r="G80" i="29"/>
  <c r="G81" i="29"/>
  <c r="G82" i="29"/>
  <c r="G83" i="29"/>
  <c r="G84" i="29"/>
  <c r="G85" i="29"/>
  <c r="G86" i="29"/>
  <c r="G87" i="29"/>
  <c r="G88" i="29"/>
  <c r="G89" i="29"/>
  <c r="G90" i="29"/>
  <c r="G91" i="29"/>
  <c r="G92" i="29"/>
  <c r="G93" i="29"/>
  <c r="G94" i="29"/>
  <c r="G95" i="29"/>
  <c r="G96" i="29"/>
  <c r="G97" i="29"/>
  <c r="G98" i="29"/>
  <c r="G99" i="29"/>
  <c r="G100" i="29"/>
  <c r="G101" i="29"/>
  <c r="G102" i="29"/>
  <c r="G103" i="29"/>
  <c r="G104" i="29"/>
  <c r="G105" i="29"/>
  <c r="G106" i="29"/>
  <c r="G107" i="29"/>
  <c r="G108" i="29"/>
  <c r="G109" i="29"/>
  <c r="G110" i="29"/>
  <c r="G111" i="29"/>
  <c r="G112" i="29"/>
  <c r="G113" i="29"/>
  <c r="G114" i="29"/>
  <c r="G115" i="29"/>
  <c r="G116" i="29"/>
  <c r="G117" i="29"/>
  <c r="G118" i="29"/>
  <c r="G119" i="29"/>
  <c r="G120" i="29"/>
  <c r="G121" i="29"/>
  <c r="G122" i="29"/>
  <c r="G123" i="29"/>
  <c r="G124" i="29"/>
  <c r="G125" i="29"/>
  <c r="G126" i="29"/>
  <c r="G127" i="29"/>
  <c r="G128" i="29"/>
  <c r="G129" i="29"/>
  <c r="G130" i="29"/>
  <c r="G131" i="29"/>
  <c r="G132" i="29"/>
  <c r="G133" i="29"/>
  <c r="G134" i="29"/>
  <c r="G135" i="29"/>
  <c r="G136" i="29"/>
  <c r="G137" i="29"/>
  <c r="G138" i="29"/>
  <c r="G139" i="29"/>
  <c r="G140" i="29"/>
  <c r="G141" i="29"/>
  <c r="G142" i="29"/>
  <c r="G143" i="29"/>
  <c r="G144" i="29"/>
  <c r="G145" i="29"/>
  <c r="G146" i="29"/>
  <c r="G147" i="29"/>
  <c r="G148" i="29"/>
  <c r="G149" i="29"/>
  <c r="G150" i="29"/>
  <c r="G151" i="29"/>
  <c r="G152" i="29"/>
  <c r="G153" i="29"/>
  <c r="G154" i="29"/>
  <c r="G155" i="29"/>
  <c r="G156" i="29"/>
  <c r="G157" i="29"/>
  <c r="G158" i="29"/>
  <c r="G159" i="29"/>
  <c r="G160" i="29"/>
  <c r="G161" i="29"/>
  <c r="G162" i="29"/>
  <c r="G163" i="29"/>
  <c r="G164" i="29"/>
  <c r="G165" i="29"/>
  <c r="G166" i="29"/>
  <c r="G167" i="29"/>
  <c r="G168" i="29"/>
  <c r="G169" i="29"/>
  <c r="G170" i="29"/>
  <c r="G171" i="29"/>
  <c r="G172" i="29"/>
  <c r="G173" i="29"/>
  <c r="G174" i="29"/>
  <c r="G175" i="29"/>
  <c r="G176" i="29"/>
  <c r="G177" i="29"/>
  <c r="G178" i="29"/>
  <c r="G179" i="29"/>
  <c r="G180" i="29"/>
  <c r="G181" i="29"/>
  <c r="G182" i="29"/>
  <c r="G183" i="29"/>
  <c r="G184" i="29"/>
  <c r="G185" i="29"/>
  <c r="G186" i="29"/>
  <c r="G187" i="29"/>
  <c r="G188" i="29"/>
  <c r="G189" i="29"/>
  <c r="G190" i="29"/>
  <c r="G191" i="29"/>
  <c r="G192" i="29"/>
  <c r="G193" i="29"/>
  <c r="G194" i="29"/>
  <c r="G195" i="29"/>
  <c r="G196" i="29"/>
  <c r="G197" i="29"/>
  <c r="G198" i="29"/>
  <c r="G199" i="29"/>
  <c r="G200" i="29"/>
  <c r="G201" i="29"/>
  <c r="G202" i="29"/>
  <c r="G203" i="29"/>
  <c r="G204" i="29"/>
  <c r="G205" i="29"/>
  <c r="G206" i="29"/>
  <c r="G207" i="29"/>
  <c r="G208" i="29"/>
  <c r="G209" i="29"/>
  <c r="G210" i="29"/>
  <c r="G211" i="29"/>
  <c r="G212" i="29"/>
  <c r="G213" i="29"/>
  <c r="G214" i="29"/>
  <c r="G215" i="29"/>
  <c r="G216" i="29"/>
  <c r="G217" i="29"/>
  <c r="G218" i="29"/>
  <c r="G219" i="29"/>
  <c r="G220" i="29"/>
  <c r="G221" i="29"/>
  <c r="G222" i="29"/>
  <c r="G223" i="29"/>
  <c r="G224" i="29"/>
  <c r="G225" i="29"/>
  <c r="G226" i="29"/>
  <c r="G227" i="29"/>
  <c r="G228" i="29"/>
  <c r="G229" i="29"/>
  <c r="G230" i="29"/>
  <c r="G231" i="29"/>
  <c r="G232" i="29"/>
  <c r="G233" i="29"/>
  <c r="G234" i="29"/>
  <c r="G235" i="29"/>
  <c r="G236" i="29"/>
  <c r="G237" i="29"/>
  <c r="G238" i="29"/>
  <c r="G239" i="29"/>
  <c r="G240" i="29"/>
  <c r="G241" i="29"/>
  <c r="G242" i="29"/>
  <c r="G243" i="29"/>
  <c r="G244" i="29"/>
  <c r="G245" i="29"/>
  <c r="G246" i="29"/>
  <c r="G247" i="29"/>
  <c r="G248" i="29"/>
  <c r="G249" i="29"/>
  <c r="G250" i="29"/>
  <c r="G251" i="29"/>
  <c r="G252" i="29"/>
  <c r="G253" i="29"/>
  <c r="G254" i="29"/>
  <c r="G255" i="29"/>
  <c r="G256" i="29"/>
  <c r="G257" i="29"/>
  <c r="G258" i="29"/>
  <c r="G259" i="29"/>
  <c r="G260" i="29"/>
  <c r="G261" i="29"/>
  <c r="G262" i="29"/>
  <c r="G263" i="29"/>
  <c r="G264" i="29"/>
  <c r="G265" i="29"/>
  <c r="G266" i="29"/>
  <c r="G267" i="29"/>
  <c r="G268" i="29"/>
  <c r="G269" i="29"/>
  <c r="G270" i="29"/>
  <c r="G271" i="29"/>
  <c r="G272" i="29"/>
  <c r="G273" i="29"/>
  <c r="G274" i="29"/>
  <c r="G275" i="29"/>
  <c r="G276" i="29"/>
  <c r="G277" i="29"/>
  <c r="G278" i="29"/>
  <c r="G279" i="29"/>
  <c r="G280" i="29"/>
  <c r="G281" i="29"/>
  <c r="G282" i="29"/>
  <c r="G283" i="29"/>
  <c r="G284" i="29"/>
  <c r="G285" i="29"/>
  <c r="G286" i="29"/>
  <c r="G287" i="29"/>
  <c r="G288" i="29"/>
  <c r="G289" i="29"/>
  <c r="G290" i="29"/>
  <c r="G291" i="29"/>
  <c r="G292" i="29"/>
  <c r="G293" i="29"/>
  <c r="G294" i="29"/>
  <c r="G295" i="29"/>
  <c r="G296" i="29"/>
  <c r="G297" i="29"/>
  <c r="G298" i="29"/>
  <c r="G299" i="29"/>
  <c r="G300" i="29"/>
  <c r="G301" i="29"/>
  <c r="G302" i="29"/>
  <c r="G303" i="29"/>
  <c r="G304" i="29"/>
  <c r="G305" i="29"/>
  <c r="G306" i="29"/>
  <c r="G307" i="29"/>
  <c r="G308" i="29"/>
  <c r="G309" i="29"/>
  <c r="G310" i="29"/>
  <c r="G311" i="29"/>
  <c r="G312" i="29"/>
  <c r="G313" i="29"/>
  <c r="G314" i="29"/>
  <c r="G315" i="29"/>
  <c r="G316" i="29"/>
  <c r="G317" i="29"/>
  <c r="G318" i="29"/>
  <c r="G319" i="29"/>
  <c r="G320" i="29"/>
  <c r="G321" i="29"/>
  <c r="G322" i="29"/>
  <c r="G323" i="29"/>
  <c r="G324" i="29"/>
  <c r="G325" i="29"/>
  <c r="G326" i="29"/>
  <c r="G327" i="29"/>
  <c r="G328" i="29"/>
  <c r="G329" i="29"/>
  <c r="G330" i="29"/>
  <c r="G331" i="29"/>
  <c r="G332" i="29"/>
  <c r="G333" i="29"/>
  <c r="G334" i="29"/>
  <c r="G335" i="29"/>
  <c r="G336" i="29"/>
  <c r="G337" i="29"/>
  <c r="G338" i="29"/>
  <c r="G339" i="29"/>
  <c r="G340" i="29"/>
  <c r="G341" i="29"/>
  <c r="G342" i="29"/>
  <c r="G343" i="29"/>
  <c r="G344" i="29"/>
  <c r="G345" i="29"/>
  <c r="G346" i="29"/>
  <c r="G347" i="29"/>
  <c r="G348" i="29"/>
  <c r="G349" i="29"/>
  <c r="G350" i="29"/>
  <c r="G351" i="29"/>
  <c r="G352" i="29"/>
  <c r="G353" i="29"/>
  <c r="G354" i="29"/>
  <c r="G355" i="29"/>
  <c r="G356" i="29"/>
  <c r="G357" i="29"/>
  <c r="G358" i="29"/>
  <c r="G359" i="29"/>
  <c r="G360" i="29"/>
  <c r="G361" i="29"/>
  <c r="G362" i="29"/>
  <c r="G363" i="29"/>
  <c r="G364" i="29"/>
  <c r="G365" i="29"/>
  <c r="G366" i="29"/>
  <c r="G367" i="29"/>
  <c r="G368" i="29"/>
  <c r="G369" i="29"/>
  <c r="G370" i="29"/>
  <c r="G371" i="29"/>
  <c r="G372" i="29"/>
  <c r="G373" i="29"/>
  <c r="G374" i="29"/>
  <c r="G375" i="29"/>
  <c r="G376" i="29"/>
  <c r="G377" i="29"/>
  <c r="G378" i="29"/>
  <c r="G379" i="29"/>
  <c r="G380" i="29"/>
  <c r="G381" i="29"/>
  <c r="G382" i="29"/>
  <c r="G383" i="29"/>
  <c r="G384" i="29"/>
  <c r="G385" i="29"/>
  <c r="G386" i="29"/>
  <c r="G387" i="29"/>
  <c r="G388" i="29"/>
  <c r="G389" i="29"/>
  <c r="G390" i="29"/>
  <c r="G391" i="29"/>
  <c r="G392" i="29"/>
  <c r="G393" i="29"/>
  <c r="G394" i="29"/>
  <c r="G395" i="29"/>
  <c r="G396" i="29"/>
  <c r="G397" i="29"/>
  <c r="G398" i="29"/>
  <c r="G399" i="29"/>
  <c r="G400" i="29"/>
  <c r="G401" i="29"/>
  <c r="G402" i="29"/>
  <c r="G403" i="29"/>
  <c r="G404" i="29"/>
  <c r="G405" i="29"/>
  <c r="G406" i="29"/>
  <c r="G407" i="29"/>
  <c r="G408" i="29"/>
  <c r="G409" i="29"/>
  <c r="G410" i="29"/>
  <c r="G411" i="29"/>
  <c r="G412" i="29"/>
  <c r="G413" i="29"/>
  <c r="G414" i="29"/>
  <c r="G415" i="29"/>
  <c r="G416" i="29"/>
  <c r="G417" i="29"/>
  <c r="G418" i="29"/>
  <c r="G419" i="29"/>
  <c r="G420" i="29"/>
  <c r="G421" i="29"/>
  <c r="G422" i="29"/>
  <c r="G423" i="29"/>
  <c r="G424" i="29"/>
  <c r="G425" i="29"/>
  <c r="G426" i="29"/>
  <c r="G427" i="29"/>
  <c r="G428" i="29"/>
  <c r="G429" i="29"/>
  <c r="G430" i="29"/>
  <c r="G431" i="29"/>
  <c r="G432" i="29"/>
  <c r="G433" i="29"/>
  <c r="G434" i="29"/>
  <c r="G435" i="29"/>
  <c r="G436" i="29"/>
  <c r="G437" i="29"/>
  <c r="G438" i="29"/>
  <c r="G439" i="29"/>
  <c r="G440" i="29"/>
  <c r="G441" i="29"/>
  <c r="G442" i="29"/>
  <c r="G443" i="29"/>
  <c r="G444" i="29"/>
  <c r="G445" i="29"/>
  <c r="G446" i="29"/>
  <c r="G447" i="29"/>
  <c r="G448" i="29"/>
  <c r="G449" i="29"/>
  <c r="G450" i="29"/>
  <c r="G451" i="29"/>
  <c r="G452" i="29"/>
  <c r="G453" i="29"/>
  <c r="G454" i="29"/>
  <c r="G455" i="29"/>
  <c r="G456" i="29"/>
  <c r="G457" i="29"/>
  <c r="G458" i="29"/>
  <c r="G459" i="29"/>
  <c r="G460" i="29"/>
  <c r="G461" i="29"/>
  <c r="G462" i="29"/>
  <c r="G463" i="29"/>
  <c r="G464" i="29"/>
  <c r="G465" i="29"/>
  <c r="G466" i="29"/>
  <c r="G467" i="29"/>
  <c r="G468" i="29"/>
  <c r="G469" i="29"/>
  <c r="G470" i="29"/>
  <c r="G471" i="29"/>
  <c r="G472" i="29"/>
  <c r="G473" i="29"/>
  <c r="G474" i="29"/>
  <c r="G475" i="29"/>
  <c r="G476" i="29"/>
  <c r="G477" i="29"/>
  <c r="G478" i="29"/>
  <c r="G479" i="29"/>
  <c r="G480" i="29"/>
  <c r="G481" i="29"/>
  <c r="G482" i="29"/>
  <c r="G483" i="29"/>
  <c r="G484" i="29"/>
  <c r="G485" i="29"/>
  <c r="G486" i="29"/>
  <c r="G487" i="29"/>
  <c r="G488" i="29"/>
  <c r="G489" i="29"/>
  <c r="G490" i="29"/>
  <c r="G491" i="29"/>
  <c r="G492" i="29"/>
  <c r="G493" i="29"/>
  <c r="G494" i="29"/>
  <c r="G495" i="29"/>
  <c r="G496" i="29"/>
  <c r="G497" i="29"/>
  <c r="G498" i="29"/>
  <c r="G499" i="29"/>
  <c r="G500" i="29"/>
  <c r="G501" i="29"/>
  <c r="G502" i="29"/>
  <c r="G503" i="29"/>
  <c r="G504" i="29"/>
  <c r="G505" i="29"/>
  <c r="G506" i="29"/>
  <c r="G507" i="29"/>
  <c r="G508" i="29"/>
  <c r="G509" i="29"/>
  <c r="G510" i="29"/>
  <c r="G511" i="29"/>
  <c r="G512" i="29"/>
  <c r="G513" i="29"/>
  <c r="G514" i="29"/>
  <c r="G515" i="29"/>
  <c r="G516" i="29"/>
  <c r="G517" i="29"/>
  <c r="G518" i="29"/>
  <c r="G519" i="29"/>
  <c r="G520" i="29"/>
  <c r="G521" i="29"/>
  <c r="G522" i="29"/>
  <c r="G523" i="29"/>
  <c r="G524" i="29"/>
  <c r="G525" i="29"/>
  <c r="G526" i="29"/>
  <c r="G527" i="29"/>
  <c r="G528" i="29"/>
  <c r="G529" i="29"/>
  <c r="G530" i="29"/>
  <c r="G531" i="29"/>
  <c r="G532" i="29"/>
  <c r="G533" i="29"/>
  <c r="G534" i="29"/>
  <c r="G535" i="29"/>
  <c r="G536" i="29"/>
  <c r="G537" i="29"/>
  <c r="G538" i="29"/>
  <c r="G539" i="29"/>
  <c r="G540" i="29"/>
  <c r="G541" i="29"/>
  <c r="G542" i="29"/>
  <c r="G543" i="29"/>
  <c r="G544" i="29"/>
  <c r="G545" i="29"/>
  <c r="G546" i="29"/>
  <c r="G547" i="29"/>
  <c r="G548" i="29"/>
  <c r="G549" i="29"/>
  <c r="G550" i="29"/>
  <c r="G551" i="29"/>
  <c r="G552" i="29"/>
  <c r="G553" i="29"/>
  <c r="G554" i="29"/>
  <c r="G555" i="29"/>
  <c r="G556" i="29"/>
  <c r="G557" i="29"/>
  <c r="G558" i="29"/>
  <c r="G559" i="29"/>
  <c r="G560" i="29"/>
  <c r="G561" i="29"/>
  <c r="G562" i="29"/>
  <c r="G563" i="29"/>
  <c r="G564" i="29"/>
  <c r="G565" i="29"/>
  <c r="G566" i="29"/>
  <c r="G567" i="29"/>
  <c r="G568" i="29"/>
  <c r="G569" i="29"/>
  <c r="G570" i="29"/>
  <c r="G571" i="29"/>
  <c r="G572" i="29"/>
  <c r="G573" i="29"/>
  <c r="G574" i="29"/>
  <c r="G575" i="29"/>
  <c r="G576" i="29"/>
  <c r="G577" i="29"/>
  <c r="G578" i="29"/>
  <c r="G579" i="29"/>
  <c r="G580" i="29"/>
  <c r="G581" i="29"/>
  <c r="G582" i="29"/>
  <c r="G583" i="29"/>
  <c r="G584" i="29"/>
  <c r="G585" i="29"/>
  <c r="G586" i="29"/>
  <c r="G587" i="29"/>
  <c r="G588" i="29"/>
  <c r="G589" i="29"/>
  <c r="G590" i="29"/>
  <c r="G591" i="29"/>
  <c r="G592" i="29"/>
  <c r="G593" i="29"/>
  <c r="G594" i="29"/>
  <c r="G595" i="29"/>
  <c r="G596" i="29"/>
  <c r="G597" i="29"/>
  <c r="G598" i="29"/>
  <c r="G599" i="29"/>
  <c r="G600" i="29"/>
  <c r="G601" i="29"/>
  <c r="G602" i="29"/>
  <c r="G603" i="29"/>
  <c r="G604" i="29"/>
  <c r="G605" i="29"/>
  <c r="G606" i="29"/>
  <c r="G607" i="29"/>
  <c r="G608" i="29"/>
  <c r="G609" i="29"/>
  <c r="G610" i="29"/>
  <c r="G611" i="29"/>
  <c r="G612" i="29"/>
  <c r="G613" i="29"/>
  <c r="G614" i="29"/>
  <c r="G615" i="29"/>
  <c r="G616" i="29"/>
  <c r="G617" i="29"/>
  <c r="G618" i="29"/>
  <c r="G619" i="29"/>
  <c r="G620" i="29"/>
  <c r="G621" i="29"/>
  <c r="G622" i="29"/>
  <c r="G623" i="29"/>
  <c r="G624" i="29"/>
  <c r="G625" i="29"/>
  <c r="G626" i="29"/>
  <c r="G627" i="29"/>
  <c r="G628" i="29"/>
  <c r="G629" i="29"/>
  <c r="G630" i="29"/>
  <c r="G631" i="29"/>
  <c r="G632" i="29"/>
  <c r="G633" i="29"/>
  <c r="G634" i="29"/>
  <c r="G635" i="29"/>
  <c r="G636" i="29"/>
  <c r="G637" i="29"/>
  <c r="G638" i="29"/>
  <c r="G639" i="29"/>
  <c r="G640" i="29"/>
  <c r="G641" i="29"/>
  <c r="G642" i="29"/>
  <c r="G643" i="29"/>
  <c r="G644" i="29"/>
  <c r="G645" i="29"/>
  <c r="G646" i="29"/>
  <c r="G647" i="29"/>
  <c r="G648" i="29"/>
  <c r="G649" i="29"/>
  <c r="G650" i="29"/>
  <c r="G651" i="29"/>
  <c r="G652" i="29"/>
  <c r="G653" i="29"/>
  <c r="G654" i="29"/>
  <c r="G655" i="29"/>
  <c r="G656" i="29"/>
  <c r="G657" i="29"/>
  <c r="G658" i="29"/>
  <c r="G659" i="29"/>
  <c r="G660" i="29"/>
  <c r="G661" i="29"/>
  <c r="G662" i="29"/>
  <c r="G663" i="29"/>
  <c r="G664" i="29"/>
  <c r="G665" i="29"/>
  <c r="G666" i="29"/>
  <c r="G667" i="29"/>
  <c r="G668" i="29"/>
  <c r="G669" i="29"/>
  <c r="G670" i="29"/>
  <c r="G671" i="29"/>
  <c r="G672" i="29"/>
  <c r="G673" i="29"/>
  <c r="G674" i="29"/>
  <c r="G675" i="29"/>
  <c r="G676" i="29"/>
  <c r="G677" i="29"/>
  <c r="G678" i="29"/>
  <c r="G679" i="29"/>
  <c r="G680" i="29"/>
  <c r="G681" i="29"/>
  <c r="G682" i="29"/>
  <c r="G683" i="29"/>
  <c r="G684" i="29"/>
  <c r="G685" i="29"/>
  <c r="G686" i="29"/>
  <c r="G687" i="29"/>
  <c r="G688" i="29"/>
  <c r="G689" i="29"/>
  <c r="G690" i="29"/>
  <c r="G691" i="29"/>
  <c r="G692" i="29"/>
  <c r="G693" i="29"/>
  <c r="G694" i="29"/>
  <c r="G695" i="29"/>
  <c r="G696" i="29"/>
  <c r="G697" i="29"/>
  <c r="G698" i="29"/>
  <c r="G699" i="29"/>
  <c r="G700" i="29"/>
  <c r="G701" i="29"/>
  <c r="G702" i="29"/>
  <c r="G703" i="29"/>
  <c r="G704" i="29"/>
  <c r="G705" i="29"/>
  <c r="G706" i="29"/>
  <c r="G707" i="29"/>
  <c r="G708" i="29"/>
  <c r="G709" i="29"/>
  <c r="G710" i="29"/>
  <c r="G711" i="29"/>
  <c r="G712" i="29"/>
  <c r="G713" i="29"/>
  <c r="G714" i="29"/>
  <c r="G715" i="29"/>
  <c r="G716" i="29"/>
  <c r="G717" i="29"/>
  <c r="G718" i="29"/>
  <c r="G719" i="29"/>
  <c r="G720" i="29"/>
  <c r="G721" i="29"/>
  <c r="G722" i="29"/>
  <c r="G723" i="29"/>
  <c r="G724" i="29"/>
  <c r="G725" i="29"/>
  <c r="G726" i="29"/>
  <c r="G727" i="29"/>
  <c r="G728" i="29"/>
  <c r="G729" i="29"/>
  <c r="G730" i="29"/>
  <c r="G731" i="29"/>
  <c r="G732" i="29"/>
  <c r="G733" i="29"/>
  <c r="G734" i="29"/>
  <c r="G735" i="29"/>
  <c r="G736" i="29"/>
  <c r="G737" i="29"/>
  <c r="G738" i="29"/>
  <c r="G739" i="29"/>
  <c r="G740" i="29"/>
  <c r="G741" i="29"/>
  <c r="G742" i="29"/>
  <c r="G743" i="29"/>
  <c r="G744" i="29"/>
  <c r="G745" i="29"/>
  <c r="G746" i="29"/>
  <c r="G747" i="29"/>
  <c r="G748" i="29"/>
  <c r="G749" i="29"/>
  <c r="G750" i="29"/>
  <c r="G751" i="29"/>
  <c r="G752" i="29"/>
  <c r="G753" i="29"/>
  <c r="G754" i="29"/>
  <c r="G755" i="29"/>
  <c r="G756" i="29"/>
  <c r="G757" i="29"/>
  <c r="G758" i="29"/>
  <c r="G759" i="29"/>
  <c r="G760" i="29"/>
  <c r="G761" i="29"/>
  <c r="G762" i="29"/>
  <c r="G763" i="29"/>
  <c r="G764" i="29"/>
  <c r="G765" i="29"/>
  <c r="G766" i="29"/>
  <c r="G767" i="29"/>
  <c r="G768" i="29"/>
  <c r="G769" i="29"/>
  <c r="G770" i="29"/>
  <c r="G771" i="29"/>
  <c r="G772" i="29"/>
  <c r="G773" i="29"/>
  <c r="G774" i="29"/>
  <c r="G775" i="29"/>
  <c r="G776" i="29"/>
  <c r="G777" i="29"/>
  <c r="G778" i="29"/>
  <c r="G779" i="29"/>
  <c r="G780" i="29"/>
  <c r="G781" i="29"/>
  <c r="G782" i="29"/>
  <c r="G783" i="29"/>
  <c r="G784" i="29"/>
  <c r="G785" i="29"/>
  <c r="G786" i="29"/>
  <c r="G787" i="29"/>
  <c r="G788" i="29"/>
  <c r="G789" i="29"/>
  <c r="G790" i="29"/>
  <c r="G791" i="29"/>
  <c r="G792" i="29"/>
  <c r="G793" i="29"/>
  <c r="G794" i="29"/>
  <c r="G795" i="29"/>
  <c r="G796" i="29"/>
  <c r="G797" i="29"/>
  <c r="G798" i="29"/>
  <c r="G799" i="29"/>
  <c r="G800" i="29"/>
  <c r="G801" i="29"/>
  <c r="G802" i="29"/>
  <c r="G803" i="29"/>
  <c r="G804" i="29"/>
  <c r="G805" i="29"/>
  <c r="G806" i="29"/>
  <c r="G807" i="29"/>
  <c r="G808" i="29"/>
  <c r="G809" i="29"/>
  <c r="G810" i="29"/>
  <c r="G811" i="29"/>
  <c r="G812" i="29"/>
  <c r="G813" i="29"/>
  <c r="G814" i="29"/>
  <c r="G815" i="29"/>
  <c r="G816" i="29"/>
  <c r="G817" i="29"/>
  <c r="G818" i="29"/>
  <c r="G819" i="29"/>
  <c r="G820" i="29"/>
  <c r="G821" i="29"/>
  <c r="G822" i="29"/>
  <c r="G823" i="29"/>
  <c r="G824" i="29"/>
  <c r="G825" i="29"/>
  <c r="G826" i="29"/>
  <c r="G827" i="29"/>
  <c r="G828" i="29"/>
  <c r="G829" i="29"/>
  <c r="G830" i="29"/>
  <c r="G831" i="29"/>
  <c r="G832" i="29"/>
  <c r="G833" i="29"/>
  <c r="G834" i="29"/>
  <c r="G835" i="29"/>
  <c r="G836" i="29"/>
  <c r="G837" i="29"/>
  <c r="G838" i="29"/>
  <c r="G839" i="29"/>
  <c r="G840" i="29"/>
  <c r="G841" i="29"/>
  <c r="G842" i="29"/>
  <c r="G843" i="29"/>
  <c r="G844" i="29"/>
  <c r="G845" i="29"/>
  <c r="G846" i="29"/>
  <c r="G847" i="29"/>
  <c r="G848" i="29"/>
  <c r="G849" i="29"/>
  <c r="G850" i="29"/>
  <c r="G851" i="29"/>
  <c r="G852" i="29"/>
  <c r="G853" i="29"/>
  <c r="G854" i="29"/>
  <c r="G855" i="29"/>
  <c r="G856" i="29"/>
  <c r="G857" i="29"/>
  <c r="G858" i="29"/>
  <c r="G859" i="29"/>
  <c r="G860" i="29"/>
  <c r="G861" i="29"/>
  <c r="G862" i="29"/>
  <c r="G863" i="29"/>
  <c r="G864" i="29"/>
  <c r="G865" i="29"/>
  <c r="G866" i="29"/>
  <c r="G867" i="29"/>
  <c r="G868" i="29"/>
  <c r="G869" i="29"/>
  <c r="G870" i="29"/>
  <c r="G871" i="29"/>
  <c r="G872" i="29"/>
  <c r="G873" i="29"/>
  <c r="G874" i="29"/>
  <c r="G875" i="29"/>
  <c r="G876" i="29"/>
  <c r="G877" i="29"/>
  <c r="G878" i="29"/>
  <c r="G879" i="29"/>
  <c r="G880" i="29"/>
  <c r="G881" i="29"/>
  <c r="G882" i="29"/>
  <c r="G883" i="29"/>
  <c r="G884" i="29"/>
  <c r="G885" i="29"/>
  <c r="G886" i="29"/>
  <c r="G887" i="29"/>
  <c r="G888" i="29"/>
  <c r="G889" i="29"/>
  <c r="G890" i="29"/>
  <c r="G891" i="29"/>
  <c r="G892" i="29"/>
  <c r="G893" i="29"/>
  <c r="G894" i="29"/>
  <c r="G895" i="29"/>
  <c r="G896" i="29"/>
  <c r="G897" i="29"/>
  <c r="G898" i="29"/>
  <c r="G899" i="29"/>
  <c r="G900" i="29"/>
  <c r="G901" i="29"/>
  <c r="G902" i="29"/>
  <c r="G903" i="29"/>
  <c r="G904" i="29"/>
  <c r="G905" i="29"/>
  <c r="G906" i="29"/>
  <c r="G907" i="29"/>
  <c r="G908" i="29"/>
  <c r="G909" i="29"/>
  <c r="G910" i="29"/>
  <c r="G911" i="29"/>
  <c r="G912" i="29"/>
  <c r="G913" i="29"/>
  <c r="G914" i="29"/>
  <c r="G915" i="29"/>
  <c r="G916" i="29"/>
  <c r="G917" i="29"/>
  <c r="G918" i="29"/>
  <c r="G919" i="29"/>
  <c r="G920" i="29"/>
  <c r="G921" i="29"/>
  <c r="G922" i="29"/>
  <c r="G923" i="29"/>
  <c r="G924" i="29"/>
  <c r="G925" i="29"/>
  <c r="G926" i="29"/>
  <c r="G927" i="29"/>
  <c r="G928" i="29"/>
  <c r="G929" i="29"/>
  <c r="G930" i="29"/>
  <c r="G931" i="29"/>
  <c r="G932" i="29"/>
  <c r="G933" i="29"/>
  <c r="G934" i="29"/>
  <c r="G935" i="29"/>
  <c r="G936" i="29"/>
  <c r="G937" i="29"/>
  <c r="G938" i="29"/>
  <c r="G939" i="29"/>
  <c r="G940" i="29"/>
  <c r="G941" i="29"/>
  <c r="G942" i="29"/>
  <c r="G943" i="29"/>
  <c r="G944" i="29"/>
  <c r="G945" i="29"/>
  <c r="G946" i="29"/>
  <c r="G947" i="29"/>
  <c r="G948" i="29"/>
  <c r="G949" i="29"/>
  <c r="G950" i="29"/>
  <c r="G951" i="29"/>
  <c r="G952" i="29"/>
  <c r="G953" i="29"/>
  <c r="G954" i="29"/>
  <c r="G955" i="29"/>
  <c r="G956" i="29"/>
  <c r="G957" i="29"/>
  <c r="G958" i="29"/>
  <c r="G959" i="29"/>
  <c r="G960" i="29"/>
  <c r="G961" i="29"/>
  <c r="G962" i="29"/>
  <c r="G963" i="29"/>
  <c r="G964" i="29"/>
  <c r="G965" i="29"/>
  <c r="G966" i="29"/>
  <c r="G967" i="29"/>
  <c r="G968" i="29"/>
  <c r="G969" i="29"/>
  <c r="G970" i="29"/>
  <c r="G971" i="29"/>
  <c r="G972" i="29"/>
  <c r="G973" i="29"/>
  <c r="G974" i="29"/>
  <c r="G975" i="29"/>
  <c r="G976" i="29"/>
  <c r="G977" i="29"/>
  <c r="G978" i="29"/>
  <c r="G979" i="29"/>
  <c r="G980" i="29"/>
  <c r="G981" i="29"/>
  <c r="G982" i="29"/>
  <c r="G983" i="29"/>
  <c r="G984" i="29"/>
  <c r="G985" i="29"/>
  <c r="G986" i="29"/>
  <c r="G987" i="29"/>
  <c r="G988" i="29"/>
  <c r="G989" i="29"/>
  <c r="G990" i="29"/>
  <c r="G991" i="29"/>
  <c r="G992" i="29"/>
  <c r="G993" i="29"/>
  <c r="G994" i="29"/>
  <c r="G995" i="29"/>
  <c r="G996" i="29"/>
  <c r="G997" i="29"/>
  <c r="G998" i="29"/>
  <c r="G999" i="29"/>
  <c r="G1000" i="29"/>
  <c r="G1001" i="29"/>
  <c r="G1002" i="29"/>
  <c r="G1003" i="29"/>
  <c r="G1004" i="29"/>
  <c r="G1005" i="29"/>
  <c r="G1006" i="29"/>
  <c r="G1007" i="29"/>
  <c r="G1008" i="29"/>
  <c r="G1009" i="29"/>
  <c r="G1010" i="29"/>
  <c r="G1011" i="29"/>
  <c r="G1012" i="29"/>
  <c r="G1013" i="29"/>
  <c r="G1014" i="29"/>
  <c r="G1015" i="29"/>
  <c r="G1016" i="29"/>
  <c r="G1017" i="29"/>
  <c r="G1018" i="29"/>
  <c r="G1019" i="29"/>
  <c r="G1020" i="29"/>
  <c r="G1021" i="29"/>
  <c r="G1022" i="29"/>
  <c r="G1023" i="29"/>
  <c r="G1024" i="29"/>
  <c r="G1025" i="29"/>
  <c r="G1026" i="29"/>
  <c r="G1027" i="29"/>
  <c r="G1028" i="29"/>
  <c r="G1029" i="29"/>
  <c r="G1030" i="29"/>
  <c r="G1031" i="29"/>
  <c r="G1032" i="29"/>
  <c r="G1033" i="29"/>
  <c r="G1034" i="29"/>
  <c r="G1035" i="29"/>
  <c r="G1036" i="29"/>
  <c r="G1037" i="29"/>
  <c r="G1038" i="29"/>
  <c r="G1039" i="29"/>
  <c r="G1040" i="29"/>
  <c r="G1041" i="29"/>
  <c r="G1042" i="29"/>
  <c r="G1043" i="29"/>
  <c r="G1044" i="29"/>
  <c r="G1045" i="29"/>
  <c r="G1046" i="29"/>
  <c r="G1047" i="29"/>
  <c r="G1048" i="29"/>
  <c r="G1049" i="29"/>
  <c r="G1050" i="29"/>
  <c r="G1051" i="29"/>
  <c r="G1052" i="29"/>
  <c r="G1053" i="29"/>
  <c r="G1054" i="29"/>
  <c r="G1055" i="29"/>
  <c r="G1056" i="29"/>
  <c r="G1057" i="29"/>
  <c r="G1058" i="29"/>
  <c r="G1059" i="29"/>
  <c r="G1060" i="29"/>
  <c r="G1061" i="29"/>
  <c r="G1062" i="29"/>
  <c r="G1063" i="29"/>
  <c r="G1064" i="29"/>
  <c r="G1065" i="29"/>
  <c r="G1066" i="29"/>
  <c r="G1067" i="29"/>
  <c r="G1068" i="29"/>
  <c r="G1069" i="29"/>
  <c r="G1070" i="29"/>
  <c r="G1071" i="29"/>
  <c r="G1072" i="29"/>
  <c r="G1073" i="29"/>
  <c r="G1074" i="29"/>
  <c r="G1075" i="29"/>
  <c r="G1076" i="29"/>
  <c r="G1077" i="29"/>
  <c r="G1078" i="29"/>
  <c r="G1079" i="29"/>
  <c r="G1080" i="29"/>
  <c r="G1081" i="29"/>
  <c r="G1082" i="29"/>
  <c r="G1083" i="29"/>
  <c r="G1084" i="29"/>
  <c r="G1085" i="29"/>
  <c r="G1086" i="29"/>
  <c r="G1087" i="29"/>
  <c r="G1088" i="29"/>
  <c r="G1089" i="29"/>
  <c r="G1090" i="29"/>
  <c r="G1091" i="29"/>
  <c r="G1092" i="29"/>
  <c r="G1093" i="29"/>
  <c r="G1094" i="29"/>
  <c r="G1095" i="29"/>
  <c r="G1096" i="29"/>
  <c r="G1097" i="29"/>
  <c r="G1098" i="29"/>
  <c r="G1099" i="29"/>
  <c r="G1100" i="29"/>
  <c r="G1101" i="29"/>
  <c r="G1102" i="29"/>
  <c r="G1103" i="29"/>
  <c r="G1104" i="29"/>
  <c r="G1105" i="29"/>
  <c r="G1106" i="29"/>
  <c r="G1107" i="29"/>
  <c r="G1108" i="29"/>
  <c r="G1109" i="29"/>
  <c r="G1110" i="29"/>
  <c r="G1111" i="29"/>
  <c r="G1112" i="29"/>
  <c r="G1113" i="29"/>
  <c r="G1114" i="29"/>
  <c r="G1115" i="29"/>
  <c r="G1116" i="29"/>
  <c r="G1117" i="29"/>
  <c r="G1118" i="29"/>
  <c r="G1119" i="29"/>
  <c r="G1120" i="29"/>
  <c r="G1121" i="29"/>
  <c r="G1122" i="29"/>
  <c r="G1123" i="29"/>
  <c r="G1124" i="29"/>
  <c r="G1125" i="29"/>
  <c r="G1126" i="29"/>
  <c r="G1127" i="29"/>
  <c r="G1128" i="29"/>
  <c r="G1129" i="29"/>
  <c r="G1130" i="29"/>
  <c r="G1131" i="29"/>
  <c r="G1132" i="29"/>
  <c r="G1133" i="29"/>
  <c r="G1134" i="29"/>
  <c r="G1135" i="29"/>
  <c r="G1136" i="29"/>
  <c r="G1137" i="29"/>
  <c r="G1138" i="29"/>
  <c r="G1139" i="29"/>
  <c r="G1140" i="29"/>
  <c r="G1141" i="29"/>
  <c r="G1142" i="29"/>
  <c r="G1143" i="29"/>
  <c r="G1144" i="29"/>
  <c r="G1145" i="29"/>
  <c r="G1146" i="29"/>
  <c r="G1147" i="29"/>
  <c r="G1148" i="29"/>
  <c r="G1149" i="29"/>
  <c r="G1150" i="29"/>
  <c r="G1151" i="29"/>
  <c r="G1152" i="29"/>
  <c r="G1153" i="29"/>
  <c r="G1154" i="29"/>
  <c r="G1155" i="29"/>
  <c r="G1156" i="29"/>
  <c r="G1157" i="29"/>
  <c r="G1158" i="29"/>
  <c r="G1159" i="29"/>
  <c r="G1160" i="29"/>
  <c r="G1161" i="29"/>
  <c r="G1162" i="29"/>
  <c r="G1163" i="29"/>
  <c r="G1164" i="29"/>
  <c r="G1165" i="29"/>
  <c r="G1166" i="29"/>
  <c r="G1167" i="29"/>
  <c r="G1168" i="29"/>
  <c r="G1169" i="29"/>
  <c r="G1170" i="29"/>
  <c r="G1171" i="29"/>
  <c r="G1172" i="29"/>
  <c r="G1173" i="29"/>
  <c r="G1174" i="29"/>
  <c r="G1175" i="29"/>
  <c r="G1176" i="29"/>
  <c r="G1177" i="29"/>
  <c r="G1178" i="29"/>
  <c r="G1179" i="29"/>
  <c r="G1180" i="29"/>
  <c r="G1181" i="29"/>
  <c r="G1182" i="29"/>
  <c r="G1183" i="29"/>
  <c r="G1184" i="29"/>
  <c r="G1185" i="29"/>
  <c r="G1186" i="29"/>
  <c r="G1187" i="29"/>
  <c r="G1188" i="29"/>
  <c r="G1189" i="29"/>
  <c r="G1190" i="29"/>
  <c r="G1191" i="29"/>
  <c r="G1192" i="29"/>
  <c r="G1193" i="29"/>
  <c r="G1194" i="29"/>
  <c r="G1195" i="29"/>
  <c r="G1196" i="29"/>
  <c r="G1197" i="29"/>
  <c r="G1198" i="29"/>
  <c r="G1199" i="29"/>
  <c r="G1200" i="29"/>
  <c r="G1201" i="29"/>
  <c r="G1202" i="29"/>
  <c r="G1203" i="29"/>
  <c r="G1204" i="29"/>
  <c r="G1205" i="29"/>
  <c r="G1206" i="29"/>
  <c r="G1207" i="29"/>
  <c r="G1208" i="29"/>
  <c r="G1209" i="29"/>
  <c r="G1210" i="29"/>
  <c r="G1211" i="29"/>
  <c r="G1212" i="29"/>
  <c r="G1213" i="29"/>
  <c r="G1214" i="29"/>
  <c r="G1215" i="29"/>
  <c r="G1216" i="29"/>
  <c r="G1217" i="29"/>
  <c r="G1218" i="29"/>
  <c r="G1219" i="29"/>
  <c r="G1220" i="29"/>
  <c r="G1221" i="29"/>
  <c r="G1222" i="29"/>
  <c r="G1223" i="29"/>
  <c r="G1224" i="29"/>
  <c r="G1225" i="29"/>
  <c r="G1226" i="29"/>
  <c r="G1227" i="29"/>
  <c r="G1228" i="29"/>
  <c r="G1229" i="29"/>
  <c r="G1230" i="29"/>
  <c r="G1231" i="29"/>
  <c r="G1232" i="29"/>
  <c r="G1233" i="29"/>
  <c r="G1234" i="29"/>
  <c r="G1235" i="29"/>
  <c r="G1236" i="29"/>
  <c r="G1237" i="29"/>
  <c r="G1238" i="29"/>
  <c r="G1239" i="29"/>
  <c r="G1240" i="29"/>
  <c r="G1241" i="29"/>
  <c r="G1242" i="29"/>
  <c r="G1243" i="29"/>
  <c r="G1244" i="29"/>
  <c r="G1245" i="29"/>
  <c r="G1246" i="29"/>
  <c r="G1247" i="29"/>
  <c r="G1248" i="29"/>
  <c r="G1249" i="29"/>
  <c r="G1250" i="29"/>
  <c r="G1251" i="29"/>
  <c r="G1252" i="29"/>
  <c r="G1253" i="29"/>
  <c r="G1254" i="29"/>
  <c r="G1255" i="29"/>
  <c r="G1256" i="29"/>
  <c r="G1257" i="29"/>
  <c r="G1258" i="29"/>
  <c r="G1259" i="29"/>
  <c r="G1260" i="29"/>
  <c r="G1261" i="29"/>
  <c r="G1262" i="29"/>
  <c r="G1263" i="29"/>
  <c r="G1264" i="29"/>
  <c r="G1265" i="29"/>
  <c r="G1266" i="29"/>
  <c r="G1267" i="29"/>
  <c r="G1268" i="29"/>
  <c r="G1269" i="29"/>
  <c r="G1270" i="29"/>
  <c r="G1271" i="29"/>
  <c r="G1272" i="29"/>
  <c r="G1273" i="29"/>
  <c r="G1274" i="29"/>
  <c r="G1275" i="29"/>
  <c r="G1276" i="29"/>
  <c r="G1277" i="29"/>
  <c r="G1278" i="29"/>
  <c r="G1279" i="29"/>
  <c r="G1280" i="29"/>
  <c r="G1281" i="29"/>
  <c r="G1282" i="29"/>
  <c r="G1283" i="29"/>
  <c r="G1284" i="29"/>
  <c r="G1285" i="29"/>
  <c r="G1286" i="29"/>
  <c r="G1287" i="29"/>
  <c r="G1288" i="29"/>
  <c r="G1289" i="29"/>
  <c r="G1290" i="29"/>
  <c r="G1291" i="29"/>
  <c r="G1292" i="29"/>
  <c r="G1293" i="29"/>
  <c r="G1294" i="29"/>
  <c r="G1295" i="29"/>
  <c r="G1296" i="29"/>
  <c r="G1297" i="29"/>
  <c r="G1298" i="29"/>
  <c r="G1299" i="29"/>
  <c r="G1300" i="29"/>
  <c r="G1301" i="29"/>
  <c r="G1302" i="29"/>
  <c r="G1303" i="29"/>
  <c r="G1304" i="29"/>
  <c r="G1305" i="29"/>
  <c r="G1306" i="29"/>
  <c r="G1307" i="29"/>
  <c r="G1308" i="29"/>
  <c r="G1309" i="29"/>
  <c r="G1310" i="29"/>
  <c r="G1311" i="29"/>
  <c r="G1312" i="29"/>
  <c r="G1313" i="29"/>
  <c r="G1314" i="29"/>
  <c r="G1315" i="29"/>
  <c r="G1316" i="29"/>
  <c r="G1317" i="29"/>
  <c r="G1318" i="29"/>
  <c r="G1319" i="29"/>
  <c r="G1320" i="29"/>
  <c r="G1321" i="29"/>
  <c r="G1322" i="29"/>
  <c r="G1323" i="29"/>
  <c r="G1324" i="29"/>
  <c r="G1325" i="29"/>
  <c r="G1326" i="29"/>
  <c r="G1327" i="29"/>
  <c r="G1328" i="29"/>
  <c r="G1329" i="29"/>
  <c r="G1330" i="29"/>
  <c r="G1331" i="29"/>
  <c r="G1332" i="29"/>
  <c r="G1333" i="29"/>
  <c r="G1334" i="29"/>
  <c r="G1335" i="29"/>
  <c r="G1336" i="29"/>
  <c r="G1337" i="29"/>
  <c r="G1338" i="29"/>
  <c r="G1339" i="29"/>
  <c r="G1340" i="29"/>
  <c r="G1341" i="29"/>
  <c r="G1342" i="29"/>
  <c r="G1343" i="29"/>
  <c r="G1344" i="29"/>
  <c r="G1345" i="29"/>
  <c r="G1346" i="29"/>
  <c r="G1347" i="29"/>
  <c r="G1348" i="29"/>
  <c r="G1349" i="29"/>
  <c r="G1350" i="29"/>
  <c r="G1351" i="29"/>
  <c r="G1352" i="29"/>
  <c r="G1353" i="29"/>
  <c r="G1354" i="29"/>
  <c r="G1355" i="29"/>
  <c r="G1356" i="29"/>
  <c r="G1357" i="29"/>
  <c r="G1358" i="29"/>
  <c r="G1359" i="29"/>
  <c r="G1360" i="29"/>
  <c r="G1361" i="29"/>
  <c r="G1362" i="29"/>
  <c r="G1363" i="29"/>
  <c r="G1364" i="29"/>
  <c r="G1365" i="29"/>
  <c r="G1366" i="29"/>
  <c r="G1367" i="29"/>
  <c r="G1368" i="29"/>
  <c r="G1369" i="29"/>
  <c r="G1370" i="29"/>
  <c r="G1371" i="29"/>
  <c r="G1372" i="29"/>
  <c r="G1373" i="29"/>
  <c r="G1374" i="29"/>
  <c r="G1375" i="29"/>
  <c r="G1376" i="29"/>
  <c r="G1377" i="29"/>
  <c r="G1378" i="29"/>
  <c r="G1379" i="29"/>
  <c r="G1380" i="29"/>
  <c r="G1381" i="29"/>
  <c r="G1382" i="29"/>
  <c r="G1383" i="29"/>
  <c r="G1384" i="29"/>
  <c r="G1385" i="29"/>
  <c r="G1386" i="29"/>
  <c r="G1387" i="29"/>
  <c r="G1388" i="29"/>
  <c r="G1389" i="29"/>
  <c r="G1390" i="29"/>
  <c r="G1391" i="29"/>
  <c r="G1392" i="29"/>
  <c r="G1393" i="29"/>
  <c r="G1394" i="29"/>
  <c r="G1395" i="29"/>
  <c r="G1396" i="29"/>
  <c r="G1397" i="29"/>
  <c r="G1398" i="29"/>
  <c r="G1399" i="29"/>
  <c r="G1400" i="29"/>
  <c r="G1401" i="29"/>
  <c r="G1402" i="29"/>
  <c r="G1403" i="29"/>
  <c r="G1404" i="29"/>
  <c r="G1405" i="29"/>
  <c r="G1406" i="29"/>
  <c r="G1407" i="29"/>
  <c r="G1408" i="29"/>
  <c r="G1409" i="29"/>
  <c r="G1410" i="29"/>
  <c r="G1411" i="29"/>
  <c r="G1412" i="29"/>
  <c r="G1413" i="29"/>
  <c r="G1414" i="29"/>
  <c r="G1415" i="29"/>
  <c r="G1416" i="29"/>
  <c r="G1417" i="29"/>
  <c r="G1418" i="29"/>
  <c r="G1419" i="29"/>
  <c r="G1420" i="29"/>
  <c r="G1421" i="29"/>
  <c r="G1422" i="29"/>
  <c r="G1423" i="29"/>
  <c r="G1424" i="29"/>
  <c r="G1425" i="29"/>
  <c r="G1426" i="29"/>
  <c r="G1427" i="29"/>
  <c r="G1428" i="29"/>
  <c r="G1429" i="29"/>
  <c r="G1430" i="29"/>
  <c r="G1431" i="29"/>
  <c r="G1432" i="29"/>
  <c r="G1433" i="29"/>
  <c r="G1434" i="29"/>
  <c r="G1435" i="29"/>
  <c r="G1436" i="29"/>
  <c r="G1437" i="29"/>
  <c r="G1438" i="29"/>
  <c r="G1439" i="29"/>
  <c r="G1440" i="29"/>
  <c r="G1441" i="29"/>
  <c r="G1442" i="29"/>
  <c r="G1443" i="29"/>
  <c r="G1444" i="29"/>
  <c r="G1445" i="29"/>
  <c r="G1446" i="29"/>
  <c r="G1447" i="29"/>
  <c r="G1448" i="29"/>
  <c r="G1449" i="29"/>
  <c r="G1450" i="29"/>
  <c r="G1451" i="29"/>
  <c r="G1452" i="29"/>
  <c r="G1453" i="29"/>
  <c r="G1454" i="29"/>
  <c r="G1455" i="29"/>
  <c r="G1456" i="29"/>
  <c r="G1457" i="29"/>
  <c r="G1458" i="29"/>
  <c r="G1459" i="29"/>
  <c r="G1460" i="29"/>
  <c r="G1461" i="29"/>
  <c r="G1462" i="29"/>
  <c r="G1463" i="29"/>
  <c r="G1464" i="29"/>
  <c r="G1465" i="29"/>
  <c r="G1466" i="29"/>
  <c r="G1467" i="29"/>
  <c r="G1468" i="29"/>
  <c r="G1469" i="29"/>
  <c r="G1470" i="29"/>
  <c r="G1471" i="29"/>
  <c r="G1472" i="29"/>
  <c r="G1473" i="29"/>
  <c r="G1474" i="29"/>
  <c r="G1475" i="29"/>
  <c r="G1476" i="29"/>
  <c r="G1477" i="29"/>
  <c r="G1478" i="29"/>
  <c r="G1479" i="29"/>
  <c r="G1480" i="29"/>
  <c r="G1481" i="29"/>
  <c r="G1482" i="29"/>
  <c r="G1483" i="29"/>
  <c r="G1484" i="29"/>
  <c r="G1485" i="29"/>
  <c r="G1486" i="29"/>
  <c r="G1487" i="29"/>
  <c r="G1488" i="29"/>
  <c r="G1489" i="29"/>
  <c r="G1490" i="29"/>
  <c r="G1491" i="29"/>
  <c r="G1492" i="29"/>
  <c r="G1493" i="29"/>
  <c r="G1494" i="29"/>
  <c r="G1495" i="29"/>
  <c r="G1496" i="29"/>
  <c r="G1497" i="29"/>
  <c r="G1498" i="29"/>
  <c r="G1499" i="29"/>
  <c r="G1500" i="29"/>
  <c r="G1501" i="29"/>
  <c r="G1502" i="29"/>
  <c r="G1503" i="29"/>
  <c r="G1504" i="29"/>
  <c r="G1505" i="29"/>
  <c r="G1506" i="29"/>
  <c r="G1507" i="29"/>
  <c r="G1508" i="29"/>
  <c r="G1509" i="29"/>
  <c r="G1510" i="29"/>
  <c r="G1511" i="29"/>
  <c r="G1512" i="29"/>
  <c r="G1513" i="29"/>
  <c r="G1514" i="29"/>
  <c r="G1515" i="29"/>
  <c r="G1516" i="29"/>
  <c r="G1517" i="29"/>
  <c r="G1518" i="29"/>
  <c r="G1519" i="29"/>
  <c r="G1520" i="29"/>
  <c r="G1521" i="29"/>
  <c r="G1522" i="29"/>
  <c r="G1523" i="29"/>
  <c r="G1524" i="29"/>
  <c r="G1525" i="29"/>
  <c r="G1526" i="29"/>
  <c r="G1527" i="29"/>
  <c r="G1528" i="29"/>
  <c r="G1529" i="29"/>
  <c r="G1530" i="29"/>
  <c r="G1531" i="29"/>
  <c r="G1532" i="29"/>
  <c r="G1533" i="29"/>
  <c r="G1534" i="29"/>
  <c r="G1535" i="29"/>
  <c r="G1536" i="29"/>
  <c r="G1537" i="29"/>
  <c r="G1538" i="29"/>
  <c r="G1539" i="29"/>
  <c r="G1540" i="29"/>
  <c r="G1541" i="29"/>
  <c r="G1542" i="29"/>
  <c r="G1543" i="29"/>
  <c r="G1544" i="29"/>
  <c r="G1545" i="29"/>
  <c r="G1546" i="29"/>
  <c r="G1547" i="29"/>
  <c r="G1548" i="29"/>
  <c r="G1549" i="29"/>
  <c r="G1550" i="29"/>
  <c r="G1551" i="29"/>
  <c r="G1552" i="29"/>
  <c r="G1553" i="29"/>
  <c r="G1554" i="29"/>
  <c r="G1555" i="29"/>
  <c r="G1556" i="29"/>
  <c r="G1557" i="29"/>
  <c r="G1558" i="29"/>
  <c r="G1559" i="29"/>
  <c r="G1560" i="29"/>
  <c r="G1561" i="29"/>
  <c r="G1562" i="29"/>
  <c r="G1563" i="29"/>
  <c r="G1564" i="29"/>
  <c r="G1565" i="29"/>
  <c r="G1566" i="29"/>
  <c r="G1567" i="29"/>
  <c r="G1568" i="29"/>
  <c r="G1569" i="29"/>
  <c r="G1570" i="29"/>
  <c r="G1571" i="29"/>
  <c r="G1572" i="29"/>
  <c r="G1573" i="29"/>
  <c r="G1574" i="29"/>
  <c r="G1575" i="29"/>
  <c r="G1576" i="29"/>
  <c r="G1577" i="29"/>
  <c r="G1578" i="29"/>
  <c r="G1579" i="29"/>
  <c r="G1580" i="29"/>
  <c r="G1581" i="29"/>
  <c r="G1582" i="29"/>
  <c r="G1583" i="29"/>
  <c r="G1584" i="29"/>
  <c r="G1585" i="29"/>
  <c r="G1586" i="29"/>
  <c r="G1587" i="29"/>
  <c r="G1588" i="29"/>
  <c r="G1589" i="29"/>
  <c r="G1590" i="29"/>
  <c r="G1591" i="29"/>
  <c r="G1592" i="29"/>
  <c r="G1593" i="29"/>
  <c r="G1594" i="29"/>
  <c r="G1595" i="29"/>
  <c r="G1596" i="29"/>
  <c r="G1597" i="29"/>
  <c r="G1598" i="29"/>
  <c r="G1599" i="29"/>
  <c r="G1600" i="29"/>
  <c r="G1601" i="29"/>
  <c r="G1602" i="29"/>
  <c r="G1603" i="29"/>
  <c r="G1604" i="29"/>
  <c r="G1605" i="29"/>
  <c r="G1606" i="29"/>
  <c r="G1607" i="29"/>
  <c r="G1608" i="29"/>
  <c r="G1609" i="29"/>
  <c r="G1610" i="29"/>
  <c r="G1611" i="29"/>
  <c r="G1612" i="29"/>
  <c r="G1613" i="29"/>
  <c r="G1614" i="29"/>
  <c r="G1615" i="29"/>
  <c r="G1616" i="29"/>
  <c r="G1617" i="29"/>
  <c r="G1618" i="29"/>
  <c r="G1619" i="29"/>
  <c r="G1620" i="29"/>
  <c r="G1621" i="29"/>
  <c r="G1622" i="29"/>
  <c r="G1623" i="29"/>
  <c r="G1624" i="29"/>
  <c r="G1625" i="29"/>
  <c r="G1626" i="29"/>
  <c r="G1627" i="29"/>
  <c r="G1628" i="29"/>
  <c r="G1629" i="29"/>
  <c r="G1630" i="29"/>
  <c r="G1631" i="29"/>
  <c r="G1632" i="29"/>
  <c r="G1633" i="29"/>
  <c r="G1634" i="29"/>
  <c r="G1635" i="29"/>
  <c r="G1636" i="29"/>
  <c r="G1637" i="29"/>
  <c r="G1638" i="29"/>
  <c r="G1639" i="29"/>
  <c r="G1640" i="29"/>
  <c r="G1641" i="29"/>
  <c r="G1642" i="29"/>
  <c r="G1643" i="29"/>
  <c r="G1644" i="29"/>
  <c r="G1645" i="29"/>
  <c r="G1646" i="29"/>
  <c r="G1647" i="29"/>
  <c r="G1648" i="29"/>
  <c r="G1649" i="29"/>
  <c r="G1650" i="29"/>
  <c r="G1651" i="29"/>
  <c r="G1652" i="29"/>
  <c r="G1653" i="29"/>
  <c r="G1654" i="29"/>
  <c r="G1655" i="29"/>
  <c r="G1656" i="29"/>
  <c r="G1657" i="29"/>
  <c r="G1658" i="29"/>
  <c r="G1659" i="29"/>
  <c r="G1660" i="29"/>
  <c r="G1661" i="29"/>
  <c r="G1662" i="29"/>
  <c r="G1663" i="29"/>
  <c r="G1664" i="29"/>
  <c r="G1665" i="29"/>
  <c r="G1666" i="29"/>
  <c r="G1667" i="29"/>
  <c r="G1668" i="29"/>
  <c r="G1669" i="29"/>
  <c r="G1670" i="29"/>
  <c r="G1671" i="29"/>
  <c r="G1672" i="29"/>
  <c r="G1673" i="29"/>
  <c r="G1674" i="29"/>
  <c r="G1675" i="29"/>
  <c r="G1676" i="29"/>
  <c r="G1677" i="29"/>
  <c r="G1678" i="29"/>
  <c r="G1679" i="29"/>
  <c r="G1680" i="29"/>
  <c r="G1681" i="29"/>
  <c r="G1682" i="29"/>
  <c r="G1683" i="29"/>
  <c r="G1684" i="29"/>
  <c r="G1685" i="29"/>
  <c r="G1686" i="29"/>
  <c r="G1687" i="29"/>
  <c r="G1688" i="29"/>
  <c r="G1689" i="29"/>
  <c r="G1690" i="29"/>
  <c r="G1691" i="29"/>
  <c r="G1692" i="29"/>
  <c r="G1693" i="29"/>
  <c r="G1694" i="29"/>
  <c r="G1695" i="29"/>
  <c r="G1696" i="29"/>
  <c r="G1697" i="29"/>
  <c r="G1698" i="29"/>
  <c r="G1699" i="29"/>
  <c r="G1700" i="29"/>
  <c r="G1701" i="29"/>
  <c r="G1702" i="29"/>
  <c r="G1703" i="29"/>
  <c r="G1704" i="29"/>
  <c r="G1705" i="29"/>
  <c r="G1706" i="29"/>
  <c r="G1707" i="29"/>
  <c r="G1708" i="29"/>
  <c r="G1709" i="29"/>
  <c r="G1710" i="29"/>
  <c r="G1711" i="29"/>
  <c r="G1712" i="29"/>
  <c r="G1713" i="29"/>
  <c r="G1714" i="29"/>
  <c r="G1715" i="29"/>
  <c r="G1716" i="29"/>
  <c r="G1717" i="29"/>
  <c r="G1718" i="29"/>
  <c r="G1719" i="29"/>
  <c r="G1720" i="29"/>
  <c r="G1721" i="29"/>
  <c r="G1722" i="29"/>
  <c r="G1723" i="29"/>
  <c r="G1724" i="29"/>
  <c r="G1725" i="29"/>
  <c r="G1726" i="29"/>
  <c r="G1727" i="29"/>
  <c r="G1728" i="29"/>
  <c r="G1729" i="29"/>
  <c r="G1730" i="29"/>
  <c r="G1731" i="29"/>
  <c r="G1732" i="29"/>
  <c r="G1733" i="29"/>
  <c r="G1734" i="29"/>
  <c r="G1735" i="29"/>
  <c r="G1736" i="29"/>
  <c r="G1737" i="29"/>
  <c r="G1738" i="29"/>
  <c r="G1739" i="29"/>
  <c r="G1740" i="29"/>
  <c r="G1741" i="29"/>
  <c r="G1742" i="29"/>
  <c r="G1743" i="29"/>
  <c r="G1744" i="29"/>
  <c r="G1745" i="29"/>
  <c r="G1746" i="29"/>
  <c r="G1747" i="29"/>
  <c r="G1748" i="29"/>
  <c r="G1749" i="29"/>
  <c r="G1750" i="29"/>
  <c r="G1751" i="29"/>
  <c r="G1752" i="29"/>
  <c r="G1753" i="29"/>
  <c r="G1754" i="29"/>
  <c r="G1755" i="29"/>
  <c r="G1756" i="29"/>
  <c r="G1757" i="29"/>
  <c r="G1758" i="29"/>
  <c r="G1759" i="29"/>
  <c r="G1760" i="29"/>
  <c r="G1761" i="29"/>
  <c r="G1762" i="29"/>
  <c r="G1763" i="29"/>
  <c r="G1764" i="29"/>
  <c r="G1765" i="29"/>
  <c r="G1766" i="29"/>
  <c r="G1767" i="29"/>
  <c r="G1768" i="29"/>
  <c r="G1769" i="29"/>
  <c r="G1770" i="29"/>
  <c r="G1771" i="29"/>
  <c r="G1772" i="29"/>
  <c r="G1773" i="29"/>
  <c r="G1774" i="29"/>
  <c r="G1775" i="29"/>
  <c r="G1776" i="29"/>
  <c r="G1777" i="29"/>
  <c r="G1778" i="29"/>
  <c r="G1779" i="29"/>
  <c r="G1780" i="29"/>
  <c r="G1781" i="29"/>
  <c r="G1782" i="29"/>
  <c r="G1783" i="29"/>
  <c r="G1784" i="29"/>
  <c r="G1785" i="29"/>
  <c r="G1786" i="29"/>
  <c r="G1787" i="29"/>
  <c r="G1788" i="29"/>
  <c r="G1789" i="29"/>
  <c r="G1790" i="29"/>
  <c r="G1791" i="29"/>
  <c r="G1792" i="29"/>
  <c r="G1793" i="29"/>
  <c r="G1794" i="29"/>
  <c r="G1795" i="29"/>
  <c r="G1796" i="29"/>
  <c r="G1797" i="29"/>
  <c r="G1798" i="29"/>
  <c r="G1799" i="29"/>
  <c r="G1800" i="29"/>
  <c r="G1801" i="29"/>
  <c r="G1802" i="29"/>
  <c r="G1803" i="29"/>
  <c r="G1804" i="29"/>
  <c r="G1805" i="29"/>
  <c r="G1806" i="29"/>
  <c r="G1807" i="29"/>
  <c r="G1808" i="29"/>
  <c r="G1809" i="29"/>
  <c r="G1810" i="29"/>
  <c r="G1811" i="29"/>
  <c r="G1812" i="29"/>
  <c r="G1813" i="29"/>
  <c r="G1814" i="29"/>
  <c r="G1815" i="29"/>
  <c r="G1816" i="29"/>
  <c r="G1817" i="29"/>
  <c r="G1818" i="29"/>
  <c r="G1819" i="29"/>
  <c r="G1820" i="29"/>
  <c r="G1821" i="29"/>
  <c r="G1822" i="29"/>
  <c r="G1823" i="29"/>
  <c r="G1824" i="29"/>
  <c r="G1825" i="29"/>
  <c r="G1826" i="29"/>
  <c r="G1827" i="29"/>
  <c r="G1828" i="29"/>
  <c r="G1829" i="29"/>
  <c r="G1830" i="29"/>
  <c r="G1831" i="29"/>
  <c r="G1832" i="29"/>
  <c r="G1833" i="29"/>
  <c r="G1834" i="29"/>
  <c r="G1835" i="29"/>
  <c r="G1836" i="29"/>
  <c r="G1837" i="29"/>
  <c r="G1838" i="29"/>
  <c r="G1839" i="29"/>
  <c r="G1840" i="29"/>
  <c r="G1841" i="29"/>
  <c r="G1842" i="29"/>
  <c r="G1843" i="29"/>
  <c r="G1844" i="29"/>
  <c r="G1845" i="29"/>
  <c r="G1846" i="29"/>
  <c r="G1847" i="29"/>
  <c r="G1848" i="29"/>
  <c r="G1849" i="29"/>
  <c r="G1850" i="29"/>
  <c r="G1851" i="29"/>
  <c r="G1852" i="29"/>
  <c r="G1853" i="29"/>
  <c r="G1854" i="29"/>
  <c r="G1855" i="29"/>
  <c r="G1856" i="29"/>
  <c r="G1857" i="29"/>
  <c r="G1858" i="29"/>
  <c r="G1859" i="29"/>
  <c r="G1860" i="29"/>
  <c r="G1861" i="29"/>
  <c r="G1862" i="29"/>
  <c r="G1863" i="29"/>
  <c r="G1864" i="29"/>
  <c r="G1865" i="29"/>
  <c r="G1866" i="29"/>
  <c r="G1867" i="29"/>
  <c r="G1868" i="29"/>
  <c r="G1869" i="29"/>
  <c r="G1870" i="29"/>
  <c r="G1871" i="29"/>
  <c r="G1872" i="29"/>
  <c r="G1873" i="29"/>
  <c r="G1874" i="29"/>
  <c r="G1875" i="29"/>
  <c r="G1876" i="29"/>
  <c r="G1877" i="29"/>
  <c r="G1878" i="29"/>
  <c r="G1879" i="29"/>
  <c r="G1880" i="29"/>
  <c r="G1881" i="29"/>
  <c r="G1882" i="29"/>
  <c r="G1883" i="29"/>
  <c r="G1884" i="29"/>
  <c r="G1885" i="29"/>
  <c r="G1886" i="29"/>
  <c r="G1887" i="29"/>
  <c r="G1888" i="29"/>
  <c r="G1889" i="29"/>
  <c r="G1890" i="29"/>
  <c r="G1891" i="29"/>
  <c r="G1892" i="29"/>
  <c r="G1893" i="29"/>
  <c r="G1894" i="29"/>
  <c r="G1895" i="29"/>
  <c r="G1896" i="29"/>
  <c r="G1897" i="29"/>
  <c r="G1898" i="29"/>
  <c r="G1899" i="29"/>
  <c r="G1900" i="29"/>
  <c r="G1901" i="29"/>
  <c r="G1902" i="29"/>
  <c r="G1903" i="29"/>
  <c r="G1904" i="29"/>
  <c r="G1905" i="29"/>
  <c r="G1906" i="29"/>
  <c r="G1907" i="29"/>
  <c r="G1908" i="29"/>
  <c r="G1909" i="29"/>
  <c r="G1910" i="29"/>
  <c r="G1911" i="29"/>
  <c r="G1912" i="29"/>
  <c r="G1913" i="29"/>
  <c r="G1914" i="29"/>
  <c r="G1915" i="29"/>
  <c r="G1916" i="29"/>
  <c r="G1917" i="29"/>
  <c r="G1918" i="29"/>
  <c r="G1919" i="29"/>
  <c r="G1920" i="29"/>
  <c r="G1921" i="29"/>
  <c r="G1922" i="29"/>
  <c r="G1923" i="29"/>
  <c r="G1924" i="29"/>
  <c r="G1925" i="29"/>
  <c r="G1926" i="29"/>
  <c r="G1927" i="29"/>
  <c r="G1928" i="29"/>
  <c r="G1929" i="29"/>
  <c r="G1930" i="29"/>
  <c r="G1931" i="29"/>
  <c r="G1932" i="29"/>
  <c r="G1933" i="29"/>
  <c r="G1934" i="29"/>
  <c r="G1935" i="29"/>
  <c r="G1936" i="29"/>
  <c r="G1937" i="29"/>
  <c r="G1938" i="29"/>
  <c r="G1939" i="29"/>
  <c r="G1940" i="29"/>
  <c r="G1941" i="29"/>
  <c r="G1942" i="29"/>
  <c r="G1943" i="29"/>
  <c r="G1944" i="29"/>
  <c r="G1945" i="29"/>
  <c r="G1946" i="29"/>
  <c r="G1947" i="29"/>
  <c r="G1948" i="29"/>
  <c r="G1949" i="29"/>
  <c r="G1950" i="29"/>
  <c r="G1951" i="29"/>
  <c r="G1952" i="29"/>
  <c r="G1953" i="29"/>
  <c r="G1954" i="29"/>
  <c r="G1955" i="29"/>
  <c r="G1956" i="29"/>
  <c r="G1957" i="29"/>
  <c r="G1958" i="29"/>
  <c r="G1959" i="29"/>
  <c r="G1960" i="29"/>
  <c r="G1961" i="29"/>
  <c r="G1962" i="29"/>
  <c r="G1963" i="29"/>
  <c r="G1964" i="29"/>
  <c r="G1965" i="29"/>
  <c r="G1966" i="29"/>
  <c r="G1967" i="29"/>
  <c r="G1968" i="29"/>
  <c r="G1969" i="29"/>
  <c r="G1970" i="29"/>
  <c r="G1971" i="29"/>
  <c r="G1972" i="29"/>
  <c r="G1973" i="29"/>
  <c r="G1974" i="29"/>
  <c r="G1975" i="29"/>
  <c r="G1976" i="29"/>
  <c r="G1977" i="29"/>
  <c r="G1978" i="29"/>
  <c r="G1979" i="29"/>
  <c r="G1980" i="29"/>
  <c r="G1981" i="29"/>
  <c r="G1982" i="29"/>
  <c r="G1983" i="29"/>
  <c r="G1984" i="29"/>
  <c r="G1985" i="29"/>
  <c r="G1986" i="29"/>
  <c r="G1987" i="29"/>
  <c r="G1988" i="29"/>
  <c r="G1989" i="29"/>
  <c r="G1990" i="29"/>
  <c r="G1991" i="29"/>
  <c r="G1992" i="29"/>
  <c r="G1993" i="29"/>
  <c r="G1994" i="29"/>
  <c r="G1995" i="29"/>
  <c r="G1996" i="29"/>
  <c r="G1997" i="29"/>
  <c r="G1998" i="29"/>
  <c r="G1999" i="29"/>
  <c r="G2000" i="29"/>
  <c r="G2001" i="29"/>
  <c r="G2002" i="29"/>
  <c r="G2003" i="29"/>
  <c r="G2004" i="29"/>
  <c r="G2005" i="29"/>
  <c r="G2006" i="29"/>
  <c r="G2007" i="29"/>
  <c r="G2008" i="29"/>
  <c r="G2009" i="29"/>
  <c r="G2010" i="29"/>
  <c r="G2011" i="29"/>
  <c r="G2012" i="29"/>
  <c r="G2013" i="29"/>
  <c r="G2014" i="29"/>
  <c r="G2015" i="29"/>
  <c r="G2016" i="29"/>
  <c r="G2017" i="29"/>
  <c r="G2018" i="29"/>
  <c r="G2019" i="29"/>
  <c r="G2020" i="29"/>
  <c r="G2021" i="29"/>
  <c r="G2022" i="29"/>
  <c r="G2023" i="29"/>
  <c r="G2024" i="29"/>
  <c r="G2025" i="29"/>
  <c r="G2026" i="29"/>
  <c r="G2027" i="29"/>
  <c r="G2028" i="29"/>
  <c r="G2029" i="29"/>
  <c r="G2030" i="29"/>
  <c r="G2031" i="29"/>
  <c r="G2032" i="29"/>
  <c r="G2033" i="29"/>
  <c r="G2034" i="29"/>
  <c r="G2035" i="29"/>
  <c r="G2036" i="29"/>
  <c r="G2037" i="29"/>
  <c r="G2038" i="29"/>
  <c r="G2039" i="29"/>
  <c r="G2040" i="29"/>
  <c r="G2041" i="29"/>
  <c r="G2042" i="29"/>
  <c r="G2043" i="29"/>
  <c r="G2044" i="29"/>
  <c r="G2045" i="29"/>
  <c r="G2046" i="29"/>
  <c r="G2047" i="29"/>
  <c r="G2048" i="29"/>
  <c r="G2049" i="29"/>
  <c r="G2050" i="29"/>
  <c r="G2051" i="29"/>
  <c r="G2052" i="29"/>
  <c r="G2053" i="29"/>
  <c r="G2054" i="29"/>
  <c r="G2055" i="29"/>
  <c r="G2056" i="29"/>
  <c r="G2057" i="29"/>
  <c r="G2058" i="29"/>
  <c r="G2059" i="29"/>
  <c r="G2060" i="29"/>
  <c r="G2061" i="29"/>
  <c r="G2062" i="29"/>
  <c r="G2063" i="29"/>
  <c r="G2064" i="29"/>
  <c r="G2065" i="29"/>
  <c r="G2066" i="29"/>
  <c r="G2067" i="29"/>
  <c r="G2068" i="29"/>
  <c r="G2069" i="29"/>
  <c r="G2070" i="29"/>
  <c r="G2071" i="29"/>
  <c r="G2072" i="29"/>
  <c r="G2073" i="29"/>
  <c r="G2074" i="29"/>
  <c r="G2075" i="29"/>
  <c r="G2076" i="29"/>
  <c r="G2077" i="29"/>
  <c r="G2078" i="29"/>
  <c r="G2079" i="29"/>
  <c r="G2080" i="29"/>
  <c r="G2081" i="29"/>
  <c r="G2082" i="29"/>
  <c r="G2083" i="29"/>
  <c r="G2084" i="29"/>
  <c r="G2085" i="29"/>
  <c r="G2086" i="29"/>
  <c r="G2087" i="29"/>
  <c r="G2088" i="29"/>
  <c r="G2089" i="29"/>
  <c r="G2090" i="29"/>
  <c r="G2091" i="29"/>
  <c r="G2092" i="29"/>
  <c r="G2093" i="29"/>
  <c r="G2094" i="29"/>
  <c r="G2095" i="29"/>
  <c r="G2096" i="29"/>
  <c r="G2097" i="29"/>
  <c r="G2098" i="29"/>
  <c r="G2099" i="29"/>
  <c r="G2100" i="29"/>
  <c r="G2101" i="29"/>
  <c r="G2102" i="29"/>
  <c r="G2103" i="29"/>
  <c r="G2104" i="29"/>
  <c r="G2105" i="29"/>
  <c r="G2106" i="29"/>
  <c r="G2107" i="29"/>
  <c r="G2108" i="29"/>
  <c r="G2109" i="29"/>
  <c r="G2110" i="29"/>
  <c r="G2111" i="29"/>
  <c r="G2112" i="29"/>
  <c r="G2113" i="29"/>
  <c r="G2114" i="29"/>
  <c r="G2115" i="29"/>
  <c r="G2116" i="29"/>
  <c r="G2117" i="29"/>
  <c r="G2118" i="29"/>
  <c r="G2119" i="29"/>
  <c r="G2120" i="29"/>
  <c r="G2121" i="29"/>
  <c r="G2122" i="29"/>
  <c r="G2123" i="29"/>
  <c r="G2124" i="29"/>
  <c r="G2125" i="29"/>
  <c r="G2126" i="29"/>
  <c r="G2127" i="29"/>
  <c r="G2128" i="29"/>
  <c r="G2129" i="29"/>
  <c r="G2130" i="29"/>
  <c r="G2131" i="29"/>
  <c r="G2132" i="29"/>
  <c r="G2133" i="29"/>
  <c r="G2134" i="29"/>
  <c r="G2135" i="29"/>
  <c r="G2136" i="29"/>
  <c r="G2137" i="29"/>
  <c r="G2138" i="29"/>
  <c r="G2139" i="29"/>
  <c r="G2140" i="29"/>
  <c r="G2141" i="29"/>
  <c r="G2142" i="29"/>
  <c r="G2143" i="29"/>
  <c r="G2144" i="29"/>
  <c r="G2145" i="29"/>
  <c r="G2146" i="29"/>
  <c r="G2147" i="29"/>
  <c r="G2148" i="29"/>
  <c r="G2149" i="29"/>
  <c r="G2150" i="29"/>
  <c r="G2151" i="29"/>
  <c r="G2152" i="29"/>
  <c r="G2153" i="29"/>
  <c r="G2154" i="29"/>
  <c r="G2155" i="29"/>
  <c r="G2156" i="29"/>
  <c r="G2157" i="29"/>
  <c r="G2158" i="29"/>
  <c r="G2159" i="29"/>
  <c r="G2160" i="29"/>
  <c r="G2161" i="29"/>
  <c r="G2162" i="29"/>
  <c r="G2163" i="29"/>
  <c r="G2164" i="29"/>
  <c r="G2165" i="29"/>
  <c r="G2166" i="29"/>
  <c r="G2167" i="29"/>
  <c r="G2168" i="29"/>
  <c r="G2169" i="29"/>
  <c r="G2170" i="29"/>
  <c r="G2171" i="29"/>
  <c r="G2172" i="29"/>
  <c r="G2173" i="29"/>
  <c r="G2174" i="29"/>
  <c r="G2175" i="29"/>
  <c r="G2176" i="29"/>
  <c r="G2177" i="29"/>
  <c r="G2178" i="29"/>
  <c r="G2179" i="29"/>
  <c r="G2180" i="29"/>
  <c r="G2181" i="29"/>
  <c r="G2182" i="29"/>
  <c r="G2183" i="29"/>
  <c r="G2184" i="29"/>
  <c r="G2185" i="29"/>
  <c r="G2186" i="29"/>
  <c r="G2187" i="29"/>
  <c r="G2188" i="29"/>
  <c r="G2189" i="29"/>
  <c r="G2190" i="29"/>
  <c r="G2191" i="29"/>
  <c r="G2192" i="29"/>
  <c r="G2193" i="29"/>
  <c r="G2194" i="29"/>
  <c r="G2195" i="29"/>
  <c r="G2196" i="29"/>
  <c r="G2197" i="29"/>
  <c r="G2198" i="29"/>
  <c r="G2199" i="29"/>
  <c r="G8" i="29"/>
  <c r="C1575" i="30" l="1"/>
  <c r="C1750" i="30"/>
  <c r="AA19" i="29"/>
  <c r="Z19" i="29"/>
  <c r="Y19" i="29"/>
  <c r="X19" i="29"/>
  <c r="W19" i="29"/>
  <c r="V19" i="29"/>
  <c r="C2199" i="29" l="1"/>
  <c r="A2199" i="29"/>
  <c r="H2199" i="29" s="1"/>
  <c r="C2198" i="29"/>
  <c r="A2198" i="29"/>
  <c r="H2198" i="29" s="1"/>
  <c r="C2197" i="29"/>
  <c r="A2197" i="29"/>
  <c r="H2197" i="29" s="1"/>
  <c r="C2196" i="29"/>
  <c r="A2196" i="29"/>
  <c r="H2196" i="29" s="1"/>
  <c r="C2195" i="29"/>
  <c r="A2195" i="29"/>
  <c r="H2195" i="29" s="1"/>
  <c r="C2194" i="29"/>
  <c r="A2194" i="29"/>
  <c r="H2194" i="29" s="1"/>
  <c r="C2193" i="29"/>
  <c r="A2193" i="29"/>
  <c r="H2193" i="29" s="1"/>
  <c r="C2192" i="29"/>
  <c r="A2192" i="29"/>
  <c r="H2192" i="29" s="1"/>
  <c r="C2191" i="29"/>
  <c r="A2191" i="29"/>
  <c r="H2191" i="29" s="1"/>
  <c r="C2190" i="29"/>
  <c r="A2190" i="29"/>
  <c r="H2190" i="29" s="1"/>
  <c r="C2189" i="29"/>
  <c r="A2189" i="29"/>
  <c r="H2189" i="29" s="1"/>
  <c r="C2188" i="29"/>
  <c r="A2188" i="29"/>
  <c r="H2188" i="29" s="1"/>
  <c r="C2187" i="29"/>
  <c r="A2187" i="29"/>
  <c r="H2187" i="29" s="1"/>
  <c r="C2186" i="29"/>
  <c r="A2186" i="29"/>
  <c r="H2186" i="29" s="1"/>
  <c r="C2185" i="29"/>
  <c r="A2185" i="29"/>
  <c r="H2185" i="29" s="1"/>
  <c r="C2184" i="29"/>
  <c r="A2184" i="29"/>
  <c r="H2184" i="29" s="1"/>
  <c r="C2183" i="29"/>
  <c r="A2183" i="29"/>
  <c r="H2183" i="29" s="1"/>
  <c r="C2182" i="29"/>
  <c r="A2182" i="29"/>
  <c r="H2182" i="29" s="1"/>
  <c r="C2181" i="29"/>
  <c r="A2181" i="29"/>
  <c r="H2181" i="29" s="1"/>
  <c r="C2180" i="29"/>
  <c r="A2180" i="29"/>
  <c r="H2180" i="29" s="1"/>
  <c r="C2179" i="29"/>
  <c r="A2179" i="29"/>
  <c r="H2179" i="29" s="1"/>
  <c r="C2178" i="29"/>
  <c r="A2178" i="29"/>
  <c r="H2178" i="29" s="1"/>
  <c r="C2177" i="29"/>
  <c r="A2177" i="29"/>
  <c r="H2177" i="29" s="1"/>
  <c r="C2176" i="29"/>
  <c r="A2176" i="29"/>
  <c r="H2176" i="29" s="1"/>
  <c r="C2175" i="29"/>
  <c r="A2175" i="29"/>
  <c r="H2175" i="29" s="1"/>
  <c r="C2174" i="29"/>
  <c r="A2174" i="29"/>
  <c r="H2174" i="29" s="1"/>
  <c r="C2173" i="29"/>
  <c r="A2173" i="29"/>
  <c r="H2173" i="29" s="1"/>
  <c r="C2172" i="29"/>
  <c r="A2172" i="29"/>
  <c r="H2172" i="29" s="1"/>
  <c r="C2171" i="29"/>
  <c r="A2171" i="29"/>
  <c r="H2171" i="29" s="1"/>
  <c r="C2170" i="29"/>
  <c r="A2170" i="29"/>
  <c r="H2170" i="29" s="1"/>
  <c r="C2169" i="29"/>
  <c r="A2169" i="29"/>
  <c r="H2169" i="29" s="1"/>
  <c r="C2168" i="29"/>
  <c r="A2168" i="29"/>
  <c r="H2168" i="29" s="1"/>
  <c r="C2167" i="29"/>
  <c r="A2167" i="29"/>
  <c r="H2167" i="29" s="1"/>
  <c r="C2166" i="29"/>
  <c r="A2166" i="29"/>
  <c r="H2166" i="29" s="1"/>
  <c r="C2165" i="29"/>
  <c r="A2165" i="29"/>
  <c r="H2165" i="29" s="1"/>
  <c r="C2164" i="29"/>
  <c r="A2164" i="29"/>
  <c r="H2164" i="29" s="1"/>
  <c r="C2163" i="29"/>
  <c r="A2163" i="29"/>
  <c r="H2163" i="29" s="1"/>
  <c r="C2162" i="29"/>
  <c r="A2162" i="29"/>
  <c r="H2162" i="29" s="1"/>
  <c r="C2161" i="29"/>
  <c r="A2161" i="29"/>
  <c r="H2161" i="29" s="1"/>
  <c r="C2160" i="29"/>
  <c r="A2160" i="29"/>
  <c r="H2160" i="29" s="1"/>
  <c r="C2159" i="29"/>
  <c r="A2159" i="29"/>
  <c r="H2159" i="29" s="1"/>
  <c r="C2158" i="29"/>
  <c r="A2158" i="29"/>
  <c r="H2158" i="29" s="1"/>
  <c r="C2157" i="29"/>
  <c r="A2157" i="29"/>
  <c r="H2157" i="29" s="1"/>
  <c r="C2156" i="29"/>
  <c r="A2156" i="29"/>
  <c r="H2156" i="29" s="1"/>
  <c r="C2155" i="29"/>
  <c r="A2155" i="29"/>
  <c r="H2155" i="29" s="1"/>
  <c r="C2154" i="29"/>
  <c r="A2154" i="29"/>
  <c r="H2154" i="29" s="1"/>
  <c r="C2153" i="29"/>
  <c r="A2153" i="29"/>
  <c r="H2153" i="29" s="1"/>
  <c r="C2152" i="29"/>
  <c r="A2152" i="29"/>
  <c r="H2152" i="29" s="1"/>
  <c r="C2151" i="29"/>
  <c r="A2151" i="29"/>
  <c r="H2151" i="29" s="1"/>
  <c r="C2150" i="29"/>
  <c r="A2150" i="29"/>
  <c r="H2150" i="29" s="1"/>
  <c r="C2149" i="29"/>
  <c r="A2149" i="29"/>
  <c r="H2149" i="29" s="1"/>
  <c r="C2148" i="29"/>
  <c r="A2148" i="29"/>
  <c r="H2148" i="29" s="1"/>
  <c r="C2147" i="29"/>
  <c r="A2147" i="29"/>
  <c r="H2147" i="29" s="1"/>
  <c r="C2146" i="29"/>
  <c r="A2146" i="29"/>
  <c r="H2146" i="29" s="1"/>
  <c r="C2145" i="29"/>
  <c r="A2145" i="29"/>
  <c r="H2145" i="29" s="1"/>
  <c r="C2144" i="29"/>
  <c r="A2144" i="29"/>
  <c r="H2144" i="29" s="1"/>
  <c r="C2143" i="29"/>
  <c r="A2143" i="29"/>
  <c r="H2143" i="29" s="1"/>
  <c r="C2142" i="29"/>
  <c r="A2142" i="29"/>
  <c r="H2142" i="29" s="1"/>
  <c r="C2141" i="29"/>
  <c r="A2141" i="29"/>
  <c r="H2141" i="29" s="1"/>
  <c r="C2140" i="29"/>
  <c r="A2140" i="29"/>
  <c r="H2140" i="29" s="1"/>
  <c r="C2139" i="29"/>
  <c r="A2139" i="29"/>
  <c r="H2139" i="29" s="1"/>
  <c r="C2138" i="29"/>
  <c r="A2138" i="29"/>
  <c r="H2138" i="29" s="1"/>
  <c r="C2137" i="29"/>
  <c r="A2137" i="29"/>
  <c r="H2137" i="29" s="1"/>
  <c r="C2136" i="29"/>
  <c r="A2136" i="29"/>
  <c r="H2136" i="29" s="1"/>
  <c r="C2135" i="29"/>
  <c r="A2135" i="29"/>
  <c r="H2135" i="29" s="1"/>
  <c r="C2134" i="29"/>
  <c r="A2134" i="29"/>
  <c r="H2134" i="29" s="1"/>
  <c r="C2133" i="29"/>
  <c r="A2133" i="29"/>
  <c r="H2133" i="29" s="1"/>
  <c r="C2132" i="29"/>
  <c r="A2132" i="29"/>
  <c r="H2132" i="29" s="1"/>
  <c r="C2131" i="29"/>
  <c r="A2131" i="29"/>
  <c r="H2131" i="29" s="1"/>
  <c r="C2130" i="29"/>
  <c r="A2130" i="29"/>
  <c r="H2130" i="29" s="1"/>
  <c r="C2129" i="29"/>
  <c r="A2129" i="29"/>
  <c r="H2129" i="29" s="1"/>
  <c r="C2128" i="29"/>
  <c r="A2128" i="29"/>
  <c r="H2128" i="29" s="1"/>
  <c r="C2127" i="29"/>
  <c r="A2127" i="29"/>
  <c r="H2127" i="29" s="1"/>
  <c r="C2126" i="29"/>
  <c r="A2126" i="29"/>
  <c r="H2126" i="29" s="1"/>
  <c r="C2125" i="29"/>
  <c r="A2125" i="29"/>
  <c r="H2125" i="29" s="1"/>
  <c r="C2124" i="29"/>
  <c r="A2124" i="29"/>
  <c r="H2124" i="29" s="1"/>
  <c r="C2123" i="29"/>
  <c r="A2123" i="29"/>
  <c r="H2123" i="29" s="1"/>
  <c r="C2122" i="29"/>
  <c r="A2122" i="29"/>
  <c r="H2122" i="29" s="1"/>
  <c r="C2121" i="29"/>
  <c r="A2121" i="29"/>
  <c r="H2121" i="29" s="1"/>
  <c r="C2120" i="29"/>
  <c r="A2120" i="29"/>
  <c r="H2120" i="29" s="1"/>
  <c r="C2119" i="29"/>
  <c r="A2119" i="29"/>
  <c r="H2119" i="29" s="1"/>
  <c r="C2118" i="29"/>
  <c r="A2118" i="29"/>
  <c r="H2118" i="29" s="1"/>
  <c r="C2117" i="29"/>
  <c r="A2117" i="29"/>
  <c r="H2117" i="29" s="1"/>
  <c r="C2116" i="29"/>
  <c r="A2116" i="29"/>
  <c r="H2116" i="29" s="1"/>
  <c r="C2115" i="29"/>
  <c r="A2115" i="29"/>
  <c r="H2115" i="29" s="1"/>
  <c r="C2114" i="29"/>
  <c r="A2114" i="29"/>
  <c r="H2114" i="29" s="1"/>
  <c r="C2113" i="29"/>
  <c r="A2113" i="29"/>
  <c r="H2113" i="29" s="1"/>
  <c r="C2112" i="29"/>
  <c r="A2112" i="29"/>
  <c r="H2112" i="29" s="1"/>
  <c r="C2111" i="29"/>
  <c r="A2111" i="29"/>
  <c r="H2111" i="29" s="1"/>
  <c r="C2110" i="29"/>
  <c r="A2110" i="29"/>
  <c r="H2110" i="29" s="1"/>
  <c r="C2109" i="29"/>
  <c r="A2109" i="29"/>
  <c r="H2109" i="29" s="1"/>
  <c r="C2108" i="29"/>
  <c r="A2108" i="29"/>
  <c r="H2108" i="29" s="1"/>
  <c r="C2107" i="29"/>
  <c r="A2107" i="29"/>
  <c r="H2107" i="29" s="1"/>
  <c r="C2106" i="29"/>
  <c r="A2106" i="29"/>
  <c r="H2106" i="29" s="1"/>
  <c r="C2105" i="29"/>
  <c r="A2105" i="29"/>
  <c r="H2105" i="29" s="1"/>
  <c r="C2104" i="29"/>
  <c r="A2104" i="29"/>
  <c r="H2104" i="29" s="1"/>
  <c r="C2103" i="29"/>
  <c r="A2103" i="29"/>
  <c r="H2103" i="29" s="1"/>
  <c r="C2102" i="29"/>
  <c r="A2102" i="29"/>
  <c r="H2102" i="29" s="1"/>
  <c r="C2101" i="29"/>
  <c r="A2101" i="29"/>
  <c r="H2101" i="29" s="1"/>
  <c r="C2100" i="29"/>
  <c r="A2100" i="29"/>
  <c r="H2100" i="29" s="1"/>
  <c r="C2099" i="29"/>
  <c r="A2099" i="29"/>
  <c r="H2099" i="29" s="1"/>
  <c r="C2098" i="29"/>
  <c r="A2098" i="29"/>
  <c r="H2098" i="29" s="1"/>
  <c r="C2097" i="29"/>
  <c r="A2097" i="29"/>
  <c r="H2097" i="29" s="1"/>
  <c r="C2096" i="29"/>
  <c r="A2096" i="29"/>
  <c r="H2096" i="29" s="1"/>
  <c r="C2095" i="29"/>
  <c r="A2095" i="29"/>
  <c r="H2095" i="29" s="1"/>
  <c r="C2094" i="29"/>
  <c r="A2094" i="29"/>
  <c r="H2094" i="29" s="1"/>
  <c r="C2093" i="29"/>
  <c r="A2093" i="29"/>
  <c r="H2093" i="29" s="1"/>
  <c r="C2092" i="29"/>
  <c r="A2092" i="29"/>
  <c r="H2092" i="29" s="1"/>
  <c r="C2091" i="29"/>
  <c r="A2091" i="29"/>
  <c r="H2091" i="29" s="1"/>
  <c r="C2090" i="29"/>
  <c r="A2090" i="29"/>
  <c r="H2090" i="29" s="1"/>
  <c r="C2089" i="29"/>
  <c r="A2089" i="29"/>
  <c r="H2089" i="29" s="1"/>
  <c r="C2088" i="29"/>
  <c r="A2088" i="29"/>
  <c r="H2088" i="29" s="1"/>
  <c r="C2087" i="29"/>
  <c r="A2087" i="29"/>
  <c r="H2087" i="29" s="1"/>
  <c r="C2086" i="29"/>
  <c r="A2086" i="29"/>
  <c r="H2086" i="29" s="1"/>
  <c r="C2085" i="29"/>
  <c r="A2085" i="29"/>
  <c r="H2085" i="29" s="1"/>
  <c r="C2084" i="29"/>
  <c r="A2084" i="29"/>
  <c r="H2084" i="29" s="1"/>
  <c r="C2083" i="29"/>
  <c r="A2083" i="29"/>
  <c r="H2083" i="29" s="1"/>
  <c r="C2082" i="29"/>
  <c r="A2082" i="29"/>
  <c r="H2082" i="29" s="1"/>
  <c r="C2081" i="29"/>
  <c r="A2081" i="29"/>
  <c r="H2081" i="29" s="1"/>
  <c r="C2080" i="29"/>
  <c r="A2080" i="29"/>
  <c r="H2080" i="29" s="1"/>
  <c r="C2079" i="29"/>
  <c r="A2079" i="29"/>
  <c r="H2079" i="29" s="1"/>
  <c r="C2078" i="29"/>
  <c r="A2078" i="29"/>
  <c r="H2078" i="29" s="1"/>
  <c r="C2077" i="29"/>
  <c r="A2077" i="29"/>
  <c r="H2077" i="29" s="1"/>
  <c r="C2076" i="29"/>
  <c r="A2076" i="29"/>
  <c r="H2076" i="29" s="1"/>
  <c r="C2075" i="29"/>
  <c r="A2075" i="29"/>
  <c r="H2075" i="29" s="1"/>
  <c r="C2074" i="29"/>
  <c r="A2074" i="29"/>
  <c r="H2074" i="29" s="1"/>
  <c r="C2073" i="29"/>
  <c r="A2073" i="29"/>
  <c r="H2073" i="29" s="1"/>
  <c r="C2072" i="29"/>
  <c r="A2072" i="29"/>
  <c r="H2072" i="29" s="1"/>
  <c r="C2071" i="29"/>
  <c r="A2071" i="29"/>
  <c r="H2071" i="29" s="1"/>
  <c r="C2070" i="29"/>
  <c r="A2070" i="29"/>
  <c r="H2070" i="29" s="1"/>
  <c r="C2069" i="29"/>
  <c r="A2069" i="29"/>
  <c r="H2069" i="29" s="1"/>
  <c r="C2068" i="29"/>
  <c r="A2068" i="29"/>
  <c r="H2068" i="29" s="1"/>
  <c r="C2067" i="29"/>
  <c r="A2067" i="29"/>
  <c r="H2067" i="29" s="1"/>
  <c r="C2066" i="29"/>
  <c r="A2066" i="29"/>
  <c r="H2066" i="29" s="1"/>
  <c r="C2065" i="29"/>
  <c r="A2065" i="29"/>
  <c r="H2065" i="29" s="1"/>
  <c r="C2064" i="29"/>
  <c r="A2064" i="29"/>
  <c r="H2064" i="29" s="1"/>
  <c r="C2063" i="29"/>
  <c r="A2063" i="29"/>
  <c r="H2063" i="29" s="1"/>
  <c r="C2062" i="29"/>
  <c r="A2062" i="29"/>
  <c r="H2062" i="29" s="1"/>
  <c r="C2061" i="29"/>
  <c r="A2061" i="29"/>
  <c r="H2061" i="29" s="1"/>
  <c r="C2060" i="29"/>
  <c r="A2060" i="29"/>
  <c r="H2060" i="29" s="1"/>
  <c r="C2059" i="29"/>
  <c r="A2059" i="29"/>
  <c r="H2059" i="29" s="1"/>
  <c r="C2058" i="29"/>
  <c r="A2058" i="29"/>
  <c r="H2058" i="29" s="1"/>
  <c r="C2057" i="29"/>
  <c r="A2057" i="29"/>
  <c r="H2057" i="29" s="1"/>
  <c r="C2056" i="29"/>
  <c r="A2056" i="29"/>
  <c r="H2056" i="29" s="1"/>
  <c r="C2055" i="29"/>
  <c r="A2055" i="29"/>
  <c r="H2055" i="29" s="1"/>
  <c r="C2054" i="29"/>
  <c r="A2054" i="29"/>
  <c r="H2054" i="29" s="1"/>
  <c r="C2053" i="29"/>
  <c r="A2053" i="29"/>
  <c r="H2053" i="29" s="1"/>
  <c r="C2052" i="29"/>
  <c r="A2052" i="29"/>
  <c r="H2052" i="29" s="1"/>
  <c r="C2051" i="29"/>
  <c r="A2051" i="29"/>
  <c r="H2051" i="29" s="1"/>
  <c r="C2050" i="29"/>
  <c r="A2050" i="29"/>
  <c r="H2050" i="29" s="1"/>
  <c r="C2049" i="29"/>
  <c r="A2049" i="29"/>
  <c r="H2049" i="29" s="1"/>
  <c r="C2048" i="29"/>
  <c r="A2048" i="29"/>
  <c r="H2048" i="29" s="1"/>
  <c r="C2047" i="29"/>
  <c r="A2047" i="29"/>
  <c r="H2047" i="29" s="1"/>
  <c r="C2046" i="29"/>
  <c r="A2046" i="29"/>
  <c r="H2046" i="29" s="1"/>
  <c r="C2045" i="29"/>
  <c r="A2045" i="29"/>
  <c r="H2045" i="29" s="1"/>
  <c r="C2044" i="29"/>
  <c r="A2044" i="29"/>
  <c r="H2044" i="29" s="1"/>
  <c r="C2043" i="29"/>
  <c r="A2043" i="29"/>
  <c r="H2043" i="29" s="1"/>
  <c r="C2042" i="29"/>
  <c r="A2042" i="29"/>
  <c r="H2042" i="29" s="1"/>
  <c r="C2041" i="29"/>
  <c r="A2041" i="29"/>
  <c r="H2041" i="29" s="1"/>
  <c r="C2040" i="29"/>
  <c r="A2040" i="29"/>
  <c r="H2040" i="29" s="1"/>
  <c r="C2039" i="29"/>
  <c r="A2039" i="29"/>
  <c r="H2039" i="29" s="1"/>
  <c r="C2038" i="29"/>
  <c r="A2038" i="29"/>
  <c r="H2038" i="29" s="1"/>
  <c r="C2037" i="29"/>
  <c r="A2037" i="29"/>
  <c r="H2037" i="29" s="1"/>
  <c r="C2036" i="29"/>
  <c r="A2036" i="29"/>
  <c r="H2036" i="29" s="1"/>
  <c r="C2035" i="29"/>
  <c r="A2035" i="29"/>
  <c r="H2035" i="29" s="1"/>
  <c r="C2034" i="29"/>
  <c r="A2034" i="29"/>
  <c r="H2034" i="29" s="1"/>
  <c r="C2033" i="29"/>
  <c r="A2033" i="29"/>
  <c r="H2033" i="29" s="1"/>
  <c r="C2032" i="29"/>
  <c r="A2032" i="29"/>
  <c r="H2032" i="29" s="1"/>
  <c r="C2031" i="29"/>
  <c r="A2031" i="29"/>
  <c r="H2031" i="29" s="1"/>
  <c r="C2030" i="29"/>
  <c r="A2030" i="29"/>
  <c r="H2030" i="29" s="1"/>
  <c r="C2029" i="29"/>
  <c r="A2029" i="29"/>
  <c r="H2029" i="29" s="1"/>
  <c r="C2028" i="29"/>
  <c r="A2028" i="29"/>
  <c r="H2028" i="29" s="1"/>
  <c r="C2027" i="29"/>
  <c r="A2027" i="29"/>
  <c r="H2027" i="29" s="1"/>
  <c r="C2026" i="29"/>
  <c r="A2026" i="29"/>
  <c r="H2026" i="29" s="1"/>
  <c r="C2025" i="29"/>
  <c r="A2025" i="29"/>
  <c r="H2025" i="29" s="1"/>
  <c r="C2024" i="29"/>
  <c r="A2024" i="29"/>
  <c r="H2024" i="29" s="1"/>
  <c r="C2023" i="29"/>
  <c r="A2023" i="29"/>
  <c r="H2023" i="29" s="1"/>
  <c r="C2022" i="29"/>
  <c r="A2022" i="29"/>
  <c r="H2022" i="29" s="1"/>
  <c r="C2021" i="29"/>
  <c r="A2021" i="29"/>
  <c r="H2021" i="29" s="1"/>
  <c r="C2020" i="29"/>
  <c r="A2020" i="29"/>
  <c r="H2020" i="29" s="1"/>
  <c r="C2019" i="29"/>
  <c r="A2019" i="29"/>
  <c r="H2019" i="29" s="1"/>
  <c r="C2018" i="29"/>
  <c r="A2018" i="29"/>
  <c r="H2018" i="29" s="1"/>
  <c r="C2017" i="29"/>
  <c r="A2017" i="29"/>
  <c r="H2017" i="29" s="1"/>
  <c r="C2016" i="29"/>
  <c r="A2016" i="29"/>
  <c r="H2016" i="29" s="1"/>
  <c r="C2015" i="29"/>
  <c r="A2015" i="29"/>
  <c r="H2015" i="29" s="1"/>
  <c r="C2014" i="29"/>
  <c r="A2014" i="29"/>
  <c r="H2014" i="29" s="1"/>
  <c r="C2013" i="29"/>
  <c r="A2013" i="29"/>
  <c r="H2013" i="29" s="1"/>
  <c r="C2012" i="29"/>
  <c r="A2012" i="29"/>
  <c r="H2012" i="29" s="1"/>
  <c r="C2011" i="29"/>
  <c r="A2011" i="29"/>
  <c r="H2011" i="29" s="1"/>
  <c r="C2010" i="29"/>
  <c r="A2010" i="29"/>
  <c r="H2010" i="29" s="1"/>
  <c r="C2009" i="29"/>
  <c r="A2009" i="29"/>
  <c r="H2009" i="29" s="1"/>
  <c r="C2008" i="29"/>
  <c r="A2008" i="29"/>
  <c r="H2008" i="29" s="1"/>
  <c r="C2007" i="29"/>
  <c r="A2007" i="29"/>
  <c r="H2007" i="29" s="1"/>
  <c r="C2006" i="29"/>
  <c r="A2006" i="29"/>
  <c r="H2006" i="29" s="1"/>
  <c r="C2005" i="29"/>
  <c r="A2005" i="29"/>
  <c r="H2005" i="29" s="1"/>
  <c r="C2004" i="29"/>
  <c r="A2004" i="29"/>
  <c r="H2004" i="29" s="1"/>
  <c r="C2003" i="29"/>
  <c r="A2003" i="29"/>
  <c r="H2003" i="29" s="1"/>
  <c r="C2002" i="29"/>
  <c r="A2002" i="29"/>
  <c r="H2002" i="29" s="1"/>
  <c r="C2001" i="29"/>
  <c r="A2001" i="29"/>
  <c r="H2001" i="29" s="1"/>
  <c r="C2000" i="29"/>
  <c r="A2000" i="29"/>
  <c r="H2000" i="29" s="1"/>
  <c r="C1999" i="29"/>
  <c r="A1999" i="29"/>
  <c r="H1999" i="29" s="1"/>
  <c r="C1998" i="29"/>
  <c r="A1998" i="29"/>
  <c r="H1998" i="29" s="1"/>
  <c r="C1997" i="29"/>
  <c r="A1997" i="29"/>
  <c r="H1997" i="29" s="1"/>
  <c r="C1996" i="29"/>
  <c r="A1996" i="29"/>
  <c r="H1996" i="29" s="1"/>
  <c r="C1995" i="29"/>
  <c r="A1995" i="29"/>
  <c r="H1995" i="29" s="1"/>
  <c r="C1994" i="29"/>
  <c r="A1994" i="29"/>
  <c r="H1994" i="29" s="1"/>
  <c r="C1993" i="29"/>
  <c r="A1993" i="29"/>
  <c r="H1993" i="29" s="1"/>
  <c r="C1992" i="29"/>
  <c r="A1992" i="29"/>
  <c r="H1992" i="29" s="1"/>
  <c r="C1991" i="29"/>
  <c r="A1991" i="29"/>
  <c r="H1991" i="29" s="1"/>
  <c r="C1990" i="29"/>
  <c r="A1990" i="29"/>
  <c r="H1990" i="29" s="1"/>
  <c r="C1989" i="29"/>
  <c r="A1989" i="29"/>
  <c r="H1989" i="29" s="1"/>
  <c r="C1988" i="29"/>
  <c r="A1988" i="29"/>
  <c r="H1988" i="29" s="1"/>
  <c r="C1987" i="29"/>
  <c r="A1987" i="29"/>
  <c r="H1987" i="29" s="1"/>
  <c r="C1986" i="29"/>
  <c r="A1986" i="29"/>
  <c r="H1986" i="29" s="1"/>
  <c r="C1985" i="29"/>
  <c r="A1985" i="29"/>
  <c r="H1985" i="29" s="1"/>
  <c r="C1984" i="29"/>
  <c r="A1984" i="29"/>
  <c r="H1984" i="29" s="1"/>
  <c r="C1983" i="29"/>
  <c r="A1983" i="29"/>
  <c r="H1983" i="29" s="1"/>
  <c r="C1982" i="29"/>
  <c r="A1982" i="29"/>
  <c r="H1982" i="29" s="1"/>
  <c r="C1981" i="29"/>
  <c r="A1981" i="29"/>
  <c r="H1981" i="29" s="1"/>
  <c r="C1980" i="29"/>
  <c r="A1980" i="29"/>
  <c r="H1980" i="29" s="1"/>
  <c r="C1979" i="29"/>
  <c r="A1979" i="29"/>
  <c r="H1979" i="29" s="1"/>
  <c r="C1978" i="29"/>
  <c r="A1978" i="29"/>
  <c r="H1978" i="29" s="1"/>
  <c r="C1977" i="29"/>
  <c r="A1977" i="29"/>
  <c r="H1977" i="29" s="1"/>
  <c r="C1976" i="29"/>
  <c r="A1976" i="29"/>
  <c r="H1976" i="29" s="1"/>
  <c r="C1975" i="29"/>
  <c r="A1975" i="29"/>
  <c r="H1975" i="29" s="1"/>
  <c r="C1974" i="29"/>
  <c r="A1974" i="29"/>
  <c r="H1974" i="29" s="1"/>
  <c r="C1973" i="29"/>
  <c r="A1973" i="29"/>
  <c r="H1973" i="29" s="1"/>
  <c r="C1972" i="29"/>
  <c r="A1972" i="29"/>
  <c r="H1972" i="29" s="1"/>
  <c r="C1971" i="29"/>
  <c r="A1971" i="29"/>
  <c r="H1971" i="29" s="1"/>
  <c r="C1970" i="29"/>
  <c r="A1970" i="29"/>
  <c r="H1970" i="29" s="1"/>
  <c r="C1969" i="29"/>
  <c r="A1969" i="29"/>
  <c r="H1969" i="29" s="1"/>
  <c r="C1968" i="29"/>
  <c r="A1968" i="29"/>
  <c r="H1968" i="29" s="1"/>
  <c r="C1967" i="29"/>
  <c r="A1967" i="29"/>
  <c r="H1967" i="29" s="1"/>
  <c r="C1966" i="29"/>
  <c r="A1966" i="29"/>
  <c r="H1966" i="29" s="1"/>
  <c r="C1965" i="29"/>
  <c r="A1965" i="29"/>
  <c r="H1965" i="29" s="1"/>
  <c r="C1964" i="29"/>
  <c r="A1964" i="29"/>
  <c r="H1964" i="29" s="1"/>
  <c r="C1963" i="29"/>
  <c r="A1963" i="29"/>
  <c r="H1963" i="29" s="1"/>
  <c r="C1962" i="29"/>
  <c r="A1962" i="29"/>
  <c r="H1962" i="29" s="1"/>
  <c r="C1961" i="29"/>
  <c r="A1961" i="29"/>
  <c r="H1961" i="29" s="1"/>
  <c r="C1960" i="29"/>
  <c r="A1960" i="29"/>
  <c r="H1960" i="29" s="1"/>
  <c r="C1959" i="29"/>
  <c r="A1959" i="29"/>
  <c r="H1959" i="29" s="1"/>
  <c r="C1958" i="29"/>
  <c r="A1958" i="29"/>
  <c r="H1958" i="29" s="1"/>
  <c r="C1957" i="29"/>
  <c r="A1957" i="29"/>
  <c r="H1957" i="29" s="1"/>
  <c r="C1956" i="29"/>
  <c r="A1956" i="29"/>
  <c r="H1956" i="29" s="1"/>
  <c r="C1955" i="29"/>
  <c r="A1955" i="29"/>
  <c r="H1955" i="29" s="1"/>
  <c r="C1954" i="29"/>
  <c r="A1954" i="29"/>
  <c r="H1954" i="29" s="1"/>
  <c r="C1953" i="29"/>
  <c r="A1953" i="29"/>
  <c r="H1953" i="29" s="1"/>
  <c r="C1952" i="29"/>
  <c r="A1952" i="29"/>
  <c r="H1952" i="29" s="1"/>
  <c r="C1951" i="29"/>
  <c r="A1951" i="29"/>
  <c r="H1951" i="29" s="1"/>
  <c r="C1950" i="29"/>
  <c r="A1950" i="29"/>
  <c r="H1950" i="29" s="1"/>
  <c r="C1949" i="29"/>
  <c r="A1949" i="29"/>
  <c r="H1949" i="29" s="1"/>
  <c r="C1948" i="29"/>
  <c r="A1948" i="29"/>
  <c r="H1948" i="29" s="1"/>
  <c r="C1947" i="29"/>
  <c r="A1947" i="29"/>
  <c r="H1947" i="29" s="1"/>
  <c r="C1946" i="29"/>
  <c r="A1946" i="29"/>
  <c r="H1946" i="29" s="1"/>
  <c r="C1945" i="29"/>
  <c r="A1945" i="29"/>
  <c r="H1945" i="29" s="1"/>
  <c r="C1944" i="29"/>
  <c r="A1944" i="29"/>
  <c r="H1944" i="29" s="1"/>
  <c r="C1943" i="29"/>
  <c r="A1943" i="29"/>
  <c r="H1943" i="29" s="1"/>
  <c r="C1942" i="29"/>
  <c r="A1942" i="29"/>
  <c r="H1942" i="29" s="1"/>
  <c r="C1941" i="29"/>
  <c r="A1941" i="29"/>
  <c r="H1941" i="29" s="1"/>
  <c r="C1940" i="29"/>
  <c r="A1940" i="29"/>
  <c r="H1940" i="29" s="1"/>
  <c r="C1939" i="29"/>
  <c r="A1939" i="29"/>
  <c r="H1939" i="29" s="1"/>
  <c r="C1938" i="29"/>
  <c r="A1938" i="29"/>
  <c r="H1938" i="29" s="1"/>
  <c r="C1937" i="29"/>
  <c r="A1937" i="29"/>
  <c r="H1937" i="29" s="1"/>
  <c r="C1936" i="29"/>
  <c r="A1936" i="29"/>
  <c r="H1936" i="29" s="1"/>
  <c r="C1935" i="29"/>
  <c r="A1935" i="29"/>
  <c r="H1935" i="29" s="1"/>
  <c r="C1934" i="29"/>
  <c r="A1934" i="29"/>
  <c r="H1934" i="29" s="1"/>
  <c r="C1933" i="29"/>
  <c r="A1933" i="29"/>
  <c r="H1933" i="29" s="1"/>
  <c r="C1932" i="29"/>
  <c r="A1932" i="29"/>
  <c r="H1932" i="29" s="1"/>
  <c r="C1931" i="29"/>
  <c r="A1931" i="29"/>
  <c r="H1931" i="29" s="1"/>
  <c r="C1930" i="29"/>
  <c r="A1930" i="29"/>
  <c r="H1930" i="29" s="1"/>
  <c r="C1929" i="29"/>
  <c r="A1929" i="29"/>
  <c r="H1929" i="29" s="1"/>
  <c r="C1928" i="29"/>
  <c r="A1928" i="29"/>
  <c r="H1928" i="29" s="1"/>
  <c r="C1927" i="29"/>
  <c r="A1927" i="29"/>
  <c r="H1927" i="29" s="1"/>
  <c r="C1926" i="29"/>
  <c r="A1926" i="29"/>
  <c r="H1926" i="29" s="1"/>
  <c r="C1925" i="29"/>
  <c r="A1925" i="29"/>
  <c r="H1925" i="29" s="1"/>
  <c r="C1924" i="29"/>
  <c r="A1924" i="29"/>
  <c r="H1924" i="29" s="1"/>
  <c r="C1923" i="29"/>
  <c r="A1923" i="29"/>
  <c r="H1923" i="29" s="1"/>
  <c r="C1922" i="29"/>
  <c r="A1922" i="29"/>
  <c r="H1922" i="29" s="1"/>
  <c r="C1921" i="29"/>
  <c r="A1921" i="29"/>
  <c r="H1921" i="29" s="1"/>
  <c r="C1920" i="29"/>
  <c r="A1920" i="29"/>
  <c r="H1920" i="29" s="1"/>
  <c r="C1919" i="29"/>
  <c r="A1919" i="29"/>
  <c r="H1919" i="29" s="1"/>
  <c r="C1918" i="29"/>
  <c r="A1918" i="29"/>
  <c r="H1918" i="29" s="1"/>
  <c r="C1917" i="29"/>
  <c r="A1917" i="29"/>
  <c r="H1917" i="29" s="1"/>
  <c r="C1916" i="29"/>
  <c r="A1916" i="29"/>
  <c r="H1916" i="29" s="1"/>
  <c r="C1915" i="29"/>
  <c r="A1915" i="29"/>
  <c r="H1915" i="29" s="1"/>
  <c r="C1914" i="29"/>
  <c r="A1914" i="29"/>
  <c r="H1914" i="29" s="1"/>
  <c r="C1913" i="29"/>
  <c r="A1913" i="29"/>
  <c r="H1913" i="29" s="1"/>
  <c r="C1912" i="29"/>
  <c r="A1912" i="29"/>
  <c r="H1912" i="29" s="1"/>
  <c r="C1911" i="29"/>
  <c r="A1911" i="29"/>
  <c r="H1911" i="29" s="1"/>
  <c r="C1910" i="29"/>
  <c r="A1910" i="29"/>
  <c r="H1910" i="29" s="1"/>
  <c r="C1909" i="29"/>
  <c r="A1909" i="29"/>
  <c r="H1909" i="29" s="1"/>
  <c r="C1908" i="29"/>
  <c r="A1908" i="29"/>
  <c r="H1908" i="29" s="1"/>
  <c r="C1907" i="29"/>
  <c r="A1907" i="29"/>
  <c r="H1907" i="29" s="1"/>
  <c r="C1906" i="29"/>
  <c r="A1906" i="29"/>
  <c r="H1906" i="29" s="1"/>
  <c r="C1905" i="29"/>
  <c r="A1905" i="29"/>
  <c r="H1905" i="29" s="1"/>
  <c r="C1904" i="29"/>
  <c r="A1904" i="29"/>
  <c r="H1904" i="29" s="1"/>
  <c r="C1903" i="29"/>
  <c r="A1903" i="29"/>
  <c r="H1903" i="29" s="1"/>
  <c r="C1902" i="29"/>
  <c r="A1902" i="29"/>
  <c r="H1902" i="29" s="1"/>
  <c r="C1901" i="29"/>
  <c r="A1901" i="29"/>
  <c r="H1901" i="29" s="1"/>
  <c r="C1900" i="29"/>
  <c r="A1900" i="29"/>
  <c r="H1900" i="29" s="1"/>
  <c r="C1899" i="29"/>
  <c r="A1899" i="29"/>
  <c r="H1899" i="29" s="1"/>
  <c r="C1898" i="29"/>
  <c r="A1898" i="29"/>
  <c r="H1898" i="29" s="1"/>
  <c r="C1897" i="29"/>
  <c r="A1897" i="29"/>
  <c r="H1897" i="29" s="1"/>
  <c r="C1896" i="29"/>
  <c r="A1896" i="29"/>
  <c r="H1896" i="29" s="1"/>
  <c r="C1895" i="29"/>
  <c r="A1895" i="29"/>
  <c r="H1895" i="29" s="1"/>
  <c r="C1894" i="29"/>
  <c r="A1894" i="29"/>
  <c r="H1894" i="29" s="1"/>
  <c r="C1893" i="29"/>
  <c r="A1893" i="29"/>
  <c r="H1893" i="29" s="1"/>
  <c r="C1892" i="29"/>
  <c r="A1892" i="29"/>
  <c r="H1892" i="29" s="1"/>
  <c r="C1891" i="29"/>
  <c r="A1891" i="29"/>
  <c r="H1891" i="29" s="1"/>
  <c r="C1890" i="29"/>
  <c r="A1890" i="29"/>
  <c r="H1890" i="29" s="1"/>
  <c r="C1889" i="29"/>
  <c r="A1889" i="29"/>
  <c r="H1889" i="29" s="1"/>
  <c r="C1888" i="29"/>
  <c r="A1888" i="29"/>
  <c r="H1888" i="29" s="1"/>
  <c r="C1887" i="29"/>
  <c r="A1887" i="29"/>
  <c r="H1887" i="29" s="1"/>
  <c r="C1886" i="29"/>
  <c r="A1886" i="29"/>
  <c r="H1886" i="29" s="1"/>
  <c r="C1885" i="29"/>
  <c r="A1885" i="29"/>
  <c r="H1885" i="29" s="1"/>
  <c r="C1884" i="29"/>
  <c r="A1884" i="29"/>
  <c r="H1884" i="29" s="1"/>
  <c r="C1883" i="29"/>
  <c r="A1883" i="29"/>
  <c r="H1883" i="29" s="1"/>
  <c r="C1882" i="29"/>
  <c r="A1882" i="29"/>
  <c r="H1882" i="29" s="1"/>
  <c r="C1881" i="29"/>
  <c r="A1881" i="29"/>
  <c r="H1881" i="29" s="1"/>
  <c r="C1880" i="29"/>
  <c r="A1880" i="29"/>
  <c r="H1880" i="29" s="1"/>
  <c r="C1879" i="29"/>
  <c r="A1879" i="29"/>
  <c r="H1879" i="29" s="1"/>
  <c r="C1878" i="29"/>
  <c r="A1878" i="29"/>
  <c r="H1878" i="29" s="1"/>
  <c r="C1877" i="29"/>
  <c r="A1877" i="29"/>
  <c r="H1877" i="29" s="1"/>
  <c r="C1876" i="29"/>
  <c r="A1876" i="29"/>
  <c r="H1876" i="29" s="1"/>
  <c r="C1875" i="29"/>
  <c r="A1875" i="29"/>
  <c r="H1875" i="29" s="1"/>
  <c r="C1874" i="29"/>
  <c r="A1874" i="29"/>
  <c r="H1874" i="29" s="1"/>
  <c r="C1873" i="29"/>
  <c r="A1873" i="29"/>
  <c r="H1873" i="29" s="1"/>
  <c r="C1872" i="29"/>
  <c r="A1872" i="29"/>
  <c r="H1872" i="29" s="1"/>
  <c r="C1871" i="29"/>
  <c r="A1871" i="29"/>
  <c r="H1871" i="29" s="1"/>
  <c r="C1870" i="29"/>
  <c r="A1870" i="29"/>
  <c r="H1870" i="29" s="1"/>
  <c r="C1869" i="29"/>
  <c r="A1869" i="29"/>
  <c r="H1869" i="29" s="1"/>
  <c r="C1868" i="29"/>
  <c r="A1868" i="29"/>
  <c r="H1868" i="29" s="1"/>
  <c r="C1867" i="29"/>
  <c r="A1867" i="29"/>
  <c r="H1867" i="29" s="1"/>
  <c r="C1866" i="29"/>
  <c r="A1866" i="29"/>
  <c r="H1866" i="29" s="1"/>
  <c r="C1865" i="29"/>
  <c r="A1865" i="29"/>
  <c r="H1865" i="29" s="1"/>
  <c r="C1864" i="29"/>
  <c r="A1864" i="29"/>
  <c r="H1864" i="29" s="1"/>
  <c r="C1863" i="29"/>
  <c r="A1863" i="29"/>
  <c r="H1863" i="29" s="1"/>
  <c r="C1862" i="29"/>
  <c r="A1862" i="29"/>
  <c r="H1862" i="29" s="1"/>
  <c r="C1861" i="29"/>
  <c r="A1861" i="29"/>
  <c r="H1861" i="29" s="1"/>
  <c r="C1860" i="29"/>
  <c r="A1860" i="29"/>
  <c r="H1860" i="29" s="1"/>
  <c r="C1859" i="29"/>
  <c r="A1859" i="29"/>
  <c r="H1859" i="29" s="1"/>
  <c r="C1858" i="29"/>
  <c r="A1858" i="29"/>
  <c r="H1858" i="29" s="1"/>
  <c r="C1857" i="29"/>
  <c r="A1857" i="29"/>
  <c r="H1857" i="29" s="1"/>
  <c r="C1856" i="29"/>
  <c r="A1856" i="29"/>
  <c r="H1856" i="29" s="1"/>
  <c r="C1855" i="29"/>
  <c r="A1855" i="29"/>
  <c r="H1855" i="29" s="1"/>
  <c r="C1854" i="29"/>
  <c r="A1854" i="29"/>
  <c r="H1854" i="29" s="1"/>
  <c r="C1853" i="29"/>
  <c r="A1853" i="29"/>
  <c r="H1853" i="29" s="1"/>
  <c r="C1852" i="29"/>
  <c r="A1852" i="29"/>
  <c r="H1852" i="29" s="1"/>
  <c r="C1851" i="29"/>
  <c r="A1851" i="29"/>
  <c r="H1851" i="29" s="1"/>
  <c r="C1850" i="29"/>
  <c r="A1850" i="29"/>
  <c r="H1850" i="29" s="1"/>
  <c r="C1849" i="29"/>
  <c r="A1849" i="29"/>
  <c r="H1849" i="29" s="1"/>
  <c r="C1848" i="29"/>
  <c r="A1848" i="29"/>
  <c r="H1848" i="29" s="1"/>
  <c r="C1847" i="29"/>
  <c r="A1847" i="29"/>
  <c r="H1847" i="29" s="1"/>
  <c r="C1846" i="29"/>
  <c r="A1846" i="29"/>
  <c r="H1846" i="29" s="1"/>
  <c r="C1845" i="29"/>
  <c r="A1845" i="29"/>
  <c r="H1845" i="29" s="1"/>
  <c r="C1844" i="29"/>
  <c r="A1844" i="29"/>
  <c r="H1844" i="29" s="1"/>
  <c r="C1843" i="29"/>
  <c r="A1843" i="29"/>
  <c r="H1843" i="29" s="1"/>
  <c r="C1842" i="29"/>
  <c r="A1842" i="29"/>
  <c r="H1842" i="29" s="1"/>
  <c r="C1841" i="29"/>
  <c r="A1841" i="29"/>
  <c r="H1841" i="29" s="1"/>
  <c r="C1840" i="29"/>
  <c r="A1840" i="29"/>
  <c r="H1840" i="29" s="1"/>
  <c r="C1839" i="29"/>
  <c r="A1839" i="29"/>
  <c r="H1839" i="29" s="1"/>
  <c r="C1838" i="29"/>
  <c r="A1838" i="29"/>
  <c r="H1838" i="29" s="1"/>
  <c r="C1837" i="29"/>
  <c r="A1837" i="29"/>
  <c r="H1837" i="29" s="1"/>
  <c r="C1836" i="29"/>
  <c r="A1836" i="29"/>
  <c r="H1836" i="29" s="1"/>
  <c r="C1835" i="29"/>
  <c r="A1835" i="29"/>
  <c r="H1835" i="29" s="1"/>
  <c r="C1834" i="29"/>
  <c r="A1834" i="29"/>
  <c r="H1834" i="29" s="1"/>
  <c r="C1833" i="29"/>
  <c r="A1833" i="29"/>
  <c r="H1833" i="29" s="1"/>
  <c r="C1832" i="29"/>
  <c r="A1832" i="29"/>
  <c r="H1832" i="29" s="1"/>
  <c r="C1831" i="29"/>
  <c r="A1831" i="29"/>
  <c r="H1831" i="29" s="1"/>
  <c r="C1830" i="29"/>
  <c r="A1830" i="29"/>
  <c r="H1830" i="29" s="1"/>
  <c r="C1829" i="29"/>
  <c r="A1829" i="29"/>
  <c r="H1829" i="29" s="1"/>
  <c r="C1828" i="29"/>
  <c r="A1828" i="29"/>
  <c r="H1828" i="29" s="1"/>
  <c r="C1827" i="29"/>
  <c r="A1827" i="29"/>
  <c r="H1827" i="29" s="1"/>
  <c r="C1826" i="29"/>
  <c r="A1826" i="29"/>
  <c r="H1826" i="29" s="1"/>
  <c r="C1825" i="29"/>
  <c r="A1825" i="29"/>
  <c r="H1825" i="29" s="1"/>
  <c r="C1824" i="29"/>
  <c r="A1824" i="29"/>
  <c r="H1824" i="29" s="1"/>
  <c r="C1823" i="29"/>
  <c r="A1823" i="29"/>
  <c r="H1823" i="29" s="1"/>
  <c r="C1822" i="29"/>
  <c r="A1822" i="29"/>
  <c r="H1822" i="29" s="1"/>
  <c r="C1821" i="29"/>
  <c r="A1821" i="29"/>
  <c r="H1821" i="29" s="1"/>
  <c r="C1820" i="29"/>
  <c r="A1820" i="29"/>
  <c r="H1820" i="29" s="1"/>
  <c r="C1819" i="29"/>
  <c r="A1819" i="29"/>
  <c r="H1819" i="29" s="1"/>
  <c r="C1818" i="29"/>
  <c r="A1818" i="29"/>
  <c r="H1818" i="29" s="1"/>
  <c r="C1817" i="29"/>
  <c r="A1817" i="29"/>
  <c r="H1817" i="29" s="1"/>
  <c r="C1816" i="29"/>
  <c r="A1816" i="29"/>
  <c r="H1816" i="29" s="1"/>
  <c r="C1815" i="29"/>
  <c r="A1815" i="29"/>
  <c r="H1815" i="29" s="1"/>
  <c r="C1814" i="29"/>
  <c r="A1814" i="29"/>
  <c r="H1814" i="29" s="1"/>
  <c r="C1813" i="29"/>
  <c r="A1813" i="29"/>
  <c r="H1813" i="29" s="1"/>
  <c r="C1812" i="29"/>
  <c r="A1812" i="29"/>
  <c r="H1812" i="29" s="1"/>
  <c r="C1811" i="29"/>
  <c r="A1811" i="29"/>
  <c r="H1811" i="29" s="1"/>
  <c r="C1810" i="29"/>
  <c r="A1810" i="29"/>
  <c r="H1810" i="29" s="1"/>
  <c r="C1809" i="29"/>
  <c r="A1809" i="29"/>
  <c r="H1809" i="29" s="1"/>
  <c r="C1808" i="29"/>
  <c r="A1808" i="29"/>
  <c r="H1808" i="29" s="1"/>
  <c r="C1807" i="29"/>
  <c r="A1807" i="29"/>
  <c r="H1807" i="29" s="1"/>
  <c r="C1806" i="29"/>
  <c r="A1806" i="29"/>
  <c r="H1806" i="29" s="1"/>
  <c r="C1805" i="29"/>
  <c r="A1805" i="29"/>
  <c r="H1805" i="29" s="1"/>
  <c r="C1804" i="29"/>
  <c r="A1804" i="29"/>
  <c r="H1804" i="29" s="1"/>
  <c r="C1803" i="29"/>
  <c r="A1803" i="29"/>
  <c r="H1803" i="29" s="1"/>
  <c r="C1802" i="29"/>
  <c r="A1802" i="29"/>
  <c r="H1802" i="29" s="1"/>
  <c r="C1801" i="29"/>
  <c r="A1801" i="29"/>
  <c r="H1801" i="29" s="1"/>
  <c r="C1800" i="29"/>
  <c r="A1800" i="29"/>
  <c r="H1800" i="29" s="1"/>
  <c r="C1799" i="29"/>
  <c r="A1799" i="29"/>
  <c r="H1799" i="29" s="1"/>
  <c r="C1798" i="29"/>
  <c r="A1798" i="29"/>
  <c r="H1798" i="29" s="1"/>
  <c r="C1797" i="29"/>
  <c r="A1797" i="29"/>
  <c r="H1797" i="29" s="1"/>
  <c r="C1796" i="29"/>
  <c r="A1796" i="29"/>
  <c r="H1796" i="29" s="1"/>
  <c r="C1795" i="29"/>
  <c r="A1795" i="29"/>
  <c r="H1795" i="29" s="1"/>
  <c r="C1794" i="29"/>
  <c r="A1794" i="29"/>
  <c r="H1794" i="29" s="1"/>
  <c r="C1793" i="29"/>
  <c r="A1793" i="29"/>
  <c r="H1793" i="29" s="1"/>
  <c r="C1792" i="29"/>
  <c r="A1792" i="29"/>
  <c r="H1792" i="29" s="1"/>
  <c r="C1791" i="29"/>
  <c r="A1791" i="29"/>
  <c r="H1791" i="29" s="1"/>
  <c r="C1790" i="29"/>
  <c r="A1790" i="29"/>
  <c r="H1790" i="29" s="1"/>
  <c r="C1789" i="29"/>
  <c r="A1789" i="29"/>
  <c r="H1789" i="29" s="1"/>
  <c r="C1788" i="29"/>
  <c r="A1788" i="29"/>
  <c r="H1788" i="29" s="1"/>
  <c r="C1787" i="29"/>
  <c r="A1787" i="29"/>
  <c r="H1787" i="29" s="1"/>
  <c r="C1786" i="29"/>
  <c r="A1786" i="29"/>
  <c r="H1786" i="29" s="1"/>
  <c r="C1785" i="29"/>
  <c r="A1785" i="29"/>
  <c r="H1785" i="29" s="1"/>
  <c r="C1784" i="29"/>
  <c r="A1784" i="29"/>
  <c r="H1784" i="29" s="1"/>
  <c r="C1783" i="29"/>
  <c r="A1783" i="29"/>
  <c r="H1783" i="29" s="1"/>
  <c r="C1782" i="29"/>
  <c r="A1782" i="29"/>
  <c r="H1782" i="29" s="1"/>
  <c r="C1781" i="29"/>
  <c r="A1781" i="29"/>
  <c r="H1781" i="29" s="1"/>
  <c r="C1780" i="29"/>
  <c r="A1780" i="29"/>
  <c r="H1780" i="29" s="1"/>
  <c r="C1779" i="29"/>
  <c r="A1779" i="29"/>
  <c r="H1779" i="29" s="1"/>
  <c r="C1778" i="29"/>
  <c r="A1778" i="29"/>
  <c r="H1778" i="29" s="1"/>
  <c r="C1777" i="29"/>
  <c r="A1777" i="29"/>
  <c r="H1777" i="29" s="1"/>
  <c r="C1776" i="29"/>
  <c r="A1776" i="29"/>
  <c r="H1776" i="29" s="1"/>
  <c r="C1775" i="29"/>
  <c r="A1775" i="29"/>
  <c r="H1775" i="29" s="1"/>
  <c r="C1774" i="29"/>
  <c r="A1774" i="29"/>
  <c r="H1774" i="29" s="1"/>
  <c r="C1773" i="29"/>
  <c r="A1773" i="29"/>
  <c r="H1773" i="29" s="1"/>
  <c r="C1772" i="29"/>
  <c r="A1772" i="29"/>
  <c r="H1772" i="29" s="1"/>
  <c r="C1771" i="29"/>
  <c r="A1771" i="29"/>
  <c r="H1771" i="29" s="1"/>
  <c r="C1770" i="29"/>
  <c r="A1770" i="29"/>
  <c r="H1770" i="29" s="1"/>
  <c r="C1769" i="29"/>
  <c r="A1769" i="29"/>
  <c r="H1769" i="29" s="1"/>
  <c r="C1768" i="29"/>
  <c r="A1768" i="29"/>
  <c r="H1768" i="29" s="1"/>
  <c r="C1767" i="29"/>
  <c r="A1767" i="29"/>
  <c r="H1767" i="29" s="1"/>
  <c r="C1766" i="29"/>
  <c r="A1766" i="29"/>
  <c r="H1766" i="29" s="1"/>
  <c r="C1765" i="29"/>
  <c r="A1765" i="29"/>
  <c r="H1765" i="29" s="1"/>
  <c r="C1764" i="29"/>
  <c r="A1764" i="29"/>
  <c r="H1764" i="29" s="1"/>
  <c r="C1763" i="29"/>
  <c r="A1763" i="29"/>
  <c r="H1763" i="29" s="1"/>
  <c r="C1762" i="29"/>
  <c r="A1762" i="29"/>
  <c r="H1762" i="29" s="1"/>
  <c r="C1761" i="29"/>
  <c r="A1761" i="29"/>
  <c r="H1761" i="29" s="1"/>
  <c r="C1760" i="29"/>
  <c r="A1760" i="29"/>
  <c r="H1760" i="29" s="1"/>
  <c r="C1759" i="29"/>
  <c r="A1759" i="29"/>
  <c r="H1759" i="29" s="1"/>
  <c r="C1758" i="29"/>
  <c r="A1758" i="29"/>
  <c r="H1758" i="29" s="1"/>
  <c r="C1757" i="29"/>
  <c r="A1757" i="29"/>
  <c r="H1757" i="29" s="1"/>
  <c r="C1756" i="29"/>
  <c r="A1756" i="29"/>
  <c r="H1756" i="29" s="1"/>
  <c r="A1755" i="29"/>
  <c r="H1755" i="29" s="1"/>
  <c r="A1754" i="29"/>
  <c r="H1754" i="29" s="1"/>
  <c r="C1753" i="29"/>
  <c r="A1753" i="29"/>
  <c r="H1753" i="29" s="1"/>
  <c r="C1752" i="29"/>
  <c r="A1752" i="29"/>
  <c r="H1752" i="29" s="1"/>
  <c r="A1751" i="29"/>
  <c r="H1751" i="29" s="1"/>
  <c r="C1750" i="29"/>
  <c r="A1750" i="29"/>
  <c r="H1750" i="29" s="1"/>
  <c r="C1749" i="29"/>
  <c r="A1749" i="29"/>
  <c r="H1749" i="29" s="1"/>
  <c r="C1748" i="29"/>
  <c r="A1748" i="29"/>
  <c r="H1748" i="29" s="1"/>
  <c r="C1747" i="29"/>
  <c r="A1747" i="29"/>
  <c r="H1747" i="29" s="1"/>
  <c r="C1746" i="29"/>
  <c r="A1746" i="29"/>
  <c r="H1746" i="29" s="1"/>
  <c r="C1745" i="29"/>
  <c r="A1745" i="29"/>
  <c r="H1745" i="29" s="1"/>
  <c r="C1744" i="29"/>
  <c r="A1744" i="29"/>
  <c r="H1744" i="29" s="1"/>
  <c r="C1743" i="29"/>
  <c r="A1743" i="29"/>
  <c r="H1743" i="29" s="1"/>
  <c r="C1742" i="29"/>
  <c r="A1742" i="29"/>
  <c r="H1742" i="29" s="1"/>
  <c r="C1741" i="29"/>
  <c r="A1741" i="29"/>
  <c r="H1741" i="29" s="1"/>
  <c r="C1740" i="29"/>
  <c r="A1740" i="29"/>
  <c r="H1740" i="29" s="1"/>
  <c r="C1739" i="29"/>
  <c r="A1739" i="29"/>
  <c r="H1739" i="29" s="1"/>
  <c r="C1738" i="29"/>
  <c r="A1738" i="29"/>
  <c r="H1738" i="29" s="1"/>
  <c r="C1737" i="29"/>
  <c r="A1737" i="29"/>
  <c r="H1737" i="29" s="1"/>
  <c r="C1736" i="29"/>
  <c r="A1736" i="29"/>
  <c r="H1736" i="29" s="1"/>
  <c r="C1735" i="29"/>
  <c r="A1735" i="29"/>
  <c r="H1735" i="29" s="1"/>
  <c r="C1734" i="29"/>
  <c r="A1734" i="29"/>
  <c r="H1734" i="29" s="1"/>
  <c r="C1733" i="29"/>
  <c r="A1733" i="29"/>
  <c r="H1733" i="29" s="1"/>
  <c r="C1732" i="29"/>
  <c r="A1732" i="29"/>
  <c r="H1732" i="29" s="1"/>
  <c r="C1731" i="29"/>
  <c r="A1731" i="29"/>
  <c r="H1731" i="29" s="1"/>
  <c r="C1730" i="29"/>
  <c r="A1730" i="29"/>
  <c r="H1730" i="29" s="1"/>
  <c r="C1729" i="29"/>
  <c r="A1729" i="29"/>
  <c r="H1729" i="29" s="1"/>
  <c r="C1728" i="29"/>
  <c r="A1728" i="29"/>
  <c r="H1728" i="29" s="1"/>
  <c r="C1727" i="29"/>
  <c r="A1727" i="29"/>
  <c r="H1727" i="29" s="1"/>
  <c r="C1726" i="29"/>
  <c r="A1726" i="29"/>
  <c r="H1726" i="29" s="1"/>
  <c r="C1725" i="29"/>
  <c r="A1725" i="29"/>
  <c r="H1725" i="29" s="1"/>
  <c r="C1724" i="29"/>
  <c r="A1724" i="29"/>
  <c r="H1724" i="29" s="1"/>
  <c r="C1723" i="29"/>
  <c r="A1723" i="29"/>
  <c r="H1723" i="29" s="1"/>
  <c r="C1722" i="29"/>
  <c r="A1722" i="29"/>
  <c r="H1722" i="29" s="1"/>
  <c r="C1721" i="29"/>
  <c r="A1721" i="29"/>
  <c r="H1721" i="29" s="1"/>
  <c r="C1720" i="29"/>
  <c r="A1720" i="29"/>
  <c r="H1720" i="29" s="1"/>
  <c r="C1719" i="29"/>
  <c r="A1719" i="29"/>
  <c r="H1719" i="29" s="1"/>
  <c r="C1718" i="29"/>
  <c r="A1718" i="29"/>
  <c r="H1718" i="29" s="1"/>
  <c r="C1717" i="29"/>
  <c r="A1717" i="29"/>
  <c r="H1717" i="29" s="1"/>
  <c r="C1716" i="29"/>
  <c r="A1716" i="29"/>
  <c r="H1716" i="29" s="1"/>
  <c r="C1715" i="29"/>
  <c r="A1715" i="29"/>
  <c r="H1715" i="29" s="1"/>
  <c r="C1714" i="29"/>
  <c r="A1714" i="29"/>
  <c r="H1714" i="29" s="1"/>
  <c r="C1713" i="29"/>
  <c r="A1713" i="29"/>
  <c r="H1713" i="29" s="1"/>
  <c r="C1712" i="29"/>
  <c r="A1712" i="29"/>
  <c r="H1712" i="29" s="1"/>
  <c r="C1711" i="29"/>
  <c r="A1711" i="29"/>
  <c r="H1711" i="29" s="1"/>
  <c r="C1710" i="29"/>
  <c r="A1710" i="29"/>
  <c r="H1710" i="29" s="1"/>
  <c r="C1709" i="29"/>
  <c r="A1709" i="29"/>
  <c r="H1709" i="29" s="1"/>
  <c r="C1708" i="29"/>
  <c r="A1708" i="29"/>
  <c r="H1708" i="29" s="1"/>
  <c r="C1707" i="29"/>
  <c r="A1707" i="29"/>
  <c r="H1707" i="29" s="1"/>
  <c r="C1706" i="29"/>
  <c r="A1706" i="29"/>
  <c r="H1706" i="29" s="1"/>
  <c r="C1705" i="29"/>
  <c r="A1705" i="29"/>
  <c r="H1705" i="29" s="1"/>
  <c r="C1704" i="29"/>
  <c r="A1704" i="29"/>
  <c r="H1704" i="29" s="1"/>
  <c r="C1703" i="29"/>
  <c r="A1703" i="29"/>
  <c r="H1703" i="29" s="1"/>
  <c r="C1702" i="29"/>
  <c r="A1702" i="29"/>
  <c r="H1702" i="29" s="1"/>
  <c r="C1701" i="29"/>
  <c r="A1701" i="29"/>
  <c r="H1701" i="29" s="1"/>
  <c r="C1700" i="29"/>
  <c r="A1700" i="29"/>
  <c r="H1700" i="29" s="1"/>
  <c r="C1699" i="29"/>
  <c r="A1699" i="29"/>
  <c r="H1699" i="29" s="1"/>
  <c r="C1698" i="29"/>
  <c r="A1698" i="29"/>
  <c r="H1698" i="29" s="1"/>
  <c r="C1697" i="29"/>
  <c r="A1697" i="29"/>
  <c r="H1697" i="29" s="1"/>
  <c r="C1696" i="29"/>
  <c r="A1696" i="29"/>
  <c r="H1696" i="29" s="1"/>
  <c r="C1695" i="29"/>
  <c r="A1695" i="29"/>
  <c r="H1695" i="29" s="1"/>
  <c r="C1694" i="29"/>
  <c r="A1694" i="29"/>
  <c r="H1694" i="29" s="1"/>
  <c r="C1693" i="29"/>
  <c r="A1693" i="29"/>
  <c r="H1693" i="29" s="1"/>
  <c r="C1692" i="29"/>
  <c r="A1692" i="29"/>
  <c r="H1692" i="29" s="1"/>
  <c r="C1691" i="29"/>
  <c r="A1691" i="29"/>
  <c r="H1691" i="29" s="1"/>
  <c r="C1690" i="29"/>
  <c r="A1690" i="29"/>
  <c r="H1690" i="29" s="1"/>
  <c r="C1689" i="29"/>
  <c r="A1689" i="29"/>
  <c r="H1689" i="29" s="1"/>
  <c r="C1688" i="29"/>
  <c r="A1688" i="29"/>
  <c r="H1688" i="29" s="1"/>
  <c r="C1687" i="29"/>
  <c r="A1687" i="29"/>
  <c r="H1687" i="29" s="1"/>
  <c r="C1686" i="29"/>
  <c r="A1686" i="29"/>
  <c r="H1686" i="29" s="1"/>
  <c r="C1685" i="29"/>
  <c r="A1685" i="29"/>
  <c r="H1685" i="29" s="1"/>
  <c r="C1684" i="29"/>
  <c r="A1684" i="29"/>
  <c r="H1684" i="29" s="1"/>
  <c r="C1683" i="29"/>
  <c r="A1683" i="29"/>
  <c r="H1683" i="29" s="1"/>
  <c r="C1682" i="29"/>
  <c r="A1682" i="29"/>
  <c r="H1682" i="29" s="1"/>
  <c r="C1681" i="29"/>
  <c r="A1681" i="29"/>
  <c r="H1681" i="29" s="1"/>
  <c r="C1680" i="29"/>
  <c r="A1680" i="29"/>
  <c r="H1680" i="29" s="1"/>
  <c r="C1679" i="29"/>
  <c r="A1679" i="29"/>
  <c r="H1679" i="29" s="1"/>
  <c r="C1678" i="29"/>
  <c r="A1678" i="29"/>
  <c r="H1678" i="29" s="1"/>
  <c r="C1677" i="29"/>
  <c r="A1677" i="29"/>
  <c r="H1677" i="29" s="1"/>
  <c r="C1676" i="29"/>
  <c r="A1676" i="29"/>
  <c r="H1676" i="29" s="1"/>
  <c r="C1675" i="29"/>
  <c r="A1675" i="29"/>
  <c r="H1675" i="29" s="1"/>
  <c r="C1674" i="29"/>
  <c r="A1674" i="29"/>
  <c r="H1674" i="29" s="1"/>
  <c r="C1673" i="29"/>
  <c r="A1673" i="29"/>
  <c r="H1673" i="29" s="1"/>
  <c r="C1672" i="29"/>
  <c r="A1672" i="29"/>
  <c r="H1672" i="29" s="1"/>
  <c r="C1671" i="29"/>
  <c r="A1671" i="29"/>
  <c r="H1671" i="29" s="1"/>
  <c r="C1670" i="29"/>
  <c r="A1670" i="29"/>
  <c r="H1670" i="29" s="1"/>
  <c r="C1669" i="29"/>
  <c r="A1669" i="29"/>
  <c r="H1669" i="29" s="1"/>
  <c r="C1668" i="29"/>
  <c r="A1668" i="29"/>
  <c r="H1668" i="29" s="1"/>
  <c r="C1667" i="29"/>
  <c r="A1667" i="29"/>
  <c r="H1667" i="29" s="1"/>
  <c r="C1666" i="29"/>
  <c r="A1666" i="29"/>
  <c r="H1666" i="29" s="1"/>
  <c r="C1665" i="29"/>
  <c r="A1665" i="29"/>
  <c r="H1665" i="29" s="1"/>
  <c r="C1664" i="29"/>
  <c r="A1664" i="29"/>
  <c r="H1664" i="29" s="1"/>
  <c r="C1663" i="29"/>
  <c r="A1663" i="29"/>
  <c r="H1663" i="29" s="1"/>
  <c r="C1662" i="29"/>
  <c r="A1662" i="29"/>
  <c r="H1662" i="29" s="1"/>
  <c r="C1661" i="29"/>
  <c r="A1661" i="29"/>
  <c r="H1661" i="29" s="1"/>
  <c r="C1660" i="29"/>
  <c r="A1660" i="29"/>
  <c r="H1660" i="29" s="1"/>
  <c r="C1659" i="29"/>
  <c r="A1659" i="29"/>
  <c r="H1659" i="29" s="1"/>
  <c r="C1658" i="29"/>
  <c r="A1658" i="29"/>
  <c r="H1658" i="29" s="1"/>
  <c r="C1657" i="29"/>
  <c r="A1657" i="29"/>
  <c r="H1657" i="29" s="1"/>
  <c r="C1656" i="29"/>
  <c r="A1656" i="29"/>
  <c r="H1656" i="29" s="1"/>
  <c r="C1655" i="29"/>
  <c r="A1655" i="29"/>
  <c r="H1655" i="29" s="1"/>
  <c r="C1654" i="29"/>
  <c r="A1654" i="29"/>
  <c r="H1654" i="29" s="1"/>
  <c r="C1653" i="29"/>
  <c r="A1653" i="29"/>
  <c r="H1653" i="29" s="1"/>
  <c r="C1652" i="29"/>
  <c r="A1652" i="29"/>
  <c r="H1652" i="29" s="1"/>
  <c r="C1651" i="29"/>
  <c r="A1651" i="29"/>
  <c r="H1651" i="29" s="1"/>
  <c r="C1650" i="29"/>
  <c r="A1650" i="29"/>
  <c r="H1650" i="29" s="1"/>
  <c r="C1649" i="29"/>
  <c r="A1649" i="29"/>
  <c r="H1649" i="29" s="1"/>
  <c r="C1648" i="29"/>
  <c r="A1648" i="29"/>
  <c r="H1648" i="29" s="1"/>
  <c r="C1647" i="29"/>
  <c r="A1647" i="29"/>
  <c r="H1647" i="29" s="1"/>
  <c r="C1646" i="29"/>
  <c r="A1646" i="29"/>
  <c r="H1646" i="29" s="1"/>
  <c r="C1645" i="29"/>
  <c r="A1645" i="29"/>
  <c r="H1645" i="29" s="1"/>
  <c r="C1644" i="29"/>
  <c r="A1644" i="29"/>
  <c r="H1644" i="29" s="1"/>
  <c r="C1643" i="29"/>
  <c r="A1643" i="29"/>
  <c r="H1643" i="29" s="1"/>
  <c r="C1642" i="29"/>
  <c r="A1642" i="29"/>
  <c r="H1642" i="29" s="1"/>
  <c r="C1641" i="29"/>
  <c r="A1641" i="29"/>
  <c r="H1641" i="29" s="1"/>
  <c r="C1640" i="29"/>
  <c r="A1640" i="29"/>
  <c r="H1640" i="29" s="1"/>
  <c r="C1639" i="29"/>
  <c r="A1639" i="29"/>
  <c r="H1639" i="29" s="1"/>
  <c r="C1638" i="29"/>
  <c r="A1638" i="29"/>
  <c r="H1638" i="29" s="1"/>
  <c r="C1637" i="29"/>
  <c r="A1637" i="29"/>
  <c r="H1637" i="29" s="1"/>
  <c r="C1636" i="29"/>
  <c r="A1636" i="29"/>
  <c r="H1636" i="29" s="1"/>
  <c r="C1635" i="29"/>
  <c r="A1635" i="29"/>
  <c r="H1635" i="29" s="1"/>
  <c r="C1634" i="29"/>
  <c r="A1634" i="29"/>
  <c r="H1634" i="29" s="1"/>
  <c r="C1633" i="29"/>
  <c r="A1633" i="29"/>
  <c r="H1633" i="29" s="1"/>
  <c r="C1632" i="29"/>
  <c r="A1632" i="29"/>
  <c r="H1632" i="29" s="1"/>
  <c r="C1631" i="29"/>
  <c r="A1631" i="29"/>
  <c r="H1631" i="29" s="1"/>
  <c r="C1630" i="29"/>
  <c r="A1630" i="29"/>
  <c r="H1630" i="29" s="1"/>
  <c r="C1629" i="29"/>
  <c r="A1629" i="29"/>
  <c r="H1629" i="29" s="1"/>
  <c r="C1628" i="29"/>
  <c r="A1628" i="29"/>
  <c r="H1628" i="29" s="1"/>
  <c r="C1627" i="29"/>
  <c r="A1627" i="29"/>
  <c r="H1627" i="29" s="1"/>
  <c r="C1626" i="29"/>
  <c r="A1626" i="29"/>
  <c r="H1626" i="29" s="1"/>
  <c r="C1625" i="29"/>
  <c r="A1625" i="29"/>
  <c r="H1625" i="29" s="1"/>
  <c r="C1624" i="29"/>
  <c r="A1624" i="29"/>
  <c r="H1624" i="29" s="1"/>
  <c r="C1623" i="29"/>
  <c r="A1623" i="29"/>
  <c r="H1623" i="29" s="1"/>
  <c r="C1622" i="29"/>
  <c r="A1622" i="29"/>
  <c r="H1622" i="29" s="1"/>
  <c r="C1621" i="29"/>
  <c r="A1621" i="29"/>
  <c r="H1621" i="29" s="1"/>
  <c r="C1620" i="29"/>
  <c r="A1620" i="29"/>
  <c r="H1620" i="29" s="1"/>
  <c r="C1619" i="29"/>
  <c r="A1619" i="29"/>
  <c r="H1619" i="29" s="1"/>
  <c r="C1618" i="29"/>
  <c r="A1618" i="29"/>
  <c r="H1618" i="29" s="1"/>
  <c r="C1617" i="29"/>
  <c r="A1617" i="29"/>
  <c r="H1617" i="29" s="1"/>
  <c r="C1616" i="29"/>
  <c r="A1616" i="29"/>
  <c r="H1616" i="29" s="1"/>
  <c r="C1615" i="29"/>
  <c r="A1615" i="29"/>
  <c r="H1615" i="29" s="1"/>
  <c r="C1614" i="29"/>
  <c r="A1614" i="29"/>
  <c r="H1614" i="29" s="1"/>
  <c r="C1613" i="29"/>
  <c r="A1613" i="29"/>
  <c r="H1613" i="29" s="1"/>
  <c r="C1612" i="29"/>
  <c r="A1612" i="29"/>
  <c r="H1612" i="29" s="1"/>
  <c r="C1611" i="29"/>
  <c r="A1611" i="29"/>
  <c r="H1611" i="29" s="1"/>
  <c r="C1610" i="29"/>
  <c r="A1610" i="29"/>
  <c r="H1610" i="29" s="1"/>
  <c r="C1609" i="29"/>
  <c r="A1609" i="29"/>
  <c r="H1609" i="29" s="1"/>
  <c r="C1608" i="29"/>
  <c r="A1608" i="29"/>
  <c r="H1608" i="29" s="1"/>
  <c r="C1607" i="29"/>
  <c r="A1607" i="29"/>
  <c r="H1607" i="29" s="1"/>
  <c r="C1606" i="29"/>
  <c r="A1606" i="29"/>
  <c r="H1606" i="29" s="1"/>
  <c r="C1605" i="29"/>
  <c r="A1605" i="29"/>
  <c r="H1605" i="29" s="1"/>
  <c r="C1604" i="29"/>
  <c r="A1604" i="29"/>
  <c r="H1604" i="29" s="1"/>
  <c r="C1603" i="29"/>
  <c r="A1603" i="29"/>
  <c r="H1603" i="29" s="1"/>
  <c r="C1602" i="29"/>
  <c r="A1602" i="29"/>
  <c r="H1602" i="29" s="1"/>
  <c r="C1601" i="29"/>
  <c r="A1601" i="29"/>
  <c r="H1601" i="29" s="1"/>
  <c r="C1600" i="29"/>
  <c r="A1600" i="29"/>
  <c r="H1600" i="29" s="1"/>
  <c r="C1599" i="29"/>
  <c r="A1599" i="29"/>
  <c r="H1599" i="29" s="1"/>
  <c r="C1598" i="29"/>
  <c r="A1598" i="29"/>
  <c r="H1598" i="29" s="1"/>
  <c r="C1597" i="29"/>
  <c r="A1597" i="29"/>
  <c r="H1597" i="29" s="1"/>
  <c r="C1596" i="29"/>
  <c r="A1596" i="29"/>
  <c r="H1596" i="29" s="1"/>
  <c r="C1595" i="29"/>
  <c r="A1595" i="29"/>
  <c r="H1595" i="29" s="1"/>
  <c r="C1594" i="29"/>
  <c r="A1594" i="29"/>
  <c r="H1594" i="29" s="1"/>
  <c r="C1593" i="29"/>
  <c r="A1593" i="29"/>
  <c r="H1593" i="29" s="1"/>
  <c r="C1592" i="29"/>
  <c r="A1592" i="29"/>
  <c r="H1592" i="29" s="1"/>
  <c r="C1591" i="29"/>
  <c r="A1591" i="29"/>
  <c r="H1591" i="29" s="1"/>
  <c r="C1590" i="29"/>
  <c r="A1590" i="29"/>
  <c r="H1590" i="29" s="1"/>
  <c r="C1589" i="29"/>
  <c r="A1589" i="29"/>
  <c r="H1589" i="29" s="1"/>
  <c r="C1588" i="29"/>
  <c r="A1588" i="29"/>
  <c r="H1588" i="29" s="1"/>
  <c r="C1587" i="29"/>
  <c r="A1587" i="29"/>
  <c r="H1587" i="29" s="1"/>
  <c r="C1586" i="29"/>
  <c r="A1586" i="29"/>
  <c r="H1586" i="29" s="1"/>
  <c r="C1585" i="29"/>
  <c r="A1585" i="29"/>
  <c r="H1585" i="29" s="1"/>
  <c r="C1584" i="29"/>
  <c r="A1584" i="29"/>
  <c r="H1584" i="29" s="1"/>
  <c r="C1583" i="29"/>
  <c r="A1583" i="29"/>
  <c r="H1583" i="29" s="1"/>
  <c r="C1582" i="29"/>
  <c r="A1582" i="29"/>
  <c r="H1582" i="29" s="1"/>
  <c r="C1581" i="29"/>
  <c r="A1581" i="29"/>
  <c r="H1581" i="29" s="1"/>
  <c r="C1580" i="29"/>
  <c r="A1580" i="29"/>
  <c r="H1580" i="29" s="1"/>
  <c r="C1579" i="29"/>
  <c r="A1579" i="29"/>
  <c r="H1579" i="29" s="1"/>
  <c r="C1578" i="29"/>
  <c r="A1578" i="29"/>
  <c r="H1578" i="29" s="1"/>
  <c r="C1577" i="29"/>
  <c r="A1577" i="29"/>
  <c r="H1577" i="29" s="1"/>
  <c r="A1576" i="29"/>
  <c r="H1576" i="29" s="1"/>
  <c r="C1575" i="29"/>
  <c r="A1575" i="29"/>
  <c r="H1575" i="29" s="1"/>
  <c r="C1574" i="29"/>
  <c r="A1574" i="29"/>
  <c r="H1574" i="29" s="1"/>
  <c r="C1573" i="29"/>
  <c r="A1573" i="29"/>
  <c r="H1573" i="29" s="1"/>
  <c r="C1572" i="29"/>
  <c r="A1572" i="29"/>
  <c r="H1572" i="29" s="1"/>
  <c r="C1571" i="29"/>
  <c r="A1571" i="29"/>
  <c r="H1571" i="29" s="1"/>
  <c r="C1570" i="29"/>
  <c r="A1570" i="29"/>
  <c r="H1570" i="29" s="1"/>
  <c r="C1569" i="29"/>
  <c r="A1569" i="29"/>
  <c r="H1569" i="29" s="1"/>
  <c r="C1568" i="29"/>
  <c r="A1568" i="29"/>
  <c r="H1568" i="29" s="1"/>
  <c r="C1567" i="29"/>
  <c r="A1567" i="29"/>
  <c r="H1567" i="29" s="1"/>
  <c r="C1566" i="29"/>
  <c r="A1566" i="29"/>
  <c r="H1566" i="29" s="1"/>
  <c r="C1565" i="29"/>
  <c r="A1565" i="29"/>
  <c r="H1565" i="29" s="1"/>
  <c r="C1564" i="29"/>
  <c r="A1564" i="29"/>
  <c r="H1564" i="29" s="1"/>
  <c r="C1563" i="29"/>
  <c r="A1563" i="29"/>
  <c r="H1563" i="29" s="1"/>
  <c r="C1562" i="29"/>
  <c r="A1562" i="29"/>
  <c r="H1562" i="29" s="1"/>
  <c r="C1561" i="29"/>
  <c r="A1561" i="29"/>
  <c r="H1561" i="29" s="1"/>
  <c r="C1560" i="29"/>
  <c r="A1560" i="29"/>
  <c r="H1560" i="29" s="1"/>
  <c r="C1559" i="29"/>
  <c r="A1559" i="29"/>
  <c r="H1559" i="29" s="1"/>
  <c r="C1558" i="29"/>
  <c r="A1558" i="29"/>
  <c r="H1558" i="29" s="1"/>
  <c r="C1557" i="29"/>
  <c r="A1557" i="29"/>
  <c r="H1557" i="29" s="1"/>
  <c r="C1556" i="29"/>
  <c r="A1556" i="29"/>
  <c r="H1556" i="29" s="1"/>
  <c r="C1555" i="29"/>
  <c r="A1555" i="29"/>
  <c r="H1555" i="29" s="1"/>
  <c r="C1554" i="29"/>
  <c r="A1554" i="29"/>
  <c r="H1554" i="29" s="1"/>
  <c r="C1553" i="29"/>
  <c r="A1553" i="29"/>
  <c r="H1553" i="29" s="1"/>
  <c r="C1552" i="29"/>
  <c r="A1552" i="29"/>
  <c r="H1552" i="29" s="1"/>
  <c r="C1551" i="29"/>
  <c r="A1551" i="29"/>
  <c r="H1551" i="29" s="1"/>
  <c r="C1550" i="29"/>
  <c r="A1550" i="29"/>
  <c r="H1550" i="29" s="1"/>
  <c r="C1549" i="29"/>
  <c r="A1549" i="29"/>
  <c r="H1549" i="29" s="1"/>
  <c r="C1548" i="29"/>
  <c r="A1548" i="29"/>
  <c r="H1548" i="29" s="1"/>
  <c r="C1547" i="29"/>
  <c r="A1547" i="29"/>
  <c r="H1547" i="29" s="1"/>
  <c r="C1546" i="29"/>
  <c r="A1546" i="29"/>
  <c r="H1546" i="29" s="1"/>
  <c r="C1545" i="29"/>
  <c r="A1545" i="29"/>
  <c r="H1545" i="29" s="1"/>
  <c r="C1544" i="29"/>
  <c r="A1544" i="29"/>
  <c r="H1544" i="29" s="1"/>
  <c r="C1543" i="29"/>
  <c r="A1543" i="29"/>
  <c r="H1543" i="29" s="1"/>
  <c r="C1542" i="29"/>
  <c r="A1542" i="29"/>
  <c r="H1542" i="29" s="1"/>
  <c r="C1541" i="29"/>
  <c r="A1541" i="29"/>
  <c r="H1541" i="29" s="1"/>
  <c r="C1540" i="29"/>
  <c r="A1540" i="29"/>
  <c r="H1540" i="29" s="1"/>
  <c r="C1539" i="29"/>
  <c r="A1539" i="29"/>
  <c r="H1539" i="29" s="1"/>
  <c r="C1538" i="29"/>
  <c r="A1538" i="29"/>
  <c r="H1538" i="29" s="1"/>
  <c r="C1537" i="29"/>
  <c r="A1537" i="29"/>
  <c r="H1537" i="29" s="1"/>
  <c r="C1536" i="29"/>
  <c r="A1536" i="29"/>
  <c r="H1536" i="29" s="1"/>
  <c r="C1535" i="29"/>
  <c r="A1535" i="29"/>
  <c r="H1535" i="29" s="1"/>
  <c r="C1534" i="29"/>
  <c r="A1534" i="29"/>
  <c r="H1534" i="29" s="1"/>
  <c r="C1533" i="29"/>
  <c r="A1533" i="29"/>
  <c r="H1533" i="29" s="1"/>
  <c r="C1532" i="29"/>
  <c r="A1532" i="29"/>
  <c r="H1532" i="29" s="1"/>
  <c r="C1531" i="29"/>
  <c r="A1531" i="29"/>
  <c r="H1531" i="29" s="1"/>
  <c r="C1530" i="29"/>
  <c r="A1530" i="29"/>
  <c r="H1530" i="29" s="1"/>
  <c r="C1529" i="29"/>
  <c r="A1529" i="29"/>
  <c r="H1529" i="29" s="1"/>
  <c r="C1528" i="29"/>
  <c r="A1528" i="29"/>
  <c r="H1528" i="29" s="1"/>
  <c r="C1527" i="29"/>
  <c r="A1527" i="29"/>
  <c r="H1527" i="29" s="1"/>
  <c r="C1526" i="29"/>
  <c r="A1526" i="29"/>
  <c r="H1526" i="29" s="1"/>
  <c r="C1525" i="29"/>
  <c r="A1525" i="29"/>
  <c r="H1525" i="29" s="1"/>
  <c r="C1524" i="29"/>
  <c r="A1524" i="29"/>
  <c r="H1524" i="29" s="1"/>
  <c r="C1523" i="29"/>
  <c r="A1523" i="29"/>
  <c r="H1523" i="29" s="1"/>
  <c r="C1522" i="29"/>
  <c r="A1522" i="29"/>
  <c r="H1522" i="29" s="1"/>
  <c r="C1521" i="29"/>
  <c r="A1521" i="29"/>
  <c r="H1521" i="29" s="1"/>
  <c r="C1520" i="29"/>
  <c r="A1520" i="29"/>
  <c r="H1520" i="29" s="1"/>
  <c r="C1519" i="29"/>
  <c r="A1519" i="29"/>
  <c r="H1519" i="29" s="1"/>
  <c r="C1518" i="29"/>
  <c r="A1518" i="29"/>
  <c r="H1518" i="29" s="1"/>
  <c r="C1517" i="29"/>
  <c r="A1517" i="29"/>
  <c r="H1517" i="29" s="1"/>
  <c r="C1516" i="29"/>
  <c r="A1516" i="29"/>
  <c r="H1516" i="29" s="1"/>
  <c r="C1515" i="29"/>
  <c r="A1515" i="29"/>
  <c r="H1515" i="29" s="1"/>
  <c r="C1514" i="29"/>
  <c r="A1514" i="29"/>
  <c r="H1514" i="29" s="1"/>
  <c r="C1513" i="29"/>
  <c r="A1513" i="29"/>
  <c r="H1513" i="29" s="1"/>
  <c r="C1512" i="29"/>
  <c r="A1512" i="29"/>
  <c r="H1512" i="29" s="1"/>
  <c r="C1511" i="29"/>
  <c r="A1511" i="29"/>
  <c r="H1511" i="29" s="1"/>
  <c r="C1510" i="29"/>
  <c r="A1510" i="29"/>
  <c r="H1510" i="29" s="1"/>
  <c r="C1509" i="29"/>
  <c r="A1509" i="29"/>
  <c r="H1509" i="29" s="1"/>
  <c r="C1508" i="29"/>
  <c r="A1508" i="29"/>
  <c r="H1508" i="29" s="1"/>
  <c r="C1507" i="29"/>
  <c r="A1507" i="29"/>
  <c r="H1507" i="29" s="1"/>
  <c r="C1506" i="29"/>
  <c r="A1506" i="29"/>
  <c r="H1506" i="29" s="1"/>
  <c r="C1505" i="29"/>
  <c r="A1505" i="29"/>
  <c r="H1505" i="29" s="1"/>
  <c r="C1504" i="29"/>
  <c r="A1504" i="29"/>
  <c r="H1504" i="29" s="1"/>
  <c r="C1503" i="29"/>
  <c r="A1503" i="29"/>
  <c r="H1503" i="29" s="1"/>
  <c r="C1502" i="29"/>
  <c r="A1502" i="29"/>
  <c r="H1502" i="29" s="1"/>
  <c r="C1501" i="29"/>
  <c r="A1501" i="29"/>
  <c r="H1501" i="29" s="1"/>
  <c r="C1500" i="29"/>
  <c r="A1500" i="29"/>
  <c r="H1500" i="29" s="1"/>
  <c r="C1499" i="29"/>
  <c r="A1499" i="29"/>
  <c r="H1499" i="29" s="1"/>
  <c r="C1498" i="29"/>
  <c r="A1498" i="29"/>
  <c r="H1498" i="29" s="1"/>
  <c r="C1497" i="29"/>
  <c r="A1497" i="29"/>
  <c r="H1497" i="29" s="1"/>
  <c r="C1496" i="29"/>
  <c r="A1496" i="29"/>
  <c r="H1496" i="29" s="1"/>
  <c r="C1495" i="29"/>
  <c r="A1495" i="29"/>
  <c r="H1495" i="29" s="1"/>
  <c r="C1494" i="29"/>
  <c r="A1494" i="29"/>
  <c r="H1494" i="29" s="1"/>
  <c r="C1493" i="29"/>
  <c r="A1493" i="29"/>
  <c r="H1493" i="29" s="1"/>
  <c r="C1492" i="29"/>
  <c r="A1492" i="29"/>
  <c r="H1492" i="29" s="1"/>
  <c r="C1491" i="29"/>
  <c r="A1491" i="29"/>
  <c r="H1491" i="29" s="1"/>
  <c r="C1490" i="29"/>
  <c r="A1490" i="29"/>
  <c r="H1490" i="29" s="1"/>
  <c r="C1489" i="29"/>
  <c r="A1489" i="29"/>
  <c r="H1489" i="29" s="1"/>
  <c r="C1488" i="29"/>
  <c r="A1488" i="29"/>
  <c r="H1488" i="29" s="1"/>
  <c r="C1487" i="29"/>
  <c r="A1487" i="29"/>
  <c r="H1487" i="29" s="1"/>
  <c r="C1486" i="29"/>
  <c r="A1486" i="29"/>
  <c r="H1486" i="29" s="1"/>
  <c r="C1485" i="29"/>
  <c r="A1485" i="29"/>
  <c r="H1485" i="29" s="1"/>
  <c r="C1484" i="29"/>
  <c r="A1484" i="29"/>
  <c r="H1484" i="29" s="1"/>
  <c r="C1483" i="29"/>
  <c r="A1483" i="29"/>
  <c r="H1483" i="29" s="1"/>
  <c r="C1482" i="29"/>
  <c r="A1482" i="29"/>
  <c r="H1482" i="29" s="1"/>
  <c r="C1481" i="29"/>
  <c r="A1481" i="29"/>
  <c r="H1481" i="29" s="1"/>
  <c r="C1480" i="29"/>
  <c r="A1480" i="29"/>
  <c r="H1480" i="29" s="1"/>
  <c r="C1479" i="29"/>
  <c r="A1479" i="29"/>
  <c r="H1479" i="29" s="1"/>
  <c r="C1478" i="29"/>
  <c r="A1478" i="29"/>
  <c r="H1478" i="29" s="1"/>
  <c r="C1477" i="29"/>
  <c r="A1477" i="29"/>
  <c r="H1477" i="29" s="1"/>
  <c r="C1476" i="29"/>
  <c r="A1476" i="29"/>
  <c r="H1476" i="29" s="1"/>
  <c r="C1475" i="29"/>
  <c r="A1475" i="29"/>
  <c r="H1475" i="29" s="1"/>
  <c r="C1474" i="29"/>
  <c r="A1474" i="29"/>
  <c r="H1474" i="29" s="1"/>
  <c r="C1473" i="29"/>
  <c r="A1473" i="29"/>
  <c r="H1473" i="29" s="1"/>
  <c r="C1472" i="29"/>
  <c r="A1472" i="29"/>
  <c r="H1472" i="29" s="1"/>
  <c r="C1471" i="29"/>
  <c r="A1471" i="29"/>
  <c r="H1471" i="29" s="1"/>
  <c r="C1470" i="29"/>
  <c r="A1470" i="29"/>
  <c r="H1470" i="29" s="1"/>
  <c r="C1469" i="29"/>
  <c r="A1469" i="29"/>
  <c r="H1469" i="29" s="1"/>
  <c r="C1468" i="29"/>
  <c r="A1468" i="29"/>
  <c r="H1468" i="29" s="1"/>
  <c r="C1467" i="29"/>
  <c r="A1467" i="29"/>
  <c r="H1467" i="29" s="1"/>
  <c r="C1466" i="29"/>
  <c r="A1466" i="29"/>
  <c r="H1466" i="29" s="1"/>
  <c r="C1465" i="29"/>
  <c r="A1465" i="29"/>
  <c r="H1465" i="29" s="1"/>
  <c r="C1464" i="29"/>
  <c r="A1464" i="29"/>
  <c r="H1464" i="29" s="1"/>
  <c r="C1463" i="29"/>
  <c r="A1463" i="29"/>
  <c r="H1463" i="29" s="1"/>
  <c r="C1462" i="29"/>
  <c r="A1462" i="29"/>
  <c r="H1462" i="29" s="1"/>
  <c r="C1461" i="29"/>
  <c r="A1461" i="29"/>
  <c r="H1461" i="29" s="1"/>
  <c r="C1460" i="29"/>
  <c r="A1460" i="29"/>
  <c r="H1460" i="29" s="1"/>
  <c r="C1459" i="29"/>
  <c r="A1459" i="29"/>
  <c r="H1459" i="29" s="1"/>
  <c r="C1458" i="29"/>
  <c r="A1458" i="29"/>
  <c r="H1458" i="29" s="1"/>
  <c r="C1457" i="29"/>
  <c r="A1457" i="29"/>
  <c r="H1457" i="29" s="1"/>
  <c r="C1456" i="29"/>
  <c r="A1456" i="29"/>
  <c r="H1456" i="29" s="1"/>
  <c r="C1455" i="29"/>
  <c r="A1455" i="29"/>
  <c r="H1455" i="29" s="1"/>
  <c r="C1454" i="29"/>
  <c r="A1454" i="29"/>
  <c r="H1454" i="29" s="1"/>
  <c r="C1453" i="29"/>
  <c r="A1453" i="29"/>
  <c r="H1453" i="29" s="1"/>
  <c r="C1452" i="29"/>
  <c r="A1452" i="29"/>
  <c r="H1452" i="29" s="1"/>
  <c r="C1451" i="29"/>
  <c r="A1451" i="29"/>
  <c r="H1451" i="29" s="1"/>
  <c r="C1450" i="29"/>
  <c r="A1450" i="29"/>
  <c r="H1450" i="29" s="1"/>
  <c r="C1449" i="29"/>
  <c r="A1449" i="29"/>
  <c r="H1449" i="29" s="1"/>
  <c r="C1448" i="29"/>
  <c r="A1448" i="29"/>
  <c r="H1448" i="29" s="1"/>
  <c r="C1447" i="29"/>
  <c r="A1447" i="29"/>
  <c r="H1447" i="29" s="1"/>
  <c r="C1446" i="29"/>
  <c r="A1446" i="29"/>
  <c r="H1446" i="29" s="1"/>
  <c r="C1445" i="29"/>
  <c r="A1445" i="29"/>
  <c r="H1445" i="29" s="1"/>
  <c r="C1444" i="29"/>
  <c r="A1444" i="29"/>
  <c r="H1444" i="29" s="1"/>
  <c r="C1443" i="29"/>
  <c r="A1443" i="29"/>
  <c r="H1443" i="29" s="1"/>
  <c r="C1442" i="29"/>
  <c r="A1442" i="29"/>
  <c r="H1442" i="29" s="1"/>
  <c r="C1441" i="29"/>
  <c r="A1441" i="29"/>
  <c r="H1441" i="29" s="1"/>
  <c r="C1440" i="29"/>
  <c r="A1440" i="29"/>
  <c r="H1440" i="29" s="1"/>
  <c r="C1439" i="29"/>
  <c r="A1439" i="29"/>
  <c r="H1439" i="29" s="1"/>
  <c r="C1438" i="29"/>
  <c r="A1438" i="29"/>
  <c r="H1438" i="29" s="1"/>
  <c r="C1437" i="29"/>
  <c r="A1437" i="29"/>
  <c r="H1437" i="29" s="1"/>
  <c r="C1436" i="29"/>
  <c r="A1436" i="29"/>
  <c r="H1436" i="29" s="1"/>
  <c r="C1435" i="29"/>
  <c r="A1435" i="29"/>
  <c r="H1435" i="29" s="1"/>
  <c r="C1434" i="29"/>
  <c r="A1434" i="29"/>
  <c r="H1434" i="29" s="1"/>
  <c r="C1433" i="29"/>
  <c r="A1433" i="29"/>
  <c r="H1433" i="29" s="1"/>
  <c r="C1432" i="29"/>
  <c r="A1432" i="29"/>
  <c r="H1432" i="29" s="1"/>
  <c r="C1431" i="29"/>
  <c r="A1431" i="29"/>
  <c r="H1431" i="29" s="1"/>
  <c r="C1430" i="29"/>
  <c r="A1430" i="29"/>
  <c r="H1430" i="29" s="1"/>
  <c r="C1429" i="29"/>
  <c r="A1429" i="29"/>
  <c r="H1429" i="29" s="1"/>
  <c r="C1428" i="29"/>
  <c r="A1428" i="29"/>
  <c r="H1428" i="29" s="1"/>
  <c r="C1427" i="29"/>
  <c r="A1427" i="29"/>
  <c r="H1427" i="29" s="1"/>
  <c r="C1426" i="29"/>
  <c r="A1426" i="29"/>
  <c r="H1426" i="29" s="1"/>
  <c r="C1425" i="29"/>
  <c r="A1425" i="29"/>
  <c r="H1425" i="29" s="1"/>
  <c r="C1424" i="29"/>
  <c r="A1424" i="29"/>
  <c r="H1424" i="29" s="1"/>
  <c r="C1423" i="29"/>
  <c r="A1423" i="29"/>
  <c r="H1423" i="29" s="1"/>
  <c r="C1422" i="29"/>
  <c r="A1422" i="29"/>
  <c r="H1422" i="29" s="1"/>
  <c r="C1421" i="29"/>
  <c r="A1421" i="29"/>
  <c r="H1421" i="29" s="1"/>
  <c r="C1420" i="29"/>
  <c r="A1420" i="29"/>
  <c r="H1420" i="29" s="1"/>
  <c r="C1419" i="29"/>
  <c r="A1419" i="29"/>
  <c r="H1419" i="29" s="1"/>
  <c r="C1418" i="29"/>
  <c r="A1418" i="29"/>
  <c r="H1418" i="29" s="1"/>
  <c r="C1417" i="29"/>
  <c r="A1417" i="29"/>
  <c r="H1417" i="29" s="1"/>
  <c r="C1416" i="29"/>
  <c r="A1416" i="29"/>
  <c r="H1416" i="29" s="1"/>
  <c r="C1415" i="29"/>
  <c r="A1415" i="29"/>
  <c r="H1415" i="29" s="1"/>
  <c r="C1414" i="29"/>
  <c r="A1414" i="29"/>
  <c r="H1414" i="29" s="1"/>
  <c r="C1413" i="29"/>
  <c r="A1413" i="29"/>
  <c r="H1413" i="29" s="1"/>
  <c r="C1412" i="29"/>
  <c r="A1412" i="29"/>
  <c r="H1412" i="29" s="1"/>
  <c r="C1411" i="29"/>
  <c r="A1411" i="29"/>
  <c r="H1411" i="29" s="1"/>
  <c r="C1410" i="29"/>
  <c r="A1410" i="29"/>
  <c r="H1410" i="29" s="1"/>
  <c r="C1409" i="29"/>
  <c r="A1409" i="29"/>
  <c r="H1409" i="29" s="1"/>
  <c r="C1408" i="29"/>
  <c r="A1408" i="29"/>
  <c r="H1408" i="29" s="1"/>
  <c r="C1407" i="29"/>
  <c r="A1407" i="29"/>
  <c r="H1407" i="29" s="1"/>
  <c r="C1406" i="29"/>
  <c r="A1406" i="29"/>
  <c r="H1406" i="29" s="1"/>
  <c r="C1405" i="29"/>
  <c r="A1405" i="29"/>
  <c r="H1405" i="29" s="1"/>
  <c r="C1404" i="29"/>
  <c r="A1404" i="29"/>
  <c r="H1404" i="29" s="1"/>
  <c r="C1403" i="29"/>
  <c r="A1403" i="29"/>
  <c r="H1403" i="29" s="1"/>
  <c r="C1402" i="29"/>
  <c r="A1402" i="29"/>
  <c r="H1402" i="29" s="1"/>
  <c r="C1401" i="29"/>
  <c r="A1401" i="29"/>
  <c r="H1401" i="29" s="1"/>
  <c r="C1400" i="29"/>
  <c r="A1400" i="29"/>
  <c r="H1400" i="29" s="1"/>
  <c r="C1399" i="29"/>
  <c r="A1399" i="29"/>
  <c r="H1399" i="29" s="1"/>
  <c r="C1398" i="29"/>
  <c r="A1398" i="29"/>
  <c r="H1398" i="29" s="1"/>
  <c r="C1397" i="29"/>
  <c r="A1397" i="29"/>
  <c r="H1397" i="29" s="1"/>
  <c r="C1396" i="29"/>
  <c r="A1396" i="29"/>
  <c r="H1396" i="29" s="1"/>
  <c r="C1395" i="29"/>
  <c r="A1395" i="29"/>
  <c r="H1395" i="29" s="1"/>
  <c r="C1394" i="29"/>
  <c r="A1394" i="29"/>
  <c r="H1394" i="29" s="1"/>
  <c r="C1393" i="29"/>
  <c r="A1393" i="29"/>
  <c r="H1393" i="29" s="1"/>
  <c r="C1392" i="29"/>
  <c r="A1392" i="29"/>
  <c r="H1392" i="29" s="1"/>
  <c r="C1391" i="29"/>
  <c r="A1391" i="29"/>
  <c r="H1391" i="29" s="1"/>
  <c r="C1390" i="29"/>
  <c r="A1390" i="29"/>
  <c r="H1390" i="29" s="1"/>
  <c r="C1389" i="29"/>
  <c r="A1389" i="29"/>
  <c r="H1389" i="29" s="1"/>
  <c r="C1388" i="29"/>
  <c r="A1388" i="29"/>
  <c r="H1388" i="29" s="1"/>
  <c r="C1387" i="29"/>
  <c r="A1387" i="29"/>
  <c r="H1387" i="29" s="1"/>
  <c r="C1386" i="29"/>
  <c r="A1386" i="29"/>
  <c r="H1386" i="29" s="1"/>
  <c r="C1385" i="29"/>
  <c r="A1385" i="29"/>
  <c r="H1385" i="29" s="1"/>
  <c r="C1384" i="29"/>
  <c r="A1384" i="29"/>
  <c r="H1384" i="29" s="1"/>
  <c r="C1383" i="29"/>
  <c r="A1383" i="29"/>
  <c r="H1383" i="29" s="1"/>
  <c r="C1382" i="29"/>
  <c r="A1382" i="29"/>
  <c r="H1382" i="29" s="1"/>
  <c r="C1381" i="29"/>
  <c r="A1381" i="29"/>
  <c r="H1381" i="29" s="1"/>
  <c r="C1380" i="29"/>
  <c r="A1380" i="29"/>
  <c r="H1380" i="29" s="1"/>
  <c r="C1379" i="29"/>
  <c r="A1379" i="29"/>
  <c r="H1379" i="29" s="1"/>
  <c r="C1378" i="29"/>
  <c r="A1378" i="29"/>
  <c r="H1378" i="29" s="1"/>
  <c r="C1377" i="29"/>
  <c r="A1377" i="29"/>
  <c r="H1377" i="29" s="1"/>
  <c r="C1376" i="29"/>
  <c r="A1376" i="29"/>
  <c r="H1376" i="29" s="1"/>
  <c r="C1375" i="29"/>
  <c r="A1375" i="29"/>
  <c r="H1375" i="29" s="1"/>
  <c r="C1374" i="29"/>
  <c r="A1374" i="29"/>
  <c r="H1374" i="29" s="1"/>
  <c r="C1373" i="29"/>
  <c r="A1373" i="29"/>
  <c r="H1373" i="29" s="1"/>
  <c r="C1372" i="29"/>
  <c r="A1372" i="29"/>
  <c r="H1372" i="29" s="1"/>
  <c r="C1371" i="29"/>
  <c r="A1371" i="29"/>
  <c r="H1371" i="29" s="1"/>
  <c r="C1370" i="29"/>
  <c r="A1370" i="29"/>
  <c r="H1370" i="29" s="1"/>
  <c r="C1369" i="29"/>
  <c r="A1369" i="29"/>
  <c r="H1369" i="29" s="1"/>
  <c r="C1368" i="29"/>
  <c r="A1368" i="29"/>
  <c r="H1368" i="29" s="1"/>
  <c r="C1367" i="29"/>
  <c r="A1367" i="29"/>
  <c r="H1367" i="29" s="1"/>
  <c r="C1366" i="29"/>
  <c r="A1366" i="29"/>
  <c r="H1366" i="29" s="1"/>
  <c r="C1365" i="29"/>
  <c r="A1365" i="29"/>
  <c r="H1365" i="29" s="1"/>
  <c r="C1364" i="29"/>
  <c r="A1364" i="29"/>
  <c r="H1364" i="29" s="1"/>
  <c r="C1363" i="29"/>
  <c r="A1363" i="29"/>
  <c r="H1363" i="29" s="1"/>
  <c r="C1362" i="29"/>
  <c r="A1362" i="29"/>
  <c r="H1362" i="29" s="1"/>
  <c r="C1361" i="29"/>
  <c r="A1361" i="29"/>
  <c r="H1361" i="29" s="1"/>
  <c r="C1360" i="29"/>
  <c r="A1360" i="29"/>
  <c r="H1360" i="29" s="1"/>
  <c r="C1359" i="29"/>
  <c r="A1359" i="29"/>
  <c r="H1359" i="29" s="1"/>
  <c r="C1358" i="29"/>
  <c r="A1358" i="29"/>
  <c r="H1358" i="29" s="1"/>
  <c r="C1357" i="29"/>
  <c r="A1357" i="29"/>
  <c r="H1357" i="29" s="1"/>
  <c r="C1356" i="29"/>
  <c r="A1356" i="29"/>
  <c r="H1356" i="29" s="1"/>
  <c r="C1355" i="29"/>
  <c r="A1355" i="29"/>
  <c r="H1355" i="29" s="1"/>
  <c r="C1354" i="29"/>
  <c r="A1354" i="29"/>
  <c r="H1354" i="29" s="1"/>
  <c r="C1353" i="29"/>
  <c r="A1353" i="29"/>
  <c r="H1353" i="29" s="1"/>
  <c r="C1352" i="29"/>
  <c r="A1352" i="29"/>
  <c r="H1352" i="29" s="1"/>
  <c r="C1351" i="29"/>
  <c r="A1351" i="29"/>
  <c r="H1351" i="29" s="1"/>
  <c r="C1350" i="29"/>
  <c r="A1350" i="29"/>
  <c r="H1350" i="29" s="1"/>
  <c r="C1349" i="29"/>
  <c r="A1349" i="29"/>
  <c r="H1349" i="29" s="1"/>
  <c r="C1348" i="29"/>
  <c r="A1348" i="29"/>
  <c r="H1348" i="29" s="1"/>
  <c r="C1347" i="29"/>
  <c r="A1347" i="29"/>
  <c r="H1347" i="29" s="1"/>
  <c r="C1346" i="29"/>
  <c r="A1346" i="29"/>
  <c r="H1346" i="29" s="1"/>
  <c r="C1345" i="29"/>
  <c r="A1345" i="29"/>
  <c r="H1345" i="29" s="1"/>
  <c r="C1344" i="29"/>
  <c r="A1344" i="29"/>
  <c r="H1344" i="29" s="1"/>
  <c r="C1343" i="29"/>
  <c r="A1343" i="29"/>
  <c r="H1343" i="29" s="1"/>
  <c r="C1342" i="29"/>
  <c r="A1342" i="29"/>
  <c r="H1342" i="29" s="1"/>
  <c r="C1341" i="29"/>
  <c r="A1341" i="29"/>
  <c r="H1341" i="29" s="1"/>
  <c r="C1340" i="29"/>
  <c r="A1340" i="29"/>
  <c r="H1340" i="29" s="1"/>
  <c r="C1339" i="29"/>
  <c r="A1339" i="29"/>
  <c r="H1339" i="29" s="1"/>
  <c r="C1338" i="29"/>
  <c r="A1338" i="29"/>
  <c r="H1338" i="29" s="1"/>
  <c r="C1337" i="29"/>
  <c r="A1337" i="29"/>
  <c r="H1337" i="29" s="1"/>
  <c r="C1336" i="29"/>
  <c r="A1336" i="29"/>
  <c r="H1336" i="29" s="1"/>
  <c r="C1335" i="29"/>
  <c r="A1335" i="29"/>
  <c r="H1335" i="29" s="1"/>
  <c r="C1334" i="29"/>
  <c r="A1334" i="29"/>
  <c r="H1334" i="29" s="1"/>
  <c r="C1333" i="29"/>
  <c r="A1333" i="29"/>
  <c r="H1333" i="29" s="1"/>
  <c r="C1332" i="29"/>
  <c r="A1332" i="29"/>
  <c r="H1332" i="29" s="1"/>
  <c r="C1331" i="29"/>
  <c r="A1331" i="29"/>
  <c r="H1331" i="29" s="1"/>
  <c r="C1330" i="29"/>
  <c r="A1330" i="29"/>
  <c r="H1330" i="29" s="1"/>
  <c r="C1329" i="29"/>
  <c r="A1329" i="29"/>
  <c r="H1329" i="29" s="1"/>
  <c r="C1328" i="29"/>
  <c r="A1328" i="29"/>
  <c r="H1328" i="29" s="1"/>
  <c r="C1327" i="29"/>
  <c r="A1327" i="29"/>
  <c r="H1327" i="29" s="1"/>
  <c r="C1326" i="29"/>
  <c r="A1326" i="29"/>
  <c r="H1326" i="29" s="1"/>
  <c r="C1325" i="29"/>
  <c r="A1325" i="29"/>
  <c r="H1325" i="29" s="1"/>
  <c r="C1324" i="29"/>
  <c r="A1324" i="29"/>
  <c r="H1324" i="29" s="1"/>
  <c r="C1323" i="29"/>
  <c r="A1323" i="29"/>
  <c r="H1323" i="29" s="1"/>
  <c r="C1322" i="29"/>
  <c r="A1322" i="29"/>
  <c r="H1322" i="29" s="1"/>
  <c r="C1321" i="29"/>
  <c r="A1321" i="29"/>
  <c r="H1321" i="29" s="1"/>
  <c r="C1320" i="29"/>
  <c r="A1320" i="29"/>
  <c r="H1320" i="29" s="1"/>
  <c r="C1319" i="29"/>
  <c r="A1319" i="29"/>
  <c r="H1319" i="29" s="1"/>
  <c r="C1318" i="29"/>
  <c r="A1318" i="29"/>
  <c r="H1318" i="29" s="1"/>
  <c r="C1317" i="29"/>
  <c r="A1317" i="29"/>
  <c r="H1317" i="29" s="1"/>
  <c r="C1316" i="29"/>
  <c r="A1316" i="29"/>
  <c r="H1316" i="29" s="1"/>
  <c r="C1315" i="29"/>
  <c r="A1315" i="29"/>
  <c r="H1315" i="29" s="1"/>
  <c r="C1314" i="29"/>
  <c r="A1314" i="29"/>
  <c r="H1314" i="29" s="1"/>
  <c r="C1313" i="29"/>
  <c r="A1313" i="29"/>
  <c r="H1313" i="29" s="1"/>
  <c r="C1312" i="29"/>
  <c r="A1312" i="29"/>
  <c r="H1312" i="29" s="1"/>
  <c r="C1311" i="29"/>
  <c r="A1311" i="29"/>
  <c r="H1311" i="29" s="1"/>
  <c r="C1310" i="29"/>
  <c r="A1310" i="29"/>
  <c r="H1310" i="29" s="1"/>
  <c r="C1309" i="29"/>
  <c r="A1309" i="29"/>
  <c r="H1309" i="29" s="1"/>
  <c r="C1308" i="29"/>
  <c r="A1308" i="29"/>
  <c r="H1308" i="29" s="1"/>
  <c r="C1307" i="29"/>
  <c r="A1307" i="29"/>
  <c r="H1307" i="29" s="1"/>
  <c r="C1306" i="29"/>
  <c r="A1306" i="29"/>
  <c r="H1306" i="29" s="1"/>
  <c r="C1305" i="29"/>
  <c r="A1305" i="29"/>
  <c r="H1305" i="29" s="1"/>
  <c r="C1304" i="29"/>
  <c r="A1304" i="29"/>
  <c r="H1304" i="29" s="1"/>
  <c r="C1303" i="29"/>
  <c r="A1303" i="29"/>
  <c r="H1303" i="29" s="1"/>
  <c r="C1302" i="29"/>
  <c r="A1302" i="29"/>
  <c r="H1302" i="29" s="1"/>
  <c r="C1301" i="29"/>
  <c r="A1301" i="29"/>
  <c r="H1301" i="29" s="1"/>
  <c r="C1300" i="29"/>
  <c r="A1300" i="29"/>
  <c r="H1300" i="29" s="1"/>
  <c r="C1299" i="29"/>
  <c r="A1299" i="29"/>
  <c r="H1299" i="29" s="1"/>
  <c r="C1298" i="29"/>
  <c r="A1298" i="29"/>
  <c r="H1298" i="29" s="1"/>
  <c r="C1297" i="29"/>
  <c r="A1297" i="29"/>
  <c r="H1297" i="29" s="1"/>
  <c r="C1296" i="29"/>
  <c r="A1296" i="29"/>
  <c r="H1296" i="29" s="1"/>
  <c r="C1295" i="29"/>
  <c r="A1295" i="29"/>
  <c r="H1295" i="29" s="1"/>
  <c r="C1294" i="29"/>
  <c r="A1294" i="29"/>
  <c r="H1294" i="29" s="1"/>
  <c r="C1293" i="29"/>
  <c r="A1293" i="29"/>
  <c r="H1293" i="29" s="1"/>
  <c r="C1292" i="29"/>
  <c r="A1292" i="29"/>
  <c r="H1292" i="29" s="1"/>
  <c r="C1291" i="29"/>
  <c r="A1291" i="29"/>
  <c r="H1291" i="29" s="1"/>
  <c r="C1290" i="29"/>
  <c r="A1290" i="29"/>
  <c r="H1290" i="29" s="1"/>
  <c r="C1289" i="29"/>
  <c r="A1289" i="29"/>
  <c r="H1289" i="29" s="1"/>
  <c r="C1288" i="29"/>
  <c r="A1288" i="29"/>
  <c r="H1288" i="29" s="1"/>
  <c r="C1287" i="29"/>
  <c r="A1287" i="29"/>
  <c r="H1287" i="29" s="1"/>
  <c r="C1286" i="29"/>
  <c r="A1286" i="29"/>
  <c r="H1286" i="29" s="1"/>
  <c r="C1285" i="29"/>
  <c r="A1285" i="29"/>
  <c r="H1285" i="29" s="1"/>
  <c r="C1284" i="29"/>
  <c r="A1284" i="29"/>
  <c r="H1284" i="29" s="1"/>
  <c r="C1283" i="29"/>
  <c r="A1283" i="29"/>
  <c r="H1283" i="29" s="1"/>
  <c r="C1282" i="29"/>
  <c r="A1282" i="29"/>
  <c r="H1282" i="29" s="1"/>
  <c r="C1281" i="29"/>
  <c r="A1281" i="29"/>
  <c r="H1281" i="29" s="1"/>
  <c r="C1280" i="29"/>
  <c r="A1280" i="29"/>
  <c r="H1280" i="29" s="1"/>
  <c r="C1279" i="29"/>
  <c r="A1279" i="29"/>
  <c r="H1279" i="29" s="1"/>
  <c r="C1278" i="29"/>
  <c r="A1278" i="29"/>
  <c r="H1278" i="29" s="1"/>
  <c r="C1277" i="29"/>
  <c r="A1277" i="29"/>
  <c r="H1277" i="29" s="1"/>
  <c r="C1276" i="29"/>
  <c r="A1276" i="29"/>
  <c r="H1276" i="29" s="1"/>
  <c r="C1275" i="29"/>
  <c r="A1275" i="29"/>
  <c r="H1275" i="29" s="1"/>
  <c r="C1274" i="29"/>
  <c r="A1274" i="29"/>
  <c r="H1274" i="29" s="1"/>
  <c r="C1273" i="29"/>
  <c r="A1273" i="29"/>
  <c r="H1273" i="29" s="1"/>
  <c r="C1272" i="29"/>
  <c r="A1272" i="29"/>
  <c r="H1272" i="29" s="1"/>
  <c r="C1271" i="29"/>
  <c r="A1271" i="29"/>
  <c r="H1271" i="29" s="1"/>
  <c r="C1270" i="29"/>
  <c r="A1270" i="29"/>
  <c r="H1270" i="29" s="1"/>
  <c r="C1269" i="29"/>
  <c r="A1269" i="29"/>
  <c r="H1269" i="29" s="1"/>
  <c r="C1268" i="29"/>
  <c r="A1268" i="29"/>
  <c r="H1268" i="29" s="1"/>
  <c r="C1267" i="29"/>
  <c r="A1267" i="29"/>
  <c r="H1267" i="29" s="1"/>
  <c r="C1266" i="29"/>
  <c r="A1266" i="29"/>
  <c r="H1266" i="29" s="1"/>
  <c r="C1265" i="29"/>
  <c r="A1265" i="29"/>
  <c r="H1265" i="29" s="1"/>
  <c r="C1264" i="29"/>
  <c r="A1264" i="29"/>
  <c r="H1264" i="29" s="1"/>
  <c r="C1263" i="29"/>
  <c r="A1263" i="29"/>
  <c r="H1263" i="29" s="1"/>
  <c r="C1262" i="29"/>
  <c r="A1262" i="29"/>
  <c r="H1262" i="29" s="1"/>
  <c r="C1261" i="29"/>
  <c r="A1261" i="29"/>
  <c r="H1261" i="29" s="1"/>
  <c r="C1260" i="29"/>
  <c r="A1260" i="29"/>
  <c r="H1260" i="29" s="1"/>
  <c r="C1259" i="29"/>
  <c r="A1259" i="29"/>
  <c r="H1259" i="29" s="1"/>
  <c r="C1258" i="29"/>
  <c r="A1258" i="29"/>
  <c r="H1258" i="29" s="1"/>
  <c r="C1257" i="29"/>
  <c r="A1257" i="29"/>
  <c r="H1257" i="29" s="1"/>
  <c r="C1256" i="29"/>
  <c r="A1256" i="29"/>
  <c r="H1256" i="29" s="1"/>
  <c r="C1255" i="29"/>
  <c r="A1255" i="29"/>
  <c r="H1255" i="29" s="1"/>
  <c r="C1254" i="29"/>
  <c r="A1254" i="29"/>
  <c r="H1254" i="29" s="1"/>
  <c r="C1253" i="29"/>
  <c r="A1253" i="29"/>
  <c r="H1253" i="29" s="1"/>
  <c r="C1252" i="29"/>
  <c r="A1252" i="29"/>
  <c r="H1252" i="29" s="1"/>
  <c r="C1251" i="29"/>
  <c r="A1251" i="29"/>
  <c r="H1251" i="29" s="1"/>
  <c r="C1250" i="29"/>
  <c r="A1250" i="29"/>
  <c r="H1250" i="29" s="1"/>
  <c r="C1249" i="29"/>
  <c r="A1249" i="29"/>
  <c r="H1249" i="29" s="1"/>
  <c r="C1248" i="29"/>
  <c r="A1248" i="29"/>
  <c r="H1248" i="29" s="1"/>
  <c r="C1247" i="29"/>
  <c r="A1247" i="29"/>
  <c r="H1247" i="29" s="1"/>
  <c r="C1246" i="29"/>
  <c r="A1246" i="29"/>
  <c r="H1246" i="29" s="1"/>
  <c r="C1245" i="29"/>
  <c r="A1245" i="29"/>
  <c r="H1245" i="29" s="1"/>
  <c r="C1244" i="29"/>
  <c r="A1244" i="29"/>
  <c r="H1244" i="29" s="1"/>
  <c r="C1243" i="29"/>
  <c r="A1243" i="29"/>
  <c r="H1243" i="29" s="1"/>
  <c r="C1242" i="29"/>
  <c r="A1242" i="29"/>
  <c r="H1242" i="29" s="1"/>
  <c r="C1241" i="29"/>
  <c r="A1241" i="29"/>
  <c r="H1241" i="29" s="1"/>
  <c r="C1240" i="29"/>
  <c r="A1240" i="29"/>
  <c r="H1240" i="29" s="1"/>
  <c r="C1239" i="29"/>
  <c r="A1239" i="29"/>
  <c r="H1239" i="29" s="1"/>
  <c r="C1238" i="29"/>
  <c r="A1238" i="29"/>
  <c r="H1238" i="29" s="1"/>
  <c r="C1237" i="29"/>
  <c r="A1237" i="29"/>
  <c r="H1237" i="29" s="1"/>
  <c r="C1236" i="29"/>
  <c r="A1236" i="29"/>
  <c r="H1236" i="29" s="1"/>
  <c r="C1235" i="29"/>
  <c r="A1235" i="29"/>
  <c r="H1235" i="29" s="1"/>
  <c r="C1234" i="29"/>
  <c r="A1234" i="29"/>
  <c r="H1234" i="29" s="1"/>
  <c r="C1233" i="29"/>
  <c r="A1233" i="29"/>
  <c r="H1233" i="29" s="1"/>
  <c r="C1232" i="29"/>
  <c r="A1232" i="29"/>
  <c r="H1232" i="29" s="1"/>
  <c r="C1231" i="29"/>
  <c r="A1231" i="29"/>
  <c r="H1231" i="29" s="1"/>
  <c r="C1230" i="29"/>
  <c r="A1230" i="29"/>
  <c r="H1230" i="29" s="1"/>
  <c r="C1229" i="29"/>
  <c r="A1229" i="29"/>
  <c r="H1229" i="29" s="1"/>
  <c r="C1228" i="29"/>
  <c r="A1228" i="29"/>
  <c r="H1228" i="29" s="1"/>
  <c r="C1227" i="29"/>
  <c r="A1227" i="29"/>
  <c r="H1227" i="29" s="1"/>
  <c r="C1226" i="29"/>
  <c r="A1226" i="29"/>
  <c r="H1226" i="29" s="1"/>
  <c r="C1225" i="29"/>
  <c r="A1225" i="29"/>
  <c r="H1225" i="29" s="1"/>
  <c r="C1224" i="29"/>
  <c r="A1224" i="29"/>
  <c r="H1224" i="29" s="1"/>
  <c r="C1223" i="29"/>
  <c r="A1223" i="29"/>
  <c r="H1223" i="29" s="1"/>
  <c r="C1222" i="29"/>
  <c r="A1222" i="29"/>
  <c r="H1222" i="29" s="1"/>
  <c r="C1221" i="29"/>
  <c r="A1221" i="29"/>
  <c r="H1221" i="29" s="1"/>
  <c r="C1220" i="29"/>
  <c r="A1220" i="29"/>
  <c r="H1220" i="29" s="1"/>
  <c r="C1219" i="29"/>
  <c r="A1219" i="29"/>
  <c r="H1219" i="29" s="1"/>
  <c r="C1218" i="29"/>
  <c r="A1218" i="29"/>
  <c r="H1218" i="29" s="1"/>
  <c r="C1217" i="29"/>
  <c r="A1217" i="29"/>
  <c r="H1217" i="29" s="1"/>
  <c r="C1216" i="29"/>
  <c r="A1216" i="29"/>
  <c r="H1216" i="29" s="1"/>
  <c r="C1215" i="29"/>
  <c r="A1215" i="29"/>
  <c r="H1215" i="29" s="1"/>
  <c r="C1214" i="29"/>
  <c r="A1214" i="29"/>
  <c r="H1214" i="29" s="1"/>
  <c r="C1213" i="29"/>
  <c r="A1213" i="29"/>
  <c r="H1213" i="29" s="1"/>
  <c r="C1212" i="29"/>
  <c r="A1212" i="29"/>
  <c r="H1212" i="29" s="1"/>
  <c r="C1211" i="29"/>
  <c r="A1211" i="29"/>
  <c r="H1211" i="29" s="1"/>
  <c r="C1210" i="29"/>
  <c r="A1210" i="29"/>
  <c r="H1210" i="29" s="1"/>
  <c r="C1209" i="29"/>
  <c r="A1209" i="29"/>
  <c r="H1209" i="29" s="1"/>
  <c r="C1208" i="29"/>
  <c r="A1208" i="29"/>
  <c r="H1208" i="29" s="1"/>
  <c r="C1207" i="29"/>
  <c r="A1207" i="29"/>
  <c r="H1207" i="29" s="1"/>
  <c r="C1206" i="29"/>
  <c r="A1206" i="29"/>
  <c r="H1206" i="29" s="1"/>
  <c r="C1205" i="29"/>
  <c r="A1205" i="29"/>
  <c r="H1205" i="29" s="1"/>
  <c r="C1204" i="29"/>
  <c r="A1204" i="29"/>
  <c r="H1204" i="29" s="1"/>
  <c r="C1203" i="29"/>
  <c r="A1203" i="29"/>
  <c r="H1203" i="29" s="1"/>
  <c r="C1202" i="29"/>
  <c r="A1202" i="29"/>
  <c r="H1202" i="29" s="1"/>
  <c r="C1201" i="29"/>
  <c r="A1201" i="29"/>
  <c r="H1201" i="29" s="1"/>
  <c r="C1200" i="29"/>
  <c r="A1200" i="29"/>
  <c r="H1200" i="29" s="1"/>
  <c r="C1199" i="29"/>
  <c r="A1199" i="29"/>
  <c r="H1199" i="29" s="1"/>
  <c r="C1198" i="29"/>
  <c r="A1198" i="29"/>
  <c r="H1198" i="29" s="1"/>
  <c r="C1197" i="29"/>
  <c r="A1197" i="29"/>
  <c r="H1197" i="29" s="1"/>
  <c r="C1196" i="29"/>
  <c r="A1196" i="29"/>
  <c r="H1196" i="29" s="1"/>
  <c r="C1195" i="29"/>
  <c r="A1195" i="29"/>
  <c r="H1195" i="29" s="1"/>
  <c r="C1194" i="29"/>
  <c r="A1194" i="29"/>
  <c r="H1194" i="29" s="1"/>
  <c r="C1193" i="29"/>
  <c r="A1193" i="29"/>
  <c r="H1193" i="29" s="1"/>
  <c r="C1192" i="29"/>
  <c r="A1192" i="29"/>
  <c r="H1192" i="29" s="1"/>
  <c r="C1191" i="29"/>
  <c r="A1191" i="29"/>
  <c r="H1191" i="29" s="1"/>
  <c r="C1190" i="29"/>
  <c r="A1190" i="29"/>
  <c r="H1190" i="29" s="1"/>
  <c r="C1189" i="29"/>
  <c r="A1189" i="29"/>
  <c r="H1189" i="29" s="1"/>
  <c r="C1188" i="29"/>
  <c r="A1188" i="29"/>
  <c r="H1188" i="29" s="1"/>
  <c r="C1187" i="29"/>
  <c r="A1187" i="29"/>
  <c r="H1187" i="29" s="1"/>
  <c r="C1186" i="29"/>
  <c r="A1186" i="29"/>
  <c r="H1186" i="29" s="1"/>
  <c r="C1185" i="29"/>
  <c r="A1185" i="29"/>
  <c r="H1185" i="29" s="1"/>
  <c r="C1184" i="29"/>
  <c r="A1184" i="29"/>
  <c r="H1184" i="29" s="1"/>
  <c r="C1183" i="29"/>
  <c r="A1183" i="29"/>
  <c r="H1183" i="29" s="1"/>
  <c r="C1182" i="29"/>
  <c r="A1182" i="29"/>
  <c r="H1182" i="29" s="1"/>
  <c r="C1181" i="29"/>
  <c r="A1181" i="29"/>
  <c r="H1181" i="29" s="1"/>
  <c r="C1180" i="29"/>
  <c r="A1180" i="29"/>
  <c r="H1180" i="29" s="1"/>
  <c r="C1179" i="29"/>
  <c r="A1179" i="29"/>
  <c r="H1179" i="29" s="1"/>
  <c r="C1178" i="29"/>
  <c r="A1178" i="29"/>
  <c r="H1178" i="29" s="1"/>
  <c r="C1177" i="29"/>
  <c r="A1177" i="29"/>
  <c r="H1177" i="29" s="1"/>
  <c r="C1176" i="29"/>
  <c r="A1176" i="29"/>
  <c r="H1176" i="29" s="1"/>
  <c r="C1175" i="29"/>
  <c r="A1175" i="29"/>
  <c r="H1175" i="29" s="1"/>
  <c r="C1174" i="29"/>
  <c r="A1174" i="29"/>
  <c r="H1174" i="29" s="1"/>
  <c r="C1173" i="29"/>
  <c r="A1173" i="29"/>
  <c r="H1173" i="29" s="1"/>
  <c r="C1172" i="29"/>
  <c r="A1172" i="29"/>
  <c r="H1172" i="29" s="1"/>
  <c r="C1171" i="29"/>
  <c r="A1171" i="29"/>
  <c r="H1171" i="29" s="1"/>
  <c r="C1170" i="29"/>
  <c r="A1170" i="29"/>
  <c r="H1170" i="29" s="1"/>
  <c r="C1169" i="29"/>
  <c r="A1169" i="29"/>
  <c r="H1169" i="29" s="1"/>
  <c r="C1168" i="29"/>
  <c r="A1168" i="29"/>
  <c r="H1168" i="29" s="1"/>
  <c r="C1167" i="29"/>
  <c r="A1167" i="29"/>
  <c r="H1167" i="29" s="1"/>
  <c r="C1166" i="29"/>
  <c r="A1166" i="29"/>
  <c r="H1166" i="29" s="1"/>
  <c r="C1165" i="29"/>
  <c r="A1165" i="29"/>
  <c r="H1165" i="29" s="1"/>
  <c r="C1164" i="29"/>
  <c r="A1164" i="29"/>
  <c r="H1164" i="29" s="1"/>
  <c r="C1163" i="29"/>
  <c r="A1163" i="29"/>
  <c r="H1163" i="29" s="1"/>
  <c r="C1162" i="29"/>
  <c r="A1162" i="29"/>
  <c r="H1162" i="29" s="1"/>
  <c r="C1161" i="29"/>
  <c r="A1161" i="29"/>
  <c r="H1161" i="29" s="1"/>
  <c r="C1160" i="29"/>
  <c r="A1160" i="29"/>
  <c r="H1160" i="29" s="1"/>
  <c r="C1159" i="29"/>
  <c r="A1159" i="29"/>
  <c r="H1159" i="29" s="1"/>
  <c r="C1158" i="29"/>
  <c r="A1158" i="29"/>
  <c r="H1158" i="29" s="1"/>
  <c r="C1157" i="29"/>
  <c r="A1157" i="29"/>
  <c r="H1157" i="29" s="1"/>
  <c r="C1156" i="29"/>
  <c r="A1156" i="29"/>
  <c r="H1156" i="29" s="1"/>
  <c r="C1155" i="29"/>
  <c r="A1155" i="29"/>
  <c r="H1155" i="29" s="1"/>
  <c r="C1154" i="29"/>
  <c r="A1154" i="29"/>
  <c r="H1154" i="29" s="1"/>
  <c r="C1153" i="29"/>
  <c r="A1153" i="29"/>
  <c r="H1153" i="29" s="1"/>
  <c r="C1152" i="29"/>
  <c r="A1152" i="29"/>
  <c r="H1152" i="29" s="1"/>
  <c r="C1151" i="29"/>
  <c r="A1151" i="29"/>
  <c r="H1151" i="29" s="1"/>
  <c r="C1150" i="29"/>
  <c r="A1150" i="29"/>
  <c r="H1150" i="29" s="1"/>
  <c r="C1149" i="29"/>
  <c r="A1149" i="29"/>
  <c r="H1149" i="29" s="1"/>
  <c r="C1148" i="29"/>
  <c r="A1148" i="29"/>
  <c r="H1148" i="29" s="1"/>
  <c r="C1147" i="29"/>
  <c r="A1147" i="29"/>
  <c r="H1147" i="29" s="1"/>
  <c r="C1146" i="29"/>
  <c r="A1146" i="29"/>
  <c r="H1146" i="29" s="1"/>
  <c r="C1145" i="29"/>
  <c r="A1145" i="29"/>
  <c r="H1145" i="29" s="1"/>
  <c r="C1144" i="29"/>
  <c r="A1144" i="29"/>
  <c r="H1144" i="29" s="1"/>
  <c r="C1143" i="29"/>
  <c r="A1143" i="29"/>
  <c r="H1143" i="29" s="1"/>
  <c r="C1142" i="29"/>
  <c r="A1142" i="29"/>
  <c r="H1142" i="29" s="1"/>
  <c r="C1141" i="29"/>
  <c r="A1141" i="29"/>
  <c r="H1141" i="29" s="1"/>
  <c r="C1140" i="29"/>
  <c r="A1140" i="29"/>
  <c r="H1140" i="29" s="1"/>
  <c r="C1139" i="29"/>
  <c r="A1139" i="29"/>
  <c r="H1139" i="29" s="1"/>
  <c r="C1138" i="29"/>
  <c r="A1138" i="29"/>
  <c r="H1138" i="29" s="1"/>
  <c r="C1137" i="29"/>
  <c r="A1137" i="29"/>
  <c r="H1137" i="29" s="1"/>
  <c r="C1136" i="29"/>
  <c r="A1136" i="29"/>
  <c r="H1136" i="29" s="1"/>
  <c r="C1135" i="29"/>
  <c r="A1135" i="29"/>
  <c r="H1135" i="29" s="1"/>
  <c r="C1134" i="29"/>
  <c r="A1134" i="29"/>
  <c r="H1134" i="29" s="1"/>
  <c r="C1133" i="29"/>
  <c r="A1133" i="29"/>
  <c r="H1133" i="29" s="1"/>
  <c r="C1132" i="29"/>
  <c r="A1132" i="29"/>
  <c r="H1132" i="29" s="1"/>
  <c r="C1131" i="29"/>
  <c r="A1131" i="29"/>
  <c r="H1131" i="29" s="1"/>
  <c r="C1130" i="29"/>
  <c r="A1130" i="29"/>
  <c r="H1130" i="29" s="1"/>
  <c r="C1129" i="29"/>
  <c r="A1129" i="29"/>
  <c r="H1129" i="29" s="1"/>
  <c r="C1128" i="29"/>
  <c r="A1128" i="29"/>
  <c r="H1128" i="29" s="1"/>
  <c r="C1127" i="29"/>
  <c r="A1127" i="29"/>
  <c r="H1127" i="29" s="1"/>
  <c r="C1126" i="29"/>
  <c r="A1126" i="29"/>
  <c r="H1126" i="29" s="1"/>
  <c r="C1125" i="29"/>
  <c r="A1125" i="29"/>
  <c r="H1125" i="29" s="1"/>
  <c r="C1124" i="29"/>
  <c r="A1124" i="29"/>
  <c r="H1124" i="29" s="1"/>
  <c r="C1123" i="29"/>
  <c r="A1123" i="29"/>
  <c r="H1123" i="29" s="1"/>
  <c r="C1122" i="29"/>
  <c r="A1122" i="29"/>
  <c r="H1122" i="29" s="1"/>
  <c r="C1121" i="29"/>
  <c r="A1121" i="29"/>
  <c r="H1121" i="29" s="1"/>
  <c r="C1120" i="29"/>
  <c r="A1120" i="29"/>
  <c r="H1120" i="29" s="1"/>
  <c r="C1119" i="29"/>
  <c r="A1119" i="29"/>
  <c r="H1119" i="29" s="1"/>
  <c r="C1118" i="29"/>
  <c r="A1118" i="29"/>
  <c r="H1118" i="29" s="1"/>
  <c r="C1117" i="29"/>
  <c r="A1117" i="29"/>
  <c r="H1117" i="29" s="1"/>
  <c r="C1116" i="29"/>
  <c r="A1116" i="29"/>
  <c r="H1116" i="29" s="1"/>
  <c r="C1115" i="29"/>
  <c r="A1115" i="29"/>
  <c r="H1115" i="29" s="1"/>
  <c r="C1114" i="29"/>
  <c r="A1114" i="29"/>
  <c r="H1114" i="29" s="1"/>
  <c r="C1113" i="29"/>
  <c r="A1113" i="29"/>
  <c r="H1113" i="29" s="1"/>
  <c r="C1112" i="29"/>
  <c r="A1112" i="29"/>
  <c r="H1112" i="29" s="1"/>
  <c r="C1111" i="29"/>
  <c r="A1111" i="29"/>
  <c r="H1111" i="29" s="1"/>
  <c r="C1110" i="29"/>
  <c r="A1110" i="29"/>
  <c r="H1110" i="29" s="1"/>
  <c r="C1109" i="29"/>
  <c r="A1109" i="29"/>
  <c r="H1109" i="29" s="1"/>
  <c r="C1108" i="29"/>
  <c r="A1108" i="29"/>
  <c r="H1108" i="29" s="1"/>
  <c r="C1107" i="29"/>
  <c r="A1107" i="29"/>
  <c r="H1107" i="29" s="1"/>
  <c r="C1106" i="29"/>
  <c r="A1106" i="29"/>
  <c r="H1106" i="29" s="1"/>
  <c r="C1105" i="29"/>
  <c r="A1105" i="29"/>
  <c r="H1105" i="29" s="1"/>
  <c r="C1104" i="29"/>
  <c r="A1104" i="29"/>
  <c r="H1104" i="29" s="1"/>
  <c r="C1103" i="29"/>
  <c r="A1103" i="29"/>
  <c r="H1103" i="29" s="1"/>
  <c r="C1102" i="29"/>
  <c r="A1102" i="29"/>
  <c r="H1102" i="29" s="1"/>
  <c r="C1101" i="29"/>
  <c r="A1101" i="29"/>
  <c r="H1101" i="29" s="1"/>
  <c r="C1100" i="29"/>
  <c r="A1100" i="29"/>
  <c r="H1100" i="29" s="1"/>
  <c r="C1099" i="29"/>
  <c r="A1099" i="29"/>
  <c r="H1099" i="29" s="1"/>
  <c r="C1098" i="29"/>
  <c r="A1098" i="29"/>
  <c r="H1098" i="29" s="1"/>
  <c r="C1097" i="29"/>
  <c r="A1097" i="29"/>
  <c r="H1097" i="29" s="1"/>
  <c r="C1096" i="29"/>
  <c r="A1096" i="29"/>
  <c r="H1096" i="29" s="1"/>
  <c r="C1095" i="29"/>
  <c r="A1095" i="29"/>
  <c r="H1095" i="29" s="1"/>
  <c r="C1094" i="29"/>
  <c r="A1094" i="29"/>
  <c r="H1094" i="29" s="1"/>
  <c r="C1093" i="29"/>
  <c r="A1093" i="29"/>
  <c r="H1093" i="29" s="1"/>
  <c r="C1092" i="29"/>
  <c r="A1092" i="29"/>
  <c r="H1092" i="29" s="1"/>
  <c r="C1091" i="29"/>
  <c r="A1091" i="29"/>
  <c r="H1091" i="29" s="1"/>
  <c r="C1090" i="29"/>
  <c r="A1090" i="29"/>
  <c r="H1090" i="29" s="1"/>
  <c r="C1089" i="29"/>
  <c r="A1089" i="29"/>
  <c r="H1089" i="29" s="1"/>
  <c r="C1088" i="29"/>
  <c r="A1088" i="29"/>
  <c r="H1088" i="29" s="1"/>
  <c r="C1087" i="29"/>
  <c r="A1087" i="29"/>
  <c r="H1087" i="29" s="1"/>
  <c r="C1086" i="29"/>
  <c r="A1086" i="29"/>
  <c r="H1086" i="29" s="1"/>
  <c r="C1085" i="29"/>
  <c r="A1085" i="29"/>
  <c r="H1085" i="29" s="1"/>
  <c r="C1084" i="29"/>
  <c r="A1084" i="29"/>
  <c r="H1084" i="29" s="1"/>
  <c r="C1083" i="29"/>
  <c r="A1083" i="29"/>
  <c r="H1083" i="29" s="1"/>
  <c r="C1082" i="29"/>
  <c r="A1082" i="29"/>
  <c r="H1082" i="29" s="1"/>
  <c r="C1081" i="29"/>
  <c r="A1081" i="29"/>
  <c r="H1081" i="29" s="1"/>
  <c r="C1080" i="29"/>
  <c r="A1080" i="29"/>
  <c r="H1080" i="29" s="1"/>
  <c r="C1079" i="29"/>
  <c r="A1079" i="29"/>
  <c r="H1079" i="29" s="1"/>
  <c r="C1078" i="29"/>
  <c r="A1078" i="29"/>
  <c r="H1078" i="29" s="1"/>
  <c r="C1077" i="29"/>
  <c r="A1077" i="29"/>
  <c r="H1077" i="29" s="1"/>
  <c r="C1076" i="29"/>
  <c r="A1076" i="29"/>
  <c r="H1076" i="29" s="1"/>
  <c r="C1075" i="29"/>
  <c r="A1075" i="29"/>
  <c r="H1075" i="29" s="1"/>
  <c r="C1074" i="29"/>
  <c r="A1074" i="29"/>
  <c r="H1074" i="29" s="1"/>
  <c r="C1073" i="29"/>
  <c r="A1073" i="29"/>
  <c r="H1073" i="29" s="1"/>
  <c r="C1072" i="29"/>
  <c r="A1072" i="29"/>
  <c r="H1072" i="29" s="1"/>
  <c r="C1071" i="29"/>
  <c r="A1071" i="29"/>
  <c r="H1071" i="29" s="1"/>
  <c r="C1070" i="29"/>
  <c r="A1070" i="29"/>
  <c r="H1070" i="29" s="1"/>
  <c r="C1069" i="29"/>
  <c r="A1069" i="29"/>
  <c r="H1069" i="29" s="1"/>
  <c r="C1068" i="29"/>
  <c r="A1068" i="29"/>
  <c r="H1068" i="29" s="1"/>
  <c r="C1067" i="29"/>
  <c r="A1067" i="29"/>
  <c r="H1067" i="29" s="1"/>
  <c r="C1066" i="29"/>
  <c r="A1066" i="29"/>
  <c r="H1066" i="29" s="1"/>
  <c r="C1065" i="29"/>
  <c r="A1065" i="29"/>
  <c r="H1065" i="29" s="1"/>
  <c r="C1064" i="29"/>
  <c r="A1064" i="29"/>
  <c r="H1064" i="29" s="1"/>
  <c r="C1063" i="29"/>
  <c r="A1063" i="29"/>
  <c r="H1063" i="29" s="1"/>
  <c r="C1062" i="29"/>
  <c r="A1062" i="29"/>
  <c r="H1062" i="29" s="1"/>
  <c r="C1061" i="29"/>
  <c r="A1061" i="29"/>
  <c r="H1061" i="29" s="1"/>
  <c r="C1060" i="29"/>
  <c r="A1060" i="29"/>
  <c r="H1060" i="29" s="1"/>
  <c r="C1059" i="29"/>
  <c r="A1059" i="29"/>
  <c r="H1059" i="29" s="1"/>
  <c r="C1058" i="29"/>
  <c r="A1058" i="29"/>
  <c r="H1058" i="29" s="1"/>
  <c r="C1057" i="29"/>
  <c r="A1057" i="29"/>
  <c r="H1057" i="29" s="1"/>
  <c r="C1056" i="29"/>
  <c r="A1056" i="29"/>
  <c r="H1056" i="29" s="1"/>
  <c r="C1055" i="29"/>
  <c r="A1055" i="29"/>
  <c r="H1055" i="29" s="1"/>
  <c r="C1054" i="29"/>
  <c r="A1054" i="29"/>
  <c r="H1054" i="29" s="1"/>
  <c r="C1053" i="29"/>
  <c r="A1053" i="29"/>
  <c r="H1053" i="29" s="1"/>
  <c r="C1052" i="29"/>
  <c r="A1052" i="29"/>
  <c r="H1052" i="29" s="1"/>
  <c r="C1051" i="29"/>
  <c r="A1051" i="29"/>
  <c r="H1051" i="29" s="1"/>
  <c r="C1050" i="29"/>
  <c r="A1050" i="29"/>
  <c r="H1050" i="29" s="1"/>
  <c r="C1049" i="29"/>
  <c r="A1049" i="29"/>
  <c r="H1049" i="29" s="1"/>
  <c r="C1048" i="29"/>
  <c r="A1048" i="29"/>
  <c r="H1048" i="29" s="1"/>
  <c r="C1047" i="29"/>
  <c r="A1047" i="29"/>
  <c r="H1047" i="29" s="1"/>
  <c r="C1046" i="29"/>
  <c r="A1046" i="29"/>
  <c r="H1046" i="29" s="1"/>
  <c r="C1045" i="29"/>
  <c r="A1045" i="29"/>
  <c r="H1045" i="29" s="1"/>
  <c r="C1044" i="29"/>
  <c r="A1044" i="29"/>
  <c r="H1044" i="29" s="1"/>
  <c r="C1043" i="29"/>
  <c r="A1043" i="29"/>
  <c r="H1043" i="29" s="1"/>
  <c r="C1042" i="29"/>
  <c r="A1042" i="29"/>
  <c r="H1042" i="29" s="1"/>
  <c r="C1041" i="29"/>
  <c r="A1041" i="29"/>
  <c r="H1041" i="29" s="1"/>
  <c r="C1040" i="29"/>
  <c r="A1040" i="29"/>
  <c r="H1040" i="29" s="1"/>
  <c r="C1039" i="29"/>
  <c r="A1039" i="29"/>
  <c r="H1039" i="29" s="1"/>
  <c r="C1038" i="29"/>
  <c r="A1038" i="29"/>
  <c r="H1038" i="29" s="1"/>
  <c r="C1037" i="29"/>
  <c r="A1037" i="29"/>
  <c r="H1037" i="29" s="1"/>
  <c r="C1036" i="29"/>
  <c r="A1036" i="29"/>
  <c r="H1036" i="29" s="1"/>
  <c r="C1035" i="29"/>
  <c r="A1035" i="29"/>
  <c r="H1035" i="29" s="1"/>
  <c r="C1034" i="29"/>
  <c r="A1034" i="29"/>
  <c r="H1034" i="29" s="1"/>
  <c r="C1033" i="29"/>
  <c r="A1033" i="29"/>
  <c r="H1033" i="29" s="1"/>
  <c r="C1032" i="29"/>
  <c r="A1032" i="29"/>
  <c r="H1032" i="29" s="1"/>
  <c r="C1031" i="29"/>
  <c r="A1031" i="29"/>
  <c r="H1031" i="29" s="1"/>
  <c r="C1030" i="29"/>
  <c r="A1030" i="29"/>
  <c r="H1030" i="29" s="1"/>
  <c r="C1029" i="29"/>
  <c r="A1029" i="29"/>
  <c r="H1029" i="29" s="1"/>
  <c r="C1028" i="29"/>
  <c r="A1028" i="29"/>
  <c r="H1028" i="29" s="1"/>
  <c r="C1027" i="29"/>
  <c r="A1027" i="29"/>
  <c r="H1027" i="29" s="1"/>
  <c r="C1026" i="29"/>
  <c r="A1026" i="29"/>
  <c r="H1026" i="29" s="1"/>
  <c r="C1025" i="29"/>
  <c r="A1025" i="29"/>
  <c r="H1025" i="29" s="1"/>
  <c r="C1024" i="29"/>
  <c r="A1024" i="29"/>
  <c r="H1024" i="29" s="1"/>
  <c r="C1023" i="29"/>
  <c r="A1023" i="29"/>
  <c r="H1023" i="29" s="1"/>
  <c r="C1022" i="29"/>
  <c r="A1022" i="29"/>
  <c r="H1022" i="29" s="1"/>
  <c r="C1021" i="29"/>
  <c r="A1021" i="29"/>
  <c r="H1021" i="29" s="1"/>
  <c r="C1020" i="29"/>
  <c r="A1020" i="29"/>
  <c r="H1020" i="29" s="1"/>
  <c r="C1019" i="29"/>
  <c r="A1019" i="29"/>
  <c r="H1019" i="29" s="1"/>
  <c r="C1018" i="29"/>
  <c r="A1018" i="29"/>
  <c r="H1018" i="29" s="1"/>
  <c r="C1017" i="29"/>
  <c r="A1017" i="29"/>
  <c r="H1017" i="29" s="1"/>
  <c r="C1016" i="29"/>
  <c r="A1016" i="29"/>
  <c r="H1016" i="29" s="1"/>
  <c r="C1015" i="29"/>
  <c r="A1015" i="29"/>
  <c r="H1015" i="29" s="1"/>
  <c r="C1014" i="29"/>
  <c r="A1014" i="29"/>
  <c r="H1014" i="29" s="1"/>
  <c r="C1013" i="29"/>
  <c r="A1013" i="29"/>
  <c r="H1013" i="29" s="1"/>
  <c r="C1012" i="29"/>
  <c r="A1012" i="29"/>
  <c r="H1012" i="29" s="1"/>
  <c r="C1011" i="29"/>
  <c r="A1011" i="29"/>
  <c r="H1011" i="29" s="1"/>
  <c r="C1010" i="29"/>
  <c r="A1010" i="29"/>
  <c r="H1010" i="29" s="1"/>
  <c r="C1009" i="29"/>
  <c r="A1009" i="29"/>
  <c r="H1009" i="29" s="1"/>
  <c r="C1008" i="29"/>
  <c r="A1008" i="29"/>
  <c r="H1008" i="29" s="1"/>
  <c r="C1007" i="29"/>
  <c r="A1007" i="29"/>
  <c r="H1007" i="29" s="1"/>
  <c r="C1006" i="29"/>
  <c r="A1006" i="29"/>
  <c r="H1006" i="29" s="1"/>
  <c r="C1005" i="29"/>
  <c r="A1005" i="29"/>
  <c r="H1005" i="29" s="1"/>
  <c r="C1004" i="29"/>
  <c r="A1004" i="29"/>
  <c r="H1004" i="29" s="1"/>
  <c r="C1003" i="29"/>
  <c r="A1003" i="29"/>
  <c r="H1003" i="29" s="1"/>
  <c r="C1002" i="29"/>
  <c r="A1002" i="29"/>
  <c r="H1002" i="29" s="1"/>
  <c r="C1001" i="29"/>
  <c r="A1001" i="29"/>
  <c r="H1001" i="29" s="1"/>
  <c r="C1000" i="29"/>
  <c r="A1000" i="29"/>
  <c r="H1000" i="29" s="1"/>
  <c r="C999" i="29"/>
  <c r="A999" i="29"/>
  <c r="H999" i="29" s="1"/>
  <c r="C998" i="29"/>
  <c r="A998" i="29"/>
  <c r="H998" i="29" s="1"/>
  <c r="C997" i="29"/>
  <c r="A997" i="29"/>
  <c r="H997" i="29" s="1"/>
  <c r="C996" i="29"/>
  <c r="A996" i="29"/>
  <c r="H996" i="29" s="1"/>
  <c r="C995" i="29"/>
  <c r="A995" i="29"/>
  <c r="H995" i="29" s="1"/>
  <c r="C994" i="29"/>
  <c r="A994" i="29"/>
  <c r="H994" i="29" s="1"/>
  <c r="C993" i="29"/>
  <c r="A993" i="29"/>
  <c r="H993" i="29" s="1"/>
  <c r="C992" i="29"/>
  <c r="A992" i="29"/>
  <c r="H992" i="29" s="1"/>
  <c r="C991" i="29"/>
  <c r="A991" i="29"/>
  <c r="H991" i="29" s="1"/>
  <c r="C990" i="29"/>
  <c r="A990" i="29"/>
  <c r="H990" i="29" s="1"/>
  <c r="C989" i="29"/>
  <c r="A989" i="29"/>
  <c r="H989" i="29" s="1"/>
  <c r="C988" i="29"/>
  <c r="A988" i="29"/>
  <c r="H988" i="29" s="1"/>
  <c r="C987" i="29"/>
  <c r="A987" i="29"/>
  <c r="H987" i="29" s="1"/>
  <c r="C986" i="29"/>
  <c r="A986" i="29"/>
  <c r="H986" i="29" s="1"/>
  <c r="C985" i="29"/>
  <c r="A985" i="29"/>
  <c r="H985" i="29" s="1"/>
  <c r="C984" i="29"/>
  <c r="A984" i="29"/>
  <c r="H984" i="29" s="1"/>
  <c r="C983" i="29"/>
  <c r="A983" i="29"/>
  <c r="H983" i="29" s="1"/>
  <c r="C982" i="29"/>
  <c r="A982" i="29"/>
  <c r="H982" i="29" s="1"/>
  <c r="C981" i="29"/>
  <c r="A981" i="29"/>
  <c r="H981" i="29" s="1"/>
  <c r="C980" i="29"/>
  <c r="A980" i="29"/>
  <c r="H980" i="29" s="1"/>
  <c r="C979" i="29"/>
  <c r="A979" i="29"/>
  <c r="H979" i="29" s="1"/>
  <c r="C978" i="29"/>
  <c r="A978" i="29"/>
  <c r="H978" i="29" s="1"/>
  <c r="C977" i="29"/>
  <c r="A977" i="29"/>
  <c r="H977" i="29" s="1"/>
  <c r="C976" i="29"/>
  <c r="A976" i="29"/>
  <c r="H976" i="29" s="1"/>
  <c r="C975" i="29"/>
  <c r="A975" i="29"/>
  <c r="H975" i="29" s="1"/>
  <c r="C974" i="29"/>
  <c r="A974" i="29"/>
  <c r="H974" i="29" s="1"/>
  <c r="C973" i="29"/>
  <c r="A973" i="29"/>
  <c r="H973" i="29" s="1"/>
  <c r="C972" i="29"/>
  <c r="A972" i="29"/>
  <c r="H972" i="29" s="1"/>
  <c r="C971" i="29"/>
  <c r="A971" i="29"/>
  <c r="H971" i="29" s="1"/>
  <c r="C970" i="29"/>
  <c r="A970" i="29"/>
  <c r="H970" i="29" s="1"/>
  <c r="C969" i="29"/>
  <c r="A969" i="29"/>
  <c r="H969" i="29" s="1"/>
  <c r="C968" i="29"/>
  <c r="A968" i="29"/>
  <c r="H968" i="29" s="1"/>
  <c r="C967" i="29"/>
  <c r="A967" i="29"/>
  <c r="H967" i="29" s="1"/>
  <c r="C966" i="29"/>
  <c r="A966" i="29"/>
  <c r="H966" i="29" s="1"/>
  <c r="C965" i="29"/>
  <c r="A965" i="29"/>
  <c r="H965" i="29" s="1"/>
  <c r="C964" i="29"/>
  <c r="A964" i="29"/>
  <c r="H964" i="29" s="1"/>
  <c r="C963" i="29"/>
  <c r="A963" i="29"/>
  <c r="H963" i="29" s="1"/>
  <c r="C962" i="29"/>
  <c r="A962" i="29"/>
  <c r="H962" i="29" s="1"/>
  <c r="C961" i="29"/>
  <c r="A961" i="29"/>
  <c r="H961" i="29" s="1"/>
  <c r="C960" i="29"/>
  <c r="A960" i="29"/>
  <c r="H960" i="29" s="1"/>
  <c r="C959" i="29"/>
  <c r="A959" i="29"/>
  <c r="H959" i="29" s="1"/>
  <c r="C958" i="29"/>
  <c r="A958" i="29"/>
  <c r="H958" i="29" s="1"/>
  <c r="C957" i="29"/>
  <c r="A957" i="29"/>
  <c r="H957" i="29" s="1"/>
  <c r="C956" i="29"/>
  <c r="A956" i="29"/>
  <c r="H956" i="29" s="1"/>
  <c r="C955" i="29"/>
  <c r="A955" i="29"/>
  <c r="H955" i="29" s="1"/>
  <c r="C954" i="29"/>
  <c r="A954" i="29"/>
  <c r="H954" i="29" s="1"/>
  <c r="C953" i="29"/>
  <c r="A953" i="29"/>
  <c r="H953" i="29" s="1"/>
  <c r="C952" i="29"/>
  <c r="A952" i="29"/>
  <c r="H952" i="29" s="1"/>
  <c r="C951" i="29"/>
  <c r="A951" i="29"/>
  <c r="H951" i="29" s="1"/>
  <c r="C950" i="29"/>
  <c r="A950" i="29"/>
  <c r="H950" i="29" s="1"/>
  <c r="C949" i="29"/>
  <c r="A949" i="29"/>
  <c r="H949" i="29" s="1"/>
  <c r="C948" i="29"/>
  <c r="A948" i="29"/>
  <c r="H948" i="29" s="1"/>
  <c r="C947" i="29"/>
  <c r="A947" i="29"/>
  <c r="H947" i="29" s="1"/>
  <c r="C946" i="29"/>
  <c r="A946" i="29"/>
  <c r="H946" i="29" s="1"/>
  <c r="C945" i="29"/>
  <c r="A945" i="29"/>
  <c r="H945" i="29" s="1"/>
  <c r="C944" i="29"/>
  <c r="A944" i="29"/>
  <c r="H944" i="29" s="1"/>
  <c r="C943" i="29"/>
  <c r="A943" i="29"/>
  <c r="H943" i="29" s="1"/>
  <c r="C942" i="29"/>
  <c r="A942" i="29"/>
  <c r="H942" i="29" s="1"/>
  <c r="C941" i="29"/>
  <c r="A941" i="29"/>
  <c r="H941" i="29" s="1"/>
  <c r="C940" i="29"/>
  <c r="A940" i="29"/>
  <c r="H940" i="29" s="1"/>
  <c r="C939" i="29"/>
  <c r="A939" i="29"/>
  <c r="H939" i="29" s="1"/>
  <c r="C938" i="29"/>
  <c r="A938" i="29"/>
  <c r="H938" i="29" s="1"/>
  <c r="C937" i="29"/>
  <c r="A937" i="29"/>
  <c r="H937" i="29" s="1"/>
  <c r="C936" i="29"/>
  <c r="A936" i="29"/>
  <c r="H936" i="29" s="1"/>
  <c r="C935" i="29"/>
  <c r="A935" i="29"/>
  <c r="H935" i="29" s="1"/>
  <c r="C934" i="29"/>
  <c r="A934" i="29"/>
  <c r="H934" i="29" s="1"/>
  <c r="C933" i="29"/>
  <c r="A933" i="29"/>
  <c r="H933" i="29" s="1"/>
  <c r="C932" i="29"/>
  <c r="A932" i="29"/>
  <c r="H932" i="29" s="1"/>
  <c r="C931" i="29"/>
  <c r="A931" i="29"/>
  <c r="H931" i="29" s="1"/>
  <c r="C930" i="29"/>
  <c r="A930" i="29"/>
  <c r="H930" i="29" s="1"/>
  <c r="C929" i="29"/>
  <c r="A929" i="29"/>
  <c r="H929" i="29" s="1"/>
  <c r="C928" i="29"/>
  <c r="A928" i="29"/>
  <c r="H928" i="29" s="1"/>
  <c r="C927" i="29"/>
  <c r="A927" i="29"/>
  <c r="H927" i="29" s="1"/>
  <c r="C926" i="29"/>
  <c r="A926" i="29"/>
  <c r="H926" i="29" s="1"/>
  <c r="C925" i="29"/>
  <c r="A925" i="29"/>
  <c r="H925" i="29" s="1"/>
  <c r="C924" i="29"/>
  <c r="A924" i="29"/>
  <c r="H924" i="29" s="1"/>
  <c r="C923" i="29"/>
  <c r="A923" i="29"/>
  <c r="H923" i="29" s="1"/>
  <c r="C922" i="29"/>
  <c r="A922" i="29"/>
  <c r="H922" i="29" s="1"/>
  <c r="C921" i="29"/>
  <c r="A921" i="29"/>
  <c r="H921" i="29" s="1"/>
  <c r="C920" i="29"/>
  <c r="A920" i="29"/>
  <c r="H920" i="29" s="1"/>
  <c r="C919" i="29"/>
  <c r="A919" i="29"/>
  <c r="H919" i="29" s="1"/>
  <c r="C918" i="29"/>
  <c r="A918" i="29"/>
  <c r="H918" i="29" s="1"/>
  <c r="C917" i="29"/>
  <c r="A917" i="29"/>
  <c r="H917" i="29" s="1"/>
  <c r="C916" i="29"/>
  <c r="A916" i="29"/>
  <c r="H916" i="29" s="1"/>
  <c r="C915" i="29"/>
  <c r="A915" i="29"/>
  <c r="H915" i="29" s="1"/>
  <c r="C914" i="29"/>
  <c r="A914" i="29"/>
  <c r="H914" i="29" s="1"/>
  <c r="C913" i="29"/>
  <c r="A913" i="29"/>
  <c r="H913" i="29" s="1"/>
  <c r="C912" i="29"/>
  <c r="A912" i="29"/>
  <c r="H912" i="29" s="1"/>
  <c r="C911" i="29"/>
  <c r="A911" i="29"/>
  <c r="H911" i="29" s="1"/>
  <c r="C910" i="29"/>
  <c r="A910" i="29"/>
  <c r="H910" i="29" s="1"/>
  <c r="C909" i="29"/>
  <c r="A909" i="29"/>
  <c r="H909" i="29" s="1"/>
  <c r="C908" i="29"/>
  <c r="A908" i="29"/>
  <c r="H908" i="29" s="1"/>
  <c r="C907" i="29"/>
  <c r="A907" i="29"/>
  <c r="H907" i="29" s="1"/>
  <c r="C906" i="29"/>
  <c r="A906" i="29"/>
  <c r="H906" i="29" s="1"/>
  <c r="C905" i="29"/>
  <c r="A905" i="29"/>
  <c r="H905" i="29" s="1"/>
  <c r="C904" i="29"/>
  <c r="A904" i="29"/>
  <c r="H904" i="29" s="1"/>
  <c r="C903" i="29"/>
  <c r="A903" i="29"/>
  <c r="H903" i="29" s="1"/>
  <c r="C902" i="29"/>
  <c r="A902" i="29"/>
  <c r="H902" i="29" s="1"/>
  <c r="C901" i="29"/>
  <c r="A901" i="29"/>
  <c r="H901" i="29" s="1"/>
  <c r="C900" i="29"/>
  <c r="A900" i="29"/>
  <c r="H900" i="29" s="1"/>
  <c r="C899" i="29"/>
  <c r="A899" i="29"/>
  <c r="H899" i="29" s="1"/>
  <c r="C898" i="29"/>
  <c r="A898" i="29"/>
  <c r="H898" i="29" s="1"/>
  <c r="C897" i="29"/>
  <c r="A897" i="29"/>
  <c r="H897" i="29" s="1"/>
  <c r="C896" i="29"/>
  <c r="A896" i="29"/>
  <c r="H896" i="29" s="1"/>
  <c r="C895" i="29"/>
  <c r="A895" i="29"/>
  <c r="H895" i="29" s="1"/>
  <c r="C894" i="29"/>
  <c r="A894" i="29"/>
  <c r="H894" i="29" s="1"/>
  <c r="C893" i="29"/>
  <c r="A893" i="29"/>
  <c r="H893" i="29" s="1"/>
  <c r="C892" i="29"/>
  <c r="A892" i="29"/>
  <c r="H892" i="29" s="1"/>
  <c r="C891" i="29"/>
  <c r="A891" i="29"/>
  <c r="H891" i="29" s="1"/>
  <c r="C890" i="29"/>
  <c r="A890" i="29"/>
  <c r="H890" i="29" s="1"/>
  <c r="C889" i="29"/>
  <c r="A889" i="29"/>
  <c r="H889" i="29" s="1"/>
  <c r="C888" i="29"/>
  <c r="A888" i="29"/>
  <c r="H888" i="29" s="1"/>
  <c r="C887" i="29"/>
  <c r="A887" i="29"/>
  <c r="H887" i="29" s="1"/>
  <c r="C886" i="29"/>
  <c r="A886" i="29"/>
  <c r="H886" i="29" s="1"/>
  <c r="C885" i="29"/>
  <c r="A885" i="29"/>
  <c r="H885" i="29" s="1"/>
  <c r="C884" i="29"/>
  <c r="A884" i="29"/>
  <c r="H884" i="29" s="1"/>
  <c r="C883" i="29"/>
  <c r="A883" i="29"/>
  <c r="H883" i="29" s="1"/>
  <c r="C882" i="29"/>
  <c r="A882" i="29"/>
  <c r="H882" i="29" s="1"/>
  <c r="C881" i="29"/>
  <c r="A881" i="29"/>
  <c r="H881" i="29" s="1"/>
  <c r="C880" i="29"/>
  <c r="A880" i="29"/>
  <c r="H880" i="29" s="1"/>
  <c r="C879" i="29"/>
  <c r="A879" i="29"/>
  <c r="H879" i="29" s="1"/>
  <c r="C878" i="29"/>
  <c r="A878" i="29"/>
  <c r="H878" i="29" s="1"/>
  <c r="C877" i="29"/>
  <c r="A877" i="29"/>
  <c r="H877" i="29" s="1"/>
  <c r="C876" i="29"/>
  <c r="A876" i="29"/>
  <c r="H876" i="29" s="1"/>
  <c r="C875" i="29"/>
  <c r="A875" i="29"/>
  <c r="H875" i="29" s="1"/>
  <c r="C874" i="29"/>
  <c r="A874" i="29"/>
  <c r="H874" i="29" s="1"/>
  <c r="C873" i="29"/>
  <c r="A873" i="29"/>
  <c r="H873" i="29" s="1"/>
  <c r="C872" i="29"/>
  <c r="A872" i="29"/>
  <c r="H872" i="29" s="1"/>
  <c r="C871" i="29"/>
  <c r="A871" i="29"/>
  <c r="H871" i="29" s="1"/>
  <c r="C870" i="29"/>
  <c r="A870" i="29"/>
  <c r="H870" i="29" s="1"/>
  <c r="C869" i="29"/>
  <c r="A869" i="29"/>
  <c r="H869" i="29" s="1"/>
  <c r="C868" i="29"/>
  <c r="A868" i="29"/>
  <c r="H868" i="29" s="1"/>
  <c r="C867" i="29"/>
  <c r="A867" i="29"/>
  <c r="H867" i="29" s="1"/>
  <c r="C866" i="29"/>
  <c r="A866" i="29"/>
  <c r="H866" i="29" s="1"/>
  <c r="C865" i="29"/>
  <c r="A865" i="29"/>
  <c r="H865" i="29" s="1"/>
  <c r="C864" i="29"/>
  <c r="A864" i="29"/>
  <c r="H864" i="29" s="1"/>
  <c r="C863" i="29"/>
  <c r="A863" i="29"/>
  <c r="H863" i="29" s="1"/>
  <c r="C862" i="29"/>
  <c r="A862" i="29"/>
  <c r="H862" i="29" s="1"/>
  <c r="C861" i="29"/>
  <c r="A861" i="29"/>
  <c r="H861" i="29" s="1"/>
  <c r="C860" i="29"/>
  <c r="A860" i="29"/>
  <c r="H860" i="29" s="1"/>
  <c r="C859" i="29"/>
  <c r="A859" i="29"/>
  <c r="H859" i="29" s="1"/>
  <c r="C858" i="29"/>
  <c r="A858" i="29"/>
  <c r="H858" i="29" s="1"/>
  <c r="C857" i="29"/>
  <c r="A857" i="29"/>
  <c r="H857" i="29" s="1"/>
  <c r="C856" i="29"/>
  <c r="A856" i="29"/>
  <c r="H856" i="29" s="1"/>
  <c r="C855" i="29"/>
  <c r="A855" i="29"/>
  <c r="H855" i="29" s="1"/>
  <c r="C854" i="29"/>
  <c r="A854" i="29"/>
  <c r="H854" i="29" s="1"/>
  <c r="C853" i="29"/>
  <c r="A853" i="29"/>
  <c r="H853" i="29" s="1"/>
  <c r="C852" i="29"/>
  <c r="A852" i="29"/>
  <c r="H852" i="29" s="1"/>
  <c r="C851" i="29"/>
  <c r="A851" i="29"/>
  <c r="H851" i="29" s="1"/>
  <c r="C850" i="29"/>
  <c r="A850" i="29"/>
  <c r="H850" i="29" s="1"/>
  <c r="C849" i="29"/>
  <c r="A849" i="29"/>
  <c r="H849" i="29" s="1"/>
  <c r="C848" i="29"/>
  <c r="A848" i="29"/>
  <c r="H848" i="29" s="1"/>
  <c r="C847" i="29"/>
  <c r="A847" i="29"/>
  <c r="H847" i="29" s="1"/>
  <c r="C846" i="29"/>
  <c r="A846" i="29"/>
  <c r="H846" i="29" s="1"/>
  <c r="C845" i="29"/>
  <c r="A845" i="29"/>
  <c r="H845" i="29" s="1"/>
  <c r="C844" i="29"/>
  <c r="A844" i="29"/>
  <c r="H844" i="29" s="1"/>
  <c r="C843" i="29"/>
  <c r="A843" i="29"/>
  <c r="H843" i="29" s="1"/>
  <c r="C842" i="29"/>
  <c r="A842" i="29"/>
  <c r="H842" i="29" s="1"/>
  <c r="C841" i="29"/>
  <c r="A841" i="29"/>
  <c r="H841" i="29" s="1"/>
  <c r="C840" i="29"/>
  <c r="A840" i="29"/>
  <c r="H840" i="29" s="1"/>
  <c r="C839" i="29"/>
  <c r="A839" i="29"/>
  <c r="H839" i="29" s="1"/>
  <c r="C838" i="29"/>
  <c r="A838" i="29"/>
  <c r="H838" i="29" s="1"/>
  <c r="C837" i="29"/>
  <c r="A837" i="29"/>
  <c r="H837" i="29" s="1"/>
  <c r="C836" i="29"/>
  <c r="A836" i="29"/>
  <c r="H836" i="29" s="1"/>
  <c r="C835" i="29"/>
  <c r="A835" i="29"/>
  <c r="H835" i="29" s="1"/>
  <c r="C834" i="29"/>
  <c r="A834" i="29"/>
  <c r="H834" i="29" s="1"/>
  <c r="C833" i="29"/>
  <c r="A833" i="29"/>
  <c r="H833" i="29" s="1"/>
  <c r="C832" i="29"/>
  <c r="A832" i="29"/>
  <c r="H832" i="29" s="1"/>
  <c r="C831" i="29"/>
  <c r="A831" i="29"/>
  <c r="H831" i="29" s="1"/>
  <c r="C830" i="29"/>
  <c r="A830" i="29"/>
  <c r="H830" i="29" s="1"/>
  <c r="C829" i="29"/>
  <c r="A829" i="29"/>
  <c r="H829" i="29" s="1"/>
  <c r="C828" i="29"/>
  <c r="A828" i="29"/>
  <c r="H828" i="29" s="1"/>
  <c r="C827" i="29"/>
  <c r="A827" i="29"/>
  <c r="H827" i="29" s="1"/>
  <c r="C826" i="29"/>
  <c r="A826" i="29"/>
  <c r="H826" i="29" s="1"/>
  <c r="C825" i="29"/>
  <c r="A825" i="29"/>
  <c r="H825" i="29" s="1"/>
  <c r="C824" i="29"/>
  <c r="A824" i="29"/>
  <c r="H824" i="29" s="1"/>
  <c r="C823" i="29"/>
  <c r="A823" i="29"/>
  <c r="H823" i="29" s="1"/>
  <c r="C822" i="29"/>
  <c r="A822" i="29"/>
  <c r="H822" i="29" s="1"/>
  <c r="C821" i="29"/>
  <c r="A821" i="29"/>
  <c r="H821" i="29" s="1"/>
  <c r="C820" i="29"/>
  <c r="A820" i="29"/>
  <c r="H820" i="29" s="1"/>
  <c r="C819" i="29"/>
  <c r="A819" i="29"/>
  <c r="H819" i="29" s="1"/>
  <c r="C818" i="29"/>
  <c r="A818" i="29"/>
  <c r="H818" i="29" s="1"/>
  <c r="C817" i="29"/>
  <c r="A817" i="29"/>
  <c r="H817" i="29" s="1"/>
  <c r="C816" i="29"/>
  <c r="A816" i="29"/>
  <c r="H816" i="29" s="1"/>
  <c r="C815" i="29"/>
  <c r="A815" i="29"/>
  <c r="H815" i="29" s="1"/>
  <c r="C814" i="29"/>
  <c r="A814" i="29"/>
  <c r="H814" i="29" s="1"/>
  <c r="C813" i="29"/>
  <c r="A813" i="29"/>
  <c r="H813" i="29" s="1"/>
  <c r="C812" i="29"/>
  <c r="A812" i="29"/>
  <c r="H812" i="29" s="1"/>
  <c r="C811" i="29"/>
  <c r="A811" i="29"/>
  <c r="H811" i="29" s="1"/>
  <c r="C810" i="29"/>
  <c r="A810" i="29"/>
  <c r="H810" i="29" s="1"/>
  <c r="C809" i="29"/>
  <c r="A809" i="29"/>
  <c r="H809" i="29" s="1"/>
  <c r="C808" i="29"/>
  <c r="A808" i="29"/>
  <c r="H808" i="29" s="1"/>
  <c r="C807" i="29"/>
  <c r="A807" i="29"/>
  <c r="H807" i="29" s="1"/>
  <c r="C806" i="29"/>
  <c r="A806" i="29"/>
  <c r="H806" i="29" s="1"/>
  <c r="C805" i="29"/>
  <c r="A805" i="29"/>
  <c r="H805" i="29" s="1"/>
  <c r="C804" i="29"/>
  <c r="A804" i="29"/>
  <c r="H804" i="29" s="1"/>
  <c r="C803" i="29"/>
  <c r="A803" i="29"/>
  <c r="H803" i="29" s="1"/>
  <c r="C802" i="29"/>
  <c r="A802" i="29"/>
  <c r="H802" i="29" s="1"/>
  <c r="C801" i="29"/>
  <c r="A801" i="29"/>
  <c r="H801" i="29" s="1"/>
  <c r="C800" i="29"/>
  <c r="A800" i="29"/>
  <c r="H800" i="29" s="1"/>
  <c r="C799" i="29"/>
  <c r="A799" i="29"/>
  <c r="H799" i="29" s="1"/>
  <c r="C798" i="29"/>
  <c r="A798" i="29"/>
  <c r="H798" i="29" s="1"/>
  <c r="C797" i="29"/>
  <c r="A797" i="29"/>
  <c r="H797" i="29" s="1"/>
  <c r="C796" i="29"/>
  <c r="A796" i="29"/>
  <c r="H796" i="29" s="1"/>
  <c r="C795" i="29"/>
  <c r="A795" i="29"/>
  <c r="H795" i="29" s="1"/>
  <c r="C794" i="29"/>
  <c r="A794" i="29"/>
  <c r="H794" i="29" s="1"/>
  <c r="C793" i="29"/>
  <c r="A793" i="29"/>
  <c r="H793" i="29" s="1"/>
  <c r="C792" i="29"/>
  <c r="A792" i="29"/>
  <c r="H792" i="29" s="1"/>
  <c r="C791" i="29"/>
  <c r="A791" i="29"/>
  <c r="H791" i="29" s="1"/>
  <c r="C790" i="29"/>
  <c r="A790" i="29"/>
  <c r="H790" i="29" s="1"/>
  <c r="C789" i="29"/>
  <c r="A789" i="29"/>
  <c r="H789" i="29" s="1"/>
  <c r="C788" i="29"/>
  <c r="A788" i="29"/>
  <c r="H788" i="29" s="1"/>
  <c r="C787" i="29"/>
  <c r="A787" i="29"/>
  <c r="H787" i="29" s="1"/>
  <c r="C786" i="29"/>
  <c r="A786" i="29"/>
  <c r="H786" i="29" s="1"/>
  <c r="C785" i="29"/>
  <c r="A785" i="29"/>
  <c r="H785" i="29" s="1"/>
  <c r="C784" i="29"/>
  <c r="A784" i="29"/>
  <c r="H784" i="29" s="1"/>
  <c r="C783" i="29"/>
  <c r="A783" i="29"/>
  <c r="H783" i="29" s="1"/>
  <c r="C782" i="29"/>
  <c r="A782" i="29"/>
  <c r="H782" i="29" s="1"/>
  <c r="C781" i="29"/>
  <c r="A781" i="29"/>
  <c r="H781" i="29" s="1"/>
  <c r="C780" i="29"/>
  <c r="A780" i="29"/>
  <c r="H780" i="29" s="1"/>
  <c r="C779" i="29"/>
  <c r="A779" i="29"/>
  <c r="H779" i="29" s="1"/>
  <c r="C778" i="29"/>
  <c r="A778" i="29"/>
  <c r="H778" i="29" s="1"/>
  <c r="C777" i="29"/>
  <c r="A777" i="29"/>
  <c r="H777" i="29" s="1"/>
  <c r="C776" i="29"/>
  <c r="A776" i="29"/>
  <c r="H776" i="29" s="1"/>
  <c r="C775" i="29"/>
  <c r="A775" i="29"/>
  <c r="H775" i="29" s="1"/>
  <c r="C774" i="29"/>
  <c r="A774" i="29"/>
  <c r="H774" i="29" s="1"/>
  <c r="C773" i="29"/>
  <c r="A773" i="29"/>
  <c r="H773" i="29" s="1"/>
  <c r="C772" i="29"/>
  <c r="A772" i="29"/>
  <c r="H772" i="29" s="1"/>
  <c r="C771" i="29"/>
  <c r="A771" i="29"/>
  <c r="H771" i="29" s="1"/>
  <c r="C770" i="29"/>
  <c r="A770" i="29"/>
  <c r="H770" i="29" s="1"/>
  <c r="C769" i="29"/>
  <c r="A769" i="29"/>
  <c r="H769" i="29" s="1"/>
  <c r="C768" i="29"/>
  <c r="A768" i="29"/>
  <c r="H768" i="29" s="1"/>
  <c r="C767" i="29"/>
  <c r="A767" i="29"/>
  <c r="H767" i="29" s="1"/>
  <c r="C766" i="29"/>
  <c r="A766" i="29"/>
  <c r="H766" i="29" s="1"/>
  <c r="C765" i="29"/>
  <c r="A765" i="29"/>
  <c r="H765" i="29" s="1"/>
  <c r="C764" i="29"/>
  <c r="A764" i="29"/>
  <c r="H764" i="29" s="1"/>
  <c r="C763" i="29"/>
  <c r="A763" i="29"/>
  <c r="H763" i="29" s="1"/>
  <c r="C762" i="29"/>
  <c r="A762" i="29"/>
  <c r="H762" i="29" s="1"/>
  <c r="C761" i="29"/>
  <c r="A761" i="29"/>
  <c r="H761" i="29" s="1"/>
  <c r="C760" i="29"/>
  <c r="A760" i="29"/>
  <c r="H760" i="29" s="1"/>
  <c r="C759" i="29"/>
  <c r="A759" i="29"/>
  <c r="H759" i="29" s="1"/>
  <c r="C758" i="29"/>
  <c r="A758" i="29"/>
  <c r="H758" i="29" s="1"/>
  <c r="C757" i="29"/>
  <c r="A757" i="29"/>
  <c r="H757" i="29" s="1"/>
  <c r="C756" i="29"/>
  <c r="A756" i="29"/>
  <c r="H756" i="29" s="1"/>
  <c r="C755" i="29"/>
  <c r="A755" i="29"/>
  <c r="H755" i="29" s="1"/>
  <c r="C754" i="29"/>
  <c r="A754" i="29"/>
  <c r="H754" i="29" s="1"/>
  <c r="C753" i="29"/>
  <c r="A753" i="29"/>
  <c r="H753" i="29" s="1"/>
  <c r="C752" i="29"/>
  <c r="A752" i="29"/>
  <c r="H752" i="29" s="1"/>
  <c r="C751" i="29"/>
  <c r="A751" i="29"/>
  <c r="H751" i="29" s="1"/>
  <c r="C750" i="29"/>
  <c r="A750" i="29"/>
  <c r="H750" i="29" s="1"/>
  <c r="C749" i="29"/>
  <c r="A749" i="29"/>
  <c r="H749" i="29" s="1"/>
  <c r="C748" i="29"/>
  <c r="A748" i="29"/>
  <c r="H748" i="29" s="1"/>
  <c r="C747" i="29"/>
  <c r="A747" i="29"/>
  <c r="H747" i="29" s="1"/>
  <c r="C746" i="29"/>
  <c r="A746" i="29"/>
  <c r="H746" i="29" s="1"/>
  <c r="C745" i="29"/>
  <c r="A745" i="29"/>
  <c r="H745" i="29" s="1"/>
  <c r="C744" i="29"/>
  <c r="A744" i="29"/>
  <c r="H744" i="29" s="1"/>
  <c r="C743" i="29"/>
  <c r="A743" i="29"/>
  <c r="H743" i="29" s="1"/>
  <c r="C742" i="29"/>
  <c r="A742" i="29"/>
  <c r="H742" i="29" s="1"/>
  <c r="C741" i="29"/>
  <c r="A741" i="29"/>
  <c r="H741" i="29" s="1"/>
  <c r="C740" i="29"/>
  <c r="A740" i="29"/>
  <c r="H740" i="29" s="1"/>
  <c r="C739" i="29"/>
  <c r="A739" i="29"/>
  <c r="H739" i="29" s="1"/>
  <c r="C738" i="29"/>
  <c r="A738" i="29"/>
  <c r="H738" i="29" s="1"/>
  <c r="C737" i="29"/>
  <c r="A737" i="29"/>
  <c r="H737" i="29" s="1"/>
  <c r="C736" i="29"/>
  <c r="A736" i="29"/>
  <c r="H736" i="29" s="1"/>
  <c r="C735" i="29"/>
  <c r="A735" i="29"/>
  <c r="H735" i="29" s="1"/>
  <c r="C734" i="29"/>
  <c r="A734" i="29"/>
  <c r="H734" i="29" s="1"/>
  <c r="C733" i="29"/>
  <c r="A733" i="29"/>
  <c r="H733" i="29" s="1"/>
  <c r="C732" i="29"/>
  <c r="A732" i="29"/>
  <c r="H732" i="29" s="1"/>
  <c r="C731" i="29"/>
  <c r="A731" i="29"/>
  <c r="H731" i="29" s="1"/>
  <c r="C730" i="29"/>
  <c r="A730" i="29"/>
  <c r="H730" i="29" s="1"/>
  <c r="C729" i="29"/>
  <c r="A729" i="29"/>
  <c r="H729" i="29" s="1"/>
  <c r="C728" i="29"/>
  <c r="A728" i="29"/>
  <c r="H728" i="29" s="1"/>
  <c r="C727" i="29"/>
  <c r="A727" i="29"/>
  <c r="H727" i="29" s="1"/>
  <c r="C726" i="29"/>
  <c r="A726" i="29"/>
  <c r="H726" i="29" s="1"/>
  <c r="C725" i="29"/>
  <c r="A725" i="29"/>
  <c r="H725" i="29" s="1"/>
  <c r="C724" i="29"/>
  <c r="A724" i="29"/>
  <c r="H724" i="29" s="1"/>
  <c r="C723" i="29"/>
  <c r="A723" i="29"/>
  <c r="H723" i="29" s="1"/>
  <c r="C722" i="29"/>
  <c r="A722" i="29"/>
  <c r="H722" i="29" s="1"/>
  <c r="C721" i="29"/>
  <c r="A721" i="29"/>
  <c r="H721" i="29" s="1"/>
  <c r="C720" i="29"/>
  <c r="A720" i="29"/>
  <c r="H720" i="29" s="1"/>
  <c r="C719" i="29"/>
  <c r="A719" i="29"/>
  <c r="H719" i="29" s="1"/>
  <c r="C718" i="29"/>
  <c r="A718" i="29"/>
  <c r="H718" i="29" s="1"/>
  <c r="C717" i="29"/>
  <c r="A717" i="29"/>
  <c r="H717" i="29" s="1"/>
  <c r="C716" i="29"/>
  <c r="A716" i="29"/>
  <c r="H716" i="29" s="1"/>
  <c r="C715" i="29"/>
  <c r="A715" i="29"/>
  <c r="H715" i="29" s="1"/>
  <c r="C714" i="29"/>
  <c r="A714" i="29"/>
  <c r="H714" i="29" s="1"/>
  <c r="C713" i="29"/>
  <c r="A713" i="29"/>
  <c r="H713" i="29" s="1"/>
  <c r="C712" i="29"/>
  <c r="A712" i="29"/>
  <c r="H712" i="29" s="1"/>
  <c r="C711" i="29"/>
  <c r="A711" i="29"/>
  <c r="H711" i="29" s="1"/>
  <c r="C710" i="29"/>
  <c r="A710" i="29"/>
  <c r="H710" i="29" s="1"/>
  <c r="C709" i="29"/>
  <c r="A709" i="29"/>
  <c r="H709" i="29" s="1"/>
  <c r="C708" i="29"/>
  <c r="A708" i="29"/>
  <c r="H708" i="29" s="1"/>
  <c r="C707" i="29"/>
  <c r="A707" i="29"/>
  <c r="H707" i="29" s="1"/>
  <c r="C706" i="29"/>
  <c r="A706" i="29"/>
  <c r="H706" i="29" s="1"/>
  <c r="C705" i="29"/>
  <c r="A705" i="29"/>
  <c r="H705" i="29" s="1"/>
  <c r="C704" i="29"/>
  <c r="A704" i="29"/>
  <c r="H704" i="29" s="1"/>
  <c r="C703" i="29"/>
  <c r="A703" i="29"/>
  <c r="H703" i="29" s="1"/>
  <c r="C702" i="29"/>
  <c r="A702" i="29"/>
  <c r="H702" i="29" s="1"/>
  <c r="C701" i="29"/>
  <c r="A701" i="29"/>
  <c r="H701" i="29" s="1"/>
  <c r="C700" i="29"/>
  <c r="A700" i="29"/>
  <c r="H700" i="29" s="1"/>
  <c r="C699" i="29"/>
  <c r="A699" i="29"/>
  <c r="H699" i="29" s="1"/>
  <c r="C698" i="29"/>
  <c r="A698" i="29"/>
  <c r="H698" i="29" s="1"/>
  <c r="C697" i="29"/>
  <c r="A697" i="29"/>
  <c r="H697" i="29" s="1"/>
  <c r="C696" i="29"/>
  <c r="A696" i="29"/>
  <c r="H696" i="29" s="1"/>
  <c r="C695" i="29"/>
  <c r="A695" i="29"/>
  <c r="H695" i="29" s="1"/>
  <c r="C694" i="29"/>
  <c r="A694" i="29"/>
  <c r="H694" i="29" s="1"/>
  <c r="C693" i="29"/>
  <c r="A693" i="29"/>
  <c r="H693" i="29" s="1"/>
  <c r="C692" i="29"/>
  <c r="A692" i="29"/>
  <c r="H692" i="29" s="1"/>
  <c r="C691" i="29"/>
  <c r="A691" i="29"/>
  <c r="H691" i="29" s="1"/>
  <c r="C690" i="29"/>
  <c r="A690" i="29"/>
  <c r="H690" i="29" s="1"/>
  <c r="C689" i="29"/>
  <c r="A689" i="29"/>
  <c r="H689" i="29" s="1"/>
  <c r="C688" i="29"/>
  <c r="A688" i="29"/>
  <c r="H688" i="29" s="1"/>
  <c r="C687" i="29"/>
  <c r="A687" i="29"/>
  <c r="H687" i="29" s="1"/>
  <c r="C686" i="29"/>
  <c r="A686" i="29"/>
  <c r="H686" i="29" s="1"/>
  <c r="C685" i="29"/>
  <c r="A685" i="29"/>
  <c r="H685" i="29" s="1"/>
  <c r="C684" i="29"/>
  <c r="A684" i="29"/>
  <c r="H684" i="29" s="1"/>
  <c r="C683" i="29"/>
  <c r="A683" i="29"/>
  <c r="H683" i="29" s="1"/>
  <c r="C682" i="29"/>
  <c r="A682" i="29"/>
  <c r="H682" i="29" s="1"/>
  <c r="C681" i="29"/>
  <c r="A681" i="29"/>
  <c r="H681" i="29" s="1"/>
  <c r="C680" i="29"/>
  <c r="A680" i="29"/>
  <c r="H680" i="29" s="1"/>
  <c r="C679" i="29"/>
  <c r="A679" i="29"/>
  <c r="H679" i="29" s="1"/>
  <c r="C678" i="29"/>
  <c r="A678" i="29"/>
  <c r="H678" i="29" s="1"/>
  <c r="C677" i="29"/>
  <c r="A677" i="29"/>
  <c r="H677" i="29" s="1"/>
  <c r="C676" i="29"/>
  <c r="A676" i="29"/>
  <c r="H676" i="29" s="1"/>
  <c r="C675" i="29"/>
  <c r="A675" i="29"/>
  <c r="H675" i="29" s="1"/>
  <c r="C674" i="29"/>
  <c r="A674" i="29"/>
  <c r="H674" i="29" s="1"/>
  <c r="C673" i="29"/>
  <c r="A673" i="29"/>
  <c r="H673" i="29" s="1"/>
  <c r="C672" i="29"/>
  <c r="A672" i="29"/>
  <c r="H672" i="29" s="1"/>
  <c r="C671" i="29"/>
  <c r="A671" i="29"/>
  <c r="H671" i="29" s="1"/>
  <c r="C670" i="29"/>
  <c r="A670" i="29"/>
  <c r="H670" i="29" s="1"/>
  <c r="C669" i="29"/>
  <c r="A669" i="29"/>
  <c r="H669" i="29" s="1"/>
  <c r="C668" i="29"/>
  <c r="A668" i="29"/>
  <c r="H668" i="29" s="1"/>
  <c r="C667" i="29"/>
  <c r="A667" i="29"/>
  <c r="H667" i="29" s="1"/>
  <c r="C666" i="29"/>
  <c r="A666" i="29"/>
  <c r="H666" i="29" s="1"/>
  <c r="C665" i="29"/>
  <c r="A665" i="29"/>
  <c r="H665" i="29" s="1"/>
  <c r="C664" i="29"/>
  <c r="A664" i="29"/>
  <c r="H664" i="29" s="1"/>
  <c r="C663" i="29"/>
  <c r="A663" i="29"/>
  <c r="H663" i="29" s="1"/>
  <c r="C662" i="29"/>
  <c r="A662" i="29"/>
  <c r="H662" i="29" s="1"/>
  <c r="C661" i="29"/>
  <c r="A661" i="29"/>
  <c r="H661" i="29" s="1"/>
  <c r="C660" i="29"/>
  <c r="A660" i="29"/>
  <c r="H660" i="29" s="1"/>
  <c r="C659" i="29"/>
  <c r="A659" i="29"/>
  <c r="H659" i="29" s="1"/>
  <c r="C658" i="29"/>
  <c r="A658" i="29"/>
  <c r="H658" i="29" s="1"/>
  <c r="C657" i="29"/>
  <c r="A657" i="29"/>
  <c r="H657" i="29" s="1"/>
  <c r="C656" i="29"/>
  <c r="A656" i="29"/>
  <c r="H656" i="29" s="1"/>
  <c r="C655" i="29"/>
  <c r="A655" i="29"/>
  <c r="H655" i="29" s="1"/>
  <c r="C654" i="29"/>
  <c r="A654" i="29"/>
  <c r="H654" i="29" s="1"/>
  <c r="C653" i="29"/>
  <c r="A653" i="29"/>
  <c r="H653" i="29" s="1"/>
  <c r="C652" i="29"/>
  <c r="A652" i="29"/>
  <c r="H652" i="29" s="1"/>
  <c r="C651" i="29"/>
  <c r="A651" i="29"/>
  <c r="H651" i="29" s="1"/>
  <c r="C650" i="29"/>
  <c r="A650" i="29"/>
  <c r="H650" i="29" s="1"/>
  <c r="C649" i="29"/>
  <c r="A649" i="29"/>
  <c r="H649" i="29" s="1"/>
  <c r="C648" i="29"/>
  <c r="A648" i="29"/>
  <c r="H648" i="29" s="1"/>
  <c r="C647" i="29"/>
  <c r="A647" i="29"/>
  <c r="H647" i="29" s="1"/>
  <c r="C646" i="29"/>
  <c r="A646" i="29"/>
  <c r="H646" i="29" s="1"/>
  <c r="C645" i="29"/>
  <c r="A645" i="29"/>
  <c r="H645" i="29" s="1"/>
  <c r="C644" i="29"/>
  <c r="A644" i="29"/>
  <c r="H644" i="29" s="1"/>
  <c r="C643" i="29"/>
  <c r="A643" i="29"/>
  <c r="H643" i="29" s="1"/>
  <c r="C642" i="29"/>
  <c r="A642" i="29"/>
  <c r="H642" i="29" s="1"/>
  <c r="C641" i="29"/>
  <c r="A641" i="29"/>
  <c r="H641" i="29" s="1"/>
  <c r="C640" i="29"/>
  <c r="A640" i="29"/>
  <c r="H640" i="29" s="1"/>
  <c r="C639" i="29"/>
  <c r="A639" i="29"/>
  <c r="H639" i="29" s="1"/>
  <c r="C638" i="29"/>
  <c r="A638" i="29"/>
  <c r="H638" i="29" s="1"/>
  <c r="C637" i="29"/>
  <c r="A637" i="29"/>
  <c r="H637" i="29" s="1"/>
  <c r="C636" i="29"/>
  <c r="A636" i="29"/>
  <c r="H636" i="29" s="1"/>
  <c r="C635" i="29"/>
  <c r="A635" i="29"/>
  <c r="H635" i="29" s="1"/>
  <c r="C634" i="29"/>
  <c r="A634" i="29"/>
  <c r="H634" i="29" s="1"/>
  <c r="C633" i="29"/>
  <c r="A633" i="29"/>
  <c r="H633" i="29" s="1"/>
  <c r="C632" i="29"/>
  <c r="A632" i="29"/>
  <c r="H632" i="29" s="1"/>
  <c r="C631" i="29"/>
  <c r="A631" i="29"/>
  <c r="H631" i="29" s="1"/>
  <c r="C630" i="29"/>
  <c r="A630" i="29"/>
  <c r="H630" i="29" s="1"/>
  <c r="C629" i="29"/>
  <c r="A629" i="29"/>
  <c r="H629" i="29" s="1"/>
  <c r="C628" i="29"/>
  <c r="A628" i="29"/>
  <c r="H628" i="29" s="1"/>
  <c r="C627" i="29"/>
  <c r="A627" i="29"/>
  <c r="H627" i="29" s="1"/>
  <c r="C626" i="29"/>
  <c r="A626" i="29"/>
  <c r="H626" i="29" s="1"/>
  <c r="C625" i="29"/>
  <c r="A625" i="29"/>
  <c r="H625" i="29" s="1"/>
  <c r="C624" i="29"/>
  <c r="A624" i="29"/>
  <c r="H624" i="29" s="1"/>
  <c r="C623" i="29"/>
  <c r="A623" i="29"/>
  <c r="H623" i="29" s="1"/>
  <c r="C622" i="29"/>
  <c r="A622" i="29"/>
  <c r="H622" i="29" s="1"/>
  <c r="C621" i="29"/>
  <c r="A621" i="29"/>
  <c r="H621" i="29" s="1"/>
  <c r="C620" i="29"/>
  <c r="A620" i="29"/>
  <c r="H620" i="29" s="1"/>
  <c r="C619" i="29"/>
  <c r="A619" i="29"/>
  <c r="H619" i="29" s="1"/>
  <c r="C618" i="29"/>
  <c r="A618" i="29"/>
  <c r="H618" i="29" s="1"/>
  <c r="C617" i="29"/>
  <c r="A617" i="29"/>
  <c r="H617" i="29" s="1"/>
  <c r="C616" i="29"/>
  <c r="A616" i="29"/>
  <c r="H616" i="29" s="1"/>
  <c r="C615" i="29"/>
  <c r="A615" i="29"/>
  <c r="H615" i="29" s="1"/>
  <c r="C614" i="29"/>
  <c r="A614" i="29"/>
  <c r="H614" i="29" s="1"/>
  <c r="C613" i="29"/>
  <c r="A613" i="29"/>
  <c r="H613" i="29" s="1"/>
  <c r="C612" i="29"/>
  <c r="A612" i="29"/>
  <c r="H612" i="29" s="1"/>
  <c r="C611" i="29"/>
  <c r="A611" i="29"/>
  <c r="H611" i="29" s="1"/>
  <c r="C610" i="29"/>
  <c r="A610" i="29"/>
  <c r="H610" i="29" s="1"/>
  <c r="C609" i="29"/>
  <c r="A609" i="29"/>
  <c r="H609" i="29" s="1"/>
  <c r="C608" i="29"/>
  <c r="A608" i="29"/>
  <c r="H608" i="29" s="1"/>
  <c r="C607" i="29"/>
  <c r="A607" i="29"/>
  <c r="H607" i="29" s="1"/>
  <c r="C606" i="29"/>
  <c r="A606" i="29"/>
  <c r="H606" i="29" s="1"/>
  <c r="C605" i="29"/>
  <c r="A605" i="29"/>
  <c r="H605" i="29" s="1"/>
  <c r="C604" i="29"/>
  <c r="A604" i="29"/>
  <c r="H604" i="29" s="1"/>
  <c r="C603" i="29"/>
  <c r="A603" i="29"/>
  <c r="H603" i="29" s="1"/>
  <c r="C602" i="29"/>
  <c r="A602" i="29"/>
  <c r="H602" i="29" s="1"/>
  <c r="C601" i="29"/>
  <c r="A601" i="29"/>
  <c r="H601" i="29" s="1"/>
  <c r="C600" i="29"/>
  <c r="A600" i="29"/>
  <c r="H600" i="29" s="1"/>
  <c r="C599" i="29"/>
  <c r="A599" i="29"/>
  <c r="H599" i="29" s="1"/>
  <c r="C598" i="29"/>
  <c r="A598" i="29"/>
  <c r="H598" i="29" s="1"/>
  <c r="C597" i="29"/>
  <c r="A597" i="29"/>
  <c r="H597" i="29" s="1"/>
  <c r="C596" i="29"/>
  <c r="A596" i="29"/>
  <c r="H596" i="29" s="1"/>
  <c r="C595" i="29"/>
  <c r="A595" i="29"/>
  <c r="H595" i="29" s="1"/>
  <c r="C594" i="29"/>
  <c r="A594" i="29"/>
  <c r="H594" i="29" s="1"/>
  <c r="C593" i="29"/>
  <c r="A593" i="29"/>
  <c r="H593" i="29" s="1"/>
  <c r="C592" i="29"/>
  <c r="A592" i="29"/>
  <c r="H592" i="29" s="1"/>
  <c r="C591" i="29"/>
  <c r="A591" i="29"/>
  <c r="H591" i="29" s="1"/>
  <c r="C590" i="29"/>
  <c r="A590" i="29"/>
  <c r="H590" i="29" s="1"/>
  <c r="C589" i="29"/>
  <c r="A589" i="29"/>
  <c r="H589" i="29" s="1"/>
  <c r="C588" i="29"/>
  <c r="A588" i="29"/>
  <c r="H588" i="29" s="1"/>
  <c r="C587" i="29"/>
  <c r="A587" i="29"/>
  <c r="H587" i="29" s="1"/>
  <c r="C586" i="29"/>
  <c r="A586" i="29"/>
  <c r="H586" i="29" s="1"/>
  <c r="C585" i="29"/>
  <c r="A585" i="29"/>
  <c r="H585" i="29" s="1"/>
  <c r="C584" i="29"/>
  <c r="A584" i="29"/>
  <c r="H584" i="29" s="1"/>
  <c r="C583" i="29"/>
  <c r="A583" i="29"/>
  <c r="H583" i="29" s="1"/>
  <c r="C582" i="29"/>
  <c r="A582" i="29"/>
  <c r="H582" i="29" s="1"/>
  <c r="C581" i="29"/>
  <c r="A581" i="29"/>
  <c r="H581" i="29" s="1"/>
  <c r="C580" i="29"/>
  <c r="A580" i="29"/>
  <c r="H580" i="29" s="1"/>
  <c r="C579" i="29"/>
  <c r="A579" i="29"/>
  <c r="H579" i="29" s="1"/>
  <c r="C578" i="29"/>
  <c r="A578" i="29"/>
  <c r="H578" i="29" s="1"/>
  <c r="C577" i="29"/>
  <c r="A577" i="29"/>
  <c r="H577" i="29" s="1"/>
  <c r="C576" i="29"/>
  <c r="A576" i="29"/>
  <c r="H576" i="29" s="1"/>
  <c r="C575" i="29"/>
  <c r="A575" i="29"/>
  <c r="H575" i="29" s="1"/>
  <c r="C574" i="29"/>
  <c r="A574" i="29"/>
  <c r="H574" i="29" s="1"/>
  <c r="C573" i="29"/>
  <c r="A573" i="29"/>
  <c r="H573" i="29" s="1"/>
  <c r="C572" i="29"/>
  <c r="A572" i="29"/>
  <c r="H572" i="29" s="1"/>
  <c r="C571" i="29"/>
  <c r="A571" i="29"/>
  <c r="H571" i="29" s="1"/>
  <c r="C570" i="29"/>
  <c r="A570" i="29"/>
  <c r="H570" i="29" s="1"/>
  <c r="C569" i="29"/>
  <c r="A569" i="29"/>
  <c r="H569" i="29" s="1"/>
  <c r="C568" i="29"/>
  <c r="A568" i="29"/>
  <c r="H568" i="29" s="1"/>
  <c r="C567" i="29"/>
  <c r="A567" i="29"/>
  <c r="H567" i="29" s="1"/>
  <c r="C566" i="29"/>
  <c r="A566" i="29"/>
  <c r="H566" i="29" s="1"/>
  <c r="C565" i="29"/>
  <c r="A565" i="29"/>
  <c r="H565" i="29" s="1"/>
  <c r="C564" i="29"/>
  <c r="A564" i="29"/>
  <c r="H564" i="29" s="1"/>
  <c r="C563" i="29"/>
  <c r="A563" i="29"/>
  <c r="H563" i="29" s="1"/>
  <c r="C562" i="29"/>
  <c r="A562" i="29"/>
  <c r="H562" i="29" s="1"/>
  <c r="C561" i="29"/>
  <c r="A561" i="29"/>
  <c r="H561" i="29" s="1"/>
  <c r="C560" i="29"/>
  <c r="A560" i="29"/>
  <c r="H560" i="29" s="1"/>
  <c r="C559" i="29"/>
  <c r="A559" i="29"/>
  <c r="H559" i="29" s="1"/>
  <c r="C558" i="29"/>
  <c r="A558" i="29"/>
  <c r="H558" i="29" s="1"/>
  <c r="C557" i="29"/>
  <c r="A557" i="29"/>
  <c r="H557" i="29" s="1"/>
  <c r="C556" i="29"/>
  <c r="A556" i="29"/>
  <c r="H556" i="29" s="1"/>
  <c r="C555" i="29"/>
  <c r="A555" i="29"/>
  <c r="H555" i="29" s="1"/>
  <c r="C554" i="29"/>
  <c r="A554" i="29"/>
  <c r="H554" i="29" s="1"/>
  <c r="C553" i="29"/>
  <c r="A553" i="29"/>
  <c r="H553" i="29" s="1"/>
  <c r="C552" i="29"/>
  <c r="A552" i="29"/>
  <c r="H552" i="29" s="1"/>
  <c r="C551" i="29"/>
  <c r="A551" i="29"/>
  <c r="H551" i="29" s="1"/>
  <c r="C550" i="29"/>
  <c r="A550" i="29"/>
  <c r="H550" i="29" s="1"/>
  <c r="C549" i="29"/>
  <c r="A549" i="29"/>
  <c r="H549" i="29" s="1"/>
  <c r="C548" i="29"/>
  <c r="A548" i="29"/>
  <c r="H548" i="29" s="1"/>
  <c r="C547" i="29"/>
  <c r="A547" i="29"/>
  <c r="H547" i="29" s="1"/>
  <c r="C546" i="29"/>
  <c r="A546" i="29"/>
  <c r="H546" i="29" s="1"/>
  <c r="C545" i="29"/>
  <c r="A545" i="29"/>
  <c r="H545" i="29" s="1"/>
  <c r="C544" i="29"/>
  <c r="A544" i="29"/>
  <c r="H544" i="29" s="1"/>
  <c r="C543" i="29"/>
  <c r="A543" i="29"/>
  <c r="H543" i="29" s="1"/>
  <c r="C542" i="29"/>
  <c r="A542" i="29"/>
  <c r="H542" i="29" s="1"/>
  <c r="C541" i="29"/>
  <c r="A541" i="29"/>
  <c r="H541" i="29" s="1"/>
  <c r="C540" i="29"/>
  <c r="A540" i="29"/>
  <c r="H540" i="29" s="1"/>
  <c r="C539" i="29"/>
  <c r="A539" i="29"/>
  <c r="H539" i="29" s="1"/>
  <c r="C538" i="29"/>
  <c r="A538" i="29"/>
  <c r="H538" i="29" s="1"/>
  <c r="C537" i="29"/>
  <c r="A537" i="29"/>
  <c r="H537" i="29" s="1"/>
  <c r="C536" i="29"/>
  <c r="A536" i="29"/>
  <c r="H536" i="29" s="1"/>
  <c r="C535" i="29"/>
  <c r="A535" i="29"/>
  <c r="H535" i="29" s="1"/>
  <c r="C534" i="29"/>
  <c r="A534" i="29"/>
  <c r="H534" i="29" s="1"/>
  <c r="C533" i="29"/>
  <c r="A533" i="29"/>
  <c r="H533" i="29" s="1"/>
  <c r="C532" i="29"/>
  <c r="A532" i="29"/>
  <c r="H532" i="29" s="1"/>
  <c r="C531" i="29"/>
  <c r="A531" i="29"/>
  <c r="H531" i="29" s="1"/>
  <c r="C530" i="29"/>
  <c r="A530" i="29"/>
  <c r="H530" i="29" s="1"/>
  <c r="C529" i="29"/>
  <c r="A529" i="29"/>
  <c r="H529" i="29" s="1"/>
  <c r="C528" i="29"/>
  <c r="A528" i="29"/>
  <c r="H528" i="29" s="1"/>
  <c r="C527" i="29"/>
  <c r="A527" i="29"/>
  <c r="H527" i="29" s="1"/>
  <c r="C526" i="29"/>
  <c r="A526" i="29"/>
  <c r="H526" i="29" s="1"/>
  <c r="C525" i="29"/>
  <c r="A525" i="29"/>
  <c r="H525" i="29" s="1"/>
  <c r="C524" i="29"/>
  <c r="A524" i="29"/>
  <c r="H524" i="29" s="1"/>
  <c r="C523" i="29"/>
  <c r="A523" i="29"/>
  <c r="H523" i="29" s="1"/>
  <c r="C522" i="29"/>
  <c r="A522" i="29"/>
  <c r="H522" i="29" s="1"/>
  <c r="C521" i="29"/>
  <c r="A521" i="29"/>
  <c r="H521" i="29" s="1"/>
  <c r="C520" i="29"/>
  <c r="A520" i="29"/>
  <c r="H520" i="29" s="1"/>
  <c r="C519" i="29"/>
  <c r="A519" i="29"/>
  <c r="H519" i="29" s="1"/>
  <c r="C518" i="29"/>
  <c r="A518" i="29"/>
  <c r="H518" i="29" s="1"/>
  <c r="C517" i="29"/>
  <c r="A517" i="29"/>
  <c r="H517" i="29" s="1"/>
  <c r="C516" i="29"/>
  <c r="A516" i="29"/>
  <c r="H516" i="29" s="1"/>
  <c r="C515" i="29"/>
  <c r="A515" i="29"/>
  <c r="H515" i="29" s="1"/>
  <c r="C514" i="29"/>
  <c r="A514" i="29"/>
  <c r="H514" i="29" s="1"/>
  <c r="C513" i="29"/>
  <c r="A513" i="29"/>
  <c r="H513" i="29" s="1"/>
  <c r="C512" i="29"/>
  <c r="A512" i="29"/>
  <c r="H512" i="29" s="1"/>
  <c r="C511" i="29"/>
  <c r="A511" i="29"/>
  <c r="H511" i="29" s="1"/>
  <c r="C510" i="29"/>
  <c r="A510" i="29"/>
  <c r="H510" i="29" s="1"/>
  <c r="C509" i="29"/>
  <c r="A509" i="29"/>
  <c r="H509" i="29" s="1"/>
  <c r="C508" i="29"/>
  <c r="A508" i="29"/>
  <c r="H508" i="29" s="1"/>
  <c r="C507" i="29"/>
  <c r="A507" i="29"/>
  <c r="H507" i="29" s="1"/>
  <c r="C506" i="29"/>
  <c r="A506" i="29"/>
  <c r="H506" i="29" s="1"/>
  <c r="C505" i="29"/>
  <c r="A505" i="29"/>
  <c r="H505" i="29" s="1"/>
  <c r="C504" i="29"/>
  <c r="A504" i="29"/>
  <c r="H504" i="29" s="1"/>
  <c r="C503" i="29"/>
  <c r="A503" i="29"/>
  <c r="H503" i="29" s="1"/>
  <c r="C502" i="29"/>
  <c r="A502" i="29"/>
  <c r="H502" i="29" s="1"/>
  <c r="C501" i="29"/>
  <c r="A501" i="29"/>
  <c r="H501" i="29" s="1"/>
  <c r="C500" i="29"/>
  <c r="A500" i="29"/>
  <c r="H500" i="29" s="1"/>
  <c r="C499" i="29"/>
  <c r="A499" i="29"/>
  <c r="H499" i="29" s="1"/>
  <c r="C498" i="29"/>
  <c r="A498" i="29"/>
  <c r="H498" i="29" s="1"/>
  <c r="C497" i="29"/>
  <c r="A497" i="29"/>
  <c r="H497" i="29" s="1"/>
  <c r="C496" i="29"/>
  <c r="A496" i="29"/>
  <c r="H496" i="29" s="1"/>
  <c r="C495" i="29"/>
  <c r="A495" i="29"/>
  <c r="H495" i="29" s="1"/>
  <c r="C494" i="29"/>
  <c r="A494" i="29"/>
  <c r="H494" i="29" s="1"/>
  <c r="C493" i="29"/>
  <c r="A493" i="29"/>
  <c r="H493" i="29" s="1"/>
  <c r="C492" i="29"/>
  <c r="A492" i="29"/>
  <c r="H492" i="29" s="1"/>
  <c r="C491" i="29"/>
  <c r="A491" i="29"/>
  <c r="H491" i="29" s="1"/>
  <c r="C490" i="29"/>
  <c r="A490" i="29"/>
  <c r="H490" i="29" s="1"/>
  <c r="C489" i="29"/>
  <c r="A489" i="29"/>
  <c r="H489" i="29" s="1"/>
  <c r="C488" i="29"/>
  <c r="A488" i="29"/>
  <c r="H488" i="29" s="1"/>
  <c r="C487" i="29"/>
  <c r="A487" i="29"/>
  <c r="H487" i="29" s="1"/>
  <c r="C486" i="29"/>
  <c r="A486" i="29"/>
  <c r="H486" i="29" s="1"/>
  <c r="C485" i="29"/>
  <c r="A485" i="29"/>
  <c r="H485" i="29" s="1"/>
  <c r="C484" i="29"/>
  <c r="A484" i="29"/>
  <c r="H484" i="29" s="1"/>
  <c r="C483" i="29"/>
  <c r="A483" i="29"/>
  <c r="H483" i="29" s="1"/>
  <c r="C482" i="29"/>
  <c r="A482" i="29"/>
  <c r="H482" i="29" s="1"/>
  <c r="C481" i="29"/>
  <c r="A481" i="29"/>
  <c r="H481" i="29" s="1"/>
  <c r="C480" i="29"/>
  <c r="A480" i="29"/>
  <c r="H480" i="29" s="1"/>
  <c r="C479" i="29"/>
  <c r="A479" i="29"/>
  <c r="H479" i="29" s="1"/>
  <c r="C478" i="29"/>
  <c r="A478" i="29"/>
  <c r="H478" i="29" s="1"/>
  <c r="C477" i="29"/>
  <c r="A477" i="29"/>
  <c r="H477" i="29" s="1"/>
  <c r="C476" i="29"/>
  <c r="A476" i="29"/>
  <c r="H476" i="29" s="1"/>
  <c r="C475" i="29"/>
  <c r="A475" i="29"/>
  <c r="H475" i="29" s="1"/>
  <c r="C474" i="29"/>
  <c r="A474" i="29"/>
  <c r="H474" i="29" s="1"/>
  <c r="C473" i="29"/>
  <c r="A473" i="29"/>
  <c r="H473" i="29" s="1"/>
  <c r="C472" i="29"/>
  <c r="A472" i="29"/>
  <c r="H472" i="29" s="1"/>
  <c r="C471" i="29"/>
  <c r="A471" i="29"/>
  <c r="H471" i="29" s="1"/>
  <c r="C470" i="29"/>
  <c r="A470" i="29"/>
  <c r="H470" i="29" s="1"/>
  <c r="C469" i="29"/>
  <c r="A469" i="29"/>
  <c r="H469" i="29" s="1"/>
  <c r="C468" i="29"/>
  <c r="A468" i="29"/>
  <c r="H468" i="29" s="1"/>
  <c r="C467" i="29"/>
  <c r="A467" i="29"/>
  <c r="H467" i="29" s="1"/>
  <c r="C466" i="29"/>
  <c r="A466" i="29"/>
  <c r="H466" i="29" s="1"/>
  <c r="C465" i="29"/>
  <c r="A465" i="29"/>
  <c r="H465" i="29" s="1"/>
  <c r="C464" i="29"/>
  <c r="A464" i="29"/>
  <c r="H464" i="29" s="1"/>
  <c r="C463" i="29"/>
  <c r="A463" i="29"/>
  <c r="H463" i="29" s="1"/>
  <c r="C462" i="29"/>
  <c r="A462" i="29"/>
  <c r="H462" i="29" s="1"/>
  <c r="C461" i="29"/>
  <c r="A461" i="29"/>
  <c r="H461" i="29" s="1"/>
  <c r="C460" i="29"/>
  <c r="A460" i="29"/>
  <c r="H460" i="29" s="1"/>
  <c r="C459" i="29"/>
  <c r="A459" i="29"/>
  <c r="H459" i="29" s="1"/>
  <c r="C458" i="29"/>
  <c r="A458" i="29"/>
  <c r="H458" i="29" s="1"/>
  <c r="C457" i="29"/>
  <c r="A457" i="29"/>
  <c r="H457" i="29" s="1"/>
  <c r="C456" i="29"/>
  <c r="A456" i="29"/>
  <c r="H456" i="29" s="1"/>
  <c r="C455" i="29"/>
  <c r="A455" i="29"/>
  <c r="H455" i="29" s="1"/>
  <c r="C454" i="29"/>
  <c r="A454" i="29"/>
  <c r="H454" i="29" s="1"/>
  <c r="C453" i="29"/>
  <c r="A453" i="29"/>
  <c r="H453" i="29" s="1"/>
  <c r="C452" i="29"/>
  <c r="A452" i="29"/>
  <c r="H452" i="29" s="1"/>
  <c r="C451" i="29"/>
  <c r="A451" i="29"/>
  <c r="H451" i="29" s="1"/>
  <c r="C450" i="29"/>
  <c r="A450" i="29"/>
  <c r="H450" i="29" s="1"/>
  <c r="C449" i="29"/>
  <c r="A449" i="29"/>
  <c r="H449" i="29" s="1"/>
  <c r="C448" i="29"/>
  <c r="A448" i="29"/>
  <c r="H448" i="29" s="1"/>
  <c r="C447" i="29"/>
  <c r="A447" i="29"/>
  <c r="H447" i="29" s="1"/>
  <c r="C446" i="29"/>
  <c r="A446" i="29"/>
  <c r="H446" i="29" s="1"/>
  <c r="C445" i="29"/>
  <c r="A445" i="29"/>
  <c r="H445" i="29" s="1"/>
  <c r="C444" i="29"/>
  <c r="A444" i="29"/>
  <c r="H444" i="29" s="1"/>
  <c r="C443" i="29"/>
  <c r="A443" i="29"/>
  <c r="H443" i="29" s="1"/>
  <c r="C442" i="29"/>
  <c r="A442" i="29"/>
  <c r="H442" i="29" s="1"/>
  <c r="C441" i="29"/>
  <c r="A441" i="29"/>
  <c r="H441" i="29" s="1"/>
  <c r="C440" i="29"/>
  <c r="A440" i="29"/>
  <c r="H440" i="29" s="1"/>
  <c r="C439" i="29"/>
  <c r="A439" i="29"/>
  <c r="H439" i="29" s="1"/>
  <c r="C438" i="29"/>
  <c r="A438" i="29"/>
  <c r="H438" i="29" s="1"/>
  <c r="C437" i="29"/>
  <c r="A437" i="29"/>
  <c r="H437" i="29" s="1"/>
  <c r="C436" i="29"/>
  <c r="A436" i="29"/>
  <c r="H436" i="29" s="1"/>
  <c r="C435" i="29"/>
  <c r="A435" i="29"/>
  <c r="H435" i="29" s="1"/>
  <c r="C434" i="29"/>
  <c r="A434" i="29"/>
  <c r="H434" i="29" s="1"/>
  <c r="C433" i="29"/>
  <c r="A433" i="29"/>
  <c r="H433" i="29" s="1"/>
  <c r="C432" i="29"/>
  <c r="A432" i="29"/>
  <c r="H432" i="29" s="1"/>
  <c r="C431" i="29"/>
  <c r="A431" i="29"/>
  <c r="H431" i="29" s="1"/>
  <c r="C430" i="29"/>
  <c r="A430" i="29"/>
  <c r="H430" i="29" s="1"/>
  <c r="C429" i="29"/>
  <c r="A429" i="29"/>
  <c r="H429" i="29" s="1"/>
  <c r="C428" i="29"/>
  <c r="A428" i="29"/>
  <c r="H428" i="29" s="1"/>
  <c r="C427" i="29"/>
  <c r="A427" i="29"/>
  <c r="H427" i="29" s="1"/>
  <c r="C426" i="29"/>
  <c r="A426" i="29"/>
  <c r="H426" i="29" s="1"/>
  <c r="C425" i="29"/>
  <c r="A425" i="29"/>
  <c r="H425" i="29" s="1"/>
  <c r="C424" i="29"/>
  <c r="A424" i="29"/>
  <c r="H424" i="29" s="1"/>
  <c r="C423" i="29"/>
  <c r="A423" i="29"/>
  <c r="H423" i="29" s="1"/>
  <c r="C422" i="29"/>
  <c r="A422" i="29"/>
  <c r="H422" i="29" s="1"/>
  <c r="C421" i="29"/>
  <c r="A421" i="29"/>
  <c r="H421" i="29" s="1"/>
  <c r="C420" i="29"/>
  <c r="A420" i="29"/>
  <c r="H420" i="29" s="1"/>
  <c r="C419" i="29"/>
  <c r="A419" i="29"/>
  <c r="H419" i="29" s="1"/>
  <c r="C418" i="29"/>
  <c r="A418" i="29"/>
  <c r="H418" i="29" s="1"/>
  <c r="C417" i="29"/>
  <c r="A417" i="29"/>
  <c r="H417" i="29" s="1"/>
  <c r="C416" i="29"/>
  <c r="A416" i="29"/>
  <c r="H416" i="29" s="1"/>
  <c r="C415" i="29"/>
  <c r="A415" i="29"/>
  <c r="H415" i="29" s="1"/>
  <c r="C414" i="29"/>
  <c r="A414" i="29"/>
  <c r="H414" i="29" s="1"/>
  <c r="C413" i="29"/>
  <c r="A413" i="29"/>
  <c r="H413" i="29" s="1"/>
  <c r="C412" i="29"/>
  <c r="A412" i="29"/>
  <c r="H412" i="29" s="1"/>
  <c r="C411" i="29"/>
  <c r="A411" i="29"/>
  <c r="H411" i="29" s="1"/>
  <c r="C410" i="29"/>
  <c r="A410" i="29"/>
  <c r="H410" i="29" s="1"/>
  <c r="C409" i="29"/>
  <c r="A409" i="29"/>
  <c r="H409" i="29" s="1"/>
  <c r="C408" i="29"/>
  <c r="A408" i="29"/>
  <c r="H408" i="29" s="1"/>
  <c r="C407" i="29"/>
  <c r="A407" i="29"/>
  <c r="H407" i="29" s="1"/>
  <c r="C406" i="29"/>
  <c r="A406" i="29"/>
  <c r="H406" i="29" s="1"/>
  <c r="C405" i="29"/>
  <c r="A405" i="29"/>
  <c r="H405" i="29" s="1"/>
  <c r="C404" i="29"/>
  <c r="A404" i="29"/>
  <c r="H404" i="29" s="1"/>
  <c r="C403" i="29"/>
  <c r="A403" i="29"/>
  <c r="H403" i="29" s="1"/>
  <c r="C402" i="29"/>
  <c r="A402" i="29"/>
  <c r="H402" i="29" s="1"/>
  <c r="C401" i="29"/>
  <c r="A401" i="29"/>
  <c r="H401" i="29" s="1"/>
  <c r="C400" i="29"/>
  <c r="A400" i="29"/>
  <c r="H400" i="29" s="1"/>
  <c r="C399" i="29"/>
  <c r="A399" i="29"/>
  <c r="H399" i="29" s="1"/>
  <c r="C398" i="29"/>
  <c r="A398" i="29"/>
  <c r="H398" i="29" s="1"/>
  <c r="C397" i="29"/>
  <c r="A397" i="29"/>
  <c r="H397" i="29" s="1"/>
  <c r="C396" i="29"/>
  <c r="A396" i="29"/>
  <c r="H396" i="29" s="1"/>
  <c r="C395" i="29"/>
  <c r="A395" i="29"/>
  <c r="H395" i="29" s="1"/>
  <c r="C394" i="29"/>
  <c r="A394" i="29"/>
  <c r="H394" i="29" s="1"/>
  <c r="C393" i="29"/>
  <c r="A393" i="29"/>
  <c r="H393" i="29" s="1"/>
  <c r="C392" i="29"/>
  <c r="A392" i="29"/>
  <c r="H392" i="29" s="1"/>
  <c r="C391" i="29"/>
  <c r="A391" i="29"/>
  <c r="H391" i="29" s="1"/>
  <c r="C390" i="29"/>
  <c r="A390" i="29"/>
  <c r="H390" i="29" s="1"/>
  <c r="C389" i="29"/>
  <c r="A389" i="29"/>
  <c r="H389" i="29" s="1"/>
  <c r="C388" i="29"/>
  <c r="A388" i="29"/>
  <c r="H388" i="29" s="1"/>
  <c r="C387" i="29"/>
  <c r="A387" i="29"/>
  <c r="H387" i="29" s="1"/>
  <c r="C386" i="29"/>
  <c r="A386" i="29"/>
  <c r="H386" i="29" s="1"/>
  <c r="C385" i="29"/>
  <c r="A385" i="29"/>
  <c r="H385" i="29" s="1"/>
  <c r="C384" i="29"/>
  <c r="A384" i="29"/>
  <c r="H384" i="29" s="1"/>
  <c r="C383" i="29"/>
  <c r="A383" i="29"/>
  <c r="H383" i="29" s="1"/>
  <c r="C382" i="29"/>
  <c r="A382" i="29"/>
  <c r="H382" i="29" s="1"/>
  <c r="C381" i="29"/>
  <c r="A381" i="29"/>
  <c r="H381" i="29" s="1"/>
  <c r="C380" i="29"/>
  <c r="A380" i="29"/>
  <c r="H380" i="29" s="1"/>
  <c r="C379" i="29"/>
  <c r="A379" i="29"/>
  <c r="H379" i="29" s="1"/>
  <c r="C378" i="29"/>
  <c r="A378" i="29"/>
  <c r="H378" i="29" s="1"/>
  <c r="C377" i="29"/>
  <c r="A377" i="29"/>
  <c r="H377" i="29" s="1"/>
  <c r="C376" i="29"/>
  <c r="A376" i="29"/>
  <c r="H376" i="29" s="1"/>
  <c r="C375" i="29"/>
  <c r="A375" i="29"/>
  <c r="H375" i="29" s="1"/>
  <c r="C374" i="29"/>
  <c r="A374" i="29"/>
  <c r="H374" i="29" s="1"/>
  <c r="C373" i="29"/>
  <c r="A373" i="29"/>
  <c r="H373" i="29" s="1"/>
  <c r="C372" i="29"/>
  <c r="A372" i="29"/>
  <c r="H372" i="29" s="1"/>
  <c r="C371" i="29"/>
  <c r="A371" i="29"/>
  <c r="H371" i="29" s="1"/>
  <c r="C370" i="29"/>
  <c r="A370" i="29"/>
  <c r="H370" i="29" s="1"/>
  <c r="C369" i="29"/>
  <c r="A369" i="29"/>
  <c r="H369" i="29" s="1"/>
  <c r="C368" i="29"/>
  <c r="A368" i="29"/>
  <c r="H368" i="29" s="1"/>
  <c r="C367" i="29"/>
  <c r="A367" i="29"/>
  <c r="H367" i="29" s="1"/>
  <c r="C366" i="29"/>
  <c r="A366" i="29"/>
  <c r="H366" i="29" s="1"/>
  <c r="C365" i="29"/>
  <c r="A365" i="29"/>
  <c r="H365" i="29" s="1"/>
  <c r="C364" i="29"/>
  <c r="A364" i="29"/>
  <c r="H364" i="29" s="1"/>
  <c r="C363" i="29"/>
  <c r="A363" i="29"/>
  <c r="H363" i="29" s="1"/>
  <c r="C362" i="29"/>
  <c r="A362" i="29"/>
  <c r="H362" i="29" s="1"/>
  <c r="C361" i="29"/>
  <c r="A361" i="29"/>
  <c r="H361" i="29" s="1"/>
  <c r="C360" i="29"/>
  <c r="A360" i="29"/>
  <c r="H360" i="29" s="1"/>
  <c r="C359" i="29"/>
  <c r="A359" i="29"/>
  <c r="H359" i="29" s="1"/>
  <c r="C358" i="29"/>
  <c r="A358" i="29"/>
  <c r="H358" i="29" s="1"/>
  <c r="C357" i="29"/>
  <c r="A357" i="29"/>
  <c r="H357" i="29" s="1"/>
  <c r="C356" i="29"/>
  <c r="A356" i="29"/>
  <c r="H356" i="29" s="1"/>
  <c r="C355" i="29"/>
  <c r="A355" i="29"/>
  <c r="H355" i="29" s="1"/>
  <c r="C354" i="29"/>
  <c r="A354" i="29"/>
  <c r="H354" i="29" s="1"/>
  <c r="C353" i="29"/>
  <c r="A353" i="29"/>
  <c r="H353" i="29" s="1"/>
  <c r="C352" i="29"/>
  <c r="A352" i="29"/>
  <c r="H352" i="29" s="1"/>
  <c r="C351" i="29"/>
  <c r="A351" i="29"/>
  <c r="H351" i="29" s="1"/>
  <c r="C350" i="29"/>
  <c r="A350" i="29"/>
  <c r="H350" i="29" s="1"/>
  <c r="C349" i="29"/>
  <c r="A349" i="29"/>
  <c r="H349" i="29" s="1"/>
  <c r="C348" i="29"/>
  <c r="A348" i="29"/>
  <c r="H348" i="29" s="1"/>
  <c r="C347" i="29"/>
  <c r="A347" i="29"/>
  <c r="H347" i="29" s="1"/>
  <c r="C346" i="29"/>
  <c r="A346" i="29"/>
  <c r="H346" i="29" s="1"/>
  <c r="C345" i="29"/>
  <c r="A345" i="29"/>
  <c r="H345" i="29" s="1"/>
  <c r="C344" i="29"/>
  <c r="A344" i="29"/>
  <c r="H344" i="29" s="1"/>
  <c r="C343" i="29"/>
  <c r="A343" i="29"/>
  <c r="H343" i="29" s="1"/>
  <c r="C342" i="29"/>
  <c r="A342" i="29"/>
  <c r="H342" i="29" s="1"/>
  <c r="C341" i="29"/>
  <c r="A341" i="29"/>
  <c r="H341" i="29" s="1"/>
  <c r="C340" i="29"/>
  <c r="A340" i="29"/>
  <c r="H340" i="29" s="1"/>
  <c r="C339" i="29"/>
  <c r="A339" i="29"/>
  <c r="H339" i="29" s="1"/>
  <c r="C338" i="29"/>
  <c r="A338" i="29"/>
  <c r="H338" i="29" s="1"/>
  <c r="C337" i="29"/>
  <c r="A337" i="29"/>
  <c r="H337" i="29" s="1"/>
  <c r="C336" i="29"/>
  <c r="A336" i="29"/>
  <c r="H336" i="29" s="1"/>
  <c r="C335" i="29"/>
  <c r="A335" i="29"/>
  <c r="H335" i="29" s="1"/>
  <c r="C334" i="29"/>
  <c r="A334" i="29"/>
  <c r="H334" i="29" s="1"/>
  <c r="C333" i="29"/>
  <c r="A333" i="29"/>
  <c r="H333" i="29" s="1"/>
  <c r="C332" i="29"/>
  <c r="A332" i="29"/>
  <c r="H332" i="29" s="1"/>
  <c r="C331" i="29"/>
  <c r="A331" i="29"/>
  <c r="H331" i="29" s="1"/>
  <c r="C330" i="29"/>
  <c r="A330" i="29"/>
  <c r="H330" i="29" s="1"/>
  <c r="C329" i="29"/>
  <c r="A329" i="29"/>
  <c r="H329" i="29" s="1"/>
  <c r="C328" i="29"/>
  <c r="A328" i="29"/>
  <c r="H328" i="29" s="1"/>
  <c r="C327" i="29"/>
  <c r="A327" i="29"/>
  <c r="H327" i="29" s="1"/>
  <c r="C326" i="29"/>
  <c r="A326" i="29"/>
  <c r="H326" i="29" s="1"/>
  <c r="C325" i="29"/>
  <c r="A325" i="29"/>
  <c r="H325" i="29" s="1"/>
  <c r="C324" i="29"/>
  <c r="A324" i="29"/>
  <c r="H324" i="29" s="1"/>
  <c r="C323" i="29"/>
  <c r="A323" i="29"/>
  <c r="H323" i="29" s="1"/>
  <c r="C322" i="29"/>
  <c r="A322" i="29"/>
  <c r="H322" i="29" s="1"/>
  <c r="C321" i="29"/>
  <c r="A321" i="29"/>
  <c r="H321" i="29" s="1"/>
  <c r="C320" i="29"/>
  <c r="A320" i="29"/>
  <c r="H320" i="29" s="1"/>
  <c r="C319" i="29"/>
  <c r="A319" i="29"/>
  <c r="H319" i="29" s="1"/>
  <c r="C318" i="29"/>
  <c r="A318" i="29"/>
  <c r="H318" i="29" s="1"/>
  <c r="C317" i="29"/>
  <c r="A317" i="29"/>
  <c r="H317" i="29" s="1"/>
  <c r="C316" i="29"/>
  <c r="A316" i="29"/>
  <c r="H316" i="29" s="1"/>
  <c r="C315" i="29"/>
  <c r="A315" i="29"/>
  <c r="H315" i="29" s="1"/>
  <c r="C314" i="29"/>
  <c r="A314" i="29"/>
  <c r="H314" i="29" s="1"/>
  <c r="C313" i="29"/>
  <c r="A313" i="29"/>
  <c r="H313" i="29" s="1"/>
  <c r="C312" i="29"/>
  <c r="A312" i="29"/>
  <c r="H312" i="29" s="1"/>
  <c r="C311" i="29"/>
  <c r="A311" i="29"/>
  <c r="H311" i="29" s="1"/>
  <c r="C310" i="29"/>
  <c r="A310" i="29"/>
  <c r="H310" i="29" s="1"/>
  <c r="C309" i="29"/>
  <c r="A309" i="29"/>
  <c r="H309" i="29" s="1"/>
  <c r="C308" i="29"/>
  <c r="A308" i="29"/>
  <c r="H308" i="29" s="1"/>
  <c r="C307" i="29"/>
  <c r="A307" i="29"/>
  <c r="H307" i="29" s="1"/>
  <c r="C306" i="29"/>
  <c r="A306" i="29"/>
  <c r="H306" i="29" s="1"/>
  <c r="C305" i="29"/>
  <c r="A305" i="29"/>
  <c r="H305" i="29" s="1"/>
  <c r="C304" i="29"/>
  <c r="A304" i="29"/>
  <c r="H304" i="29" s="1"/>
  <c r="C303" i="29"/>
  <c r="A303" i="29"/>
  <c r="H303" i="29" s="1"/>
  <c r="C302" i="29"/>
  <c r="A302" i="29"/>
  <c r="H302" i="29" s="1"/>
  <c r="C301" i="29"/>
  <c r="A301" i="29"/>
  <c r="H301" i="29" s="1"/>
  <c r="C300" i="29"/>
  <c r="A300" i="29"/>
  <c r="H300" i="29" s="1"/>
  <c r="C299" i="29"/>
  <c r="A299" i="29"/>
  <c r="H299" i="29" s="1"/>
  <c r="C298" i="29"/>
  <c r="A298" i="29"/>
  <c r="H298" i="29" s="1"/>
  <c r="C297" i="29"/>
  <c r="A297" i="29"/>
  <c r="H297" i="29" s="1"/>
  <c r="C296" i="29"/>
  <c r="A296" i="29"/>
  <c r="H296" i="29" s="1"/>
  <c r="C295" i="29"/>
  <c r="A295" i="29"/>
  <c r="H295" i="29" s="1"/>
  <c r="C294" i="29"/>
  <c r="A294" i="29"/>
  <c r="H294" i="29" s="1"/>
  <c r="C293" i="29"/>
  <c r="A293" i="29"/>
  <c r="H293" i="29" s="1"/>
  <c r="C292" i="29"/>
  <c r="A292" i="29"/>
  <c r="H292" i="29" s="1"/>
  <c r="C291" i="29"/>
  <c r="A291" i="29"/>
  <c r="H291" i="29" s="1"/>
  <c r="C290" i="29"/>
  <c r="A290" i="29"/>
  <c r="H290" i="29" s="1"/>
  <c r="C289" i="29"/>
  <c r="A289" i="29"/>
  <c r="H289" i="29" s="1"/>
  <c r="C288" i="29"/>
  <c r="A288" i="29"/>
  <c r="H288" i="29" s="1"/>
  <c r="C287" i="29"/>
  <c r="A287" i="29"/>
  <c r="H287" i="29" s="1"/>
  <c r="C286" i="29"/>
  <c r="A286" i="29"/>
  <c r="H286" i="29" s="1"/>
  <c r="C285" i="29"/>
  <c r="A285" i="29"/>
  <c r="H285" i="29" s="1"/>
  <c r="C284" i="29"/>
  <c r="A284" i="29"/>
  <c r="H284" i="29" s="1"/>
  <c r="C283" i="29"/>
  <c r="A283" i="29"/>
  <c r="H283" i="29" s="1"/>
  <c r="C282" i="29"/>
  <c r="A282" i="29"/>
  <c r="H282" i="29" s="1"/>
  <c r="C281" i="29"/>
  <c r="A281" i="29"/>
  <c r="H281" i="29" s="1"/>
  <c r="C280" i="29"/>
  <c r="A280" i="29"/>
  <c r="H280" i="29" s="1"/>
  <c r="C279" i="29"/>
  <c r="A279" i="29"/>
  <c r="H279" i="29" s="1"/>
  <c r="C278" i="29"/>
  <c r="A278" i="29"/>
  <c r="H278" i="29" s="1"/>
  <c r="C277" i="29"/>
  <c r="A277" i="29"/>
  <c r="H277" i="29" s="1"/>
  <c r="C276" i="29"/>
  <c r="A276" i="29"/>
  <c r="H276" i="29" s="1"/>
  <c r="C275" i="29"/>
  <c r="A275" i="29"/>
  <c r="H275" i="29" s="1"/>
  <c r="C274" i="29"/>
  <c r="A274" i="29"/>
  <c r="H274" i="29" s="1"/>
  <c r="C273" i="29"/>
  <c r="A273" i="29"/>
  <c r="H273" i="29" s="1"/>
  <c r="C272" i="29"/>
  <c r="A272" i="29"/>
  <c r="H272" i="29" s="1"/>
  <c r="C271" i="29"/>
  <c r="A271" i="29"/>
  <c r="H271" i="29" s="1"/>
  <c r="C270" i="29"/>
  <c r="A270" i="29"/>
  <c r="H270" i="29" s="1"/>
  <c r="C269" i="29"/>
  <c r="A269" i="29"/>
  <c r="H269" i="29" s="1"/>
  <c r="C268" i="29"/>
  <c r="A268" i="29"/>
  <c r="H268" i="29" s="1"/>
  <c r="C267" i="29"/>
  <c r="A267" i="29"/>
  <c r="H267" i="29" s="1"/>
  <c r="C266" i="29"/>
  <c r="A266" i="29"/>
  <c r="H266" i="29" s="1"/>
  <c r="C265" i="29"/>
  <c r="A265" i="29"/>
  <c r="H265" i="29" s="1"/>
  <c r="C264" i="29"/>
  <c r="A264" i="29"/>
  <c r="H264" i="29" s="1"/>
  <c r="C263" i="29"/>
  <c r="A263" i="29"/>
  <c r="H263" i="29" s="1"/>
  <c r="C262" i="29"/>
  <c r="A262" i="29"/>
  <c r="H262" i="29" s="1"/>
  <c r="C261" i="29"/>
  <c r="A261" i="29"/>
  <c r="H261" i="29" s="1"/>
  <c r="C260" i="29"/>
  <c r="A260" i="29"/>
  <c r="H260" i="29" s="1"/>
  <c r="C259" i="29"/>
  <c r="A259" i="29"/>
  <c r="H259" i="29" s="1"/>
  <c r="C258" i="29"/>
  <c r="A258" i="29"/>
  <c r="H258" i="29" s="1"/>
  <c r="C257" i="29"/>
  <c r="A257" i="29"/>
  <c r="H257" i="29" s="1"/>
  <c r="C256" i="29"/>
  <c r="A256" i="29"/>
  <c r="H256" i="29" s="1"/>
  <c r="C255" i="29"/>
  <c r="A255" i="29"/>
  <c r="H255" i="29" s="1"/>
  <c r="C254" i="29"/>
  <c r="A254" i="29"/>
  <c r="H254" i="29" s="1"/>
  <c r="C253" i="29"/>
  <c r="A253" i="29"/>
  <c r="H253" i="29" s="1"/>
  <c r="C252" i="29"/>
  <c r="A252" i="29"/>
  <c r="H252" i="29" s="1"/>
  <c r="C251" i="29"/>
  <c r="A251" i="29"/>
  <c r="H251" i="29" s="1"/>
  <c r="C250" i="29"/>
  <c r="A250" i="29"/>
  <c r="H250" i="29" s="1"/>
  <c r="C249" i="29"/>
  <c r="A249" i="29"/>
  <c r="H249" i="29" s="1"/>
  <c r="C248" i="29"/>
  <c r="A248" i="29"/>
  <c r="H248" i="29" s="1"/>
  <c r="C247" i="29"/>
  <c r="A247" i="29"/>
  <c r="H247" i="29" s="1"/>
  <c r="C246" i="29"/>
  <c r="A246" i="29"/>
  <c r="H246" i="29" s="1"/>
  <c r="C245" i="29"/>
  <c r="A245" i="29"/>
  <c r="H245" i="29" s="1"/>
  <c r="C244" i="29"/>
  <c r="A244" i="29"/>
  <c r="H244" i="29" s="1"/>
  <c r="C243" i="29"/>
  <c r="A243" i="29"/>
  <c r="H243" i="29" s="1"/>
  <c r="C242" i="29"/>
  <c r="A242" i="29"/>
  <c r="H242" i="29" s="1"/>
  <c r="C241" i="29"/>
  <c r="A241" i="29"/>
  <c r="H241" i="29" s="1"/>
  <c r="C240" i="29"/>
  <c r="A240" i="29"/>
  <c r="H240" i="29" s="1"/>
  <c r="C239" i="29"/>
  <c r="A239" i="29"/>
  <c r="H239" i="29" s="1"/>
  <c r="C238" i="29"/>
  <c r="A238" i="29"/>
  <c r="H238" i="29" s="1"/>
  <c r="C237" i="29"/>
  <c r="A237" i="29"/>
  <c r="H237" i="29" s="1"/>
  <c r="C236" i="29"/>
  <c r="A236" i="29"/>
  <c r="H236" i="29" s="1"/>
  <c r="C235" i="29"/>
  <c r="A235" i="29"/>
  <c r="H235" i="29" s="1"/>
  <c r="C234" i="29"/>
  <c r="A234" i="29"/>
  <c r="H234" i="29" s="1"/>
  <c r="C233" i="29"/>
  <c r="A233" i="29"/>
  <c r="H233" i="29" s="1"/>
  <c r="C232" i="29"/>
  <c r="A232" i="29"/>
  <c r="H232" i="29" s="1"/>
  <c r="C231" i="29"/>
  <c r="A231" i="29"/>
  <c r="H231" i="29" s="1"/>
  <c r="C230" i="29"/>
  <c r="A230" i="29"/>
  <c r="H230" i="29" s="1"/>
  <c r="C229" i="29"/>
  <c r="A229" i="29"/>
  <c r="H229" i="29" s="1"/>
  <c r="C228" i="29"/>
  <c r="A228" i="29"/>
  <c r="H228" i="29" s="1"/>
  <c r="C227" i="29"/>
  <c r="A227" i="29"/>
  <c r="H227" i="29" s="1"/>
  <c r="C226" i="29"/>
  <c r="A226" i="29"/>
  <c r="H226" i="29" s="1"/>
  <c r="C225" i="29"/>
  <c r="A225" i="29"/>
  <c r="H225" i="29" s="1"/>
  <c r="C224" i="29"/>
  <c r="A224" i="29"/>
  <c r="H224" i="29" s="1"/>
  <c r="C223" i="29"/>
  <c r="A223" i="29"/>
  <c r="H223" i="29" s="1"/>
  <c r="C222" i="29"/>
  <c r="A222" i="29"/>
  <c r="H222" i="29" s="1"/>
  <c r="C221" i="29"/>
  <c r="A221" i="29"/>
  <c r="H221" i="29" s="1"/>
  <c r="C220" i="29"/>
  <c r="A220" i="29"/>
  <c r="H220" i="29" s="1"/>
  <c r="C219" i="29"/>
  <c r="A219" i="29"/>
  <c r="H219" i="29" s="1"/>
  <c r="C218" i="29"/>
  <c r="A218" i="29"/>
  <c r="H218" i="29" s="1"/>
  <c r="C217" i="29"/>
  <c r="A217" i="29"/>
  <c r="H217" i="29" s="1"/>
  <c r="C216" i="29"/>
  <c r="A216" i="29"/>
  <c r="H216" i="29" s="1"/>
  <c r="C215" i="29"/>
  <c r="A215" i="29"/>
  <c r="H215" i="29" s="1"/>
  <c r="C214" i="29"/>
  <c r="A214" i="29"/>
  <c r="H214" i="29" s="1"/>
  <c r="C213" i="29"/>
  <c r="A213" i="29"/>
  <c r="H213" i="29" s="1"/>
  <c r="C212" i="29"/>
  <c r="A212" i="29"/>
  <c r="H212" i="29" s="1"/>
  <c r="C211" i="29"/>
  <c r="A211" i="29"/>
  <c r="H211" i="29" s="1"/>
  <c r="C210" i="29"/>
  <c r="A210" i="29"/>
  <c r="H210" i="29" s="1"/>
  <c r="C209" i="29"/>
  <c r="A209" i="29"/>
  <c r="H209" i="29" s="1"/>
  <c r="C208" i="29"/>
  <c r="A208" i="29"/>
  <c r="H208" i="29" s="1"/>
  <c r="C207" i="29"/>
  <c r="A207" i="29"/>
  <c r="H207" i="29" s="1"/>
  <c r="C206" i="29"/>
  <c r="A206" i="29"/>
  <c r="H206" i="29" s="1"/>
  <c r="C205" i="29"/>
  <c r="A205" i="29"/>
  <c r="H205" i="29" s="1"/>
  <c r="C204" i="29"/>
  <c r="A204" i="29"/>
  <c r="H204" i="29" s="1"/>
  <c r="C203" i="29"/>
  <c r="A203" i="29"/>
  <c r="H203" i="29" s="1"/>
  <c r="C202" i="29"/>
  <c r="A202" i="29"/>
  <c r="H202" i="29" s="1"/>
  <c r="C201" i="29"/>
  <c r="A201" i="29"/>
  <c r="H201" i="29" s="1"/>
  <c r="C200" i="29"/>
  <c r="A200" i="29"/>
  <c r="H200" i="29" s="1"/>
  <c r="C199" i="29"/>
  <c r="A199" i="29"/>
  <c r="H199" i="29" s="1"/>
  <c r="C198" i="29"/>
  <c r="A198" i="29"/>
  <c r="H198" i="29" s="1"/>
  <c r="C197" i="29"/>
  <c r="A197" i="29"/>
  <c r="H197" i="29" s="1"/>
  <c r="C196" i="29"/>
  <c r="A196" i="29"/>
  <c r="H196" i="29" s="1"/>
  <c r="C195" i="29"/>
  <c r="A195" i="29"/>
  <c r="H195" i="29" s="1"/>
  <c r="C194" i="29"/>
  <c r="A194" i="29"/>
  <c r="H194" i="29" s="1"/>
  <c r="C193" i="29"/>
  <c r="A193" i="29"/>
  <c r="H193" i="29" s="1"/>
  <c r="C192" i="29"/>
  <c r="A192" i="29"/>
  <c r="H192" i="29" s="1"/>
  <c r="C191" i="29"/>
  <c r="A191" i="29"/>
  <c r="H191" i="29" s="1"/>
  <c r="C190" i="29"/>
  <c r="A190" i="29"/>
  <c r="H190" i="29" s="1"/>
  <c r="C189" i="29"/>
  <c r="A189" i="29"/>
  <c r="H189" i="29" s="1"/>
  <c r="C188" i="29"/>
  <c r="A188" i="29"/>
  <c r="H188" i="29" s="1"/>
  <c r="C187" i="29"/>
  <c r="A187" i="29"/>
  <c r="H187" i="29" s="1"/>
  <c r="C186" i="29"/>
  <c r="A186" i="29"/>
  <c r="H186" i="29" s="1"/>
  <c r="C185" i="29"/>
  <c r="A185" i="29"/>
  <c r="H185" i="29" s="1"/>
  <c r="C184" i="29"/>
  <c r="A184" i="29"/>
  <c r="H184" i="29" s="1"/>
  <c r="C183" i="29"/>
  <c r="A183" i="29"/>
  <c r="H183" i="29" s="1"/>
  <c r="C182" i="29"/>
  <c r="A182" i="29"/>
  <c r="H182" i="29" s="1"/>
  <c r="C181" i="29"/>
  <c r="A181" i="29"/>
  <c r="H181" i="29" s="1"/>
  <c r="C180" i="29"/>
  <c r="A180" i="29"/>
  <c r="H180" i="29" s="1"/>
  <c r="C179" i="29"/>
  <c r="A179" i="29"/>
  <c r="H179" i="29" s="1"/>
  <c r="C178" i="29"/>
  <c r="A178" i="29"/>
  <c r="H178" i="29" s="1"/>
  <c r="C177" i="29"/>
  <c r="A177" i="29"/>
  <c r="H177" i="29" s="1"/>
  <c r="C176" i="29"/>
  <c r="A176" i="29"/>
  <c r="H176" i="29" s="1"/>
  <c r="C175" i="29"/>
  <c r="A175" i="29"/>
  <c r="H175" i="29" s="1"/>
  <c r="C174" i="29"/>
  <c r="A174" i="29"/>
  <c r="H174" i="29" s="1"/>
  <c r="C173" i="29"/>
  <c r="A173" i="29"/>
  <c r="H173" i="29" s="1"/>
  <c r="C172" i="29"/>
  <c r="A172" i="29"/>
  <c r="H172" i="29" s="1"/>
  <c r="C171" i="29"/>
  <c r="A171" i="29"/>
  <c r="H171" i="29" s="1"/>
  <c r="C170" i="29"/>
  <c r="A170" i="29"/>
  <c r="H170" i="29" s="1"/>
  <c r="C169" i="29"/>
  <c r="A169" i="29"/>
  <c r="H169" i="29" s="1"/>
  <c r="C168" i="29"/>
  <c r="A168" i="29"/>
  <c r="H168" i="29" s="1"/>
  <c r="C167" i="29"/>
  <c r="A167" i="29"/>
  <c r="H167" i="29" s="1"/>
  <c r="C166" i="29"/>
  <c r="A166" i="29"/>
  <c r="H166" i="29" s="1"/>
  <c r="C165" i="29"/>
  <c r="A165" i="29"/>
  <c r="H165" i="29" s="1"/>
  <c r="C164" i="29"/>
  <c r="A164" i="29"/>
  <c r="H164" i="29" s="1"/>
  <c r="C163" i="29"/>
  <c r="A163" i="29"/>
  <c r="H163" i="29" s="1"/>
  <c r="C162" i="29"/>
  <c r="A162" i="29"/>
  <c r="H162" i="29" s="1"/>
  <c r="C161" i="29"/>
  <c r="A161" i="29"/>
  <c r="H161" i="29" s="1"/>
  <c r="C160" i="29"/>
  <c r="A160" i="29"/>
  <c r="H160" i="29" s="1"/>
  <c r="C159" i="29"/>
  <c r="A159" i="29"/>
  <c r="H159" i="29" s="1"/>
  <c r="C158" i="29"/>
  <c r="A158" i="29"/>
  <c r="H158" i="29" s="1"/>
  <c r="C157" i="29"/>
  <c r="A157" i="29"/>
  <c r="H157" i="29" s="1"/>
  <c r="C156" i="29"/>
  <c r="A156" i="29"/>
  <c r="H156" i="29" s="1"/>
  <c r="C155" i="29"/>
  <c r="A155" i="29"/>
  <c r="H155" i="29" s="1"/>
  <c r="C154" i="29"/>
  <c r="A154" i="29"/>
  <c r="H154" i="29" s="1"/>
  <c r="C153" i="29"/>
  <c r="A153" i="29"/>
  <c r="H153" i="29" s="1"/>
  <c r="C152" i="29"/>
  <c r="A152" i="29"/>
  <c r="H152" i="29" s="1"/>
  <c r="C151" i="29"/>
  <c r="A151" i="29"/>
  <c r="H151" i="29" s="1"/>
  <c r="C150" i="29"/>
  <c r="A150" i="29"/>
  <c r="H150" i="29" s="1"/>
  <c r="C149" i="29"/>
  <c r="A149" i="29"/>
  <c r="H149" i="29" s="1"/>
  <c r="C148" i="29"/>
  <c r="A148" i="29"/>
  <c r="H148" i="29" s="1"/>
  <c r="C147" i="29"/>
  <c r="A147" i="29"/>
  <c r="H147" i="29" s="1"/>
  <c r="C146" i="29"/>
  <c r="A146" i="29"/>
  <c r="H146" i="29" s="1"/>
  <c r="C145" i="29"/>
  <c r="A145" i="29"/>
  <c r="H145" i="29" s="1"/>
  <c r="C144" i="29"/>
  <c r="A144" i="29"/>
  <c r="H144" i="29" s="1"/>
  <c r="C143" i="29"/>
  <c r="A143" i="29"/>
  <c r="H143" i="29" s="1"/>
  <c r="C142" i="29"/>
  <c r="A142" i="29"/>
  <c r="H142" i="29" s="1"/>
  <c r="C141" i="29"/>
  <c r="A141" i="29"/>
  <c r="H141" i="29" s="1"/>
  <c r="C140" i="29"/>
  <c r="A140" i="29"/>
  <c r="H140" i="29" s="1"/>
  <c r="C139" i="29"/>
  <c r="A139" i="29"/>
  <c r="H139" i="29" s="1"/>
  <c r="C138" i="29"/>
  <c r="A138" i="29"/>
  <c r="H138" i="29" s="1"/>
  <c r="C137" i="29"/>
  <c r="A137" i="29"/>
  <c r="H137" i="29" s="1"/>
  <c r="C136" i="29"/>
  <c r="A136" i="29"/>
  <c r="H136" i="29" s="1"/>
  <c r="C135" i="29"/>
  <c r="A135" i="29"/>
  <c r="H135" i="29" s="1"/>
  <c r="C134" i="29"/>
  <c r="A134" i="29"/>
  <c r="H134" i="29" s="1"/>
  <c r="C133" i="29"/>
  <c r="A133" i="29"/>
  <c r="H133" i="29" s="1"/>
  <c r="C132" i="29"/>
  <c r="A132" i="29"/>
  <c r="H132" i="29" s="1"/>
  <c r="C131" i="29"/>
  <c r="A131" i="29"/>
  <c r="H131" i="29" s="1"/>
  <c r="C130" i="29"/>
  <c r="A130" i="29"/>
  <c r="H130" i="29" s="1"/>
  <c r="C129" i="29"/>
  <c r="A129" i="29"/>
  <c r="H129" i="29" s="1"/>
  <c r="C128" i="29"/>
  <c r="A128" i="29"/>
  <c r="H128" i="29" s="1"/>
  <c r="C127" i="29"/>
  <c r="A127" i="29"/>
  <c r="H127" i="29" s="1"/>
  <c r="C126" i="29"/>
  <c r="A126" i="29"/>
  <c r="H126" i="29" s="1"/>
  <c r="C125" i="29"/>
  <c r="A125" i="29"/>
  <c r="H125" i="29" s="1"/>
  <c r="C124" i="29"/>
  <c r="A124" i="29"/>
  <c r="H124" i="29" s="1"/>
  <c r="C123" i="29"/>
  <c r="A123" i="29"/>
  <c r="H123" i="29" s="1"/>
  <c r="C122" i="29"/>
  <c r="A122" i="29"/>
  <c r="H122" i="29" s="1"/>
  <c r="C121" i="29"/>
  <c r="A121" i="29"/>
  <c r="H121" i="29" s="1"/>
  <c r="C120" i="29"/>
  <c r="A120" i="29"/>
  <c r="H120" i="29" s="1"/>
  <c r="C119" i="29"/>
  <c r="A119" i="29"/>
  <c r="H119" i="29" s="1"/>
  <c r="C118" i="29"/>
  <c r="A118" i="29"/>
  <c r="H118" i="29" s="1"/>
  <c r="C117" i="29"/>
  <c r="A117" i="29"/>
  <c r="H117" i="29" s="1"/>
  <c r="C116" i="29"/>
  <c r="A116" i="29"/>
  <c r="H116" i="29" s="1"/>
  <c r="C115" i="29"/>
  <c r="A115" i="29"/>
  <c r="H115" i="29" s="1"/>
  <c r="C114" i="29"/>
  <c r="A114" i="29"/>
  <c r="H114" i="29" s="1"/>
  <c r="C113" i="29"/>
  <c r="A113" i="29"/>
  <c r="H113" i="29" s="1"/>
  <c r="C112" i="29"/>
  <c r="A112" i="29"/>
  <c r="H112" i="29" s="1"/>
  <c r="C111" i="29"/>
  <c r="A111" i="29"/>
  <c r="H111" i="29" s="1"/>
  <c r="C110" i="29"/>
  <c r="A110" i="29"/>
  <c r="H110" i="29" s="1"/>
  <c r="C109" i="29"/>
  <c r="A109" i="29"/>
  <c r="H109" i="29" s="1"/>
  <c r="C108" i="29"/>
  <c r="A108" i="29"/>
  <c r="H108" i="29" s="1"/>
  <c r="C107" i="29"/>
  <c r="A107" i="29"/>
  <c r="H107" i="29" s="1"/>
  <c r="C106" i="29"/>
  <c r="A106" i="29"/>
  <c r="H106" i="29" s="1"/>
  <c r="C105" i="29"/>
  <c r="A105" i="29"/>
  <c r="H105" i="29" s="1"/>
  <c r="C104" i="29"/>
  <c r="A104" i="29"/>
  <c r="H104" i="29" s="1"/>
  <c r="C103" i="29"/>
  <c r="A103" i="29"/>
  <c r="H103" i="29" s="1"/>
  <c r="C102" i="29"/>
  <c r="A102" i="29"/>
  <c r="H102" i="29" s="1"/>
  <c r="C101" i="29"/>
  <c r="A101" i="29"/>
  <c r="H101" i="29" s="1"/>
  <c r="C100" i="29"/>
  <c r="A100" i="29"/>
  <c r="H100" i="29" s="1"/>
  <c r="C99" i="29"/>
  <c r="A99" i="29"/>
  <c r="H99" i="29" s="1"/>
  <c r="C98" i="29"/>
  <c r="A98" i="29"/>
  <c r="H98" i="29" s="1"/>
  <c r="C97" i="29"/>
  <c r="A97" i="29"/>
  <c r="H97" i="29" s="1"/>
  <c r="C96" i="29"/>
  <c r="A96" i="29"/>
  <c r="H96" i="29" s="1"/>
  <c r="C95" i="29"/>
  <c r="A95" i="29"/>
  <c r="H95" i="29" s="1"/>
  <c r="C94" i="29"/>
  <c r="A94" i="29"/>
  <c r="H94" i="29" s="1"/>
  <c r="C93" i="29"/>
  <c r="A93" i="29"/>
  <c r="H93" i="29" s="1"/>
  <c r="C92" i="29"/>
  <c r="A92" i="29"/>
  <c r="H92" i="29" s="1"/>
  <c r="C91" i="29"/>
  <c r="A91" i="29"/>
  <c r="H91" i="29" s="1"/>
  <c r="C90" i="29"/>
  <c r="A90" i="29"/>
  <c r="H90" i="29" s="1"/>
  <c r="C89" i="29"/>
  <c r="A89" i="29"/>
  <c r="H89" i="29" s="1"/>
  <c r="C88" i="29"/>
  <c r="A88" i="29"/>
  <c r="H88" i="29" s="1"/>
  <c r="C87" i="29"/>
  <c r="A87" i="29"/>
  <c r="H87" i="29" s="1"/>
  <c r="C86" i="29"/>
  <c r="A86" i="29"/>
  <c r="H86" i="29" s="1"/>
  <c r="C85" i="29"/>
  <c r="A85" i="29"/>
  <c r="H85" i="29" s="1"/>
  <c r="C84" i="29"/>
  <c r="A84" i="29"/>
  <c r="H84" i="29" s="1"/>
  <c r="C83" i="29"/>
  <c r="A83" i="29"/>
  <c r="H83" i="29" s="1"/>
  <c r="C82" i="29"/>
  <c r="A82" i="29"/>
  <c r="H82" i="29" s="1"/>
  <c r="C81" i="29"/>
  <c r="A81" i="29"/>
  <c r="H81" i="29" s="1"/>
  <c r="C80" i="29"/>
  <c r="A80" i="29"/>
  <c r="H80" i="29" s="1"/>
  <c r="C79" i="29"/>
  <c r="A79" i="29"/>
  <c r="H79" i="29" s="1"/>
  <c r="C78" i="29"/>
  <c r="A78" i="29"/>
  <c r="H78" i="29" s="1"/>
  <c r="C77" i="29"/>
  <c r="A77" i="29"/>
  <c r="H77" i="29" s="1"/>
  <c r="C76" i="29"/>
  <c r="A76" i="29"/>
  <c r="H76" i="29" s="1"/>
  <c r="C75" i="29"/>
  <c r="A75" i="29"/>
  <c r="H75" i="29" s="1"/>
  <c r="C74" i="29"/>
  <c r="A74" i="29"/>
  <c r="H74" i="29" s="1"/>
  <c r="C73" i="29"/>
  <c r="A73" i="29"/>
  <c r="H73" i="29" s="1"/>
  <c r="C72" i="29"/>
  <c r="A72" i="29"/>
  <c r="H72" i="29" s="1"/>
  <c r="C71" i="29"/>
  <c r="A71" i="29"/>
  <c r="H71" i="29" s="1"/>
  <c r="C70" i="29"/>
  <c r="A70" i="29"/>
  <c r="H70" i="29" s="1"/>
  <c r="C69" i="29"/>
  <c r="A69" i="29"/>
  <c r="H69" i="29" s="1"/>
  <c r="C68" i="29"/>
  <c r="A68" i="29"/>
  <c r="H68" i="29" s="1"/>
  <c r="C67" i="29"/>
  <c r="A67" i="29"/>
  <c r="H67" i="29" s="1"/>
  <c r="C66" i="29"/>
  <c r="A66" i="29"/>
  <c r="H66" i="29" s="1"/>
  <c r="C65" i="29"/>
  <c r="A65" i="29"/>
  <c r="H65" i="29" s="1"/>
  <c r="C64" i="29"/>
  <c r="A64" i="29"/>
  <c r="H64" i="29" s="1"/>
  <c r="C63" i="29"/>
  <c r="A63" i="29"/>
  <c r="H63" i="29" s="1"/>
  <c r="C62" i="29"/>
  <c r="A62" i="29"/>
  <c r="H62" i="29" s="1"/>
  <c r="C61" i="29"/>
  <c r="A61" i="29"/>
  <c r="H61" i="29" s="1"/>
  <c r="C60" i="29"/>
  <c r="A60" i="29"/>
  <c r="H60" i="29" s="1"/>
  <c r="C59" i="29"/>
  <c r="A59" i="29"/>
  <c r="H59" i="29" s="1"/>
  <c r="C58" i="29"/>
  <c r="A58" i="29"/>
  <c r="H58" i="29" s="1"/>
  <c r="C57" i="29"/>
  <c r="A57" i="29"/>
  <c r="H57" i="29" s="1"/>
  <c r="C56" i="29"/>
  <c r="A56" i="29"/>
  <c r="H56" i="29" s="1"/>
  <c r="C55" i="29"/>
  <c r="A55" i="29"/>
  <c r="H55" i="29" s="1"/>
  <c r="C54" i="29"/>
  <c r="A54" i="29"/>
  <c r="H54" i="29" s="1"/>
  <c r="C53" i="29"/>
  <c r="A53" i="29"/>
  <c r="H53" i="29" s="1"/>
  <c r="C52" i="29"/>
  <c r="A52" i="29"/>
  <c r="H52" i="29" s="1"/>
  <c r="C51" i="29"/>
  <c r="A51" i="29"/>
  <c r="H51" i="29" s="1"/>
  <c r="C50" i="29"/>
  <c r="A50" i="29"/>
  <c r="H50" i="29" s="1"/>
  <c r="C49" i="29"/>
  <c r="A49" i="29"/>
  <c r="H49" i="29" s="1"/>
  <c r="C48" i="29"/>
  <c r="A48" i="29"/>
  <c r="H48" i="29" s="1"/>
  <c r="C47" i="29"/>
  <c r="A47" i="29"/>
  <c r="H47" i="29" s="1"/>
  <c r="C46" i="29"/>
  <c r="A46" i="29"/>
  <c r="H46" i="29" s="1"/>
  <c r="C45" i="29"/>
  <c r="A45" i="29"/>
  <c r="H45" i="29" s="1"/>
  <c r="C44" i="29"/>
  <c r="A44" i="29"/>
  <c r="H44" i="29" s="1"/>
  <c r="C43" i="29"/>
  <c r="A43" i="29"/>
  <c r="H43" i="29" s="1"/>
  <c r="C42" i="29"/>
  <c r="A42" i="29"/>
  <c r="H42" i="29" s="1"/>
  <c r="C41" i="29"/>
  <c r="A41" i="29"/>
  <c r="H41" i="29" s="1"/>
  <c r="C40" i="29"/>
  <c r="A40" i="29"/>
  <c r="H40" i="29" s="1"/>
  <c r="C39" i="29"/>
  <c r="A39" i="29"/>
  <c r="H39" i="29" s="1"/>
  <c r="C38" i="29"/>
  <c r="A38" i="29"/>
  <c r="H38" i="29" s="1"/>
  <c r="C37" i="29"/>
  <c r="A37" i="29"/>
  <c r="H37" i="29" s="1"/>
  <c r="C36" i="29"/>
  <c r="A36" i="29"/>
  <c r="H36" i="29" s="1"/>
  <c r="C35" i="29"/>
  <c r="A35" i="29"/>
  <c r="H35" i="29" s="1"/>
  <c r="C34" i="29"/>
  <c r="A34" i="29"/>
  <c r="H34" i="29" s="1"/>
  <c r="C33" i="29"/>
  <c r="A33" i="29"/>
  <c r="H33" i="29" s="1"/>
  <c r="C32" i="29"/>
  <c r="A32" i="29"/>
  <c r="H32" i="29" s="1"/>
  <c r="C31" i="29"/>
  <c r="A31" i="29"/>
  <c r="H31" i="29" s="1"/>
  <c r="C30" i="29"/>
  <c r="A30" i="29"/>
  <c r="H30" i="29" s="1"/>
  <c r="C29" i="29"/>
  <c r="A29" i="29"/>
  <c r="H29" i="29" s="1"/>
  <c r="C28" i="29"/>
  <c r="A28" i="29"/>
  <c r="H28" i="29" s="1"/>
  <c r="C27" i="29"/>
  <c r="A27" i="29"/>
  <c r="H27" i="29" s="1"/>
  <c r="C26" i="29"/>
  <c r="A26" i="29"/>
  <c r="H26" i="29" s="1"/>
  <c r="C25" i="29"/>
  <c r="A25" i="29"/>
  <c r="H25" i="29" s="1"/>
  <c r="C24" i="29"/>
  <c r="A24" i="29"/>
  <c r="H24" i="29" s="1"/>
  <c r="C23" i="29"/>
  <c r="A23" i="29"/>
  <c r="H23" i="29" s="1"/>
  <c r="C22" i="29"/>
  <c r="A22" i="29"/>
  <c r="H22" i="29" s="1"/>
  <c r="C21" i="29"/>
  <c r="A21" i="29"/>
  <c r="H21" i="29" s="1"/>
  <c r="C20" i="29"/>
  <c r="A20" i="29"/>
  <c r="H20" i="29" s="1"/>
  <c r="C19" i="29"/>
  <c r="A19" i="29"/>
  <c r="H19" i="29" s="1"/>
  <c r="C18" i="29"/>
  <c r="A18" i="29"/>
  <c r="H18" i="29" s="1"/>
  <c r="C17" i="29"/>
  <c r="A17" i="29"/>
  <c r="H17" i="29" s="1"/>
  <c r="C16" i="29"/>
  <c r="A16" i="29"/>
  <c r="H16" i="29" s="1"/>
  <c r="C15" i="29"/>
  <c r="A15" i="29"/>
  <c r="H15" i="29" s="1"/>
  <c r="C14" i="29"/>
  <c r="A14" i="29"/>
  <c r="H14" i="29" s="1"/>
  <c r="C13" i="29"/>
  <c r="A13" i="29"/>
  <c r="H13" i="29" s="1"/>
  <c r="C12" i="29"/>
  <c r="A12" i="29"/>
  <c r="H12" i="29" s="1"/>
  <c r="C11" i="29"/>
  <c r="A11" i="29"/>
  <c r="H11" i="29" s="1"/>
  <c r="C10" i="29"/>
  <c r="A10" i="29"/>
  <c r="H10" i="29" s="1"/>
  <c r="C9" i="29"/>
  <c r="A9" i="29"/>
  <c r="H9" i="29" s="1"/>
  <c r="C8" i="29"/>
  <c r="A8" i="29"/>
  <c r="H8" i="29" s="1"/>
  <c r="C1751" i="29" l="1"/>
  <c r="C1576" i="29"/>
  <c r="B74" i="26"/>
  <c r="B72" i="26"/>
  <c r="B67" i="26"/>
  <c r="B65" i="26"/>
  <c r="E16" i="26"/>
  <c r="F16" i="26" s="1"/>
  <c r="E15" i="26"/>
  <c r="F15" i="26" s="1"/>
  <c r="E14" i="26"/>
  <c r="F14" i="26" s="1"/>
  <c r="E13" i="26"/>
  <c r="F13" i="26" s="1"/>
  <c r="B50" i="26"/>
  <c r="B51" i="26" s="1"/>
  <c r="E12" i="26" s="1"/>
  <c r="F12" i="26" s="1"/>
  <c r="E11" i="26"/>
  <c r="F11" i="26" s="1"/>
  <c r="B43" i="26"/>
  <c r="E10" i="26" s="1"/>
  <c r="F10" i="26" s="1"/>
  <c r="E9" i="26"/>
  <c r="F9" i="26" s="1"/>
  <c r="E8" i="26"/>
  <c r="F8" i="26" s="1"/>
  <c r="E7" i="26"/>
  <c r="F7" i="26" s="1"/>
  <c r="E6" i="26"/>
  <c r="F6" i="26" s="1"/>
  <c r="E5" i="26"/>
  <c r="F5" i="26" s="1"/>
  <c r="E4" i="26"/>
  <c r="F4" i="26" s="1"/>
  <c r="B26" i="26"/>
  <c r="E3" i="26" s="1"/>
  <c r="F3" i="26" s="1"/>
  <c r="J96" i="7"/>
  <c r="C18" i="26" s="1"/>
  <c r="J95" i="7"/>
  <c r="C17" i="26" s="1"/>
  <c r="J90" i="7"/>
  <c r="C16" i="26" s="1"/>
  <c r="J89" i="7"/>
  <c r="C15" i="26" s="1"/>
  <c r="J88" i="7"/>
  <c r="C14" i="26" s="1"/>
  <c r="J87" i="7"/>
  <c r="C13" i="26" s="1"/>
  <c r="B68" i="26" l="1"/>
  <c r="E17" i="26" s="1"/>
  <c r="F17" i="26" s="1"/>
  <c r="B75" i="26"/>
  <c r="E18" i="26" s="1"/>
  <c r="F18" i="26" s="1"/>
  <c r="G18" i="26" s="1"/>
  <c r="G17" i="26"/>
  <c r="G13" i="26"/>
  <c r="G14" i="26"/>
  <c r="G16" i="26"/>
  <c r="G15" i="26"/>
  <c r="H81" i="7"/>
  <c r="H82" i="7" s="1"/>
  <c r="G81" i="7"/>
  <c r="G82" i="7" s="1"/>
  <c r="F81" i="7"/>
  <c r="F82" i="7" s="1"/>
  <c r="E81" i="7"/>
  <c r="E82" i="7" s="1"/>
  <c r="D81" i="7"/>
  <c r="D82" i="7" s="1"/>
  <c r="H65" i="7"/>
  <c r="H66" i="7" s="1"/>
  <c r="G65" i="7"/>
  <c r="G66" i="7" s="1"/>
  <c r="F65" i="7"/>
  <c r="F66" i="7" s="1"/>
  <c r="E65" i="7"/>
  <c r="E66" i="7" s="1"/>
  <c r="D65" i="7"/>
  <c r="D66" i="7" s="1"/>
  <c r="H49" i="7"/>
  <c r="H50" i="7" s="1"/>
  <c r="G49" i="7"/>
  <c r="G50" i="7" s="1"/>
  <c r="F49" i="7"/>
  <c r="F50" i="7" s="1"/>
  <c r="E49" i="7"/>
  <c r="E50" i="7" s="1"/>
  <c r="D49" i="7"/>
  <c r="D50" i="7" s="1"/>
  <c r="J82" i="7" l="1"/>
  <c r="C11" i="26" s="1"/>
  <c r="G11" i="26" s="1"/>
  <c r="J66" i="7"/>
  <c r="C12" i="26" s="1"/>
  <c r="G12" i="26" s="1"/>
  <c r="J50" i="7"/>
  <c r="C10" i="26" s="1"/>
  <c r="G10" i="26" s="1"/>
  <c r="I32" i="7" l="1"/>
  <c r="H32" i="7"/>
  <c r="G32" i="7"/>
  <c r="F32" i="7"/>
  <c r="E32" i="7"/>
  <c r="D32" i="7"/>
  <c r="K9" i="9"/>
  <c r="D21" i="9" s="1"/>
  <c r="E21" i="9" s="1"/>
  <c r="R4" i="9"/>
  <c r="J32" i="7" l="1"/>
  <c r="C3" i="26" s="1"/>
  <c r="G3" i="26" s="1"/>
  <c r="AN37" i="22" l="1"/>
  <c r="AM37" i="22"/>
  <c r="AL37" i="22"/>
  <c r="AN36" i="22"/>
  <c r="AM36" i="22"/>
  <c r="AL36" i="22"/>
  <c r="AN35" i="22"/>
  <c r="AM35" i="22"/>
  <c r="AL35" i="22"/>
  <c r="AN34" i="22"/>
  <c r="AM34" i="22"/>
  <c r="AL34" i="22"/>
  <c r="AN33" i="22"/>
  <c r="AM33" i="22"/>
  <c r="AL33" i="22"/>
  <c r="AN32" i="22"/>
  <c r="AM32" i="22"/>
  <c r="AL32" i="22"/>
  <c r="AN31" i="22"/>
  <c r="AM31" i="22"/>
  <c r="AL31" i="22"/>
  <c r="AN30" i="22"/>
  <c r="AM30" i="22"/>
  <c r="AL30" i="22"/>
  <c r="AN29" i="22"/>
  <c r="AM29" i="22"/>
  <c r="AL29" i="22"/>
  <c r="AN28" i="22"/>
  <c r="AM28" i="22"/>
  <c r="AL28" i="22"/>
  <c r="AN27" i="22"/>
  <c r="AM27" i="22"/>
  <c r="AL27" i="22"/>
  <c r="AN26" i="22"/>
  <c r="AM26" i="22"/>
  <c r="AL26" i="22"/>
  <c r="AN25" i="22"/>
  <c r="AM25" i="22"/>
  <c r="AL25" i="22"/>
  <c r="AN24" i="22"/>
  <c r="AM24" i="22"/>
  <c r="AL24" i="22"/>
  <c r="AN23" i="22"/>
  <c r="AM23" i="22"/>
  <c r="AL23" i="22"/>
  <c r="AN22" i="22"/>
  <c r="AM22" i="22"/>
  <c r="AL22" i="22"/>
  <c r="AN21" i="22"/>
  <c r="AM21" i="22"/>
  <c r="AL21" i="22"/>
  <c r="AN20" i="22"/>
  <c r="AM20" i="22"/>
  <c r="AL20" i="22"/>
  <c r="AN19" i="22"/>
  <c r="AM19" i="22"/>
  <c r="AL19" i="22"/>
  <c r="AN18" i="22"/>
  <c r="AM18" i="22"/>
  <c r="AL18" i="22"/>
  <c r="AN17" i="22"/>
  <c r="AM17" i="22"/>
  <c r="AL17" i="22"/>
  <c r="AN16" i="22"/>
  <c r="AM16" i="22"/>
  <c r="AL16" i="22"/>
  <c r="AN15" i="22"/>
  <c r="AM15" i="22"/>
  <c r="AL15" i="22"/>
  <c r="AN14" i="22"/>
  <c r="AM14" i="22"/>
  <c r="AL14" i="22"/>
  <c r="AN13" i="22"/>
  <c r="AM13" i="22"/>
  <c r="AL13" i="22"/>
  <c r="AN12" i="22"/>
  <c r="AM12" i="22"/>
  <c r="AL12" i="22"/>
  <c r="AN11" i="22"/>
  <c r="AM11" i="22"/>
  <c r="AL11" i="22"/>
  <c r="AN10" i="22"/>
  <c r="AM10" i="22"/>
  <c r="AL10" i="22"/>
  <c r="AN9" i="22"/>
  <c r="AM9" i="22"/>
  <c r="AL9" i="22"/>
  <c r="AN8" i="22"/>
  <c r="AM8" i="22"/>
  <c r="AL8" i="22"/>
  <c r="AN7" i="22"/>
  <c r="AM7" i="22"/>
  <c r="AL7" i="22"/>
  <c r="AN6" i="22"/>
  <c r="AM6" i="22"/>
  <c r="AL6" i="22"/>
  <c r="AN5" i="22"/>
  <c r="AM5" i="22"/>
  <c r="AL5" i="22"/>
  <c r="AX20" i="22"/>
  <c r="AX19" i="22"/>
  <c r="AX18" i="22"/>
  <c r="AX17" i="22"/>
  <c r="AX16" i="22"/>
  <c r="AX15" i="22"/>
  <c r="AX14" i="22"/>
  <c r="AX13" i="22"/>
  <c r="AX12" i="22"/>
  <c r="AX21" i="22"/>
  <c r="AX10" i="22"/>
  <c r="AX9" i="22"/>
  <c r="AX8" i="22"/>
  <c r="AX5" i="22"/>
  <c r="X44" i="22" l="1"/>
  <c r="X42" i="22"/>
  <c r="S39" i="22"/>
  <c r="W43" i="22"/>
  <c r="H43" i="22"/>
  <c r="P43" i="22"/>
  <c r="X43" i="22"/>
  <c r="I44" i="22"/>
  <c r="Q44" i="22"/>
  <c r="Y44" i="22"/>
  <c r="I43" i="22"/>
  <c r="Q43" i="22"/>
  <c r="Y43" i="22"/>
  <c r="J44" i="22"/>
  <c r="R44" i="22"/>
  <c r="Z44" i="22"/>
  <c r="C43" i="22"/>
  <c r="J43" i="22"/>
  <c r="R43" i="22"/>
  <c r="Z43" i="22"/>
  <c r="K44" i="22"/>
  <c r="S44" i="22"/>
  <c r="C44" i="22"/>
  <c r="K43" i="22"/>
  <c r="S43" i="22"/>
  <c r="D44" i="22"/>
  <c r="L44" i="22"/>
  <c r="T44" i="22"/>
  <c r="D43" i="22"/>
  <c r="L43" i="22"/>
  <c r="T43" i="22"/>
  <c r="E44" i="22"/>
  <c r="M44" i="22"/>
  <c r="U44" i="22"/>
  <c r="E43" i="22"/>
  <c r="M43" i="22"/>
  <c r="U43" i="22"/>
  <c r="F44" i="22"/>
  <c r="N44" i="22"/>
  <c r="V44" i="22"/>
  <c r="F43" i="22"/>
  <c r="N43" i="22"/>
  <c r="V43" i="22"/>
  <c r="G44" i="22"/>
  <c r="O44" i="22"/>
  <c r="W44" i="22"/>
  <c r="G43" i="22"/>
  <c r="O43" i="22"/>
  <c r="H44" i="22"/>
  <c r="P44" i="22"/>
  <c r="C39" i="22"/>
  <c r="C42" i="22"/>
  <c r="I42" i="22"/>
  <c r="Q42" i="22"/>
  <c r="Y42" i="22"/>
  <c r="H39" i="22"/>
  <c r="J42" i="22"/>
  <c r="R42" i="22"/>
  <c r="Z42" i="22"/>
  <c r="K39" i="22"/>
  <c r="K40" i="22" s="1"/>
  <c r="K42" i="22"/>
  <c r="S42" i="22"/>
  <c r="P39" i="22"/>
  <c r="D42" i="22"/>
  <c r="L42" i="22"/>
  <c r="T42" i="22"/>
  <c r="Z39" i="22"/>
  <c r="Z40" i="22" s="1"/>
  <c r="E42" i="22"/>
  <c r="M42" i="22"/>
  <c r="U42" i="22"/>
  <c r="F42" i="22"/>
  <c r="N42" i="22"/>
  <c r="V42" i="22"/>
  <c r="G42" i="22"/>
  <c r="O42" i="22"/>
  <c r="W42" i="22"/>
  <c r="H42" i="22"/>
  <c r="P42" i="22"/>
  <c r="D39" i="22"/>
  <c r="L39" i="22"/>
  <c r="T39" i="22"/>
  <c r="T40" i="22" s="1"/>
  <c r="E39" i="22"/>
  <c r="M39" i="22"/>
  <c r="M40" i="22" s="1"/>
  <c r="U39" i="22"/>
  <c r="U40" i="22" s="1"/>
  <c r="F39" i="22"/>
  <c r="N39" i="22"/>
  <c r="V39" i="22"/>
  <c r="G39" i="22"/>
  <c r="O39" i="22"/>
  <c r="O40" i="22" s="1"/>
  <c r="W39" i="22"/>
  <c r="X39" i="22"/>
  <c r="X40" i="22" s="1"/>
  <c r="I39" i="22"/>
  <c r="Q39" i="22"/>
  <c r="Q40" i="22" s="1"/>
  <c r="Y39" i="22"/>
  <c r="J39" i="22"/>
  <c r="R39" i="22"/>
  <c r="R40" i="22" l="1"/>
  <c r="S40" i="22"/>
  <c r="V40" i="22"/>
  <c r="J40" i="22"/>
  <c r="Y40" i="22"/>
  <c r="F40" i="22"/>
  <c r="I40" i="22"/>
  <c r="L40" i="22"/>
  <c r="W40" i="22"/>
  <c r="C40" i="22"/>
  <c r="N40" i="22"/>
  <c r="E40" i="22"/>
  <c r="D40" i="22"/>
  <c r="G40" i="22"/>
  <c r="H40" i="22"/>
  <c r="P40" i="22"/>
  <c r="AB43" i="22"/>
  <c r="AE43" i="22" s="1"/>
  <c r="AB44" i="22"/>
  <c r="AB39" i="22"/>
  <c r="AB42" i="22"/>
  <c r="AE42" i="22" s="1"/>
  <c r="AE44" i="22" s="1"/>
  <c r="G2198" i="31" l="1"/>
  <c r="G2196" i="31"/>
  <c r="G2194" i="31"/>
  <c r="G2192" i="31"/>
  <c r="G2190" i="31"/>
  <c r="G2188" i="31"/>
  <c r="G2186" i="31"/>
  <c r="G2184" i="31"/>
  <c r="G2182" i="31"/>
  <c r="G2180" i="31"/>
  <c r="G2178" i="31"/>
  <c r="G2176" i="31"/>
  <c r="G2174" i="31"/>
  <c r="G2172" i="31"/>
  <c r="G2170" i="31"/>
  <c r="G2168" i="31"/>
  <c r="G2166" i="31"/>
  <c r="G2164" i="31"/>
  <c r="G2162" i="31"/>
  <c r="G2160" i="31"/>
  <c r="G2158" i="31"/>
  <c r="G2156" i="31"/>
  <c r="G2154" i="31"/>
  <c r="G2152" i="31"/>
  <c r="G2150" i="31"/>
  <c r="G2148" i="31"/>
  <c r="G2146" i="31"/>
  <c r="G2144" i="31"/>
  <c r="G2142" i="31"/>
  <c r="G2140" i="31"/>
  <c r="G2138" i="31"/>
  <c r="G2136" i="31"/>
  <c r="G2134" i="31"/>
  <c r="G2132" i="31"/>
  <c r="G2130" i="31"/>
  <c r="G2128" i="31"/>
  <c r="G2126" i="31"/>
  <c r="G2124" i="31"/>
  <c r="G2122" i="31"/>
  <c r="G2120" i="31"/>
  <c r="G2118" i="31"/>
  <c r="G2116" i="31"/>
  <c r="G2114" i="31"/>
  <c r="G2112" i="31"/>
  <c r="G2110" i="31"/>
  <c r="G2108" i="31"/>
  <c r="G2106" i="31"/>
  <c r="G2104" i="31"/>
  <c r="G2102" i="31"/>
  <c r="G2100" i="31"/>
  <c r="G2098" i="31"/>
  <c r="G2096" i="31"/>
  <c r="G2094" i="31"/>
  <c r="G2092" i="31"/>
  <c r="G2197" i="31"/>
  <c r="G2195" i="31"/>
  <c r="G2193" i="31"/>
  <c r="G2191" i="31"/>
  <c r="G2189" i="31"/>
  <c r="G2187" i="31"/>
  <c r="G2185" i="31"/>
  <c r="G2183" i="31"/>
  <c r="G2181" i="31"/>
  <c r="G2179" i="31"/>
  <c r="G2177" i="31"/>
  <c r="G2175" i="31"/>
  <c r="G2173" i="31"/>
  <c r="G2171" i="31"/>
  <c r="G2169" i="31"/>
  <c r="G2167" i="31"/>
  <c r="G2165" i="31"/>
  <c r="G2163" i="31"/>
  <c r="G2161" i="31"/>
  <c r="G2159" i="31"/>
  <c r="G2157" i="31"/>
  <c r="G2155" i="31"/>
  <c r="G2153" i="31"/>
  <c r="G2151" i="31"/>
  <c r="G2149" i="31"/>
  <c r="G2147" i="31"/>
  <c r="G2145" i="31"/>
  <c r="G2143" i="31"/>
  <c r="G2141" i="31"/>
  <c r="G2139" i="31"/>
  <c r="G2137" i="31"/>
  <c r="G2135" i="31"/>
  <c r="G2133" i="31"/>
  <c r="G2131" i="31"/>
  <c r="G2129" i="31"/>
  <c r="G2127" i="31"/>
  <c r="G2125" i="31"/>
  <c r="G2123" i="31"/>
  <c r="G2121" i="31"/>
  <c r="G2119" i="31"/>
  <c r="G2117" i="31"/>
  <c r="G2115" i="31"/>
  <c r="G2113" i="31"/>
  <c r="G2111" i="31"/>
  <c r="G2109" i="31"/>
  <c r="G2107" i="31"/>
  <c r="G2105" i="31"/>
  <c r="G2103" i="31"/>
  <c r="G2101" i="31"/>
  <c r="G2099" i="31"/>
  <c r="G2097" i="31"/>
  <c r="G2095" i="31"/>
  <c r="G2093" i="31"/>
  <c r="G2091" i="31"/>
  <c r="G2089" i="31"/>
  <c r="G2087" i="31"/>
  <c r="G2085" i="31"/>
  <c r="G2083" i="31"/>
  <c r="G2081" i="31"/>
  <c r="G2079" i="31"/>
  <c r="G2077" i="31"/>
  <c r="G2075" i="31"/>
  <c r="G2073" i="31"/>
  <c r="G2071" i="31"/>
  <c r="G2069" i="31"/>
  <c r="G2067" i="31"/>
  <c r="G2065" i="31"/>
  <c r="G2063" i="31"/>
  <c r="G1748" i="31"/>
  <c r="G1746" i="31"/>
  <c r="G1744" i="31"/>
  <c r="G1742" i="31"/>
  <c r="G1740" i="31"/>
  <c r="G1738" i="31"/>
  <c r="G1736" i="31"/>
  <c r="G1734" i="31"/>
  <c r="G1732" i="31"/>
  <c r="G1730" i="31"/>
  <c r="G1728" i="31"/>
  <c r="G1726" i="31"/>
  <c r="G1724" i="31"/>
  <c r="G1722" i="31"/>
  <c r="G1720" i="31"/>
  <c r="G1718" i="31"/>
  <c r="G1716" i="31"/>
  <c r="G1714" i="31"/>
  <c r="G1712" i="31"/>
  <c r="G1710" i="31"/>
  <c r="G1708" i="31"/>
  <c r="G1706" i="31"/>
  <c r="G1704" i="31"/>
  <c r="G1702" i="31"/>
  <c r="G1700" i="31"/>
  <c r="G1698" i="31"/>
  <c r="G1696" i="31"/>
  <c r="G1694" i="31"/>
  <c r="G1692" i="31"/>
  <c r="G1690" i="31"/>
  <c r="G1688" i="31"/>
  <c r="G1686" i="31"/>
  <c r="G1684" i="31"/>
  <c r="G1682" i="31"/>
  <c r="G1680" i="31"/>
  <c r="G1678" i="31"/>
  <c r="G1676" i="31"/>
  <c r="G1674" i="31"/>
  <c r="G1672" i="31"/>
  <c r="G1670" i="31"/>
  <c r="G1668" i="31"/>
  <c r="G1666" i="31"/>
  <c r="G1664" i="31"/>
  <c r="G1662" i="31"/>
  <c r="G1660" i="31"/>
  <c r="G1658" i="31"/>
  <c r="G1656" i="31"/>
  <c r="G1654" i="31"/>
  <c r="G1652" i="31"/>
  <c r="G1650" i="31"/>
  <c r="G1648" i="31"/>
  <c r="G1646" i="31"/>
  <c r="G1644" i="31"/>
  <c r="G1642" i="31"/>
  <c r="G1640" i="31"/>
  <c r="G1638" i="31"/>
  <c r="G1636" i="31"/>
  <c r="G1634" i="31"/>
  <c r="G1632" i="31"/>
  <c r="G1630" i="31"/>
  <c r="G1628" i="31"/>
  <c r="G1626" i="31"/>
  <c r="G1624" i="31"/>
  <c r="G1622" i="31"/>
  <c r="G1620" i="31"/>
  <c r="G2082" i="31"/>
  <c r="G2044" i="31"/>
  <c r="G2030" i="31"/>
  <c r="G2068" i="31"/>
  <c r="G2039" i="31"/>
  <c r="G2032" i="31"/>
  <c r="G2078" i="31"/>
  <c r="G2058" i="31"/>
  <c r="G2052" i="31"/>
  <c r="G2034" i="31"/>
  <c r="G2088" i="31"/>
  <c r="G2064" i="31"/>
  <c r="G2061" i="31"/>
  <c r="G2055" i="31"/>
  <c r="G2049" i="31"/>
  <c r="G2046" i="31"/>
  <c r="G2041" i="31"/>
  <c r="G2074" i="31"/>
  <c r="G2036" i="31"/>
  <c r="G2084" i="31"/>
  <c r="G2043" i="31"/>
  <c r="G2027" i="31"/>
  <c r="G2025" i="31"/>
  <c r="G2023" i="31"/>
  <c r="G2021" i="31"/>
  <c r="G2019" i="31"/>
  <c r="G2017" i="31"/>
  <c r="G2015" i="31"/>
  <c r="G2013" i="31"/>
  <c r="G2011" i="31"/>
  <c r="G2009" i="31"/>
  <c r="G2007" i="31"/>
  <c r="G2005" i="31"/>
  <c r="G2003" i="31"/>
  <c r="G2001" i="31"/>
  <c r="G1999" i="31"/>
  <c r="G1997" i="31"/>
  <c r="G1995" i="31"/>
  <c r="G1993" i="31"/>
  <c r="G1991" i="31"/>
  <c r="G1989" i="31"/>
  <c r="G1987" i="31"/>
  <c r="G1985" i="31"/>
  <c r="G1983" i="31"/>
  <c r="G1981" i="31"/>
  <c r="G1979" i="31"/>
  <c r="G1977" i="31"/>
  <c r="G1975" i="31"/>
  <c r="G1973" i="31"/>
  <c r="G1971" i="31"/>
  <c r="G1969" i="31"/>
  <c r="G1967" i="31"/>
  <c r="G1965" i="31"/>
  <c r="G1963" i="31"/>
  <c r="G1961" i="31"/>
  <c r="G1959" i="31"/>
  <c r="G1957" i="31"/>
  <c r="G1955" i="31"/>
  <c r="G1953" i="31"/>
  <c r="G1951" i="31"/>
  <c r="G1949" i="31"/>
  <c r="G1947" i="31"/>
  <c r="G1945" i="31"/>
  <c r="G1943" i="31"/>
  <c r="G1941" i="31"/>
  <c r="G1939" i="31"/>
  <c r="G1937" i="31"/>
  <c r="G1935" i="31"/>
  <c r="G1933" i="31"/>
  <c r="G1931" i="31"/>
  <c r="G1929" i="31"/>
  <c r="G1927" i="31"/>
  <c r="G1925" i="31"/>
  <c r="G1923" i="31"/>
  <c r="G1921" i="31"/>
  <c r="G1919" i="31"/>
  <c r="G1917" i="31"/>
  <c r="G1915" i="31"/>
  <c r="G1913" i="31"/>
  <c r="G1911" i="31"/>
  <c r="G2070" i="31"/>
  <c r="G2060" i="31"/>
  <c r="G2054" i="31"/>
  <c r="G2048" i="31"/>
  <c r="G2038" i="31"/>
  <c r="G2029" i="31"/>
  <c r="G2080" i="31"/>
  <c r="G2057" i="31"/>
  <c r="G2051" i="31"/>
  <c r="G2031" i="31"/>
  <c r="G2076" i="31"/>
  <c r="G2035" i="31"/>
  <c r="G2072" i="31"/>
  <c r="G2059" i="31"/>
  <c r="G2053" i="31"/>
  <c r="G2047" i="31"/>
  <c r="G2037" i="31"/>
  <c r="G2028" i="31"/>
  <c r="G2026" i="31"/>
  <c r="G2024" i="31"/>
  <c r="G2022" i="31"/>
  <c r="G2020" i="31"/>
  <c r="G2018" i="31"/>
  <c r="G2016" i="31"/>
  <c r="G2014" i="31"/>
  <c r="G2012" i="31"/>
  <c r="G2010" i="31"/>
  <c r="G2008" i="31"/>
  <c r="G2006" i="31"/>
  <c r="G2004" i="31"/>
  <c r="G2002" i="31"/>
  <c r="G2000" i="31"/>
  <c r="G1998" i="31"/>
  <c r="G1996" i="31"/>
  <c r="G1994" i="31"/>
  <c r="G1992" i="31"/>
  <c r="G1990" i="31"/>
  <c r="G1988" i="31"/>
  <c r="G1986" i="31"/>
  <c r="G1984" i="31"/>
  <c r="G1982" i="31"/>
  <c r="G1980" i="31"/>
  <c r="G1978" i="31"/>
  <c r="G1976" i="31"/>
  <c r="G1974" i="31"/>
  <c r="G1972" i="31"/>
  <c r="G1970" i="31"/>
  <c r="G1968" i="31"/>
  <c r="G1966" i="31"/>
  <c r="G1964" i="31"/>
  <c r="G1962" i="31"/>
  <c r="G1960" i="31"/>
  <c r="G1958" i="31"/>
  <c r="G1956" i="31"/>
  <c r="G1954" i="31"/>
  <c r="G1952" i="31"/>
  <c r="G1950" i="31"/>
  <c r="G1948" i="31"/>
  <c r="G1946" i="31"/>
  <c r="G1944" i="31"/>
  <c r="G1942" i="31"/>
  <c r="G1940" i="31"/>
  <c r="G1938" i="31"/>
  <c r="G1936" i="31"/>
  <c r="G1934" i="31"/>
  <c r="G1932" i="31"/>
  <c r="G1930" i="31"/>
  <c r="G1928" i="31"/>
  <c r="G1926" i="31"/>
  <c r="G1924" i="31"/>
  <c r="G1922" i="31"/>
  <c r="G1920" i="31"/>
  <c r="G1918" i="31"/>
  <c r="G1916" i="31"/>
  <c r="G1914" i="31"/>
  <c r="G1912" i="31"/>
  <c r="G1910" i="31"/>
  <c r="G1908" i="31"/>
  <c r="G1906" i="31"/>
  <c r="G1904" i="31"/>
  <c r="G1902" i="31"/>
  <c r="G1900" i="31"/>
  <c r="G1898" i="31"/>
  <c r="G1896" i="31"/>
  <c r="G1894" i="31"/>
  <c r="G1892" i="31"/>
  <c r="G1890" i="31"/>
  <c r="G2050" i="31"/>
  <c r="G2045" i="31"/>
  <c r="G2040" i="31"/>
  <c r="G2086" i="31"/>
  <c r="G1909" i="31"/>
  <c r="G1903" i="31"/>
  <c r="G1897" i="31"/>
  <c r="G1885" i="31"/>
  <c r="G1883" i="31"/>
  <c r="G1881" i="31"/>
  <c r="G1879" i="31"/>
  <c r="G1877" i="31"/>
  <c r="G1875" i="31"/>
  <c r="G1873" i="31"/>
  <c r="G1871" i="31"/>
  <c r="G1869" i="31"/>
  <c r="G1867" i="31"/>
  <c r="G1865" i="31"/>
  <c r="G1863" i="31"/>
  <c r="G1861" i="31"/>
  <c r="G1859" i="31"/>
  <c r="G1857" i="31"/>
  <c r="G1855" i="31"/>
  <c r="G1853" i="31"/>
  <c r="G1851" i="31"/>
  <c r="G1849" i="31"/>
  <c r="G1847" i="31"/>
  <c r="G1845" i="31"/>
  <c r="G1843" i="31"/>
  <c r="G1841" i="31"/>
  <c r="G1839" i="31"/>
  <c r="G1837" i="31"/>
  <c r="G1835" i="31"/>
  <c r="G1833" i="31"/>
  <c r="G1831" i="31"/>
  <c r="G1829" i="31"/>
  <c r="G1827" i="31"/>
  <c r="G1825" i="31"/>
  <c r="G1823" i="31"/>
  <c r="G1821" i="31"/>
  <c r="G1819" i="31"/>
  <c r="G1817" i="31"/>
  <c r="G1815" i="31"/>
  <c r="G1813" i="31"/>
  <c r="G1811" i="31"/>
  <c r="G1809" i="31"/>
  <c r="G1807" i="31"/>
  <c r="G1805" i="31"/>
  <c r="G1803" i="31"/>
  <c r="G1801" i="31"/>
  <c r="G1799" i="31"/>
  <c r="G1797" i="31"/>
  <c r="G1795" i="31"/>
  <c r="G1793" i="31"/>
  <c r="G1791" i="31"/>
  <c r="G1789" i="31"/>
  <c r="G1787" i="31"/>
  <c r="G1785" i="31"/>
  <c r="G1783" i="31"/>
  <c r="G1781" i="31"/>
  <c r="G1779" i="31"/>
  <c r="G1777" i="31"/>
  <c r="G1775" i="31"/>
  <c r="G1773" i="31"/>
  <c r="G1771" i="31"/>
  <c r="G1769" i="31"/>
  <c r="G1767" i="31"/>
  <c r="G1765" i="31"/>
  <c r="G1763" i="31"/>
  <c r="G2090" i="31"/>
  <c r="G1889" i="31"/>
  <c r="G2062" i="31"/>
  <c r="G1893" i="31"/>
  <c r="G1884" i="31"/>
  <c r="G1882" i="31"/>
  <c r="G1880" i="31"/>
  <c r="G1878" i="31"/>
  <c r="G1876" i="31"/>
  <c r="G1874" i="31"/>
  <c r="G1872" i="31"/>
  <c r="G1870" i="31"/>
  <c r="G1868" i="31"/>
  <c r="G1866" i="31"/>
  <c r="G1864" i="31"/>
  <c r="G2066" i="31"/>
  <c r="G2056" i="31"/>
  <c r="G1907" i="31"/>
  <c r="G1901" i="31"/>
  <c r="G1895" i="31"/>
  <c r="G1888" i="31"/>
  <c r="G1780" i="31"/>
  <c r="G1768" i="31"/>
  <c r="G1753" i="31"/>
  <c r="G1733" i="31"/>
  <c r="G1709" i="31"/>
  <c r="G1685" i="31"/>
  <c r="G1661" i="31"/>
  <c r="G2042" i="31"/>
  <c r="G1761" i="31"/>
  <c r="G1759" i="31"/>
  <c r="G1757" i="31"/>
  <c r="G1755" i="31"/>
  <c r="G1735" i="31"/>
  <c r="G1886" i="31"/>
  <c r="G1862" i="31"/>
  <c r="G1854" i="31"/>
  <c r="G1846" i="31"/>
  <c r="G1838" i="31"/>
  <c r="G1830" i="31"/>
  <c r="G1822" i="31"/>
  <c r="G1814" i="31"/>
  <c r="G1806" i="31"/>
  <c r="G1798" i="31"/>
  <c r="G1790" i="31"/>
  <c r="G1782" i="31"/>
  <c r="G1770" i="31"/>
  <c r="G1737" i="31"/>
  <c r="G1713" i="31"/>
  <c r="G1689" i="31"/>
  <c r="G1665" i="31"/>
  <c r="G1641" i="31"/>
  <c r="G1750" i="31"/>
  <c r="G1739" i="31"/>
  <c r="G1715" i="31"/>
  <c r="G1691" i="31"/>
  <c r="G1667" i="31"/>
  <c r="G1643" i="31"/>
  <c r="G1619" i="31"/>
  <c r="G1617" i="31"/>
  <c r="G1615" i="31"/>
  <c r="G1613" i="31"/>
  <c r="G1611" i="31"/>
  <c r="G1609" i="31"/>
  <c r="G1607" i="31"/>
  <c r="G1605" i="31"/>
  <c r="G1603" i="31"/>
  <c r="G1772" i="31"/>
  <c r="G1752" i="31"/>
  <c r="G1741" i="31"/>
  <c r="G1899" i="31"/>
  <c r="G1856" i="31"/>
  <c r="G1848" i="31"/>
  <c r="G1840" i="31"/>
  <c r="G1832" i="31"/>
  <c r="G1824" i="31"/>
  <c r="G1816" i="31"/>
  <c r="G1808" i="31"/>
  <c r="G1800" i="31"/>
  <c r="G1792" i="31"/>
  <c r="G1784" i="31"/>
  <c r="G1743" i="31"/>
  <c r="G1719" i="31"/>
  <c r="G1695" i="31"/>
  <c r="G1671" i="31"/>
  <c r="G1647" i="31"/>
  <c r="G1623" i="31"/>
  <c r="G1774" i="31"/>
  <c r="G1745" i="31"/>
  <c r="G1721" i="31"/>
  <c r="G1697" i="31"/>
  <c r="G1673" i="31"/>
  <c r="G1649" i="31"/>
  <c r="G1762" i="31"/>
  <c r="G1760" i="31"/>
  <c r="G1758" i="31"/>
  <c r="G1756" i="31"/>
  <c r="G1754" i="31"/>
  <c r="G1747" i="31"/>
  <c r="G1723" i="31"/>
  <c r="G1699" i="31"/>
  <c r="G1675" i="31"/>
  <c r="G1651" i="31"/>
  <c r="G1627" i="31"/>
  <c r="G2033" i="31"/>
  <c r="G1887" i="31"/>
  <c r="G1860" i="31"/>
  <c r="G1852" i="31"/>
  <c r="G1844" i="31"/>
  <c r="G1836" i="31"/>
  <c r="G1828" i="31"/>
  <c r="G1820" i="31"/>
  <c r="G1812" i="31"/>
  <c r="G1804" i="31"/>
  <c r="G1796" i="31"/>
  <c r="G1788" i="31"/>
  <c r="G1731" i="31"/>
  <c r="G1707" i="31"/>
  <c r="G1683" i="31"/>
  <c r="G1659" i="31"/>
  <c r="G1635" i="31"/>
  <c r="G1891" i="31"/>
  <c r="G1663" i="31"/>
  <c r="G1751" i="31"/>
  <c r="G1687" i="31"/>
  <c r="G1858" i="31"/>
  <c r="G1826" i="31"/>
  <c r="G1794" i="31"/>
  <c r="G1776" i="31"/>
  <c r="G1729" i="31"/>
  <c r="G1725" i="31"/>
  <c r="G1711" i="31"/>
  <c r="G1693" i="31"/>
  <c r="G1655" i="31"/>
  <c r="G1645" i="31"/>
  <c r="G1639" i="31"/>
  <c r="G1629" i="31"/>
  <c r="G1614" i="31"/>
  <c r="G1573" i="31"/>
  <c r="G1571" i="31"/>
  <c r="G1569" i="31"/>
  <c r="G1567" i="31"/>
  <c r="G1565" i="31"/>
  <c r="G1563" i="31"/>
  <c r="G1561" i="31"/>
  <c r="G1559" i="31"/>
  <c r="G1557" i="31"/>
  <c r="G1555" i="31"/>
  <c r="G1553" i="31"/>
  <c r="G1551" i="31"/>
  <c r="G1549" i="31"/>
  <c r="G1547" i="31"/>
  <c r="G1545" i="31"/>
  <c r="G1543" i="31"/>
  <c r="G1541" i="31"/>
  <c r="G1539" i="31"/>
  <c r="G1537" i="31"/>
  <c r="G1535" i="31"/>
  <c r="G1533" i="31"/>
  <c r="G1531" i="31"/>
  <c r="G1529" i="31"/>
  <c r="G1527" i="31"/>
  <c r="G1525" i="31"/>
  <c r="G1523" i="31"/>
  <c r="G1521" i="31"/>
  <c r="G1519" i="31"/>
  <c r="G1517" i="31"/>
  <c r="G1515" i="31"/>
  <c r="G1513" i="31"/>
  <c r="G1511" i="31"/>
  <c r="G1509" i="31"/>
  <c r="G1507" i="31"/>
  <c r="G1505" i="31"/>
  <c r="G1503" i="31"/>
  <c r="G1501" i="31"/>
  <c r="G1905" i="31"/>
  <c r="G1717" i="31"/>
  <c r="G1679" i="31"/>
  <c r="G1601" i="31"/>
  <c r="G1599" i="31"/>
  <c r="G1597" i="31"/>
  <c r="G1595" i="31"/>
  <c r="G1593" i="31"/>
  <c r="G1591" i="31"/>
  <c r="G1589" i="31"/>
  <c r="G1587" i="31"/>
  <c r="G1585" i="31"/>
  <c r="G1583" i="31"/>
  <c r="G1581" i="31"/>
  <c r="G1579" i="31"/>
  <c r="G1577" i="31"/>
  <c r="G1575" i="31"/>
  <c r="G1703" i="31"/>
  <c r="G1834" i="31"/>
  <c r="G1802" i="31"/>
  <c r="G1749" i="31"/>
  <c r="G1766" i="31"/>
  <c r="G1625" i="31"/>
  <c r="G1616" i="31"/>
  <c r="G1657" i="31"/>
  <c r="G1631" i="31"/>
  <c r="G1610" i="31"/>
  <c r="G1842" i="31"/>
  <c r="G1810" i="31"/>
  <c r="G1727" i="31"/>
  <c r="G1681" i="31"/>
  <c r="G1637" i="31"/>
  <c r="G1574" i="31"/>
  <c r="G1572" i="31"/>
  <c r="G1570" i="31"/>
  <c r="G1568" i="31"/>
  <c r="G1566" i="31"/>
  <c r="G1564" i="31"/>
  <c r="G1562" i="31"/>
  <c r="G1560" i="31"/>
  <c r="G1558" i="31"/>
  <c r="G1556" i="31"/>
  <c r="G1554" i="31"/>
  <c r="G1552" i="31"/>
  <c r="G1550" i="31"/>
  <c r="G1548" i="31"/>
  <c r="G1546" i="31"/>
  <c r="G1544" i="31"/>
  <c r="G1542" i="31"/>
  <c r="G1540" i="31"/>
  <c r="G1538" i="31"/>
  <c r="G1536" i="31"/>
  <c r="G1534" i="31"/>
  <c r="G1532" i="31"/>
  <c r="G1530" i="31"/>
  <c r="G1528" i="31"/>
  <c r="G1526" i="31"/>
  <c r="G1524" i="31"/>
  <c r="G1522" i="31"/>
  <c r="G1520" i="31"/>
  <c r="G1518" i="31"/>
  <c r="G1516" i="31"/>
  <c r="G1514" i="31"/>
  <c r="G1512" i="31"/>
  <c r="G1510" i="31"/>
  <c r="G1508" i="31"/>
  <c r="G1633" i="31"/>
  <c r="G1705" i="31"/>
  <c r="G1778" i="31"/>
  <c r="G1669" i="31"/>
  <c r="G1600" i="31"/>
  <c r="G1594" i="31"/>
  <c r="G1588" i="31"/>
  <c r="G1582" i="31"/>
  <c r="G1576" i="31"/>
  <c r="G1618" i="31"/>
  <c r="G1606" i="31"/>
  <c r="G1500" i="31"/>
  <c r="G1498" i="31"/>
  <c r="G1496" i="31"/>
  <c r="G1494" i="31"/>
  <c r="G1492" i="31"/>
  <c r="G1490" i="31"/>
  <c r="G1488" i="31"/>
  <c r="G1486" i="31"/>
  <c r="G1484" i="31"/>
  <c r="G1482" i="31"/>
  <c r="G1480" i="31"/>
  <c r="G1478" i="31"/>
  <c r="G1476" i="31"/>
  <c r="G1474" i="31"/>
  <c r="G1472" i="31"/>
  <c r="G1470" i="31"/>
  <c r="G1468" i="31"/>
  <c r="G1466" i="31"/>
  <c r="G1464" i="31"/>
  <c r="G1462" i="31"/>
  <c r="G1460" i="31"/>
  <c r="G1458" i="31"/>
  <c r="G1456" i="31"/>
  <c r="G1454" i="31"/>
  <c r="G1452" i="31"/>
  <c r="G1450" i="31"/>
  <c r="G1448" i="31"/>
  <c r="G1446" i="31"/>
  <c r="G1444" i="31"/>
  <c r="G1442" i="31"/>
  <c r="G1440" i="31"/>
  <c r="G1438" i="31"/>
  <c r="G1436" i="31"/>
  <c r="G1434" i="31"/>
  <c r="G1432" i="31"/>
  <c r="G1430" i="31"/>
  <c r="G1428" i="31"/>
  <c r="G1426" i="31"/>
  <c r="G1424" i="31"/>
  <c r="G1422" i="31"/>
  <c r="G1420" i="31"/>
  <c r="G1418" i="31"/>
  <c r="G1416" i="31"/>
  <c r="G1414" i="31"/>
  <c r="G1412" i="31"/>
  <c r="G1410" i="31"/>
  <c r="G1408" i="31"/>
  <c r="G1406" i="31"/>
  <c r="G1404" i="31"/>
  <c r="G1402" i="31"/>
  <c r="G1400" i="31"/>
  <c r="G1398" i="31"/>
  <c r="G1396" i="31"/>
  <c r="G1394" i="31"/>
  <c r="G1392" i="31"/>
  <c r="G1390" i="31"/>
  <c r="G1677" i="31"/>
  <c r="G1653" i="31"/>
  <c r="G1502" i="31"/>
  <c r="G1621" i="31"/>
  <c r="G1506" i="31"/>
  <c r="G1604" i="31"/>
  <c r="G1598" i="31"/>
  <c r="G1592" i="31"/>
  <c r="G1586" i="31"/>
  <c r="G1580" i="31"/>
  <c r="G1701" i="31"/>
  <c r="G1590" i="31"/>
  <c r="G1497" i="31"/>
  <c r="G1489" i="31"/>
  <c r="G1481" i="31"/>
  <c r="G1473" i="31"/>
  <c r="G1465" i="31"/>
  <c r="G1457" i="31"/>
  <c r="G1449" i="31"/>
  <c r="G1441" i="31"/>
  <c r="G1433" i="31"/>
  <c r="G1421" i="31"/>
  <c r="G1409" i="31"/>
  <c r="G1397" i="31"/>
  <c r="G1764" i="31"/>
  <c r="G1423" i="31"/>
  <c r="G1411" i="31"/>
  <c r="G1399" i="31"/>
  <c r="G1578" i="31"/>
  <c r="G1499" i="31"/>
  <c r="G1491" i="31"/>
  <c r="G1483" i="31"/>
  <c r="G1475" i="31"/>
  <c r="G1467" i="31"/>
  <c r="G1459" i="31"/>
  <c r="G1451" i="31"/>
  <c r="G1443" i="31"/>
  <c r="G1435" i="31"/>
  <c r="G1850" i="31"/>
  <c r="G1786" i="31"/>
  <c r="G1425" i="31"/>
  <c r="G1413" i="31"/>
  <c r="G1401" i="31"/>
  <c r="G1389" i="31"/>
  <c r="G1387" i="31"/>
  <c r="G1385" i="31"/>
  <c r="G1383" i="31"/>
  <c r="G1381" i="31"/>
  <c r="G1379" i="31"/>
  <c r="G1377" i="31"/>
  <c r="G1375" i="31"/>
  <c r="G1373" i="31"/>
  <c r="G1371" i="31"/>
  <c r="G1369" i="31"/>
  <c r="G1367" i="31"/>
  <c r="G1365" i="31"/>
  <c r="G1363" i="31"/>
  <c r="G1361" i="31"/>
  <c r="G1359" i="31"/>
  <c r="G1357" i="31"/>
  <c r="G1355" i="31"/>
  <c r="G1353" i="31"/>
  <c r="G1351" i="31"/>
  <c r="G1349" i="31"/>
  <c r="G1347" i="31"/>
  <c r="G1345" i="31"/>
  <c r="G1343" i="31"/>
  <c r="G1341" i="31"/>
  <c r="G1339" i="31"/>
  <c r="G1337" i="31"/>
  <c r="G1335" i="31"/>
  <c r="G1333" i="31"/>
  <c r="G1331" i="31"/>
  <c r="G1329" i="31"/>
  <c r="G1327" i="31"/>
  <c r="G1325" i="31"/>
  <c r="G1323" i="31"/>
  <c r="G1321" i="31"/>
  <c r="G1319" i="31"/>
  <c r="G1317" i="31"/>
  <c r="G1315" i="31"/>
  <c r="G1313" i="31"/>
  <c r="G1311" i="31"/>
  <c r="G1309" i="31"/>
  <c r="G1307" i="31"/>
  <c r="G1305" i="31"/>
  <c r="G1303" i="31"/>
  <c r="G1301" i="31"/>
  <c r="G1299" i="31"/>
  <c r="G1297" i="31"/>
  <c r="G1608" i="31"/>
  <c r="G1612" i="31"/>
  <c r="G1602" i="31"/>
  <c r="G1504" i="31"/>
  <c r="G1818" i="31"/>
  <c r="G1431" i="31"/>
  <c r="G1419" i="31"/>
  <c r="G1407" i="31"/>
  <c r="G1395" i="31"/>
  <c r="G1388" i="31"/>
  <c r="G1386" i="31"/>
  <c r="G1384" i="31"/>
  <c r="G1382" i="31"/>
  <c r="G1380" i="31"/>
  <c r="G1378" i="31"/>
  <c r="G1376" i="31"/>
  <c r="G1374" i="31"/>
  <c r="G1372" i="31"/>
  <c r="G1370" i="31"/>
  <c r="G1368" i="31"/>
  <c r="G1366" i="31"/>
  <c r="G1364" i="31"/>
  <c r="G1362" i="31"/>
  <c r="G1360" i="31"/>
  <c r="G1358" i="31"/>
  <c r="G1356" i="31"/>
  <c r="G1354" i="31"/>
  <c r="G1352" i="31"/>
  <c r="G1350" i="31"/>
  <c r="G1348" i="31"/>
  <c r="G1346" i="31"/>
  <c r="G1344" i="31"/>
  <c r="G1342" i="31"/>
  <c r="G1340" i="31"/>
  <c r="G1338" i="31"/>
  <c r="G1336" i="31"/>
  <c r="G1334" i="31"/>
  <c r="G1332" i="31"/>
  <c r="G1330" i="31"/>
  <c r="G1328" i="31"/>
  <c r="G1326" i="31"/>
  <c r="G1324" i="31"/>
  <c r="G1493" i="31"/>
  <c r="G1471" i="31"/>
  <c r="G1427" i="31"/>
  <c r="G1403" i="31"/>
  <c r="G1318" i="31"/>
  <c r="G1312" i="31"/>
  <c r="G1306" i="31"/>
  <c r="G1487" i="31"/>
  <c r="G1461" i="31"/>
  <c r="G1320" i="31"/>
  <c r="G1314" i="31"/>
  <c r="G1308" i="31"/>
  <c r="G1296" i="31"/>
  <c r="G1294" i="31"/>
  <c r="G1292" i="31"/>
  <c r="G1290" i="31"/>
  <c r="G1288" i="31"/>
  <c r="G1286" i="31"/>
  <c r="G1284" i="31"/>
  <c r="G1282" i="31"/>
  <c r="G1280" i="31"/>
  <c r="G1278" i="31"/>
  <c r="G1276" i="31"/>
  <c r="G1274" i="31"/>
  <c r="G1272" i="31"/>
  <c r="G1270" i="31"/>
  <c r="G1268" i="31"/>
  <c r="G1266" i="31"/>
  <c r="G1264" i="31"/>
  <c r="G1262" i="31"/>
  <c r="G1260" i="31"/>
  <c r="G1258" i="31"/>
  <c r="G1256" i="31"/>
  <c r="G1254" i="31"/>
  <c r="G1252" i="31"/>
  <c r="G1250" i="31"/>
  <c r="G1248" i="31"/>
  <c r="G1246" i="31"/>
  <c r="G1244" i="31"/>
  <c r="G1242" i="31"/>
  <c r="G1240" i="31"/>
  <c r="G1238" i="31"/>
  <c r="G1236" i="31"/>
  <c r="G1234" i="31"/>
  <c r="G1232" i="31"/>
  <c r="G1230" i="31"/>
  <c r="G1228" i="31"/>
  <c r="G1226" i="31"/>
  <c r="G1224" i="31"/>
  <c r="G1222" i="31"/>
  <c r="G1220" i="31"/>
  <c r="G1218" i="31"/>
  <c r="G1216" i="31"/>
  <c r="G1214" i="31"/>
  <c r="G1212" i="31"/>
  <c r="G1210" i="31"/>
  <c r="G1208" i="31"/>
  <c r="G1206" i="31"/>
  <c r="G1429" i="31"/>
  <c r="G1405" i="31"/>
  <c r="G1298" i="31"/>
  <c r="G1495" i="31"/>
  <c r="G1469" i="31"/>
  <c r="G1415" i="31"/>
  <c r="G1391" i="31"/>
  <c r="G1300" i="31"/>
  <c r="G1584" i="31"/>
  <c r="G1304" i="31"/>
  <c r="G1479" i="31"/>
  <c r="G1453" i="31"/>
  <c r="G1322" i="31"/>
  <c r="G1239" i="31"/>
  <c r="G1215" i="31"/>
  <c r="G1198" i="31"/>
  <c r="G1186" i="31"/>
  <c r="G1221" i="31"/>
  <c r="G1195" i="31"/>
  <c r="G1183" i="31"/>
  <c r="G1596" i="31"/>
  <c r="G1447" i="31"/>
  <c r="G1393" i="31"/>
  <c r="G1231" i="31"/>
  <c r="G1202" i="31"/>
  <c r="G1190" i="31"/>
  <c r="G1477" i="31"/>
  <c r="G1316" i="31"/>
  <c r="G1293" i="31"/>
  <c r="G1289" i="31"/>
  <c r="G1285" i="31"/>
  <c r="G1281" i="31"/>
  <c r="G1277" i="31"/>
  <c r="G1273" i="31"/>
  <c r="G1269" i="31"/>
  <c r="G1265" i="31"/>
  <c r="G1261" i="31"/>
  <c r="G1257" i="31"/>
  <c r="G1253" i="31"/>
  <c r="G1249" i="31"/>
  <c r="G1245" i="31"/>
  <c r="G1241" i="31"/>
  <c r="G1217" i="31"/>
  <c r="G1197" i="31"/>
  <c r="G1185" i="31"/>
  <c r="G1178" i="31"/>
  <c r="G1176" i="31"/>
  <c r="G1174" i="31"/>
  <c r="G1172" i="31"/>
  <c r="G1170" i="31"/>
  <c r="G1168" i="31"/>
  <c r="G1166" i="31"/>
  <c r="G1164" i="31"/>
  <c r="G1162" i="31"/>
  <c r="G1160" i="31"/>
  <c r="G1158" i="31"/>
  <c r="G1156" i="31"/>
  <c r="G1154" i="31"/>
  <c r="G1152" i="31"/>
  <c r="G1150" i="31"/>
  <c r="G1148" i="31"/>
  <c r="G1146" i="31"/>
  <c r="G1144" i="31"/>
  <c r="G1142" i="31"/>
  <c r="G1140" i="31"/>
  <c r="G1138" i="31"/>
  <c r="G1136" i="31"/>
  <c r="G1134" i="31"/>
  <c r="G1132" i="31"/>
  <c r="G1130" i="31"/>
  <c r="G1128" i="31"/>
  <c r="G1126" i="31"/>
  <c r="G1124" i="31"/>
  <c r="G1122" i="31"/>
  <c r="G1120" i="31"/>
  <c r="G1118" i="31"/>
  <c r="G1116" i="31"/>
  <c r="G1114" i="31"/>
  <c r="G1112" i="31"/>
  <c r="G1110" i="31"/>
  <c r="G1108" i="31"/>
  <c r="G1106" i="31"/>
  <c r="G1104" i="31"/>
  <c r="G1102" i="31"/>
  <c r="G1100" i="31"/>
  <c r="G1098" i="31"/>
  <c r="G1096" i="31"/>
  <c r="G1094" i="31"/>
  <c r="G1092" i="31"/>
  <c r="G1090" i="31"/>
  <c r="G1088" i="31"/>
  <c r="G1086" i="31"/>
  <c r="G1084" i="31"/>
  <c r="G1082" i="31"/>
  <c r="G1080" i="31"/>
  <c r="G1078" i="31"/>
  <c r="G1076" i="31"/>
  <c r="G1074" i="31"/>
  <c r="G1072" i="31"/>
  <c r="G1070" i="31"/>
  <c r="G1068" i="31"/>
  <c r="G1066" i="31"/>
  <c r="G1064" i="31"/>
  <c r="G1062" i="31"/>
  <c r="G1060" i="31"/>
  <c r="G1058" i="31"/>
  <c r="G1455" i="31"/>
  <c r="G1227" i="31"/>
  <c r="G1207" i="31"/>
  <c r="G1192" i="31"/>
  <c r="G1180" i="31"/>
  <c r="G1463" i="31"/>
  <c r="G1295" i="31"/>
  <c r="G1291" i="31"/>
  <c r="G1287" i="31"/>
  <c r="G1283" i="31"/>
  <c r="G1279" i="31"/>
  <c r="G1275" i="31"/>
  <c r="G1271" i="31"/>
  <c r="G1267" i="31"/>
  <c r="G1263" i="31"/>
  <c r="G1259" i="31"/>
  <c r="G1255" i="31"/>
  <c r="G1251" i="31"/>
  <c r="G1247" i="31"/>
  <c r="G1243" i="31"/>
  <c r="G1229" i="31"/>
  <c r="G1203" i="31"/>
  <c r="G1191" i="31"/>
  <c r="G1179" i="31"/>
  <c r="G1177" i="31"/>
  <c r="G1175" i="31"/>
  <c r="G1173" i="31"/>
  <c r="G1171" i="31"/>
  <c r="G1169" i="31"/>
  <c r="G1167" i="31"/>
  <c r="G1165" i="31"/>
  <c r="G1163" i="31"/>
  <c r="G1161" i="31"/>
  <c r="G1159" i="31"/>
  <c r="G1157" i="31"/>
  <c r="G1155" i="31"/>
  <c r="G1153" i="31"/>
  <c r="G1151" i="31"/>
  <c r="G1149" i="31"/>
  <c r="G1147" i="31"/>
  <c r="G1145" i="31"/>
  <c r="G1143" i="31"/>
  <c r="G1141" i="31"/>
  <c r="G1139" i="31"/>
  <c r="G1137" i="31"/>
  <c r="G1135" i="31"/>
  <c r="G1133" i="31"/>
  <c r="G1131" i="31"/>
  <c r="G1129" i="31"/>
  <c r="G1127" i="31"/>
  <c r="G1125" i="31"/>
  <c r="G1123" i="31"/>
  <c r="G1121" i="31"/>
  <c r="G1119" i="31"/>
  <c r="G1117" i="31"/>
  <c r="G1115" i="31"/>
  <c r="G1113" i="31"/>
  <c r="G1111" i="31"/>
  <c r="G1109" i="31"/>
  <c r="G1107" i="31"/>
  <c r="G1105" i="31"/>
  <c r="G1103" i="31"/>
  <c r="G1101" i="31"/>
  <c r="G1099" i="31"/>
  <c r="G1097" i="31"/>
  <c r="G1095" i="31"/>
  <c r="G1093" i="31"/>
  <c r="G1091" i="31"/>
  <c r="G1310" i="31"/>
  <c r="G1089" i="31"/>
  <c r="G1081" i="31"/>
  <c r="G1073" i="31"/>
  <c r="G1065" i="31"/>
  <c r="G1057" i="31"/>
  <c r="G1055" i="31"/>
  <c r="G1053" i="31"/>
  <c r="G1051" i="31"/>
  <c r="G1049" i="31"/>
  <c r="G1047" i="31"/>
  <c r="G1045" i="31"/>
  <c r="G1043" i="31"/>
  <c r="G1041" i="31"/>
  <c r="G1039" i="31"/>
  <c r="G1037" i="31"/>
  <c r="G1035" i="31"/>
  <c r="G1033" i="31"/>
  <c r="G1031" i="31"/>
  <c r="G1029" i="31"/>
  <c r="G1027" i="31"/>
  <c r="G1025" i="31"/>
  <c r="G1023" i="31"/>
  <c r="G1021" i="31"/>
  <c r="G1019" i="31"/>
  <c r="G1017" i="31"/>
  <c r="G1015" i="31"/>
  <c r="G1013" i="31"/>
  <c r="G1011" i="31"/>
  <c r="G1009" i="31"/>
  <c r="G1007" i="31"/>
  <c r="G1005" i="31"/>
  <c r="G1003" i="31"/>
  <c r="G1001" i="31"/>
  <c r="G999" i="31"/>
  <c r="G997" i="31"/>
  <c r="G995" i="31"/>
  <c r="G993" i="31"/>
  <c r="G991" i="31"/>
  <c r="G989" i="31"/>
  <c r="G987" i="31"/>
  <c r="G985" i="31"/>
  <c r="G983" i="31"/>
  <c r="G981" i="31"/>
  <c r="G979" i="31"/>
  <c r="G977" i="31"/>
  <c r="G975" i="31"/>
  <c r="G973" i="31"/>
  <c r="G971" i="31"/>
  <c r="G969" i="31"/>
  <c r="G967" i="31"/>
  <c r="G1233" i="31"/>
  <c r="G1200" i="31"/>
  <c r="G1193" i="31"/>
  <c r="G1237" i="31"/>
  <c r="G1211" i="31"/>
  <c r="G1196" i="31"/>
  <c r="G1189" i="31"/>
  <c r="G1437" i="31"/>
  <c r="G1182" i="31"/>
  <c r="G1083" i="31"/>
  <c r="G1075" i="31"/>
  <c r="G1067" i="31"/>
  <c r="G1059" i="31"/>
  <c r="G1485" i="31"/>
  <c r="G1219" i="31"/>
  <c r="G1199" i="31"/>
  <c r="G1223" i="31"/>
  <c r="G1085" i="31"/>
  <c r="G1077" i="31"/>
  <c r="G1069" i="31"/>
  <c r="G1061" i="31"/>
  <c r="G1056" i="31"/>
  <c r="G1054" i="31"/>
  <c r="G1052" i="31"/>
  <c r="G1050" i="31"/>
  <c r="G1048" i="31"/>
  <c r="G1046" i="31"/>
  <c r="G1044" i="31"/>
  <c r="G1042" i="31"/>
  <c r="G1040" i="31"/>
  <c r="G1038" i="31"/>
  <c r="G1036" i="31"/>
  <c r="G1034" i="31"/>
  <c r="G1032" i="31"/>
  <c r="G1030" i="31"/>
  <c r="G1028" i="31"/>
  <c r="G1026" i="31"/>
  <c r="G1024" i="31"/>
  <c r="G1022" i="31"/>
  <c r="G1020" i="31"/>
  <c r="G1018" i="31"/>
  <c r="G1016" i="31"/>
  <c r="G1014" i="31"/>
  <c r="G1012" i="31"/>
  <c r="G1010" i="31"/>
  <c r="G1008" i="31"/>
  <c r="G1006" i="31"/>
  <c r="G1004" i="31"/>
  <c r="G1002" i="31"/>
  <c r="G1000" i="31"/>
  <c r="G998" i="31"/>
  <c r="G996" i="31"/>
  <c r="G994" i="31"/>
  <c r="G992" i="31"/>
  <c r="G990" i="31"/>
  <c r="G988" i="31"/>
  <c r="G986" i="31"/>
  <c r="G984" i="31"/>
  <c r="G982" i="31"/>
  <c r="G980" i="31"/>
  <c r="G978" i="31"/>
  <c r="G976" i="31"/>
  <c r="G974" i="31"/>
  <c r="G972" i="31"/>
  <c r="G970" i="31"/>
  <c r="G968" i="31"/>
  <c r="G966" i="31"/>
  <c r="G964" i="31"/>
  <c r="G962" i="31"/>
  <c r="G960" i="31"/>
  <c r="G958" i="31"/>
  <c r="G956" i="31"/>
  <c r="G954" i="31"/>
  <c r="G952" i="31"/>
  <c r="G950" i="31"/>
  <c r="G948" i="31"/>
  <c r="G946" i="31"/>
  <c r="G944" i="31"/>
  <c r="G942" i="31"/>
  <c r="G940" i="31"/>
  <c r="G938" i="31"/>
  <c r="G936" i="31"/>
  <c r="G934" i="31"/>
  <c r="G932" i="31"/>
  <c r="G930" i="31"/>
  <c r="G928" i="31"/>
  <c r="G926" i="31"/>
  <c r="G924" i="31"/>
  <c r="G922" i="31"/>
  <c r="G920" i="31"/>
  <c r="G918" i="31"/>
  <c r="G916" i="31"/>
  <c r="G914" i="31"/>
  <c r="G912" i="31"/>
  <c r="G910" i="31"/>
  <c r="G908" i="31"/>
  <c r="G906" i="31"/>
  <c r="G904" i="31"/>
  <c r="G902" i="31"/>
  <c r="G900" i="31"/>
  <c r="G898" i="31"/>
  <c r="G896" i="31"/>
  <c r="G894" i="31"/>
  <c r="G892" i="31"/>
  <c r="G890" i="31"/>
  <c r="G888" i="31"/>
  <c r="G886" i="31"/>
  <c r="G884" i="31"/>
  <c r="G882" i="31"/>
  <c r="G880" i="31"/>
  <c r="G878" i="31"/>
  <c r="G876" i="31"/>
  <c r="G874" i="31"/>
  <c r="G872" i="31"/>
  <c r="G870" i="31"/>
  <c r="G868" i="31"/>
  <c r="G866" i="31"/>
  <c r="G864" i="31"/>
  <c r="G862" i="31"/>
  <c r="G860" i="31"/>
  <c r="G858" i="31"/>
  <c r="G856" i="31"/>
  <c r="G854" i="31"/>
  <c r="G852" i="31"/>
  <c r="G850" i="31"/>
  <c r="G848" i="31"/>
  <c r="G846" i="31"/>
  <c r="G844" i="31"/>
  <c r="G842" i="31"/>
  <c r="G840" i="31"/>
  <c r="G838" i="31"/>
  <c r="G836" i="31"/>
  <c r="G834" i="31"/>
  <c r="G832" i="31"/>
  <c r="G830" i="31"/>
  <c r="G828" i="31"/>
  <c r="G826" i="31"/>
  <c r="G824" i="31"/>
  <c r="G822" i="31"/>
  <c r="G820" i="31"/>
  <c r="G818" i="31"/>
  <c r="G816" i="31"/>
  <c r="G814" i="31"/>
  <c r="G812" i="31"/>
  <c r="G810" i="31"/>
  <c r="G808" i="31"/>
  <c r="G806" i="31"/>
  <c r="G804" i="31"/>
  <c r="G802" i="31"/>
  <c r="G800" i="31"/>
  <c r="G798" i="31"/>
  <c r="G796" i="31"/>
  <c r="G794" i="31"/>
  <c r="G792" i="31"/>
  <c r="G790" i="31"/>
  <c r="G788" i="31"/>
  <c r="G786" i="31"/>
  <c r="G784" i="31"/>
  <c r="G782" i="31"/>
  <c r="G780" i="31"/>
  <c r="G778" i="31"/>
  <c r="G1188" i="31"/>
  <c r="G1181" i="31"/>
  <c r="G1225" i="31"/>
  <c r="G1204" i="31"/>
  <c r="G819" i="31"/>
  <c r="G807" i="31"/>
  <c r="G795" i="31"/>
  <c r="G783" i="31"/>
  <c r="G1235" i="31"/>
  <c r="G1213" i="31"/>
  <c r="G1194" i="31"/>
  <c r="G1184" i="31"/>
  <c r="G1063" i="31"/>
  <c r="G893" i="31"/>
  <c r="G885" i="31"/>
  <c r="G877" i="31"/>
  <c r="G869" i="31"/>
  <c r="G861" i="31"/>
  <c r="G853" i="31"/>
  <c r="G845" i="31"/>
  <c r="G837" i="31"/>
  <c r="G829" i="31"/>
  <c r="G821" i="31"/>
  <c r="G809" i="31"/>
  <c r="G797" i="31"/>
  <c r="G785" i="31"/>
  <c r="G1071" i="31"/>
  <c r="G961" i="31"/>
  <c r="G955" i="31"/>
  <c r="G949" i="31"/>
  <c r="G943" i="31"/>
  <c r="G937" i="31"/>
  <c r="G931" i="31"/>
  <c r="G925" i="31"/>
  <c r="G919" i="31"/>
  <c r="G913" i="31"/>
  <c r="G907" i="31"/>
  <c r="G901" i="31"/>
  <c r="G776" i="31"/>
  <c r="G774" i="31"/>
  <c r="G772" i="31"/>
  <c r="G770" i="31"/>
  <c r="G768" i="31"/>
  <c r="G766" i="31"/>
  <c r="G764" i="31"/>
  <c r="G762" i="31"/>
  <c r="G760" i="31"/>
  <c r="G758" i="31"/>
  <c r="G756" i="31"/>
  <c r="G754" i="31"/>
  <c r="G752" i="31"/>
  <c r="G750" i="31"/>
  <c r="G748" i="31"/>
  <c r="G746" i="31"/>
  <c r="G744" i="31"/>
  <c r="G742" i="31"/>
  <c r="G740" i="31"/>
  <c r="G738" i="31"/>
  <c r="G736" i="31"/>
  <c r="G734" i="31"/>
  <c r="G732" i="31"/>
  <c r="G730" i="31"/>
  <c r="G728" i="31"/>
  <c r="G726" i="31"/>
  <c r="G724" i="31"/>
  <c r="G722" i="31"/>
  <c r="G720" i="31"/>
  <c r="G718" i="31"/>
  <c r="G716" i="31"/>
  <c r="G714" i="31"/>
  <c r="G712" i="31"/>
  <c r="G710" i="31"/>
  <c r="G708" i="31"/>
  <c r="G706" i="31"/>
  <c r="G704" i="31"/>
  <c r="G702" i="31"/>
  <c r="G700" i="31"/>
  <c r="G698" i="31"/>
  <c r="G696" i="31"/>
  <c r="G694" i="31"/>
  <c r="G692" i="31"/>
  <c r="G690" i="31"/>
  <c r="G688" i="31"/>
  <c r="G686" i="31"/>
  <c r="G684" i="31"/>
  <c r="G682" i="31"/>
  <c r="G680" i="31"/>
  <c r="G678" i="31"/>
  <c r="G676" i="31"/>
  <c r="G674" i="31"/>
  <c r="G672" i="31"/>
  <c r="G670" i="31"/>
  <c r="G668" i="31"/>
  <c r="G666" i="31"/>
  <c r="G664" i="31"/>
  <c r="G662" i="31"/>
  <c r="G660" i="31"/>
  <c r="G658" i="31"/>
  <c r="G656" i="31"/>
  <c r="G654" i="31"/>
  <c r="G652" i="31"/>
  <c r="G650" i="31"/>
  <c r="G648" i="31"/>
  <c r="G646" i="31"/>
  <c r="G644" i="31"/>
  <c r="G642" i="31"/>
  <c r="G640" i="31"/>
  <c r="G638" i="31"/>
  <c r="G636" i="31"/>
  <c r="G634" i="31"/>
  <c r="G632" i="31"/>
  <c r="G630" i="31"/>
  <c r="G628" i="31"/>
  <c r="G626" i="31"/>
  <c r="G624" i="31"/>
  <c r="G622" i="31"/>
  <c r="G620" i="31"/>
  <c r="G1079" i="31"/>
  <c r="G811" i="31"/>
  <c r="G799" i="31"/>
  <c r="G787" i="31"/>
  <c r="G1087" i="31"/>
  <c r="G895" i="31"/>
  <c r="G887" i="31"/>
  <c r="G879" i="31"/>
  <c r="G871" i="31"/>
  <c r="G863" i="31"/>
  <c r="G855" i="31"/>
  <c r="G847" i="31"/>
  <c r="G839" i="31"/>
  <c r="G831" i="31"/>
  <c r="G823" i="31"/>
  <c r="G1417" i="31"/>
  <c r="G1187" i="31"/>
  <c r="G813" i="31"/>
  <c r="G801" i="31"/>
  <c r="G789" i="31"/>
  <c r="G1201" i="31"/>
  <c r="G963" i="31"/>
  <c r="G957" i="31"/>
  <c r="G951" i="31"/>
  <c r="G945" i="31"/>
  <c r="G939" i="31"/>
  <c r="G933" i="31"/>
  <c r="G927" i="31"/>
  <c r="G921" i="31"/>
  <c r="G915" i="31"/>
  <c r="G909" i="31"/>
  <c r="G903" i="31"/>
  <c r="G1439" i="31"/>
  <c r="G1205" i="31"/>
  <c r="G1209" i="31"/>
  <c r="G965" i="31"/>
  <c r="G959" i="31"/>
  <c r="G953" i="31"/>
  <c r="G947" i="31"/>
  <c r="G941" i="31"/>
  <c r="G935" i="31"/>
  <c r="G929" i="31"/>
  <c r="G923" i="31"/>
  <c r="G917" i="31"/>
  <c r="G911" i="31"/>
  <c r="G905" i="31"/>
  <c r="G899" i="31"/>
  <c r="G891" i="31"/>
  <c r="G883" i="31"/>
  <c r="G875" i="31"/>
  <c r="G867" i="31"/>
  <c r="G859" i="31"/>
  <c r="G851" i="31"/>
  <c r="G843" i="31"/>
  <c r="G835" i="31"/>
  <c r="G827" i="31"/>
  <c r="G781" i="31"/>
  <c r="G825" i="31"/>
  <c r="G803" i="31"/>
  <c r="G777" i="31"/>
  <c r="G753" i="31"/>
  <c r="G729" i="31"/>
  <c r="G705" i="31"/>
  <c r="G681" i="31"/>
  <c r="G618" i="31"/>
  <c r="G611" i="31"/>
  <c r="G606" i="31"/>
  <c r="G599" i="31"/>
  <c r="G594" i="31"/>
  <c r="G587" i="31"/>
  <c r="G582" i="31"/>
  <c r="G575" i="31"/>
  <c r="G570" i="31"/>
  <c r="G563" i="31"/>
  <c r="G558" i="31"/>
  <c r="G551" i="31"/>
  <c r="G542" i="31"/>
  <c r="G873" i="31"/>
  <c r="G763" i="31"/>
  <c r="G739" i="31"/>
  <c r="G715" i="31"/>
  <c r="G691" i="31"/>
  <c r="G544" i="31"/>
  <c r="G773" i="31"/>
  <c r="G749" i="31"/>
  <c r="G725" i="31"/>
  <c r="G701" i="31"/>
  <c r="G677" i="31"/>
  <c r="G667" i="31"/>
  <c r="G661" i="31"/>
  <c r="G655" i="31"/>
  <c r="G649" i="31"/>
  <c r="G643" i="31"/>
  <c r="G637" i="31"/>
  <c r="G631" i="31"/>
  <c r="G623" i="31"/>
  <c r="G613" i="31"/>
  <c r="G608" i="31"/>
  <c r="G601" i="31"/>
  <c r="G596" i="31"/>
  <c r="G589" i="31"/>
  <c r="G584" i="31"/>
  <c r="G577" i="31"/>
  <c r="G572" i="31"/>
  <c r="G565" i="31"/>
  <c r="G560" i="31"/>
  <c r="G553" i="31"/>
  <c r="G546" i="31"/>
  <c r="G857" i="31"/>
  <c r="G833" i="31"/>
  <c r="G815" i="31"/>
  <c r="G759" i="31"/>
  <c r="G735" i="31"/>
  <c r="G711" i="31"/>
  <c r="G687" i="31"/>
  <c r="G548" i="31"/>
  <c r="G1445" i="31"/>
  <c r="G897" i="31"/>
  <c r="G793" i="31"/>
  <c r="G769" i="31"/>
  <c r="G745" i="31"/>
  <c r="G721" i="31"/>
  <c r="G697" i="31"/>
  <c r="G673" i="31"/>
  <c r="G615" i="31"/>
  <c r="G610" i="31"/>
  <c r="G603" i="31"/>
  <c r="G598" i="31"/>
  <c r="G591" i="31"/>
  <c r="G586" i="31"/>
  <c r="G755" i="31"/>
  <c r="G731" i="31"/>
  <c r="G707" i="31"/>
  <c r="G683" i="31"/>
  <c r="G625" i="31"/>
  <c r="G539" i="31"/>
  <c r="G1302" i="31"/>
  <c r="G881" i="31"/>
  <c r="G841" i="31"/>
  <c r="G779" i="31"/>
  <c r="G765" i="31"/>
  <c r="G741" i="31"/>
  <c r="G717" i="31"/>
  <c r="G693" i="31"/>
  <c r="G669" i="31"/>
  <c r="G663" i="31"/>
  <c r="G657" i="31"/>
  <c r="G651" i="31"/>
  <c r="G645" i="31"/>
  <c r="G639" i="31"/>
  <c r="G633" i="31"/>
  <c r="G617" i="31"/>
  <c r="G612" i="31"/>
  <c r="G605" i="31"/>
  <c r="G600" i="31"/>
  <c r="G593" i="31"/>
  <c r="G805" i="31"/>
  <c r="G775" i="31"/>
  <c r="G751" i="31"/>
  <c r="G727" i="31"/>
  <c r="G703" i="31"/>
  <c r="G679" i="31"/>
  <c r="G543" i="31"/>
  <c r="G865" i="31"/>
  <c r="G761" i="31"/>
  <c r="G737" i="31"/>
  <c r="G713" i="31"/>
  <c r="G689" i="31"/>
  <c r="G627" i="31"/>
  <c r="G619" i="31"/>
  <c r="G614" i="31"/>
  <c r="G607" i="31"/>
  <c r="G602" i="31"/>
  <c r="G595" i="31"/>
  <c r="G590" i="31"/>
  <c r="G583" i="31"/>
  <c r="G578" i="31"/>
  <c r="G571" i="31"/>
  <c r="G566" i="31"/>
  <c r="G559" i="31"/>
  <c r="G554" i="31"/>
  <c r="G545" i="31"/>
  <c r="G889" i="31"/>
  <c r="G767" i="31"/>
  <c r="G743" i="31"/>
  <c r="G719" i="31"/>
  <c r="G695" i="31"/>
  <c r="G671" i="31"/>
  <c r="G629" i="31"/>
  <c r="G621" i="31"/>
  <c r="G540" i="31"/>
  <c r="G376" i="31"/>
  <c r="G364" i="31"/>
  <c r="G352" i="31"/>
  <c r="G340" i="31"/>
  <c r="G333" i="31"/>
  <c r="G322" i="31"/>
  <c r="G309" i="31"/>
  <c r="G791" i="31"/>
  <c r="G747" i="31"/>
  <c r="G699" i="31"/>
  <c r="G535" i="31"/>
  <c r="G529" i="31"/>
  <c r="G523" i="31"/>
  <c r="G517" i="31"/>
  <c r="G511" i="31"/>
  <c r="G505" i="31"/>
  <c r="G499" i="31"/>
  <c r="G493" i="31"/>
  <c r="G487" i="31"/>
  <c r="G481" i="31"/>
  <c r="G475" i="31"/>
  <c r="G469" i="31"/>
  <c r="G463" i="31"/>
  <c r="G457" i="31"/>
  <c r="G451" i="31"/>
  <c r="G445" i="31"/>
  <c r="G439" i="31"/>
  <c r="G433" i="31"/>
  <c r="G427" i="31"/>
  <c r="G421" i="31"/>
  <c r="G415" i="31"/>
  <c r="G409" i="31"/>
  <c r="G403" i="31"/>
  <c r="G397" i="31"/>
  <c r="G386" i="31"/>
  <c r="G371" i="31"/>
  <c r="G359" i="31"/>
  <c r="G347" i="31"/>
  <c r="G335" i="31"/>
  <c r="G324" i="31"/>
  <c r="G311" i="31"/>
  <c r="G653" i="31"/>
  <c r="G538" i="31"/>
  <c r="G532" i="31"/>
  <c r="G526" i="31"/>
  <c r="G520" i="31"/>
  <c r="G514" i="31"/>
  <c r="G508" i="31"/>
  <c r="G502" i="31"/>
  <c r="G496" i="31"/>
  <c r="G490" i="31"/>
  <c r="G484" i="31"/>
  <c r="G478" i="31"/>
  <c r="G472" i="31"/>
  <c r="G466" i="31"/>
  <c r="G460" i="31"/>
  <c r="G454" i="31"/>
  <c r="G448" i="31"/>
  <c r="G442" i="31"/>
  <c r="G436" i="31"/>
  <c r="G430" i="31"/>
  <c r="G424" i="31"/>
  <c r="G418" i="31"/>
  <c r="G412" i="31"/>
  <c r="G406" i="31"/>
  <c r="G400" i="31"/>
  <c r="G394" i="31"/>
  <c r="G391" i="31"/>
  <c r="G383" i="31"/>
  <c r="G378" i="31"/>
  <c r="G366" i="31"/>
  <c r="G354" i="31"/>
  <c r="G342" i="31"/>
  <c r="G326" i="31"/>
  <c r="G313" i="31"/>
  <c r="G302" i="31"/>
  <c r="G300" i="31"/>
  <c r="G298" i="31"/>
  <c r="G296" i="31"/>
  <c r="G294" i="31"/>
  <c r="G292" i="31"/>
  <c r="G290" i="31"/>
  <c r="G288" i="31"/>
  <c r="G286" i="31"/>
  <c r="G284" i="31"/>
  <c r="G282" i="31"/>
  <c r="G280" i="31"/>
  <c r="G278" i="31"/>
  <c r="G276" i="31"/>
  <c r="G274" i="31"/>
  <c r="G272" i="31"/>
  <c r="G270" i="31"/>
  <c r="G268" i="31"/>
  <c r="G266" i="31"/>
  <c r="G264" i="31"/>
  <c r="G262" i="31"/>
  <c r="G260" i="31"/>
  <c r="G258" i="31"/>
  <c r="G256" i="31"/>
  <c r="G254" i="31"/>
  <c r="G252" i="31"/>
  <c r="G250" i="31"/>
  <c r="G248" i="31"/>
  <c r="G246" i="31"/>
  <c r="G244" i="31"/>
  <c r="G242" i="31"/>
  <c r="G609" i="31"/>
  <c r="G604" i="31"/>
  <c r="G581" i="31"/>
  <c r="G569" i="31"/>
  <c r="G557" i="31"/>
  <c r="G373" i="31"/>
  <c r="G361" i="31"/>
  <c r="G349" i="31"/>
  <c r="G337" i="31"/>
  <c r="G328" i="31"/>
  <c r="G315" i="31"/>
  <c r="G304" i="31"/>
  <c r="G757" i="31"/>
  <c r="G709" i="31"/>
  <c r="G573" i="31"/>
  <c r="G561" i="31"/>
  <c r="G549" i="31"/>
  <c r="G388" i="31"/>
  <c r="G380" i="31"/>
  <c r="G368" i="31"/>
  <c r="G356" i="31"/>
  <c r="G344" i="31"/>
  <c r="G330" i="31"/>
  <c r="G317" i="31"/>
  <c r="G306" i="31"/>
  <c r="G647" i="31"/>
  <c r="G585" i="31"/>
  <c r="G541" i="31"/>
  <c r="G537" i="31"/>
  <c r="G531" i="31"/>
  <c r="G525" i="31"/>
  <c r="G519" i="31"/>
  <c r="G513" i="31"/>
  <c r="G507" i="31"/>
  <c r="G501" i="31"/>
  <c r="G495" i="31"/>
  <c r="G489" i="31"/>
  <c r="G483" i="31"/>
  <c r="G477" i="31"/>
  <c r="G471" i="31"/>
  <c r="G465" i="31"/>
  <c r="G459" i="31"/>
  <c r="G453" i="31"/>
  <c r="G447" i="31"/>
  <c r="G441" i="31"/>
  <c r="G435" i="31"/>
  <c r="G429" i="31"/>
  <c r="G423" i="31"/>
  <c r="G417" i="31"/>
  <c r="G411" i="31"/>
  <c r="G405" i="31"/>
  <c r="G399" i="31"/>
  <c r="G393" i="31"/>
  <c r="G385" i="31"/>
  <c r="G375" i="31"/>
  <c r="G363" i="31"/>
  <c r="G351" i="31"/>
  <c r="G339" i="31"/>
  <c r="G332" i="31"/>
  <c r="G319" i="31"/>
  <c r="G308" i="31"/>
  <c r="G580" i="31"/>
  <c r="G576" i="31"/>
  <c r="G568" i="31"/>
  <c r="G564" i="31"/>
  <c r="G556" i="31"/>
  <c r="G552" i="31"/>
  <c r="G534" i="31"/>
  <c r="G528" i="31"/>
  <c r="G522" i="31"/>
  <c r="G516" i="31"/>
  <c r="G510" i="31"/>
  <c r="G504" i="31"/>
  <c r="G498" i="31"/>
  <c r="G492" i="31"/>
  <c r="G486" i="31"/>
  <c r="G480" i="31"/>
  <c r="G474" i="31"/>
  <c r="G468" i="31"/>
  <c r="G462" i="31"/>
  <c r="G456" i="31"/>
  <c r="G450" i="31"/>
  <c r="G444" i="31"/>
  <c r="G438" i="31"/>
  <c r="G432" i="31"/>
  <c r="G426" i="31"/>
  <c r="G420" i="31"/>
  <c r="G414" i="31"/>
  <c r="G408" i="31"/>
  <c r="G402" i="31"/>
  <c r="G396" i="31"/>
  <c r="G370" i="31"/>
  <c r="G358" i="31"/>
  <c r="G346" i="31"/>
  <c r="G334" i="31"/>
  <c r="G321" i="31"/>
  <c r="G310" i="31"/>
  <c r="G817" i="31"/>
  <c r="G771" i="31"/>
  <c r="G723" i="31"/>
  <c r="G675" i="31"/>
  <c r="G390" i="31"/>
  <c r="G382" i="31"/>
  <c r="G377" i="31"/>
  <c r="G365" i="31"/>
  <c r="G353" i="31"/>
  <c r="G341" i="31"/>
  <c r="G323" i="31"/>
  <c r="G312" i="31"/>
  <c r="G616" i="31"/>
  <c r="G597" i="31"/>
  <c r="G592" i="31"/>
  <c r="G579" i="31"/>
  <c r="G567" i="31"/>
  <c r="G555" i="31"/>
  <c r="G533" i="31"/>
  <c r="G527" i="31"/>
  <c r="G521" i="31"/>
  <c r="G515" i="31"/>
  <c r="G509" i="31"/>
  <c r="G503" i="31"/>
  <c r="G497" i="31"/>
  <c r="G491" i="31"/>
  <c r="G485" i="31"/>
  <c r="G479" i="31"/>
  <c r="G473" i="31"/>
  <c r="G467" i="31"/>
  <c r="G461" i="31"/>
  <c r="G455" i="31"/>
  <c r="G449" i="31"/>
  <c r="G443" i="31"/>
  <c r="G437" i="31"/>
  <c r="G431" i="31"/>
  <c r="G425" i="31"/>
  <c r="G419" i="31"/>
  <c r="G413" i="31"/>
  <c r="G407" i="31"/>
  <c r="G401" i="31"/>
  <c r="G395" i="31"/>
  <c r="G325" i="31"/>
  <c r="G238" i="31"/>
  <c r="G230" i="31"/>
  <c r="G222" i="31"/>
  <c r="G214" i="31"/>
  <c r="G206" i="31"/>
  <c r="G198" i="31"/>
  <c r="G190" i="31"/>
  <c r="G182" i="31"/>
  <c r="G167" i="31"/>
  <c r="G155" i="31"/>
  <c r="G143" i="31"/>
  <c r="G131" i="31"/>
  <c r="G293" i="31"/>
  <c r="G121" i="31"/>
  <c r="G105" i="31"/>
  <c r="G87" i="31"/>
  <c r="G69" i="31"/>
  <c r="G57" i="31"/>
  <c r="G37" i="31"/>
  <c r="G19" i="31"/>
  <c r="G7" i="31"/>
  <c r="G512" i="31"/>
  <c r="G476" i="31"/>
  <c r="G440" i="31"/>
  <c r="G404" i="31"/>
  <c r="G372" i="31"/>
  <c r="G360" i="31"/>
  <c r="G348" i="31"/>
  <c r="G336" i="31"/>
  <c r="G295" i="31"/>
  <c r="G235" i="31"/>
  <c r="G227" i="31"/>
  <c r="G219" i="31"/>
  <c r="G211" i="31"/>
  <c r="G203" i="31"/>
  <c r="G195" i="31"/>
  <c r="G187" i="31"/>
  <c r="G179" i="31"/>
  <c r="G174" i="31"/>
  <c r="G162" i="31"/>
  <c r="G150" i="31"/>
  <c r="G138" i="31"/>
  <c r="G239" i="31"/>
  <c r="G191" i="31"/>
  <c r="G144" i="31"/>
  <c r="G132" i="31"/>
  <c r="G685" i="31"/>
  <c r="G85" i="31"/>
  <c r="G35" i="31"/>
  <c r="G228" i="31"/>
  <c r="G665" i="31"/>
  <c r="G547" i="31"/>
  <c r="G389" i="31"/>
  <c r="G384" i="31"/>
  <c r="G285" i="31"/>
  <c r="G279" i="31"/>
  <c r="G273" i="31"/>
  <c r="G267" i="31"/>
  <c r="G261" i="31"/>
  <c r="G255" i="31"/>
  <c r="G249" i="31"/>
  <c r="G243" i="31"/>
  <c r="G169" i="31"/>
  <c r="G157" i="31"/>
  <c r="G145" i="31"/>
  <c r="G133" i="31"/>
  <c r="G126" i="31"/>
  <c r="G124" i="31"/>
  <c r="G122" i="31"/>
  <c r="G120" i="31"/>
  <c r="G118" i="31"/>
  <c r="G116" i="31"/>
  <c r="G114" i="31"/>
  <c r="G112" i="31"/>
  <c r="G110" i="31"/>
  <c r="G108" i="31"/>
  <c r="G106" i="31"/>
  <c r="G104" i="31"/>
  <c r="G102" i="31"/>
  <c r="G100" i="31"/>
  <c r="G98" i="31"/>
  <c r="G96" i="31"/>
  <c r="G94" i="31"/>
  <c r="G92" i="31"/>
  <c r="G90" i="31"/>
  <c r="G88" i="31"/>
  <c r="G86" i="31"/>
  <c r="G84" i="31"/>
  <c r="G82" i="31"/>
  <c r="G80" i="31"/>
  <c r="G78" i="31"/>
  <c r="G76" i="31"/>
  <c r="G74" i="31"/>
  <c r="G72" i="31"/>
  <c r="G70" i="31"/>
  <c r="G68" i="31"/>
  <c r="G66" i="31"/>
  <c r="G64" i="31"/>
  <c r="G62" i="31"/>
  <c r="G60" i="31"/>
  <c r="G58" i="31"/>
  <c r="G56" i="31"/>
  <c r="G54" i="31"/>
  <c r="G52" i="31"/>
  <c r="G50" i="31"/>
  <c r="G48" i="31"/>
  <c r="G46" i="31"/>
  <c r="G44" i="31"/>
  <c r="G42" i="31"/>
  <c r="G40" i="31"/>
  <c r="G38" i="31"/>
  <c r="G36" i="31"/>
  <c r="G34" i="31"/>
  <c r="G32" i="31"/>
  <c r="G30" i="31"/>
  <c r="G28" i="31"/>
  <c r="G26" i="31"/>
  <c r="G24" i="31"/>
  <c r="G22" i="31"/>
  <c r="G20" i="31"/>
  <c r="G18" i="31"/>
  <c r="G16" i="31"/>
  <c r="G14" i="31"/>
  <c r="G12" i="31"/>
  <c r="G10" i="31"/>
  <c r="G8" i="31"/>
  <c r="G128" i="31"/>
  <c r="G117" i="31"/>
  <c r="G103" i="31"/>
  <c r="G89" i="31"/>
  <c r="G73" i="31"/>
  <c r="G61" i="31"/>
  <c r="G53" i="31"/>
  <c r="G41" i="31"/>
  <c r="G25" i="31"/>
  <c r="G11" i="31"/>
  <c r="G188" i="31"/>
  <c r="G146" i="31"/>
  <c r="G574" i="31"/>
  <c r="G506" i="31"/>
  <c r="G470" i="31"/>
  <c r="G434" i="31"/>
  <c r="G398" i="31"/>
  <c r="G320" i="31"/>
  <c r="G305" i="31"/>
  <c r="G291" i="31"/>
  <c r="G240" i="31"/>
  <c r="G232" i="31"/>
  <c r="G224" i="31"/>
  <c r="G216" i="31"/>
  <c r="G208" i="31"/>
  <c r="G200" i="31"/>
  <c r="G192" i="31"/>
  <c r="G184" i="31"/>
  <c r="G176" i="31"/>
  <c r="G164" i="31"/>
  <c r="G152" i="31"/>
  <c r="G140" i="31"/>
  <c r="G183" i="31"/>
  <c r="G79" i="31"/>
  <c r="G33" i="31"/>
  <c r="G452" i="31"/>
  <c r="G180" i="31"/>
  <c r="G158" i="31"/>
  <c r="G659" i="31"/>
  <c r="G379" i="31"/>
  <c r="G367" i="31"/>
  <c r="G355" i="31"/>
  <c r="G343" i="31"/>
  <c r="G316" i="31"/>
  <c r="G301" i="31"/>
  <c r="G237" i="31"/>
  <c r="G229" i="31"/>
  <c r="G221" i="31"/>
  <c r="G213" i="31"/>
  <c r="G205" i="31"/>
  <c r="G197" i="31"/>
  <c r="G189" i="31"/>
  <c r="G181" i="31"/>
  <c r="G171" i="31"/>
  <c r="G159" i="31"/>
  <c r="G147" i="31"/>
  <c r="G135" i="31"/>
  <c r="G215" i="31"/>
  <c r="G168" i="31"/>
  <c r="G101" i="31"/>
  <c r="G45" i="31"/>
  <c r="G733" i="31"/>
  <c r="G641" i="31"/>
  <c r="G562" i="31"/>
  <c r="G536" i="31"/>
  <c r="G500" i="31"/>
  <c r="G464" i="31"/>
  <c r="G428" i="31"/>
  <c r="G392" i="31"/>
  <c r="G331" i="31"/>
  <c r="G166" i="31"/>
  <c r="G154" i="31"/>
  <c r="G142" i="31"/>
  <c r="G130" i="31"/>
  <c r="G207" i="31"/>
  <c r="G156" i="31"/>
  <c r="G175" i="31"/>
  <c r="G163" i="31"/>
  <c r="G151" i="31"/>
  <c r="G139" i="31"/>
  <c r="G125" i="31"/>
  <c r="G119" i="31"/>
  <c r="G113" i="31"/>
  <c r="G107" i="31"/>
  <c r="G99" i="31"/>
  <c r="G91" i="31"/>
  <c r="G83" i="31"/>
  <c r="G71" i="31"/>
  <c r="G59" i="31"/>
  <c r="G51" i="31"/>
  <c r="G43" i="31"/>
  <c r="G31" i="31"/>
  <c r="G21" i="31"/>
  <c r="G9" i="31"/>
  <c r="G327" i="31"/>
  <c r="G297" i="31"/>
  <c r="G287" i="31"/>
  <c r="G281" i="31"/>
  <c r="G275" i="31"/>
  <c r="G269" i="31"/>
  <c r="G263" i="31"/>
  <c r="G257" i="31"/>
  <c r="G251" i="31"/>
  <c r="G245" i="31"/>
  <c r="G234" i="31"/>
  <c r="G226" i="31"/>
  <c r="G218" i="31"/>
  <c r="G210" i="31"/>
  <c r="G202" i="31"/>
  <c r="G194" i="31"/>
  <c r="G186" i="31"/>
  <c r="G178" i="31"/>
  <c r="G173" i="31"/>
  <c r="G161" i="31"/>
  <c r="G149" i="31"/>
  <c r="G137" i="31"/>
  <c r="G111" i="31"/>
  <c r="G93" i="31"/>
  <c r="G75" i="31"/>
  <c r="G65" i="31"/>
  <c r="G49" i="31"/>
  <c r="G27" i="31"/>
  <c r="G15" i="31"/>
  <c r="G524" i="31"/>
  <c r="G416" i="31"/>
  <c r="G318" i="31"/>
  <c r="G635" i="31"/>
  <c r="G550" i="31"/>
  <c r="G530" i="31"/>
  <c r="G494" i="31"/>
  <c r="G458" i="31"/>
  <c r="G422" i="31"/>
  <c r="G387" i="31"/>
  <c r="G374" i="31"/>
  <c r="G362" i="31"/>
  <c r="G350" i="31"/>
  <c r="G338" i="31"/>
  <c r="G231" i="31"/>
  <c r="G223" i="31"/>
  <c r="G199" i="31"/>
  <c r="G127" i="31"/>
  <c r="G115" i="31"/>
  <c r="G97" i="31"/>
  <c r="G77" i="31"/>
  <c r="G63" i="31"/>
  <c r="G47" i="31"/>
  <c r="G29" i="31"/>
  <c r="G17" i="31"/>
  <c r="G588" i="31"/>
  <c r="G488" i="31"/>
  <c r="G307" i="31"/>
  <c r="G236" i="31"/>
  <c r="G212" i="31"/>
  <c r="G204" i="31"/>
  <c r="G518" i="31"/>
  <c r="G482" i="31"/>
  <c r="G446" i="31"/>
  <c r="G410" i="31"/>
  <c r="G381" i="31"/>
  <c r="G369" i="31"/>
  <c r="G357" i="31"/>
  <c r="G345" i="31"/>
  <c r="G329" i="31"/>
  <c r="G314" i="31"/>
  <c r="G299" i="31"/>
  <c r="G172" i="31"/>
  <c r="G160" i="31"/>
  <c r="G148" i="31"/>
  <c r="G136" i="31"/>
  <c r="G123" i="31"/>
  <c r="G109" i="31"/>
  <c r="G95" i="31"/>
  <c r="G81" i="31"/>
  <c r="G67" i="31"/>
  <c r="G55" i="31"/>
  <c r="G39" i="31"/>
  <c r="G23" i="31"/>
  <c r="G13" i="31"/>
  <c r="G220" i="31"/>
  <c r="G196" i="31"/>
  <c r="G170" i="31"/>
  <c r="G134" i="31"/>
  <c r="G165" i="31"/>
  <c r="G289" i="31"/>
  <c r="G283" i="31"/>
  <c r="G277" i="31"/>
  <c r="G233" i="31"/>
  <c r="G217" i="31"/>
  <c r="G201" i="31"/>
  <c r="G185" i="31"/>
  <c r="G153" i="31"/>
  <c r="G141" i="31"/>
  <c r="G271" i="31"/>
  <c r="G265" i="31"/>
  <c r="G225" i="31"/>
  <c r="G129" i="31"/>
  <c r="G849" i="31"/>
  <c r="G259" i="31"/>
  <c r="G303" i="31"/>
  <c r="G253" i="31"/>
  <c r="G247" i="31"/>
  <c r="G241" i="31"/>
  <c r="G209" i="31"/>
  <c r="G193" i="31"/>
  <c r="G177" i="31"/>
  <c r="G2194" i="30"/>
  <c r="G2182" i="30"/>
  <c r="G2175" i="30"/>
  <c r="G2163" i="30"/>
  <c r="G2151" i="30"/>
  <c r="G2139" i="30"/>
  <c r="G2127" i="30"/>
  <c r="G2115" i="30"/>
  <c r="G2103" i="30"/>
  <c r="G2091" i="30"/>
  <c r="G2079" i="30"/>
  <c r="G2067" i="30"/>
  <c r="G2055" i="30"/>
  <c r="G2043" i="30"/>
  <c r="G2031" i="30"/>
  <c r="G2019" i="30"/>
  <c r="G2007" i="30"/>
  <c r="G1995" i="30"/>
  <c r="G1983" i="30"/>
  <c r="G1971" i="30"/>
  <c r="G1959" i="30"/>
  <c r="G1947" i="30"/>
  <c r="G1935" i="30"/>
  <c r="G1923" i="30"/>
  <c r="G1911" i="30"/>
  <c r="G1899" i="30"/>
  <c r="G1887" i="30"/>
  <c r="G1875" i="30"/>
  <c r="G1863" i="30"/>
  <c r="G1851" i="30"/>
  <c r="G2196" i="30"/>
  <c r="G2184" i="30"/>
  <c r="G2177" i="30"/>
  <c r="G2165" i="30"/>
  <c r="G2153" i="30"/>
  <c r="G2141" i="30"/>
  <c r="G2129" i="30"/>
  <c r="G2117" i="30"/>
  <c r="G2105" i="30"/>
  <c r="G2093" i="30"/>
  <c r="G2081" i="30"/>
  <c r="G2069" i="30"/>
  <c r="G2057" i="30"/>
  <c r="G2045" i="30"/>
  <c r="G2033" i="30"/>
  <c r="G2021" i="30"/>
  <c r="G2191" i="30"/>
  <c r="G2179" i="30"/>
  <c r="G2172" i="30"/>
  <c r="G2160" i="30"/>
  <c r="G2148" i="30"/>
  <c r="G2136" i="30"/>
  <c r="G2124" i="30"/>
  <c r="G2112" i="30"/>
  <c r="G2100" i="30"/>
  <c r="G2088" i="30"/>
  <c r="G2076" i="30"/>
  <c r="G2064" i="30"/>
  <c r="G2052" i="30"/>
  <c r="G2040" i="30"/>
  <c r="G2028" i="30"/>
  <c r="G2016" i="30"/>
  <c r="G2004" i="30"/>
  <c r="G1992" i="30"/>
  <c r="G1980" i="30"/>
  <c r="G1968" i="30"/>
  <c r="G1956" i="30"/>
  <c r="G1944" i="30"/>
  <c r="G1932" i="30"/>
  <c r="G1920" i="30"/>
  <c r="G1908" i="30"/>
  <c r="G1896" i="30"/>
  <c r="G1884" i="30"/>
  <c r="G1872" i="30"/>
  <c r="G1860" i="30"/>
  <c r="G1848" i="30"/>
  <c r="G2198" i="30"/>
  <c r="G2186" i="30"/>
  <c r="G2167" i="30"/>
  <c r="G2155" i="30"/>
  <c r="G2143" i="30"/>
  <c r="G2131" i="30"/>
  <c r="G2119" i="30"/>
  <c r="G2107" i="30"/>
  <c r="G2095" i="30"/>
  <c r="G2083" i="30"/>
  <c r="G2071" i="30"/>
  <c r="G2059" i="30"/>
  <c r="G2047" i="30"/>
  <c r="G2035" i="30"/>
  <c r="G2023" i="30"/>
  <c r="G2011" i="30"/>
  <c r="G1999" i="30"/>
  <c r="G1987" i="30"/>
  <c r="G1975" i="30"/>
  <c r="G1963" i="30"/>
  <c r="G1951" i="30"/>
  <c r="G1939" i="30"/>
  <c r="G1927" i="30"/>
  <c r="G1915" i="30"/>
  <c r="G1903" i="30"/>
  <c r="G1891" i="30"/>
  <c r="G1879" i="30"/>
  <c r="G1867" i="30"/>
  <c r="G2193" i="30"/>
  <c r="G2181" i="30"/>
  <c r="G2174" i="30"/>
  <c r="G2162" i="30"/>
  <c r="G2150" i="30"/>
  <c r="G2138" i="30"/>
  <c r="G2126" i="30"/>
  <c r="G2114" i="30"/>
  <c r="G2102" i="30"/>
  <c r="G2090" i="30"/>
  <c r="G2078" i="30"/>
  <c r="G2066" i="30"/>
  <c r="G2054" i="30"/>
  <c r="G2042" i="30"/>
  <c r="G2030" i="30"/>
  <c r="G2018" i="30"/>
  <c r="G2006" i="30"/>
  <c r="G1994" i="30"/>
  <c r="G1982" i="30"/>
  <c r="G1970" i="30"/>
  <c r="G1958" i="30"/>
  <c r="G1946" i="30"/>
  <c r="G1934" i="30"/>
  <c r="G1922" i="30"/>
  <c r="G1910" i="30"/>
  <c r="G1898" i="30"/>
  <c r="G1886" i="30"/>
  <c r="G1874" i="30"/>
  <c r="G2188" i="30"/>
  <c r="G2169" i="30"/>
  <c r="G2157" i="30"/>
  <c r="G2145" i="30"/>
  <c r="G2133" i="30"/>
  <c r="G2121" i="30"/>
  <c r="G2109" i="30"/>
  <c r="G2097" i="30"/>
  <c r="G2085" i="30"/>
  <c r="G2073" i="30"/>
  <c r="G2061" i="30"/>
  <c r="G2049" i="30"/>
  <c r="G2037" i="30"/>
  <c r="G2025" i="30"/>
  <c r="G2013" i="30"/>
  <c r="G2001" i="30"/>
  <c r="G1989" i="30"/>
  <c r="G1977" i="30"/>
  <c r="G1965" i="30"/>
  <c r="G1953" i="30"/>
  <c r="G1941" i="30"/>
  <c r="G1929" i="30"/>
  <c r="G1917" i="30"/>
  <c r="G1905" i="30"/>
  <c r="G1893" i="30"/>
  <c r="G1881" i="30"/>
  <c r="G1869" i="30"/>
  <c r="G2195" i="30"/>
  <c r="G2183" i="30"/>
  <c r="G2176" i="30"/>
  <c r="G2164" i="30"/>
  <c r="G2152" i="30"/>
  <c r="G2140" i="30"/>
  <c r="G2128" i="30"/>
  <c r="G2116" i="30"/>
  <c r="G2104" i="30"/>
  <c r="G2092" i="30"/>
  <c r="G2080" i="30"/>
  <c r="G2068" i="30"/>
  <c r="G2056" i="30"/>
  <c r="G2044" i="30"/>
  <c r="G2032" i="30"/>
  <c r="G2020" i="30"/>
  <c r="G2008" i="30"/>
  <c r="G1996" i="30"/>
  <c r="G1984" i="30"/>
  <c r="G1972" i="30"/>
  <c r="G1960" i="30"/>
  <c r="G1948" i="30"/>
  <c r="G1936" i="30"/>
  <c r="G1924" i="30"/>
  <c r="G1912" i="30"/>
  <c r="G1900" i="30"/>
  <c r="G1888" i="30"/>
  <c r="G1876" i="30"/>
  <c r="G2190" i="30"/>
  <c r="G2171" i="30"/>
  <c r="G2159" i="30"/>
  <c r="G2147" i="30"/>
  <c r="G2135" i="30"/>
  <c r="G2123" i="30"/>
  <c r="G2111" i="30"/>
  <c r="G2099" i="30"/>
  <c r="G2087" i="30"/>
  <c r="G2075" i="30"/>
  <c r="G2063" i="30"/>
  <c r="G2051" i="30"/>
  <c r="G2039" i="30"/>
  <c r="G2027" i="30"/>
  <c r="G2015" i="30"/>
  <c r="G2003" i="30"/>
  <c r="G1991" i="30"/>
  <c r="G1979" i="30"/>
  <c r="G1967" i="30"/>
  <c r="G1955" i="30"/>
  <c r="G1943" i="30"/>
  <c r="G1931" i="30"/>
  <c r="G1919" i="30"/>
  <c r="G1907" i="30"/>
  <c r="G1895" i="30"/>
  <c r="G1883" i="30"/>
  <c r="G1871" i="30"/>
  <c r="G2197" i="30"/>
  <c r="G2185" i="30"/>
  <c r="G2178" i="30"/>
  <c r="G2166" i="30"/>
  <c r="G2154" i="30"/>
  <c r="G2142" i="30"/>
  <c r="G2130" i="30"/>
  <c r="G2118" i="30"/>
  <c r="G2106" i="30"/>
  <c r="G2094" i="30"/>
  <c r="G2082" i="30"/>
  <c r="G2070" i="30"/>
  <c r="G2058" i="30"/>
  <c r="G2046" i="30"/>
  <c r="G2034" i="30"/>
  <c r="G2022" i="30"/>
  <c r="G2010" i="30"/>
  <c r="G1998" i="30"/>
  <c r="G1986" i="30"/>
  <c r="G1974" i="30"/>
  <c r="G1962" i="30"/>
  <c r="G1950" i="30"/>
  <c r="G1938" i="30"/>
  <c r="G1926" i="30"/>
  <c r="G1914" i="30"/>
  <c r="G1902" i="30"/>
  <c r="G1890" i="30"/>
  <c r="G1878" i="30"/>
  <c r="G1866" i="30"/>
  <c r="G2192" i="30"/>
  <c r="G2180" i="30"/>
  <c r="G2173" i="30"/>
  <c r="G2161" i="30"/>
  <c r="G2149" i="30"/>
  <c r="G2137" i="30"/>
  <c r="G2125" i="30"/>
  <c r="G2113" i="30"/>
  <c r="G2101" i="30"/>
  <c r="G2089" i="30"/>
  <c r="G2077" i="30"/>
  <c r="G2065" i="30"/>
  <c r="G2053" i="30"/>
  <c r="G2041" i="30"/>
  <c r="G2029" i="30"/>
  <c r="G2017" i="30"/>
  <c r="G2005" i="30"/>
  <c r="G1993" i="30"/>
  <c r="G1981" i="30"/>
  <c r="G1969" i="30"/>
  <c r="G1957" i="30"/>
  <c r="G1945" i="30"/>
  <c r="G1933" i="30"/>
  <c r="G1921" i="30"/>
  <c r="G1909" i="30"/>
  <c r="G1897" i="30"/>
  <c r="G1885" i="30"/>
  <c r="G1873" i="30"/>
  <c r="G2187" i="30"/>
  <c r="G2168" i="30"/>
  <c r="G2156" i="30"/>
  <c r="G2144" i="30"/>
  <c r="G2132" i="30"/>
  <c r="G2120" i="30"/>
  <c r="G2108" i="30"/>
  <c r="G2096" i="30"/>
  <c r="G2084" i="30"/>
  <c r="G2072" i="30"/>
  <c r="G2060" i="30"/>
  <c r="G2048" i="30"/>
  <c r="G2036" i="30"/>
  <c r="G2024" i="30"/>
  <c r="G2012" i="30"/>
  <c r="G2000" i="30"/>
  <c r="G1988" i="30"/>
  <c r="G1976" i="30"/>
  <c r="G1964" i="30"/>
  <c r="G1952" i="30"/>
  <c r="G1940" i="30"/>
  <c r="G1928" i="30"/>
  <c r="G1916" i="30"/>
  <c r="G1904" i="30"/>
  <c r="G1892" i="30"/>
  <c r="G1880" i="30"/>
  <c r="G1855" i="30"/>
  <c r="G1847" i="30"/>
  <c r="G1835" i="30"/>
  <c r="G1823" i="30"/>
  <c r="G1811" i="30"/>
  <c r="G1799" i="30"/>
  <c r="G1787" i="30"/>
  <c r="G1775" i="30"/>
  <c r="G1763" i="30"/>
  <c r="G1748" i="30"/>
  <c r="G1736" i="30"/>
  <c r="G1724" i="30"/>
  <c r="G1712" i="30"/>
  <c r="G1700" i="30"/>
  <c r="G1688" i="30"/>
  <c r="G1676" i="30"/>
  <c r="G1664" i="30"/>
  <c r="G1652" i="30"/>
  <c r="G1640" i="30"/>
  <c r="G1628" i="30"/>
  <c r="G1616" i="30"/>
  <c r="G1604" i="30"/>
  <c r="G1592" i="30"/>
  <c r="G1580" i="30"/>
  <c r="G1563" i="30"/>
  <c r="G1551" i="30"/>
  <c r="G1539" i="30"/>
  <c r="G1527" i="30"/>
  <c r="G1515" i="30"/>
  <c r="G2170" i="30"/>
  <c r="G2122" i="30"/>
  <c r="G2074" i="30"/>
  <c r="G2026" i="30"/>
  <c r="G1842" i="30"/>
  <c r="G1830" i="30"/>
  <c r="G1818" i="30"/>
  <c r="G1806" i="30"/>
  <c r="G1794" i="30"/>
  <c r="G1782" i="30"/>
  <c r="G1770" i="30"/>
  <c r="G1758" i="30"/>
  <c r="G1753" i="30"/>
  <c r="G1743" i="30"/>
  <c r="G1731" i="30"/>
  <c r="G1719" i="30"/>
  <c r="G1707" i="30"/>
  <c r="G1695" i="30"/>
  <c r="G1683" i="30"/>
  <c r="G1671" i="30"/>
  <c r="G1659" i="30"/>
  <c r="G1647" i="30"/>
  <c r="G1635" i="30"/>
  <c r="G1623" i="30"/>
  <c r="G1611" i="30"/>
  <c r="G1599" i="30"/>
  <c r="G1587" i="30"/>
  <c r="G1575" i="30"/>
  <c r="G1570" i="30"/>
  <c r="G1558" i="30"/>
  <c r="G1546" i="30"/>
  <c r="G1534" i="30"/>
  <c r="G1522" i="30"/>
  <c r="G1510" i="30"/>
  <c r="G1852" i="30"/>
  <c r="G1837" i="30"/>
  <c r="G1825" i="30"/>
  <c r="G1813" i="30"/>
  <c r="G1801" i="30"/>
  <c r="G1789" i="30"/>
  <c r="G1777" i="30"/>
  <c r="G1765" i="30"/>
  <c r="G1738" i="30"/>
  <c r="G1726" i="30"/>
  <c r="G1714" i="30"/>
  <c r="G1702" i="30"/>
  <c r="G1690" i="30"/>
  <c r="G1678" i="30"/>
  <c r="G1666" i="30"/>
  <c r="G1654" i="30"/>
  <c r="G1642" i="30"/>
  <c r="G1630" i="30"/>
  <c r="G1618" i="30"/>
  <c r="G1606" i="30"/>
  <c r="G1594" i="30"/>
  <c r="G1582" i="30"/>
  <c r="G1565" i="30"/>
  <c r="G1553" i="30"/>
  <c r="G1541" i="30"/>
  <c r="G1990" i="30"/>
  <c r="G1966" i="30"/>
  <c r="G1942" i="30"/>
  <c r="G1918" i="30"/>
  <c r="G1894" i="30"/>
  <c r="G1857" i="30"/>
  <c r="G1844" i="30"/>
  <c r="G1832" i="30"/>
  <c r="G1820" i="30"/>
  <c r="G1808" i="30"/>
  <c r="G1796" i="30"/>
  <c r="G1784" i="30"/>
  <c r="G1772" i="30"/>
  <c r="G1760" i="30"/>
  <c r="G1750" i="30"/>
  <c r="G1745" i="30"/>
  <c r="G1733" i="30"/>
  <c r="G1721" i="30"/>
  <c r="G1709" i="30"/>
  <c r="G1697" i="30"/>
  <c r="G1685" i="30"/>
  <c r="G1673" i="30"/>
  <c r="G1661" i="30"/>
  <c r="G1649" i="30"/>
  <c r="G1637" i="30"/>
  <c r="G1625" i="30"/>
  <c r="G1613" i="30"/>
  <c r="G1601" i="30"/>
  <c r="G1589" i="30"/>
  <c r="G1577" i="30"/>
  <c r="G1572" i="30"/>
  <c r="G1560" i="30"/>
  <c r="G1548" i="30"/>
  <c r="G1536" i="30"/>
  <c r="G1524" i="30"/>
  <c r="G2158" i="30"/>
  <c r="G2110" i="30"/>
  <c r="G2062" i="30"/>
  <c r="G2014" i="30"/>
  <c r="G2009" i="30"/>
  <c r="G1985" i="30"/>
  <c r="G1961" i="30"/>
  <c r="G1937" i="30"/>
  <c r="G1913" i="30"/>
  <c r="G1889" i="30"/>
  <c r="G1870" i="30"/>
  <c r="G1849" i="30"/>
  <c r="G1839" i="30"/>
  <c r="G1827" i="30"/>
  <c r="G1815" i="30"/>
  <c r="G1803" i="30"/>
  <c r="G1791" i="30"/>
  <c r="G1779" i="30"/>
  <c r="G1767" i="30"/>
  <c r="G1755" i="30"/>
  <c r="G1740" i="30"/>
  <c r="G1728" i="30"/>
  <c r="G1716" i="30"/>
  <c r="G1704" i="30"/>
  <c r="G1692" i="30"/>
  <c r="G1680" i="30"/>
  <c r="G1668" i="30"/>
  <c r="G1656" i="30"/>
  <c r="G1644" i="30"/>
  <c r="G1632" i="30"/>
  <c r="G1620" i="30"/>
  <c r="G1608" i="30"/>
  <c r="G1596" i="30"/>
  <c r="G1584" i="30"/>
  <c r="G1567" i="30"/>
  <c r="G1862" i="30"/>
  <c r="G1854" i="30"/>
  <c r="G1846" i="30"/>
  <c r="G1834" i="30"/>
  <c r="G1822" i="30"/>
  <c r="G1810" i="30"/>
  <c r="G1798" i="30"/>
  <c r="G1786" i="30"/>
  <c r="G1774" i="30"/>
  <c r="G1762" i="30"/>
  <c r="G1752" i="30"/>
  <c r="G1747" i="30"/>
  <c r="G1735" i="30"/>
  <c r="G1723" i="30"/>
  <c r="G1711" i="30"/>
  <c r="G1699" i="30"/>
  <c r="G1859" i="30"/>
  <c r="G1841" i="30"/>
  <c r="G1829" i="30"/>
  <c r="G1817" i="30"/>
  <c r="G1805" i="30"/>
  <c r="G1793" i="30"/>
  <c r="G1781" i="30"/>
  <c r="G1769" i="30"/>
  <c r="G1757" i="30"/>
  <c r="G1742" i="30"/>
  <c r="G1730" i="30"/>
  <c r="G1718" i="30"/>
  <c r="G1706" i="30"/>
  <c r="G1694" i="30"/>
  <c r="G1682" i="30"/>
  <c r="G1670" i="30"/>
  <c r="G1658" i="30"/>
  <c r="G1646" i="30"/>
  <c r="G1634" i="30"/>
  <c r="G1622" i="30"/>
  <c r="G1610" i="30"/>
  <c r="G1598" i="30"/>
  <c r="G1586" i="30"/>
  <c r="G1569" i="30"/>
  <c r="G1557" i="30"/>
  <c r="G1545" i="30"/>
  <c r="G2189" i="30"/>
  <c r="G2146" i="30"/>
  <c r="G2098" i="30"/>
  <c r="G2050" i="30"/>
  <c r="G1865" i="30"/>
  <c r="G1836" i="30"/>
  <c r="G1824" i="30"/>
  <c r="G1812" i="30"/>
  <c r="G1800" i="30"/>
  <c r="G1788" i="30"/>
  <c r="G1776" i="30"/>
  <c r="G1764" i="30"/>
  <c r="G1749" i="30"/>
  <c r="G1737" i="30"/>
  <c r="G1725" i="30"/>
  <c r="G1713" i="30"/>
  <c r="G1701" i="30"/>
  <c r="G1689" i="30"/>
  <c r="G1677" i="30"/>
  <c r="G1665" i="30"/>
  <c r="G1653" i="30"/>
  <c r="G1641" i="30"/>
  <c r="G1629" i="30"/>
  <c r="G1617" i="30"/>
  <c r="G1605" i="30"/>
  <c r="G1593" i="30"/>
  <c r="G1581" i="30"/>
  <c r="G1564" i="30"/>
  <c r="G1552" i="30"/>
  <c r="G1540" i="30"/>
  <c r="G1528" i="30"/>
  <c r="G1856" i="30"/>
  <c r="G1843" i="30"/>
  <c r="G1831" i="30"/>
  <c r="G1819" i="30"/>
  <c r="G1807" i="30"/>
  <c r="G1795" i="30"/>
  <c r="G1783" i="30"/>
  <c r="G1771" i="30"/>
  <c r="G1759" i="30"/>
  <c r="G1744" i="30"/>
  <c r="G1732" i="30"/>
  <c r="G1720" i="30"/>
  <c r="G1708" i="30"/>
  <c r="G1696" i="30"/>
  <c r="G1684" i="30"/>
  <c r="G1672" i="30"/>
  <c r="G1660" i="30"/>
  <c r="G1648" i="30"/>
  <c r="G1636" i="30"/>
  <c r="G1624" i="30"/>
  <c r="G1612" i="30"/>
  <c r="G1600" i="30"/>
  <c r="G1588" i="30"/>
  <c r="G1576" i="30"/>
  <c r="G1571" i="30"/>
  <c r="G1559" i="30"/>
  <c r="G1547" i="30"/>
  <c r="G1535" i="30"/>
  <c r="G1523" i="30"/>
  <c r="G1511" i="30"/>
  <c r="G2002" i="30"/>
  <c r="G1978" i="30"/>
  <c r="G1954" i="30"/>
  <c r="G1930" i="30"/>
  <c r="G1906" i="30"/>
  <c r="G1882" i="30"/>
  <c r="G1838" i="30"/>
  <c r="G1826" i="30"/>
  <c r="G1814" i="30"/>
  <c r="G1802" i="30"/>
  <c r="G1790" i="30"/>
  <c r="G1778" i="30"/>
  <c r="G1766" i="30"/>
  <c r="G1754" i="30"/>
  <c r="G1739" i="30"/>
  <c r="G1727" i="30"/>
  <c r="G1715" i="30"/>
  <c r="G1703" i="30"/>
  <c r="G1691" i="30"/>
  <c r="G1679" i="30"/>
  <c r="G1667" i="30"/>
  <c r="G1655" i="30"/>
  <c r="G1643" i="30"/>
  <c r="G1631" i="30"/>
  <c r="G1619" i="30"/>
  <c r="G1607" i="30"/>
  <c r="G1595" i="30"/>
  <c r="G1583" i="30"/>
  <c r="G1566" i="30"/>
  <c r="G2086" i="30"/>
  <c r="G1925" i="30"/>
  <c r="G1663" i="30"/>
  <c r="G1650" i="30"/>
  <c r="G1615" i="30"/>
  <c r="G1602" i="30"/>
  <c r="G1555" i="30"/>
  <c r="G1544" i="30"/>
  <c r="G1537" i="30"/>
  <c r="G1521" i="30"/>
  <c r="G1518" i="30"/>
  <c r="G1497" i="30"/>
  <c r="G1485" i="30"/>
  <c r="G1473" i="30"/>
  <c r="G1461" i="30"/>
  <c r="G1449" i="30"/>
  <c r="G1437" i="30"/>
  <c r="G1425" i="30"/>
  <c r="G1413" i="30"/>
  <c r="G1401" i="30"/>
  <c r="G1389" i="30"/>
  <c r="G1377" i="30"/>
  <c r="G1365" i="30"/>
  <c r="G1353" i="30"/>
  <c r="G1341" i="30"/>
  <c r="G1329" i="30"/>
  <c r="G1317" i="30"/>
  <c r="G1305" i="30"/>
  <c r="G1293" i="30"/>
  <c r="G1281" i="30"/>
  <c r="G1269" i="30"/>
  <c r="G1257" i="30"/>
  <c r="G1245" i="30"/>
  <c r="G1233" i="30"/>
  <c r="G1221" i="30"/>
  <c r="G1209" i="30"/>
  <c r="G1197" i="30"/>
  <c r="G1185" i="30"/>
  <c r="G1173" i="30"/>
  <c r="G1161" i="30"/>
  <c r="G1149" i="30"/>
  <c r="G1137" i="30"/>
  <c r="G1125" i="30"/>
  <c r="G1113" i="30"/>
  <c r="G1101" i="30"/>
  <c r="G1089" i="30"/>
  <c r="G1077" i="30"/>
  <c r="G1065" i="30"/>
  <c r="G1053" i="30"/>
  <c r="G1041" i="30"/>
  <c r="G1029" i="30"/>
  <c r="G1017" i="30"/>
  <c r="G1005" i="30"/>
  <c r="G993" i="30"/>
  <c r="G981" i="30"/>
  <c r="G969" i="30"/>
  <c r="G1868" i="30"/>
  <c r="G1853" i="30"/>
  <c r="G1746" i="30"/>
  <c r="G1722" i="30"/>
  <c r="G1698" i="30"/>
  <c r="G1504" i="30"/>
  <c r="G1492" i="30"/>
  <c r="G1480" i="30"/>
  <c r="G1468" i="30"/>
  <c r="G1456" i="30"/>
  <c r="G1444" i="30"/>
  <c r="G1432" i="30"/>
  <c r="G1420" i="30"/>
  <c r="G1408" i="30"/>
  <c r="G1396" i="30"/>
  <c r="G1384" i="30"/>
  <c r="G1372" i="30"/>
  <c r="G1360" i="30"/>
  <c r="G1348" i="30"/>
  <c r="G1336" i="30"/>
  <c r="G1324" i="30"/>
  <c r="G1312" i="30"/>
  <c r="G1300" i="30"/>
  <c r="G1288" i="30"/>
  <c r="G1276" i="30"/>
  <c r="G1264" i="30"/>
  <c r="G1252" i="30"/>
  <c r="G1240" i="30"/>
  <c r="G1228" i="30"/>
  <c r="G1216" i="30"/>
  <c r="G1204" i="30"/>
  <c r="G1192" i="30"/>
  <c r="G1180" i="30"/>
  <c r="G2038" i="30"/>
  <c r="G1858" i="30"/>
  <c r="G1833" i="30"/>
  <c r="G1809" i="30"/>
  <c r="G1785" i="30"/>
  <c r="G1761" i="30"/>
  <c r="G1751" i="30"/>
  <c r="G1741" i="30"/>
  <c r="G1717" i="30"/>
  <c r="G1693" i="30"/>
  <c r="G1645" i="30"/>
  <c r="G1597" i="30"/>
  <c r="G1562" i="30"/>
  <c r="G1530" i="30"/>
  <c r="G1512" i="30"/>
  <c r="G1499" i="30"/>
  <c r="G1487" i="30"/>
  <c r="G1475" i="30"/>
  <c r="G1463" i="30"/>
  <c r="G1451" i="30"/>
  <c r="G1439" i="30"/>
  <c r="G1427" i="30"/>
  <c r="G1415" i="30"/>
  <c r="G1403" i="30"/>
  <c r="G1391" i="30"/>
  <c r="G1379" i="30"/>
  <c r="G1367" i="30"/>
  <c r="G1355" i="30"/>
  <c r="G1343" i="30"/>
  <c r="G1331" i="30"/>
  <c r="G1319" i="30"/>
  <c r="G1307" i="30"/>
  <c r="G1295" i="30"/>
  <c r="G1283" i="30"/>
  <c r="G1271" i="30"/>
  <c r="G1259" i="30"/>
  <c r="G1247" i="30"/>
  <c r="G1235" i="30"/>
  <c r="G1223" i="30"/>
  <c r="G1211" i="30"/>
  <c r="G1199" i="30"/>
  <c r="G1187" i="30"/>
  <c r="G1175" i="30"/>
  <c r="G1163" i="30"/>
  <c r="G1151" i="30"/>
  <c r="G1139" i="30"/>
  <c r="G1127" i="30"/>
  <c r="G1115" i="30"/>
  <c r="G1103" i="30"/>
  <c r="G1091" i="30"/>
  <c r="G1079" i="30"/>
  <c r="G1067" i="30"/>
  <c r="G1055" i="30"/>
  <c r="G1043" i="30"/>
  <c r="G1031" i="30"/>
  <c r="G1019" i="30"/>
  <c r="G1007" i="30"/>
  <c r="G995" i="30"/>
  <c r="G1997" i="30"/>
  <c r="G1901" i="30"/>
  <c r="G1828" i="30"/>
  <c r="G1804" i="30"/>
  <c r="G1780" i="30"/>
  <c r="G1756" i="30"/>
  <c r="G1675" i="30"/>
  <c r="G1662" i="30"/>
  <c r="G1627" i="30"/>
  <c r="G1614" i="30"/>
  <c r="G1579" i="30"/>
  <c r="G1543" i="30"/>
  <c r="G1533" i="30"/>
  <c r="G1509" i="30"/>
  <c r="G1506" i="30"/>
  <c r="G1494" i="30"/>
  <c r="G1482" i="30"/>
  <c r="G1470" i="30"/>
  <c r="G1458" i="30"/>
  <c r="G1446" i="30"/>
  <c r="G1434" i="30"/>
  <c r="G1422" i="30"/>
  <c r="G1410" i="30"/>
  <c r="G1398" i="30"/>
  <c r="G1386" i="30"/>
  <c r="G1374" i="30"/>
  <c r="G1362" i="30"/>
  <c r="G1350" i="30"/>
  <c r="G1338" i="30"/>
  <c r="G1326" i="30"/>
  <c r="G1314" i="30"/>
  <c r="G1302" i="30"/>
  <c r="G1290" i="30"/>
  <c r="G1278" i="30"/>
  <c r="G1266" i="30"/>
  <c r="G1254" i="30"/>
  <c r="G1242" i="30"/>
  <c r="G1230" i="30"/>
  <c r="G1218" i="30"/>
  <c r="G1206" i="30"/>
  <c r="G1194" i="30"/>
  <c r="G1182" i="30"/>
  <c r="G1170" i="30"/>
  <c r="G1158" i="30"/>
  <c r="G1146" i="30"/>
  <c r="G1134" i="30"/>
  <c r="G1122" i="30"/>
  <c r="G1110" i="30"/>
  <c r="G1098" i="30"/>
  <c r="G1086" i="30"/>
  <c r="G1074" i="30"/>
  <c r="G1062" i="30"/>
  <c r="G1050" i="30"/>
  <c r="G1038" i="30"/>
  <c r="G1026" i="30"/>
  <c r="G1014" i="30"/>
  <c r="G1002" i="30"/>
  <c r="G1554" i="30"/>
  <c r="G1520" i="30"/>
  <c r="G1501" i="30"/>
  <c r="G1489" i="30"/>
  <c r="G1477" i="30"/>
  <c r="G1465" i="30"/>
  <c r="G1453" i="30"/>
  <c r="G1441" i="30"/>
  <c r="G1429" i="30"/>
  <c r="G1417" i="30"/>
  <c r="G1405" i="30"/>
  <c r="G1393" i="30"/>
  <c r="G1381" i="30"/>
  <c r="G1369" i="30"/>
  <c r="G1357" i="30"/>
  <c r="G1345" i="30"/>
  <c r="G1333" i="30"/>
  <c r="G1321" i="30"/>
  <c r="G1309" i="30"/>
  <c r="G1297" i="30"/>
  <c r="G1285" i="30"/>
  <c r="G1273" i="30"/>
  <c r="G1261" i="30"/>
  <c r="G1249" i="30"/>
  <c r="G1237" i="30"/>
  <c r="G1225" i="30"/>
  <c r="G1213" i="30"/>
  <c r="G1201" i="30"/>
  <c r="G1189" i="30"/>
  <c r="G1177" i="30"/>
  <c r="G1165" i="30"/>
  <c r="G1153" i="30"/>
  <c r="G1141" i="30"/>
  <c r="G1129" i="30"/>
  <c r="G1117" i="30"/>
  <c r="G1105" i="30"/>
  <c r="G1093" i="30"/>
  <c r="G1081" i="30"/>
  <c r="G1069" i="30"/>
  <c r="G1057" i="30"/>
  <c r="G1045" i="30"/>
  <c r="G1033" i="30"/>
  <c r="G1657" i="30"/>
  <c r="G1609" i="30"/>
  <c r="G1574" i="30"/>
  <c r="G1561" i="30"/>
  <c r="G1550" i="30"/>
  <c r="G1526" i="30"/>
  <c r="G1517" i="30"/>
  <c r="G1514" i="30"/>
  <c r="G1496" i="30"/>
  <c r="G1484" i="30"/>
  <c r="G1472" i="30"/>
  <c r="G1460" i="30"/>
  <c r="G1448" i="30"/>
  <c r="G1436" i="30"/>
  <c r="G1424" i="30"/>
  <c r="G1412" i="30"/>
  <c r="G1400" i="30"/>
  <c r="G1388" i="30"/>
  <c r="G1376" i="30"/>
  <c r="G1364" i="30"/>
  <c r="G1352" i="30"/>
  <c r="G1340" i="30"/>
  <c r="G1328" i="30"/>
  <c r="G1316" i="30"/>
  <c r="G1304" i="30"/>
  <c r="G1292" i="30"/>
  <c r="G1280" i="30"/>
  <c r="G1268" i="30"/>
  <c r="G1256" i="30"/>
  <c r="G1244" i="30"/>
  <c r="G1232" i="30"/>
  <c r="G1220" i="30"/>
  <c r="G1208" i="30"/>
  <c r="G1196" i="30"/>
  <c r="G1184" i="30"/>
  <c r="G1172" i="30"/>
  <c r="G1160" i="30"/>
  <c r="G1148" i="30"/>
  <c r="G1136" i="30"/>
  <c r="G1124" i="30"/>
  <c r="G1112" i="30"/>
  <c r="G1100" i="30"/>
  <c r="G1088" i="30"/>
  <c r="G1076" i="30"/>
  <c r="G1064" i="30"/>
  <c r="G1052" i="30"/>
  <c r="G1040" i="30"/>
  <c r="G1028" i="30"/>
  <c r="G1973" i="30"/>
  <c r="G1877" i="30"/>
  <c r="G1861" i="30"/>
  <c r="G1687" i="30"/>
  <c r="G1674" i="30"/>
  <c r="G1639" i="30"/>
  <c r="G1626" i="30"/>
  <c r="G1591" i="30"/>
  <c r="G1578" i="30"/>
  <c r="G1532" i="30"/>
  <c r="G1503" i="30"/>
  <c r="G1491" i="30"/>
  <c r="G1479" i="30"/>
  <c r="G1467" i="30"/>
  <c r="G1455" i="30"/>
  <c r="G1443" i="30"/>
  <c r="G1431" i="30"/>
  <c r="G1419" i="30"/>
  <c r="G1407" i="30"/>
  <c r="G1395" i="30"/>
  <c r="G1383" i="30"/>
  <c r="G1371" i="30"/>
  <c r="G1359" i="30"/>
  <c r="G1347" i="30"/>
  <c r="G1335" i="30"/>
  <c r="G1323" i="30"/>
  <c r="G1311" i="30"/>
  <c r="G1299" i="30"/>
  <c r="G1287" i="30"/>
  <c r="G1275" i="30"/>
  <c r="G1263" i="30"/>
  <c r="G1251" i="30"/>
  <c r="G1239" i="30"/>
  <c r="G1227" i="30"/>
  <c r="G1215" i="30"/>
  <c r="G1203" i="30"/>
  <c r="G1191" i="30"/>
  <c r="G1179" i="30"/>
  <c r="G1167" i="30"/>
  <c r="G1155" i="30"/>
  <c r="G1143" i="30"/>
  <c r="G1131" i="30"/>
  <c r="G1119" i="30"/>
  <c r="G1107" i="30"/>
  <c r="G1095" i="30"/>
  <c r="G1083" i="30"/>
  <c r="G1071" i="30"/>
  <c r="G1059" i="30"/>
  <c r="G1047" i="30"/>
  <c r="G1035" i="30"/>
  <c r="G1023" i="30"/>
  <c r="G1011" i="30"/>
  <c r="G999" i="30"/>
  <c r="G987" i="30"/>
  <c r="G975" i="30"/>
  <c r="G1734" i="30"/>
  <c r="G1710" i="30"/>
  <c r="G1542" i="30"/>
  <c r="G1529" i="30"/>
  <c r="G1519" i="30"/>
  <c r="G1508" i="30"/>
  <c r="G1498" i="30"/>
  <c r="G1486" i="30"/>
  <c r="G1474" i="30"/>
  <c r="G1462" i="30"/>
  <c r="G1450" i="30"/>
  <c r="G1438" i="30"/>
  <c r="G1426" i="30"/>
  <c r="G1414" i="30"/>
  <c r="G1402" i="30"/>
  <c r="G1390" i="30"/>
  <c r="G1378" i="30"/>
  <c r="G1366" i="30"/>
  <c r="G1354" i="30"/>
  <c r="G1342" i="30"/>
  <c r="G1330" i="30"/>
  <c r="G1318" i="30"/>
  <c r="G1306" i="30"/>
  <c r="G1294" i="30"/>
  <c r="G1282" i="30"/>
  <c r="G1270" i="30"/>
  <c r="G1258" i="30"/>
  <c r="G1246" i="30"/>
  <c r="G1234" i="30"/>
  <c r="G1222" i="30"/>
  <c r="G1210" i="30"/>
  <c r="G1198" i="30"/>
  <c r="G1186" i="30"/>
  <c r="G1174" i="30"/>
  <c r="G1162" i="30"/>
  <c r="G1150" i="30"/>
  <c r="G1138" i="30"/>
  <c r="G1126" i="30"/>
  <c r="G1114" i="30"/>
  <c r="G1102" i="30"/>
  <c r="G1090" i="30"/>
  <c r="G1078" i="30"/>
  <c r="G1066" i="30"/>
  <c r="G1054" i="30"/>
  <c r="G1042" i="30"/>
  <c r="G1030" i="30"/>
  <c r="G1018" i="30"/>
  <c r="G1006" i="30"/>
  <c r="G994" i="30"/>
  <c r="G982" i="30"/>
  <c r="G970" i="30"/>
  <c r="G1845" i="30"/>
  <c r="G1821" i="30"/>
  <c r="G1797" i="30"/>
  <c r="G1773" i="30"/>
  <c r="G1729" i="30"/>
  <c r="G1705" i="30"/>
  <c r="G1669" i="30"/>
  <c r="G1621" i="30"/>
  <c r="G1573" i="30"/>
  <c r="G1549" i="30"/>
  <c r="G1505" i="30"/>
  <c r="G1493" i="30"/>
  <c r="G1481" i="30"/>
  <c r="G1469" i="30"/>
  <c r="G1457" i="30"/>
  <c r="G1445" i="30"/>
  <c r="G1433" i="30"/>
  <c r="G1421" i="30"/>
  <c r="G1409" i="30"/>
  <c r="G1397" i="30"/>
  <c r="G1385" i="30"/>
  <c r="G1373" i="30"/>
  <c r="G1361" i="30"/>
  <c r="G1349" i="30"/>
  <c r="G1337" i="30"/>
  <c r="G1325" i="30"/>
  <c r="G1313" i="30"/>
  <c r="G1301" i="30"/>
  <c r="G1289" i="30"/>
  <c r="G1277" i="30"/>
  <c r="G1265" i="30"/>
  <c r="G1253" i="30"/>
  <c r="G1241" i="30"/>
  <c r="G1229" i="30"/>
  <c r="G1217" i="30"/>
  <c r="G1205" i="30"/>
  <c r="G1193" i="30"/>
  <c r="G1181" i="30"/>
  <c r="G1169" i="30"/>
  <c r="G1157" i="30"/>
  <c r="G1145" i="30"/>
  <c r="G1133" i="30"/>
  <c r="G1121" i="30"/>
  <c r="G1109" i="30"/>
  <c r="G1097" i="30"/>
  <c r="G1085" i="30"/>
  <c r="G1073" i="30"/>
  <c r="G1061" i="30"/>
  <c r="G1049" i="30"/>
  <c r="G1037" i="30"/>
  <c r="G1025" i="30"/>
  <c r="G1013" i="30"/>
  <c r="G1001" i="30"/>
  <c r="G989" i="30"/>
  <c r="G977" i="30"/>
  <c r="G1949" i="30"/>
  <c r="G1850" i="30"/>
  <c r="G1840" i="30"/>
  <c r="G1816" i="30"/>
  <c r="G1792" i="30"/>
  <c r="G1768" i="30"/>
  <c r="G1686" i="30"/>
  <c r="G1651" i="30"/>
  <c r="G1638" i="30"/>
  <c r="G1603" i="30"/>
  <c r="G1590" i="30"/>
  <c r="G1556" i="30"/>
  <c r="G1538" i="30"/>
  <c r="G1531" i="30"/>
  <c r="G1525" i="30"/>
  <c r="G1500" i="30"/>
  <c r="G1488" i="30"/>
  <c r="G1476" i="30"/>
  <c r="G1464" i="30"/>
  <c r="G1452" i="30"/>
  <c r="G1440" i="30"/>
  <c r="G1428" i="30"/>
  <c r="G1416" i="30"/>
  <c r="G1404" i="30"/>
  <c r="G1392" i="30"/>
  <c r="G1380" i="30"/>
  <c r="G1368" i="30"/>
  <c r="G1356" i="30"/>
  <c r="G1344" i="30"/>
  <c r="G1332" i="30"/>
  <c r="G1320" i="30"/>
  <c r="G1308" i="30"/>
  <c r="G1296" i="30"/>
  <c r="G1284" i="30"/>
  <c r="G1272" i="30"/>
  <c r="G1260" i="30"/>
  <c r="G1248" i="30"/>
  <c r="G1236" i="30"/>
  <c r="G1224" i="30"/>
  <c r="G1212" i="30"/>
  <c r="G1200" i="30"/>
  <c r="G1188" i="30"/>
  <c r="G1176" i="30"/>
  <c r="G1164" i="30"/>
  <c r="G1152" i="30"/>
  <c r="G1140" i="30"/>
  <c r="G1128" i="30"/>
  <c r="G1116" i="30"/>
  <c r="G1104" i="30"/>
  <c r="G1092" i="30"/>
  <c r="G1080" i="30"/>
  <c r="G1068" i="30"/>
  <c r="G1056" i="30"/>
  <c r="G1044" i="30"/>
  <c r="G1032" i="30"/>
  <c r="G1020" i="30"/>
  <c r="G1008" i="30"/>
  <c r="G996" i="30"/>
  <c r="G984" i="30"/>
  <c r="G2134" i="30"/>
  <c r="G1568" i="30"/>
  <c r="G1516" i="30"/>
  <c r="G1513" i="30"/>
  <c r="G1507" i="30"/>
  <c r="G1495" i="30"/>
  <c r="G1483" i="30"/>
  <c r="G1471" i="30"/>
  <c r="G1459" i="30"/>
  <c r="G1447" i="30"/>
  <c r="G1435" i="30"/>
  <c r="G1423" i="30"/>
  <c r="G1411" i="30"/>
  <c r="G1399" i="30"/>
  <c r="G1387" i="30"/>
  <c r="G1375" i="30"/>
  <c r="G1363" i="30"/>
  <c r="G1351" i="30"/>
  <c r="G1339" i="30"/>
  <c r="G1327" i="30"/>
  <c r="G1315" i="30"/>
  <c r="G1864" i="30"/>
  <c r="G1681" i="30"/>
  <c r="G1633" i="30"/>
  <c r="G1585" i="30"/>
  <c r="G1502" i="30"/>
  <c r="G1490" i="30"/>
  <c r="G1478" i="30"/>
  <c r="G1466" i="30"/>
  <c r="G1454" i="30"/>
  <c r="G1442" i="30"/>
  <c r="G1430" i="30"/>
  <c r="G1418" i="30"/>
  <c r="G1406" i="30"/>
  <c r="G1394" i="30"/>
  <c r="G1382" i="30"/>
  <c r="G1370" i="30"/>
  <c r="G1358" i="30"/>
  <c r="G1346" i="30"/>
  <c r="G1334" i="30"/>
  <c r="G1322" i="30"/>
  <c r="G1310" i="30"/>
  <c r="G1298" i="30"/>
  <c r="G1286" i="30"/>
  <c r="G1274" i="30"/>
  <c r="G1262" i="30"/>
  <c r="G1250" i="30"/>
  <c r="G1238" i="30"/>
  <c r="G1226" i="30"/>
  <c r="G1214" i="30"/>
  <c r="G1202" i="30"/>
  <c r="G1190" i="30"/>
  <c r="G1178" i="30"/>
  <c r="G1166" i="30"/>
  <c r="G1154" i="30"/>
  <c r="G1142" i="30"/>
  <c r="G1130" i="30"/>
  <c r="G1118" i="30"/>
  <c r="G1106" i="30"/>
  <c r="G1094" i="30"/>
  <c r="G1082" i="30"/>
  <c r="G1070" i="30"/>
  <c r="G1058" i="30"/>
  <c r="G1046" i="30"/>
  <c r="G1034" i="30"/>
  <c r="G1022" i="30"/>
  <c r="G1010" i="30"/>
  <c r="G1021" i="30"/>
  <c r="G997" i="30"/>
  <c r="G956" i="30"/>
  <c r="G944" i="30"/>
  <c r="G932" i="30"/>
  <c r="G920" i="30"/>
  <c r="G908" i="30"/>
  <c r="G896" i="30"/>
  <c r="G884" i="30"/>
  <c r="G872" i="30"/>
  <c r="G860" i="30"/>
  <c r="G848" i="30"/>
  <c r="G836" i="30"/>
  <c r="G824" i="30"/>
  <c r="G812" i="30"/>
  <c r="G800" i="30"/>
  <c r="G788" i="30"/>
  <c r="G776" i="30"/>
  <c r="G764" i="30"/>
  <c r="G752" i="30"/>
  <c r="G740" i="30"/>
  <c r="G728" i="30"/>
  <c r="G716" i="30"/>
  <c r="G704" i="30"/>
  <c r="G692" i="30"/>
  <c r="G680" i="30"/>
  <c r="G668" i="30"/>
  <c r="G656" i="30"/>
  <c r="G644" i="30"/>
  <c r="G632" i="30"/>
  <c r="G620" i="30"/>
  <c r="G608" i="30"/>
  <c r="G596" i="30"/>
  <c r="G584" i="30"/>
  <c r="G572" i="30"/>
  <c r="G560" i="30"/>
  <c r="G548" i="30"/>
  <c r="G990" i="30"/>
  <c r="G974" i="30"/>
  <c r="G963" i="30"/>
  <c r="G951" i="30"/>
  <c r="G939" i="30"/>
  <c r="G927" i="30"/>
  <c r="G915" i="30"/>
  <c r="G903" i="30"/>
  <c r="G891" i="30"/>
  <c r="G879" i="30"/>
  <c r="G867" i="30"/>
  <c r="G855" i="30"/>
  <c r="G843" i="30"/>
  <c r="G831" i="30"/>
  <c r="G819" i="30"/>
  <c r="G807" i="30"/>
  <c r="G795" i="30"/>
  <c r="G783" i="30"/>
  <c r="G771" i="30"/>
  <c r="G759" i="30"/>
  <c r="G747" i="30"/>
  <c r="G735" i="30"/>
  <c r="G723" i="30"/>
  <c r="G711" i="30"/>
  <c r="G699" i="30"/>
  <c r="G687" i="30"/>
  <c r="G675" i="30"/>
  <c r="G663" i="30"/>
  <c r="G651" i="30"/>
  <c r="G639" i="30"/>
  <c r="G627" i="30"/>
  <c r="G615" i="30"/>
  <c r="G603" i="30"/>
  <c r="G591" i="30"/>
  <c r="G579" i="30"/>
  <c r="G567" i="30"/>
  <c r="G555" i="30"/>
  <c r="G1291" i="30"/>
  <c r="G1243" i="30"/>
  <c r="G1195" i="30"/>
  <c r="G1159" i="30"/>
  <c r="G1135" i="30"/>
  <c r="G1111" i="30"/>
  <c r="G1087" i="30"/>
  <c r="G1063" i="30"/>
  <c r="G1039" i="30"/>
  <c r="G1016" i="30"/>
  <c r="G1004" i="30"/>
  <c r="G971" i="30"/>
  <c r="G968" i="30"/>
  <c r="G958" i="30"/>
  <c r="G946" i="30"/>
  <c r="G934" i="30"/>
  <c r="G922" i="30"/>
  <c r="G910" i="30"/>
  <c r="G898" i="30"/>
  <c r="G886" i="30"/>
  <c r="G874" i="30"/>
  <c r="G862" i="30"/>
  <c r="G850" i="30"/>
  <c r="G838" i="30"/>
  <c r="G826" i="30"/>
  <c r="G814" i="30"/>
  <c r="G802" i="30"/>
  <c r="G790" i="30"/>
  <c r="G778" i="30"/>
  <c r="G766" i="30"/>
  <c r="G754" i="30"/>
  <c r="G742" i="30"/>
  <c r="G730" i="30"/>
  <c r="G718" i="30"/>
  <c r="G706" i="30"/>
  <c r="G694" i="30"/>
  <c r="G682" i="30"/>
  <c r="G670" i="30"/>
  <c r="G658" i="30"/>
  <c r="G646" i="30"/>
  <c r="G634" i="30"/>
  <c r="G622" i="30"/>
  <c r="G610" i="30"/>
  <c r="G598" i="30"/>
  <c r="G586" i="30"/>
  <c r="G574" i="30"/>
  <c r="G1012" i="30"/>
  <c r="G1000" i="30"/>
  <c r="G980" i="30"/>
  <c r="G965" i="30"/>
  <c r="G953" i="30"/>
  <c r="G941" i="30"/>
  <c r="G929" i="30"/>
  <c r="G917" i="30"/>
  <c r="G905" i="30"/>
  <c r="G893" i="30"/>
  <c r="G881" i="30"/>
  <c r="G869" i="30"/>
  <c r="G857" i="30"/>
  <c r="G845" i="30"/>
  <c r="G833" i="30"/>
  <c r="G821" i="30"/>
  <c r="G809" i="30"/>
  <c r="G797" i="30"/>
  <c r="G785" i="30"/>
  <c r="G773" i="30"/>
  <c r="G761" i="30"/>
  <c r="G749" i="30"/>
  <c r="G737" i="30"/>
  <c r="G725" i="30"/>
  <c r="G713" i="30"/>
  <c r="G701" i="30"/>
  <c r="G689" i="30"/>
  <c r="G1168" i="30"/>
  <c r="G1144" i="30"/>
  <c r="G1120" i="30"/>
  <c r="G1096" i="30"/>
  <c r="G1072" i="30"/>
  <c r="G1048" i="30"/>
  <c r="G1024" i="30"/>
  <c r="G986" i="30"/>
  <c r="G983" i="30"/>
  <c r="G960" i="30"/>
  <c r="G948" i="30"/>
  <c r="G936" i="30"/>
  <c r="G924" i="30"/>
  <c r="G912" i="30"/>
  <c r="G900" i="30"/>
  <c r="G888" i="30"/>
  <c r="G876" i="30"/>
  <c r="G864" i="30"/>
  <c r="G852" i="30"/>
  <c r="G840" i="30"/>
  <c r="G828" i="30"/>
  <c r="G816" i="30"/>
  <c r="G804" i="30"/>
  <c r="G792" i="30"/>
  <c r="G780" i="30"/>
  <c r="G768" i="30"/>
  <c r="G756" i="30"/>
  <c r="G744" i="30"/>
  <c r="G732" i="30"/>
  <c r="G720" i="30"/>
  <c r="G708" i="30"/>
  <c r="G696" i="30"/>
  <c r="G684" i="30"/>
  <c r="G672" i="30"/>
  <c r="G660" i="30"/>
  <c r="G648" i="30"/>
  <c r="G636" i="30"/>
  <c r="G1279" i="30"/>
  <c r="G1231" i="30"/>
  <c r="G1183" i="30"/>
  <c r="G1015" i="30"/>
  <c r="G1003" i="30"/>
  <c r="G973" i="30"/>
  <c r="G955" i="30"/>
  <c r="G943" i="30"/>
  <c r="G931" i="30"/>
  <c r="G919" i="30"/>
  <c r="G907" i="30"/>
  <c r="G895" i="30"/>
  <c r="G883" i="30"/>
  <c r="G871" i="30"/>
  <c r="G859" i="30"/>
  <c r="G847" i="30"/>
  <c r="G835" i="30"/>
  <c r="G823" i="30"/>
  <c r="G811" i="30"/>
  <c r="G799" i="30"/>
  <c r="G787" i="30"/>
  <c r="G775" i="30"/>
  <c r="G763" i="30"/>
  <c r="G751" i="30"/>
  <c r="G739" i="30"/>
  <c r="G727" i="30"/>
  <c r="G715" i="30"/>
  <c r="G703" i="30"/>
  <c r="G691" i="30"/>
  <c r="G679" i="30"/>
  <c r="G667" i="30"/>
  <c r="G655" i="30"/>
  <c r="G643" i="30"/>
  <c r="G631" i="30"/>
  <c r="G619" i="30"/>
  <c r="G607" i="30"/>
  <c r="G992" i="30"/>
  <c r="G979" i="30"/>
  <c r="G976" i="30"/>
  <c r="G967" i="30"/>
  <c r="G962" i="30"/>
  <c r="G950" i="30"/>
  <c r="G938" i="30"/>
  <c r="G926" i="30"/>
  <c r="G914" i="30"/>
  <c r="G902" i="30"/>
  <c r="G890" i="30"/>
  <c r="G878" i="30"/>
  <c r="G866" i="30"/>
  <c r="G854" i="30"/>
  <c r="G842" i="30"/>
  <c r="G830" i="30"/>
  <c r="G818" i="30"/>
  <c r="G806" i="30"/>
  <c r="G794" i="30"/>
  <c r="G782" i="30"/>
  <c r="G770" i="30"/>
  <c r="G957" i="30"/>
  <c r="G945" i="30"/>
  <c r="G933" i="30"/>
  <c r="G921" i="30"/>
  <c r="G909" i="30"/>
  <c r="G897" i="30"/>
  <c r="G885" i="30"/>
  <c r="G873" i="30"/>
  <c r="G861" i="30"/>
  <c r="G849" i="30"/>
  <c r="G837" i="30"/>
  <c r="G825" i="30"/>
  <c r="G813" i="30"/>
  <c r="G801" i="30"/>
  <c r="G789" i="30"/>
  <c r="G777" i="30"/>
  <c r="G765" i="30"/>
  <c r="G753" i="30"/>
  <c r="G741" i="30"/>
  <c r="G729" i="30"/>
  <c r="G717" i="30"/>
  <c r="G705" i="30"/>
  <c r="G693" i="30"/>
  <c r="G681" i="30"/>
  <c r="G669" i="30"/>
  <c r="G657" i="30"/>
  <c r="G645" i="30"/>
  <c r="G633" i="30"/>
  <c r="G621" i="30"/>
  <c r="G609" i="30"/>
  <c r="G597" i="30"/>
  <c r="G585" i="30"/>
  <c r="G573" i="30"/>
  <c r="G561" i="30"/>
  <c r="G549" i="30"/>
  <c r="G1267" i="30"/>
  <c r="G1219" i="30"/>
  <c r="G1171" i="30"/>
  <c r="G1147" i="30"/>
  <c r="G1123" i="30"/>
  <c r="G1099" i="30"/>
  <c r="G1075" i="30"/>
  <c r="G1051" i="30"/>
  <c r="G1027" i="30"/>
  <c r="G998" i="30"/>
  <c r="G985" i="30"/>
  <c r="G964" i="30"/>
  <c r="G952" i="30"/>
  <c r="G940" i="30"/>
  <c r="G928" i="30"/>
  <c r="G916" i="30"/>
  <c r="G904" i="30"/>
  <c r="G892" i="30"/>
  <c r="G880" i="30"/>
  <c r="G868" i="30"/>
  <c r="G856" i="30"/>
  <c r="G844" i="30"/>
  <c r="G832" i="30"/>
  <c r="G820" i="30"/>
  <c r="G808" i="30"/>
  <c r="G796" i="30"/>
  <c r="G784" i="30"/>
  <c r="G772" i="30"/>
  <c r="G760" i="30"/>
  <c r="G748" i="30"/>
  <c r="G736" i="30"/>
  <c r="G724" i="30"/>
  <c r="G712" i="30"/>
  <c r="G700" i="30"/>
  <c r="G688" i="30"/>
  <c r="G676" i="30"/>
  <c r="G664" i="30"/>
  <c r="G652" i="30"/>
  <c r="G640" i="30"/>
  <c r="G628" i="30"/>
  <c r="G616" i="30"/>
  <c r="G604" i="30"/>
  <c r="G592" i="30"/>
  <c r="G580" i="30"/>
  <c r="G991" i="30"/>
  <c r="G988" i="30"/>
  <c r="G972" i="30"/>
  <c r="G959" i="30"/>
  <c r="G947" i="30"/>
  <c r="G935" i="30"/>
  <c r="G923" i="30"/>
  <c r="G911" i="30"/>
  <c r="G899" i="30"/>
  <c r="G887" i="30"/>
  <c r="G875" i="30"/>
  <c r="G863" i="30"/>
  <c r="G851" i="30"/>
  <c r="G839" i="30"/>
  <c r="G827" i="30"/>
  <c r="G815" i="30"/>
  <c r="G803" i="30"/>
  <c r="G791" i="30"/>
  <c r="G779" i="30"/>
  <c r="G767" i="30"/>
  <c r="G755" i="30"/>
  <c r="G743" i="30"/>
  <c r="G731" i="30"/>
  <c r="G719" i="30"/>
  <c r="G707" i="30"/>
  <c r="G695" i="30"/>
  <c r="G683" i="30"/>
  <c r="G671" i="30"/>
  <c r="G659" i="30"/>
  <c r="G647" i="30"/>
  <c r="G635" i="30"/>
  <c r="G623" i="30"/>
  <c r="G611" i="30"/>
  <c r="G599" i="30"/>
  <c r="G587" i="30"/>
  <c r="G575" i="30"/>
  <c r="G563" i="30"/>
  <c r="G551" i="30"/>
  <c r="G1156" i="30"/>
  <c r="G1132" i="30"/>
  <c r="G1108" i="30"/>
  <c r="G1084" i="30"/>
  <c r="G1060" i="30"/>
  <c r="G1036" i="30"/>
  <c r="G978" i="30"/>
  <c r="G966" i="30"/>
  <c r="G954" i="30"/>
  <c r="G942" i="30"/>
  <c r="G930" i="30"/>
  <c r="G918" i="30"/>
  <c r="G906" i="30"/>
  <c r="G894" i="30"/>
  <c r="G882" i="30"/>
  <c r="G870" i="30"/>
  <c r="G858" i="30"/>
  <c r="G846" i="30"/>
  <c r="G834" i="30"/>
  <c r="G822" i="30"/>
  <c r="G810" i="30"/>
  <c r="G798" i="30"/>
  <c r="G786" i="30"/>
  <c r="G774" i="30"/>
  <c r="G762" i="30"/>
  <c r="G750" i="30"/>
  <c r="G738" i="30"/>
  <c r="G726" i="30"/>
  <c r="G714" i="30"/>
  <c r="G702" i="30"/>
  <c r="G690" i="30"/>
  <c r="G1303" i="30"/>
  <c r="G1255" i="30"/>
  <c r="G1207" i="30"/>
  <c r="G1009" i="30"/>
  <c r="G746" i="30"/>
  <c r="G722" i="30"/>
  <c r="G698" i="30"/>
  <c r="G624" i="30"/>
  <c r="G613" i="30"/>
  <c r="G602" i="30"/>
  <c r="G581" i="30"/>
  <c r="G539" i="30"/>
  <c r="G527" i="30"/>
  <c r="G515" i="30"/>
  <c r="G503" i="30"/>
  <c r="G491" i="30"/>
  <c r="G479" i="30"/>
  <c r="G467" i="30"/>
  <c r="G455" i="30"/>
  <c r="G443" i="30"/>
  <c r="G431" i="30"/>
  <c r="G419" i="30"/>
  <c r="G407" i="30"/>
  <c r="G395" i="30"/>
  <c r="G383" i="30"/>
  <c r="G371" i="30"/>
  <c r="G359" i="30"/>
  <c r="G347" i="30"/>
  <c r="G335" i="30"/>
  <c r="G323" i="30"/>
  <c r="G311" i="30"/>
  <c r="G299" i="30"/>
  <c r="G287" i="30"/>
  <c r="G275" i="30"/>
  <c r="G263" i="30"/>
  <c r="G251" i="30"/>
  <c r="G239" i="30"/>
  <c r="G227" i="30"/>
  <c r="G215" i="30"/>
  <c r="G203" i="30"/>
  <c r="G191" i="30"/>
  <c r="G179" i="30"/>
  <c r="G167" i="30"/>
  <c r="G155" i="30"/>
  <c r="G143" i="30"/>
  <c r="G131" i="30"/>
  <c r="G119" i="30"/>
  <c r="G107" i="30"/>
  <c r="G95" i="30"/>
  <c r="G83" i="30"/>
  <c r="G71" i="30"/>
  <c r="G59" i="30"/>
  <c r="G47" i="30"/>
  <c r="G35" i="30"/>
  <c r="G23" i="30"/>
  <c r="G11" i="30"/>
  <c r="G925" i="30"/>
  <c r="G877" i="30"/>
  <c r="G829" i="30"/>
  <c r="G781" i="30"/>
  <c r="G534" i="30"/>
  <c r="G522" i="30"/>
  <c r="G510" i="30"/>
  <c r="G498" i="30"/>
  <c r="G486" i="30"/>
  <c r="G474" i="30"/>
  <c r="G462" i="30"/>
  <c r="G450" i="30"/>
  <c r="G438" i="30"/>
  <c r="G426" i="30"/>
  <c r="G414" i="30"/>
  <c r="G402" i="30"/>
  <c r="G390" i="30"/>
  <c r="G378" i="30"/>
  <c r="G366" i="30"/>
  <c r="G354" i="30"/>
  <c r="G342" i="30"/>
  <c r="G330" i="30"/>
  <c r="G318" i="30"/>
  <c r="G306" i="30"/>
  <c r="G294" i="30"/>
  <c r="G282" i="30"/>
  <c r="G270" i="30"/>
  <c r="G258" i="30"/>
  <c r="G246" i="30"/>
  <c r="G234" i="30"/>
  <c r="G222" i="30"/>
  <c r="G210" i="30"/>
  <c r="G198" i="30"/>
  <c r="G186" i="30"/>
  <c r="G174" i="30"/>
  <c r="G162" i="30"/>
  <c r="G150" i="30"/>
  <c r="G138" i="30"/>
  <c r="G126" i="30"/>
  <c r="G114" i="30"/>
  <c r="G102" i="30"/>
  <c r="G90" i="30"/>
  <c r="G78" i="30"/>
  <c r="G66" i="30"/>
  <c r="G54" i="30"/>
  <c r="G42" i="30"/>
  <c r="G30" i="30"/>
  <c r="G18" i="30"/>
  <c r="G605" i="30"/>
  <c r="G594" i="30"/>
  <c r="G577" i="30"/>
  <c r="G570" i="30"/>
  <c r="G564" i="30"/>
  <c r="G558" i="30"/>
  <c r="G552" i="30"/>
  <c r="G546" i="30"/>
  <c r="G541" i="30"/>
  <c r="G529" i="30"/>
  <c r="G517" i="30"/>
  <c r="G505" i="30"/>
  <c r="G493" i="30"/>
  <c r="G481" i="30"/>
  <c r="G469" i="30"/>
  <c r="G457" i="30"/>
  <c r="G445" i="30"/>
  <c r="G433" i="30"/>
  <c r="G421" i="30"/>
  <c r="G409" i="30"/>
  <c r="G397" i="30"/>
  <c r="G385" i="30"/>
  <c r="G373" i="30"/>
  <c r="G361" i="30"/>
  <c r="G349" i="30"/>
  <c r="G337" i="30"/>
  <c r="G325" i="30"/>
  <c r="G313" i="30"/>
  <c r="G301" i="30"/>
  <c r="G289" i="30"/>
  <c r="G277" i="30"/>
  <c r="G265" i="30"/>
  <c r="G253" i="30"/>
  <c r="G241" i="30"/>
  <c r="G229" i="30"/>
  <c r="G217" i="30"/>
  <c r="G205" i="30"/>
  <c r="G193" i="30"/>
  <c r="G181" i="30"/>
  <c r="G169" i="30"/>
  <c r="G157" i="30"/>
  <c r="G145" i="30"/>
  <c r="G133" i="30"/>
  <c r="G121" i="30"/>
  <c r="G109" i="30"/>
  <c r="G97" i="30"/>
  <c r="G85" i="30"/>
  <c r="G73" i="30"/>
  <c r="G61" i="30"/>
  <c r="G49" i="30"/>
  <c r="G37" i="30"/>
  <c r="G25" i="30"/>
  <c r="G13" i="30"/>
  <c r="G793" i="30"/>
  <c r="G606" i="30"/>
  <c r="G537" i="30"/>
  <c r="G745" i="30"/>
  <c r="G721" i="30"/>
  <c r="G697" i="30"/>
  <c r="G612" i="30"/>
  <c r="G601" i="30"/>
  <c r="G536" i="30"/>
  <c r="G524" i="30"/>
  <c r="G512" i="30"/>
  <c r="G500" i="30"/>
  <c r="G488" i="30"/>
  <c r="G476" i="30"/>
  <c r="G464" i="30"/>
  <c r="G452" i="30"/>
  <c r="G440" i="30"/>
  <c r="G428" i="30"/>
  <c r="G416" i="30"/>
  <c r="G404" i="30"/>
  <c r="G392" i="30"/>
  <c r="G380" i="30"/>
  <c r="G368" i="30"/>
  <c r="G356" i="30"/>
  <c r="G344" i="30"/>
  <c r="G332" i="30"/>
  <c r="G320" i="30"/>
  <c r="G308" i="30"/>
  <c r="G296" i="30"/>
  <c r="G284" i="30"/>
  <c r="G272" i="30"/>
  <c r="G260" i="30"/>
  <c r="G248" i="30"/>
  <c r="G236" i="30"/>
  <c r="G224" i="30"/>
  <c r="G212" i="30"/>
  <c r="G200" i="30"/>
  <c r="G188" i="30"/>
  <c r="G176" i="30"/>
  <c r="G164" i="30"/>
  <c r="G152" i="30"/>
  <c r="G140" i="30"/>
  <c r="G128" i="30"/>
  <c r="G116" i="30"/>
  <c r="G104" i="30"/>
  <c r="G92" i="30"/>
  <c r="G80" i="30"/>
  <c r="G68" i="30"/>
  <c r="G56" i="30"/>
  <c r="G44" i="30"/>
  <c r="G32" i="30"/>
  <c r="G20" i="30"/>
  <c r="G8" i="30"/>
  <c r="G961" i="30"/>
  <c r="G913" i="30"/>
  <c r="G865" i="30"/>
  <c r="G817" i="30"/>
  <c r="G769" i="30"/>
  <c r="G678" i="30"/>
  <c r="G666" i="30"/>
  <c r="G654" i="30"/>
  <c r="G642" i="30"/>
  <c r="G630" i="30"/>
  <c r="G583" i="30"/>
  <c r="G543" i="30"/>
  <c r="G531" i="30"/>
  <c r="G519" i="30"/>
  <c r="G507" i="30"/>
  <c r="G495" i="30"/>
  <c r="G483" i="30"/>
  <c r="G471" i="30"/>
  <c r="G459" i="30"/>
  <c r="G447" i="30"/>
  <c r="G435" i="30"/>
  <c r="G423" i="30"/>
  <c r="G411" i="30"/>
  <c r="G399" i="30"/>
  <c r="G387" i="30"/>
  <c r="G375" i="30"/>
  <c r="G363" i="30"/>
  <c r="G351" i="30"/>
  <c r="G339" i="30"/>
  <c r="G327" i="30"/>
  <c r="G315" i="30"/>
  <c r="G303" i="30"/>
  <c r="G291" i="30"/>
  <c r="G279" i="30"/>
  <c r="G267" i="30"/>
  <c r="G255" i="30"/>
  <c r="G243" i="30"/>
  <c r="G231" i="30"/>
  <c r="G219" i="30"/>
  <c r="G207" i="30"/>
  <c r="G195" i="30"/>
  <c r="G183" i="30"/>
  <c r="G171" i="30"/>
  <c r="G159" i="30"/>
  <c r="G147" i="30"/>
  <c r="G135" i="30"/>
  <c r="G123" i="30"/>
  <c r="G111" i="30"/>
  <c r="G99" i="30"/>
  <c r="G87" i="30"/>
  <c r="G75" i="30"/>
  <c r="G63" i="30"/>
  <c r="G51" i="30"/>
  <c r="G39" i="30"/>
  <c r="G27" i="30"/>
  <c r="G15" i="30"/>
  <c r="G937" i="30"/>
  <c r="G889" i="30"/>
  <c r="G841" i="30"/>
  <c r="G595" i="30"/>
  <c r="G559" i="30"/>
  <c r="G547" i="30"/>
  <c r="G501" i="30"/>
  <c r="G674" i="30"/>
  <c r="G662" i="30"/>
  <c r="G650" i="30"/>
  <c r="G638" i="30"/>
  <c r="G590" i="30"/>
  <c r="G576" i="30"/>
  <c r="G538" i="30"/>
  <c r="G526" i="30"/>
  <c r="G514" i="30"/>
  <c r="G502" i="30"/>
  <c r="G490" i="30"/>
  <c r="G478" i="30"/>
  <c r="G466" i="30"/>
  <c r="G454" i="30"/>
  <c r="G442" i="30"/>
  <c r="G430" i="30"/>
  <c r="G418" i="30"/>
  <c r="G406" i="30"/>
  <c r="G394" i="30"/>
  <c r="G382" i="30"/>
  <c r="G370" i="30"/>
  <c r="G358" i="30"/>
  <c r="G346" i="30"/>
  <c r="G334" i="30"/>
  <c r="G322" i="30"/>
  <c r="G310" i="30"/>
  <c r="G298" i="30"/>
  <c r="G286" i="30"/>
  <c r="G274" i="30"/>
  <c r="G262" i="30"/>
  <c r="G250" i="30"/>
  <c r="G238" i="30"/>
  <c r="G226" i="30"/>
  <c r="G214" i="30"/>
  <c r="G202" i="30"/>
  <c r="G190" i="30"/>
  <c r="G178" i="30"/>
  <c r="G166" i="30"/>
  <c r="G154" i="30"/>
  <c r="G142" i="30"/>
  <c r="G130" i="30"/>
  <c r="G118" i="30"/>
  <c r="G106" i="30"/>
  <c r="G94" i="30"/>
  <c r="G82" i="30"/>
  <c r="G70" i="30"/>
  <c r="G58" i="30"/>
  <c r="G46" i="30"/>
  <c r="G34" i="30"/>
  <c r="G22" i="30"/>
  <c r="G10" i="30"/>
  <c r="G758" i="30"/>
  <c r="G734" i="30"/>
  <c r="G710" i="30"/>
  <c r="G686" i="30"/>
  <c r="G626" i="30"/>
  <c r="G600" i="30"/>
  <c r="G593" i="30"/>
  <c r="G569" i="30"/>
  <c r="G557" i="30"/>
  <c r="G545" i="30"/>
  <c r="G533" i="30"/>
  <c r="G521" i="30"/>
  <c r="G509" i="30"/>
  <c r="G497" i="30"/>
  <c r="G485" i="30"/>
  <c r="G473" i="30"/>
  <c r="G461" i="30"/>
  <c r="G449" i="30"/>
  <c r="G437" i="30"/>
  <c r="G425" i="30"/>
  <c r="G413" i="30"/>
  <c r="G401" i="30"/>
  <c r="G389" i="30"/>
  <c r="G377" i="30"/>
  <c r="G365" i="30"/>
  <c r="G353" i="30"/>
  <c r="G341" i="30"/>
  <c r="G329" i="30"/>
  <c r="G317" i="30"/>
  <c r="G305" i="30"/>
  <c r="G293" i="30"/>
  <c r="G281" i="30"/>
  <c r="G269" i="30"/>
  <c r="G257" i="30"/>
  <c r="G245" i="30"/>
  <c r="G233" i="30"/>
  <c r="G221" i="30"/>
  <c r="G209" i="30"/>
  <c r="G197" i="30"/>
  <c r="G185" i="30"/>
  <c r="G173" i="30"/>
  <c r="G161" i="30"/>
  <c r="G149" i="30"/>
  <c r="G137" i="30"/>
  <c r="G125" i="30"/>
  <c r="G113" i="30"/>
  <c r="G101" i="30"/>
  <c r="G89" i="30"/>
  <c r="G77" i="30"/>
  <c r="G65" i="30"/>
  <c r="G53" i="30"/>
  <c r="G41" i="30"/>
  <c r="G29" i="30"/>
  <c r="G17" i="30"/>
  <c r="G949" i="30"/>
  <c r="G901" i="30"/>
  <c r="G853" i="30"/>
  <c r="G805" i="30"/>
  <c r="G618" i="30"/>
  <c r="G566" i="30"/>
  <c r="G554" i="30"/>
  <c r="G540" i="30"/>
  <c r="G528" i="30"/>
  <c r="G516" i="30"/>
  <c r="G504" i="30"/>
  <c r="G492" i="30"/>
  <c r="G480" i="30"/>
  <c r="G468" i="30"/>
  <c r="G456" i="30"/>
  <c r="G444" i="30"/>
  <c r="G432" i="30"/>
  <c r="G420" i="30"/>
  <c r="G408" i="30"/>
  <c r="G396" i="30"/>
  <c r="G384" i="30"/>
  <c r="G372" i="30"/>
  <c r="G360" i="30"/>
  <c r="G348" i="30"/>
  <c r="G336" i="30"/>
  <c r="G324" i="30"/>
  <c r="G312" i="30"/>
  <c r="G300" i="30"/>
  <c r="G288" i="30"/>
  <c r="G276" i="30"/>
  <c r="G264" i="30"/>
  <c r="G252" i="30"/>
  <c r="G240" i="30"/>
  <c r="G228" i="30"/>
  <c r="G216" i="30"/>
  <c r="G204" i="30"/>
  <c r="G192" i="30"/>
  <c r="G180" i="30"/>
  <c r="G168" i="30"/>
  <c r="G156" i="30"/>
  <c r="G144" i="30"/>
  <c r="G132" i="30"/>
  <c r="G120" i="30"/>
  <c r="G108" i="30"/>
  <c r="G96" i="30"/>
  <c r="G84" i="30"/>
  <c r="G72" i="30"/>
  <c r="G60" i="30"/>
  <c r="G48" i="30"/>
  <c r="G36" i="30"/>
  <c r="G24" i="30"/>
  <c r="G12" i="30"/>
  <c r="G677" i="30"/>
  <c r="G673" i="30"/>
  <c r="G665" i="30"/>
  <c r="G661" i="30"/>
  <c r="G653" i="30"/>
  <c r="G649" i="30"/>
  <c r="G641" i="30"/>
  <c r="G637" i="30"/>
  <c r="G629" i="30"/>
  <c r="G589" i="30"/>
  <c r="G582" i="30"/>
  <c r="G535" i="30"/>
  <c r="G523" i="30"/>
  <c r="G511" i="30"/>
  <c r="G499" i="30"/>
  <c r="G487" i="30"/>
  <c r="G475" i="30"/>
  <c r="G463" i="30"/>
  <c r="G451" i="30"/>
  <c r="G439" i="30"/>
  <c r="G427" i="30"/>
  <c r="G415" i="30"/>
  <c r="G403" i="30"/>
  <c r="G391" i="30"/>
  <c r="G379" i="30"/>
  <c r="G367" i="30"/>
  <c r="G355" i="30"/>
  <c r="G343" i="30"/>
  <c r="G331" i="30"/>
  <c r="G319" i="30"/>
  <c r="G307" i="30"/>
  <c r="G295" i="30"/>
  <c r="G283" i="30"/>
  <c r="G271" i="30"/>
  <c r="G259" i="30"/>
  <c r="G247" i="30"/>
  <c r="G235" i="30"/>
  <c r="G223" i="30"/>
  <c r="G211" i="30"/>
  <c r="G199" i="30"/>
  <c r="G187" i="30"/>
  <c r="G175" i="30"/>
  <c r="G163" i="30"/>
  <c r="G151" i="30"/>
  <c r="G139" i="30"/>
  <c r="G127" i="30"/>
  <c r="G115" i="30"/>
  <c r="G103" i="30"/>
  <c r="G91" i="30"/>
  <c r="G79" i="30"/>
  <c r="G67" i="30"/>
  <c r="G55" i="30"/>
  <c r="G43" i="30"/>
  <c r="G31" i="30"/>
  <c r="G19" i="30"/>
  <c r="G7" i="30"/>
  <c r="G757" i="30"/>
  <c r="G733" i="30"/>
  <c r="G709" i="30"/>
  <c r="G685" i="30"/>
  <c r="G625" i="30"/>
  <c r="G614" i="30"/>
  <c r="G542" i="30"/>
  <c r="G530" i="30"/>
  <c r="G518" i="30"/>
  <c r="G506" i="30"/>
  <c r="G494" i="30"/>
  <c r="G482" i="30"/>
  <c r="G470" i="30"/>
  <c r="G458" i="30"/>
  <c r="G446" i="30"/>
  <c r="G434" i="30"/>
  <c r="G422" i="30"/>
  <c r="G410" i="30"/>
  <c r="G398" i="30"/>
  <c r="G386" i="30"/>
  <c r="G374" i="30"/>
  <c r="G362" i="30"/>
  <c r="G350" i="30"/>
  <c r="G338" i="30"/>
  <c r="G326" i="30"/>
  <c r="G314" i="30"/>
  <c r="G302" i="30"/>
  <c r="G290" i="30"/>
  <c r="G278" i="30"/>
  <c r="G266" i="30"/>
  <c r="G254" i="30"/>
  <c r="G242" i="30"/>
  <c r="G230" i="30"/>
  <c r="G218" i="30"/>
  <c r="G206" i="30"/>
  <c r="G194" i="30"/>
  <c r="G182" i="30"/>
  <c r="G170" i="30"/>
  <c r="G158" i="30"/>
  <c r="G146" i="30"/>
  <c r="G134" i="30"/>
  <c r="G122" i="30"/>
  <c r="G110" i="30"/>
  <c r="G98" i="30"/>
  <c r="G86" i="30"/>
  <c r="G74" i="30"/>
  <c r="G62" i="30"/>
  <c r="G50" i="30"/>
  <c r="G38" i="30"/>
  <c r="G26" i="30"/>
  <c r="G14" i="30"/>
  <c r="G617" i="30"/>
  <c r="G588" i="30"/>
  <c r="G578" i="30"/>
  <c r="G568" i="30"/>
  <c r="G565" i="30"/>
  <c r="G562" i="30"/>
  <c r="G556" i="30"/>
  <c r="G553" i="30"/>
  <c r="G550" i="30"/>
  <c r="G544" i="30"/>
  <c r="G532" i="30"/>
  <c r="G520" i="30"/>
  <c r="G508" i="30"/>
  <c r="G496" i="30"/>
  <c r="G484" i="30"/>
  <c r="G472" i="30"/>
  <c r="G460" i="30"/>
  <c r="G448" i="30"/>
  <c r="G436" i="30"/>
  <c r="G424" i="30"/>
  <c r="G412" i="30"/>
  <c r="G400" i="30"/>
  <c r="G388" i="30"/>
  <c r="G376" i="30"/>
  <c r="G364" i="30"/>
  <c r="G352" i="30"/>
  <c r="G340" i="30"/>
  <c r="G328" i="30"/>
  <c r="G316" i="30"/>
  <c r="G304" i="30"/>
  <c r="G292" i="30"/>
  <c r="G280" i="30"/>
  <c r="G268" i="30"/>
  <c r="G256" i="30"/>
  <c r="G244" i="30"/>
  <c r="G232" i="30"/>
  <c r="G220" i="30"/>
  <c r="G208" i="30"/>
  <c r="G196" i="30"/>
  <c r="G184" i="30"/>
  <c r="G172" i="30"/>
  <c r="G160" i="30"/>
  <c r="G148" i="30"/>
  <c r="G136" i="30"/>
  <c r="G124" i="30"/>
  <c r="G112" i="30"/>
  <c r="G100" i="30"/>
  <c r="G88" i="30"/>
  <c r="G76" i="30"/>
  <c r="G64" i="30"/>
  <c r="G52" i="30"/>
  <c r="G40" i="30"/>
  <c r="G28" i="30"/>
  <c r="G16" i="30"/>
  <c r="G489" i="30"/>
  <c r="G441" i="30"/>
  <c r="G393" i="30"/>
  <c r="G345" i="30"/>
  <c r="G297" i="30"/>
  <c r="G249" i="30"/>
  <c r="G201" i="30"/>
  <c r="G153" i="30"/>
  <c r="G105" i="30"/>
  <c r="G57" i="30"/>
  <c r="G9" i="30"/>
  <c r="G477" i="30"/>
  <c r="G429" i="30"/>
  <c r="G381" i="30"/>
  <c r="G333" i="30"/>
  <c r="G285" i="30"/>
  <c r="G237" i="30"/>
  <c r="G189" i="30"/>
  <c r="G141" i="30"/>
  <c r="G93" i="30"/>
  <c r="G45" i="30"/>
  <c r="G465" i="30"/>
  <c r="G417" i="30"/>
  <c r="G369" i="30"/>
  <c r="G321" i="30"/>
  <c r="G273" i="30"/>
  <c r="G225" i="30"/>
  <c r="G177" i="30"/>
  <c r="G129" i="30"/>
  <c r="G81" i="30"/>
  <c r="G33" i="30"/>
  <c r="G525" i="30"/>
  <c r="G513" i="30"/>
  <c r="G453" i="30"/>
  <c r="G405" i="30"/>
  <c r="G357" i="30"/>
  <c r="G309" i="30"/>
  <c r="G261" i="30"/>
  <c r="G213" i="30"/>
  <c r="G165" i="30"/>
  <c r="G117" i="30"/>
  <c r="G69" i="30"/>
  <c r="G21" i="30"/>
  <c r="G571" i="30"/>
  <c r="AB40" i="22"/>
  <c r="AE39" i="22" s="1"/>
  <c r="G6" i="5"/>
  <c r="G14" i="5"/>
  <c r="G22" i="5"/>
  <c r="G30" i="5"/>
  <c r="G38" i="5"/>
  <c r="G46" i="5"/>
  <c r="G54" i="5"/>
  <c r="G62" i="5"/>
  <c r="G70" i="5"/>
  <c r="G78" i="5"/>
  <c r="G86" i="5"/>
  <c r="G94" i="5"/>
  <c r="G102" i="5"/>
  <c r="G110" i="5"/>
  <c r="G118" i="5"/>
  <c r="G126" i="5"/>
  <c r="G134" i="5"/>
  <c r="G142" i="5"/>
  <c r="G150" i="5"/>
  <c r="G158" i="5"/>
  <c r="G166" i="5"/>
  <c r="G174" i="5"/>
  <c r="G182" i="5"/>
  <c r="G190" i="5"/>
  <c r="G198" i="5"/>
  <c r="G206" i="5"/>
  <c r="G214" i="5"/>
  <c r="G222" i="5"/>
  <c r="G230" i="5"/>
  <c r="G238" i="5"/>
  <c r="G246" i="5"/>
  <c r="G254" i="5"/>
  <c r="G262" i="5"/>
  <c r="G270" i="5"/>
  <c r="G278" i="5"/>
  <c r="G286" i="5"/>
  <c r="G294" i="5"/>
  <c r="G302" i="5"/>
  <c r="G310" i="5"/>
  <c r="G318" i="5"/>
  <c r="G326" i="5"/>
  <c r="G334" i="5"/>
  <c r="G342" i="5"/>
  <c r="G350" i="5"/>
  <c r="G358" i="5"/>
  <c r="G366" i="5"/>
  <c r="G374" i="5"/>
  <c r="G382" i="5"/>
  <c r="G390" i="5"/>
  <c r="G398" i="5"/>
  <c r="G406" i="5"/>
  <c r="G414" i="5"/>
  <c r="G422" i="5"/>
  <c r="G430" i="5"/>
  <c r="G438" i="5"/>
  <c r="G446" i="5"/>
  <c r="G454" i="5"/>
  <c r="G462" i="5"/>
  <c r="G470" i="5"/>
  <c r="G478" i="5"/>
  <c r="G486" i="5"/>
  <c r="G494" i="5"/>
  <c r="G502" i="5"/>
  <c r="G510" i="5"/>
  <c r="G518" i="5"/>
  <c r="G526" i="5"/>
  <c r="G534" i="5"/>
  <c r="G542" i="5"/>
  <c r="G550" i="5"/>
  <c r="G558" i="5"/>
  <c r="G566" i="5"/>
  <c r="G574" i="5"/>
  <c r="G582" i="5"/>
  <c r="G590" i="5"/>
  <c r="G598" i="5"/>
  <c r="G606" i="5"/>
  <c r="G614" i="5"/>
  <c r="G622" i="5"/>
  <c r="G630" i="5"/>
  <c r="G638" i="5"/>
  <c r="G646" i="5"/>
  <c r="G654" i="5"/>
  <c r="G662" i="5"/>
  <c r="G670" i="5"/>
  <c r="G678" i="5"/>
  <c r="G7" i="5"/>
  <c r="G15" i="5"/>
  <c r="G23" i="5"/>
  <c r="G31" i="5"/>
  <c r="G39" i="5"/>
  <c r="G47" i="5"/>
  <c r="G55" i="5"/>
  <c r="G63" i="5"/>
  <c r="G71" i="5"/>
  <c r="G79" i="5"/>
  <c r="G87" i="5"/>
  <c r="G95" i="5"/>
  <c r="G103" i="5"/>
  <c r="G111" i="5"/>
  <c r="G119" i="5"/>
  <c r="G127" i="5"/>
  <c r="G135" i="5"/>
  <c r="G143" i="5"/>
  <c r="G151" i="5"/>
  <c r="G159" i="5"/>
  <c r="G167" i="5"/>
  <c r="G175" i="5"/>
  <c r="G183" i="5"/>
  <c r="G191" i="5"/>
  <c r="G199" i="5"/>
  <c r="G207" i="5"/>
  <c r="G215" i="5"/>
  <c r="G223" i="5"/>
  <c r="G231" i="5"/>
  <c r="G239" i="5"/>
  <c r="G247" i="5"/>
  <c r="G255" i="5"/>
  <c r="G263" i="5"/>
  <c r="G271" i="5"/>
  <c r="G279" i="5"/>
  <c r="G287" i="5"/>
  <c r="G295" i="5"/>
  <c r="G303" i="5"/>
  <c r="G311" i="5"/>
  <c r="G319" i="5"/>
  <c r="G327" i="5"/>
  <c r="G335" i="5"/>
  <c r="G343" i="5"/>
  <c r="G351" i="5"/>
  <c r="G359" i="5"/>
  <c r="G367" i="5"/>
  <c r="G375" i="5"/>
  <c r="G383" i="5"/>
  <c r="G391" i="5"/>
  <c r="G399" i="5"/>
  <c r="G407" i="5"/>
  <c r="G415" i="5"/>
  <c r="G423" i="5"/>
  <c r="G431" i="5"/>
  <c r="G439" i="5"/>
  <c r="G447" i="5"/>
  <c r="G455" i="5"/>
  <c r="G463" i="5"/>
  <c r="G471" i="5"/>
  <c r="G479" i="5"/>
  <c r="G487" i="5"/>
  <c r="G495" i="5"/>
  <c r="G503" i="5"/>
  <c r="G511" i="5"/>
  <c r="G519" i="5"/>
  <c r="G527" i="5"/>
  <c r="G535" i="5"/>
  <c r="G543" i="5"/>
  <c r="G551" i="5"/>
  <c r="G559" i="5"/>
  <c r="G567" i="5"/>
  <c r="G575" i="5"/>
  <c r="G583" i="5"/>
  <c r="G591" i="5"/>
  <c r="G599" i="5"/>
  <c r="G607" i="5"/>
  <c r="G615" i="5"/>
  <c r="G623" i="5"/>
  <c r="G631" i="5"/>
  <c r="G639" i="5"/>
  <c r="G647" i="5"/>
  <c r="G655" i="5"/>
  <c r="G663" i="5"/>
  <c r="G671" i="5"/>
  <c r="G679" i="5"/>
  <c r="G8" i="5"/>
  <c r="G16" i="5"/>
  <c r="G24" i="5"/>
  <c r="G32" i="5"/>
  <c r="G40" i="5"/>
  <c r="G48" i="5"/>
  <c r="G56" i="5"/>
  <c r="G64" i="5"/>
  <c r="G72" i="5"/>
  <c r="G80" i="5"/>
  <c r="G88" i="5"/>
  <c r="G96" i="5"/>
  <c r="G104" i="5"/>
  <c r="G112" i="5"/>
  <c r="G120" i="5"/>
  <c r="G128" i="5"/>
  <c r="G136" i="5"/>
  <c r="G144" i="5"/>
  <c r="G152" i="5"/>
  <c r="G160" i="5"/>
  <c r="G168" i="5"/>
  <c r="G176" i="5"/>
  <c r="G184" i="5"/>
  <c r="G192" i="5"/>
  <c r="G200" i="5"/>
  <c r="G208" i="5"/>
  <c r="G216" i="5"/>
  <c r="G224" i="5"/>
  <c r="G232" i="5"/>
  <c r="G240" i="5"/>
  <c r="G248" i="5"/>
  <c r="G256" i="5"/>
  <c r="G264" i="5"/>
  <c r="G272" i="5"/>
  <c r="G280" i="5"/>
  <c r="G288" i="5"/>
  <c r="G296" i="5"/>
  <c r="G304" i="5"/>
  <c r="G312" i="5"/>
  <c r="G320" i="5"/>
  <c r="G328" i="5"/>
  <c r="G336" i="5"/>
  <c r="G344" i="5"/>
  <c r="G352" i="5"/>
  <c r="G360" i="5"/>
  <c r="G368" i="5"/>
  <c r="G376" i="5"/>
  <c r="G384" i="5"/>
  <c r="G392" i="5"/>
  <c r="G400" i="5"/>
  <c r="G408" i="5"/>
  <c r="G416" i="5"/>
  <c r="G424" i="5"/>
  <c r="G432" i="5"/>
  <c r="G440" i="5"/>
  <c r="G448" i="5"/>
  <c r="G456" i="5"/>
  <c r="G464" i="5"/>
  <c r="G472" i="5"/>
  <c r="G480" i="5"/>
  <c r="G488" i="5"/>
  <c r="G496" i="5"/>
  <c r="G504" i="5"/>
  <c r="G512" i="5"/>
  <c r="G520" i="5"/>
  <c r="G528" i="5"/>
  <c r="G536" i="5"/>
  <c r="G544" i="5"/>
  <c r="G552" i="5"/>
  <c r="G560" i="5"/>
  <c r="G568" i="5"/>
  <c r="G576" i="5"/>
  <c r="G584" i="5"/>
  <c r="G592" i="5"/>
  <c r="G600" i="5"/>
  <c r="G608" i="5"/>
  <c r="G616" i="5"/>
  <c r="G624" i="5"/>
  <c r="G632" i="5"/>
  <c r="G640" i="5"/>
  <c r="G648" i="5"/>
  <c r="G656" i="5"/>
  <c r="G664" i="5"/>
  <c r="G672" i="5"/>
  <c r="G680" i="5"/>
  <c r="G9" i="5"/>
  <c r="G17" i="5"/>
  <c r="G25" i="5"/>
  <c r="G33" i="5"/>
  <c r="G41" i="5"/>
  <c r="G49" i="5"/>
  <c r="G57" i="5"/>
  <c r="G65" i="5"/>
  <c r="G73" i="5"/>
  <c r="G81" i="5"/>
  <c r="G89" i="5"/>
  <c r="G97" i="5"/>
  <c r="G105" i="5"/>
  <c r="G113" i="5"/>
  <c r="G121" i="5"/>
  <c r="G129" i="5"/>
  <c r="G137" i="5"/>
  <c r="G145" i="5"/>
  <c r="G153" i="5"/>
  <c r="G161" i="5"/>
  <c r="G169" i="5"/>
  <c r="G177" i="5"/>
  <c r="G185" i="5"/>
  <c r="G193" i="5"/>
  <c r="G201" i="5"/>
  <c r="G209" i="5"/>
  <c r="G217" i="5"/>
  <c r="G225" i="5"/>
  <c r="G233" i="5"/>
  <c r="G241" i="5"/>
  <c r="G249" i="5"/>
  <c r="G257" i="5"/>
  <c r="G265" i="5"/>
  <c r="G273" i="5"/>
  <c r="G281" i="5"/>
  <c r="G289" i="5"/>
  <c r="G297" i="5"/>
  <c r="G305" i="5"/>
  <c r="G313" i="5"/>
  <c r="G321" i="5"/>
  <c r="G329" i="5"/>
  <c r="G337" i="5"/>
  <c r="G345" i="5"/>
  <c r="G353" i="5"/>
  <c r="G361" i="5"/>
  <c r="G369" i="5"/>
  <c r="G377" i="5"/>
  <c r="G385" i="5"/>
  <c r="G393" i="5"/>
  <c r="G401" i="5"/>
  <c r="G409" i="5"/>
  <c r="G417" i="5"/>
  <c r="G425" i="5"/>
  <c r="G433" i="5"/>
  <c r="G441" i="5"/>
  <c r="G449" i="5"/>
  <c r="G457" i="5"/>
  <c r="G465" i="5"/>
  <c r="G473" i="5"/>
  <c r="G481" i="5"/>
  <c r="G489" i="5"/>
  <c r="G497" i="5"/>
  <c r="G505" i="5"/>
  <c r="G513" i="5"/>
  <c r="G521" i="5"/>
  <c r="G529" i="5"/>
  <c r="G537" i="5"/>
  <c r="G545" i="5"/>
  <c r="G553" i="5"/>
  <c r="G561" i="5"/>
  <c r="G569" i="5"/>
  <c r="G577" i="5"/>
  <c r="G585" i="5"/>
  <c r="G593" i="5"/>
  <c r="G601" i="5"/>
  <c r="G609" i="5"/>
  <c r="G617" i="5"/>
  <c r="G625" i="5"/>
  <c r="G633" i="5"/>
  <c r="G641" i="5"/>
  <c r="G649" i="5"/>
  <c r="G657" i="5"/>
  <c r="G665" i="5"/>
  <c r="G673" i="5"/>
  <c r="G681" i="5"/>
  <c r="G10" i="5"/>
  <c r="G18" i="5"/>
  <c r="G26" i="5"/>
  <c r="G34" i="5"/>
  <c r="G42" i="5"/>
  <c r="G50" i="5"/>
  <c r="G58" i="5"/>
  <c r="G66" i="5"/>
  <c r="G74" i="5"/>
  <c r="G82" i="5"/>
  <c r="G90" i="5"/>
  <c r="G98" i="5"/>
  <c r="G106" i="5"/>
  <c r="G114" i="5"/>
  <c r="G122" i="5"/>
  <c r="G130" i="5"/>
  <c r="G138" i="5"/>
  <c r="G146" i="5"/>
  <c r="G154" i="5"/>
  <c r="G162" i="5"/>
  <c r="G170" i="5"/>
  <c r="G178" i="5"/>
  <c r="G186" i="5"/>
  <c r="G194" i="5"/>
  <c r="G202" i="5"/>
  <c r="G210" i="5"/>
  <c r="G218" i="5"/>
  <c r="G226" i="5"/>
  <c r="G234" i="5"/>
  <c r="G242" i="5"/>
  <c r="G250" i="5"/>
  <c r="G258" i="5"/>
  <c r="G266" i="5"/>
  <c r="G274" i="5"/>
  <c r="G282" i="5"/>
  <c r="G290" i="5"/>
  <c r="G298" i="5"/>
  <c r="G306" i="5"/>
  <c r="G314" i="5"/>
  <c r="G322" i="5"/>
  <c r="G330" i="5"/>
  <c r="G338" i="5"/>
  <c r="G346" i="5"/>
  <c r="G354" i="5"/>
  <c r="G362" i="5"/>
  <c r="G370" i="5"/>
  <c r="G378" i="5"/>
  <c r="G386" i="5"/>
  <c r="G394" i="5"/>
  <c r="G402" i="5"/>
  <c r="G410" i="5"/>
  <c r="G418" i="5"/>
  <c r="G426" i="5"/>
  <c r="G434" i="5"/>
  <c r="G442" i="5"/>
  <c r="G450" i="5"/>
  <c r="G458" i="5"/>
  <c r="G466" i="5"/>
  <c r="G474" i="5"/>
  <c r="G482" i="5"/>
  <c r="G490" i="5"/>
  <c r="G498" i="5"/>
  <c r="G506" i="5"/>
  <c r="G514" i="5"/>
  <c r="G522" i="5"/>
  <c r="G530" i="5"/>
  <c r="G538" i="5"/>
  <c r="G546" i="5"/>
  <c r="G554" i="5"/>
  <c r="G562" i="5"/>
  <c r="G570" i="5"/>
  <c r="G578" i="5"/>
  <c r="G586" i="5"/>
  <c r="G594" i="5"/>
  <c r="G602" i="5"/>
  <c r="G610" i="5"/>
  <c r="G618" i="5"/>
  <c r="G626" i="5"/>
  <c r="G634" i="5"/>
  <c r="G642" i="5"/>
  <c r="G650" i="5"/>
  <c r="G658" i="5"/>
  <c r="G666" i="5"/>
  <c r="G674" i="5"/>
  <c r="G682" i="5"/>
  <c r="G11" i="5"/>
  <c r="G19" i="5"/>
  <c r="G27" i="5"/>
  <c r="G35" i="5"/>
  <c r="G43" i="5"/>
  <c r="G51" i="5"/>
  <c r="G59" i="5"/>
  <c r="G67" i="5"/>
  <c r="G75" i="5"/>
  <c r="G83" i="5"/>
  <c r="G91" i="5"/>
  <c r="G99" i="5"/>
  <c r="G107" i="5"/>
  <c r="G115" i="5"/>
  <c r="G123" i="5"/>
  <c r="G131" i="5"/>
  <c r="G139" i="5"/>
  <c r="G147" i="5"/>
  <c r="G155" i="5"/>
  <c r="G163" i="5"/>
  <c r="G171" i="5"/>
  <c r="G179" i="5"/>
  <c r="G187" i="5"/>
  <c r="G195" i="5"/>
  <c r="G203" i="5"/>
  <c r="G211" i="5"/>
  <c r="G219" i="5"/>
  <c r="G227" i="5"/>
  <c r="G235" i="5"/>
  <c r="G243" i="5"/>
  <c r="G251" i="5"/>
  <c r="G259" i="5"/>
  <c r="G267" i="5"/>
  <c r="G275" i="5"/>
  <c r="G283" i="5"/>
  <c r="G291" i="5"/>
  <c r="G299" i="5"/>
  <c r="G307" i="5"/>
  <c r="G315" i="5"/>
  <c r="G323" i="5"/>
  <c r="G331" i="5"/>
  <c r="G339" i="5"/>
  <c r="G347" i="5"/>
  <c r="G355" i="5"/>
  <c r="G363" i="5"/>
  <c r="G371" i="5"/>
  <c r="G379" i="5"/>
  <c r="G387" i="5"/>
  <c r="G395" i="5"/>
  <c r="G403" i="5"/>
  <c r="G411" i="5"/>
  <c r="G419" i="5"/>
  <c r="G427" i="5"/>
  <c r="G435" i="5"/>
  <c r="G443" i="5"/>
  <c r="G451" i="5"/>
  <c r="G459" i="5"/>
  <c r="G467" i="5"/>
  <c r="G475" i="5"/>
  <c r="G483" i="5"/>
  <c r="G491" i="5"/>
  <c r="G499" i="5"/>
  <c r="G507" i="5"/>
  <c r="G515" i="5"/>
  <c r="G523" i="5"/>
  <c r="G531" i="5"/>
  <c r="G539" i="5"/>
  <c r="G547" i="5"/>
  <c r="G555" i="5"/>
  <c r="G563" i="5"/>
  <c r="G571" i="5"/>
  <c r="G579" i="5"/>
  <c r="G587" i="5"/>
  <c r="G595" i="5"/>
  <c r="G603" i="5"/>
  <c r="G611" i="5"/>
  <c r="G619" i="5"/>
  <c r="G627" i="5"/>
  <c r="G635" i="5"/>
  <c r="G643" i="5"/>
  <c r="G651" i="5"/>
  <c r="G659" i="5"/>
  <c r="G667" i="5"/>
  <c r="G675" i="5"/>
  <c r="G683" i="5"/>
  <c r="G12" i="5"/>
  <c r="G20" i="5"/>
  <c r="G28" i="5"/>
  <c r="G36" i="5"/>
  <c r="G44" i="5"/>
  <c r="G52" i="5"/>
  <c r="G60" i="5"/>
  <c r="G68" i="5"/>
  <c r="G76" i="5"/>
  <c r="G84" i="5"/>
  <c r="G92" i="5"/>
  <c r="G100" i="5"/>
  <c r="G108" i="5"/>
  <c r="G116" i="5"/>
  <c r="G124" i="5"/>
  <c r="G132" i="5"/>
  <c r="G140" i="5"/>
  <c r="G148" i="5"/>
  <c r="G156" i="5"/>
  <c r="G164" i="5"/>
  <c r="G172" i="5"/>
  <c r="G180" i="5"/>
  <c r="G188" i="5"/>
  <c r="G196" i="5"/>
  <c r="G204" i="5"/>
  <c r="G212" i="5"/>
  <c r="G220" i="5"/>
  <c r="G228" i="5"/>
  <c r="G236" i="5"/>
  <c r="G244" i="5"/>
  <c r="G252" i="5"/>
  <c r="G260" i="5"/>
  <c r="G268" i="5"/>
  <c r="G276" i="5"/>
  <c r="G284" i="5"/>
  <c r="G292" i="5"/>
  <c r="G300" i="5"/>
  <c r="G308" i="5"/>
  <c r="G316" i="5"/>
  <c r="G324" i="5"/>
  <c r="G332" i="5"/>
  <c r="G340" i="5"/>
  <c r="G348" i="5"/>
  <c r="G356" i="5"/>
  <c r="G364" i="5"/>
  <c r="G372" i="5"/>
  <c r="G380" i="5"/>
  <c r="G388" i="5"/>
  <c r="G396" i="5"/>
  <c r="G404" i="5"/>
  <c r="G412" i="5"/>
  <c r="G420" i="5"/>
  <c r="G428" i="5"/>
  <c r="G436" i="5"/>
  <c r="G444" i="5"/>
  <c r="G452" i="5"/>
  <c r="G460" i="5"/>
  <c r="G468" i="5"/>
  <c r="G476" i="5"/>
  <c r="G484" i="5"/>
  <c r="G492" i="5"/>
  <c r="G500" i="5"/>
  <c r="G508" i="5"/>
  <c r="G516" i="5"/>
  <c r="G524" i="5"/>
  <c r="G532" i="5"/>
  <c r="G540" i="5"/>
  <c r="G548" i="5"/>
  <c r="G556" i="5"/>
  <c r="G564" i="5"/>
  <c r="G572" i="5"/>
  <c r="G580" i="5"/>
  <c r="G588" i="5"/>
  <c r="G596" i="5"/>
  <c r="G604" i="5"/>
  <c r="G612" i="5"/>
  <c r="G620" i="5"/>
  <c r="G628" i="5"/>
  <c r="G636" i="5"/>
  <c r="G644" i="5"/>
  <c r="G652" i="5"/>
  <c r="G660" i="5"/>
  <c r="G668" i="5"/>
  <c r="G676" i="5"/>
  <c r="G684" i="5"/>
  <c r="G13" i="5"/>
  <c r="G21" i="5"/>
  <c r="G29" i="5"/>
  <c r="G37" i="5"/>
  <c r="G45" i="5"/>
  <c r="G53" i="5"/>
  <c r="G61" i="5"/>
  <c r="G69" i="5"/>
  <c r="G77" i="5"/>
  <c r="G85" i="5"/>
  <c r="G93" i="5"/>
  <c r="G101" i="5"/>
  <c r="G109" i="5"/>
  <c r="G117" i="5"/>
  <c r="G125" i="5"/>
  <c r="G133" i="5"/>
  <c r="G141" i="5"/>
  <c r="G149" i="5"/>
  <c r="G157" i="5"/>
  <c r="G165" i="5"/>
  <c r="G173" i="5"/>
  <c r="G181" i="5"/>
  <c r="G189" i="5"/>
  <c r="G197" i="5"/>
  <c r="G205" i="5"/>
  <c r="G213" i="5"/>
  <c r="G221" i="5"/>
  <c r="G229" i="5"/>
  <c r="G237" i="5"/>
  <c r="G245" i="5"/>
  <c r="G253" i="5"/>
  <c r="G261" i="5"/>
  <c r="G269" i="5"/>
  <c r="G277" i="5"/>
  <c r="G285" i="5"/>
  <c r="G293" i="5"/>
  <c r="G301" i="5"/>
  <c r="G309" i="5"/>
  <c r="G317" i="5"/>
  <c r="G325" i="5"/>
  <c r="G333" i="5"/>
  <c r="G341" i="5"/>
  <c r="G349" i="5"/>
  <c r="G357" i="5"/>
  <c r="G365" i="5"/>
  <c r="G373" i="5"/>
  <c r="G381" i="5"/>
  <c r="G389" i="5"/>
  <c r="G397" i="5"/>
  <c r="G405" i="5"/>
  <c r="G413" i="5"/>
  <c r="G421" i="5"/>
  <c r="G429" i="5"/>
  <c r="G437" i="5"/>
  <c r="G445" i="5"/>
  <c r="G453" i="5"/>
  <c r="G461" i="5"/>
  <c r="G469" i="5"/>
  <c r="G477" i="5"/>
  <c r="G485" i="5"/>
  <c r="G493" i="5"/>
  <c r="G501" i="5"/>
  <c r="G509" i="5"/>
  <c r="G517" i="5"/>
  <c r="G525" i="5"/>
  <c r="G533" i="5"/>
  <c r="G541" i="5"/>
  <c r="G549" i="5"/>
  <c r="G557" i="5"/>
  <c r="G565" i="5"/>
  <c r="G573" i="5"/>
  <c r="G581" i="5"/>
  <c r="G589" i="5"/>
  <c r="G597" i="5"/>
  <c r="G605" i="5"/>
  <c r="G613" i="5"/>
  <c r="G621" i="5"/>
  <c r="G629" i="5"/>
  <c r="G637" i="5"/>
  <c r="G645" i="5"/>
  <c r="G653" i="5"/>
  <c r="G661" i="5"/>
  <c r="G669" i="5"/>
  <c r="G677" i="5"/>
  <c r="G685" i="5"/>
  <c r="G686" i="5"/>
  <c r="G694" i="5"/>
  <c r="G702" i="5"/>
  <c r="G710" i="5"/>
  <c r="G718" i="5"/>
  <c r="G726" i="5"/>
  <c r="G734" i="5"/>
  <c r="G742" i="5"/>
  <c r="G750" i="5"/>
  <c r="G758" i="5"/>
  <c r="G766" i="5"/>
  <c r="G774" i="5"/>
  <c r="G782" i="5"/>
  <c r="G790" i="5"/>
  <c r="G798" i="5"/>
  <c r="G806" i="5"/>
  <c r="G814" i="5"/>
  <c r="G822" i="5"/>
  <c r="G830" i="5"/>
  <c r="G838" i="5"/>
  <c r="G846" i="5"/>
  <c r="G854" i="5"/>
  <c r="G862" i="5"/>
  <c r="G870" i="5"/>
  <c r="G878" i="5"/>
  <c r="G886" i="5"/>
  <c r="G894" i="5"/>
  <c r="G902" i="5"/>
  <c r="G910" i="5"/>
  <c r="G918" i="5"/>
  <c r="G926" i="5"/>
  <c r="G934" i="5"/>
  <c r="G942" i="5"/>
  <c r="G950" i="5"/>
  <c r="G958" i="5"/>
  <c r="G966" i="5"/>
  <c r="G974" i="5"/>
  <c r="G982" i="5"/>
  <c r="G990" i="5"/>
  <c r="G998" i="5"/>
  <c r="G1006" i="5"/>
  <c r="G1014" i="5"/>
  <c r="G1022" i="5"/>
  <c r="G1030" i="5"/>
  <c r="G1038" i="5"/>
  <c r="G1046" i="5"/>
  <c r="G1054" i="5"/>
  <c r="G1062" i="5"/>
  <c r="G1070" i="5"/>
  <c r="G1078" i="5"/>
  <c r="G1086" i="5"/>
  <c r="G1094" i="5"/>
  <c r="G1102" i="5"/>
  <c r="G1110" i="5"/>
  <c r="G1118" i="5"/>
  <c r="G1126" i="5"/>
  <c r="G1134" i="5"/>
  <c r="G1142" i="5"/>
  <c r="G1150" i="5"/>
  <c r="G1158" i="5"/>
  <c r="G1166" i="5"/>
  <c r="G1174" i="5"/>
  <c r="G1182" i="5"/>
  <c r="G1190" i="5"/>
  <c r="G1198" i="5"/>
  <c r="G1206" i="5"/>
  <c r="G1214" i="5"/>
  <c r="G1222" i="5"/>
  <c r="G1230" i="5"/>
  <c r="G1238" i="5"/>
  <c r="G1246" i="5"/>
  <c r="G1254" i="5"/>
  <c r="G1262" i="5"/>
  <c r="G1270" i="5"/>
  <c r="G1278" i="5"/>
  <c r="G1286" i="5"/>
  <c r="G1294" i="5"/>
  <c r="G1302" i="5"/>
  <c r="G1310" i="5"/>
  <c r="G1318" i="5"/>
  <c r="G1326" i="5"/>
  <c r="G1334" i="5"/>
  <c r="G1342" i="5"/>
  <c r="G1350" i="5"/>
  <c r="G1358" i="5"/>
  <c r="G1366" i="5"/>
  <c r="G687" i="5"/>
  <c r="G695" i="5"/>
  <c r="G703" i="5"/>
  <c r="G711" i="5"/>
  <c r="G719" i="5"/>
  <c r="G727" i="5"/>
  <c r="G735" i="5"/>
  <c r="G743" i="5"/>
  <c r="G751" i="5"/>
  <c r="G759" i="5"/>
  <c r="G767" i="5"/>
  <c r="G775" i="5"/>
  <c r="G783" i="5"/>
  <c r="G791" i="5"/>
  <c r="G799" i="5"/>
  <c r="G807" i="5"/>
  <c r="G815" i="5"/>
  <c r="G823" i="5"/>
  <c r="G831" i="5"/>
  <c r="G839" i="5"/>
  <c r="G847" i="5"/>
  <c r="G855" i="5"/>
  <c r="G863" i="5"/>
  <c r="G871" i="5"/>
  <c r="G879" i="5"/>
  <c r="G887" i="5"/>
  <c r="G895" i="5"/>
  <c r="G903" i="5"/>
  <c r="G911" i="5"/>
  <c r="G919" i="5"/>
  <c r="G927" i="5"/>
  <c r="G935" i="5"/>
  <c r="G943" i="5"/>
  <c r="G951" i="5"/>
  <c r="G959" i="5"/>
  <c r="G967" i="5"/>
  <c r="G975" i="5"/>
  <c r="G983" i="5"/>
  <c r="G991" i="5"/>
  <c r="G999" i="5"/>
  <c r="G1007" i="5"/>
  <c r="G1015" i="5"/>
  <c r="G1023" i="5"/>
  <c r="G1031" i="5"/>
  <c r="G1039" i="5"/>
  <c r="G1047" i="5"/>
  <c r="G1055" i="5"/>
  <c r="G1063" i="5"/>
  <c r="G1071" i="5"/>
  <c r="G1079" i="5"/>
  <c r="G1087" i="5"/>
  <c r="G1095" i="5"/>
  <c r="G1103" i="5"/>
  <c r="G1111" i="5"/>
  <c r="G1119" i="5"/>
  <c r="G1127" i="5"/>
  <c r="G1135" i="5"/>
  <c r="G1143" i="5"/>
  <c r="G1151" i="5"/>
  <c r="G1159" i="5"/>
  <c r="G1167" i="5"/>
  <c r="G1175" i="5"/>
  <c r="G1183" i="5"/>
  <c r="G1191" i="5"/>
  <c r="G1199" i="5"/>
  <c r="G1207" i="5"/>
  <c r="G1215" i="5"/>
  <c r="G1223" i="5"/>
  <c r="G1231" i="5"/>
  <c r="G1239" i="5"/>
  <c r="G1247" i="5"/>
  <c r="G1255" i="5"/>
  <c r="G1263" i="5"/>
  <c r="G1271" i="5"/>
  <c r="G1279" i="5"/>
  <c r="G1287" i="5"/>
  <c r="G1295" i="5"/>
  <c r="G1303" i="5"/>
  <c r="G1311" i="5"/>
  <c r="G1319" i="5"/>
  <c r="G1327" i="5"/>
  <c r="G1335" i="5"/>
  <c r="G1343" i="5"/>
  <c r="G1351" i="5"/>
  <c r="G1359" i="5"/>
  <c r="G1367" i="5"/>
  <c r="G688" i="5"/>
  <c r="G696" i="5"/>
  <c r="G704" i="5"/>
  <c r="G712" i="5"/>
  <c r="G720" i="5"/>
  <c r="G728" i="5"/>
  <c r="G736" i="5"/>
  <c r="G744" i="5"/>
  <c r="G752" i="5"/>
  <c r="G760" i="5"/>
  <c r="G768" i="5"/>
  <c r="G776" i="5"/>
  <c r="G784" i="5"/>
  <c r="G792" i="5"/>
  <c r="G800" i="5"/>
  <c r="G808" i="5"/>
  <c r="G816" i="5"/>
  <c r="G824" i="5"/>
  <c r="G832" i="5"/>
  <c r="G840" i="5"/>
  <c r="G848" i="5"/>
  <c r="G856" i="5"/>
  <c r="G864" i="5"/>
  <c r="G872" i="5"/>
  <c r="G880" i="5"/>
  <c r="G888" i="5"/>
  <c r="G896" i="5"/>
  <c r="G904" i="5"/>
  <c r="G912" i="5"/>
  <c r="G920" i="5"/>
  <c r="G928" i="5"/>
  <c r="G936" i="5"/>
  <c r="G944" i="5"/>
  <c r="G952" i="5"/>
  <c r="G960" i="5"/>
  <c r="G968" i="5"/>
  <c r="G976" i="5"/>
  <c r="G984" i="5"/>
  <c r="G992" i="5"/>
  <c r="G1000" i="5"/>
  <c r="G1008" i="5"/>
  <c r="G1016" i="5"/>
  <c r="G1024" i="5"/>
  <c r="G1032" i="5"/>
  <c r="G1040" i="5"/>
  <c r="G1048" i="5"/>
  <c r="G1056" i="5"/>
  <c r="G1064" i="5"/>
  <c r="G1072" i="5"/>
  <c r="G1080" i="5"/>
  <c r="G1088" i="5"/>
  <c r="G1096" i="5"/>
  <c r="G1104" i="5"/>
  <c r="G1112" i="5"/>
  <c r="G1120" i="5"/>
  <c r="G1128" i="5"/>
  <c r="G1136" i="5"/>
  <c r="G1144" i="5"/>
  <c r="G1152" i="5"/>
  <c r="G1160" i="5"/>
  <c r="G1168" i="5"/>
  <c r="G1176" i="5"/>
  <c r="G1184" i="5"/>
  <c r="G1192" i="5"/>
  <c r="G1200" i="5"/>
  <c r="G1208" i="5"/>
  <c r="G1216" i="5"/>
  <c r="G1224" i="5"/>
  <c r="G1232" i="5"/>
  <c r="G1240" i="5"/>
  <c r="G1248" i="5"/>
  <c r="G1256" i="5"/>
  <c r="G1264" i="5"/>
  <c r="G1272" i="5"/>
  <c r="G1280" i="5"/>
  <c r="G1288" i="5"/>
  <c r="G1296" i="5"/>
  <c r="G1304" i="5"/>
  <c r="G1312" i="5"/>
  <c r="G1320" i="5"/>
  <c r="G1328" i="5"/>
  <c r="G1336" i="5"/>
  <c r="G1344" i="5"/>
  <c r="G1352" i="5"/>
  <c r="G1360" i="5"/>
  <c r="G689" i="5"/>
  <c r="G697" i="5"/>
  <c r="G705" i="5"/>
  <c r="G713" i="5"/>
  <c r="G721" i="5"/>
  <c r="G729" i="5"/>
  <c r="G737" i="5"/>
  <c r="G745" i="5"/>
  <c r="G753" i="5"/>
  <c r="G761" i="5"/>
  <c r="G769" i="5"/>
  <c r="G777" i="5"/>
  <c r="G785" i="5"/>
  <c r="G793" i="5"/>
  <c r="G801" i="5"/>
  <c r="G809" i="5"/>
  <c r="G817" i="5"/>
  <c r="G825" i="5"/>
  <c r="G833" i="5"/>
  <c r="G841" i="5"/>
  <c r="G849" i="5"/>
  <c r="G857" i="5"/>
  <c r="G865" i="5"/>
  <c r="G873" i="5"/>
  <c r="G881" i="5"/>
  <c r="G889" i="5"/>
  <c r="G897" i="5"/>
  <c r="G905" i="5"/>
  <c r="G913" i="5"/>
  <c r="G921" i="5"/>
  <c r="G929" i="5"/>
  <c r="G937" i="5"/>
  <c r="G945" i="5"/>
  <c r="G953" i="5"/>
  <c r="G961" i="5"/>
  <c r="G969" i="5"/>
  <c r="G977" i="5"/>
  <c r="G985" i="5"/>
  <c r="G993" i="5"/>
  <c r="G1001" i="5"/>
  <c r="G1009" i="5"/>
  <c r="G1017" i="5"/>
  <c r="G1025" i="5"/>
  <c r="G1033" i="5"/>
  <c r="G1041" i="5"/>
  <c r="G1049" i="5"/>
  <c r="G1057" i="5"/>
  <c r="G1065" i="5"/>
  <c r="G1073" i="5"/>
  <c r="G1081" i="5"/>
  <c r="G1089" i="5"/>
  <c r="G1097" i="5"/>
  <c r="G1105" i="5"/>
  <c r="G1113" i="5"/>
  <c r="G1121" i="5"/>
  <c r="G1129" i="5"/>
  <c r="G1137" i="5"/>
  <c r="G1145" i="5"/>
  <c r="G1153" i="5"/>
  <c r="G1161" i="5"/>
  <c r="G1169" i="5"/>
  <c r="G1177" i="5"/>
  <c r="G1185" i="5"/>
  <c r="G1193" i="5"/>
  <c r="G1201" i="5"/>
  <c r="G1209" i="5"/>
  <c r="G1217" i="5"/>
  <c r="G1225" i="5"/>
  <c r="G1233" i="5"/>
  <c r="G1241" i="5"/>
  <c r="G1249" i="5"/>
  <c r="G1257" i="5"/>
  <c r="G1265" i="5"/>
  <c r="G1273" i="5"/>
  <c r="G1281" i="5"/>
  <c r="G1289" i="5"/>
  <c r="G1297" i="5"/>
  <c r="G1305" i="5"/>
  <c r="G1313" i="5"/>
  <c r="G1321" i="5"/>
  <c r="G1329" i="5"/>
  <c r="G1337" i="5"/>
  <c r="G1345" i="5"/>
  <c r="G1353" i="5"/>
  <c r="G1361" i="5"/>
  <c r="G690" i="5"/>
  <c r="G698" i="5"/>
  <c r="G706" i="5"/>
  <c r="G714" i="5"/>
  <c r="G722" i="5"/>
  <c r="G730" i="5"/>
  <c r="G738" i="5"/>
  <c r="G746" i="5"/>
  <c r="G754" i="5"/>
  <c r="G762" i="5"/>
  <c r="G770" i="5"/>
  <c r="G778" i="5"/>
  <c r="G786" i="5"/>
  <c r="G794" i="5"/>
  <c r="G802" i="5"/>
  <c r="G810" i="5"/>
  <c r="G818" i="5"/>
  <c r="G826" i="5"/>
  <c r="G834" i="5"/>
  <c r="G842" i="5"/>
  <c r="G850" i="5"/>
  <c r="G858" i="5"/>
  <c r="G866" i="5"/>
  <c r="G874" i="5"/>
  <c r="G882" i="5"/>
  <c r="G890" i="5"/>
  <c r="G898" i="5"/>
  <c r="G906" i="5"/>
  <c r="G914" i="5"/>
  <c r="G922" i="5"/>
  <c r="G930" i="5"/>
  <c r="G938" i="5"/>
  <c r="G946" i="5"/>
  <c r="G954" i="5"/>
  <c r="G962" i="5"/>
  <c r="G970" i="5"/>
  <c r="G978" i="5"/>
  <c r="G986" i="5"/>
  <c r="G994" i="5"/>
  <c r="G1002" i="5"/>
  <c r="G1010" i="5"/>
  <c r="G1018" i="5"/>
  <c r="G1026" i="5"/>
  <c r="G1034" i="5"/>
  <c r="G1042" i="5"/>
  <c r="G1050" i="5"/>
  <c r="G1058" i="5"/>
  <c r="G1066" i="5"/>
  <c r="G1074" i="5"/>
  <c r="G1082" i="5"/>
  <c r="G1090" i="5"/>
  <c r="G1098" i="5"/>
  <c r="G1106" i="5"/>
  <c r="G1114" i="5"/>
  <c r="G1122" i="5"/>
  <c r="G1130" i="5"/>
  <c r="G1138" i="5"/>
  <c r="G1146" i="5"/>
  <c r="G1154" i="5"/>
  <c r="G1162" i="5"/>
  <c r="G1170" i="5"/>
  <c r="G1178" i="5"/>
  <c r="G1186" i="5"/>
  <c r="G1194" i="5"/>
  <c r="G1202" i="5"/>
  <c r="G1210" i="5"/>
  <c r="G1218" i="5"/>
  <c r="G1226" i="5"/>
  <c r="G1234" i="5"/>
  <c r="G1242" i="5"/>
  <c r="G1250" i="5"/>
  <c r="G1258" i="5"/>
  <c r="G1266" i="5"/>
  <c r="G1274" i="5"/>
  <c r="G1282" i="5"/>
  <c r="G1290" i="5"/>
  <c r="G1298" i="5"/>
  <c r="G1306" i="5"/>
  <c r="G1314" i="5"/>
  <c r="G1322" i="5"/>
  <c r="G1330" i="5"/>
  <c r="G1338" i="5"/>
  <c r="G1346" i="5"/>
  <c r="G1354" i="5"/>
  <c r="G1362" i="5"/>
  <c r="G691" i="5"/>
  <c r="G699" i="5"/>
  <c r="G707" i="5"/>
  <c r="G715" i="5"/>
  <c r="G723" i="5"/>
  <c r="G731" i="5"/>
  <c r="G739" i="5"/>
  <c r="G747" i="5"/>
  <c r="G755" i="5"/>
  <c r="G763" i="5"/>
  <c r="G771" i="5"/>
  <c r="G779" i="5"/>
  <c r="G787" i="5"/>
  <c r="G795" i="5"/>
  <c r="G803" i="5"/>
  <c r="G811" i="5"/>
  <c r="G819" i="5"/>
  <c r="G827" i="5"/>
  <c r="G835" i="5"/>
  <c r="G843" i="5"/>
  <c r="G851" i="5"/>
  <c r="G859" i="5"/>
  <c r="G867" i="5"/>
  <c r="G875" i="5"/>
  <c r="G883" i="5"/>
  <c r="G891" i="5"/>
  <c r="G899" i="5"/>
  <c r="G907" i="5"/>
  <c r="G915" i="5"/>
  <c r="G923" i="5"/>
  <c r="G931" i="5"/>
  <c r="G939" i="5"/>
  <c r="G947" i="5"/>
  <c r="G955" i="5"/>
  <c r="G963" i="5"/>
  <c r="G971" i="5"/>
  <c r="G979" i="5"/>
  <c r="G987" i="5"/>
  <c r="G995" i="5"/>
  <c r="G1003" i="5"/>
  <c r="G1011" i="5"/>
  <c r="G1019" i="5"/>
  <c r="G1027" i="5"/>
  <c r="G1035" i="5"/>
  <c r="G1043" i="5"/>
  <c r="G1051" i="5"/>
  <c r="G1059" i="5"/>
  <c r="G1067" i="5"/>
  <c r="G1075" i="5"/>
  <c r="G1083" i="5"/>
  <c r="G1091" i="5"/>
  <c r="G1099" i="5"/>
  <c r="G1107" i="5"/>
  <c r="G1115" i="5"/>
  <c r="G1123" i="5"/>
  <c r="G1131" i="5"/>
  <c r="G1139" i="5"/>
  <c r="G1147" i="5"/>
  <c r="G1155" i="5"/>
  <c r="G1163" i="5"/>
  <c r="G1171" i="5"/>
  <c r="G1179" i="5"/>
  <c r="G1187" i="5"/>
  <c r="G1195" i="5"/>
  <c r="G1203" i="5"/>
  <c r="G1211" i="5"/>
  <c r="G1219" i="5"/>
  <c r="G1227" i="5"/>
  <c r="G1235" i="5"/>
  <c r="G1243" i="5"/>
  <c r="G1251" i="5"/>
  <c r="G1259" i="5"/>
  <c r="G1267" i="5"/>
  <c r="G1275" i="5"/>
  <c r="G1283" i="5"/>
  <c r="G1291" i="5"/>
  <c r="G1299" i="5"/>
  <c r="G1307" i="5"/>
  <c r="G1315" i="5"/>
  <c r="G1323" i="5"/>
  <c r="G1331" i="5"/>
  <c r="G1339" i="5"/>
  <c r="G1347" i="5"/>
  <c r="G1355" i="5"/>
  <c r="G1363" i="5"/>
  <c r="G692" i="5"/>
  <c r="G700" i="5"/>
  <c r="G708" i="5"/>
  <c r="G716" i="5"/>
  <c r="G724" i="5"/>
  <c r="G732" i="5"/>
  <c r="G740" i="5"/>
  <c r="G748" i="5"/>
  <c r="G756" i="5"/>
  <c r="G764" i="5"/>
  <c r="G772" i="5"/>
  <c r="G780" i="5"/>
  <c r="G788" i="5"/>
  <c r="G796" i="5"/>
  <c r="G804" i="5"/>
  <c r="G812" i="5"/>
  <c r="G820" i="5"/>
  <c r="G828" i="5"/>
  <c r="G836" i="5"/>
  <c r="G844" i="5"/>
  <c r="G852" i="5"/>
  <c r="G860" i="5"/>
  <c r="G868" i="5"/>
  <c r="G876" i="5"/>
  <c r="G884" i="5"/>
  <c r="G892" i="5"/>
  <c r="G900" i="5"/>
  <c r="G908" i="5"/>
  <c r="G916" i="5"/>
  <c r="G924" i="5"/>
  <c r="G932" i="5"/>
  <c r="G940" i="5"/>
  <c r="G948" i="5"/>
  <c r="G956" i="5"/>
  <c r="G964" i="5"/>
  <c r="G972" i="5"/>
  <c r="G980" i="5"/>
  <c r="G988" i="5"/>
  <c r="G996" i="5"/>
  <c r="G1004" i="5"/>
  <c r="G1012" i="5"/>
  <c r="G1020" i="5"/>
  <c r="G1028" i="5"/>
  <c r="G1036" i="5"/>
  <c r="G1044" i="5"/>
  <c r="G1052" i="5"/>
  <c r="G1060" i="5"/>
  <c r="G1068" i="5"/>
  <c r="G1076" i="5"/>
  <c r="G1084" i="5"/>
  <c r="G1092" i="5"/>
  <c r="G1100" i="5"/>
  <c r="G1108" i="5"/>
  <c r="G1116" i="5"/>
  <c r="G1124" i="5"/>
  <c r="G1132" i="5"/>
  <c r="G1140" i="5"/>
  <c r="G1148" i="5"/>
  <c r="G1156" i="5"/>
  <c r="G1164" i="5"/>
  <c r="G1172" i="5"/>
  <c r="G1180" i="5"/>
  <c r="G1188" i="5"/>
  <c r="G1196" i="5"/>
  <c r="G1204" i="5"/>
  <c r="G1212" i="5"/>
  <c r="G1220" i="5"/>
  <c r="G1228" i="5"/>
  <c r="G1236" i="5"/>
  <c r="G1244" i="5"/>
  <c r="G1252" i="5"/>
  <c r="G1260" i="5"/>
  <c r="G1268" i="5"/>
  <c r="G1276" i="5"/>
  <c r="G1284" i="5"/>
  <c r="G1292" i="5"/>
  <c r="G1300" i="5"/>
  <c r="G1308" i="5"/>
  <c r="G1316" i="5"/>
  <c r="G1324" i="5"/>
  <c r="G1332" i="5"/>
  <c r="G1340" i="5"/>
  <c r="G1348" i="5"/>
  <c r="G1356" i="5"/>
  <c r="G1364" i="5"/>
  <c r="G693" i="5"/>
  <c r="G701" i="5"/>
  <c r="G709" i="5"/>
  <c r="G717" i="5"/>
  <c r="G725" i="5"/>
  <c r="G733" i="5"/>
  <c r="G741" i="5"/>
  <c r="G749" i="5"/>
  <c r="G757" i="5"/>
  <c r="G765" i="5"/>
  <c r="G773" i="5"/>
  <c r="G781" i="5"/>
  <c r="G789" i="5"/>
  <c r="G797" i="5"/>
  <c r="G805" i="5"/>
  <c r="G813" i="5"/>
  <c r="G821" i="5"/>
  <c r="G829" i="5"/>
  <c r="G837" i="5"/>
  <c r="G845" i="5"/>
  <c r="G853" i="5"/>
  <c r="G861" i="5"/>
  <c r="G869" i="5"/>
  <c r="G877" i="5"/>
  <c r="G885" i="5"/>
  <c r="G893" i="5"/>
  <c r="G901" i="5"/>
  <c r="G909" i="5"/>
  <c r="G917" i="5"/>
  <c r="G925" i="5"/>
  <c r="G933" i="5"/>
  <c r="G941" i="5"/>
  <c r="G949" i="5"/>
  <c r="G957" i="5"/>
  <c r="G965" i="5"/>
  <c r="G973" i="5"/>
  <c r="G981" i="5"/>
  <c r="G989" i="5"/>
  <c r="G997" i="5"/>
  <c r="G1005" i="5"/>
  <c r="G1013" i="5"/>
  <c r="G1021" i="5"/>
  <c r="G1029" i="5"/>
  <c r="G1037" i="5"/>
  <c r="G1045" i="5"/>
  <c r="G1053" i="5"/>
  <c r="G1061" i="5"/>
  <c r="G1069" i="5"/>
  <c r="G1077" i="5"/>
  <c r="G1085" i="5"/>
  <c r="G1093" i="5"/>
  <c r="G1101" i="5"/>
  <c r="G1109" i="5"/>
  <c r="G1117" i="5"/>
  <c r="G1125" i="5"/>
  <c r="G1133" i="5"/>
  <c r="G1141" i="5"/>
  <c r="G1149" i="5"/>
  <c r="G1157" i="5"/>
  <c r="G1165" i="5"/>
  <c r="G1173" i="5"/>
  <c r="G1181" i="5"/>
  <c r="G1189" i="5"/>
  <c r="G1197" i="5"/>
  <c r="G1205" i="5"/>
  <c r="G1213" i="5"/>
  <c r="G1221" i="5"/>
  <c r="G1229" i="5"/>
  <c r="G1237" i="5"/>
  <c r="G1245" i="5"/>
  <c r="G1253" i="5"/>
  <c r="G1261" i="5"/>
  <c r="G1269" i="5"/>
  <c r="G1277" i="5"/>
  <c r="G1285" i="5"/>
  <c r="G1293" i="5"/>
  <c r="G1301" i="5"/>
  <c r="G1309" i="5"/>
  <c r="G1317" i="5"/>
  <c r="G1325" i="5"/>
  <c r="G1333" i="5"/>
  <c r="G1341" i="5"/>
  <c r="G1349" i="5"/>
  <c r="G1357" i="5"/>
  <c r="G1365" i="5"/>
  <c r="G1368" i="5"/>
  <c r="G1376" i="5"/>
  <c r="G1384" i="5"/>
  <c r="G1392" i="5"/>
  <c r="G1400" i="5"/>
  <c r="G1408" i="5"/>
  <c r="G1416" i="5"/>
  <c r="G1424" i="5"/>
  <c r="G1432" i="5"/>
  <c r="G1440" i="5"/>
  <c r="G1448" i="5"/>
  <c r="G1456" i="5"/>
  <c r="G1464" i="5"/>
  <c r="G1472" i="5"/>
  <c r="G1480" i="5"/>
  <c r="G1488" i="5"/>
  <c r="G1496" i="5"/>
  <c r="G1504" i="5"/>
  <c r="G1512" i="5"/>
  <c r="G1520" i="5"/>
  <c r="G1528" i="5"/>
  <c r="G1536" i="5"/>
  <c r="G1544" i="5"/>
  <c r="G1552" i="5"/>
  <c r="G1560" i="5"/>
  <c r="G1568" i="5"/>
  <c r="G1576" i="5"/>
  <c r="G1584" i="5"/>
  <c r="G1592" i="5"/>
  <c r="G1600" i="5"/>
  <c r="G1608" i="5"/>
  <c r="G1616" i="5"/>
  <c r="G1624" i="5"/>
  <c r="G1632" i="5"/>
  <c r="G1640" i="5"/>
  <c r="G1648" i="5"/>
  <c r="G1656" i="5"/>
  <c r="G1664" i="5"/>
  <c r="G1672" i="5"/>
  <c r="G1680" i="5"/>
  <c r="G1688" i="5"/>
  <c r="G1696" i="5"/>
  <c r="G1704" i="5"/>
  <c r="G1712" i="5"/>
  <c r="G1720" i="5"/>
  <c r="G1369" i="5"/>
  <c r="G1377" i="5"/>
  <c r="G1385" i="5"/>
  <c r="G1393" i="5"/>
  <c r="G1401" i="5"/>
  <c r="G1409" i="5"/>
  <c r="G1417" i="5"/>
  <c r="G1425" i="5"/>
  <c r="G1433" i="5"/>
  <c r="G1441" i="5"/>
  <c r="G1449" i="5"/>
  <c r="G1457" i="5"/>
  <c r="G1465" i="5"/>
  <c r="G1473" i="5"/>
  <c r="G1481" i="5"/>
  <c r="G1489" i="5"/>
  <c r="G1497" i="5"/>
  <c r="G1505" i="5"/>
  <c r="G1513" i="5"/>
  <c r="G1521" i="5"/>
  <c r="G1529" i="5"/>
  <c r="G1537" i="5"/>
  <c r="G1545" i="5"/>
  <c r="G1553" i="5"/>
  <c r="G1561" i="5"/>
  <c r="G1569" i="5"/>
  <c r="G1577" i="5"/>
  <c r="G1370" i="5"/>
  <c r="G1378" i="5"/>
  <c r="G1386" i="5"/>
  <c r="G1394" i="5"/>
  <c r="G1402" i="5"/>
  <c r="G1410" i="5"/>
  <c r="G1418" i="5"/>
  <c r="G1426" i="5"/>
  <c r="G1434" i="5"/>
  <c r="G1442" i="5"/>
  <c r="G1450" i="5"/>
  <c r="G1458" i="5"/>
  <c r="G1466" i="5"/>
  <c r="G1474" i="5"/>
  <c r="G1482" i="5"/>
  <c r="G1490" i="5"/>
  <c r="G1498" i="5"/>
  <c r="G1506" i="5"/>
  <c r="G1514" i="5"/>
  <c r="G1522" i="5"/>
  <c r="G1530" i="5"/>
  <c r="G1538" i="5"/>
  <c r="G1546" i="5"/>
  <c r="G1554" i="5"/>
  <c r="G1562" i="5"/>
  <c r="G1570" i="5"/>
  <c r="G1578" i="5"/>
  <c r="G1586" i="5"/>
  <c r="G1594" i="5"/>
  <c r="G1602" i="5"/>
  <c r="G1610" i="5"/>
  <c r="G1618" i="5"/>
  <c r="G1626" i="5"/>
  <c r="G1634" i="5"/>
  <c r="G1642" i="5"/>
  <c r="G1650" i="5"/>
  <c r="G1658" i="5"/>
  <c r="G1666" i="5"/>
  <c r="G1674" i="5"/>
  <c r="G1682" i="5"/>
  <c r="G1690" i="5"/>
  <c r="G1698" i="5"/>
  <c r="G1706" i="5"/>
  <c r="G1714" i="5"/>
  <c r="G1722" i="5"/>
  <c r="G1730" i="5"/>
  <c r="G1738" i="5"/>
  <c r="G1746" i="5"/>
  <c r="G1754" i="5"/>
  <c r="G1762" i="5"/>
  <c r="G1770" i="5"/>
  <c r="G1778" i="5"/>
  <c r="G1786" i="5"/>
  <c r="G1794" i="5"/>
  <c r="G1802" i="5"/>
  <c r="G1810" i="5"/>
  <c r="G1818" i="5"/>
  <c r="G1826" i="5"/>
  <c r="G1834" i="5"/>
  <c r="G1842" i="5"/>
  <c r="G1850" i="5"/>
  <c r="G1858" i="5"/>
  <c r="G1866" i="5"/>
  <c r="G1874" i="5"/>
  <c r="G1882" i="5"/>
  <c r="G1890" i="5"/>
  <c r="G1898" i="5"/>
  <c r="G1906" i="5"/>
  <c r="G1914" i="5"/>
  <c r="G1922" i="5"/>
  <c r="G1930" i="5"/>
  <c r="G1938" i="5"/>
  <c r="G1946" i="5"/>
  <c r="G1954" i="5"/>
  <c r="G1962" i="5"/>
  <c r="G1970" i="5"/>
  <c r="G1978" i="5"/>
  <c r="G1986" i="5"/>
  <c r="G1994" i="5"/>
  <c r="G2002" i="5"/>
  <c r="G2010" i="5"/>
  <c r="G2018" i="5"/>
  <c r="G2026" i="5"/>
  <c r="G2034" i="5"/>
  <c r="G2042" i="5"/>
  <c r="G2050" i="5"/>
  <c r="G1371" i="5"/>
  <c r="G1379" i="5"/>
  <c r="G1387" i="5"/>
  <c r="G1395" i="5"/>
  <c r="G1403" i="5"/>
  <c r="G1411" i="5"/>
  <c r="G1419" i="5"/>
  <c r="G1427" i="5"/>
  <c r="G1435" i="5"/>
  <c r="G1443" i="5"/>
  <c r="G1451" i="5"/>
  <c r="G1459" i="5"/>
  <c r="G1467" i="5"/>
  <c r="G1475" i="5"/>
  <c r="G1483" i="5"/>
  <c r="G1491" i="5"/>
  <c r="G1499" i="5"/>
  <c r="G1507" i="5"/>
  <c r="G1515" i="5"/>
  <c r="G1523" i="5"/>
  <c r="G1531" i="5"/>
  <c r="G1539" i="5"/>
  <c r="G1547" i="5"/>
  <c r="G1555" i="5"/>
  <c r="G1563" i="5"/>
  <c r="G1571" i="5"/>
  <c r="G1579" i="5"/>
  <c r="G1587" i="5"/>
  <c r="G1595" i="5"/>
  <c r="G1603" i="5"/>
  <c r="G1611" i="5"/>
  <c r="G1619" i="5"/>
  <c r="G1627" i="5"/>
  <c r="G1635" i="5"/>
  <c r="G1643" i="5"/>
  <c r="G1651" i="5"/>
  <c r="G1659" i="5"/>
  <c r="G1667" i="5"/>
  <c r="G1675" i="5"/>
  <c r="G1683" i="5"/>
  <c r="G1691" i="5"/>
  <c r="G1699" i="5"/>
  <c r="G1707" i="5"/>
  <c r="G1715" i="5"/>
  <c r="G1723" i="5"/>
  <c r="G1731" i="5"/>
  <c r="G1739" i="5"/>
  <c r="G1747" i="5"/>
  <c r="G1755" i="5"/>
  <c r="G1763" i="5"/>
  <c r="G1771" i="5"/>
  <c r="G1779" i="5"/>
  <c r="G1787" i="5"/>
  <c r="G1795" i="5"/>
  <c r="G1803" i="5"/>
  <c r="G1811" i="5"/>
  <c r="G1819" i="5"/>
  <c r="G1827" i="5"/>
  <c r="G1835" i="5"/>
  <c r="G1843" i="5"/>
  <c r="G1851" i="5"/>
  <c r="G1859" i="5"/>
  <c r="G1867" i="5"/>
  <c r="G1875" i="5"/>
  <c r="G1883" i="5"/>
  <c r="G1891" i="5"/>
  <c r="G1899" i="5"/>
  <c r="G1907" i="5"/>
  <c r="G1915" i="5"/>
  <c r="G1923" i="5"/>
  <c r="G1931" i="5"/>
  <c r="G1939" i="5"/>
  <c r="G1947" i="5"/>
  <c r="G1955" i="5"/>
  <c r="G1963" i="5"/>
  <c r="G1971" i="5"/>
  <c r="G1979" i="5"/>
  <c r="G1987" i="5"/>
  <c r="G1995" i="5"/>
  <c r="G2003" i="5"/>
  <c r="G2011" i="5"/>
  <c r="G2019" i="5"/>
  <c r="G2027" i="5"/>
  <c r="G2035" i="5"/>
  <c r="G2043" i="5"/>
  <c r="G1372" i="5"/>
  <c r="G1380" i="5"/>
  <c r="G1388" i="5"/>
  <c r="G1396" i="5"/>
  <c r="G1404" i="5"/>
  <c r="G1412" i="5"/>
  <c r="G1420" i="5"/>
  <c r="G1428" i="5"/>
  <c r="G1436" i="5"/>
  <c r="G1444" i="5"/>
  <c r="G1452" i="5"/>
  <c r="G1460" i="5"/>
  <c r="G1468" i="5"/>
  <c r="G1476" i="5"/>
  <c r="G1484" i="5"/>
  <c r="G1492" i="5"/>
  <c r="G1500" i="5"/>
  <c r="G1508" i="5"/>
  <c r="G1516" i="5"/>
  <c r="G1524" i="5"/>
  <c r="G1532" i="5"/>
  <c r="G1540" i="5"/>
  <c r="G1548" i="5"/>
  <c r="G1556" i="5"/>
  <c r="G1564" i="5"/>
  <c r="G1572" i="5"/>
  <c r="G1580" i="5"/>
  <c r="G1588" i="5"/>
  <c r="G1596" i="5"/>
  <c r="G1604" i="5"/>
  <c r="G1612" i="5"/>
  <c r="G1620" i="5"/>
  <c r="G1628" i="5"/>
  <c r="G1636" i="5"/>
  <c r="G1644" i="5"/>
  <c r="G1652" i="5"/>
  <c r="G1660" i="5"/>
  <c r="G1668" i="5"/>
  <c r="G1676" i="5"/>
  <c r="G1684" i="5"/>
  <c r="G1692" i="5"/>
  <c r="G1700" i="5"/>
  <c r="G1708" i="5"/>
  <c r="G1716" i="5"/>
  <c r="G1724" i="5"/>
  <c r="G1732" i="5"/>
  <c r="G1740" i="5"/>
  <c r="G1748" i="5"/>
  <c r="G1756" i="5"/>
  <c r="G1764" i="5"/>
  <c r="G1772" i="5"/>
  <c r="G1780" i="5"/>
  <c r="G1788" i="5"/>
  <c r="G1796" i="5"/>
  <c r="G1804" i="5"/>
  <c r="G1812" i="5"/>
  <c r="G1820" i="5"/>
  <c r="G1828" i="5"/>
  <c r="G1836" i="5"/>
  <c r="G1844" i="5"/>
  <c r="G1852" i="5"/>
  <c r="G1860" i="5"/>
  <c r="G1868" i="5"/>
  <c r="G1876" i="5"/>
  <c r="G1884" i="5"/>
  <c r="G1892" i="5"/>
  <c r="G1900" i="5"/>
  <c r="G1908" i="5"/>
  <c r="G1916" i="5"/>
  <c r="G1924" i="5"/>
  <c r="G1932" i="5"/>
  <c r="G1940" i="5"/>
  <c r="G1948" i="5"/>
  <c r="G1956" i="5"/>
  <c r="G1964" i="5"/>
  <c r="G1972" i="5"/>
  <c r="G1980" i="5"/>
  <c r="G1988" i="5"/>
  <c r="G1996" i="5"/>
  <c r="G2004" i="5"/>
  <c r="G2012" i="5"/>
  <c r="G2020" i="5"/>
  <c r="G2028" i="5"/>
  <c r="G2036" i="5"/>
  <c r="G2044" i="5"/>
  <c r="G1373" i="5"/>
  <c r="G1381" i="5"/>
  <c r="G1389" i="5"/>
  <c r="G1397" i="5"/>
  <c r="G1405" i="5"/>
  <c r="G1413" i="5"/>
  <c r="G1421" i="5"/>
  <c r="G1429" i="5"/>
  <c r="G1437" i="5"/>
  <c r="G1445" i="5"/>
  <c r="G1453" i="5"/>
  <c r="G1461" i="5"/>
  <c r="G1469" i="5"/>
  <c r="G1477" i="5"/>
  <c r="G1485" i="5"/>
  <c r="G1493" i="5"/>
  <c r="G1501" i="5"/>
  <c r="G1509" i="5"/>
  <c r="G1517" i="5"/>
  <c r="G1525" i="5"/>
  <c r="G1533" i="5"/>
  <c r="G1541" i="5"/>
  <c r="G1549" i="5"/>
  <c r="G1557" i="5"/>
  <c r="G1565" i="5"/>
  <c r="G1573" i="5"/>
  <c r="G1581" i="5"/>
  <c r="G1589" i="5"/>
  <c r="G1597" i="5"/>
  <c r="G1605" i="5"/>
  <c r="G1613" i="5"/>
  <c r="G1621" i="5"/>
  <c r="G1629" i="5"/>
  <c r="G1637" i="5"/>
  <c r="G1645" i="5"/>
  <c r="G1653" i="5"/>
  <c r="G1661" i="5"/>
  <c r="G1669" i="5"/>
  <c r="G1677" i="5"/>
  <c r="G1685" i="5"/>
  <c r="G1693" i="5"/>
  <c r="G1701" i="5"/>
  <c r="G1709" i="5"/>
  <c r="G1717" i="5"/>
  <c r="G1725" i="5"/>
  <c r="G1733" i="5"/>
  <c r="G1741" i="5"/>
  <c r="G1749" i="5"/>
  <c r="G1757" i="5"/>
  <c r="G1765" i="5"/>
  <c r="G1773" i="5"/>
  <c r="G1781" i="5"/>
  <c r="G1789" i="5"/>
  <c r="G1797" i="5"/>
  <c r="G1805" i="5"/>
  <c r="G1813" i="5"/>
  <c r="G1821" i="5"/>
  <c r="G1829" i="5"/>
  <c r="G1837" i="5"/>
  <c r="G1845" i="5"/>
  <c r="G1853" i="5"/>
  <c r="G1861" i="5"/>
  <c r="G1869" i="5"/>
  <c r="G1877" i="5"/>
  <c r="G1885" i="5"/>
  <c r="G1893" i="5"/>
  <c r="G1901" i="5"/>
  <c r="G1909" i="5"/>
  <c r="G1917" i="5"/>
  <c r="G1925" i="5"/>
  <c r="G1933" i="5"/>
  <c r="G1941" i="5"/>
  <c r="G1949" i="5"/>
  <c r="G1957" i="5"/>
  <c r="G1965" i="5"/>
  <c r="G1973" i="5"/>
  <c r="G1981" i="5"/>
  <c r="G1989" i="5"/>
  <c r="G1997" i="5"/>
  <c r="G2005" i="5"/>
  <c r="G2013" i="5"/>
  <c r="G2021" i="5"/>
  <c r="G2029" i="5"/>
  <c r="G2037" i="5"/>
  <c r="G2045" i="5"/>
  <c r="G1374" i="5"/>
  <c r="G1382" i="5"/>
  <c r="G1390" i="5"/>
  <c r="G1398" i="5"/>
  <c r="G1406" i="5"/>
  <c r="G1414" i="5"/>
  <c r="G1422" i="5"/>
  <c r="G1430" i="5"/>
  <c r="G1438" i="5"/>
  <c r="G1446" i="5"/>
  <c r="G1454" i="5"/>
  <c r="G1462" i="5"/>
  <c r="G1470" i="5"/>
  <c r="G1478" i="5"/>
  <c r="G1486" i="5"/>
  <c r="G1494" i="5"/>
  <c r="G1502" i="5"/>
  <c r="G1510" i="5"/>
  <c r="G1518" i="5"/>
  <c r="G1526" i="5"/>
  <c r="G1534" i="5"/>
  <c r="G1542" i="5"/>
  <c r="G1550" i="5"/>
  <c r="G1558" i="5"/>
  <c r="G1566" i="5"/>
  <c r="G1574" i="5"/>
  <c r="G1582" i="5"/>
  <c r="G1590" i="5"/>
  <c r="G1598" i="5"/>
  <c r="G1606" i="5"/>
  <c r="G1614" i="5"/>
  <c r="G1622" i="5"/>
  <c r="G1630" i="5"/>
  <c r="G1638" i="5"/>
  <c r="G1646" i="5"/>
  <c r="G1654" i="5"/>
  <c r="G1662" i="5"/>
  <c r="G1670" i="5"/>
  <c r="G1678" i="5"/>
  <c r="G1686" i="5"/>
  <c r="G1694" i="5"/>
  <c r="G1702" i="5"/>
  <c r="G1710" i="5"/>
  <c r="G1718" i="5"/>
  <c r="G1726" i="5"/>
  <c r="G1734" i="5"/>
  <c r="G1742" i="5"/>
  <c r="G1750" i="5"/>
  <c r="G1758" i="5"/>
  <c r="G1766" i="5"/>
  <c r="G1774" i="5"/>
  <c r="G1782" i="5"/>
  <c r="G1790" i="5"/>
  <c r="G1798" i="5"/>
  <c r="G1806" i="5"/>
  <c r="G1814" i="5"/>
  <c r="G1822" i="5"/>
  <c r="G1830" i="5"/>
  <c r="G1838" i="5"/>
  <c r="G1846" i="5"/>
  <c r="G1854" i="5"/>
  <c r="G1862" i="5"/>
  <c r="G1870" i="5"/>
  <c r="G1878" i="5"/>
  <c r="G1886" i="5"/>
  <c r="G1894" i="5"/>
  <c r="G1902" i="5"/>
  <c r="G1910" i="5"/>
  <c r="G1918" i="5"/>
  <c r="G1926" i="5"/>
  <c r="G1934" i="5"/>
  <c r="G1942" i="5"/>
  <c r="G1950" i="5"/>
  <c r="G1958" i="5"/>
  <c r="G1966" i="5"/>
  <c r="G1974" i="5"/>
  <c r="G1982" i="5"/>
  <c r="G1990" i="5"/>
  <c r="G1998" i="5"/>
  <c r="G2006" i="5"/>
  <c r="G2014" i="5"/>
  <c r="G2022" i="5"/>
  <c r="G2030" i="5"/>
  <c r="G2038" i="5"/>
  <c r="G2046" i="5"/>
  <c r="G1375" i="5"/>
  <c r="G1383" i="5"/>
  <c r="G1391" i="5"/>
  <c r="G1399" i="5"/>
  <c r="G1407" i="5"/>
  <c r="G1415" i="5"/>
  <c r="G1423" i="5"/>
  <c r="G1431" i="5"/>
  <c r="G1439" i="5"/>
  <c r="G1447" i="5"/>
  <c r="G1455" i="5"/>
  <c r="G1463" i="5"/>
  <c r="G1471" i="5"/>
  <c r="G1479" i="5"/>
  <c r="G1487" i="5"/>
  <c r="G1495" i="5"/>
  <c r="G1503" i="5"/>
  <c r="G1511" i="5"/>
  <c r="G1519" i="5"/>
  <c r="G1527" i="5"/>
  <c r="G1535" i="5"/>
  <c r="G1543" i="5"/>
  <c r="G1551" i="5"/>
  <c r="G1559" i="5"/>
  <c r="G1567" i="5"/>
  <c r="G1575" i="5"/>
  <c r="G1583" i="5"/>
  <c r="G1591" i="5"/>
  <c r="G1599" i="5"/>
  <c r="G1607" i="5"/>
  <c r="G1615" i="5"/>
  <c r="G1623" i="5"/>
  <c r="G1631" i="5"/>
  <c r="G1639" i="5"/>
  <c r="G1647" i="5"/>
  <c r="G1655" i="5"/>
  <c r="G1663" i="5"/>
  <c r="G1671" i="5"/>
  <c r="G1679" i="5"/>
  <c r="G1687" i="5"/>
  <c r="G1695" i="5"/>
  <c r="G1703" i="5"/>
  <c r="G1711" i="5"/>
  <c r="G1719" i="5"/>
  <c r="G1727" i="5"/>
  <c r="G1735" i="5"/>
  <c r="G1743" i="5"/>
  <c r="G1751" i="5"/>
  <c r="G1759" i="5"/>
  <c r="G1767" i="5"/>
  <c r="G1775" i="5"/>
  <c r="G1783" i="5"/>
  <c r="G1791" i="5"/>
  <c r="G1799" i="5"/>
  <c r="G1807" i="5"/>
  <c r="G1815" i="5"/>
  <c r="G1823" i="5"/>
  <c r="G1831" i="5"/>
  <c r="G1839" i="5"/>
  <c r="G1847" i="5"/>
  <c r="G1855" i="5"/>
  <c r="G1863" i="5"/>
  <c r="G1871" i="5"/>
  <c r="G1879" i="5"/>
  <c r="G1887" i="5"/>
  <c r="G1895" i="5"/>
  <c r="G1903" i="5"/>
  <c r="G1911" i="5"/>
  <c r="G1919" i="5"/>
  <c r="G1927" i="5"/>
  <c r="G1935" i="5"/>
  <c r="G1943" i="5"/>
  <c r="G1951" i="5"/>
  <c r="G1959" i="5"/>
  <c r="G1967" i="5"/>
  <c r="G1975" i="5"/>
  <c r="G1983" i="5"/>
  <c r="G1991" i="5"/>
  <c r="G1999" i="5"/>
  <c r="G2007" i="5"/>
  <c r="G2015" i="5"/>
  <c r="G2023" i="5"/>
  <c r="G2031" i="5"/>
  <c r="G2039" i="5"/>
  <c r="G2047" i="5"/>
  <c r="G1585" i="5"/>
  <c r="G1649" i="5"/>
  <c r="G1713" i="5"/>
  <c r="G1752" i="5"/>
  <c r="G1784" i="5"/>
  <c r="G1816" i="5"/>
  <c r="G1848" i="5"/>
  <c r="G1880" i="5"/>
  <c r="G1912" i="5"/>
  <c r="G1944" i="5"/>
  <c r="G1976" i="5"/>
  <c r="G2008" i="5"/>
  <c r="G2040" i="5"/>
  <c r="G2055" i="5"/>
  <c r="G2063" i="5"/>
  <c r="G2071" i="5"/>
  <c r="G2079" i="5"/>
  <c r="G2087" i="5"/>
  <c r="G2095" i="5"/>
  <c r="G2103" i="5"/>
  <c r="G2111" i="5"/>
  <c r="G2119" i="5"/>
  <c r="G2127" i="5"/>
  <c r="G2135" i="5"/>
  <c r="G2143" i="5"/>
  <c r="G2151" i="5"/>
  <c r="G2159" i="5"/>
  <c r="G2167" i="5"/>
  <c r="G2175" i="5"/>
  <c r="G2183" i="5"/>
  <c r="G2191" i="5"/>
  <c r="G1593" i="5"/>
  <c r="G1657" i="5"/>
  <c r="G1721" i="5"/>
  <c r="G1753" i="5"/>
  <c r="G1785" i="5"/>
  <c r="G1817" i="5"/>
  <c r="G1849" i="5"/>
  <c r="G1881" i="5"/>
  <c r="G1913" i="5"/>
  <c r="G1945" i="5"/>
  <c r="G1977" i="5"/>
  <c r="G2009" i="5"/>
  <c r="G2041" i="5"/>
  <c r="G2056" i="5"/>
  <c r="G2064" i="5"/>
  <c r="G2072" i="5"/>
  <c r="G2080" i="5"/>
  <c r="G2088" i="5"/>
  <c r="G2096" i="5"/>
  <c r="G2104" i="5"/>
  <c r="G2112" i="5"/>
  <c r="G2120" i="5"/>
  <c r="G2128" i="5"/>
  <c r="G2136" i="5"/>
  <c r="G2144" i="5"/>
  <c r="G2152" i="5"/>
  <c r="G2160" i="5"/>
  <c r="G2168" i="5"/>
  <c r="G2176" i="5"/>
  <c r="G2184" i="5"/>
  <c r="G2192" i="5"/>
  <c r="G1601" i="5"/>
  <c r="G1665" i="5"/>
  <c r="G1728" i="5"/>
  <c r="G1760" i="5"/>
  <c r="G1792" i="5"/>
  <c r="G1824" i="5"/>
  <c r="G1856" i="5"/>
  <c r="G1888" i="5"/>
  <c r="G1920" i="5"/>
  <c r="G1952" i="5"/>
  <c r="G1984" i="5"/>
  <c r="G2016" i="5"/>
  <c r="G2048" i="5"/>
  <c r="G2057" i="5"/>
  <c r="G2065" i="5"/>
  <c r="G2073" i="5"/>
  <c r="G2081" i="5"/>
  <c r="G2089" i="5"/>
  <c r="G2097" i="5"/>
  <c r="G2105" i="5"/>
  <c r="G2113" i="5"/>
  <c r="G2121" i="5"/>
  <c r="G2129" i="5"/>
  <c r="G2137" i="5"/>
  <c r="G2145" i="5"/>
  <c r="G2153" i="5"/>
  <c r="G2161" i="5"/>
  <c r="G2169" i="5"/>
  <c r="G2177" i="5"/>
  <c r="G2185" i="5"/>
  <c r="G2193" i="5"/>
  <c r="G1609" i="5"/>
  <c r="G1673" i="5"/>
  <c r="G1729" i="5"/>
  <c r="G1761" i="5"/>
  <c r="G1793" i="5"/>
  <c r="G1825" i="5"/>
  <c r="G1857" i="5"/>
  <c r="G1889" i="5"/>
  <c r="G1921" i="5"/>
  <c r="G1953" i="5"/>
  <c r="G1985" i="5"/>
  <c r="G2017" i="5"/>
  <c r="G2049" i="5"/>
  <c r="G2058" i="5"/>
  <c r="G2066" i="5"/>
  <c r="G2074" i="5"/>
  <c r="G2082" i="5"/>
  <c r="G2090" i="5"/>
  <c r="G2098" i="5"/>
  <c r="G2106" i="5"/>
  <c r="G2114" i="5"/>
  <c r="G2122" i="5"/>
  <c r="G2130" i="5"/>
  <c r="G2138" i="5"/>
  <c r="G2146" i="5"/>
  <c r="G2154" i="5"/>
  <c r="G2162" i="5"/>
  <c r="G2170" i="5"/>
  <c r="G2178" i="5"/>
  <c r="G2186" i="5"/>
  <c r="G2194" i="5"/>
  <c r="G1617" i="5"/>
  <c r="G1681" i="5"/>
  <c r="G1736" i="5"/>
  <c r="G1768" i="5"/>
  <c r="G1800" i="5"/>
  <c r="G1832" i="5"/>
  <c r="G1864" i="5"/>
  <c r="G1896" i="5"/>
  <c r="G1928" i="5"/>
  <c r="G1960" i="5"/>
  <c r="G1992" i="5"/>
  <c r="G2024" i="5"/>
  <c r="G2051" i="5"/>
  <c r="G2059" i="5"/>
  <c r="G2067" i="5"/>
  <c r="G2075" i="5"/>
  <c r="G2083" i="5"/>
  <c r="G2091" i="5"/>
  <c r="G2099" i="5"/>
  <c r="G2107" i="5"/>
  <c r="G2115" i="5"/>
  <c r="G2123" i="5"/>
  <c r="G2131" i="5"/>
  <c r="G2139" i="5"/>
  <c r="G2147" i="5"/>
  <c r="G2155" i="5"/>
  <c r="G2163" i="5"/>
  <c r="G2171" i="5"/>
  <c r="G2179" i="5"/>
  <c r="G2187" i="5"/>
  <c r="G2195" i="5"/>
  <c r="G1625" i="5"/>
  <c r="G1689" i="5"/>
  <c r="G1737" i="5"/>
  <c r="G1769" i="5"/>
  <c r="G1801" i="5"/>
  <c r="G1833" i="5"/>
  <c r="G1865" i="5"/>
  <c r="G1897" i="5"/>
  <c r="G1929" i="5"/>
  <c r="G1961" i="5"/>
  <c r="G1993" i="5"/>
  <c r="G2025" i="5"/>
  <c r="G2052" i="5"/>
  <c r="G2060" i="5"/>
  <c r="G2068" i="5"/>
  <c r="G2076" i="5"/>
  <c r="G2084" i="5"/>
  <c r="G2092" i="5"/>
  <c r="G2100" i="5"/>
  <c r="G2108" i="5"/>
  <c r="G2116" i="5"/>
  <c r="G2124" i="5"/>
  <c r="G2132" i="5"/>
  <c r="G2140" i="5"/>
  <c r="G2148" i="5"/>
  <c r="G2156" i="5"/>
  <c r="G2164" i="5"/>
  <c r="G2172" i="5"/>
  <c r="G2180" i="5"/>
  <c r="G2188" i="5"/>
  <c r="G2196" i="5"/>
  <c r="G1633" i="5"/>
  <c r="G1697" i="5"/>
  <c r="G1744" i="5"/>
  <c r="G1776" i="5"/>
  <c r="G1808" i="5"/>
  <c r="G1840" i="5"/>
  <c r="G1872" i="5"/>
  <c r="G1904" i="5"/>
  <c r="G1936" i="5"/>
  <c r="G1968" i="5"/>
  <c r="G2000" i="5"/>
  <c r="G2032" i="5"/>
  <c r="G2053" i="5"/>
  <c r="G2061" i="5"/>
  <c r="G2069" i="5"/>
  <c r="G2077" i="5"/>
  <c r="G2085" i="5"/>
  <c r="G2093" i="5"/>
  <c r="G2101" i="5"/>
  <c r="G2109" i="5"/>
  <c r="G2117" i="5"/>
  <c r="G2125" i="5"/>
  <c r="G2133" i="5"/>
  <c r="G2141" i="5"/>
  <c r="G2149" i="5"/>
  <c r="G2157" i="5"/>
  <c r="G2165" i="5"/>
  <c r="G2173" i="5"/>
  <c r="G2181" i="5"/>
  <c r="G2189" i="5"/>
  <c r="G5" i="5"/>
  <c r="G1641" i="5"/>
  <c r="G1705" i="5"/>
  <c r="G1745" i="5"/>
  <c r="G1777" i="5"/>
  <c r="G1809" i="5"/>
  <c r="G1841" i="5"/>
  <c r="G1873" i="5"/>
  <c r="G1905" i="5"/>
  <c r="G1937" i="5"/>
  <c r="G1969" i="5"/>
  <c r="G2001" i="5"/>
  <c r="G2033" i="5"/>
  <c r="G2054" i="5"/>
  <c r="G2062" i="5"/>
  <c r="G2070" i="5"/>
  <c r="G2078" i="5"/>
  <c r="G2086" i="5"/>
  <c r="G2094" i="5"/>
  <c r="G2102" i="5"/>
  <c r="G2110" i="5"/>
  <c r="G2118" i="5"/>
  <c r="G2126" i="5"/>
  <c r="G2134" i="5"/>
  <c r="G2142" i="5"/>
  <c r="G2150" i="5"/>
  <c r="G2158" i="5"/>
  <c r="G2166" i="5"/>
  <c r="G2174" i="5"/>
  <c r="G2182" i="5"/>
  <c r="G2190" i="5"/>
  <c r="H2198" i="31" l="1"/>
  <c r="H2196" i="31"/>
  <c r="H2194" i="31"/>
  <c r="H2192" i="31"/>
  <c r="H2190" i="31"/>
  <c r="H2188" i="31"/>
  <c r="H2186" i="31"/>
  <c r="H2184" i="31"/>
  <c r="H2182" i="31"/>
  <c r="H2180" i="31"/>
  <c r="H2178" i="31"/>
  <c r="H2176" i="31"/>
  <c r="H2174" i="31"/>
  <c r="H2172" i="31"/>
  <c r="H2170" i="31"/>
  <c r="H2168" i="31"/>
  <c r="H2166" i="31"/>
  <c r="H2164" i="31"/>
  <c r="H2162" i="31"/>
  <c r="H2160" i="31"/>
  <c r="H2158" i="31"/>
  <c r="H2156" i="31"/>
  <c r="H2154" i="31"/>
  <c r="H2152" i="31"/>
  <c r="H2150" i="31"/>
  <c r="H2148" i="31"/>
  <c r="H2146" i="31"/>
  <c r="H2144" i="31"/>
  <c r="H2142" i="31"/>
  <c r="H2140" i="31"/>
  <c r="H2138" i="31"/>
  <c r="H2136" i="31"/>
  <c r="H2134" i="31"/>
  <c r="H2132" i="31"/>
  <c r="H2130" i="31"/>
  <c r="H2128" i="31"/>
  <c r="H2126" i="31"/>
  <c r="H2124" i="31"/>
  <c r="H2122" i="31"/>
  <c r="H2120" i="31"/>
  <c r="H2118" i="31"/>
  <c r="H2116" i="31"/>
  <c r="H2114" i="31"/>
  <c r="H2112" i="31"/>
  <c r="H2110" i="31"/>
  <c r="H2108" i="31"/>
  <c r="H2106" i="31"/>
  <c r="H2104" i="31"/>
  <c r="H2102" i="31"/>
  <c r="H2100" i="31"/>
  <c r="H2098" i="31"/>
  <c r="H2096" i="31"/>
  <c r="H2094" i="31"/>
  <c r="H2092" i="31"/>
  <c r="H2090" i="31"/>
  <c r="H2088" i="31"/>
  <c r="H2086" i="31"/>
  <c r="H2084" i="31"/>
  <c r="H2082" i="31"/>
  <c r="H2080" i="31"/>
  <c r="H2078" i="31"/>
  <c r="H2076" i="31"/>
  <c r="H2074" i="31"/>
  <c r="H2072" i="31"/>
  <c r="H2070" i="31"/>
  <c r="H2068" i="31"/>
  <c r="H2066" i="31"/>
  <c r="H2064" i="31"/>
  <c r="H2062" i="31"/>
  <c r="H2060" i="31"/>
  <c r="H2058" i="31"/>
  <c r="H2056" i="31"/>
  <c r="H2054" i="31"/>
  <c r="H2052" i="31"/>
  <c r="H2050" i="31"/>
  <c r="H2048" i="31"/>
  <c r="H2046" i="31"/>
  <c r="H2044" i="31"/>
  <c r="H2197" i="31"/>
  <c r="H2195" i="31"/>
  <c r="H2193" i="31"/>
  <c r="H2191" i="31"/>
  <c r="H2189" i="31"/>
  <c r="H2187" i="31"/>
  <c r="H2185" i="31"/>
  <c r="H2183" i="31"/>
  <c r="H2181" i="31"/>
  <c r="H2179" i="31"/>
  <c r="H2177" i="31"/>
  <c r="H2175" i="31"/>
  <c r="H2173" i="31"/>
  <c r="H2171" i="31"/>
  <c r="H2169" i="31"/>
  <c r="H2167" i="31"/>
  <c r="H2165" i="31"/>
  <c r="H2163" i="31"/>
  <c r="H2161" i="31"/>
  <c r="H2159" i="31"/>
  <c r="H2157" i="31"/>
  <c r="H2155" i="31"/>
  <c r="H2153" i="31"/>
  <c r="H2151" i="31"/>
  <c r="H2149" i="31"/>
  <c r="H2147" i="31"/>
  <c r="H2145" i="31"/>
  <c r="H2143" i="31"/>
  <c r="H2141" i="31"/>
  <c r="H2139" i="31"/>
  <c r="H2137" i="31"/>
  <c r="H2135" i="31"/>
  <c r="H2133" i="31"/>
  <c r="H2131" i="31"/>
  <c r="H2129" i="31"/>
  <c r="H2127" i="31"/>
  <c r="H2125" i="31"/>
  <c r="H2123" i="31"/>
  <c r="H2121" i="31"/>
  <c r="H2119" i="31"/>
  <c r="H2117" i="31"/>
  <c r="H2115" i="31"/>
  <c r="H2113" i="31"/>
  <c r="H2111" i="31"/>
  <c r="H2109" i="31"/>
  <c r="H2107" i="31"/>
  <c r="H2105" i="31"/>
  <c r="H2103" i="31"/>
  <c r="H2101" i="31"/>
  <c r="H2099" i="31"/>
  <c r="H2097" i="31"/>
  <c r="H2095" i="31"/>
  <c r="H2093" i="31"/>
  <c r="H2091" i="31"/>
  <c r="H2089" i="31"/>
  <c r="H2087" i="31"/>
  <c r="H2085" i="31"/>
  <c r="H2083" i="31"/>
  <c r="H2081" i="31"/>
  <c r="H2079" i="31"/>
  <c r="H2077" i="31"/>
  <c r="H2075" i="31"/>
  <c r="H2073" i="31"/>
  <c r="H2071" i="31"/>
  <c r="H2069" i="31"/>
  <c r="H2067" i="31"/>
  <c r="H2065" i="31"/>
  <c r="H2063" i="31"/>
  <c r="H2061" i="31"/>
  <c r="H2059" i="31"/>
  <c r="H2057" i="31"/>
  <c r="H2055" i="31"/>
  <c r="H2053" i="31"/>
  <c r="H2051" i="31"/>
  <c r="H2049" i="31"/>
  <c r="H2047" i="31"/>
  <c r="H2045" i="31"/>
  <c r="H2043" i="31"/>
  <c r="H2041" i="31"/>
  <c r="H2039" i="31"/>
  <c r="H2037" i="31"/>
  <c r="H2035" i="31"/>
  <c r="H1752" i="31"/>
  <c r="H1750" i="31"/>
  <c r="H2032" i="31"/>
  <c r="H2034" i="31"/>
  <c r="H2036" i="31"/>
  <c r="H2027" i="31"/>
  <c r="H2025" i="31"/>
  <c r="H2023" i="31"/>
  <c r="H2021" i="31"/>
  <c r="H2019" i="31"/>
  <c r="H2017" i="31"/>
  <c r="H2015" i="31"/>
  <c r="H2013" i="31"/>
  <c r="H2011" i="31"/>
  <c r="H2009" i="31"/>
  <c r="H2007" i="31"/>
  <c r="H2005" i="31"/>
  <c r="H2003" i="31"/>
  <c r="H2001" i="31"/>
  <c r="H1999" i="31"/>
  <c r="H1997" i="31"/>
  <c r="H1995" i="31"/>
  <c r="H1993" i="31"/>
  <c r="H1991" i="31"/>
  <c r="H1989" i="31"/>
  <c r="H1987" i="31"/>
  <c r="H1985" i="31"/>
  <c r="H1983" i="31"/>
  <c r="H1981" i="31"/>
  <c r="H1979" i="31"/>
  <c r="H1977" i="31"/>
  <c r="H1975" i="31"/>
  <c r="H1973" i="31"/>
  <c r="H1971" i="31"/>
  <c r="H1969" i="31"/>
  <c r="H1967" i="31"/>
  <c r="H1965" i="31"/>
  <c r="H1963" i="31"/>
  <c r="H1961" i="31"/>
  <c r="H1959" i="31"/>
  <c r="H1957" i="31"/>
  <c r="H1955" i="31"/>
  <c r="H1953" i="31"/>
  <c r="H1951" i="31"/>
  <c r="H1949" i="31"/>
  <c r="H1947" i="31"/>
  <c r="H1945" i="31"/>
  <c r="H1943" i="31"/>
  <c r="H1941" i="31"/>
  <c r="H1939" i="31"/>
  <c r="H1937" i="31"/>
  <c r="H1935" i="31"/>
  <c r="H1933" i="31"/>
  <c r="H1931" i="31"/>
  <c r="H1929" i="31"/>
  <c r="H1927" i="31"/>
  <c r="H1925" i="31"/>
  <c r="H1923" i="31"/>
  <c r="H1921" i="31"/>
  <c r="H1919" i="31"/>
  <c r="H1917" i="31"/>
  <c r="H1915" i="31"/>
  <c r="H1913" i="31"/>
  <c r="H1911" i="31"/>
  <c r="H1909" i="31"/>
  <c r="H1907" i="31"/>
  <c r="H1905" i="31"/>
  <c r="H1903" i="31"/>
  <c r="H1901" i="31"/>
  <c r="H1899" i="31"/>
  <c r="H1897" i="31"/>
  <c r="H1895" i="31"/>
  <c r="H1893" i="31"/>
  <c r="H1891" i="31"/>
  <c r="H1889" i="31"/>
  <c r="H1887" i="31"/>
  <c r="H1885" i="31"/>
  <c r="H2038" i="31"/>
  <c r="H2029" i="31"/>
  <c r="H2031" i="31"/>
  <c r="H2040" i="31"/>
  <c r="H2033" i="31"/>
  <c r="H2042" i="31"/>
  <c r="H2030" i="31"/>
  <c r="H2016" i="31"/>
  <c r="H1992" i="31"/>
  <c r="H1930" i="31"/>
  <c r="H2020" i="31"/>
  <c r="H1996" i="31"/>
  <c r="H1982" i="31"/>
  <c r="H1978" i="31"/>
  <c r="H1974" i="31"/>
  <c r="H1970" i="31"/>
  <c r="H1966" i="31"/>
  <c r="H1962" i="31"/>
  <c r="H1958" i="31"/>
  <c r="H1954" i="31"/>
  <c r="H1950" i="31"/>
  <c r="H1926" i="31"/>
  <c r="H1906" i="31"/>
  <c r="H1900" i="31"/>
  <c r="H2024" i="31"/>
  <c r="H2000" i="31"/>
  <c r="H1946" i="31"/>
  <c r="H1922" i="31"/>
  <c r="H2014" i="31"/>
  <c r="H1990" i="31"/>
  <c r="H1932" i="31"/>
  <c r="H2008" i="31"/>
  <c r="H1984" i="31"/>
  <c r="H1980" i="31"/>
  <c r="H1976" i="31"/>
  <c r="H1972" i="31"/>
  <c r="H1968" i="31"/>
  <c r="H1964" i="31"/>
  <c r="H1960" i="31"/>
  <c r="H1956" i="31"/>
  <c r="H1952" i="31"/>
  <c r="H1938" i="31"/>
  <c r="H1914" i="31"/>
  <c r="H1886" i="31"/>
  <c r="H2012" i="31"/>
  <c r="H1988" i="31"/>
  <c r="H1934" i="31"/>
  <c r="H1910" i="31"/>
  <c r="H1904" i="31"/>
  <c r="H1898" i="31"/>
  <c r="H2006" i="31"/>
  <c r="H1890" i="31"/>
  <c r="H1857" i="31"/>
  <c r="H1849" i="31"/>
  <c r="H1841" i="31"/>
  <c r="H1833" i="31"/>
  <c r="H1825" i="31"/>
  <c r="H1817" i="31"/>
  <c r="H1809" i="31"/>
  <c r="H1801" i="31"/>
  <c r="H1793" i="31"/>
  <c r="H1785" i="31"/>
  <c r="H1775" i="31"/>
  <c r="H1761" i="31"/>
  <c r="H1759" i="31"/>
  <c r="H1757" i="31"/>
  <c r="H1755" i="31"/>
  <c r="H1746" i="31"/>
  <c r="H1735" i="31"/>
  <c r="H1722" i="31"/>
  <c r="H1711" i="31"/>
  <c r="H1698" i="31"/>
  <c r="H1687" i="31"/>
  <c r="H1674" i="31"/>
  <c r="H1663" i="31"/>
  <c r="H1650" i="31"/>
  <c r="H2022" i="31"/>
  <c r="H1942" i="31"/>
  <c r="H1920" i="31"/>
  <c r="H1916" i="31"/>
  <c r="H1883" i="31"/>
  <c r="H1880" i="31"/>
  <c r="H1877" i="31"/>
  <c r="H1874" i="31"/>
  <c r="H1871" i="31"/>
  <c r="H1868" i="31"/>
  <c r="H1865" i="31"/>
  <c r="H1862" i="31"/>
  <c r="H1854" i="31"/>
  <c r="H1846" i="31"/>
  <c r="H1838" i="31"/>
  <c r="H1830" i="31"/>
  <c r="H1822" i="31"/>
  <c r="H1814" i="31"/>
  <c r="H1806" i="31"/>
  <c r="H1798" i="31"/>
  <c r="H1790" i="31"/>
  <c r="H1782" i="31"/>
  <c r="H1770" i="31"/>
  <c r="H1763" i="31"/>
  <c r="H1748" i="31"/>
  <c r="H1737" i="31"/>
  <c r="H1724" i="31"/>
  <c r="H1777" i="31"/>
  <c r="H1765" i="31"/>
  <c r="H1739" i="31"/>
  <c r="H1726" i="31"/>
  <c r="H1715" i="31"/>
  <c r="H1702" i="31"/>
  <c r="H1691" i="31"/>
  <c r="H1678" i="31"/>
  <c r="H1667" i="31"/>
  <c r="H1654" i="31"/>
  <c r="H1643" i="31"/>
  <c r="H1630" i="31"/>
  <c r="H1619" i="31"/>
  <c r="H1617" i="31"/>
  <c r="H1615" i="31"/>
  <c r="H1613" i="31"/>
  <c r="H1611" i="31"/>
  <c r="H1609" i="31"/>
  <c r="H1607" i="31"/>
  <c r="H1605" i="31"/>
  <c r="H2010" i="31"/>
  <c r="H1928" i="31"/>
  <c r="H1924" i="31"/>
  <c r="H1896" i="31"/>
  <c r="H1859" i="31"/>
  <c r="H1851" i="31"/>
  <c r="H1843" i="31"/>
  <c r="H1835" i="31"/>
  <c r="H1827" i="31"/>
  <c r="H1819" i="31"/>
  <c r="H1811" i="31"/>
  <c r="H1803" i="31"/>
  <c r="H1795" i="31"/>
  <c r="H1787" i="31"/>
  <c r="H1772" i="31"/>
  <c r="H1741" i="31"/>
  <c r="H1728" i="31"/>
  <c r="H1717" i="31"/>
  <c r="H1704" i="31"/>
  <c r="H1693" i="31"/>
  <c r="H1680" i="31"/>
  <c r="H1669" i="31"/>
  <c r="H1656" i="31"/>
  <c r="H1645" i="31"/>
  <c r="H1632" i="31"/>
  <c r="H1621" i="31"/>
  <c r="H2026" i="31"/>
  <c r="H1994" i="31"/>
  <c r="H1892" i="31"/>
  <c r="H1856" i="31"/>
  <c r="H1848" i="31"/>
  <c r="H1840" i="31"/>
  <c r="H1832" i="31"/>
  <c r="H1824" i="31"/>
  <c r="H1816" i="31"/>
  <c r="H1808" i="31"/>
  <c r="H1800" i="31"/>
  <c r="H1792" i="31"/>
  <c r="H1784" i="31"/>
  <c r="H1779" i="31"/>
  <c r="H1767" i="31"/>
  <c r="H1743" i="31"/>
  <c r="H1730" i="31"/>
  <c r="H2004" i="31"/>
  <c r="H1936" i="31"/>
  <c r="H1882" i="31"/>
  <c r="H1879" i="31"/>
  <c r="H1876" i="31"/>
  <c r="H1873" i="31"/>
  <c r="H1870" i="31"/>
  <c r="H1867" i="31"/>
  <c r="H1864" i="31"/>
  <c r="H1774" i="31"/>
  <c r="H1745" i="31"/>
  <c r="H1732" i="31"/>
  <c r="H1721" i="31"/>
  <c r="H1708" i="31"/>
  <c r="H1697" i="31"/>
  <c r="H1684" i="31"/>
  <c r="H1673" i="31"/>
  <c r="H1660" i="31"/>
  <c r="H1649" i="31"/>
  <c r="H1636" i="31"/>
  <c r="H1625" i="31"/>
  <c r="H1861" i="31"/>
  <c r="H1853" i="31"/>
  <c r="H1845" i="31"/>
  <c r="H1837" i="31"/>
  <c r="H1829" i="31"/>
  <c r="H1821" i="31"/>
  <c r="H1813" i="31"/>
  <c r="H1805" i="31"/>
  <c r="H1797" i="31"/>
  <c r="H1789" i="31"/>
  <c r="H1781" i="31"/>
  <c r="H1769" i="31"/>
  <c r="H1762" i="31"/>
  <c r="H1760" i="31"/>
  <c r="H1758" i="31"/>
  <c r="H1756" i="31"/>
  <c r="H1754" i="31"/>
  <c r="H1747" i="31"/>
  <c r="H1734" i="31"/>
  <c r="H1723" i="31"/>
  <c r="H1710" i="31"/>
  <c r="H1699" i="31"/>
  <c r="H1686" i="31"/>
  <c r="H1675" i="31"/>
  <c r="H1662" i="31"/>
  <c r="H1651" i="31"/>
  <c r="H1638" i="31"/>
  <c r="H1627" i="31"/>
  <c r="H1998" i="31"/>
  <c r="H1944" i="31"/>
  <c r="H1940" i="31"/>
  <c r="H1918" i="31"/>
  <c r="H1902" i="31"/>
  <c r="H1888" i="31"/>
  <c r="H1858" i="31"/>
  <c r="H1850" i="31"/>
  <c r="H1842" i="31"/>
  <c r="H1834" i="31"/>
  <c r="H1826" i="31"/>
  <c r="H1818" i="31"/>
  <c r="H1810" i="31"/>
  <c r="H1802" i="31"/>
  <c r="H1794" i="31"/>
  <c r="H1786" i="31"/>
  <c r="H1776" i="31"/>
  <c r="H1764" i="31"/>
  <c r="H1749" i="31"/>
  <c r="H1736" i="31"/>
  <c r="H1725" i="31"/>
  <c r="H1712" i="31"/>
  <c r="H1701" i="31"/>
  <c r="H1688" i="31"/>
  <c r="H1677" i="31"/>
  <c r="H1664" i="31"/>
  <c r="H1653" i="31"/>
  <c r="H1640" i="31"/>
  <c r="H1629" i="31"/>
  <c r="H2028" i="31"/>
  <c r="H1912" i="31"/>
  <c r="H1908" i="31"/>
  <c r="H1780" i="31"/>
  <c r="H1768" i="31"/>
  <c r="H1753" i="31"/>
  <c r="H1744" i="31"/>
  <c r="H1733" i="31"/>
  <c r="H1720" i="31"/>
  <c r="H1709" i="31"/>
  <c r="H1696" i="31"/>
  <c r="H1685" i="31"/>
  <c r="H1672" i="31"/>
  <c r="H1661" i="31"/>
  <c r="H1648" i="31"/>
  <c r="H1637" i="31"/>
  <c r="H1624" i="31"/>
  <c r="H2002" i="31"/>
  <c r="H1836" i="31"/>
  <c r="H1804" i="31"/>
  <c r="H1751" i="31"/>
  <c r="H1738" i="31"/>
  <c r="H1718" i="31"/>
  <c r="H1690" i="31"/>
  <c r="H1683" i="31"/>
  <c r="H1642" i="31"/>
  <c r="H1881" i="31"/>
  <c r="H1872" i="31"/>
  <c r="H1863" i="31"/>
  <c r="H1831" i="31"/>
  <c r="H1799" i="31"/>
  <c r="H1742" i="31"/>
  <c r="H1729" i="31"/>
  <c r="H1714" i="31"/>
  <c r="H1707" i="31"/>
  <c r="H1679" i="31"/>
  <c r="H1652" i="31"/>
  <c r="H1635" i="31"/>
  <c r="H1626" i="31"/>
  <c r="H1623" i="31"/>
  <c r="H1620" i="31"/>
  <c r="H1601" i="31"/>
  <c r="H1599" i="31"/>
  <c r="H1597" i="31"/>
  <c r="H1595" i="31"/>
  <c r="H1593" i="31"/>
  <c r="H1591" i="31"/>
  <c r="H1589" i="31"/>
  <c r="H1587" i="31"/>
  <c r="H1585" i="31"/>
  <c r="H1583" i="31"/>
  <c r="H1581" i="31"/>
  <c r="H1579" i="31"/>
  <c r="H1577" i="31"/>
  <c r="H1575" i="31"/>
  <c r="H2018" i="31"/>
  <c r="H1844" i="31"/>
  <c r="H1812" i="31"/>
  <c r="H1771" i="31"/>
  <c r="H1703" i="31"/>
  <c r="H1676" i="31"/>
  <c r="H1658" i="31"/>
  <c r="H1608" i="31"/>
  <c r="H1603" i="31"/>
  <c r="H1839" i="31"/>
  <c r="H1807" i="31"/>
  <c r="H1700" i="31"/>
  <c r="H1682" i="31"/>
  <c r="H1668" i="31"/>
  <c r="H1665" i="31"/>
  <c r="H1894" i="31"/>
  <c r="H1884" i="31"/>
  <c r="H1875" i="31"/>
  <c r="H1866" i="31"/>
  <c r="H1766" i="31"/>
  <c r="H1706" i="31"/>
  <c r="H1692" i="31"/>
  <c r="H1689" i="31"/>
  <c r="H1644" i="31"/>
  <c r="H1641" i="31"/>
  <c r="H1616" i="31"/>
  <c r="H1948" i="31"/>
  <c r="H1852" i="31"/>
  <c r="H1820" i="31"/>
  <c r="H1788" i="31"/>
  <c r="H1740" i="31"/>
  <c r="H1716" i="31"/>
  <c r="H1713" i="31"/>
  <c r="H1657" i="31"/>
  <c r="H1631" i="31"/>
  <c r="H1622" i="31"/>
  <c r="H1610" i="31"/>
  <c r="H1847" i="31"/>
  <c r="H1815" i="31"/>
  <c r="H1783" i="31"/>
  <c r="H1727" i="31"/>
  <c r="H1681" i="31"/>
  <c r="H1671" i="31"/>
  <c r="H1647" i="31"/>
  <c r="H1634" i="31"/>
  <c r="H1628" i="31"/>
  <c r="H1574" i="31"/>
  <c r="H1572" i="31"/>
  <c r="H1570" i="31"/>
  <c r="H1568" i="31"/>
  <c r="H1566" i="31"/>
  <c r="H1564" i="31"/>
  <c r="H1562" i="31"/>
  <c r="H1560" i="31"/>
  <c r="H1558" i="31"/>
  <c r="H1556" i="31"/>
  <c r="H1554" i="31"/>
  <c r="H1552" i="31"/>
  <c r="H1550" i="31"/>
  <c r="H1548" i="31"/>
  <c r="H1546" i="31"/>
  <c r="H1544" i="31"/>
  <c r="H1542" i="31"/>
  <c r="H1540" i="31"/>
  <c r="H1538" i="31"/>
  <c r="H1536" i="31"/>
  <c r="H1534" i="31"/>
  <c r="H1532" i="31"/>
  <c r="H1530" i="31"/>
  <c r="H1528" i="31"/>
  <c r="H1526" i="31"/>
  <c r="H1778" i="31"/>
  <c r="H1731" i="31"/>
  <c r="H1705" i="31"/>
  <c r="H1695" i="31"/>
  <c r="H1602" i="31"/>
  <c r="H1600" i="31"/>
  <c r="H1598" i="31"/>
  <c r="H1596" i="31"/>
  <c r="H1594" i="31"/>
  <c r="H1592" i="31"/>
  <c r="H1590" i="31"/>
  <c r="H1588" i="31"/>
  <c r="H1586" i="31"/>
  <c r="H1584" i="31"/>
  <c r="H1582" i="31"/>
  <c r="H1580" i="31"/>
  <c r="H1578" i="31"/>
  <c r="H1576" i="31"/>
  <c r="H1986" i="31"/>
  <c r="H1878" i="31"/>
  <c r="H1869" i="31"/>
  <c r="H1860" i="31"/>
  <c r="H1828" i="31"/>
  <c r="H1670" i="31"/>
  <c r="H1646" i="31"/>
  <c r="H1655" i="31"/>
  <c r="H1524" i="31"/>
  <c r="H1512" i="31"/>
  <c r="H1505" i="31"/>
  <c r="H1659" i="31"/>
  <c r="H1514" i="31"/>
  <c r="H1618" i="31"/>
  <c r="H1614" i="31"/>
  <c r="H1606" i="31"/>
  <c r="H1719" i="31"/>
  <c r="H1555" i="31"/>
  <c r="H1547" i="31"/>
  <c r="H1539" i="31"/>
  <c r="H1531" i="31"/>
  <c r="H1516" i="31"/>
  <c r="H1502" i="31"/>
  <c r="H1569" i="31"/>
  <c r="H1563" i="31"/>
  <c r="H1523" i="31"/>
  <c r="H1511" i="31"/>
  <c r="H1504" i="31"/>
  <c r="H1639" i="31"/>
  <c r="H1557" i="31"/>
  <c r="H1549" i="31"/>
  <c r="H1541" i="31"/>
  <c r="H1533" i="31"/>
  <c r="H1525" i="31"/>
  <c r="H1513" i="31"/>
  <c r="H1796" i="31"/>
  <c r="H1633" i="31"/>
  <c r="H1559" i="31"/>
  <c r="H1551" i="31"/>
  <c r="H1543" i="31"/>
  <c r="H1535" i="31"/>
  <c r="H1527" i="31"/>
  <c r="H1522" i="31"/>
  <c r="H1823" i="31"/>
  <c r="H1571" i="31"/>
  <c r="H1567" i="31"/>
  <c r="H1537" i="31"/>
  <c r="H1509" i="31"/>
  <c r="H1506" i="31"/>
  <c r="H1503" i="31"/>
  <c r="H1497" i="31"/>
  <c r="H1489" i="31"/>
  <c r="H1481" i="31"/>
  <c r="H1473" i="31"/>
  <c r="H1465" i="31"/>
  <c r="H1457" i="31"/>
  <c r="H1449" i="31"/>
  <c r="H1441" i="31"/>
  <c r="H1428" i="31"/>
  <c r="H1416" i="31"/>
  <c r="H1404" i="31"/>
  <c r="H1392" i="31"/>
  <c r="H1694" i="31"/>
  <c r="H1666" i="31"/>
  <c r="H1604" i="31"/>
  <c r="H1518" i="31"/>
  <c r="H1508" i="31"/>
  <c r="H1499" i="31"/>
  <c r="H1491" i="31"/>
  <c r="H1483" i="31"/>
  <c r="H1475" i="31"/>
  <c r="H1467" i="31"/>
  <c r="H1459" i="31"/>
  <c r="H1451" i="31"/>
  <c r="H1443" i="31"/>
  <c r="H1435" i="31"/>
  <c r="H1430" i="31"/>
  <c r="H1418" i="31"/>
  <c r="H1406" i="31"/>
  <c r="H1394" i="31"/>
  <c r="H1521" i="31"/>
  <c r="H1425" i="31"/>
  <c r="H1413" i="31"/>
  <c r="H1401" i="31"/>
  <c r="H1389" i="31"/>
  <c r="H1387" i="31"/>
  <c r="H1385" i="31"/>
  <c r="H1383" i="31"/>
  <c r="H1381" i="31"/>
  <c r="H1379" i="31"/>
  <c r="H1377" i="31"/>
  <c r="H1375" i="31"/>
  <c r="H1373" i="31"/>
  <c r="H1371" i="31"/>
  <c r="H1369" i="31"/>
  <c r="H1367" i="31"/>
  <c r="H1365" i="31"/>
  <c r="H1363" i="31"/>
  <c r="H1361" i="31"/>
  <c r="H1359" i="31"/>
  <c r="H1357" i="31"/>
  <c r="H1355" i="31"/>
  <c r="H1353" i="31"/>
  <c r="H1351" i="31"/>
  <c r="H1349" i="31"/>
  <c r="H1347" i="31"/>
  <c r="H1345" i="31"/>
  <c r="H1343" i="31"/>
  <c r="H1341" i="31"/>
  <c r="H1339" i="31"/>
  <c r="H1337" i="31"/>
  <c r="H1335" i="31"/>
  <c r="H1333" i="31"/>
  <c r="H1331" i="31"/>
  <c r="H1329" i="31"/>
  <c r="H1327" i="31"/>
  <c r="H1325" i="31"/>
  <c r="H1323" i="31"/>
  <c r="H1321" i="31"/>
  <c r="H1319" i="31"/>
  <c r="H1317" i="31"/>
  <c r="H1315" i="31"/>
  <c r="H1313" i="31"/>
  <c r="H1311" i="31"/>
  <c r="H1309" i="31"/>
  <c r="H1307" i="31"/>
  <c r="H1305" i="31"/>
  <c r="H1303" i="31"/>
  <c r="H1496" i="31"/>
  <c r="H1488" i="31"/>
  <c r="H1480" i="31"/>
  <c r="H1472" i="31"/>
  <c r="H1464" i="31"/>
  <c r="H1456" i="31"/>
  <c r="H1448" i="31"/>
  <c r="H1440" i="31"/>
  <c r="H1432" i="31"/>
  <c r="H1420" i="31"/>
  <c r="H1408" i="31"/>
  <c r="H1396" i="31"/>
  <c r="H1855" i="31"/>
  <c r="H1791" i="31"/>
  <c r="H1573" i="31"/>
  <c r="H1565" i="31"/>
  <c r="H1561" i="31"/>
  <c r="H1493" i="31"/>
  <c r="H1485" i="31"/>
  <c r="H1477" i="31"/>
  <c r="H1469" i="31"/>
  <c r="H1461" i="31"/>
  <c r="H1453" i="31"/>
  <c r="H1445" i="31"/>
  <c r="H1437" i="31"/>
  <c r="H1427" i="31"/>
  <c r="H1415" i="31"/>
  <c r="H1403" i="31"/>
  <c r="H1391" i="31"/>
  <c r="H1773" i="31"/>
  <c r="H1553" i="31"/>
  <c r="H1510" i="31"/>
  <c r="H1507" i="31"/>
  <c r="H1498" i="31"/>
  <c r="H1490" i="31"/>
  <c r="H1482" i="31"/>
  <c r="H1474" i="31"/>
  <c r="H1466" i="31"/>
  <c r="H1458" i="31"/>
  <c r="H1519" i="31"/>
  <c r="H1500" i="31"/>
  <c r="H1492" i="31"/>
  <c r="H1484" i="31"/>
  <c r="H1476" i="31"/>
  <c r="H1468" i="31"/>
  <c r="H1460" i="31"/>
  <c r="H1452" i="31"/>
  <c r="H1444" i="31"/>
  <c r="H1436" i="31"/>
  <c r="H1426" i="31"/>
  <c r="H1414" i="31"/>
  <c r="H1402" i="31"/>
  <c r="H1390" i="31"/>
  <c r="H1372" i="31"/>
  <c r="H1348" i="31"/>
  <c r="H1324" i="31"/>
  <c r="H1301" i="31"/>
  <c r="H1479" i="31"/>
  <c r="H1462" i="31"/>
  <c r="H1423" i="31"/>
  <c r="H1399" i="31"/>
  <c r="H1382" i="31"/>
  <c r="H1487" i="31"/>
  <c r="H1470" i="31"/>
  <c r="H1433" i="31"/>
  <c r="H1412" i="31"/>
  <c r="H1409" i="31"/>
  <c r="H1378" i="31"/>
  <c r="H1354" i="31"/>
  <c r="H1330" i="31"/>
  <c r="H1320" i="31"/>
  <c r="H1314" i="31"/>
  <c r="H1308" i="31"/>
  <c r="H1296" i="31"/>
  <c r="H1294" i="31"/>
  <c r="H1292" i="31"/>
  <c r="H1290" i="31"/>
  <c r="H1288" i="31"/>
  <c r="H1286" i="31"/>
  <c r="H1284" i="31"/>
  <c r="H1282" i="31"/>
  <c r="H1280" i="31"/>
  <c r="H1278" i="31"/>
  <c r="H1276" i="31"/>
  <c r="H1274" i="31"/>
  <c r="H1272" i="31"/>
  <c r="H1270" i="31"/>
  <c r="H1268" i="31"/>
  <c r="H1266" i="31"/>
  <c r="H1264" i="31"/>
  <c r="H1262" i="31"/>
  <c r="H1260" i="31"/>
  <c r="H1258" i="31"/>
  <c r="H1256" i="31"/>
  <c r="H1254" i="31"/>
  <c r="H1252" i="31"/>
  <c r="H1250" i="31"/>
  <c r="H1248" i="31"/>
  <c r="H1246" i="31"/>
  <c r="H1244" i="31"/>
  <c r="H1242" i="31"/>
  <c r="H1529" i="31"/>
  <c r="H1429" i="31"/>
  <c r="H1422" i="31"/>
  <c r="H1419" i="31"/>
  <c r="H1405" i="31"/>
  <c r="H1398" i="31"/>
  <c r="H1395" i="31"/>
  <c r="H1388" i="31"/>
  <c r="H1364" i="31"/>
  <c r="H1340" i="31"/>
  <c r="H1298" i="31"/>
  <c r="H1495" i="31"/>
  <c r="H1478" i="31"/>
  <c r="H1374" i="31"/>
  <c r="H1350" i="31"/>
  <c r="H1326" i="31"/>
  <c r="H1300" i="31"/>
  <c r="H1384" i="31"/>
  <c r="H1360" i="31"/>
  <c r="H1336" i="31"/>
  <c r="H1302" i="31"/>
  <c r="H1486" i="31"/>
  <c r="H1455" i="31"/>
  <c r="H1447" i="31"/>
  <c r="H1439" i="31"/>
  <c r="H1411" i="31"/>
  <c r="H1370" i="31"/>
  <c r="H1517" i="31"/>
  <c r="H1494" i="31"/>
  <c r="H1463" i="31"/>
  <c r="H1424" i="31"/>
  <c r="H1421" i="31"/>
  <c r="H1400" i="31"/>
  <c r="H1397" i="31"/>
  <c r="H1366" i="31"/>
  <c r="H1342" i="31"/>
  <c r="H1295" i="31"/>
  <c r="H1293" i="31"/>
  <c r="H1291" i="31"/>
  <c r="H1289" i="31"/>
  <c r="H1287" i="31"/>
  <c r="H1285" i="31"/>
  <c r="H1283" i="31"/>
  <c r="H1281" i="31"/>
  <c r="H1279" i="31"/>
  <c r="H1277" i="31"/>
  <c r="H1275" i="31"/>
  <c r="H1273" i="31"/>
  <c r="H1271" i="31"/>
  <c r="H1269" i="31"/>
  <c r="H1267" i="31"/>
  <c r="H1265" i="31"/>
  <c r="H1263" i="31"/>
  <c r="H1261" i="31"/>
  <c r="H1259" i="31"/>
  <c r="H1257" i="31"/>
  <c r="H1255" i="31"/>
  <c r="H1253" i="31"/>
  <c r="H1251" i="31"/>
  <c r="H1249" i="31"/>
  <c r="H1247" i="31"/>
  <c r="H1245" i="31"/>
  <c r="H1243" i="31"/>
  <c r="H1241" i="31"/>
  <c r="H1239" i="31"/>
  <c r="H1237" i="31"/>
  <c r="H1235" i="31"/>
  <c r="H1233" i="31"/>
  <c r="H1231" i="31"/>
  <c r="H1229" i="31"/>
  <c r="H1227" i="31"/>
  <c r="H1225" i="31"/>
  <c r="H1223" i="31"/>
  <c r="H1221" i="31"/>
  <c r="H1219" i="31"/>
  <c r="H1217" i="31"/>
  <c r="H1215" i="31"/>
  <c r="H1213" i="31"/>
  <c r="H1211" i="31"/>
  <c r="H1209" i="31"/>
  <c r="H1207" i="31"/>
  <c r="H1205" i="31"/>
  <c r="H1203" i="31"/>
  <c r="H1501" i="31"/>
  <c r="H1380" i="31"/>
  <c r="H1344" i="31"/>
  <c r="H1222" i="31"/>
  <c r="H1193" i="31"/>
  <c r="H1181" i="31"/>
  <c r="H1515" i="31"/>
  <c r="H1434" i="31"/>
  <c r="H1393" i="31"/>
  <c r="H1356" i="31"/>
  <c r="H1334" i="31"/>
  <c r="H1312" i="31"/>
  <c r="H1228" i="31"/>
  <c r="H1202" i="31"/>
  <c r="H1190" i="31"/>
  <c r="H1520" i="31"/>
  <c r="H1338" i="31"/>
  <c r="H1316" i="31"/>
  <c r="H1238" i="31"/>
  <c r="H1214" i="31"/>
  <c r="H1197" i="31"/>
  <c r="H1185" i="31"/>
  <c r="H1178" i="31"/>
  <c r="H1176" i="31"/>
  <c r="H1174" i="31"/>
  <c r="H1172" i="31"/>
  <c r="H1170" i="31"/>
  <c r="H1168" i="31"/>
  <c r="H1166" i="31"/>
  <c r="H1164" i="31"/>
  <c r="H1162" i="31"/>
  <c r="H1160" i="31"/>
  <c r="H1158" i="31"/>
  <c r="H1156" i="31"/>
  <c r="H1154" i="31"/>
  <c r="H1152" i="31"/>
  <c r="H1150" i="31"/>
  <c r="H1442" i="31"/>
  <c r="H1438" i="31"/>
  <c r="H1346" i="31"/>
  <c r="H1297" i="31"/>
  <c r="H1224" i="31"/>
  <c r="H1192" i="31"/>
  <c r="H1180" i="31"/>
  <c r="H1471" i="31"/>
  <c r="H1417" i="31"/>
  <c r="H1368" i="31"/>
  <c r="H1234" i="31"/>
  <c r="H1210" i="31"/>
  <c r="H1204" i="31"/>
  <c r="H1199" i="31"/>
  <c r="H1187" i="31"/>
  <c r="H1410" i="31"/>
  <c r="H1322" i="31"/>
  <c r="H1236" i="31"/>
  <c r="H1212" i="31"/>
  <c r="H1198" i="31"/>
  <c r="H1186" i="31"/>
  <c r="H1362" i="31"/>
  <c r="H1352" i="31"/>
  <c r="H1216" i="31"/>
  <c r="H1200" i="31"/>
  <c r="H1159" i="31"/>
  <c r="H1220" i="31"/>
  <c r="H1196" i="31"/>
  <c r="H1189" i="31"/>
  <c r="H1169" i="31"/>
  <c r="H1086" i="31"/>
  <c r="H1078" i="31"/>
  <c r="H1070" i="31"/>
  <c r="H1062" i="31"/>
  <c r="H1182" i="31"/>
  <c r="H1179" i="31"/>
  <c r="H1155" i="31"/>
  <c r="H1083" i="31"/>
  <c r="H1075" i="31"/>
  <c r="H1067" i="31"/>
  <c r="H1059" i="31"/>
  <c r="H1376" i="31"/>
  <c r="H1304" i="31"/>
  <c r="H1165" i="31"/>
  <c r="H1148" i="31"/>
  <c r="H1145" i="31"/>
  <c r="H1142" i="31"/>
  <c r="H1139" i="31"/>
  <c r="H1136" i="31"/>
  <c r="H1133" i="31"/>
  <c r="H1130" i="31"/>
  <c r="H1127" i="31"/>
  <c r="H1124" i="31"/>
  <c r="H1121" i="31"/>
  <c r="H1118" i="31"/>
  <c r="H1115" i="31"/>
  <c r="H1112" i="31"/>
  <c r="H1109" i="31"/>
  <c r="H1106" i="31"/>
  <c r="H1103" i="31"/>
  <c r="H1100" i="31"/>
  <c r="H1097" i="31"/>
  <c r="H1094" i="31"/>
  <c r="H1091" i="31"/>
  <c r="H1431" i="31"/>
  <c r="H1175" i="31"/>
  <c r="H1151" i="31"/>
  <c r="H1088" i="31"/>
  <c r="H1080" i="31"/>
  <c r="H1072" i="31"/>
  <c r="H1064" i="31"/>
  <c r="H1446" i="31"/>
  <c r="H1386" i="31"/>
  <c r="H1232" i="31"/>
  <c r="H1206" i="31"/>
  <c r="H1195" i="31"/>
  <c r="H1161" i="31"/>
  <c r="H1085" i="31"/>
  <c r="H1077" i="31"/>
  <c r="H1069" i="31"/>
  <c r="H1061" i="31"/>
  <c r="H1056" i="31"/>
  <c r="H1054" i="31"/>
  <c r="H1052" i="31"/>
  <c r="H1050" i="31"/>
  <c r="H1048" i="31"/>
  <c r="H1046" i="31"/>
  <c r="H1044" i="31"/>
  <c r="H1042" i="31"/>
  <c r="H1040" i="31"/>
  <c r="H1038" i="31"/>
  <c r="H1036" i="31"/>
  <c r="H1034" i="31"/>
  <c r="H1032" i="31"/>
  <c r="H1030" i="31"/>
  <c r="H1028" i="31"/>
  <c r="H1026" i="31"/>
  <c r="H1024" i="31"/>
  <c r="H1022" i="31"/>
  <c r="H1020" i="31"/>
  <c r="H1018" i="31"/>
  <c r="H1016" i="31"/>
  <c r="H1014" i="31"/>
  <c r="H1012" i="31"/>
  <c r="H1010" i="31"/>
  <c r="H1008" i="31"/>
  <c r="H1006" i="31"/>
  <c r="H1004" i="31"/>
  <c r="H1002" i="31"/>
  <c r="H1000" i="31"/>
  <c r="H998" i="31"/>
  <c r="H996" i="31"/>
  <c r="H994" i="31"/>
  <c r="H992" i="31"/>
  <c r="H990" i="31"/>
  <c r="H988" i="31"/>
  <c r="H986" i="31"/>
  <c r="H984" i="31"/>
  <c r="H982" i="31"/>
  <c r="H980" i="31"/>
  <c r="H978" i="31"/>
  <c r="H976" i="31"/>
  <c r="H974" i="31"/>
  <c r="H972" i="31"/>
  <c r="H970" i="31"/>
  <c r="H968" i="31"/>
  <c r="H966" i="31"/>
  <c r="H964" i="31"/>
  <c r="H962" i="31"/>
  <c r="H960" i="31"/>
  <c r="H958" i="31"/>
  <c r="H956" i="31"/>
  <c r="H954" i="31"/>
  <c r="H952" i="31"/>
  <c r="H950" i="31"/>
  <c r="H948" i="31"/>
  <c r="H946" i="31"/>
  <c r="H944" i="31"/>
  <c r="H942" i="31"/>
  <c r="H940" i="31"/>
  <c r="H938" i="31"/>
  <c r="H936" i="31"/>
  <c r="H934" i="31"/>
  <c r="H932" i="31"/>
  <c r="H930" i="31"/>
  <c r="H928" i="31"/>
  <c r="H926" i="31"/>
  <c r="H924" i="31"/>
  <c r="H922" i="31"/>
  <c r="H920" i="31"/>
  <c r="H918" i="31"/>
  <c r="H916" i="31"/>
  <c r="H914" i="31"/>
  <c r="H912" i="31"/>
  <c r="H910" i="31"/>
  <c r="H908" i="31"/>
  <c r="H906" i="31"/>
  <c r="H904" i="31"/>
  <c r="H902" i="31"/>
  <c r="H900" i="31"/>
  <c r="H898" i="31"/>
  <c r="H896" i="31"/>
  <c r="H894" i="31"/>
  <c r="H892" i="31"/>
  <c r="H890" i="31"/>
  <c r="H888" i="31"/>
  <c r="H886" i="31"/>
  <c r="H884" i="31"/>
  <c r="H882" i="31"/>
  <c r="H880" i="31"/>
  <c r="H878" i="31"/>
  <c r="H876" i="31"/>
  <c r="H874" i="31"/>
  <c r="H872" i="31"/>
  <c r="H870" i="31"/>
  <c r="H868" i="31"/>
  <c r="H866" i="31"/>
  <c r="H864" i="31"/>
  <c r="H862" i="31"/>
  <c r="H860" i="31"/>
  <c r="H858" i="31"/>
  <c r="H856" i="31"/>
  <c r="H854" i="31"/>
  <c r="H852" i="31"/>
  <c r="H850" i="31"/>
  <c r="H848" i="31"/>
  <c r="H846" i="31"/>
  <c r="H844" i="31"/>
  <c r="H842" i="31"/>
  <c r="H840" i="31"/>
  <c r="H838" i="31"/>
  <c r="H836" i="31"/>
  <c r="H834" i="31"/>
  <c r="H832" i="31"/>
  <c r="H830" i="31"/>
  <c r="H828" i="31"/>
  <c r="H826" i="31"/>
  <c r="H824" i="31"/>
  <c r="H822" i="31"/>
  <c r="H820" i="31"/>
  <c r="H818" i="31"/>
  <c r="H816" i="31"/>
  <c r="H814" i="31"/>
  <c r="H812" i="31"/>
  <c r="H810" i="31"/>
  <c r="H808" i="31"/>
  <c r="H806" i="31"/>
  <c r="H804" i="31"/>
  <c r="H802" i="31"/>
  <c r="H800" i="31"/>
  <c r="H798" i="31"/>
  <c r="H796" i="31"/>
  <c r="H794" i="31"/>
  <c r="H792" i="31"/>
  <c r="H790" i="31"/>
  <c r="H788" i="31"/>
  <c r="H786" i="31"/>
  <c r="H784" i="31"/>
  <c r="H1318" i="31"/>
  <c r="H1299" i="31"/>
  <c r="H1240" i="31"/>
  <c r="H1188" i="31"/>
  <c r="H1171" i="31"/>
  <c r="H1612" i="31"/>
  <c r="H1450" i="31"/>
  <c r="H1328" i="31"/>
  <c r="H1218" i="31"/>
  <c r="H1201" i="31"/>
  <c r="H1184" i="31"/>
  <c r="H1157" i="31"/>
  <c r="H1147" i="31"/>
  <c r="H1144" i="31"/>
  <c r="H1141" i="31"/>
  <c r="H1138" i="31"/>
  <c r="H1135" i="31"/>
  <c r="H1132" i="31"/>
  <c r="H1129" i="31"/>
  <c r="H1126" i="31"/>
  <c r="H1123" i="31"/>
  <c r="H1120" i="31"/>
  <c r="H1117" i="31"/>
  <c r="H1114" i="31"/>
  <c r="H1111" i="31"/>
  <c r="H1108" i="31"/>
  <c r="H1105" i="31"/>
  <c r="H1102" i="31"/>
  <c r="H1099" i="31"/>
  <c r="H1096" i="31"/>
  <c r="H1093" i="31"/>
  <c r="H1090" i="31"/>
  <c r="H1082" i="31"/>
  <c r="H1074" i="31"/>
  <c r="H1066" i="31"/>
  <c r="H1058" i="31"/>
  <c r="H1545" i="31"/>
  <c r="H1454" i="31"/>
  <c r="H1230" i="31"/>
  <c r="H1194" i="31"/>
  <c r="H1076" i="31"/>
  <c r="H1310" i="31"/>
  <c r="H1084" i="31"/>
  <c r="H1063" i="31"/>
  <c r="H1055" i="31"/>
  <c r="H1051" i="31"/>
  <c r="H1047" i="31"/>
  <c r="H1043" i="31"/>
  <c r="H1039" i="31"/>
  <c r="H1035" i="31"/>
  <c r="H1031" i="31"/>
  <c r="H1027" i="31"/>
  <c r="H1023" i="31"/>
  <c r="H1019" i="31"/>
  <c r="H1015" i="31"/>
  <c r="H1011" i="31"/>
  <c r="H1007" i="31"/>
  <c r="H1003" i="31"/>
  <c r="H999" i="31"/>
  <c r="H995" i="31"/>
  <c r="H991" i="31"/>
  <c r="H987" i="31"/>
  <c r="H983" i="31"/>
  <c r="H979" i="31"/>
  <c r="H975" i="31"/>
  <c r="H971" i="31"/>
  <c r="H893" i="31"/>
  <c r="H885" i="31"/>
  <c r="H877" i="31"/>
  <c r="H869" i="31"/>
  <c r="H861" i="31"/>
  <c r="H853" i="31"/>
  <c r="H845" i="31"/>
  <c r="H837" i="31"/>
  <c r="H829" i="31"/>
  <c r="H821" i="31"/>
  <c r="H809" i="31"/>
  <c r="H797" i="31"/>
  <c r="H785" i="31"/>
  <c r="H1208" i="31"/>
  <c r="H1071" i="31"/>
  <c r="H961" i="31"/>
  <c r="H955" i="31"/>
  <c r="H949" i="31"/>
  <c r="H943" i="31"/>
  <c r="H937" i="31"/>
  <c r="H931" i="31"/>
  <c r="H925" i="31"/>
  <c r="H919" i="31"/>
  <c r="H913" i="31"/>
  <c r="H907" i="31"/>
  <c r="H901" i="31"/>
  <c r="H776" i="31"/>
  <c r="H774" i="31"/>
  <c r="H772" i="31"/>
  <c r="H770" i="31"/>
  <c r="H768" i="31"/>
  <c r="H766" i="31"/>
  <c r="H764" i="31"/>
  <c r="H762" i="31"/>
  <c r="H760" i="31"/>
  <c r="H758" i="31"/>
  <c r="H756" i="31"/>
  <c r="H754" i="31"/>
  <c r="H752" i="31"/>
  <c r="H750" i="31"/>
  <c r="H748" i="31"/>
  <c r="H746" i="31"/>
  <c r="H744" i="31"/>
  <c r="H742" i="31"/>
  <c r="H740" i="31"/>
  <c r="H738" i="31"/>
  <c r="H736" i="31"/>
  <c r="H734" i="31"/>
  <c r="H732" i="31"/>
  <c r="H730" i="31"/>
  <c r="H728" i="31"/>
  <c r="H726" i="31"/>
  <c r="H724" i="31"/>
  <c r="H722" i="31"/>
  <c r="H720" i="31"/>
  <c r="H718" i="31"/>
  <c r="H716" i="31"/>
  <c r="H714" i="31"/>
  <c r="H712" i="31"/>
  <c r="H710" i="31"/>
  <c r="H708" i="31"/>
  <c r="H706" i="31"/>
  <c r="H704" i="31"/>
  <c r="H702" i="31"/>
  <c r="H700" i="31"/>
  <c r="H698" i="31"/>
  <c r="H696" i="31"/>
  <c r="H694" i="31"/>
  <c r="H692" i="31"/>
  <c r="H690" i="31"/>
  <c r="H688" i="31"/>
  <c r="H686" i="31"/>
  <c r="H684" i="31"/>
  <c r="H682" i="31"/>
  <c r="H680" i="31"/>
  <c r="H678" i="31"/>
  <c r="H676" i="31"/>
  <c r="H674" i="31"/>
  <c r="H672" i="31"/>
  <c r="H670" i="31"/>
  <c r="H668" i="31"/>
  <c r="H666" i="31"/>
  <c r="H664" i="31"/>
  <c r="H662" i="31"/>
  <c r="H660" i="31"/>
  <c r="H658" i="31"/>
  <c r="H656" i="31"/>
  <c r="H654" i="31"/>
  <c r="H652" i="31"/>
  <c r="H650" i="31"/>
  <c r="H648" i="31"/>
  <c r="H646" i="31"/>
  <c r="H644" i="31"/>
  <c r="H642" i="31"/>
  <c r="H640" i="31"/>
  <c r="H638" i="31"/>
  <c r="H636" i="31"/>
  <c r="H634" i="31"/>
  <c r="H632" i="31"/>
  <c r="H630" i="31"/>
  <c r="H628" i="31"/>
  <c r="H626" i="31"/>
  <c r="H624" i="31"/>
  <c r="H622" i="31"/>
  <c r="H620" i="31"/>
  <c r="H618" i="31"/>
  <c r="H616" i="31"/>
  <c r="H614" i="31"/>
  <c r="H612" i="31"/>
  <c r="H610" i="31"/>
  <c r="H608" i="31"/>
  <c r="H606" i="31"/>
  <c r="H604" i="31"/>
  <c r="H602" i="31"/>
  <c r="H600" i="31"/>
  <c r="H598" i="31"/>
  <c r="H596" i="31"/>
  <c r="H594" i="31"/>
  <c r="H592" i="31"/>
  <c r="H590" i="31"/>
  <c r="H588" i="31"/>
  <c r="H586" i="31"/>
  <c r="H584" i="31"/>
  <c r="H582" i="31"/>
  <c r="H580" i="31"/>
  <c r="H578" i="31"/>
  <c r="H576" i="31"/>
  <c r="H574" i="31"/>
  <c r="H572" i="31"/>
  <c r="H570" i="31"/>
  <c r="H568" i="31"/>
  <c r="H566" i="31"/>
  <c r="H564" i="31"/>
  <c r="H562" i="31"/>
  <c r="H560" i="31"/>
  <c r="H558" i="31"/>
  <c r="H556" i="31"/>
  <c r="H554" i="31"/>
  <c r="H552" i="31"/>
  <c r="H550" i="31"/>
  <c r="H548" i="31"/>
  <c r="H546" i="31"/>
  <c r="H544" i="31"/>
  <c r="H542" i="31"/>
  <c r="H540" i="31"/>
  <c r="H538" i="31"/>
  <c r="H1407" i="31"/>
  <c r="H1332" i="31"/>
  <c r="H1146" i="31"/>
  <c r="H1137" i="31"/>
  <c r="H1128" i="31"/>
  <c r="H1119" i="31"/>
  <c r="H1110" i="31"/>
  <c r="H1101" i="31"/>
  <c r="H1092" i="31"/>
  <c r="H1079" i="31"/>
  <c r="H967" i="31"/>
  <c r="H811" i="31"/>
  <c r="H799" i="31"/>
  <c r="H787" i="31"/>
  <c r="H778" i="31"/>
  <c r="H1087" i="31"/>
  <c r="H895" i="31"/>
  <c r="H887" i="31"/>
  <c r="H879" i="31"/>
  <c r="H871" i="31"/>
  <c r="H863" i="31"/>
  <c r="H855" i="31"/>
  <c r="H847" i="31"/>
  <c r="H839" i="31"/>
  <c r="H831" i="31"/>
  <c r="H823" i="31"/>
  <c r="H780" i="31"/>
  <c r="H1183" i="31"/>
  <c r="H813" i="31"/>
  <c r="H801" i="31"/>
  <c r="H789" i="31"/>
  <c r="H782" i="31"/>
  <c r="H963" i="31"/>
  <c r="H957" i="31"/>
  <c r="H951" i="31"/>
  <c r="H945" i="31"/>
  <c r="H939" i="31"/>
  <c r="H933" i="31"/>
  <c r="H927" i="31"/>
  <c r="H921" i="31"/>
  <c r="H915" i="31"/>
  <c r="H909" i="31"/>
  <c r="H903" i="31"/>
  <c r="H1173" i="31"/>
  <c r="H1163" i="31"/>
  <c r="H1149" i="31"/>
  <c r="H1140" i="31"/>
  <c r="H1131" i="31"/>
  <c r="H1122" i="31"/>
  <c r="H1113" i="31"/>
  <c r="H1104" i="31"/>
  <c r="H1095" i="31"/>
  <c r="H1057" i="31"/>
  <c r="H1053" i="31"/>
  <c r="H1049" i="31"/>
  <c r="H1045" i="31"/>
  <c r="H1041" i="31"/>
  <c r="H1037" i="31"/>
  <c r="H1033" i="31"/>
  <c r="H1029" i="31"/>
  <c r="H1025" i="31"/>
  <c r="H1021" i="31"/>
  <c r="H1017" i="31"/>
  <c r="H1013" i="31"/>
  <c r="H1009" i="31"/>
  <c r="H1005" i="31"/>
  <c r="H1001" i="31"/>
  <c r="H997" i="31"/>
  <c r="H993" i="31"/>
  <c r="H989" i="31"/>
  <c r="H985" i="31"/>
  <c r="H981" i="31"/>
  <c r="H977" i="31"/>
  <c r="H973" i="31"/>
  <c r="H897" i="31"/>
  <c r="H889" i="31"/>
  <c r="H881" i="31"/>
  <c r="H873" i="31"/>
  <c r="H865" i="31"/>
  <c r="H857" i="31"/>
  <c r="H849" i="31"/>
  <c r="H841" i="31"/>
  <c r="H833" i="31"/>
  <c r="H825" i="31"/>
  <c r="H815" i="31"/>
  <c r="H803" i="31"/>
  <c r="H791" i="31"/>
  <c r="H1226" i="31"/>
  <c r="H1191" i="31"/>
  <c r="H1167" i="31"/>
  <c r="H1073" i="31"/>
  <c r="H1143" i="31"/>
  <c r="H1134" i="31"/>
  <c r="H1125" i="31"/>
  <c r="H1116" i="31"/>
  <c r="H1107" i="31"/>
  <c r="H1098" i="31"/>
  <c r="H1089" i="31"/>
  <c r="H1068" i="31"/>
  <c r="H819" i="31"/>
  <c r="H807" i="31"/>
  <c r="H795" i="31"/>
  <c r="H783" i="31"/>
  <c r="H781" i="31"/>
  <c r="H763" i="31"/>
  <c r="H739" i="31"/>
  <c r="H715" i="31"/>
  <c r="H691" i="31"/>
  <c r="H965" i="31"/>
  <c r="H929" i="31"/>
  <c r="H883" i="31"/>
  <c r="H843" i="31"/>
  <c r="H773" i="31"/>
  <c r="H749" i="31"/>
  <c r="H725" i="31"/>
  <c r="H701" i="31"/>
  <c r="H677" i="31"/>
  <c r="H667" i="31"/>
  <c r="H661" i="31"/>
  <c r="H655" i="31"/>
  <c r="H649" i="31"/>
  <c r="H643" i="31"/>
  <c r="H637" i="31"/>
  <c r="H631" i="31"/>
  <c r="H623" i="31"/>
  <c r="H613" i="31"/>
  <c r="H601" i="31"/>
  <c r="H589" i="31"/>
  <c r="H577" i="31"/>
  <c r="H565" i="31"/>
  <c r="H553" i="31"/>
  <c r="H759" i="31"/>
  <c r="H735" i="31"/>
  <c r="H711" i="31"/>
  <c r="H687" i="31"/>
  <c r="H1060" i="31"/>
  <c r="H959" i="31"/>
  <c r="H923" i="31"/>
  <c r="H867" i="31"/>
  <c r="H793" i="31"/>
  <c r="H769" i="31"/>
  <c r="H745" i="31"/>
  <c r="H721" i="31"/>
  <c r="H697" i="31"/>
  <c r="H673" i="31"/>
  <c r="H615" i="31"/>
  <c r="H603" i="31"/>
  <c r="H591" i="31"/>
  <c r="H579" i="31"/>
  <c r="H567" i="31"/>
  <c r="H555" i="31"/>
  <c r="H537" i="31"/>
  <c r="H535" i="31"/>
  <c r="H533" i="31"/>
  <c r="H531" i="31"/>
  <c r="H529" i="31"/>
  <c r="H527" i="31"/>
  <c r="H525" i="31"/>
  <c r="H523" i="31"/>
  <c r="H521" i="31"/>
  <c r="H519" i="31"/>
  <c r="H517" i="31"/>
  <c r="H515" i="31"/>
  <c r="H513" i="31"/>
  <c r="H511" i="31"/>
  <c r="H509" i="31"/>
  <c r="H507" i="31"/>
  <c r="H505" i="31"/>
  <c r="H503" i="31"/>
  <c r="H501" i="31"/>
  <c r="H499" i="31"/>
  <c r="H497" i="31"/>
  <c r="H495" i="31"/>
  <c r="H493" i="31"/>
  <c r="H491" i="31"/>
  <c r="H489" i="31"/>
  <c r="H487" i="31"/>
  <c r="H485" i="31"/>
  <c r="H483" i="31"/>
  <c r="H481" i="31"/>
  <c r="H479" i="31"/>
  <c r="H477" i="31"/>
  <c r="H475" i="31"/>
  <c r="H473" i="31"/>
  <c r="H471" i="31"/>
  <c r="H469" i="31"/>
  <c r="H467" i="31"/>
  <c r="H465" i="31"/>
  <c r="H463" i="31"/>
  <c r="H461" i="31"/>
  <c r="H459" i="31"/>
  <c r="H457" i="31"/>
  <c r="H455" i="31"/>
  <c r="H453" i="31"/>
  <c r="H451" i="31"/>
  <c r="H449" i="31"/>
  <c r="H447" i="31"/>
  <c r="H445" i="31"/>
  <c r="H443" i="31"/>
  <c r="H441" i="31"/>
  <c r="H439" i="31"/>
  <c r="H437" i="31"/>
  <c r="H435" i="31"/>
  <c r="H433" i="31"/>
  <c r="H431" i="31"/>
  <c r="H429" i="31"/>
  <c r="H427" i="31"/>
  <c r="H425" i="31"/>
  <c r="H423" i="31"/>
  <c r="H421" i="31"/>
  <c r="H419" i="31"/>
  <c r="H417" i="31"/>
  <c r="H415" i="31"/>
  <c r="H413" i="31"/>
  <c r="H411" i="31"/>
  <c r="H409" i="31"/>
  <c r="H407" i="31"/>
  <c r="H405" i="31"/>
  <c r="H403" i="31"/>
  <c r="H401" i="31"/>
  <c r="H399" i="31"/>
  <c r="H397" i="31"/>
  <c r="H395" i="31"/>
  <c r="H393" i="31"/>
  <c r="H391" i="31"/>
  <c r="H389" i="31"/>
  <c r="H387" i="31"/>
  <c r="H385" i="31"/>
  <c r="H383" i="31"/>
  <c r="H381" i="31"/>
  <c r="H379" i="31"/>
  <c r="H377" i="31"/>
  <c r="H375" i="31"/>
  <c r="H373" i="31"/>
  <c r="H371" i="31"/>
  <c r="H369" i="31"/>
  <c r="H367" i="31"/>
  <c r="H365" i="31"/>
  <c r="H363" i="31"/>
  <c r="H361" i="31"/>
  <c r="H359" i="31"/>
  <c r="H357" i="31"/>
  <c r="H355" i="31"/>
  <c r="H353" i="31"/>
  <c r="H351" i="31"/>
  <c r="H349" i="31"/>
  <c r="H347" i="31"/>
  <c r="H345" i="31"/>
  <c r="H343" i="31"/>
  <c r="H341" i="31"/>
  <c r="H339" i="31"/>
  <c r="H337" i="31"/>
  <c r="H335" i="31"/>
  <c r="H1065" i="31"/>
  <c r="H969" i="31"/>
  <c r="H755" i="31"/>
  <c r="H731" i="31"/>
  <c r="H707" i="31"/>
  <c r="H683" i="31"/>
  <c r="H625" i="31"/>
  <c r="H953" i="31"/>
  <c r="H917" i="31"/>
  <c r="H851" i="31"/>
  <c r="H779" i="31"/>
  <c r="H765" i="31"/>
  <c r="H741" i="31"/>
  <c r="H717" i="31"/>
  <c r="H693" i="31"/>
  <c r="H669" i="31"/>
  <c r="H663" i="31"/>
  <c r="H657" i="31"/>
  <c r="H651" i="31"/>
  <c r="H645" i="31"/>
  <c r="H639" i="31"/>
  <c r="H633" i="31"/>
  <c r="H617" i="31"/>
  <c r="H605" i="31"/>
  <c r="H593" i="31"/>
  <c r="H581" i="31"/>
  <c r="H569" i="31"/>
  <c r="H557" i="31"/>
  <c r="H541" i="31"/>
  <c r="H891" i="31"/>
  <c r="H805" i="31"/>
  <c r="H775" i="31"/>
  <c r="H751" i="31"/>
  <c r="H727" i="31"/>
  <c r="H703" i="31"/>
  <c r="H679" i="31"/>
  <c r="H1177" i="31"/>
  <c r="H1081" i="31"/>
  <c r="H947" i="31"/>
  <c r="H911" i="31"/>
  <c r="H827" i="31"/>
  <c r="H761" i="31"/>
  <c r="H737" i="31"/>
  <c r="H713" i="31"/>
  <c r="H689" i="31"/>
  <c r="H627" i="31"/>
  <c r="H619" i="31"/>
  <c r="H607" i="31"/>
  <c r="H595" i="31"/>
  <c r="H583" i="31"/>
  <c r="H571" i="31"/>
  <c r="H559" i="31"/>
  <c r="H545" i="31"/>
  <c r="H875" i="31"/>
  <c r="H771" i="31"/>
  <c r="H747" i="31"/>
  <c r="H723" i="31"/>
  <c r="H699" i="31"/>
  <c r="H675" i="31"/>
  <c r="H547" i="31"/>
  <c r="H1358" i="31"/>
  <c r="H1153" i="31"/>
  <c r="H935" i="31"/>
  <c r="H899" i="31"/>
  <c r="H777" i="31"/>
  <c r="H753" i="31"/>
  <c r="H729" i="31"/>
  <c r="H705" i="31"/>
  <c r="H681" i="31"/>
  <c r="H611" i="31"/>
  <c r="H599" i="31"/>
  <c r="H587" i="31"/>
  <c r="H575" i="31"/>
  <c r="H563" i="31"/>
  <c r="H551" i="31"/>
  <c r="H386" i="31"/>
  <c r="H324" i="31"/>
  <c r="H311" i="31"/>
  <c r="H859" i="31"/>
  <c r="H653" i="31"/>
  <c r="H629" i="31"/>
  <c r="H532" i="31"/>
  <c r="H526" i="31"/>
  <c r="H520" i="31"/>
  <c r="H514" i="31"/>
  <c r="H508" i="31"/>
  <c r="H502" i="31"/>
  <c r="H496" i="31"/>
  <c r="H490" i="31"/>
  <c r="H484" i="31"/>
  <c r="H478" i="31"/>
  <c r="H472" i="31"/>
  <c r="H466" i="31"/>
  <c r="H460" i="31"/>
  <c r="H454" i="31"/>
  <c r="H448" i="31"/>
  <c r="H442" i="31"/>
  <c r="H436" i="31"/>
  <c r="H430" i="31"/>
  <c r="H424" i="31"/>
  <c r="H418" i="31"/>
  <c r="H412" i="31"/>
  <c r="H406" i="31"/>
  <c r="H400" i="31"/>
  <c r="H394" i="31"/>
  <c r="H378" i="31"/>
  <c r="H366" i="31"/>
  <c r="H354" i="31"/>
  <c r="H342" i="31"/>
  <c r="H326" i="31"/>
  <c r="H313" i="31"/>
  <c r="H302" i="31"/>
  <c r="H300" i="31"/>
  <c r="H298" i="31"/>
  <c r="H296" i="31"/>
  <c r="H294" i="31"/>
  <c r="H292" i="31"/>
  <c r="H290" i="31"/>
  <c r="H288" i="31"/>
  <c r="H286" i="31"/>
  <c r="H284" i="31"/>
  <c r="H282" i="31"/>
  <c r="H280" i="31"/>
  <c r="H278" i="31"/>
  <c r="H276" i="31"/>
  <c r="H274" i="31"/>
  <c r="H272" i="31"/>
  <c r="H270" i="31"/>
  <c r="H268" i="31"/>
  <c r="H266" i="31"/>
  <c r="H264" i="31"/>
  <c r="H262" i="31"/>
  <c r="H260" i="31"/>
  <c r="H258" i="31"/>
  <c r="H256" i="31"/>
  <c r="H254" i="31"/>
  <c r="H252" i="31"/>
  <c r="H250" i="31"/>
  <c r="H248" i="31"/>
  <c r="H246" i="31"/>
  <c r="H244" i="31"/>
  <c r="H242" i="31"/>
  <c r="H240" i="31"/>
  <c r="H238" i="31"/>
  <c r="H236" i="31"/>
  <c r="H234" i="31"/>
  <c r="H232" i="31"/>
  <c r="H230" i="31"/>
  <c r="H228" i="31"/>
  <c r="H226" i="31"/>
  <c r="H224" i="31"/>
  <c r="H222" i="31"/>
  <c r="H220" i="31"/>
  <c r="H218" i="31"/>
  <c r="H216" i="31"/>
  <c r="H214" i="31"/>
  <c r="H212" i="31"/>
  <c r="H210" i="31"/>
  <c r="H208" i="31"/>
  <c r="H206" i="31"/>
  <c r="H204" i="31"/>
  <c r="H202" i="31"/>
  <c r="H200" i="31"/>
  <c r="H198" i="31"/>
  <c r="H196" i="31"/>
  <c r="H194" i="31"/>
  <c r="H192" i="31"/>
  <c r="H190" i="31"/>
  <c r="H188" i="31"/>
  <c r="H186" i="31"/>
  <c r="H184" i="31"/>
  <c r="H182" i="31"/>
  <c r="H180" i="31"/>
  <c r="H178" i="31"/>
  <c r="H176" i="31"/>
  <c r="H174" i="31"/>
  <c r="H172" i="31"/>
  <c r="H170" i="31"/>
  <c r="H168" i="31"/>
  <c r="H166" i="31"/>
  <c r="H164" i="31"/>
  <c r="H162" i="31"/>
  <c r="H160" i="31"/>
  <c r="H158" i="31"/>
  <c r="H156" i="31"/>
  <c r="H154" i="31"/>
  <c r="H152" i="31"/>
  <c r="H150" i="31"/>
  <c r="H148" i="31"/>
  <c r="H146" i="31"/>
  <c r="H144" i="31"/>
  <c r="H142" i="31"/>
  <c r="H140" i="31"/>
  <c r="H138" i="31"/>
  <c r="H136" i="31"/>
  <c r="H134" i="31"/>
  <c r="H132" i="31"/>
  <c r="H130" i="31"/>
  <c r="H128" i="31"/>
  <c r="H941" i="31"/>
  <c r="H609" i="31"/>
  <c r="H328" i="31"/>
  <c r="H315" i="31"/>
  <c r="H304" i="31"/>
  <c r="H757" i="31"/>
  <c r="H709" i="31"/>
  <c r="H573" i="31"/>
  <c r="H561" i="31"/>
  <c r="H549" i="31"/>
  <c r="H388" i="31"/>
  <c r="H380" i="31"/>
  <c r="H368" i="31"/>
  <c r="H356" i="31"/>
  <c r="H344" i="31"/>
  <c r="H330" i="31"/>
  <c r="H317" i="31"/>
  <c r="H306" i="31"/>
  <c r="H905" i="31"/>
  <c r="H835" i="31"/>
  <c r="H647" i="31"/>
  <c r="H585" i="31"/>
  <c r="H332" i="31"/>
  <c r="H319" i="31"/>
  <c r="H308" i="31"/>
  <c r="H767" i="31"/>
  <c r="H719" i="31"/>
  <c r="H671" i="31"/>
  <c r="H534" i="31"/>
  <c r="H528" i="31"/>
  <c r="H522" i="31"/>
  <c r="H516" i="31"/>
  <c r="H510" i="31"/>
  <c r="H504" i="31"/>
  <c r="H498" i="31"/>
  <c r="H492" i="31"/>
  <c r="H486" i="31"/>
  <c r="H480" i="31"/>
  <c r="H474" i="31"/>
  <c r="H468" i="31"/>
  <c r="H462" i="31"/>
  <c r="H456" i="31"/>
  <c r="H450" i="31"/>
  <c r="H444" i="31"/>
  <c r="H438" i="31"/>
  <c r="H432" i="31"/>
  <c r="H426" i="31"/>
  <c r="H420" i="31"/>
  <c r="H414" i="31"/>
  <c r="H408" i="31"/>
  <c r="H402" i="31"/>
  <c r="H396" i="31"/>
  <c r="H370" i="31"/>
  <c r="H358" i="31"/>
  <c r="H346" i="31"/>
  <c r="H334" i="31"/>
  <c r="H321" i="31"/>
  <c r="H310" i="31"/>
  <c r="H1306" i="31"/>
  <c r="H817" i="31"/>
  <c r="H390" i="31"/>
  <c r="H382" i="31"/>
  <c r="H323" i="31"/>
  <c r="H312" i="31"/>
  <c r="H665" i="31"/>
  <c r="H641" i="31"/>
  <c r="H372" i="31"/>
  <c r="H360" i="31"/>
  <c r="H348" i="31"/>
  <c r="H336" i="31"/>
  <c r="H325" i="31"/>
  <c r="H314" i="31"/>
  <c r="H301" i="31"/>
  <c r="H299" i="31"/>
  <c r="H297" i="31"/>
  <c r="H295" i="31"/>
  <c r="H293" i="31"/>
  <c r="H291" i="31"/>
  <c r="H289" i="31"/>
  <c r="H287" i="31"/>
  <c r="H285" i="31"/>
  <c r="H283" i="31"/>
  <c r="H281" i="31"/>
  <c r="H279" i="31"/>
  <c r="H277" i="31"/>
  <c r="H275" i="31"/>
  <c r="H273" i="31"/>
  <c r="H271" i="31"/>
  <c r="H269" i="31"/>
  <c r="H267" i="31"/>
  <c r="H265" i="31"/>
  <c r="H263" i="31"/>
  <c r="H261" i="31"/>
  <c r="H259" i="31"/>
  <c r="H257" i="31"/>
  <c r="H255" i="31"/>
  <c r="H253" i="31"/>
  <c r="H251" i="31"/>
  <c r="H249" i="31"/>
  <c r="H247" i="31"/>
  <c r="H245" i="31"/>
  <c r="H243" i="31"/>
  <c r="H241" i="31"/>
  <c r="H239" i="31"/>
  <c r="H237" i="31"/>
  <c r="H235" i="31"/>
  <c r="H233" i="31"/>
  <c r="H231" i="31"/>
  <c r="H229" i="31"/>
  <c r="H227" i="31"/>
  <c r="H225" i="31"/>
  <c r="H223" i="31"/>
  <c r="H221" i="31"/>
  <c r="H219" i="31"/>
  <c r="H217" i="31"/>
  <c r="H215" i="31"/>
  <c r="H213" i="31"/>
  <c r="H211" i="31"/>
  <c r="H209" i="31"/>
  <c r="H207" i="31"/>
  <c r="H205" i="31"/>
  <c r="H203" i="31"/>
  <c r="H201" i="31"/>
  <c r="H199" i="31"/>
  <c r="H197" i="31"/>
  <c r="H195" i="31"/>
  <c r="H193" i="31"/>
  <c r="H191" i="31"/>
  <c r="H189" i="31"/>
  <c r="H187" i="31"/>
  <c r="H185" i="31"/>
  <c r="H183" i="31"/>
  <c r="H181" i="31"/>
  <c r="H179" i="31"/>
  <c r="H177" i="31"/>
  <c r="H175" i="31"/>
  <c r="H173" i="31"/>
  <c r="H171" i="31"/>
  <c r="H169" i="31"/>
  <c r="H167" i="31"/>
  <c r="H165" i="31"/>
  <c r="H163" i="31"/>
  <c r="H161" i="31"/>
  <c r="H159" i="31"/>
  <c r="H157" i="31"/>
  <c r="H155" i="31"/>
  <c r="H153" i="31"/>
  <c r="H151" i="31"/>
  <c r="H149" i="31"/>
  <c r="H147" i="31"/>
  <c r="H145" i="31"/>
  <c r="H143" i="31"/>
  <c r="H141" i="31"/>
  <c r="H139" i="31"/>
  <c r="H137" i="31"/>
  <c r="H135" i="31"/>
  <c r="H133" i="31"/>
  <c r="H131" i="31"/>
  <c r="H129" i="31"/>
  <c r="H127" i="31"/>
  <c r="H733" i="31"/>
  <c r="H685" i="31"/>
  <c r="H621" i="31"/>
  <c r="H536" i="31"/>
  <c r="H530" i="31"/>
  <c r="H524" i="31"/>
  <c r="H518" i="31"/>
  <c r="H512" i="31"/>
  <c r="H506" i="31"/>
  <c r="H500" i="31"/>
  <c r="H494" i="31"/>
  <c r="H488" i="31"/>
  <c r="H482" i="31"/>
  <c r="H476" i="31"/>
  <c r="H470" i="31"/>
  <c r="H464" i="31"/>
  <c r="H458" i="31"/>
  <c r="H452" i="31"/>
  <c r="H446" i="31"/>
  <c r="H440" i="31"/>
  <c r="H434" i="31"/>
  <c r="H428" i="31"/>
  <c r="H422" i="31"/>
  <c r="H416" i="31"/>
  <c r="H410" i="31"/>
  <c r="H404" i="31"/>
  <c r="H398" i="31"/>
  <c r="H392" i="31"/>
  <c r="H384" i="31"/>
  <c r="H543" i="31"/>
  <c r="H107" i="31"/>
  <c r="H85" i="31"/>
  <c r="H65" i="31"/>
  <c r="H47" i="31"/>
  <c r="H29" i="31"/>
  <c r="H7" i="31"/>
  <c r="H376" i="31"/>
  <c r="H364" i="31"/>
  <c r="H352" i="31"/>
  <c r="H340" i="31"/>
  <c r="H126" i="31"/>
  <c r="H124" i="31"/>
  <c r="H122" i="31"/>
  <c r="H120" i="31"/>
  <c r="H118" i="31"/>
  <c r="H116" i="31"/>
  <c r="H114" i="31"/>
  <c r="H112" i="31"/>
  <c r="H110" i="31"/>
  <c r="H108" i="31"/>
  <c r="H106" i="31"/>
  <c r="H104" i="31"/>
  <c r="H102" i="31"/>
  <c r="H100" i="31"/>
  <c r="H98" i="31"/>
  <c r="H96" i="31"/>
  <c r="H94" i="31"/>
  <c r="H92" i="31"/>
  <c r="H90" i="31"/>
  <c r="H88" i="31"/>
  <c r="H86" i="31"/>
  <c r="H84" i="31"/>
  <c r="H82" i="31"/>
  <c r="H80" i="31"/>
  <c r="H78" i="31"/>
  <c r="H76" i="31"/>
  <c r="H74" i="31"/>
  <c r="H72" i="31"/>
  <c r="H70" i="31"/>
  <c r="H68" i="31"/>
  <c r="H66" i="31"/>
  <c r="H64" i="31"/>
  <c r="H62" i="31"/>
  <c r="H60" i="31"/>
  <c r="H58" i="31"/>
  <c r="H56" i="31"/>
  <c r="H54" i="31"/>
  <c r="H52" i="31"/>
  <c r="H50" i="31"/>
  <c r="H48" i="31"/>
  <c r="H46" i="31"/>
  <c r="H44" i="31"/>
  <c r="H42" i="31"/>
  <c r="H40" i="31"/>
  <c r="H38" i="31"/>
  <c r="H36" i="31"/>
  <c r="H34" i="31"/>
  <c r="H32" i="31"/>
  <c r="H30" i="31"/>
  <c r="H28" i="31"/>
  <c r="H26" i="31"/>
  <c r="H24" i="31"/>
  <c r="H22" i="31"/>
  <c r="H20" i="31"/>
  <c r="H18" i="31"/>
  <c r="H16" i="31"/>
  <c r="H14" i="31"/>
  <c r="H12" i="31"/>
  <c r="H10" i="31"/>
  <c r="H8" i="31"/>
  <c r="H123" i="31"/>
  <c r="H115" i="31"/>
  <c r="H109" i="31"/>
  <c r="H101" i="31"/>
  <c r="H89" i="31"/>
  <c r="H79" i="31"/>
  <c r="H71" i="31"/>
  <c r="H57" i="31"/>
  <c r="H41" i="31"/>
  <c r="H31" i="31"/>
  <c r="H21" i="31"/>
  <c r="H13" i="31"/>
  <c r="H597" i="31"/>
  <c r="H320" i="31"/>
  <c r="H305" i="31"/>
  <c r="H119" i="31"/>
  <c r="H99" i="31"/>
  <c r="H77" i="31"/>
  <c r="H53" i="31"/>
  <c r="H37" i="31"/>
  <c r="H17" i="31"/>
  <c r="H659" i="31"/>
  <c r="H316" i="31"/>
  <c r="H309" i="31"/>
  <c r="H111" i="31"/>
  <c r="H103" i="31"/>
  <c r="H91" i="31"/>
  <c r="H81" i="31"/>
  <c r="H73" i="31"/>
  <c r="H59" i="31"/>
  <c r="H45" i="31"/>
  <c r="H33" i="31"/>
  <c r="H15" i="31"/>
  <c r="H331" i="31"/>
  <c r="H97" i="31"/>
  <c r="H61" i="31"/>
  <c r="H35" i="31"/>
  <c r="H11" i="31"/>
  <c r="H327" i="31"/>
  <c r="H125" i="31"/>
  <c r="H105" i="31"/>
  <c r="H83" i="31"/>
  <c r="H63" i="31"/>
  <c r="H43" i="31"/>
  <c r="H27" i="31"/>
  <c r="H9" i="31"/>
  <c r="H743" i="31"/>
  <c r="H635" i="31"/>
  <c r="H374" i="31"/>
  <c r="H362" i="31"/>
  <c r="H350" i="31"/>
  <c r="H338" i="31"/>
  <c r="H113" i="31"/>
  <c r="H87" i="31"/>
  <c r="H67" i="31"/>
  <c r="H49" i="31"/>
  <c r="H25" i="31"/>
  <c r="H307" i="31"/>
  <c r="H539" i="31"/>
  <c r="H121" i="31"/>
  <c r="H93" i="31"/>
  <c r="H69" i="31"/>
  <c r="H51" i="31"/>
  <c r="H23" i="31"/>
  <c r="H318" i="31"/>
  <c r="H322" i="31"/>
  <c r="H695" i="31"/>
  <c r="H333" i="31"/>
  <c r="H117" i="31"/>
  <c r="H95" i="31"/>
  <c r="H75" i="31"/>
  <c r="H55" i="31"/>
  <c r="H39" i="31"/>
  <c r="H19" i="31"/>
  <c r="H303" i="31"/>
  <c r="H329" i="31"/>
  <c r="C2196" i="5"/>
  <c r="C2195" i="5"/>
  <c r="C2194" i="5"/>
  <c r="C2193" i="5"/>
  <c r="C2192" i="5"/>
  <c r="C2191" i="5"/>
  <c r="C2190" i="5"/>
  <c r="C2189" i="5"/>
  <c r="C2188" i="5"/>
  <c r="C2187" i="5"/>
  <c r="C2186" i="5"/>
  <c r="C2185" i="5"/>
  <c r="C2184" i="5"/>
  <c r="C2183" i="5"/>
  <c r="C2182" i="5"/>
  <c r="C2181" i="5"/>
  <c r="C2180" i="5"/>
  <c r="C2179" i="5"/>
  <c r="C2178" i="5"/>
  <c r="C2177" i="5"/>
  <c r="C2176" i="5"/>
  <c r="C2175" i="5"/>
  <c r="C2174" i="5"/>
  <c r="C2173" i="5"/>
  <c r="C2172" i="5"/>
  <c r="K2198" i="8"/>
  <c r="D2198" i="31" s="1"/>
  <c r="K2197" i="8"/>
  <c r="D2197" i="31" s="1"/>
  <c r="K2196" i="8"/>
  <c r="D2196" i="31" s="1"/>
  <c r="K2195" i="8"/>
  <c r="D2195" i="31" s="1"/>
  <c r="K2194" i="8"/>
  <c r="D2194" i="31" s="1"/>
  <c r="K2193" i="8"/>
  <c r="D2193" i="31" s="1"/>
  <c r="K2192" i="8"/>
  <c r="D2192" i="31" s="1"/>
  <c r="K2191" i="8"/>
  <c r="D2191" i="31" s="1"/>
  <c r="K2190" i="8"/>
  <c r="D2190" i="31" s="1"/>
  <c r="K2189" i="8"/>
  <c r="D2189" i="31" s="1"/>
  <c r="K2188" i="8"/>
  <c r="D2188" i="31" s="1"/>
  <c r="K2187" i="8"/>
  <c r="D2187" i="31" s="1"/>
  <c r="K2186" i="8"/>
  <c r="D2186" i="31" s="1"/>
  <c r="K2185" i="8"/>
  <c r="D2185" i="31" s="1"/>
  <c r="K2184" i="8"/>
  <c r="D2184" i="31" s="1"/>
  <c r="K2183" i="8"/>
  <c r="D2183" i="31" s="1"/>
  <c r="K2182" i="8"/>
  <c r="D2182" i="31" s="1"/>
  <c r="K2181" i="8"/>
  <c r="D2181" i="31" s="1"/>
  <c r="K2180" i="8"/>
  <c r="D2180" i="31" s="1"/>
  <c r="K2179" i="8"/>
  <c r="D2179" i="31" s="1"/>
  <c r="K2178" i="8"/>
  <c r="D2178" i="31" s="1"/>
  <c r="K2177" i="8"/>
  <c r="D2177" i="31" s="1"/>
  <c r="K2176" i="8"/>
  <c r="D2176" i="31" s="1"/>
  <c r="K2175" i="8"/>
  <c r="D2175" i="31" s="1"/>
  <c r="K2174" i="8"/>
  <c r="D2174" i="31" s="1"/>
  <c r="A2172" i="5"/>
  <c r="A2173" i="5"/>
  <c r="A2174" i="5"/>
  <c r="A2175" i="5"/>
  <c r="A2176" i="5"/>
  <c r="A2177" i="5"/>
  <c r="A2178" i="5"/>
  <c r="A2179" i="5"/>
  <c r="A2180" i="5"/>
  <c r="A2181" i="5"/>
  <c r="A2182" i="5"/>
  <c r="A2183" i="5"/>
  <c r="A2184" i="5"/>
  <c r="A2185" i="5"/>
  <c r="A2186" i="5"/>
  <c r="A2187" i="5"/>
  <c r="A2188" i="5"/>
  <c r="A2189" i="5"/>
  <c r="A2190" i="5"/>
  <c r="A2191" i="5"/>
  <c r="A2192" i="5"/>
  <c r="A2193" i="5"/>
  <c r="A2194" i="5"/>
  <c r="A2195" i="5"/>
  <c r="A2196" i="5"/>
  <c r="D2188" i="30" l="1"/>
  <c r="D2189" i="29"/>
  <c r="D2177" i="30"/>
  <c r="D2178" i="29"/>
  <c r="D2189" i="30"/>
  <c r="D2190" i="29"/>
  <c r="D2178" i="30"/>
  <c r="D2179" i="29"/>
  <c r="D2190" i="30"/>
  <c r="D2191" i="29"/>
  <c r="D2180" i="30"/>
  <c r="D2181" i="29"/>
  <c r="D2192" i="30"/>
  <c r="D2193" i="29"/>
  <c r="D2193" i="30"/>
  <c r="D2194" i="29"/>
  <c r="D2181" i="30"/>
  <c r="D2182" i="29"/>
  <c r="D2182" i="30"/>
  <c r="D2183" i="29"/>
  <c r="D2194" i="30"/>
  <c r="D2195" i="29"/>
  <c r="D2183" i="30"/>
  <c r="D2184" i="29"/>
  <c r="D2195" i="30"/>
  <c r="D2196" i="29"/>
  <c r="D2184" i="30"/>
  <c r="D2185" i="29"/>
  <c r="D2196" i="30"/>
  <c r="D2197" i="29"/>
  <c r="D2185" i="30"/>
  <c r="D2186" i="29"/>
  <c r="D2197" i="30"/>
  <c r="D2198" i="29"/>
  <c r="D2179" i="30"/>
  <c r="D2180" i="29"/>
  <c r="D2174" i="30"/>
  <c r="D2175" i="29"/>
  <c r="D2186" i="30"/>
  <c r="D2187" i="29"/>
  <c r="D2198" i="30"/>
  <c r="D2199" i="29"/>
  <c r="D2175" i="30"/>
  <c r="D2176" i="29"/>
  <c r="D2187" i="30"/>
  <c r="D2188" i="29"/>
  <c r="D2191" i="30"/>
  <c r="D2192" i="29"/>
  <c r="D2176" i="30"/>
  <c r="D2177" i="29"/>
  <c r="D2172" i="5"/>
  <c r="D2176" i="5"/>
  <c r="D2180" i="5"/>
  <c r="D2184" i="5"/>
  <c r="D2188" i="5"/>
  <c r="D2192" i="5"/>
  <c r="D2196" i="5"/>
  <c r="D2189" i="5"/>
  <c r="D2173" i="5"/>
  <c r="D2177" i="5"/>
  <c r="D2181" i="5"/>
  <c r="D2185" i="5"/>
  <c r="D2193" i="5"/>
  <c r="D2174" i="5"/>
  <c r="D2182" i="5"/>
  <c r="D2190" i="5"/>
  <c r="D2179" i="5"/>
  <c r="D2191" i="5"/>
  <c r="D2178" i="5"/>
  <c r="D2186" i="5"/>
  <c r="D2194" i="5"/>
  <c r="D2175" i="5"/>
  <c r="D2183" i="5"/>
  <c r="D2187" i="5"/>
  <c r="D2195" i="5"/>
  <c r="C2105" i="5"/>
  <c r="C2106" i="5"/>
  <c r="C2107" i="5"/>
  <c r="C2108" i="5"/>
  <c r="C2109" i="5"/>
  <c r="C2110" i="5"/>
  <c r="C2111" i="5"/>
  <c r="C2112" i="5"/>
  <c r="C2113" i="5"/>
  <c r="C2114" i="5"/>
  <c r="C2115" i="5"/>
  <c r="C2116" i="5"/>
  <c r="C2117" i="5"/>
  <c r="C2118" i="5"/>
  <c r="C2119" i="5"/>
  <c r="C2120" i="5"/>
  <c r="C2121" i="5"/>
  <c r="C2122" i="5"/>
  <c r="C2123" i="5"/>
  <c r="C2124" i="5"/>
  <c r="C2125" i="5"/>
  <c r="C2126" i="5"/>
  <c r="C2127" i="5"/>
  <c r="C2128" i="5"/>
  <c r="C2129" i="5"/>
  <c r="C2130" i="5"/>
  <c r="C2131" i="5"/>
  <c r="C2132" i="5"/>
  <c r="C2133" i="5"/>
  <c r="C2134" i="5"/>
  <c r="C2135" i="5"/>
  <c r="C2136" i="5"/>
  <c r="C2137" i="5"/>
  <c r="C2138" i="5"/>
  <c r="C2139" i="5"/>
  <c r="C2140" i="5"/>
  <c r="C2141" i="5"/>
  <c r="C2142" i="5"/>
  <c r="C2143" i="5"/>
  <c r="C2144" i="5"/>
  <c r="C2145" i="5"/>
  <c r="C2146" i="5"/>
  <c r="C2147" i="5"/>
  <c r="C2148" i="5"/>
  <c r="C2149" i="5"/>
  <c r="C2150" i="5"/>
  <c r="C2151" i="5"/>
  <c r="C2152" i="5"/>
  <c r="C2153" i="5"/>
  <c r="C2154" i="5"/>
  <c r="C2155" i="5"/>
  <c r="C2156" i="5"/>
  <c r="C2157" i="5"/>
  <c r="C2158" i="5"/>
  <c r="C2159" i="5"/>
  <c r="C2160" i="5"/>
  <c r="C2161" i="5"/>
  <c r="C2162" i="5"/>
  <c r="C2163" i="5"/>
  <c r="C2164" i="5"/>
  <c r="C2165" i="5"/>
  <c r="C2166" i="5"/>
  <c r="C2167" i="5"/>
  <c r="C2168" i="5"/>
  <c r="C2169" i="5"/>
  <c r="C2170" i="5"/>
  <c r="C2171" i="5"/>
  <c r="A2105" i="5"/>
  <c r="A2106" i="5"/>
  <c r="A2107" i="5"/>
  <c r="A2108" i="5"/>
  <c r="A2109" i="5"/>
  <c r="A2110" i="5"/>
  <c r="A2111" i="5"/>
  <c r="A2112" i="5"/>
  <c r="A2113" i="5"/>
  <c r="A2114" i="5"/>
  <c r="A2115" i="5"/>
  <c r="A2116" i="5"/>
  <c r="A2117" i="5"/>
  <c r="A2118" i="5"/>
  <c r="A2119" i="5"/>
  <c r="A2120" i="5"/>
  <c r="A2121" i="5"/>
  <c r="A2122" i="5"/>
  <c r="A2123" i="5"/>
  <c r="A2124" i="5"/>
  <c r="A2125" i="5"/>
  <c r="A2126" i="5"/>
  <c r="A2127" i="5"/>
  <c r="A2128" i="5"/>
  <c r="A2129" i="5"/>
  <c r="A2130" i="5"/>
  <c r="A2131" i="5"/>
  <c r="A2132" i="5"/>
  <c r="A2133" i="5"/>
  <c r="A2134" i="5"/>
  <c r="A2135" i="5"/>
  <c r="A2136" i="5"/>
  <c r="A2137" i="5"/>
  <c r="A2138" i="5"/>
  <c r="A2139" i="5"/>
  <c r="A2140" i="5"/>
  <c r="A2141" i="5"/>
  <c r="A2142" i="5"/>
  <c r="A2143" i="5"/>
  <c r="A2144" i="5"/>
  <c r="A2145" i="5"/>
  <c r="A2146" i="5"/>
  <c r="A2147" i="5"/>
  <c r="A2148" i="5"/>
  <c r="A2149" i="5"/>
  <c r="A2150" i="5"/>
  <c r="A2151" i="5"/>
  <c r="A2152" i="5"/>
  <c r="A2153" i="5"/>
  <c r="A2154" i="5"/>
  <c r="A2155" i="5"/>
  <c r="A2156" i="5"/>
  <c r="A2157" i="5"/>
  <c r="A2158" i="5"/>
  <c r="A2159" i="5"/>
  <c r="A2160" i="5"/>
  <c r="A2161" i="5"/>
  <c r="A2162" i="5"/>
  <c r="A2163" i="5"/>
  <c r="A2164" i="5"/>
  <c r="A2165" i="5"/>
  <c r="A2166" i="5"/>
  <c r="A2167" i="5"/>
  <c r="A2168" i="5"/>
  <c r="A2169" i="5"/>
  <c r="A2170" i="5"/>
  <c r="A2171" i="5"/>
  <c r="K2173" i="8"/>
  <c r="D2173" i="31" s="1"/>
  <c r="K2172" i="8"/>
  <c r="D2172" i="31" s="1"/>
  <c r="K2171" i="8"/>
  <c r="D2171" i="31" s="1"/>
  <c r="K2170" i="8"/>
  <c r="D2170" i="31" s="1"/>
  <c r="K2169" i="8"/>
  <c r="D2169" i="31" s="1"/>
  <c r="K2168" i="8"/>
  <c r="D2168" i="31" s="1"/>
  <c r="K2167" i="8"/>
  <c r="D2167" i="31" s="1"/>
  <c r="K2166" i="8"/>
  <c r="D2166" i="31" s="1"/>
  <c r="K2165" i="8"/>
  <c r="D2165" i="31" s="1"/>
  <c r="K2164" i="8"/>
  <c r="D2164" i="31" s="1"/>
  <c r="K2163" i="8"/>
  <c r="D2163" i="31" s="1"/>
  <c r="K2162" i="8"/>
  <c r="D2162" i="31" s="1"/>
  <c r="K2161" i="8"/>
  <c r="D2161" i="31" s="1"/>
  <c r="K2160" i="8"/>
  <c r="D2160" i="31" s="1"/>
  <c r="K2159" i="8"/>
  <c r="D2159" i="31" s="1"/>
  <c r="K2158" i="8"/>
  <c r="D2158" i="31" s="1"/>
  <c r="K2157" i="8"/>
  <c r="D2157" i="31" s="1"/>
  <c r="K2156" i="8"/>
  <c r="D2156" i="31" s="1"/>
  <c r="K2155" i="8"/>
  <c r="D2155" i="31" s="1"/>
  <c r="K2154" i="8"/>
  <c r="D2154" i="31" s="1"/>
  <c r="K2153" i="8"/>
  <c r="D2153" i="31" s="1"/>
  <c r="K2152" i="8"/>
  <c r="D2152" i="31" s="1"/>
  <c r="K2151" i="8"/>
  <c r="D2151" i="31" s="1"/>
  <c r="K2150" i="8"/>
  <c r="D2150" i="31" s="1"/>
  <c r="K2149" i="8"/>
  <c r="D2149" i="31" s="1"/>
  <c r="K2148" i="8"/>
  <c r="D2148" i="31" s="1"/>
  <c r="K2147" i="8"/>
  <c r="D2147" i="31" s="1"/>
  <c r="K2146" i="8"/>
  <c r="D2146" i="31" s="1"/>
  <c r="K2145" i="8"/>
  <c r="D2145" i="31" s="1"/>
  <c r="K2144" i="8"/>
  <c r="D2144" i="31" s="1"/>
  <c r="K2143" i="8"/>
  <c r="D2143" i="31" s="1"/>
  <c r="K2142" i="8"/>
  <c r="D2142" i="31" s="1"/>
  <c r="K2141" i="8"/>
  <c r="D2141" i="31" s="1"/>
  <c r="K2140" i="8"/>
  <c r="D2140" i="31" s="1"/>
  <c r="K2139" i="8"/>
  <c r="D2139" i="31" s="1"/>
  <c r="K2138" i="8"/>
  <c r="D2138" i="31" s="1"/>
  <c r="K2137" i="8"/>
  <c r="D2137" i="31" s="1"/>
  <c r="K2136" i="8"/>
  <c r="D2136" i="31" s="1"/>
  <c r="K2135" i="8"/>
  <c r="D2135" i="31" s="1"/>
  <c r="K2134" i="8"/>
  <c r="D2134" i="31" s="1"/>
  <c r="K2133" i="8"/>
  <c r="D2133" i="31" s="1"/>
  <c r="K2132" i="8"/>
  <c r="D2132" i="31" s="1"/>
  <c r="K2131" i="8"/>
  <c r="D2131" i="31" s="1"/>
  <c r="K2130" i="8"/>
  <c r="D2130" i="31" s="1"/>
  <c r="K2129" i="8"/>
  <c r="D2129" i="31" s="1"/>
  <c r="K2128" i="8"/>
  <c r="D2128" i="31" s="1"/>
  <c r="K2127" i="8"/>
  <c r="D2127" i="31" s="1"/>
  <c r="K2126" i="8"/>
  <c r="D2126" i="31" s="1"/>
  <c r="K2125" i="8"/>
  <c r="D2125" i="31" s="1"/>
  <c r="K2124" i="8"/>
  <c r="D2124" i="31" s="1"/>
  <c r="K2123" i="8"/>
  <c r="D2123" i="31" s="1"/>
  <c r="K2122" i="8"/>
  <c r="D2122" i="31" s="1"/>
  <c r="K2121" i="8"/>
  <c r="D2121" i="31" s="1"/>
  <c r="K2120" i="8"/>
  <c r="D2120" i="31" s="1"/>
  <c r="K2119" i="8"/>
  <c r="D2119" i="31" s="1"/>
  <c r="K2118" i="8"/>
  <c r="D2118" i="31" s="1"/>
  <c r="K2117" i="8"/>
  <c r="D2117" i="31" s="1"/>
  <c r="K2116" i="8"/>
  <c r="D2116" i="31" s="1"/>
  <c r="K2115" i="8"/>
  <c r="D2115" i="31" s="1"/>
  <c r="K2114" i="8"/>
  <c r="D2114" i="31" s="1"/>
  <c r="K2113" i="8"/>
  <c r="D2113" i="31" s="1"/>
  <c r="K2112" i="8"/>
  <c r="D2112" i="31" s="1"/>
  <c r="K2111" i="8"/>
  <c r="D2111" i="31" s="1"/>
  <c r="K2110" i="8"/>
  <c r="D2110" i="31" s="1"/>
  <c r="K2109" i="8"/>
  <c r="D2109" i="31" s="1"/>
  <c r="K2108" i="8"/>
  <c r="D2108" i="31" s="1"/>
  <c r="K2107" i="8"/>
  <c r="D2107" i="31" s="1"/>
  <c r="D2137" i="30" l="1"/>
  <c r="D2138" i="29"/>
  <c r="D2138" i="30"/>
  <c r="D2139" i="29"/>
  <c r="D2151" i="30"/>
  <c r="D2152" i="29"/>
  <c r="D2143" i="30"/>
  <c r="D2144" i="29"/>
  <c r="D2108" i="30"/>
  <c r="D2109" i="29"/>
  <c r="D2120" i="30"/>
  <c r="D2121" i="29"/>
  <c r="D2132" i="30"/>
  <c r="D2133" i="29"/>
  <c r="D2144" i="30"/>
  <c r="D2145" i="29"/>
  <c r="D2156" i="30"/>
  <c r="D2157" i="29"/>
  <c r="D2168" i="30"/>
  <c r="D2169" i="29"/>
  <c r="D2173" i="30"/>
  <c r="D2174" i="29"/>
  <c r="D2131" i="30"/>
  <c r="D2132" i="29"/>
  <c r="D2109" i="30"/>
  <c r="D2110" i="29"/>
  <c r="D2121" i="30"/>
  <c r="D2122" i="29"/>
  <c r="D2133" i="30"/>
  <c r="D2134" i="29"/>
  <c r="D2145" i="30"/>
  <c r="D2146" i="29"/>
  <c r="D2157" i="30"/>
  <c r="D2158" i="29"/>
  <c r="D2169" i="30"/>
  <c r="D2170" i="29"/>
  <c r="D2149" i="30"/>
  <c r="D2150" i="29"/>
  <c r="D2114" i="30"/>
  <c r="D2115" i="29"/>
  <c r="D2139" i="30"/>
  <c r="D2140" i="29"/>
  <c r="D2107" i="30"/>
  <c r="D2108" i="29"/>
  <c r="D2155" i="30"/>
  <c r="D2156" i="29"/>
  <c r="D2110" i="30"/>
  <c r="D2111" i="29"/>
  <c r="D2146" i="30"/>
  <c r="D2147" i="29"/>
  <c r="D2170" i="30"/>
  <c r="D2171" i="29"/>
  <c r="D2135" i="30"/>
  <c r="D2136" i="29"/>
  <c r="D2171" i="30"/>
  <c r="D2172" i="29"/>
  <c r="D2125" i="30"/>
  <c r="D2126" i="29"/>
  <c r="D2150" i="30"/>
  <c r="D2151" i="29"/>
  <c r="D2127" i="30"/>
  <c r="D2128" i="29"/>
  <c r="D2119" i="30"/>
  <c r="D2120" i="29"/>
  <c r="D2167" i="30"/>
  <c r="D2168" i="29"/>
  <c r="D2122" i="30"/>
  <c r="D2123" i="29"/>
  <c r="D2134" i="30"/>
  <c r="D2135" i="29"/>
  <c r="D2158" i="30"/>
  <c r="D2159" i="29"/>
  <c r="D2111" i="30"/>
  <c r="D2112" i="29"/>
  <c r="D2123" i="30"/>
  <c r="D2124" i="29"/>
  <c r="D2147" i="30"/>
  <c r="D2148" i="29"/>
  <c r="D2159" i="30"/>
  <c r="D2160" i="29"/>
  <c r="D2112" i="30"/>
  <c r="D2113" i="29"/>
  <c r="D2124" i="30"/>
  <c r="D2125" i="29"/>
  <c r="D2136" i="30"/>
  <c r="D2137" i="29"/>
  <c r="D2148" i="30"/>
  <c r="D2149" i="29"/>
  <c r="D2160" i="30"/>
  <c r="D2161" i="29"/>
  <c r="D2172" i="30"/>
  <c r="D2173" i="29"/>
  <c r="D2161" i="30"/>
  <c r="D2162" i="29"/>
  <c r="D2162" i="30"/>
  <c r="D2163" i="29"/>
  <c r="D2163" i="30"/>
  <c r="D2164" i="29"/>
  <c r="D2128" i="30"/>
  <c r="D2129" i="29"/>
  <c r="D2164" i="30"/>
  <c r="D2165" i="29"/>
  <c r="D2117" i="30"/>
  <c r="D2118" i="29"/>
  <c r="D2129" i="30"/>
  <c r="D2130" i="29"/>
  <c r="D2141" i="30"/>
  <c r="D2142" i="29"/>
  <c r="D2153" i="30"/>
  <c r="D2154" i="29"/>
  <c r="D2165" i="30"/>
  <c r="D2166" i="29"/>
  <c r="D2113" i="30"/>
  <c r="D2114" i="29"/>
  <c r="D2126" i="30"/>
  <c r="D2127" i="29"/>
  <c r="D2115" i="30"/>
  <c r="D2116" i="29"/>
  <c r="D2116" i="30"/>
  <c r="D2117" i="29"/>
  <c r="D2140" i="30"/>
  <c r="D2141" i="29"/>
  <c r="D2152" i="30"/>
  <c r="D2153" i="29"/>
  <c r="D2118" i="30"/>
  <c r="D2119" i="29"/>
  <c r="D2130" i="30"/>
  <c r="D2131" i="29"/>
  <c r="D2142" i="30"/>
  <c r="D2143" i="29"/>
  <c r="D2154" i="30"/>
  <c r="D2155" i="29"/>
  <c r="D2166" i="30"/>
  <c r="D2167" i="29"/>
  <c r="D2108" i="5"/>
  <c r="D2112" i="5"/>
  <c r="D2116" i="5"/>
  <c r="D2120" i="5"/>
  <c r="D2124" i="5"/>
  <c r="D2128" i="5"/>
  <c r="D2132" i="5"/>
  <c r="D2136" i="5"/>
  <c r="D2140" i="5"/>
  <c r="D2144" i="5"/>
  <c r="D2148" i="5"/>
  <c r="D2152" i="5"/>
  <c r="D2156" i="5"/>
  <c r="D2160" i="5"/>
  <c r="D2164" i="5"/>
  <c r="D2168" i="5"/>
  <c r="D2105" i="5"/>
  <c r="D2109" i="5"/>
  <c r="D2113" i="5"/>
  <c r="D2117" i="5"/>
  <c r="D2121" i="5"/>
  <c r="D2125" i="5"/>
  <c r="D2129" i="5"/>
  <c r="D2133" i="5"/>
  <c r="D2137" i="5"/>
  <c r="D2141" i="5"/>
  <c r="D2145" i="5"/>
  <c r="D2149" i="5"/>
  <c r="D2153" i="5"/>
  <c r="D2157" i="5"/>
  <c r="D2161" i="5"/>
  <c r="D2165" i="5"/>
  <c r="D2169" i="5"/>
  <c r="D2106" i="5"/>
  <c r="D2110" i="5"/>
  <c r="D2114" i="5"/>
  <c r="D2118" i="5"/>
  <c r="D2122" i="5"/>
  <c r="D2126" i="5"/>
  <c r="D2130" i="5"/>
  <c r="D2134" i="5"/>
  <c r="D2138" i="5"/>
  <c r="D2142" i="5"/>
  <c r="D2146" i="5"/>
  <c r="D2150" i="5"/>
  <c r="D2154" i="5"/>
  <c r="D2158" i="5"/>
  <c r="D2162" i="5"/>
  <c r="D2166" i="5"/>
  <c r="D2170" i="5"/>
  <c r="D2107" i="5"/>
  <c r="D2111" i="5"/>
  <c r="D2115" i="5"/>
  <c r="D2119" i="5"/>
  <c r="D2123" i="5"/>
  <c r="D2127" i="5"/>
  <c r="D2131" i="5"/>
  <c r="D2135" i="5"/>
  <c r="D2139" i="5"/>
  <c r="D2143" i="5"/>
  <c r="D2147" i="5"/>
  <c r="D2151" i="5"/>
  <c r="D2155" i="5"/>
  <c r="D2159" i="5"/>
  <c r="D2163" i="5"/>
  <c r="D2167" i="5"/>
  <c r="D2171" i="5"/>
  <c r="C6" i="5" l="1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C96" i="5"/>
  <c r="C97" i="5"/>
  <c r="C98" i="5"/>
  <c r="C99" i="5"/>
  <c r="C100" i="5"/>
  <c r="C101" i="5"/>
  <c r="C102" i="5"/>
  <c r="C103" i="5"/>
  <c r="C104" i="5"/>
  <c r="C105" i="5"/>
  <c r="C106" i="5"/>
  <c r="C107" i="5"/>
  <c r="C108" i="5"/>
  <c r="C109" i="5"/>
  <c r="C110" i="5"/>
  <c r="C111" i="5"/>
  <c r="C112" i="5"/>
  <c r="C113" i="5"/>
  <c r="C114" i="5"/>
  <c r="C115" i="5"/>
  <c r="C116" i="5"/>
  <c r="C117" i="5"/>
  <c r="C118" i="5"/>
  <c r="C119" i="5"/>
  <c r="C120" i="5"/>
  <c r="C121" i="5"/>
  <c r="C122" i="5"/>
  <c r="C123" i="5"/>
  <c r="C124" i="5"/>
  <c r="C125" i="5"/>
  <c r="C126" i="5"/>
  <c r="C127" i="5"/>
  <c r="C128" i="5"/>
  <c r="C129" i="5"/>
  <c r="C130" i="5"/>
  <c r="C131" i="5"/>
  <c r="C132" i="5"/>
  <c r="C133" i="5"/>
  <c r="C134" i="5"/>
  <c r="C135" i="5"/>
  <c r="C136" i="5"/>
  <c r="C137" i="5"/>
  <c r="C138" i="5"/>
  <c r="C139" i="5"/>
  <c r="C140" i="5"/>
  <c r="C141" i="5"/>
  <c r="C142" i="5"/>
  <c r="C143" i="5"/>
  <c r="C144" i="5"/>
  <c r="C145" i="5"/>
  <c r="C146" i="5"/>
  <c r="C147" i="5"/>
  <c r="C148" i="5"/>
  <c r="C149" i="5"/>
  <c r="C150" i="5"/>
  <c r="C151" i="5"/>
  <c r="C152" i="5"/>
  <c r="C153" i="5"/>
  <c r="C154" i="5"/>
  <c r="C155" i="5"/>
  <c r="C156" i="5"/>
  <c r="C157" i="5"/>
  <c r="C158" i="5"/>
  <c r="C159" i="5"/>
  <c r="C160" i="5"/>
  <c r="C161" i="5"/>
  <c r="C162" i="5"/>
  <c r="C163" i="5"/>
  <c r="C164" i="5"/>
  <c r="C165" i="5"/>
  <c r="C166" i="5"/>
  <c r="C167" i="5"/>
  <c r="C168" i="5"/>
  <c r="C169" i="5"/>
  <c r="C170" i="5"/>
  <c r="C171" i="5"/>
  <c r="C172" i="5"/>
  <c r="C173" i="5"/>
  <c r="C174" i="5"/>
  <c r="C175" i="5"/>
  <c r="C176" i="5"/>
  <c r="C177" i="5"/>
  <c r="C178" i="5"/>
  <c r="C179" i="5"/>
  <c r="C180" i="5"/>
  <c r="C181" i="5"/>
  <c r="C182" i="5"/>
  <c r="C183" i="5"/>
  <c r="C184" i="5"/>
  <c r="C185" i="5"/>
  <c r="C186" i="5"/>
  <c r="C187" i="5"/>
  <c r="C188" i="5"/>
  <c r="C189" i="5"/>
  <c r="C190" i="5"/>
  <c r="C191" i="5"/>
  <c r="C192" i="5"/>
  <c r="C193" i="5"/>
  <c r="C194" i="5"/>
  <c r="C195" i="5"/>
  <c r="C196" i="5"/>
  <c r="C197" i="5"/>
  <c r="C198" i="5"/>
  <c r="C199" i="5"/>
  <c r="C200" i="5"/>
  <c r="C201" i="5"/>
  <c r="C202" i="5"/>
  <c r="C203" i="5"/>
  <c r="C204" i="5"/>
  <c r="C205" i="5"/>
  <c r="C206" i="5"/>
  <c r="C207" i="5"/>
  <c r="C208" i="5"/>
  <c r="C209" i="5"/>
  <c r="C210" i="5"/>
  <c r="C211" i="5"/>
  <c r="C212" i="5"/>
  <c r="C213" i="5"/>
  <c r="C214" i="5"/>
  <c r="C215" i="5"/>
  <c r="C216" i="5"/>
  <c r="C217" i="5"/>
  <c r="C218" i="5"/>
  <c r="C219" i="5"/>
  <c r="C220" i="5"/>
  <c r="C221" i="5"/>
  <c r="C222" i="5"/>
  <c r="C223" i="5"/>
  <c r="C224" i="5"/>
  <c r="C225" i="5"/>
  <c r="C226" i="5"/>
  <c r="C227" i="5"/>
  <c r="C228" i="5"/>
  <c r="C229" i="5"/>
  <c r="C230" i="5"/>
  <c r="C231" i="5"/>
  <c r="C232" i="5"/>
  <c r="C233" i="5"/>
  <c r="C234" i="5"/>
  <c r="C235" i="5"/>
  <c r="C236" i="5"/>
  <c r="C237" i="5"/>
  <c r="C238" i="5"/>
  <c r="C239" i="5"/>
  <c r="C240" i="5"/>
  <c r="C241" i="5"/>
  <c r="C242" i="5"/>
  <c r="C243" i="5"/>
  <c r="C244" i="5"/>
  <c r="C245" i="5"/>
  <c r="C246" i="5"/>
  <c r="C247" i="5"/>
  <c r="C248" i="5"/>
  <c r="C249" i="5"/>
  <c r="C250" i="5"/>
  <c r="C251" i="5"/>
  <c r="C252" i="5"/>
  <c r="C253" i="5"/>
  <c r="C254" i="5"/>
  <c r="C255" i="5"/>
  <c r="C256" i="5"/>
  <c r="C257" i="5"/>
  <c r="C258" i="5"/>
  <c r="C259" i="5"/>
  <c r="C260" i="5"/>
  <c r="C261" i="5"/>
  <c r="C262" i="5"/>
  <c r="C263" i="5"/>
  <c r="C264" i="5"/>
  <c r="C265" i="5"/>
  <c r="C266" i="5"/>
  <c r="C267" i="5"/>
  <c r="C268" i="5"/>
  <c r="C269" i="5"/>
  <c r="C270" i="5"/>
  <c r="C271" i="5"/>
  <c r="C272" i="5"/>
  <c r="C273" i="5"/>
  <c r="C274" i="5"/>
  <c r="C275" i="5"/>
  <c r="C276" i="5"/>
  <c r="C277" i="5"/>
  <c r="C278" i="5"/>
  <c r="C279" i="5"/>
  <c r="C280" i="5"/>
  <c r="C281" i="5"/>
  <c r="C282" i="5"/>
  <c r="C283" i="5"/>
  <c r="C284" i="5"/>
  <c r="C285" i="5"/>
  <c r="C286" i="5"/>
  <c r="C287" i="5"/>
  <c r="C288" i="5"/>
  <c r="C289" i="5"/>
  <c r="C290" i="5"/>
  <c r="C291" i="5"/>
  <c r="C292" i="5"/>
  <c r="C293" i="5"/>
  <c r="C294" i="5"/>
  <c r="C295" i="5"/>
  <c r="C296" i="5"/>
  <c r="C297" i="5"/>
  <c r="C298" i="5"/>
  <c r="C299" i="5"/>
  <c r="C300" i="5"/>
  <c r="C301" i="5"/>
  <c r="C302" i="5"/>
  <c r="C303" i="5"/>
  <c r="C304" i="5"/>
  <c r="C305" i="5"/>
  <c r="C306" i="5"/>
  <c r="C307" i="5"/>
  <c r="C308" i="5"/>
  <c r="C309" i="5"/>
  <c r="C310" i="5"/>
  <c r="C311" i="5"/>
  <c r="C312" i="5"/>
  <c r="C313" i="5"/>
  <c r="C314" i="5"/>
  <c r="C315" i="5"/>
  <c r="C316" i="5"/>
  <c r="C317" i="5"/>
  <c r="C318" i="5"/>
  <c r="C319" i="5"/>
  <c r="C320" i="5"/>
  <c r="C321" i="5"/>
  <c r="C322" i="5"/>
  <c r="C323" i="5"/>
  <c r="C324" i="5"/>
  <c r="C325" i="5"/>
  <c r="C326" i="5"/>
  <c r="C327" i="5"/>
  <c r="C328" i="5"/>
  <c r="C329" i="5"/>
  <c r="C330" i="5"/>
  <c r="C331" i="5"/>
  <c r="C332" i="5"/>
  <c r="C333" i="5"/>
  <c r="C334" i="5"/>
  <c r="C335" i="5"/>
  <c r="C336" i="5"/>
  <c r="C337" i="5"/>
  <c r="C338" i="5"/>
  <c r="C339" i="5"/>
  <c r="C340" i="5"/>
  <c r="C341" i="5"/>
  <c r="C342" i="5"/>
  <c r="C343" i="5"/>
  <c r="C344" i="5"/>
  <c r="C345" i="5"/>
  <c r="C346" i="5"/>
  <c r="C347" i="5"/>
  <c r="C348" i="5"/>
  <c r="C349" i="5"/>
  <c r="C350" i="5"/>
  <c r="C351" i="5"/>
  <c r="C352" i="5"/>
  <c r="C353" i="5"/>
  <c r="C354" i="5"/>
  <c r="C355" i="5"/>
  <c r="C356" i="5"/>
  <c r="C357" i="5"/>
  <c r="C358" i="5"/>
  <c r="C359" i="5"/>
  <c r="C360" i="5"/>
  <c r="C361" i="5"/>
  <c r="C362" i="5"/>
  <c r="C363" i="5"/>
  <c r="C364" i="5"/>
  <c r="C365" i="5"/>
  <c r="C366" i="5"/>
  <c r="C367" i="5"/>
  <c r="C368" i="5"/>
  <c r="C369" i="5"/>
  <c r="C370" i="5"/>
  <c r="C371" i="5"/>
  <c r="C372" i="5"/>
  <c r="C373" i="5"/>
  <c r="C374" i="5"/>
  <c r="C375" i="5"/>
  <c r="C376" i="5"/>
  <c r="C377" i="5"/>
  <c r="C378" i="5"/>
  <c r="C379" i="5"/>
  <c r="C380" i="5"/>
  <c r="C381" i="5"/>
  <c r="C382" i="5"/>
  <c r="C383" i="5"/>
  <c r="C384" i="5"/>
  <c r="C385" i="5"/>
  <c r="C386" i="5"/>
  <c r="C387" i="5"/>
  <c r="C388" i="5"/>
  <c r="C389" i="5"/>
  <c r="C390" i="5"/>
  <c r="C391" i="5"/>
  <c r="C392" i="5"/>
  <c r="C393" i="5"/>
  <c r="C394" i="5"/>
  <c r="C395" i="5"/>
  <c r="C396" i="5"/>
  <c r="C397" i="5"/>
  <c r="C398" i="5"/>
  <c r="C399" i="5"/>
  <c r="C400" i="5"/>
  <c r="C401" i="5"/>
  <c r="C402" i="5"/>
  <c r="C403" i="5"/>
  <c r="C404" i="5"/>
  <c r="C405" i="5"/>
  <c r="C406" i="5"/>
  <c r="C407" i="5"/>
  <c r="C408" i="5"/>
  <c r="C409" i="5"/>
  <c r="C410" i="5"/>
  <c r="C411" i="5"/>
  <c r="C412" i="5"/>
  <c r="C413" i="5"/>
  <c r="C414" i="5"/>
  <c r="C415" i="5"/>
  <c r="C416" i="5"/>
  <c r="C417" i="5"/>
  <c r="C418" i="5"/>
  <c r="C419" i="5"/>
  <c r="C420" i="5"/>
  <c r="C421" i="5"/>
  <c r="C422" i="5"/>
  <c r="C423" i="5"/>
  <c r="C424" i="5"/>
  <c r="C425" i="5"/>
  <c r="C426" i="5"/>
  <c r="C427" i="5"/>
  <c r="C428" i="5"/>
  <c r="C429" i="5"/>
  <c r="C430" i="5"/>
  <c r="C431" i="5"/>
  <c r="C432" i="5"/>
  <c r="C433" i="5"/>
  <c r="C434" i="5"/>
  <c r="C435" i="5"/>
  <c r="C436" i="5"/>
  <c r="C437" i="5"/>
  <c r="C438" i="5"/>
  <c r="C439" i="5"/>
  <c r="C440" i="5"/>
  <c r="C441" i="5"/>
  <c r="C442" i="5"/>
  <c r="C443" i="5"/>
  <c r="C444" i="5"/>
  <c r="C445" i="5"/>
  <c r="C446" i="5"/>
  <c r="C447" i="5"/>
  <c r="C448" i="5"/>
  <c r="C449" i="5"/>
  <c r="C450" i="5"/>
  <c r="C451" i="5"/>
  <c r="C452" i="5"/>
  <c r="C453" i="5"/>
  <c r="C454" i="5"/>
  <c r="C455" i="5"/>
  <c r="C456" i="5"/>
  <c r="C457" i="5"/>
  <c r="C458" i="5"/>
  <c r="C459" i="5"/>
  <c r="C460" i="5"/>
  <c r="C461" i="5"/>
  <c r="C462" i="5"/>
  <c r="C463" i="5"/>
  <c r="C464" i="5"/>
  <c r="C465" i="5"/>
  <c r="C466" i="5"/>
  <c r="C467" i="5"/>
  <c r="C468" i="5"/>
  <c r="C469" i="5"/>
  <c r="C470" i="5"/>
  <c r="C471" i="5"/>
  <c r="C472" i="5"/>
  <c r="C473" i="5"/>
  <c r="C474" i="5"/>
  <c r="C475" i="5"/>
  <c r="C476" i="5"/>
  <c r="C477" i="5"/>
  <c r="C478" i="5"/>
  <c r="C479" i="5"/>
  <c r="C480" i="5"/>
  <c r="C481" i="5"/>
  <c r="C482" i="5"/>
  <c r="C483" i="5"/>
  <c r="C484" i="5"/>
  <c r="C485" i="5"/>
  <c r="C486" i="5"/>
  <c r="C487" i="5"/>
  <c r="C488" i="5"/>
  <c r="C489" i="5"/>
  <c r="C490" i="5"/>
  <c r="C491" i="5"/>
  <c r="C492" i="5"/>
  <c r="C493" i="5"/>
  <c r="C494" i="5"/>
  <c r="C495" i="5"/>
  <c r="C496" i="5"/>
  <c r="C497" i="5"/>
  <c r="C498" i="5"/>
  <c r="C499" i="5"/>
  <c r="C500" i="5"/>
  <c r="C501" i="5"/>
  <c r="C502" i="5"/>
  <c r="C503" i="5"/>
  <c r="C504" i="5"/>
  <c r="C505" i="5"/>
  <c r="C506" i="5"/>
  <c r="C507" i="5"/>
  <c r="C508" i="5"/>
  <c r="C509" i="5"/>
  <c r="C510" i="5"/>
  <c r="C511" i="5"/>
  <c r="C512" i="5"/>
  <c r="C513" i="5"/>
  <c r="C514" i="5"/>
  <c r="C515" i="5"/>
  <c r="C516" i="5"/>
  <c r="C517" i="5"/>
  <c r="C518" i="5"/>
  <c r="C519" i="5"/>
  <c r="C520" i="5"/>
  <c r="C521" i="5"/>
  <c r="C522" i="5"/>
  <c r="C523" i="5"/>
  <c r="C524" i="5"/>
  <c r="C525" i="5"/>
  <c r="C526" i="5"/>
  <c r="C527" i="5"/>
  <c r="C528" i="5"/>
  <c r="C529" i="5"/>
  <c r="C530" i="5"/>
  <c r="C531" i="5"/>
  <c r="C532" i="5"/>
  <c r="C533" i="5"/>
  <c r="C534" i="5"/>
  <c r="C535" i="5"/>
  <c r="C536" i="5"/>
  <c r="C537" i="5"/>
  <c r="C538" i="5"/>
  <c r="C539" i="5"/>
  <c r="C540" i="5"/>
  <c r="C541" i="5"/>
  <c r="C542" i="5"/>
  <c r="C543" i="5"/>
  <c r="C544" i="5"/>
  <c r="C545" i="5"/>
  <c r="C546" i="5"/>
  <c r="C547" i="5"/>
  <c r="C548" i="5"/>
  <c r="C549" i="5"/>
  <c r="C550" i="5"/>
  <c r="C551" i="5"/>
  <c r="C552" i="5"/>
  <c r="C553" i="5"/>
  <c r="C554" i="5"/>
  <c r="C555" i="5"/>
  <c r="C556" i="5"/>
  <c r="C557" i="5"/>
  <c r="C558" i="5"/>
  <c r="C559" i="5"/>
  <c r="C560" i="5"/>
  <c r="C561" i="5"/>
  <c r="C562" i="5"/>
  <c r="C563" i="5"/>
  <c r="C564" i="5"/>
  <c r="C565" i="5"/>
  <c r="C566" i="5"/>
  <c r="C567" i="5"/>
  <c r="C568" i="5"/>
  <c r="C569" i="5"/>
  <c r="C570" i="5"/>
  <c r="C571" i="5"/>
  <c r="C572" i="5"/>
  <c r="C573" i="5"/>
  <c r="C574" i="5"/>
  <c r="C575" i="5"/>
  <c r="C576" i="5"/>
  <c r="C577" i="5"/>
  <c r="C578" i="5"/>
  <c r="C579" i="5"/>
  <c r="C580" i="5"/>
  <c r="C581" i="5"/>
  <c r="C582" i="5"/>
  <c r="C583" i="5"/>
  <c r="C584" i="5"/>
  <c r="C585" i="5"/>
  <c r="C586" i="5"/>
  <c r="C587" i="5"/>
  <c r="C588" i="5"/>
  <c r="C589" i="5"/>
  <c r="C590" i="5"/>
  <c r="C591" i="5"/>
  <c r="C592" i="5"/>
  <c r="C593" i="5"/>
  <c r="C594" i="5"/>
  <c r="C595" i="5"/>
  <c r="C596" i="5"/>
  <c r="C597" i="5"/>
  <c r="C598" i="5"/>
  <c r="C599" i="5"/>
  <c r="C600" i="5"/>
  <c r="C601" i="5"/>
  <c r="C602" i="5"/>
  <c r="C603" i="5"/>
  <c r="C604" i="5"/>
  <c r="C605" i="5"/>
  <c r="C606" i="5"/>
  <c r="C607" i="5"/>
  <c r="C608" i="5"/>
  <c r="C609" i="5"/>
  <c r="C610" i="5"/>
  <c r="C611" i="5"/>
  <c r="C612" i="5"/>
  <c r="C613" i="5"/>
  <c r="C614" i="5"/>
  <c r="C615" i="5"/>
  <c r="C616" i="5"/>
  <c r="C617" i="5"/>
  <c r="C618" i="5"/>
  <c r="C619" i="5"/>
  <c r="C620" i="5"/>
  <c r="C621" i="5"/>
  <c r="C622" i="5"/>
  <c r="C623" i="5"/>
  <c r="C624" i="5"/>
  <c r="C625" i="5"/>
  <c r="C626" i="5"/>
  <c r="C627" i="5"/>
  <c r="C628" i="5"/>
  <c r="C629" i="5"/>
  <c r="C630" i="5"/>
  <c r="C631" i="5"/>
  <c r="C632" i="5"/>
  <c r="C633" i="5"/>
  <c r="C634" i="5"/>
  <c r="C635" i="5"/>
  <c r="C636" i="5"/>
  <c r="C637" i="5"/>
  <c r="C638" i="5"/>
  <c r="C639" i="5"/>
  <c r="C640" i="5"/>
  <c r="C641" i="5"/>
  <c r="C642" i="5"/>
  <c r="C643" i="5"/>
  <c r="C644" i="5"/>
  <c r="C645" i="5"/>
  <c r="C646" i="5"/>
  <c r="C647" i="5"/>
  <c r="C648" i="5"/>
  <c r="C649" i="5"/>
  <c r="C650" i="5"/>
  <c r="C651" i="5"/>
  <c r="C652" i="5"/>
  <c r="C653" i="5"/>
  <c r="C654" i="5"/>
  <c r="C655" i="5"/>
  <c r="C656" i="5"/>
  <c r="C657" i="5"/>
  <c r="C658" i="5"/>
  <c r="C659" i="5"/>
  <c r="C660" i="5"/>
  <c r="C661" i="5"/>
  <c r="C662" i="5"/>
  <c r="C663" i="5"/>
  <c r="C664" i="5"/>
  <c r="C665" i="5"/>
  <c r="C666" i="5"/>
  <c r="C667" i="5"/>
  <c r="C668" i="5"/>
  <c r="C669" i="5"/>
  <c r="C670" i="5"/>
  <c r="C671" i="5"/>
  <c r="C672" i="5"/>
  <c r="C673" i="5"/>
  <c r="C674" i="5"/>
  <c r="C675" i="5"/>
  <c r="C676" i="5"/>
  <c r="C677" i="5"/>
  <c r="C678" i="5"/>
  <c r="C679" i="5"/>
  <c r="C680" i="5"/>
  <c r="C681" i="5"/>
  <c r="C682" i="5"/>
  <c r="C683" i="5"/>
  <c r="C684" i="5"/>
  <c r="C685" i="5"/>
  <c r="C686" i="5"/>
  <c r="C687" i="5"/>
  <c r="C688" i="5"/>
  <c r="C689" i="5"/>
  <c r="C690" i="5"/>
  <c r="C691" i="5"/>
  <c r="C692" i="5"/>
  <c r="C693" i="5"/>
  <c r="C694" i="5"/>
  <c r="C695" i="5"/>
  <c r="C696" i="5"/>
  <c r="C697" i="5"/>
  <c r="C698" i="5"/>
  <c r="C699" i="5"/>
  <c r="C700" i="5"/>
  <c r="C701" i="5"/>
  <c r="C702" i="5"/>
  <c r="C703" i="5"/>
  <c r="C704" i="5"/>
  <c r="C705" i="5"/>
  <c r="C706" i="5"/>
  <c r="C707" i="5"/>
  <c r="C708" i="5"/>
  <c r="C709" i="5"/>
  <c r="C710" i="5"/>
  <c r="C711" i="5"/>
  <c r="C712" i="5"/>
  <c r="C713" i="5"/>
  <c r="C714" i="5"/>
  <c r="C715" i="5"/>
  <c r="C716" i="5"/>
  <c r="C717" i="5"/>
  <c r="C718" i="5"/>
  <c r="C719" i="5"/>
  <c r="C720" i="5"/>
  <c r="C721" i="5"/>
  <c r="C722" i="5"/>
  <c r="C723" i="5"/>
  <c r="C724" i="5"/>
  <c r="C725" i="5"/>
  <c r="C726" i="5"/>
  <c r="C727" i="5"/>
  <c r="C728" i="5"/>
  <c r="C729" i="5"/>
  <c r="C730" i="5"/>
  <c r="C731" i="5"/>
  <c r="C732" i="5"/>
  <c r="C733" i="5"/>
  <c r="C734" i="5"/>
  <c r="C735" i="5"/>
  <c r="C736" i="5"/>
  <c r="C737" i="5"/>
  <c r="C738" i="5"/>
  <c r="C739" i="5"/>
  <c r="C740" i="5"/>
  <c r="C741" i="5"/>
  <c r="C742" i="5"/>
  <c r="C743" i="5"/>
  <c r="C744" i="5"/>
  <c r="C745" i="5"/>
  <c r="C746" i="5"/>
  <c r="C747" i="5"/>
  <c r="C748" i="5"/>
  <c r="C749" i="5"/>
  <c r="C750" i="5"/>
  <c r="C751" i="5"/>
  <c r="C752" i="5"/>
  <c r="C753" i="5"/>
  <c r="C754" i="5"/>
  <c r="C755" i="5"/>
  <c r="C756" i="5"/>
  <c r="C757" i="5"/>
  <c r="C758" i="5"/>
  <c r="C759" i="5"/>
  <c r="C760" i="5"/>
  <c r="C761" i="5"/>
  <c r="C762" i="5"/>
  <c r="C763" i="5"/>
  <c r="C764" i="5"/>
  <c r="C765" i="5"/>
  <c r="C766" i="5"/>
  <c r="C767" i="5"/>
  <c r="C768" i="5"/>
  <c r="C769" i="5"/>
  <c r="C770" i="5"/>
  <c r="C771" i="5"/>
  <c r="C772" i="5"/>
  <c r="C773" i="5"/>
  <c r="C774" i="5"/>
  <c r="C775" i="5"/>
  <c r="C776" i="5"/>
  <c r="C777" i="5"/>
  <c r="C778" i="5"/>
  <c r="C779" i="5"/>
  <c r="C780" i="5"/>
  <c r="C781" i="5"/>
  <c r="C782" i="5"/>
  <c r="C783" i="5"/>
  <c r="C784" i="5"/>
  <c r="C785" i="5"/>
  <c r="C786" i="5"/>
  <c r="C787" i="5"/>
  <c r="C788" i="5"/>
  <c r="C789" i="5"/>
  <c r="C790" i="5"/>
  <c r="C791" i="5"/>
  <c r="C792" i="5"/>
  <c r="C793" i="5"/>
  <c r="C794" i="5"/>
  <c r="C795" i="5"/>
  <c r="C796" i="5"/>
  <c r="C797" i="5"/>
  <c r="C798" i="5"/>
  <c r="C799" i="5"/>
  <c r="C800" i="5"/>
  <c r="C801" i="5"/>
  <c r="C802" i="5"/>
  <c r="C803" i="5"/>
  <c r="C804" i="5"/>
  <c r="C805" i="5"/>
  <c r="C806" i="5"/>
  <c r="C807" i="5"/>
  <c r="C808" i="5"/>
  <c r="C809" i="5"/>
  <c r="C810" i="5"/>
  <c r="C811" i="5"/>
  <c r="C812" i="5"/>
  <c r="C813" i="5"/>
  <c r="C814" i="5"/>
  <c r="C815" i="5"/>
  <c r="C816" i="5"/>
  <c r="C817" i="5"/>
  <c r="C818" i="5"/>
  <c r="C819" i="5"/>
  <c r="C820" i="5"/>
  <c r="C821" i="5"/>
  <c r="C822" i="5"/>
  <c r="C823" i="5"/>
  <c r="C824" i="5"/>
  <c r="C825" i="5"/>
  <c r="C826" i="5"/>
  <c r="C827" i="5"/>
  <c r="C828" i="5"/>
  <c r="C829" i="5"/>
  <c r="C830" i="5"/>
  <c r="C831" i="5"/>
  <c r="C832" i="5"/>
  <c r="C833" i="5"/>
  <c r="C834" i="5"/>
  <c r="C835" i="5"/>
  <c r="C836" i="5"/>
  <c r="C837" i="5"/>
  <c r="C838" i="5"/>
  <c r="C839" i="5"/>
  <c r="C840" i="5"/>
  <c r="C841" i="5"/>
  <c r="C842" i="5"/>
  <c r="C843" i="5"/>
  <c r="C844" i="5"/>
  <c r="C845" i="5"/>
  <c r="C846" i="5"/>
  <c r="C847" i="5"/>
  <c r="C848" i="5"/>
  <c r="C849" i="5"/>
  <c r="C850" i="5"/>
  <c r="C851" i="5"/>
  <c r="C852" i="5"/>
  <c r="C853" i="5"/>
  <c r="C854" i="5"/>
  <c r="C855" i="5"/>
  <c r="C856" i="5"/>
  <c r="C857" i="5"/>
  <c r="C858" i="5"/>
  <c r="C859" i="5"/>
  <c r="C860" i="5"/>
  <c r="C861" i="5"/>
  <c r="C862" i="5"/>
  <c r="C863" i="5"/>
  <c r="C864" i="5"/>
  <c r="C865" i="5"/>
  <c r="C866" i="5"/>
  <c r="C867" i="5"/>
  <c r="C868" i="5"/>
  <c r="C869" i="5"/>
  <c r="C870" i="5"/>
  <c r="C871" i="5"/>
  <c r="C872" i="5"/>
  <c r="C873" i="5"/>
  <c r="C874" i="5"/>
  <c r="C875" i="5"/>
  <c r="C876" i="5"/>
  <c r="C877" i="5"/>
  <c r="C878" i="5"/>
  <c r="C879" i="5"/>
  <c r="C880" i="5"/>
  <c r="C881" i="5"/>
  <c r="C882" i="5"/>
  <c r="C883" i="5"/>
  <c r="C884" i="5"/>
  <c r="C885" i="5"/>
  <c r="C886" i="5"/>
  <c r="C887" i="5"/>
  <c r="C888" i="5"/>
  <c r="C889" i="5"/>
  <c r="C890" i="5"/>
  <c r="C891" i="5"/>
  <c r="C892" i="5"/>
  <c r="C893" i="5"/>
  <c r="C894" i="5"/>
  <c r="C895" i="5"/>
  <c r="C896" i="5"/>
  <c r="C897" i="5"/>
  <c r="C898" i="5"/>
  <c r="C899" i="5"/>
  <c r="C900" i="5"/>
  <c r="C901" i="5"/>
  <c r="C902" i="5"/>
  <c r="C903" i="5"/>
  <c r="C904" i="5"/>
  <c r="C905" i="5"/>
  <c r="C906" i="5"/>
  <c r="C907" i="5"/>
  <c r="C908" i="5"/>
  <c r="C909" i="5"/>
  <c r="C910" i="5"/>
  <c r="C911" i="5"/>
  <c r="C912" i="5"/>
  <c r="C913" i="5"/>
  <c r="C914" i="5"/>
  <c r="C915" i="5"/>
  <c r="C916" i="5"/>
  <c r="C917" i="5"/>
  <c r="C918" i="5"/>
  <c r="C919" i="5"/>
  <c r="C920" i="5"/>
  <c r="C921" i="5"/>
  <c r="C922" i="5"/>
  <c r="C923" i="5"/>
  <c r="C924" i="5"/>
  <c r="C925" i="5"/>
  <c r="C926" i="5"/>
  <c r="C927" i="5"/>
  <c r="C928" i="5"/>
  <c r="C929" i="5"/>
  <c r="C930" i="5"/>
  <c r="C931" i="5"/>
  <c r="C932" i="5"/>
  <c r="C933" i="5"/>
  <c r="C934" i="5"/>
  <c r="C935" i="5"/>
  <c r="C936" i="5"/>
  <c r="C937" i="5"/>
  <c r="C938" i="5"/>
  <c r="C939" i="5"/>
  <c r="C940" i="5"/>
  <c r="C941" i="5"/>
  <c r="C942" i="5"/>
  <c r="C943" i="5"/>
  <c r="C944" i="5"/>
  <c r="C945" i="5"/>
  <c r="C946" i="5"/>
  <c r="C947" i="5"/>
  <c r="C948" i="5"/>
  <c r="C949" i="5"/>
  <c r="C950" i="5"/>
  <c r="C951" i="5"/>
  <c r="C952" i="5"/>
  <c r="C953" i="5"/>
  <c r="C954" i="5"/>
  <c r="C955" i="5"/>
  <c r="C956" i="5"/>
  <c r="C957" i="5"/>
  <c r="C958" i="5"/>
  <c r="C959" i="5"/>
  <c r="C960" i="5"/>
  <c r="C961" i="5"/>
  <c r="C962" i="5"/>
  <c r="C963" i="5"/>
  <c r="C964" i="5"/>
  <c r="C965" i="5"/>
  <c r="C966" i="5"/>
  <c r="C967" i="5"/>
  <c r="C968" i="5"/>
  <c r="C969" i="5"/>
  <c r="C970" i="5"/>
  <c r="C971" i="5"/>
  <c r="C972" i="5"/>
  <c r="C973" i="5"/>
  <c r="C974" i="5"/>
  <c r="C975" i="5"/>
  <c r="C976" i="5"/>
  <c r="C977" i="5"/>
  <c r="C978" i="5"/>
  <c r="C979" i="5"/>
  <c r="C980" i="5"/>
  <c r="C981" i="5"/>
  <c r="C982" i="5"/>
  <c r="C983" i="5"/>
  <c r="C984" i="5"/>
  <c r="C985" i="5"/>
  <c r="C986" i="5"/>
  <c r="C987" i="5"/>
  <c r="C988" i="5"/>
  <c r="C989" i="5"/>
  <c r="C990" i="5"/>
  <c r="C991" i="5"/>
  <c r="C992" i="5"/>
  <c r="C993" i="5"/>
  <c r="C994" i="5"/>
  <c r="C995" i="5"/>
  <c r="C996" i="5"/>
  <c r="C997" i="5"/>
  <c r="C998" i="5"/>
  <c r="C999" i="5"/>
  <c r="C1000" i="5"/>
  <c r="C1001" i="5"/>
  <c r="C1002" i="5"/>
  <c r="C1003" i="5"/>
  <c r="C1004" i="5"/>
  <c r="C1005" i="5"/>
  <c r="C1006" i="5"/>
  <c r="C1007" i="5"/>
  <c r="C1008" i="5"/>
  <c r="C1009" i="5"/>
  <c r="C1010" i="5"/>
  <c r="C1011" i="5"/>
  <c r="C1012" i="5"/>
  <c r="C1013" i="5"/>
  <c r="C1014" i="5"/>
  <c r="C1015" i="5"/>
  <c r="C1016" i="5"/>
  <c r="C1017" i="5"/>
  <c r="C1018" i="5"/>
  <c r="C1019" i="5"/>
  <c r="C1020" i="5"/>
  <c r="C1021" i="5"/>
  <c r="C1022" i="5"/>
  <c r="C1023" i="5"/>
  <c r="C1024" i="5"/>
  <c r="C1025" i="5"/>
  <c r="C1026" i="5"/>
  <c r="C1027" i="5"/>
  <c r="C1028" i="5"/>
  <c r="C1029" i="5"/>
  <c r="C1030" i="5"/>
  <c r="C1031" i="5"/>
  <c r="C1032" i="5"/>
  <c r="C1033" i="5"/>
  <c r="C1034" i="5"/>
  <c r="C1035" i="5"/>
  <c r="C1036" i="5"/>
  <c r="C1037" i="5"/>
  <c r="C1038" i="5"/>
  <c r="C1039" i="5"/>
  <c r="C1040" i="5"/>
  <c r="C1041" i="5"/>
  <c r="C1042" i="5"/>
  <c r="C1043" i="5"/>
  <c r="C1044" i="5"/>
  <c r="C1045" i="5"/>
  <c r="C1046" i="5"/>
  <c r="C1047" i="5"/>
  <c r="C1048" i="5"/>
  <c r="C1049" i="5"/>
  <c r="C1050" i="5"/>
  <c r="C1051" i="5"/>
  <c r="C1052" i="5"/>
  <c r="C1053" i="5"/>
  <c r="C1054" i="5"/>
  <c r="C1055" i="5"/>
  <c r="C1056" i="5"/>
  <c r="C1057" i="5"/>
  <c r="C1058" i="5"/>
  <c r="C1059" i="5"/>
  <c r="C1060" i="5"/>
  <c r="C1061" i="5"/>
  <c r="C1062" i="5"/>
  <c r="C1063" i="5"/>
  <c r="C1064" i="5"/>
  <c r="C1065" i="5"/>
  <c r="C1066" i="5"/>
  <c r="C1067" i="5"/>
  <c r="C1068" i="5"/>
  <c r="C1069" i="5"/>
  <c r="C1070" i="5"/>
  <c r="C1071" i="5"/>
  <c r="C1072" i="5"/>
  <c r="C1073" i="5"/>
  <c r="C1074" i="5"/>
  <c r="C1075" i="5"/>
  <c r="C1076" i="5"/>
  <c r="C1077" i="5"/>
  <c r="C1078" i="5"/>
  <c r="C1079" i="5"/>
  <c r="C1080" i="5"/>
  <c r="C1081" i="5"/>
  <c r="C1082" i="5"/>
  <c r="C1083" i="5"/>
  <c r="C1084" i="5"/>
  <c r="C1085" i="5"/>
  <c r="C1086" i="5"/>
  <c r="C1087" i="5"/>
  <c r="C1088" i="5"/>
  <c r="C1089" i="5"/>
  <c r="C1090" i="5"/>
  <c r="C1091" i="5"/>
  <c r="C1092" i="5"/>
  <c r="C1093" i="5"/>
  <c r="C1094" i="5"/>
  <c r="C1095" i="5"/>
  <c r="C1096" i="5"/>
  <c r="C1097" i="5"/>
  <c r="C1098" i="5"/>
  <c r="C1099" i="5"/>
  <c r="C1100" i="5"/>
  <c r="C1101" i="5"/>
  <c r="C1102" i="5"/>
  <c r="C1103" i="5"/>
  <c r="C1104" i="5"/>
  <c r="C1105" i="5"/>
  <c r="C1106" i="5"/>
  <c r="C1107" i="5"/>
  <c r="C1108" i="5"/>
  <c r="C1109" i="5"/>
  <c r="C1110" i="5"/>
  <c r="C1111" i="5"/>
  <c r="C1112" i="5"/>
  <c r="C1113" i="5"/>
  <c r="C1114" i="5"/>
  <c r="C1115" i="5"/>
  <c r="C1116" i="5"/>
  <c r="C1117" i="5"/>
  <c r="C1118" i="5"/>
  <c r="C1119" i="5"/>
  <c r="C1120" i="5"/>
  <c r="C1121" i="5"/>
  <c r="C1122" i="5"/>
  <c r="C1123" i="5"/>
  <c r="C1124" i="5"/>
  <c r="C1125" i="5"/>
  <c r="C1126" i="5"/>
  <c r="C1127" i="5"/>
  <c r="C1128" i="5"/>
  <c r="C1129" i="5"/>
  <c r="C1130" i="5"/>
  <c r="C1131" i="5"/>
  <c r="C1132" i="5"/>
  <c r="C1133" i="5"/>
  <c r="C1134" i="5"/>
  <c r="C1135" i="5"/>
  <c r="C1136" i="5"/>
  <c r="C1137" i="5"/>
  <c r="C1138" i="5"/>
  <c r="C1139" i="5"/>
  <c r="C1140" i="5"/>
  <c r="C1141" i="5"/>
  <c r="C1142" i="5"/>
  <c r="C1143" i="5"/>
  <c r="C1144" i="5"/>
  <c r="C1145" i="5"/>
  <c r="C1146" i="5"/>
  <c r="C1147" i="5"/>
  <c r="C1148" i="5"/>
  <c r="C1149" i="5"/>
  <c r="C1150" i="5"/>
  <c r="C1151" i="5"/>
  <c r="C1152" i="5"/>
  <c r="C1153" i="5"/>
  <c r="C1154" i="5"/>
  <c r="C1155" i="5"/>
  <c r="C1156" i="5"/>
  <c r="C1157" i="5"/>
  <c r="C1158" i="5"/>
  <c r="C1159" i="5"/>
  <c r="C1160" i="5"/>
  <c r="C1161" i="5"/>
  <c r="C1162" i="5"/>
  <c r="C1163" i="5"/>
  <c r="C1164" i="5"/>
  <c r="C1165" i="5"/>
  <c r="C1166" i="5"/>
  <c r="C1167" i="5"/>
  <c r="C1168" i="5"/>
  <c r="C1169" i="5"/>
  <c r="C1170" i="5"/>
  <c r="C1171" i="5"/>
  <c r="C1172" i="5"/>
  <c r="C1173" i="5"/>
  <c r="C1174" i="5"/>
  <c r="C1175" i="5"/>
  <c r="C1176" i="5"/>
  <c r="C1177" i="5"/>
  <c r="C1178" i="5"/>
  <c r="C1179" i="5"/>
  <c r="C1180" i="5"/>
  <c r="C1181" i="5"/>
  <c r="C1182" i="5"/>
  <c r="C1183" i="5"/>
  <c r="C1184" i="5"/>
  <c r="C1185" i="5"/>
  <c r="C1186" i="5"/>
  <c r="C1187" i="5"/>
  <c r="C1188" i="5"/>
  <c r="C1189" i="5"/>
  <c r="C1190" i="5"/>
  <c r="C1191" i="5"/>
  <c r="C1192" i="5"/>
  <c r="C1193" i="5"/>
  <c r="C1194" i="5"/>
  <c r="C1195" i="5"/>
  <c r="C1196" i="5"/>
  <c r="C1197" i="5"/>
  <c r="C1198" i="5"/>
  <c r="C1199" i="5"/>
  <c r="C1200" i="5"/>
  <c r="C1201" i="5"/>
  <c r="C1202" i="5"/>
  <c r="C1203" i="5"/>
  <c r="C1204" i="5"/>
  <c r="C1205" i="5"/>
  <c r="C1206" i="5"/>
  <c r="C1207" i="5"/>
  <c r="C1208" i="5"/>
  <c r="C1209" i="5"/>
  <c r="C1210" i="5"/>
  <c r="C1211" i="5"/>
  <c r="C1212" i="5"/>
  <c r="C1213" i="5"/>
  <c r="C1214" i="5"/>
  <c r="C1215" i="5"/>
  <c r="C1216" i="5"/>
  <c r="C1217" i="5"/>
  <c r="C1218" i="5"/>
  <c r="C1219" i="5"/>
  <c r="C1220" i="5"/>
  <c r="C1221" i="5"/>
  <c r="C1222" i="5"/>
  <c r="C1223" i="5"/>
  <c r="C1224" i="5"/>
  <c r="C1225" i="5"/>
  <c r="C1226" i="5"/>
  <c r="C1227" i="5"/>
  <c r="C1228" i="5"/>
  <c r="C1229" i="5"/>
  <c r="C1230" i="5"/>
  <c r="C1231" i="5"/>
  <c r="C1232" i="5"/>
  <c r="C1233" i="5"/>
  <c r="C1234" i="5"/>
  <c r="C1235" i="5"/>
  <c r="C1236" i="5"/>
  <c r="C1237" i="5"/>
  <c r="C1238" i="5"/>
  <c r="C1239" i="5"/>
  <c r="C1240" i="5"/>
  <c r="C1241" i="5"/>
  <c r="C1242" i="5"/>
  <c r="C1243" i="5"/>
  <c r="C1244" i="5"/>
  <c r="C1245" i="5"/>
  <c r="C1246" i="5"/>
  <c r="C1247" i="5"/>
  <c r="C1248" i="5"/>
  <c r="C1249" i="5"/>
  <c r="C1250" i="5"/>
  <c r="C1251" i="5"/>
  <c r="C1252" i="5"/>
  <c r="C1253" i="5"/>
  <c r="C1254" i="5"/>
  <c r="C1255" i="5"/>
  <c r="C1256" i="5"/>
  <c r="C1257" i="5"/>
  <c r="C1258" i="5"/>
  <c r="C1259" i="5"/>
  <c r="C1260" i="5"/>
  <c r="C1261" i="5"/>
  <c r="C1262" i="5"/>
  <c r="C1263" i="5"/>
  <c r="C1264" i="5"/>
  <c r="C1265" i="5"/>
  <c r="C1266" i="5"/>
  <c r="C1267" i="5"/>
  <c r="C1268" i="5"/>
  <c r="C1269" i="5"/>
  <c r="C1270" i="5"/>
  <c r="C1271" i="5"/>
  <c r="C1272" i="5"/>
  <c r="C1273" i="5"/>
  <c r="C1274" i="5"/>
  <c r="C1275" i="5"/>
  <c r="C1276" i="5"/>
  <c r="C1277" i="5"/>
  <c r="C1278" i="5"/>
  <c r="C1279" i="5"/>
  <c r="C1280" i="5"/>
  <c r="C1281" i="5"/>
  <c r="C1282" i="5"/>
  <c r="C1283" i="5"/>
  <c r="C1284" i="5"/>
  <c r="C1285" i="5"/>
  <c r="C1286" i="5"/>
  <c r="C1287" i="5"/>
  <c r="C1288" i="5"/>
  <c r="C1289" i="5"/>
  <c r="C1290" i="5"/>
  <c r="C1291" i="5"/>
  <c r="C1292" i="5"/>
  <c r="C1293" i="5"/>
  <c r="C1294" i="5"/>
  <c r="C1295" i="5"/>
  <c r="C1296" i="5"/>
  <c r="C1297" i="5"/>
  <c r="C1298" i="5"/>
  <c r="C1299" i="5"/>
  <c r="C1300" i="5"/>
  <c r="C1301" i="5"/>
  <c r="C1302" i="5"/>
  <c r="C1303" i="5"/>
  <c r="C1304" i="5"/>
  <c r="C1305" i="5"/>
  <c r="C1306" i="5"/>
  <c r="C1307" i="5"/>
  <c r="C1308" i="5"/>
  <c r="C1309" i="5"/>
  <c r="C1310" i="5"/>
  <c r="C1311" i="5"/>
  <c r="C1312" i="5"/>
  <c r="C1313" i="5"/>
  <c r="C1314" i="5"/>
  <c r="C1315" i="5"/>
  <c r="C1316" i="5"/>
  <c r="C1317" i="5"/>
  <c r="C1318" i="5"/>
  <c r="C1319" i="5"/>
  <c r="C1320" i="5"/>
  <c r="C1321" i="5"/>
  <c r="C1322" i="5"/>
  <c r="C1323" i="5"/>
  <c r="C1324" i="5"/>
  <c r="C1325" i="5"/>
  <c r="C1326" i="5"/>
  <c r="C1327" i="5"/>
  <c r="C1328" i="5"/>
  <c r="C1329" i="5"/>
  <c r="C1330" i="5"/>
  <c r="C1331" i="5"/>
  <c r="C1332" i="5"/>
  <c r="C1333" i="5"/>
  <c r="C1334" i="5"/>
  <c r="C1335" i="5"/>
  <c r="C1336" i="5"/>
  <c r="C1337" i="5"/>
  <c r="C1338" i="5"/>
  <c r="C1339" i="5"/>
  <c r="C1340" i="5"/>
  <c r="C1341" i="5"/>
  <c r="C1342" i="5"/>
  <c r="C1343" i="5"/>
  <c r="C1344" i="5"/>
  <c r="C1345" i="5"/>
  <c r="C1346" i="5"/>
  <c r="C1347" i="5"/>
  <c r="C1348" i="5"/>
  <c r="C1349" i="5"/>
  <c r="C1350" i="5"/>
  <c r="C1351" i="5"/>
  <c r="C1352" i="5"/>
  <c r="C1353" i="5"/>
  <c r="C1354" i="5"/>
  <c r="C1355" i="5"/>
  <c r="C1356" i="5"/>
  <c r="C1357" i="5"/>
  <c r="C1358" i="5"/>
  <c r="C1359" i="5"/>
  <c r="C1360" i="5"/>
  <c r="C1361" i="5"/>
  <c r="C1362" i="5"/>
  <c r="C1363" i="5"/>
  <c r="C1364" i="5"/>
  <c r="C1365" i="5"/>
  <c r="C1366" i="5"/>
  <c r="C1367" i="5"/>
  <c r="C1368" i="5"/>
  <c r="C1369" i="5"/>
  <c r="C1370" i="5"/>
  <c r="C1371" i="5"/>
  <c r="C1372" i="5"/>
  <c r="C1373" i="5"/>
  <c r="C1374" i="5"/>
  <c r="C1375" i="5"/>
  <c r="C1376" i="5"/>
  <c r="C1377" i="5"/>
  <c r="C1378" i="5"/>
  <c r="C1379" i="5"/>
  <c r="C1380" i="5"/>
  <c r="C1381" i="5"/>
  <c r="C1382" i="5"/>
  <c r="C1383" i="5"/>
  <c r="C1384" i="5"/>
  <c r="C1385" i="5"/>
  <c r="C1386" i="5"/>
  <c r="C1387" i="5"/>
  <c r="C1388" i="5"/>
  <c r="C1389" i="5"/>
  <c r="C1390" i="5"/>
  <c r="C1391" i="5"/>
  <c r="C1392" i="5"/>
  <c r="C1393" i="5"/>
  <c r="C1394" i="5"/>
  <c r="C1395" i="5"/>
  <c r="C1396" i="5"/>
  <c r="C1397" i="5"/>
  <c r="C1398" i="5"/>
  <c r="C1399" i="5"/>
  <c r="C1400" i="5"/>
  <c r="C1401" i="5"/>
  <c r="C1402" i="5"/>
  <c r="C1403" i="5"/>
  <c r="C1404" i="5"/>
  <c r="C1405" i="5"/>
  <c r="C1406" i="5"/>
  <c r="C1407" i="5"/>
  <c r="C1408" i="5"/>
  <c r="C1409" i="5"/>
  <c r="C1410" i="5"/>
  <c r="C1411" i="5"/>
  <c r="C1412" i="5"/>
  <c r="C1413" i="5"/>
  <c r="C1414" i="5"/>
  <c r="C1415" i="5"/>
  <c r="C1416" i="5"/>
  <c r="C1417" i="5"/>
  <c r="C1418" i="5"/>
  <c r="C1419" i="5"/>
  <c r="C1420" i="5"/>
  <c r="C1421" i="5"/>
  <c r="C1422" i="5"/>
  <c r="C1423" i="5"/>
  <c r="C1424" i="5"/>
  <c r="C1425" i="5"/>
  <c r="C1426" i="5"/>
  <c r="C1427" i="5"/>
  <c r="C1428" i="5"/>
  <c r="C1429" i="5"/>
  <c r="C1430" i="5"/>
  <c r="C1431" i="5"/>
  <c r="C1432" i="5"/>
  <c r="C1433" i="5"/>
  <c r="C1434" i="5"/>
  <c r="C1435" i="5"/>
  <c r="C1436" i="5"/>
  <c r="C1437" i="5"/>
  <c r="C1438" i="5"/>
  <c r="C1439" i="5"/>
  <c r="C1440" i="5"/>
  <c r="C1441" i="5"/>
  <c r="C1442" i="5"/>
  <c r="C1443" i="5"/>
  <c r="C1444" i="5"/>
  <c r="C1445" i="5"/>
  <c r="C1446" i="5"/>
  <c r="C1447" i="5"/>
  <c r="C1448" i="5"/>
  <c r="C1449" i="5"/>
  <c r="C1450" i="5"/>
  <c r="C1451" i="5"/>
  <c r="C1452" i="5"/>
  <c r="C1453" i="5"/>
  <c r="C1454" i="5"/>
  <c r="C1455" i="5"/>
  <c r="C1456" i="5"/>
  <c r="C1457" i="5"/>
  <c r="C1458" i="5"/>
  <c r="C1459" i="5"/>
  <c r="C1460" i="5"/>
  <c r="C1461" i="5"/>
  <c r="C1462" i="5"/>
  <c r="C1463" i="5"/>
  <c r="C1464" i="5"/>
  <c r="C1465" i="5"/>
  <c r="C1466" i="5"/>
  <c r="C1467" i="5"/>
  <c r="C1468" i="5"/>
  <c r="C1469" i="5"/>
  <c r="C1470" i="5"/>
  <c r="C1471" i="5"/>
  <c r="C1472" i="5"/>
  <c r="C1473" i="5"/>
  <c r="C1474" i="5"/>
  <c r="C1475" i="5"/>
  <c r="C1476" i="5"/>
  <c r="C1477" i="5"/>
  <c r="C1478" i="5"/>
  <c r="C1479" i="5"/>
  <c r="C1480" i="5"/>
  <c r="C1481" i="5"/>
  <c r="C1482" i="5"/>
  <c r="C1483" i="5"/>
  <c r="C1484" i="5"/>
  <c r="C1485" i="5"/>
  <c r="C1486" i="5"/>
  <c r="C1487" i="5"/>
  <c r="C1488" i="5"/>
  <c r="C1489" i="5"/>
  <c r="C1490" i="5"/>
  <c r="C1491" i="5"/>
  <c r="C1492" i="5"/>
  <c r="C1493" i="5"/>
  <c r="C1494" i="5"/>
  <c r="C1495" i="5"/>
  <c r="C1496" i="5"/>
  <c r="C1497" i="5"/>
  <c r="C1498" i="5"/>
  <c r="C1499" i="5"/>
  <c r="C1500" i="5"/>
  <c r="C1501" i="5"/>
  <c r="C1502" i="5"/>
  <c r="C1503" i="5"/>
  <c r="C1504" i="5"/>
  <c r="C1505" i="5"/>
  <c r="C1506" i="5"/>
  <c r="C1507" i="5"/>
  <c r="C1508" i="5"/>
  <c r="C1509" i="5"/>
  <c r="C1510" i="5"/>
  <c r="C1511" i="5"/>
  <c r="C1512" i="5"/>
  <c r="C1513" i="5"/>
  <c r="C1514" i="5"/>
  <c r="C1515" i="5"/>
  <c r="C1516" i="5"/>
  <c r="C1517" i="5"/>
  <c r="C1518" i="5"/>
  <c r="C1519" i="5"/>
  <c r="C1520" i="5"/>
  <c r="C1521" i="5"/>
  <c r="C1522" i="5"/>
  <c r="C1523" i="5"/>
  <c r="C1524" i="5"/>
  <c r="C1525" i="5"/>
  <c r="C1526" i="5"/>
  <c r="C1527" i="5"/>
  <c r="C1528" i="5"/>
  <c r="C1529" i="5"/>
  <c r="C1530" i="5"/>
  <c r="C1531" i="5"/>
  <c r="C1532" i="5"/>
  <c r="C1533" i="5"/>
  <c r="C1534" i="5"/>
  <c r="C1535" i="5"/>
  <c r="C1536" i="5"/>
  <c r="C1537" i="5"/>
  <c r="C1538" i="5"/>
  <c r="C1539" i="5"/>
  <c r="C1540" i="5"/>
  <c r="C1541" i="5"/>
  <c r="C1542" i="5"/>
  <c r="C1543" i="5"/>
  <c r="C1544" i="5"/>
  <c r="C1545" i="5"/>
  <c r="C1546" i="5"/>
  <c r="C1547" i="5"/>
  <c r="C1548" i="5"/>
  <c r="C1549" i="5"/>
  <c r="C1550" i="5"/>
  <c r="C1551" i="5"/>
  <c r="C1552" i="5"/>
  <c r="C1553" i="5"/>
  <c r="C1554" i="5"/>
  <c r="C1555" i="5"/>
  <c r="C1556" i="5"/>
  <c r="C1557" i="5"/>
  <c r="C1558" i="5"/>
  <c r="C1559" i="5"/>
  <c r="C1560" i="5"/>
  <c r="C1561" i="5"/>
  <c r="C1562" i="5"/>
  <c r="C1563" i="5"/>
  <c r="C1564" i="5"/>
  <c r="C1565" i="5"/>
  <c r="C1566" i="5"/>
  <c r="C1567" i="5"/>
  <c r="C1568" i="5"/>
  <c r="C1569" i="5"/>
  <c r="C1570" i="5"/>
  <c r="C1571" i="5"/>
  <c r="C1572" i="5"/>
  <c r="C1574" i="5"/>
  <c r="C1575" i="5"/>
  <c r="C1576" i="5"/>
  <c r="C1577" i="5"/>
  <c r="C1578" i="5"/>
  <c r="C1579" i="5"/>
  <c r="C1580" i="5"/>
  <c r="C1581" i="5"/>
  <c r="C1582" i="5"/>
  <c r="C1583" i="5"/>
  <c r="C1584" i="5"/>
  <c r="C1585" i="5"/>
  <c r="C1586" i="5"/>
  <c r="C1587" i="5"/>
  <c r="C1588" i="5"/>
  <c r="C1589" i="5"/>
  <c r="C1590" i="5"/>
  <c r="C1591" i="5"/>
  <c r="C1592" i="5"/>
  <c r="C1593" i="5"/>
  <c r="C1594" i="5"/>
  <c r="C1595" i="5"/>
  <c r="C1596" i="5"/>
  <c r="C1597" i="5"/>
  <c r="C1598" i="5"/>
  <c r="C1599" i="5"/>
  <c r="C1600" i="5"/>
  <c r="C1601" i="5"/>
  <c r="C1602" i="5"/>
  <c r="C1603" i="5"/>
  <c r="C1604" i="5"/>
  <c r="C1605" i="5"/>
  <c r="C1606" i="5"/>
  <c r="C1607" i="5"/>
  <c r="C1608" i="5"/>
  <c r="C1609" i="5"/>
  <c r="C1610" i="5"/>
  <c r="C1611" i="5"/>
  <c r="C1612" i="5"/>
  <c r="C1613" i="5"/>
  <c r="C1614" i="5"/>
  <c r="C1615" i="5"/>
  <c r="C1616" i="5"/>
  <c r="C1617" i="5"/>
  <c r="C1618" i="5"/>
  <c r="C1619" i="5"/>
  <c r="C1620" i="5"/>
  <c r="C1621" i="5"/>
  <c r="C1622" i="5"/>
  <c r="C1623" i="5"/>
  <c r="C1624" i="5"/>
  <c r="C1625" i="5"/>
  <c r="C1626" i="5"/>
  <c r="C1627" i="5"/>
  <c r="C1628" i="5"/>
  <c r="C1629" i="5"/>
  <c r="C1630" i="5"/>
  <c r="C1631" i="5"/>
  <c r="C1632" i="5"/>
  <c r="C1633" i="5"/>
  <c r="C1634" i="5"/>
  <c r="C1635" i="5"/>
  <c r="C1636" i="5"/>
  <c r="C1637" i="5"/>
  <c r="C1638" i="5"/>
  <c r="C1639" i="5"/>
  <c r="C1640" i="5"/>
  <c r="C1641" i="5"/>
  <c r="C1642" i="5"/>
  <c r="C1643" i="5"/>
  <c r="C1644" i="5"/>
  <c r="C1645" i="5"/>
  <c r="C1646" i="5"/>
  <c r="C1647" i="5"/>
  <c r="C1648" i="5"/>
  <c r="C1649" i="5"/>
  <c r="C1650" i="5"/>
  <c r="C1651" i="5"/>
  <c r="C1652" i="5"/>
  <c r="C1653" i="5"/>
  <c r="C1654" i="5"/>
  <c r="C1655" i="5"/>
  <c r="C1656" i="5"/>
  <c r="C1657" i="5"/>
  <c r="C1658" i="5"/>
  <c r="C1659" i="5"/>
  <c r="C1660" i="5"/>
  <c r="C1661" i="5"/>
  <c r="C1662" i="5"/>
  <c r="C1663" i="5"/>
  <c r="C1664" i="5"/>
  <c r="C1665" i="5"/>
  <c r="C1666" i="5"/>
  <c r="C1667" i="5"/>
  <c r="C1668" i="5"/>
  <c r="C1669" i="5"/>
  <c r="C1670" i="5"/>
  <c r="C1671" i="5"/>
  <c r="C1672" i="5"/>
  <c r="C1673" i="5"/>
  <c r="C1674" i="5"/>
  <c r="C1675" i="5"/>
  <c r="C1676" i="5"/>
  <c r="C1677" i="5"/>
  <c r="C1678" i="5"/>
  <c r="C1679" i="5"/>
  <c r="C1680" i="5"/>
  <c r="C1681" i="5"/>
  <c r="C1682" i="5"/>
  <c r="C1683" i="5"/>
  <c r="C1684" i="5"/>
  <c r="C1685" i="5"/>
  <c r="C1686" i="5"/>
  <c r="C1687" i="5"/>
  <c r="C1688" i="5"/>
  <c r="C1689" i="5"/>
  <c r="C1690" i="5"/>
  <c r="C1691" i="5"/>
  <c r="C1692" i="5"/>
  <c r="C1693" i="5"/>
  <c r="C1694" i="5"/>
  <c r="C1695" i="5"/>
  <c r="C1696" i="5"/>
  <c r="C1697" i="5"/>
  <c r="C1698" i="5"/>
  <c r="C1699" i="5"/>
  <c r="C1700" i="5"/>
  <c r="C1701" i="5"/>
  <c r="C1702" i="5"/>
  <c r="C1703" i="5"/>
  <c r="C1704" i="5"/>
  <c r="C1705" i="5"/>
  <c r="C1706" i="5"/>
  <c r="C1707" i="5"/>
  <c r="C1708" i="5"/>
  <c r="C1709" i="5"/>
  <c r="C1710" i="5"/>
  <c r="C1711" i="5"/>
  <c r="C1712" i="5"/>
  <c r="C1713" i="5"/>
  <c r="C1714" i="5"/>
  <c r="C1715" i="5"/>
  <c r="C1716" i="5"/>
  <c r="C1717" i="5"/>
  <c r="C1718" i="5"/>
  <c r="C1719" i="5"/>
  <c r="C1720" i="5"/>
  <c r="C1721" i="5"/>
  <c r="C1722" i="5"/>
  <c r="C1723" i="5"/>
  <c r="C1724" i="5"/>
  <c r="C1725" i="5"/>
  <c r="C1726" i="5"/>
  <c r="C1727" i="5"/>
  <c r="C1728" i="5"/>
  <c r="C1729" i="5"/>
  <c r="C1730" i="5"/>
  <c r="C1731" i="5"/>
  <c r="C1732" i="5"/>
  <c r="C1733" i="5"/>
  <c r="C1734" i="5"/>
  <c r="C1735" i="5"/>
  <c r="C1736" i="5"/>
  <c r="C1737" i="5"/>
  <c r="C1738" i="5"/>
  <c r="C1739" i="5"/>
  <c r="C1740" i="5"/>
  <c r="C1741" i="5"/>
  <c r="C1742" i="5"/>
  <c r="C1743" i="5"/>
  <c r="C1744" i="5"/>
  <c r="C1745" i="5"/>
  <c r="C1746" i="5"/>
  <c r="C1747" i="5"/>
  <c r="C1749" i="5"/>
  <c r="C1750" i="5"/>
  <c r="C1753" i="5"/>
  <c r="C1754" i="5"/>
  <c r="C1755" i="5"/>
  <c r="C1756" i="5"/>
  <c r="C1757" i="5"/>
  <c r="C1758" i="5"/>
  <c r="C1759" i="5"/>
  <c r="C1760" i="5"/>
  <c r="C1761" i="5"/>
  <c r="C1762" i="5"/>
  <c r="C1763" i="5"/>
  <c r="C1764" i="5"/>
  <c r="C1765" i="5"/>
  <c r="C1766" i="5"/>
  <c r="C1767" i="5"/>
  <c r="C1768" i="5"/>
  <c r="C1769" i="5"/>
  <c r="C1770" i="5"/>
  <c r="C1771" i="5"/>
  <c r="C1772" i="5"/>
  <c r="C1773" i="5"/>
  <c r="C1774" i="5"/>
  <c r="C1775" i="5"/>
  <c r="C1776" i="5"/>
  <c r="C1777" i="5"/>
  <c r="C1778" i="5"/>
  <c r="C1779" i="5"/>
  <c r="C1780" i="5"/>
  <c r="C1781" i="5"/>
  <c r="C1782" i="5"/>
  <c r="C1783" i="5"/>
  <c r="C1784" i="5"/>
  <c r="C1785" i="5"/>
  <c r="C1786" i="5"/>
  <c r="C1787" i="5"/>
  <c r="C1788" i="5"/>
  <c r="C1789" i="5"/>
  <c r="C1790" i="5"/>
  <c r="C1791" i="5"/>
  <c r="C1792" i="5"/>
  <c r="C1793" i="5"/>
  <c r="C1794" i="5"/>
  <c r="C1795" i="5"/>
  <c r="C1796" i="5"/>
  <c r="C1797" i="5"/>
  <c r="C1798" i="5"/>
  <c r="C1799" i="5"/>
  <c r="C1800" i="5"/>
  <c r="C1801" i="5"/>
  <c r="C1802" i="5"/>
  <c r="C1803" i="5"/>
  <c r="C1804" i="5"/>
  <c r="C1805" i="5"/>
  <c r="C1806" i="5"/>
  <c r="C1807" i="5"/>
  <c r="C1808" i="5"/>
  <c r="C1809" i="5"/>
  <c r="C1810" i="5"/>
  <c r="C1811" i="5"/>
  <c r="C1812" i="5"/>
  <c r="C1813" i="5"/>
  <c r="C1814" i="5"/>
  <c r="C1815" i="5"/>
  <c r="C1816" i="5"/>
  <c r="C1817" i="5"/>
  <c r="C1818" i="5"/>
  <c r="C1819" i="5"/>
  <c r="C1820" i="5"/>
  <c r="C1821" i="5"/>
  <c r="C1822" i="5"/>
  <c r="C1823" i="5"/>
  <c r="C1824" i="5"/>
  <c r="C1825" i="5"/>
  <c r="C1826" i="5"/>
  <c r="C1827" i="5"/>
  <c r="C1828" i="5"/>
  <c r="C1829" i="5"/>
  <c r="C1830" i="5"/>
  <c r="C1831" i="5"/>
  <c r="C1832" i="5"/>
  <c r="C1833" i="5"/>
  <c r="C1834" i="5"/>
  <c r="C1835" i="5"/>
  <c r="C1836" i="5"/>
  <c r="C1837" i="5"/>
  <c r="C1838" i="5"/>
  <c r="C1839" i="5"/>
  <c r="C1840" i="5"/>
  <c r="C1841" i="5"/>
  <c r="C1842" i="5"/>
  <c r="C1843" i="5"/>
  <c r="C1844" i="5"/>
  <c r="C1845" i="5"/>
  <c r="C1846" i="5"/>
  <c r="C1847" i="5"/>
  <c r="C1848" i="5"/>
  <c r="C1849" i="5"/>
  <c r="C1850" i="5"/>
  <c r="C1851" i="5"/>
  <c r="C1852" i="5"/>
  <c r="C1853" i="5"/>
  <c r="C1854" i="5"/>
  <c r="C1855" i="5"/>
  <c r="C1856" i="5"/>
  <c r="C1857" i="5"/>
  <c r="C1858" i="5"/>
  <c r="C1859" i="5"/>
  <c r="C1860" i="5"/>
  <c r="C1861" i="5"/>
  <c r="C1862" i="5"/>
  <c r="C1863" i="5"/>
  <c r="C1864" i="5"/>
  <c r="C1865" i="5"/>
  <c r="C1866" i="5"/>
  <c r="C1867" i="5"/>
  <c r="C1868" i="5"/>
  <c r="C1869" i="5"/>
  <c r="C1870" i="5"/>
  <c r="C1871" i="5"/>
  <c r="C1872" i="5"/>
  <c r="C1873" i="5"/>
  <c r="C1874" i="5"/>
  <c r="C1875" i="5"/>
  <c r="C1876" i="5"/>
  <c r="C1877" i="5"/>
  <c r="C1878" i="5"/>
  <c r="C1879" i="5"/>
  <c r="C1880" i="5"/>
  <c r="C1881" i="5"/>
  <c r="C1882" i="5"/>
  <c r="C1883" i="5"/>
  <c r="C1884" i="5"/>
  <c r="C1885" i="5"/>
  <c r="C1886" i="5"/>
  <c r="C1887" i="5"/>
  <c r="C1888" i="5"/>
  <c r="C1889" i="5"/>
  <c r="C1890" i="5"/>
  <c r="C1891" i="5"/>
  <c r="C1892" i="5"/>
  <c r="C1893" i="5"/>
  <c r="C1894" i="5"/>
  <c r="C1895" i="5"/>
  <c r="C1896" i="5"/>
  <c r="C1897" i="5"/>
  <c r="C1898" i="5"/>
  <c r="C1899" i="5"/>
  <c r="C1900" i="5"/>
  <c r="C1901" i="5"/>
  <c r="C1902" i="5"/>
  <c r="C1903" i="5"/>
  <c r="C1904" i="5"/>
  <c r="C1905" i="5"/>
  <c r="C1906" i="5"/>
  <c r="C1907" i="5"/>
  <c r="C1908" i="5"/>
  <c r="C1909" i="5"/>
  <c r="C1910" i="5"/>
  <c r="C1911" i="5"/>
  <c r="C1912" i="5"/>
  <c r="C1913" i="5"/>
  <c r="C1914" i="5"/>
  <c r="C1915" i="5"/>
  <c r="C1916" i="5"/>
  <c r="C1917" i="5"/>
  <c r="C1918" i="5"/>
  <c r="C1919" i="5"/>
  <c r="C1920" i="5"/>
  <c r="C1921" i="5"/>
  <c r="C1922" i="5"/>
  <c r="C1923" i="5"/>
  <c r="C1924" i="5"/>
  <c r="C1925" i="5"/>
  <c r="C1926" i="5"/>
  <c r="C1927" i="5"/>
  <c r="C1928" i="5"/>
  <c r="C1929" i="5"/>
  <c r="C1930" i="5"/>
  <c r="C1931" i="5"/>
  <c r="C1932" i="5"/>
  <c r="C1933" i="5"/>
  <c r="C1934" i="5"/>
  <c r="C1935" i="5"/>
  <c r="C1936" i="5"/>
  <c r="C1937" i="5"/>
  <c r="C1938" i="5"/>
  <c r="C1939" i="5"/>
  <c r="C1940" i="5"/>
  <c r="C1941" i="5"/>
  <c r="C1942" i="5"/>
  <c r="C1943" i="5"/>
  <c r="C1944" i="5"/>
  <c r="C1945" i="5"/>
  <c r="C1946" i="5"/>
  <c r="C1947" i="5"/>
  <c r="C1948" i="5"/>
  <c r="C1949" i="5"/>
  <c r="C1950" i="5"/>
  <c r="C1951" i="5"/>
  <c r="C1952" i="5"/>
  <c r="C1953" i="5"/>
  <c r="C1954" i="5"/>
  <c r="C1955" i="5"/>
  <c r="C1956" i="5"/>
  <c r="C1957" i="5"/>
  <c r="C1958" i="5"/>
  <c r="C1959" i="5"/>
  <c r="C1960" i="5"/>
  <c r="C1961" i="5"/>
  <c r="C1962" i="5"/>
  <c r="C1963" i="5"/>
  <c r="C1964" i="5"/>
  <c r="C1965" i="5"/>
  <c r="C1966" i="5"/>
  <c r="C1967" i="5"/>
  <c r="C1968" i="5"/>
  <c r="C1969" i="5"/>
  <c r="C1970" i="5"/>
  <c r="C1971" i="5"/>
  <c r="C1972" i="5"/>
  <c r="C1973" i="5"/>
  <c r="C1974" i="5"/>
  <c r="C1975" i="5"/>
  <c r="C1976" i="5"/>
  <c r="C1977" i="5"/>
  <c r="C1978" i="5"/>
  <c r="C1979" i="5"/>
  <c r="C1980" i="5"/>
  <c r="C1981" i="5"/>
  <c r="C1982" i="5"/>
  <c r="C1983" i="5"/>
  <c r="C1984" i="5"/>
  <c r="C1985" i="5"/>
  <c r="C1986" i="5"/>
  <c r="C1987" i="5"/>
  <c r="C1988" i="5"/>
  <c r="C1989" i="5"/>
  <c r="C1990" i="5"/>
  <c r="C1991" i="5"/>
  <c r="C1992" i="5"/>
  <c r="C1993" i="5"/>
  <c r="C1994" i="5"/>
  <c r="C1995" i="5"/>
  <c r="C1996" i="5"/>
  <c r="C1997" i="5"/>
  <c r="C1998" i="5"/>
  <c r="C1999" i="5"/>
  <c r="C2000" i="5"/>
  <c r="C2001" i="5"/>
  <c r="C2002" i="5"/>
  <c r="C2003" i="5"/>
  <c r="C2004" i="5"/>
  <c r="C2005" i="5"/>
  <c r="C2006" i="5"/>
  <c r="C2007" i="5"/>
  <c r="C2008" i="5"/>
  <c r="C2009" i="5"/>
  <c r="C2010" i="5"/>
  <c r="C2011" i="5"/>
  <c r="C2012" i="5"/>
  <c r="C2013" i="5"/>
  <c r="C2014" i="5"/>
  <c r="C2015" i="5"/>
  <c r="C2016" i="5"/>
  <c r="C2017" i="5"/>
  <c r="C2018" i="5"/>
  <c r="C2019" i="5"/>
  <c r="C2020" i="5"/>
  <c r="C2021" i="5"/>
  <c r="C2022" i="5"/>
  <c r="C2023" i="5"/>
  <c r="C2024" i="5"/>
  <c r="C2025" i="5"/>
  <c r="C2026" i="5"/>
  <c r="C2027" i="5"/>
  <c r="C2028" i="5"/>
  <c r="C2029" i="5"/>
  <c r="C2030" i="5"/>
  <c r="C2031" i="5"/>
  <c r="C2032" i="5"/>
  <c r="C2033" i="5"/>
  <c r="C2034" i="5"/>
  <c r="C2035" i="5"/>
  <c r="C2036" i="5"/>
  <c r="C2037" i="5"/>
  <c r="C2038" i="5"/>
  <c r="C2039" i="5"/>
  <c r="C2040" i="5"/>
  <c r="C2041" i="5"/>
  <c r="C2042" i="5"/>
  <c r="C2043" i="5"/>
  <c r="C2044" i="5"/>
  <c r="C2045" i="5"/>
  <c r="C2046" i="5"/>
  <c r="C2047" i="5"/>
  <c r="C2048" i="5"/>
  <c r="C2049" i="5"/>
  <c r="C2050" i="5"/>
  <c r="C2051" i="5"/>
  <c r="C2052" i="5"/>
  <c r="C2053" i="5"/>
  <c r="C2054" i="5"/>
  <c r="C2055" i="5"/>
  <c r="C2056" i="5"/>
  <c r="C2057" i="5"/>
  <c r="C2058" i="5"/>
  <c r="C2059" i="5"/>
  <c r="C2060" i="5"/>
  <c r="C2061" i="5"/>
  <c r="C2062" i="5"/>
  <c r="C2063" i="5"/>
  <c r="C2064" i="5"/>
  <c r="C2065" i="5"/>
  <c r="C2066" i="5"/>
  <c r="C2067" i="5"/>
  <c r="C2068" i="5"/>
  <c r="C2069" i="5"/>
  <c r="C2070" i="5"/>
  <c r="C2071" i="5"/>
  <c r="C2072" i="5"/>
  <c r="C2073" i="5"/>
  <c r="C2074" i="5"/>
  <c r="C2075" i="5"/>
  <c r="C2076" i="5"/>
  <c r="C2077" i="5"/>
  <c r="C2078" i="5"/>
  <c r="C2079" i="5"/>
  <c r="C2080" i="5"/>
  <c r="C2081" i="5"/>
  <c r="C2082" i="5"/>
  <c r="C2083" i="5"/>
  <c r="C2084" i="5"/>
  <c r="C2085" i="5"/>
  <c r="C2086" i="5"/>
  <c r="C2087" i="5"/>
  <c r="C2088" i="5"/>
  <c r="C2089" i="5"/>
  <c r="C2090" i="5"/>
  <c r="C2091" i="5"/>
  <c r="C2092" i="5"/>
  <c r="C2093" i="5"/>
  <c r="C2094" i="5"/>
  <c r="C2095" i="5"/>
  <c r="C2096" i="5"/>
  <c r="C2097" i="5"/>
  <c r="C2098" i="5"/>
  <c r="C2099" i="5"/>
  <c r="C2100" i="5"/>
  <c r="C2101" i="5"/>
  <c r="C2102" i="5"/>
  <c r="C2103" i="5"/>
  <c r="C2104" i="5"/>
  <c r="C5" i="5"/>
  <c r="I10" i="7"/>
  <c r="I15" i="7" s="1"/>
  <c r="H10" i="7"/>
  <c r="H15" i="7" s="1"/>
  <c r="G10" i="7"/>
  <c r="G15" i="7" s="1"/>
  <c r="F10" i="7"/>
  <c r="F15" i="7" s="1"/>
  <c r="E10" i="7"/>
  <c r="E15" i="7" s="1"/>
  <c r="D10" i="7"/>
  <c r="D15" i="7" s="1"/>
  <c r="J15" i="7" l="1"/>
  <c r="C1748" i="5"/>
  <c r="C1573" i="5"/>
  <c r="K2061" i="8"/>
  <c r="D2061" i="31" s="1"/>
  <c r="K2062" i="8"/>
  <c r="D2062" i="31" s="1"/>
  <c r="K2063" i="8"/>
  <c r="D2063" i="31" s="1"/>
  <c r="K2064" i="8"/>
  <c r="D2064" i="31" s="1"/>
  <c r="K2065" i="8"/>
  <c r="D2065" i="31" s="1"/>
  <c r="K2066" i="8"/>
  <c r="D2066" i="31" s="1"/>
  <c r="K2067" i="8"/>
  <c r="D2067" i="31" s="1"/>
  <c r="K2068" i="8"/>
  <c r="D2068" i="31" s="1"/>
  <c r="K2069" i="8"/>
  <c r="D2069" i="31" s="1"/>
  <c r="K2070" i="8"/>
  <c r="D2070" i="31" s="1"/>
  <c r="K2071" i="8"/>
  <c r="D2071" i="31" s="1"/>
  <c r="K2072" i="8"/>
  <c r="D2072" i="31" s="1"/>
  <c r="K2073" i="8"/>
  <c r="D2073" i="31" s="1"/>
  <c r="K2074" i="8"/>
  <c r="D2074" i="31" s="1"/>
  <c r="K2075" i="8"/>
  <c r="D2075" i="31" s="1"/>
  <c r="K2076" i="8"/>
  <c r="D2076" i="31" s="1"/>
  <c r="K2077" i="8"/>
  <c r="D2077" i="31" s="1"/>
  <c r="K2078" i="8"/>
  <c r="D2078" i="31" s="1"/>
  <c r="K2079" i="8"/>
  <c r="D2079" i="31" s="1"/>
  <c r="K2080" i="8"/>
  <c r="D2080" i="31" s="1"/>
  <c r="K2081" i="8"/>
  <c r="D2081" i="31" s="1"/>
  <c r="K2082" i="8"/>
  <c r="D2082" i="31" s="1"/>
  <c r="K2083" i="8"/>
  <c r="D2083" i="31" s="1"/>
  <c r="K2084" i="8"/>
  <c r="D2084" i="31" s="1"/>
  <c r="K2085" i="8"/>
  <c r="D2085" i="31" s="1"/>
  <c r="K2086" i="8"/>
  <c r="D2086" i="31" s="1"/>
  <c r="K2087" i="8"/>
  <c r="D2087" i="31" s="1"/>
  <c r="K2088" i="8"/>
  <c r="D2088" i="31" s="1"/>
  <c r="K2089" i="8"/>
  <c r="D2089" i="31" s="1"/>
  <c r="K2090" i="8"/>
  <c r="D2090" i="31" s="1"/>
  <c r="K2091" i="8"/>
  <c r="D2091" i="31" s="1"/>
  <c r="K2092" i="8"/>
  <c r="D2092" i="31" s="1"/>
  <c r="K2093" i="8"/>
  <c r="D2093" i="31" s="1"/>
  <c r="K2094" i="8"/>
  <c r="D2094" i="31" s="1"/>
  <c r="K2095" i="8"/>
  <c r="D2095" i="31" s="1"/>
  <c r="K2096" i="8"/>
  <c r="D2096" i="31" s="1"/>
  <c r="K2097" i="8"/>
  <c r="D2097" i="31" s="1"/>
  <c r="K2098" i="8"/>
  <c r="D2098" i="31" s="1"/>
  <c r="K2099" i="8"/>
  <c r="D2099" i="31" s="1"/>
  <c r="K2100" i="8"/>
  <c r="D2100" i="31" s="1"/>
  <c r="K2101" i="8"/>
  <c r="D2101" i="31" s="1"/>
  <c r="K2102" i="8"/>
  <c r="D2102" i="31" s="1"/>
  <c r="K2103" i="8"/>
  <c r="D2103" i="31" s="1"/>
  <c r="K2104" i="8"/>
  <c r="D2104" i="31" s="1"/>
  <c r="K2105" i="8"/>
  <c r="D2105" i="31" s="1"/>
  <c r="K2106" i="8"/>
  <c r="D2106" i="31" s="1"/>
  <c r="A2059" i="5"/>
  <c r="A2060" i="5"/>
  <c r="A2061" i="5"/>
  <c r="A2062" i="5"/>
  <c r="A2063" i="5"/>
  <c r="A2064" i="5"/>
  <c r="A2065" i="5"/>
  <c r="A2066" i="5"/>
  <c r="A2067" i="5"/>
  <c r="A2068" i="5"/>
  <c r="A2069" i="5"/>
  <c r="A2070" i="5"/>
  <c r="A2071" i="5"/>
  <c r="A2072" i="5"/>
  <c r="A2073" i="5"/>
  <c r="A2074" i="5"/>
  <c r="A2075" i="5"/>
  <c r="A2076" i="5"/>
  <c r="A2077" i="5"/>
  <c r="A2078" i="5"/>
  <c r="A2079" i="5"/>
  <c r="A2080" i="5"/>
  <c r="A2081" i="5"/>
  <c r="A2082" i="5"/>
  <c r="A2083" i="5"/>
  <c r="A2084" i="5"/>
  <c r="A2085" i="5"/>
  <c r="A2086" i="5"/>
  <c r="A2087" i="5"/>
  <c r="A2088" i="5"/>
  <c r="A2089" i="5"/>
  <c r="A2090" i="5"/>
  <c r="A2091" i="5"/>
  <c r="A2092" i="5"/>
  <c r="A2093" i="5"/>
  <c r="A2094" i="5"/>
  <c r="A2095" i="5"/>
  <c r="A2096" i="5"/>
  <c r="A2097" i="5"/>
  <c r="A2098" i="5"/>
  <c r="A2099" i="5"/>
  <c r="A2100" i="5"/>
  <c r="A2101" i="5"/>
  <c r="A2102" i="5"/>
  <c r="A2103" i="5"/>
  <c r="A2104" i="5"/>
  <c r="D2105" i="30" l="1"/>
  <c r="D2106" i="29"/>
  <c r="D2093" i="30"/>
  <c r="D2094" i="29"/>
  <c r="D2081" i="30"/>
  <c r="D2082" i="29"/>
  <c r="D2069" i="30"/>
  <c r="D2070" i="29"/>
  <c r="D2092" i="30"/>
  <c r="D2093" i="29"/>
  <c r="D2091" i="30"/>
  <c r="D2092" i="29"/>
  <c r="D2090" i="30"/>
  <c r="D2091" i="29"/>
  <c r="D2101" i="30"/>
  <c r="D2102" i="29"/>
  <c r="D2077" i="30"/>
  <c r="D2078" i="29"/>
  <c r="D2065" i="30"/>
  <c r="D2066" i="29"/>
  <c r="D2103" i="30"/>
  <c r="D2104" i="29"/>
  <c r="D2066" i="30"/>
  <c r="D2067" i="29"/>
  <c r="D2100" i="30"/>
  <c r="D2101" i="29"/>
  <c r="D2088" i="30"/>
  <c r="D2089" i="29"/>
  <c r="D2076" i="30"/>
  <c r="D2077" i="29"/>
  <c r="D2064" i="30"/>
  <c r="D2065" i="29"/>
  <c r="D2068" i="30"/>
  <c r="D2069" i="29"/>
  <c r="D2067" i="30"/>
  <c r="D2068" i="29"/>
  <c r="D2102" i="30"/>
  <c r="D2103" i="29"/>
  <c r="D2089" i="30"/>
  <c r="D2090" i="29"/>
  <c r="D2099" i="30"/>
  <c r="D2100" i="29"/>
  <c r="D2087" i="30"/>
  <c r="D2088" i="29"/>
  <c r="D2075" i="30"/>
  <c r="D2076" i="29"/>
  <c r="D2063" i="30"/>
  <c r="D2064" i="29"/>
  <c r="D2079" i="30"/>
  <c r="D2080" i="29"/>
  <c r="D2078" i="30"/>
  <c r="D2079" i="29"/>
  <c r="D2098" i="30"/>
  <c r="D2099" i="29"/>
  <c r="D2086" i="30"/>
  <c r="D2087" i="29"/>
  <c r="D2074" i="30"/>
  <c r="D2075" i="29"/>
  <c r="D2062" i="30"/>
  <c r="D2063" i="29"/>
  <c r="D2080" i="30"/>
  <c r="D2081" i="29"/>
  <c r="D2097" i="30"/>
  <c r="D2098" i="29"/>
  <c r="D2073" i="30"/>
  <c r="D2074" i="29"/>
  <c r="D2096" i="30"/>
  <c r="D2097" i="29"/>
  <c r="D2072" i="30"/>
  <c r="D2073" i="29"/>
  <c r="D2095" i="30"/>
  <c r="D2096" i="29"/>
  <c r="D2083" i="30"/>
  <c r="D2084" i="29"/>
  <c r="D2071" i="30"/>
  <c r="D2072" i="29"/>
  <c r="D2104" i="30"/>
  <c r="D2105" i="29"/>
  <c r="D2085" i="30"/>
  <c r="D2086" i="29"/>
  <c r="D2061" i="30"/>
  <c r="D2062" i="29"/>
  <c r="D2084" i="30"/>
  <c r="D2085" i="29"/>
  <c r="D2106" i="30"/>
  <c r="D2107" i="29"/>
  <c r="D2094" i="30"/>
  <c r="D2095" i="29"/>
  <c r="D2082" i="30"/>
  <c r="D2083" i="29"/>
  <c r="D2070" i="30"/>
  <c r="D2071" i="29"/>
  <c r="C4" i="26"/>
  <c r="G4" i="26" s="1"/>
  <c r="C8" i="26"/>
  <c r="G8" i="26" s="1"/>
  <c r="C7" i="26"/>
  <c r="G7" i="26" s="1"/>
  <c r="C6" i="26"/>
  <c r="G6" i="26" s="1"/>
  <c r="C9" i="26"/>
  <c r="G9" i="26" s="1"/>
  <c r="C5" i="26"/>
  <c r="G5" i="26" s="1"/>
  <c r="D2103" i="5"/>
  <c r="D2099" i="5"/>
  <c r="D2095" i="5"/>
  <c r="D2091" i="5"/>
  <c r="D2087" i="5"/>
  <c r="D2083" i="5"/>
  <c r="D2079" i="5"/>
  <c r="D2075" i="5"/>
  <c r="D2071" i="5"/>
  <c r="D2067" i="5"/>
  <c r="D2063" i="5"/>
  <c r="D2102" i="5"/>
  <c r="D2090" i="5"/>
  <c r="D2078" i="5"/>
  <c r="D2062" i="5"/>
  <c r="D2098" i="5"/>
  <c r="D2094" i="5"/>
  <c r="D2086" i="5"/>
  <c r="D2082" i="5"/>
  <c r="D2074" i="5"/>
  <c r="D2070" i="5"/>
  <c r="D2066" i="5"/>
  <c r="D2101" i="5"/>
  <c r="D2097" i="5"/>
  <c r="D2093" i="5"/>
  <c r="D2089" i="5"/>
  <c r="D2085" i="5"/>
  <c r="D2081" i="5"/>
  <c r="D2077" i="5"/>
  <c r="D2073" i="5"/>
  <c r="D2069" i="5"/>
  <c r="D2065" i="5"/>
  <c r="D2061" i="5"/>
  <c r="D2104" i="5"/>
  <c r="D2100" i="5"/>
  <c r="D2096" i="5"/>
  <c r="D2092" i="5"/>
  <c r="D2088" i="5"/>
  <c r="D2084" i="5"/>
  <c r="D2080" i="5"/>
  <c r="D2076" i="5"/>
  <c r="D2072" i="5"/>
  <c r="D2068" i="5"/>
  <c r="D2064" i="5"/>
  <c r="D2060" i="5"/>
  <c r="D2059" i="5"/>
  <c r="A1923" i="5" l="1"/>
  <c r="A1924" i="5"/>
  <c r="A1925" i="5"/>
  <c r="A1926" i="5"/>
  <c r="A1927" i="5"/>
  <c r="A1928" i="5"/>
  <c r="A1929" i="5"/>
  <c r="A1930" i="5"/>
  <c r="A1931" i="5"/>
  <c r="A1932" i="5"/>
  <c r="A1933" i="5"/>
  <c r="A1934" i="5"/>
  <c r="A1935" i="5"/>
  <c r="A1936" i="5"/>
  <c r="A1937" i="5"/>
  <c r="A1938" i="5"/>
  <c r="A1939" i="5"/>
  <c r="A1940" i="5"/>
  <c r="A1941" i="5"/>
  <c r="A1942" i="5"/>
  <c r="A1943" i="5"/>
  <c r="A1944" i="5"/>
  <c r="A1945" i="5"/>
  <c r="A1946" i="5"/>
  <c r="A1947" i="5"/>
  <c r="A1948" i="5"/>
  <c r="A1949" i="5"/>
  <c r="A1950" i="5"/>
  <c r="A1951" i="5"/>
  <c r="A1952" i="5"/>
  <c r="A1953" i="5"/>
  <c r="A1954" i="5"/>
  <c r="A1955" i="5"/>
  <c r="A1956" i="5"/>
  <c r="A1957" i="5"/>
  <c r="A1958" i="5"/>
  <c r="A1959" i="5"/>
  <c r="A1960" i="5"/>
  <c r="A1961" i="5"/>
  <c r="A1962" i="5"/>
  <c r="A1963" i="5"/>
  <c r="A1964" i="5"/>
  <c r="A1965" i="5"/>
  <c r="A1966" i="5"/>
  <c r="A1967" i="5"/>
  <c r="A1968" i="5"/>
  <c r="A1969" i="5"/>
  <c r="A1970" i="5"/>
  <c r="A1971" i="5"/>
  <c r="A1972" i="5"/>
  <c r="A1973" i="5"/>
  <c r="A1974" i="5"/>
  <c r="A1975" i="5"/>
  <c r="A1976" i="5"/>
  <c r="A1977" i="5"/>
  <c r="A1978" i="5"/>
  <c r="A1979" i="5"/>
  <c r="A1980" i="5"/>
  <c r="A1981" i="5"/>
  <c r="A1982" i="5"/>
  <c r="A1983" i="5"/>
  <c r="A1984" i="5"/>
  <c r="A1985" i="5"/>
  <c r="A1986" i="5"/>
  <c r="A1987" i="5"/>
  <c r="A1988" i="5"/>
  <c r="A1989" i="5"/>
  <c r="A1990" i="5"/>
  <c r="A1991" i="5"/>
  <c r="A1992" i="5"/>
  <c r="A1993" i="5"/>
  <c r="A1994" i="5"/>
  <c r="A1995" i="5"/>
  <c r="A1996" i="5"/>
  <c r="A1997" i="5"/>
  <c r="A1998" i="5"/>
  <c r="A1999" i="5"/>
  <c r="A2000" i="5"/>
  <c r="A2001" i="5"/>
  <c r="A2002" i="5"/>
  <c r="A2003" i="5"/>
  <c r="A2004" i="5"/>
  <c r="A2005" i="5"/>
  <c r="A2006" i="5"/>
  <c r="A2007" i="5"/>
  <c r="A2008" i="5"/>
  <c r="A2009" i="5"/>
  <c r="A2010" i="5"/>
  <c r="A2011" i="5"/>
  <c r="A2012" i="5"/>
  <c r="A2013" i="5"/>
  <c r="A2014" i="5"/>
  <c r="A2015" i="5"/>
  <c r="A2016" i="5"/>
  <c r="A2017" i="5"/>
  <c r="A2018" i="5"/>
  <c r="A2019" i="5"/>
  <c r="A2020" i="5"/>
  <c r="A2021" i="5"/>
  <c r="A2022" i="5"/>
  <c r="A2023" i="5"/>
  <c r="A2024" i="5"/>
  <c r="A2025" i="5"/>
  <c r="A2026" i="5"/>
  <c r="A2027" i="5"/>
  <c r="A2028" i="5"/>
  <c r="A2029" i="5"/>
  <c r="A2030" i="5"/>
  <c r="A2031" i="5"/>
  <c r="A2032" i="5"/>
  <c r="A2033" i="5"/>
  <c r="A2034" i="5"/>
  <c r="A2035" i="5"/>
  <c r="A2036" i="5"/>
  <c r="A2037" i="5"/>
  <c r="A2038" i="5"/>
  <c r="A2039" i="5"/>
  <c r="A2040" i="5"/>
  <c r="A2041" i="5"/>
  <c r="A2042" i="5"/>
  <c r="A2043" i="5"/>
  <c r="A2044" i="5"/>
  <c r="A2045" i="5"/>
  <c r="A2046" i="5"/>
  <c r="A2047" i="5"/>
  <c r="A2048" i="5"/>
  <c r="A2049" i="5"/>
  <c r="A2050" i="5"/>
  <c r="A2051" i="5"/>
  <c r="A2052" i="5"/>
  <c r="A2053" i="5"/>
  <c r="A2054" i="5"/>
  <c r="A2055" i="5"/>
  <c r="A2056" i="5"/>
  <c r="A2057" i="5"/>
  <c r="A2058" i="5"/>
  <c r="K2060" i="8" l="1"/>
  <c r="D2060" i="31" s="1"/>
  <c r="K2059" i="8"/>
  <c r="D2059" i="31" s="1"/>
  <c r="K2058" i="8"/>
  <c r="D2058" i="31" s="1"/>
  <c r="K2057" i="8"/>
  <c r="D2057" i="31" s="1"/>
  <c r="K2056" i="8"/>
  <c r="D2056" i="31" s="1"/>
  <c r="K2055" i="8"/>
  <c r="D2055" i="31" s="1"/>
  <c r="K2054" i="8"/>
  <c r="D2054" i="31" s="1"/>
  <c r="K2053" i="8"/>
  <c r="D2053" i="31" s="1"/>
  <c r="K2052" i="8"/>
  <c r="D2052" i="31" s="1"/>
  <c r="K2051" i="8"/>
  <c r="D2051" i="31" s="1"/>
  <c r="K2050" i="8"/>
  <c r="D2050" i="31" s="1"/>
  <c r="K2049" i="8"/>
  <c r="D2049" i="31" s="1"/>
  <c r="K2048" i="8"/>
  <c r="D2048" i="31" s="1"/>
  <c r="K2047" i="8"/>
  <c r="D2047" i="31" s="1"/>
  <c r="K2046" i="8"/>
  <c r="D2046" i="31" s="1"/>
  <c r="K2045" i="8"/>
  <c r="D2045" i="31" s="1"/>
  <c r="K2044" i="8"/>
  <c r="D2044" i="31" s="1"/>
  <c r="K2043" i="8"/>
  <c r="D2043" i="31" s="1"/>
  <c r="K2042" i="8"/>
  <c r="D2042" i="31" s="1"/>
  <c r="K2041" i="8"/>
  <c r="D2041" i="31" s="1"/>
  <c r="K2040" i="8"/>
  <c r="D2040" i="31" s="1"/>
  <c r="K2039" i="8"/>
  <c r="D2039" i="31" s="1"/>
  <c r="K2038" i="8"/>
  <c r="D2038" i="31" s="1"/>
  <c r="K2037" i="8"/>
  <c r="D2037" i="31" s="1"/>
  <c r="K2036" i="8"/>
  <c r="D2036" i="31" s="1"/>
  <c r="K2035" i="8"/>
  <c r="D2035" i="31" s="1"/>
  <c r="K2034" i="8"/>
  <c r="D2034" i="31" s="1"/>
  <c r="K2033" i="8"/>
  <c r="D2033" i="31" s="1"/>
  <c r="K2032" i="8"/>
  <c r="D2032" i="31" s="1"/>
  <c r="K2031" i="8"/>
  <c r="D2031" i="31" s="1"/>
  <c r="K2030" i="8"/>
  <c r="D2030" i="31" s="1"/>
  <c r="K2029" i="8"/>
  <c r="D2029" i="31" s="1"/>
  <c r="K2028" i="8"/>
  <c r="D2028" i="31" s="1"/>
  <c r="K2027" i="8"/>
  <c r="D2027" i="31" s="1"/>
  <c r="K2026" i="8"/>
  <c r="D2026" i="31" s="1"/>
  <c r="K2025" i="8"/>
  <c r="D2025" i="31" s="1"/>
  <c r="K2024" i="8"/>
  <c r="D2024" i="31" s="1"/>
  <c r="K2023" i="8"/>
  <c r="D2023" i="31" s="1"/>
  <c r="K2022" i="8"/>
  <c r="D2022" i="31" s="1"/>
  <c r="K2021" i="8"/>
  <c r="D2021" i="31" s="1"/>
  <c r="K2020" i="8"/>
  <c r="D2020" i="31" s="1"/>
  <c r="K2019" i="8"/>
  <c r="D2019" i="31" s="1"/>
  <c r="K2018" i="8"/>
  <c r="D2018" i="31" s="1"/>
  <c r="K2017" i="8"/>
  <c r="D2017" i="31" s="1"/>
  <c r="K2016" i="8"/>
  <c r="D2016" i="31" s="1"/>
  <c r="K2015" i="8"/>
  <c r="D2015" i="31" s="1"/>
  <c r="K2014" i="8"/>
  <c r="D2014" i="31" s="1"/>
  <c r="K2013" i="8"/>
  <c r="D2013" i="31" s="1"/>
  <c r="K2012" i="8"/>
  <c r="D2012" i="31" s="1"/>
  <c r="K2011" i="8"/>
  <c r="D2011" i="31" s="1"/>
  <c r="K2010" i="8"/>
  <c r="D2010" i="31" s="1"/>
  <c r="K2009" i="8"/>
  <c r="D2009" i="31" s="1"/>
  <c r="K2008" i="8"/>
  <c r="D2008" i="31" s="1"/>
  <c r="K2007" i="8"/>
  <c r="D2007" i="31" s="1"/>
  <c r="K2006" i="8"/>
  <c r="D2006" i="31" s="1"/>
  <c r="K2005" i="8"/>
  <c r="D2005" i="31" s="1"/>
  <c r="K2004" i="8"/>
  <c r="D2004" i="31" s="1"/>
  <c r="K2003" i="8"/>
  <c r="D2003" i="31" s="1"/>
  <c r="K2002" i="8"/>
  <c r="D2002" i="31" s="1"/>
  <c r="K2001" i="8"/>
  <c r="D2001" i="31" s="1"/>
  <c r="K2000" i="8"/>
  <c r="D2000" i="31" s="1"/>
  <c r="K1999" i="8"/>
  <c r="D1999" i="31" s="1"/>
  <c r="K1998" i="8"/>
  <c r="D1998" i="31" s="1"/>
  <c r="K1997" i="8"/>
  <c r="D1997" i="31" s="1"/>
  <c r="K1996" i="8"/>
  <c r="D1996" i="31" s="1"/>
  <c r="K1995" i="8"/>
  <c r="D1995" i="31" s="1"/>
  <c r="K1994" i="8"/>
  <c r="D1994" i="31" s="1"/>
  <c r="K1993" i="8"/>
  <c r="D1993" i="31" s="1"/>
  <c r="K1992" i="8"/>
  <c r="D1992" i="31" s="1"/>
  <c r="K1991" i="8"/>
  <c r="D1991" i="31" s="1"/>
  <c r="K1990" i="8"/>
  <c r="D1990" i="31" s="1"/>
  <c r="K1989" i="8"/>
  <c r="D1989" i="31" s="1"/>
  <c r="K1988" i="8"/>
  <c r="D1988" i="31" s="1"/>
  <c r="K1987" i="8"/>
  <c r="D1987" i="31" s="1"/>
  <c r="K1986" i="8"/>
  <c r="D1986" i="31" s="1"/>
  <c r="K1985" i="8"/>
  <c r="D1985" i="31" s="1"/>
  <c r="K1984" i="8"/>
  <c r="D1984" i="31" s="1"/>
  <c r="K1983" i="8"/>
  <c r="D1983" i="31" s="1"/>
  <c r="K1982" i="8"/>
  <c r="D1982" i="31" s="1"/>
  <c r="K1981" i="8"/>
  <c r="D1981" i="31" s="1"/>
  <c r="K1980" i="8"/>
  <c r="D1980" i="31" s="1"/>
  <c r="K1979" i="8"/>
  <c r="D1979" i="31" s="1"/>
  <c r="K1978" i="8"/>
  <c r="D1978" i="31" s="1"/>
  <c r="K1977" i="8"/>
  <c r="D1977" i="31" s="1"/>
  <c r="K1976" i="8"/>
  <c r="D1976" i="31" s="1"/>
  <c r="K1975" i="8"/>
  <c r="D1975" i="31" s="1"/>
  <c r="K1974" i="8"/>
  <c r="D1974" i="31" s="1"/>
  <c r="K1973" i="8"/>
  <c r="D1973" i="31" s="1"/>
  <c r="K1972" i="8"/>
  <c r="D1972" i="31" s="1"/>
  <c r="K1971" i="8"/>
  <c r="D1971" i="31" s="1"/>
  <c r="K1970" i="8"/>
  <c r="D1970" i="31" s="1"/>
  <c r="K1969" i="8"/>
  <c r="D1969" i="31" s="1"/>
  <c r="K1968" i="8"/>
  <c r="D1968" i="31" s="1"/>
  <c r="K1967" i="8"/>
  <c r="D1967" i="31" s="1"/>
  <c r="K1966" i="8"/>
  <c r="D1966" i="31" s="1"/>
  <c r="K1965" i="8"/>
  <c r="D1965" i="31" s="1"/>
  <c r="K1964" i="8"/>
  <c r="D1964" i="31" s="1"/>
  <c r="K1963" i="8"/>
  <c r="D1963" i="31" s="1"/>
  <c r="K1962" i="8"/>
  <c r="D1962" i="31" s="1"/>
  <c r="K1961" i="8"/>
  <c r="D1961" i="31" s="1"/>
  <c r="K1960" i="8"/>
  <c r="D1960" i="31" s="1"/>
  <c r="K1959" i="8"/>
  <c r="D1959" i="31" s="1"/>
  <c r="K1958" i="8"/>
  <c r="D1958" i="31" s="1"/>
  <c r="K1957" i="8"/>
  <c r="D1957" i="31" s="1"/>
  <c r="K1956" i="8"/>
  <c r="D1956" i="31" s="1"/>
  <c r="K1955" i="8"/>
  <c r="D1955" i="31" s="1"/>
  <c r="K1954" i="8"/>
  <c r="D1954" i="31" s="1"/>
  <c r="K1953" i="8"/>
  <c r="D1953" i="31" s="1"/>
  <c r="K1952" i="8"/>
  <c r="D1952" i="31" s="1"/>
  <c r="K1951" i="8"/>
  <c r="D1951" i="31" s="1"/>
  <c r="K1950" i="8"/>
  <c r="D1950" i="31" s="1"/>
  <c r="K1949" i="8"/>
  <c r="D1949" i="31" s="1"/>
  <c r="K1948" i="8"/>
  <c r="D1948" i="31" s="1"/>
  <c r="K1947" i="8"/>
  <c r="D1947" i="31" s="1"/>
  <c r="K1946" i="8"/>
  <c r="D1946" i="31" s="1"/>
  <c r="K1945" i="8"/>
  <c r="D1945" i="31" s="1"/>
  <c r="K1944" i="8"/>
  <c r="D1944" i="31" s="1"/>
  <c r="K1943" i="8"/>
  <c r="D1943" i="31" s="1"/>
  <c r="K1942" i="8"/>
  <c r="D1942" i="31" s="1"/>
  <c r="K1941" i="8"/>
  <c r="D1941" i="31" s="1"/>
  <c r="K1940" i="8"/>
  <c r="D1940" i="31" s="1"/>
  <c r="K1939" i="8"/>
  <c r="D1939" i="31" s="1"/>
  <c r="K1938" i="8"/>
  <c r="D1938" i="31" s="1"/>
  <c r="K1937" i="8"/>
  <c r="D1937" i="31" s="1"/>
  <c r="K1936" i="8"/>
  <c r="D1936" i="31" s="1"/>
  <c r="K1935" i="8"/>
  <c r="D1935" i="31" s="1"/>
  <c r="K1934" i="8"/>
  <c r="D1934" i="31" s="1"/>
  <c r="K1933" i="8"/>
  <c r="D1933" i="31" s="1"/>
  <c r="K1932" i="8"/>
  <c r="D1932" i="31" s="1"/>
  <c r="K1931" i="8"/>
  <c r="D1931" i="31" s="1"/>
  <c r="K1930" i="8"/>
  <c r="D1930" i="31" s="1"/>
  <c r="K1929" i="8"/>
  <c r="D1929" i="31" s="1"/>
  <c r="K1928" i="8"/>
  <c r="D1928" i="31" s="1"/>
  <c r="K1927" i="8"/>
  <c r="D1927" i="31" s="1"/>
  <c r="K1926" i="8"/>
  <c r="D1926" i="31" s="1"/>
  <c r="K1925" i="8"/>
  <c r="D1925" i="31" s="1"/>
  <c r="H9" i="9"/>
  <c r="D18" i="9" s="1"/>
  <c r="E18" i="9" s="1"/>
  <c r="G9" i="9"/>
  <c r="D17" i="9" s="1"/>
  <c r="E17" i="9" s="1"/>
  <c r="F9" i="9"/>
  <c r="D16" i="9" s="1"/>
  <c r="E16" i="9" s="1"/>
  <c r="D1952" i="30" l="1"/>
  <c r="D1953" i="29"/>
  <c r="D2048" i="30"/>
  <c r="D2049" i="29"/>
  <c r="D1929" i="30"/>
  <c r="D1930" i="29"/>
  <c r="D1941" i="30"/>
  <c r="D1942" i="29"/>
  <c r="D1953" i="30"/>
  <c r="D1954" i="29"/>
  <c r="D1965" i="30"/>
  <c r="D1966" i="29"/>
  <c r="D1977" i="30"/>
  <c r="D1978" i="29"/>
  <c r="D1989" i="30"/>
  <c r="D1990" i="29"/>
  <c r="D2001" i="30"/>
  <c r="D2002" i="29"/>
  <c r="D2013" i="30"/>
  <c r="D2014" i="29"/>
  <c r="D2025" i="30"/>
  <c r="D2026" i="29"/>
  <c r="D2037" i="30"/>
  <c r="D2038" i="29"/>
  <c r="D2049" i="30"/>
  <c r="D2050" i="29"/>
  <c r="D2012" i="30"/>
  <c r="D2013" i="29"/>
  <c r="D1930" i="30"/>
  <c r="D1931" i="29"/>
  <c r="D1990" i="30"/>
  <c r="D1991" i="29"/>
  <c r="D1979" i="30"/>
  <c r="D1980" i="29"/>
  <c r="D1991" i="30"/>
  <c r="D1992" i="29"/>
  <c r="D2003" i="30"/>
  <c r="D2004" i="29"/>
  <c r="D2015" i="30"/>
  <c r="D2016" i="29"/>
  <c r="D2027" i="30"/>
  <c r="D2028" i="29"/>
  <c r="D2039" i="30"/>
  <c r="D2040" i="29"/>
  <c r="D2051" i="30"/>
  <c r="D2052" i="29"/>
  <c r="D1988" i="30"/>
  <c r="D1989" i="29"/>
  <c r="D1966" i="30"/>
  <c r="D1967" i="29"/>
  <c r="D2014" i="30"/>
  <c r="D2015" i="29"/>
  <c r="D1943" i="30"/>
  <c r="D1944" i="29"/>
  <c r="D1932" i="30"/>
  <c r="D1933" i="29"/>
  <c r="D1944" i="30"/>
  <c r="D1945" i="29"/>
  <c r="D1956" i="30"/>
  <c r="D1957" i="29"/>
  <c r="D1968" i="30"/>
  <c r="D1969" i="29"/>
  <c r="D1980" i="30"/>
  <c r="D1981" i="29"/>
  <c r="D1992" i="30"/>
  <c r="D1993" i="29"/>
  <c r="D2004" i="30"/>
  <c r="D2005" i="29"/>
  <c r="D2016" i="30"/>
  <c r="D2017" i="29"/>
  <c r="D2028" i="30"/>
  <c r="D2029" i="29"/>
  <c r="D2040" i="30"/>
  <c r="D2041" i="29"/>
  <c r="D2052" i="30"/>
  <c r="D2053" i="29"/>
  <c r="D2060" i="30"/>
  <c r="D2061" i="29"/>
  <c r="D1982" i="30"/>
  <c r="D1983" i="29"/>
  <c r="D1994" i="30"/>
  <c r="D1995" i="29"/>
  <c r="D2006" i="30"/>
  <c r="D2007" i="29"/>
  <c r="D2018" i="30"/>
  <c r="D2019" i="29"/>
  <c r="D2030" i="30"/>
  <c r="D2031" i="29"/>
  <c r="D2042" i="30"/>
  <c r="D2043" i="29"/>
  <c r="D2054" i="30"/>
  <c r="D2055" i="29"/>
  <c r="D1928" i="30"/>
  <c r="D1929" i="29"/>
  <c r="D1964" i="30"/>
  <c r="D1965" i="29"/>
  <c r="D1942" i="30"/>
  <c r="D1943" i="29"/>
  <c r="D2002" i="30"/>
  <c r="D2003" i="29"/>
  <c r="D1967" i="30"/>
  <c r="D1968" i="29"/>
  <c r="D1981" i="30"/>
  <c r="D1982" i="29"/>
  <c r="D1935" i="30"/>
  <c r="D1936" i="29"/>
  <c r="D1947" i="30"/>
  <c r="D1948" i="29"/>
  <c r="D1959" i="30"/>
  <c r="D1960" i="29"/>
  <c r="D1971" i="30"/>
  <c r="D1972" i="29"/>
  <c r="D1983" i="30"/>
  <c r="D1984" i="29"/>
  <c r="D1995" i="30"/>
  <c r="D1996" i="29"/>
  <c r="D2007" i="30"/>
  <c r="D2008" i="29"/>
  <c r="D2019" i="30"/>
  <c r="D2020" i="29"/>
  <c r="D2031" i="30"/>
  <c r="D2032" i="29"/>
  <c r="D2043" i="30"/>
  <c r="D2044" i="29"/>
  <c r="D2055" i="30"/>
  <c r="D2056" i="29"/>
  <c r="D2000" i="30"/>
  <c r="D2001" i="29"/>
  <c r="D2050" i="30"/>
  <c r="D2051" i="29"/>
  <c r="D1933" i="30"/>
  <c r="D1934" i="29"/>
  <c r="D1969" i="30"/>
  <c r="D1970" i="29"/>
  <c r="D2017" i="30"/>
  <c r="D2018" i="29"/>
  <c r="D2041" i="30"/>
  <c r="D2042" i="29"/>
  <c r="D1958" i="30"/>
  <c r="D1959" i="29"/>
  <c r="D1960" i="30"/>
  <c r="D1961" i="29"/>
  <c r="D1972" i="30"/>
  <c r="D1973" i="29"/>
  <c r="D1984" i="30"/>
  <c r="D1985" i="29"/>
  <c r="D1996" i="30"/>
  <c r="D1997" i="29"/>
  <c r="D2008" i="30"/>
  <c r="D2009" i="29"/>
  <c r="D2020" i="30"/>
  <c r="D2021" i="29"/>
  <c r="D2032" i="30"/>
  <c r="D2033" i="29"/>
  <c r="D2044" i="30"/>
  <c r="D2045" i="29"/>
  <c r="D2056" i="30"/>
  <c r="D2057" i="29"/>
  <c r="D2036" i="30"/>
  <c r="D2037" i="29"/>
  <c r="D1954" i="30"/>
  <c r="D1955" i="29"/>
  <c r="D1978" i="30"/>
  <c r="D1979" i="29"/>
  <c r="D1931" i="30"/>
  <c r="D1932" i="29"/>
  <c r="D1945" i="30"/>
  <c r="D1946" i="29"/>
  <c r="D1993" i="30"/>
  <c r="D1994" i="29"/>
  <c r="D2029" i="30"/>
  <c r="D2030" i="29"/>
  <c r="D1946" i="30"/>
  <c r="D1947" i="29"/>
  <c r="D1985" i="30"/>
  <c r="D1986" i="29"/>
  <c r="D2009" i="30"/>
  <c r="D2010" i="29"/>
  <c r="D2021" i="30"/>
  <c r="D2022" i="29"/>
  <c r="D2033" i="30"/>
  <c r="D2034" i="29"/>
  <c r="D2045" i="30"/>
  <c r="D2046" i="29"/>
  <c r="D2057" i="30"/>
  <c r="D2058" i="29"/>
  <c r="D1976" i="30"/>
  <c r="D1977" i="29"/>
  <c r="D2038" i="30"/>
  <c r="D2039" i="29"/>
  <c r="D1925" i="30"/>
  <c r="D1926" i="29"/>
  <c r="D1926" i="30"/>
  <c r="D1927" i="29"/>
  <c r="D1938" i="30"/>
  <c r="D1939" i="29"/>
  <c r="D1950" i="30"/>
  <c r="D1951" i="29"/>
  <c r="D1962" i="30"/>
  <c r="D1963" i="29"/>
  <c r="D1974" i="30"/>
  <c r="D1975" i="29"/>
  <c r="D1986" i="30"/>
  <c r="D1987" i="29"/>
  <c r="D1998" i="30"/>
  <c r="D1999" i="29"/>
  <c r="D2010" i="30"/>
  <c r="D2011" i="29"/>
  <c r="D2022" i="30"/>
  <c r="D2023" i="29"/>
  <c r="D2034" i="30"/>
  <c r="D2035" i="29"/>
  <c r="D2046" i="30"/>
  <c r="D2047" i="29"/>
  <c r="D2058" i="30"/>
  <c r="D2059" i="29"/>
  <c r="D1940" i="30"/>
  <c r="D1941" i="29"/>
  <c r="D2024" i="30"/>
  <c r="D2025" i="29"/>
  <c r="D2026" i="30"/>
  <c r="D2027" i="29"/>
  <c r="D1955" i="30"/>
  <c r="D1956" i="29"/>
  <c r="D1957" i="30"/>
  <c r="D1958" i="29"/>
  <c r="D2005" i="30"/>
  <c r="D2006" i="29"/>
  <c r="D2053" i="30"/>
  <c r="D2054" i="29"/>
  <c r="D1934" i="30"/>
  <c r="D1935" i="29"/>
  <c r="D1970" i="30"/>
  <c r="D1971" i="29"/>
  <c r="D1936" i="30"/>
  <c r="D1937" i="29"/>
  <c r="D1948" i="30"/>
  <c r="D1949" i="29"/>
  <c r="D1937" i="30"/>
  <c r="D1938" i="29"/>
  <c r="D1949" i="30"/>
  <c r="D1950" i="29"/>
  <c r="D1961" i="30"/>
  <c r="D1962" i="29"/>
  <c r="D1973" i="30"/>
  <c r="D1974" i="29"/>
  <c r="D1997" i="30"/>
  <c r="D1998" i="29"/>
  <c r="D1927" i="30"/>
  <c r="D1928" i="29"/>
  <c r="D1939" i="30"/>
  <c r="D1940" i="29"/>
  <c r="D1951" i="30"/>
  <c r="D1952" i="29"/>
  <c r="D1963" i="30"/>
  <c r="D1964" i="29"/>
  <c r="D1975" i="30"/>
  <c r="D1976" i="29"/>
  <c r="D1987" i="30"/>
  <c r="D1988" i="29"/>
  <c r="D1999" i="30"/>
  <c r="D2000" i="29"/>
  <c r="D2011" i="30"/>
  <c r="D2012" i="29"/>
  <c r="D2023" i="30"/>
  <c r="D2024" i="29"/>
  <c r="D2035" i="30"/>
  <c r="D2036" i="29"/>
  <c r="D2047" i="30"/>
  <c r="D2048" i="29"/>
  <c r="D2059" i="30"/>
  <c r="D2060" i="29"/>
  <c r="J9" i="9"/>
  <c r="D20" i="9" s="1"/>
  <c r="E20" i="9" s="1"/>
  <c r="I9" i="9"/>
  <c r="D19" i="9" s="1"/>
  <c r="E19" i="9" s="1"/>
  <c r="D1925" i="5"/>
  <c r="D1929" i="5"/>
  <c r="D1933" i="5"/>
  <c r="D1937" i="5"/>
  <c r="D1941" i="5"/>
  <c r="D1945" i="5"/>
  <c r="D1949" i="5"/>
  <c r="D1953" i="5"/>
  <c r="D1957" i="5"/>
  <c r="D1961" i="5"/>
  <c r="D1965" i="5"/>
  <c r="D1969" i="5"/>
  <c r="D1973" i="5"/>
  <c r="D1977" i="5"/>
  <c r="D1981" i="5"/>
  <c r="D1985" i="5"/>
  <c r="D1989" i="5"/>
  <c r="D1993" i="5"/>
  <c r="D1997" i="5"/>
  <c r="D2001" i="5"/>
  <c r="D2005" i="5"/>
  <c r="D2009" i="5"/>
  <c r="D2013" i="5"/>
  <c r="D2017" i="5"/>
  <c r="D2021" i="5"/>
  <c r="D2025" i="5"/>
  <c r="D2029" i="5"/>
  <c r="D2033" i="5"/>
  <c r="D2037" i="5"/>
  <c r="D2041" i="5"/>
  <c r="D2045" i="5"/>
  <c r="D2049" i="5"/>
  <c r="D2053" i="5"/>
  <c r="D2057" i="5"/>
  <c r="D1926" i="5"/>
  <c r="D1930" i="5"/>
  <c r="D1934" i="5"/>
  <c r="D1938" i="5"/>
  <c r="D1942" i="5"/>
  <c r="D1946" i="5"/>
  <c r="D1950" i="5"/>
  <c r="D1954" i="5"/>
  <c r="D1958" i="5"/>
  <c r="D1962" i="5"/>
  <c r="D1966" i="5"/>
  <c r="D1970" i="5"/>
  <c r="D1974" i="5"/>
  <c r="D1978" i="5"/>
  <c r="D1982" i="5"/>
  <c r="D1986" i="5"/>
  <c r="D1990" i="5"/>
  <c r="D1994" i="5"/>
  <c r="D1998" i="5"/>
  <c r="D2002" i="5"/>
  <c r="D2006" i="5"/>
  <c r="D2010" i="5"/>
  <c r="D2014" i="5"/>
  <c r="D2018" i="5"/>
  <c r="D2022" i="5"/>
  <c r="D2026" i="5"/>
  <c r="D2030" i="5"/>
  <c r="D2034" i="5"/>
  <c r="D2038" i="5"/>
  <c r="D2042" i="5"/>
  <c r="D2046" i="5"/>
  <c r="D2050" i="5"/>
  <c r="D2054" i="5"/>
  <c r="D2058" i="5"/>
  <c r="D1927" i="5"/>
  <c r="D1931" i="5"/>
  <c r="D1935" i="5"/>
  <c r="D1939" i="5"/>
  <c r="D1943" i="5"/>
  <c r="D1947" i="5"/>
  <c r="D1951" i="5"/>
  <c r="D1955" i="5"/>
  <c r="D1959" i="5"/>
  <c r="D1963" i="5"/>
  <c r="D1967" i="5"/>
  <c r="D1971" i="5"/>
  <c r="D1975" i="5"/>
  <c r="D1979" i="5"/>
  <c r="D1983" i="5"/>
  <c r="D1987" i="5"/>
  <c r="D1991" i="5"/>
  <c r="D1995" i="5"/>
  <c r="D1999" i="5"/>
  <c r="D2003" i="5"/>
  <c r="D2007" i="5"/>
  <c r="D2011" i="5"/>
  <c r="D2015" i="5"/>
  <c r="D2019" i="5"/>
  <c r="D2023" i="5"/>
  <c r="D2027" i="5"/>
  <c r="D2031" i="5"/>
  <c r="D2035" i="5"/>
  <c r="D2039" i="5"/>
  <c r="D2043" i="5"/>
  <c r="D2047" i="5"/>
  <c r="D2051" i="5"/>
  <c r="D2055" i="5"/>
  <c r="D1924" i="5"/>
  <c r="D1928" i="5"/>
  <c r="D1932" i="5"/>
  <c r="D1936" i="5"/>
  <c r="D1940" i="5"/>
  <c r="D1944" i="5"/>
  <c r="D1948" i="5"/>
  <c r="D1952" i="5"/>
  <c r="D1956" i="5"/>
  <c r="D1960" i="5"/>
  <c r="D1964" i="5"/>
  <c r="D1968" i="5"/>
  <c r="D1972" i="5"/>
  <c r="D1976" i="5"/>
  <c r="D1980" i="5"/>
  <c r="D1984" i="5"/>
  <c r="D1988" i="5"/>
  <c r="D1992" i="5"/>
  <c r="D1996" i="5"/>
  <c r="D2000" i="5"/>
  <c r="D2004" i="5"/>
  <c r="D2008" i="5"/>
  <c r="D2012" i="5"/>
  <c r="D2016" i="5"/>
  <c r="D2020" i="5"/>
  <c r="D2024" i="5"/>
  <c r="D2028" i="5"/>
  <c r="D2032" i="5"/>
  <c r="D2036" i="5"/>
  <c r="D2040" i="5"/>
  <c r="D2044" i="5"/>
  <c r="D2048" i="5"/>
  <c r="D2052" i="5"/>
  <c r="D2056" i="5"/>
  <c r="D1923" i="5"/>
  <c r="E24" i="9" l="1"/>
  <c r="E23" i="9"/>
  <c r="E25" i="9" s="1"/>
  <c r="E15" i="8" s="1"/>
  <c r="E1023" i="8"/>
  <c r="E40" i="8"/>
  <c r="E160" i="8"/>
  <c r="E484" i="8"/>
  <c r="E568" i="8"/>
  <c r="E592" i="8"/>
  <c r="E628" i="8"/>
  <c r="E712" i="8"/>
  <c r="E736" i="8"/>
  <c r="E41" i="8"/>
  <c r="E125" i="8"/>
  <c r="E149" i="8"/>
  <c r="E185" i="8"/>
  <c r="E221" i="8"/>
  <c r="E269" i="8"/>
  <c r="E509" i="8"/>
  <c r="E557" i="8"/>
  <c r="E581" i="8"/>
  <c r="E617" i="8"/>
  <c r="E653" i="8"/>
  <c r="E701" i="8"/>
  <c r="E941" i="8"/>
  <c r="E989" i="8"/>
  <c r="E1013" i="8"/>
  <c r="E30" i="8"/>
  <c r="E66" i="8"/>
  <c r="E114" i="8"/>
  <c r="E318" i="8"/>
  <c r="E354" i="8"/>
  <c r="E402" i="8"/>
  <c r="E426" i="8"/>
  <c r="E462" i="8"/>
  <c r="E498" i="8"/>
  <c r="E546" i="8"/>
  <c r="E750" i="8"/>
  <c r="E786" i="8"/>
  <c r="E834" i="8"/>
  <c r="E858" i="8"/>
  <c r="E894" i="8"/>
  <c r="E930" i="8"/>
  <c r="E978" i="8"/>
  <c r="E163" i="8"/>
  <c r="E199" i="8"/>
  <c r="E247" i="8"/>
  <c r="E271" i="8"/>
  <c r="E307" i="8"/>
  <c r="E343" i="8"/>
  <c r="E391" i="8"/>
  <c r="E595" i="8"/>
  <c r="E631" i="8"/>
  <c r="E21" i="8"/>
  <c r="E45" i="8"/>
  <c r="E81" i="8"/>
  <c r="E117" i="8"/>
  <c r="E165" i="8"/>
  <c r="E369" i="8"/>
  <c r="E405" i="8"/>
  <c r="E453" i="8"/>
  <c r="E477" i="8"/>
  <c r="E513" i="8"/>
  <c r="E549" i="8"/>
  <c r="E597" i="8"/>
  <c r="E765" i="8"/>
  <c r="E801" i="8"/>
  <c r="E837" i="8"/>
  <c r="E885" i="8"/>
  <c r="E909" i="8"/>
  <c r="E945" i="8"/>
  <c r="E981" i="8"/>
  <c r="E11" i="8"/>
  <c r="E107" i="8"/>
  <c r="E179" i="8"/>
  <c r="E215" i="8"/>
  <c r="E251" i="8"/>
  <c r="E299" i="8"/>
  <c r="E323" i="8"/>
  <c r="E359" i="8"/>
  <c r="E395" i="8"/>
  <c r="E443" i="8"/>
  <c r="E467" i="8"/>
  <c r="E503" i="8"/>
  <c r="E539" i="8"/>
  <c r="E587" i="8"/>
  <c r="E611" i="8"/>
  <c r="E647" i="8"/>
  <c r="E683" i="8"/>
  <c r="E731" i="8"/>
  <c r="E755" i="8"/>
  <c r="E791" i="8"/>
  <c r="E827" i="8"/>
  <c r="E875" i="8"/>
  <c r="E899" i="8"/>
  <c r="E935" i="8"/>
  <c r="E971" i="8"/>
  <c r="E1019" i="8"/>
  <c r="E25" i="8"/>
  <c r="E61" i="8"/>
  <c r="E97" i="8"/>
  <c r="E145" i="8"/>
  <c r="E169" i="8"/>
  <c r="E205" i="8"/>
  <c r="E241" i="8"/>
  <c r="E289" i="8"/>
  <c r="E313" i="8"/>
  <c r="E349" i="8"/>
  <c r="E385" i="8"/>
  <c r="E433" i="8"/>
  <c r="E457" i="8"/>
  <c r="E493" i="8"/>
  <c r="E529" i="8"/>
  <c r="E26" i="8"/>
  <c r="E98" i="8"/>
  <c r="E206" i="8"/>
  <c r="E314" i="8"/>
  <c r="E422" i="8"/>
  <c r="E458" i="8"/>
  <c r="E530" i="8"/>
  <c r="E625" i="8"/>
  <c r="E655" i="8"/>
  <c r="E703" i="8"/>
  <c r="E34" i="8"/>
  <c r="E70" i="8"/>
  <c r="E142" i="8"/>
  <c r="E250" i="8"/>
  <c r="E286" i="8"/>
  <c r="E358" i="8"/>
  <c r="E466" i="8"/>
  <c r="E502" i="8"/>
  <c r="E574" i="8"/>
  <c r="E658" i="8"/>
  <c r="E682" i="8"/>
  <c r="E730" i="8"/>
  <c r="E802" i="8"/>
  <c r="E826" i="8"/>
  <c r="E874" i="8"/>
  <c r="E946" i="8"/>
  <c r="E970" i="8"/>
  <c r="E1018" i="8"/>
  <c r="E1059" i="8"/>
  <c r="E1071" i="8"/>
  <c r="E1095" i="8"/>
  <c r="E1131" i="8"/>
  <c r="E1143" i="8"/>
  <c r="E1167" i="8"/>
  <c r="E1203" i="8"/>
  <c r="E1215" i="8"/>
  <c r="E1239" i="8"/>
  <c r="E1275" i="8"/>
  <c r="E1287" i="8"/>
  <c r="E1311" i="8"/>
  <c r="E1347" i="8"/>
  <c r="E1359" i="8"/>
  <c r="E1383" i="8"/>
  <c r="E1419" i="8"/>
  <c r="E1431" i="8"/>
  <c r="E1455" i="8"/>
  <c r="E1491" i="8"/>
  <c r="E1503" i="8"/>
  <c r="E1527" i="8"/>
  <c r="E1563" i="8"/>
  <c r="E1575" i="8"/>
  <c r="E1599" i="8"/>
  <c r="E1635" i="8"/>
  <c r="E36" i="8"/>
  <c r="E108" i="8"/>
  <c r="E180" i="8"/>
  <c r="E216" i="8"/>
  <c r="E252" i="8"/>
  <c r="E324" i="8"/>
  <c r="E432" i="8"/>
  <c r="E468" i="8"/>
  <c r="E540" i="8"/>
  <c r="E602" i="8"/>
  <c r="E634" i="8"/>
  <c r="E660" i="8"/>
  <c r="E708" i="8"/>
  <c r="E756" i="8"/>
  <c r="E780" i="8"/>
  <c r="E804" i="8"/>
  <c r="E828" i="8"/>
  <c r="E852" i="8"/>
  <c r="E876" i="8"/>
  <c r="E900" i="8"/>
  <c r="E924" i="8"/>
  <c r="E948" i="8"/>
  <c r="E972" i="8"/>
  <c r="E996" i="8"/>
  <c r="E1020" i="8"/>
  <c r="E1036" i="8"/>
  <c r="E1048" i="8"/>
  <c r="E1060" i="8"/>
  <c r="E1072" i="8"/>
  <c r="E1084" i="8"/>
  <c r="E1096" i="8"/>
  <c r="E1108" i="8"/>
  <c r="E1120" i="8"/>
  <c r="E1132" i="8"/>
  <c r="E1144" i="8"/>
  <c r="E1156" i="8"/>
  <c r="E1168" i="8"/>
  <c r="E1180" i="8"/>
  <c r="E1192" i="8"/>
  <c r="E1204" i="8"/>
  <c r="E1216" i="8"/>
  <c r="E1228" i="8"/>
  <c r="E1240" i="8"/>
  <c r="E1252" i="8"/>
  <c r="E1264" i="8"/>
  <c r="E1276" i="8"/>
  <c r="E1288" i="8"/>
  <c r="E1300" i="8"/>
  <c r="E1312" i="8"/>
  <c r="E1324" i="8"/>
  <c r="E1336" i="8"/>
  <c r="E1348" i="8"/>
  <c r="E1360" i="8"/>
  <c r="E1372" i="8"/>
  <c r="E1384" i="8"/>
  <c r="E1396" i="8"/>
  <c r="E1408" i="8"/>
  <c r="E1420" i="8"/>
  <c r="E1432" i="8"/>
  <c r="E1444" i="8"/>
  <c r="E1456" i="8"/>
  <c r="E1468" i="8"/>
  <c r="E1480" i="8"/>
  <c r="E1492" i="8"/>
  <c r="E1504" i="8"/>
  <c r="E1516" i="8"/>
  <c r="E1528" i="8"/>
  <c r="E1540" i="8"/>
  <c r="E1552" i="8"/>
  <c r="E1564" i="8"/>
  <c r="E1576" i="8"/>
  <c r="E1588" i="8"/>
  <c r="E1600" i="8"/>
  <c r="E1612" i="8"/>
  <c r="E1624" i="8"/>
  <c r="E1636" i="8"/>
  <c r="E38" i="8"/>
  <c r="E74" i="8"/>
  <c r="E110" i="8"/>
  <c r="E146" i="8"/>
  <c r="E182" i="8"/>
  <c r="E218" i="8"/>
  <c r="E254" i="8"/>
  <c r="E290" i="8"/>
  <c r="E326" i="8"/>
  <c r="E362" i="8"/>
  <c r="E398" i="8"/>
  <c r="E434" i="8"/>
  <c r="E470" i="8"/>
  <c r="E506" i="8"/>
  <c r="E542" i="8"/>
  <c r="E577" i="8"/>
  <c r="E608" i="8"/>
  <c r="E636" i="8"/>
  <c r="E661" i="8"/>
  <c r="E685" i="8"/>
  <c r="E709" i="8"/>
  <c r="E733" i="8"/>
  <c r="E757" i="8"/>
  <c r="E781" i="8"/>
  <c r="E805" i="8"/>
  <c r="E829" i="8"/>
  <c r="E853" i="8"/>
  <c r="E877" i="8"/>
  <c r="E901" i="8"/>
  <c r="E925" i="8"/>
  <c r="E949" i="8"/>
  <c r="E973" i="8"/>
  <c r="E997" i="8"/>
  <c r="E1021" i="8"/>
  <c r="E1037" i="8"/>
  <c r="E1049" i="8"/>
  <c r="E1061" i="8"/>
  <c r="E1073" i="8"/>
  <c r="E1085" i="8"/>
  <c r="E1097" i="8"/>
  <c r="E1109" i="8"/>
  <c r="E1121" i="8"/>
  <c r="E1133" i="8"/>
  <c r="E1145" i="8"/>
  <c r="E1157" i="8"/>
  <c r="E1169" i="8"/>
  <c r="E1181" i="8"/>
  <c r="E1193" i="8"/>
  <c r="E1205" i="8"/>
  <c r="E1217" i="8"/>
  <c r="E1229" i="8"/>
  <c r="E1241" i="8"/>
  <c r="E1253" i="8"/>
  <c r="E1265" i="8"/>
  <c r="E1277" i="8"/>
  <c r="E1289" i="8"/>
  <c r="E1301" i="8"/>
  <c r="E1313" i="8"/>
  <c r="E1325" i="8"/>
  <c r="E1337" i="8"/>
  <c r="E1349" i="8"/>
  <c r="E1361" i="8"/>
  <c r="E1373" i="8"/>
  <c r="E1385" i="8"/>
  <c r="E1397" i="8"/>
  <c r="E1409" i="8"/>
  <c r="E1421" i="8"/>
  <c r="E1433" i="8"/>
  <c r="E1445" i="8"/>
  <c r="E1457" i="8"/>
  <c r="E1469" i="8"/>
  <c r="E1481" i="8"/>
  <c r="E1493" i="8"/>
  <c r="E1505" i="8"/>
  <c r="E1517" i="8"/>
  <c r="E1529" i="8"/>
  <c r="E1541" i="8"/>
  <c r="E1553" i="8"/>
  <c r="E1565" i="8"/>
  <c r="E1577" i="8"/>
  <c r="E1589" i="8"/>
  <c r="E1601" i="8"/>
  <c r="E1613" i="8"/>
  <c r="E1625" i="8"/>
  <c r="E1637" i="8"/>
  <c r="E10" i="8"/>
  <c r="E46" i="8"/>
  <c r="E82" i="8"/>
  <c r="E118" i="8"/>
  <c r="E154" i="8"/>
  <c r="E190" i="8"/>
  <c r="E226" i="8"/>
  <c r="E262" i="8"/>
  <c r="E298" i="8"/>
  <c r="E334" i="8"/>
  <c r="E370" i="8"/>
  <c r="E406" i="8"/>
  <c r="E442" i="8"/>
  <c r="E478" i="8"/>
  <c r="E514" i="8"/>
  <c r="E550" i="8"/>
  <c r="E584" i="8"/>
  <c r="E612" i="8"/>
  <c r="E638" i="8"/>
  <c r="E667" i="8"/>
  <c r="E691" i="8"/>
  <c r="E715" i="8"/>
  <c r="E739" i="8"/>
  <c r="E12" i="8"/>
  <c r="E48" i="8"/>
  <c r="E84" i="8"/>
  <c r="E120" i="8"/>
  <c r="E156" i="8"/>
  <c r="E192" i="8"/>
  <c r="E228" i="8"/>
  <c r="E264" i="8"/>
  <c r="E300" i="8"/>
  <c r="E336" i="8"/>
  <c r="E372" i="8"/>
  <c r="E408" i="8"/>
  <c r="E444" i="8"/>
  <c r="E480" i="8"/>
  <c r="E516" i="8"/>
  <c r="E552" i="8"/>
  <c r="E586" i="8"/>
  <c r="E613" i="8"/>
  <c r="E644" i="8"/>
  <c r="E668" i="8"/>
  <c r="E692" i="8"/>
  <c r="E716" i="8"/>
  <c r="E740" i="8"/>
  <c r="E764" i="8"/>
  <c r="E788" i="8"/>
  <c r="E812" i="8"/>
  <c r="E836" i="8"/>
  <c r="E860" i="8"/>
  <c r="E884" i="8"/>
  <c r="E908" i="8"/>
  <c r="E932" i="8"/>
  <c r="E956" i="8"/>
  <c r="E980" i="8"/>
  <c r="E1004" i="8"/>
  <c r="E1028" i="8"/>
  <c r="E1040" i="8"/>
  <c r="E1052" i="8"/>
  <c r="E1064" i="8"/>
  <c r="E1076" i="8"/>
  <c r="E1088" i="8"/>
  <c r="E1100" i="8"/>
  <c r="E1112" i="8"/>
  <c r="E1124" i="8"/>
  <c r="E1136" i="8"/>
  <c r="E1148" i="8"/>
  <c r="E1160" i="8"/>
  <c r="E1172" i="8"/>
  <c r="E1184" i="8"/>
  <c r="E1196" i="8"/>
  <c r="E1208" i="8"/>
  <c r="E1220" i="8"/>
  <c r="E1232" i="8"/>
  <c r="E1244" i="8"/>
  <c r="E1256" i="8"/>
  <c r="E1268" i="8"/>
  <c r="E1280" i="8"/>
  <c r="E1292" i="8"/>
  <c r="E1304" i="8"/>
  <c r="E1316" i="8"/>
  <c r="E1328" i="8"/>
  <c r="E1340" i="8"/>
  <c r="E1352" i="8"/>
  <c r="E1364" i="8"/>
  <c r="E1376" i="8"/>
  <c r="E1388" i="8"/>
  <c r="E1400" i="8"/>
  <c r="E1412" i="8"/>
  <c r="E1424" i="8"/>
  <c r="E1436" i="8"/>
  <c r="E1448" i="8"/>
  <c r="E1460" i="8"/>
  <c r="E1472" i="8"/>
  <c r="E1484" i="8"/>
  <c r="E1496" i="8"/>
  <c r="E1508" i="8"/>
  <c r="E1520" i="8"/>
  <c r="E1532" i="8"/>
  <c r="E1544" i="8"/>
  <c r="E1556" i="8"/>
  <c r="E1568" i="8"/>
  <c r="E1580" i="8"/>
  <c r="E1592" i="8"/>
  <c r="E1604" i="8"/>
  <c r="E1616" i="8"/>
  <c r="E1628" i="8"/>
  <c r="E1640" i="8"/>
  <c r="E14" i="8"/>
  <c r="E50" i="8"/>
  <c r="E86" i="8"/>
  <c r="E122" i="8"/>
  <c r="E158" i="8"/>
  <c r="E194" i="8"/>
  <c r="E230" i="8"/>
  <c r="E266" i="8"/>
  <c r="E302" i="8"/>
  <c r="E338" i="8"/>
  <c r="E374" i="8"/>
  <c r="E410" i="8"/>
  <c r="E446" i="8"/>
  <c r="E482" i="8"/>
  <c r="E518" i="8"/>
  <c r="E554" i="8"/>
  <c r="E588" i="8"/>
  <c r="E614" i="8"/>
  <c r="E646" i="8"/>
  <c r="E670" i="8"/>
  <c r="E694" i="8"/>
  <c r="E718" i="8"/>
  <c r="E742" i="8"/>
  <c r="E766" i="8"/>
  <c r="E790" i="8"/>
  <c r="E814" i="8"/>
  <c r="E838" i="8"/>
  <c r="E862" i="8"/>
  <c r="E886" i="8"/>
  <c r="E910" i="8"/>
  <c r="E934" i="8"/>
  <c r="E958" i="8"/>
  <c r="E982" i="8"/>
  <c r="E1006" i="8"/>
  <c r="E1029" i="8"/>
  <c r="E1041" i="8"/>
  <c r="E1053" i="8"/>
  <c r="E1065" i="8"/>
  <c r="E1077" i="8"/>
  <c r="E1089" i="8"/>
  <c r="E1101" i="8"/>
  <c r="E1113" i="8"/>
  <c r="E1125" i="8"/>
  <c r="E1137" i="8"/>
  <c r="E1149" i="8"/>
  <c r="E1161" i="8"/>
  <c r="E1173" i="8"/>
  <c r="E1185" i="8"/>
  <c r="E1197" i="8"/>
  <c r="E1209" i="8"/>
  <c r="E1221" i="8"/>
  <c r="E1233" i="8"/>
  <c r="E1245" i="8"/>
  <c r="E1257" i="8"/>
  <c r="E1269" i="8"/>
  <c r="E1281" i="8"/>
  <c r="E1293" i="8"/>
  <c r="E1305" i="8"/>
  <c r="E1317" i="8"/>
  <c r="E1329" i="8"/>
  <c r="E1341" i="8"/>
  <c r="E1353" i="8"/>
  <c r="E1365" i="8"/>
  <c r="E1377" i="8"/>
  <c r="E1389" i="8"/>
  <c r="E1401" i="8"/>
  <c r="E1413" i="8"/>
  <c r="E1425" i="8"/>
  <c r="E1437" i="8"/>
  <c r="E1449" i="8"/>
  <c r="E1461" i="8"/>
  <c r="E1473" i="8"/>
  <c r="E1485" i="8"/>
  <c r="E1497" i="8"/>
  <c r="E1509" i="8"/>
  <c r="E1521" i="8"/>
  <c r="E1533" i="8"/>
  <c r="E1545" i="8"/>
  <c r="E20" i="8"/>
  <c r="E56" i="8"/>
  <c r="E92" i="8"/>
  <c r="E128" i="8"/>
  <c r="E164" i="8"/>
  <c r="E200" i="8"/>
  <c r="E236" i="8"/>
  <c r="E272" i="8"/>
  <c r="E308" i="8"/>
  <c r="E344" i="8"/>
  <c r="E380" i="8"/>
  <c r="E416" i="8"/>
  <c r="E452" i="8"/>
  <c r="E488" i="8"/>
  <c r="E524" i="8"/>
  <c r="E560" i="8"/>
  <c r="E589" i="8"/>
  <c r="E620" i="8"/>
  <c r="E648" i="8"/>
  <c r="E672" i="8"/>
  <c r="E696" i="8"/>
  <c r="E720" i="8"/>
  <c r="E744" i="8"/>
  <c r="E768" i="8"/>
  <c r="E792" i="8"/>
  <c r="E816" i="8"/>
  <c r="E840" i="8"/>
  <c r="E864" i="8"/>
  <c r="E888" i="8"/>
  <c r="E912" i="8"/>
  <c r="E936" i="8"/>
  <c r="E960" i="8"/>
  <c r="E984" i="8"/>
  <c r="E1008" i="8"/>
  <c r="E1030" i="8"/>
  <c r="E1042" i="8"/>
  <c r="E1054" i="8"/>
  <c r="E1066" i="8"/>
  <c r="E1078" i="8"/>
  <c r="E1090" i="8"/>
  <c r="E1102" i="8"/>
  <c r="E1114" i="8"/>
  <c r="E1126" i="8"/>
  <c r="E1138" i="8"/>
  <c r="E1150" i="8"/>
  <c r="E1162" i="8"/>
  <c r="E1174" i="8"/>
  <c r="E1186" i="8"/>
  <c r="E1198" i="8"/>
  <c r="E1210" i="8"/>
  <c r="E1222" i="8"/>
  <c r="E1234" i="8"/>
  <c r="E1246" i="8"/>
  <c r="E1258" i="8"/>
  <c r="E1270" i="8"/>
  <c r="E1282" i="8"/>
  <c r="E1294" i="8"/>
  <c r="E1306" i="8"/>
  <c r="E1318" i="8"/>
  <c r="E1330" i="8"/>
  <c r="E1342" i="8"/>
  <c r="E1354" i="8"/>
  <c r="E1366" i="8"/>
  <c r="E1378" i="8"/>
  <c r="E1390" i="8"/>
  <c r="E1402" i="8"/>
  <c r="E1414" i="8"/>
  <c r="E1426" i="8"/>
  <c r="E1438" i="8"/>
  <c r="E1450" i="8"/>
  <c r="E1462" i="8"/>
  <c r="E1474" i="8"/>
  <c r="E1486" i="8"/>
  <c r="E1498" i="8"/>
  <c r="E1510" i="8"/>
  <c r="E1522" i="8"/>
  <c r="E1534" i="8"/>
  <c r="E1546" i="8"/>
  <c r="E1558" i="8"/>
  <c r="E1570" i="8"/>
  <c r="E1582" i="8"/>
  <c r="E1594" i="8"/>
  <c r="E1606" i="8"/>
  <c r="E1618" i="8"/>
  <c r="E1630" i="8"/>
  <c r="E68" i="8"/>
  <c r="E176" i="8"/>
  <c r="E284" i="8"/>
  <c r="E392" i="8"/>
  <c r="E500" i="8"/>
  <c r="E600" i="8"/>
  <c r="E680" i="8"/>
  <c r="E752" i="8"/>
  <c r="E800" i="8"/>
  <c r="E848" i="8"/>
  <c r="E896" i="8"/>
  <c r="E944" i="8"/>
  <c r="E992" i="8"/>
  <c r="E1034" i="8"/>
  <c r="E1058" i="8"/>
  <c r="E1082" i="8"/>
  <c r="E1106" i="8"/>
  <c r="E1130" i="8"/>
  <c r="E1154" i="8"/>
  <c r="E1178" i="8"/>
  <c r="E80" i="8"/>
  <c r="E188" i="8"/>
  <c r="E296" i="8"/>
  <c r="E404" i="8"/>
  <c r="E512" i="8"/>
  <c r="E610" i="8"/>
  <c r="E686" i="8"/>
  <c r="E758" i="8"/>
  <c r="E806" i="8"/>
  <c r="E854" i="8"/>
  <c r="E902" i="8"/>
  <c r="E950" i="8"/>
  <c r="E998" i="8"/>
  <c r="E1038" i="8"/>
  <c r="E1062" i="8"/>
  <c r="E1086" i="8"/>
  <c r="E1110" i="8"/>
  <c r="E1134" i="8"/>
  <c r="E1158" i="8"/>
  <c r="E1182" i="8"/>
  <c r="E1206" i="8"/>
  <c r="E1230" i="8"/>
  <c r="E1254" i="8"/>
  <c r="E1278" i="8"/>
  <c r="E1302" i="8"/>
  <c r="E1326" i="8"/>
  <c r="E1350" i="8"/>
  <c r="E1374" i="8"/>
  <c r="E1398" i="8"/>
  <c r="E1422" i="8"/>
  <c r="E1446" i="8"/>
  <c r="E1470" i="8"/>
  <c r="E1494" i="8"/>
  <c r="E1518" i="8"/>
  <c r="E1542" i="8"/>
  <c r="E1562" i="8"/>
  <c r="E1584" i="8"/>
  <c r="E1605" i="8"/>
  <c r="E1626" i="8"/>
  <c r="E1644" i="8"/>
  <c r="E1656" i="8"/>
  <c r="E1668" i="8"/>
  <c r="E1680" i="8"/>
  <c r="E1692" i="8"/>
  <c r="E1704" i="8"/>
  <c r="E1716" i="8"/>
  <c r="E1728" i="8"/>
  <c r="E1740" i="8"/>
  <c r="E1752" i="8"/>
  <c r="E1764" i="8"/>
  <c r="E1776" i="8"/>
  <c r="E1788" i="8"/>
  <c r="E1800" i="8"/>
  <c r="E1812" i="8"/>
  <c r="E1824" i="8"/>
  <c r="E1836" i="8"/>
  <c r="E1848" i="8"/>
  <c r="E1860" i="8"/>
  <c r="E1872" i="8"/>
  <c r="E1884" i="8"/>
  <c r="E1896" i="8"/>
  <c r="E1908" i="8"/>
  <c r="E1920" i="8"/>
  <c r="E1932" i="8"/>
  <c r="F1932" i="8" s="1"/>
  <c r="E1944" i="8"/>
  <c r="F1944" i="8" s="1"/>
  <c r="E1956" i="8"/>
  <c r="F1956" i="8" s="1"/>
  <c r="E1968" i="8"/>
  <c r="F1968" i="8" s="1"/>
  <c r="E1980" i="8"/>
  <c r="F1980" i="8" s="1"/>
  <c r="E1992" i="8"/>
  <c r="F1992" i="8" s="1"/>
  <c r="E2004" i="8"/>
  <c r="F2004" i="8" s="1"/>
  <c r="E2016" i="8"/>
  <c r="F2016" i="8" s="1"/>
  <c r="E2028" i="8"/>
  <c r="F2028" i="8" s="1"/>
  <c r="E2040" i="8"/>
  <c r="F2040" i="8" s="1"/>
  <c r="E2052" i="8"/>
  <c r="F2052" i="8" s="1"/>
  <c r="E2064" i="8"/>
  <c r="F2064" i="8" s="1"/>
  <c r="E2076" i="8"/>
  <c r="F2076" i="8" s="1"/>
  <c r="E2088" i="8"/>
  <c r="F2088" i="8" s="1"/>
  <c r="E2100" i="8"/>
  <c r="F2100" i="8" s="1"/>
  <c r="E2112" i="8"/>
  <c r="F2112" i="8" s="1"/>
  <c r="E2124" i="8"/>
  <c r="F2124" i="8" s="1"/>
  <c r="E2136" i="8"/>
  <c r="F2136" i="8" s="1"/>
  <c r="E2148" i="8"/>
  <c r="F2148" i="8" s="1"/>
  <c r="E2160" i="8"/>
  <c r="F2160" i="8" s="1"/>
  <c r="E2172" i="8"/>
  <c r="F2172" i="8" s="1"/>
  <c r="E2184" i="8"/>
  <c r="F2184" i="8" s="1"/>
  <c r="E94" i="8"/>
  <c r="E202" i="8"/>
  <c r="E310" i="8"/>
  <c r="E418" i="8"/>
  <c r="E526" i="8"/>
  <c r="E622" i="8"/>
  <c r="E697" i="8"/>
  <c r="E763" i="8"/>
  <c r="E811" i="8"/>
  <c r="E859" i="8"/>
  <c r="E907" i="8"/>
  <c r="E955" i="8"/>
  <c r="E1003" i="8"/>
  <c r="E1039" i="8"/>
  <c r="E1063" i="8"/>
  <c r="E1087" i="8"/>
  <c r="E1111" i="8"/>
  <c r="E1135" i="8"/>
  <c r="E1159" i="8"/>
  <c r="E1183" i="8"/>
  <c r="E1207" i="8"/>
  <c r="E1231" i="8"/>
  <c r="E1255" i="8"/>
  <c r="E1279" i="8"/>
  <c r="E1303" i="8"/>
  <c r="E1327" i="8"/>
  <c r="E1351" i="8"/>
  <c r="E1375" i="8"/>
  <c r="E1399" i="8"/>
  <c r="E1423" i="8"/>
  <c r="E1447" i="8"/>
  <c r="E1471" i="8"/>
  <c r="E1495" i="8"/>
  <c r="E1519" i="8"/>
  <c r="E1543" i="8"/>
  <c r="E1566" i="8"/>
  <c r="E1585" i="8"/>
  <c r="E1607" i="8"/>
  <c r="E1627" i="8"/>
  <c r="E1645" i="8"/>
  <c r="E1657" i="8"/>
  <c r="E1669" i="8"/>
  <c r="E1681" i="8"/>
  <c r="E1693" i="8"/>
  <c r="E1705" i="8"/>
  <c r="E1717" i="8"/>
  <c r="E1729" i="8"/>
  <c r="E1741" i="8"/>
  <c r="E1753" i="8"/>
  <c r="E1765" i="8"/>
  <c r="E1777" i="8"/>
  <c r="E1789" i="8"/>
  <c r="E1801" i="8"/>
  <c r="E1813" i="8"/>
  <c r="E1825" i="8"/>
  <c r="E1837" i="8"/>
  <c r="E1849" i="8"/>
  <c r="E1861" i="8"/>
  <c r="E1873" i="8"/>
  <c r="E1885" i="8"/>
  <c r="E1897" i="8"/>
  <c r="E1909" i="8"/>
  <c r="E1921" i="8"/>
  <c r="E1933" i="8"/>
  <c r="F1933" i="8" s="1"/>
  <c r="E1945" i="8"/>
  <c r="F1945" i="8" s="1"/>
  <c r="E1957" i="8"/>
  <c r="F1957" i="8" s="1"/>
  <c r="E1969" i="8"/>
  <c r="F1969" i="8" s="1"/>
  <c r="E1981" i="8"/>
  <c r="F1981" i="8" s="1"/>
  <c r="E1993" i="8"/>
  <c r="F1993" i="8" s="1"/>
  <c r="E2005" i="8"/>
  <c r="F2005" i="8" s="1"/>
  <c r="E2017" i="8"/>
  <c r="F2017" i="8" s="1"/>
  <c r="E2029" i="8"/>
  <c r="F2029" i="8" s="1"/>
  <c r="E2041" i="8"/>
  <c r="F2041" i="8" s="1"/>
  <c r="E2053" i="8"/>
  <c r="F2053" i="8" s="1"/>
  <c r="E2065" i="8"/>
  <c r="F2065" i="8" s="1"/>
  <c r="E2077" i="8"/>
  <c r="F2077" i="8" s="1"/>
  <c r="E2089" i="8"/>
  <c r="F2089" i="8" s="1"/>
  <c r="E2101" i="8"/>
  <c r="F2101" i="8" s="1"/>
  <c r="E2113" i="8"/>
  <c r="F2113" i="8" s="1"/>
  <c r="E2125" i="8"/>
  <c r="F2125" i="8" s="1"/>
  <c r="E2137" i="8"/>
  <c r="F2137" i="8" s="1"/>
  <c r="E2149" i="8"/>
  <c r="F2149" i="8" s="1"/>
  <c r="E2161" i="8"/>
  <c r="F2161" i="8" s="1"/>
  <c r="E2173" i="8"/>
  <c r="F2173" i="8" s="1"/>
  <c r="E2185" i="8"/>
  <c r="F2185" i="8" s="1"/>
  <c r="E96" i="8"/>
  <c r="E204" i="8"/>
  <c r="E312" i="8"/>
  <c r="E420" i="8"/>
  <c r="E528" i="8"/>
  <c r="E624" i="8"/>
  <c r="E698" i="8"/>
  <c r="E769" i="8"/>
  <c r="E817" i="8"/>
  <c r="E865" i="8"/>
  <c r="E913" i="8"/>
  <c r="E961" i="8"/>
  <c r="E1009" i="8"/>
  <c r="E1043" i="8"/>
  <c r="E1067" i="8"/>
  <c r="E1091" i="8"/>
  <c r="E1115" i="8"/>
  <c r="E1139" i="8"/>
  <c r="E1163" i="8"/>
  <c r="E1187" i="8"/>
  <c r="E1211" i="8"/>
  <c r="E1235" i="8"/>
  <c r="E1259" i="8"/>
  <c r="E1283" i="8"/>
  <c r="E1307" i="8"/>
  <c r="E1331" i="8"/>
  <c r="E1355" i="8"/>
  <c r="E1379" i="8"/>
  <c r="E1403" i="8"/>
  <c r="E1427" i="8"/>
  <c r="E1451" i="8"/>
  <c r="E1475" i="8"/>
  <c r="E1499" i="8"/>
  <c r="E1523" i="8"/>
  <c r="E1547" i="8"/>
  <c r="E1567" i="8"/>
  <c r="E1586" i="8"/>
  <c r="E1608" i="8"/>
  <c r="E1629" i="8"/>
  <c r="E1646" i="8"/>
  <c r="E1658" i="8"/>
  <c r="E1670" i="8"/>
  <c r="E1682" i="8"/>
  <c r="E1694" i="8"/>
  <c r="E1706" i="8"/>
  <c r="E1718" i="8"/>
  <c r="E1730" i="8"/>
  <c r="E1742" i="8"/>
  <c r="E1754" i="8"/>
  <c r="E1766" i="8"/>
  <c r="E1778" i="8"/>
  <c r="E1790" i="8"/>
  <c r="E1802" i="8"/>
  <c r="E1814" i="8"/>
  <c r="E1826" i="8"/>
  <c r="E1838" i="8"/>
  <c r="E1850" i="8"/>
  <c r="E1862" i="8"/>
  <c r="E1874" i="8"/>
  <c r="E1886" i="8"/>
  <c r="E1898" i="8"/>
  <c r="E1910" i="8"/>
  <c r="E1922" i="8"/>
  <c r="E1934" i="8"/>
  <c r="F1934" i="8" s="1"/>
  <c r="E1946" i="8"/>
  <c r="F1946" i="8" s="1"/>
  <c r="E1958" i="8"/>
  <c r="F1958" i="8" s="1"/>
  <c r="E1970" i="8"/>
  <c r="F1970" i="8" s="1"/>
  <c r="E1982" i="8"/>
  <c r="F1982" i="8" s="1"/>
  <c r="E1994" i="8"/>
  <c r="F1994" i="8" s="1"/>
  <c r="E2006" i="8"/>
  <c r="F2006" i="8" s="1"/>
  <c r="E104" i="8"/>
  <c r="E212" i="8"/>
  <c r="E320" i="8"/>
  <c r="E428" i="8"/>
  <c r="E536" i="8"/>
  <c r="E626" i="8"/>
  <c r="E704" i="8"/>
  <c r="E770" i="8"/>
  <c r="E818" i="8"/>
  <c r="E866" i="8"/>
  <c r="E914" i="8"/>
  <c r="E962" i="8"/>
  <c r="E1010" i="8"/>
  <c r="E1044" i="8"/>
  <c r="E1068" i="8"/>
  <c r="E1092" i="8"/>
  <c r="E1116" i="8"/>
  <c r="E1140" i="8"/>
  <c r="E1164" i="8"/>
  <c r="E1188" i="8"/>
  <c r="E1212" i="8"/>
  <c r="E1236" i="8"/>
  <c r="E1260" i="8"/>
  <c r="E1284" i="8"/>
  <c r="E1308" i="8"/>
  <c r="E1332" i="8"/>
  <c r="E1356" i="8"/>
  <c r="E1380" i="8"/>
  <c r="E1404" i="8"/>
  <c r="E1428" i="8"/>
  <c r="E1452" i="8"/>
  <c r="E1476" i="8"/>
  <c r="E1500" i="8"/>
  <c r="E1524" i="8"/>
  <c r="E1548" i="8"/>
  <c r="E1569" i="8"/>
  <c r="E1590" i="8"/>
  <c r="E1609" i="8"/>
  <c r="E1631" i="8"/>
  <c r="E1647" i="8"/>
  <c r="E1659" i="8"/>
  <c r="E1671" i="8"/>
  <c r="E1683" i="8"/>
  <c r="E1695" i="8"/>
  <c r="E1707" i="8"/>
  <c r="E1719" i="8"/>
  <c r="E1731" i="8"/>
  <c r="E1743" i="8"/>
  <c r="E1755" i="8"/>
  <c r="E1767" i="8"/>
  <c r="E1779" i="8"/>
  <c r="E1791" i="8"/>
  <c r="E1803" i="8"/>
  <c r="E1815" i="8"/>
  <c r="E1827" i="8"/>
  <c r="E1839" i="8"/>
  <c r="E1851" i="8"/>
  <c r="E1863" i="8"/>
  <c r="E1875" i="8"/>
  <c r="E1887" i="8"/>
  <c r="E1899" i="8"/>
  <c r="E1911" i="8"/>
  <c r="E1923" i="8"/>
  <c r="E1935" i="8"/>
  <c r="F1935" i="8" s="1"/>
  <c r="E1947" i="8"/>
  <c r="F1947" i="8" s="1"/>
  <c r="E1959" i="8"/>
  <c r="F1959" i="8" s="1"/>
  <c r="E1971" i="8"/>
  <c r="F1971" i="8" s="1"/>
  <c r="E1983" i="8"/>
  <c r="F1983" i="8" s="1"/>
  <c r="E1995" i="8"/>
  <c r="F1995" i="8" s="1"/>
  <c r="E2007" i="8"/>
  <c r="F2007" i="8" s="1"/>
  <c r="E2019" i="8"/>
  <c r="F2019" i="8" s="1"/>
  <c r="E2031" i="8"/>
  <c r="F2031" i="8" s="1"/>
  <c r="E2043" i="8"/>
  <c r="F2043" i="8" s="1"/>
  <c r="E2055" i="8"/>
  <c r="F2055" i="8" s="1"/>
  <c r="E2067" i="8"/>
  <c r="F2067" i="8" s="1"/>
  <c r="E2079" i="8"/>
  <c r="F2079" i="8" s="1"/>
  <c r="E2091" i="8"/>
  <c r="F2091" i="8" s="1"/>
  <c r="E2103" i="8"/>
  <c r="F2103" i="8" s="1"/>
  <c r="E2115" i="8"/>
  <c r="F2115" i="8" s="1"/>
  <c r="E2127" i="8"/>
  <c r="F2127" i="8" s="1"/>
  <c r="E2139" i="8"/>
  <c r="F2139" i="8" s="1"/>
  <c r="E2151" i="8"/>
  <c r="F2151" i="8" s="1"/>
  <c r="E2163" i="8"/>
  <c r="F2163" i="8" s="1"/>
  <c r="E2175" i="8"/>
  <c r="F2175" i="8" s="1"/>
  <c r="E2187" i="8"/>
  <c r="F2187" i="8" s="1"/>
  <c r="E116" i="8"/>
  <c r="E224" i="8"/>
  <c r="E332" i="8"/>
  <c r="E440" i="8"/>
  <c r="E548" i="8"/>
  <c r="E637" i="8"/>
  <c r="E710" i="8"/>
  <c r="E775" i="8"/>
  <c r="E823" i="8"/>
  <c r="E871" i="8"/>
  <c r="E919" i="8"/>
  <c r="E967" i="8"/>
  <c r="E1015" i="8"/>
  <c r="E1045" i="8"/>
  <c r="E1069" i="8"/>
  <c r="E1093" i="8"/>
  <c r="E1117" i="8"/>
  <c r="E1141" i="8"/>
  <c r="E1165" i="8"/>
  <c r="E1189" i="8"/>
  <c r="E1213" i="8"/>
  <c r="E1237" i="8"/>
  <c r="E1261" i="8"/>
  <c r="E1285" i="8"/>
  <c r="E1309" i="8"/>
  <c r="E1333" i="8"/>
  <c r="E1357" i="8"/>
  <c r="E1381" i="8"/>
  <c r="E1405" i="8"/>
  <c r="E1429" i="8"/>
  <c r="E1453" i="8"/>
  <c r="E1477" i="8"/>
  <c r="E1501" i="8"/>
  <c r="E1525" i="8"/>
  <c r="E1549" i="8"/>
  <c r="E1571" i="8"/>
  <c r="E1591" i="8"/>
  <c r="E1610" i="8"/>
  <c r="E1632" i="8"/>
  <c r="E1648" i="8"/>
  <c r="E1660" i="8"/>
  <c r="E1672" i="8"/>
  <c r="E1684" i="8"/>
  <c r="E1696" i="8"/>
  <c r="E1708" i="8"/>
  <c r="E1720" i="8"/>
  <c r="E1732" i="8"/>
  <c r="E1744" i="8"/>
  <c r="E1756" i="8"/>
  <c r="E1768" i="8"/>
  <c r="E1780" i="8"/>
  <c r="E1792" i="8"/>
  <c r="E1804" i="8"/>
  <c r="E1816" i="8"/>
  <c r="E1828" i="8"/>
  <c r="E1840" i="8"/>
  <c r="E1852" i="8"/>
  <c r="E1864" i="8"/>
  <c r="E1876" i="8"/>
  <c r="E1888" i="8"/>
  <c r="E1900" i="8"/>
  <c r="E1912" i="8"/>
  <c r="E1924" i="8"/>
  <c r="E1936" i="8"/>
  <c r="F1936" i="8" s="1"/>
  <c r="E1948" i="8"/>
  <c r="F1948" i="8" s="1"/>
  <c r="E1960" i="8"/>
  <c r="F1960" i="8" s="1"/>
  <c r="E1972" i="8"/>
  <c r="F1972" i="8" s="1"/>
  <c r="E1984" i="8"/>
  <c r="F1984" i="8" s="1"/>
  <c r="E1996" i="8"/>
  <c r="F1996" i="8" s="1"/>
  <c r="E2008" i="8"/>
  <c r="F2008" i="8" s="1"/>
  <c r="E2020" i="8"/>
  <c r="F2020" i="8" s="1"/>
  <c r="E2032" i="8"/>
  <c r="F2032" i="8" s="1"/>
  <c r="E2044" i="8"/>
  <c r="F2044" i="8" s="1"/>
  <c r="E2056" i="8"/>
  <c r="F2056" i="8" s="1"/>
  <c r="E2068" i="8"/>
  <c r="F2068" i="8" s="1"/>
  <c r="E2080" i="8"/>
  <c r="F2080" i="8" s="1"/>
  <c r="E2092" i="8"/>
  <c r="F2092" i="8" s="1"/>
  <c r="E2104" i="8"/>
  <c r="F2104" i="8" s="1"/>
  <c r="E2116" i="8"/>
  <c r="F2116" i="8" s="1"/>
  <c r="E2128" i="8"/>
  <c r="F2128" i="8" s="1"/>
  <c r="E2140" i="8"/>
  <c r="F2140" i="8" s="1"/>
  <c r="E2152" i="8"/>
  <c r="F2152" i="8" s="1"/>
  <c r="E2164" i="8"/>
  <c r="F2164" i="8" s="1"/>
  <c r="E2176" i="8"/>
  <c r="F2176" i="8" s="1"/>
  <c r="E2188" i="8"/>
  <c r="F2188" i="8" s="1"/>
  <c r="E22" i="8"/>
  <c r="E130" i="8"/>
  <c r="E238" i="8"/>
  <c r="E346" i="8"/>
  <c r="E454" i="8"/>
  <c r="E562" i="8"/>
  <c r="E649" i="8"/>
  <c r="E721" i="8"/>
  <c r="E776" i="8"/>
  <c r="E824" i="8"/>
  <c r="E872" i="8"/>
  <c r="E920" i="8"/>
  <c r="E968" i="8"/>
  <c r="E1016" i="8"/>
  <c r="E1046" i="8"/>
  <c r="E1070" i="8"/>
  <c r="E1094" i="8"/>
  <c r="E1118" i="8"/>
  <c r="E1142" i="8"/>
  <c r="E1166" i="8"/>
  <c r="E24" i="8"/>
  <c r="E132" i="8"/>
  <c r="E240" i="8"/>
  <c r="E348" i="8"/>
  <c r="E456" i="8"/>
  <c r="E564" i="8"/>
  <c r="E650" i="8"/>
  <c r="E722" i="8"/>
  <c r="E782" i="8"/>
  <c r="E830" i="8"/>
  <c r="E878" i="8"/>
  <c r="E926" i="8"/>
  <c r="E974" i="8"/>
  <c r="E1022" i="8"/>
  <c r="E1050" i="8"/>
  <c r="E1074" i="8"/>
  <c r="E1098" i="8"/>
  <c r="E1122" i="8"/>
  <c r="E1146" i="8"/>
  <c r="E1170" i="8"/>
  <c r="E1194" i="8"/>
  <c r="E1218" i="8"/>
  <c r="E1242" i="8"/>
  <c r="E1266" i="8"/>
  <c r="E1290" i="8"/>
  <c r="E1314" i="8"/>
  <c r="E1338" i="8"/>
  <c r="E1362" i="8"/>
  <c r="E1386" i="8"/>
  <c r="E1410" i="8"/>
  <c r="E1434" i="8"/>
  <c r="E1458" i="8"/>
  <c r="E1482" i="8"/>
  <c r="E1506" i="8"/>
  <c r="E1530" i="8"/>
  <c r="E1554" i="8"/>
  <c r="E1573" i="8"/>
  <c r="E1595" i="8"/>
  <c r="E1615" i="8"/>
  <c r="E1634" i="8"/>
  <c r="E1650" i="8"/>
  <c r="E1662" i="8"/>
  <c r="E1674" i="8"/>
  <c r="E1686" i="8"/>
  <c r="E1698" i="8"/>
  <c r="E1710" i="8"/>
  <c r="E1722" i="8"/>
  <c r="E1734" i="8"/>
  <c r="E1746" i="8"/>
  <c r="E1758" i="8"/>
  <c r="E1770" i="8"/>
  <c r="E1782" i="8"/>
  <c r="E1794" i="8"/>
  <c r="E1806" i="8"/>
  <c r="E1818" i="8"/>
  <c r="E1830" i="8"/>
  <c r="E1842" i="8"/>
  <c r="E1854" i="8"/>
  <c r="E1866" i="8"/>
  <c r="E1878" i="8"/>
  <c r="E1890" i="8"/>
  <c r="E1902" i="8"/>
  <c r="E1914" i="8"/>
  <c r="E1926" i="8"/>
  <c r="F1926" i="8" s="1"/>
  <c r="E1938" i="8"/>
  <c r="F1938" i="8" s="1"/>
  <c r="E1950" i="8"/>
  <c r="F1950" i="8" s="1"/>
  <c r="E1962" i="8"/>
  <c r="F1962" i="8" s="1"/>
  <c r="E1974" i="8"/>
  <c r="F1974" i="8" s="1"/>
  <c r="E1986" i="8"/>
  <c r="F1986" i="8" s="1"/>
  <c r="E1998" i="8"/>
  <c r="F1998" i="8" s="1"/>
  <c r="E2010" i="8"/>
  <c r="F2010" i="8" s="1"/>
  <c r="E2022" i="8"/>
  <c r="F2022" i="8" s="1"/>
  <c r="E2034" i="8"/>
  <c r="F2034" i="8" s="1"/>
  <c r="E2046" i="8"/>
  <c r="F2046" i="8" s="1"/>
  <c r="E44" i="8"/>
  <c r="E152" i="8"/>
  <c r="E260" i="8"/>
  <c r="E368" i="8"/>
  <c r="E476" i="8"/>
  <c r="E578" i="8"/>
  <c r="E662" i="8"/>
  <c r="E734" i="8"/>
  <c r="E793" i="8"/>
  <c r="E841" i="8"/>
  <c r="E889" i="8"/>
  <c r="E937" i="8"/>
  <c r="E985" i="8"/>
  <c r="E1031" i="8"/>
  <c r="E1055" i="8"/>
  <c r="E1079" i="8"/>
  <c r="E1103" i="8"/>
  <c r="E1127" i="8"/>
  <c r="E1151" i="8"/>
  <c r="E1175" i="8"/>
  <c r="E1199" i="8"/>
  <c r="E1223" i="8"/>
  <c r="E1247" i="8"/>
  <c r="E1271" i="8"/>
  <c r="E1295" i="8"/>
  <c r="E1319" i="8"/>
  <c r="E1343" i="8"/>
  <c r="E1367" i="8"/>
  <c r="E1391" i="8"/>
  <c r="E1415" i="8"/>
  <c r="E1439" i="8"/>
  <c r="E1463" i="8"/>
  <c r="E1487" i="8"/>
  <c r="E1511" i="8"/>
  <c r="E1535" i="8"/>
  <c r="E1557" i="8"/>
  <c r="E1578" i="8"/>
  <c r="E1597" i="8"/>
  <c r="E1619" i="8"/>
  <c r="E1639" i="8"/>
  <c r="E1652" i="8"/>
  <c r="E1664" i="8"/>
  <c r="E1676" i="8"/>
  <c r="E1688" i="8"/>
  <c r="E1700" i="8"/>
  <c r="E1712" i="8"/>
  <c r="E1724" i="8"/>
  <c r="E1736" i="8"/>
  <c r="E1748" i="8"/>
  <c r="E1760" i="8"/>
  <c r="E1772" i="8"/>
  <c r="E1784" i="8"/>
  <c r="E1796" i="8"/>
  <c r="E1808" i="8"/>
  <c r="E1820" i="8"/>
  <c r="E1832" i="8"/>
  <c r="E1844" i="8"/>
  <c r="E1856" i="8"/>
  <c r="E1868" i="8"/>
  <c r="E1880" i="8"/>
  <c r="E1892" i="8"/>
  <c r="E1904" i="8"/>
  <c r="E1916" i="8"/>
  <c r="E1928" i="8"/>
  <c r="F1928" i="8" s="1"/>
  <c r="E1940" i="8"/>
  <c r="F1940" i="8" s="1"/>
  <c r="E1952" i="8"/>
  <c r="F1952" i="8" s="1"/>
  <c r="E1964" i="8"/>
  <c r="F1964" i="8" s="1"/>
  <c r="E1976" i="8"/>
  <c r="F1976" i="8" s="1"/>
  <c r="E1988" i="8"/>
  <c r="F1988" i="8" s="1"/>
  <c r="E2000" i="8"/>
  <c r="F2000" i="8" s="1"/>
  <c r="E2012" i="8"/>
  <c r="F2012" i="8" s="1"/>
  <c r="E2024" i="8"/>
  <c r="F2024" i="8" s="1"/>
  <c r="E2036" i="8"/>
  <c r="F2036" i="8" s="1"/>
  <c r="E2048" i="8"/>
  <c r="F2048" i="8" s="1"/>
  <c r="E2060" i="8"/>
  <c r="F2060" i="8" s="1"/>
  <c r="E2072" i="8"/>
  <c r="F2072" i="8" s="1"/>
  <c r="E2084" i="8"/>
  <c r="F2084" i="8" s="1"/>
  <c r="E2096" i="8"/>
  <c r="F2096" i="8" s="1"/>
  <c r="E2108" i="8"/>
  <c r="F2108" i="8" s="1"/>
  <c r="E2120" i="8"/>
  <c r="F2120" i="8" s="1"/>
  <c r="E60" i="8"/>
  <c r="E168" i="8"/>
  <c r="E276" i="8"/>
  <c r="E384" i="8"/>
  <c r="E492" i="8"/>
  <c r="E596" i="8"/>
  <c r="E674" i="8"/>
  <c r="E746" i="8"/>
  <c r="E799" i="8"/>
  <c r="E847" i="8"/>
  <c r="E895" i="8"/>
  <c r="E943" i="8"/>
  <c r="E991" i="8"/>
  <c r="E1033" i="8"/>
  <c r="E1057" i="8"/>
  <c r="E1081" i="8"/>
  <c r="E1105" i="8"/>
  <c r="E1129" i="8"/>
  <c r="E1153" i="8"/>
  <c r="E1177" i="8"/>
  <c r="E1201" i="8"/>
  <c r="E1225" i="8"/>
  <c r="E1249" i="8"/>
  <c r="E1273" i="8"/>
  <c r="E1297" i="8"/>
  <c r="E1321" i="8"/>
  <c r="E1345" i="8"/>
  <c r="E1369" i="8"/>
  <c r="E1393" i="8"/>
  <c r="E1417" i="8"/>
  <c r="E1441" i="8"/>
  <c r="E1465" i="8"/>
  <c r="E1489" i="8"/>
  <c r="E1513" i="8"/>
  <c r="E1537" i="8"/>
  <c r="E1560" i="8"/>
  <c r="E1581" i="8"/>
  <c r="E1602" i="8"/>
  <c r="E1621" i="8"/>
  <c r="E1642" i="8"/>
  <c r="E1654" i="8"/>
  <c r="E1666" i="8"/>
  <c r="E1678" i="8"/>
  <c r="E1690" i="8"/>
  <c r="E1702" i="8"/>
  <c r="E1714" i="8"/>
  <c r="E1726" i="8"/>
  <c r="E1738" i="8"/>
  <c r="E1750" i="8"/>
  <c r="E1762" i="8"/>
  <c r="E1774" i="8"/>
  <c r="E1786" i="8"/>
  <c r="E1798" i="8"/>
  <c r="E1810" i="8"/>
  <c r="E1822" i="8"/>
  <c r="E1834" i="8"/>
  <c r="E1846" i="8"/>
  <c r="E1858" i="8"/>
  <c r="E1870" i="8"/>
  <c r="E1882" i="8"/>
  <c r="E1894" i="8"/>
  <c r="E1906" i="8"/>
  <c r="E1918" i="8"/>
  <c r="E1930" i="8"/>
  <c r="F1930" i="8" s="1"/>
  <c r="E1942" i="8"/>
  <c r="F1942" i="8" s="1"/>
  <c r="E1954" i="8"/>
  <c r="F1954" i="8" s="1"/>
  <c r="E1966" i="8"/>
  <c r="F1966" i="8" s="1"/>
  <c r="E1978" i="8"/>
  <c r="F1978" i="8" s="1"/>
  <c r="E1990" i="8"/>
  <c r="F1990" i="8" s="1"/>
  <c r="E2002" i="8"/>
  <c r="F2002" i="8" s="1"/>
  <c r="E2014" i="8"/>
  <c r="F2014" i="8" s="1"/>
  <c r="E2026" i="8"/>
  <c r="F2026" i="8" s="1"/>
  <c r="E2038" i="8"/>
  <c r="F2038" i="8" s="1"/>
  <c r="E2050" i="8"/>
  <c r="F2050" i="8" s="1"/>
  <c r="E2062" i="8"/>
  <c r="F2062" i="8" s="1"/>
  <c r="E2074" i="8"/>
  <c r="F2074" i="8" s="1"/>
  <c r="E2086" i="8"/>
  <c r="F2086" i="8" s="1"/>
  <c r="E2098" i="8"/>
  <c r="F2098" i="8" s="1"/>
  <c r="E2110" i="8"/>
  <c r="F2110" i="8" s="1"/>
  <c r="E2122" i="8"/>
  <c r="F2122" i="8" s="1"/>
  <c r="E2134" i="8"/>
  <c r="F2134" i="8" s="1"/>
  <c r="E2146" i="8"/>
  <c r="F2146" i="8" s="1"/>
  <c r="E2158" i="8"/>
  <c r="F2158" i="8" s="1"/>
  <c r="E2170" i="8"/>
  <c r="F2170" i="8" s="1"/>
  <c r="E2182" i="8"/>
  <c r="F2182" i="8" s="1"/>
  <c r="E1272" i="8"/>
  <c r="E382" i="8"/>
  <c r="E842" i="8"/>
  <c r="E1080" i="8"/>
  <c r="E1202" i="8"/>
  <c r="E1274" i="8"/>
  <c r="E1346" i="8"/>
  <c r="E1418" i="8"/>
  <c r="E1490" i="8"/>
  <c r="E1561" i="8"/>
  <c r="E1622" i="8"/>
  <c r="E1667" i="8"/>
  <c r="E1703" i="8"/>
  <c r="E1739" i="8"/>
  <c r="E1775" i="8"/>
  <c r="E1811" i="8"/>
  <c r="E1847" i="8"/>
  <c r="E1883" i="8"/>
  <c r="E1919" i="8"/>
  <c r="E1955" i="8"/>
  <c r="F1955" i="8" s="1"/>
  <c r="E1991" i="8"/>
  <c r="F1991" i="8" s="1"/>
  <c r="E2025" i="8"/>
  <c r="F2025" i="8" s="1"/>
  <c r="E2054" i="8"/>
  <c r="F2054" i="8" s="1"/>
  <c r="E2078" i="8"/>
  <c r="F2078" i="8" s="1"/>
  <c r="E2102" i="8"/>
  <c r="F2102" i="8" s="1"/>
  <c r="E2126" i="8"/>
  <c r="F2126" i="8" s="1"/>
  <c r="E2145" i="8"/>
  <c r="F2145" i="8" s="1"/>
  <c r="E2167" i="8"/>
  <c r="F2167" i="8" s="1"/>
  <c r="E2189" i="8"/>
  <c r="F2189" i="8" s="1"/>
  <c r="E1478" i="8"/>
  <c r="E1985" i="8"/>
  <c r="F1985" i="8" s="1"/>
  <c r="E2181" i="8"/>
  <c r="F2181" i="8" s="1"/>
  <c r="E1056" i="8"/>
  <c r="E1663" i="8"/>
  <c r="E1879" i="8"/>
  <c r="E2097" i="8"/>
  <c r="F2097" i="8" s="1"/>
  <c r="E1075" i="8"/>
  <c r="E1665" i="8"/>
  <c r="E1953" i="8"/>
  <c r="F1953" i="8" s="1"/>
  <c r="E2144" i="8"/>
  <c r="F2144" i="8" s="1"/>
  <c r="E464" i="8"/>
  <c r="E883" i="8"/>
  <c r="E1099" i="8"/>
  <c r="E1214" i="8"/>
  <c r="E1286" i="8"/>
  <c r="E1358" i="8"/>
  <c r="E1430" i="8"/>
  <c r="E1502" i="8"/>
  <c r="E1572" i="8"/>
  <c r="E1633" i="8"/>
  <c r="E1673" i="8"/>
  <c r="E1709" i="8"/>
  <c r="E1745" i="8"/>
  <c r="E1781" i="8"/>
  <c r="E1817" i="8"/>
  <c r="E1853" i="8"/>
  <c r="E1889" i="8"/>
  <c r="E1925" i="8"/>
  <c r="F1925" i="8" s="1"/>
  <c r="E1961" i="8"/>
  <c r="F1961" i="8" s="1"/>
  <c r="E1997" i="8"/>
  <c r="F1997" i="8" s="1"/>
  <c r="E2027" i="8"/>
  <c r="F2027" i="8" s="1"/>
  <c r="E2057" i="8"/>
  <c r="F2057" i="8" s="1"/>
  <c r="E2081" i="8"/>
  <c r="F2081" i="8" s="1"/>
  <c r="E2105" i="8"/>
  <c r="F2105" i="8" s="1"/>
  <c r="E2129" i="8"/>
  <c r="F2129" i="8" s="1"/>
  <c r="E2147" i="8"/>
  <c r="F2147" i="8" s="1"/>
  <c r="E2168" i="8"/>
  <c r="F2168" i="8" s="1"/>
  <c r="E2190" i="8"/>
  <c r="F2190" i="8" s="1"/>
  <c r="E2155" i="8"/>
  <c r="F2155" i="8" s="1"/>
  <c r="E1661" i="8"/>
  <c r="E1913" i="8"/>
  <c r="E2071" i="8"/>
  <c r="F2071" i="8" s="1"/>
  <c r="E2119" i="8"/>
  <c r="F2119" i="8" s="1"/>
  <c r="E274" i="8"/>
  <c r="E1411" i="8"/>
  <c r="E1771" i="8"/>
  <c r="E1951" i="8"/>
  <c r="F1951" i="8" s="1"/>
  <c r="E2121" i="8"/>
  <c r="F2121" i="8" s="1"/>
  <c r="E7" i="8"/>
  <c r="E356" i="8"/>
  <c r="E1620" i="8"/>
  <c r="E1809" i="8"/>
  <c r="E2051" i="8"/>
  <c r="F2051" i="8" s="1"/>
  <c r="E490" i="8"/>
  <c r="E890" i="8"/>
  <c r="E1104" i="8"/>
  <c r="E1219" i="8"/>
  <c r="E1291" i="8"/>
  <c r="E1363" i="8"/>
  <c r="E1435" i="8"/>
  <c r="E1507" i="8"/>
  <c r="E1574" i="8"/>
  <c r="E1638" i="8"/>
  <c r="E1675" i="8"/>
  <c r="E1711" i="8"/>
  <c r="E1747" i="8"/>
  <c r="E1783" i="8"/>
  <c r="E1819" i="8"/>
  <c r="E1855" i="8"/>
  <c r="E1891" i="8"/>
  <c r="E1927" i="8"/>
  <c r="F1927" i="8" s="1"/>
  <c r="E1963" i="8"/>
  <c r="F1963" i="8" s="1"/>
  <c r="E1999" i="8"/>
  <c r="F1999" i="8" s="1"/>
  <c r="E2030" i="8"/>
  <c r="F2030" i="8" s="1"/>
  <c r="E2058" i="8"/>
  <c r="F2058" i="8" s="1"/>
  <c r="E2082" i="8"/>
  <c r="F2082" i="8" s="1"/>
  <c r="E2106" i="8"/>
  <c r="F2106" i="8" s="1"/>
  <c r="E2130" i="8"/>
  <c r="F2130" i="8" s="1"/>
  <c r="E2150" i="8"/>
  <c r="F2150" i="8" s="1"/>
  <c r="E2169" i="8"/>
  <c r="F2169" i="8" s="1"/>
  <c r="E2191" i="8"/>
  <c r="F2191" i="8" s="1"/>
  <c r="E938" i="8"/>
  <c r="E1643" i="8"/>
  <c r="E1751" i="8"/>
  <c r="E1823" i="8"/>
  <c r="E1895" i="8"/>
  <c r="E1931" i="8"/>
  <c r="F1931" i="8" s="1"/>
  <c r="E2003" i="8"/>
  <c r="F2003" i="8" s="1"/>
  <c r="E2061" i="8"/>
  <c r="F2061" i="8" s="1"/>
  <c r="E2085" i="8"/>
  <c r="F2085" i="8" s="1"/>
  <c r="E2132" i="8"/>
  <c r="F2132" i="8" s="1"/>
  <c r="E2154" i="8"/>
  <c r="F2154" i="8" s="1"/>
  <c r="E2193" i="8"/>
  <c r="F2193" i="8" s="1"/>
  <c r="E2194" i="8"/>
  <c r="F2194" i="8" s="1"/>
  <c r="E1488" i="8"/>
  <c r="E1845" i="8"/>
  <c r="E2099" i="8"/>
  <c r="F2099" i="8" s="1"/>
  <c r="E572" i="8"/>
  <c r="E931" i="8"/>
  <c r="E1123" i="8"/>
  <c r="E1224" i="8"/>
  <c r="E1296" i="8"/>
  <c r="E1368" i="8"/>
  <c r="E1440" i="8"/>
  <c r="E1512" i="8"/>
  <c r="E1579" i="8"/>
  <c r="E1641" i="8"/>
  <c r="E1677" i="8"/>
  <c r="E1713" i="8"/>
  <c r="E1749" i="8"/>
  <c r="E1785" i="8"/>
  <c r="E1821" i="8"/>
  <c r="E1857" i="8"/>
  <c r="E1893" i="8"/>
  <c r="E1929" i="8"/>
  <c r="F1929" i="8" s="1"/>
  <c r="E1965" i="8"/>
  <c r="F1965" i="8" s="1"/>
  <c r="E2001" i="8"/>
  <c r="F2001" i="8" s="1"/>
  <c r="E2033" i="8"/>
  <c r="F2033" i="8" s="1"/>
  <c r="E2059" i="8"/>
  <c r="F2059" i="8" s="1"/>
  <c r="E2083" i="8"/>
  <c r="F2083" i="8" s="1"/>
  <c r="E2107" i="8"/>
  <c r="F2107" i="8" s="1"/>
  <c r="E2131" i="8"/>
  <c r="F2131" i="8" s="1"/>
  <c r="E2153" i="8"/>
  <c r="F2153" i="8" s="1"/>
  <c r="E2171" i="8"/>
  <c r="F2171" i="8" s="1"/>
  <c r="E2192" i="8"/>
  <c r="F2192" i="8" s="1"/>
  <c r="E590" i="8"/>
  <c r="E1128" i="8"/>
  <c r="E1226" i="8"/>
  <c r="E1298" i="8"/>
  <c r="E1370" i="8"/>
  <c r="E1442" i="8"/>
  <c r="E1514" i="8"/>
  <c r="E1583" i="8"/>
  <c r="E1679" i="8"/>
  <c r="E1715" i="8"/>
  <c r="E1787" i="8"/>
  <c r="E1859" i="8"/>
  <c r="E1967" i="8"/>
  <c r="F1967" i="8" s="1"/>
  <c r="E2035" i="8"/>
  <c r="F2035" i="8" s="1"/>
  <c r="E2109" i="8"/>
  <c r="F2109" i="8" s="1"/>
  <c r="E2174" i="8"/>
  <c r="F2174" i="8" s="1"/>
  <c r="E2177" i="8"/>
  <c r="F2177" i="8" s="1"/>
  <c r="E1406" i="8"/>
  <c r="E1949" i="8"/>
  <c r="F1949" i="8" s="1"/>
  <c r="E2198" i="8"/>
  <c r="F2198" i="8" s="1"/>
  <c r="E1195" i="8"/>
  <c r="E1617" i="8"/>
  <c r="E1843" i="8"/>
  <c r="E2073" i="8"/>
  <c r="F2073" i="8" s="1"/>
  <c r="E835" i="8"/>
  <c r="E1701" i="8"/>
  <c r="E1989" i="8"/>
  <c r="F1989" i="8" s="1"/>
  <c r="E2186" i="8"/>
  <c r="F2186" i="8" s="1"/>
  <c r="E32" i="8"/>
  <c r="E656" i="8"/>
  <c r="E979" i="8"/>
  <c r="E1147" i="8"/>
  <c r="E1238" i="8"/>
  <c r="E1310" i="8"/>
  <c r="E1382" i="8"/>
  <c r="E1454" i="8"/>
  <c r="E1526" i="8"/>
  <c r="E1593" i="8"/>
  <c r="E1649" i="8"/>
  <c r="E1685" i="8"/>
  <c r="E1721" i="8"/>
  <c r="E1757" i="8"/>
  <c r="E1793" i="8"/>
  <c r="E1829" i="8"/>
  <c r="E1865" i="8"/>
  <c r="E1901" i="8"/>
  <c r="E1937" i="8"/>
  <c r="F1937" i="8" s="1"/>
  <c r="E1973" i="8"/>
  <c r="F1973" i="8" s="1"/>
  <c r="E2009" i="8"/>
  <c r="F2009" i="8" s="1"/>
  <c r="E2037" i="8"/>
  <c r="F2037" i="8" s="1"/>
  <c r="E2063" i="8"/>
  <c r="F2063" i="8" s="1"/>
  <c r="E2087" i="8"/>
  <c r="F2087" i="8" s="1"/>
  <c r="E2111" i="8"/>
  <c r="F2111" i="8" s="1"/>
  <c r="E2133" i="8"/>
  <c r="F2133" i="8" s="1"/>
  <c r="E1550" i="8"/>
  <c r="E1339" i="8"/>
  <c r="E2049" i="8"/>
  <c r="F2049" i="8" s="1"/>
  <c r="E1416" i="8"/>
  <c r="E1917" i="8"/>
  <c r="E58" i="8"/>
  <c r="E673" i="8"/>
  <c r="E986" i="8"/>
  <c r="E1152" i="8"/>
  <c r="E1243" i="8"/>
  <c r="E1315" i="8"/>
  <c r="E1387" i="8"/>
  <c r="E1459" i="8"/>
  <c r="E1531" i="8"/>
  <c r="E1596" i="8"/>
  <c r="E1651" i="8"/>
  <c r="E1687" i="8"/>
  <c r="E1723" i="8"/>
  <c r="E1759" i="8"/>
  <c r="E1795" i="8"/>
  <c r="E1831" i="8"/>
  <c r="E1867" i="8"/>
  <c r="E1903" i="8"/>
  <c r="E1939" i="8"/>
  <c r="F1939" i="8" s="1"/>
  <c r="E1975" i="8"/>
  <c r="F1975" i="8" s="1"/>
  <c r="E2011" i="8"/>
  <c r="F2011" i="8" s="1"/>
  <c r="E2039" i="8"/>
  <c r="F2039" i="8" s="1"/>
  <c r="E2066" i="8"/>
  <c r="F2066" i="8" s="1"/>
  <c r="E2090" i="8"/>
  <c r="F2090" i="8" s="1"/>
  <c r="E2114" i="8"/>
  <c r="F2114" i="8" s="1"/>
  <c r="E2135" i="8"/>
  <c r="F2135" i="8" s="1"/>
  <c r="E2156" i="8"/>
  <c r="F2156" i="8" s="1"/>
  <c r="E2178" i="8"/>
  <c r="F2178" i="8" s="1"/>
  <c r="E2195" i="8"/>
  <c r="F2195" i="8" s="1"/>
  <c r="E2117" i="8"/>
  <c r="F2117" i="8" s="1"/>
  <c r="E2196" i="8"/>
  <c r="F2196" i="8" s="1"/>
  <c r="E1943" i="8"/>
  <c r="F1943" i="8" s="1"/>
  <c r="E2070" i="8"/>
  <c r="F2070" i="8" s="1"/>
  <c r="E2180" i="8"/>
  <c r="F2180" i="8" s="1"/>
  <c r="E787" i="8"/>
  <c r="E1697" i="8"/>
  <c r="E1769" i="8"/>
  <c r="E1841" i="8"/>
  <c r="E2018" i="8"/>
  <c r="F2018" i="8" s="1"/>
  <c r="E2095" i="8"/>
  <c r="F2095" i="8" s="1"/>
  <c r="E794" i="8"/>
  <c r="E1483" i="8"/>
  <c r="E1699" i="8"/>
  <c r="E1807" i="8"/>
  <c r="E2021" i="8"/>
  <c r="F2021" i="8" s="1"/>
  <c r="E2143" i="8"/>
  <c r="F2143" i="8" s="1"/>
  <c r="E1559" i="8"/>
  <c r="E1773" i="8"/>
  <c r="E2023" i="8"/>
  <c r="F2023" i="8" s="1"/>
  <c r="E2166" i="8"/>
  <c r="F2166" i="8" s="1"/>
  <c r="E140" i="8"/>
  <c r="E728" i="8"/>
  <c r="E1027" i="8"/>
  <c r="E1171" i="8"/>
  <c r="E1248" i="8"/>
  <c r="E1320" i="8"/>
  <c r="E1392" i="8"/>
  <c r="E1464" i="8"/>
  <c r="E1536" i="8"/>
  <c r="E1598" i="8"/>
  <c r="E1653" i="8"/>
  <c r="E1689" i="8"/>
  <c r="E1725" i="8"/>
  <c r="E1761" i="8"/>
  <c r="E1797" i="8"/>
  <c r="E1833" i="8"/>
  <c r="E1869" i="8"/>
  <c r="E1905" i="8"/>
  <c r="E1941" i="8"/>
  <c r="F1941" i="8" s="1"/>
  <c r="E1977" i="8"/>
  <c r="F1977" i="8" s="1"/>
  <c r="E2013" i="8"/>
  <c r="F2013" i="8" s="1"/>
  <c r="E2042" i="8"/>
  <c r="F2042" i="8" s="1"/>
  <c r="E2069" i="8"/>
  <c r="F2069" i="8" s="1"/>
  <c r="E2093" i="8"/>
  <c r="F2093" i="8" s="1"/>
  <c r="E2138" i="8"/>
  <c r="F2138" i="8" s="1"/>
  <c r="E2157" i="8"/>
  <c r="F2157" i="8" s="1"/>
  <c r="E2179" i="8"/>
  <c r="F2179" i="8" s="1"/>
  <c r="E2045" i="8"/>
  <c r="F2045" i="8" s="1"/>
  <c r="E2118" i="8"/>
  <c r="F2118" i="8" s="1"/>
  <c r="E2159" i="8"/>
  <c r="F2159" i="8" s="1"/>
  <c r="E2197" i="8"/>
  <c r="F2197" i="8" s="1"/>
  <c r="E248" i="8"/>
  <c r="E1051" i="8"/>
  <c r="E1190" i="8"/>
  <c r="E1334" i="8"/>
  <c r="E1614" i="8"/>
  <c r="E1733" i="8"/>
  <c r="E1805" i="8"/>
  <c r="E1877" i="8"/>
  <c r="E2047" i="8"/>
  <c r="F2047" i="8" s="1"/>
  <c r="E2162" i="8"/>
  <c r="F2162" i="8" s="1"/>
  <c r="E1267" i="8"/>
  <c r="E1735" i="8"/>
  <c r="E1987" i="8"/>
  <c r="F1987" i="8" s="1"/>
  <c r="E2183" i="8"/>
  <c r="F2183" i="8" s="1"/>
  <c r="E1344" i="8"/>
  <c r="E1881" i="8"/>
  <c r="E2123" i="8"/>
  <c r="F2123" i="8" s="1"/>
  <c r="E166" i="8"/>
  <c r="E745" i="8"/>
  <c r="E1032" i="8"/>
  <c r="E1176" i="8"/>
  <c r="E1250" i="8"/>
  <c r="E1322" i="8"/>
  <c r="E1394" i="8"/>
  <c r="E1466" i="8"/>
  <c r="E1538" i="8"/>
  <c r="E1603" i="8"/>
  <c r="E1655" i="8"/>
  <c r="E1691" i="8"/>
  <c r="E1727" i="8"/>
  <c r="E1763" i="8"/>
  <c r="E1799" i="8"/>
  <c r="E1835" i="8"/>
  <c r="E1871" i="8"/>
  <c r="E1907" i="8"/>
  <c r="E1979" i="8"/>
  <c r="F1979" i="8" s="1"/>
  <c r="E2015" i="8"/>
  <c r="F2015" i="8" s="1"/>
  <c r="E2094" i="8"/>
  <c r="F2094" i="8" s="1"/>
  <c r="E2141" i="8"/>
  <c r="F2141" i="8" s="1"/>
  <c r="E1262" i="8"/>
  <c r="E2142" i="8"/>
  <c r="F2142" i="8" s="1"/>
  <c r="E1555" i="8"/>
  <c r="E1915" i="8"/>
  <c r="E2165" i="8"/>
  <c r="F2165" i="8" s="1"/>
  <c r="E1200" i="8"/>
  <c r="E1737" i="8"/>
  <c r="E2075" i="8"/>
  <c r="F2075" i="8" s="1"/>
  <c r="E987" i="8" l="1"/>
  <c r="E867" i="8"/>
  <c r="E905" i="8"/>
  <c r="E473" i="8"/>
  <c r="E1024" i="8"/>
  <c r="E448" i="8"/>
  <c r="E771" i="8"/>
  <c r="E333" i="8"/>
  <c r="E559" i="8"/>
  <c r="E127" i="8"/>
  <c r="E714" i="8"/>
  <c r="E282" i="8"/>
  <c r="E869" i="8"/>
  <c r="E437" i="8"/>
  <c r="E1000" i="8"/>
  <c r="E424" i="8"/>
  <c r="E711" i="8"/>
  <c r="E155" i="8"/>
  <c r="E741" i="8"/>
  <c r="E309" i="8"/>
  <c r="E535" i="8"/>
  <c r="E103" i="8"/>
  <c r="E690" i="8"/>
  <c r="E258" i="8"/>
  <c r="E845" i="8"/>
  <c r="E413" i="8"/>
  <c r="E916" i="8"/>
  <c r="E340" i="8"/>
  <c r="E483" i="8"/>
  <c r="E693" i="8"/>
  <c r="E261" i="8"/>
  <c r="E487" i="8"/>
  <c r="E55" i="8"/>
  <c r="E642" i="8"/>
  <c r="E210" i="8"/>
  <c r="E797" i="8"/>
  <c r="E365" i="8"/>
  <c r="E880" i="8"/>
  <c r="E304" i="8"/>
  <c r="E387" i="8"/>
  <c r="E71" i="8"/>
  <c r="E657" i="8"/>
  <c r="E225" i="8"/>
  <c r="E451" i="8"/>
  <c r="E19" i="8"/>
  <c r="E606" i="8"/>
  <c r="E174" i="8"/>
  <c r="E761" i="8"/>
  <c r="E329" i="8"/>
  <c r="E856" i="8"/>
  <c r="E280" i="8"/>
  <c r="E327" i="8"/>
  <c r="E35" i="8"/>
  <c r="E621" i="8"/>
  <c r="E189" i="8"/>
  <c r="E415" i="8"/>
  <c r="E1002" i="8"/>
  <c r="E570" i="8"/>
  <c r="E138" i="8"/>
  <c r="E725" i="8"/>
  <c r="E293" i="8"/>
  <c r="E772" i="8"/>
  <c r="E196" i="8"/>
  <c r="E99" i="8"/>
  <c r="E136" i="8"/>
  <c r="E396" i="8"/>
  <c r="E1623" i="8"/>
  <c r="E1479" i="8"/>
  <c r="E1335" i="8"/>
  <c r="E1191" i="8"/>
  <c r="E1047" i="8"/>
  <c r="E778" i="8"/>
  <c r="E430" i="8"/>
  <c r="E751" i="8"/>
  <c r="E386" i="8"/>
  <c r="E553" i="8"/>
  <c r="E409" i="8"/>
  <c r="E265" i="8"/>
  <c r="E121" i="8"/>
  <c r="E995" i="8"/>
  <c r="E851" i="8"/>
  <c r="E707" i="8"/>
  <c r="E563" i="8"/>
  <c r="E419" i="8"/>
  <c r="E275" i="8"/>
  <c r="E131" i="8"/>
  <c r="E1005" i="8"/>
  <c r="E861" i="8"/>
  <c r="E717" i="8"/>
  <c r="E573" i="8"/>
  <c r="E429" i="8"/>
  <c r="E285" i="8"/>
  <c r="E141" i="8"/>
  <c r="E8" i="8"/>
  <c r="E511" i="8"/>
  <c r="E367" i="8"/>
  <c r="E223" i="8"/>
  <c r="E79" i="8"/>
  <c r="E954" i="8"/>
  <c r="E810" i="8"/>
  <c r="E666" i="8"/>
  <c r="E522" i="8"/>
  <c r="E378" i="8"/>
  <c r="E234" i="8"/>
  <c r="E90" i="8"/>
  <c r="E965" i="8"/>
  <c r="E821" i="8"/>
  <c r="E677" i="8"/>
  <c r="E533" i="8"/>
  <c r="E389" i="8"/>
  <c r="E245" i="8"/>
  <c r="E101" i="8"/>
  <c r="E976" i="8"/>
  <c r="E832" i="8"/>
  <c r="E688" i="8"/>
  <c r="E544" i="8"/>
  <c r="E400" i="8"/>
  <c r="E256" i="8"/>
  <c r="E112" i="8"/>
  <c r="E951" i="8"/>
  <c r="E639" i="8"/>
  <c r="E255" i="8"/>
  <c r="E732" i="8"/>
  <c r="E360" i="8"/>
  <c r="E1611" i="8"/>
  <c r="E1467" i="8"/>
  <c r="E1323" i="8"/>
  <c r="E1179" i="8"/>
  <c r="E1035" i="8"/>
  <c r="E754" i="8"/>
  <c r="E394" i="8"/>
  <c r="E727" i="8"/>
  <c r="E350" i="8"/>
  <c r="E541" i="8"/>
  <c r="E397" i="8"/>
  <c r="E253" i="8"/>
  <c r="E109" i="8"/>
  <c r="E983" i="8"/>
  <c r="E839" i="8"/>
  <c r="E695" i="8"/>
  <c r="E551" i="8"/>
  <c r="E407" i="8"/>
  <c r="E263" i="8"/>
  <c r="E119" i="8"/>
  <c r="E993" i="8"/>
  <c r="E849" i="8"/>
  <c r="E705" i="8"/>
  <c r="E561" i="8"/>
  <c r="E417" i="8"/>
  <c r="E273" i="8"/>
  <c r="E129" i="8"/>
  <c r="E643" i="8"/>
  <c r="E499" i="8"/>
  <c r="E355" i="8"/>
  <c r="E211" i="8"/>
  <c r="E67" i="8"/>
  <c r="E942" i="8"/>
  <c r="E798" i="8"/>
  <c r="E654" i="8"/>
  <c r="E510" i="8"/>
  <c r="E366" i="8"/>
  <c r="E222" i="8"/>
  <c r="E78" i="8"/>
  <c r="E953" i="8"/>
  <c r="E809" i="8"/>
  <c r="E665" i="8"/>
  <c r="E521" i="8"/>
  <c r="E377" i="8"/>
  <c r="E233" i="8"/>
  <c r="E89" i="8"/>
  <c r="E964" i="8"/>
  <c r="E820" i="8"/>
  <c r="E676" i="8"/>
  <c r="E532" i="8"/>
  <c r="E388" i="8"/>
  <c r="E244" i="8"/>
  <c r="E100" i="8"/>
  <c r="E939" i="8"/>
  <c r="E615" i="8"/>
  <c r="E231" i="8"/>
  <c r="E77" i="8"/>
  <c r="E952" i="8"/>
  <c r="E808" i="8"/>
  <c r="E664" i="8"/>
  <c r="E520" i="8"/>
  <c r="E376" i="8"/>
  <c r="E232" i="8"/>
  <c r="E88" i="8"/>
  <c r="E927" i="8"/>
  <c r="E579" i="8"/>
  <c r="E195" i="8"/>
  <c r="E684" i="8"/>
  <c r="E288" i="8"/>
  <c r="E1587" i="8"/>
  <c r="E1443" i="8"/>
  <c r="E1299" i="8"/>
  <c r="E1155" i="8"/>
  <c r="E994" i="8"/>
  <c r="E706" i="8"/>
  <c r="E322" i="8"/>
  <c r="E679" i="8"/>
  <c r="E278" i="8"/>
  <c r="E517" i="8"/>
  <c r="E373" i="8"/>
  <c r="E229" i="8"/>
  <c r="E85" i="8"/>
  <c r="E959" i="8"/>
  <c r="E815" i="8"/>
  <c r="E671" i="8"/>
  <c r="E527" i="8"/>
  <c r="E383" i="8"/>
  <c r="E239" i="8"/>
  <c r="E95" i="8"/>
  <c r="E969" i="8"/>
  <c r="E825" i="8"/>
  <c r="E681" i="8"/>
  <c r="E537" i="8"/>
  <c r="E393" i="8"/>
  <c r="E249" i="8"/>
  <c r="E105" i="8"/>
  <c r="E619" i="8"/>
  <c r="E475" i="8"/>
  <c r="E331" i="8"/>
  <c r="E187" i="8"/>
  <c r="E43" i="8"/>
  <c r="E918" i="8"/>
  <c r="E774" i="8"/>
  <c r="E630" i="8"/>
  <c r="E486" i="8"/>
  <c r="E342" i="8"/>
  <c r="E198" i="8"/>
  <c r="E54" i="8"/>
  <c r="E929" i="8"/>
  <c r="E785" i="8"/>
  <c r="E641" i="8"/>
  <c r="E497" i="8"/>
  <c r="E353" i="8"/>
  <c r="E209" i="8"/>
  <c r="E65" i="8"/>
  <c r="E940" i="8"/>
  <c r="E796" i="8"/>
  <c r="E652" i="8"/>
  <c r="E508" i="8"/>
  <c r="E364" i="8"/>
  <c r="E220" i="8"/>
  <c r="E76" i="8"/>
  <c r="E903" i="8"/>
  <c r="E543" i="8"/>
  <c r="E159" i="8"/>
  <c r="E242" i="8"/>
  <c r="E505" i="8"/>
  <c r="E361" i="8"/>
  <c r="E217" i="8"/>
  <c r="E73" i="8"/>
  <c r="E947" i="8"/>
  <c r="E803" i="8"/>
  <c r="E659" i="8"/>
  <c r="E515" i="8"/>
  <c r="E371" i="8"/>
  <c r="E227" i="8"/>
  <c r="E83" i="8"/>
  <c r="E957" i="8"/>
  <c r="E813" i="8"/>
  <c r="E669" i="8"/>
  <c r="E525" i="8"/>
  <c r="E381" i="8"/>
  <c r="E237" i="8"/>
  <c r="E93" i="8"/>
  <c r="E607" i="8"/>
  <c r="E463" i="8"/>
  <c r="E319" i="8"/>
  <c r="E175" i="8"/>
  <c r="E31" i="8"/>
  <c r="E906" i="8"/>
  <c r="E762" i="8"/>
  <c r="E618" i="8"/>
  <c r="E474" i="8"/>
  <c r="E330" i="8"/>
  <c r="E186" i="8"/>
  <c r="E42" i="8"/>
  <c r="E917" i="8"/>
  <c r="E773" i="8"/>
  <c r="E629" i="8"/>
  <c r="E485" i="8"/>
  <c r="E341" i="8"/>
  <c r="E197" i="8"/>
  <c r="E53" i="8"/>
  <c r="E928" i="8"/>
  <c r="E784" i="8"/>
  <c r="E640" i="8"/>
  <c r="E496" i="8"/>
  <c r="E352" i="8"/>
  <c r="E208" i="8"/>
  <c r="E64" i="8"/>
  <c r="E891" i="8"/>
  <c r="E519" i="8"/>
  <c r="E135" i="8"/>
  <c r="E1551" i="8"/>
  <c r="E1407" i="8"/>
  <c r="F1407" i="8" s="1"/>
  <c r="E1263" i="8"/>
  <c r="E1119" i="8"/>
  <c r="E922" i="8"/>
  <c r="E632" i="8"/>
  <c r="E214" i="8"/>
  <c r="E598" i="8"/>
  <c r="E170" i="8"/>
  <c r="E481" i="8"/>
  <c r="E337" i="8"/>
  <c r="E193" i="8"/>
  <c r="E49" i="8"/>
  <c r="E923" i="8"/>
  <c r="E779" i="8"/>
  <c r="E635" i="8"/>
  <c r="E491" i="8"/>
  <c r="E347" i="8"/>
  <c r="E203" i="8"/>
  <c r="E59" i="8"/>
  <c r="E933" i="8"/>
  <c r="E789" i="8"/>
  <c r="E645" i="8"/>
  <c r="E501" i="8"/>
  <c r="E357" i="8"/>
  <c r="E213" i="8"/>
  <c r="E69" i="8"/>
  <c r="E583" i="8"/>
  <c r="E439" i="8"/>
  <c r="E295" i="8"/>
  <c r="E151" i="8"/>
  <c r="E1026" i="8"/>
  <c r="E882" i="8"/>
  <c r="E738" i="8"/>
  <c r="E594" i="8"/>
  <c r="E450" i="8"/>
  <c r="E306" i="8"/>
  <c r="E162" i="8"/>
  <c r="E18" i="8"/>
  <c r="E893" i="8"/>
  <c r="E749" i="8"/>
  <c r="E605" i="8"/>
  <c r="E461" i="8"/>
  <c r="E317" i="8"/>
  <c r="E173" i="8"/>
  <c r="E29" i="8"/>
  <c r="E904" i="8"/>
  <c r="E760" i="8"/>
  <c r="E616" i="8"/>
  <c r="E472" i="8"/>
  <c r="E328" i="8"/>
  <c r="E184" i="8"/>
  <c r="E28" i="8"/>
  <c r="E831" i="8"/>
  <c r="E447" i="8"/>
  <c r="E63" i="8"/>
  <c r="E576" i="8"/>
  <c r="E144" i="8"/>
  <c r="E1539" i="8"/>
  <c r="E1395" i="8"/>
  <c r="E1251" i="8"/>
  <c r="E1107" i="8"/>
  <c r="F1107" i="8" s="1"/>
  <c r="G1107" i="8" s="1"/>
  <c r="E898" i="8"/>
  <c r="E601" i="8"/>
  <c r="E178" i="8"/>
  <c r="E566" i="8"/>
  <c r="E134" i="8"/>
  <c r="E469" i="8"/>
  <c r="E325" i="8"/>
  <c r="E181" i="8"/>
  <c r="E37" i="8"/>
  <c r="E911" i="8"/>
  <c r="E767" i="8"/>
  <c r="E623" i="8"/>
  <c r="E479" i="8"/>
  <c r="E335" i="8"/>
  <c r="E191" i="8"/>
  <c r="E47" i="8"/>
  <c r="E921" i="8"/>
  <c r="E777" i="8"/>
  <c r="E633" i="8"/>
  <c r="E489" i="8"/>
  <c r="E345" i="8"/>
  <c r="E201" i="8"/>
  <c r="E57" i="8"/>
  <c r="E571" i="8"/>
  <c r="E427" i="8"/>
  <c r="E283" i="8"/>
  <c r="E139" i="8"/>
  <c r="E1014" i="8"/>
  <c r="E870" i="8"/>
  <c r="E726" i="8"/>
  <c r="E582" i="8"/>
  <c r="E438" i="8"/>
  <c r="E294" i="8"/>
  <c r="E150" i="8"/>
  <c r="E1025" i="8"/>
  <c r="E881" i="8"/>
  <c r="E737" i="8"/>
  <c r="E593" i="8"/>
  <c r="E449" i="8"/>
  <c r="E305" i="8"/>
  <c r="E161" i="8"/>
  <c r="E17" i="8"/>
  <c r="E892" i="8"/>
  <c r="E748" i="8"/>
  <c r="E604" i="8"/>
  <c r="E460" i="8"/>
  <c r="E316" i="8"/>
  <c r="E172" i="8"/>
  <c r="E16" i="8"/>
  <c r="E807" i="8"/>
  <c r="E423" i="8"/>
  <c r="E39" i="8"/>
  <c r="E504" i="8"/>
  <c r="E72" i="8"/>
  <c r="E1515" i="8"/>
  <c r="E1371" i="8"/>
  <c r="E1227" i="8"/>
  <c r="E1083" i="8"/>
  <c r="E850" i="8"/>
  <c r="E538" i="8"/>
  <c r="E106" i="8"/>
  <c r="E494" i="8"/>
  <c r="E62" i="8"/>
  <c r="E445" i="8"/>
  <c r="E301" i="8"/>
  <c r="E157" i="8"/>
  <c r="E13" i="8"/>
  <c r="E887" i="8"/>
  <c r="E743" i="8"/>
  <c r="E599" i="8"/>
  <c r="E455" i="8"/>
  <c r="E311" i="8"/>
  <c r="E167" i="8"/>
  <c r="E23" i="8"/>
  <c r="E897" i="8"/>
  <c r="E753" i="8"/>
  <c r="E609" i="8"/>
  <c r="E465" i="8"/>
  <c r="E321" i="8"/>
  <c r="E177" i="8"/>
  <c r="E33" i="8"/>
  <c r="E547" i="8"/>
  <c r="E403" i="8"/>
  <c r="E259" i="8"/>
  <c r="E115" i="8"/>
  <c r="E990" i="8"/>
  <c r="E846" i="8"/>
  <c r="E702" i="8"/>
  <c r="E558" i="8"/>
  <c r="E414" i="8"/>
  <c r="E270" i="8"/>
  <c r="E126" i="8"/>
  <c r="E1001" i="8"/>
  <c r="E857" i="8"/>
  <c r="E713" i="8"/>
  <c r="E569" i="8"/>
  <c r="E425" i="8"/>
  <c r="E281" i="8"/>
  <c r="E137" i="8"/>
  <c r="E1012" i="8"/>
  <c r="E868" i="8"/>
  <c r="E724" i="8"/>
  <c r="E580" i="8"/>
  <c r="E436" i="8"/>
  <c r="E292" i="8"/>
  <c r="E148" i="8"/>
  <c r="E999" i="8"/>
  <c r="E735" i="8"/>
  <c r="E351" i="8"/>
  <c r="E565" i="8"/>
  <c r="E421" i="8"/>
  <c r="E277" i="8"/>
  <c r="E133" i="8"/>
  <c r="E1007" i="8"/>
  <c r="E863" i="8"/>
  <c r="E719" i="8"/>
  <c r="E575" i="8"/>
  <c r="E431" i="8"/>
  <c r="E287" i="8"/>
  <c r="E143" i="8"/>
  <c r="E1017" i="8"/>
  <c r="E873" i="8"/>
  <c r="E729" i="8"/>
  <c r="E585" i="8"/>
  <c r="E441" i="8"/>
  <c r="E297" i="8"/>
  <c r="E153" i="8"/>
  <c r="E9" i="8"/>
  <c r="E523" i="8"/>
  <c r="E379" i="8"/>
  <c r="E235" i="8"/>
  <c r="E91" i="8"/>
  <c r="E966" i="8"/>
  <c r="E822" i="8"/>
  <c r="E678" i="8"/>
  <c r="E534" i="8"/>
  <c r="E390" i="8"/>
  <c r="E246" i="8"/>
  <c r="E102" i="8"/>
  <c r="E977" i="8"/>
  <c r="E833" i="8"/>
  <c r="E689" i="8"/>
  <c r="E545" i="8"/>
  <c r="E401" i="8"/>
  <c r="E257" i="8"/>
  <c r="E113" i="8"/>
  <c r="E988" i="8"/>
  <c r="E844" i="8"/>
  <c r="E700" i="8"/>
  <c r="E556" i="8"/>
  <c r="E412" i="8"/>
  <c r="E268" i="8"/>
  <c r="E124" i="8"/>
  <c r="E963" i="8"/>
  <c r="E675" i="8"/>
  <c r="E291" i="8"/>
  <c r="E855" i="8"/>
  <c r="E759" i="8"/>
  <c r="E663" i="8"/>
  <c r="E567" i="8"/>
  <c r="E471" i="8"/>
  <c r="E375" i="8"/>
  <c r="E279" i="8"/>
  <c r="E183" i="8"/>
  <c r="E87" i="8"/>
  <c r="E843" i="8"/>
  <c r="E747" i="8"/>
  <c r="E651" i="8"/>
  <c r="E555" i="8"/>
  <c r="E459" i="8"/>
  <c r="E363" i="8"/>
  <c r="E267" i="8"/>
  <c r="E171" i="8"/>
  <c r="E75" i="8"/>
  <c r="E1011" i="8"/>
  <c r="E915" i="8"/>
  <c r="E819" i="8"/>
  <c r="E723" i="8"/>
  <c r="E627" i="8"/>
  <c r="E531" i="8"/>
  <c r="E435" i="8"/>
  <c r="E339" i="8"/>
  <c r="E243" i="8"/>
  <c r="E147" i="8"/>
  <c r="E51" i="8"/>
  <c r="E795" i="8"/>
  <c r="E699" i="8"/>
  <c r="E603" i="8"/>
  <c r="E507" i="8"/>
  <c r="E411" i="8"/>
  <c r="E315" i="8"/>
  <c r="E219" i="8"/>
  <c r="E123" i="8"/>
  <c r="E27" i="8"/>
  <c r="E52" i="8"/>
  <c r="E975" i="8"/>
  <c r="E879" i="8"/>
  <c r="E783" i="8"/>
  <c r="E687" i="8"/>
  <c r="E591" i="8"/>
  <c r="E495" i="8"/>
  <c r="E399" i="8"/>
  <c r="E303" i="8"/>
  <c r="E207" i="8"/>
  <c r="E111" i="8"/>
  <c r="G1937" i="8"/>
  <c r="J1937" i="8"/>
  <c r="E1937" i="31" s="1"/>
  <c r="G1925" i="8"/>
  <c r="J1925" i="8"/>
  <c r="E1925" i="31" s="1"/>
  <c r="G1971" i="8"/>
  <c r="J1971" i="8"/>
  <c r="E1971" i="31" s="1"/>
  <c r="J2171" i="8"/>
  <c r="E2171" i="31" s="1"/>
  <c r="G2171" i="8"/>
  <c r="G2158" i="8"/>
  <c r="J2158" i="8"/>
  <c r="E2158" i="31" s="1"/>
  <c r="G2104" i="8"/>
  <c r="J2104" i="8"/>
  <c r="E2104" i="31" s="1"/>
  <c r="G2013" i="8"/>
  <c r="J2013" i="8"/>
  <c r="E2013" i="31" s="1"/>
  <c r="G2090" i="8"/>
  <c r="J2090" i="8"/>
  <c r="E2090" i="31" s="1"/>
  <c r="G2141" i="8"/>
  <c r="J2141" i="8"/>
  <c r="E2141" i="31" s="1"/>
  <c r="G2112" i="8"/>
  <c r="J2112" i="8"/>
  <c r="E2112" i="31" s="1"/>
  <c r="G2101" i="8"/>
  <c r="J2101" i="8"/>
  <c r="E2101" i="31" s="1"/>
  <c r="G2042" i="8"/>
  <c r="J2042" i="8"/>
  <c r="E2042" i="31" s="1"/>
  <c r="G2003" i="8"/>
  <c r="J2003" i="8"/>
  <c r="E2003" i="31" s="1"/>
  <c r="G2014" i="8"/>
  <c r="J2014" i="8"/>
  <c r="E2014" i="31" s="1"/>
  <c r="G1986" i="8"/>
  <c r="J1986" i="8"/>
  <c r="E1986" i="31" s="1"/>
  <c r="G1946" i="8"/>
  <c r="J1946" i="8"/>
  <c r="E1946" i="31" s="1"/>
  <c r="G2025" i="8"/>
  <c r="J2025" i="8"/>
  <c r="E2025" i="31" s="1"/>
  <c r="G1960" i="8"/>
  <c r="J1960" i="8"/>
  <c r="E1960" i="31" s="1"/>
  <c r="G2082" i="8"/>
  <c r="J2082" i="8"/>
  <c r="E2082" i="31" s="1"/>
  <c r="J2108" i="8"/>
  <c r="E2108" i="31" s="1"/>
  <c r="G2108" i="8"/>
  <c r="G1968" i="8"/>
  <c r="J1968" i="8"/>
  <c r="E1968" i="31" s="1"/>
  <c r="G1957" i="8"/>
  <c r="J1957" i="8"/>
  <c r="E1957" i="31" s="1"/>
  <c r="G1964" i="8"/>
  <c r="J1964" i="8"/>
  <c r="E1964" i="31" s="1"/>
  <c r="J2115" i="8"/>
  <c r="E2115" i="31" s="1"/>
  <c r="G2115" i="8"/>
  <c r="G2183" i="8"/>
  <c r="J2183" i="8"/>
  <c r="E2183" i="31" s="1"/>
  <c r="J2153" i="8"/>
  <c r="E2153" i="31" s="1"/>
  <c r="G2153" i="8"/>
  <c r="G1931" i="8"/>
  <c r="J1931" i="8"/>
  <c r="E1931" i="31" s="1"/>
  <c r="G2058" i="8"/>
  <c r="J2058" i="8"/>
  <c r="E2058" i="31" s="1"/>
  <c r="G2155" i="8"/>
  <c r="J2155" i="8"/>
  <c r="E2155" i="31" s="1"/>
  <c r="G1991" i="8"/>
  <c r="J1991" i="8"/>
  <c r="E1991" i="31" s="1"/>
  <c r="G2146" i="8"/>
  <c r="J2146" i="8"/>
  <c r="E2146" i="31" s="1"/>
  <c r="G2002" i="8"/>
  <c r="J2002" i="8"/>
  <c r="E2002" i="31" s="1"/>
  <c r="G2096" i="8"/>
  <c r="J2096" i="8"/>
  <c r="E2096" i="31" s="1"/>
  <c r="G1952" i="8"/>
  <c r="J1952" i="8"/>
  <c r="E1952" i="31" s="1"/>
  <c r="G1974" i="8"/>
  <c r="J1974" i="8"/>
  <c r="E1974" i="31" s="1"/>
  <c r="G2092" i="8"/>
  <c r="J2092" i="8"/>
  <c r="E2092" i="31" s="1"/>
  <c r="G1948" i="8"/>
  <c r="J1948" i="8"/>
  <c r="E1948" i="31" s="1"/>
  <c r="G2103" i="8"/>
  <c r="J2103" i="8"/>
  <c r="E2103" i="31" s="1"/>
  <c r="G1959" i="8"/>
  <c r="J1959" i="8"/>
  <c r="E1959" i="31" s="1"/>
  <c r="G1934" i="8"/>
  <c r="J1934" i="8"/>
  <c r="E1934" i="31" s="1"/>
  <c r="G2089" i="8"/>
  <c r="J2089" i="8"/>
  <c r="E2089" i="31" s="1"/>
  <c r="G1945" i="8"/>
  <c r="J1945" i="8"/>
  <c r="E1945" i="31" s="1"/>
  <c r="G2100" i="8"/>
  <c r="J2100" i="8"/>
  <c r="E2100" i="31" s="1"/>
  <c r="G1956" i="8"/>
  <c r="J1956" i="8"/>
  <c r="E1956" i="31" s="1"/>
  <c r="G2094" i="8"/>
  <c r="J2094" i="8"/>
  <c r="E2094" i="31" s="1"/>
  <c r="G2066" i="8"/>
  <c r="J2066" i="8"/>
  <c r="E2066" i="31" s="1"/>
  <c r="G2015" i="8"/>
  <c r="J2015" i="8"/>
  <c r="E2015" i="31" s="1"/>
  <c r="G1987" i="8"/>
  <c r="J1987" i="8"/>
  <c r="E1987" i="31" s="1"/>
  <c r="G1977" i="8"/>
  <c r="J1977" i="8"/>
  <c r="E1977" i="31" s="1"/>
  <c r="J2143" i="8"/>
  <c r="E2143" i="31" s="1"/>
  <c r="G2143" i="8"/>
  <c r="J2180" i="8"/>
  <c r="E2180" i="31" s="1"/>
  <c r="G2180" i="8"/>
  <c r="G2039" i="8"/>
  <c r="J2039" i="8"/>
  <c r="E2039" i="31" s="1"/>
  <c r="G2049" i="8"/>
  <c r="J2049" i="8"/>
  <c r="E2049" i="31" s="1"/>
  <c r="G2131" i="8"/>
  <c r="J2131" i="8"/>
  <c r="E2131" i="31" s="1"/>
  <c r="G2030" i="8"/>
  <c r="J2030" i="8"/>
  <c r="E2030" i="31" s="1"/>
  <c r="G2190" i="8"/>
  <c r="J2190" i="8"/>
  <c r="E2190" i="31" s="1"/>
  <c r="G2181" i="8"/>
  <c r="J2181" i="8"/>
  <c r="E2181" i="31" s="1"/>
  <c r="G1955" i="8"/>
  <c r="J1955" i="8"/>
  <c r="E1955" i="31" s="1"/>
  <c r="J2134" i="8"/>
  <c r="E2134" i="31" s="1"/>
  <c r="G2134" i="8"/>
  <c r="G1990" i="8"/>
  <c r="J1990" i="8"/>
  <c r="E1990" i="31" s="1"/>
  <c r="G2084" i="8"/>
  <c r="J2084" i="8"/>
  <c r="E2084" i="31" s="1"/>
  <c r="G1940" i="8"/>
  <c r="J1940" i="8"/>
  <c r="E1940" i="31" s="1"/>
  <c r="G1962" i="8"/>
  <c r="J1962" i="8"/>
  <c r="E1962" i="31" s="1"/>
  <c r="G2080" i="8"/>
  <c r="J2080" i="8"/>
  <c r="E2080" i="31" s="1"/>
  <c r="G1936" i="8"/>
  <c r="J1936" i="8"/>
  <c r="E1936" i="31" s="1"/>
  <c r="G2091" i="8"/>
  <c r="J2091" i="8"/>
  <c r="E2091" i="31" s="1"/>
  <c r="G1947" i="8"/>
  <c r="J1947" i="8"/>
  <c r="E1947" i="31" s="1"/>
  <c r="G2077" i="8"/>
  <c r="J2077" i="8"/>
  <c r="E2077" i="31" s="1"/>
  <c r="G1933" i="8"/>
  <c r="J1933" i="8"/>
  <c r="E1933" i="31" s="1"/>
  <c r="G2088" i="8"/>
  <c r="J2088" i="8"/>
  <c r="E2088" i="31" s="1"/>
  <c r="G1944" i="8"/>
  <c r="J1944" i="8"/>
  <c r="E1944" i="31" s="1"/>
  <c r="G1979" i="8"/>
  <c r="J1979" i="8"/>
  <c r="E1979" i="31" s="1"/>
  <c r="G2197" i="8"/>
  <c r="J2197" i="8"/>
  <c r="E2197" i="31" s="1"/>
  <c r="G1941" i="8"/>
  <c r="J1941" i="8"/>
  <c r="E1941" i="31" s="1"/>
  <c r="G2021" i="8"/>
  <c r="J2021" i="8"/>
  <c r="E2021" i="31" s="1"/>
  <c r="G2070" i="8"/>
  <c r="J2070" i="8"/>
  <c r="E2070" i="31" s="1"/>
  <c r="G2011" i="8"/>
  <c r="J2011" i="8"/>
  <c r="E2011" i="31" s="1"/>
  <c r="G2198" i="8"/>
  <c r="J2198" i="8"/>
  <c r="E2198" i="31" s="1"/>
  <c r="J2107" i="8"/>
  <c r="E2107" i="31" s="1"/>
  <c r="G2107" i="8"/>
  <c r="G2099" i="8"/>
  <c r="J2099" i="8"/>
  <c r="E2099" i="31" s="1"/>
  <c r="G1999" i="8"/>
  <c r="J1999" i="8"/>
  <c r="E1999" i="31" s="1"/>
  <c r="G2168" i="8"/>
  <c r="J2168" i="8"/>
  <c r="E2168" i="31" s="1"/>
  <c r="G1985" i="8"/>
  <c r="J1985" i="8"/>
  <c r="E1985" i="31" s="1"/>
  <c r="J2122" i="8"/>
  <c r="E2122" i="31" s="1"/>
  <c r="G2122" i="8"/>
  <c r="G1978" i="8"/>
  <c r="J1978" i="8"/>
  <c r="E1978" i="31" s="1"/>
  <c r="G2072" i="8"/>
  <c r="J2072" i="8"/>
  <c r="E2072" i="31" s="1"/>
  <c r="G1928" i="8"/>
  <c r="J1928" i="8"/>
  <c r="E1928" i="31" s="1"/>
  <c r="G1950" i="8"/>
  <c r="J1950" i="8"/>
  <c r="E1950" i="31" s="1"/>
  <c r="G2068" i="8"/>
  <c r="J2068" i="8"/>
  <c r="E2068" i="31" s="1"/>
  <c r="G2079" i="8"/>
  <c r="J2079" i="8"/>
  <c r="E2079" i="31" s="1"/>
  <c r="G1935" i="8"/>
  <c r="J1935" i="8"/>
  <c r="E1935" i="31" s="1"/>
  <c r="G2065" i="8"/>
  <c r="J2065" i="8"/>
  <c r="E2065" i="31" s="1"/>
  <c r="G2076" i="8"/>
  <c r="J2076" i="8"/>
  <c r="E2076" i="31" s="1"/>
  <c r="G1932" i="8"/>
  <c r="J1932" i="8"/>
  <c r="E1932" i="31" s="1"/>
  <c r="J2075" i="8"/>
  <c r="E2075" i="31" s="1"/>
  <c r="G2075" i="8"/>
  <c r="G2159" i="8"/>
  <c r="J2159" i="8"/>
  <c r="E2159" i="31" s="1"/>
  <c r="G1943" i="8"/>
  <c r="J1943" i="8"/>
  <c r="E1943" i="31" s="1"/>
  <c r="G1975" i="8"/>
  <c r="J1975" i="8"/>
  <c r="E1975" i="31" s="1"/>
  <c r="G1949" i="8"/>
  <c r="J1949" i="8"/>
  <c r="E1949" i="31" s="1"/>
  <c r="G2083" i="8"/>
  <c r="J2083" i="8"/>
  <c r="E2083" i="31" s="1"/>
  <c r="G1963" i="8"/>
  <c r="J1963" i="8"/>
  <c r="E1963" i="31" s="1"/>
  <c r="G2121" i="8"/>
  <c r="J2121" i="8"/>
  <c r="E2121" i="31" s="1"/>
  <c r="G2147" i="8"/>
  <c r="J2147" i="8"/>
  <c r="E2147" i="31" s="1"/>
  <c r="G2110" i="8"/>
  <c r="J2110" i="8"/>
  <c r="E2110" i="31" s="1"/>
  <c r="G1966" i="8"/>
  <c r="J1966" i="8"/>
  <c r="E1966" i="31" s="1"/>
  <c r="G2060" i="8"/>
  <c r="J2060" i="8"/>
  <c r="E2060" i="31" s="1"/>
  <c r="G1938" i="8"/>
  <c r="J1938" i="8"/>
  <c r="E1938" i="31" s="1"/>
  <c r="G2056" i="8"/>
  <c r="J2056" i="8"/>
  <c r="E2056" i="31" s="1"/>
  <c r="G2067" i="8"/>
  <c r="J2067" i="8"/>
  <c r="E2067" i="31" s="1"/>
  <c r="G2053" i="8"/>
  <c r="J2053" i="8"/>
  <c r="E2053" i="31" s="1"/>
  <c r="G2064" i="8"/>
  <c r="J2064" i="8"/>
  <c r="E2064" i="31" s="1"/>
  <c r="G2118" i="8"/>
  <c r="J2118" i="8"/>
  <c r="E2118" i="31" s="1"/>
  <c r="G2196" i="8"/>
  <c r="J2196" i="8"/>
  <c r="E2196" i="31" s="1"/>
  <c r="G2059" i="8"/>
  <c r="J2059" i="8"/>
  <c r="E2059" i="31" s="1"/>
  <c r="G1927" i="8"/>
  <c r="J1927" i="8"/>
  <c r="E1927" i="31" s="1"/>
  <c r="G1951" i="8"/>
  <c r="J1951" i="8"/>
  <c r="E1951" i="31" s="1"/>
  <c r="G2129" i="8"/>
  <c r="J2129" i="8"/>
  <c r="E2129" i="31" s="1"/>
  <c r="G2189" i="8"/>
  <c r="J2189" i="8"/>
  <c r="E2189" i="31" s="1"/>
  <c r="G2098" i="8"/>
  <c r="J2098" i="8"/>
  <c r="E2098" i="31" s="1"/>
  <c r="G1954" i="8"/>
  <c r="J1954" i="8"/>
  <c r="E1954" i="31" s="1"/>
  <c r="G2048" i="8"/>
  <c r="J2048" i="8"/>
  <c r="E2048" i="31" s="1"/>
  <c r="G1926" i="8"/>
  <c r="J1926" i="8"/>
  <c r="E1926" i="31" s="1"/>
  <c r="J2188" i="8"/>
  <c r="E2188" i="31" s="1"/>
  <c r="G2188" i="8"/>
  <c r="G2044" i="8"/>
  <c r="J2044" i="8"/>
  <c r="E2044" i="31" s="1"/>
  <c r="G2055" i="8"/>
  <c r="J2055" i="8"/>
  <c r="E2055" i="31" s="1"/>
  <c r="J2185" i="8"/>
  <c r="E2185" i="31" s="1"/>
  <c r="G2185" i="8"/>
  <c r="G2041" i="8"/>
  <c r="J2041" i="8"/>
  <c r="E2041" i="31" s="1"/>
  <c r="G2052" i="8"/>
  <c r="J2052" i="8"/>
  <c r="E2052" i="31" s="1"/>
  <c r="G2162" i="8"/>
  <c r="J2162" i="8"/>
  <c r="E2162" i="31" s="1"/>
  <c r="G1939" i="8"/>
  <c r="J1939" i="8"/>
  <c r="E1939" i="31" s="1"/>
  <c r="G2133" i="8"/>
  <c r="J2133" i="8"/>
  <c r="E2133" i="31" s="1"/>
  <c r="G2047" i="8"/>
  <c r="J2047" i="8"/>
  <c r="E2047" i="31" s="1"/>
  <c r="G2045" i="8"/>
  <c r="J2045" i="8"/>
  <c r="E2045" i="31" s="1"/>
  <c r="G2117" i="8"/>
  <c r="J2117" i="8"/>
  <c r="E2117" i="31" s="1"/>
  <c r="G2111" i="8"/>
  <c r="J2111" i="8"/>
  <c r="E2111" i="31" s="1"/>
  <c r="G2177" i="8"/>
  <c r="J2177" i="8"/>
  <c r="E2177" i="31" s="1"/>
  <c r="G2033" i="8"/>
  <c r="J2033" i="8"/>
  <c r="E2033" i="31" s="1"/>
  <c r="G2194" i="8"/>
  <c r="J2194" i="8"/>
  <c r="E2194" i="31" s="1"/>
  <c r="J2105" i="8"/>
  <c r="E2105" i="31" s="1"/>
  <c r="G2105" i="8"/>
  <c r="G2144" i="8"/>
  <c r="J2144" i="8"/>
  <c r="E2144" i="31" s="1"/>
  <c r="G2167" i="8"/>
  <c r="J2167" i="8"/>
  <c r="E2167" i="31" s="1"/>
  <c r="J2086" i="8"/>
  <c r="E2086" i="31" s="1"/>
  <c r="G2086" i="8"/>
  <c r="G1942" i="8"/>
  <c r="J1942" i="8"/>
  <c r="E1942" i="31" s="1"/>
  <c r="G2036" i="8"/>
  <c r="J2036" i="8"/>
  <c r="E2036" i="31" s="1"/>
  <c r="G2176" i="8"/>
  <c r="J2176" i="8"/>
  <c r="E2176" i="31" s="1"/>
  <c r="G2032" i="8"/>
  <c r="J2032" i="8"/>
  <c r="E2032" i="31" s="1"/>
  <c r="G2187" i="8"/>
  <c r="J2187" i="8"/>
  <c r="E2187" i="31" s="1"/>
  <c r="G2043" i="8"/>
  <c r="J2043" i="8"/>
  <c r="E2043" i="31" s="1"/>
  <c r="G2173" i="8"/>
  <c r="J2173" i="8"/>
  <c r="E2173" i="31" s="1"/>
  <c r="G2029" i="8"/>
  <c r="J2029" i="8"/>
  <c r="E2029" i="31" s="1"/>
  <c r="G2184" i="8"/>
  <c r="J2184" i="8"/>
  <c r="E2184" i="31" s="1"/>
  <c r="G2040" i="8"/>
  <c r="J2040" i="8"/>
  <c r="E2040" i="31" s="1"/>
  <c r="G2165" i="8"/>
  <c r="J2165" i="8"/>
  <c r="E2165" i="31" s="1"/>
  <c r="G2179" i="8"/>
  <c r="J2179" i="8"/>
  <c r="E2179" i="31" s="1"/>
  <c r="J2195" i="8"/>
  <c r="E2195" i="31" s="1"/>
  <c r="G2195" i="8"/>
  <c r="G2087" i="8"/>
  <c r="J2087" i="8"/>
  <c r="E2087" i="31" s="1"/>
  <c r="G2186" i="8"/>
  <c r="J2186" i="8"/>
  <c r="E2186" i="31" s="1"/>
  <c r="G2174" i="8"/>
  <c r="J2174" i="8"/>
  <c r="E2174" i="31" s="1"/>
  <c r="G2001" i="8"/>
  <c r="J2001" i="8"/>
  <c r="E2001" i="31" s="1"/>
  <c r="G2193" i="8"/>
  <c r="J2193" i="8"/>
  <c r="E2193" i="31" s="1"/>
  <c r="G2191" i="8"/>
  <c r="J2191" i="8"/>
  <c r="E2191" i="31" s="1"/>
  <c r="G2081" i="8"/>
  <c r="J2081" i="8"/>
  <c r="E2081" i="31" s="1"/>
  <c r="G1953" i="8"/>
  <c r="J1953" i="8"/>
  <c r="E1953" i="31" s="1"/>
  <c r="G2145" i="8"/>
  <c r="J2145" i="8"/>
  <c r="E2145" i="31" s="1"/>
  <c r="G2074" i="8"/>
  <c r="J2074" i="8"/>
  <c r="E2074" i="31" s="1"/>
  <c r="G1930" i="8"/>
  <c r="J1930" i="8"/>
  <c r="E1930" i="31" s="1"/>
  <c r="G2024" i="8"/>
  <c r="J2024" i="8"/>
  <c r="E2024" i="31" s="1"/>
  <c r="G2046" i="8"/>
  <c r="J2046" i="8"/>
  <c r="E2046" i="31" s="1"/>
  <c r="G2164" i="8"/>
  <c r="J2164" i="8"/>
  <c r="E2164" i="31" s="1"/>
  <c r="G2020" i="8"/>
  <c r="J2020" i="8"/>
  <c r="E2020" i="31" s="1"/>
  <c r="G2175" i="8"/>
  <c r="J2175" i="8"/>
  <c r="E2175" i="31" s="1"/>
  <c r="G2031" i="8"/>
  <c r="J2031" i="8"/>
  <c r="E2031" i="31" s="1"/>
  <c r="G2006" i="8"/>
  <c r="J2006" i="8"/>
  <c r="E2006" i="31" s="1"/>
  <c r="J2161" i="8"/>
  <c r="E2161" i="31" s="1"/>
  <c r="G2161" i="8"/>
  <c r="G2017" i="8"/>
  <c r="J2017" i="8"/>
  <c r="E2017" i="31" s="1"/>
  <c r="G2172" i="8"/>
  <c r="J2172" i="8"/>
  <c r="E2172" i="31" s="1"/>
  <c r="G2028" i="8"/>
  <c r="J2028" i="8"/>
  <c r="E2028" i="31" s="1"/>
  <c r="G2157" i="8"/>
  <c r="J2157" i="8"/>
  <c r="E2157" i="31" s="1"/>
  <c r="G2095" i="8"/>
  <c r="J2095" i="8"/>
  <c r="E2095" i="31" s="1"/>
  <c r="J2178" i="8"/>
  <c r="E2178" i="31" s="1"/>
  <c r="G2178" i="8"/>
  <c r="G2063" i="8"/>
  <c r="J2063" i="8"/>
  <c r="E2063" i="31" s="1"/>
  <c r="G1989" i="8"/>
  <c r="J1989" i="8"/>
  <c r="E1989" i="31" s="1"/>
  <c r="G2109" i="8"/>
  <c r="J2109" i="8"/>
  <c r="E2109" i="31" s="1"/>
  <c r="G1965" i="8"/>
  <c r="J1965" i="8"/>
  <c r="E1965" i="31" s="1"/>
  <c r="J2154" i="8"/>
  <c r="E2154" i="31" s="1"/>
  <c r="G2154" i="8"/>
  <c r="G2169" i="8"/>
  <c r="J2169" i="8"/>
  <c r="E2169" i="31" s="1"/>
  <c r="G2057" i="8"/>
  <c r="J2057" i="8"/>
  <c r="E2057" i="31" s="1"/>
  <c r="G2126" i="8"/>
  <c r="J2126" i="8"/>
  <c r="E2126" i="31" s="1"/>
  <c r="G2062" i="8"/>
  <c r="J2062" i="8"/>
  <c r="E2062" i="31" s="1"/>
  <c r="G2012" i="8"/>
  <c r="J2012" i="8"/>
  <c r="E2012" i="31" s="1"/>
  <c r="G2034" i="8"/>
  <c r="J2034" i="8"/>
  <c r="E2034" i="31" s="1"/>
  <c r="G2152" i="8"/>
  <c r="J2152" i="8"/>
  <c r="E2152" i="31" s="1"/>
  <c r="G2008" i="8"/>
  <c r="J2008" i="8"/>
  <c r="E2008" i="31" s="1"/>
  <c r="G2163" i="8"/>
  <c r="J2163" i="8"/>
  <c r="E2163" i="31" s="1"/>
  <c r="G2019" i="8"/>
  <c r="J2019" i="8"/>
  <c r="E2019" i="31" s="1"/>
  <c r="G1994" i="8"/>
  <c r="J1994" i="8"/>
  <c r="E1994" i="31" s="1"/>
  <c r="G2149" i="8"/>
  <c r="J2149" i="8"/>
  <c r="E2149" i="31" s="1"/>
  <c r="G2005" i="8"/>
  <c r="J2005" i="8"/>
  <c r="E2005" i="31" s="1"/>
  <c r="G2160" i="8"/>
  <c r="J2160" i="8"/>
  <c r="E2160" i="31" s="1"/>
  <c r="G2016" i="8"/>
  <c r="J2016" i="8"/>
  <c r="E2016" i="31" s="1"/>
  <c r="G2138" i="8"/>
  <c r="J2138" i="8"/>
  <c r="E2138" i="31" s="1"/>
  <c r="G2018" i="8"/>
  <c r="J2018" i="8"/>
  <c r="E2018" i="31" s="1"/>
  <c r="G2156" i="8"/>
  <c r="J2156" i="8"/>
  <c r="E2156" i="31" s="1"/>
  <c r="G2037" i="8"/>
  <c r="J2037" i="8"/>
  <c r="E2037" i="31" s="1"/>
  <c r="G2035" i="8"/>
  <c r="J2035" i="8"/>
  <c r="E2035" i="31" s="1"/>
  <c r="G1929" i="8"/>
  <c r="J1929" i="8"/>
  <c r="E1929" i="31" s="1"/>
  <c r="J2132" i="8"/>
  <c r="E2132" i="31" s="1"/>
  <c r="G2132" i="8"/>
  <c r="J2150" i="8"/>
  <c r="E2150" i="31" s="1"/>
  <c r="G2150" i="8"/>
  <c r="G2119" i="8"/>
  <c r="J2119" i="8"/>
  <c r="E2119" i="31" s="1"/>
  <c r="G2027" i="8"/>
  <c r="J2027" i="8"/>
  <c r="E2027" i="31" s="1"/>
  <c r="G2102" i="8"/>
  <c r="J2102" i="8"/>
  <c r="E2102" i="31" s="1"/>
  <c r="G2050" i="8"/>
  <c r="J2050" i="8"/>
  <c r="E2050" i="31" s="1"/>
  <c r="G2000" i="8"/>
  <c r="J2000" i="8"/>
  <c r="E2000" i="31" s="1"/>
  <c r="G2022" i="8"/>
  <c r="J2022" i="8"/>
  <c r="E2022" i="31" s="1"/>
  <c r="G2140" i="8"/>
  <c r="J2140" i="8"/>
  <c r="E2140" i="31" s="1"/>
  <c r="G1996" i="8"/>
  <c r="J1996" i="8"/>
  <c r="E1996" i="31" s="1"/>
  <c r="G2151" i="8"/>
  <c r="J2151" i="8"/>
  <c r="E2151" i="31" s="1"/>
  <c r="G2007" i="8"/>
  <c r="J2007" i="8"/>
  <c r="E2007" i="31" s="1"/>
  <c r="G1982" i="8"/>
  <c r="J1982" i="8"/>
  <c r="E1982" i="31" s="1"/>
  <c r="J2137" i="8"/>
  <c r="E2137" i="31" s="1"/>
  <c r="G2137" i="8"/>
  <c r="G1993" i="8"/>
  <c r="J1993" i="8"/>
  <c r="E1993" i="31" s="1"/>
  <c r="G2148" i="8"/>
  <c r="J2148" i="8"/>
  <c r="E2148" i="31" s="1"/>
  <c r="G2004" i="8"/>
  <c r="J2004" i="8"/>
  <c r="E2004" i="31" s="1"/>
  <c r="G2142" i="8"/>
  <c r="J2142" i="8"/>
  <c r="E2142" i="31" s="1"/>
  <c r="G2123" i="8"/>
  <c r="J2123" i="8"/>
  <c r="E2123" i="31" s="1"/>
  <c r="G2093" i="8"/>
  <c r="J2093" i="8"/>
  <c r="E2093" i="31" s="1"/>
  <c r="G2166" i="8"/>
  <c r="J2166" i="8"/>
  <c r="E2166" i="31" s="1"/>
  <c r="J2135" i="8"/>
  <c r="E2135" i="31" s="1"/>
  <c r="G2135" i="8"/>
  <c r="G2009" i="8"/>
  <c r="J2009" i="8"/>
  <c r="E2009" i="31" s="1"/>
  <c r="G1967" i="8"/>
  <c r="J1967" i="8"/>
  <c r="E1967" i="31" s="1"/>
  <c r="G2085" i="8"/>
  <c r="J2085" i="8"/>
  <c r="E2085" i="31" s="1"/>
  <c r="G2130" i="8"/>
  <c r="J2130" i="8"/>
  <c r="E2130" i="31" s="1"/>
  <c r="J2071" i="8"/>
  <c r="E2071" i="31" s="1"/>
  <c r="G2071" i="8"/>
  <c r="G1997" i="8"/>
  <c r="J1997" i="8"/>
  <c r="E1997" i="31" s="1"/>
  <c r="J2097" i="8"/>
  <c r="E2097" i="31" s="1"/>
  <c r="G2097" i="8"/>
  <c r="G2078" i="8"/>
  <c r="J2078" i="8"/>
  <c r="E2078" i="31" s="1"/>
  <c r="G2182" i="8"/>
  <c r="J2182" i="8"/>
  <c r="E2182" i="31" s="1"/>
  <c r="G2038" i="8"/>
  <c r="J2038" i="8"/>
  <c r="E2038" i="31" s="1"/>
  <c r="G1988" i="8"/>
  <c r="J1988" i="8"/>
  <c r="E1988" i="31" s="1"/>
  <c r="G2010" i="8"/>
  <c r="J2010" i="8"/>
  <c r="E2010" i="31" s="1"/>
  <c r="J2128" i="8"/>
  <c r="E2128" i="31" s="1"/>
  <c r="G2128" i="8"/>
  <c r="G1984" i="8"/>
  <c r="J1984" i="8"/>
  <c r="E1984" i="31" s="1"/>
  <c r="G2139" i="8"/>
  <c r="J2139" i="8"/>
  <c r="E2139" i="31" s="1"/>
  <c r="G1995" i="8"/>
  <c r="J1995" i="8"/>
  <c r="E1995" i="31" s="1"/>
  <c r="G1970" i="8"/>
  <c r="J1970" i="8"/>
  <c r="E1970" i="31" s="1"/>
  <c r="G2125" i="8"/>
  <c r="J2125" i="8"/>
  <c r="E2125" i="31" s="1"/>
  <c r="G1981" i="8"/>
  <c r="J1981" i="8"/>
  <c r="E1981" i="31" s="1"/>
  <c r="G2136" i="8"/>
  <c r="J2136" i="8"/>
  <c r="E2136" i="31" s="1"/>
  <c r="G1992" i="8"/>
  <c r="J1992" i="8"/>
  <c r="E1992" i="31" s="1"/>
  <c r="G2069" i="8"/>
  <c r="J2069" i="8"/>
  <c r="E2069" i="31" s="1"/>
  <c r="G2023" i="8"/>
  <c r="J2023" i="8"/>
  <c r="E2023" i="31" s="1"/>
  <c r="J2114" i="8"/>
  <c r="E2114" i="31" s="1"/>
  <c r="G2114" i="8"/>
  <c r="G1973" i="8"/>
  <c r="J1973" i="8"/>
  <c r="E1973" i="31" s="1"/>
  <c r="G2073" i="8"/>
  <c r="J2073" i="8"/>
  <c r="E2073" i="31" s="1"/>
  <c r="G2192" i="8"/>
  <c r="J2192" i="8"/>
  <c r="E2192" i="31" s="1"/>
  <c r="G2061" i="8"/>
  <c r="J2061" i="8"/>
  <c r="E2061" i="31" s="1"/>
  <c r="G2106" i="8"/>
  <c r="J2106" i="8"/>
  <c r="E2106" i="31" s="1"/>
  <c r="G2051" i="8"/>
  <c r="J2051" i="8"/>
  <c r="E2051" i="31" s="1"/>
  <c r="G1961" i="8"/>
  <c r="J1961" i="8"/>
  <c r="E1961" i="31" s="1"/>
  <c r="G2054" i="8"/>
  <c r="J2054" i="8"/>
  <c r="E2054" i="31" s="1"/>
  <c r="J2170" i="8"/>
  <c r="E2170" i="31" s="1"/>
  <c r="G2170" i="8"/>
  <c r="G2026" i="8"/>
  <c r="J2026" i="8"/>
  <c r="E2026" i="31" s="1"/>
  <c r="G2120" i="8"/>
  <c r="J2120" i="8"/>
  <c r="E2120" i="31" s="1"/>
  <c r="G1976" i="8"/>
  <c r="J1976" i="8"/>
  <c r="E1976" i="31" s="1"/>
  <c r="G1998" i="8"/>
  <c r="J1998" i="8"/>
  <c r="E1998" i="31" s="1"/>
  <c r="G2116" i="8"/>
  <c r="J2116" i="8"/>
  <c r="E2116" i="31" s="1"/>
  <c r="G1972" i="8"/>
  <c r="J1972" i="8"/>
  <c r="E1972" i="31" s="1"/>
  <c r="J2127" i="8"/>
  <c r="E2127" i="31" s="1"/>
  <c r="G2127" i="8"/>
  <c r="G1983" i="8"/>
  <c r="J1983" i="8"/>
  <c r="E1983" i="31" s="1"/>
  <c r="G1958" i="8"/>
  <c r="J1958" i="8"/>
  <c r="E1958" i="31" s="1"/>
  <c r="G2113" i="8"/>
  <c r="J2113" i="8"/>
  <c r="E2113" i="31" s="1"/>
  <c r="G1969" i="8"/>
  <c r="J1969" i="8"/>
  <c r="E1969" i="31" s="1"/>
  <c r="G2124" i="8"/>
  <c r="J2124" i="8"/>
  <c r="E2124" i="31" s="1"/>
  <c r="G1980" i="8"/>
  <c r="J1980" i="8"/>
  <c r="E1980" i="31" s="1"/>
  <c r="A1101" i="5"/>
  <c r="A1102" i="5"/>
  <c r="A1103" i="5"/>
  <c r="A1104" i="5"/>
  <c r="A1105" i="5"/>
  <c r="A1106" i="5"/>
  <c r="A1107" i="5"/>
  <c r="A1108" i="5"/>
  <c r="A1109" i="5"/>
  <c r="A1110" i="5"/>
  <c r="A1111" i="5"/>
  <c r="A1112" i="5"/>
  <c r="A1113" i="5"/>
  <c r="A1114" i="5"/>
  <c r="A1115" i="5"/>
  <c r="A1116" i="5"/>
  <c r="A1117" i="5"/>
  <c r="A1118" i="5"/>
  <c r="A1119" i="5"/>
  <c r="A1120" i="5"/>
  <c r="A1121" i="5"/>
  <c r="A1122" i="5"/>
  <c r="A1123" i="5"/>
  <c r="A1124" i="5"/>
  <c r="A1125" i="5"/>
  <c r="A1126" i="5"/>
  <c r="A1127" i="5"/>
  <c r="A1128" i="5"/>
  <c r="A1129" i="5"/>
  <c r="A1130" i="5"/>
  <c r="A1131" i="5"/>
  <c r="A1132" i="5"/>
  <c r="A1133" i="5"/>
  <c r="A1134" i="5"/>
  <c r="A1135" i="5"/>
  <c r="A1136" i="5"/>
  <c r="A1137" i="5"/>
  <c r="A1138" i="5"/>
  <c r="A1139" i="5"/>
  <c r="A1140" i="5"/>
  <c r="A1141" i="5"/>
  <c r="A1142" i="5"/>
  <c r="A1143" i="5"/>
  <c r="A1144" i="5"/>
  <c r="A1145" i="5"/>
  <c r="A1146" i="5"/>
  <c r="A1147" i="5"/>
  <c r="A1148" i="5"/>
  <c r="A1149" i="5"/>
  <c r="A1150" i="5"/>
  <c r="A1151" i="5"/>
  <c r="A1152" i="5"/>
  <c r="A1153" i="5"/>
  <c r="A1154" i="5"/>
  <c r="A1155" i="5"/>
  <c r="A1156" i="5"/>
  <c r="A1157" i="5"/>
  <c r="A1158" i="5"/>
  <c r="A1159" i="5"/>
  <c r="A1160" i="5"/>
  <c r="A1161" i="5"/>
  <c r="A1162" i="5"/>
  <c r="A1163" i="5"/>
  <c r="A1164" i="5"/>
  <c r="A1165" i="5"/>
  <c r="A1166" i="5"/>
  <c r="A1167" i="5"/>
  <c r="A1168" i="5"/>
  <c r="A1169" i="5"/>
  <c r="A1170" i="5"/>
  <c r="A1171" i="5"/>
  <c r="A1172" i="5"/>
  <c r="A1173" i="5"/>
  <c r="A1174" i="5"/>
  <c r="A1175" i="5"/>
  <c r="A1176" i="5"/>
  <c r="A1177" i="5"/>
  <c r="A1178" i="5"/>
  <c r="A1179" i="5"/>
  <c r="A1180" i="5"/>
  <c r="A1181" i="5"/>
  <c r="A1182" i="5"/>
  <c r="A1183" i="5"/>
  <c r="A1184" i="5"/>
  <c r="A1185" i="5"/>
  <c r="A1186" i="5"/>
  <c r="A1187" i="5"/>
  <c r="A1188" i="5"/>
  <c r="A1189" i="5"/>
  <c r="A1190" i="5"/>
  <c r="A1191" i="5"/>
  <c r="A1192" i="5"/>
  <c r="A1193" i="5"/>
  <c r="A1194" i="5"/>
  <c r="A1195" i="5"/>
  <c r="A1196" i="5"/>
  <c r="A1197" i="5"/>
  <c r="A1198" i="5"/>
  <c r="A1199" i="5"/>
  <c r="A1200" i="5"/>
  <c r="A1201" i="5"/>
  <c r="A1202" i="5"/>
  <c r="A1203" i="5"/>
  <c r="A1204" i="5"/>
  <c r="A1205" i="5"/>
  <c r="A1206" i="5"/>
  <c r="A1207" i="5"/>
  <c r="A1208" i="5"/>
  <c r="A1209" i="5"/>
  <c r="A1210" i="5"/>
  <c r="A1211" i="5"/>
  <c r="A1212" i="5"/>
  <c r="A1213" i="5"/>
  <c r="A1214" i="5"/>
  <c r="A1215" i="5"/>
  <c r="A1216" i="5"/>
  <c r="A1217" i="5"/>
  <c r="A1218" i="5"/>
  <c r="A1219" i="5"/>
  <c r="A1220" i="5"/>
  <c r="A1221" i="5"/>
  <c r="A1222" i="5"/>
  <c r="A1223" i="5"/>
  <c r="A1224" i="5"/>
  <c r="A1225" i="5"/>
  <c r="A1226" i="5"/>
  <c r="A1227" i="5"/>
  <c r="A1228" i="5"/>
  <c r="A1229" i="5"/>
  <c r="A1230" i="5"/>
  <c r="A1231" i="5"/>
  <c r="A1232" i="5"/>
  <c r="A1233" i="5"/>
  <c r="A1234" i="5"/>
  <c r="A1235" i="5"/>
  <c r="A1236" i="5"/>
  <c r="A1237" i="5"/>
  <c r="A1238" i="5"/>
  <c r="A1239" i="5"/>
  <c r="A1240" i="5"/>
  <c r="A1241" i="5"/>
  <c r="A1242" i="5"/>
  <c r="A1243" i="5"/>
  <c r="A1244" i="5"/>
  <c r="A1245" i="5"/>
  <c r="A1246" i="5"/>
  <c r="A1247" i="5"/>
  <c r="A1248" i="5"/>
  <c r="A1249" i="5"/>
  <c r="A1250" i="5"/>
  <c r="A1251" i="5"/>
  <c r="A1252" i="5"/>
  <c r="A1253" i="5"/>
  <c r="A1254" i="5"/>
  <c r="A1255" i="5"/>
  <c r="A1256" i="5"/>
  <c r="A1257" i="5"/>
  <c r="A1258" i="5"/>
  <c r="A1259" i="5"/>
  <c r="A1260" i="5"/>
  <c r="A1261" i="5"/>
  <c r="A1262" i="5"/>
  <c r="A1263" i="5"/>
  <c r="A1264" i="5"/>
  <c r="A1265" i="5"/>
  <c r="A1266" i="5"/>
  <c r="A1267" i="5"/>
  <c r="A1268" i="5"/>
  <c r="A1269" i="5"/>
  <c r="A1270" i="5"/>
  <c r="A1271" i="5"/>
  <c r="A1272" i="5"/>
  <c r="A1273" i="5"/>
  <c r="A1274" i="5"/>
  <c r="A1275" i="5"/>
  <c r="A1276" i="5"/>
  <c r="A1277" i="5"/>
  <c r="A1278" i="5"/>
  <c r="A1279" i="5"/>
  <c r="A1280" i="5"/>
  <c r="A1281" i="5"/>
  <c r="A1282" i="5"/>
  <c r="A1283" i="5"/>
  <c r="A1284" i="5"/>
  <c r="A1285" i="5"/>
  <c r="A1286" i="5"/>
  <c r="A1287" i="5"/>
  <c r="A1288" i="5"/>
  <c r="A1289" i="5"/>
  <c r="A1290" i="5"/>
  <c r="A1291" i="5"/>
  <c r="A1292" i="5"/>
  <c r="A1293" i="5"/>
  <c r="A1294" i="5"/>
  <c r="A1295" i="5"/>
  <c r="A1296" i="5"/>
  <c r="A1297" i="5"/>
  <c r="A1298" i="5"/>
  <c r="A1299" i="5"/>
  <c r="A1300" i="5"/>
  <c r="A1301" i="5"/>
  <c r="A1302" i="5"/>
  <c r="A1303" i="5"/>
  <c r="A1304" i="5"/>
  <c r="A1305" i="5"/>
  <c r="A1306" i="5"/>
  <c r="A1307" i="5"/>
  <c r="A1308" i="5"/>
  <c r="A1309" i="5"/>
  <c r="A1310" i="5"/>
  <c r="A1311" i="5"/>
  <c r="A1312" i="5"/>
  <c r="A1313" i="5"/>
  <c r="A1314" i="5"/>
  <c r="A1315" i="5"/>
  <c r="A1316" i="5"/>
  <c r="A1317" i="5"/>
  <c r="A1318" i="5"/>
  <c r="A1319" i="5"/>
  <c r="A1320" i="5"/>
  <c r="A1321" i="5"/>
  <c r="A1322" i="5"/>
  <c r="A1323" i="5"/>
  <c r="A1324" i="5"/>
  <c r="A1325" i="5"/>
  <c r="A1326" i="5"/>
  <c r="A1327" i="5"/>
  <c r="A1328" i="5"/>
  <c r="A1329" i="5"/>
  <c r="A1330" i="5"/>
  <c r="A1331" i="5"/>
  <c r="A1332" i="5"/>
  <c r="A1333" i="5"/>
  <c r="A1334" i="5"/>
  <c r="A1335" i="5"/>
  <c r="A1336" i="5"/>
  <c r="A1337" i="5"/>
  <c r="A1338" i="5"/>
  <c r="A1339" i="5"/>
  <c r="A1340" i="5"/>
  <c r="A1341" i="5"/>
  <c r="A1342" i="5"/>
  <c r="A1343" i="5"/>
  <c r="A1344" i="5"/>
  <c r="A1345" i="5"/>
  <c r="A1346" i="5"/>
  <c r="A1347" i="5"/>
  <c r="A1348" i="5"/>
  <c r="A1349" i="5"/>
  <c r="A1350" i="5"/>
  <c r="A1351" i="5"/>
  <c r="A1352" i="5"/>
  <c r="A1353" i="5"/>
  <c r="A1354" i="5"/>
  <c r="A1355" i="5"/>
  <c r="A1356" i="5"/>
  <c r="A1357" i="5"/>
  <c r="A1358" i="5"/>
  <c r="A1359" i="5"/>
  <c r="A1360" i="5"/>
  <c r="A1361" i="5"/>
  <c r="A1362" i="5"/>
  <c r="A1363" i="5"/>
  <c r="A1364" i="5"/>
  <c r="A1365" i="5"/>
  <c r="A1366" i="5"/>
  <c r="A1367" i="5"/>
  <c r="A1368" i="5"/>
  <c r="A1369" i="5"/>
  <c r="A1370" i="5"/>
  <c r="A1371" i="5"/>
  <c r="A1372" i="5"/>
  <c r="A1373" i="5"/>
  <c r="A1374" i="5"/>
  <c r="A1375" i="5"/>
  <c r="A1376" i="5"/>
  <c r="A1377" i="5"/>
  <c r="A1378" i="5"/>
  <c r="A1379" i="5"/>
  <c r="A1380" i="5"/>
  <c r="A1381" i="5"/>
  <c r="A1382" i="5"/>
  <c r="A1383" i="5"/>
  <c r="A1384" i="5"/>
  <c r="A1385" i="5"/>
  <c r="A1386" i="5"/>
  <c r="A1387" i="5"/>
  <c r="A1388" i="5"/>
  <c r="A1389" i="5"/>
  <c r="A1390" i="5"/>
  <c r="A1391" i="5"/>
  <c r="A1392" i="5"/>
  <c r="A1393" i="5"/>
  <c r="A1394" i="5"/>
  <c r="A1395" i="5"/>
  <c r="A1396" i="5"/>
  <c r="A1397" i="5"/>
  <c r="A1398" i="5"/>
  <c r="A1399" i="5"/>
  <c r="A1400" i="5"/>
  <c r="A1401" i="5"/>
  <c r="A1402" i="5"/>
  <c r="A1403" i="5"/>
  <c r="A1404" i="5"/>
  <c r="A1405" i="5"/>
  <c r="A1406" i="5"/>
  <c r="A1407" i="5"/>
  <c r="A1408" i="5"/>
  <c r="A1409" i="5"/>
  <c r="A1410" i="5"/>
  <c r="A1411" i="5"/>
  <c r="A1412" i="5"/>
  <c r="A1413" i="5"/>
  <c r="A1414" i="5"/>
  <c r="A1415" i="5"/>
  <c r="A1416" i="5"/>
  <c r="A1417" i="5"/>
  <c r="A1418" i="5"/>
  <c r="A1419" i="5"/>
  <c r="A1420" i="5"/>
  <c r="A1421" i="5"/>
  <c r="A1422" i="5"/>
  <c r="A1423" i="5"/>
  <c r="A1424" i="5"/>
  <c r="A1425" i="5"/>
  <c r="A1426" i="5"/>
  <c r="A1427" i="5"/>
  <c r="A1428" i="5"/>
  <c r="A1429" i="5"/>
  <c r="A1430" i="5"/>
  <c r="A1431" i="5"/>
  <c r="A1432" i="5"/>
  <c r="A1433" i="5"/>
  <c r="A1434" i="5"/>
  <c r="A1435" i="5"/>
  <c r="A1436" i="5"/>
  <c r="A1437" i="5"/>
  <c r="A1438" i="5"/>
  <c r="A1439" i="5"/>
  <c r="A1440" i="5"/>
  <c r="A1441" i="5"/>
  <c r="A1442" i="5"/>
  <c r="A1443" i="5"/>
  <c r="A1444" i="5"/>
  <c r="A1445" i="5"/>
  <c r="A1446" i="5"/>
  <c r="A1447" i="5"/>
  <c r="A1448" i="5"/>
  <c r="A1449" i="5"/>
  <c r="A1450" i="5"/>
  <c r="A1451" i="5"/>
  <c r="A1452" i="5"/>
  <c r="A1453" i="5"/>
  <c r="A1454" i="5"/>
  <c r="A1455" i="5"/>
  <c r="A1456" i="5"/>
  <c r="A1457" i="5"/>
  <c r="A1458" i="5"/>
  <c r="A1459" i="5"/>
  <c r="A1460" i="5"/>
  <c r="A1461" i="5"/>
  <c r="A1462" i="5"/>
  <c r="A1463" i="5"/>
  <c r="A1464" i="5"/>
  <c r="A1465" i="5"/>
  <c r="A1466" i="5"/>
  <c r="A1467" i="5"/>
  <c r="A1468" i="5"/>
  <c r="A1469" i="5"/>
  <c r="A1470" i="5"/>
  <c r="A1471" i="5"/>
  <c r="A1472" i="5"/>
  <c r="A1473" i="5"/>
  <c r="A1474" i="5"/>
  <c r="A1475" i="5"/>
  <c r="A1476" i="5"/>
  <c r="A1477" i="5"/>
  <c r="A1478" i="5"/>
  <c r="A1479" i="5"/>
  <c r="A1480" i="5"/>
  <c r="A1481" i="5"/>
  <c r="A1482" i="5"/>
  <c r="A1483" i="5"/>
  <c r="A1484" i="5"/>
  <c r="A1485" i="5"/>
  <c r="A1486" i="5"/>
  <c r="A1487" i="5"/>
  <c r="A1488" i="5"/>
  <c r="A1489" i="5"/>
  <c r="A1490" i="5"/>
  <c r="A1491" i="5"/>
  <c r="A1492" i="5"/>
  <c r="A1493" i="5"/>
  <c r="A1494" i="5"/>
  <c r="A1495" i="5"/>
  <c r="A1496" i="5"/>
  <c r="A1497" i="5"/>
  <c r="A1498" i="5"/>
  <c r="A1499" i="5"/>
  <c r="A1500" i="5"/>
  <c r="A1501" i="5"/>
  <c r="A1502" i="5"/>
  <c r="A1503" i="5"/>
  <c r="A1504" i="5"/>
  <c r="A1505" i="5"/>
  <c r="A1506" i="5"/>
  <c r="A1507" i="5"/>
  <c r="A1508" i="5"/>
  <c r="A1509" i="5"/>
  <c r="A1510" i="5"/>
  <c r="A1511" i="5"/>
  <c r="A1512" i="5"/>
  <c r="A1513" i="5"/>
  <c r="A1514" i="5"/>
  <c r="A1515" i="5"/>
  <c r="A1516" i="5"/>
  <c r="A1517" i="5"/>
  <c r="A1518" i="5"/>
  <c r="A1519" i="5"/>
  <c r="A1520" i="5"/>
  <c r="A1521" i="5"/>
  <c r="A1522" i="5"/>
  <c r="A1523" i="5"/>
  <c r="A1524" i="5"/>
  <c r="A1525" i="5"/>
  <c r="A1526" i="5"/>
  <c r="A1527" i="5"/>
  <c r="A1528" i="5"/>
  <c r="A1529" i="5"/>
  <c r="A1530" i="5"/>
  <c r="A1531" i="5"/>
  <c r="A1532" i="5"/>
  <c r="A1533" i="5"/>
  <c r="A1534" i="5"/>
  <c r="A1535" i="5"/>
  <c r="A1536" i="5"/>
  <c r="A1537" i="5"/>
  <c r="A1538" i="5"/>
  <c r="A1539" i="5"/>
  <c r="A1540" i="5"/>
  <c r="A1541" i="5"/>
  <c r="A1542" i="5"/>
  <c r="A1543" i="5"/>
  <c r="A1544" i="5"/>
  <c r="A1545" i="5"/>
  <c r="A1546" i="5"/>
  <c r="A1547" i="5"/>
  <c r="A1548" i="5"/>
  <c r="A1549" i="5"/>
  <c r="A1550" i="5"/>
  <c r="A1551" i="5"/>
  <c r="A1552" i="5"/>
  <c r="A1553" i="5"/>
  <c r="A1554" i="5"/>
  <c r="A1555" i="5"/>
  <c r="A1556" i="5"/>
  <c r="A1557" i="5"/>
  <c r="A1558" i="5"/>
  <c r="A1559" i="5"/>
  <c r="A1560" i="5"/>
  <c r="A1561" i="5"/>
  <c r="A1562" i="5"/>
  <c r="A1563" i="5"/>
  <c r="A1564" i="5"/>
  <c r="A1565" i="5"/>
  <c r="A1566" i="5"/>
  <c r="A1567" i="5"/>
  <c r="A1568" i="5"/>
  <c r="A1569" i="5"/>
  <c r="A1570" i="5"/>
  <c r="A1571" i="5"/>
  <c r="A1572" i="5"/>
  <c r="A1573" i="5"/>
  <c r="A1574" i="5"/>
  <c r="A1575" i="5"/>
  <c r="A1576" i="5"/>
  <c r="A1577" i="5"/>
  <c r="A1578" i="5"/>
  <c r="A1579" i="5"/>
  <c r="A1580" i="5"/>
  <c r="A1581" i="5"/>
  <c r="A1582" i="5"/>
  <c r="A1583" i="5"/>
  <c r="A1584" i="5"/>
  <c r="A1585" i="5"/>
  <c r="A1586" i="5"/>
  <c r="A1587" i="5"/>
  <c r="A1588" i="5"/>
  <c r="A1589" i="5"/>
  <c r="A1590" i="5"/>
  <c r="A1591" i="5"/>
  <c r="A1592" i="5"/>
  <c r="A1593" i="5"/>
  <c r="A1594" i="5"/>
  <c r="A1595" i="5"/>
  <c r="A1596" i="5"/>
  <c r="A1597" i="5"/>
  <c r="A1598" i="5"/>
  <c r="A1599" i="5"/>
  <c r="A1600" i="5"/>
  <c r="A1601" i="5"/>
  <c r="A1602" i="5"/>
  <c r="A1603" i="5"/>
  <c r="A1604" i="5"/>
  <c r="A1605" i="5"/>
  <c r="A1606" i="5"/>
  <c r="A1607" i="5"/>
  <c r="A1608" i="5"/>
  <c r="A1609" i="5"/>
  <c r="A1610" i="5"/>
  <c r="A1611" i="5"/>
  <c r="A1612" i="5"/>
  <c r="A1613" i="5"/>
  <c r="A1614" i="5"/>
  <c r="A1615" i="5"/>
  <c r="A1616" i="5"/>
  <c r="A1617" i="5"/>
  <c r="A1618" i="5"/>
  <c r="A1619" i="5"/>
  <c r="A1620" i="5"/>
  <c r="A1621" i="5"/>
  <c r="A1622" i="5"/>
  <c r="A1623" i="5"/>
  <c r="A1624" i="5"/>
  <c r="A1625" i="5"/>
  <c r="A1626" i="5"/>
  <c r="A1627" i="5"/>
  <c r="A1628" i="5"/>
  <c r="A1629" i="5"/>
  <c r="A1630" i="5"/>
  <c r="A1631" i="5"/>
  <c r="A1632" i="5"/>
  <c r="A1633" i="5"/>
  <c r="A1634" i="5"/>
  <c r="A1635" i="5"/>
  <c r="A1636" i="5"/>
  <c r="A1637" i="5"/>
  <c r="A1638" i="5"/>
  <c r="A1639" i="5"/>
  <c r="A1640" i="5"/>
  <c r="A1641" i="5"/>
  <c r="A1642" i="5"/>
  <c r="A1643" i="5"/>
  <c r="A1644" i="5"/>
  <c r="A1645" i="5"/>
  <c r="A1646" i="5"/>
  <c r="A1647" i="5"/>
  <c r="A1648" i="5"/>
  <c r="A1649" i="5"/>
  <c r="A1650" i="5"/>
  <c r="A1651" i="5"/>
  <c r="A1652" i="5"/>
  <c r="A1653" i="5"/>
  <c r="A1654" i="5"/>
  <c r="A1655" i="5"/>
  <c r="A1656" i="5"/>
  <c r="A1657" i="5"/>
  <c r="A1658" i="5"/>
  <c r="A1659" i="5"/>
  <c r="A1660" i="5"/>
  <c r="A1661" i="5"/>
  <c r="A1662" i="5"/>
  <c r="A1663" i="5"/>
  <c r="A1664" i="5"/>
  <c r="A1665" i="5"/>
  <c r="A1666" i="5"/>
  <c r="A1667" i="5"/>
  <c r="A1668" i="5"/>
  <c r="A1669" i="5"/>
  <c r="A1670" i="5"/>
  <c r="A1671" i="5"/>
  <c r="A1672" i="5"/>
  <c r="A1673" i="5"/>
  <c r="A1674" i="5"/>
  <c r="A1675" i="5"/>
  <c r="A1676" i="5"/>
  <c r="A1677" i="5"/>
  <c r="A1678" i="5"/>
  <c r="A1679" i="5"/>
  <c r="A1680" i="5"/>
  <c r="A1681" i="5"/>
  <c r="A1682" i="5"/>
  <c r="A1683" i="5"/>
  <c r="A1684" i="5"/>
  <c r="A1685" i="5"/>
  <c r="A1686" i="5"/>
  <c r="A1687" i="5"/>
  <c r="A1688" i="5"/>
  <c r="A1689" i="5"/>
  <c r="A1690" i="5"/>
  <c r="A1691" i="5"/>
  <c r="A1692" i="5"/>
  <c r="A1693" i="5"/>
  <c r="A1694" i="5"/>
  <c r="A1695" i="5"/>
  <c r="A1696" i="5"/>
  <c r="A1697" i="5"/>
  <c r="A1698" i="5"/>
  <c r="A1699" i="5"/>
  <c r="A1700" i="5"/>
  <c r="A1701" i="5"/>
  <c r="A1702" i="5"/>
  <c r="A1703" i="5"/>
  <c r="A1704" i="5"/>
  <c r="A1705" i="5"/>
  <c r="A1706" i="5"/>
  <c r="A1707" i="5"/>
  <c r="A1708" i="5"/>
  <c r="A1709" i="5"/>
  <c r="A1710" i="5"/>
  <c r="A1711" i="5"/>
  <c r="A1712" i="5"/>
  <c r="A1713" i="5"/>
  <c r="A1714" i="5"/>
  <c r="A1715" i="5"/>
  <c r="A1716" i="5"/>
  <c r="A1717" i="5"/>
  <c r="A1718" i="5"/>
  <c r="A1719" i="5"/>
  <c r="A1720" i="5"/>
  <c r="A1721" i="5"/>
  <c r="A1722" i="5"/>
  <c r="A1723" i="5"/>
  <c r="A1724" i="5"/>
  <c r="A1725" i="5"/>
  <c r="A1726" i="5"/>
  <c r="A1727" i="5"/>
  <c r="A1728" i="5"/>
  <c r="A1729" i="5"/>
  <c r="A1730" i="5"/>
  <c r="A1731" i="5"/>
  <c r="A1732" i="5"/>
  <c r="A1733" i="5"/>
  <c r="A1734" i="5"/>
  <c r="A1735" i="5"/>
  <c r="A1736" i="5"/>
  <c r="A1737" i="5"/>
  <c r="A1738" i="5"/>
  <c r="A1739" i="5"/>
  <c r="A1740" i="5"/>
  <c r="A1741" i="5"/>
  <c r="A1742" i="5"/>
  <c r="A1743" i="5"/>
  <c r="A1744" i="5"/>
  <c r="A1745" i="5"/>
  <c r="A1746" i="5"/>
  <c r="A1747" i="5"/>
  <c r="A1748" i="5"/>
  <c r="A1749" i="5"/>
  <c r="A1750" i="5"/>
  <c r="A1751" i="5"/>
  <c r="A1752" i="5"/>
  <c r="A1753" i="5"/>
  <c r="A1754" i="5"/>
  <c r="A1755" i="5"/>
  <c r="A1756" i="5"/>
  <c r="A1757" i="5"/>
  <c r="A1758" i="5"/>
  <c r="A1759" i="5"/>
  <c r="A1760" i="5"/>
  <c r="A1761" i="5"/>
  <c r="A1762" i="5"/>
  <c r="A1763" i="5"/>
  <c r="A1764" i="5"/>
  <c r="A1765" i="5"/>
  <c r="A1766" i="5"/>
  <c r="A1767" i="5"/>
  <c r="A1768" i="5"/>
  <c r="A1769" i="5"/>
  <c r="A1770" i="5"/>
  <c r="A1771" i="5"/>
  <c r="A1772" i="5"/>
  <c r="A1773" i="5"/>
  <c r="A1774" i="5"/>
  <c r="A1775" i="5"/>
  <c r="A1776" i="5"/>
  <c r="A1777" i="5"/>
  <c r="A1778" i="5"/>
  <c r="A1779" i="5"/>
  <c r="A1780" i="5"/>
  <c r="A1781" i="5"/>
  <c r="A1782" i="5"/>
  <c r="A1783" i="5"/>
  <c r="A1784" i="5"/>
  <c r="A1785" i="5"/>
  <c r="A1786" i="5"/>
  <c r="A1787" i="5"/>
  <c r="A1788" i="5"/>
  <c r="A1789" i="5"/>
  <c r="A1790" i="5"/>
  <c r="A1791" i="5"/>
  <c r="A1792" i="5"/>
  <c r="A1793" i="5"/>
  <c r="A1794" i="5"/>
  <c r="A1795" i="5"/>
  <c r="A1796" i="5"/>
  <c r="A1797" i="5"/>
  <c r="A1798" i="5"/>
  <c r="A1799" i="5"/>
  <c r="A1800" i="5"/>
  <c r="A1801" i="5"/>
  <c r="A1802" i="5"/>
  <c r="A1803" i="5"/>
  <c r="A1804" i="5"/>
  <c r="A1805" i="5"/>
  <c r="A1806" i="5"/>
  <c r="A1807" i="5"/>
  <c r="A1808" i="5"/>
  <c r="A1809" i="5"/>
  <c r="A1810" i="5"/>
  <c r="A1811" i="5"/>
  <c r="A1812" i="5"/>
  <c r="A1813" i="5"/>
  <c r="A1814" i="5"/>
  <c r="A1815" i="5"/>
  <c r="A1816" i="5"/>
  <c r="A1817" i="5"/>
  <c r="A1818" i="5"/>
  <c r="A1819" i="5"/>
  <c r="A1820" i="5"/>
  <c r="A1821" i="5"/>
  <c r="A1822" i="5"/>
  <c r="A1823" i="5"/>
  <c r="A1824" i="5"/>
  <c r="A1825" i="5"/>
  <c r="A1826" i="5"/>
  <c r="A1827" i="5"/>
  <c r="A1828" i="5"/>
  <c r="A1829" i="5"/>
  <c r="A1830" i="5"/>
  <c r="A1831" i="5"/>
  <c r="A1832" i="5"/>
  <c r="A1833" i="5"/>
  <c r="A1834" i="5"/>
  <c r="A1835" i="5"/>
  <c r="A1836" i="5"/>
  <c r="A1837" i="5"/>
  <c r="A1838" i="5"/>
  <c r="A1839" i="5"/>
  <c r="A1840" i="5"/>
  <c r="A1841" i="5"/>
  <c r="A1842" i="5"/>
  <c r="A1843" i="5"/>
  <c r="A1844" i="5"/>
  <c r="A1845" i="5"/>
  <c r="A1846" i="5"/>
  <c r="A1847" i="5"/>
  <c r="A1848" i="5"/>
  <c r="A1849" i="5"/>
  <c r="A1850" i="5"/>
  <c r="A1851" i="5"/>
  <c r="A1852" i="5"/>
  <c r="A1853" i="5"/>
  <c r="A1854" i="5"/>
  <c r="A1855" i="5"/>
  <c r="A1856" i="5"/>
  <c r="A1857" i="5"/>
  <c r="A1858" i="5"/>
  <c r="A1859" i="5"/>
  <c r="A1860" i="5"/>
  <c r="A1861" i="5"/>
  <c r="A1862" i="5"/>
  <c r="A1863" i="5"/>
  <c r="A1864" i="5"/>
  <c r="A1865" i="5"/>
  <c r="A1866" i="5"/>
  <c r="A1867" i="5"/>
  <c r="A1868" i="5"/>
  <c r="A1869" i="5"/>
  <c r="A1870" i="5"/>
  <c r="A1871" i="5"/>
  <c r="A1872" i="5"/>
  <c r="A1873" i="5"/>
  <c r="A1874" i="5"/>
  <c r="A1875" i="5"/>
  <c r="A1876" i="5"/>
  <c r="A1877" i="5"/>
  <c r="A1878" i="5"/>
  <c r="A1879" i="5"/>
  <c r="A1880" i="5"/>
  <c r="A1881" i="5"/>
  <c r="A1882" i="5"/>
  <c r="A1883" i="5"/>
  <c r="A1884" i="5"/>
  <c r="A1885" i="5"/>
  <c r="A1886" i="5"/>
  <c r="A1887" i="5"/>
  <c r="A1888" i="5"/>
  <c r="A1889" i="5"/>
  <c r="A1890" i="5"/>
  <c r="A1891" i="5"/>
  <c r="A1892" i="5"/>
  <c r="A1893" i="5"/>
  <c r="A1894" i="5"/>
  <c r="A1895" i="5"/>
  <c r="A1896" i="5"/>
  <c r="A1897" i="5"/>
  <c r="A1898" i="5"/>
  <c r="A1899" i="5"/>
  <c r="A1900" i="5"/>
  <c r="A1901" i="5"/>
  <c r="A1902" i="5"/>
  <c r="A1903" i="5"/>
  <c r="A1904" i="5"/>
  <c r="A1905" i="5"/>
  <c r="A1906" i="5"/>
  <c r="A1907" i="5"/>
  <c r="A1908" i="5"/>
  <c r="A1909" i="5"/>
  <c r="A1910" i="5"/>
  <c r="A1911" i="5"/>
  <c r="A1912" i="5"/>
  <c r="A1913" i="5"/>
  <c r="A1914" i="5"/>
  <c r="A1915" i="5"/>
  <c r="A1916" i="5"/>
  <c r="A1917" i="5"/>
  <c r="A1918" i="5"/>
  <c r="A1919" i="5"/>
  <c r="A1920" i="5"/>
  <c r="A1921" i="5"/>
  <c r="A1922" i="5"/>
  <c r="K1356" i="8"/>
  <c r="D1356" i="31" s="1"/>
  <c r="K1357" i="8"/>
  <c r="D1357" i="31" s="1"/>
  <c r="K1358" i="8"/>
  <c r="D1358" i="31" s="1"/>
  <c r="K1359" i="8"/>
  <c r="D1359" i="31" s="1"/>
  <c r="K1360" i="8"/>
  <c r="D1360" i="31" s="1"/>
  <c r="K1361" i="8"/>
  <c r="D1361" i="31" s="1"/>
  <c r="K1362" i="8"/>
  <c r="D1362" i="31" s="1"/>
  <c r="K1363" i="8"/>
  <c r="D1363" i="31" s="1"/>
  <c r="K1364" i="8"/>
  <c r="D1364" i="31" s="1"/>
  <c r="K1365" i="8"/>
  <c r="D1365" i="31" s="1"/>
  <c r="K1366" i="8"/>
  <c r="D1366" i="31" s="1"/>
  <c r="K1367" i="8"/>
  <c r="D1367" i="31" s="1"/>
  <c r="K1368" i="8"/>
  <c r="D1368" i="31" s="1"/>
  <c r="K1369" i="8"/>
  <c r="D1369" i="31" s="1"/>
  <c r="K1370" i="8"/>
  <c r="D1370" i="31" s="1"/>
  <c r="K1371" i="8"/>
  <c r="D1371" i="31" s="1"/>
  <c r="K1372" i="8"/>
  <c r="D1372" i="31" s="1"/>
  <c r="K1373" i="8"/>
  <c r="D1373" i="31" s="1"/>
  <c r="K1374" i="8"/>
  <c r="D1374" i="31" s="1"/>
  <c r="K1375" i="8"/>
  <c r="D1375" i="31" s="1"/>
  <c r="K1376" i="8"/>
  <c r="D1376" i="31" s="1"/>
  <c r="K1377" i="8"/>
  <c r="D1377" i="31" s="1"/>
  <c r="K1378" i="8"/>
  <c r="D1378" i="31" s="1"/>
  <c r="K1379" i="8"/>
  <c r="D1379" i="31" s="1"/>
  <c r="K1380" i="8"/>
  <c r="D1380" i="31" s="1"/>
  <c r="K1381" i="8"/>
  <c r="D1381" i="31" s="1"/>
  <c r="K1382" i="8"/>
  <c r="D1382" i="31" s="1"/>
  <c r="K1383" i="8"/>
  <c r="D1383" i="31" s="1"/>
  <c r="K1384" i="8"/>
  <c r="D1384" i="31" s="1"/>
  <c r="K1385" i="8"/>
  <c r="D1385" i="31" s="1"/>
  <c r="K1386" i="8"/>
  <c r="D1386" i="31" s="1"/>
  <c r="K1387" i="8"/>
  <c r="D1387" i="31" s="1"/>
  <c r="K1388" i="8"/>
  <c r="D1388" i="31" s="1"/>
  <c r="K1389" i="8"/>
  <c r="D1389" i="31" s="1"/>
  <c r="K1390" i="8"/>
  <c r="D1390" i="31" s="1"/>
  <c r="K1391" i="8"/>
  <c r="D1391" i="31" s="1"/>
  <c r="K1392" i="8"/>
  <c r="D1392" i="31" s="1"/>
  <c r="K1393" i="8"/>
  <c r="D1393" i="31" s="1"/>
  <c r="K1394" i="8"/>
  <c r="D1394" i="31" s="1"/>
  <c r="K1395" i="8"/>
  <c r="D1395" i="31" s="1"/>
  <c r="K1396" i="8"/>
  <c r="D1396" i="31" s="1"/>
  <c r="K1397" i="8"/>
  <c r="D1397" i="31" s="1"/>
  <c r="K1398" i="8"/>
  <c r="D1398" i="31" s="1"/>
  <c r="K1399" i="8"/>
  <c r="D1399" i="31" s="1"/>
  <c r="K1400" i="8"/>
  <c r="D1400" i="31" s="1"/>
  <c r="K1401" i="8"/>
  <c r="D1401" i="31" s="1"/>
  <c r="K1402" i="8"/>
  <c r="D1402" i="31" s="1"/>
  <c r="K1403" i="8"/>
  <c r="D1403" i="31" s="1"/>
  <c r="K1404" i="8"/>
  <c r="D1404" i="31" s="1"/>
  <c r="K1405" i="8"/>
  <c r="D1405" i="31" s="1"/>
  <c r="K1406" i="8"/>
  <c r="D1406" i="31" s="1"/>
  <c r="K1407" i="8"/>
  <c r="D1407" i="31" s="1"/>
  <c r="K1408" i="8"/>
  <c r="D1408" i="31" s="1"/>
  <c r="K1409" i="8"/>
  <c r="D1409" i="31" s="1"/>
  <c r="K1410" i="8"/>
  <c r="D1410" i="31" s="1"/>
  <c r="K1411" i="8"/>
  <c r="D1411" i="31" s="1"/>
  <c r="K1412" i="8"/>
  <c r="D1412" i="31" s="1"/>
  <c r="K1413" i="8"/>
  <c r="D1413" i="31" s="1"/>
  <c r="K1414" i="8"/>
  <c r="D1414" i="31" s="1"/>
  <c r="K1415" i="8"/>
  <c r="D1415" i="31" s="1"/>
  <c r="K1416" i="8"/>
  <c r="D1416" i="31" s="1"/>
  <c r="K1417" i="8"/>
  <c r="D1417" i="31" s="1"/>
  <c r="K1418" i="8"/>
  <c r="D1418" i="31" s="1"/>
  <c r="K1419" i="8"/>
  <c r="D1419" i="31" s="1"/>
  <c r="K1420" i="8"/>
  <c r="D1420" i="31" s="1"/>
  <c r="K1421" i="8"/>
  <c r="D1421" i="31" s="1"/>
  <c r="K1422" i="8"/>
  <c r="D1422" i="31" s="1"/>
  <c r="K1423" i="8"/>
  <c r="D1423" i="31" s="1"/>
  <c r="K1424" i="8"/>
  <c r="D1424" i="31" s="1"/>
  <c r="K1425" i="8"/>
  <c r="D1425" i="31" s="1"/>
  <c r="K1426" i="8"/>
  <c r="D1426" i="31" s="1"/>
  <c r="K1427" i="8"/>
  <c r="D1427" i="31" s="1"/>
  <c r="K1428" i="8"/>
  <c r="D1428" i="31" s="1"/>
  <c r="K1429" i="8"/>
  <c r="D1429" i="31" s="1"/>
  <c r="K1430" i="8"/>
  <c r="D1430" i="31" s="1"/>
  <c r="K1431" i="8"/>
  <c r="D1431" i="31" s="1"/>
  <c r="K1432" i="8"/>
  <c r="D1432" i="31" s="1"/>
  <c r="K1433" i="8"/>
  <c r="D1433" i="31" s="1"/>
  <c r="K1434" i="8"/>
  <c r="D1434" i="31" s="1"/>
  <c r="K1435" i="8"/>
  <c r="D1435" i="31" s="1"/>
  <c r="K1436" i="8"/>
  <c r="D1436" i="31" s="1"/>
  <c r="K1437" i="8"/>
  <c r="D1437" i="31" s="1"/>
  <c r="K1438" i="8"/>
  <c r="D1438" i="31" s="1"/>
  <c r="K1439" i="8"/>
  <c r="D1439" i="31" s="1"/>
  <c r="K1440" i="8"/>
  <c r="D1440" i="31" s="1"/>
  <c r="K1441" i="8"/>
  <c r="D1441" i="31" s="1"/>
  <c r="K1442" i="8"/>
  <c r="D1442" i="31" s="1"/>
  <c r="K1443" i="8"/>
  <c r="D1443" i="31" s="1"/>
  <c r="K1444" i="8"/>
  <c r="D1444" i="31" s="1"/>
  <c r="K1445" i="8"/>
  <c r="D1445" i="31" s="1"/>
  <c r="K1446" i="8"/>
  <c r="D1446" i="31" s="1"/>
  <c r="K1447" i="8"/>
  <c r="D1447" i="31" s="1"/>
  <c r="K1448" i="8"/>
  <c r="D1448" i="31" s="1"/>
  <c r="K1449" i="8"/>
  <c r="D1449" i="31" s="1"/>
  <c r="K1450" i="8"/>
  <c r="D1450" i="31" s="1"/>
  <c r="K1451" i="8"/>
  <c r="D1451" i="31" s="1"/>
  <c r="K1452" i="8"/>
  <c r="D1452" i="31" s="1"/>
  <c r="K1453" i="8"/>
  <c r="D1453" i="31" s="1"/>
  <c r="K1454" i="8"/>
  <c r="D1454" i="31" s="1"/>
  <c r="K1455" i="8"/>
  <c r="D1455" i="31" s="1"/>
  <c r="K1456" i="8"/>
  <c r="D1456" i="31" s="1"/>
  <c r="K1457" i="8"/>
  <c r="D1457" i="31" s="1"/>
  <c r="K1458" i="8"/>
  <c r="D1458" i="31" s="1"/>
  <c r="K1459" i="8"/>
  <c r="D1459" i="31" s="1"/>
  <c r="K1460" i="8"/>
  <c r="D1460" i="31" s="1"/>
  <c r="K1461" i="8"/>
  <c r="D1461" i="31" s="1"/>
  <c r="K1462" i="8"/>
  <c r="D1462" i="31" s="1"/>
  <c r="K1463" i="8"/>
  <c r="D1463" i="31" s="1"/>
  <c r="K1464" i="8"/>
  <c r="D1464" i="31" s="1"/>
  <c r="K1465" i="8"/>
  <c r="D1465" i="31" s="1"/>
  <c r="K1466" i="8"/>
  <c r="D1466" i="31" s="1"/>
  <c r="K1467" i="8"/>
  <c r="D1467" i="31" s="1"/>
  <c r="K1468" i="8"/>
  <c r="D1468" i="31" s="1"/>
  <c r="K1469" i="8"/>
  <c r="D1469" i="31" s="1"/>
  <c r="K1470" i="8"/>
  <c r="D1470" i="31" s="1"/>
  <c r="K1471" i="8"/>
  <c r="D1471" i="31" s="1"/>
  <c r="K1472" i="8"/>
  <c r="D1472" i="31" s="1"/>
  <c r="K1473" i="8"/>
  <c r="D1473" i="31" s="1"/>
  <c r="K1474" i="8"/>
  <c r="D1474" i="31" s="1"/>
  <c r="K1475" i="8"/>
  <c r="D1475" i="31" s="1"/>
  <c r="K1476" i="8"/>
  <c r="D1476" i="31" s="1"/>
  <c r="K1477" i="8"/>
  <c r="D1477" i="31" s="1"/>
  <c r="K1478" i="8"/>
  <c r="D1478" i="31" s="1"/>
  <c r="K1479" i="8"/>
  <c r="D1479" i="31" s="1"/>
  <c r="K1480" i="8"/>
  <c r="D1480" i="31" s="1"/>
  <c r="K1481" i="8"/>
  <c r="D1481" i="31" s="1"/>
  <c r="K1482" i="8"/>
  <c r="D1482" i="31" s="1"/>
  <c r="K1483" i="8"/>
  <c r="D1483" i="31" s="1"/>
  <c r="K1484" i="8"/>
  <c r="D1484" i="31" s="1"/>
  <c r="K1485" i="8"/>
  <c r="D1485" i="31" s="1"/>
  <c r="K1486" i="8"/>
  <c r="D1486" i="31" s="1"/>
  <c r="K1487" i="8"/>
  <c r="D1487" i="31" s="1"/>
  <c r="K1488" i="8"/>
  <c r="D1488" i="31" s="1"/>
  <c r="K1489" i="8"/>
  <c r="D1489" i="31" s="1"/>
  <c r="K1490" i="8"/>
  <c r="D1490" i="31" s="1"/>
  <c r="K1491" i="8"/>
  <c r="D1491" i="31" s="1"/>
  <c r="K1492" i="8"/>
  <c r="D1492" i="31" s="1"/>
  <c r="K1493" i="8"/>
  <c r="D1493" i="31" s="1"/>
  <c r="K1494" i="8"/>
  <c r="D1494" i="31" s="1"/>
  <c r="K1495" i="8"/>
  <c r="D1495" i="31" s="1"/>
  <c r="K1496" i="8"/>
  <c r="D1496" i="31" s="1"/>
  <c r="K1497" i="8"/>
  <c r="D1497" i="31" s="1"/>
  <c r="K1498" i="8"/>
  <c r="D1498" i="31" s="1"/>
  <c r="K1499" i="8"/>
  <c r="D1499" i="31" s="1"/>
  <c r="K1500" i="8"/>
  <c r="D1500" i="31" s="1"/>
  <c r="K1501" i="8"/>
  <c r="D1501" i="31" s="1"/>
  <c r="K1502" i="8"/>
  <c r="D1502" i="31" s="1"/>
  <c r="K1503" i="8"/>
  <c r="D1503" i="31" s="1"/>
  <c r="K1504" i="8"/>
  <c r="D1504" i="31" s="1"/>
  <c r="K1505" i="8"/>
  <c r="D1505" i="31" s="1"/>
  <c r="K1506" i="8"/>
  <c r="D1506" i="31" s="1"/>
  <c r="K1507" i="8"/>
  <c r="D1507" i="31" s="1"/>
  <c r="K1508" i="8"/>
  <c r="D1508" i="31" s="1"/>
  <c r="K1509" i="8"/>
  <c r="D1509" i="31" s="1"/>
  <c r="K1510" i="8"/>
  <c r="D1510" i="31" s="1"/>
  <c r="K1511" i="8"/>
  <c r="D1511" i="31" s="1"/>
  <c r="K1512" i="8"/>
  <c r="D1512" i="31" s="1"/>
  <c r="K1513" i="8"/>
  <c r="D1513" i="31" s="1"/>
  <c r="K1514" i="8"/>
  <c r="D1514" i="31" s="1"/>
  <c r="K1515" i="8"/>
  <c r="D1515" i="31" s="1"/>
  <c r="K1516" i="8"/>
  <c r="D1516" i="31" s="1"/>
  <c r="K1517" i="8"/>
  <c r="D1517" i="31" s="1"/>
  <c r="K1518" i="8"/>
  <c r="D1518" i="31" s="1"/>
  <c r="K1519" i="8"/>
  <c r="D1519" i="31" s="1"/>
  <c r="K1520" i="8"/>
  <c r="D1520" i="31" s="1"/>
  <c r="K1521" i="8"/>
  <c r="D1521" i="31" s="1"/>
  <c r="K1522" i="8"/>
  <c r="D1522" i="31" s="1"/>
  <c r="K1523" i="8"/>
  <c r="D1523" i="31" s="1"/>
  <c r="K1524" i="8"/>
  <c r="D1524" i="31" s="1"/>
  <c r="K1525" i="8"/>
  <c r="D1525" i="31" s="1"/>
  <c r="K1526" i="8"/>
  <c r="D1526" i="31" s="1"/>
  <c r="K1527" i="8"/>
  <c r="D1527" i="31" s="1"/>
  <c r="K1528" i="8"/>
  <c r="D1528" i="31" s="1"/>
  <c r="K1529" i="8"/>
  <c r="D1529" i="31" s="1"/>
  <c r="K1530" i="8"/>
  <c r="D1530" i="31" s="1"/>
  <c r="K1531" i="8"/>
  <c r="D1531" i="31" s="1"/>
  <c r="K1532" i="8"/>
  <c r="D1532" i="31" s="1"/>
  <c r="K1533" i="8"/>
  <c r="D1533" i="31" s="1"/>
  <c r="K1534" i="8"/>
  <c r="D1534" i="31" s="1"/>
  <c r="K1535" i="8"/>
  <c r="D1535" i="31" s="1"/>
  <c r="K1536" i="8"/>
  <c r="D1536" i="31" s="1"/>
  <c r="K1537" i="8"/>
  <c r="D1537" i="31" s="1"/>
  <c r="K1538" i="8"/>
  <c r="D1538" i="31" s="1"/>
  <c r="K1539" i="8"/>
  <c r="D1539" i="31" s="1"/>
  <c r="K1540" i="8"/>
  <c r="D1540" i="31" s="1"/>
  <c r="K1541" i="8"/>
  <c r="D1541" i="31" s="1"/>
  <c r="K1542" i="8"/>
  <c r="D1542" i="31" s="1"/>
  <c r="K1543" i="8"/>
  <c r="D1543" i="31" s="1"/>
  <c r="K1544" i="8"/>
  <c r="D1544" i="31" s="1"/>
  <c r="K1545" i="8"/>
  <c r="D1545" i="31" s="1"/>
  <c r="K1546" i="8"/>
  <c r="D1546" i="31" s="1"/>
  <c r="K1547" i="8"/>
  <c r="D1547" i="31" s="1"/>
  <c r="K1548" i="8"/>
  <c r="D1548" i="31" s="1"/>
  <c r="K1549" i="8"/>
  <c r="D1549" i="31" s="1"/>
  <c r="K1550" i="8"/>
  <c r="D1550" i="31" s="1"/>
  <c r="K1551" i="8"/>
  <c r="D1551" i="31" s="1"/>
  <c r="K1552" i="8"/>
  <c r="D1552" i="31" s="1"/>
  <c r="K1553" i="8"/>
  <c r="D1553" i="31" s="1"/>
  <c r="K1554" i="8"/>
  <c r="D1554" i="31" s="1"/>
  <c r="K1555" i="8"/>
  <c r="D1555" i="31" s="1"/>
  <c r="K1556" i="8"/>
  <c r="D1556" i="31" s="1"/>
  <c r="K1557" i="8"/>
  <c r="D1557" i="31" s="1"/>
  <c r="K1558" i="8"/>
  <c r="D1558" i="31" s="1"/>
  <c r="K1559" i="8"/>
  <c r="D1559" i="31" s="1"/>
  <c r="K1560" i="8"/>
  <c r="D1560" i="31" s="1"/>
  <c r="K1561" i="8"/>
  <c r="D1561" i="31" s="1"/>
  <c r="K1562" i="8"/>
  <c r="D1562" i="31" s="1"/>
  <c r="K1563" i="8"/>
  <c r="D1563" i="31" s="1"/>
  <c r="K1564" i="8"/>
  <c r="D1564" i="31" s="1"/>
  <c r="K1565" i="8"/>
  <c r="D1565" i="31" s="1"/>
  <c r="K1566" i="8"/>
  <c r="D1566" i="31" s="1"/>
  <c r="K1567" i="8"/>
  <c r="D1567" i="31" s="1"/>
  <c r="K1568" i="8"/>
  <c r="D1568" i="31" s="1"/>
  <c r="K1569" i="8"/>
  <c r="D1569" i="31" s="1"/>
  <c r="K1570" i="8"/>
  <c r="D1570" i="31" s="1"/>
  <c r="K1571" i="8"/>
  <c r="D1571" i="31" s="1"/>
  <c r="K1572" i="8"/>
  <c r="D1572" i="31" s="1"/>
  <c r="K1573" i="8"/>
  <c r="D1573" i="31" s="1"/>
  <c r="K1574" i="8"/>
  <c r="D1574" i="31" s="1"/>
  <c r="K1575" i="8"/>
  <c r="D1575" i="31" s="1"/>
  <c r="K1576" i="8"/>
  <c r="D1576" i="31" s="1"/>
  <c r="K1577" i="8"/>
  <c r="D1577" i="31" s="1"/>
  <c r="K1578" i="8"/>
  <c r="D1578" i="31" s="1"/>
  <c r="K1579" i="8"/>
  <c r="D1579" i="31" s="1"/>
  <c r="K1580" i="8"/>
  <c r="D1580" i="31" s="1"/>
  <c r="K1581" i="8"/>
  <c r="D1581" i="31" s="1"/>
  <c r="K1582" i="8"/>
  <c r="D1582" i="31" s="1"/>
  <c r="K1583" i="8"/>
  <c r="D1583" i="31" s="1"/>
  <c r="K1584" i="8"/>
  <c r="D1584" i="31" s="1"/>
  <c r="K1585" i="8"/>
  <c r="D1585" i="31" s="1"/>
  <c r="K1586" i="8"/>
  <c r="D1586" i="31" s="1"/>
  <c r="K1587" i="8"/>
  <c r="D1587" i="31" s="1"/>
  <c r="K1588" i="8"/>
  <c r="D1588" i="31" s="1"/>
  <c r="K1589" i="8"/>
  <c r="D1589" i="31" s="1"/>
  <c r="K1590" i="8"/>
  <c r="D1590" i="31" s="1"/>
  <c r="K1591" i="8"/>
  <c r="D1591" i="31" s="1"/>
  <c r="K1592" i="8"/>
  <c r="D1592" i="31" s="1"/>
  <c r="K1593" i="8"/>
  <c r="D1593" i="31" s="1"/>
  <c r="K1594" i="8"/>
  <c r="D1594" i="31" s="1"/>
  <c r="K1595" i="8"/>
  <c r="D1595" i="31" s="1"/>
  <c r="K1596" i="8"/>
  <c r="D1596" i="31" s="1"/>
  <c r="K1597" i="8"/>
  <c r="D1597" i="31" s="1"/>
  <c r="K1598" i="8"/>
  <c r="D1598" i="31" s="1"/>
  <c r="K1599" i="8"/>
  <c r="D1599" i="31" s="1"/>
  <c r="K1600" i="8"/>
  <c r="D1600" i="31" s="1"/>
  <c r="K1601" i="8"/>
  <c r="D1601" i="31" s="1"/>
  <c r="K1602" i="8"/>
  <c r="D1602" i="31" s="1"/>
  <c r="K1603" i="8"/>
  <c r="D1603" i="31" s="1"/>
  <c r="K1604" i="8"/>
  <c r="D1604" i="31" s="1"/>
  <c r="K1605" i="8"/>
  <c r="D1605" i="31" s="1"/>
  <c r="K1606" i="8"/>
  <c r="D1606" i="31" s="1"/>
  <c r="K1607" i="8"/>
  <c r="D1607" i="31" s="1"/>
  <c r="K1608" i="8"/>
  <c r="D1608" i="31" s="1"/>
  <c r="K1609" i="8"/>
  <c r="D1609" i="31" s="1"/>
  <c r="K1610" i="8"/>
  <c r="D1610" i="31" s="1"/>
  <c r="K1611" i="8"/>
  <c r="D1611" i="31" s="1"/>
  <c r="K1612" i="8"/>
  <c r="D1612" i="31" s="1"/>
  <c r="K1613" i="8"/>
  <c r="D1613" i="31" s="1"/>
  <c r="K1614" i="8"/>
  <c r="D1614" i="31" s="1"/>
  <c r="K1615" i="8"/>
  <c r="D1615" i="31" s="1"/>
  <c r="K1616" i="8"/>
  <c r="D1616" i="31" s="1"/>
  <c r="K1617" i="8"/>
  <c r="D1617" i="31" s="1"/>
  <c r="K1618" i="8"/>
  <c r="D1618" i="31" s="1"/>
  <c r="K1619" i="8"/>
  <c r="D1619" i="31" s="1"/>
  <c r="K1620" i="8"/>
  <c r="D1620" i="31" s="1"/>
  <c r="K1621" i="8"/>
  <c r="D1621" i="31" s="1"/>
  <c r="K1622" i="8"/>
  <c r="D1622" i="31" s="1"/>
  <c r="K1623" i="8"/>
  <c r="D1623" i="31" s="1"/>
  <c r="K1624" i="8"/>
  <c r="D1624" i="31" s="1"/>
  <c r="K1625" i="8"/>
  <c r="D1625" i="31" s="1"/>
  <c r="K1626" i="8"/>
  <c r="D1626" i="31" s="1"/>
  <c r="K1627" i="8"/>
  <c r="D1627" i="31" s="1"/>
  <c r="K1628" i="8"/>
  <c r="D1628" i="31" s="1"/>
  <c r="K1629" i="8"/>
  <c r="D1629" i="31" s="1"/>
  <c r="K1630" i="8"/>
  <c r="D1630" i="31" s="1"/>
  <c r="K1631" i="8"/>
  <c r="D1631" i="31" s="1"/>
  <c r="K1632" i="8"/>
  <c r="D1632" i="31" s="1"/>
  <c r="K1633" i="8"/>
  <c r="D1633" i="31" s="1"/>
  <c r="K1634" i="8"/>
  <c r="D1634" i="31" s="1"/>
  <c r="K1635" i="8"/>
  <c r="D1635" i="31" s="1"/>
  <c r="K1636" i="8"/>
  <c r="D1636" i="31" s="1"/>
  <c r="K1637" i="8"/>
  <c r="D1637" i="31" s="1"/>
  <c r="K1638" i="8"/>
  <c r="D1638" i="31" s="1"/>
  <c r="K1639" i="8"/>
  <c r="D1639" i="31" s="1"/>
  <c r="K1640" i="8"/>
  <c r="D1640" i="31" s="1"/>
  <c r="K1641" i="8"/>
  <c r="D1641" i="31" s="1"/>
  <c r="K1642" i="8"/>
  <c r="D1642" i="31" s="1"/>
  <c r="K1643" i="8"/>
  <c r="D1643" i="31" s="1"/>
  <c r="K1644" i="8"/>
  <c r="D1644" i="31" s="1"/>
  <c r="K1645" i="8"/>
  <c r="D1645" i="31" s="1"/>
  <c r="K1646" i="8"/>
  <c r="D1646" i="31" s="1"/>
  <c r="K1647" i="8"/>
  <c r="D1647" i="31" s="1"/>
  <c r="K1648" i="8"/>
  <c r="D1648" i="31" s="1"/>
  <c r="K1649" i="8"/>
  <c r="D1649" i="31" s="1"/>
  <c r="K1650" i="8"/>
  <c r="D1650" i="31" s="1"/>
  <c r="K1651" i="8"/>
  <c r="D1651" i="31" s="1"/>
  <c r="K1652" i="8"/>
  <c r="D1652" i="31" s="1"/>
  <c r="K1653" i="8"/>
  <c r="D1653" i="31" s="1"/>
  <c r="K1654" i="8"/>
  <c r="D1654" i="31" s="1"/>
  <c r="K1655" i="8"/>
  <c r="D1655" i="31" s="1"/>
  <c r="K1656" i="8"/>
  <c r="D1656" i="31" s="1"/>
  <c r="K1657" i="8"/>
  <c r="D1657" i="31" s="1"/>
  <c r="K1658" i="8"/>
  <c r="D1658" i="31" s="1"/>
  <c r="K1659" i="8"/>
  <c r="D1659" i="31" s="1"/>
  <c r="K1660" i="8"/>
  <c r="D1660" i="31" s="1"/>
  <c r="K1661" i="8"/>
  <c r="D1661" i="31" s="1"/>
  <c r="K1662" i="8"/>
  <c r="D1662" i="31" s="1"/>
  <c r="K1663" i="8"/>
  <c r="D1663" i="31" s="1"/>
  <c r="K1664" i="8"/>
  <c r="D1664" i="31" s="1"/>
  <c r="K1665" i="8"/>
  <c r="D1665" i="31" s="1"/>
  <c r="K1666" i="8"/>
  <c r="D1666" i="31" s="1"/>
  <c r="K1667" i="8"/>
  <c r="D1667" i="31" s="1"/>
  <c r="K1668" i="8"/>
  <c r="D1668" i="31" s="1"/>
  <c r="K1669" i="8"/>
  <c r="D1669" i="31" s="1"/>
  <c r="K1670" i="8"/>
  <c r="D1670" i="31" s="1"/>
  <c r="K1671" i="8"/>
  <c r="D1671" i="31" s="1"/>
  <c r="K1672" i="8"/>
  <c r="D1672" i="31" s="1"/>
  <c r="K1673" i="8"/>
  <c r="D1673" i="31" s="1"/>
  <c r="K1674" i="8"/>
  <c r="D1674" i="31" s="1"/>
  <c r="K1675" i="8"/>
  <c r="D1675" i="31" s="1"/>
  <c r="K1676" i="8"/>
  <c r="D1676" i="31" s="1"/>
  <c r="K1677" i="8"/>
  <c r="D1677" i="31" s="1"/>
  <c r="K1678" i="8"/>
  <c r="D1678" i="31" s="1"/>
  <c r="K1679" i="8"/>
  <c r="D1679" i="31" s="1"/>
  <c r="K1680" i="8"/>
  <c r="D1680" i="31" s="1"/>
  <c r="K1681" i="8"/>
  <c r="D1681" i="31" s="1"/>
  <c r="K1682" i="8"/>
  <c r="D1682" i="31" s="1"/>
  <c r="K1683" i="8"/>
  <c r="D1683" i="31" s="1"/>
  <c r="K1684" i="8"/>
  <c r="D1684" i="31" s="1"/>
  <c r="K1685" i="8"/>
  <c r="D1685" i="31" s="1"/>
  <c r="K1686" i="8"/>
  <c r="D1686" i="31" s="1"/>
  <c r="K1687" i="8"/>
  <c r="D1687" i="31" s="1"/>
  <c r="K1688" i="8"/>
  <c r="D1688" i="31" s="1"/>
  <c r="K1689" i="8"/>
  <c r="D1689" i="31" s="1"/>
  <c r="K1690" i="8"/>
  <c r="D1690" i="31" s="1"/>
  <c r="K1691" i="8"/>
  <c r="D1691" i="31" s="1"/>
  <c r="K1692" i="8"/>
  <c r="D1692" i="31" s="1"/>
  <c r="K1693" i="8"/>
  <c r="D1693" i="31" s="1"/>
  <c r="K1694" i="8"/>
  <c r="D1694" i="31" s="1"/>
  <c r="K1695" i="8"/>
  <c r="D1695" i="31" s="1"/>
  <c r="K1696" i="8"/>
  <c r="D1696" i="31" s="1"/>
  <c r="K1697" i="8"/>
  <c r="D1697" i="31" s="1"/>
  <c r="K1698" i="8"/>
  <c r="D1698" i="31" s="1"/>
  <c r="K1699" i="8"/>
  <c r="D1699" i="31" s="1"/>
  <c r="K1700" i="8"/>
  <c r="D1700" i="31" s="1"/>
  <c r="K1701" i="8"/>
  <c r="D1701" i="31" s="1"/>
  <c r="K1702" i="8"/>
  <c r="D1702" i="31" s="1"/>
  <c r="K1703" i="8"/>
  <c r="D1703" i="31" s="1"/>
  <c r="K1704" i="8"/>
  <c r="D1704" i="31" s="1"/>
  <c r="K1705" i="8"/>
  <c r="D1705" i="31" s="1"/>
  <c r="K1706" i="8"/>
  <c r="D1706" i="31" s="1"/>
  <c r="K1707" i="8"/>
  <c r="D1707" i="31" s="1"/>
  <c r="K1708" i="8"/>
  <c r="D1708" i="31" s="1"/>
  <c r="K1709" i="8"/>
  <c r="D1709" i="31" s="1"/>
  <c r="K1710" i="8"/>
  <c r="D1710" i="31" s="1"/>
  <c r="K1711" i="8"/>
  <c r="D1711" i="31" s="1"/>
  <c r="K1712" i="8"/>
  <c r="D1712" i="31" s="1"/>
  <c r="K1713" i="8"/>
  <c r="D1713" i="31" s="1"/>
  <c r="K1714" i="8"/>
  <c r="D1714" i="31" s="1"/>
  <c r="K1715" i="8"/>
  <c r="D1715" i="31" s="1"/>
  <c r="K1716" i="8"/>
  <c r="D1716" i="31" s="1"/>
  <c r="K1717" i="8"/>
  <c r="D1717" i="31" s="1"/>
  <c r="K1718" i="8"/>
  <c r="D1718" i="31" s="1"/>
  <c r="K1719" i="8"/>
  <c r="D1719" i="31" s="1"/>
  <c r="K1720" i="8"/>
  <c r="D1720" i="31" s="1"/>
  <c r="K1721" i="8"/>
  <c r="D1721" i="31" s="1"/>
  <c r="K1722" i="8"/>
  <c r="D1722" i="31" s="1"/>
  <c r="K1723" i="8"/>
  <c r="D1723" i="31" s="1"/>
  <c r="K1724" i="8"/>
  <c r="D1724" i="31" s="1"/>
  <c r="K1725" i="8"/>
  <c r="D1725" i="31" s="1"/>
  <c r="K1726" i="8"/>
  <c r="D1726" i="31" s="1"/>
  <c r="K1727" i="8"/>
  <c r="D1727" i="31" s="1"/>
  <c r="K1728" i="8"/>
  <c r="D1728" i="31" s="1"/>
  <c r="K1729" i="8"/>
  <c r="D1729" i="31" s="1"/>
  <c r="K1730" i="8"/>
  <c r="D1730" i="31" s="1"/>
  <c r="K1731" i="8"/>
  <c r="D1731" i="31" s="1"/>
  <c r="K1732" i="8"/>
  <c r="D1732" i="31" s="1"/>
  <c r="K1733" i="8"/>
  <c r="D1733" i="31" s="1"/>
  <c r="K1734" i="8"/>
  <c r="D1734" i="31" s="1"/>
  <c r="K1735" i="8"/>
  <c r="D1735" i="31" s="1"/>
  <c r="K1736" i="8"/>
  <c r="D1736" i="31" s="1"/>
  <c r="K1737" i="8"/>
  <c r="D1737" i="31" s="1"/>
  <c r="K1738" i="8"/>
  <c r="D1738" i="31" s="1"/>
  <c r="K1739" i="8"/>
  <c r="D1739" i="31" s="1"/>
  <c r="K1740" i="8"/>
  <c r="D1740" i="31" s="1"/>
  <c r="K1741" i="8"/>
  <c r="D1741" i="31" s="1"/>
  <c r="K1742" i="8"/>
  <c r="D1742" i="31" s="1"/>
  <c r="K1743" i="8"/>
  <c r="D1743" i="31" s="1"/>
  <c r="K1744" i="8"/>
  <c r="D1744" i="31" s="1"/>
  <c r="K1745" i="8"/>
  <c r="D1745" i="31" s="1"/>
  <c r="K1746" i="8"/>
  <c r="D1746" i="31" s="1"/>
  <c r="K1747" i="8"/>
  <c r="D1747" i="31" s="1"/>
  <c r="K1748" i="8"/>
  <c r="D1748" i="31" s="1"/>
  <c r="K1749" i="8"/>
  <c r="D1749" i="31" s="1"/>
  <c r="K1750" i="8"/>
  <c r="D1750" i="31" s="1"/>
  <c r="K1751" i="8"/>
  <c r="D1751" i="31" s="1"/>
  <c r="K1752" i="8"/>
  <c r="D1752" i="31" s="1"/>
  <c r="K1753" i="8"/>
  <c r="D1753" i="31" s="1"/>
  <c r="K1754" i="8"/>
  <c r="D1754" i="31" s="1"/>
  <c r="K1755" i="8"/>
  <c r="D1755" i="31" s="1"/>
  <c r="K1756" i="8"/>
  <c r="D1756" i="31" s="1"/>
  <c r="K1757" i="8"/>
  <c r="D1757" i="31" s="1"/>
  <c r="K1758" i="8"/>
  <c r="D1758" i="31" s="1"/>
  <c r="K1759" i="8"/>
  <c r="D1759" i="31" s="1"/>
  <c r="K1760" i="8"/>
  <c r="D1760" i="31" s="1"/>
  <c r="K1761" i="8"/>
  <c r="D1761" i="31" s="1"/>
  <c r="K1762" i="8"/>
  <c r="D1762" i="31" s="1"/>
  <c r="K1763" i="8"/>
  <c r="D1763" i="31" s="1"/>
  <c r="K1764" i="8"/>
  <c r="D1764" i="31" s="1"/>
  <c r="K1765" i="8"/>
  <c r="D1765" i="31" s="1"/>
  <c r="K1766" i="8"/>
  <c r="D1766" i="31" s="1"/>
  <c r="K1767" i="8"/>
  <c r="D1767" i="31" s="1"/>
  <c r="K1768" i="8"/>
  <c r="D1768" i="31" s="1"/>
  <c r="K1769" i="8"/>
  <c r="D1769" i="31" s="1"/>
  <c r="K1770" i="8"/>
  <c r="D1770" i="31" s="1"/>
  <c r="K1771" i="8"/>
  <c r="D1771" i="31" s="1"/>
  <c r="K1772" i="8"/>
  <c r="D1772" i="31" s="1"/>
  <c r="K1773" i="8"/>
  <c r="D1773" i="31" s="1"/>
  <c r="K1774" i="8"/>
  <c r="D1774" i="31" s="1"/>
  <c r="K1775" i="8"/>
  <c r="D1775" i="31" s="1"/>
  <c r="K1776" i="8"/>
  <c r="D1776" i="31" s="1"/>
  <c r="K1777" i="8"/>
  <c r="D1777" i="31" s="1"/>
  <c r="K1778" i="8"/>
  <c r="D1778" i="31" s="1"/>
  <c r="K1779" i="8"/>
  <c r="D1779" i="31" s="1"/>
  <c r="K1780" i="8"/>
  <c r="D1780" i="31" s="1"/>
  <c r="K1781" i="8"/>
  <c r="D1781" i="31" s="1"/>
  <c r="K1782" i="8"/>
  <c r="D1782" i="31" s="1"/>
  <c r="K1783" i="8"/>
  <c r="D1783" i="31" s="1"/>
  <c r="K1784" i="8"/>
  <c r="D1784" i="31" s="1"/>
  <c r="K1785" i="8"/>
  <c r="D1785" i="31" s="1"/>
  <c r="K1786" i="8"/>
  <c r="D1786" i="31" s="1"/>
  <c r="K1787" i="8"/>
  <c r="D1787" i="31" s="1"/>
  <c r="K1788" i="8"/>
  <c r="D1788" i="31" s="1"/>
  <c r="K1789" i="8"/>
  <c r="D1789" i="31" s="1"/>
  <c r="K1790" i="8"/>
  <c r="D1790" i="31" s="1"/>
  <c r="K1791" i="8"/>
  <c r="D1791" i="31" s="1"/>
  <c r="K1792" i="8"/>
  <c r="D1792" i="31" s="1"/>
  <c r="K1793" i="8"/>
  <c r="D1793" i="31" s="1"/>
  <c r="K1794" i="8"/>
  <c r="D1794" i="31" s="1"/>
  <c r="K1795" i="8"/>
  <c r="D1795" i="31" s="1"/>
  <c r="K1796" i="8"/>
  <c r="D1796" i="31" s="1"/>
  <c r="K1797" i="8"/>
  <c r="D1797" i="31" s="1"/>
  <c r="K1798" i="8"/>
  <c r="D1798" i="31" s="1"/>
  <c r="K1799" i="8"/>
  <c r="D1799" i="31" s="1"/>
  <c r="K1800" i="8"/>
  <c r="D1800" i="31" s="1"/>
  <c r="K1801" i="8"/>
  <c r="D1801" i="31" s="1"/>
  <c r="K1802" i="8"/>
  <c r="D1802" i="31" s="1"/>
  <c r="K1803" i="8"/>
  <c r="D1803" i="31" s="1"/>
  <c r="K1804" i="8"/>
  <c r="D1804" i="31" s="1"/>
  <c r="K1805" i="8"/>
  <c r="D1805" i="31" s="1"/>
  <c r="K1806" i="8"/>
  <c r="D1806" i="31" s="1"/>
  <c r="K1807" i="8"/>
  <c r="D1807" i="31" s="1"/>
  <c r="K1808" i="8"/>
  <c r="D1808" i="31" s="1"/>
  <c r="K1809" i="8"/>
  <c r="D1809" i="31" s="1"/>
  <c r="K1810" i="8"/>
  <c r="D1810" i="31" s="1"/>
  <c r="K1811" i="8"/>
  <c r="D1811" i="31" s="1"/>
  <c r="K1812" i="8"/>
  <c r="D1812" i="31" s="1"/>
  <c r="K1813" i="8"/>
  <c r="D1813" i="31" s="1"/>
  <c r="K1814" i="8"/>
  <c r="D1814" i="31" s="1"/>
  <c r="K1815" i="8"/>
  <c r="D1815" i="31" s="1"/>
  <c r="K1816" i="8"/>
  <c r="D1816" i="31" s="1"/>
  <c r="K1817" i="8"/>
  <c r="D1817" i="31" s="1"/>
  <c r="K1818" i="8"/>
  <c r="D1818" i="31" s="1"/>
  <c r="K1819" i="8"/>
  <c r="D1819" i="31" s="1"/>
  <c r="K1820" i="8"/>
  <c r="D1820" i="31" s="1"/>
  <c r="K1821" i="8"/>
  <c r="D1821" i="31" s="1"/>
  <c r="K1822" i="8"/>
  <c r="D1822" i="31" s="1"/>
  <c r="K1823" i="8"/>
  <c r="D1823" i="31" s="1"/>
  <c r="K1824" i="8"/>
  <c r="D1824" i="31" s="1"/>
  <c r="K1825" i="8"/>
  <c r="D1825" i="31" s="1"/>
  <c r="K1826" i="8"/>
  <c r="D1826" i="31" s="1"/>
  <c r="K1827" i="8"/>
  <c r="D1827" i="31" s="1"/>
  <c r="K1828" i="8"/>
  <c r="D1828" i="31" s="1"/>
  <c r="K1829" i="8"/>
  <c r="D1829" i="31" s="1"/>
  <c r="K1830" i="8"/>
  <c r="D1830" i="31" s="1"/>
  <c r="K1831" i="8"/>
  <c r="D1831" i="31" s="1"/>
  <c r="K1832" i="8"/>
  <c r="D1832" i="31" s="1"/>
  <c r="K1833" i="8"/>
  <c r="D1833" i="31" s="1"/>
  <c r="K1834" i="8"/>
  <c r="D1834" i="31" s="1"/>
  <c r="K1835" i="8"/>
  <c r="D1835" i="31" s="1"/>
  <c r="K1836" i="8"/>
  <c r="D1836" i="31" s="1"/>
  <c r="K1837" i="8"/>
  <c r="D1837" i="31" s="1"/>
  <c r="K1838" i="8"/>
  <c r="D1838" i="31" s="1"/>
  <c r="K1839" i="8"/>
  <c r="D1839" i="31" s="1"/>
  <c r="K1840" i="8"/>
  <c r="D1840" i="31" s="1"/>
  <c r="K1841" i="8"/>
  <c r="D1841" i="31" s="1"/>
  <c r="K1842" i="8"/>
  <c r="D1842" i="31" s="1"/>
  <c r="K1843" i="8"/>
  <c r="D1843" i="31" s="1"/>
  <c r="K1844" i="8"/>
  <c r="D1844" i="31" s="1"/>
  <c r="K1845" i="8"/>
  <c r="D1845" i="31" s="1"/>
  <c r="K1846" i="8"/>
  <c r="D1846" i="31" s="1"/>
  <c r="K1847" i="8"/>
  <c r="D1847" i="31" s="1"/>
  <c r="K1848" i="8"/>
  <c r="D1848" i="31" s="1"/>
  <c r="K1849" i="8"/>
  <c r="D1849" i="31" s="1"/>
  <c r="K1850" i="8"/>
  <c r="D1850" i="31" s="1"/>
  <c r="K1851" i="8"/>
  <c r="D1851" i="31" s="1"/>
  <c r="K1852" i="8"/>
  <c r="D1852" i="31" s="1"/>
  <c r="K1853" i="8"/>
  <c r="D1853" i="31" s="1"/>
  <c r="K1854" i="8"/>
  <c r="D1854" i="31" s="1"/>
  <c r="K1855" i="8"/>
  <c r="D1855" i="31" s="1"/>
  <c r="K1856" i="8"/>
  <c r="D1856" i="31" s="1"/>
  <c r="K1857" i="8"/>
  <c r="D1857" i="31" s="1"/>
  <c r="K1858" i="8"/>
  <c r="D1858" i="31" s="1"/>
  <c r="K1859" i="8"/>
  <c r="D1859" i="31" s="1"/>
  <c r="K1860" i="8"/>
  <c r="D1860" i="31" s="1"/>
  <c r="K1861" i="8"/>
  <c r="D1861" i="31" s="1"/>
  <c r="K1862" i="8"/>
  <c r="D1862" i="31" s="1"/>
  <c r="K1863" i="8"/>
  <c r="D1863" i="31" s="1"/>
  <c r="K1864" i="8"/>
  <c r="D1864" i="31" s="1"/>
  <c r="K1865" i="8"/>
  <c r="D1865" i="31" s="1"/>
  <c r="K1866" i="8"/>
  <c r="D1866" i="31" s="1"/>
  <c r="K1867" i="8"/>
  <c r="D1867" i="31" s="1"/>
  <c r="K1868" i="8"/>
  <c r="D1868" i="31" s="1"/>
  <c r="K1869" i="8"/>
  <c r="D1869" i="31" s="1"/>
  <c r="K1870" i="8"/>
  <c r="D1870" i="31" s="1"/>
  <c r="K1871" i="8"/>
  <c r="D1871" i="31" s="1"/>
  <c r="K1872" i="8"/>
  <c r="D1872" i="31" s="1"/>
  <c r="K1873" i="8"/>
  <c r="D1873" i="31" s="1"/>
  <c r="K1874" i="8"/>
  <c r="D1874" i="31" s="1"/>
  <c r="K1875" i="8"/>
  <c r="D1875" i="31" s="1"/>
  <c r="K1876" i="8"/>
  <c r="D1876" i="31" s="1"/>
  <c r="K1877" i="8"/>
  <c r="D1877" i="31" s="1"/>
  <c r="K1878" i="8"/>
  <c r="D1878" i="31" s="1"/>
  <c r="K1879" i="8"/>
  <c r="D1879" i="31" s="1"/>
  <c r="K1880" i="8"/>
  <c r="D1880" i="31" s="1"/>
  <c r="K1881" i="8"/>
  <c r="D1881" i="31" s="1"/>
  <c r="K1882" i="8"/>
  <c r="D1882" i="31" s="1"/>
  <c r="K1883" i="8"/>
  <c r="D1883" i="31" s="1"/>
  <c r="K1884" i="8"/>
  <c r="D1884" i="31" s="1"/>
  <c r="K1885" i="8"/>
  <c r="D1885" i="31" s="1"/>
  <c r="K1886" i="8"/>
  <c r="D1886" i="31" s="1"/>
  <c r="K1887" i="8"/>
  <c r="D1887" i="31" s="1"/>
  <c r="K1888" i="8"/>
  <c r="D1888" i="31" s="1"/>
  <c r="K1889" i="8"/>
  <c r="D1889" i="31" s="1"/>
  <c r="K1890" i="8"/>
  <c r="D1890" i="31" s="1"/>
  <c r="K1891" i="8"/>
  <c r="D1891" i="31" s="1"/>
  <c r="K1892" i="8"/>
  <c r="D1892" i="31" s="1"/>
  <c r="K1893" i="8"/>
  <c r="D1893" i="31" s="1"/>
  <c r="K1894" i="8"/>
  <c r="D1894" i="31" s="1"/>
  <c r="K1895" i="8"/>
  <c r="D1895" i="31" s="1"/>
  <c r="K1896" i="8"/>
  <c r="D1896" i="31" s="1"/>
  <c r="K1897" i="8"/>
  <c r="D1897" i="31" s="1"/>
  <c r="K1898" i="8"/>
  <c r="D1898" i="31" s="1"/>
  <c r="K1899" i="8"/>
  <c r="D1899" i="31" s="1"/>
  <c r="K1900" i="8"/>
  <c r="D1900" i="31" s="1"/>
  <c r="K1901" i="8"/>
  <c r="D1901" i="31" s="1"/>
  <c r="K1902" i="8"/>
  <c r="D1902" i="31" s="1"/>
  <c r="K1903" i="8"/>
  <c r="D1903" i="31" s="1"/>
  <c r="K1904" i="8"/>
  <c r="D1904" i="31" s="1"/>
  <c r="K1905" i="8"/>
  <c r="D1905" i="31" s="1"/>
  <c r="K1906" i="8"/>
  <c r="D1906" i="31" s="1"/>
  <c r="K1907" i="8"/>
  <c r="D1907" i="31" s="1"/>
  <c r="K1908" i="8"/>
  <c r="D1908" i="31" s="1"/>
  <c r="K1909" i="8"/>
  <c r="D1909" i="31" s="1"/>
  <c r="K1910" i="8"/>
  <c r="D1910" i="31" s="1"/>
  <c r="K1911" i="8"/>
  <c r="D1911" i="31" s="1"/>
  <c r="K1912" i="8"/>
  <c r="D1912" i="31" s="1"/>
  <c r="K1913" i="8"/>
  <c r="D1913" i="31" s="1"/>
  <c r="K1914" i="8"/>
  <c r="D1914" i="31" s="1"/>
  <c r="K1915" i="8"/>
  <c r="D1915" i="31" s="1"/>
  <c r="K1916" i="8"/>
  <c r="D1916" i="31" s="1"/>
  <c r="K1917" i="8"/>
  <c r="D1917" i="31" s="1"/>
  <c r="K1918" i="8"/>
  <c r="D1918" i="31" s="1"/>
  <c r="K1919" i="8"/>
  <c r="D1919" i="31" s="1"/>
  <c r="K1920" i="8"/>
  <c r="D1920" i="31" s="1"/>
  <c r="K1921" i="8"/>
  <c r="D1921" i="31" s="1"/>
  <c r="K1922" i="8"/>
  <c r="D1922" i="31" s="1"/>
  <c r="K1923" i="8"/>
  <c r="D1923" i="31" s="1"/>
  <c r="K1924" i="8"/>
  <c r="D1924" i="31" s="1"/>
  <c r="K1355" i="8"/>
  <c r="D1355" i="31" s="1"/>
  <c r="K1354" i="8"/>
  <c r="D1354" i="31" s="1"/>
  <c r="K1353" i="8"/>
  <c r="D1353" i="31" s="1"/>
  <c r="K1352" i="8"/>
  <c r="D1352" i="31" s="1"/>
  <c r="K1351" i="8"/>
  <c r="D1351" i="31" s="1"/>
  <c r="K1350" i="8"/>
  <c r="D1350" i="31" s="1"/>
  <c r="K1349" i="8"/>
  <c r="D1349" i="31" s="1"/>
  <c r="K1348" i="8"/>
  <c r="D1348" i="31" s="1"/>
  <c r="K1347" i="8"/>
  <c r="D1347" i="31" s="1"/>
  <c r="K1346" i="8"/>
  <c r="D1346" i="31" s="1"/>
  <c r="K1345" i="8"/>
  <c r="D1345" i="31" s="1"/>
  <c r="K1344" i="8"/>
  <c r="D1344" i="31" s="1"/>
  <c r="K1343" i="8"/>
  <c r="D1343" i="31" s="1"/>
  <c r="K1342" i="8"/>
  <c r="D1342" i="31" s="1"/>
  <c r="K1341" i="8"/>
  <c r="D1341" i="31" s="1"/>
  <c r="K1340" i="8"/>
  <c r="D1340" i="31" s="1"/>
  <c r="K1339" i="8"/>
  <c r="D1339" i="31" s="1"/>
  <c r="K1338" i="8"/>
  <c r="D1338" i="31" s="1"/>
  <c r="K1337" i="8"/>
  <c r="D1337" i="31" s="1"/>
  <c r="K1336" i="8"/>
  <c r="D1336" i="31" s="1"/>
  <c r="K1335" i="8"/>
  <c r="D1335" i="31" s="1"/>
  <c r="K1334" i="8"/>
  <c r="D1334" i="31" s="1"/>
  <c r="K1333" i="8"/>
  <c r="D1333" i="31" s="1"/>
  <c r="K1332" i="8"/>
  <c r="D1332" i="31" s="1"/>
  <c r="K1331" i="8"/>
  <c r="D1331" i="31" s="1"/>
  <c r="K1330" i="8"/>
  <c r="D1330" i="31" s="1"/>
  <c r="K1329" i="8"/>
  <c r="D1329" i="31" s="1"/>
  <c r="K1328" i="8"/>
  <c r="D1328" i="31" s="1"/>
  <c r="K1327" i="8"/>
  <c r="D1327" i="31" s="1"/>
  <c r="K1326" i="8"/>
  <c r="D1326" i="31" s="1"/>
  <c r="K1325" i="8"/>
  <c r="D1325" i="31" s="1"/>
  <c r="K1324" i="8"/>
  <c r="D1324" i="31" s="1"/>
  <c r="K1323" i="8"/>
  <c r="D1323" i="31" s="1"/>
  <c r="K1322" i="8"/>
  <c r="D1322" i="31" s="1"/>
  <c r="K1321" i="8"/>
  <c r="D1321" i="31" s="1"/>
  <c r="K1320" i="8"/>
  <c r="D1320" i="31" s="1"/>
  <c r="K1319" i="8"/>
  <c r="D1319" i="31" s="1"/>
  <c r="K1318" i="8"/>
  <c r="D1318" i="31" s="1"/>
  <c r="K1317" i="8"/>
  <c r="D1317" i="31" s="1"/>
  <c r="K1316" i="8"/>
  <c r="D1316" i="31" s="1"/>
  <c r="K1315" i="8"/>
  <c r="D1315" i="31" s="1"/>
  <c r="K1314" i="8"/>
  <c r="D1314" i="31" s="1"/>
  <c r="K1313" i="8"/>
  <c r="D1313" i="31" s="1"/>
  <c r="K1312" i="8"/>
  <c r="D1312" i="31" s="1"/>
  <c r="K1311" i="8"/>
  <c r="D1311" i="31" s="1"/>
  <c r="K1310" i="8"/>
  <c r="D1310" i="31" s="1"/>
  <c r="K1309" i="8"/>
  <c r="D1309" i="31" s="1"/>
  <c r="K1308" i="8"/>
  <c r="D1308" i="31" s="1"/>
  <c r="K1307" i="8"/>
  <c r="D1307" i="31" s="1"/>
  <c r="K1306" i="8"/>
  <c r="D1306" i="31" s="1"/>
  <c r="K1305" i="8"/>
  <c r="D1305" i="31" s="1"/>
  <c r="K1304" i="8"/>
  <c r="D1304" i="31" s="1"/>
  <c r="K1303" i="8"/>
  <c r="D1303" i="31" s="1"/>
  <c r="K1302" i="8"/>
  <c r="D1302" i="31" s="1"/>
  <c r="K1301" i="8"/>
  <c r="D1301" i="31" s="1"/>
  <c r="K1300" i="8"/>
  <c r="D1300" i="31" s="1"/>
  <c r="K1299" i="8"/>
  <c r="D1299" i="31" s="1"/>
  <c r="K1298" i="8"/>
  <c r="D1298" i="31" s="1"/>
  <c r="K1297" i="8"/>
  <c r="D1297" i="31" s="1"/>
  <c r="K1296" i="8"/>
  <c r="D1296" i="31" s="1"/>
  <c r="K1295" i="8"/>
  <c r="D1295" i="31" s="1"/>
  <c r="K1294" i="8"/>
  <c r="D1294" i="31" s="1"/>
  <c r="K1293" i="8"/>
  <c r="D1293" i="31" s="1"/>
  <c r="K1292" i="8"/>
  <c r="D1292" i="31" s="1"/>
  <c r="K1291" i="8"/>
  <c r="D1291" i="31" s="1"/>
  <c r="K1290" i="8"/>
  <c r="D1290" i="31" s="1"/>
  <c r="K1289" i="8"/>
  <c r="D1289" i="31" s="1"/>
  <c r="K1288" i="8"/>
  <c r="D1288" i="31" s="1"/>
  <c r="K1287" i="8"/>
  <c r="D1287" i="31" s="1"/>
  <c r="K1286" i="8"/>
  <c r="D1286" i="31" s="1"/>
  <c r="K1285" i="8"/>
  <c r="D1285" i="31" s="1"/>
  <c r="K1284" i="8"/>
  <c r="D1284" i="31" s="1"/>
  <c r="K1283" i="8"/>
  <c r="D1283" i="31" s="1"/>
  <c r="K1282" i="8"/>
  <c r="D1282" i="31" s="1"/>
  <c r="K1281" i="8"/>
  <c r="D1281" i="31" s="1"/>
  <c r="K1280" i="8"/>
  <c r="D1280" i="31" s="1"/>
  <c r="K1279" i="8"/>
  <c r="D1279" i="31" s="1"/>
  <c r="K1278" i="8"/>
  <c r="D1278" i="31" s="1"/>
  <c r="K1277" i="8"/>
  <c r="D1277" i="31" s="1"/>
  <c r="K1276" i="8"/>
  <c r="D1276" i="31" s="1"/>
  <c r="K1275" i="8"/>
  <c r="D1275" i="31" s="1"/>
  <c r="K1274" i="8"/>
  <c r="D1274" i="31" s="1"/>
  <c r="K1273" i="8"/>
  <c r="D1273" i="31" s="1"/>
  <c r="K1272" i="8"/>
  <c r="D1272" i="31" s="1"/>
  <c r="K1271" i="8"/>
  <c r="D1271" i="31" s="1"/>
  <c r="K1270" i="8"/>
  <c r="D1270" i="31" s="1"/>
  <c r="K1269" i="8"/>
  <c r="D1269" i="31" s="1"/>
  <c r="K1268" i="8"/>
  <c r="D1268" i="31" s="1"/>
  <c r="K1267" i="8"/>
  <c r="D1267" i="31" s="1"/>
  <c r="K1266" i="8"/>
  <c r="D1266" i="31" s="1"/>
  <c r="K1265" i="8"/>
  <c r="D1265" i="31" s="1"/>
  <c r="K1264" i="8"/>
  <c r="D1264" i="31" s="1"/>
  <c r="K1263" i="8"/>
  <c r="D1263" i="31" s="1"/>
  <c r="K1262" i="8"/>
  <c r="D1262" i="31" s="1"/>
  <c r="K1261" i="8"/>
  <c r="D1261" i="31" s="1"/>
  <c r="K1260" i="8"/>
  <c r="D1260" i="31" s="1"/>
  <c r="K1259" i="8"/>
  <c r="D1259" i="31" s="1"/>
  <c r="K1258" i="8"/>
  <c r="D1258" i="31" s="1"/>
  <c r="K1257" i="8"/>
  <c r="D1257" i="31" s="1"/>
  <c r="K1256" i="8"/>
  <c r="D1256" i="31" s="1"/>
  <c r="K1255" i="8"/>
  <c r="D1255" i="31" s="1"/>
  <c r="K1254" i="8"/>
  <c r="D1254" i="31" s="1"/>
  <c r="K1253" i="8"/>
  <c r="D1253" i="31" s="1"/>
  <c r="K1252" i="8"/>
  <c r="D1252" i="31" s="1"/>
  <c r="K1251" i="8"/>
  <c r="D1251" i="31" s="1"/>
  <c r="K1250" i="8"/>
  <c r="D1250" i="31" s="1"/>
  <c r="K1249" i="8"/>
  <c r="D1249" i="31" s="1"/>
  <c r="K1248" i="8"/>
  <c r="D1248" i="31" s="1"/>
  <c r="K1247" i="8"/>
  <c r="D1247" i="31" s="1"/>
  <c r="K1246" i="8"/>
  <c r="D1246" i="31" s="1"/>
  <c r="K1245" i="8"/>
  <c r="D1245" i="31" s="1"/>
  <c r="K1244" i="8"/>
  <c r="D1244" i="31" s="1"/>
  <c r="K1243" i="8"/>
  <c r="D1243" i="31" s="1"/>
  <c r="K1242" i="8"/>
  <c r="D1242" i="31" s="1"/>
  <c r="K1241" i="8"/>
  <c r="D1241" i="31" s="1"/>
  <c r="K1240" i="8"/>
  <c r="D1240" i="31" s="1"/>
  <c r="K1239" i="8"/>
  <c r="D1239" i="31" s="1"/>
  <c r="K1238" i="8"/>
  <c r="D1238" i="31" s="1"/>
  <c r="K1237" i="8"/>
  <c r="D1237" i="31" s="1"/>
  <c r="K1236" i="8"/>
  <c r="D1236" i="31" s="1"/>
  <c r="K1235" i="8"/>
  <c r="D1235" i="31" s="1"/>
  <c r="K1234" i="8"/>
  <c r="D1234" i="31" s="1"/>
  <c r="K1233" i="8"/>
  <c r="D1233" i="31" s="1"/>
  <c r="K1232" i="8"/>
  <c r="D1232" i="31" s="1"/>
  <c r="K1231" i="8"/>
  <c r="D1231" i="31" s="1"/>
  <c r="K1230" i="8"/>
  <c r="D1230" i="31" s="1"/>
  <c r="K1229" i="8"/>
  <c r="D1229" i="31" s="1"/>
  <c r="K1228" i="8"/>
  <c r="D1228" i="31" s="1"/>
  <c r="K1227" i="8"/>
  <c r="D1227" i="31" s="1"/>
  <c r="K1226" i="8"/>
  <c r="D1226" i="31" s="1"/>
  <c r="K1225" i="8"/>
  <c r="D1225" i="31" s="1"/>
  <c r="K1224" i="8"/>
  <c r="D1224" i="31" s="1"/>
  <c r="K1223" i="8"/>
  <c r="D1223" i="31" s="1"/>
  <c r="K1222" i="8"/>
  <c r="D1222" i="31" s="1"/>
  <c r="K1221" i="8"/>
  <c r="D1221" i="31" s="1"/>
  <c r="K1220" i="8"/>
  <c r="D1220" i="31" s="1"/>
  <c r="K1219" i="8"/>
  <c r="D1219" i="31" s="1"/>
  <c r="K1218" i="8"/>
  <c r="D1218" i="31" s="1"/>
  <c r="K1217" i="8"/>
  <c r="D1217" i="31" s="1"/>
  <c r="K1216" i="8"/>
  <c r="D1216" i="31" s="1"/>
  <c r="K1215" i="8"/>
  <c r="D1215" i="31" s="1"/>
  <c r="K1214" i="8"/>
  <c r="D1214" i="31" s="1"/>
  <c r="K1213" i="8"/>
  <c r="D1213" i="31" s="1"/>
  <c r="K1212" i="8"/>
  <c r="D1212" i="31" s="1"/>
  <c r="K1211" i="8"/>
  <c r="D1211" i="31" s="1"/>
  <c r="K1210" i="8"/>
  <c r="D1210" i="31" s="1"/>
  <c r="K1209" i="8"/>
  <c r="D1209" i="31" s="1"/>
  <c r="K1208" i="8"/>
  <c r="D1208" i="31" s="1"/>
  <c r="K1207" i="8"/>
  <c r="D1207" i="31" s="1"/>
  <c r="K1206" i="8"/>
  <c r="D1206" i="31" s="1"/>
  <c r="K1205" i="8"/>
  <c r="D1205" i="31" s="1"/>
  <c r="K1204" i="8"/>
  <c r="D1204" i="31" s="1"/>
  <c r="K1203" i="8"/>
  <c r="D1203" i="31" s="1"/>
  <c r="K1202" i="8"/>
  <c r="D1202" i="31" s="1"/>
  <c r="K1201" i="8"/>
  <c r="D1201" i="31" s="1"/>
  <c r="K1200" i="8"/>
  <c r="D1200" i="31" s="1"/>
  <c r="K1199" i="8"/>
  <c r="D1199" i="31" s="1"/>
  <c r="K1198" i="8"/>
  <c r="D1198" i="31" s="1"/>
  <c r="K1197" i="8"/>
  <c r="D1197" i="31" s="1"/>
  <c r="K1196" i="8"/>
  <c r="D1196" i="31" s="1"/>
  <c r="K1195" i="8"/>
  <c r="D1195" i="31" s="1"/>
  <c r="K1194" i="8"/>
  <c r="D1194" i="31" s="1"/>
  <c r="K1193" i="8"/>
  <c r="D1193" i="31" s="1"/>
  <c r="K1192" i="8"/>
  <c r="D1192" i="31" s="1"/>
  <c r="K1191" i="8"/>
  <c r="D1191" i="31" s="1"/>
  <c r="K1190" i="8"/>
  <c r="D1190" i="31" s="1"/>
  <c r="K1189" i="8"/>
  <c r="D1189" i="31" s="1"/>
  <c r="K1188" i="8"/>
  <c r="D1188" i="31" s="1"/>
  <c r="K1187" i="8"/>
  <c r="D1187" i="31" s="1"/>
  <c r="K1186" i="8"/>
  <c r="D1186" i="31" s="1"/>
  <c r="K1185" i="8"/>
  <c r="D1185" i="31" s="1"/>
  <c r="K1184" i="8"/>
  <c r="D1184" i="31" s="1"/>
  <c r="K1183" i="8"/>
  <c r="D1183" i="31" s="1"/>
  <c r="K1182" i="8"/>
  <c r="D1182" i="31" s="1"/>
  <c r="K1181" i="8"/>
  <c r="D1181" i="31" s="1"/>
  <c r="K1180" i="8"/>
  <c r="D1180" i="31" s="1"/>
  <c r="K1179" i="8"/>
  <c r="D1179" i="31" s="1"/>
  <c r="K1178" i="8"/>
  <c r="D1178" i="31" s="1"/>
  <c r="K1177" i="8"/>
  <c r="D1177" i="31" s="1"/>
  <c r="K1176" i="8"/>
  <c r="D1176" i="31" s="1"/>
  <c r="K1175" i="8"/>
  <c r="D1175" i="31" s="1"/>
  <c r="K1174" i="8"/>
  <c r="D1174" i="31" s="1"/>
  <c r="K1173" i="8"/>
  <c r="D1173" i="31" s="1"/>
  <c r="K1172" i="8"/>
  <c r="D1172" i="31" s="1"/>
  <c r="K1171" i="8"/>
  <c r="D1171" i="31" s="1"/>
  <c r="K1170" i="8"/>
  <c r="D1170" i="31" s="1"/>
  <c r="K1169" i="8"/>
  <c r="D1169" i="31" s="1"/>
  <c r="K1168" i="8"/>
  <c r="D1168" i="31" s="1"/>
  <c r="K1167" i="8"/>
  <c r="D1167" i="31" s="1"/>
  <c r="K1166" i="8"/>
  <c r="D1166" i="31" s="1"/>
  <c r="K1165" i="8"/>
  <c r="D1165" i="31" s="1"/>
  <c r="K1164" i="8"/>
  <c r="D1164" i="31" s="1"/>
  <c r="K1163" i="8"/>
  <c r="D1163" i="31" s="1"/>
  <c r="K1162" i="8"/>
  <c r="D1162" i="31" s="1"/>
  <c r="K1161" i="8"/>
  <c r="D1161" i="31" s="1"/>
  <c r="K1160" i="8"/>
  <c r="D1160" i="31" s="1"/>
  <c r="K1159" i="8"/>
  <c r="D1159" i="31" s="1"/>
  <c r="K1158" i="8"/>
  <c r="D1158" i="31" s="1"/>
  <c r="K1157" i="8"/>
  <c r="D1157" i="31" s="1"/>
  <c r="K1156" i="8"/>
  <c r="D1156" i="31" s="1"/>
  <c r="K1155" i="8"/>
  <c r="D1155" i="31" s="1"/>
  <c r="K1154" i="8"/>
  <c r="D1154" i="31" s="1"/>
  <c r="K1153" i="8"/>
  <c r="D1153" i="31" s="1"/>
  <c r="K1152" i="8"/>
  <c r="D1152" i="31" s="1"/>
  <c r="K1151" i="8"/>
  <c r="D1151" i="31" s="1"/>
  <c r="K1150" i="8"/>
  <c r="D1150" i="31" s="1"/>
  <c r="K1149" i="8"/>
  <c r="D1149" i="31" s="1"/>
  <c r="K1148" i="8"/>
  <c r="D1148" i="31" s="1"/>
  <c r="K1147" i="8"/>
  <c r="D1147" i="31" s="1"/>
  <c r="K1146" i="8"/>
  <c r="D1146" i="31" s="1"/>
  <c r="K1145" i="8"/>
  <c r="D1145" i="31" s="1"/>
  <c r="K1144" i="8"/>
  <c r="D1144" i="31" s="1"/>
  <c r="K1143" i="8"/>
  <c r="D1143" i="31" s="1"/>
  <c r="K1142" i="8"/>
  <c r="D1142" i="31" s="1"/>
  <c r="K1141" i="8"/>
  <c r="D1141" i="31" s="1"/>
  <c r="K1140" i="8"/>
  <c r="D1140" i="31" s="1"/>
  <c r="K1139" i="8"/>
  <c r="D1139" i="31" s="1"/>
  <c r="K1138" i="8"/>
  <c r="D1138" i="31" s="1"/>
  <c r="K1137" i="8"/>
  <c r="D1137" i="31" s="1"/>
  <c r="K1136" i="8"/>
  <c r="D1136" i="31" s="1"/>
  <c r="K1135" i="8"/>
  <c r="D1135" i="31" s="1"/>
  <c r="K1134" i="8"/>
  <c r="D1134" i="31" s="1"/>
  <c r="K1133" i="8"/>
  <c r="D1133" i="31" s="1"/>
  <c r="K1132" i="8"/>
  <c r="D1132" i="31" s="1"/>
  <c r="K1131" i="8"/>
  <c r="D1131" i="31" s="1"/>
  <c r="K1130" i="8"/>
  <c r="D1130" i="31" s="1"/>
  <c r="K1129" i="8"/>
  <c r="D1129" i="31" s="1"/>
  <c r="K1128" i="8"/>
  <c r="D1128" i="31" s="1"/>
  <c r="K1127" i="8"/>
  <c r="D1127" i="31" s="1"/>
  <c r="K1126" i="8"/>
  <c r="D1126" i="31" s="1"/>
  <c r="K1125" i="8"/>
  <c r="D1125" i="31" s="1"/>
  <c r="K1124" i="8"/>
  <c r="D1124" i="31" s="1"/>
  <c r="K1123" i="8"/>
  <c r="D1123" i="31" s="1"/>
  <c r="K1122" i="8"/>
  <c r="D1122" i="31" s="1"/>
  <c r="K1121" i="8"/>
  <c r="D1121" i="31" s="1"/>
  <c r="K1120" i="8"/>
  <c r="D1120" i="31" s="1"/>
  <c r="K1119" i="8"/>
  <c r="D1119" i="31" s="1"/>
  <c r="K1118" i="8"/>
  <c r="D1118" i="31" s="1"/>
  <c r="K1117" i="8"/>
  <c r="D1117" i="31" s="1"/>
  <c r="K1116" i="8"/>
  <c r="D1116" i="31" s="1"/>
  <c r="K1115" i="8"/>
  <c r="D1115" i="31" s="1"/>
  <c r="K1114" i="8"/>
  <c r="D1114" i="31" s="1"/>
  <c r="K1113" i="8"/>
  <c r="D1113" i="31" s="1"/>
  <c r="K1112" i="8"/>
  <c r="D1112" i="31" s="1"/>
  <c r="K1111" i="8"/>
  <c r="D1111" i="31" s="1"/>
  <c r="K1110" i="8"/>
  <c r="D1110" i="31" s="1"/>
  <c r="K1109" i="8"/>
  <c r="D1109" i="31" s="1"/>
  <c r="K1108" i="8"/>
  <c r="D1108" i="31" s="1"/>
  <c r="K1107" i="8"/>
  <c r="D1107" i="31" s="1"/>
  <c r="K1106" i="8"/>
  <c r="D1106" i="31" s="1"/>
  <c r="K1105" i="8"/>
  <c r="D1105" i="31" s="1"/>
  <c r="K1104" i="8"/>
  <c r="D1104" i="31" s="1"/>
  <c r="K1103" i="8"/>
  <c r="D1103" i="31" s="1"/>
  <c r="F1103" i="8"/>
  <c r="F1104" i="8"/>
  <c r="G1104" i="8" s="1"/>
  <c r="F1105" i="8"/>
  <c r="G1105" i="8" s="1"/>
  <c r="F1106" i="8"/>
  <c r="G1106" i="8" s="1"/>
  <c r="F1108" i="8"/>
  <c r="G1108" i="8" s="1"/>
  <c r="F1109" i="8"/>
  <c r="G1109" i="8" s="1"/>
  <c r="F1110" i="8"/>
  <c r="G1110" i="8" s="1"/>
  <c r="F1111" i="8"/>
  <c r="G1111" i="8" s="1"/>
  <c r="F1112" i="8"/>
  <c r="G1112" i="8" s="1"/>
  <c r="F1113" i="8"/>
  <c r="G1113" i="8" s="1"/>
  <c r="F1114" i="8"/>
  <c r="G1114" i="8" s="1"/>
  <c r="F1115" i="8"/>
  <c r="G1115" i="8" s="1"/>
  <c r="F1116" i="8"/>
  <c r="G1116" i="8" s="1"/>
  <c r="F1117" i="8"/>
  <c r="G1117" i="8" s="1"/>
  <c r="F1118" i="8"/>
  <c r="G1118" i="8" s="1"/>
  <c r="F1119" i="8"/>
  <c r="G1119" i="8" s="1"/>
  <c r="F1120" i="8"/>
  <c r="G1120" i="8" s="1"/>
  <c r="F1121" i="8"/>
  <c r="G1121" i="8" s="1"/>
  <c r="F1122" i="8"/>
  <c r="G1122" i="8" s="1"/>
  <c r="F1123" i="8"/>
  <c r="G1123" i="8" s="1"/>
  <c r="F1124" i="8"/>
  <c r="G1124" i="8" s="1"/>
  <c r="F1125" i="8"/>
  <c r="G1125" i="8" s="1"/>
  <c r="F1126" i="8"/>
  <c r="G1126" i="8" s="1"/>
  <c r="F1127" i="8"/>
  <c r="G1127" i="8" s="1"/>
  <c r="F1128" i="8"/>
  <c r="G1128" i="8" s="1"/>
  <c r="F1129" i="8"/>
  <c r="G1129" i="8" s="1"/>
  <c r="F1130" i="8"/>
  <c r="G1130" i="8" s="1"/>
  <c r="F1131" i="8"/>
  <c r="G1131" i="8" s="1"/>
  <c r="F1132" i="8"/>
  <c r="G1132" i="8" s="1"/>
  <c r="F1133" i="8"/>
  <c r="G1133" i="8" s="1"/>
  <c r="F1134" i="8"/>
  <c r="G1134" i="8" s="1"/>
  <c r="F1135" i="8"/>
  <c r="G1135" i="8" s="1"/>
  <c r="F1136" i="8"/>
  <c r="G1136" i="8" s="1"/>
  <c r="F1137" i="8"/>
  <c r="G1137" i="8" s="1"/>
  <c r="F1138" i="8"/>
  <c r="G1138" i="8" s="1"/>
  <c r="F1139" i="8"/>
  <c r="G1139" i="8" s="1"/>
  <c r="F1140" i="8"/>
  <c r="G1140" i="8" s="1"/>
  <c r="F1141" i="8"/>
  <c r="G1141" i="8" s="1"/>
  <c r="F1142" i="8"/>
  <c r="G1142" i="8" s="1"/>
  <c r="F1143" i="8"/>
  <c r="G1143" i="8" s="1"/>
  <c r="F1144" i="8"/>
  <c r="G1144" i="8" s="1"/>
  <c r="F1145" i="8"/>
  <c r="G1145" i="8" s="1"/>
  <c r="F1146" i="8"/>
  <c r="G1146" i="8" s="1"/>
  <c r="F1147" i="8"/>
  <c r="G1147" i="8" s="1"/>
  <c r="F1148" i="8"/>
  <c r="G1148" i="8" s="1"/>
  <c r="F1149" i="8"/>
  <c r="G1149" i="8" s="1"/>
  <c r="F1150" i="8"/>
  <c r="G1150" i="8" s="1"/>
  <c r="F1151" i="8"/>
  <c r="G1151" i="8" s="1"/>
  <c r="F1152" i="8"/>
  <c r="G1152" i="8" s="1"/>
  <c r="F1153" i="8"/>
  <c r="G1153" i="8" s="1"/>
  <c r="F1154" i="8"/>
  <c r="G1154" i="8" s="1"/>
  <c r="F1155" i="8"/>
  <c r="G1155" i="8" s="1"/>
  <c r="F1156" i="8"/>
  <c r="G1156" i="8" s="1"/>
  <c r="F1157" i="8"/>
  <c r="G1157" i="8" s="1"/>
  <c r="F1158" i="8"/>
  <c r="G1158" i="8" s="1"/>
  <c r="F1159" i="8"/>
  <c r="G1159" i="8" s="1"/>
  <c r="F1160" i="8"/>
  <c r="G1160" i="8" s="1"/>
  <c r="F1161" i="8"/>
  <c r="G1161" i="8" s="1"/>
  <c r="F1162" i="8"/>
  <c r="G1162" i="8" s="1"/>
  <c r="F1163" i="8"/>
  <c r="G1163" i="8" s="1"/>
  <c r="F1164" i="8"/>
  <c r="G1164" i="8" s="1"/>
  <c r="F1165" i="8"/>
  <c r="G1165" i="8" s="1"/>
  <c r="F1166" i="8"/>
  <c r="G1166" i="8" s="1"/>
  <c r="F1167" i="8"/>
  <c r="G1167" i="8" s="1"/>
  <c r="F1168" i="8"/>
  <c r="G1168" i="8" s="1"/>
  <c r="F1169" i="8"/>
  <c r="G1169" i="8" s="1"/>
  <c r="F1170" i="8"/>
  <c r="G1170" i="8" s="1"/>
  <c r="F1171" i="8"/>
  <c r="G1171" i="8" s="1"/>
  <c r="F1172" i="8"/>
  <c r="G1172" i="8" s="1"/>
  <c r="F1173" i="8"/>
  <c r="G1173" i="8" s="1"/>
  <c r="F1174" i="8"/>
  <c r="G1174" i="8" s="1"/>
  <c r="F1175" i="8"/>
  <c r="G1175" i="8" s="1"/>
  <c r="F1176" i="8"/>
  <c r="G1176" i="8" s="1"/>
  <c r="F1177" i="8"/>
  <c r="G1177" i="8" s="1"/>
  <c r="F1178" i="8"/>
  <c r="G1178" i="8" s="1"/>
  <c r="F1179" i="8"/>
  <c r="G1179" i="8" s="1"/>
  <c r="F1180" i="8"/>
  <c r="G1180" i="8" s="1"/>
  <c r="F1181" i="8"/>
  <c r="G1181" i="8" s="1"/>
  <c r="F1182" i="8"/>
  <c r="G1182" i="8" s="1"/>
  <c r="F1183" i="8"/>
  <c r="G1183" i="8" s="1"/>
  <c r="F1184" i="8"/>
  <c r="G1184" i="8" s="1"/>
  <c r="F1185" i="8"/>
  <c r="G1185" i="8" s="1"/>
  <c r="F1186" i="8"/>
  <c r="G1186" i="8" s="1"/>
  <c r="F1187" i="8"/>
  <c r="G1187" i="8" s="1"/>
  <c r="F1188" i="8"/>
  <c r="G1188" i="8" s="1"/>
  <c r="F1189" i="8"/>
  <c r="G1189" i="8" s="1"/>
  <c r="F1190" i="8"/>
  <c r="G1190" i="8" s="1"/>
  <c r="F1191" i="8"/>
  <c r="G1191" i="8" s="1"/>
  <c r="F1192" i="8"/>
  <c r="G1192" i="8" s="1"/>
  <c r="F1193" i="8"/>
  <c r="G1193" i="8" s="1"/>
  <c r="F1194" i="8"/>
  <c r="G1194" i="8" s="1"/>
  <c r="F1195" i="8"/>
  <c r="G1195" i="8" s="1"/>
  <c r="F1196" i="8"/>
  <c r="G1196" i="8" s="1"/>
  <c r="F1197" i="8"/>
  <c r="G1197" i="8" s="1"/>
  <c r="F1198" i="8"/>
  <c r="G1198" i="8" s="1"/>
  <c r="F1199" i="8"/>
  <c r="G1199" i="8" s="1"/>
  <c r="F1200" i="8"/>
  <c r="G1200" i="8" s="1"/>
  <c r="F1201" i="8"/>
  <c r="G1201" i="8" s="1"/>
  <c r="F1202" i="8"/>
  <c r="G1202" i="8" s="1"/>
  <c r="F1203" i="8"/>
  <c r="G1203" i="8" s="1"/>
  <c r="F1204" i="8"/>
  <c r="G1204" i="8" s="1"/>
  <c r="F1205" i="8"/>
  <c r="G1205" i="8" s="1"/>
  <c r="F1206" i="8"/>
  <c r="G1206" i="8" s="1"/>
  <c r="F1207" i="8"/>
  <c r="G1207" i="8" s="1"/>
  <c r="F1208" i="8"/>
  <c r="G1208" i="8" s="1"/>
  <c r="F1209" i="8"/>
  <c r="G1209" i="8" s="1"/>
  <c r="F1210" i="8"/>
  <c r="G1210" i="8" s="1"/>
  <c r="F1211" i="8"/>
  <c r="G1211" i="8" s="1"/>
  <c r="F1212" i="8"/>
  <c r="G1212" i="8" s="1"/>
  <c r="F1213" i="8"/>
  <c r="G1213" i="8" s="1"/>
  <c r="F1214" i="8"/>
  <c r="G1214" i="8" s="1"/>
  <c r="F1215" i="8"/>
  <c r="G1215" i="8" s="1"/>
  <c r="F1216" i="8"/>
  <c r="G1216" i="8" s="1"/>
  <c r="F1217" i="8"/>
  <c r="G1217" i="8" s="1"/>
  <c r="F1218" i="8"/>
  <c r="G1218" i="8" s="1"/>
  <c r="F1219" i="8"/>
  <c r="G1219" i="8" s="1"/>
  <c r="F1220" i="8"/>
  <c r="G1220" i="8" s="1"/>
  <c r="F1221" i="8"/>
  <c r="G1221" i="8" s="1"/>
  <c r="F1222" i="8"/>
  <c r="G1222" i="8" s="1"/>
  <c r="F1223" i="8"/>
  <c r="G1223" i="8" s="1"/>
  <c r="F1224" i="8"/>
  <c r="G1224" i="8" s="1"/>
  <c r="F1225" i="8"/>
  <c r="G1225" i="8" s="1"/>
  <c r="F1226" i="8"/>
  <c r="G1226" i="8" s="1"/>
  <c r="F1227" i="8"/>
  <c r="G1227" i="8" s="1"/>
  <c r="F1228" i="8"/>
  <c r="G1228" i="8" s="1"/>
  <c r="F1229" i="8"/>
  <c r="G1229" i="8" s="1"/>
  <c r="F1230" i="8"/>
  <c r="G1230" i="8" s="1"/>
  <c r="F1231" i="8"/>
  <c r="G1231" i="8" s="1"/>
  <c r="F1232" i="8"/>
  <c r="G1232" i="8" s="1"/>
  <c r="F1233" i="8"/>
  <c r="G1233" i="8" s="1"/>
  <c r="F1234" i="8"/>
  <c r="G1234" i="8" s="1"/>
  <c r="F1235" i="8"/>
  <c r="G1235" i="8" s="1"/>
  <c r="F1236" i="8"/>
  <c r="G1236" i="8" s="1"/>
  <c r="F1237" i="8"/>
  <c r="G1237" i="8" s="1"/>
  <c r="F1238" i="8"/>
  <c r="G1238" i="8" s="1"/>
  <c r="F1239" i="8"/>
  <c r="G1239" i="8" s="1"/>
  <c r="F1240" i="8"/>
  <c r="G1240" i="8" s="1"/>
  <c r="F1241" i="8"/>
  <c r="G1241" i="8" s="1"/>
  <c r="F1242" i="8"/>
  <c r="G1242" i="8" s="1"/>
  <c r="F1243" i="8"/>
  <c r="G1243" i="8" s="1"/>
  <c r="F1244" i="8"/>
  <c r="G1244" i="8" s="1"/>
  <c r="F1245" i="8"/>
  <c r="G1245" i="8" s="1"/>
  <c r="F1246" i="8"/>
  <c r="G1246" i="8" s="1"/>
  <c r="F1247" i="8"/>
  <c r="G1247" i="8" s="1"/>
  <c r="F1248" i="8"/>
  <c r="G1248" i="8" s="1"/>
  <c r="F1249" i="8"/>
  <c r="G1249" i="8" s="1"/>
  <c r="F1250" i="8"/>
  <c r="G1250" i="8" s="1"/>
  <c r="F1251" i="8"/>
  <c r="G1251" i="8" s="1"/>
  <c r="F1252" i="8"/>
  <c r="G1252" i="8" s="1"/>
  <c r="F1253" i="8"/>
  <c r="G1253" i="8" s="1"/>
  <c r="F1254" i="8"/>
  <c r="G1254" i="8" s="1"/>
  <c r="F1255" i="8"/>
  <c r="G1255" i="8" s="1"/>
  <c r="F1256" i="8"/>
  <c r="G1256" i="8" s="1"/>
  <c r="F1257" i="8"/>
  <c r="G1257" i="8" s="1"/>
  <c r="F1258" i="8"/>
  <c r="G1258" i="8" s="1"/>
  <c r="F1259" i="8"/>
  <c r="G1259" i="8" s="1"/>
  <c r="F1260" i="8"/>
  <c r="G1260" i="8" s="1"/>
  <c r="F1261" i="8"/>
  <c r="G1261" i="8" s="1"/>
  <c r="F1262" i="8"/>
  <c r="G1262" i="8" s="1"/>
  <c r="F1263" i="8"/>
  <c r="G1263" i="8" s="1"/>
  <c r="F1264" i="8"/>
  <c r="G1264" i="8" s="1"/>
  <c r="F1265" i="8"/>
  <c r="G1265" i="8" s="1"/>
  <c r="F1266" i="8"/>
  <c r="G1266" i="8" s="1"/>
  <c r="F1267" i="8"/>
  <c r="G1267" i="8" s="1"/>
  <c r="F1268" i="8"/>
  <c r="G1268" i="8" s="1"/>
  <c r="F1269" i="8"/>
  <c r="G1269" i="8" s="1"/>
  <c r="F1270" i="8"/>
  <c r="G1270" i="8" s="1"/>
  <c r="F1271" i="8"/>
  <c r="G1271" i="8" s="1"/>
  <c r="F1272" i="8"/>
  <c r="G1272" i="8" s="1"/>
  <c r="F1273" i="8"/>
  <c r="G1273" i="8" s="1"/>
  <c r="F1274" i="8"/>
  <c r="G1274" i="8" s="1"/>
  <c r="F1275" i="8"/>
  <c r="G1275" i="8" s="1"/>
  <c r="F1276" i="8"/>
  <c r="G1276" i="8" s="1"/>
  <c r="F1277" i="8"/>
  <c r="G1277" i="8" s="1"/>
  <c r="F1278" i="8"/>
  <c r="G1278" i="8" s="1"/>
  <c r="F1279" i="8"/>
  <c r="G1279" i="8" s="1"/>
  <c r="F1280" i="8"/>
  <c r="G1280" i="8" s="1"/>
  <c r="F1281" i="8"/>
  <c r="G1281" i="8" s="1"/>
  <c r="F1282" i="8"/>
  <c r="G1282" i="8" s="1"/>
  <c r="F1283" i="8"/>
  <c r="G1283" i="8" s="1"/>
  <c r="F1284" i="8"/>
  <c r="G1284" i="8" s="1"/>
  <c r="F1285" i="8"/>
  <c r="G1285" i="8" s="1"/>
  <c r="F1286" i="8"/>
  <c r="G1286" i="8" s="1"/>
  <c r="F1287" i="8"/>
  <c r="G1287" i="8" s="1"/>
  <c r="F1288" i="8"/>
  <c r="G1288" i="8" s="1"/>
  <c r="F1289" i="8"/>
  <c r="G1289" i="8" s="1"/>
  <c r="F1290" i="8"/>
  <c r="G1290" i="8" s="1"/>
  <c r="F1291" i="8"/>
  <c r="G1291" i="8" s="1"/>
  <c r="F1292" i="8"/>
  <c r="G1292" i="8" s="1"/>
  <c r="F1293" i="8"/>
  <c r="G1293" i="8" s="1"/>
  <c r="F1294" i="8"/>
  <c r="G1294" i="8" s="1"/>
  <c r="F1295" i="8"/>
  <c r="G1295" i="8" s="1"/>
  <c r="F1296" i="8"/>
  <c r="G1296" i="8" s="1"/>
  <c r="F1297" i="8"/>
  <c r="G1297" i="8" s="1"/>
  <c r="F1298" i="8"/>
  <c r="G1298" i="8" s="1"/>
  <c r="F1299" i="8"/>
  <c r="G1299" i="8" s="1"/>
  <c r="F1300" i="8"/>
  <c r="G1300" i="8" s="1"/>
  <c r="F1301" i="8"/>
  <c r="G1301" i="8" s="1"/>
  <c r="F1302" i="8"/>
  <c r="G1302" i="8" s="1"/>
  <c r="F1303" i="8"/>
  <c r="G1303" i="8" s="1"/>
  <c r="F1304" i="8"/>
  <c r="G1304" i="8" s="1"/>
  <c r="F1305" i="8"/>
  <c r="G1305" i="8" s="1"/>
  <c r="F1306" i="8"/>
  <c r="G1306" i="8" s="1"/>
  <c r="F1307" i="8"/>
  <c r="G1307" i="8" s="1"/>
  <c r="F1308" i="8"/>
  <c r="G1308" i="8" s="1"/>
  <c r="F1309" i="8"/>
  <c r="G1309" i="8" s="1"/>
  <c r="F1310" i="8"/>
  <c r="G1310" i="8" s="1"/>
  <c r="F1311" i="8"/>
  <c r="G1311" i="8" s="1"/>
  <c r="F1312" i="8"/>
  <c r="G1312" i="8" s="1"/>
  <c r="F1313" i="8"/>
  <c r="G1313" i="8" s="1"/>
  <c r="F1314" i="8"/>
  <c r="G1314" i="8" s="1"/>
  <c r="F1315" i="8"/>
  <c r="G1315" i="8" s="1"/>
  <c r="F1316" i="8"/>
  <c r="G1316" i="8" s="1"/>
  <c r="F1317" i="8"/>
  <c r="G1317" i="8" s="1"/>
  <c r="F1318" i="8"/>
  <c r="G1318" i="8" s="1"/>
  <c r="F1319" i="8"/>
  <c r="G1319" i="8" s="1"/>
  <c r="F1320" i="8"/>
  <c r="G1320" i="8" s="1"/>
  <c r="F1321" i="8"/>
  <c r="G1321" i="8" s="1"/>
  <c r="F1322" i="8"/>
  <c r="G1322" i="8" s="1"/>
  <c r="F1323" i="8"/>
  <c r="G1323" i="8" s="1"/>
  <c r="F1324" i="8"/>
  <c r="G1324" i="8" s="1"/>
  <c r="F1325" i="8"/>
  <c r="G1325" i="8" s="1"/>
  <c r="F1326" i="8"/>
  <c r="G1326" i="8" s="1"/>
  <c r="F1327" i="8"/>
  <c r="G1327" i="8" s="1"/>
  <c r="F1328" i="8"/>
  <c r="G1328" i="8" s="1"/>
  <c r="F1329" i="8"/>
  <c r="G1329" i="8" s="1"/>
  <c r="F1330" i="8"/>
  <c r="G1330" i="8" s="1"/>
  <c r="F1331" i="8"/>
  <c r="G1331" i="8" s="1"/>
  <c r="F1332" i="8"/>
  <c r="G1332" i="8" s="1"/>
  <c r="F1333" i="8"/>
  <c r="G1333" i="8" s="1"/>
  <c r="F1334" i="8"/>
  <c r="G1334" i="8" s="1"/>
  <c r="F1335" i="8"/>
  <c r="G1335" i="8" s="1"/>
  <c r="F1336" i="8"/>
  <c r="G1336" i="8" s="1"/>
  <c r="F1337" i="8"/>
  <c r="G1337" i="8" s="1"/>
  <c r="F1338" i="8"/>
  <c r="G1338" i="8" s="1"/>
  <c r="F1339" i="8"/>
  <c r="G1339" i="8" s="1"/>
  <c r="F1340" i="8"/>
  <c r="G1340" i="8" s="1"/>
  <c r="F1341" i="8"/>
  <c r="G1341" i="8" s="1"/>
  <c r="F1342" i="8"/>
  <c r="G1342" i="8" s="1"/>
  <c r="F1343" i="8"/>
  <c r="G1343" i="8" s="1"/>
  <c r="F1344" i="8"/>
  <c r="G1344" i="8" s="1"/>
  <c r="F1345" i="8"/>
  <c r="G1345" i="8" s="1"/>
  <c r="F1346" i="8"/>
  <c r="G1346" i="8" s="1"/>
  <c r="F1347" i="8"/>
  <c r="G1347" i="8" s="1"/>
  <c r="F1348" i="8"/>
  <c r="G1348" i="8" s="1"/>
  <c r="F1349" i="8"/>
  <c r="G1349" i="8" s="1"/>
  <c r="F1350" i="8"/>
  <c r="G1350" i="8" s="1"/>
  <c r="F1351" i="8"/>
  <c r="G1351" i="8" s="1"/>
  <c r="F1352" i="8"/>
  <c r="G1352" i="8" s="1"/>
  <c r="F1353" i="8"/>
  <c r="G1353" i="8" s="1"/>
  <c r="F1354" i="8"/>
  <c r="G1354" i="8" s="1"/>
  <c r="F1355" i="8"/>
  <c r="G1355" i="8" s="1"/>
  <c r="F1356" i="8"/>
  <c r="F1357" i="8"/>
  <c r="F1358" i="8"/>
  <c r="F1359" i="8"/>
  <c r="F1360" i="8"/>
  <c r="F1361" i="8"/>
  <c r="F1362" i="8"/>
  <c r="F1363" i="8"/>
  <c r="F1364" i="8"/>
  <c r="F1365" i="8"/>
  <c r="F1366" i="8"/>
  <c r="F1367" i="8"/>
  <c r="F1368" i="8"/>
  <c r="F1369" i="8"/>
  <c r="F1370" i="8"/>
  <c r="F1371" i="8"/>
  <c r="F1372" i="8"/>
  <c r="F1373" i="8"/>
  <c r="F1374" i="8"/>
  <c r="F1375" i="8"/>
  <c r="F1376" i="8"/>
  <c r="F1377" i="8"/>
  <c r="F1378" i="8"/>
  <c r="F1379" i="8"/>
  <c r="F1380" i="8"/>
  <c r="F1381" i="8"/>
  <c r="F1382" i="8"/>
  <c r="F1383" i="8"/>
  <c r="F1384" i="8"/>
  <c r="F1385" i="8"/>
  <c r="F1386" i="8"/>
  <c r="F1387" i="8"/>
  <c r="F1388" i="8"/>
  <c r="F1389" i="8"/>
  <c r="F1390" i="8"/>
  <c r="F1391" i="8"/>
  <c r="F1392" i="8"/>
  <c r="F1393" i="8"/>
  <c r="F1394" i="8"/>
  <c r="F1395" i="8"/>
  <c r="F1396" i="8"/>
  <c r="F1397" i="8"/>
  <c r="F1398" i="8"/>
  <c r="F1399" i="8"/>
  <c r="F1400" i="8"/>
  <c r="F1401" i="8"/>
  <c r="F1402" i="8"/>
  <c r="F1403" i="8"/>
  <c r="F1404" i="8"/>
  <c r="F1405" i="8"/>
  <c r="F1406" i="8"/>
  <c r="F1408" i="8"/>
  <c r="F1409" i="8"/>
  <c r="F1410" i="8"/>
  <c r="F1411" i="8"/>
  <c r="F1412" i="8"/>
  <c r="F1413" i="8"/>
  <c r="F1414" i="8"/>
  <c r="F1415" i="8"/>
  <c r="F1416" i="8"/>
  <c r="F1417" i="8"/>
  <c r="F1418" i="8"/>
  <c r="F1419" i="8"/>
  <c r="F1420" i="8"/>
  <c r="F1421" i="8"/>
  <c r="F1422" i="8"/>
  <c r="F1423" i="8"/>
  <c r="F1424" i="8"/>
  <c r="F1425" i="8"/>
  <c r="F1426" i="8"/>
  <c r="F1427" i="8"/>
  <c r="F1428" i="8"/>
  <c r="F1429" i="8"/>
  <c r="F1430" i="8"/>
  <c r="F1431" i="8"/>
  <c r="F1432" i="8"/>
  <c r="F1433" i="8"/>
  <c r="F1434" i="8"/>
  <c r="F1435" i="8"/>
  <c r="F1436" i="8"/>
  <c r="F1437" i="8"/>
  <c r="F1438" i="8"/>
  <c r="F1439" i="8"/>
  <c r="F1440" i="8"/>
  <c r="F1441" i="8"/>
  <c r="F1442" i="8"/>
  <c r="F1443" i="8"/>
  <c r="F1444" i="8"/>
  <c r="F1445" i="8"/>
  <c r="F1446" i="8"/>
  <c r="F1447" i="8"/>
  <c r="F1448" i="8"/>
  <c r="F1449" i="8"/>
  <c r="F1450" i="8"/>
  <c r="F1451" i="8"/>
  <c r="F1452" i="8"/>
  <c r="F1453" i="8"/>
  <c r="F1454" i="8"/>
  <c r="F1455" i="8"/>
  <c r="F1456" i="8"/>
  <c r="F1457" i="8"/>
  <c r="F1458" i="8"/>
  <c r="F1459" i="8"/>
  <c r="F1460" i="8"/>
  <c r="F1461" i="8"/>
  <c r="F1462" i="8"/>
  <c r="F1463" i="8"/>
  <c r="F1464" i="8"/>
  <c r="F1465" i="8"/>
  <c r="F1466" i="8"/>
  <c r="F1467" i="8"/>
  <c r="F1468" i="8"/>
  <c r="F1469" i="8"/>
  <c r="F1470" i="8"/>
  <c r="F1471" i="8"/>
  <c r="F1472" i="8"/>
  <c r="F1473" i="8"/>
  <c r="F1474" i="8"/>
  <c r="F1475" i="8"/>
  <c r="F1476" i="8"/>
  <c r="F1477" i="8"/>
  <c r="F1478" i="8"/>
  <c r="F1479" i="8"/>
  <c r="F1480" i="8"/>
  <c r="F1481" i="8"/>
  <c r="F1482" i="8"/>
  <c r="F1483" i="8"/>
  <c r="F1484" i="8"/>
  <c r="F1485" i="8"/>
  <c r="F1486" i="8"/>
  <c r="F1487" i="8"/>
  <c r="F1488" i="8"/>
  <c r="F1489" i="8"/>
  <c r="F1490" i="8"/>
  <c r="F1491" i="8"/>
  <c r="F1492" i="8"/>
  <c r="F1493" i="8"/>
  <c r="F1494" i="8"/>
  <c r="F1495" i="8"/>
  <c r="F1496" i="8"/>
  <c r="F1497" i="8"/>
  <c r="F1498" i="8"/>
  <c r="F1499" i="8"/>
  <c r="F1500" i="8"/>
  <c r="F1501" i="8"/>
  <c r="F1502" i="8"/>
  <c r="F1503" i="8"/>
  <c r="F1504" i="8"/>
  <c r="F1505" i="8"/>
  <c r="F1506" i="8"/>
  <c r="F1507" i="8"/>
  <c r="F1508" i="8"/>
  <c r="F1509" i="8"/>
  <c r="F1510" i="8"/>
  <c r="F1511" i="8"/>
  <c r="F1512" i="8"/>
  <c r="F1513" i="8"/>
  <c r="F1514" i="8"/>
  <c r="F1515" i="8"/>
  <c r="F1516" i="8"/>
  <c r="F1517" i="8"/>
  <c r="F1518" i="8"/>
  <c r="F1519" i="8"/>
  <c r="F1520" i="8"/>
  <c r="F1521" i="8"/>
  <c r="F1522" i="8"/>
  <c r="F1523" i="8"/>
  <c r="F1524" i="8"/>
  <c r="F1525" i="8"/>
  <c r="F1526" i="8"/>
  <c r="F1527" i="8"/>
  <c r="F1528" i="8"/>
  <c r="F1529" i="8"/>
  <c r="F1530" i="8"/>
  <c r="F1531" i="8"/>
  <c r="F1532" i="8"/>
  <c r="F1533" i="8"/>
  <c r="F1534" i="8"/>
  <c r="F1535" i="8"/>
  <c r="F1536" i="8"/>
  <c r="F1537" i="8"/>
  <c r="F1538" i="8"/>
  <c r="F1539" i="8"/>
  <c r="F1540" i="8"/>
  <c r="F1541" i="8"/>
  <c r="F1542" i="8"/>
  <c r="F1543" i="8"/>
  <c r="F1544" i="8"/>
  <c r="F1545" i="8"/>
  <c r="F1546" i="8"/>
  <c r="F1547" i="8"/>
  <c r="F1548" i="8"/>
  <c r="F1549" i="8"/>
  <c r="F1550" i="8"/>
  <c r="F1551" i="8"/>
  <c r="F1552" i="8"/>
  <c r="F1553" i="8"/>
  <c r="F1554" i="8"/>
  <c r="F1555" i="8"/>
  <c r="F1556" i="8"/>
  <c r="F1557" i="8"/>
  <c r="F1558" i="8"/>
  <c r="F1559" i="8"/>
  <c r="F1560" i="8"/>
  <c r="F1561" i="8"/>
  <c r="F1562" i="8"/>
  <c r="F1563" i="8"/>
  <c r="F1564" i="8"/>
  <c r="F1565" i="8"/>
  <c r="F1566" i="8"/>
  <c r="F1567" i="8"/>
  <c r="F1568" i="8"/>
  <c r="F1569" i="8"/>
  <c r="F1570" i="8"/>
  <c r="F1571" i="8"/>
  <c r="F1572" i="8"/>
  <c r="F1573" i="8"/>
  <c r="F1574" i="8"/>
  <c r="F1575" i="8"/>
  <c r="F1576" i="8"/>
  <c r="F1577" i="8"/>
  <c r="F1578" i="8"/>
  <c r="F1579" i="8"/>
  <c r="F1580" i="8"/>
  <c r="F1581" i="8"/>
  <c r="F1582" i="8"/>
  <c r="F1583" i="8"/>
  <c r="F1584" i="8"/>
  <c r="F1585" i="8"/>
  <c r="F1586" i="8"/>
  <c r="F1587" i="8"/>
  <c r="F1588" i="8"/>
  <c r="F1589" i="8"/>
  <c r="F1590" i="8"/>
  <c r="F1591" i="8"/>
  <c r="F1592" i="8"/>
  <c r="F1593" i="8"/>
  <c r="F1594" i="8"/>
  <c r="F1595" i="8"/>
  <c r="F1596" i="8"/>
  <c r="F1597" i="8"/>
  <c r="F1598" i="8"/>
  <c r="F1599" i="8"/>
  <c r="F1600" i="8"/>
  <c r="F1601" i="8"/>
  <c r="F1602" i="8"/>
  <c r="F1603" i="8"/>
  <c r="F1604" i="8"/>
  <c r="F1605" i="8"/>
  <c r="F1606" i="8"/>
  <c r="F1607" i="8"/>
  <c r="F1608" i="8"/>
  <c r="F1609" i="8"/>
  <c r="F1610" i="8"/>
  <c r="F1611" i="8"/>
  <c r="F1612" i="8"/>
  <c r="F1613" i="8"/>
  <c r="F1614" i="8"/>
  <c r="F1615" i="8"/>
  <c r="F1616" i="8"/>
  <c r="F1617" i="8"/>
  <c r="F1618" i="8"/>
  <c r="F1619" i="8"/>
  <c r="F1620" i="8"/>
  <c r="F1621" i="8"/>
  <c r="F1622" i="8"/>
  <c r="F1623" i="8"/>
  <c r="F1624" i="8"/>
  <c r="F1625" i="8"/>
  <c r="F1626" i="8"/>
  <c r="F1627" i="8"/>
  <c r="F1628" i="8"/>
  <c r="F1629" i="8"/>
  <c r="F1630" i="8"/>
  <c r="F1631" i="8"/>
  <c r="F1632" i="8"/>
  <c r="F1633" i="8"/>
  <c r="F1634" i="8"/>
  <c r="F1635" i="8"/>
  <c r="F1636" i="8"/>
  <c r="F1637" i="8"/>
  <c r="F1638" i="8"/>
  <c r="F1639" i="8"/>
  <c r="F1640" i="8"/>
  <c r="F1641" i="8"/>
  <c r="F1642" i="8"/>
  <c r="F1643" i="8"/>
  <c r="F1644" i="8"/>
  <c r="F1645" i="8"/>
  <c r="F1646" i="8"/>
  <c r="F1647" i="8"/>
  <c r="F1648" i="8"/>
  <c r="F1649" i="8"/>
  <c r="J1649" i="8" s="1"/>
  <c r="E1649" i="31" s="1"/>
  <c r="F1650" i="8"/>
  <c r="F1651" i="8"/>
  <c r="F1652" i="8"/>
  <c r="F1653" i="8"/>
  <c r="F1654" i="8"/>
  <c r="F1655" i="8"/>
  <c r="F1656" i="8"/>
  <c r="F1657" i="8"/>
  <c r="F1658" i="8"/>
  <c r="F1659" i="8"/>
  <c r="F1660" i="8"/>
  <c r="F1661" i="8"/>
  <c r="F1662" i="8"/>
  <c r="F1663" i="8"/>
  <c r="F1664" i="8"/>
  <c r="F1665" i="8"/>
  <c r="J1665" i="8" s="1"/>
  <c r="E1665" i="31" s="1"/>
  <c r="F1666" i="8"/>
  <c r="F1667" i="8"/>
  <c r="F1668" i="8"/>
  <c r="F1669" i="8"/>
  <c r="F1670" i="8"/>
  <c r="F1671" i="8"/>
  <c r="F1672" i="8"/>
  <c r="F1673" i="8"/>
  <c r="F1674" i="8"/>
  <c r="F1675" i="8"/>
  <c r="F1676" i="8"/>
  <c r="F1677" i="8"/>
  <c r="F1678" i="8"/>
  <c r="F1679" i="8"/>
  <c r="J1679" i="8" s="1"/>
  <c r="E1679" i="31" s="1"/>
  <c r="F1680" i="8"/>
  <c r="F1681" i="8"/>
  <c r="J1681" i="8" s="1"/>
  <c r="E1681" i="31" s="1"/>
  <c r="F1682" i="8"/>
  <c r="F1683" i="8"/>
  <c r="F1684" i="8"/>
  <c r="F1685" i="8"/>
  <c r="F1686" i="8"/>
  <c r="F1687" i="8"/>
  <c r="F1688" i="8"/>
  <c r="F1689" i="8"/>
  <c r="F1690" i="8"/>
  <c r="F1691" i="8"/>
  <c r="F1692" i="8"/>
  <c r="F1693" i="8"/>
  <c r="F1694" i="8"/>
  <c r="F1695" i="8"/>
  <c r="F1696" i="8"/>
  <c r="F1697" i="8"/>
  <c r="J1697" i="8" s="1"/>
  <c r="E1697" i="31" s="1"/>
  <c r="F1698" i="8"/>
  <c r="F1699" i="8"/>
  <c r="F1700" i="8"/>
  <c r="F1701" i="8"/>
  <c r="J1701" i="8" s="1"/>
  <c r="E1701" i="31" s="1"/>
  <c r="F1702" i="8"/>
  <c r="F1703" i="8"/>
  <c r="F1704" i="8"/>
  <c r="F1705" i="8"/>
  <c r="F1706" i="8"/>
  <c r="F1707" i="8"/>
  <c r="J1707" i="8" s="1"/>
  <c r="E1707" i="31" s="1"/>
  <c r="F1708" i="8"/>
  <c r="F1709" i="8"/>
  <c r="F1710" i="8"/>
  <c r="F1711" i="8"/>
  <c r="F1712" i="8"/>
  <c r="F1713" i="8"/>
  <c r="J1713" i="8" s="1"/>
  <c r="E1713" i="31" s="1"/>
  <c r="F1714" i="8"/>
  <c r="F1715" i="8"/>
  <c r="F1716" i="8"/>
  <c r="F1717" i="8"/>
  <c r="J1717" i="8" s="1"/>
  <c r="E1717" i="31" s="1"/>
  <c r="F1718" i="8"/>
  <c r="F1719" i="8"/>
  <c r="F1720" i="8"/>
  <c r="F1721" i="8"/>
  <c r="F1722" i="8"/>
  <c r="F1723" i="8"/>
  <c r="J1723" i="8" s="1"/>
  <c r="E1723" i="31" s="1"/>
  <c r="F1724" i="8"/>
  <c r="F1725" i="8"/>
  <c r="J1725" i="8" s="1"/>
  <c r="E1725" i="31" s="1"/>
  <c r="F1726" i="8"/>
  <c r="F1727" i="8"/>
  <c r="F1728" i="8"/>
  <c r="F1729" i="8"/>
  <c r="J1729" i="8" s="1"/>
  <c r="E1729" i="31" s="1"/>
  <c r="F1730" i="8"/>
  <c r="F1731" i="8"/>
  <c r="F1732" i="8"/>
  <c r="F1733" i="8"/>
  <c r="J1733" i="8" s="1"/>
  <c r="E1733" i="31" s="1"/>
  <c r="F1734" i="8"/>
  <c r="F1735" i="8"/>
  <c r="F1736" i="8"/>
  <c r="F1737" i="8"/>
  <c r="F1738" i="8"/>
  <c r="F1739" i="8"/>
  <c r="J1739" i="8" s="1"/>
  <c r="E1739" i="31" s="1"/>
  <c r="F1740" i="8"/>
  <c r="F1741" i="8"/>
  <c r="F1742" i="8"/>
  <c r="F1743" i="8"/>
  <c r="F1744" i="8"/>
  <c r="F1745" i="8"/>
  <c r="J1745" i="8" s="1"/>
  <c r="E1745" i="31" s="1"/>
  <c r="F1746" i="8"/>
  <c r="F1747" i="8"/>
  <c r="F1748" i="8"/>
  <c r="F1749" i="8"/>
  <c r="J1749" i="8" s="1"/>
  <c r="E1749" i="31" s="1"/>
  <c r="F1750" i="8"/>
  <c r="F1751" i="8"/>
  <c r="F1752" i="8"/>
  <c r="F1753" i="8"/>
  <c r="F1754" i="8"/>
  <c r="F1755" i="8"/>
  <c r="J1755" i="8" s="1"/>
  <c r="E1755" i="31" s="1"/>
  <c r="F1756" i="8"/>
  <c r="F1757" i="8"/>
  <c r="F1758" i="8"/>
  <c r="F1759" i="8"/>
  <c r="F1760" i="8"/>
  <c r="F1761" i="8"/>
  <c r="J1761" i="8" s="1"/>
  <c r="E1761" i="31" s="1"/>
  <c r="F1762" i="8"/>
  <c r="F1763" i="8"/>
  <c r="F1764" i="8"/>
  <c r="F1765" i="8"/>
  <c r="J1765" i="8" s="1"/>
  <c r="E1765" i="31" s="1"/>
  <c r="F1766" i="8"/>
  <c r="F1767" i="8"/>
  <c r="F1768" i="8"/>
  <c r="F1769" i="8"/>
  <c r="F1770" i="8"/>
  <c r="F1771" i="8"/>
  <c r="J1771" i="8" s="1"/>
  <c r="E1771" i="31" s="1"/>
  <c r="F1772" i="8"/>
  <c r="F1773" i="8"/>
  <c r="F1774" i="8"/>
  <c r="F1775" i="8"/>
  <c r="F1776" i="8"/>
  <c r="F1777" i="8"/>
  <c r="J1777" i="8" s="1"/>
  <c r="E1777" i="31" s="1"/>
  <c r="F1778" i="8"/>
  <c r="F1779" i="8"/>
  <c r="F1780" i="8"/>
  <c r="F1781" i="8"/>
  <c r="J1781" i="8" s="1"/>
  <c r="E1781" i="31" s="1"/>
  <c r="F1782" i="8"/>
  <c r="F1783" i="8"/>
  <c r="F1784" i="8"/>
  <c r="F1785" i="8"/>
  <c r="F1786" i="8"/>
  <c r="F1787" i="8"/>
  <c r="J1787" i="8" s="1"/>
  <c r="E1787" i="31" s="1"/>
  <c r="F1788" i="8"/>
  <c r="F1789" i="8"/>
  <c r="J1789" i="8" s="1"/>
  <c r="E1789" i="31" s="1"/>
  <c r="F1790" i="8"/>
  <c r="F1791" i="8"/>
  <c r="F1792" i="8"/>
  <c r="F1793" i="8"/>
  <c r="J1793" i="8" s="1"/>
  <c r="E1793" i="31" s="1"/>
  <c r="F1794" i="8"/>
  <c r="F1795" i="8"/>
  <c r="F1796" i="8"/>
  <c r="F1797" i="8"/>
  <c r="J1797" i="8" s="1"/>
  <c r="E1797" i="31" s="1"/>
  <c r="F1798" i="8"/>
  <c r="F1799" i="8"/>
  <c r="F1800" i="8"/>
  <c r="F1801" i="8"/>
  <c r="F1802" i="8"/>
  <c r="F1803" i="8"/>
  <c r="J1803" i="8" s="1"/>
  <c r="E1803" i="31" s="1"/>
  <c r="F1804" i="8"/>
  <c r="F1805" i="8"/>
  <c r="F1806" i="8"/>
  <c r="F1807" i="8"/>
  <c r="F1808" i="8"/>
  <c r="F1809" i="8"/>
  <c r="J1809" i="8" s="1"/>
  <c r="E1809" i="31" s="1"/>
  <c r="F1810" i="8"/>
  <c r="F1811" i="8"/>
  <c r="F1812" i="8"/>
  <c r="F1813" i="8"/>
  <c r="J1813" i="8" s="1"/>
  <c r="E1813" i="31" s="1"/>
  <c r="F1814" i="8"/>
  <c r="F1815" i="8"/>
  <c r="F1816" i="8"/>
  <c r="F1817" i="8"/>
  <c r="F1818" i="8"/>
  <c r="F1819" i="8"/>
  <c r="J1819" i="8" s="1"/>
  <c r="E1819" i="31" s="1"/>
  <c r="F1820" i="8"/>
  <c r="F1821" i="8"/>
  <c r="F1822" i="8"/>
  <c r="F1823" i="8"/>
  <c r="F1824" i="8"/>
  <c r="F1825" i="8"/>
  <c r="J1825" i="8" s="1"/>
  <c r="E1825" i="31" s="1"/>
  <c r="F1826" i="8"/>
  <c r="F1827" i="8"/>
  <c r="F1828" i="8"/>
  <c r="F1829" i="8"/>
  <c r="J1829" i="8" s="1"/>
  <c r="E1829" i="31" s="1"/>
  <c r="F1830" i="8"/>
  <c r="F1831" i="8"/>
  <c r="F1832" i="8"/>
  <c r="F1833" i="8"/>
  <c r="F1834" i="8"/>
  <c r="F1835" i="8"/>
  <c r="J1835" i="8" s="1"/>
  <c r="E1835" i="31" s="1"/>
  <c r="F1836" i="8"/>
  <c r="F1837" i="8"/>
  <c r="F1838" i="8"/>
  <c r="F1839" i="8"/>
  <c r="F1840" i="8"/>
  <c r="F1841" i="8"/>
  <c r="G1841" i="8" s="1"/>
  <c r="F1842" i="8"/>
  <c r="F1843" i="8"/>
  <c r="G1843" i="8" s="1"/>
  <c r="F1844" i="8"/>
  <c r="F1845" i="8"/>
  <c r="G1845" i="8" s="1"/>
  <c r="F1846" i="8"/>
  <c r="F1847" i="8"/>
  <c r="G1847" i="8" s="1"/>
  <c r="F1848" i="8"/>
  <c r="F1849" i="8"/>
  <c r="G1849" i="8" s="1"/>
  <c r="F1850" i="8"/>
  <c r="F1851" i="8"/>
  <c r="G1851" i="8" s="1"/>
  <c r="F1852" i="8"/>
  <c r="F1853" i="8"/>
  <c r="G1853" i="8" s="1"/>
  <c r="F1854" i="8"/>
  <c r="F1855" i="8"/>
  <c r="G1855" i="8" s="1"/>
  <c r="F1856" i="8"/>
  <c r="F1857" i="8"/>
  <c r="G1857" i="8" s="1"/>
  <c r="F1858" i="8"/>
  <c r="F1859" i="8"/>
  <c r="G1859" i="8" s="1"/>
  <c r="F1860" i="8"/>
  <c r="G1860" i="8" s="1"/>
  <c r="F1861" i="8"/>
  <c r="G1861" i="8" s="1"/>
  <c r="F1862" i="8"/>
  <c r="G1862" i="8" s="1"/>
  <c r="F1863" i="8"/>
  <c r="G1863" i="8" s="1"/>
  <c r="F1864" i="8"/>
  <c r="G1864" i="8" s="1"/>
  <c r="F1865" i="8"/>
  <c r="G1865" i="8" s="1"/>
  <c r="F1866" i="8"/>
  <c r="G1866" i="8" s="1"/>
  <c r="F1867" i="8"/>
  <c r="G1867" i="8" s="1"/>
  <c r="F1868" i="8"/>
  <c r="G1868" i="8" s="1"/>
  <c r="F1869" i="8"/>
  <c r="G1869" i="8" s="1"/>
  <c r="F1870" i="8"/>
  <c r="G1870" i="8" s="1"/>
  <c r="F1871" i="8"/>
  <c r="G1871" i="8" s="1"/>
  <c r="F1872" i="8"/>
  <c r="G1872" i="8" s="1"/>
  <c r="F1873" i="8"/>
  <c r="G1873" i="8" s="1"/>
  <c r="F1874" i="8"/>
  <c r="G1874" i="8" s="1"/>
  <c r="F1875" i="8"/>
  <c r="G1875" i="8" s="1"/>
  <c r="F1876" i="8"/>
  <c r="G1876" i="8" s="1"/>
  <c r="F1877" i="8"/>
  <c r="G1877" i="8" s="1"/>
  <c r="F1878" i="8"/>
  <c r="G1878" i="8" s="1"/>
  <c r="F1879" i="8"/>
  <c r="G1879" i="8" s="1"/>
  <c r="F1880" i="8"/>
  <c r="G1880" i="8" s="1"/>
  <c r="F1881" i="8"/>
  <c r="G1881" i="8" s="1"/>
  <c r="F1882" i="8"/>
  <c r="G1882" i="8" s="1"/>
  <c r="F1883" i="8"/>
  <c r="G1883" i="8" s="1"/>
  <c r="F1884" i="8"/>
  <c r="G1884" i="8" s="1"/>
  <c r="F1885" i="8"/>
  <c r="G1885" i="8" s="1"/>
  <c r="F1886" i="8"/>
  <c r="G1886" i="8" s="1"/>
  <c r="F1887" i="8"/>
  <c r="G1887" i="8" s="1"/>
  <c r="F1888" i="8"/>
  <c r="G1888" i="8" s="1"/>
  <c r="F1889" i="8"/>
  <c r="G1889" i="8" s="1"/>
  <c r="F1890" i="8"/>
  <c r="G1890" i="8" s="1"/>
  <c r="F1891" i="8"/>
  <c r="G1891" i="8" s="1"/>
  <c r="F1892" i="8"/>
  <c r="G1892" i="8" s="1"/>
  <c r="F1893" i="8"/>
  <c r="G1893" i="8" s="1"/>
  <c r="F1894" i="8"/>
  <c r="G1894" i="8" s="1"/>
  <c r="F1895" i="8"/>
  <c r="G1895" i="8" s="1"/>
  <c r="F1896" i="8"/>
  <c r="G1896" i="8" s="1"/>
  <c r="F1897" i="8"/>
  <c r="G1897" i="8" s="1"/>
  <c r="F1898" i="8"/>
  <c r="G1898" i="8" s="1"/>
  <c r="F1899" i="8"/>
  <c r="G1899" i="8" s="1"/>
  <c r="F1900" i="8"/>
  <c r="G1900" i="8" s="1"/>
  <c r="F1901" i="8"/>
  <c r="G1901" i="8" s="1"/>
  <c r="F1902" i="8"/>
  <c r="G1902" i="8" s="1"/>
  <c r="F1903" i="8"/>
  <c r="G1903" i="8" s="1"/>
  <c r="F1904" i="8"/>
  <c r="G1904" i="8" s="1"/>
  <c r="F1905" i="8"/>
  <c r="G1905" i="8" s="1"/>
  <c r="F1906" i="8"/>
  <c r="G1906" i="8" s="1"/>
  <c r="F1907" i="8"/>
  <c r="G1907" i="8" s="1"/>
  <c r="F1908" i="8"/>
  <c r="G1908" i="8" s="1"/>
  <c r="F1909" i="8"/>
  <c r="G1909" i="8" s="1"/>
  <c r="F1910" i="8"/>
  <c r="G1910" i="8" s="1"/>
  <c r="F1911" i="8"/>
  <c r="G1911" i="8" s="1"/>
  <c r="F1912" i="8"/>
  <c r="G1912" i="8" s="1"/>
  <c r="F1913" i="8"/>
  <c r="G1913" i="8" s="1"/>
  <c r="F1914" i="8"/>
  <c r="G1914" i="8" s="1"/>
  <c r="F1915" i="8"/>
  <c r="G1915" i="8" s="1"/>
  <c r="F1916" i="8"/>
  <c r="G1916" i="8" s="1"/>
  <c r="F1917" i="8"/>
  <c r="G1917" i="8" s="1"/>
  <c r="F1918" i="8"/>
  <c r="G1918" i="8" s="1"/>
  <c r="F1919" i="8"/>
  <c r="G1919" i="8" s="1"/>
  <c r="F1920" i="8"/>
  <c r="G1920" i="8" s="1"/>
  <c r="F1921" i="8"/>
  <c r="G1921" i="8" s="1"/>
  <c r="F1922" i="8"/>
  <c r="G1922" i="8" s="1"/>
  <c r="F1923" i="8"/>
  <c r="G1923" i="8" s="1"/>
  <c r="F1924" i="8"/>
  <c r="G1924" i="8" s="1"/>
  <c r="F1809" i="31" l="1"/>
  <c r="L1809" i="31"/>
  <c r="N1809" i="31" s="1"/>
  <c r="P1809" i="31" s="1"/>
  <c r="K1809" i="31"/>
  <c r="M1809" i="31" s="1"/>
  <c r="O1809" i="31" s="1"/>
  <c r="K1749" i="31"/>
  <c r="M1749" i="31" s="1"/>
  <c r="O1749" i="31" s="1"/>
  <c r="L1749" i="31"/>
  <c r="N1749" i="31" s="1"/>
  <c r="P1749" i="31" s="1"/>
  <c r="F1749" i="31"/>
  <c r="L1958" i="31"/>
  <c r="N1958" i="31" s="1"/>
  <c r="P1958" i="31" s="1"/>
  <c r="K1958" i="31"/>
  <c r="M1958" i="31" s="1"/>
  <c r="O1958" i="31" s="1"/>
  <c r="F1958" i="31"/>
  <c r="L1976" i="31"/>
  <c r="N1976" i="31" s="1"/>
  <c r="P1976" i="31" s="1"/>
  <c r="F1976" i="31"/>
  <c r="K1976" i="31"/>
  <c r="M1976" i="31" s="1"/>
  <c r="O1976" i="31" s="1"/>
  <c r="K2051" i="31"/>
  <c r="M2051" i="31" s="1"/>
  <c r="O2051" i="31" s="1"/>
  <c r="L2051" i="31"/>
  <c r="N2051" i="31" s="1"/>
  <c r="P2051" i="31" s="1"/>
  <c r="F2051" i="31"/>
  <c r="F2125" i="31"/>
  <c r="K2125" i="31"/>
  <c r="M2125" i="31" s="1"/>
  <c r="O2125" i="31" s="1"/>
  <c r="L2125" i="31"/>
  <c r="N2125" i="31" s="1"/>
  <c r="P2125" i="31" s="1"/>
  <c r="F2010" i="31"/>
  <c r="K2010" i="31"/>
  <c r="M2010" i="31" s="1"/>
  <c r="O2010" i="31" s="1"/>
  <c r="L2010" i="31"/>
  <c r="N2010" i="31" s="1"/>
  <c r="P2010" i="31" s="1"/>
  <c r="F1997" i="31"/>
  <c r="L1997" i="31"/>
  <c r="N1997" i="31" s="1"/>
  <c r="P1997" i="31" s="1"/>
  <c r="K1997" i="31"/>
  <c r="M1997" i="31" s="1"/>
  <c r="O1997" i="31" s="1"/>
  <c r="L2148" i="31"/>
  <c r="N2148" i="31" s="1"/>
  <c r="P2148" i="31" s="1"/>
  <c r="K2148" i="31"/>
  <c r="M2148" i="31" s="1"/>
  <c r="O2148" i="31" s="1"/>
  <c r="F2148" i="31"/>
  <c r="F1996" i="31"/>
  <c r="L1996" i="31"/>
  <c r="N1996" i="31" s="1"/>
  <c r="P1996" i="31" s="1"/>
  <c r="K1996" i="31"/>
  <c r="M1996" i="31" s="1"/>
  <c r="O1996" i="31" s="1"/>
  <c r="K2027" i="31"/>
  <c r="M2027" i="31" s="1"/>
  <c r="O2027" i="31" s="1"/>
  <c r="L2027" i="31"/>
  <c r="N2027" i="31" s="1"/>
  <c r="P2027" i="31" s="1"/>
  <c r="F2027" i="31"/>
  <c r="F2037" i="31"/>
  <c r="L2037" i="31"/>
  <c r="N2037" i="31" s="1"/>
  <c r="P2037" i="31" s="1"/>
  <c r="K2037" i="31"/>
  <c r="M2037" i="31" s="1"/>
  <c r="O2037" i="31" s="1"/>
  <c r="L2005" i="31"/>
  <c r="N2005" i="31" s="1"/>
  <c r="P2005" i="31" s="1"/>
  <c r="K2005" i="31"/>
  <c r="M2005" i="31" s="1"/>
  <c r="O2005" i="31" s="1"/>
  <c r="F2005" i="31"/>
  <c r="L2152" i="31"/>
  <c r="N2152" i="31" s="1"/>
  <c r="P2152" i="31" s="1"/>
  <c r="K2152" i="31"/>
  <c r="M2152" i="31" s="1"/>
  <c r="O2152" i="31" s="1"/>
  <c r="F2152" i="31"/>
  <c r="F2169" i="31"/>
  <c r="K2169" i="31"/>
  <c r="M2169" i="31" s="1"/>
  <c r="O2169" i="31" s="1"/>
  <c r="L2169" i="31"/>
  <c r="N2169" i="31" s="1"/>
  <c r="P2169" i="31" s="1"/>
  <c r="L2046" i="31"/>
  <c r="N2046" i="31" s="1"/>
  <c r="P2046" i="31" s="1"/>
  <c r="F2046" i="31"/>
  <c r="K2046" i="31"/>
  <c r="M2046" i="31" s="1"/>
  <c r="O2046" i="31" s="1"/>
  <c r="L2081" i="31"/>
  <c r="N2081" i="31" s="1"/>
  <c r="P2081" i="31" s="1"/>
  <c r="F2081" i="31"/>
  <c r="K2081" i="31"/>
  <c r="M2081" i="31" s="1"/>
  <c r="O2081" i="31" s="1"/>
  <c r="F2087" i="31"/>
  <c r="K2087" i="31"/>
  <c r="M2087" i="31" s="1"/>
  <c r="O2087" i="31" s="1"/>
  <c r="L2087" i="31"/>
  <c r="N2087" i="31" s="1"/>
  <c r="P2087" i="31" s="1"/>
  <c r="F2029" i="31"/>
  <c r="K2029" i="31"/>
  <c r="M2029" i="31" s="1"/>
  <c r="O2029" i="31" s="1"/>
  <c r="L2029" i="31"/>
  <c r="N2029" i="31" s="1"/>
  <c r="P2029" i="31" s="1"/>
  <c r="K2036" i="31"/>
  <c r="M2036" i="31" s="1"/>
  <c r="O2036" i="31" s="1"/>
  <c r="F2036" i="31"/>
  <c r="L2036" i="31"/>
  <c r="N2036" i="31" s="1"/>
  <c r="P2036" i="31" s="1"/>
  <c r="K2194" i="31"/>
  <c r="M2194" i="31" s="1"/>
  <c r="O2194" i="31" s="1"/>
  <c r="F2194" i="31"/>
  <c r="L2194" i="31"/>
  <c r="N2194" i="31" s="1"/>
  <c r="P2194" i="31" s="1"/>
  <c r="L2047" i="31"/>
  <c r="N2047" i="31" s="1"/>
  <c r="P2047" i="31" s="1"/>
  <c r="F2047" i="31"/>
  <c r="K2047" i="31"/>
  <c r="M2047" i="31" s="1"/>
  <c r="O2047" i="31" s="1"/>
  <c r="L1954" i="31"/>
  <c r="N1954" i="31" s="1"/>
  <c r="P1954" i="31" s="1"/>
  <c r="F1954" i="31"/>
  <c r="K1954" i="31"/>
  <c r="M1954" i="31" s="1"/>
  <c r="O1954" i="31" s="1"/>
  <c r="L2059" i="31"/>
  <c r="N2059" i="31" s="1"/>
  <c r="P2059" i="31" s="1"/>
  <c r="F2059" i="31"/>
  <c r="K2059" i="31"/>
  <c r="M2059" i="31" s="1"/>
  <c r="O2059" i="31" s="1"/>
  <c r="L2056" i="31"/>
  <c r="N2056" i="31" s="1"/>
  <c r="P2056" i="31" s="1"/>
  <c r="F2056" i="31"/>
  <c r="K2056" i="31"/>
  <c r="M2056" i="31" s="1"/>
  <c r="O2056" i="31" s="1"/>
  <c r="L2121" i="31"/>
  <c r="N2121" i="31" s="1"/>
  <c r="P2121" i="31" s="1"/>
  <c r="F2121" i="31"/>
  <c r="K2121" i="31"/>
  <c r="M2121" i="31" s="1"/>
  <c r="O2121" i="31" s="1"/>
  <c r="K2159" i="31"/>
  <c r="M2159" i="31" s="1"/>
  <c r="O2159" i="31" s="1"/>
  <c r="F2159" i="31"/>
  <c r="L2159" i="31"/>
  <c r="N2159" i="31" s="1"/>
  <c r="P2159" i="31" s="1"/>
  <c r="L2079" i="31"/>
  <c r="N2079" i="31" s="1"/>
  <c r="P2079" i="31" s="1"/>
  <c r="F2079" i="31"/>
  <c r="K2079" i="31"/>
  <c r="M2079" i="31" s="1"/>
  <c r="O2079" i="31" s="1"/>
  <c r="L2198" i="31"/>
  <c r="N2198" i="31" s="1"/>
  <c r="P2198" i="31" s="1"/>
  <c r="K2198" i="31"/>
  <c r="M2198" i="31" s="1"/>
  <c r="O2198" i="31" s="1"/>
  <c r="F2198" i="31"/>
  <c r="F1979" i="31"/>
  <c r="L1979" i="31"/>
  <c r="N1979" i="31" s="1"/>
  <c r="P1979" i="31" s="1"/>
  <c r="K1979" i="31"/>
  <c r="M1979" i="31" s="1"/>
  <c r="O1979" i="31" s="1"/>
  <c r="F2091" i="31"/>
  <c r="L2091" i="31"/>
  <c r="N2091" i="31" s="1"/>
  <c r="P2091" i="31" s="1"/>
  <c r="K2091" i="31"/>
  <c r="M2091" i="31" s="1"/>
  <c r="O2091" i="31" s="1"/>
  <c r="K1990" i="31"/>
  <c r="M1990" i="31" s="1"/>
  <c r="O1990" i="31" s="1"/>
  <c r="F1990" i="31"/>
  <c r="L1990" i="31"/>
  <c r="N1990" i="31" s="1"/>
  <c r="P1990" i="31" s="1"/>
  <c r="L2131" i="31"/>
  <c r="N2131" i="31" s="1"/>
  <c r="P2131" i="31" s="1"/>
  <c r="K2131" i="31"/>
  <c r="M2131" i="31" s="1"/>
  <c r="O2131" i="31" s="1"/>
  <c r="F2131" i="31"/>
  <c r="F1987" i="31"/>
  <c r="K1987" i="31"/>
  <c r="M1987" i="31" s="1"/>
  <c r="O1987" i="31" s="1"/>
  <c r="L1987" i="31"/>
  <c r="N1987" i="31" s="1"/>
  <c r="P1987" i="31" s="1"/>
  <c r="K1945" i="31"/>
  <c r="M1945" i="31" s="1"/>
  <c r="O1945" i="31" s="1"/>
  <c r="F1945" i="31"/>
  <c r="L1945" i="31"/>
  <c r="N1945" i="31" s="1"/>
  <c r="P1945" i="31" s="1"/>
  <c r="L2092" i="31"/>
  <c r="N2092" i="31" s="1"/>
  <c r="P2092" i="31" s="1"/>
  <c r="K2092" i="31"/>
  <c r="M2092" i="31" s="1"/>
  <c r="O2092" i="31" s="1"/>
  <c r="F2092" i="31"/>
  <c r="F1991" i="31"/>
  <c r="K1991" i="31"/>
  <c r="M1991" i="31" s="1"/>
  <c r="O1991" i="31" s="1"/>
  <c r="L1991" i="31"/>
  <c r="N1991" i="31" s="1"/>
  <c r="P1991" i="31" s="1"/>
  <c r="L1960" i="31"/>
  <c r="N1960" i="31" s="1"/>
  <c r="P1960" i="31" s="1"/>
  <c r="K1960" i="31"/>
  <c r="M1960" i="31" s="1"/>
  <c r="O1960" i="31" s="1"/>
  <c r="F1960" i="31"/>
  <c r="K2042" i="31"/>
  <c r="M2042" i="31" s="1"/>
  <c r="O2042" i="31" s="1"/>
  <c r="F2042" i="31"/>
  <c r="L2042" i="31"/>
  <c r="N2042" i="31" s="1"/>
  <c r="P2042" i="31" s="1"/>
  <c r="F2104" i="31"/>
  <c r="L2104" i="31"/>
  <c r="N2104" i="31" s="1"/>
  <c r="P2104" i="31" s="1"/>
  <c r="K2104" i="31"/>
  <c r="M2104" i="31" s="1"/>
  <c r="O2104" i="31" s="1"/>
  <c r="K1983" i="31"/>
  <c r="M1983" i="31" s="1"/>
  <c r="O1983" i="31" s="1"/>
  <c r="F1983" i="31"/>
  <c r="L1983" i="31"/>
  <c r="N1983" i="31" s="1"/>
  <c r="P1983" i="31" s="1"/>
  <c r="F2120" i="31"/>
  <c r="L2120" i="31"/>
  <c r="N2120" i="31" s="1"/>
  <c r="P2120" i="31" s="1"/>
  <c r="K2120" i="31"/>
  <c r="M2120" i="31" s="1"/>
  <c r="O2120" i="31" s="1"/>
  <c r="K2106" i="31"/>
  <c r="M2106" i="31" s="1"/>
  <c r="O2106" i="31" s="1"/>
  <c r="L2106" i="31"/>
  <c r="N2106" i="31" s="1"/>
  <c r="P2106" i="31" s="1"/>
  <c r="F2106" i="31"/>
  <c r="K2023" i="31"/>
  <c r="M2023" i="31" s="1"/>
  <c r="O2023" i="31" s="1"/>
  <c r="F2023" i="31"/>
  <c r="L2023" i="31"/>
  <c r="N2023" i="31" s="1"/>
  <c r="P2023" i="31" s="1"/>
  <c r="L1970" i="31"/>
  <c r="N1970" i="31" s="1"/>
  <c r="P1970" i="31" s="1"/>
  <c r="F1970" i="31"/>
  <c r="K1970" i="31"/>
  <c r="M1970" i="31" s="1"/>
  <c r="O1970" i="31" s="1"/>
  <c r="K1988" i="31"/>
  <c r="M1988" i="31" s="1"/>
  <c r="O1988" i="31" s="1"/>
  <c r="F1988" i="31"/>
  <c r="L1988" i="31"/>
  <c r="N1988" i="31" s="1"/>
  <c r="P1988" i="31" s="1"/>
  <c r="K2166" i="31"/>
  <c r="M2166" i="31" s="1"/>
  <c r="O2166" i="31" s="1"/>
  <c r="F2166" i="31"/>
  <c r="L2166" i="31"/>
  <c r="N2166" i="31" s="1"/>
  <c r="P2166" i="31" s="1"/>
  <c r="L1993" i="31"/>
  <c r="N1993" i="31" s="1"/>
  <c r="P1993" i="31" s="1"/>
  <c r="K1993" i="31"/>
  <c r="M1993" i="31" s="1"/>
  <c r="O1993" i="31" s="1"/>
  <c r="F1993" i="31"/>
  <c r="F2140" i="31"/>
  <c r="K2140" i="31"/>
  <c r="M2140" i="31" s="1"/>
  <c r="O2140" i="31" s="1"/>
  <c r="L2140" i="31"/>
  <c r="N2140" i="31" s="1"/>
  <c r="P2140" i="31" s="1"/>
  <c r="F2119" i="31"/>
  <c r="K2119" i="31"/>
  <c r="M2119" i="31" s="1"/>
  <c r="O2119" i="31" s="1"/>
  <c r="L2119" i="31"/>
  <c r="N2119" i="31" s="1"/>
  <c r="P2119" i="31" s="1"/>
  <c r="L2156" i="31"/>
  <c r="N2156" i="31" s="1"/>
  <c r="P2156" i="31" s="1"/>
  <c r="K2156" i="31"/>
  <c r="M2156" i="31" s="1"/>
  <c r="O2156" i="31" s="1"/>
  <c r="F2156" i="31"/>
  <c r="F2149" i="31"/>
  <c r="L2149" i="31"/>
  <c r="N2149" i="31" s="1"/>
  <c r="P2149" i="31" s="1"/>
  <c r="K2149" i="31"/>
  <c r="M2149" i="31" s="1"/>
  <c r="O2149" i="31" s="1"/>
  <c r="K2034" i="31"/>
  <c r="M2034" i="31" s="1"/>
  <c r="O2034" i="31" s="1"/>
  <c r="L2034" i="31"/>
  <c r="N2034" i="31" s="1"/>
  <c r="P2034" i="31" s="1"/>
  <c r="F2034" i="31"/>
  <c r="L2095" i="31"/>
  <c r="N2095" i="31" s="1"/>
  <c r="P2095" i="31" s="1"/>
  <c r="F2095" i="31"/>
  <c r="K2095" i="31"/>
  <c r="M2095" i="31" s="1"/>
  <c r="O2095" i="31" s="1"/>
  <c r="L2006" i="31"/>
  <c r="N2006" i="31" s="1"/>
  <c r="P2006" i="31" s="1"/>
  <c r="K2006" i="31"/>
  <c r="M2006" i="31" s="1"/>
  <c r="O2006" i="31" s="1"/>
  <c r="F2006" i="31"/>
  <c r="K2024" i="31"/>
  <c r="M2024" i="31" s="1"/>
  <c r="O2024" i="31" s="1"/>
  <c r="F2024" i="31"/>
  <c r="L2024" i="31"/>
  <c r="N2024" i="31" s="1"/>
  <c r="P2024" i="31" s="1"/>
  <c r="L2191" i="31"/>
  <c r="N2191" i="31" s="1"/>
  <c r="P2191" i="31" s="1"/>
  <c r="K2191" i="31"/>
  <c r="M2191" i="31" s="1"/>
  <c r="O2191" i="31" s="1"/>
  <c r="F2191" i="31"/>
  <c r="L2173" i="31"/>
  <c r="N2173" i="31" s="1"/>
  <c r="P2173" i="31" s="1"/>
  <c r="F2173" i="31"/>
  <c r="K2173" i="31"/>
  <c r="M2173" i="31" s="1"/>
  <c r="O2173" i="31" s="1"/>
  <c r="L1942" i="31"/>
  <c r="N1942" i="31" s="1"/>
  <c r="P1942" i="31" s="1"/>
  <c r="K1942" i="31"/>
  <c r="M1942" i="31" s="1"/>
  <c r="O1942" i="31" s="1"/>
  <c r="F1942" i="31"/>
  <c r="F2033" i="31"/>
  <c r="L2033" i="31"/>
  <c r="N2033" i="31" s="1"/>
  <c r="P2033" i="31" s="1"/>
  <c r="K2033" i="31"/>
  <c r="M2033" i="31" s="1"/>
  <c r="O2033" i="31" s="1"/>
  <c r="K2133" i="31"/>
  <c r="M2133" i="31" s="1"/>
  <c r="O2133" i="31" s="1"/>
  <c r="L2133" i="31"/>
  <c r="N2133" i="31" s="1"/>
  <c r="P2133" i="31" s="1"/>
  <c r="F2133" i="31"/>
  <c r="K2055" i="31"/>
  <c r="M2055" i="31" s="1"/>
  <c r="O2055" i="31" s="1"/>
  <c r="L2055" i="31"/>
  <c r="N2055" i="31" s="1"/>
  <c r="P2055" i="31" s="1"/>
  <c r="F2055" i="31"/>
  <c r="K2098" i="31"/>
  <c r="M2098" i="31" s="1"/>
  <c r="O2098" i="31" s="1"/>
  <c r="L2098" i="31"/>
  <c r="N2098" i="31" s="1"/>
  <c r="P2098" i="31" s="1"/>
  <c r="F2098" i="31"/>
  <c r="F2196" i="31"/>
  <c r="L2196" i="31"/>
  <c r="N2196" i="31" s="1"/>
  <c r="P2196" i="31" s="1"/>
  <c r="K2196" i="31"/>
  <c r="M2196" i="31" s="1"/>
  <c r="O2196" i="31" s="1"/>
  <c r="L1938" i="31"/>
  <c r="N1938" i="31" s="1"/>
  <c r="P1938" i="31" s="1"/>
  <c r="K1938" i="31"/>
  <c r="M1938" i="31" s="1"/>
  <c r="O1938" i="31" s="1"/>
  <c r="F1938" i="31"/>
  <c r="L1963" i="31"/>
  <c r="N1963" i="31" s="1"/>
  <c r="P1963" i="31" s="1"/>
  <c r="F1963" i="31"/>
  <c r="K1963" i="31"/>
  <c r="M1963" i="31" s="1"/>
  <c r="O1963" i="31" s="1"/>
  <c r="F2068" i="31"/>
  <c r="K2068" i="31"/>
  <c r="M2068" i="31" s="1"/>
  <c r="O2068" i="31" s="1"/>
  <c r="L2068" i="31"/>
  <c r="N2068" i="31" s="1"/>
  <c r="P2068" i="31" s="1"/>
  <c r="L1985" i="31"/>
  <c r="N1985" i="31" s="1"/>
  <c r="P1985" i="31" s="1"/>
  <c r="F1985" i="31"/>
  <c r="K1985" i="31"/>
  <c r="M1985" i="31" s="1"/>
  <c r="O1985" i="31" s="1"/>
  <c r="L2011" i="31"/>
  <c r="N2011" i="31" s="1"/>
  <c r="P2011" i="31" s="1"/>
  <c r="F2011" i="31"/>
  <c r="K2011" i="31"/>
  <c r="M2011" i="31" s="1"/>
  <c r="O2011" i="31" s="1"/>
  <c r="F1944" i="31"/>
  <c r="L1944" i="31"/>
  <c r="N1944" i="31" s="1"/>
  <c r="P1944" i="31" s="1"/>
  <c r="K1944" i="31"/>
  <c r="M1944" i="31" s="1"/>
  <c r="O1944" i="31" s="1"/>
  <c r="L1936" i="31"/>
  <c r="N1936" i="31" s="1"/>
  <c r="P1936" i="31" s="1"/>
  <c r="K1936" i="31"/>
  <c r="M1936" i="31" s="1"/>
  <c r="O1936" i="31" s="1"/>
  <c r="F1936" i="31"/>
  <c r="L2049" i="31"/>
  <c r="N2049" i="31" s="1"/>
  <c r="P2049" i="31" s="1"/>
  <c r="K2049" i="31"/>
  <c r="M2049" i="31" s="1"/>
  <c r="O2049" i="31" s="1"/>
  <c r="F2049" i="31"/>
  <c r="L2015" i="31"/>
  <c r="N2015" i="31" s="1"/>
  <c r="P2015" i="31" s="1"/>
  <c r="K2015" i="31"/>
  <c r="M2015" i="31" s="1"/>
  <c r="O2015" i="31" s="1"/>
  <c r="F2015" i="31"/>
  <c r="K2089" i="31"/>
  <c r="M2089" i="31" s="1"/>
  <c r="O2089" i="31" s="1"/>
  <c r="L2089" i="31"/>
  <c r="N2089" i="31" s="1"/>
  <c r="P2089" i="31" s="1"/>
  <c r="F2089" i="31"/>
  <c r="F1974" i="31"/>
  <c r="K1974" i="31"/>
  <c r="M1974" i="31" s="1"/>
  <c r="O1974" i="31" s="1"/>
  <c r="L1974" i="31"/>
  <c r="N1974" i="31" s="1"/>
  <c r="P1974" i="31" s="1"/>
  <c r="L2155" i="31"/>
  <c r="N2155" i="31" s="1"/>
  <c r="P2155" i="31" s="1"/>
  <c r="F2155" i="31"/>
  <c r="K2155" i="31"/>
  <c r="M2155" i="31" s="1"/>
  <c r="O2155" i="31" s="1"/>
  <c r="F1964" i="31"/>
  <c r="L1964" i="31"/>
  <c r="N1964" i="31" s="1"/>
  <c r="P1964" i="31" s="1"/>
  <c r="K1964" i="31"/>
  <c r="M1964" i="31" s="1"/>
  <c r="O1964" i="31" s="1"/>
  <c r="F2025" i="31"/>
  <c r="K2025" i="31"/>
  <c r="M2025" i="31" s="1"/>
  <c r="O2025" i="31" s="1"/>
  <c r="L2025" i="31"/>
  <c r="N2025" i="31" s="1"/>
  <c r="P2025" i="31" s="1"/>
  <c r="K2101" i="31"/>
  <c r="M2101" i="31" s="1"/>
  <c r="O2101" i="31" s="1"/>
  <c r="F2101" i="31"/>
  <c r="L2101" i="31"/>
  <c r="N2101" i="31" s="1"/>
  <c r="P2101" i="31" s="1"/>
  <c r="F2158" i="31"/>
  <c r="L2158" i="31"/>
  <c r="N2158" i="31" s="1"/>
  <c r="P2158" i="31" s="1"/>
  <c r="K2158" i="31"/>
  <c r="M2158" i="31" s="1"/>
  <c r="O2158" i="31" s="1"/>
  <c r="L1729" i="31"/>
  <c r="N1729" i="31" s="1"/>
  <c r="P1729" i="31" s="1"/>
  <c r="F1729" i="31"/>
  <c r="K1729" i="31"/>
  <c r="M1729" i="31" s="1"/>
  <c r="O1729" i="31" s="1"/>
  <c r="K2122" i="31"/>
  <c r="M2122" i="31" s="1"/>
  <c r="O2122" i="31" s="1"/>
  <c r="F2122" i="31"/>
  <c r="L2122" i="31"/>
  <c r="N2122" i="31" s="1"/>
  <c r="P2122" i="31" s="1"/>
  <c r="K1835" i="31"/>
  <c r="M1835" i="31" s="1"/>
  <c r="O1835" i="31" s="1"/>
  <c r="F1835" i="31"/>
  <c r="L1835" i="31"/>
  <c r="N1835" i="31" s="1"/>
  <c r="P1835" i="31" s="1"/>
  <c r="K1787" i="31"/>
  <c r="M1787" i="31" s="1"/>
  <c r="O1787" i="31" s="1"/>
  <c r="L1787" i="31"/>
  <c r="N1787" i="31" s="1"/>
  <c r="P1787" i="31" s="1"/>
  <c r="F1787" i="31"/>
  <c r="L1739" i="31"/>
  <c r="N1739" i="31" s="1"/>
  <c r="P1739" i="31" s="1"/>
  <c r="K1739" i="31"/>
  <c r="M1739" i="31" s="1"/>
  <c r="O1739" i="31" s="1"/>
  <c r="F1739" i="31"/>
  <c r="F1679" i="31"/>
  <c r="K1679" i="31"/>
  <c r="M1679" i="31" s="1"/>
  <c r="O1679" i="31" s="1"/>
  <c r="L1679" i="31"/>
  <c r="N1679" i="31" s="1"/>
  <c r="P1679" i="31" s="1"/>
  <c r="L2071" i="31"/>
  <c r="N2071" i="31" s="1"/>
  <c r="P2071" i="31" s="1"/>
  <c r="F2071" i="31"/>
  <c r="K2071" i="31"/>
  <c r="M2071" i="31" s="1"/>
  <c r="O2071" i="31" s="1"/>
  <c r="F2154" i="31"/>
  <c r="K2154" i="31"/>
  <c r="M2154" i="31" s="1"/>
  <c r="O2154" i="31" s="1"/>
  <c r="L2154" i="31"/>
  <c r="N2154" i="31" s="1"/>
  <c r="P2154" i="31" s="1"/>
  <c r="F2195" i="31"/>
  <c r="K2195" i="31"/>
  <c r="M2195" i="31" s="1"/>
  <c r="O2195" i="31" s="1"/>
  <c r="L2195" i="31"/>
  <c r="N2195" i="31" s="1"/>
  <c r="P2195" i="31" s="1"/>
  <c r="F2075" i="31"/>
  <c r="K2075" i="31"/>
  <c r="M2075" i="31" s="1"/>
  <c r="O2075" i="31" s="1"/>
  <c r="L2075" i="31"/>
  <c r="N2075" i="31" s="1"/>
  <c r="P2075" i="31" s="1"/>
  <c r="L2134" i="31"/>
  <c r="N2134" i="31" s="1"/>
  <c r="P2134" i="31" s="1"/>
  <c r="K2134" i="31"/>
  <c r="M2134" i="31" s="1"/>
  <c r="O2134" i="31" s="1"/>
  <c r="F2134" i="31"/>
  <c r="K1717" i="31"/>
  <c r="M1717" i="31" s="1"/>
  <c r="O1717" i="31" s="1"/>
  <c r="L1717" i="31"/>
  <c r="N1717" i="31" s="1"/>
  <c r="P1717" i="31" s="1"/>
  <c r="F1717" i="31"/>
  <c r="D2204" i="31"/>
  <c r="C2204" i="31" s="1"/>
  <c r="K1980" i="31"/>
  <c r="M1980" i="31" s="1"/>
  <c r="O1980" i="31" s="1"/>
  <c r="F1980" i="31"/>
  <c r="L1980" i="31"/>
  <c r="N1980" i="31" s="1"/>
  <c r="P1980" i="31" s="1"/>
  <c r="F2026" i="31"/>
  <c r="K2026" i="31"/>
  <c r="M2026" i="31" s="1"/>
  <c r="O2026" i="31" s="1"/>
  <c r="L2026" i="31"/>
  <c r="N2026" i="31" s="1"/>
  <c r="P2026" i="31" s="1"/>
  <c r="F2061" i="31"/>
  <c r="L2061" i="31"/>
  <c r="N2061" i="31" s="1"/>
  <c r="P2061" i="31" s="1"/>
  <c r="K2061" i="31"/>
  <c r="M2061" i="31" s="1"/>
  <c r="O2061" i="31" s="1"/>
  <c r="K2069" i="31"/>
  <c r="M2069" i="31" s="1"/>
  <c r="O2069" i="31" s="1"/>
  <c r="F2069" i="31"/>
  <c r="L2069" i="31"/>
  <c r="N2069" i="31" s="1"/>
  <c r="P2069" i="31" s="1"/>
  <c r="L1995" i="31"/>
  <c r="N1995" i="31" s="1"/>
  <c r="P1995" i="31" s="1"/>
  <c r="K1995" i="31"/>
  <c r="M1995" i="31" s="1"/>
  <c r="O1995" i="31" s="1"/>
  <c r="F1995" i="31"/>
  <c r="F2038" i="31"/>
  <c r="L2038" i="31"/>
  <c r="N2038" i="31" s="1"/>
  <c r="P2038" i="31" s="1"/>
  <c r="K2038" i="31"/>
  <c r="M2038" i="31" s="1"/>
  <c r="O2038" i="31" s="1"/>
  <c r="L2130" i="31"/>
  <c r="N2130" i="31" s="1"/>
  <c r="P2130" i="31" s="1"/>
  <c r="F2130" i="31"/>
  <c r="K2130" i="31"/>
  <c r="M2130" i="31" s="1"/>
  <c r="O2130" i="31" s="1"/>
  <c r="F2093" i="31"/>
  <c r="L2093" i="31"/>
  <c r="N2093" i="31" s="1"/>
  <c r="P2093" i="31" s="1"/>
  <c r="K2093" i="31"/>
  <c r="M2093" i="31" s="1"/>
  <c r="O2093" i="31" s="1"/>
  <c r="F2022" i="31"/>
  <c r="L2022" i="31"/>
  <c r="N2022" i="31" s="1"/>
  <c r="P2022" i="31" s="1"/>
  <c r="K2022" i="31"/>
  <c r="M2022" i="31" s="1"/>
  <c r="O2022" i="31" s="1"/>
  <c r="F2018" i="31"/>
  <c r="K2018" i="31"/>
  <c r="M2018" i="31" s="1"/>
  <c r="O2018" i="31" s="1"/>
  <c r="L2018" i="31"/>
  <c r="N2018" i="31" s="1"/>
  <c r="P2018" i="31" s="1"/>
  <c r="F1994" i="31"/>
  <c r="L1994" i="31"/>
  <c r="N1994" i="31" s="1"/>
  <c r="P1994" i="31" s="1"/>
  <c r="K1994" i="31"/>
  <c r="M1994" i="31" s="1"/>
  <c r="O1994" i="31" s="1"/>
  <c r="F2012" i="31"/>
  <c r="K2012" i="31"/>
  <c r="M2012" i="31" s="1"/>
  <c r="O2012" i="31" s="1"/>
  <c r="L2012" i="31"/>
  <c r="N2012" i="31" s="1"/>
  <c r="P2012" i="31" s="1"/>
  <c r="L1965" i="31"/>
  <c r="N1965" i="31" s="1"/>
  <c r="P1965" i="31" s="1"/>
  <c r="F1965" i="31"/>
  <c r="K1965" i="31"/>
  <c r="M1965" i="31" s="1"/>
  <c r="O1965" i="31" s="1"/>
  <c r="L2157" i="31"/>
  <c r="N2157" i="31" s="1"/>
  <c r="P2157" i="31" s="1"/>
  <c r="F2157" i="31"/>
  <c r="K2157" i="31"/>
  <c r="M2157" i="31" s="1"/>
  <c r="O2157" i="31" s="1"/>
  <c r="L2031" i="31"/>
  <c r="N2031" i="31" s="1"/>
  <c r="P2031" i="31" s="1"/>
  <c r="F2031" i="31"/>
  <c r="K2031" i="31"/>
  <c r="M2031" i="31" s="1"/>
  <c r="O2031" i="31" s="1"/>
  <c r="K1930" i="31"/>
  <c r="M1930" i="31" s="1"/>
  <c r="O1930" i="31" s="1"/>
  <c r="F1930" i="31"/>
  <c r="L1930" i="31"/>
  <c r="N1930" i="31" s="1"/>
  <c r="P1930" i="31" s="1"/>
  <c r="K2193" i="31"/>
  <c r="M2193" i="31" s="1"/>
  <c r="O2193" i="31" s="1"/>
  <c r="F2193" i="31"/>
  <c r="L2193" i="31"/>
  <c r="N2193" i="31" s="1"/>
  <c r="P2193" i="31" s="1"/>
  <c r="F2179" i="31"/>
  <c r="L2179" i="31"/>
  <c r="N2179" i="31" s="1"/>
  <c r="P2179" i="31" s="1"/>
  <c r="K2179" i="31"/>
  <c r="M2179" i="31" s="1"/>
  <c r="O2179" i="31" s="1"/>
  <c r="K2043" i="31"/>
  <c r="M2043" i="31" s="1"/>
  <c r="O2043" i="31" s="1"/>
  <c r="L2043" i="31"/>
  <c r="N2043" i="31" s="1"/>
  <c r="P2043" i="31" s="1"/>
  <c r="F2043" i="31"/>
  <c r="L2177" i="31"/>
  <c r="N2177" i="31" s="1"/>
  <c r="P2177" i="31" s="1"/>
  <c r="F2177" i="31"/>
  <c r="K2177" i="31"/>
  <c r="M2177" i="31" s="1"/>
  <c r="O2177" i="31" s="1"/>
  <c r="K1939" i="31"/>
  <c r="M1939" i="31" s="1"/>
  <c r="O1939" i="31" s="1"/>
  <c r="L1939" i="31"/>
  <c r="N1939" i="31" s="1"/>
  <c r="P1939" i="31" s="1"/>
  <c r="F1939" i="31"/>
  <c r="F2044" i="31"/>
  <c r="K2044" i="31"/>
  <c r="M2044" i="31" s="1"/>
  <c r="O2044" i="31" s="1"/>
  <c r="L2044" i="31"/>
  <c r="N2044" i="31" s="1"/>
  <c r="P2044" i="31" s="1"/>
  <c r="F2189" i="31"/>
  <c r="L2189" i="31"/>
  <c r="N2189" i="31" s="1"/>
  <c r="P2189" i="31" s="1"/>
  <c r="K2189" i="31"/>
  <c r="M2189" i="31" s="1"/>
  <c r="O2189" i="31" s="1"/>
  <c r="K2118" i="31"/>
  <c r="M2118" i="31" s="1"/>
  <c r="O2118" i="31" s="1"/>
  <c r="F2118" i="31"/>
  <c r="L2118" i="31"/>
  <c r="N2118" i="31" s="1"/>
  <c r="P2118" i="31" s="1"/>
  <c r="K2060" i="31"/>
  <c r="M2060" i="31" s="1"/>
  <c r="O2060" i="31" s="1"/>
  <c r="L2060" i="31"/>
  <c r="N2060" i="31" s="1"/>
  <c r="P2060" i="31" s="1"/>
  <c r="F2060" i="31"/>
  <c r="L2083" i="31"/>
  <c r="N2083" i="31" s="1"/>
  <c r="P2083" i="31" s="1"/>
  <c r="K2083" i="31"/>
  <c r="M2083" i="31" s="1"/>
  <c r="O2083" i="31" s="1"/>
  <c r="F2083" i="31"/>
  <c r="L1932" i="31"/>
  <c r="N1932" i="31" s="1"/>
  <c r="P1932" i="31" s="1"/>
  <c r="K1932" i="31"/>
  <c r="M1932" i="31" s="1"/>
  <c r="O1932" i="31" s="1"/>
  <c r="F1932" i="31"/>
  <c r="L1950" i="31"/>
  <c r="N1950" i="31" s="1"/>
  <c r="P1950" i="31" s="1"/>
  <c r="K1950" i="31"/>
  <c r="M1950" i="31" s="1"/>
  <c r="O1950" i="31" s="1"/>
  <c r="F1950" i="31"/>
  <c r="K2168" i="31"/>
  <c r="M2168" i="31" s="1"/>
  <c r="O2168" i="31" s="1"/>
  <c r="F2168" i="31"/>
  <c r="L2168" i="31"/>
  <c r="N2168" i="31" s="1"/>
  <c r="P2168" i="31" s="1"/>
  <c r="F2070" i="31"/>
  <c r="L2070" i="31"/>
  <c r="N2070" i="31" s="1"/>
  <c r="P2070" i="31" s="1"/>
  <c r="K2070" i="31"/>
  <c r="M2070" i="31" s="1"/>
  <c r="O2070" i="31" s="1"/>
  <c r="F2088" i="31"/>
  <c r="L2088" i="31"/>
  <c r="N2088" i="31" s="1"/>
  <c r="P2088" i="31" s="1"/>
  <c r="K2088" i="31"/>
  <c r="M2088" i="31" s="1"/>
  <c r="O2088" i="31" s="1"/>
  <c r="K2080" i="31"/>
  <c r="M2080" i="31" s="1"/>
  <c r="O2080" i="31" s="1"/>
  <c r="L2080" i="31"/>
  <c r="N2080" i="31" s="1"/>
  <c r="P2080" i="31" s="1"/>
  <c r="F2080" i="31"/>
  <c r="K1955" i="31"/>
  <c r="M1955" i="31" s="1"/>
  <c r="O1955" i="31" s="1"/>
  <c r="L1955" i="31"/>
  <c r="N1955" i="31" s="1"/>
  <c r="P1955" i="31" s="1"/>
  <c r="F1955" i="31"/>
  <c r="F2039" i="31"/>
  <c r="K2039" i="31"/>
  <c r="M2039" i="31" s="1"/>
  <c r="O2039" i="31" s="1"/>
  <c r="L2039" i="31"/>
  <c r="N2039" i="31" s="1"/>
  <c r="P2039" i="31" s="1"/>
  <c r="K2066" i="31"/>
  <c r="M2066" i="31" s="1"/>
  <c r="O2066" i="31" s="1"/>
  <c r="L2066" i="31"/>
  <c r="N2066" i="31" s="1"/>
  <c r="P2066" i="31" s="1"/>
  <c r="F2066" i="31"/>
  <c r="F1934" i="31"/>
  <c r="K1934" i="31"/>
  <c r="M1934" i="31" s="1"/>
  <c r="O1934" i="31" s="1"/>
  <c r="L1934" i="31"/>
  <c r="N1934" i="31" s="1"/>
  <c r="P1934" i="31" s="1"/>
  <c r="K1952" i="31"/>
  <c r="M1952" i="31" s="1"/>
  <c r="O1952" i="31" s="1"/>
  <c r="L1952" i="31"/>
  <c r="N1952" i="31" s="1"/>
  <c r="P1952" i="31" s="1"/>
  <c r="F1952" i="31"/>
  <c r="K2058" i="31"/>
  <c r="M2058" i="31" s="1"/>
  <c r="O2058" i="31" s="1"/>
  <c r="F2058" i="31"/>
  <c r="L2058" i="31"/>
  <c r="N2058" i="31" s="1"/>
  <c r="P2058" i="31" s="1"/>
  <c r="F1957" i="31"/>
  <c r="K1957" i="31"/>
  <c r="M1957" i="31" s="1"/>
  <c r="O1957" i="31" s="1"/>
  <c r="L1957" i="31"/>
  <c r="N1957" i="31" s="1"/>
  <c r="P1957" i="31" s="1"/>
  <c r="L1946" i="31"/>
  <c r="N1946" i="31" s="1"/>
  <c r="P1946" i="31" s="1"/>
  <c r="F1946" i="31"/>
  <c r="K1946" i="31"/>
  <c r="M1946" i="31" s="1"/>
  <c r="O1946" i="31" s="1"/>
  <c r="K2112" i="31"/>
  <c r="M2112" i="31" s="1"/>
  <c r="O2112" i="31" s="1"/>
  <c r="L2112" i="31"/>
  <c r="N2112" i="31" s="1"/>
  <c r="P2112" i="31" s="1"/>
  <c r="F2112" i="31"/>
  <c r="F1765" i="31"/>
  <c r="K1765" i="31"/>
  <c r="M1765" i="31" s="1"/>
  <c r="O1765" i="31" s="1"/>
  <c r="L1765" i="31"/>
  <c r="N1765" i="31" s="1"/>
  <c r="P1765" i="31" s="1"/>
  <c r="D2205" i="31"/>
  <c r="C2205" i="31" s="1"/>
  <c r="K2127" i="31"/>
  <c r="M2127" i="31" s="1"/>
  <c r="O2127" i="31" s="1"/>
  <c r="L2127" i="31"/>
  <c r="N2127" i="31" s="1"/>
  <c r="P2127" i="31" s="1"/>
  <c r="F2127" i="31"/>
  <c r="K2137" i="31"/>
  <c r="M2137" i="31" s="1"/>
  <c r="O2137" i="31" s="1"/>
  <c r="L2137" i="31"/>
  <c r="N2137" i="31" s="1"/>
  <c r="P2137" i="31" s="1"/>
  <c r="F2137" i="31"/>
  <c r="L2150" i="31"/>
  <c r="N2150" i="31" s="1"/>
  <c r="P2150" i="31" s="1"/>
  <c r="K2150" i="31"/>
  <c r="M2150" i="31" s="1"/>
  <c r="O2150" i="31" s="1"/>
  <c r="F2150" i="31"/>
  <c r="K2086" i="31"/>
  <c r="M2086" i="31" s="1"/>
  <c r="O2086" i="31" s="1"/>
  <c r="F2086" i="31"/>
  <c r="L2086" i="31"/>
  <c r="N2086" i="31" s="1"/>
  <c r="P2086" i="31" s="1"/>
  <c r="F2171" i="31"/>
  <c r="L2171" i="31"/>
  <c r="N2171" i="31" s="1"/>
  <c r="P2171" i="31" s="1"/>
  <c r="K2171" i="31"/>
  <c r="M2171" i="31" s="1"/>
  <c r="O2171" i="31" s="1"/>
  <c r="K2161" i="31"/>
  <c r="M2161" i="31" s="1"/>
  <c r="O2161" i="31" s="1"/>
  <c r="F2161" i="31"/>
  <c r="L2161" i="31"/>
  <c r="N2161" i="31" s="1"/>
  <c r="P2161" i="31" s="1"/>
  <c r="F1701" i="31"/>
  <c r="L1701" i="31"/>
  <c r="N1701" i="31" s="1"/>
  <c r="P1701" i="31" s="1"/>
  <c r="K1701" i="31"/>
  <c r="M1701" i="31" s="1"/>
  <c r="O1701" i="31" s="1"/>
  <c r="F2124" i="31"/>
  <c r="L2124" i="31"/>
  <c r="N2124" i="31" s="1"/>
  <c r="P2124" i="31" s="1"/>
  <c r="K2124" i="31"/>
  <c r="M2124" i="31" s="1"/>
  <c r="O2124" i="31" s="1"/>
  <c r="L1972" i="31"/>
  <c r="N1972" i="31" s="1"/>
  <c r="P1972" i="31" s="1"/>
  <c r="F1972" i="31"/>
  <c r="K1972" i="31"/>
  <c r="M1972" i="31" s="1"/>
  <c r="O1972" i="31" s="1"/>
  <c r="K2192" i="31"/>
  <c r="M2192" i="31" s="1"/>
  <c r="O2192" i="31" s="1"/>
  <c r="L2192" i="31"/>
  <c r="N2192" i="31" s="1"/>
  <c r="P2192" i="31" s="1"/>
  <c r="F2192" i="31"/>
  <c r="L1992" i="31"/>
  <c r="N1992" i="31" s="1"/>
  <c r="P1992" i="31" s="1"/>
  <c r="F1992" i="31"/>
  <c r="K1992" i="31"/>
  <c r="M1992" i="31" s="1"/>
  <c r="O1992" i="31" s="1"/>
  <c r="F2139" i="31"/>
  <c r="L2139" i="31"/>
  <c r="N2139" i="31" s="1"/>
  <c r="P2139" i="31" s="1"/>
  <c r="K2139" i="31"/>
  <c r="M2139" i="31" s="1"/>
  <c r="O2139" i="31" s="1"/>
  <c r="K2182" i="31"/>
  <c r="M2182" i="31" s="1"/>
  <c r="O2182" i="31" s="1"/>
  <c r="L2182" i="31"/>
  <c r="N2182" i="31" s="1"/>
  <c r="P2182" i="31" s="1"/>
  <c r="F2182" i="31"/>
  <c r="K2085" i="31"/>
  <c r="M2085" i="31" s="1"/>
  <c r="O2085" i="31" s="1"/>
  <c r="F2085" i="31"/>
  <c r="L2085" i="31"/>
  <c r="N2085" i="31" s="1"/>
  <c r="P2085" i="31" s="1"/>
  <c r="K2123" i="31"/>
  <c r="M2123" i="31" s="1"/>
  <c r="O2123" i="31" s="1"/>
  <c r="L2123" i="31"/>
  <c r="N2123" i="31" s="1"/>
  <c r="P2123" i="31" s="1"/>
  <c r="F2123" i="31"/>
  <c r="L1982" i="31"/>
  <c r="N1982" i="31" s="1"/>
  <c r="P1982" i="31" s="1"/>
  <c r="K1982" i="31"/>
  <c r="M1982" i="31" s="1"/>
  <c r="O1982" i="31" s="1"/>
  <c r="F1982" i="31"/>
  <c r="F2000" i="31"/>
  <c r="L2000" i="31"/>
  <c r="N2000" i="31" s="1"/>
  <c r="P2000" i="31" s="1"/>
  <c r="K2000" i="31"/>
  <c r="M2000" i="31" s="1"/>
  <c r="O2000" i="31" s="1"/>
  <c r="F2138" i="31"/>
  <c r="K2138" i="31"/>
  <c r="M2138" i="31" s="1"/>
  <c r="O2138" i="31" s="1"/>
  <c r="L2138" i="31"/>
  <c r="N2138" i="31" s="1"/>
  <c r="P2138" i="31" s="1"/>
  <c r="K2019" i="31"/>
  <c r="M2019" i="31" s="1"/>
  <c r="O2019" i="31" s="1"/>
  <c r="L2019" i="31"/>
  <c r="N2019" i="31" s="1"/>
  <c r="P2019" i="31" s="1"/>
  <c r="F2019" i="31"/>
  <c r="L2062" i="31"/>
  <c r="N2062" i="31" s="1"/>
  <c r="P2062" i="31" s="1"/>
  <c r="F2062" i="31"/>
  <c r="K2062" i="31"/>
  <c r="M2062" i="31" s="1"/>
  <c r="O2062" i="31" s="1"/>
  <c r="K2109" i="31"/>
  <c r="M2109" i="31" s="1"/>
  <c r="O2109" i="31" s="1"/>
  <c r="F2109" i="31"/>
  <c r="L2109" i="31"/>
  <c r="N2109" i="31" s="1"/>
  <c r="P2109" i="31" s="1"/>
  <c r="K2028" i="31"/>
  <c r="M2028" i="31" s="1"/>
  <c r="O2028" i="31" s="1"/>
  <c r="L2028" i="31"/>
  <c r="N2028" i="31" s="1"/>
  <c r="P2028" i="31" s="1"/>
  <c r="F2028" i="31"/>
  <c r="K2175" i="31"/>
  <c r="M2175" i="31" s="1"/>
  <c r="O2175" i="31" s="1"/>
  <c r="L2175" i="31"/>
  <c r="N2175" i="31" s="1"/>
  <c r="P2175" i="31" s="1"/>
  <c r="F2175" i="31"/>
  <c r="F2074" i="31"/>
  <c r="K2074" i="31"/>
  <c r="M2074" i="31" s="1"/>
  <c r="O2074" i="31" s="1"/>
  <c r="L2074" i="31"/>
  <c r="N2074" i="31" s="1"/>
  <c r="P2074" i="31" s="1"/>
  <c r="F2001" i="31"/>
  <c r="K2001" i="31"/>
  <c r="M2001" i="31" s="1"/>
  <c r="O2001" i="31" s="1"/>
  <c r="L2001" i="31"/>
  <c r="N2001" i="31" s="1"/>
  <c r="P2001" i="31" s="1"/>
  <c r="L2165" i="31"/>
  <c r="N2165" i="31" s="1"/>
  <c r="P2165" i="31" s="1"/>
  <c r="K2165" i="31"/>
  <c r="M2165" i="31" s="1"/>
  <c r="O2165" i="31" s="1"/>
  <c r="F2165" i="31"/>
  <c r="L2187" i="31"/>
  <c r="N2187" i="31" s="1"/>
  <c r="P2187" i="31" s="1"/>
  <c r="K2187" i="31"/>
  <c r="M2187" i="31" s="1"/>
  <c r="O2187" i="31" s="1"/>
  <c r="F2187" i="31"/>
  <c r="F2167" i="31"/>
  <c r="K2167" i="31"/>
  <c r="M2167" i="31" s="1"/>
  <c r="O2167" i="31" s="1"/>
  <c r="L2167" i="31"/>
  <c r="N2167" i="31" s="1"/>
  <c r="P2167" i="31" s="1"/>
  <c r="K2111" i="31"/>
  <c r="M2111" i="31" s="1"/>
  <c r="O2111" i="31" s="1"/>
  <c r="F2111" i="31"/>
  <c r="L2111" i="31"/>
  <c r="N2111" i="31" s="1"/>
  <c r="P2111" i="31" s="1"/>
  <c r="K2162" i="31"/>
  <c r="M2162" i="31" s="1"/>
  <c r="O2162" i="31" s="1"/>
  <c r="L2162" i="31"/>
  <c r="N2162" i="31" s="1"/>
  <c r="P2162" i="31" s="1"/>
  <c r="F2162" i="31"/>
  <c r="F2129" i="31"/>
  <c r="K2129" i="31"/>
  <c r="M2129" i="31" s="1"/>
  <c r="O2129" i="31" s="1"/>
  <c r="L2129" i="31"/>
  <c r="N2129" i="31" s="1"/>
  <c r="P2129" i="31" s="1"/>
  <c r="F2064" i="31"/>
  <c r="L2064" i="31"/>
  <c r="N2064" i="31" s="1"/>
  <c r="P2064" i="31" s="1"/>
  <c r="K2064" i="31"/>
  <c r="M2064" i="31" s="1"/>
  <c r="O2064" i="31" s="1"/>
  <c r="K1966" i="31"/>
  <c r="M1966" i="31" s="1"/>
  <c r="O1966" i="31" s="1"/>
  <c r="L1966" i="31"/>
  <c r="N1966" i="31" s="1"/>
  <c r="P1966" i="31" s="1"/>
  <c r="F1966" i="31"/>
  <c r="K1949" i="31"/>
  <c r="M1949" i="31" s="1"/>
  <c r="O1949" i="31" s="1"/>
  <c r="F1949" i="31"/>
  <c r="L1949" i="31"/>
  <c r="N1949" i="31" s="1"/>
  <c r="P1949" i="31" s="1"/>
  <c r="K2076" i="31"/>
  <c r="M2076" i="31" s="1"/>
  <c r="O2076" i="31" s="1"/>
  <c r="F2076" i="31"/>
  <c r="L2076" i="31"/>
  <c r="N2076" i="31" s="1"/>
  <c r="P2076" i="31" s="1"/>
  <c r="L1928" i="31"/>
  <c r="N1928" i="31" s="1"/>
  <c r="P1928" i="31" s="1"/>
  <c r="K1928" i="31"/>
  <c r="M1928" i="31" s="1"/>
  <c r="O1928" i="31" s="1"/>
  <c r="F1928" i="31"/>
  <c r="F1999" i="31"/>
  <c r="K1999" i="31"/>
  <c r="M1999" i="31" s="1"/>
  <c r="O1999" i="31" s="1"/>
  <c r="L1999" i="31"/>
  <c r="N1999" i="31" s="1"/>
  <c r="P1999" i="31" s="1"/>
  <c r="L2021" i="31"/>
  <c r="N2021" i="31" s="1"/>
  <c r="P2021" i="31" s="1"/>
  <c r="K2021" i="31"/>
  <c r="M2021" i="31" s="1"/>
  <c r="O2021" i="31" s="1"/>
  <c r="F2021" i="31"/>
  <c r="F1933" i="31"/>
  <c r="K1933" i="31"/>
  <c r="M1933" i="31" s="1"/>
  <c r="O1933" i="31" s="1"/>
  <c r="L1933" i="31"/>
  <c r="N1933" i="31" s="1"/>
  <c r="P1933" i="31" s="1"/>
  <c r="F1962" i="31"/>
  <c r="L1962" i="31"/>
  <c r="N1962" i="31" s="1"/>
  <c r="P1962" i="31" s="1"/>
  <c r="K1962" i="31"/>
  <c r="M1962" i="31" s="1"/>
  <c r="O1962" i="31" s="1"/>
  <c r="F2181" i="31"/>
  <c r="L2181" i="31"/>
  <c r="N2181" i="31" s="1"/>
  <c r="P2181" i="31" s="1"/>
  <c r="K2181" i="31"/>
  <c r="M2181" i="31" s="1"/>
  <c r="O2181" i="31" s="1"/>
  <c r="F2094" i="31"/>
  <c r="K2094" i="31"/>
  <c r="M2094" i="31" s="1"/>
  <c r="O2094" i="31" s="1"/>
  <c r="L2094" i="31"/>
  <c r="N2094" i="31" s="1"/>
  <c r="P2094" i="31" s="1"/>
  <c r="F1959" i="31"/>
  <c r="L1959" i="31"/>
  <c r="N1959" i="31" s="1"/>
  <c r="P1959" i="31" s="1"/>
  <c r="K1959" i="31"/>
  <c r="M1959" i="31" s="1"/>
  <c r="O1959" i="31" s="1"/>
  <c r="F2096" i="31"/>
  <c r="K2096" i="31"/>
  <c r="M2096" i="31" s="1"/>
  <c r="O2096" i="31" s="1"/>
  <c r="L2096" i="31"/>
  <c r="N2096" i="31" s="1"/>
  <c r="P2096" i="31" s="1"/>
  <c r="F1931" i="31"/>
  <c r="K1931" i="31"/>
  <c r="M1931" i="31" s="1"/>
  <c r="O1931" i="31" s="1"/>
  <c r="L1931" i="31"/>
  <c r="N1931" i="31" s="1"/>
  <c r="P1931" i="31" s="1"/>
  <c r="L1968" i="31"/>
  <c r="N1968" i="31" s="1"/>
  <c r="P1968" i="31" s="1"/>
  <c r="F1968" i="31"/>
  <c r="K1968" i="31"/>
  <c r="M1968" i="31" s="1"/>
  <c r="O1968" i="31" s="1"/>
  <c r="L1986" i="31"/>
  <c r="N1986" i="31" s="1"/>
  <c r="P1986" i="31" s="1"/>
  <c r="F1986" i="31"/>
  <c r="K1986" i="31"/>
  <c r="M1986" i="31" s="1"/>
  <c r="O1986" i="31" s="1"/>
  <c r="F2141" i="31"/>
  <c r="L2141" i="31"/>
  <c r="N2141" i="31" s="1"/>
  <c r="P2141" i="31" s="1"/>
  <c r="K2141" i="31"/>
  <c r="M2141" i="31" s="1"/>
  <c r="O2141" i="31" s="1"/>
  <c r="L1971" i="31"/>
  <c r="N1971" i="31" s="1"/>
  <c r="P1971" i="31" s="1"/>
  <c r="K1971" i="31"/>
  <c r="M1971" i="31" s="1"/>
  <c r="O1971" i="31" s="1"/>
  <c r="F1971" i="31"/>
  <c r="K1789" i="31"/>
  <c r="M1789" i="31" s="1"/>
  <c r="O1789" i="31" s="1"/>
  <c r="F1789" i="31"/>
  <c r="L1789" i="31"/>
  <c r="N1789" i="31" s="1"/>
  <c r="P1789" i="31" s="1"/>
  <c r="L1681" i="31"/>
  <c r="N1681" i="31" s="1"/>
  <c r="P1681" i="31" s="1"/>
  <c r="F1681" i="31"/>
  <c r="K1681" i="31"/>
  <c r="M1681" i="31" s="1"/>
  <c r="O1681" i="31" s="1"/>
  <c r="K2178" i="31"/>
  <c r="M2178" i="31" s="1"/>
  <c r="O2178" i="31" s="1"/>
  <c r="F2178" i="31"/>
  <c r="L2178" i="31"/>
  <c r="N2178" i="31" s="1"/>
  <c r="P2178" i="31" s="1"/>
  <c r="F2115" i="31"/>
  <c r="K2115" i="31"/>
  <c r="M2115" i="31" s="1"/>
  <c r="O2115" i="31" s="1"/>
  <c r="L2115" i="31"/>
  <c r="N2115" i="31" s="1"/>
  <c r="P2115" i="31" s="1"/>
  <c r="L1797" i="31"/>
  <c r="N1797" i="31" s="1"/>
  <c r="P1797" i="31" s="1"/>
  <c r="F1797" i="31"/>
  <c r="K1797" i="31"/>
  <c r="M1797" i="31" s="1"/>
  <c r="O1797" i="31" s="1"/>
  <c r="L1725" i="31"/>
  <c r="N1725" i="31" s="1"/>
  <c r="P1725" i="31" s="1"/>
  <c r="K1725" i="31"/>
  <c r="M1725" i="31" s="1"/>
  <c r="O1725" i="31" s="1"/>
  <c r="F1725" i="31"/>
  <c r="K1819" i="31"/>
  <c r="M1819" i="31" s="1"/>
  <c r="O1819" i="31" s="1"/>
  <c r="L1819" i="31"/>
  <c r="N1819" i="31" s="1"/>
  <c r="P1819" i="31" s="1"/>
  <c r="F1819" i="31"/>
  <c r="L1771" i="31"/>
  <c r="N1771" i="31" s="1"/>
  <c r="P1771" i="31" s="1"/>
  <c r="K1771" i="31"/>
  <c r="M1771" i="31" s="1"/>
  <c r="O1771" i="31" s="1"/>
  <c r="F1771" i="31"/>
  <c r="F1723" i="31"/>
  <c r="L1723" i="31"/>
  <c r="N1723" i="31" s="1"/>
  <c r="P1723" i="31" s="1"/>
  <c r="K1723" i="31"/>
  <c r="M1723" i="31" s="1"/>
  <c r="O1723" i="31" s="1"/>
  <c r="F2170" i="31"/>
  <c r="L2170" i="31"/>
  <c r="N2170" i="31" s="1"/>
  <c r="P2170" i="31" s="1"/>
  <c r="K2170" i="31"/>
  <c r="M2170" i="31" s="1"/>
  <c r="O2170" i="31" s="1"/>
  <c r="F2132" i="31"/>
  <c r="L2132" i="31"/>
  <c r="N2132" i="31" s="1"/>
  <c r="P2132" i="31" s="1"/>
  <c r="K2132" i="31"/>
  <c r="M2132" i="31" s="1"/>
  <c r="O2132" i="31" s="1"/>
  <c r="K2188" i="31"/>
  <c r="M2188" i="31" s="1"/>
  <c r="O2188" i="31" s="1"/>
  <c r="F2188" i="31"/>
  <c r="L2188" i="31"/>
  <c r="N2188" i="31" s="1"/>
  <c r="P2188" i="31" s="1"/>
  <c r="F2180" i="31"/>
  <c r="L2180" i="31"/>
  <c r="N2180" i="31" s="1"/>
  <c r="P2180" i="31" s="1"/>
  <c r="K2180" i="31"/>
  <c r="M2180" i="31" s="1"/>
  <c r="O2180" i="31" s="1"/>
  <c r="F1777" i="31"/>
  <c r="L1777" i="31"/>
  <c r="N1777" i="31" s="1"/>
  <c r="P1777" i="31" s="1"/>
  <c r="K1777" i="31"/>
  <c r="M1777" i="31" s="1"/>
  <c r="O1777" i="31" s="1"/>
  <c r="L2135" i="31"/>
  <c r="N2135" i="31" s="1"/>
  <c r="P2135" i="31" s="1"/>
  <c r="K2135" i="31"/>
  <c r="M2135" i="31" s="1"/>
  <c r="O2135" i="31" s="1"/>
  <c r="F2135" i="31"/>
  <c r="F1167" i="31"/>
  <c r="F1969" i="31"/>
  <c r="L1969" i="31"/>
  <c r="N1969" i="31" s="1"/>
  <c r="P1969" i="31" s="1"/>
  <c r="K1969" i="31"/>
  <c r="M1969" i="31" s="1"/>
  <c r="O1969" i="31" s="1"/>
  <c r="L2116" i="31"/>
  <c r="N2116" i="31" s="1"/>
  <c r="P2116" i="31" s="1"/>
  <c r="F2116" i="31"/>
  <c r="K2116" i="31"/>
  <c r="M2116" i="31" s="1"/>
  <c r="O2116" i="31" s="1"/>
  <c r="F2054" i="31"/>
  <c r="K2054" i="31"/>
  <c r="M2054" i="31" s="1"/>
  <c r="O2054" i="31" s="1"/>
  <c r="L2054" i="31"/>
  <c r="N2054" i="31" s="1"/>
  <c r="P2054" i="31" s="1"/>
  <c r="L2073" i="31"/>
  <c r="N2073" i="31" s="1"/>
  <c r="P2073" i="31" s="1"/>
  <c r="F2073" i="31"/>
  <c r="K2073" i="31"/>
  <c r="M2073" i="31" s="1"/>
  <c r="O2073" i="31" s="1"/>
  <c r="K2136" i="31"/>
  <c r="M2136" i="31" s="1"/>
  <c r="O2136" i="31" s="1"/>
  <c r="F2136" i="31"/>
  <c r="L2136" i="31"/>
  <c r="N2136" i="31" s="1"/>
  <c r="P2136" i="31" s="1"/>
  <c r="L1984" i="31"/>
  <c r="N1984" i="31" s="1"/>
  <c r="P1984" i="31" s="1"/>
  <c r="F1984" i="31"/>
  <c r="K1984" i="31"/>
  <c r="M1984" i="31" s="1"/>
  <c r="O1984" i="31" s="1"/>
  <c r="K2078" i="31"/>
  <c r="M2078" i="31" s="1"/>
  <c r="O2078" i="31" s="1"/>
  <c r="L2078" i="31"/>
  <c r="N2078" i="31" s="1"/>
  <c r="P2078" i="31" s="1"/>
  <c r="F2078" i="31"/>
  <c r="L1967" i="31"/>
  <c r="N1967" i="31" s="1"/>
  <c r="P1967" i="31" s="1"/>
  <c r="F1967" i="31"/>
  <c r="K1967" i="31"/>
  <c r="M1967" i="31" s="1"/>
  <c r="O1967" i="31" s="1"/>
  <c r="K2142" i="31"/>
  <c r="M2142" i="31" s="1"/>
  <c r="O2142" i="31" s="1"/>
  <c r="F2142" i="31"/>
  <c r="L2142" i="31"/>
  <c r="N2142" i="31" s="1"/>
  <c r="P2142" i="31" s="1"/>
  <c r="K2007" i="31"/>
  <c r="M2007" i="31" s="1"/>
  <c r="O2007" i="31" s="1"/>
  <c r="L2007" i="31"/>
  <c r="N2007" i="31" s="1"/>
  <c r="P2007" i="31" s="1"/>
  <c r="F2007" i="31"/>
  <c r="F2050" i="31"/>
  <c r="K2050" i="31"/>
  <c r="M2050" i="31" s="1"/>
  <c r="O2050" i="31" s="1"/>
  <c r="L2050" i="31"/>
  <c r="N2050" i="31" s="1"/>
  <c r="P2050" i="31" s="1"/>
  <c r="L1929" i="31"/>
  <c r="N1929" i="31" s="1"/>
  <c r="P1929" i="31" s="1"/>
  <c r="K1929" i="31"/>
  <c r="M1929" i="31" s="1"/>
  <c r="O1929" i="31" s="1"/>
  <c r="F1929" i="31"/>
  <c r="L2016" i="31"/>
  <c r="N2016" i="31" s="1"/>
  <c r="P2016" i="31" s="1"/>
  <c r="F2016" i="31"/>
  <c r="K2016" i="31"/>
  <c r="M2016" i="31" s="1"/>
  <c r="O2016" i="31" s="1"/>
  <c r="K2163" i="31"/>
  <c r="M2163" i="31" s="1"/>
  <c r="O2163" i="31" s="1"/>
  <c r="L2163" i="31"/>
  <c r="N2163" i="31" s="1"/>
  <c r="P2163" i="31" s="1"/>
  <c r="F2163" i="31"/>
  <c r="K2126" i="31"/>
  <c r="M2126" i="31" s="1"/>
  <c r="O2126" i="31" s="1"/>
  <c r="L2126" i="31"/>
  <c r="N2126" i="31" s="1"/>
  <c r="P2126" i="31" s="1"/>
  <c r="F2126" i="31"/>
  <c r="L1989" i="31"/>
  <c r="N1989" i="31" s="1"/>
  <c r="P1989" i="31" s="1"/>
  <c r="F1989" i="31"/>
  <c r="K1989" i="31"/>
  <c r="M1989" i="31" s="1"/>
  <c r="O1989" i="31" s="1"/>
  <c r="L2172" i="31"/>
  <c r="N2172" i="31" s="1"/>
  <c r="P2172" i="31" s="1"/>
  <c r="K2172" i="31"/>
  <c r="M2172" i="31" s="1"/>
  <c r="O2172" i="31" s="1"/>
  <c r="F2172" i="31"/>
  <c r="F2020" i="31"/>
  <c r="K2020" i="31"/>
  <c r="M2020" i="31" s="1"/>
  <c r="O2020" i="31" s="1"/>
  <c r="L2020" i="31"/>
  <c r="N2020" i="31" s="1"/>
  <c r="P2020" i="31" s="1"/>
  <c r="F2145" i="31"/>
  <c r="L2145" i="31"/>
  <c r="N2145" i="31" s="1"/>
  <c r="P2145" i="31" s="1"/>
  <c r="K2145" i="31"/>
  <c r="M2145" i="31" s="1"/>
  <c r="O2145" i="31" s="1"/>
  <c r="K2174" i="31"/>
  <c r="M2174" i="31" s="1"/>
  <c r="O2174" i="31" s="1"/>
  <c r="F2174" i="31"/>
  <c r="L2174" i="31"/>
  <c r="N2174" i="31" s="1"/>
  <c r="P2174" i="31" s="1"/>
  <c r="F2040" i="31"/>
  <c r="L2040" i="31"/>
  <c r="N2040" i="31" s="1"/>
  <c r="P2040" i="31" s="1"/>
  <c r="K2040" i="31"/>
  <c r="M2040" i="31" s="1"/>
  <c r="O2040" i="31" s="1"/>
  <c r="F2032" i="31"/>
  <c r="K2032" i="31"/>
  <c r="M2032" i="31" s="1"/>
  <c r="O2032" i="31" s="1"/>
  <c r="L2032" i="31"/>
  <c r="N2032" i="31" s="1"/>
  <c r="P2032" i="31" s="1"/>
  <c r="F2144" i="31"/>
  <c r="K2144" i="31"/>
  <c r="M2144" i="31" s="1"/>
  <c r="O2144" i="31" s="1"/>
  <c r="L2144" i="31"/>
  <c r="N2144" i="31" s="1"/>
  <c r="P2144" i="31" s="1"/>
  <c r="F2117" i="31"/>
  <c r="L2117" i="31"/>
  <c r="N2117" i="31" s="1"/>
  <c r="P2117" i="31" s="1"/>
  <c r="K2117" i="31"/>
  <c r="M2117" i="31" s="1"/>
  <c r="O2117" i="31" s="1"/>
  <c r="F2052" i="31"/>
  <c r="K2052" i="31"/>
  <c r="M2052" i="31" s="1"/>
  <c r="O2052" i="31" s="1"/>
  <c r="L2052" i="31"/>
  <c r="N2052" i="31" s="1"/>
  <c r="P2052" i="31" s="1"/>
  <c r="F1926" i="31"/>
  <c r="K1926" i="31"/>
  <c r="M1926" i="31" s="1"/>
  <c r="O1926" i="31" s="1"/>
  <c r="L1926" i="31"/>
  <c r="N1926" i="31" s="1"/>
  <c r="P1926" i="31" s="1"/>
  <c r="K1951" i="31"/>
  <c r="M1951" i="31" s="1"/>
  <c r="O1951" i="31" s="1"/>
  <c r="F1951" i="31"/>
  <c r="L1951" i="31"/>
  <c r="N1951" i="31" s="1"/>
  <c r="P1951" i="31" s="1"/>
  <c r="F2053" i="31"/>
  <c r="K2053" i="31"/>
  <c r="M2053" i="31" s="1"/>
  <c r="O2053" i="31" s="1"/>
  <c r="L2053" i="31"/>
  <c r="N2053" i="31" s="1"/>
  <c r="P2053" i="31" s="1"/>
  <c r="K2110" i="31"/>
  <c r="M2110" i="31" s="1"/>
  <c r="O2110" i="31" s="1"/>
  <c r="F2110" i="31"/>
  <c r="L2110" i="31"/>
  <c r="N2110" i="31" s="1"/>
  <c r="P2110" i="31" s="1"/>
  <c r="F1975" i="31"/>
  <c r="L1975" i="31"/>
  <c r="N1975" i="31" s="1"/>
  <c r="P1975" i="31" s="1"/>
  <c r="K1975" i="31"/>
  <c r="M1975" i="31" s="1"/>
  <c r="O1975" i="31" s="1"/>
  <c r="K2065" i="31"/>
  <c r="M2065" i="31" s="1"/>
  <c r="O2065" i="31" s="1"/>
  <c r="F2065" i="31"/>
  <c r="L2065" i="31"/>
  <c r="N2065" i="31" s="1"/>
  <c r="P2065" i="31" s="1"/>
  <c r="F2072" i="31"/>
  <c r="L2072" i="31"/>
  <c r="N2072" i="31" s="1"/>
  <c r="P2072" i="31" s="1"/>
  <c r="K2072" i="31"/>
  <c r="M2072" i="31" s="1"/>
  <c r="O2072" i="31" s="1"/>
  <c r="L2099" i="31"/>
  <c r="N2099" i="31" s="1"/>
  <c r="P2099" i="31" s="1"/>
  <c r="K2099" i="31"/>
  <c r="M2099" i="31" s="1"/>
  <c r="O2099" i="31" s="1"/>
  <c r="F2099" i="31"/>
  <c r="L1941" i="31"/>
  <c r="N1941" i="31" s="1"/>
  <c r="P1941" i="31" s="1"/>
  <c r="F1941" i="31"/>
  <c r="K1941" i="31"/>
  <c r="M1941" i="31" s="1"/>
  <c r="O1941" i="31" s="1"/>
  <c r="K2077" i="31"/>
  <c r="M2077" i="31" s="1"/>
  <c r="O2077" i="31" s="1"/>
  <c r="L2077" i="31"/>
  <c r="N2077" i="31" s="1"/>
  <c r="P2077" i="31" s="1"/>
  <c r="F2077" i="31"/>
  <c r="K1940" i="31"/>
  <c r="M1940" i="31" s="1"/>
  <c r="O1940" i="31" s="1"/>
  <c r="L1940" i="31"/>
  <c r="N1940" i="31" s="1"/>
  <c r="P1940" i="31" s="1"/>
  <c r="F1940" i="31"/>
  <c r="L2190" i="31"/>
  <c r="N2190" i="31" s="1"/>
  <c r="P2190" i="31" s="1"/>
  <c r="K2190" i="31"/>
  <c r="M2190" i="31" s="1"/>
  <c r="O2190" i="31" s="1"/>
  <c r="F2190" i="31"/>
  <c r="F1956" i="31"/>
  <c r="L1956" i="31"/>
  <c r="N1956" i="31" s="1"/>
  <c r="P1956" i="31" s="1"/>
  <c r="K1956" i="31"/>
  <c r="M1956" i="31" s="1"/>
  <c r="O1956" i="31" s="1"/>
  <c r="F2103" i="31"/>
  <c r="L2103" i="31"/>
  <c r="N2103" i="31" s="1"/>
  <c r="P2103" i="31" s="1"/>
  <c r="K2103" i="31"/>
  <c r="M2103" i="31" s="1"/>
  <c r="O2103" i="31" s="1"/>
  <c r="F2002" i="31"/>
  <c r="K2002" i="31"/>
  <c r="M2002" i="31" s="1"/>
  <c r="O2002" i="31" s="1"/>
  <c r="L2002" i="31"/>
  <c r="N2002" i="31" s="1"/>
  <c r="P2002" i="31" s="1"/>
  <c r="L2014" i="31"/>
  <c r="N2014" i="31" s="1"/>
  <c r="P2014" i="31" s="1"/>
  <c r="K2014" i="31"/>
  <c r="M2014" i="31" s="1"/>
  <c r="O2014" i="31" s="1"/>
  <c r="F2014" i="31"/>
  <c r="K2090" i="31"/>
  <c r="M2090" i="31" s="1"/>
  <c r="O2090" i="31" s="1"/>
  <c r="L2090" i="31"/>
  <c r="N2090" i="31" s="1"/>
  <c r="P2090" i="31" s="1"/>
  <c r="F2090" i="31"/>
  <c r="K1925" i="31"/>
  <c r="M1925" i="31" s="1"/>
  <c r="O1925" i="31" s="1"/>
  <c r="F1925" i="31"/>
  <c r="L1925" i="31"/>
  <c r="N1925" i="31" s="1"/>
  <c r="P1925" i="31" s="1"/>
  <c r="L2114" i="31"/>
  <c r="N2114" i="31" s="1"/>
  <c r="P2114" i="31" s="1"/>
  <c r="F2114" i="31"/>
  <c r="K2114" i="31"/>
  <c r="M2114" i="31" s="1"/>
  <c r="O2114" i="31" s="1"/>
  <c r="K1761" i="31"/>
  <c r="M1761" i="31" s="1"/>
  <c r="O1761" i="31" s="1"/>
  <c r="F1761" i="31"/>
  <c r="L1761" i="31"/>
  <c r="N1761" i="31" s="1"/>
  <c r="P1761" i="31" s="1"/>
  <c r="L1829" i="31"/>
  <c r="N1829" i="31" s="1"/>
  <c r="P1829" i="31" s="1"/>
  <c r="F1829" i="31"/>
  <c r="K1829" i="31"/>
  <c r="M1829" i="31" s="1"/>
  <c r="O1829" i="31" s="1"/>
  <c r="F1793" i="31"/>
  <c r="L1793" i="31"/>
  <c r="N1793" i="31" s="1"/>
  <c r="P1793" i="31" s="1"/>
  <c r="K1793" i="31"/>
  <c r="M1793" i="31" s="1"/>
  <c r="O1793" i="31" s="1"/>
  <c r="F1781" i="31"/>
  <c r="K1781" i="31"/>
  <c r="M1781" i="31" s="1"/>
  <c r="O1781" i="31" s="1"/>
  <c r="L1781" i="31"/>
  <c r="N1781" i="31" s="1"/>
  <c r="P1781" i="31" s="1"/>
  <c r="L1745" i="31"/>
  <c r="N1745" i="31" s="1"/>
  <c r="P1745" i="31" s="1"/>
  <c r="F1745" i="31"/>
  <c r="K1745" i="31"/>
  <c r="M1745" i="31" s="1"/>
  <c r="O1745" i="31" s="1"/>
  <c r="K1733" i="31"/>
  <c r="M1733" i="31" s="1"/>
  <c r="O1733" i="31" s="1"/>
  <c r="F1733" i="31"/>
  <c r="L1733" i="31"/>
  <c r="N1733" i="31" s="1"/>
  <c r="P1733" i="31" s="1"/>
  <c r="F1697" i="31"/>
  <c r="L1697" i="31"/>
  <c r="N1697" i="31" s="1"/>
  <c r="P1697" i="31" s="1"/>
  <c r="K1697" i="31"/>
  <c r="M1697" i="31" s="1"/>
  <c r="O1697" i="31" s="1"/>
  <c r="K1649" i="31"/>
  <c r="M1649" i="31" s="1"/>
  <c r="O1649" i="31" s="1"/>
  <c r="F1649" i="31"/>
  <c r="L1649" i="31"/>
  <c r="N1649" i="31" s="1"/>
  <c r="P1649" i="31" s="1"/>
  <c r="F2143" i="31"/>
  <c r="L2143" i="31"/>
  <c r="N2143" i="31" s="1"/>
  <c r="P2143" i="31" s="1"/>
  <c r="K2143" i="31"/>
  <c r="M2143" i="31" s="1"/>
  <c r="O2143" i="31" s="1"/>
  <c r="F2153" i="31"/>
  <c r="K2153" i="31"/>
  <c r="M2153" i="31" s="1"/>
  <c r="O2153" i="31" s="1"/>
  <c r="L2153" i="31"/>
  <c r="N2153" i="31" s="1"/>
  <c r="P2153" i="31" s="1"/>
  <c r="K2108" i="31"/>
  <c r="M2108" i="31" s="1"/>
  <c r="O2108" i="31" s="1"/>
  <c r="L2108" i="31"/>
  <c r="N2108" i="31" s="1"/>
  <c r="P2108" i="31" s="1"/>
  <c r="F2108" i="31"/>
  <c r="L1813" i="31"/>
  <c r="N1813" i="31" s="1"/>
  <c r="P1813" i="31" s="1"/>
  <c r="F1813" i="31"/>
  <c r="K1813" i="31"/>
  <c r="M1813" i="31" s="1"/>
  <c r="O1813" i="31" s="1"/>
  <c r="F2185" i="31"/>
  <c r="K2185" i="31"/>
  <c r="M2185" i="31" s="1"/>
  <c r="O2185" i="31" s="1"/>
  <c r="L2185" i="31"/>
  <c r="N2185" i="31" s="1"/>
  <c r="P2185" i="31" s="1"/>
  <c r="L1713" i="31"/>
  <c r="N1713" i="31" s="1"/>
  <c r="P1713" i="31" s="1"/>
  <c r="F1713" i="31"/>
  <c r="K1713" i="31"/>
  <c r="M1713" i="31" s="1"/>
  <c r="O1713" i="31" s="1"/>
  <c r="F1859" i="31"/>
  <c r="L2113" i="31"/>
  <c r="N2113" i="31" s="1"/>
  <c r="P2113" i="31" s="1"/>
  <c r="K2113" i="31"/>
  <c r="M2113" i="31" s="1"/>
  <c r="O2113" i="31" s="1"/>
  <c r="F2113" i="31"/>
  <c r="L1998" i="31"/>
  <c r="N1998" i="31" s="1"/>
  <c r="P1998" i="31" s="1"/>
  <c r="F1998" i="31"/>
  <c r="K1998" i="31"/>
  <c r="M1998" i="31" s="1"/>
  <c r="O1998" i="31" s="1"/>
  <c r="L1961" i="31"/>
  <c r="N1961" i="31" s="1"/>
  <c r="P1961" i="31" s="1"/>
  <c r="F1961" i="31"/>
  <c r="K1961" i="31"/>
  <c r="M1961" i="31" s="1"/>
  <c r="O1961" i="31" s="1"/>
  <c r="K1973" i="31"/>
  <c r="M1973" i="31" s="1"/>
  <c r="O1973" i="31" s="1"/>
  <c r="F1973" i="31"/>
  <c r="L1973" i="31"/>
  <c r="N1973" i="31" s="1"/>
  <c r="P1973" i="31" s="1"/>
  <c r="F1981" i="31"/>
  <c r="L1981" i="31"/>
  <c r="N1981" i="31" s="1"/>
  <c r="P1981" i="31" s="1"/>
  <c r="K1981" i="31"/>
  <c r="M1981" i="31" s="1"/>
  <c r="O1981" i="31" s="1"/>
  <c r="L2009" i="31"/>
  <c r="N2009" i="31" s="1"/>
  <c r="P2009" i="31" s="1"/>
  <c r="F2009" i="31"/>
  <c r="K2009" i="31"/>
  <c r="M2009" i="31" s="1"/>
  <c r="O2009" i="31" s="1"/>
  <c r="F2004" i="31"/>
  <c r="L2004" i="31"/>
  <c r="N2004" i="31" s="1"/>
  <c r="P2004" i="31" s="1"/>
  <c r="K2004" i="31"/>
  <c r="M2004" i="31" s="1"/>
  <c r="O2004" i="31" s="1"/>
  <c r="K2151" i="31"/>
  <c r="M2151" i="31" s="1"/>
  <c r="O2151" i="31" s="1"/>
  <c r="F2151" i="31"/>
  <c r="L2151" i="31"/>
  <c r="N2151" i="31" s="1"/>
  <c r="P2151" i="31" s="1"/>
  <c r="F2102" i="31"/>
  <c r="K2102" i="31"/>
  <c r="M2102" i="31" s="1"/>
  <c r="O2102" i="31" s="1"/>
  <c r="L2102" i="31"/>
  <c r="N2102" i="31" s="1"/>
  <c r="P2102" i="31" s="1"/>
  <c r="L2035" i="31"/>
  <c r="N2035" i="31" s="1"/>
  <c r="P2035" i="31" s="1"/>
  <c r="K2035" i="31"/>
  <c r="M2035" i="31" s="1"/>
  <c r="O2035" i="31" s="1"/>
  <c r="F2035" i="31"/>
  <c r="F2160" i="31"/>
  <c r="L2160" i="31"/>
  <c r="N2160" i="31" s="1"/>
  <c r="P2160" i="31" s="1"/>
  <c r="K2160" i="31"/>
  <c r="M2160" i="31" s="1"/>
  <c r="O2160" i="31" s="1"/>
  <c r="K2008" i="31"/>
  <c r="M2008" i="31" s="1"/>
  <c r="O2008" i="31" s="1"/>
  <c r="F2008" i="31"/>
  <c r="L2008" i="31"/>
  <c r="N2008" i="31" s="1"/>
  <c r="P2008" i="31" s="1"/>
  <c r="F2057" i="31"/>
  <c r="K2057" i="31"/>
  <c r="M2057" i="31" s="1"/>
  <c r="O2057" i="31" s="1"/>
  <c r="L2057" i="31"/>
  <c r="N2057" i="31" s="1"/>
  <c r="P2057" i="31" s="1"/>
  <c r="K2063" i="31"/>
  <c r="M2063" i="31" s="1"/>
  <c r="O2063" i="31" s="1"/>
  <c r="L2063" i="31"/>
  <c r="N2063" i="31" s="1"/>
  <c r="P2063" i="31" s="1"/>
  <c r="F2063" i="31"/>
  <c r="L2017" i="31"/>
  <c r="N2017" i="31" s="1"/>
  <c r="P2017" i="31" s="1"/>
  <c r="F2017" i="31"/>
  <c r="K2017" i="31"/>
  <c r="M2017" i="31" s="1"/>
  <c r="O2017" i="31" s="1"/>
  <c r="L2164" i="31"/>
  <c r="N2164" i="31" s="1"/>
  <c r="P2164" i="31" s="1"/>
  <c r="F2164" i="31"/>
  <c r="K2164" i="31"/>
  <c r="M2164" i="31" s="1"/>
  <c r="O2164" i="31" s="1"/>
  <c r="F1953" i="31"/>
  <c r="L1953" i="31"/>
  <c r="N1953" i="31" s="1"/>
  <c r="P1953" i="31" s="1"/>
  <c r="K1953" i="31"/>
  <c r="M1953" i="31" s="1"/>
  <c r="O1953" i="31" s="1"/>
  <c r="K2186" i="31"/>
  <c r="M2186" i="31" s="1"/>
  <c r="O2186" i="31" s="1"/>
  <c r="F2186" i="31"/>
  <c r="L2186" i="31"/>
  <c r="N2186" i="31" s="1"/>
  <c r="P2186" i="31" s="1"/>
  <c r="F2184" i="31"/>
  <c r="L2184" i="31"/>
  <c r="N2184" i="31" s="1"/>
  <c r="P2184" i="31" s="1"/>
  <c r="K2184" i="31"/>
  <c r="M2184" i="31" s="1"/>
  <c r="O2184" i="31" s="1"/>
  <c r="F2176" i="31"/>
  <c r="K2176" i="31"/>
  <c r="M2176" i="31" s="1"/>
  <c r="O2176" i="31" s="1"/>
  <c r="L2176" i="31"/>
  <c r="N2176" i="31" s="1"/>
  <c r="P2176" i="31" s="1"/>
  <c r="F2045" i="31"/>
  <c r="L2045" i="31"/>
  <c r="N2045" i="31" s="1"/>
  <c r="P2045" i="31" s="1"/>
  <c r="K2045" i="31"/>
  <c r="M2045" i="31" s="1"/>
  <c r="O2045" i="31" s="1"/>
  <c r="K2041" i="31"/>
  <c r="M2041" i="31" s="1"/>
  <c r="O2041" i="31" s="1"/>
  <c r="L2041" i="31"/>
  <c r="N2041" i="31" s="1"/>
  <c r="P2041" i="31" s="1"/>
  <c r="F2041" i="31"/>
  <c r="L2048" i="31"/>
  <c r="N2048" i="31" s="1"/>
  <c r="P2048" i="31" s="1"/>
  <c r="F2048" i="31"/>
  <c r="K2048" i="31"/>
  <c r="M2048" i="31" s="1"/>
  <c r="O2048" i="31" s="1"/>
  <c r="L1927" i="31"/>
  <c r="N1927" i="31" s="1"/>
  <c r="P1927" i="31" s="1"/>
  <c r="K1927" i="31"/>
  <c r="M1927" i="31" s="1"/>
  <c r="O1927" i="31" s="1"/>
  <c r="F1927" i="31"/>
  <c r="K2067" i="31"/>
  <c r="M2067" i="31" s="1"/>
  <c r="O2067" i="31" s="1"/>
  <c r="L2067" i="31"/>
  <c r="N2067" i="31" s="1"/>
  <c r="P2067" i="31" s="1"/>
  <c r="F2067" i="31"/>
  <c r="F2147" i="31"/>
  <c r="K2147" i="31"/>
  <c r="M2147" i="31" s="1"/>
  <c r="O2147" i="31" s="1"/>
  <c r="L2147" i="31"/>
  <c r="N2147" i="31" s="1"/>
  <c r="P2147" i="31" s="1"/>
  <c r="F1943" i="31"/>
  <c r="L1943" i="31"/>
  <c r="N1943" i="31" s="1"/>
  <c r="P1943" i="31" s="1"/>
  <c r="K1943" i="31"/>
  <c r="M1943" i="31" s="1"/>
  <c r="O1943" i="31" s="1"/>
  <c r="F1935" i="31"/>
  <c r="K1935" i="31"/>
  <c r="M1935" i="31" s="1"/>
  <c r="O1935" i="31" s="1"/>
  <c r="L1935" i="31"/>
  <c r="N1935" i="31" s="1"/>
  <c r="P1935" i="31" s="1"/>
  <c r="L1978" i="31"/>
  <c r="N1978" i="31" s="1"/>
  <c r="P1978" i="31" s="1"/>
  <c r="F1978" i="31"/>
  <c r="K1978" i="31"/>
  <c r="M1978" i="31" s="1"/>
  <c r="O1978" i="31" s="1"/>
  <c r="F2197" i="31"/>
  <c r="K2197" i="31"/>
  <c r="M2197" i="31" s="1"/>
  <c r="O2197" i="31" s="1"/>
  <c r="L2197" i="31"/>
  <c r="N2197" i="31" s="1"/>
  <c r="P2197" i="31" s="1"/>
  <c r="F1947" i="31"/>
  <c r="L1947" i="31"/>
  <c r="N1947" i="31" s="1"/>
  <c r="P1947" i="31" s="1"/>
  <c r="K1947" i="31"/>
  <c r="M1947" i="31" s="1"/>
  <c r="O1947" i="31" s="1"/>
  <c r="F2084" i="31"/>
  <c r="K2084" i="31"/>
  <c r="M2084" i="31" s="1"/>
  <c r="O2084" i="31" s="1"/>
  <c r="L2084" i="31"/>
  <c r="N2084" i="31" s="1"/>
  <c r="P2084" i="31" s="1"/>
  <c r="F2030" i="31"/>
  <c r="L2030" i="31"/>
  <c r="N2030" i="31" s="1"/>
  <c r="P2030" i="31" s="1"/>
  <c r="K2030" i="31"/>
  <c r="M2030" i="31" s="1"/>
  <c r="O2030" i="31" s="1"/>
  <c r="L1977" i="31"/>
  <c r="N1977" i="31" s="1"/>
  <c r="P1977" i="31" s="1"/>
  <c r="F1977" i="31"/>
  <c r="K1977" i="31"/>
  <c r="M1977" i="31" s="1"/>
  <c r="O1977" i="31" s="1"/>
  <c r="F2100" i="31"/>
  <c r="L2100" i="31"/>
  <c r="N2100" i="31" s="1"/>
  <c r="P2100" i="31" s="1"/>
  <c r="K2100" i="31"/>
  <c r="M2100" i="31" s="1"/>
  <c r="O2100" i="31" s="1"/>
  <c r="L1948" i="31"/>
  <c r="N1948" i="31" s="1"/>
  <c r="P1948" i="31" s="1"/>
  <c r="F1948" i="31"/>
  <c r="K1948" i="31"/>
  <c r="M1948" i="31" s="1"/>
  <c r="O1948" i="31" s="1"/>
  <c r="L2146" i="31"/>
  <c r="N2146" i="31" s="1"/>
  <c r="P2146" i="31" s="1"/>
  <c r="K2146" i="31"/>
  <c r="M2146" i="31" s="1"/>
  <c r="O2146" i="31" s="1"/>
  <c r="F2146" i="31"/>
  <c r="L2183" i="31"/>
  <c r="N2183" i="31" s="1"/>
  <c r="P2183" i="31" s="1"/>
  <c r="F2183" i="31"/>
  <c r="K2183" i="31"/>
  <c r="M2183" i="31" s="1"/>
  <c r="O2183" i="31" s="1"/>
  <c r="K2082" i="31"/>
  <c r="M2082" i="31" s="1"/>
  <c r="O2082" i="31" s="1"/>
  <c r="L2082" i="31"/>
  <c r="N2082" i="31" s="1"/>
  <c r="P2082" i="31" s="1"/>
  <c r="F2082" i="31"/>
  <c r="F2003" i="31"/>
  <c r="L2003" i="31"/>
  <c r="N2003" i="31" s="1"/>
  <c r="P2003" i="31" s="1"/>
  <c r="K2003" i="31"/>
  <c r="M2003" i="31" s="1"/>
  <c r="O2003" i="31" s="1"/>
  <c r="F2013" i="31"/>
  <c r="L2013" i="31"/>
  <c r="N2013" i="31" s="1"/>
  <c r="P2013" i="31" s="1"/>
  <c r="K2013" i="31"/>
  <c r="M2013" i="31" s="1"/>
  <c r="O2013" i="31" s="1"/>
  <c r="F1937" i="31"/>
  <c r="K1937" i="31"/>
  <c r="M1937" i="31" s="1"/>
  <c r="O1937" i="31" s="1"/>
  <c r="L1937" i="31"/>
  <c r="N1937" i="31" s="1"/>
  <c r="P1937" i="31" s="1"/>
  <c r="L1825" i="31"/>
  <c r="N1825" i="31" s="1"/>
  <c r="P1825" i="31" s="1"/>
  <c r="F1825" i="31"/>
  <c r="K1825" i="31"/>
  <c r="M1825" i="31" s="1"/>
  <c r="O1825" i="31" s="1"/>
  <c r="L1665" i="31"/>
  <c r="N1665" i="31" s="1"/>
  <c r="P1665" i="31" s="1"/>
  <c r="F1665" i="31"/>
  <c r="K1665" i="31"/>
  <c r="M1665" i="31" s="1"/>
  <c r="O1665" i="31" s="1"/>
  <c r="F1803" i="31"/>
  <c r="L1803" i="31"/>
  <c r="N1803" i="31" s="1"/>
  <c r="P1803" i="31" s="1"/>
  <c r="K1803" i="31"/>
  <c r="M1803" i="31" s="1"/>
  <c r="O1803" i="31" s="1"/>
  <c r="K1755" i="31"/>
  <c r="M1755" i="31" s="1"/>
  <c r="O1755" i="31" s="1"/>
  <c r="L1755" i="31"/>
  <c r="N1755" i="31" s="1"/>
  <c r="P1755" i="31" s="1"/>
  <c r="F1755" i="31"/>
  <c r="F1707" i="31"/>
  <c r="K1707" i="31"/>
  <c r="M1707" i="31" s="1"/>
  <c r="O1707" i="31" s="1"/>
  <c r="L1707" i="31"/>
  <c r="N1707" i="31" s="1"/>
  <c r="P1707" i="31" s="1"/>
  <c r="D2206" i="31"/>
  <c r="C2206" i="31" s="1"/>
  <c r="F2128" i="31"/>
  <c r="L2128" i="31"/>
  <c r="N2128" i="31" s="1"/>
  <c r="P2128" i="31" s="1"/>
  <c r="K2128" i="31"/>
  <c r="M2128" i="31" s="1"/>
  <c r="O2128" i="31" s="1"/>
  <c r="F2097" i="31"/>
  <c r="L2097" i="31"/>
  <c r="N2097" i="31" s="1"/>
  <c r="P2097" i="31" s="1"/>
  <c r="K2097" i="31"/>
  <c r="M2097" i="31" s="1"/>
  <c r="O2097" i="31" s="1"/>
  <c r="K2105" i="31"/>
  <c r="M2105" i="31" s="1"/>
  <c r="O2105" i="31" s="1"/>
  <c r="F2105" i="31"/>
  <c r="L2105" i="31"/>
  <c r="N2105" i="31" s="1"/>
  <c r="P2105" i="31" s="1"/>
  <c r="L2107" i="31"/>
  <c r="N2107" i="31" s="1"/>
  <c r="P2107" i="31" s="1"/>
  <c r="K2107" i="31"/>
  <c r="M2107" i="31" s="1"/>
  <c r="O2107" i="31" s="1"/>
  <c r="F2107" i="31"/>
  <c r="E1725" i="30"/>
  <c r="E1726" i="29"/>
  <c r="E1819" i="30"/>
  <c r="E1820" i="29"/>
  <c r="E1771" i="30"/>
  <c r="E1772" i="29"/>
  <c r="E1723" i="30"/>
  <c r="E1724" i="29"/>
  <c r="D1106" i="30"/>
  <c r="D1107" i="29"/>
  <c r="D1118" i="30"/>
  <c r="D1119" i="29"/>
  <c r="D1130" i="30"/>
  <c r="D1131" i="29"/>
  <c r="D1142" i="30"/>
  <c r="D1143" i="29"/>
  <c r="D1154" i="30"/>
  <c r="D1155" i="29"/>
  <c r="D1166" i="30"/>
  <c r="D1167" i="29"/>
  <c r="D1178" i="30"/>
  <c r="D1179" i="29"/>
  <c r="D1190" i="30"/>
  <c r="D1191" i="29"/>
  <c r="D1202" i="30"/>
  <c r="D1203" i="29"/>
  <c r="D1214" i="30"/>
  <c r="D1215" i="29"/>
  <c r="D1226" i="30"/>
  <c r="D1227" i="29"/>
  <c r="D1238" i="30"/>
  <c r="D1239" i="29"/>
  <c r="D1250" i="30"/>
  <c r="D1251" i="29"/>
  <c r="D1262" i="30"/>
  <c r="D1263" i="29"/>
  <c r="D1274" i="30"/>
  <c r="D1275" i="29"/>
  <c r="D1286" i="30"/>
  <c r="D1287" i="29"/>
  <c r="D1298" i="30"/>
  <c r="D1299" i="29"/>
  <c r="D1310" i="30"/>
  <c r="D1311" i="29"/>
  <c r="D1322" i="30"/>
  <c r="D1323" i="29"/>
  <c r="D1334" i="30"/>
  <c r="D1335" i="29"/>
  <c r="D1346" i="30"/>
  <c r="D1347" i="29"/>
  <c r="D1922" i="30"/>
  <c r="D1923" i="29"/>
  <c r="D1910" i="30"/>
  <c r="D1911" i="29"/>
  <c r="D1898" i="30"/>
  <c r="D1899" i="29"/>
  <c r="D1886" i="30"/>
  <c r="D1887" i="29"/>
  <c r="D1874" i="30"/>
  <c r="D1875" i="29"/>
  <c r="D1862" i="30"/>
  <c r="D1863" i="29"/>
  <c r="D1850" i="30"/>
  <c r="D1851" i="29"/>
  <c r="D1838" i="30"/>
  <c r="D1839" i="29"/>
  <c r="D1826" i="30"/>
  <c r="D1827" i="29"/>
  <c r="D1814" i="30"/>
  <c r="D1815" i="29"/>
  <c r="D1802" i="30"/>
  <c r="D1803" i="29"/>
  <c r="D1790" i="30"/>
  <c r="D1791" i="29"/>
  <c r="D1778" i="30"/>
  <c r="D1779" i="29"/>
  <c r="D1766" i="30"/>
  <c r="D1767" i="29"/>
  <c r="D1754" i="30"/>
  <c r="D1755" i="29"/>
  <c r="D1742" i="30"/>
  <c r="D1743" i="29"/>
  <c r="D1730" i="30"/>
  <c r="D1731" i="29"/>
  <c r="D1718" i="30"/>
  <c r="D1719" i="29"/>
  <c r="D1706" i="30"/>
  <c r="D1707" i="29"/>
  <c r="D1694" i="30"/>
  <c r="D1695" i="29"/>
  <c r="D1682" i="30"/>
  <c r="D1683" i="29"/>
  <c r="D1670" i="30"/>
  <c r="D1671" i="29"/>
  <c r="D1658" i="30"/>
  <c r="D1659" i="29"/>
  <c r="D1646" i="30"/>
  <c r="D1647" i="29"/>
  <c r="D1634" i="30"/>
  <c r="D1635" i="29"/>
  <c r="D1622" i="30"/>
  <c r="D1623" i="29"/>
  <c r="D1610" i="30"/>
  <c r="D1611" i="29"/>
  <c r="D1598" i="30"/>
  <c r="D1599" i="29"/>
  <c r="D1586" i="30"/>
  <c r="D1587" i="29"/>
  <c r="D1574" i="30"/>
  <c r="D1575" i="29"/>
  <c r="D1562" i="30"/>
  <c r="D1563" i="29"/>
  <c r="D1550" i="30"/>
  <c r="D1551" i="29"/>
  <c r="D1538" i="30"/>
  <c r="D1539" i="29"/>
  <c r="D1526" i="30"/>
  <c r="D1527" i="29"/>
  <c r="D1514" i="30"/>
  <c r="D1515" i="29"/>
  <c r="D1502" i="30"/>
  <c r="D1503" i="29"/>
  <c r="D1490" i="30"/>
  <c r="D1491" i="29"/>
  <c r="D1478" i="30"/>
  <c r="D1479" i="29"/>
  <c r="D1466" i="30"/>
  <c r="D1467" i="29"/>
  <c r="D1454" i="30"/>
  <c r="D1455" i="29"/>
  <c r="D1442" i="30"/>
  <c r="D1443" i="29"/>
  <c r="D1430" i="30"/>
  <c r="D1431" i="29"/>
  <c r="D1418" i="30"/>
  <c r="D1419" i="29"/>
  <c r="D1406" i="30"/>
  <c r="D1407" i="29"/>
  <c r="D1394" i="30"/>
  <c r="D1395" i="29"/>
  <c r="D1382" i="30"/>
  <c r="D1383" i="29"/>
  <c r="D1370" i="30"/>
  <c r="D1371" i="29"/>
  <c r="D1358" i="30"/>
  <c r="D1359" i="29"/>
  <c r="E2168" i="5"/>
  <c r="E2170" i="30"/>
  <c r="E2171" i="29"/>
  <c r="E2130" i="5"/>
  <c r="E2132" i="30"/>
  <c r="E2133" i="29"/>
  <c r="E2186" i="5"/>
  <c r="F2186" i="5" s="1"/>
  <c r="H2186" i="5" s="1"/>
  <c r="E2188" i="30"/>
  <c r="E2189" i="29"/>
  <c r="E2178" i="5"/>
  <c r="E2180" i="30"/>
  <c r="E2181" i="29"/>
  <c r="E1797" i="30"/>
  <c r="E1798" i="29"/>
  <c r="E1749" i="30"/>
  <c r="E1750" i="29"/>
  <c r="E1701" i="30"/>
  <c r="E1702" i="29"/>
  <c r="D1107" i="30"/>
  <c r="D1108" i="29"/>
  <c r="D1119" i="30"/>
  <c r="D1120" i="29"/>
  <c r="D1131" i="30"/>
  <c r="D1132" i="29"/>
  <c r="D1143" i="30"/>
  <c r="D1144" i="29"/>
  <c r="D1155" i="30"/>
  <c r="D1156" i="29"/>
  <c r="D1167" i="30"/>
  <c r="D1168" i="29"/>
  <c r="D1179" i="30"/>
  <c r="D1180" i="29"/>
  <c r="D1191" i="30"/>
  <c r="D1192" i="29"/>
  <c r="D1203" i="30"/>
  <c r="D1204" i="29"/>
  <c r="D1215" i="30"/>
  <c r="D1216" i="29"/>
  <c r="D1227" i="30"/>
  <c r="D1228" i="29"/>
  <c r="D1239" i="30"/>
  <c r="D1240" i="29"/>
  <c r="D1251" i="30"/>
  <c r="D1252" i="29"/>
  <c r="D1263" i="30"/>
  <c r="D1264" i="29"/>
  <c r="D1275" i="30"/>
  <c r="D1276" i="29"/>
  <c r="D1287" i="30"/>
  <c r="D1288" i="29"/>
  <c r="D1299" i="30"/>
  <c r="D1300" i="29"/>
  <c r="D1311" i="30"/>
  <c r="D1312" i="29"/>
  <c r="D1323" i="30"/>
  <c r="D1324" i="29"/>
  <c r="D1335" i="30"/>
  <c r="D1336" i="29"/>
  <c r="D1347" i="30"/>
  <c r="D1348" i="29"/>
  <c r="D1921" i="30"/>
  <c r="D1922" i="29"/>
  <c r="D1909" i="30"/>
  <c r="D1910" i="29"/>
  <c r="D1897" i="30"/>
  <c r="D1898" i="29"/>
  <c r="D1885" i="30"/>
  <c r="D1886" i="29"/>
  <c r="D1873" i="30"/>
  <c r="D1874" i="29"/>
  <c r="D1861" i="30"/>
  <c r="D1862" i="29"/>
  <c r="D1849" i="30"/>
  <c r="D1850" i="29"/>
  <c r="D1837" i="30"/>
  <c r="D1838" i="29"/>
  <c r="D1825" i="30"/>
  <c r="D1826" i="29"/>
  <c r="D1813" i="30"/>
  <c r="D1814" i="29"/>
  <c r="D1801" i="30"/>
  <c r="D1802" i="29"/>
  <c r="D1789" i="30"/>
  <c r="D1790" i="29"/>
  <c r="D1777" i="30"/>
  <c r="D1778" i="29"/>
  <c r="D1765" i="30"/>
  <c r="D1766" i="29"/>
  <c r="D1753" i="30"/>
  <c r="D1754" i="29"/>
  <c r="D1741" i="30"/>
  <c r="D1742" i="29"/>
  <c r="D1729" i="30"/>
  <c r="D1730" i="29"/>
  <c r="D1717" i="30"/>
  <c r="D1718" i="29"/>
  <c r="D1705" i="30"/>
  <c r="D1706" i="29"/>
  <c r="D1693" i="30"/>
  <c r="D1694" i="29"/>
  <c r="D1681" i="30"/>
  <c r="D1682" i="29"/>
  <c r="D1669" i="30"/>
  <c r="D1670" i="29"/>
  <c r="D1657" i="30"/>
  <c r="D1658" i="29"/>
  <c r="D1645" i="30"/>
  <c r="D1646" i="29"/>
  <c r="D1633" i="30"/>
  <c r="D1634" i="29"/>
  <c r="D1621" i="30"/>
  <c r="D1622" i="29"/>
  <c r="D1609" i="30"/>
  <c r="D1610" i="29"/>
  <c r="D1597" i="30"/>
  <c r="D1598" i="29"/>
  <c r="D1585" i="30"/>
  <c r="D1586" i="29"/>
  <c r="D1573" i="30"/>
  <c r="D1574" i="29"/>
  <c r="D1561" i="30"/>
  <c r="D1562" i="29"/>
  <c r="D1549" i="30"/>
  <c r="D1550" i="29"/>
  <c r="D1537" i="30"/>
  <c r="D1538" i="29"/>
  <c r="D1525" i="30"/>
  <c r="D1526" i="29"/>
  <c r="D1513" i="30"/>
  <c r="D1514" i="29"/>
  <c r="D1501" i="30"/>
  <c r="D1502" i="29"/>
  <c r="D1489" i="30"/>
  <c r="D1490" i="29"/>
  <c r="D1477" i="30"/>
  <c r="D1478" i="29"/>
  <c r="D1465" i="30"/>
  <c r="D1466" i="29"/>
  <c r="D1453" i="30"/>
  <c r="D1454" i="29"/>
  <c r="D1441" i="30"/>
  <c r="D1442" i="29"/>
  <c r="D1429" i="30"/>
  <c r="D1430" i="29"/>
  <c r="D1417" i="30"/>
  <c r="D1418" i="29"/>
  <c r="D1405" i="30"/>
  <c r="D1406" i="29"/>
  <c r="D1393" i="30"/>
  <c r="D1394" i="29"/>
  <c r="D1381" i="30"/>
  <c r="D1382" i="29"/>
  <c r="D1369" i="30"/>
  <c r="D1370" i="29"/>
  <c r="D1357" i="30"/>
  <c r="D1358" i="29"/>
  <c r="E1967" i="5"/>
  <c r="E1969" i="30"/>
  <c r="E1970" i="29"/>
  <c r="E2114" i="5"/>
  <c r="E2116" i="30"/>
  <c r="E2117" i="29"/>
  <c r="E2052" i="5"/>
  <c r="F2052" i="5" s="1"/>
  <c r="H2052" i="5" s="1"/>
  <c r="E2054" i="30"/>
  <c r="E2055" i="29"/>
  <c r="E2071" i="5"/>
  <c r="E2073" i="30"/>
  <c r="E2074" i="29"/>
  <c r="E2134" i="5"/>
  <c r="E2136" i="30"/>
  <c r="E2137" i="29"/>
  <c r="E1982" i="5"/>
  <c r="F1982" i="5" s="1"/>
  <c r="H1982" i="5" s="1"/>
  <c r="E1984" i="30"/>
  <c r="E1985" i="29"/>
  <c r="E2076" i="5"/>
  <c r="I2076" i="5" s="1"/>
  <c r="E2078" i="30"/>
  <c r="E2079" i="29"/>
  <c r="E1965" i="5"/>
  <c r="E1967" i="30"/>
  <c r="E1968" i="29"/>
  <c r="E2140" i="5"/>
  <c r="E2142" i="30"/>
  <c r="E2143" i="29"/>
  <c r="E2005" i="5"/>
  <c r="I2005" i="5" s="1"/>
  <c r="E2007" i="30"/>
  <c r="E2008" i="29"/>
  <c r="E2048" i="5"/>
  <c r="F2048" i="5" s="1"/>
  <c r="E2050" i="30"/>
  <c r="E2051" i="29"/>
  <c r="E1927" i="5"/>
  <c r="F1927" i="5" s="1"/>
  <c r="H1927" i="5" s="1"/>
  <c r="E1929" i="30"/>
  <c r="E1930" i="29"/>
  <c r="E2014" i="5"/>
  <c r="F2014" i="5" s="1"/>
  <c r="E2016" i="30"/>
  <c r="E2017" i="29"/>
  <c r="E2161" i="5"/>
  <c r="E2163" i="30"/>
  <c r="E2164" i="29"/>
  <c r="E2124" i="5"/>
  <c r="F2124" i="5" s="1"/>
  <c r="H2124" i="5" s="1"/>
  <c r="E2126" i="30"/>
  <c r="E2127" i="29"/>
  <c r="E1987" i="5"/>
  <c r="E1989" i="30"/>
  <c r="E1990" i="29"/>
  <c r="E2170" i="5"/>
  <c r="E2172" i="30"/>
  <c r="E2173" i="29"/>
  <c r="E2018" i="5"/>
  <c r="F2018" i="5" s="1"/>
  <c r="E2020" i="30"/>
  <c r="E2021" i="29"/>
  <c r="E2143" i="5"/>
  <c r="I2143" i="5" s="1"/>
  <c r="E2145" i="30"/>
  <c r="E2146" i="29"/>
  <c r="E2172" i="5"/>
  <c r="E2174" i="30"/>
  <c r="E2175" i="29"/>
  <c r="E2038" i="5"/>
  <c r="E2040" i="30"/>
  <c r="E2041" i="29"/>
  <c r="E2030" i="5"/>
  <c r="I2030" i="5" s="1"/>
  <c r="E2032" i="30"/>
  <c r="E2033" i="29"/>
  <c r="E2142" i="5"/>
  <c r="F2142" i="5" s="1"/>
  <c r="H2142" i="5" s="1"/>
  <c r="E2144" i="30"/>
  <c r="E2145" i="29"/>
  <c r="E2115" i="5"/>
  <c r="E2117" i="30"/>
  <c r="E2118" i="29"/>
  <c r="E2050" i="5"/>
  <c r="E2052" i="30"/>
  <c r="E2053" i="29"/>
  <c r="E1924" i="5"/>
  <c r="F1924" i="5" s="1"/>
  <c r="H1924" i="5" s="1"/>
  <c r="E1926" i="30"/>
  <c r="E1927" i="29"/>
  <c r="E1949" i="5"/>
  <c r="F1949" i="5" s="1"/>
  <c r="H1949" i="5" s="1"/>
  <c r="E1951" i="30"/>
  <c r="E1952" i="29"/>
  <c r="E2051" i="5"/>
  <c r="F2051" i="5" s="1"/>
  <c r="E2053" i="30"/>
  <c r="E2054" i="29"/>
  <c r="E2108" i="5"/>
  <c r="E2110" i="30"/>
  <c r="E2111" i="29"/>
  <c r="E1973" i="5"/>
  <c r="E1975" i="30"/>
  <c r="E1976" i="29"/>
  <c r="E2063" i="5"/>
  <c r="E2065" i="30"/>
  <c r="E2066" i="29"/>
  <c r="E2070" i="5"/>
  <c r="E2072" i="30"/>
  <c r="E2073" i="29"/>
  <c r="E2097" i="5"/>
  <c r="E2099" i="30"/>
  <c r="E2100" i="29"/>
  <c r="E1939" i="5"/>
  <c r="F1939" i="5" s="1"/>
  <c r="E1941" i="30"/>
  <c r="E1942" i="29"/>
  <c r="E2075" i="5"/>
  <c r="F2075" i="5" s="1"/>
  <c r="H2075" i="5" s="1"/>
  <c r="E2077" i="30"/>
  <c r="E2078" i="29"/>
  <c r="E1938" i="5"/>
  <c r="E1940" i="30"/>
  <c r="E1941" i="29"/>
  <c r="E2188" i="5"/>
  <c r="E2190" i="30"/>
  <c r="E2191" i="29"/>
  <c r="E1954" i="5"/>
  <c r="E1956" i="30"/>
  <c r="E1957" i="29"/>
  <c r="E2101" i="5"/>
  <c r="E2103" i="30"/>
  <c r="E2104" i="29"/>
  <c r="E2000" i="5"/>
  <c r="E2002" i="30"/>
  <c r="E2003" i="29"/>
  <c r="E2012" i="5"/>
  <c r="E2014" i="30"/>
  <c r="E2015" i="29"/>
  <c r="E2088" i="5"/>
  <c r="E2090" i="30"/>
  <c r="E2091" i="29"/>
  <c r="E1923" i="5"/>
  <c r="E1925" i="30"/>
  <c r="E1926" i="29"/>
  <c r="E1781" i="30"/>
  <c r="E1782" i="29"/>
  <c r="E1733" i="30"/>
  <c r="E1734" i="29"/>
  <c r="E1649" i="30"/>
  <c r="E1650" i="29"/>
  <c r="D1108" i="30"/>
  <c r="D1109" i="29"/>
  <c r="D1120" i="30"/>
  <c r="D1121" i="29"/>
  <c r="D1132" i="30"/>
  <c r="D1133" i="29"/>
  <c r="D1144" i="30"/>
  <c r="D1145" i="29"/>
  <c r="D1156" i="30"/>
  <c r="D1157" i="29"/>
  <c r="D1168" i="30"/>
  <c r="D1169" i="29"/>
  <c r="D1180" i="30"/>
  <c r="D1181" i="29"/>
  <c r="D1192" i="30"/>
  <c r="D1193" i="29"/>
  <c r="D1204" i="30"/>
  <c r="D1205" i="29"/>
  <c r="D1216" i="30"/>
  <c r="D1217" i="29"/>
  <c r="D1228" i="30"/>
  <c r="D1229" i="29"/>
  <c r="D1240" i="30"/>
  <c r="D1241" i="29"/>
  <c r="D1252" i="30"/>
  <c r="D1253" i="29"/>
  <c r="D1264" i="30"/>
  <c r="D1265" i="29"/>
  <c r="D1276" i="30"/>
  <c r="D1277" i="29"/>
  <c r="D1288" i="30"/>
  <c r="D1289" i="29"/>
  <c r="D1300" i="30"/>
  <c r="D1301" i="29"/>
  <c r="D1312" i="30"/>
  <c r="D1313" i="29"/>
  <c r="D1324" i="30"/>
  <c r="D1325" i="29"/>
  <c r="D1336" i="30"/>
  <c r="D1337" i="29"/>
  <c r="D1348" i="30"/>
  <c r="D1349" i="29"/>
  <c r="D1920" i="30"/>
  <c r="D1921" i="29"/>
  <c r="D1908" i="30"/>
  <c r="D1909" i="29"/>
  <c r="D1896" i="30"/>
  <c r="D1897" i="29"/>
  <c r="D1884" i="30"/>
  <c r="D1885" i="29"/>
  <c r="D1872" i="30"/>
  <c r="D1873" i="29"/>
  <c r="D1860" i="30"/>
  <c r="D1861" i="29"/>
  <c r="D1848" i="30"/>
  <c r="D1849" i="29"/>
  <c r="D1836" i="30"/>
  <c r="D1837" i="29"/>
  <c r="D1824" i="30"/>
  <c r="D1825" i="29"/>
  <c r="D1812" i="30"/>
  <c r="D1813" i="29"/>
  <c r="D1800" i="30"/>
  <c r="D1801" i="29"/>
  <c r="D1788" i="30"/>
  <c r="D1789" i="29"/>
  <c r="D1776" i="30"/>
  <c r="D1777" i="29"/>
  <c r="D1764" i="30"/>
  <c r="D1765" i="29"/>
  <c r="D1752" i="30"/>
  <c r="D1753" i="29"/>
  <c r="D1740" i="30"/>
  <c r="D1741" i="29"/>
  <c r="D1728" i="30"/>
  <c r="D1729" i="29"/>
  <c r="D1716" i="30"/>
  <c r="D1717" i="29"/>
  <c r="D1704" i="30"/>
  <c r="D1705" i="29"/>
  <c r="D1692" i="30"/>
  <c r="D1693" i="29"/>
  <c r="D1680" i="30"/>
  <c r="D1681" i="29"/>
  <c r="D1668" i="30"/>
  <c r="D1669" i="29"/>
  <c r="D1656" i="30"/>
  <c r="D1657" i="29"/>
  <c r="D1644" i="30"/>
  <c r="D1645" i="29"/>
  <c r="D1632" i="30"/>
  <c r="D1633" i="29"/>
  <c r="D1620" i="30"/>
  <c r="D1621" i="29"/>
  <c r="D1608" i="30"/>
  <c r="D1609" i="29"/>
  <c r="D1596" i="30"/>
  <c r="D1597" i="29"/>
  <c r="D1584" i="30"/>
  <c r="D1585" i="29"/>
  <c r="D1572" i="30"/>
  <c r="D1573" i="29"/>
  <c r="D1560" i="30"/>
  <c r="D1561" i="29"/>
  <c r="D1548" i="30"/>
  <c r="D1549" i="29"/>
  <c r="D1536" i="30"/>
  <c r="D1537" i="29"/>
  <c r="D1524" i="30"/>
  <c r="D1525" i="29"/>
  <c r="D1512" i="30"/>
  <c r="D1513" i="29"/>
  <c r="D1500" i="30"/>
  <c r="D1501" i="29"/>
  <c r="D1488" i="30"/>
  <c r="D1489" i="29"/>
  <c r="D1476" i="30"/>
  <c r="D1477" i="29"/>
  <c r="D1464" i="30"/>
  <c r="D1465" i="29"/>
  <c r="D1452" i="30"/>
  <c r="D1453" i="29"/>
  <c r="D1440" i="30"/>
  <c r="D1441" i="29"/>
  <c r="D1428" i="30"/>
  <c r="D1429" i="29"/>
  <c r="D1416" i="30"/>
  <c r="D1417" i="29"/>
  <c r="D1404" i="30"/>
  <c r="D1405" i="29"/>
  <c r="D1392" i="30"/>
  <c r="D1393" i="29"/>
  <c r="D1380" i="30"/>
  <c r="D1381" i="29"/>
  <c r="D1368" i="30"/>
  <c r="D1369" i="29"/>
  <c r="D1356" i="30"/>
  <c r="D1357" i="29"/>
  <c r="E2141" i="5"/>
  <c r="E2143" i="30"/>
  <c r="E2144" i="29"/>
  <c r="E2151" i="5"/>
  <c r="E2153" i="30"/>
  <c r="E2154" i="29"/>
  <c r="E2106" i="5"/>
  <c r="E2108" i="30"/>
  <c r="E2109" i="29"/>
  <c r="E1829" i="30"/>
  <c r="E1830" i="29"/>
  <c r="E1793" i="30"/>
  <c r="E1794" i="29"/>
  <c r="E1745" i="30"/>
  <c r="E1746" i="29"/>
  <c r="E1697" i="30"/>
  <c r="E1698" i="29"/>
  <c r="D1109" i="30"/>
  <c r="D1110" i="29"/>
  <c r="D1121" i="30"/>
  <c r="D1122" i="29"/>
  <c r="D1133" i="30"/>
  <c r="D1134" i="29"/>
  <c r="D1145" i="30"/>
  <c r="D1146" i="29"/>
  <c r="D1157" i="30"/>
  <c r="D1158" i="29"/>
  <c r="D1169" i="30"/>
  <c r="D1170" i="29"/>
  <c r="D1181" i="30"/>
  <c r="D1182" i="29"/>
  <c r="D1193" i="30"/>
  <c r="D1194" i="29"/>
  <c r="D1205" i="30"/>
  <c r="D1206" i="29"/>
  <c r="D1217" i="30"/>
  <c r="D1218" i="29"/>
  <c r="D1229" i="30"/>
  <c r="D1230" i="29"/>
  <c r="D1241" i="30"/>
  <c r="D1242" i="29"/>
  <c r="D1253" i="30"/>
  <c r="D1254" i="29"/>
  <c r="D1265" i="30"/>
  <c r="D1266" i="29"/>
  <c r="D1277" i="30"/>
  <c r="D1278" i="29"/>
  <c r="D1289" i="30"/>
  <c r="D1290" i="29"/>
  <c r="D1301" i="30"/>
  <c r="D1302" i="29"/>
  <c r="D1313" i="30"/>
  <c r="D1314" i="29"/>
  <c r="D1325" i="30"/>
  <c r="D1326" i="29"/>
  <c r="D1337" i="30"/>
  <c r="D1338" i="29"/>
  <c r="D1349" i="30"/>
  <c r="D1350" i="29"/>
  <c r="D1919" i="30"/>
  <c r="D1920" i="29"/>
  <c r="D1907" i="30"/>
  <c r="D1908" i="29"/>
  <c r="D1895" i="30"/>
  <c r="D1896" i="29"/>
  <c r="D1883" i="30"/>
  <c r="D1884" i="29"/>
  <c r="D1871" i="30"/>
  <c r="D1872" i="29"/>
  <c r="D1859" i="30"/>
  <c r="D1860" i="29"/>
  <c r="D1847" i="30"/>
  <c r="D1848" i="29"/>
  <c r="D1835" i="30"/>
  <c r="D1836" i="29"/>
  <c r="D1823" i="30"/>
  <c r="D1824" i="29"/>
  <c r="D1811" i="30"/>
  <c r="D1812" i="29"/>
  <c r="D1799" i="30"/>
  <c r="D1800" i="29"/>
  <c r="D1787" i="30"/>
  <c r="D1788" i="29"/>
  <c r="D1775" i="30"/>
  <c r="D1776" i="29"/>
  <c r="D1763" i="30"/>
  <c r="D1764" i="29"/>
  <c r="D1751" i="30"/>
  <c r="D1752" i="29"/>
  <c r="D1739" i="30"/>
  <c r="D1740" i="29"/>
  <c r="D1727" i="30"/>
  <c r="D1728" i="29"/>
  <c r="D1715" i="30"/>
  <c r="D1716" i="29"/>
  <c r="D1703" i="30"/>
  <c r="D1704" i="29"/>
  <c r="D1691" i="30"/>
  <c r="D1692" i="29"/>
  <c r="D1679" i="30"/>
  <c r="D1680" i="29"/>
  <c r="D1667" i="30"/>
  <c r="D1668" i="29"/>
  <c r="D1655" i="30"/>
  <c r="D1656" i="29"/>
  <c r="D1643" i="30"/>
  <c r="D1644" i="29"/>
  <c r="D1631" i="30"/>
  <c r="D1632" i="29"/>
  <c r="D1619" i="30"/>
  <c r="D1620" i="29"/>
  <c r="D1607" i="30"/>
  <c r="D1608" i="29"/>
  <c r="D1595" i="30"/>
  <c r="D1596" i="29"/>
  <c r="D1583" i="30"/>
  <c r="D1584" i="29"/>
  <c r="D1571" i="30"/>
  <c r="D1572" i="29"/>
  <c r="D1559" i="30"/>
  <c r="D1560" i="29"/>
  <c r="D1547" i="30"/>
  <c r="D1548" i="29"/>
  <c r="D1535" i="30"/>
  <c r="D1536" i="29"/>
  <c r="D1523" i="30"/>
  <c r="D1524" i="29"/>
  <c r="D1511" i="30"/>
  <c r="D1512" i="29"/>
  <c r="D1499" i="30"/>
  <c r="D1500" i="29"/>
  <c r="D1487" i="30"/>
  <c r="D1488" i="29"/>
  <c r="D1475" i="30"/>
  <c r="D1476" i="29"/>
  <c r="D1463" i="30"/>
  <c r="D1464" i="29"/>
  <c r="D1451" i="30"/>
  <c r="D1452" i="29"/>
  <c r="D1439" i="30"/>
  <c r="D1440" i="29"/>
  <c r="D1427" i="30"/>
  <c r="D1428" i="29"/>
  <c r="D1415" i="30"/>
  <c r="D1416" i="29"/>
  <c r="D1403" i="30"/>
  <c r="D1404" i="29"/>
  <c r="D1391" i="30"/>
  <c r="D1392" i="29"/>
  <c r="D1379" i="30"/>
  <c r="D1380" i="29"/>
  <c r="D1367" i="30"/>
  <c r="D1368" i="29"/>
  <c r="E2111" i="5"/>
  <c r="F2111" i="5" s="1"/>
  <c r="H2111" i="5" s="1"/>
  <c r="E2113" i="30"/>
  <c r="E2114" i="29"/>
  <c r="E1996" i="5"/>
  <c r="F1996" i="5" s="1"/>
  <c r="E1998" i="30"/>
  <c r="E1999" i="29"/>
  <c r="E1959" i="5"/>
  <c r="E1961" i="30"/>
  <c r="E1962" i="29"/>
  <c r="E1971" i="5"/>
  <c r="E1973" i="30"/>
  <c r="E1974" i="29"/>
  <c r="E1979" i="5"/>
  <c r="I1979" i="5" s="1"/>
  <c r="E1981" i="30"/>
  <c r="E1982" i="29"/>
  <c r="E2007" i="5"/>
  <c r="I2007" i="5" s="1"/>
  <c r="E2009" i="30"/>
  <c r="E2010" i="29"/>
  <c r="E2002" i="5"/>
  <c r="F2002" i="5" s="1"/>
  <c r="E2004" i="30"/>
  <c r="E2005" i="29"/>
  <c r="E2149" i="5"/>
  <c r="E2151" i="30"/>
  <c r="E2152" i="29"/>
  <c r="E2100" i="5"/>
  <c r="I2100" i="5" s="1"/>
  <c r="E2102" i="30"/>
  <c r="E2103" i="29"/>
  <c r="E2033" i="5"/>
  <c r="F2033" i="5" s="1"/>
  <c r="H2033" i="5" s="1"/>
  <c r="E2035" i="30"/>
  <c r="E2036" i="29"/>
  <c r="E2158" i="5"/>
  <c r="E2160" i="30"/>
  <c r="E2161" i="29"/>
  <c r="E2006" i="5"/>
  <c r="I2006" i="5" s="1"/>
  <c r="E2008" i="30"/>
  <c r="E2009" i="29"/>
  <c r="E2055" i="5"/>
  <c r="F2055" i="5" s="1"/>
  <c r="H2055" i="5" s="1"/>
  <c r="E2057" i="30"/>
  <c r="E2058" i="29"/>
  <c r="E2061" i="5"/>
  <c r="E2063" i="30"/>
  <c r="E2064" i="29"/>
  <c r="E2015" i="5"/>
  <c r="F2015" i="5" s="1"/>
  <c r="E2017" i="30"/>
  <c r="E2018" i="29"/>
  <c r="E2162" i="5"/>
  <c r="E2164" i="30"/>
  <c r="E2165" i="29"/>
  <c r="E1951" i="5"/>
  <c r="F1951" i="5" s="1"/>
  <c r="H1951" i="5" s="1"/>
  <c r="E1953" i="30"/>
  <c r="E1954" i="29"/>
  <c r="E2184" i="5"/>
  <c r="E2186" i="30"/>
  <c r="E2187" i="29"/>
  <c r="E2182" i="5"/>
  <c r="E2184" i="30"/>
  <c r="E2185" i="29"/>
  <c r="E2174" i="5"/>
  <c r="E2176" i="30"/>
  <c r="E2177" i="29"/>
  <c r="E2043" i="5"/>
  <c r="I2043" i="5" s="1"/>
  <c r="J2043" i="5" s="1"/>
  <c r="E2045" i="30"/>
  <c r="E2046" i="29"/>
  <c r="E2039" i="5"/>
  <c r="E2041" i="30"/>
  <c r="E2042" i="29"/>
  <c r="E2046" i="5"/>
  <c r="I2046" i="5" s="1"/>
  <c r="E2048" i="30"/>
  <c r="E2049" i="29"/>
  <c r="E1925" i="5"/>
  <c r="E1927" i="30"/>
  <c r="E1928" i="29"/>
  <c r="E2065" i="5"/>
  <c r="I2065" i="5" s="1"/>
  <c r="E2067" i="30"/>
  <c r="E2068" i="29"/>
  <c r="E2145" i="5"/>
  <c r="E2147" i="30"/>
  <c r="E2148" i="29"/>
  <c r="E1941" i="5"/>
  <c r="I1941" i="5" s="1"/>
  <c r="E1943" i="30"/>
  <c r="E1944" i="29"/>
  <c r="E1933" i="5"/>
  <c r="E1935" i="30"/>
  <c r="E1936" i="29"/>
  <c r="E1976" i="5"/>
  <c r="F1976" i="5" s="1"/>
  <c r="H1976" i="5" s="1"/>
  <c r="E1978" i="30"/>
  <c r="E1979" i="29"/>
  <c r="E2195" i="5"/>
  <c r="E2197" i="30"/>
  <c r="E2198" i="29"/>
  <c r="E1945" i="5"/>
  <c r="E1947" i="30"/>
  <c r="E1948" i="29"/>
  <c r="E2082" i="5"/>
  <c r="E2084" i="30"/>
  <c r="E2085" i="29"/>
  <c r="E2028" i="5"/>
  <c r="E2030" i="30"/>
  <c r="E2031" i="29"/>
  <c r="E1975" i="5"/>
  <c r="E1977" i="30"/>
  <c r="E1978" i="29"/>
  <c r="E2098" i="5"/>
  <c r="E2100" i="30"/>
  <c r="E2101" i="29"/>
  <c r="E1946" i="5"/>
  <c r="F1946" i="5" s="1"/>
  <c r="H1946" i="5" s="1"/>
  <c r="E1948" i="30"/>
  <c r="E1949" i="29"/>
  <c r="E2144" i="5"/>
  <c r="F2144" i="5" s="1"/>
  <c r="H2144" i="5" s="1"/>
  <c r="E2146" i="30"/>
  <c r="E2147" i="29"/>
  <c r="E2181" i="5"/>
  <c r="E2183" i="30"/>
  <c r="E2184" i="29"/>
  <c r="E2080" i="5"/>
  <c r="E2082" i="30"/>
  <c r="E2083" i="29"/>
  <c r="E2001" i="5"/>
  <c r="E2003" i="30"/>
  <c r="E2004" i="29"/>
  <c r="E2011" i="5"/>
  <c r="E2013" i="30"/>
  <c r="E2014" i="29"/>
  <c r="E1935" i="5"/>
  <c r="E1937" i="30"/>
  <c r="E1938" i="29"/>
  <c r="E1803" i="30"/>
  <c r="E1804" i="29"/>
  <c r="E1755" i="30"/>
  <c r="E1756" i="29"/>
  <c r="E1707" i="30"/>
  <c r="E1708" i="29"/>
  <c r="D1110" i="30"/>
  <c r="D1111" i="29"/>
  <c r="D1122" i="30"/>
  <c r="D1123" i="29"/>
  <c r="D1134" i="30"/>
  <c r="D1135" i="29"/>
  <c r="D1146" i="30"/>
  <c r="D1147" i="29"/>
  <c r="D1158" i="30"/>
  <c r="D1159" i="29"/>
  <c r="D1170" i="30"/>
  <c r="D1171" i="29"/>
  <c r="D1182" i="30"/>
  <c r="D1183" i="29"/>
  <c r="D1194" i="30"/>
  <c r="D1195" i="29"/>
  <c r="D1206" i="30"/>
  <c r="D1207" i="29"/>
  <c r="D1218" i="30"/>
  <c r="D1219" i="29"/>
  <c r="D1230" i="30"/>
  <c r="D1231" i="29"/>
  <c r="D1242" i="30"/>
  <c r="D1243" i="29"/>
  <c r="D1254" i="30"/>
  <c r="D1255" i="29"/>
  <c r="D1266" i="30"/>
  <c r="D1267" i="29"/>
  <c r="D1278" i="30"/>
  <c r="D1279" i="29"/>
  <c r="D1290" i="30"/>
  <c r="D1291" i="29"/>
  <c r="D1302" i="30"/>
  <c r="D1303" i="29"/>
  <c r="D1314" i="30"/>
  <c r="D1315" i="29"/>
  <c r="D1326" i="30"/>
  <c r="D1327" i="29"/>
  <c r="D1338" i="30"/>
  <c r="D1339" i="29"/>
  <c r="D1350" i="30"/>
  <c r="D1351" i="29"/>
  <c r="D1918" i="30"/>
  <c r="D1919" i="29"/>
  <c r="D1906" i="30"/>
  <c r="D1907" i="29"/>
  <c r="D1894" i="30"/>
  <c r="D1895" i="29"/>
  <c r="D1882" i="30"/>
  <c r="D1883" i="29"/>
  <c r="D1870" i="30"/>
  <c r="D1871" i="29"/>
  <c r="D1858" i="30"/>
  <c r="D1859" i="29"/>
  <c r="D1846" i="30"/>
  <c r="D1847" i="29"/>
  <c r="D1834" i="30"/>
  <c r="D1835" i="29"/>
  <c r="D1822" i="30"/>
  <c r="D1823" i="29"/>
  <c r="D1810" i="30"/>
  <c r="D1811" i="29"/>
  <c r="D1798" i="30"/>
  <c r="D1799" i="29"/>
  <c r="D1786" i="30"/>
  <c r="D1787" i="29"/>
  <c r="D1774" i="30"/>
  <c r="D1775" i="29"/>
  <c r="D1762" i="30"/>
  <c r="D1763" i="29"/>
  <c r="D1750" i="30"/>
  <c r="D1751" i="29"/>
  <c r="D1738" i="30"/>
  <c r="D1739" i="29"/>
  <c r="D1726" i="30"/>
  <c r="D1727" i="29"/>
  <c r="D1714" i="30"/>
  <c r="D1715" i="29"/>
  <c r="D1702" i="30"/>
  <c r="D1703" i="29"/>
  <c r="D1690" i="30"/>
  <c r="D1691" i="29"/>
  <c r="D1678" i="30"/>
  <c r="D1679" i="29"/>
  <c r="D1666" i="30"/>
  <c r="D1667" i="29"/>
  <c r="D1654" i="30"/>
  <c r="D1655" i="29"/>
  <c r="D1642" i="30"/>
  <c r="D1643" i="29"/>
  <c r="D1630" i="30"/>
  <c r="D1631" i="29"/>
  <c r="D1618" i="30"/>
  <c r="D1619" i="29"/>
  <c r="D1606" i="30"/>
  <c r="D1607" i="29"/>
  <c r="D1594" i="30"/>
  <c r="D1595" i="29"/>
  <c r="D1582" i="30"/>
  <c r="D1583" i="29"/>
  <c r="D1570" i="30"/>
  <c r="D1571" i="29"/>
  <c r="D1558" i="30"/>
  <c r="D1559" i="29"/>
  <c r="D1546" i="30"/>
  <c r="D1547" i="29"/>
  <c r="D1534" i="30"/>
  <c r="D1535" i="29"/>
  <c r="D1522" i="30"/>
  <c r="D1523" i="29"/>
  <c r="D1510" i="30"/>
  <c r="D1511" i="29"/>
  <c r="D1498" i="30"/>
  <c r="D1499" i="29"/>
  <c r="D1486" i="30"/>
  <c r="D1487" i="29"/>
  <c r="D1474" i="30"/>
  <c r="D1475" i="29"/>
  <c r="D1462" i="30"/>
  <c r="D1463" i="29"/>
  <c r="D1450" i="30"/>
  <c r="D1451" i="29"/>
  <c r="D1438" i="30"/>
  <c r="D1439" i="29"/>
  <c r="D1426" i="30"/>
  <c r="D1427" i="29"/>
  <c r="D1414" i="30"/>
  <c r="D1415" i="29"/>
  <c r="D1402" i="30"/>
  <c r="D1403" i="29"/>
  <c r="D1390" i="30"/>
  <c r="D1391" i="29"/>
  <c r="D1378" i="30"/>
  <c r="D1379" i="29"/>
  <c r="D1366" i="30"/>
  <c r="D1367" i="29"/>
  <c r="E2126" i="5"/>
  <c r="I2126" i="5" s="1"/>
  <c r="E2128" i="30"/>
  <c r="E2129" i="29"/>
  <c r="E2095" i="5"/>
  <c r="E2097" i="30"/>
  <c r="E2098" i="29"/>
  <c r="E2103" i="5"/>
  <c r="E2105" i="30"/>
  <c r="E2106" i="29"/>
  <c r="E2105" i="5"/>
  <c r="I2105" i="5" s="1"/>
  <c r="E2107" i="30"/>
  <c r="E2108" i="29"/>
  <c r="D1111" i="30"/>
  <c r="D1112" i="29"/>
  <c r="D1123" i="30"/>
  <c r="D1124" i="29"/>
  <c r="D1135" i="30"/>
  <c r="D1136" i="29"/>
  <c r="D1147" i="30"/>
  <c r="D1148" i="29"/>
  <c r="D1159" i="30"/>
  <c r="D1160" i="29"/>
  <c r="D1171" i="30"/>
  <c r="D1172" i="29"/>
  <c r="D1183" i="30"/>
  <c r="D1184" i="29"/>
  <c r="D1195" i="30"/>
  <c r="D1196" i="29"/>
  <c r="D1207" i="30"/>
  <c r="D1208" i="29"/>
  <c r="D1219" i="30"/>
  <c r="D1220" i="29"/>
  <c r="D1231" i="30"/>
  <c r="D1232" i="29"/>
  <c r="D1243" i="30"/>
  <c r="D1244" i="29"/>
  <c r="D1255" i="30"/>
  <c r="D1256" i="29"/>
  <c r="D1267" i="30"/>
  <c r="D1268" i="29"/>
  <c r="D1279" i="30"/>
  <c r="D1280" i="29"/>
  <c r="D1291" i="30"/>
  <c r="D1292" i="29"/>
  <c r="D1303" i="30"/>
  <c r="D1304" i="29"/>
  <c r="D1315" i="30"/>
  <c r="D1316" i="29"/>
  <c r="D1327" i="30"/>
  <c r="D1328" i="29"/>
  <c r="D1339" i="30"/>
  <c r="D1340" i="29"/>
  <c r="D1351" i="30"/>
  <c r="D1352" i="29"/>
  <c r="D1917" i="30"/>
  <c r="D1918" i="29"/>
  <c r="D1905" i="30"/>
  <c r="D1906" i="29"/>
  <c r="D1893" i="30"/>
  <c r="D1894" i="29"/>
  <c r="D1881" i="30"/>
  <c r="D1882" i="29"/>
  <c r="D1869" i="30"/>
  <c r="D1870" i="29"/>
  <c r="D1857" i="30"/>
  <c r="D1858" i="29"/>
  <c r="D1845" i="30"/>
  <c r="D1846" i="29"/>
  <c r="D1833" i="30"/>
  <c r="D1834" i="29"/>
  <c r="D1821" i="30"/>
  <c r="D1822" i="29"/>
  <c r="D1809" i="30"/>
  <c r="D1810" i="29"/>
  <c r="D1797" i="30"/>
  <c r="D1798" i="29"/>
  <c r="D1785" i="30"/>
  <c r="D1786" i="29"/>
  <c r="D1773" i="30"/>
  <c r="D1774" i="29"/>
  <c r="D1761" i="30"/>
  <c r="D1762" i="29"/>
  <c r="D1749" i="30"/>
  <c r="D1750" i="29"/>
  <c r="D1737" i="30"/>
  <c r="D1738" i="29"/>
  <c r="D1725" i="30"/>
  <c r="D1726" i="29"/>
  <c r="D1713" i="30"/>
  <c r="D1714" i="29"/>
  <c r="D1701" i="30"/>
  <c r="D1702" i="29"/>
  <c r="D1689" i="30"/>
  <c r="D1690" i="29"/>
  <c r="D1677" i="30"/>
  <c r="D1678" i="29"/>
  <c r="D1665" i="30"/>
  <c r="D1666" i="29"/>
  <c r="D1653" i="30"/>
  <c r="D1654" i="29"/>
  <c r="D1641" i="30"/>
  <c r="D1642" i="29"/>
  <c r="D1629" i="30"/>
  <c r="D1630" i="29"/>
  <c r="D1617" i="30"/>
  <c r="D1618" i="29"/>
  <c r="D1605" i="30"/>
  <c r="D1606" i="29"/>
  <c r="D1593" i="30"/>
  <c r="D1594" i="29"/>
  <c r="D1581" i="30"/>
  <c r="D1582" i="29"/>
  <c r="D1569" i="30"/>
  <c r="D1570" i="29"/>
  <c r="D1557" i="30"/>
  <c r="D1558" i="29"/>
  <c r="D1545" i="30"/>
  <c r="D1546" i="29"/>
  <c r="D1533" i="30"/>
  <c r="D1534" i="29"/>
  <c r="D1521" i="30"/>
  <c r="D1522" i="29"/>
  <c r="D1509" i="30"/>
  <c r="D1510" i="29"/>
  <c r="D1497" i="30"/>
  <c r="D1498" i="29"/>
  <c r="D1485" i="30"/>
  <c r="D1486" i="29"/>
  <c r="D1473" i="30"/>
  <c r="D1474" i="29"/>
  <c r="D1461" i="30"/>
  <c r="D1462" i="29"/>
  <c r="D1449" i="30"/>
  <c r="D1450" i="29"/>
  <c r="D1437" i="30"/>
  <c r="D1438" i="29"/>
  <c r="D1425" i="30"/>
  <c r="D1426" i="29"/>
  <c r="D1413" i="30"/>
  <c r="D1414" i="29"/>
  <c r="D1401" i="30"/>
  <c r="D1402" i="29"/>
  <c r="D1389" i="30"/>
  <c r="D1390" i="29"/>
  <c r="D1377" i="30"/>
  <c r="D1378" i="29"/>
  <c r="D1365" i="30"/>
  <c r="D1366" i="29"/>
  <c r="E1956" i="5"/>
  <c r="F1956" i="5" s="1"/>
  <c r="H1956" i="5" s="1"/>
  <c r="E1958" i="30"/>
  <c r="E1959" i="29"/>
  <c r="E1974" i="5"/>
  <c r="E1976" i="30"/>
  <c r="E1977" i="29"/>
  <c r="E2049" i="5"/>
  <c r="F2049" i="5" s="1"/>
  <c r="H2049" i="5" s="1"/>
  <c r="E2051" i="30"/>
  <c r="E2052" i="29"/>
  <c r="E2123" i="5"/>
  <c r="I2123" i="5" s="1"/>
  <c r="E2125" i="30"/>
  <c r="E2126" i="29"/>
  <c r="E2008" i="5"/>
  <c r="F2008" i="5" s="1"/>
  <c r="H2008" i="5" s="1"/>
  <c r="E2010" i="30"/>
  <c r="E2011" i="29"/>
  <c r="E1995" i="5"/>
  <c r="I1995" i="5" s="1"/>
  <c r="E1997" i="30"/>
  <c r="E1998" i="29"/>
  <c r="E2146" i="5"/>
  <c r="F2146" i="5" s="1"/>
  <c r="H2146" i="5" s="1"/>
  <c r="E2148" i="30"/>
  <c r="E2149" i="29"/>
  <c r="E1994" i="5"/>
  <c r="F1994" i="5" s="1"/>
  <c r="H1994" i="5" s="1"/>
  <c r="E1996" i="30"/>
  <c r="E1997" i="29"/>
  <c r="E2025" i="5"/>
  <c r="F2025" i="5" s="1"/>
  <c r="H2025" i="5" s="1"/>
  <c r="E2027" i="30"/>
  <c r="E2028" i="29"/>
  <c r="E2035" i="5"/>
  <c r="E2037" i="30"/>
  <c r="E2038" i="29"/>
  <c r="E2003" i="5"/>
  <c r="I2003" i="5" s="1"/>
  <c r="J2003" i="5" s="1"/>
  <c r="E2005" i="30"/>
  <c r="E2006" i="29"/>
  <c r="E2150" i="5"/>
  <c r="I2150" i="5" s="1"/>
  <c r="E2152" i="30"/>
  <c r="E2153" i="29"/>
  <c r="E2167" i="5"/>
  <c r="F2167" i="5" s="1"/>
  <c r="H2167" i="5" s="1"/>
  <c r="E2169" i="30"/>
  <c r="E2170" i="29"/>
  <c r="E2044" i="5"/>
  <c r="I2044" i="5" s="1"/>
  <c r="E2046" i="30"/>
  <c r="E2047" i="29"/>
  <c r="E2079" i="5"/>
  <c r="F2079" i="5" s="1"/>
  <c r="H2079" i="5" s="1"/>
  <c r="E2081" i="30"/>
  <c r="E2082" i="29"/>
  <c r="E2085" i="5"/>
  <c r="F2085" i="5" s="1"/>
  <c r="H2085" i="5" s="1"/>
  <c r="E2087" i="30"/>
  <c r="E2088" i="29"/>
  <c r="E2027" i="5"/>
  <c r="I2027" i="5" s="1"/>
  <c r="J2027" i="5" s="1"/>
  <c r="E2029" i="30"/>
  <c r="E2030" i="29"/>
  <c r="E2034" i="5"/>
  <c r="E2036" i="30"/>
  <c r="E2037" i="29"/>
  <c r="E2192" i="5"/>
  <c r="I2192" i="5" s="1"/>
  <c r="E2194" i="30"/>
  <c r="E2195" i="29"/>
  <c r="E2045" i="5"/>
  <c r="E2047" i="30"/>
  <c r="E2048" i="29"/>
  <c r="E1952" i="5"/>
  <c r="E1954" i="30"/>
  <c r="E1955" i="29"/>
  <c r="E2057" i="5"/>
  <c r="E2059" i="30"/>
  <c r="E2060" i="29"/>
  <c r="E2054" i="5"/>
  <c r="E2056" i="30"/>
  <c r="E2057" i="29"/>
  <c r="E2119" i="5"/>
  <c r="I2119" i="5" s="1"/>
  <c r="E2121" i="30"/>
  <c r="E2122" i="29"/>
  <c r="E2157" i="5"/>
  <c r="I2157" i="5" s="1"/>
  <c r="E2159" i="30"/>
  <c r="E2160" i="29"/>
  <c r="E2077" i="5"/>
  <c r="E2079" i="30"/>
  <c r="E2080" i="29"/>
  <c r="E2196" i="5"/>
  <c r="F2196" i="5" s="1"/>
  <c r="H2196" i="5" s="1"/>
  <c r="E2198" i="30"/>
  <c r="E2199" i="29"/>
  <c r="E1977" i="5"/>
  <c r="E1979" i="30"/>
  <c r="E1980" i="29"/>
  <c r="E2089" i="5"/>
  <c r="I2089" i="5" s="1"/>
  <c r="E2091" i="30"/>
  <c r="E2092" i="29"/>
  <c r="E1988" i="5"/>
  <c r="E1990" i="30"/>
  <c r="E1991" i="29"/>
  <c r="E2129" i="5"/>
  <c r="I2129" i="5" s="1"/>
  <c r="E2131" i="30"/>
  <c r="E2132" i="29"/>
  <c r="E1985" i="5"/>
  <c r="E1987" i="30"/>
  <c r="E1988" i="29"/>
  <c r="E1943" i="5"/>
  <c r="I1943" i="5" s="1"/>
  <c r="J1943" i="5" s="1"/>
  <c r="K1943" i="5" s="1"/>
  <c r="E1945" i="30"/>
  <c r="E1946" i="29"/>
  <c r="E2090" i="5"/>
  <c r="F2090" i="5" s="1"/>
  <c r="H2090" i="5" s="1"/>
  <c r="E2092" i="30"/>
  <c r="E2093" i="29"/>
  <c r="E1989" i="5"/>
  <c r="E1991" i="30"/>
  <c r="E1992" i="29"/>
  <c r="E1958" i="5"/>
  <c r="I1958" i="5" s="1"/>
  <c r="E1960" i="30"/>
  <c r="E1961" i="29"/>
  <c r="E2040" i="5"/>
  <c r="E2042" i="30"/>
  <c r="E2043" i="29"/>
  <c r="E2102" i="5"/>
  <c r="E2104" i="30"/>
  <c r="E2105" i="29"/>
  <c r="E1825" i="30"/>
  <c r="E1826" i="29"/>
  <c r="E1777" i="30"/>
  <c r="E1778" i="29"/>
  <c r="E1765" i="30"/>
  <c r="E1766" i="29"/>
  <c r="E1729" i="30"/>
  <c r="E1730" i="29"/>
  <c r="E1717" i="30"/>
  <c r="E1718" i="29"/>
  <c r="E1681" i="30"/>
  <c r="E1682" i="29"/>
  <c r="D1112" i="30"/>
  <c r="D1113" i="29"/>
  <c r="D1124" i="30"/>
  <c r="D1125" i="29"/>
  <c r="D1136" i="30"/>
  <c r="D1137" i="29"/>
  <c r="D1148" i="30"/>
  <c r="D1149" i="29"/>
  <c r="D1160" i="30"/>
  <c r="D1161" i="29"/>
  <c r="D1172" i="30"/>
  <c r="D1173" i="29"/>
  <c r="D1184" i="30"/>
  <c r="D1185" i="29"/>
  <c r="D1196" i="30"/>
  <c r="D1197" i="29"/>
  <c r="D1208" i="30"/>
  <c r="D1209" i="29"/>
  <c r="D1220" i="30"/>
  <c r="D1221" i="29"/>
  <c r="D1232" i="30"/>
  <c r="D1233" i="29"/>
  <c r="D1244" i="30"/>
  <c r="D1245" i="29"/>
  <c r="D1256" i="30"/>
  <c r="D1257" i="29"/>
  <c r="D1268" i="30"/>
  <c r="D1269" i="29"/>
  <c r="D1280" i="30"/>
  <c r="D1281" i="29"/>
  <c r="D1292" i="30"/>
  <c r="D1293" i="29"/>
  <c r="D1304" i="30"/>
  <c r="D1305" i="29"/>
  <c r="D1316" i="30"/>
  <c r="D1317" i="29"/>
  <c r="D1328" i="30"/>
  <c r="D1329" i="29"/>
  <c r="D1340" i="30"/>
  <c r="D1341" i="29"/>
  <c r="D1352" i="30"/>
  <c r="D1353" i="29"/>
  <c r="D1916" i="30"/>
  <c r="D1917" i="29"/>
  <c r="D1904" i="30"/>
  <c r="D1905" i="29"/>
  <c r="D1892" i="30"/>
  <c r="D1893" i="29"/>
  <c r="D1880" i="30"/>
  <c r="D1881" i="29"/>
  <c r="D1868" i="30"/>
  <c r="D1869" i="29"/>
  <c r="D1856" i="30"/>
  <c r="D1857" i="29"/>
  <c r="D1844" i="30"/>
  <c r="D1845" i="29"/>
  <c r="D1832" i="30"/>
  <c r="D1833" i="29"/>
  <c r="D1820" i="30"/>
  <c r="D1821" i="29"/>
  <c r="D1808" i="30"/>
  <c r="D1809" i="29"/>
  <c r="D1796" i="30"/>
  <c r="D1797" i="29"/>
  <c r="D1784" i="30"/>
  <c r="D1785" i="29"/>
  <c r="D1772" i="30"/>
  <c r="D1773" i="29"/>
  <c r="D1760" i="30"/>
  <c r="D1761" i="29"/>
  <c r="D1748" i="30"/>
  <c r="D1749" i="29"/>
  <c r="D1736" i="30"/>
  <c r="D1737" i="29"/>
  <c r="D1724" i="30"/>
  <c r="D1725" i="29"/>
  <c r="D1712" i="30"/>
  <c r="D1713" i="29"/>
  <c r="D1700" i="30"/>
  <c r="D1701" i="29"/>
  <c r="D1688" i="30"/>
  <c r="D1689" i="29"/>
  <c r="D1676" i="30"/>
  <c r="D1677" i="29"/>
  <c r="D1664" i="30"/>
  <c r="D1665" i="29"/>
  <c r="D1652" i="30"/>
  <c r="D1653" i="29"/>
  <c r="D1640" i="30"/>
  <c r="D1641" i="29"/>
  <c r="D1628" i="30"/>
  <c r="D1629" i="29"/>
  <c r="D1616" i="30"/>
  <c r="D1617" i="29"/>
  <c r="D1604" i="30"/>
  <c r="D1605" i="29"/>
  <c r="D1592" i="30"/>
  <c r="D1593" i="29"/>
  <c r="D1580" i="30"/>
  <c r="D1581" i="29"/>
  <c r="D1568" i="30"/>
  <c r="D1569" i="29"/>
  <c r="D1556" i="30"/>
  <c r="D1557" i="29"/>
  <c r="D1544" i="30"/>
  <c r="D1545" i="29"/>
  <c r="D1532" i="30"/>
  <c r="D1533" i="29"/>
  <c r="D1520" i="30"/>
  <c r="D1521" i="29"/>
  <c r="D1508" i="30"/>
  <c r="D1509" i="29"/>
  <c r="D1496" i="30"/>
  <c r="D1497" i="29"/>
  <c r="D1484" i="30"/>
  <c r="D1485" i="29"/>
  <c r="D1472" i="30"/>
  <c r="D1473" i="29"/>
  <c r="D1460" i="30"/>
  <c r="D1461" i="29"/>
  <c r="D1448" i="30"/>
  <c r="D1449" i="29"/>
  <c r="D1436" i="30"/>
  <c r="D1437" i="29"/>
  <c r="D1424" i="30"/>
  <c r="D1425" i="29"/>
  <c r="D1412" i="30"/>
  <c r="D1413" i="29"/>
  <c r="D1400" i="30"/>
  <c r="D1401" i="29"/>
  <c r="D1388" i="30"/>
  <c r="D1389" i="29"/>
  <c r="D1376" i="30"/>
  <c r="D1377" i="29"/>
  <c r="D1364" i="30"/>
  <c r="D1365" i="29"/>
  <c r="E2112" i="5"/>
  <c r="E2114" i="30"/>
  <c r="E2115" i="29"/>
  <c r="E2133" i="5"/>
  <c r="I2133" i="5" s="1"/>
  <c r="E2135" i="30"/>
  <c r="E2136" i="29"/>
  <c r="E2176" i="5"/>
  <c r="I2176" i="5" s="1"/>
  <c r="E2178" i="30"/>
  <c r="E2179" i="29"/>
  <c r="E2159" i="5"/>
  <c r="E2161" i="30"/>
  <c r="E2162" i="29"/>
  <c r="E2183" i="5"/>
  <c r="I2183" i="5" s="1"/>
  <c r="E2185" i="30"/>
  <c r="E2186" i="29"/>
  <c r="E2120" i="5"/>
  <c r="F2120" i="5" s="1"/>
  <c r="H2120" i="5" s="1"/>
  <c r="E2122" i="30"/>
  <c r="E2123" i="29"/>
  <c r="E2113" i="5"/>
  <c r="F2113" i="5" s="1"/>
  <c r="H2113" i="5" s="1"/>
  <c r="E2115" i="30"/>
  <c r="E2116" i="29"/>
  <c r="E1813" i="30"/>
  <c r="E1814" i="29"/>
  <c r="E1789" i="30"/>
  <c r="E1790" i="29"/>
  <c r="D1113" i="30"/>
  <c r="D1114" i="29"/>
  <c r="D1125" i="30"/>
  <c r="D1126" i="29"/>
  <c r="D1137" i="30"/>
  <c r="D1138" i="29"/>
  <c r="D1149" i="30"/>
  <c r="D1150" i="29"/>
  <c r="D1161" i="30"/>
  <c r="D1162" i="29"/>
  <c r="D1173" i="30"/>
  <c r="D1174" i="29"/>
  <c r="D1185" i="30"/>
  <c r="D1186" i="29"/>
  <c r="D1197" i="30"/>
  <c r="D1198" i="29"/>
  <c r="D1209" i="30"/>
  <c r="D1210" i="29"/>
  <c r="D1221" i="30"/>
  <c r="D1222" i="29"/>
  <c r="D1233" i="30"/>
  <c r="D1234" i="29"/>
  <c r="D1245" i="30"/>
  <c r="D1246" i="29"/>
  <c r="D1257" i="30"/>
  <c r="D1258" i="29"/>
  <c r="D1269" i="30"/>
  <c r="D1270" i="29"/>
  <c r="D1281" i="30"/>
  <c r="D1282" i="29"/>
  <c r="D1293" i="30"/>
  <c r="D1294" i="29"/>
  <c r="D1305" i="30"/>
  <c r="D1306" i="29"/>
  <c r="D1317" i="30"/>
  <c r="D1318" i="29"/>
  <c r="D1329" i="30"/>
  <c r="D1330" i="29"/>
  <c r="D1341" i="30"/>
  <c r="D1342" i="29"/>
  <c r="D1353" i="30"/>
  <c r="D1354" i="29"/>
  <c r="D1915" i="30"/>
  <c r="D1916" i="29"/>
  <c r="D1903" i="30"/>
  <c r="D1904" i="29"/>
  <c r="D1891" i="30"/>
  <c r="D1892" i="29"/>
  <c r="D1879" i="30"/>
  <c r="D1880" i="29"/>
  <c r="D1867" i="30"/>
  <c r="D1868" i="29"/>
  <c r="D1855" i="30"/>
  <c r="D1856" i="29"/>
  <c r="D1843" i="30"/>
  <c r="D1844" i="29"/>
  <c r="D1831" i="30"/>
  <c r="D1832" i="29"/>
  <c r="D1819" i="30"/>
  <c r="D1820" i="29"/>
  <c r="D1807" i="30"/>
  <c r="D1808" i="29"/>
  <c r="D1795" i="30"/>
  <c r="D1796" i="29"/>
  <c r="D1783" i="30"/>
  <c r="D1784" i="29"/>
  <c r="D1771" i="30"/>
  <c r="D1772" i="29"/>
  <c r="D1759" i="30"/>
  <c r="D1760" i="29"/>
  <c r="D1747" i="30"/>
  <c r="D1748" i="29"/>
  <c r="D1735" i="30"/>
  <c r="D1736" i="29"/>
  <c r="D1723" i="30"/>
  <c r="D1724" i="29"/>
  <c r="D1711" i="30"/>
  <c r="D1712" i="29"/>
  <c r="D1699" i="30"/>
  <c r="D1700" i="29"/>
  <c r="D1687" i="30"/>
  <c r="D1688" i="29"/>
  <c r="D1675" i="30"/>
  <c r="D1676" i="29"/>
  <c r="D1663" i="30"/>
  <c r="D1664" i="29"/>
  <c r="D1651" i="30"/>
  <c r="D1652" i="29"/>
  <c r="D1639" i="30"/>
  <c r="D1640" i="29"/>
  <c r="D1627" i="30"/>
  <c r="D1628" i="29"/>
  <c r="D1615" i="30"/>
  <c r="D1616" i="29"/>
  <c r="D1603" i="30"/>
  <c r="D1604" i="29"/>
  <c r="D1591" i="30"/>
  <c r="D1592" i="29"/>
  <c r="D1579" i="30"/>
  <c r="D1580" i="29"/>
  <c r="D1567" i="30"/>
  <c r="D1568" i="29"/>
  <c r="D1555" i="30"/>
  <c r="D1556" i="29"/>
  <c r="D1543" i="30"/>
  <c r="D1544" i="29"/>
  <c r="D1531" i="30"/>
  <c r="D1532" i="29"/>
  <c r="D1519" i="30"/>
  <c r="D1520" i="29"/>
  <c r="D1507" i="30"/>
  <c r="D1508" i="29"/>
  <c r="D1495" i="30"/>
  <c r="D1496" i="29"/>
  <c r="D1483" i="30"/>
  <c r="D1484" i="29"/>
  <c r="D1471" i="30"/>
  <c r="D1472" i="29"/>
  <c r="D1459" i="30"/>
  <c r="D1460" i="29"/>
  <c r="D1447" i="30"/>
  <c r="D1448" i="29"/>
  <c r="D1435" i="30"/>
  <c r="D1436" i="29"/>
  <c r="D1423" i="30"/>
  <c r="D1424" i="29"/>
  <c r="D1411" i="30"/>
  <c r="D1412" i="29"/>
  <c r="D1399" i="30"/>
  <c r="D1400" i="29"/>
  <c r="D1387" i="30"/>
  <c r="D1388" i="29"/>
  <c r="D1375" i="30"/>
  <c r="D1376" i="29"/>
  <c r="D1363" i="30"/>
  <c r="D1364" i="29"/>
  <c r="E1981" i="5"/>
  <c r="I1981" i="5" s="1"/>
  <c r="E1983" i="30"/>
  <c r="E1984" i="29"/>
  <c r="E2118" i="5"/>
  <c r="I2118" i="5" s="1"/>
  <c r="E2120" i="30"/>
  <c r="E2121" i="29"/>
  <c r="E2104" i="5"/>
  <c r="F2104" i="5" s="1"/>
  <c r="H2104" i="5" s="1"/>
  <c r="E2106" i="30"/>
  <c r="E2107" i="29"/>
  <c r="E2021" i="5"/>
  <c r="I2021" i="5" s="1"/>
  <c r="J2021" i="5" s="1"/>
  <c r="E2023" i="30"/>
  <c r="E2024" i="29"/>
  <c r="E1968" i="5"/>
  <c r="F1968" i="5" s="1"/>
  <c r="H1968" i="5" s="1"/>
  <c r="E1970" i="30"/>
  <c r="E1971" i="29"/>
  <c r="E1986" i="5"/>
  <c r="I1986" i="5" s="1"/>
  <c r="J1986" i="5" s="1"/>
  <c r="E1988" i="30"/>
  <c r="E1989" i="29"/>
  <c r="E2164" i="5"/>
  <c r="I2164" i="5" s="1"/>
  <c r="E2166" i="30"/>
  <c r="E2167" i="29"/>
  <c r="E1991" i="5"/>
  <c r="I1991" i="5" s="1"/>
  <c r="J1991" i="5" s="1"/>
  <c r="E1993" i="30"/>
  <c r="E1994" i="29"/>
  <c r="E2138" i="5"/>
  <c r="E2140" i="30"/>
  <c r="E2141" i="29"/>
  <c r="E2117" i="5"/>
  <c r="I2117" i="5" s="1"/>
  <c r="E2119" i="30"/>
  <c r="E2120" i="29"/>
  <c r="E2154" i="5"/>
  <c r="I2154" i="5" s="1"/>
  <c r="E2156" i="30"/>
  <c r="E2157" i="29"/>
  <c r="E2147" i="5"/>
  <c r="I2147" i="5" s="1"/>
  <c r="E2149" i="30"/>
  <c r="E2150" i="29"/>
  <c r="E2032" i="5"/>
  <c r="F2032" i="5" s="1"/>
  <c r="H2032" i="5" s="1"/>
  <c r="E2034" i="30"/>
  <c r="E2035" i="29"/>
  <c r="E2093" i="5"/>
  <c r="F2093" i="5" s="1"/>
  <c r="H2093" i="5" s="1"/>
  <c r="E2095" i="30"/>
  <c r="E2096" i="29"/>
  <c r="E2004" i="5"/>
  <c r="F2004" i="5" s="1"/>
  <c r="H2004" i="5" s="1"/>
  <c r="E2006" i="30"/>
  <c r="E2007" i="29"/>
  <c r="E2022" i="5"/>
  <c r="F2022" i="5" s="1"/>
  <c r="H2022" i="5" s="1"/>
  <c r="E2024" i="30"/>
  <c r="E2025" i="29"/>
  <c r="E2189" i="5"/>
  <c r="I2189" i="5" s="1"/>
  <c r="E2191" i="30"/>
  <c r="E2192" i="29"/>
  <c r="E2171" i="5"/>
  <c r="I2171" i="5" s="1"/>
  <c r="E2173" i="30"/>
  <c r="E2174" i="29"/>
  <c r="E1940" i="5"/>
  <c r="E1942" i="30"/>
  <c r="E1943" i="29"/>
  <c r="E2031" i="5"/>
  <c r="F2031" i="5" s="1"/>
  <c r="H2031" i="5" s="1"/>
  <c r="E2033" i="30"/>
  <c r="E2034" i="29"/>
  <c r="E2131" i="5"/>
  <c r="E2133" i="30"/>
  <c r="E2134" i="29"/>
  <c r="E2053" i="5"/>
  <c r="I2053" i="5" s="1"/>
  <c r="J2053" i="5" s="1"/>
  <c r="E2055" i="30"/>
  <c r="E2056" i="29"/>
  <c r="E2096" i="5"/>
  <c r="I2096" i="5" s="1"/>
  <c r="E2098" i="30"/>
  <c r="E2099" i="29"/>
  <c r="E2194" i="5"/>
  <c r="I2194" i="5" s="1"/>
  <c r="E2196" i="30"/>
  <c r="E2197" i="29"/>
  <c r="E1936" i="5"/>
  <c r="I1936" i="5" s="1"/>
  <c r="E1938" i="30"/>
  <c r="E1939" i="29"/>
  <c r="E1961" i="5"/>
  <c r="I1961" i="5" s="1"/>
  <c r="E1963" i="30"/>
  <c r="E1964" i="29"/>
  <c r="E2066" i="5"/>
  <c r="I2066" i="5" s="1"/>
  <c r="E2068" i="30"/>
  <c r="E2069" i="29"/>
  <c r="E1983" i="5"/>
  <c r="F1983" i="5" s="1"/>
  <c r="H1983" i="5" s="1"/>
  <c r="E1985" i="30"/>
  <c r="E1986" i="29"/>
  <c r="E2009" i="5"/>
  <c r="I2009" i="5" s="1"/>
  <c r="E2011" i="30"/>
  <c r="E2012" i="29"/>
  <c r="E1942" i="5"/>
  <c r="F1942" i="5" s="1"/>
  <c r="H1942" i="5" s="1"/>
  <c r="E1944" i="30"/>
  <c r="E1945" i="29"/>
  <c r="E1934" i="5"/>
  <c r="I1934" i="5" s="1"/>
  <c r="J1934" i="5" s="1"/>
  <c r="E1936" i="30"/>
  <c r="E1937" i="29"/>
  <c r="E2047" i="5"/>
  <c r="F2047" i="5" s="1"/>
  <c r="H2047" i="5" s="1"/>
  <c r="E2049" i="30"/>
  <c r="E2050" i="29"/>
  <c r="E2013" i="5"/>
  <c r="F2013" i="5" s="1"/>
  <c r="E2015" i="30"/>
  <c r="E2016" i="29"/>
  <c r="E2087" i="5"/>
  <c r="I2087" i="5" s="1"/>
  <c r="E2089" i="30"/>
  <c r="E2090" i="29"/>
  <c r="E1972" i="5"/>
  <c r="F1972" i="5" s="1"/>
  <c r="H1972" i="5" s="1"/>
  <c r="E1974" i="30"/>
  <c r="E1975" i="29"/>
  <c r="E2153" i="5"/>
  <c r="F2153" i="5" s="1"/>
  <c r="H2153" i="5" s="1"/>
  <c r="E2155" i="30"/>
  <c r="E2156" i="29"/>
  <c r="E1962" i="5"/>
  <c r="E1964" i="30"/>
  <c r="E1965" i="29"/>
  <c r="E2023" i="5"/>
  <c r="I2023" i="5" s="1"/>
  <c r="J2023" i="5" s="1"/>
  <c r="E2025" i="30"/>
  <c r="E2026" i="29"/>
  <c r="E2099" i="5"/>
  <c r="I2099" i="5" s="1"/>
  <c r="E2101" i="30"/>
  <c r="E2102" i="29"/>
  <c r="E2156" i="5"/>
  <c r="F2156" i="5" s="1"/>
  <c r="H2156" i="5" s="1"/>
  <c r="E2158" i="30"/>
  <c r="E2159" i="29"/>
  <c r="E1787" i="30"/>
  <c r="E1788" i="29"/>
  <c r="E1679" i="30"/>
  <c r="E1680" i="29"/>
  <c r="D1114" i="30"/>
  <c r="D1115" i="29"/>
  <c r="D1126" i="30"/>
  <c r="D1127" i="29"/>
  <c r="D1138" i="30"/>
  <c r="D1139" i="29"/>
  <c r="D1150" i="30"/>
  <c r="D1151" i="29"/>
  <c r="D1162" i="30"/>
  <c r="D1163" i="29"/>
  <c r="D1174" i="30"/>
  <c r="D1175" i="29"/>
  <c r="D1186" i="30"/>
  <c r="D1187" i="29"/>
  <c r="D1198" i="30"/>
  <c r="D1199" i="29"/>
  <c r="D1210" i="30"/>
  <c r="D1211" i="29"/>
  <c r="D1222" i="30"/>
  <c r="D1223" i="29"/>
  <c r="D1234" i="30"/>
  <c r="D1235" i="29"/>
  <c r="D1246" i="30"/>
  <c r="D1247" i="29"/>
  <c r="D1258" i="30"/>
  <c r="D1259" i="29"/>
  <c r="D1270" i="30"/>
  <c r="D1271" i="29"/>
  <c r="D1282" i="30"/>
  <c r="D1283" i="29"/>
  <c r="D1294" i="30"/>
  <c r="D1295" i="29"/>
  <c r="D1306" i="30"/>
  <c r="D1307" i="29"/>
  <c r="D1318" i="30"/>
  <c r="D1319" i="29"/>
  <c r="D1330" i="30"/>
  <c r="D1331" i="29"/>
  <c r="D1342" i="30"/>
  <c r="D1343" i="29"/>
  <c r="D1354" i="30"/>
  <c r="D1355" i="29"/>
  <c r="D1914" i="30"/>
  <c r="D1915" i="29"/>
  <c r="D1902" i="30"/>
  <c r="D1903" i="29"/>
  <c r="D1890" i="30"/>
  <c r="D1891" i="29"/>
  <c r="D1878" i="30"/>
  <c r="D1879" i="29"/>
  <c r="D1866" i="30"/>
  <c r="D1867" i="29"/>
  <c r="D1854" i="30"/>
  <c r="D1855" i="29"/>
  <c r="D1842" i="30"/>
  <c r="D1843" i="29"/>
  <c r="D1830" i="30"/>
  <c r="D1831" i="29"/>
  <c r="D1818" i="30"/>
  <c r="D1819" i="29"/>
  <c r="D1806" i="30"/>
  <c r="D1807" i="29"/>
  <c r="D1794" i="30"/>
  <c r="D1795" i="29"/>
  <c r="D1782" i="30"/>
  <c r="D1783" i="29"/>
  <c r="D1770" i="30"/>
  <c r="D1771" i="29"/>
  <c r="D1758" i="30"/>
  <c r="D1759" i="29"/>
  <c r="D1746" i="30"/>
  <c r="D1747" i="29"/>
  <c r="D1734" i="30"/>
  <c r="D1735" i="29"/>
  <c r="D1722" i="30"/>
  <c r="D1723" i="29"/>
  <c r="D1710" i="30"/>
  <c r="D1711" i="29"/>
  <c r="D1698" i="30"/>
  <c r="D1699" i="29"/>
  <c r="D1686" i="30"/>
  <c r="D1687" i="29"/>
  <c r="D1674" i="30"/>
  <c r="D1675" i="29"/>
  <c r="D1662" i="30"/>
  <c r="D1663" i="29"/>
  <c r="D1650" i="30"/>
  <c r="D1651" i="29"/>
  <c r="D1638" i="30"/>
  <c r="D1639" i="29"/>
  <c r="D1626" i="30"/>
  <c r="D1627" i="29"/>
  <c r="D1614" i="30"/>
  <c r="D1615" i="29"/>
  <c r="D1602" i="30"/>
  <c r="D1603" i="29"/>
  <c r="D1590" i="30"/>
  <c r="D1591" i="29"/>
  <c r="D1578" i="30"/>
  <c r="D1579" i="29"/>
  <c r="D1566" i="30"/>
  <c r="D1567" i="29"/>
  <c r="D1554" i="30"/>
  <c r="D1555" i="29"/>
  <c r="D1542" i="30"/>
  <c r="D1543" i="29"/>
  <c r="D1530" i="30"/>
  <c r="D1531" i="29"/>
  <c r="D1518" i="30"/>
  <c r="D1519" i="29"/>
  <c r="D1506" i="30"/>
  <c r="D1507" i="29"/>
  <c r="D1494" i="30"/>
  <c r="D1495" i="29"/>
  <c r="D1482" i="30"/>
  <c r="D1483" i="29"/>
  <c r="D1470" i="30"/>
  <c r="D1471" i="29"/>
  <c r="D1458" i="30"/>
  <c r="D1459" i="29"/>
  <c r="D1446" i="30"/>
  <c r="D1447" i="29"/>
  <c r="D1434" i="30"/>
  <c r="D1435" i="29"/>
  <c r="D1422" i="30"/>
  <c r="D1423" i="29"/>
  <c r="D1410" i="30"/>
  <c r="D1411" i="29"/>
  <c r="D1398" i="30"/>
  <c r="D1399" i="29"/>
  <c r="D1386" i="30"/>
  <c r="D1387" i="29"/>
  <c r="D1374" i="30"/>
  <c r="D1375" i="29"/>
  <c r="D1362" i="30"/>
  <c r="D1363" i="29"/>
  <c r="E2069" i="5"/>
  <c r="I2069" i="5" s="1"/>
  <c r="E2071" i="30"/>
  <c r="E2072" i="29"/>
  <c r="E2152" i="5"/>
  <c r="F2152" i="5" s="1"/>
  <c r="H2152" i="5" s="1"/>
  <c r="E2154" i="30"/>
  <c r="E2155" i="29"/>
  <c r="E2193" i="5"/>
  <c r="F2193" i="5" s="1"/>
  <c r="H2193" i="5" s="1"/>
  <c r="E2195" i="30"/>
  <c r="E2196" i="29"/>
  <c r="E2073" i="5"/>
  <c r="F2073" i="5" s="1"/>
  <c r="H2073" i="5" s="1"/>
  <c r="E2075" i="30"/>
  <c r="E2076" i="29"/>
  <c r="E2132" i="5"/>
  <c r="I2132" i="5" s="1"/>
  <c r="E2134" i="30"/>
  <c r="E2135" i="29"/>
  <c r="E1835" i="30"/>
  <c r="E1836" i="29"/>
  <c r="E1739" i="30"/>
  <c r="E1740" i="29"/>
  <c r="D1103" i="30"/>
  <c r="D1104" i="29"/>
  <c r="D1115" i="30"/>
  <c r="D1116" i="29"/>
  <c r="D1127" i="30"/>
  <c r="D1128" i="29"/>
  <c r="D1139" i="30"/>
  <c r="D1140" i="29"/>
  <c r="D1151" i="30"/>
  <c r="D1152" i="29"/>
  <c r="D1163" i="30"/>
  <c r="D1164" i="29"/>
  <c r="D1175" i="30"/>
  <c r="D1176" i="29"/>
  <c r="D1187" i="30"/>
  <c r="D1188" i="29"/>
  <c r="D1199" i="30"/>
  <c r="D1200" i="29"/>
  <c r="D1211" i="30"/>
  <c r="D1212" i="29"/>
  <c r="D1223" i="30"/>
  <c r="D1224" i="29"/>
  <c r="D1235" i="30"/>
  <c r="D1236" i="29"/>
  <c r="D1247" i="30"/>
  <c r="D1248" i="29"/>
  <c r="D1259" i="30"/>
  <c r="D1260" i="29"/>
  <c r="D1271" i="30"/>
  <c r="D1272" i="29"/>
  <c r="D1283" i="30"/>
  <c r="D1284" i="29"/>
  <c r="D1295" i="30"/>
  <c r="D1296" i="29"/>
  <c r="D1307" i="30"/>
  <c r="D1308" i="29"/>
  <c r="D1319" i="30"/>
  <c r="D1320" i="29"/>
  <c r="D1331" i="30"/>
  <c r="D1332" i="29"/>
  <c r="D1343" i="30"/>
  <c r="D1344" i="29"/>
  <c r="D1355" i="30"/>
  <c r="D1356" i="29"/>
  <c r="D1913" i="30"/>
  <c r="D1914" i="29"/>
  <c r="D1901" i="30"/>
  <c r="D1902" i="29"/>
  <c r="D1889" i="30"/>
  <c r="D1890" i="29"/>
  <c r="D1877" i="30"/>
  <c r="D1878" i="29"/>
  <c r="D1865" i="30"/>
  <c r="D1866" i="29"/>
  <c r="D1853" i="30"/>
  <c r="D1854" i="29"/>
  <c r="D1841" i="30"/>
  <c r="D1842" i="29"/>
  <c r="D1829" i="30"/>
  <c r="D1830" i="29"/>
  <c r="D1817" i="30"/>
  <c r="D1818" i="29"/>
  <c r="D1805" i="30"/>
  <c r="D1806" i="29"/>
  <c r="D1793" i="30"/>
  <c r="D1794" i="29"/>
  <c r="D1781" i="30"/>
  <c r="D1782" i="29"/>
  <c r="D1769" i="30"/>
  <c r="D1770" i="29"/>
  <c r="D1757" i="30"/>
  <c r="D1758" i="29"/>
  <c r="D1745" i="30"/>
  <c r="D1746" i="29"/>
  <c r="D1733" i="30"/>
  <c r="D1734" i="29"/>
  <c r="D1721" i="30"/>
  <c r="D1722" i="29"/>
  <c r="D1709" i="30"/>
  <c r="D1710" i="29"/>
  <c r="D1697" i="30"/>
  <c r="D1698" i="29"/>
  <c r="D1685" i="30"/>
  <c r="D1686" i="29"/>
  <c r="D1673" i="30"/>
  <c r="D1674" i="29"/>
  <c r="D1661" i="30"/>
  <c r="D1662" i="29"/>
  <c r="D1649" i="30"/>
  <c r="D1650" i="29"/>
  <c r="D1637" i="30"/>
  <c r="D1638" i="29"/>
  <c r="D1625" i="30"/>
  <c r="D1626" i="29"/>
  <c r="D1613" i="30"/>
  <c r="D1614" i="29"/>
  <c r="D1601" i="30"/>
  <c r="D1602" i="29"/>
  <c r="D1589" i="30"/>
  <c r="D1590" i="29"/>
  <c r="D1577" i="30"/>
  <c r="D1578" i="29"/>
  <c r="D1565" i="30"/>
  <c r="D1566" i="29"/>
  <c r="D1553" i="30"/>
  <c r="D1554" i="29"/>
  <c r="D1541" i="30"/>
  <c r="D1542" i="29"/>
  <c r="D1529" i="30"/>
  <c r="D1530" i="29"/>
  <c r="D1517" i="30"/>
  <c r="D1518" i="29"/>
  <c r="D1505" i="30"/>
  <c r="D1506" i="29"/>
  <c r="D1493" i="30"/>
  <c r="D1494" i="29"/>
  <c r="D1481" i="30"/>
  <c r="D1482" i="29"/>
  <c r="D1469" i="30"/>
  <c r="D1470" i="29"/>
  <c r="D1457" i="30"/>
  <c r="D1458" i="29"/>
  <c r="D1445" i="30"/>
  <c r="D1446" i="29"/>
  <c r="D1433" i="30"/>
  <c r="D1434" i="29"/>
  <c r="D1421" i="30"/>
  <c r="D1422" i="29"/>
  <c r="D1409" i="30"/>
  <c r="D1410" i="29"/>
  <c r="D1397" i="30"/>
  <c r="D1398" i="29"/>
  <c r="D1385" i="30"/>
  <c r="D1386" i="29"/>
  <c r="D1373" i="30"/>
  <c r="D1374" i="29"/>
  <c r="D1361" i="30"/>
  <c r="D1362" i="29"/>
  <c r="E1978" i="5"/>
  <c r="I1978" i="5" s="1"/>
  <c r="J1978" i="5" s="1"/>
  <c r="E1980" i="30"/>
  <c r="E1981" i="29"/>
  <c r="E2024" i="5"/>
  <c r="F2024" i="5" s="1"/>
  <c r="E2026" i="30"/>
  <c r="E2027" i="29"/>
  <c r="E2059" i="5"/>
  <c r="I2059" i="5" s="1"/>
  <c r="E2061" i="30"/>
  <c r="E2062" i="29"/>
  <c r="E2067" i="5"/>
  <c r="I2067" i="5" s="1"/>
  <c r="E2069" i="30"/>
  <c r="E2070" i="29"/>
  <c r="E1993" i="5"/>
  <c r="F1993" i="5" s="1"/>
  <c r="H1993" i="5" s="1"/>
  <c r="E1995" i="30"/>
  <c r="E1996" i="29"/>
  <c r="E2036" i="5"/>
  <c r="I2036" i="5" s="1"/>
  <c r="E2038" i="30"/>
  <c r="E2039" i="29"/>
  <c r="E2128" i="5"/>
  <c r="F2128" i="5" s="1"/>
  <c r="H2128" i="5" s="1"/>
  <c r="E2130" i="30"/>
  <c r="E2131" i="29"/>
  <c r="E2091" i="5"/>
  <c r="F2091" i="5" s="1"/>
  <c r="H2091" i="5" s="1"/>
  <c r="E2093" i="30"/>
  <c r="E2094" i="29"/>
  <c r="E2020" i="5"/>
  <c r="F2020" i="5" s="1"/>
  <c r="H2020" i="5" s="1"/>
  <c r="E2022" i="30"/>
  <c r="E2023" i="29"/>
  <c r="E2016" i="5"/>
  <c r="F2016" i="5" s="1"/>
  <c r="E2018" i="30"/>
  <c r="E2019" i="29"/>
  <c r="E1992" i="5"/>
  <c r="F1992" i="5" s="1"/>
  <c r="H1992" i="5" s="1"/>
  <c r="E1994" i="30"/>
  <c r="E1995" i="29"/>
  <c r="E2010" i="5"/>
  <c r="F2010" i="5" s="1"/>
  <c r="H2010" i="5" s="1"/>
  <c r="E2012" i="30"/>
  <c r="E2013" i="29"/>
  <c r="E1963" i="5"/>
  <c r="F1963" i="5" s="1"/>
  <c r="H1963" i="5" s="1"/>
  <c r="E1965" i="30"/>
  <c r="E1966" i="29"/>
  <c r="E2155" i="5"/>
  <c r="F2155" i="5" s="1"/>
  <c r="H2155" i="5" s="1"/>
  <c r="E2157" i="30"/>
  <c r="E2158" i="29"/>
  <c r="E2029" i="5"/>
  <c r="F2029" i="5" s="1"/>
  <c r="H2029" i="5" s="1"/>
  <c r="E2031" i="30"/>
  <c r="E2032" i="29"/>
  <c r="E1928" i="5"/>
  <c r="F1928" i="5" s="1"/>
  <c r="E1930" i="30"/>
  <c r="E1931" i="29"/>
  <c r="E2191" i="5"/>
  <c r="I2191" i="5" s="1"/>
  <c r="E2193" i="30"/>
  <c r="E2194" i="29"/>
  <c r="E2177" i="5"/>
  <c r="I2177" i="5" s="1"/>
  <c r="E2179" i="30"/>
  <c r="E2180" i="29"/>
  <c r="E2041" i="5"/>
  <c r="F2041" i="5" s="1"/>
  <c r="H2041" i="5" s="1"/>
  <c r="E2043" i="30"/>
  <c r="E2044" i="29"/>
  <c r="E2175" i="5"/>
  <c r="F2175" i="5" s="1"/>
  <c r="H2175" i="5" s="1"/>
  <c r="E2177" i="30"/>
  <c r="E2178" i="29"/>
  <c r="E1937" i="5"/>
  <c r="E1939" i="30"/>
  <c r="E1940" i="29"/>
  <c r="E2042" i="5"/>
  <c r="E2044" i="30"/>
  <c r="E2045" i="29"/>
  <c r="E2187" i="5"/>
  <c r="I2187" i="5" s="1"/>
  <c r="E2189" i="30"/>
  <c r="E2190" i="29"/>
  <c r="E2116" i="5"/>
  <c r="F2116" i="5" s="1"/>
  <c r="H2116" i="5" s="1"/>
  <c r="E2118" i="30"/>
  <c r="E2119" i="29"/>
  <c r="E2058" i="5"/>
  <c r="E2060" i="30"/>
  <c r="E2061" i="29"/>
  <c r="E2081" i="5"/>
  <c r="E2083" i="30"/>
  <c r="E2084" i="29"/>
  <c r="E1930" i="5"/>
  <c r="F1930" i="5" s="1"/>
  <c r="H1930" i="5" s="1"/>
  <c r="E1932" i="30"/>
  <c r="E1933" i="29"/>
  <c r="E1948" i="5"/>
  <c r="E1950" i="30"/>
  <c r="E1951" i="29"/>
  <c r="E2166" i="5"/>
  <c r="I2166" i="5" s="1"/>
  <c r="E2168" i="30"/>
  <c r="E2169" i="29"/>
  <c r="E2068" i="5"/>
  <c r="F2068" i="5" s="1"/>
  <c r="H2068" i="5" s="1"/>
  <c r="E2070" i="30"/>
  <c r="E2071" i="29"/>
  <c r="E2086" i="5"/>
  <c r="I2086" i="5" s="1"/>
  <c r="E2088" i="30"/>
  <c r="E2089" i="29"/>
  <c r="E2078" i="5"/>
  <c r="F2078" i="5" s="1"/>
  <c r="H2078" i="5" s="1"/>
  <c r="E2080" i="30"/>
  <c r="E2081" i="29"/>
  <c r="E1953" i="5"/>
  <c r="F1953" i="5" s="1"/>
  <c r="H1953" i="5" s="1"/>
  <c r="E1955" i="30"/>
  <c r="E1956" i="29"/>
  <c r="E2037" i="5"/>
  <c r="E2039" i="30"/>
  <c r="E2040" i="29"/>
  <c r="E2064" i="5"/>
  <c r="I2064" i="5" s="1"/>
  <c r="E2066" i="30"/>
  <c r="E2067" i="29"/>
  <c r="E1932" i="5"/>
  <c r="E1934" i="30"/>
  <c r="E1935" i="29"/>
  <c r="E1950" i="5"/>
  <c r="I1950" i="5" s="1"/>
  <c r="J1950" i="5" s="1"/>
  <c r="K1950" i="5" s="1"/>
  <c r="E1952" i="30"/>
  <c r="E1953" i="29"/>
  <c r="E2056" i="5"/>
  <c r="E2058" i="30"/>
  <c r="E2059" i="29"/>
  <c r="E1955" i="5"/>
  <c r="E1957" i="30"/>
  <c r="E1958" i="29"/>
  <c r="E1944" i="5"/>
  <c r="I1944" i="5" s="1"/>
  <c r="E1946" i="30"/>
  <c r="E1947" i="29"/>
  <c r="E2110" i="5"/>
  <c r="F2110" i="5" s="1"/>
  <c r="H2110" i="5" s="1"/>
  <c r="E2112" i="30"/>
  <c r="E2113" i="29"/>
  <c r="E1761" i="30"/>
  <c r="E1762" i="29"/>
  <c r="E1713" i="30"/>
  <c r="E1714" i="29"/>
  <c r="E1665" i="30"/>
  <c r="E1666" i="29"/>
  <c r="D1104" i="30"/>
  <c r="D1105" i="29"/>
  <c r="D1116" i="30"/>
  <c r="D1117" i="29"/>
  <c r="D1128" i="30"/>
  <c r="D1129" i="29"/>
  <c r="D1140" i="30"/>
  <c r="D1141" i="29"/>
  <c r="D1152" i="30"/>
  <c r="D1153" i="29"/>
  <c r="D1164" i="30"/>
  <c r="D1165" i="29"/>
  <c r="D1176" i="30"/>
  <c r="D1177" i="29"/>
  <c r="D1188" i="30"/>
  <c r="D1189" i="29"/>
  <c r="D1200" i="30"/>
  <c r="D1201" i="29"/>
  <c r="D1212" i="30"/>
  <c r="D1213" i="29"/>
  <c r="D1224" i="30"/>
  <c r="D1225" i="29"/>
  <c r="D1236" i="30"/>
  <c r="D1237" i="29"/>
  <c r="D1248" i="30"/>
  <c r="D1249" i="29"/>
  <c r="D1260" i="30"/>
  <c r="D1261" i="29"/>
  <c r="D1272" i="30"/>
  <c r="D1273" i="29"/>
  <c r="D1284" i="30"/>
  <c r="D1285" i="29"/>
  <c r="D1296" i="30"/>
  <c r="D1297" i="29"/>
  <c r="D1308" i="30"/>
  <c r="D1309" i="29"/>
  <c r="D1320" i="30"/>
  <c r="D1321" i="29"/>
  <c r="D1332" i="30"/>
  <c r="D1333" i="29"/>
  <c r="D1344" i="30"/>
  <c r="D1345" i="29"/>
  <c r="D1924" i="30"/>
  <c r="D1925" i="29"/>
  <c r="D1912" i="30"/>
  <c r="D1913" i="29"/>
  <c r="D1900" i="30"/>
  <c r="D1901" i="29"/>
  <c r="D1888" i="30"/>
  <c r="D1889" i="29"/>
  <c r="D1876" i="30"/>
  <c r="D1877" i="29"/>
  <c r="D1864" i="30"/>
  <c r="D1865" i="29"/>
  <c r="D1852" i="30"/>
  <c r="D1853" i="29"/>
  <c r="D1840" i="30"/>
  <c r="D1841" i="29"/>
  <c r="D1828" i="30"/>
  <c r="D1829" i="29"/>
  <c r="D1816" i="30"/>
  <c r="D1817" i="29"/>
  <c r="D1804" i="30"/>
  <c r="D1805" i="29"/>
  <c r="D1792" i="30"/>
  <c r="D1793" i="29"/>
  <c r="D1780" i="30"/>
  <c r="D1781" i="29"/>
  <c r="D1768" i="30"/>
  <c r="D1769" i="29"/>
  <c r="D1756" i="30"/>
  <c r="D1757" i="29"/>
  <c r="D1744" i="30"/>
  <c r="D1745" i="29"/>
  <c r="D1732" i="30"/>
  <c r="D1733" i="29"/>
  <c r="D1720" i="30"/>
  <c r="D1721" i="29"/>
  <c r="D1708" i="30"/>
  <c r="D1709" i="29"/>
  <c r="D1696" i="30"/>
  <c r="D1697" i="29"/>
  <c r="D1684" i="30"/>
  <c r="D1685" i="29"/>
  <c r="D1672" i="30"/>
  <c r="D1673" i="29"/>
  <c r="D1660" i="30"/>
  <c r="D1661" i="29"/>
  <c r="D1648" i="30"/>
  <c r="D1649" i="29"/>
  <c r="D1636" i="30"/>
  <c r="D1637" i="29"/>
  <c r="D1624" i="30"/>
  <c r="D1625" i="29"/>
  <c r="D1612" i="30"/>
  <c r="D1613" i="29"/>
  <c r="D1600" i="30"/>
  <c r="D1601" i="29"/>
  <c r="D1588" i="30"/>
  <c r="D1589" i="29"/>
  <c r="D1576" i="30"/>
  <c r="D1577" i="29"/>
  <c r="D1564" i="30"/>
  <c r="D1565" i="29"/>
  <c r="D1552" i="30"/>
  <c r="D1553" i="29"/>
  <c r="D1540" i="30"/>
  <c r="D1541" i="29"/>
  <c r="D1528" i="30"/>
  <c r="D1529" i="29"/>
  <c r="D1516" i="30"/>
  <c r="D1517" i="29"/>
  <c r="D1504" i="30"/>
  <c r="D1505" i="29"/>
  <c r="D1492" i="30"/>
  <c r="D1493" i="29"/>
  <c r="D1480" i="30"/>
  <c r="D1481" i="29"/>
  <c r="D1468" i="30"/>
  <c r="D1469" i="29"/>
  <c r="D1456" i="30"/>
  <c r="D1457" i="29"/>
  <c r="D1444" i="30"/>
  <c r="D1445" i="29"/>
  <c r="D1432" i="30"/>
  <c r="D1433" i="29"/>
  <c r="D1420" i="30"/>
  <c r="D1421" i="29"/>
  <c r="D1408" i="30"/>
  <c r="D1409" i="29"/>
  <c r="D1396" i="30"/>
  <c r="D1397" i="29"/>
  <c r="D1384" i="30"/>
  <c r="D1385" i="29"/>
  <c r="D1372" i="30"/>
  <c r="D1373" i="29"/>
  <c r="D1360" i="30"/>
  <c r="D1361" i="29"/>
  <c r="E2125" i="5"/>
  <c r="E2127" i="30"/>
  <c r="E2128" i="29"/>
  <c r="E2135" i="5"/>
  <c r="F2135" i="5" s="1"/>
  <c r="H2135" i="5" s="1"/>
  <c r="E2137" i="30"/>
  <c r="E2138" i="29"/>
  <c r="E2148" i="5"/>
  <c r="F2148" i="5" s="1"/>
  <c r="H2148" i="5" s="1"/>
  <c r="E2150" i="30"/>
  <c r="E2151" i="29"/>
  <c r="E2084" i="5"/>
  <c r="I2084" i="5" s="1"/>
  <c r="E2086" i="30"/>
  <c r="E2087" i="29"/>
  <c r="E2169" i="5"/>
  <c r="I2169" i="5" s="1"/>
  <c r="E2171" i="30"/>
  <c r="E2172" i="29"/>
  <c r="E1809" i="30"/>
  <c r="E1810" i="29"/>
  <c r="D1105" i="30"/>
  <c r="D1106" i="29"/>
  <c r="D1117" i="30"/>
  <c r="D1118" i="29"/>
  <c r="D1129" i="30"/>
  <c r="D1130" i="29"/>
  <c r="D1141" i="30"/>
  <c r="D1142" i="29"/>
  <c r="D1153" i="30"/>
  <c r="D1154" i="29"/>
  <c r="D1165" i="30"/>
  <c r="D1166" i="29"/>
  <c r="D1177" i="30"/>
  <c r="D1178" i="29"/>
  <c r="D1189" i="30"/>
  <c r="D1190" i="29"/>
  <c r="D1201" i="30"/>
  <c r="D1202" i="29"/>
  <c r="D1213" i="30"/>
  <c r="D1214" i="29"/>
  <c r="D1225" i="30"/>
  <c r="D1226" i="29"/>
  <c r="D1237" i="30"/>
  <c r="D1238" i="29"/>
  <c r="D1249" i="30"/>
  <c r="D1250" i="29"/>
  <c r="D1261" i="30"/>
  <c r="D1262" i="29"/>
  <c r="D1273" i="30"/>
  <c r="D1274" i="29"/>
  <c r="D1285" i="30"/>
  <c r="D1286" i="29"/>
  <c r="D1297" i="30"/>
  <c r="D1298" i="29"/>
  <c r="D1309" i="30"/>
  <c r="D1310" i="29"/>
  <c r="D1321" i="30"/>
  <c r="D1322" i="29"/>
  <c r="D1333" i="30"/>
  <c r="D1334" i="29"/>
  <c r="D1345" i="30"/>
  <c r="D1346" i="29"/>
  <c r="D1923" i="30"/>
  <c r="D1924" i="29"/>
  <c r="D1911" i="30"/>
  <c r="D1912" i="29"/>
  <c r="D1899" i="30"/>
  <c r="D1900" i="29"/>
  <c r="D1887" i="30"/>
  <c r="D1888" i="29"/>
  <c r="D1875" i="30"/>
  <c r="D1876" i="29"/>
  <c r="D1863" i="30"/>
  <c r="D1864" i="29"/>
  <c r="D1851" i="30"/>
  <c r="D1852" i="29"/>
  <c r="D1839" i="30"/>
  <c r="D1840" i="29"/>
  <c r="D1827" i="30"/>
  <c r="D1828" i="29"/>
  <c r="D1815" i="30"/>
  <c r="D1816" i="29"/>
  <c r="D1803" i="30"/>
  <c r="D1804" i="29"/>
  <c r="D1791" i="30"/>
  <c r="D1792" i="29"/>
  <c r="D1779" i="30"/>
  <c r="D1780" i="29"/>
  <c r="D1767" i="30"/>
  <c r="D1768" i="29"/>
  <c r="D1755" i="30"/>
  <c r="D1756" i="29"/>
  <c r="D1743" i="30"/>
  <c r="D1744" i="29"/>
  <c r="D1731" i="30"/>
  <c r="D1732" i="29"/>
  <c r="D1719" i="30"/>
  <c r="D1720" i="29"/>
  <c r="D1707" i="30"/>
  <c r="F1707" i="30" s="1"/>
  <c r="D1708" i="29"/>
  <c r="D1695" i="30"/>
  <c r="D1696" i="29"/>
  <c r="D1683" i="30"/>
  <c r="D1684" i="29"/>
  <c r="D1671" i="30"/>
  <c r="D1672" i="29"/>
  <c r="D1659" i="30"/>
  <c r="D1660" i="29"/>
  <c r="D1647" i="30"/>
  <c r="D1648" i="29"/>
  <c r="D1635" i="30"/>
  <c r="D1636" i="29"/>
  <c r="D1623" i="30"/>
  <c r="D1624" i="29"/>
  <c r="D1611" i="30"/>
  <c r="D1612" i="29"/>
  <c r="D1599" i="30"/>
  <c r="D1600" i="29"/>
  <c r="D1587" i="30"/>
  <c r="D1588" i="29"/>
  <c r="D1575" i="30"/>
  <c r="D1576" i="29"/>
  <c r="D1563" i="30"/>
  <c r="D1564" i="29"/>
  <c r="D1551" i="30"/>
  <c r="D1552" i="29"/>
  <c r="D1539" i="30"/>
  <c r="D1540" i="29"/>
  <c r="D1527" i="30"/>
  <c r="D1528" i="29"/>
  <c r="D1515" i="30"/>
  <c r="D1516" i="29"/>
  <c r="D1503" i="30"/>
  <c r="D1504" i="29"/>
  <c r="D1491" i="30"/>
  <c r="D1492" i="29"/>
  <c r="D1479" i="30"/>
  <c r="D1480" i="29"/>
  <c r="D1467" i="30"/>
  <c r="D1468" i="29"/>
  <c r="D1455" i="30"/>
  <c r="D1456" i="29"/>
  <c r="D1443" i="30"/>
  <c r="D1444" i="29"/>
  <c r="D1431" i="30"/>
  <c r="D1432" i="29"/>
  <c r="D1419" i="30"/>
  <c r="D1420" i="29"/>
  <c r="D1407" i="30"/>
  <c r="D1408" i="29"/>
  <c r="D1395" i="30"/>
  <c r="D1396" i="29"/>
  <c r="D1383" i="30"/>
  <c r="D1384" i="29"/>
  <c r="D1371" i="30"/>
  <c r="D1372" i="29"/>
  <c r="D1359" i="30"/>
  <c r="D1360" i="29"/>
  <c r="E2122" i="5"/>
  <c r="F2122" i="5" s="1"/>
  <c r="H2122" i="5" s="1"/>
  <c r="E2124" i="30"/>
  <c r="E2125" i="29"/>
  <c r="E1970" i="5"/>
  <c r="F1970" i="5" s="1"/>
  <c r="H1970" i="5" s="1"/>
  <c r="E1972" i="30"/>
  <c r="E1973" i="29"/>
  <c r="E2190" i="5"/>
  <c r="I2190" i="5" s="1"/>
  <c r="E2192" i="30"/>
  <c r="E2193" i="29"/>
  <c r="E1990" i="5"/>
  <c r="I1990" i="5" s="1"/>
  <c r="J1990" i="5" s="1"/>
  <c r="E1992" i="30"/>
  <c r="E1993" i="29"/>
  <c r="E2137" i="5"/>
  <c r="F2137" i="5" s="1"/>
  <c r="H2137" i="5" s="1"/>
  <c r="E2139" i="30"/>
  <c r="E2140" i="29"/>
  <c r="E2180" i="5"/>
  <c r="I2180" i="5" s="1"/>
  <c r="E2182" i="30"/>
  <c r="E2183" i="29"/>
  <c r="E2083" i="5"/>
  <c r="F2083" i="5" s="1"/>
  <c r="H2083" i="5" s="1"/>
  <c r="E2085" i="30"/>
  <c r="E2086" i="29"/>
  <c r="E2121" i="5"/>
  <c r="F2121" i="5" s="1"/>
  <c r="H2121" i="5" s="1"/>
  <c r="E2123" i="30"/>
  <c r="E2124" i="29"/>
  <c r="E1980" i="5"/>
  <c r="I1980" i="5" s="1"/>
  <c r="E1982" i="30"/>
  <c r="E1983" i="29"/>
  <c r="E1998" i="5"/>
  <c r="I1998" i="5" s="1"/>
  <c r="J1998" i="5" s="1"/>
  <c r="E2000" i="30"/>
  <c r="E2001" i="29"/>
  <c r="E2136" i="5"/>
  <c r="I2136" i="5" s="1"/>
  <c r="E2138" i="30"/>
  <c r="E2139" i="29"/>
  <c r="E2017" i="5"/>
  <c r="F2017" i="5" s="1"/>
  <c r="E2019" i="30"/>
  <c r="E2020" i="29"/>
  <c r="E2060" i="5"/>
  <c r="F2060" i="5" s="1"/>
  <c r="H2060" i="5" s="1"/>
  <c r="E2062" i="30"/>
  <c r="E2063" i="29"/>
  <c r="E2107" i="5"/>
  <c r="I2107" i="5" s="1"/>
  <c r="E2109" i="30"/>
  <c r="E2110" i="29"/>
  <c r="E2026" i="5"/>
  <c r="F2026" i="5" s="1"/>
  <c r="H2026" i="5" s="1"/>
  <c r="E2028" i="30"/>
  <c r="E2029" i="29"/>
  <c r="E2173" i="5"/>
  <c r="I2173" i="5" s="1"/>
  <c r="E2175" i="30"/>
  <c r="E2176" i="29"/>
  <c r="E2072" i="5"/>
  <c r="F2072" i="5" s="1"/>
  <c r="H2072" i="5" s="1"/>
  <c r="E2074" i="30"/>
  <c r="E2075" i="29"/>
  <c r="E1999" i="5"/>
  <c r="E2001" i="30"/>
  <c r="E2002" i="29"/>
  <c r="E2163" i="5"/>
  <c r="F2163" i="5" s="1"/>
  <c r="H2163" i="5" s="1"/>
  <c r="E2165" i="30"/>
  <c r="E2166" i="29"/>
  <c r="E2185" i="5"/>
  <c r="I2185" i="5" s="1"/>
  <c r="E2187" i="30"/>
  <c r="E2188" i="29"/>
  <c r="E2165" i="5"/>
  <c r="I2165" i="5" s="1"/>
  <c r="E2167" i="30"/>
  <c r="E2168" i="29"/>
  <c r="E2109" i="5"/>
  <c r="I2109" i="5" s="1"/>
  <c r="E2111" i="30"/>
  <c r="E2112" i="29"/>
  <c r="E2160" i="5"/>
  <c r="E2162" i="30"/>
  <c r="E2163" i="29"/>
  <c r="E2127" i="5"/>
  <c r="F2127" i="5" s="1"/>
  <c r="H2127" i="5" s="1"/>
  <c r="E2129" i="30"/>
  <c r="E2130" i="29"/>
  <c r="E2062" i="5"/>
  <c r="F2062" i="5" s="1"/>
  <c r="H2062" i="5" s="1"/>
  <c r="E2064" i="30"/>
  <c r="E2065" i="29"/>
  <c r="E1964" i="5"/>
  <c r="E1966" i="30"/>
  <c r="E1967" i="29"/>
  <c r="E1947" i="5"/>
  <c r="I1947" i="5" s="1"/>
  <c r="J1947" i="5" s="1"/>
  <c r="E1949" i="30"/>
  <c r="E1950" i="29"/>
  <c r="E2074" i="5"/>
  <c r="I2074" i="5" s="1"/>
  <c r="E2076" i="30"/>
  <c r="E2077" i="29"/>
  <c r="E1926" i="5"/>
  <c r="E1928" i="30"/>
  <c r="E1929" i="29"/>
  <c r="E1997" i="5"/>
  <c r="E1999" i="30"/>
  <c r="E2000" i="29"/>
  <c r="E2019" i="5"/>
  <c r="E2021" i="30"/>
  <c r="E2022" i="29"/>
  <c r="E1931" i="5"/>
  <c r="E1933" i="30"/>
  <c r="E1934" i="29"/>
  <c r="E1960" i="5"/>
  <c r="E1962" i="30"/>
  <c r="E1963" i="29"/>
  <c r="E2179" i="5"/>
  <c r="I2179" i="5" s="1"/>
  <c r="E2181" i="30"/>
  <c r="E2182" i="29"/>
  <c r="E2092" i="5"/>
  <c r="I2092" i="5" s="1"/>
  <c r="E2094" i="30"/>
  <c r="E2095" i="29"/>
  <c r="E1957" i="5"/>
  <c r="E1959" i="30"/>
  <c r="E1960" i="29"/>
  <c r="E2094" i="5"/>
  <c r="I2094" i="5" s="1"/>
  <c r="E2096" i="30"/>
  <c r="E2097" i="29"/>
  <c r="E1929" i="5"/>
  <c r="E1931" i="30"/>
  <c r="E1932" i="29"/>
  <c r="E1966" i="5"/>
  <c r="F1966" i="5" s="1"/>
  <c r="H1966" i="5" s="1"/>
  <c r="E1968" i="30"/>
  <c r="E1969" i="29"/>
  <c r="E1984" i="5"/>
  <c r="E1986" i="30"/>
  <c r="E1987" i="29"/>
  <c r="E2139" i="5"/>
  <c r="I2139" i="5" s="1"/>
  <c r="E2141" i="30"/>
  <c r="E2142" i="29"/>
  <c r="E1969" i="5"/>
  <c r="E1971" i="30"/>
  <c r="E1972" i="29"/>
  <c r="F1941" i="5"/>
  <c r="H1941" i="5" s="1"/>
  <c r="I1946" i="5"/>
  <c r="J1946" i="5" s="1"/>
  <c r="L1946" i="5" s="1"/>
  <c r="F2006" i="5"/>
  <c r="H2006" i="5" s="1"/>
  <c r="I2015" i="5"/>
  <c r="I2018" i="5"/>
  <c r="J2018" i="5" s="1"/>
  <c r="F2043" i="5"/>
  <c r="H2043" i="5" s="1"/>
  <c r="I2014" i="5"/>
  <c r="J2014" i="5" s="1"/>
  <c r="F2046" i="5"/>
  <c r="H2046" i="5" s="1"/>
  <c r="I2002" i="5"/>
  <c r="J2002" i="5" s="1"/>
  <c r="I2024" i="5"/>
  <c r="J2024" i="5" s="1"/>
  <c r="F2007" i="5"/>
  <c r="H2007" i="5" s="1"/>
  <c r="I1996" i="5"/>
  <c r="J1996" i="5" s="1"/>
  <c r="F1995" i="5"/>
  <c r="H1995" i="5" s="1"/>
  <c r="I1939" i="5"/>
  <c r="J1939" i="5" s="1"/>
  <c r="J1979" i="5"/>
  <c r="K1979" i="5" s="1"/>
  <c r="F2030" i="5"/>
  <c r="H2030" i="5" s="1"/>
  <c r="F1990" i="5"/>
  <c r="H1990" i="5" s="1"/>
  <c r="F2005" i="5"/>
  <c r="I1927" i="5"/>
  <c r="J1927" i="5" s="1"/>
  <c r="F2044" i="5"/>
  <c r="H2044" i="5" s="1"/>
  <c r="I1924" i="5"/>
  <c r="J1924" i="5" s="1"/>
  <c r="I2051" i="5"/>
  <c r="I1974" i="5"/>
  <c r="F1974" i="5"/>
  <c r="H1974" i="5" s="1"/>
  <c r="I2167" i="5"/>
  <c r="I2077" i="5"/>
  <c r="F2077" i="5"/>
  <c r="H2077" i="5" s="1"/>
  <c r="I2090" i="5"/>
  <c r="I2102" i="5"/>
  <c r="F2102" i="5"/>
  <c r="H2102" i="5" s="1"/>
  <c r="I2152" i="5"/>
  <c r="I2073" i="5"/>
  <c r="F2132" i="5"/>
  <c r="H2132" i="5" s="1"/>
  <c r="I2155" i="5"/>
  <c r="F2177" i="5"/>
  <c r="H2177" i="5" s="1"/>
  <c r="I2175" i="5"/>
  <c r="I2081" i="5"/>
  <c r="F2081" i="5"/>
  <c r="H2081" i="5" s="1"/>
  <c r="I2068" i="5"/>
  <c r="I2112" i="5"/>
  <c r="F2112" i="5"/>
  <c r="H2112" i="5" s="1"/>
  <c r="I2120" i="5"/>
  <c r="I2033" i="5"/>
  <c r="F1936" i="5"/>
  <c r="H1936" i="5" s="1"/>
  <c r="I1976" i="5"/>
  <c r="F2125" i="5"/>
  <c r="H2125" i="5" s="1"/>
  <c r="I2125" i="5"/>
  <c r="I2153" i="5"/>
  <c r="I2122" i="5"/>
  <c r="I2137" i="5"/>
  <c r="I2083" i="5"/>
  <c r="I2121" i="5"/>
  <c r="F1980" i="5"/>
  <c r="H1980" i="5" s="1"/>
  <c r="I2060" i="5"/>
  <c r="I2072" i="5"/>
  <c r="F2165" i="5"/>
  <c r="H2165" i="5" s="1"/>
  <c r="I2160" i="5"/>
  <c r="F2160" i="5"/>
  <c r="H2160" i="5" s="1"/>
  <c r="F2074" i="5"/>
  <c r="H2074" i="5" s="1"/>
  <c r="F2092" i="5"/>
  <c r="H2092" i="5" s="1"/>
  <c r="F2139" i="5"/>
  <c r="H2139" i="5" s="1"/>
  <c r="F2159" i="5"/>
  <c r="H2159" i="5" s="1"/>
  <c r="I2159" i="5"/>
  <c r="I2168" i="5"/>
  <c r="F2168" i="5"/>
  <c r="H2168" i="5" s="1"/>
  <c r="I2130" i="5"/>
  <c r="F2130" i="5"/>
  <c r="H2130" i="5" s="1"/>
  <c r="F2178" i="5"/>
  <c r="H2178" i="5" s="1"/>
  <c r="I2178" i="5"/>
  <c r="F2176" i="5"/>
  <c r="H2176" i="5" s="1"/>
  <c r="I1967" i="5"/>
  <c r="F1967" i="5"/>
  <c r="H1967" i="5" s="1"/>
  <c r="F2114" i="5"/>
  <c r="H2114" i="5" s="1"/>
  <c r="I2114" i="5"/>
  <c r="I2071" i="5"/>
  <c r="F2071" i="5"/>
  <c r="H2071" i="5" s="1"/>
  <c r="F2134" i="5"/>
  <c r="H2134" i="5" s="1"/>
  <c r="I2134" i="5"/>
  <c r="F1965" i="5"/>
  <c r="H1965" i="5" s="1"/>
  <c r="I1965" i="5"/>
  <c r="F2140" i="5"/>
  <c r="H2140" i="5" s="1"/>
  <c r="I2140" i="5"/>
  <c r="F2161" i="5"/>
  <c r="H2161" i="5" s="1"/>
  <c r="I2161" i="5"/>
  <c r="F1987" i="5"/>
  <c r="H1987" i="5" s="1"/>
  <c r="I1987" i="5"/>
  <c r="F2170" i="5"/>
  <c r="H2170" i="5" s="1"/>
  <c r="I2170" i="5"/>
  <c r="F2143" i="5"/>
  <c r="H2143" i="5" s="1"/>
  <c r="I2172" i="5"/>
  <c r="F2172" i="5"/>
  <c r="H2172" i="5" s="1"/>
  <c r="I2115" i="5"/>
  <c r="F2115" i="5"/>
  <c r="H2115" i="5" s="1"/>
  <c r="I2108" i="5"/>
  <c r="F2108" i="5"/>
  <c r="H2108" i="5" s="1"/>
  <c r="F1973" i="5"/>
  <c r="H1973" i="5" s="1"/>
  <c r="I1973" i="5"/>
  <c r="I2063" i="5"/>
  <c r="F2063" i="5"/>
  <c r="H2063" i="5" s="1"/>
  <c r="I2070" i="5"/>
  <c r="F2070" i="5"/>
  <c r="H2070" i="5" s="1"/>
  <c r="F2097" i="5"/>
  <c r="H2097" i="5" s="1"/>
  <c r="I2097" i="5"/>
  <c r="I2188" i="5"/>
  <c r="F2188" i="5"/>
  <c r="H2188" i="5" s="1"/>
  <c r="F1954" i="5"/>
  <c r="H1954" i="5" s="1"/>
  <c r="I1954" i="5"/>
  <c r="I2101" i="5"/>
  <c r="F2101" i="5"/>
  <c r="H2101" i="5" s="1"/>
  <c r="I2088" i="5"/>
  <c r="F2088" i="5"/>
  <c r="H2088" i="5" s="1"/>
  <c r="F2066" i="5"/>
  <c r="H2066" i="5" s="1"/>
  <c r="F1962" i="5"/>
  <c r="H1962" i="5" s="1"/>
  <c r="I1962" i="5"/>
  <c r="I2141" i="5"/>
  <c r="F2141" i="5"/>
  <c r="H2141" i="5" s="1"/>
  <c r="I2151" i="5"/>
  <c r="F2151" i="5"/>
  <c r="H2151" i="5" s="1"/>
  <c r="F2106" i="5"/>
  <c r="H2106" i="5" s="1"/>
  <c r="I2106" i="5"/>
  <c r="F2138" i="5"/>
  <c r="H2138" i="5" s="1"/>
  <c r="I2138" i="5"/>
  <c r="F2131" i="5"/>
  <c r="H2131" i="5" s="1"/>
  <c r="I2131" i="5"/>
  <c r="F1959" i="5"/>
  <c r="H1959" i="5" s="1"/>
  <c r="I1959" i="5"/>
  <c r="I1971" i="5"/>
  <c r="F1971" i="5"/>
  <c r="H1971" i="5" s="1"/>
  <c r="F2149" i="5"/>
  <c r="H2149" i="5" s="1"/>
  <c r="I2149" i="5"/>
  <c r="F2158" i="5"/>
  <c r="H2158" i="5" s="1"/>
  <c r="I2158" i="5"/>
  <c r="I2061" i="5"/>
  <c r="F2061" i="5"/>
  <c r="H2061" i="5" s="1"/>
  <c r="F2162" i="5"/>
  <c r="H2162" i="5" s="1"/>
  <c r="I2162" i="5"/>
  <c r="I1951" i="5"/>
  <c r="I2184" i="5"/>
  <c r="F2184" i="5"/>
  <c r="H2184" i="5" s="1"/>
  <c r="I2182" i="5"/>
  <c r="F2182" i="5"/>
  <c r="H2182" i="5" s="1"/>
  <c r="F2174" i="5"/>
  <c r="H2174" i="5" s="1"/>
  <c r="I2174" i="5"/>
  <c r="F2145" i="5"/>
  <c r="H2145" i="5" s="1"/>
  <c r="I2145" i="5"/>
  <c r="F2195" i="5"/>
  <c r="H2195" i="5" s="1"/>
  <c r="I2195" i="5"/>
  <c r="F1945" i="5"/>
  <c r="H1945" i="5" s="1"/>
  <c r="I1945" i="5"/>
  <c r="F2082" i="5"/>
  <c r="H2082" i="5" s="1"/>
  <c r="I2082" i="5"/>
  <c r="F1975" i="5"/>
  <c r="H1975" i="5" s="1"/>
  <c r="I1975" i="5"/>
  <c r="I2098" i="5"/>
  <c r="F2098" i="5"/>
  <c r="H2098" i="5" s="1"/>
  <c r="I2181" i="5"/>
  <c r="F2181" i="5"/>
  <c r="H2181" i="5" s="1"/>
  <c r="F2080" i="5"/>
  <c r="H2080" i="5" s="1"/>
  <c r="I2080" i="5"/>
  <c r="F2133" i="5"/>
  <c r="H2133" i="5" s="1"/>
  <c r="I1982" i="5"/>
  <c r="I2095" i="5"/>
  <c r="F2095" i="5"/>
  <c r="H2095" i="5" s="1"/>
  <c r="I2103" i="5"/>
  <c r="F2103" i="5"/>
  <c r="H2103" i="5" s="1"/>
  <c r="F2105" i="5"/>
  <c r="H2105" i="5" s="1"/>
  <c r="E1811" i="5"/>
  <c r="E1795" i="5"/>
  <c r="E1787" i="5"/>
  <c r="D1129" i="5"/>
  <c r="D1133" i="5"/>
  <c r="D1137" i="5"/>
  <c r="D1141" i="5"/>
  <c r="D1145" i="5"/>
  <c r="D1149" i="5"/>
  <c r="D1153" i="5"/>
  <c r="D1157" i="5"/>
  <c r="D1161" i="5"/>
  <c r="D1165" i="5"/>
  <c r="D1169" i="5"/>
  <c r="D1173" i="5"/>
  <c r="D1177" i="5"/>
  <c r="D1181" i="5"/>
  <c r="D1185" i="5"/>
  <c r="D1189" i="5"/>
  <c r="D1193" i="5"/>
  <c r="D1197" i="5"/>
  <c r="D1201" i="5"/>
  <c r="D1205" i="5"/>
  <c r="D1209" i="5"/>
  <c r="D1213" i="5"/>
  <c r="D1217" i="5"/>
  <c r="D1221" i="5"/>
  <c r="D1225" i="5"/>
  <c r="D1229" i="5"/>
  <c r="D1233" i="5"/>
  <c r="D1237" i="5"/>
  <c r="D1241" i="5"/>
  <c r="D1245" i="5"/>
  <c r="D1249" i="5"/>
  <c r="D1253" i="5"/>
  <c r="D1257" i="5"/>
  <c r="D1261" i="5"/>
  <c r="D1265" i="5"/>
  <c r="D1269" i="5"/>
  <c r="D1273" i="5"/>
  <c r="D1277" i="5"/>
  <c r="D1281" i="5"/>
  <c r="D1285" i="5"/>
  <c r="D1289" i="5"/>
  <c r="D1293" i="5"/>
  <c r="D1297" i="5"/>
  <c r="D1301" i="5"/>
  <c r="D1305" i="5"/>
  <c r="D1309" i="5"/>
  <c r="D1313" i="5"/>
  <c r="D1317" i="5"/>
  <c r="D1321" i="5"/>
  <c r="D1325" i="5"/>
  <c r="D1329" i="5"/>
  <c r="D1333" i="5"/>
  <c r="D1337" i="5"/>
  <c r="D1341" i="5"/>
  <c r="D1345" i="5"/>
  <c r="D1349" i="5"/>
  <c r="D1353" i="5"/>
  <c r="D1919" i="5"/>
  <c r="D1915" i="5"/>
  <c r="D1911" i="5"/>
  <c r="D1907" i="5"/>
  <c r="D1903" i="5"/>
  <c r="D1899" i="5"/>
  <c r="D1895" i="5"/>
  <c r="D1891" i="5"/>
  <c r="D1887" i="5"/>
  <c r="D1883" i="5"/>
  <c r="D1879" i="5"/>
  <c r="D1875" i="5"/>
  <c r="D1871" i="5"/>
  <c r="D1867" i="5"/>
  <c r="D1863" i="5"/>
  <c r="D1859" i="5"/>
  <c r="D1855" i="5"/>
  <c r="D1851" i="5"/>
  <c r="D1847" i="5"/>
  <c r="D1843" i="5"/>
  <c r="D1839" i="5"/>
  <c r="D1835" i="5"/>
  <c r="D1831" i="5"/>
  <c r="D1827" i="5"/>
  <c r="D1823" i="5"/>
  <c r="D1819" i="5"/>
  <c r="D1815" i="5"/>
  <c r="D1811" i="5"/>
  <c r="D1807" i="5"/>
  <c r="D1803" i="5"/>
  <c r="D1799" i="5"/>
  <c r="D1795" i="5"/>
  <c r="D1791" i="5"/>
  <c r="D1787" i="5"/>
  <c r="D1783" i="5"/>
  <c r="D1779" i="5"/>
  <c r="D1775" i="5"/>
  <c r="D1771" i="5"/>
  <c r="D1767" i="5"/>
  <c r="D1763" i="5"/>
  <c r="D1759" i="5"/>
  <c r="D1755" i="5"/>
  <c r="D1751" i="5"/>
  <c r="D1747" i="5"/>
  <c r="D1743" i="5"/>
  <c r="D1739" i="5"/>
  <c r="D1735" i="5"/>
  <c r="D1731" i="5"/>
  <c r="D1727" i="5"/>
  <c r="D1723" i="5"/>
  <c r="D1719" i="5"/>
  <c r="D1715" i="5"/>
  <c r="D1711" i="5"/>
  <c r="D1707" i="5"/>
  <c r="D1703" i="5"/>
  <c r="D1699" i="5"/>
  <c r="D1695" i="5"/>
  <c r="D1691" i="5"/>
  <c r="D1687" i="5"/>
  <c r="D1683" i="5"/>
  <c r="D1679" i="5"/>
  <c r="D1675" i="5"/>
  <c r="D1671" i="5"/>
  <c r="D1667" i="5"/>
  <c r="D1663" i="5"/>
  <c r="D1659" i="5"/>
  <c r="D1655" i="5"/>
  <c r="D1651" i="5"/>
  <c r="D1647" i="5"/>
  <c r="D1643" i="5"/>
  <c r="D1639" i="5"/>
  <c r="D1635" i="5"/>
  <c r="D1631" i="5"/>
  <c r="D1627" i="5"/>
  <c r="D1623" i="5"/>
  <c r="D1619" i="5"/>
  <c r="D1615" i="5"/>
  <c r="D1611" i="5"/>
  <c r="D1607" i="5"/>
  <c r="D1603" i="5"/>
  <c r="D1599" i="5"/>
  <c r="D1595" i="5"/>
  <c r="D1591" i="5"/>
  <c r="D1587" i="5"/>
  <c r="D1583" i="5"/>
  <c r="D1579" i="5"/>
  <c r="D1575" i="5"/>
  <c r="D1571" i="5"/>
  <c r="D1567" i="5"/>
  <c r="D1563" i="5"/>
  <c r="D1559" i="5"/>
  <c r="D1555" i="5"/>
  <c r="D1551" i="5"/>
  <c r="D1547" i="5"/>
  <c r="D1543" i="5"/>
  <c r="D1539" i="5"/>
  <c r="D1535" i="5"/>
  <c r="D1531" i="5"/>
  <c r="D1527" i="5"/>
  <c r="D1523" i="5"/>
  <c r="D1519" i="5"/>
  <c r="D1515" i="5"/>
  <c r="D1511" i="5"/>
  <c r="D1507" i="5"/>
  <c r="D1503" i="5"/>
  <c r="D1499" i="5"/>
  <c r="D1495" i="5"/>
  <c r="D1491" i="5"/>
  <c r="D1487" i="5"/>
  <c r="D1483" i="5"/>
  <c r="D1479" i="5"/>
  <c r="D1475" i="5"/>
  <c r="D1471" i="5"/>
  <c r="D1467" i="5"/>
  <c r="D1463" i="5"/>
  <c r="D1459" i="5"/>
  <c r="D1455" i="5"/>
  <c r="D1451" i="5"/>
  <c r="D1447" i="5"/>
  <c r="D1443" i="5"/>
  <c r="D1439" i="5"/>
  <c r="D1435" i="5"/>
  <c r="D1431" i="5"/>
  <c r="D1427" i="5"/>
  <c r="D1423" i="5"/>
  <c r="D1419" i="5"/>
  <c r="D1415" i="5"/>
  <c r="D1411" i="5"/>
  <c r="D1407" i="5"/>
  <c r="D1403" i="5"/>
  <c r="D1399" i="5"/>
  <c r="D1395" i="5"/>
  <c r="D1391" i="5"/>
  <c r="D1387" i="5"/>
  <c r="D1383" i="5"/>
  <c r="D1379" i="5"/>
  <c r="D1375" i="5"/>
  <c r="D1371" i="5"/>
  <c r="D1367" i="5"/>
  <c r="D1363" i="5"/>
  <c r="D1359" i="5"/>
  <c r="D1355" i="5"/>
  <c r="D1109" i="5"/>
  <c r="E1827" i="5"/>
  <c r="F1827" i="5" s="1"/>
  <c r="D1102" i="5"/>
  <c r="D1106" i="5"/>
  <c r="D1110" i="5"/>
  <c r="D1114" i="5"/>
  <c r="D1118" i="5"/>
  <c r="D1122" i="5"/>
  <c r="D1126" i="5"/>
  <c r="D1101" i="5"/>
  <c r="D1125" i="5"/>
  <c r="E1833" i="5"/>
  <c r="E1817" i="5"/>
  <c r="E1801" i="5"/>
  <c r="I1801" i="5" s="1"/>
  <c r="E1785" i="5"/>
  <c r="D1130" i="5"/>
  <c r="D1134" i="5"/>
  <c r="D1138" i="5"/>
  <c r="D1142" i="5"/>
  <c r="D1146" i="5"/>
  <c r="D1150" i="5"/>
  <c r="D1154" i="5"/>
  <c r="D1158" i="5"/>
  <c r="D1162" i="5"/>
  <c r="D1166" i="5"/>
  <c r="D1170" i="5"/>
  <c r="D1174" i="5"/>
  <c r="D1178" i="5"/>
  <c r="D1182" i="5"/>
  <c r="D1186" i="5"/>
  <c r="D1190" i="5"/>
  <c r="D1194" i="5"/>
  <c r="D1198" i="5"/>
  <c r="D1202" i="5"/>
  <c r="D1206" i="5"/>
  <c r="D1210" i="5"/>
  <c r="D1214" i="5"/>
  <c r="D1218" i="5"/>
  <c r="D1222" i="5"/>
  <c r="D1226" i="5"/>
  <c r="D1230" i="5"/>
  <c r="D1234" i="5"/>
  <c r="D1238" i="5"/>
  <c r="D1242" i="5"/>
  <c r="D1246" i="5"/>
  <c r="D1250" i="5"/>
  <c r="D1254" i="5"/>
  <c r="D1258" i="5"/>
  <c r="D1262" i="5"/>
  <c r="D1266" i="5"/>
  <c r="D1270" i="5"/>
  <c r="D1274" i="5"/>
  <c r="D1278" i="5"/>
  <c r="D1282" i="5"/>
  <c r="D1286" i="5"/>
  <c r="D1290" i="5"/>
  <c r="D1294" i="5"/>
  <c r="D1298" i="5"/>
  <c r="D1302" i="5"/>
  <c r="D1306" i="5"/>
  <c r="D1310" i="5"/>
  <c r="D1314" i="5"/>
  <c r="D1318" i="5"/>
  <c r="D1322" i="5"/>
  <c r="D1326" i="5"/>
  <c r="D1330" i="5"/>
  <c r="D1334" i="5"/>
  <c r="D1338" i="5"/>
  <c r="D1342" i="5"/>
  <c r="D1346" i="5"/>
  <c r="D1350" i="5"/>
  <c r="D1922" i="5"/>
  <c r="D1918" i="5"/>
  <c r="D1914" i="5"/>
  <c r="D1910" i="5"/>
  <c r="D1906" i="5"/>
  <c r="D1902" i="5"/>
  <c r="D1898" i="5"/>
  <c r="D1894" i="5"/>
  <c r="D1890" i="5"/>
  <c r="D1886" i="5"/>
  <c r="D1882" i="5"/>
  <c r="D1878" i="5"/>
  <c r="D1874" i="5"/>
  <c r="D1870" i="5"/>
  <c r="D1866" i="5"/>
  <c r="D1862" i="5"/>
  <c r="D1858" i="5"/>
  <c r="D1854" i="5"/>
  <c r="D1850" i="5"/>
  <c r="D1846" i="5"/>
  <c r="D1842" i="5"/>
  <c r="D1838" i="5"/>
  <c r="D1834" i="5"/>
  <c r="D1830" i="5"/>
  <c r="D1826" i="5"/>
  <c r="D1822" i="5"/>
  <c r="D1818" i="5"/>
  <c r="D1814" i="5"/>
  <c r="D1810" i="5"/>
  <c r="D1806" i="5"/>
  <c r="D1802" i="5"/>
  <c r="D1798" i="5"/>
  <c r="D1794" i="5"/>
  <c r="D1790" i="5"/>
  <c r="D1786" i="5"/>
  <c r="D1782" i="5"/>
  <c r="D1778" i="5"/>
  <c r="D1774" i="5"/>
  <c r="D1770" i="5"/>
  <c r="D1766" i="5"/>
  <c r="D1762" i="5"/>
  <c r="D1758" i="5"/>
  <c r="D1754" i="5"/>
  <c r="D1750" i="5"/>
  <c r="D1746" i="5"/>
  <c r="D1742" i="5"/>
  <c r="D1738" i="5"/>
  <c r="D1734" i="5"/>
  <c r="D1730" i="5"/>
  <c r="D1726" i="5"/>
  <c r="D1722" i="5"/>
  <c r="D1718" i="5"/>
  <c r="D1714" i="5"/>
  <c r="D1710" i="5"/>
  <c r="D1706" i="5"/>
  <c r="D1702" i="5"/>
  <c r="D1698" i="5"/>
  <c r="D1694" i="5"/>
  <c r="D1690" i="5"/>
  <c r="D1686" i="5"/>
  <c r="D1682" i="5"/>
  <c r="D1678" i="5"/>
  <c r="D1674" i="5"/>
  <c r="D1670" i="5"/>
  <c r="D1666" i="5"/>
  <c r="D1662" i="5"/>
  <c r="D1658" i="5"/>
  <c r="D1654" i="5"/>
  <c r="D1650" i="5"/>
  <c r="D1646" i="5"/>
  <c r="D1642" i="5"/>
  <c r="D1638" i="5"/>
  <c r="D1634" i="5"/>
  <c r="D1630" i="5"/>
  <c r="D1626" i="5"/>
  <c r="D1622" i="5"/>
  <c r="D1618" i="5"/>
  <c r="D1614" i="5"/>
  <c r="D1610" i="5"/>
  <c r="D1606" i="5"/>
  <c r="D1602" i="5"/>
  <c r="D1598" i="5"/>
  <c r="D1594" i="5"/>
  <c r="D1590" i="5"/>
  <c r="D1586" i="5"/>
  <c r="D1582" i="5"/>
  <c r="D1578" i="5"/>
  <c r="D1574" i="5"/>
  <c r="D1570" i="5"/>
  <c r="D1566" i="5"/>
  <c r="D1562" i="5"/>
  <c r="D1558" i="5"/>
  <c r="D1554" i="5"/>
  <c r="D1550" i="5"/>
  <c r="D1546" i="5"/>
  <c r="D1542" i="5"/>
  <c r="D1538" i="5"/>
  <c r="D1534" i="5"/>
  <c r="D1530" i="5"/>
  <c r="D1526" i="5"/>
  <c r="D1522" i="5"/>
  <c r="D1518" i="5"/>
  <c r="D1514" i="5"/>
  <c r="D1510" i="5"/>
  <c r="D1506" i="5"/>
  <c r="D1502" i="5"/>
  <c r="D1498" i="5"/>
  <c r="D1494" i="5"/>
  <c r="D1490" i="5"/>
  <c r="D1486" i="5"/>
  <c r="D1482" i="5"/>
  <c r="D1478" i="5"/>
  <c r="D1474" i="5"/>
  <c r="D1470" i="5"/>
  <c r="D1466" i="5"/>
  <c r="D1462" i="5"/>
  <c r="D1458" i="5"/>
  <c r="D1454" i="5"/>
  <c r="D1450" i="5"/>
  <c r="D1446" i="5"/>
  <c r="D1442" i="5"/>
  <c r="D1438" i="5"/>
  <c r="D1434" i="5"/>
  <c r="D1430" i="5"/>
  <c r="D1426" i="5"/>
  <c r="D1422" i="5"/>
  <c r="D1418" i="5"/>
  <c r="D1414" i="5"/>
  <c r="D1410" i="5"/>
  <c r="D1406" i="5"/>
  <c r="D1402" i="5"/>
  <c r="D1398" i="5"/>
  <c r="D1394" i="5"/>
  <c r="D1390" i="5"/>
  <c r="D1386" i="5"/>
  <c r="D1382" i="5"/>
  <c r="D1378" i="5"/>
  <c r="D1374" i="5"/>
  <c r="D1370" i="5"/>
  <c r="D1366" i="5"/>
  <c r="D1362" i="5"/>
  <c r="D1358" i="5"/>
  <c r="D1354" i="5"/>
  <c r="D1121" i="5"/>
  <c r="D1105" i="5"/>
  <c r="D1115" i="5"/>
  <c r="E1823" i="5"/>
  <c r="E1807" i="5"/>
  <c r="I1807" i="5" s="1"/>
  <c r="E1791" i="5"/>
  <c r="D1127" i="5"/>
  <c r="D1131" i="5"/>
  <c r="D1135" i="5"/>
  <c r="D1139" i="5"/>
  <c r="D1143" i="5"/>
  <c r="D1147" i="5"/>
  <c r="D1151" i="5"/>
  <c r="D1155" i="5"/>
  <c r="D1159" i="5"/>
  <c r="D1163" i="5"/>
  <c r="D1167" i="5"/>
  <c r="D1171" i="5"/>
  <c r="D1175" i="5"/>
  <c r="D1179" i="5"/>
  <c r="D1183" i="5"/>
  <c r="D1187" i="5"/>
  <c r="D1191" i="5"/>
  <c r="D1195" i="5"/>
  <c r="D1199" i="5"/>
  <c r="D1203" i="5"/>
  <c r="D1207" i="5"/>
  <c r="D1211" i="5"/>
  <c r="D1215" i="5"/>
  <c r="D1219" i="5"/>
  <c r="D1223" i="5"/>
  <c r="D1227" i="5"/>
  <c r="D1231" i="5"/>
  <c r="D1235" i="5"/>
  <c r="D1239" i="5"/>
  <c r="D1243" i="5"/>
  <c r="D1247" i="5"/>
  <c r="D1251" i="5"/>
  <c r="D1255" i="5"/>
  <c r="D1259" i="5"/>
  <c r="D1263" i="5"/>
  <c r="D1267" i="5"/>
  <c r="D1271" i="5"/>
  <c r="D1275" i="5"/>
  <c r="D1279" i="5"/>
  <c r="D1283" i="5"/>
  <c r="D1287" i="5"/>
  <c r="D1291" i="5"/>
  <c r="D1295" i="5"/>
  <c r="D1299" i="5"/>
  <c r="D1303" i="5"/>
  <c r="D1307" i="5"/>
  <c r="D1311" i="5"/>
  <c r="D1315" i="5"/>
  <c r="D1319" i="5"/>
  <c r="D1323" i="5"/>
  <c r="D1327" i="5"/>
  <c r="D1331" i="5"/>
  <c r="D1335" i="5"/>
  <c r="D1339" i="5"/>
  <c r="D1343" i="5"/>
  <c r="D1347" i="5"/>
  <c r="D1351" i="5"/>
  <c r="D1921" i="5"/>
  <c r="D1917" i="5"/>
  <c r="D1913" i="5"/>
  <c r="D1909" i="5"/>
  <c r="D1905" i="5"/>
  <c r="D1901" i="5"/>
  <c r="D1897" i="5"/>
  <c r="D1893" i="5"/>
  <c r="D1889" i="5"/>
  <c r="D1885" i="5"/>
  <c r="D1881" i="5"/>
  <c r="D1877" i="5"/>
  <c r="D1873" i="5"/>
  <c r="D1869" i="5"/>
  <c r="D1865" i="5"/>
  <c r="D1861" i="5"/>
  <c r="D1857" i="5"/>
  <c r="D1853" i="5"/>
  <c r="D1849" i="5"/>
  <c r="D1845" i="5"/>
  <c r="D1841" i="5"/>
  <c r="D1837" i="5"/>
  <c r="D1833" i="5"/>
  <c r="D1829" i="5"/>
  <c r="D1825" i="5"/>
  <c r="D1821" i="5"/>
  <c r="D1817" i="5"/>
  <c r="D1813" i="5"/>
  <c r="D1809" i="5"/>
  <c r="D1805" i="5"/>
  <c r="D1801" i="5"/>
  <c r="D1797" i="5"/>
  <c r="D1793" i="5"/>
  <c r="D1789" i="5"/>
  <c r="D1785" i="5"/>
  <c r="D1781" i="5"/>
  <c r="D1777" i="5"/>
  <c r="D1773" i="5"/>
  <c r="D1769" i="5"/>
  <c r="D1765" i="5"/>
  <c r="D1761" i="5"/>
  <c r="D1757" i="5"/>
  <c r="D1753" i="5"/>
  <c r="D1749" i="5"/>
  <c r="D1745" i="5"/>
  <c r="D1741" i="5"/>
  <c r="D1737" i="5"/>
  <c r="D1733" i="5"/>
  <c r="D1729" i="5"/>
  <c r="D1725" i="5"/>
  <c r="D1721" i="5"/>
  <c r="D1717" i="5"/>
  <c r="D1713" i="5"/>
  <c r="D1709" i="5"/>
  <c r="D1705" i="5"/>
  <c r="D1701" i="5"/>
  <c r="D1697" i="5"/>
  <c r="D1693" i="5"/>
  <c r="D1689" i="5"/>
  <c r="D1685" i="5"/>
  <c r="D1681" i="5"/>
  <c r="D1677" i="5"/>
  <c r="D1673" i="5"/>
  <c r="D1669" i="5"/>
  <c r="D1665" i="5"/>
  <c r="D1661" i="5"/>
  <c r="D1657" i="5"/>
  <c r="D1653" i="5"/>
  <c r="D1649" i="5"/>
  <c r="D1645" i="5"/>
  <c r="D1641" i="5"/>
  <c r="D1637" i="5"/>
  <c r="D1633" i="5"/>
  <c r="D1629" i="5"/>
  <c r="D1625" i="5"/>
  <c r="D1621" i="5"/>
  <c r="D1617" i="5"/>
  <c r="D1613" i="5"/>
  <c r="D1609" i="5"/>
  <c r="D1605" i="5"/>
  <c r="D1601" i="5"/>
  <c r="D1597" i="5"/>
  <c r="D1593" i="5"/>
  <c r="D1589" i="5"/>
  <c r="D1585" i="5"/>
  <c r="D1581" i="5"/>
  <c r="D1577" i="5"/>
  <c r="D1573" i="5"/>
  <c r="D1569" i="5"/>
  <c r="D1565" i="5"/>
  <c r="D1561" i="5"/>
  <c r="D1557" i="5"/>
  <c r="D1553" i="5"/>
  <c r="D1549" i="5"/>
  <c r="D1545" i="5"/>
  <c r="D1541" i="5"/>
  <c r="D1537" i="5"/>
  <c r="D1533" i="5"/>
  <c r="D1529" i="5"/>
  <c r="D1525" i="5"/>
  <c r="D1521" i="5"/>
  <c r="D1517" i="5"/>
  <c r="D1513" i="5"/>
  <c r="D1509" i="5"/>
  <c r="D1505" i="5"/>
  <c r="D1501" i="5"/>
  <c r="D1497" i="5"/>
  <c r="D1493" i="5"/>
  <c r="D1489" i="5"/>
  <c r="D1485" i="5"/>
  <c r="D1481" i="5"/>
  <c r="D1477" i="5"/>
  <c r="D1473" i="5"/>
  <c r="D1469" i="5"/>
  <c r="D1465" i="5"/>
  <c r="D1461" i="5"/>
  <c r="D1457" i="5"/>
  <c r="D1453" i="5"/>
  <c r="D1449" i="5"/>
  <c r="D1445" i="5"/>
  <c r="D1441" i="5"/>
  <c r="D1437" i="5"/>
  <c r="D1433" i="5"/>
  <c r="D1429" i="5"/>
  <c r="D1425" i="5"/>
  <c r="D1421" i="5"/>
  <c r="D1417" i="5"/>
  <c r="D1413" i="5"/>
  <c r="D1409" i="5"/>
  <c r="D1405" i="5"/>
  <c r="D1401" i="5"/>
  <c r="D1397" i="5"/>
  <c r="D1393" i="5"/>
  <c r="D1389" i="5"/>
  <c r="D1385" i="5"/>
  <c r="D1381" i="5"/>
  <c r="D1377" i="5"/>
  <c r="D1373" i="5"/>
  <c r="D1369" i="5"/>
  <c r="D1365" i="5"/>
  <c r="D1361" i="5"/>
  <c r="D1357" i="5"/>
  <c r="D1117" i="5"/>
  <c r="D1123" i="5"/>
  <c r="D1104" i="5"/>
  <c r="D1108" i="5"/>
  <c r="D1112" i="5"/>
  <c r="D1116" i="5"/>
  <c r="D1120" i="5"/>
  <c r="D1124" i="5"/>
  <c r="D1113" i="5"/>
  <c r="D1103" i="5"/>
  <c r="D1107" i="5"/>
  <c r="D1111" i="5"/>
  <c r="D1119" i="5"/>
  <c r="D1128" i="5"/>
  <c r="D1132" i="5"/>
  <c r="D1136" i="5"/>
  <c r="D1140" i="5"/>
  <c r="D1144" i="5"/>
  <c r="D1148" i="5"/>
  <c r="D1152" i="5"/>
  <c r="D1156" i="5"/>
  <c r="D1160" i="5"/>
  <c r="D1164" i="5"/>
  <c r="D1168" i="5"/>
  <c r="D1172" i="5"/>
  <c r="D1176" i="5"/>
  <c r="D1180" i="5"/>
  <c r="D1184" i="5"/>
  <c r="D1188" i="5"/>
  <c r="D1192" i="5"/>
  <c r="D1196" i="5"/>
  <c r="D1200" i="5"/>
  <c r="D1204" i="5"/>
  <c r="D1208" i="5"/>
  <c r="D1212" i="5"/>
  <c r="D1216" i="5"/>
  <c r="D1220" i="5"/>
  <c r="D1224" i="5"/>
  <c r="D1228" i="5"/>
  <c r="D1232" i="5"/>
  <c r="D1236" i="5"/>
  <c r="D1240" i="5"/>
  <c r="D1244" i="5"/>
  <c r="D1248" i="5"/>
  <c r="D1252" i="5"/>
  <c r="D1256" i="5"/>
  <c r="D1260" i="5"/>
  <c r="D1264" i="5"/>
  <c r="D1268" i="5"/>
  <c r="D1272" i="5"/>
  <c r="D1276" i="5"/>
  <c r="D1280" i="5"/>
  <c r="D1284" i="5"/>
  <c r="D1288" i="5"/>
  <c r="D1292" i="5"/>
  <c r="D1296" i="5"/>
  <c r="D1300" i="5"/>
  <c r="D1304" i="5"/>
  <c r="D1308" i="5"/>
  <c r="D1312" i="5"/>
  <c r="D1316" i="5"/>
  <c r="D1320" i="5"/>
  <c r="D1324" i="5"/>
  <c r="D1328" i="5"/>
  <c r="D1332" i="5"/>
  <c r="D1336" i="5"/>
  <c r="D1340" i="5"/>
  <c r="D1344" i="5"/>
  <c r="D1348" i="5"/>
  <c r="D1352" i="5"/>
  <c r="D1920" i="5"/>
  <c r="D1916" i="5"/>
  <c r="D1912" i="5"/>
  <c r="D1908" i="5"/>
  <c r="D1904" i="5"/>
  <c r="D1900" i="5"/>
  <c r="D1896" i="5"/>
  <c r="D1892" i="5"/>
  <c r="D1888" i="5"/>
  <c r="D1884" i="5"/>
  <c r="D1880" i="5"/>
  <c r="D1876" i="5"/>
  <c r="D1872" i="5"/>
  <c r="D1868" i="5"/>
  <c r="D1864" i="5"/>
  <c r="D1860" i="5"/>
  <c r="D1856" i="5"/>
  <c r="D1852" i="5"/>
  <c r="D1848" i="5"/>
  <c r="D1844" i="5"/>
  <c r="D1840" i="5"/>
  <c r="D1836" i="5"/>
  <c r="D1832" i="5"/>
  <c r="D1828" i="5"/>
  <c r="D1824" i="5"/>
  <c r="D1820" i="5"/>
  <c r="D1816" i="5"/>
  <c r="D1812" i="5"/>
  <c r="D1808" i="5"/>
  <c r="D1804" i="5"/>
  <c r="D1800" i="5"/>
  <c r="D1796" i="5"/>
  <c r="D1792" i="5"/>
  <c r="D1788" i="5"/>
  <c r="D1784" i="5"/>
  <c r="D1780" i="5"/>
  <c r="D1776" i="5"/>
  <c r="D1772" i="5"/>
  <c r="D1768" i="5"/>
  <c r="D1764" i="5"/>
  <c r="D1760" i="5"/>
  <c r="D1756" i="5"/>
  <c r="D1752" i="5"/>
  <c r="D1748" i="5"/>
  <c r="D1744" i="5"/>
  <c r="D1740" i="5"/>
  <c r="D1736" i="5"/>
  <c r="D1732" i="5"/>
  <c r="D1728" i="5"/>
  <c r="D1724" i="5"/>
  <c r="D1720" i="5"/>
  <c r="D1716" i="5"/>
  <c r="D1712" i="5"/>
  <c r="D1708" i="5"/>
  <c r="D1704" i="5"/>
  <c r="D1700" i="5"/>
  <c r="D1696" i="5"/>
  <c r="D1692" i="5"/>
  <c r="D1688" i="5"/>
  <c r="D1684" i="5"/>
  <c r="D1680" i="5"/>
  <c r="D1676" i="5"/>
  <c r="D1672" i="5"/>
  <c r="D1668" i="5"/>
  <c r="D1664" i="5"/>
  <c r="D1660" i="5"/>
  <c r="D1656" i="5"/>
  <c r="D1652" i="5"/>
  <c r="D1648" i="5"/>
  <c r="D1644" i="5"/>
  <c r="D1640" i="5"/>
  <c r="D1636" i="5"/>
  <c r="D1632" i="5"/>
  <c r="D1628" i="5"/>
  <c r="D1624" i="5"/>
  <c r="D1620" i="5"/>
  <c r="D1616" i="5"/>
  <c r="D1612" i="5"/>
  <c r="D1608" i="5"/>
  <c r="D1604" i="5"/>
  <c r="D1600" i="5"/>
  <c r="D1596" i="5"/>
  <c r="D1592" i="5"/>
  <c r="D1588" i="5"/>
  <c r="D1584" i="5"/>
  <c r="D1580" i="5"/>
  <c r="D1576" i="5"/>
  <c r="D1572" i="5"/>
  <c r="D1568" i="5"/>
  <c r="D1564" i="5"/>
  <c r="D1560" i="5"/>
  <c r="D1556" i="5"/>
  <c r="D1552" i="5"/>
  <c r="D1548" i="5"/>
  <c r="D1544" i="5"/>
  <c r="D1540" i="5"/>
  <c r="D1536" i="5"/>
  <c r="D1532" i="5"/>
  <c r="D1528" i="5"/>
  <c r="D1524" i="5"/>
  <c r="D1520" i="5"/>
  <c r="D1516" i="5"/>
  <c r="D1512" i="5"/>
  <c r="D1508" i="5"/>
  <c r="D1504" i="5"/>
  <c r="D1500" i="5"/>
  <c r="D1496" i="5"/>
  <c r="D1492" i="5"/>
  <c r="D1488" i="5"/>
  <c r="D1484" i="5"/>
  <c r="D1480" i="5"/>
  <c r="D1476" i="5"/>
  <c r="D1472" i="5"/>
  <c r="D1468" i="5"/>
  <c r="D1464" i="5"/>
  <c r="D1460" i="5"/>
  <c r="D1456" i="5"/>
  <c r="D1452" i="5"/>
  <c r="D1448" i="5"/>
  <c r="D1444" i="5"/>
  <c r="D1440" i="5"/>
  <c r="D1436" i="5"/>
  <c r="D1432" i="5"/>
  <c r="D1428" i="5"/>
  <c r="D1424" i="5"/>
  <c r="D1420" i="5"/>
  <c r="D1416" i="5"/>
  <c r="D1412" i="5"/>
  <c r="D1408" i="5"/>
  <c r="D1404" i="5"/>
  <c r="D1400" i="5"/>
  <c r="D1396" i="5"/>
  <c r="D1392" i="5"/>
  <c r="D1388" i="5"/>
  <c r="D1384" i="5"/>
  <c r="D1380" i="5"/>
  <c r="D1376" i="5"/>
  <c r="D1372" i="5"/>
  <c r="D1368" i="5"/>
  <c r="D1364" i="5"/>
  <c r="D1360" i="5"/>
  <c r="D1356" i="5"/>
  <c r="H2014" i="5"/>
  <c r="H1996" i="5"/>
  <c r="H2016" i="5"/>
  <c r="H2002" i="5"/>
  <c r="H2017" i="5"/>
  <c r="H1939" i="5"/>
  <c r="H1928" i="5"/>
  <c r="H2051" i="5"/>
  <c r="H2013" i="5"/>
  <c r="H2018" i="5"/>
  <c r="H2048" i="5"/>
  <c r="H2024" i="5"/>
  <c r="H2005" i="5"/>
  <c r="H2015" i="5"/>
  <c r="K1947" i="5"/>
  <c r="L1947" i="5"/>
  <c r="J1995" i="5"/>
  <c r="J2009" i="5"/>
  <c r="J2036" i="5"/>
  <c r="J2030" i="5"/>
  <c r="J2033" i="5"/>
  <c r="J2046" i="5"/>
  <c r="J1936" i="5"/>
  <c r="J1941" i="5"/>
  <c r="J2044" i="5"/>
  <c r="J2005" i="5"/>
  <c r="J2015" i="5"/>
  <c r="J2007" i="5"/>
  <c r="J2006" i="5"/>
  <c r="E1775" i="5"/>
  <c r="E1759" i="5"/>
  <c r="E1743" i="5"/>
  <c r="E1727" i="5"/>
  <c r="E1711" i="5"/>
  <c r="E1695" i="5"/>
  <c r="E1679" i="5"/>
  <c r="E1663" i="5"/>
  <c r="E1647" i="5"/>
  <c r="E1677" i="5"/>
  <c r="E1779" i="5"/>
  <c r="E1763" i="5"/>
  <c r="E1747" i="5"/>
  <c r="E1731" i="5"/>
  <c r="E1723" i="5"/>
  <c r="E1715" i="5"/>
  <c r="E1699" i="5"/>
  <c r="E1769" i="5"/>
  <c r="E1753" i="5"/>
  <c r="E1737" i="5"/>
  <c r="E1721" i="5"/>
  <c r="E1705" i="5"/>
  <c r="J1857" i="8"/>
  <c r="E1857" i="31" s="1"/>
  <c r="J1849" i="8"/>
  <c r="E1849" i="31" s="1"/>
  <c r="J1841" i="8"/>
  <c r="E1841" i="31" s="1"/>
  <c r="G1839" i="8"/>
  <c r="G1831" i="8"/>
  <c r="G1823" i="8"/>
  <c r="G1815" i="8"/>
  <c r="G1807" i="8"/>
  <c r="G1799" i="8"/>
  <c r="G1791" i="8"/>
  <c r="G1783" i="8"/>
  <c r="G1775" i="8"/>
  <c r="G1767" i="8"/>
  <c r="G1759" i="8"/>
  <c r="G1751" i="8"/>
  <c r="G1743" i="8"/>
  <c r="G1735" i="8"/>
  <c r="G1727" i="8"/>
  <c r="G1719" i="8"/>
  <c r="G1711" i="8"/>
  <c r="G1703" i="8"/>
  <c r="G1695" i="8"/>
  <c r="G1687" i="8"/>
  <c r="J1687" i="8"/>
  <c r="E1687" i="31" s="1"/>
  <c r="G1679" i="8"/>
  <c r="G1671" i="8"/>
  <c r="J1671" i="8"/>
  <c r="E1671" i="31" s="1"/>
  <c r="G1663" i="8"/>
  <c r="G1655" i="8"/>
  <c r="J1655" i="8"/>
  <c r="E1655" i="31" s="1"/>
  <c r="G1647" i="8"/>
  <c r="G1639" i="8"/>
  <c r="J1639" i="8"/>
  <c r="E1639" i="31" s="1"/>
  <c r="G1631" i="8"/>
  <c r="J1631" i="8"/>
  <c r="E1631" i="31" s="1"/>
  <c r="G1623" i="8"/>
  <c r="J1623" i="8"/>
  <c r="E1623" i="31" s="1"/>
  <c r="G1615" i="8"/>
  <c r="J1615" i="8"/>
  <c r="E1615" i="31" s="1"/>
  <c r="G1607" i="8"/>
  <c r="J1607" i="8"/>
  <c r="E1607" i="31" s="1"/>
  <c r="G1599" i="8"/>
  <c r="J1599" i="8"/>
  <c r="E1599" i="31" s="1"/>
  <c r="G1591" i="8"/>
  <c r="J1591" i="8"/>
  <c r="E1591" i="31" s="1"/>
  <c r="G1583" i="8"/>
  <c r="J1583" i="8"/>
  <c r="E1583" i="31" s="1"/>
  <c r="G1575" i="8"/>
  <c r="J1575" i="8"/>
  <c r="E1575" i="31" s="1"/>
  <c r="G1567" i="8"/>
  <c r="J1567" i="8"/>
  <c r="E1567" i="31" s="1"/>
  <c r="G1559" i="8"/>
  <c r="J1559" i="8"/>
  <c r="E1559" i="31" s="1"/>
  <c r="G1551" i="8"/>
  <c r="J1551" i="8"/>
  <c r="E1551" i="31" s="1"/>
  <c r="G1543" i="8"/>
  <c r="J1543" i="8"/>
  <c r="E1543" i="31" s="1"/>
  <c r="G1535" i="8"/>
  <c r="J1535" i="8"/>
  <c r="E1535" i="31" s="1"/>
  <c r="G1527" i="8"/>
  <c r="J1527" i="8"/>
  <c r="E1527" i="31" s="1"/>
  <c r="G1519" i="8"/>
  <c r="J1519" i="8"/>
  <c r="E1519" i="31" s="1"/>
  <c r="G1511" i="8"/>
  <c r="J1511" i="8"/>
  <c r="E1511" i="31" s="1"/>
  <c r="G1503" i="8"/>
  <c r="J1503" i="8"/>
  <c r="E1503" i="31" s="1"/>
  <c r="G1495" i="8"/>
  <c r="J1495" i="8"/>
  <c r="E1495" i="31" s="1"/>
  <c r="G1487" i="8"/>
  <c r="J1487" i="8"/>
  <c r="E1487" i="31" s="1"/>
  <c r="G1479" i="8"/>
  <c r="J1479" i="8"/>
  <c r="E1479" i="31" s="1"/>
  <c r="G1471" i="8"/>
  <c r="J1471" i="8"/>
  <c r="E1471" i="31" s="1"/>
  <c r="G1463" i="8"/>
  <c r="J1463" i="8"/>
  <c r="E1463" i="31" s="1"/>
  <c r="G1455" i="8"/>
  <c r="J1455" i="8"/>
  <c r="E1455" i="31" s="1"/>
  <c r="G1447" i="8"/>
  <c r="J1447" i="8"/>
  <c r="E1447" i="31" s="1"/>
  <c r="G1439" i="8"/>
  <c r="J1439" i="8"/>
  <c r="E1439" i="31" s="1"/>
  <c r="G1431" i="8"/>
  <c r="J1431" i="8"/>
  <c r="E1431" i="31" s="1"/>
  <c r="G1423" i="8"/>
  <c r="J1423" i="8"/>
  <c r="E1423" i="31" s="1"/>
  <c r="G1415" i="8"/>
  <c r="J1415" i="8"/>
  <c r="E1415" i="31" s="1"/>
  <c r="G1407" i="8"/>
  <c r="J1407" i="8"/>
  <c r="E1407" i="31" s="1"/>
  <c r="G1399" i="8"/>
  <c r="J1399" i="8"/>
  <c r="E1399" i="31" s="1"/>
  <c r="G1391" i="8"/>
  <c r="J1391" i="8"/>
  <c r="E1391" i="31" s="1"/>
  <c r="G1383" i="8"/>
  <c r="J1383" i="8"/>
  <c r="E1383" i="31" s="1"/>
  <c r="G1375" i="8"/>
  <c r="J1375" i="8"/>
  <c r="E1375" i="31" s="1"/>
  <c r="G1367" i="8"/>
  <c r="J1367" i="8"/>
  <c r="E1367" i="31" s="1"/>
  <c r="G1359" i="8"/>
  <c r="J1359" i="8"/>
  <c r="E1359" i="31" s="1"/>
  <c r="J1855" i="8"/>
  <c r="E1855" i="31" s="1"/>
  <c r="J1847" i="8"/>
  <c r="E1847" i="31" s="1"/>
  <c r="J1647" i="8"/>
  <c r="E1647" i="31" s="1"/>
  <c r="G1821" i="8"/>
  <c r="G1797" i="8"/>
  <c r="G1773" i="8"/>
  <c r="G1757" i="8"/>
  <c r="G1733" i="8"/>
  <c r="G1709" i="8"/>
  <c r="G1685" i="8"/>
  <c r="J1685" i="8"/>
  <c r="E1685" i="31" s="1"/>
  <c r="G1661" i="8"/>
  <c r="G1645" i="8"/>
  <c r="G1621" i="8"/>
  <c r="J1621" i="8"/>
  <c r="E1621" i="31" s="1"/>
  <c r="G1597" i="8"/>
  <c r="J1597" i="8"/>
  <c r="E1597" i="31" s="1"/>
  <c r="G1565" i="8"/>
  <c r="J1565" i="8"/>
  <c r="E1565" i="31" s="1"/>
  <c r="F1565" i="31" s="1"/>
  <c r="G1501" i="8"/>
  <c r="J1501" i="8"/>
  <c r="E1501" i="31" s="1"/>
  <c r="G1854" i="8"/>
  <c r="J1854" i="8"/>
  <c r="E1854" i="31" s="1"/>
  <c r="G1846" i="8"/>
  <c r="J1846" i="8"/>
  <c r="E1846" i="31" s="1"/>
  <c r="G1838" i="8"/>
  <c r="J1838" i="8"/>
  <c r="E1838" i="31" s="1"/>
  <c r="G1830" i="8"/>
  <c r="J1830" i="8"/>
  <c r="E1830" i="31" s="1"/>
  <c r="G1822" i="8"/>
  <c r="J1822" i="8"/>
  <c r="E1822" i="31" s="1"/>
  <c r="G1814" i="8"/>
  <c r="J1814" i="8"/>
  <c r="E1814" i="31" s="1"/>
  <c r="G1806" i="8"/>
  <c r="J1806" i="8"/>
  <c r="E1806" i="31" s="1"/>
  <c r="G1798" i="8"/>
  <c r="J1798" i="8"/>
  <c r="E1798" i="31" s="1"/>
  <c r="G1790" i="8"/>
  <c r="J1790" i="8"/>
  <c r="E1790" i="31" s="1"/>
  <c r="G1782" i="8"/>
  <c r="J1782" i="8"/>
  <c r="E1782" i="31" s="1"/>
  <c r="G1774" i="8"/>
  <c r="J1774" i="8"/>
  <c r="E1774" i="31" s="1"/>
  <c r="G1766" i="8"/>
  <c r="J1766" i="8"/>
  <c r="E1766" i="31" s="1"/>
  <c r="G1758" i="8"/>
  <c r="J1758" i="8"/>
  <c r="E1758" i="31" s="1"/>
  <c r="G1750" i="8"/>
  <c r="J1750" i="8"/>
  <c r="E1750" i="31" s="1"/>
  <c r="G1742" i="8"/>
  <c r="J1742" i="8"/>
  <c r="E1742" i="31" s="1"/>
  <c r="G1734" i="8"/>
  <c r="J1734" i="8"/>
  <c r="E1734" i="31" s="1"/>
  <c r="G1726" i="8"/>
  <c r="J1726" i="8"/>
  <c r="E1726" i="31" s="1"/>
  <c r="G1718" i="8"/>
  <c r="J1718" i="8"/>
  <c r="E1718" i="31" s="1"/>
  <c r="G1710" i="8"/>
  <c r="J1710" i="8"/>
  <c r="E1710" i="31" s="1"/>
  <c r="G1702" i="8"/>
  <c r="J1702" i="8"/>
  <c r="E1702" i="31" s="1"/>
  <c r="G1694" i="8"/>
  <c r="J1694" i="8"/>
  <c r="E1694" i="31" s="1"/>
  <c r="G1686" i="8"/>
  <c r="J1686" i="8"/>
  <c r="E1686" i="31" s="1"/>
  <c r="G1678" i="8"/>
  <c r="J1678" i="8"/>
  <c r="E1678" i="31" s="1"/>
  <c r="G1670" i="8"/>
  <c r="J1670" i="8"/>
  <c r="E1670" i="31" s="1"/>
  <c r="G1662" i="8"/>
  <c r="J1662" i="8"/>
  <c r="E1662" i="31" s="1"/>
  <c r="G1654" i="8"/>
  <c r="J1654" i="8"/>
  <c r="E1654" i="31" s="1"/>
  <c r="G1646" i="8"/>
  <c r="J1646" i="8"/>
  <c r="E1646" i="31" s="1"/>
  <c r="G1638" i="8"/>
  <c r="J1638" i="8"/>
  <c r="E1638" i="31" s="1"/>
  <c r="G1630" i="8"/>
  <c r="J1630" i="8"/>
  <c r="E1630" i="31" s="1"/>
  <c r="G1622" i="8"/>
  <c r="J1622" i="8"/>
  <c r="E1622" i="31" s="1"/>
  <c r="G1614" i="8"/>
  <c r="J1614" i="8"/>
  <c r="E1614" i="31" s="1"/>
  <c r="G1606" i="8"/>
  <c r="J1606" i="8"/>
  <c r="E1606" i="31" s="1"/>
  <c r="G1598" i="8"/>
  <c r="J1598" i="8"/>
  <c r="E1598" i="31" s="1"/>
  <c r="G1590" i="8"/>
  <c r="J1590" i="8"/>
  <c r="E1590" i="31" s="1"/>
  <c r="G1582" i="8"/>
  <c r="J1582" i="8"/>
  <c r="E1582" i="31" s="1"/>
  <c r="G1574" i="8"/>
  <c r="J1574" i="8"/>
  <c r="E1574" i="31" s="1"/>
  <c r="G1566" i="8"/>
  <c r="J1566" i="8"/>
  <c r="E1566" i="31" s="1"/>
  <c r="G1558" i="8"/>
  <c r="J1558" i="8"/>
  <c r="E1558" i="31" s="1"/>
  <c r="G1550" i="8"/>
  <c r="J1550" i="8"/>
  <c r="E1550" i="31" s="1"/>
  <c r="G1542" i="8"/>
  <c r="J1542" i="8"/>
  <c r="E1542" i="31" s="1"/>
  <c r="G1534" i="8"/>
  <c r="J1534" i="8"/>
  <c r="E1534" i="31" s="1"/>
  <c r="G1526" i="8"/>
  <c r="J1526" i="8"/>
  <c r="E1526" i="31" s="1"/>
  <c r="G1518" i="8"/>
  <c r="J1518" i="8"/>
  <c r="E1518" i="31" s="1"/>
  <c r="G1510" i="8"/>
  <c r="J1510" i="8"/>
  <c r="E1510" i="31" s="1"/>
  <c r="G1502" i="8"/>
  <c r="J1502" i="8"/>
  <c r="E1502" i="31" s="1"/>
  <c r="G1494" i="8"/>
  <c r="J1494" i="8"/>
  <c r="E1494" i="31" s="1"/>
  <c r="G1486" i="8"/>
  <c r="J1486" i="8"/>
  <c r="E1486" i="31" s="1"/>
  <c r="G1478" i="8"/>
  <c r="J1478" i="8"/>
  <c r="E1478" i="31" s="1"/>
  <c r="G1470" i="8"/>
  <c r="J1470" i="8"/>
  <c r="E1470" i="31" s="1"/>
  <c r="G1462" i="8"/>
  <c r="J1462" i="8"/>
  <c r="E1462" i="31" s="1"/>
  <c r="G1454" i="8"/>
  <c r="J1454" i="8"/>
  <c r="E1454" i="31" s="1"/>
  <c r="G1446" i="8"/>
  <c r="J1446" i="8"/>
  <c r="E1446" i="31" s="1"/>
  <c r="G1438" i="8"/>
  <c r="J1438" i="8"/>
  <c r="E1438" i="31" s="1"/>
  <c r="G1430" i="8"/>
  <c r="J1430" i="8"/>
  <c r="E1430" i="31" s="1"/>
  <c r="G1422" i="8"/>
  <c r="J1422" i="8"/>
  <c r="E1422" i="31" s="1"/>
  <c r="G1414" i="8"/>
  <c r="J1414" i="8"/>
  <c r="E1414" i="31" s="1"/>
  <c r="G1406" i="8"/>
  <c r="J1406" i="8"/>
  <c r="E1406" i="31" s="1"/>
  <c r="G1398" i="8"/>
  <c r="J1398" i="8"/>
  <c r="E1398" i="31" s="1"/>
  <c r="G1390" i="8"/>
  <c r="J1390" i="8"/>
  <c r="E1390" i="31" s="1"/>
  <c r="G1382" i="8"/>
  <c r="J1382" i="8"/>
  <c r="E1382" i="31" s="1"/>
  <c r="G1374" i="8"/>
  <c r="J1374" i="8"/>
  <c r="E1374" i="31" s="1"/>
  <c r="G1366" i="8"/>
  <c r="J1366" i="8"/>
  <c r="E1366" i="31" s="1"/>
  <c r="G1358" i="8"/>
  <c r="J1358" i="8"/>
  <c r="E1358" i="31" s="1"/>
  <c r="G1837" i="8"/>
  <c r="G1813" i="8"/>
  <c r="G1781" i="8"/>
  <c r="G1765" i="8"/>
  <c r="G1741" i="8"/>
  <c r="G1717" i="8"/>
  <c r="G1693" i="8"/>
  <c r="G1669" i="8"/>
  <c r="J1669" i="8"/>
  <c r="E1669" i="31" s="1"/>
  <c r="G1653" i="8"/>
  <c r="J1653" i="8"/>
  <c r="E1653" i="31" s="1"/>
  <c r="G1629" i="8"/>
  <c r="J1629" i="8"/>
  <c r="E1629" i="31" s="1"/>
  <c r="G1605" i="8"/>
  <c r="J1605" i="8"/>
  <c r="E1605" i="31" s="1"/>
  <c r="G1573" i="8"/>
  <c r="J1573" i="8"/>
  <c r="E1573" i="31" s="1"/>
  <c r="G1533" i="8"/>
  <c r="J1533" i="8"/>
  <c r="E1533" i="31" s="1"/>
  <c r="G1805" i="8"/>
  <c r="G1517" i="8"/>
  <c r="J1517" i="8"/>
  <c r="E1517" i="31" s="1"/>
  <c r="G1461" i="8"/>
  <c r="J1461" i="8"/>
  <c r="E1461" i="31" s="1"/>
  <c r="G1405" i="8"/>
  <c r="J1405" i="8"/>
  <c r="E1405" i="31" s="1"/>
  <c r="G1365" i="8"/>
  <c r="J1365" i="8"/>
  <c r="E1365" i="31" s="1"/>
  <c r="G1852" i="8"/>
  <c r="J1852" i="8"/>
  <c r="E1852" i="31" s="1"/>
  <c r="G1844" i="8"/>
  <c r="J1844" i="8"/>
  <c r="E1844" i="31" s="1"/>
  <c r="G1836" i="8"/>
  <c r="J1836" i="8"/>
  <c r="E1836" i="31" s="1"/>
  <c r="G1828" i="8"/>
  <c r="J1828" i="8"/>
  <c r="E1828" i="31" s="1"/>
  <c r="G1820" i="8"/>
  <c r="J1820" i="8"/>
  <c r="E1820" i="31" s="1"/>
  <c r="G1812" i="8"/>
  <c r="J1812" i="8"/>
  <c r="E1812" i="31" s="1"/>
  <c r="G1804" i="8"/>
  <c r="J1804" i="8"/>
  <c r="E1804" i="31" s="1"/>
  <c r="G1796" i="8"/>
  <c r="J1796" i="8"/>
  <c r="E1796" i="31" s="1"/>
  <c r="G1788" i="8"/>
  <c r="J1788" i="8"/>
  <c r="E1788" i="31" s="1"/>
  <c r="G1780" i="8"/>
  <c r="J1780" i="8"/>
  <c r="E1780" i="31" s="1"/>
  <c r="G1772" i="8"/>
  <c r="J1772" i="8"/>
  <c r="E1772" i="31" s="1"/>
  <c r="G1764" i="8"/>
  <c r="J1764" i="8"/>
  <c r="E1764" i="31" s="1"/>
  <c r="G1756" i="8"/>
  <c r="J1756" i="8"/>
  <c r="E1756" i="31" s="1"/>
  <c r="G1748" i="8"/>
  <c r="J1748" i="8"/>
  <c r="E1748" i="31" s="1"/>
  <c r="G1740" i="8"/>
  <c r="J1740" i="8"/>
  <c r="E1740" i="31" s="1"/>
  <c r="G1732" i="8"/>
  <c r="J1732" i="8"/>
  <c r="E1732" i="31" s="1"/>
  <c r="G1724" i="8"/>
  <c r="J1724" i="8"/>
  <c r="E1724" i="31" s="1"/>
  <c r="G1716" i="8"/>
  <c r="J1716" i="8"/>
  <c r="E1716" i="31" s="1"/>
  <c r="G1708" i="8"/>
  <c r="J1708" i="8"/>
  <c r="E1708" i="31" s="1"/>
  <c r="G1700" i="8"/>
  <c r="J1700" i="8"/>
  <c r="E1700" i="31" s="1"/>
  <c r="G1692" i="8"/>
  <c r="J1692" i="8"/>
  <c r="E1692" i="31" s="1"/>
  <c r="G1684" i="8"/>
  <c r="J1684" i="8"/>
  <c r="E1684" i="31" s="1"/>
  <c r="G1676" i="8"/>
  <c r="J1676" i="8"/>
  <c r="E1676" i="31" s="1"/>
  <c r="G1668" i="8"/>
  <c r="J1668" i="8"/>
  <c r="E1668" i="31" s="1"/>
  <c r="G1660" i="8"/>
  <c r="J1660" i="8"/>
  <c r="E1660" i="31" s="1"/>
  <c r="G1652" i="8"/>
  <c r="J1652" i="8"/>
  <c r="E1652" i="31" s="1"/>
  <c r="G1644" i="8"/>
  <c r="J1644" i="8"/>
  <c r="E1644" i="31" s="1"/>
  <c r="G1636" i="8"/>
  <c r="J1636" i="8"/>
  <c r="E1636" i="31" s="1"/>
  <c r="G1628" i="8"/>
  <c r="J1628" i="8"/>
  <c r="E1628" i="31" s="1"/>
  <c r="G1620" i="8"/>
  <c r="J1620" i="8"/>
  <c r="E1620" i="31" s="1"/>
  <c r="G1612" i="8"/>
  <c r="J1612" i="8"/>
  <c r="E1612" i="31" s="1"/>
  <c r="G1604" i="8"/>
  <c r="J1604" i="8"/>
  <c r="E1604" i="31" s="1"/>
  <c r="G1596" i="8"/>
  <c r="J1596" i="8"/>
  <c r="E1596" i="31" s="1"/>
  <c r="G1588" i="8"/>
  <c r="J1588" i="8"/>
  <c r="E1588" i="31" s="1"/>
  <c r="G1580" i="8"/>
  <c r="J1580" i="8"/>
  <c r="E1580" i="31" s="1"/>
  <c r="G1572" i="8"/>
  <c r="J1572" i="8"/>
  <c r="E1572" i="31" s="1"/>
  <c r="G1564" i="8"/>
  <c r="J1564" i="8"/>
  <c r="E1564" i="31" s="1"/>
  <c r="G1556" i="8"/>
  <c r="J1556" i="8"/>
  <c r="E1556" i="31" s="1"/>
  <c r="G1548" i="8"/>
  <c r="J1548" i="8"/>
  <c r="E1548" i="31" s="1"/>
  <c r="G1540" i="8"/>
  <c r="J1540" i="8"/>
  <c r="E1540" i="31" s="1"/>
  <c r="G1532" i="8"/>
  <c r="J1532" i="8"/>
  <c r="E1532" i="31" s="1"/>
  <c r="G1524" i="8"/>
  <c r="J1524" i="8"/>
  <c r="E1524" i="31" s="1"/>
  <c r="G1516" i="8"/>
  <c r="J1516" i="8"/>
  <c r="E1516" i="31" s="1"/>
  <c r="G1508" i="8"/>
  <c r="J1508" i="8"/>
  <c r="E1508" i="31" s="1"/>
  <c r="G1500" i="8"/>
  <c r="J1500" i="8"/>
  <c r="E1500" i="31" s="1"/>
  <c r="G1492" i="8"/>
  <c r="J1492" i="8"/>
  <c r="E1492" i="31" s="1"/>
  <c r="G1484" i="8"/>
  <c r="J1484" i="8"/>
  <c r="E1484" i="31" s="1"/>
  <c r="G1476" i="8"/>
  <c r="J1476" i="8"/>
  <c r="E1476" i="31" s="1"/>
  <c r="G1468" i="8"/>
  <c r="J1468" i="8"/>
  <c r="E1468" i="31" s="1"/>
  <c r="G1460" i="8"/>
  <c r="J1460" i="8"/>
  <c r="E1460" i="31" s="1"/>
  <c r="G1452" i="8"/>
  <c r="J1452" i="8"/>
  <c r="E1452" i="31" s="1"/>
  <c r="G1444" i="8"/>
  <c r="J1444" i="8"/>
  <c r="E1444" i="31" s="1"/>
  <c r="G1436" i="8"/>
  <c r="J1436" i="8"/>
  <c r="E1436" i="31" s="1"/>
  <c r="G1428" i="8"/>
  <c r="J1428" i="8"/>
  <c r="E1428" i="31" s="1"/>
  <c r="G1420" i="8"/>
  <c r="J1420" i="8"/>
  <c r="E1420" i="31" s="1"/>
  <c r="G1412" i="8"/>
  <c r="J1412" i="8"/>
  <c r="E1412" i="31" s="1"/>
  <c r="G1404" i="8"/>
  <c r="J1404" i="8"/>
  <c r="E1404" i="31" s="1"/>
  <c r="G1396" i="8"/>
  <c r="J1396" i="8"/>
  <c r="E1396" i="31" s="1"/>
  <c r="G1388" i="8"/>
  <c r="J1388" i="8"/>
  <c r="E1388" i="31" s="1"/>
  <c r="G1380" i="8"/>
  <c r="J1380" i="8"/>
  <c r="E1380" i="31" s="1"/>
  <c r="G1372" i="8"/>
  <c r="J1372" i="8"/>
  <c r="E1372" i="31" s="1"/>
  <c r="G1364" i="8"/>
  <c r="J1364" i="8"/>
  <c r="E1364" i="31" s="1"/>
  <c r="G1356" i="8"/>
  <c r="J1356" i="8"/>
  <c r="E1356" i="31" s="1"/>
  <c r="J1923" i="8"/>
  <c r="E1923" i="31" s="1"/>
  <c r="J1921" i="8"/>
  <c r="E1921" i="31" s="1"/>
  <c r="J1919" i="8"/>
  <c r="E1919" i="31" s="1"/>
  <c r="J1917" i="8"/>
  <c r="E1917" i="31" s="1"/>
  <c r="J1915" i="8"/>
  <c r="E1915" i="31" s="1"/>
  <c r="J1913" i="8"/>
  <c r="E1913" i="31" s="1"/>
  <c r="J1911" i="8"/>
  <c r="E1911" i="31" s="1"/>
  <c r="J1909" i="8"/>
  <c r="E1909" i="31" s="1"/>
  <c r="J1907" i="8"/>
  <c r="E1907" i="31" s="1"/>
  <c r="J1905" i="8"/>
  <c r="E1905" i="31" s="1"/>
  <c r="J1903" i="8"/>
  <c r="E1903" i="31" s="1"/>
  <c r="J1901" i="8"/>
  <c r="E1901" i="31" s="1"/>
  <c r="J1899" i="8"/>
  <c r="E1899" i="31" s="1"/>
  <c r="J1897" i="8"/>
  <c r="E1897" i="31" s="1"/>
  <c r="J1895" i="8"/>
  <c r="E1895" i="31" s="1"/>
  <c r="J1893" i="8"/>
  <c r="E1893" i="31" s="1"/>
  <c r="J1891" i="8"/>
  <c r="E1891" i="31" s="1"/>
  <c r="J1889" i="8"/>
  <c r="E1889" i="31" s="1"/>
  <c r="J1887" i="8"/>
  <c r="E1887" i="31" s="1"/>
  <c r="J1885" i="8"/>
  <c r="E1885" i="31" s="1"/>
  <c r="J1883" i="8"/>
  <c r="E1883" i="31" s="1"/>
  <c r="J1881" i="8"/>
  <c r="E1881" i="31" s="1"/>
  <c r="J1879" i="8"/>
  <c r="E1879" i="31" s="1"/>
  <c r="J1877" i="8"/>
  <c r="E1877" i="31" s="1"/>
  <c r="J1875" i="8"/>
  <c r="E1875" i="31" s="1"/>
  <c r="J1873" i="8"/>
  <c r="E1873" i="31" s="1"/>
  <c r="J1871" i="8"/>
  <c r="E1871" i="31" s="1"/>
  <c r="J1869" i="8"/>
  <c r="E1869" i="31" s="1"/>
  <c r="J1867" i="8"/>
  <c r="E1867" i="31" s="1"/>
  <c r="J1865" i="8"/>
  <c r="E1865" i="31" s="1"/>
  <c r="J1863" i="8"/>
  <c r="E1863" i="31" s="1"/>
  <c r="J1861" i="8"/>
  <c r="E1861" i="31" s="1"/>
  <c r="J1859" i="8"/>
  <c r="E1859" i="31" s="1"/>
  <c r="J1831" i="8"/>
  <c r="E1831" i="31" s="1"/>
  <c r="J1815" i="8"/>
  <c r="E1815" i="31" s="1"/>
  <c r="J1799" i="8"/>
  <c r="E1799" i="31" s="1"/>
  <c r="J1783" i="8"/>
  <c r="E1783" i="31" s="1"/>
  <c r="J1767" i="8"/>
  <c r="E1767" i="31" s="1"/>
  <c r="J1751" i="8"/>
  <c r="E1751" i="31" s="1"/>
  <c r="J1735" i="8"/>
  <c r="E1735" i="31" s="1"/>
  <c r="J1719" i="8"/>
  <c r="E1719" i="31" s="1"/>
  <c r="J1703" i="8"/>
  <c r="E1703" i="31" s="1"/>
  <c r="G1509" i="8"/>
  <c r="J1509" i="8"/>
  <c r="E1509" i="31" s="1"/>
  <c r="G1453" i="8"/>
  <c r="J1453" i="8"/>
  <c r="E1453" i="31" s="1"/>
  <c r="G1397" i="8"/>
  <c r="J1397" i="8"/>
  <c r="E1397" i="31" s="1"/>
  <c r="G1357" i="8"/>
  <c r="J1357" i="8"/>
  <c r="E1357" i="31" s="1"/>
  <c r="G1835" i="8"/>
  <c r="G1827" i="8"/>
  <c r="G1819" i="8"/>
  <c r="G1811" i="8"/>
  <c r="G1803" i="8"/>
  <c r="G1795" i="8"/>
  <c r="G1787" i="8"/>
  <c r="G1779" i="8"/>
  <c r="G1771" i="8"/>
  <c r="G1763" i="8"/>
  <c r="G1755" i="8"/>
  <c r="G1747" i="8"/>
  <c r="G1739" i="8"/>
  <c r="G1731" i="8"/>
  <c r="G1723" i="8"/>
  <c r="G1715" i="8"/>
  <c r="G1707" i="8"/>
  <c r="G1699" i="8"/>
  <c r="G1691" i="8"/>
  <c r="J1691" i="8"/>
  <c r="E1691" i="31" s="1"/>
  <c r="G1683" i="8"/>
  <c r="J1683" i="8"/>
  <c r="E1683" i="31" s="1"/>
  <c r="G1675" i="8"/>
  <c r="J1675" i="8"/>
  <c r="E1675" i="31" s="1"/>
  <c r="G1667" i="8"/>
  <c r="J1667" i="8"/>
  <c r="E1667" i="31" s="1"/>
  <c r="G1659" i="8"/>
  <c r="J1659" i="8"/>
  <c r="E1659" i="31" s="1"/>
  <c r="G1651" i="8"/>
  <c r="J1651" i="8"/>
  <c r="E1651" i="31" s="1"/>
  <c r="G1643" i="8"/>
  <c r="J1643" i="8"/>
  <c r="E1643" i="31" s="1"/>
  <c r="G1635" i="8"/>
  <c r="J1635" i="8"/>
  <c r="E1635" i="31" s="1"/>
  <c r="G1627" i="8"/>
  <c r="J1627" i="8"/>
  <c r="E1627" i="31" s="1"/>
  <c r="G1619" i="8"/>
  <c r="J1619" i="8"/>
  <c r="E1619" i="31" s="1"/>
  <c r="G1611" i="8"/>
  <c r="J1611" i="8"/>
  <c r="E1611" i="31" s="1"/>
  <c r="G1603" i="8"/>
  <c r="J1603" i="8"/>
  <c r="E1603" i="31" s="1"/>
  <c r="G1595" i="8"/>
  <c r="J1595" i="8"/>
  <c r="E1595" i="31" s="1"/>
  <c r="G1587" i="8"/>
  <c r="J1587" i="8"/>
  <c r="E1587" i="31" s="1"/>
  <c r="G1579" i="8"/>
  <c r="J1579" i="8"/>
  <c r="E1579" i="31" s="1"/>
  <c r="G1571" i="8"/>
  <c r="J1571" i="8"/>
  <c r="E1571" i="31" s="1"/>
  <c r="G1563" i="8"/>
  <c r="J1563" i="8"/>
  <c r="E1563" i="31" s="1"/>
  <c r="G1555" i="8"/>
  <c r="J1555" i="8"/>
  <c r="E1555" i="31" s="1"/>
  <c r="G1547" i="8"/>
  <c r="J1547" i="8"/>
  <c r="E1547" i="31" s="1"/>
  <c r="G1539" i="8"/>
  <c r="J1539" i="8"/>
  <c r="E1539" i="31" s="1"/>
  <c r="G1531" i="8"/>
  <c r="J1531" i="8"/>
  <c r="E1531" i="31" s="1"/>
  <c r="G1523" i="8"/>
  <c r="J1523" i="8"/>
  <c r="E1523" i="31" s="1"/>
  <c r="G1515" i="8"/>
  <c r="J1515" i="8"/>
  <c r="E1515" i="31" s="1"/>
  <c r="G1507" i="8"/>
  <c r="J1507" i="8"/>
  <c r="E1507" i="31" s="1"/>
  <c r="G1499" i="8"/>
  <c r="J1499" i="8"/>
  <c r="E1499" i="31" s="1"/>
  <c r="G1491" i="8"/>
  <c r="J1491" i="8"/>
  <c r="E1491" i="31" s="1"/>
  <c r="G1483" i="8"/>
  <c r="J1483" i="8"/>
  <c r="E1483" i="31" s="1"/>
  <c r="G1475" i="8"/>
  <c r="J1475" i="8"/>
  <c r="E1475" i="31" s="1"/>
  <c r="G1467" i="8"/>
  <c r="J1467" i="8"/>
  <c r="E1467" i="31" s="1"/>
  <c r="G1459" i="8"/>
  <c r="J1459" i="8"/>
  <c r="E1459" i="31" s="1"/>
  <c r="G1451" i="8"/>
  <c r="J1451" i="8"/>
  <c r="E1451" i="31" s="1"/>
  <c r="G1443" i="8"/>
  <c r="J1443" i="8"/>
  <c r="E1443" i="31" s="1"/>
  <c r="G1435" i="8"/>
  <c r="J1435" i="8"/>
  <c r="E1435" i="31" s="1"/>
  <c r="G1427" i="8"/>
  <c r="J1427" i="8"/>
  <c r="E1427" i="31" s="1"/>
  <c r="G1419" i="8"/>
  <c r="J1419" i="8"/>
  <c r="E1419" i="31" s="1"/>
  <c r="G1411" i="8"/>
  <c r="J1411" i="8"/>
  <c r="E1411" i="31" s="1"/>
  <c r="G1403" i="8"/>
  <c r="J1403" i="8"/>
  <c r="E1403" i="31" s="1"/>
  <c r="G1395" i="8"/>
  <c r="J1395" i="8"/>
  <c r="E1395" i="31" s="1"/>
  <c r="G1387" i="8"/>
  <c r="J1387" i="8"/>
  <c r="E1387" i="31" s="1"/>
  <c r="G1379" i="8"/>
  <c r="J1379" i="8"/>
  <c r="E1379" i="31" s="1"/>
  <c r="G1371" i="8"/>
  <c r="J1371" i="8"/>
  <c r="E1371" i="31" s="1"/>
  <c r="G1363" i="8"/>
  <c r="J1363" i="8"/>
  <c r="E1363" i="31" s="1"/>
  <c r="J1851" i="8"/>
  <c r="E1851" i="31" s="1"/>
  <c r="J1843" i="8"/>
  <c r="E1843" i="31" s="1"/>
  <c r="J1837" i="8"/>
  <c r="E1837" i="31" s="1"/>
  <c r="J1821" i="8"/>
  <c r="E1821" i="31" s="1"/>
  <c r="J1805" i="8"/>
  <c r="E1805" i="31" s="1"/>
  <c r="J1773" i="8"/>
  <c r="E1773" i="31" s="1"/>
  <c r="J1757" i="8"/>
  <c r="E1757" i="31" s="1"/>
  <c r="J1741" i="8"/>
  <c r="E1741" i="31" s="1"/>
  <c r="J1709" i="8"/>
  <c r="E1709" i="31" s="1"/>
  <c r="J1693" i="8"/>
  <c r="E1693" i="31" s="1"/>
  <c r="G1829" i="8"/>
  <c r="G1789" i="8"/>
  <c r="G1749" i="8"/>
  <c r="G1725" i="8"/>
  <c r="G1701" i="8"/>
  <c r="G1677" i="8"/>
  <c r="G1637" i="8"/>
  <c r="J1637" i="8"/>
  <c r="E1637" i="31" s="1"/>
  <c r="G1613" i="8"/>
  <c r="J1613" i="8"/>
  <c r="E1613" i="31" s="1"/>
  <c r="G1589" i="8"/>
  <c r="J1589" i="8"/>
  <c r="E1589" i="31" s="1"/>
  <c r="G1581" i="8"/>
  <c r="J1581" i="8"/>
  <c r="E1581" i="31" s="1"/>
  <c r="G1557" i="8"/>
  <c r="J1557" i="8"/>
  <c r="E1557" i="31" s="1"/>
  <c r="G1549" i="8"/>
  <c r="J1549" i="8"/>
  <c r="E1549" i="31" s="1"/>
  <c r="G1541" i="8"/>
  <c r="J1541" i="8"/>
  <c r="E1541" i="31" s="1"/>
  <c r="G1493" i="8"/>
  <c r="J1493" i="8"/>
  <c r="E1493" i="31" s="1"/>
  <c r="F1493" i="31" s="1"/>
  <c r="G1469" i="8"/>
  <c r="J1469" i="8"/>
  <c r="E1469" i="31" s="1"/>
  <c r="G1429" i="8"/>
  <c r="J1429" i="8"/>
  <c r="E1429" i="31" s="1"/>
  <c r="G1381" i="8"/>
  <c r="J1381" i="8"/>
  <c r="E1381" i="31" s="1"/>
  <c r="G1858" i="8"/>
  <c r="G1850" i="8"/>
  <c r="J1850" i="8"/>
  <c r="E1850" i="31" s="1"/>
  <c r="G1842" i="8"/>
  <c r="J1842" i="8"/>
  <c r="E1842" i="31" s="1"/>
  <c r="G1834" i="8"/>
  <c r="J1834" i="8"/>
  <c r="E1834" i="31" s="1"/>
  <c r="G1826" i="8"/>
  <c r="J1826" i="8"/>
  <c r="E1826" i="31" s="1"/>
  <c r="G1818" i="8"/>
  <c r="J1818" i="8"/>
  <c r="E1818" i="31" s="1"/>
  <c r="G1810" i="8"/>
  <c r="J1810" i="8"/>
  <c r="E1810" i="31" s="1"/>
  <c r="G1802" i="8"/>
  <c r="J1802" i="8"/>
  <c r="E1802" i="31" s="1"/>
  <c r="G1794" i="8"/>
  <c r="J1794" i="8"/>
  <c r="E1794" i="31" s="1"/>
  <c r="G1786" i="8"/>
  <c r="J1786" i="8"/>
  <c r="E1786" i="31" s="1"/>
  <c r="G1778" i="8"/>
  <c r="J1778" i="8"/>
  <c r="E1778" i="31" s="1"/>
  <c r="G1770" i="8"/>
  <c r="J1770" i="8"/>
  <c r="E1770" i="31" s="1"/>
  <c r="G1762" i="8"/>
  <c r="J1762" i="8"/>
  <c r="E1762" i="31" s="1"/>
  <c r="G1754" i="8"/>
  <c r="J1754" i="8"/>
  <c r="E1754" i="31" s="1"/>
  <c r="G1746" i="8"/>
  <c r="J1746" i="8"/>
  <c r="E1746" i="31" s="1"/>
  <c r="G1738" i="8"/>
  <c r="J1738" i="8"/>
  <c r="E1738" i="31" s="1"/>
  <c r="G1730" i="8"/>
  <c r="J1730" i="8"/>
  <c r="E1730" i="31" s="1"/>
  <c r="G1722" i="8"/>
  <c r="J1722" i="8"/>
  <c r="E1722" i="31" s="1"/>
  <c r="G1714" i="8"/>
  <c r="J1714" i="8"/>
  <c r="E1714" i="31" s="1"/>
  <c r="G1706" i="8"/>
  <c r="J1706" i="8"/>
  <c r="E1706" i="31" s="1"/>
  <c r="G1698" i="8"/>
  <c r="J1698" i="8"/>
  <c r="E1698" i="31" s="1"/>
  <c r="G1690" i="8"/>
  <c r="J1690" i="8"/>
  <c r="E1690" i="31" s="1"/>
  <c r="G1682" i="8"/>
  <c r="J1682" i="8"/>
  <c r="E1682" i="31" s="1"/>
  <c r="G1674" i="8"/>
  <c r="J1674" i="8"/>
  <c r="E1674" i="31" s="1"/>
  <c r="G1666" i="8"/>
  <c r="J1666" i="8"/>
  <c r="E1666" i="31" s="1"/>
  <c r="G1658" i="8"/>
  <c r="J1658" i="8"/>
  <c r="E1658" i="31" s="1"/>
  <c r="G1650" i="8"/>
  <c r="J1650" i="8"/>
  <c r="E1650" i="31" s="1"/>
  <c r="G1642" i="8"/>
  <c r="J1642" i="8"/>
  <c r="E1642" i="31" s="1"/>
  <c r="G1634" i="8"/>
  <c r="J1634" i="8"/>
  <c r="E1634" i="31" s="1"/>
  <c r="G1626" i="8"/>
  <c r="J1626" i="8"/>
  <c r="E1626" i="31" s="1"/>
  <c r="G1618" i="8"/>
  <c r="J1618" i="8"/>
  <c r="E1618" i="31" s="1"/>
  <c r="G1610" i="8"/>
  <c r="J1610" i="8"/>
  <c r="E1610" i="31" s="1"/>
  <c r="G1602" i="8"/>
  <c r="J1602" i="8"/>
  <c r="E1602" i="31" s="1"/>
  <c r="G1594" i="8"/>
  <c r="J1594" i="8"/>
  <c r="E1594" i="31" s="1"/>
  <c r="G1586" i="8"/>
  <c r="J1586" i="8"/>
  <c r="E1586" i="31" s="1"/>
  <c r="G1578" i="8"/>
  <c r="J1578" i="8"/>
  <c r="E1578" i="31" s="1"/>
  <c r="G1570" i="8"/>
  <c r="J1570" i="8"/>
  <c r="E1570" i="31" s="1"/>
  <c r="G1562" i="8"/>
  <c r="J1562" i="8"/>
  <c r="E1562" i="31" s="1"/>
  <c r="G1554" i="8"/>
  <c r="J1554" i="8"/>
  <c r="E1554" i="31" s="1"/>
  <c r="G1546" i="8"/>
  <c r="J1546" i="8"/>
  <c r="E1546" i="31" s="1"/>
  <c r="G1538" i="8"/>
  <c r="J1538" i="8"/>
  <c r="E1538" i="31" s="1"/>
  <c r="G1530" i="8"/>
  <c r="J1530" i="8"/>
  <c r="E1530" i="31" s="1"/>
  <c r="G1522" i="8"/>
  <c r="J1522" i="8"/>
  <c r="E1522" i="31" s="1"/>
  <c r="G1514" i="8"/>
  <c r="J1514" i="8"/>
  <c r="E1514" i="31" s="1"/>
  <c r="G1506" i="8"/>
  <c r="J1506" i="8"/>
  <c r="E1506" i="31" s="1"/>
  <c r="G1498" i="8"/>
  <c r="J1498" i="8"/>
  <c r="E1498" i="31" s="1"/>
  <c r="G1490" i="8"/>
  <c r="J1490" i="8"/>
  <c r="E1490" i="31" s="1"/>
  <c r="G1482" i="8"/>
  <c r="J1482" i="8"/>
  <c r="E1482" i="31" s="1"/>
  <c r="G1474" i="8"/>
  <c r="J1474" i="8"/>
  <c r="E1474" i="31" s="1"/>
  <c r="G1466" i="8"/>
  <c r="J1466" i="8"/>
  <c r="E1466" i="31" s="1"/>
  <c r="G1458" i="8"/>
  <c r="J1458" i="8"/>
  <c r="E1458" i="31" s="1"/>
  <c r="G1450" i="8"/>
  <c r="J1450" i="8"/>
  <c r="E1450" i="31" s="1"/>
  <c r="G1442" i="8"/>
  <c r="J1442" i="8"/>
  <c r="E1442" i="31" s="1"/>
  <c r="G1434" i="8"/>
  <c r="J1434" i="8"/>
  <c r="E1434" i="31" s="1"/>
  <c r="G1426" i="8"/>
  <c r="J1426" i="8"/>
  <c r="E1426" i="31" s="1"/>
  <c r="G1418" i="8"/>
  <c r="J1418" i="8"/>
  <c r="E1418" i="31" s="1"/>
  <c r="G1410" i="8"/>
  <c r="J1410" i="8"/>
  <c r="E1410" i="31" s="1"/>
  <c r="G1402" i="8"/>
  <c r="J1402" i="8"/>
  <c r="E1402" i="31" s="1"/>
  <c r="G1394" i="8"/>
  <c r="J1394" i="8"/>
  <c r="E1394" i="31" s="1"/>
  <c r="G1386" i="8"/>
  <c r="J1386" i="8"/>
  <c r="E1386" i="31" s="1"/>
  <c r="G1378" i="8"/>
  <c r="J1378" i="8"/>
  <c r="E1378" i="31" s="1"/>
  <c r="G1370" i="8"/>
  <c r="J1370" i="8"/>
  <c r="E1370" i="31" s="1"/>
  <c r="G1362" i="8"/>
  <c r="J1362" i="8"/>
  <c r="E1362" i="31" s="1"/>
  <c r="J1827" i="8"/>
  <c r="E1827" i="31" s="1"/>
  <c r="J1811" i="8"/>
  <c r="E1811" i="31" s="1"/>
  <c r="J1795" i="8"/>
  <c r="E1795" i="31" s="1"/>
  <c r="J1779" i="8"/>
  <c r="E1779" i="31" s="1"/>
  <c r="J1763" i="8"/>
  <c r="E1763" i="31" s="1"/>
  <c r="J1747" i="8"/>
  <c r="E1747" i="31" s="1"/>
  <c r="J1731" i="8"/>
  <c r="E1731" i="31" s="1"/>
  <c r="J1715" i="8"/>
  <c r="E1715" i="31" s="1"/>
  <c r="J1699" i="8"/>
  <c r="E1699" i="31" s="1"/>
  <c r="J1663" i="8"/>
  <c r="E1663" i="31" s="1"/>
  <c r="J1645" i="8"/>
  <c r="E1645" i="31" s="1"/>
  <c r="G1485" i="8"/>
  <c r="J1485" i="8"/>
  <c r="E1485" i="31" s="1"/>
  <c r="G1445" i="8"/>
  <c r="J1445" i="8"/>
  <c r="E1445" i="31" s="1"/>
  <c r="G1421" i="8"/>
  <c r="J1421" i="8"/>
  <c r="E1421" i="31" s="1"/>
  <c r="G1389" i="8"/>
  <c r="J1389" i="8"/>
  <c r="E1389" i="31" s="1"/>
  <c r="J1661" i="8"/>
  <c r="E1661" i="31" s="1"/>
  <c r="G1833" i="8"/>
  <c r="G1825" i="8"/>
  <c r="G1817" i="8"/>
  <c r="G1809" i="8"/>
  <c r="G1801" i="8"/>
  <c r="G1793" i="8"/>
  <c r="G1785" i="8"/>
  <c r="G1777" i="8"/>
  <c r="G1769" i="8"/>
  <c r="G1761" i="8"/>
  <c r="G1753" i="8"/>
  <c r="G1745" i="8"/>
  <c r="G1737" i="8"/>
  <c r="G1729" i="8"/>
  <c r="G1721" i="8"/>
  <c r="G1713" i="8"/>
  <c r="G1705" i="8"/>
  <c r="G1697" i="8"/>
  <c r="G1689" i="8"/>
  <c r="J1689" i="8"/>
  <c r="E1689" i="31" s="1"/>
  <c r="G1681" i="8"/>
  <c r="G1673" i="8"/>
  <c r="J1673" i="8"/>
  <c r="E1673" i="31" s="1"/>
  <c r="G1665" i="8"/>
  <c r="G1657" i="8"/>
  <c r="J1657" i="8"/>
  <c r="E1657" i="31" s="1"/>
  <c r="G1649" i="8"/>
  <c r="G1641" i="8"/>
  <c r="J1641" i="8"/>
  <c r="E1641" i="31" s="1"/>
  <c r="G1633" i="8"/>
  <c r="J1633" i="8"/>
  <c r="E1633" i="31" s="1"/>
  <c r="G1625" i="8"/>
  <c r="J1625" i="8"/>
  <c r="E1625" i="31" s="1"/>
  <c r="G1617" i="8"/>
  <c r="J1617" i="8"/>
  <c r="E1617" i="31" s="1"/>
  <c r="G1609" i="8"/>
  <c r="J1609" i="8"/>
  <c r="E1609" i="31" s="1"/>
  <c r="G1601" i="8"/>
  <c r="J1601" i="8"/>
  <c r="E1601" i="31" s="1"/>
  <c r="G1593" i="8"/>
  <c r="J1593" i="8"/>
  <c r="E1593" i="31" s="1"/>
  <c r="G1585" i="8"/>
  <c r="J1585" i="8"/>
  <c r="E1585" i="31" s="1"/>
  <c r="G1577" i="8"/>
  <c r="J1577" i="8"/>
  <c r="E1577" i="31" s="1"/>
  <c r="G1569" i="8"/>
  <c r="J1569" i="8"/>
  <c r="E1569" i="31" s="1"/>
  <c r="G1561" i="8"/>
  <c r="J1561" i="8"/>
  <c r="E1561" i="31" s="1"/>
  <c r="G1553" i="8"/>
  <c r="J1553" i="8"/>
  <c r="E1553" i="31" s="1"/>
  <c r="G1545" i="8"/>
  <c r="J1545" i="8"/>
  <c r="E1545" i="31" s="1"/>
  <c r="G1537" i="8"/>
  <c r="J1537" i="8"/>
  <c r="E1537" i="31" s="1"/>
  <c r="G1529" i="8"/>
  <c r="J1529" i="8"/>
  <c r="E1529" i="31" s="1"/>
  <c r="G1521" i="8"/>
  <c r="J1521" i="8"/>
  <c r="E1521" i="31" s="1"/>
  <c r="G1513" i="8"/>
  <c r="J1513" i="8"/>
  <c r="E1513" i="31" s="1"/>
  <c r="G1505" i="8"/>
  <c r="J1505" i="8"/>
  <c r="E1505" i="31" s="1"/>
  <c r="G1497" i="8"/>
  <c r="J1497" i="8"/>
  <c r="E1497" i="31" s="1"/>
  <c r="G1489" i="8"/>
  <c r="J1489" i="8"/>
  <c r="E1489" i="31" s="1"/>
  <c r="F1489" i="31" s="1"/>
  <c r="G1481" i="8"/>
  <c r="J1481" i="8"/>
  <c r="E1481" i="31" s="1"/>
  <c r="G1473" i="8"/>
  <c r="J1473" i="8"/>
  <c r="E1473" i="31" s="1"/>
  <c r="G1465" i="8"/>
  <c r="J1465" i="8"/>
  <c r="E1465" i="31" s="1"/>
  <c r="G1457" i="8"/>
  <c r="J1457" i="8"/>
  <c r="E1457" i="31" s="1"/>
  <c r="G1449" i="8"/>
  <c r="J1449" i="8"/>
  <c r="E1449" i="31" s="1"/>
  <c r="G1441" i="8"/>
  <c r="J1441" i="8"/>
  <c r="E1441" i="31" s="1"/>
  <c r="G1433" i="8"/>
  <c r="J1433" i="8"/>
  <c r="E1433" i="31" s="1"/>
  <c r="G1425" i="8"/>
  <c r="J1425" i="8"/>
  <c r="E1425" i="31" s="1"/>
  <c r="G1417" i="8"/>
  <c r="J1417" i="8"/>
  <c r="E1417" i="31" s="1"/>
  <c r="G1409" i="8"/>
  <c r="J1409" i="8"/>
  <c r="E1409" i="31" s="1"/>
  <c r="G1401" i="8"/>
  <c r="J1401" i="8"/>
  <c r="E1401" i="31" s="1"/>
  <c r="G1393" i="8"/>
  <c r="J1393" i="8"/>
  <c r="E1393" i="31" s="1"/>
  <c r="G1385" i="8"/>
  <c r="J1385" i="8"/>
  <c r="E1385" i="31" s="1"/>
  <c r="G1377" i="8"/>
  <c r="J1377" i="8"/>
  <c r="E1377" i="31" s="1"/>
  <c r="G1369" i="8"/>
  <c r="J1369" i="8"/>
  <c r="E1369" i="31" s="1"/>
  <c r="G1361" i="8"/>
  <c r="J1361" i="8"/>
  <c r="E1361" i="31" s="1"/>
  <c r="J1858" i="8"/>
  <c r="E1858" i="31" s="1"/>
  <c r="J1853" i="8"/>
  <c r="E1853" i="31" s="1"/>
  <c r="J1845" i="8"/>
  <c r="E1845" i="31" s="1"/>
  <c r="J1833" i="8"/>
  <c r="E1833" i="31" s="1"/>
  <c r="J1817" i="8"/>
  <c r="E1817" i="31" s="1"/>
  <c r="J1801" i="8"/>
  <c r="E1801" i="31" s="1"/>
  <c r="J1785" i="8"/>
  <c r="E1785" i="31" s="1"/>
  <c r="J1769" i="8"/>
  <c r="E1769" i="31" s="1"/>
  <c r="J1753" i="8"/>
  <c r="E1753" i="31" s="1"/>
  <c r="J1737" i="8"/>
  <c r="E1737" i="31" s="1"/>
  <c r="J1721" i="8"/>
  <c r="E1721" i="31" s="1"/>
  <c r="J1705" i="8"/>
  <c r="E1705" i="31" s="1"/>
  <c r="G1525" i="8"/>
  <c r="J1525" i="8"/>
  <c r="E1525" i="31" s="1"/>
  <c r="G1477" i="8"/>
  <c r="J1477" i="8"/>
  <c r="E1477" i="31" s="1"/>
  <c r="G1437" i="8"/>
  <c r="J1437" i="8"/>
  <c r="E1437" i="31" s="1"/>
  <c r="G1413" i="8"/>
  <c r="J1413" i="8"/>
  <c r="E1413" i="31" s="1"/>
  <c r="G1373" i="8"/>
  <c r="J1373" i="8"/>
  <c r="E1373" i="31" s="1"/>
  <c r="G1856" i="8"/>
  <c r="J1856" i="8"/>
  <c r="E1856" i="31" s="1"/>
  <c r="G1848" i="8"/>
  <c r="J1848" i="8"/>
  <c r="E1848" i="31" s="1"/>
  <c r="G1840" i="8"/>
  <c r="J1840" i="8"/>
  <c r="E1840" i="31" s="1"/>
  <c r="G1832" i="8"/>
  <c r="J1832" i="8"/>
  <c r="E1832" i="31" s="1"/>
  <c r="G1824" i="8"/>
  <c r="J1824" i="8"/>
  <c r="E1824" i="31" s="1"/>
  <c r="G1816" i="8"/>
  <c r="J1816" i="8"/>
  <c r="E1816" i="31" s="1"/>
  <c r="G1808" i="8"/>
  <c r="J1808" i="8"/>
  <c r="E1808" i="31" s="1"/>
  <c r="G1800" i="8"/>
  <c r="J1800" i="8"/>
  <c r="E1800" i="31" s="1"/>
  <c r="G1792" i="8"/>
  <c r="J1792" i="8"/>
  <c r="E1792" i="31" s="1"/>
  <c r="G1784" i="8"/>
  <c r="J1784" i="8"/>
  <c r="E1784" i="31" s="1"/>
  <c r="G1776" i="8"/>
  <c r="J1776" i="8"/>
  <c r="E1776" i="31" s="1"/>
  <c r="G1768" i="8"/>
  <c r="J1768" i="8"/>
  <c r="E1768" i="31" s="1"/>
  <c r="G1760" i="8"/>
  <c r="J1760" i="8"/>
  <c r="E1760" i="31" s="1"/>
  <c r="G1752" i="8"/>
  <c r="J1752" i="8"/>
  <c r="E1752" i="31" s="1"/>
  <c r="G1744" i="8"/>
  <c r="J1744" i="8"/>
  <c r="E1744" i="31" s="1"/>
  <c r="G1736" i="8"/>
  <c r="J1736" i="8"/>
  <c r="E1736" i="31" s="1"/>
  <c r="G1728" i="8"/>
  <c r="J1728" i="8"/>
  <c r="E1728" i="31" s="1"/>
  <c r="G1720" i="8"/>
  <c r="J1720" i="8"/>
  <c r="E1720" i="31" s="1"/>
  <c r="G1712" i="8"/>
  <c r="J1712" i="8"/>
  <c r="E1712" i="31" s="1"/>
  <c r="G1704" i="8"/>
  <c r="J1704" i="8"/>
  <c r="E1704" i="31" s="1"/>
  <c r="G1696" i="8"/>
  <c r="J1696" i="8"/>
  <c r="E1696" i="31" s="1"/>
  <c r="G1688" i="8"/>
  <c r="J1688" i="8"/>
  <c r="E1688" i="31" s="1"/>
  <c r="G1680" i="8"/>
  <c r="J1680" i="8"/>
  <c r="E1680" i="31" s="1"/>
  <c r="G1672" i="8"/>
  <c r="J1672" i="8"/>
  <c r="E1672" i="31" s="1"/>
  <c r="G1664" i="8"/>
  <c r="J1664" i="8"/>
  <c r="E1664" i="31" s="1"/>
  <c r="G1656" i="8"/>
  <c r="J1656" i="8"/>
  <c r="E1656" i="31" s="1"/>
  <c r="G1648" i="8"/>
  <c r="J1648" i="8"/>
  <c r="E1648" i="31" s="1"/>
  <c r="G1640" i="8"/>
  <c r="J1640" i="8"/>
  <c r="E1640" i="31" s="1"/>
  <c r="G1632" i="8"/>
  <c r="J1632" i="8"/>
  <c r="E1632" i="31" s="1"/>
  <c r="G1624" i="8"/>
  <c r="J1624" i="8"/>
  <c r="E1624" i="31" s="1"/>
  <c r="G1616" i="8"/>
  <c r="J1616" i="8"/>
  <c r="E1616" i="31" s="1"/>
  <c r="G1608" i="8"/>
  <c r="J1608" i="8"/>
  <c r="E1608" i="31" s="1"/>
  <c r="G1600" i="8"/>
  <c r="J1600" i="8"/>
  <c r="E1600" i="31" s="1"/>
  <c r="G1592" i="8"/>
  <c r="J1592" i="8"/>
  <c r="E1592" i="31" s="1"/>
  <c r="G1584" i="8"/>
  <c r="J1584" i="8"/>
  <c r="E1584" i="31" s="1"/>
  <c r="G1576" i="8"/>
  <c r="J1576" i="8"/>
  <c r="E1576" i="31" s="1"/>
  <c r="G1568" i="8"/>
  <c r="J1568" i="8"/>
  <c r="E1568" i="31" s="1"/>
  <c r="G1560" i="8"/>
  <c r="J1560" i="8"/>
  <c r="E1560" i="31" s="1"/>
  <c r="G1552" i="8"/>
  <c r="J1552" i="8"/>
  <c r="E1552" i="31" s="1"/>
  <c r="G1544" i="8"/>
  <c r="J1544" i="8"/>
  <c r="E1544" i="31" s="1"/>
  <c r="G1536" i="8"/>
  <c r="J1536" i="8"/>
  <c r="E1536" i="31" s="1"/>
  <c r="G1528" i="8"/>
  <c r="J1528" i="8"/>
  <c r="E1528" i="31" s="1"/>
  <c r="G1520" i="8"/>
  <c r="J1520" i="8"/>
  <c r="E1520" i="31" s="1"/>
  <c r="G1512" i="8"/>
  <c r="J1512" i="8"/>
  <c r="E1512" i="31" s="1"/>
  <c r="G1504" i="8"/>
  <c r="J1504" i="8"/>
  <c r="E1504" i="31" s="1"/>
  <c r="G1496" i="8"/>
  <c r="J1496" i="8"/>
  <c r="E1496" i="31" s="1"/>
  <c r="G1488" i="8"/>
  <c r="J1488" i="8"/>
  <c r="E1488" i="31" s="1"/>
  <c r="G1480" i="8"/>
  <c r="J1480" i="8"/>
  <c r="E1480" i="31" s="1"/>
  <c r="F1480" i="31" s="1"/>
  <c r="G1472" i="8"/>
  <c r="J1472" i="8"/>
  <c r="E1472" i="31" s="1"/>
  <c r="G1464" i="8"/>
  <c r="J1464" i="8"/>
  <c r="E1464" i="31" s="1"/>
  <c r="G1456" i="8"/>
  <c r="J1456" i="8"/>
  <c r="E1456" i="31" s="1"/>
  <c r="G1448" i="8"/>
  <c r="J1448" i="8"/>
  <c r="E1448" i="31" s="1"/>
  <c r="G1440" i="8"/>
  <c r="J1440" i="8"/>
  <c r="E1440" i="31" s="1"/>
  <c r="G1432" i="8"/>
  <c r="J1432" i="8"/>
  <c r="E1432" i="31" s="1"/>
  <c r="G1424" i="8"/>
  <c r="J1424" i="8"/>
  <c r="E1424" i="31" s="1"/>
  <c r="G1416" i="8"/>
  <c r="J1416" i="8"/>
  <c r="E1416" i="31" s="1"/>
  <c r="G1408" i="8"/>
  <c r="J1408" i="8"/>
  <c r="E1408" i="31" s="1"/>
  <c r="G1400" i="8"/>
  <c r="J1400" i="8"/>
  <c r="E1400" i="31" s="1"/>
  <c r="G1392" i="8"/>
  <c r="J1392" i="8"/>
  <c r="E1392" i="31" s="1"/>
  <c r="G1384" i="8"/>
  <c r="J1384" i="8"/>
  <c r="E1384" i="31" s="1"/>
  <c r="G1376" i="8"/>
  <c r="J1376" i="8"/>
  <c r="E1376" i="31" s="1"/>
  <c r="G1368" i="8"/>
  <c r="J1368" i="8"/>
  <c r="E1368" i="31" s="1"/>
  <c r="G1360" i="8"/>
  <c r="J1360" i="8"/>
  <c r="E1360" i="31" s="1"/>
  <c r="J1924" i="8"/>
  <c r="E1924" i="31" s="1"/>
  <c r="J1922" i="8"/>
  <c r="E1922" i="31" s="1"/>
  <c r="J1920" i="8"/>
  <c r="E1920" i="31" s="1"/>
  <c r="J1918" i="8"/>
  <c r="E1918" i="31" s="1"/>
  <c r="J1916" i="8"/>
  <c r="E1916" i="31" s="1"/>
  <c r="J1914" i="8"/>
  <c r="E1914" i="31" s="1"/>
  <c r="J1912" i="8"/>
  <c r="E1912" i="31" s="1"/>
  <c r="J1910" i="8"/>
  <c r="E1910" i="31" s="1"/>
  <c r="J1908" i="8"/>
  <c r="E1908" i="31" s="1"/>
  <c r="J1906" i="8"/>
  <c r="E1906" i="31" s="1"/>
  <c r="J1904" i="8"/>
  <c r="E1904" i="31" s="1"/>
  <c r="J1902" i="8"/>
  <c r="E1902" i="31" s="1"/>
  <c r="J1900" i="8"/>
  <c r="E1900" i="31" s="1"/>
  <c r="J1898" i="8"/>
  <c r="E1898" i="31" s="1"/>
  <c r="J1896" i="8"/>
  <c r="E1896" i="31" s="1"/>
  <c r="J1894" i="8"/>
  <c r="E1894" i="31" s="1"/>
  <c r="J1892" i="8"/>
  <c r="E1892" i="31" s="1"/>
  <c r="J1890" i="8"/>
  <c r="E1890" i="31" s="1"/>
  <c r="J1888" i="8"/>
  <c r="E1888" i="31" s="1"/>
  <c r="J1886" i="8"/>
  <c r="E1886" i="31" s="1"/>
  <c r="J1884" i="8"/>
  <c r="E1884" i="31" s="1"/>
  <c r="J1882" i="8"/>
  <c r="E1882" i="31" s="1"/>
  <c r="J1880" i="8"/>
  <c r="E1880" i="31" s="1"/>
  <c r="J1878" i="8"/>
  <c r="E1878" i="31" s="1"/>
  <c r="J1876" i="8"/>
  <c r="E1876" i="31" s="1"/>
  <c r="J1874" i="8"/>
  <c r="E1874" i="31" s="1"/>
  <c r="J1872" i="8"/>
  <c r="E1872" i="31" s="1"/>
  <c r="J1870" i="8"/>
  <c r="E1870" i="31" s="1"/>
  <c r="J1868" i="8"/>
  <c r="E1868" i="31" s="1"/>
  <c r="J1866" i="8"/>
  <c r="E1866" i="31" s="1"/>
  <c r="J1864" i="8"/>
  <c r="E1864" i="31" s="1"/>
  <c r="J1862" i="8"/>
  <c r="E1862" i="31" s="1"/>
  <c r="J1860" i="8"/>
  <c r="E1860" i="31" s="1"/>
  <c r="J1839" i="8"/>
  <c r="E1839" i="31" s="1"/>
  <c r="J1823" i="8"/>
  <c r="E1823" i="31" s="1"/>
  <c r="J1807" i="8"/>
  <c r="E1807" i="31" s="1"/>
  <c r="J1791" i="8"/>
  <c r="E1791" i="31" s="1"/>
  <c r="J1775" i="8"/>
  <c r="E1775" i="31" s="1"/>
  <c r="J1759" i="8"/>
  <c r="E1759" i="31" s="1"/>
  <c r="J1743" i="8"/>
  <c r="E1743" i="31" s="1"/>
  <c r="J1727" i="8"/>
  <c r="E1727" i="31" s="1"/>
  <c r="J1711" i="8"/>
  <c r="E1711" i="31" s="1"/>
  <c r="J1695" i="8"/>
  <c r="E1695" i="31" s="1"/>
  <c r="J1677" i="8"/>
  <c r="E1677" i="31" s="1"/>
  <c r="J1355" i="8"/>
  <c r="E1355" i="31" s="1"/>
  <c r="J1354" i="8"/>
  <c r="E1354" i="31" s="1"/>
  <c r="J1353" i="8"/>
  <c r="E1353" i="31" s="1"/>
  <c r="J1352" i="8"/>
  <c r="E1352" i="31" s="1"/>
  <c r="J1351" i="8"/>
  <c r="E1351" i="31" s="1"/>
  <c r="J1350" i="8"/>
  <c r="E1350" i="31" s="1"/>
  <c r="J1349" i="8"/>
  <c r="E1349" i="31" s="1"/>
  <c r="J1348" i="8"/>
  <c r="E1348" i="31" s="1"/>
  <c r="J1347" i="8"/>
  <c r="E1347" i="31" s="1"/>
  <c r="J1346" i="8"/>
  <c r="E1346" i="31" s="1"/>
  <c r="J1345" i="8"/>
  <c r="E1345" i="31" s="1"/>
  <c r="J1344" i="8"/>
  <c r="E1344" i="31" s="1"/>
  <c r="J1343" i="8"/>
  <c r="E1343" i="31" s="1"/>
  <c r="J1342" i="8"/>
  <c r="E1342" i="31" s="1"/>
  <c r="J1341" i="8"/>
  <c r="E1341" i="31" s="1"/>
  <c r="J1340" i="8"/>
  <c r="E1340" i="31" s="1"/>
  <c r="J1339" i="8"/>
  <c r="E1339" i="31" s="1"/>
  <c r="J1338" i="8"/>
  <c r="E1338" i="31" s="1"/>
  <c r="J1337" i="8"/>
  <c r="E1337" i="31" s="1"/>
  <c r="J1336" i="8"/>
  <c r="E1336" i="31" s="1"/>
  <c r="J1335" i="8"/>
  <c r="E1335" i="31" s="1"/>
  <c r="J1334" i="8"/>
  <c r="E1334" i="31" s="1"/>
  <c r="J1333" i="8"/>
  <c r="E1333" i="31" s="1"/>
  <c r="J1332" i="8"/>
  <c r="E1332" i="31" s="1"/>
  <c r="J1331" i="8"/>
  <c r="E1331" i="31" s="1"/>
  <c r="J1330" i="8"/>
  <c r="E1330" i="31" s="1"/>
  <c r="J1329" i="8"/>
  <c r="E1329" i="31" s="1"/>
  <c r="J1328" i="8"/>
  <c r="E1328" i="31" s="1"/>
  <c r="J1327" i="8"/>
  <c r="E1327" i="31" s="1"/>
  <c r="J1326" i="8"/>
  <c r="E1326" i="31" s="1"/>
  <c r="J1325" i="8"/>
  <c r="E1325" i="31" s="1"/>
  <c r="J1324" i="8"/>
  <c r="E1324" i="31" s="1"/>
  <c r="J1323" i="8"/>
  <c r="E1323" i="31" s="1"/>
  <c r="J1322" i="8"/>
  <c r="E1322" i="31" s="1"/>
  <c r="J1321" i="8"/>
  <c r="E1321" i="31" s="1"/>
  <c r="J1320" i="8"/>
  <c r="E1320" i="31" s="1"/>
  <c r="J1319" i="8"/>
  <c r="E1319" i="31" s="1"/>
  <c r="J1318" i="8"/>
  <c r="E1318" i="31" s="1"/>
  <c r="J1317" i="8"/>
  <c r="E1317" i="31" s="1"/>
  <c r="J1316" i="8"/>
  <c r="E1316" i="31" s="1"/>
  <c r="J1315" i="8"/>
  <c r="E1315" i="31" s="1"/>
  <c r="J1314" i="8"/>
  <c r="E1314" i="31" s="1"/>
  <c r="J1313" i="8"/>
  <c r="E1313" i="31" s="1"/>
  <c r="J1312" i="8"/>
  <c r="E1312" i="31" s="1"/>
  <c r="J1311" i="8"/>
  <c r="E1311" i="31" s="1"/>
  <c r="J1310" i="8"/>
  <c r="E1310" i="31" s="1"/>
  <c r="J1309" i="8"/>
  <c r="E1309" i="31" s="1"/>
  <c r="J1308" i="8"/>
  <c r="E1308" i="31" s="1"/>
  <c r="J1307" i="8"/>
  <c r="E1307" i="31" s="1"/>
  <c r="J1306" i="8"/>
  <c r="E1306" i="31" s="1"/>
  <c r="J1305" i="8"/>
  <c r="E1305" i="31" s="1"/>
  <c r="J1304" i="8"/>
  <c r="E1304" i="31" s="1"/>
  <c r="J1303" i="8"/>
  <c r="E1303" i="31" s="1"/>
  <c r="J1302" i="8"/>
  <c r="E1302" i="31" s="1"/>
  <c r="J1301" i="8"/>
  <c r="E1301" i="31" s="1"/>
  <c r="J1300" i="8"/>
  <c r="E1300" i="31" s="1"/>
  <c r="J1299" i="8"/>
  <c r="E1299" i="31" s="1"/>
  <c r="J1298" i="8"/>
  <c r="E1298" i="31" s="1"/>
  <c r="J1297" i="8"/>
  <c r="E1297" i="31" s="1"/>
  <c r="J1296" i="8"/>
  <c r="E1296" i="31" s="1"/>
  <c r="J1295" i="8"/>
  <c r="E1295" i="31" s="1"/>
  <c r="J1294" i="8"/>
  <c r="E1294" i="31" s="1"/>
  <c r="J1293" i="8"/>
  <c r="E1293" i="31" s="1"/>
  <c r="J1292" i="8"/>
  <c r="E1292" i="31" s="1"/>
  <c r="J1291" i="8"/>
  <c r="E1291" i="31" s="1"/>
  <c r="J1290" i="8"/>
  <c r="E1290" i="31" s="1"/>
  <c r="J1289" i="8"/>
  <c r="E1289" i="31" s="1"/>
  <c r="J1288" i="8"/>
  <c r="E1288" i="31" s="1"/>
  <c r="J1287" i="8"/>
  <c r="E1287" i="31" s="1"/>
  <c r="J1286" i="8"/>
  <c r="E1286" i="31" s="1"/>
  <c r="J1285" i="8"/>
  <c r="E1285" i="31" s="1"/>
  <c r="J1284" i="8"/>
  <c r="E1284" i="31" s="1"/>
  <c r="J1283" i="8"/>
  <c r="E1283" i="31" s="1"/>
  <c r="J1282" i="8"/>
  <c r="E1282" i="31" s="1"/>
  <c r="J1281" i="8"/>
  <c r="E1281" i="31" s="1"/>
  <c r="J1280" i="8"/>
  <c r="E1280" i="31" s="1"/>
  <c r="J1279" i="8"/>
  <c r="E1279" i="31" s="1"/>
  <c r="J1278" i="8"/>
  <c r="E1278" i="31" s="1"/>
  <c r="J1277" i="8"/>
  <c r="E1277" i="31" s="1"/>
  <c r="J1276" i="8"/>
  <c r="E1276" i="31" s="1"/>
  <c r="J1275" i="8"/>
  <c r="E1275" i="31" s="1"/>
  <c r="J1274" i="8"/>
  <c r="E1274" i="31" s="1"/>
  <c r="J1273" i="8"/>
  <c r="E1273" i="31" s="1"/>
  <c r="J1272" i="8"/>
  <c r="E1272" i="31" s="1"/>
  <c r="J1271" i="8"/>
  <c r="E1271" i="31" s="1"/>
  <c r="J1270" i="8"/>
  <c r="E1270" i="31" s="1"/>
  <c r="J1269" i="8"/>
  <c r="E1269" i="31" s="1"/>
  <c r="J1268" i="8"/>
  <c r="E1268" i="31" s="1"/>
  <c r="J1267" i="8"/>
  <c r="E1267" i="31" s="1"/>
  <c r="J1266" i="8"/>
  <c r="E1266" i="31" s="1"/>
  <c r="J1265" i="8"/>
  <c r="E1265" i="31" s="1"/>
  <c r="J1264" i="8"/>
  <c r="E1264" i="31" s="1"/>
  <c r="J1263" i="8"/>
  <c r="E1263" i="31" s="1"/>
  <c r="J1262" i="8"/>
  <c r="E1262" i="31" s="1"/>
  <c r="J1261" i="8"/>
  <c r="E1261" i="31" s="1"/>
  <c r="J1260" i="8"/>
  <c r="E1260" i="31" s="1"/>
  <c r="J1259" i="8"/>
  <c r="E1259" i="31" s="1"/>
  <c r="J1258" i="8"/>
  <c r="E1258" i="31" s="1"/>
  <c r="J1257" i="8"/>
  <c r="E1257" i="31" s="1"/>
  <c r="J1256" i="8"/>
  <c r="E1256" i="31" s="1"/>
  <c r="J1255" i="8"/>
  <c r="E1255" i="31" s="1"/>
  <c r="J1254" i="8"/>
  <c r="E1254" i="31" s="1"/>
  <c r="J1253" i="8"/>
  <c r="E1253" i="31" s="1"/>
  <c r="J1252" i="8"/>
  <c r="E1252" i="31" s="1"/>
  <c r="J1251" i="8"/>
  <c r="E1251" i="31" s="1"/>
  <c r="J1250" i="8"/>
  <c r="E1250" i="31" s="1"/>
  <c r="J1249" i="8"/>
  <c r="E1249" i="31" s="1"/>
  <c r="J1248" i="8"/>
  <c r="E1248" i="31" s="1"/>
  <c r="J1247" i="8"/>
  <c r="E1247" i="31" s="1"/>
  <c r="J1246" i="8"/>
  <c r="E1246" i="31" s="1"/>
  <c r="J1245" i="8"/>
  <c r="E1245" i="31" s="1"/>
  <c r="J1244" i="8"/>
  <c r="E1244" i="31" s="1"/>
  <c r="J1243" i="8"/>
  <c r="E1243" i="31" s="1"/>
  <c r="J1242" i="8"/>
  <c r="E1242" i="31" s="1"/>
  <c r="J1241" i="8"/>
  <c r="E1241" i="31" s="1"/>
  <c r="J1240" i="8"/>
  <c r="E1240" i="31" s="1"/>
  <c r="J1239" i="8"/>
  <c r="E1239" i="31" s="1"/>
  <c r="J1238" i="8"/>
  <c r="E1238" i="31" s="1"/>
  <c r="J1237" i="8"/>
  <c r="E1237" i="31" s="1"/>
  <c r="J1236" i="8"/>
  <c r="E1236" i="31" s="1"/>
  <c r="J1235" i="8"/>
  <c r="E1235" i="31" s="1"/>
  <c r="J1234" i="8"/>
  <c r="E1234" i="31" s="1"/>
  <c r="J1233" i="8"/>
  <c r="E1233" i="31" s="1"/>
  <c r="J1231" i="8"/>
  <c r="E1231" i="31" s="1"/>
  <c r="J1232" i="8"/>
  <c r="E1232" i="31" s="1"/>
  <c r="J1230" i="8"/>
  <c r="E1230" i="31" s="1"/>
  <c r="J1229" i="8"/>
  <c r="E1229" i="31" s="1"/>
  <c r="J1228" i="8"/>
  <c r="E1228" i="31" s="1"/>
  <c r="J1227" i="8"/>
  <c r="E1227" i="31" s="1"/>
  <c r="J1226" i="8"/>
  <c r="E1226" i="31" s="1"/>
  <c r="J1225" i="8"/>
  <c r="E1225" i="31" s="1"/>
  <c r="J1224" i="8"/>
  <c r="E1224" i="31" s="1"/>
  <c r="J1223" i="8"/>
  <c r="E1223" i="31" s="1"/>
  <c r="J1222" i="8"/>
  <c r="E1222" i="31" s="1"/>
  <c r="J1221" i="8"/>
  <c r="E1221" i="31" s="1"/>
  <c r="J1220" i="8"/>
  <c r="E1220" i="31" s="1"/>
  <c r="J1219" i="8"/>
  <c r="E1219" i="31" s="1"/>
  <c r="J1218" i="8"/>
  <c r="E1218" i="31" s="1"/>
  <c r="J1217" i="8"/>
  <c r="E1217" i="31" s="1"/>
  <c r="J1216" i="8"/>
  <c r="E1216" i="31" s="1"/>
  <c r="J1215" i="8"/>
  <c r="E1215" i="31" s="1"/>
  <c r="J1214" i="8"/>
  <c r="E1214" i="31" s="1"/>
  <c r="J1213" i="8"/>
  <c r="E1213" i="31" s="1"/>
  <c r="J1212" i="8"/>
  <c r="E1212" i="31" s="1"/>
  <c r="J1211" i="8"/>
  <c r="E1211" i="31" s="1"/>
  <c r="J1210" i="8"/>
  <c r="E1210" i="31" s="1"/>
  <c r="J1209" i="8"/>
  <c r="E1209" i="31" s="1"/>
  <c r="J1208" i="8"/>
  <c r="E1208" i="31" s="1"/>
  <c r="J1207" i="8"/>
  <c r="E1207" i="31" s="1"/>
  <c r="J1206" i="8"/>
  <c r="E1206" i="31" s="1"/>
  <c r="J1205" i="8"/>
  <c r="E1205" i="31" s="1"/>
  <c r="J1204" i="8"/>
  <c r="E1204" i="31" s="1"/>
  <c r="J1203" i="8"/>
  <c r="E1203" i="31" s="1"/>
  <c r="J1202" i="8"/>
  <c r="E1202" i="31" s="1"/>
  <c r="J1201" i="8"/>
  <c r="E1201" i="31" s="1"/>
  <c r="J1200" i="8"/>
  <c r="E1200" i="31" s="1"/>
  <c r="J1199" i="8"/>
  <c r="E1199" i="31" s="1"/>
  <c r="J1198" i="8"/>
  <c r="E1198" i="31" s="1"/>
  <c r="J1197" i="8"/>
  <c r="E1197" i="31" s="1"/>
  <c r="J1196" i="8"/>
  <c r="E1196" i="31" s="1"/>
  <c r="J1195" i="8"/>
  <c r="E1195" i="31" s="1"/>
  <c r="J1194" i="8"/>
  <c r="E1194" i="31" s="1"/>
  <c r="J1193" i="8"/>
  <c r="E1193" i="31" s="1"/>
  <c r="J1192" i="8"/>
  <c r="E1192" i="31" s="1"/>
  <c r="J1191" i="8"/>
  <c r="E1191" i="31" s="1"/>
  <c r="J1190" i="8"/>
  <c r="E1190" i="31" s="1"/>
  <c r="J1189" i="8"/>
  <c r="E1189" i="31" s="1"/>
  <c r="J1188" i="8"/>
  <c r="E1188" i="31" s="1"/>
  <c r="J1187" i="8"/>
  <c r="E1187" i="31" s="1"/>
  <c r="J1185" i="8"/>
  <c r="E1185" i="31" s="1"/>
  <c r="J1186" i="8"/>
  <c r="E1186" i="31" s="1"/>
  <c r="J1184" i="8"/>
  <c r="E1184" i="31" s="1"/>
  <c r="J1183" i="8"/>
  <c r="E1183" i="31" s="1"/>
  <c r="J1182" i="8"/>
  <c r="E1182" i="31" s="1"/>
  <c r="J1181" i="8"/>
  <c r="E1181" i="31" s="1"/>
  <c r="J1180" i="8"/>
  <c r="E1180" i="31" s="1"/>
  <c r="J1179" i="8"/>
  <c r="E1179" i="31" s="1"/>
  <c r="J1178" i="8"/>
  <c r="E1178" i="31" s="1"/>
  <c r="J1177" i="8"/>
  <c r="E1177" i="31" s="1"/>
  <c r="J1176" i="8"/>
  <c r="E1176" i="31" s="1"/>
  <c r="J1175" i="8"/>
  <c r="E1175" i="31" s="1"/>
  <c r="J1174" i="8"/>
  <c r="E1174" i="31" s="1"/>
  <c r="J1172" i="8"/>
  <c r="E1172" i="31" s="1"/>
  <c r="J1173" i="8"/>
  <c r="E1173" i="31" s="1"/>
  <c r="J1171" i="8"/>
  <c r="E1171" i="31" s="1"/>
  <c r="J1170" i="8"/>
  <c r="E1170" i="31" s="1"/>
  <c r="J1169" i="8"/>
  <c r="E1169" i="31" s="1"/>
  <c r="J1168" i="8"/>
  <c r="E1168" i="31" s="1"/>
  <c r="J1167" i="8"/>
  <c r="E1167" i="31" s="1"/>
  <c r="J1166" i="8"/>
  <c r="E1166" i="31" s="1"/>
  <c r="J1165" i="8"/>
  <c r="E1165" i="31" s="1"/>
  <c r="J1164" i="8"/>
  <c r="E1164" i="31" s="1"/>
  <c r="J1163" i="8"/>
  <c r="E1163" i="31" s="1"/>
  <c r="J1162" i="8"/>
  <c r="E1162" i="31" s="1"/>
  <c r="J1161" i="8"/>
  <c r="E1161" i="31" s="1"/>
  <c r="J1159" i="8"/>
  <c r="E1159" i="31" s="1"/>
  <c r="J1160" i="8"/>
  <c r="E1160" i="31" s="1"/>
  <c r="J1158" i="8"/>
  <c r="E1158" i="31" s="1"/>
  <c r="J1157" i="8"/>
  <c r="E1157" i="31" s="1"/>
  <c r="J1156" i="8"/>
  <c r="E1156" i="31" s="1"/>
  <c r="J1155" i="8"/>
  <c r="E1155" i="31" s="1"/>
  <c r="J1154" i="8"/>
  <c r="E1154" i="31" s="1"/>
  <c r="J1153" i="8"/>
  <c r="E1153" i="31" s="1"/>
  <c r="J1152" i="8"/>
  <c r="E1152" i="31" s="1"/>
  <c r="J1151" i="8"/>
  <c r="E1151" i="31" s="1"/>
  <c r="J1150" i="8"/>
  <c r="E1150" i="31" s="1"/>
  <c r="J1149" i="8"/>
  <c r="E1149" i="31" s="1"/>
  <c r="J1148" i="8"/>
  <c r="E1148" i="31" s="1"/>
  <c r="J1147" i="8"/>
  <c r="E1147" i="31" s="1"/>
  <c r="J1146" i="8"/>
  <c r="E1146" i="31" s="1"/>
  <c r="J1145" i="8"/>
  <c r="E1145" i="31" s="1"/>
  <c r="J1144" i="8"/>
  <c r="E1144" i="31" s="1"/>
  <c r="J1143" i="8"/>
  <c r="E1143" i="31" s="1"/>
  <c r="J1142" i="8"/>
  <c r="E1142" i="31" s="1"/>
  <c r="J1141" i="8"/>
  <c r="E1141" i="31" s="1"/>
  <c r="J1140" i="8"/>
  <c r="E1140" i="31" s="1"/>
  <c r="J1139" i="8"/>
  <c r="E1139" i="31" s="1"/>
  <c r="J1138" i="8"/>
  <c r="E1138" i="31" s="1"/>
  <c r="J1137" i="8"/>
  <c r="E1137" i="31" s="1"/>
  <c r="J1136" i="8"/>
  <c r="E1136" i="31" s="1"/>
  <c r="F1136" i="31" s="1"/>
  <c r="J1135" i="8"/>
  <c r="E1135" i="31" s="1"/>
  <c r="J1134" i="8"/>
  <c r="E1134" i="31" s="1"/>
  <c r="J1133" i="8"/>
  <c r="E1133" i="31" s="1"/>
  <c r="J1132" i="8"/>
  <c r="E1132" i="31" s="1"/>
  <c r="J1131" i="8"/>
  <c r="E1131" i="31" s="1"/>
  <c r="J1130" i="8"/>
  <c r="E1130" i="31" s="1"/>
  <c r="J1129" i="8"/>
  <c r="E1129" i="31" s="1"/>
  <c r="J1128" i="8"/>
  <c r="E1128" i="31" s="1"/>
  <c r="J1127" i="8"/>
  <c r="E1127" i="31" s="1"/>
  <c r="J1126" i="8"/>
  <c r="E1126" i="31" s="1"/>
  <c r="J1125" i="8"/>
  <c r="E1125" i="31" s="1"/>
  <c r="J1124" i="8"/>
  <c r="E1124" i="31" s="1"/>
  <c r="J1123" i="8"/>
  <c r="E1123" i="31" s="1"/>
  <c r="J1122" i="8"/>
  <c r="E1122" i="31" s="1"/>
  <c r="J1121" i="8"/>
  <c r="E1121" i="31" s="1"/>
  <c r="J1120" i="8"/>
  <c r="E1120" i="31" s="1"/>
  <c r="J1119" i="8"/>
  <c r="E1119" i="31" s="1"/>
  <c r="J1118" i="8"/>
  <c r="E1118" i="31" s="1"/>
  <c r="J1117" i="8"/>
  <c r="E1117" i="31" s="1"/>
  <c r="J1116" i="8"/>
  <c r="E1116" i="31" s="1"/>
  <c r="J1115" i="8"/>
  <c r="E1115" i="31" s="1"/>
  <c r="J1114" i="8"/>
  <c r="E1114" i="31" s="1"/>
  <c r="J1113" i="8"/>
  <c r="E1113" i="31" s="1"/>
  <c r="J1112" i="8"/>
  <c r="E1112" i="31" s="1"/>
  <c r="J1111" i="8"/>
  <c r="E1111" i="31" s="1"/>
  <c r="J1110" i="8"/>
  <c r="E1110" i="31" s="1"/>
  <c r="J1108" i="8"/>
  <c r="E1108" i="31" s="1"/>
  <c r="J1109" i="8"/>
  <c r="E1109" i="31" s="1"/>
  <c r="J1107" i="8"/>
  <c r="E1107" i="31" s="1"/>
  <c r="J1105" i="8"/>
  <c r="E1105" i="31" s="1"/>
  <c r="J1106" i="8"/>
  <c r="E1106" i="31" s="1"/>
  <c r="J1104" i="8"/>
  <c r="E1104" i="31" s="1"/>
  <c r="G1103" i="8"/>
  <c r="J1103" i="8"/>
  <c r="E1103" i="31" s="1"/>
  <c r="I1565" i="31" l="1"/>
  <c r="J1565" i="31"/>
  <c r="J1136" i="31"/>
  <c r="I1136" i="31"/>
  <c r="J1489" i="31"/>
  <c r="I1489" i="31"/>
  <c r="J1493" i="31"/>
  <c r="I1493" i="31"/>
  <c r="I1480" i="31"/>
  <c r="J1480" i="31"/>
  <c r="I1957" i="31"/>
  <c r="J1957" i="31"/>
  <c r="J2088" i="31"/>
  <c r="I2088" i="31"/>
  <c r="J2189" i="31"/>
  <c r="I2189" i="31"/>
  <c r="J1994" i="31"/>
  <c r="I1994" i="31"/>
  <c r="I2061" i="31"/>
  <c r="J2061" i="31"/>
  <c r="I2154" i="31"/>
  <c r="J2154" i="31"/>
  <c r="I2155" i="31"/>
  <c r="J2155" i="31"/>
  <c r="J1985" i="31"/>
  <c r="I1985" i="31"/>
  <c r="I2024" i="31"/>
  <c r="J2024" i="31"/>
  <c r="J2023" i="31"/>
  <c r="I2023" i="31"/>
  <c r="J2092" i="31"/>
  <c r="I2092" i="31"/>
  <c r="F1163" i="31"/>
  <c r="L1163" i="31"/>
  <c r="N1163" i="31" s="1"/>
  <c r="P1163" i="31" s="1"/>
  <c r="K1163" i="31"/>
  <c r="M1163" i="31" s="1"/>
  <c r="O1163" i="31" s="1"/>
  <c r="F1247" i="31"/>
  <c r="L1247" i="31"/>
  <c r="N1247" i="31" s="1"/>
  <c r="P1247" i="31" s="1"/>
  <c r="K1247" i="31"/>
  <c r="M1247" i="31" s="1"/>
  <c r="O1247" i="31" s="1"/>
  <c r="F1331" i="31"/>
  <c r="L1331" i="31"/>
  <c r="N1331" i="31" s="1"/>
  <c r="P1331" i="31" s="1"/>
  <c r="K1331" i="31"/>
  <c r="M1331" i="31" s="1"/>
  <c r="O1331" i="31" s="1"/>
  <c r="K1362" i="31"/>
  <c r="M1362" i="31" s="1"/>
  <c r="O1362" i="31" s="1"/>
  <c r="L1362" i="31"/>
  <c r="N1362" i="31" s="1"/>
  <c r="P1362" i="31" s="1"/>
  <c r="F1362" i="31"/>
  <c r="K1602" i="31"/>
  <c r="M1602" i="31" s="1"/>
  <c r="O1602" i="31" s="1"/>
  <c r="L1602" i="31"/>
  <c r="N1602" i="31" s="1"/>
  <c r="P1602" i="31" s="1"/>
  <c r="F1602" i="31"/>
  <c r="L1757" i="31"/>
  <c r="N1757" i="31" s="1"/>
  <c r="P1757" i="31" s="1"/>
  <c r="K1757" i="31"/>
  <c r="M1757" i="31" s="1"/>
  <c r="O1757" i="31" s="1"/>
  <c r="F1757" i="31"/>
  <c r="F1895" i="31"/>
  <c r="L1895" i="31"/>
  <c r="N1895" i="31" s="1"/>
  <c r="P1895" i="31" s="1"/>
  <c r="K1895" i="31"/>
  <c r="M1895" i="31" s="1"/>
  <c r="O1895" i="31" s="1"/>
  <c r="F1535" i="31"/>
  <c r="L1535" i="31"/>
  <c r="N1535" i="31" s="1"/>
  <c r="P1535" i="31" s="1"/>
  <c r="K1535" i="31"/>
  <c r="M1535" i="31" s="1"/>
  <c r="O1535" i="31" s="1"/>
  <c r="J2178" i="31"/>
  <c r="I2178" i="31"/>
  <c r="L1152" i="31"/>
  <c r="N1152" i="31" s="1"/>
  <c r="P1152" i="31" s="1"/>
  <c r="K1152" i="31"/>
  <c r="M1152" i="31" s="1"/>
  <c r="O1152" i="31" s="1"/>
  <c r="F1152" i="31"/>
  <c r="F1236" i="31"/>
  <c r="K1236" i="31"/>
  <c r="M1236" i="31" s="1"/>
  <c r="O1236" i="31" s="1"/>
  <c r="L1236" i="31"/>
  <c r="N1236" i="31" s="1"/>
  <c r="P1236" i="31" s="1"/>
  <c r="L1260" i="31"/>
  <c r="N1260" i="31" s="1"/>
  <c r="P1260" i="31" s="1"/>
  <c r="F1260" i="31"/>
  <c r="K1260" i="31"/>
  <c r="M1260" i="31" s="1"/>
  <c r="O1260" i="31" s="1"/>
  <c r="K1284" i="31"/>
  <c r="M1284" i="31" s="1"/>
  <c r="O1284" i="31" s="1"/>
  <c r="F1284" i="31"/>
  <c r="L1284" i="31"/>
  <c r="N1284" i="31" s="1"/>
  <c r="P1284" i="31" s="1"/>
  <c r="K1296" i="31"/>
  <c r="M1296" i="31" s="1"/>
  <c r="O1296" i="31" s="1"/>
  <c r="F1296" i="31"/>
  <c r="L1296" i="31"/>
  <c r="N1296" i="31" s="1"/>
  <c r="P1296" i="31" s="1"/>
  <c r="K1320" i="31"/>
  <c r="M1320" i="31" s="1"/>
  <c r="O1320" i="31" s="1"/>
  <c r="F1320" i="31"/>
  <c r="L1320" i="31"/>
  <c r="N1320" i="31" s="1"/>
  <c r="P1320" i="31" s="1"/>
  <c r="L1332" i="31"/>
  <c r="N1332" i="31" s="1"/>
  <c r="P1332" i="31" s="1"/>
  <c r="F1332" i="31"/>
  <c r="K1332" i="31"/>
  <c r="M1332" i="31" s="1"/>
  <c r="O1332" i="31" s="1"/>
  <c r="L1344" i="31"/>
  <c r="N1344" i="31" s="1"/>
  <c r="P1344" i="31" s="1"/>
  <c r="F1344" i="31"/>
  <c r="K1344" i="31"/>
  <c r="M1344" i="31" s="1"/>
  <c r="O1344" i="31" s="1"/>
  <c r="L1677" i="31"/>
  <c r="N1677" i="31" s="1"/>
  <c r="P1677" i="31" s="1"/>
  <c r="K1677" i="31"/>
  <c r="M1677" i="31" s="1"/>
  <c r="O1677" i="31" s="1"/>
  <c r="F1677" i="31"/>
  <c r="F1862" i="31"/>
  <c r="K1862" i="31"/>
  <c r="M1862" i="31" s="1"/>
  <c r="O1862" i="31" s="1"/>
  <c r="L1862" i="31"/>
  <c r="N1862" i="31" s="1"/>
  <c r="P1862" i="31" s="1"/>
  <c r="K1910" i="31"/>
  <c r="M1910" i="31" s="1"/>
  <c r="O1910" i="31" s="1"/>
  <c r="L1910" i="31"/>
  <c r="N1910" i="31" s="1"/>
  <c r="P1910" i="31" s="1"/>
  <c r="F1910" i="31"/>
  <c r="K1472" i="31"/>
  <c r="M1472" i="31" s="1"/>
  <c r="O1472" i="31" s="1"/>
  <c r="L1472" i="31"/>
  <c r="N1472" i="31" s="1"/>
  <c r="P1472" i="31" s="1"/>
  <c r="F1472" i="31"/>
  <c r="L1760" i="31"/>
  <c r="N1760" i="31" s="1"/>
  <c r="P1760" i="31" s="1"/>
  <c r="F1760" i="31"/>
  <c r="K1760" i="31"/>
  <c r="M1760" i="31" s="1"/>
  <c r="O1760" i="31" s="1"/>
  <c r="L1856" i="31"/>
  <c r="N1856" i="31" s="1"/>
  <c r="P1856" i="31" s="1"/>
  <c r="K1856" i="31"/>
  <c r="M1856" i="31" s="1"/>
  <c r="O1856" i="31" s="1"/>
  <c r="F1856" i="31"/>
  <c r="F1361" i="31"/>
  <c r="L1361" i="31"/>
  <c r="N1361" i="31" s="1"/>
  <c r="P1361" i="31" s="1"/>
  <c r="K1361" i="31"/>
  <c r="M1361" i="31" s="1"/>
  <c r="O1361" i="31" s="1"/>
  <c r="F1457" i="31"/>
  <c r="L1457" i="31"/>
  <c r="N1457" i="31" s="1"/>
  <c r="P1457" i="31" s="1"/>
  <c r="K1457" i="31"/>
  <c r="M1457" i="31" s="1"/>
  <c r="O1457" i="31" s="1"/>
  <c r="K1553" i="31"/>
  <c r="M1553" i="31" s="1"/>
  <c r="O1553" i="31" s="1"/>
  <c r="L1553" i="31"/>
  <c r="N1553" i="31" s="1"/>
  <c r="P1553" i="31" s="1"/>
  <c r="F1553" i="31"/>
  <c r="L1645" i="31"/>
  <c r="N1645" i="31" s="1"/>
  <c r="P1645" i="31" s="1"/>
  <c r="F1645" i="31"/>
  <c r="K1645" i="31"/>
  <c r="M1645" i="31" s="1"/>
  <c r="O1645" i="31" s="1"/>
  <c r="F1637" i="31"/>
  <c r="L1637" i="31"/>
  <c r="N1637" i="31" s="1"/>
  <c r="P1637" i="31" s="1"/>
  <c r="K1637" i="31"/>
  <c r="M1637" i="31" s="1"/>
  <c r="O1637" i="31" s="1"/>
  <c r="L1387" i="31"/>
  <c r="N1387" i="31" s="1"/>
  <c r="P1387" i="31" s="1"/>
  <c r="F1387" i="31"/>
  <c r="K1387" i="31"/>
  <c r="M1387" i="31" s="1"/>
  <c r="O1387" i="31" s="1"/>
  <c r="K1483" i="31"/>
  <c r="M1483" i="31" s="1"/>
  <c r="O1483" i="31" s="1"/>
  <c r="L1483" i="31"/>
  <c r="N1483" i="31" s="1"/>
  <c r="P1483" i="31" s="1"/>
  <c r="F1483" i="31"/>
  <c r="K1579" i="31"/>
  <c r="M1579" i="31" s="1"/>
  <c r="O1579" i="31" s="1"/>
  <c r="F1579" i="31"/>
  <c r="L1579" i="31"/>
  <c r="N1579" i="31" s="1"/>
  <c r="P1579" i="31" s="1"/>
  <c r="F1675" i="31"/>
  <c r="K1675" i="31"/>
  <c r="M1675" i="31" s="1"/>
  <c r="O1675" i="31" s="1"/>
  <c r="L1675" i="31"/>
  <c r="N1675" i="31" s="1"/>
  <c r="P1675" i="31" s="1"/>
  <c r="L1767" i="31"/>
  <c r="N1767" i="31" s="1"/>
  <c r="P1767" i="31" s="1"/>
  <c r="F1767" i="31"/>
  <c r="K1767" i="31"/>
  <c r="M1767" i="31" s="1"/>
  <c r="O1767" i="31" s="1"/>
  <c r="L1897" i="31"/>
  <c r="N1897" i="31" s="1"/>
  <c r="P1897" i="31" s="1"/>
  <c r="F1897" i="31"/>
  <c r="K1897" i="31"/>
  <c r="M1897" i="31" s="1"/>
  <c r="O1897" i="31" s="1"/>
  <c r="F1396" i="31"/>
  <c r="L1396" i="31"/>
  <c r="N1396" i="31" s="1"/>
  <c r="P1396" i="31" s="1"/>
  <c r="K1396" i="31"/>
  <c r="M1396" i="31" s="1"/>
  <c r="O1396" i="31" s="1"/>
  <c r="L1492" i="31"/>
  <c r="N1492" i="31" s="1"/>
  <c r="P1492" i="31" s="1"/>
  <c r="K1492" i="31"/>
  <c r="M1492" i="31" s="1"/>
  <c r="O1492" i="31" s="1"/>
  <c r="F1492" i="31"/>
  <c r="K1588" i="31"/>
  <c r="M1588" i="31" s="1"/>
  <c r="O1588" i="31" s="1"/>
  <c r="F1588" i="31"/>
  <c r="L1588" i="31"/>
  <c r="N1588" i="31" s="1"/>
  <c r="P1588" i="31" s="1"/>
  <c r="L1684" i="31"/>
  <c r="N1684" i="31" s="1"/>
  <c r="P1684" i="31" s="1"/>
  <c r="K1684" i="31"/>
  <c r="M1684" i="31" s="1"/>
  <c r="O1684" i="31" s="1"/>
  <c r="F1684" i="31"/>
  <c r="F1780" i="31"/>
  <c r="L1780" i="31"/>
  <c r="N1780" i="31" s="1"/>
  <c r="P1780" i="31" s="1"/>
  <c r="K1780" i="31"/>
  <c r="M1780" i="31" s="1"/>
  <c r="O1780" i="31" s="1"/>
  <c r="F1461" i="31"/>
  <c r="L1461" i="31"/>
  <c r="N1461" i="31" s="1"/>
  <c r="P1461" i="31" s="1"/>
  <c r="K1461" i="31"/>
  <c r="M1461" i="31" s="1"/>
  <c r="O1461" i="31" s="1"/>
  <c r="K1406" i="31"/>
  <c r="M1406" i="31" s="1"/>
  <c r="O1406" i="31" s="1"/>
  <c r="F1406" i="31"/>
  <c r="L1406" i="31"/>
  <c r="N1406" i="31" s="1"/>
  <c r="P1406" i="31" s="1"/>
  <c r="F1502" i="31"/>
  <c r="K1502" i="31"/>
  <c r="M1502" i="31" s="1"/>
  <c r="O1502" i="31" s="1"/>
  <c r="L1502" i="31"/>
  <c r="N1502" i="31" s="1"/>
  <c r="P1502" i="31" s="1"/>
  <c r="F1598" i="31"/>
  <c r="L1598" i="31"/>
  <c r="N1598" i="31" s="1"/>
  <c r="P1598" i="31" s="1"/>
  <c r="K1598" i="31"/>
  <c r="M1598" i="31" s="1"/>
  <c r="O1598" i="31" s="1"/>
  <c r="L1694" i="31"/>
  <c r="N1694" i="31" s="1"/>
  <c r="P1694" i="31" s="1"/>
  <c r="F1694" i="31"/>
  <c r="K1694" i="31"/>
  <c r="M1694" i="31" s="1"/>
  <c r="O1694" i="31" s="1"/>
  <c r="K1790" i="31"/>
  <c r="M1790" i="31" s="1"/>
  <c r="O1790" i="31" s="1"/>
  <c r="F1790" i="31"/>
  <c r="L1790" i="31"/>
  <c r="N1790" i="31" s="1"/>
  <c r="P1790" i="31" s="1"/>
  <c r="K1621" i="31"/>
  <c r="M1621" i="31" s="1"/>
  <c r="O1621" i="31" s="1"/>
  <c r="F1621" i="31"/>
  <c r="L1621" i="31"/>
  <c r="N1621" i="31" s="1"/>
  <c r="P1621" i="31" s="1"/>
  <c r="I2128" i="31"/>
  <c r="J2128" i="31"/>
  <c r="J1927" i="31"/>
  <c r="I1927" i="31"/>
  <c r="J1859" i="31"/>
  <c r="I1859" i="31"/>
  <c r="J1697" i="31"/>
  <c r="I1697" i="31"/>
  <c r="J1793" i="31"/>
  <c r="I1793" i="31"/>
  <c r="J2103" i="31"/>
  <c r="I2103" i="31"/>
  <c r="J2144" i="31"/>
  <c r="I2144" i="31"/>
  <c r="I2145" i="31"/>
  <c r="J2145" i="31"/>
  <c r="I2050" i="31"/>
  <c r="J2050" i="31"/>
  <c r="I2054" i="31"/>
  <c r="J2054" i="31"/>
  <c r="J2141" i="31"/>
  <c r="I2141" i="31"/>
  <c r="J2096" i="31"/>
  <c r="I2096" i="31"/>
  <c r="I1962" i="31"/>
  <c r="J1962" i="31"/>
  <c r="I2064" i="31"/>
  <c r="J2064" i="31"/>
  <c r="J2167" i="31"/>
  <c r="I2167" i="31"/>
  <c r="I2074" i="31"/>
  <c r="J2074" i="31"/>
  <c r="J2139" i="31"/>
  <c r="I2139" i="31"/>
  <c r="J2124" i="31"/>
  <c r="I2124" i="31"/>
  <c r="I2086" i="31"/>
  <c r="J2086" i="31"/>
  <c r="J2083" i="31"/>
  <c r="I2083" i="31"/>
  <c r="I2134" i="31"/>
  <c r="J2134" i="31"/>
  <c r="I2158" i="31"/>
  <c r="J2158" i="31"/>
  <c r="I2196" i="31"/>
  <c r="J2196" i="31"/>
  <c r="J2033" i="31"/>
  <c r="I2033" i="31"/>
  <c r="I2149" i="31"/>
  <c r="J2149" i="31"/>
  <c r="J1990" i="31"/>
  <c r="I1990" i="31"/>
  <c r="I2079" i="31"/>
  <c r="J2079" i="31"/>
  <c r="J2059" i="31"/>
  <c r="I2059" i="31"/>
  <c r="I2036" i="31"/>
  <c r="J2036" i="31"/>
  <c r="I2046" i="31"/>
  <c r="J2046" i="31"/>
  <c r="I1976" i="31"/>
  <c r="J1976" i="31"/>
  <c r="L1127" i="31"/>
  <c r="N1127" i="31" s="1"/>
  <c r="P1127" i="31" s="1"/>
  <c r="K1127" i="31"/>
  <c r="M1127" i="31" s="1"/>
  <c r="O1127" i="31" s="1"/>
  <c r="F1127" i="31"/>
  <c r="K1211" i="31"/>
  <c r="M1211" i="31" s="1"/>
  <c r="O1211" i="31" s="1"/>
  <c r="F1211" i="31"/>
  <c r="L1211" i="31"/>
  <c r="N1211" i="31" s="1"/>
  <c r="P1211" i="31" s="1"/>
  <c r="K1295" i="31"/>
  <c r="M1295" i="31" s="1"/>
  <c r="O1295" i="31" s="1"/>
  <c r="L1295" i="31"/>
  <c r="N1295" i="31" s="1"/>
  <c r="P1295" i="31" s="1"/>
  <c r="F1295" i="31"/>
  <c r="K1908" i="31"/>
  <c r="M1908" i="31" s="1"/>
  <c r="O1908" i="31" s="1"/>
  <c r="F1908" i="31"/>
  <c r="L1908" i="31"/>
  <c r="N1908" i="31" s="1"/>
  <c r="P1908" i="31" s="1"/>
  <c r="F1698" i="31"/>
  <c r="L1698" i="31"/>
  <c r="N1698" i="31" s="1"/>
  <c r="P1698" i="31" s="1"/>
  <c r="K1698" i="31"/>
  <c r="M1698" i="31" s="1"/>
  <c r="O1698" i="31" s="1"/>
  <c r="F1871" i="31"/>
  <c r="L1871" i="31"/>
  <c r="N1871" i="31" s="1"/>
  <c r="P1871" i="31" s="1"/>
  <c r="K1871" i="31"/>
  <c r="M1871" i="31" s="1"/>
  <c r="O1871" i="31" s="1"/>
  <c r="J1803" i="31"/>
  <c r="I1803" i="31"/>
  <c r="J2045" i="31"/>
  <c r="I2045" i="31"/>
  <c r="J2065" i="31"/>
  <c r="I2065" i="31"/>
  <c r="K1104" i="31"/>
  <c r="M1104" i="31" s="1"/>
  <c r="O1104" i="31" s="1"/>
  <c r="L1104" i="31"/>
  <c r="N1104" i="31" s="1"/>
  <c r="P1104" i="31" s="1"/>
  <c r="F1104" i="31"/>
  <c r="F1200" i="31"/>
  <c r="K1200" i="31"/>
  <c r="M1200" i="31" s="1"/>
  <c r="O1200" i="31" s="1"/>
  <c r="L1200" i="31"/>
  <c r="N1200" i="31" s="1"/>
  <c r="P1200" i="31" s="1"/>
  <c r="F1248" i="31"/>
  <c r="L1248" i="31"/>
  <c r="N1248" i="31" s="1"/>
  <c r="P1248" i="31" s="1"/>
  <c r="K1248" i="31"/>
  <c r="M1248" i="31" s="1"/>
  <c r="O1248" i="31" s="1"/>
  <c r="L1272" i="31"/>
  <c r="N1272" i="31" s="1"/>
  <c r="P1272" i="31" s="1"/>
  <c r="K1272" i="31"/>
  <c r="M1272" i="31" s="1"/>
  <c r="O1272" i="31" s="1"/>
  <c r="F1272" i="31"/>
  <c r="K1308" i="31"/>
  <c r="M1308" i="31" s="1"/>
  <c r="O1308" i="31" s="1"/>
  <c r="F1308" i="31"/>
  <c r="L1308" i="31"/>
  <c r="N1308" i="31" s="1"/>
  <c r="P1308" i="31" s="1"/>
  <c r="K1886" i="31"/>
  <c r="M1886" i="31" s="1"/>
  <c r="O1886" i="31" s="1"/>
  <c r="L1886" i="31"/>
  <c r="N1886" i="31" s="1"/>
  <c r="P1886" i="31" s="1"/>
  <c r="F1886" i="31"/>
  <c r="K1376" i="31"/>
  <c r="M1376" i="31" s="1"/>
  <c r="O1376" i="31" s="1"/>
  <c r="F1376" i="31"/>
  <c r="L1376" i="31"/>
  <c r="N1376" i="31" s="1"/>
  <c r="P1376" i="31" s="1"/>
  <c r="F1424" i="31"/>
  <c r="K1424" i="31"/>
  <c r="M1424" i="31" s="1"/>
  <c r="O1424" i="31" s="1"/>
  <c r="L1424" i="31"/>
  <c r="N1424" i="31" s="1"/>
  <c r="P1424" i="31" s="1"/>
  <c r="F1520" i="31"/>
  <c r="L1520" i="31"/>
  <c r="N1520" i="31" s="1"/>
  <c r="P1520" i="31" s="1"/>
  <c r="K1520" i="31"/>
  <c r="M1520" i="31" s="1"/>
  <c r="O1520" i="31" s="1"/>
  <c r="F1568" i="31"/>
  <c r="L1568" i="31"/>
  <c r="N1568" i="31" s="1"/>
  <c r="P1568" i="31" s="1"/>
  <c r="K1568" i="31"/>
  <c r="M1568" i="31" s="1"/>
  <c r="O1568" i="31" s="1"/>
  <c r="F1616" i="31"/>
  <c r="L1616" i="31"/>
  <c r="N1616" i="31" s="1"/>
  <c r="P1616" i="31" s="1"/>
  <c r="K1616" i="31"/>
  <c r="M1616" i="31" s="1"/>
  <c r="O1616" i="31" s="1"/>
  <c r="K1664" i="31"/>
  <c r="M1664" i="31" s="1"/>
  <c r="O1664" i="31" s="1"/>
  <c r="F1664" i="31"/>
  <c r="L1664" i="31"/>
  <c r="N1664" i="31" s="1"/>
  <c r="P1664" i="31" s="1"/>
  <c r="K1712" i="31"/>
  <c r="M1712" i="31" s="1"/>
  <c r="O1712" i="31" s="1"/>
  <c r="F1712" i="31"/>
  <c r="L1712" i="31"/>
  <c r="N1712" i="31" s="1"/>
  <c r="P1712" i="31" s="1"/>
  <c r="L1808" i="31"/>
  <c r="N1808" i="31" s="1"/>
  <c r="P1808" i="31" s="1"/>
  <c r="K1808" i="31"/>
  <c r="M1808" i="31" s="1"/>
  <c r="O1808" i="31" s="1"/>
  <c r="F1808" i="31"/>
  <c r="F1705" i="31"/>
  <c r="L1705" i="31"/>
  <c r="N1705" i="31" s="1"/>
  <c r="P1705" i="31" s="1"/>
  <c r="K1705" i="31"/>
  <c r="M1705" i="31" s="1"/>
  <c r="O1705" i="31" s="1"/>
  <c r="L1409" i="31"/>
  <c r="N1409" i="31" s="1"/>
  <c r="P1409" i="31" s="1"/>
  <c r="K1409" i="31"/>
  <c r="M1409" i="31" s="1"/>
  <c r="O1409" i="31" s="1"/>
  <c r="F1409" i="31"/>
  <c r="L1505" i="31"/>
  <c r="N1505" i="31" s="1"/>
  <c r="P1505" i="31" s="1"/>
  <c r="K1505" i="31"/>
  <c r="M1505" i="31" s="1"/>
  <c r="O1505" i="31" s="1"/>
  <c r="F1505" i="31"/>
  <c r="F1601" i="31"/>
  <c r="L1601" i="31"/>
  <c r="N1601" i="31" s="1"/>
  <c r="P1601" i="31" s="1"/>
  <c r="K1601" i="31"/>
  <c r="M1601" i="31" s="1"/>
  <c r="O1601" i="31" s="1"/>
  <c r="F1541" i="31"/>
  <c r="L1541" i="31"/>
  <c r="N1541" i="31" s="1"/>
  <c r="P1541" i="31" s="1"/>
  <c r="K1541" i="31"/>
  <c r="M1541" i="31" s="1"/>
  <c r="O1541" i="31" s="1"/>
  <c r="L1773" i="31"/>
  <c r="N1773" i="31" s="1"/>
  <c r="P1773" i="31" s="1"/>
  <c r="K1773" i="31"/>
  <c r="M1773" i="31" s="1"/>
  <c r="O1773" i="31" s="1"/>
  <c r="F1773" i="31"/>
  <c r="L1435" i="31"/>
  <c r="N1435" i="31" s="1"/>
  <c r="P1435" i="31" s="1"/>
  <c r="F1435" i="31"/>
  <c r="K1435" i="31"/>
  <c r="M1435" i="31" s="1"/>
  <c r="O1435" i="31" s="1"/>
  <c r="L1531" i="31"/>
  <c r="N1531" i="31" s="1"/>
  <c r="P1531" i="31" s="1"/>
  <c r="K1531" i="31"/>
  <c r="M1531" i="31" s="1"/>
  <c r="O1531" i="31" s="1"/>
  <c r="F1531" i="31"/>
  <c r="K1627" i="31"/>
  <c r="M1627" i="31" s="1"/>
  <c r="O1627" i="31" s="1"/>
  <c r="F1627" i="31"/>
  <c r="L1627" i="31"/>
  <c r="N1627" i="31" s="1"/>
  <c r="P1627" i="31" s="1"/>
  <c r="L1357" i="31"/>
  <c r="N1357" i="31" s="1"/>
  <c r="P1357" i="31" s="1"/>
  <c r="K1357" i="31"/>
  <c r="M1357" i="31" s="1"/>
  <c r="O1357" i="31" s="1"/>
  <c r="F1357" i="31"/>
  <c r="K1873" i="31"/>
  <c r="M1873" i="31" s="1"/>
  <c r="O1873" i="31" s="1"/>
  <c r="L1873" i="31"/>
  <c r="N1873" i="31" s="1"/>
  <c r="P1873" i="31" s="1"/>
  <c r="F1873" i="31"/>
  <c r="L1921" i="31"/>
  <c r="N1921" i="31" s="1"/>
  <c r="P1921" i="31" s="1"/>
  <c r="F1921" i="31"/>
  <c r="K1921" i="31"/>
  <c r="M1921" i="31" s="1"/>
  <c r="O1921" i="31" s="1"/>
  <c r="L1444" i="31"/>
  <c r="N1444" i="31" s="1"/>
  <c r="P1444" i="31" s="1"/>
  <c r="F1444" i="31"/>
  <c r="K1444" i="31"/>
  <c r="M1444" i="31" s="1"/>
  <c r="O1444" i="31" s="1"/>
  <c r="L1540" i="31"/>
  <c r="N1540" i="31" s="1"/>
  <c r="P1540" i="31" s="1"/>
  <c r="K1540" i="31"/>
  <c r="M1540" i="31" s="1"/>
  <c r="O1540" i="31" s="1"/>
  <c r="F1540" i="31"/>
  <c r="K1636" i="31"/>
  <c r="M1636" i="31" s="1"/>
  <c r="O1636" i="31" s="1"/>
  <c r="F1636" i="31"/>
  <c r="L1636" i="31"/>
  <c r="N1636" i="31" s="1"/>
  <c r="P1636" i="31" s="1"/>
  <c r="F1732" i="31"/>
  <c r="L1732" i="31"/>
  <c r="N1732" i="31" s="1"/>
  <c r="P1732" i="31" s="1"/>
  <c r="K1732" i="31"/>
  <c r="M1732" i="31" s="1"/>
  <c r="O1732" i="31" s="1"/>
  <c r="L1828" i="31"/>
  <c r="N1828" i="31" s="1"/>
  <c r="P1828" i="31" s="1"/>
  <c r="F1828" i="31"/>
  <c r="K1828" i="31"/>
  <c r="M1828" i="31" s="1"/>
  <c r="O1828" i="31" s="1"/>
  <c r="L1358" i="31"/>
  <c r="N1358" i="31" s="1"/>
  <c r="P1358" i="31" s="1"/>
  <c r="F1358" i="31"/>
  <c r="K1358" i="31"/>
  <c r="M1358" i="31" s="1"/>
  <c r="O1358" i="31" s="1"/>
  <c r="F1454" i="31"/>
  <c r="K1454" i="31"/>
  <c r="M1454" i="31" s="1"/>
  <c r="O1454" i="31" s="1"/>
  <c r="L1454" i="31"/>
  <c r="N1454" i="31" s="1"/>
  <c r="P1454" i="31" s="1"/>
  <c r="L1550" i="31"/>
  <c r="N1550" i="31" s="1"/>
  <c r="P1550" i="31" s="1"/>
  <c r="K1550" i="31"/>
  <c r="M1550" i="31" s="1"/>
  <c r="O1550" i="31" s="1"/>
  <c r="F1550" i="31"/>
  <c r="F1646" i="31"/>
  <c r="L1646" i="31"/>
  <c r="N1646" i="31" s="1"/>
  <c r="P1646" i="31" s="1"/>
  <c r="K1646" i="31"/>
  <c r="M1646" i="31" s="1"/>
  <c r="O1646" i="31" s="1"/>
  <c r="K1742" i="31"/>
  <c r="M1742" i="31" s="1"/>
  <c r="O1742" i="31" s="1"/>
  <c r="F1742" i="31"/>
  <c r="L1742" i="31"/>
  <c r="N1742" i="31" s="1"/>
  <c r="P1742" i="31" s="1"/>
  <c r="F1838" i="31"/>
  <c r="K1838" i="31"/>
  <c r="M1838" i="31" s="1"/>
  <c r="O1838" i="31" s="1"/>
  <c r="L1838" i="31"/>
  <c r="N1838" i="31" s="1"/>
  <c r="P1838" i="31" s="1"/>
  <c r="L1647" i="31"/>
  <c r="N1647" i="31" s="1"/>
  <c r="P1647" i="31" s="1"/>
  <c r="F1647" i="31"/>
  <c r="K1647" i="31"/>
  <c r="M1647" i="31" s="1"/>
  <c r="O1647" i="31" s="1"/>
  <c r="F2150" i="5"/>
  <c r="H2150" i="5" s="1"/>
  <c r="I1966" i="5"/>
  <c r="J1966" i="5" s="1"/>
  <c r="K1966" i="5" s="1"/>
  <c r="K1106" i="31"/>
  <c r="M1106" i="31" s="1"/>
  <c r="O1106" i="31" s="1"/>
  <c r="F1106" i="31"/>
  <c r="L1106" i="31"/>
  <c r="N1106" i="31" s="1"/>
  <c r="P1106" i="31" s="1"/>
  <c r="L1117" i="31"/>
  <c r="N1117" i="31" s="1"/>
  <c r="P1117" i="31" s="1"/>
  <c r="F1117" i="31"/>
  <c r="K1117" i="31"/>
  <c r="M1117" i="31" s="1"/>
  <c r="O1117" i="31" s="1"/>
  <c r="K1129" i="31"/>
  <c r="M1129" i="31" s="1"/>
  <c r="O1129" i="31" s="1"/>
  <c r="F1129" i="31"/>
  <c r="L1129" i="31"/>
  <c r="N1129" i="31" s="1"/>
  <c r="P1129" i="31" s="1"/>
  <c r="L1141" i="31"/>
  <c r="N1141" i="31" s="1"/>
  <c r="P1141" i="31" s="1"/>
  <c r="F1141" i="31"/>
  <c r="K1141" i="31"/>
  <c r="M1141" i="31" s="1"/>
  <c r="O1141" i="31" s="1"/>
  <c r="L1153" i="31"/>
  <c r="N1153" i="31" s="1"/>
  <c r="P1153" i="31" s="1"/>
  <c r="F1153" i="31"/>
  <c r="K1153" i="31"/>
  <c r="M1153" i="31" s="1"/>
  <c r="O1153" i="31" s="1"/>
  <c r="K1165" i="31"/>
  <c r="M1165" i="31" s="1"/>
  <c r="O1165" i="31" s="1"/>
  <c r="F1165" i="31"/>
  <c r="L1165" i="31"/>
  <c r="N1165" i="31" s="1"/>
  <c r="P1165" i="31" s="1"/>
  <c r="K1177" i="31"/>
  <c r="M1177" i="31" s="1"/>
  <c r="O1177" i="31" s="1"/>
  <c r="L1177" i="31"/>
  <c r="N1177" i="31" s="1"/>
  <c r="P1177" i="31" s="1"/>
  <c r="F1177" i="31"/>
  <c r="F1189" i="31"/>
  <c r="K1189" i="31"/>
  <c r="M1189" i="31" s="1"/>
  <c r="O1189" i="31" s="1"/>
  <c r="L1189" i="31"/>
  <c r="N1189" i="31" s="1"/>
  <c r="P1189" i="31" s="1"/>
  <c r="K1201" i="31"/>
  <c r="M1201" i="31" s="1"/>
  <c r="O1201" i="31" s="1"/>
  <c r="F1201" i="31"/>
  <c r="L1201" i="31"/>
  <c r="N1201" i="31" s="1"/>
  <c r="P1201" i="31" s="1"/>
  <c r="L1213" i="31"/>
  <c r="N1213" i="31" s="1"/>
  <c r="P1213" i="31" s="1"/>
  <c r="F1213" i="31"/>
  <c r="K1213" i="31"/>
  <c r="M1213" i="31" s="1"/>
  <c r="O1213" i="31" s="1"/>
  <c r="K1225" i="31"/>
  <c r="M1225" i="31" s="1"/>
  <c r="O1225" i="31" s="1"/>
  <c r="F1225" i="31"/>
  <c r="L1225" i="31"/>
  <c r="N1225" i="31" s="1"/>
  <c r="P1225" i="31" s="1"/>
  <c r="F1237" i="31"/>
  <c r="L1237" i="31"/>
  <c r="N1237" i="31" s="1"/>
  <c r="P1237" i="31" s="1"/>
  <c r="K1237" i="31"/>
  <c r="M1237" i="31" s="1"/>
  <c r="O1237" i="31" s="1"/>
  <c r="F1249" i="31"/>
  <c r="L1249" i="31"/>
  <c r="N1249" i="31" s="1"/>
  <c r="P1249" i="31" s="1"/>
  <c r="K1249" i="31"/>
  <c r="M1249" i="31" s="1"/>
  <c r="O1249" i="31" s="1"/>
  <c r="L1261" i="31"/>
  <c r="N1261" i="31" s="1"/>
  <c r="P1261" i="31" s="1"/>
  <c r="K1261" i="31"/>
  <c r="M1261" i="31" s="1"/>
  <c r="O1261" i="31" s="1"/>
  <c r="F1261" i="31"/>
  <c r="L1273" i="31"/>
  <c r="N1273" i="31" s="1"/>
  <c r="P1273" i="31" s="1"/>
  <c r="K1273" i="31"/>
  <c r="M1273" i="31" s="1"/>
  <c r="O1273" i="31" s="1"/>
  <c r="F1273" i="31"/>
  <c r="F1285" i="31"/>
  <c r="K1285" i="31"/>
  <c r="M1285" i="31" s="1"/>
  <c r="O1285" i="31" s="1"/>
  <c r="L1285" i="31"/>
  <c r="N1285" i="31" s="1"/>
  <c r="P1285" i="31" s="1"/>
  <c r="L1297" i="31"/>
  <c r="N1297" i="31" s="1"/>
  <c r="P1297" i="31" s="1"/>
  <c r="F1297" i="31"/>
  <c r="K1297" i="31"/>
  <c r="M1297" i="31" s="1"/>
  <c r="O1297" i="31" s="1"/>
  <c r="F1309" i="31"/>
  <c r="L1309" i="31"/>
  <c r="N1309" i="31" s="1"/>
  <c r="P1309" i="31" s="1"/>
  <c r="K1309" i="31"/>
  <c r="M1309" i="31" s="1"/>
  <c r="O1309" i="31" s="1"/>
  <c r="L1321" i="31"/>
  <c r="N1321" i="31" s="1"/>
  <c r="P1321" i="31" s="1"/>
  <c r="K1321" i="31"/>
  <c r="M1321" i="31" s="1"/>
  <c r="O1321" i="31" s="1"/>
  <c r="F1321" i="31"/>
  <c r="L1333" i="31"/>
  <c r="N1333" i="31" s="1"/>
  <c r="P1333" i="31" s="1"/>
  <c r="K1333" i="31"/>
  <c r="M1333" i="31" s="1"/>
  <c r="O1333" i="31" s="1"/>
  <c r="F1333" i="31"/>
  <c r="F1345" i="31"/>
  <c r="K1345" i="31"/>
  <c r="M1345" i="31" s="1"/>
  <c r="O1345" i="31" s="1"/>
  <c r="L1345" i="31"/>
  <c r="N1345" i="31" s="1"/>
  <c r="P1345" i="31" s="1"/>
  <c r="F1695" i="31"/>
  <c r="L1695" i="31"/>
  <c r="N1695" i="31" s="1"/>
  <c r="P1695" i="31" s="1"/>
  <c r="K1695" i="31"/>
  <c r="M1695" i="31" s="1"/>
  <c r="O1695" i="31" s="1"/>
  <c r="K1864" i="31"/>
  <c r="M1864" i="31" s="1"/>
  <c r="O1864" i="31" s="1"/>
  <c r="L1864" i="31"/>
  <c r="N1864" i="31" s="1"/>
  <c r="P1864" i="31" s="1"/>
  <c r="F1864" i="31"/>
  <c r="K1888" i="31"/>
  <c r="M1888" i="31" s="1"/>
  <c r="O1888" i="31" s="1"/>
  <c r="F1888" i="31"/>
  <c r="L1888" i="31"/>
  <c r="N1888" i="31" s="1"/>
  <c r="P1888" i="31" s="1"/>
  <c r="K1912" i="31"/>
  <c r="M1912" i="31" s="1"/>
  <c r="O1912" i="31" s="1"/>
  <c r="F1912" i="31"/>
  <c r="L1912" i="31"/>
  <c r="N1912" i="31" s="1"/>
  <c r="P1912" i="31" s="1"/>
  <c r="L1721" i="31"/>
  <c r="N1721" i="31" s="1"/>
  <c r="P1721" i="31" s="1"/>
  <c r="F1721" i="31"/>
  <c r="K1721" i="31"/>
  <c r="M1721" i="31" s="1"/>
  <c r="O1721" i="31" s="1"/>
  <c r="F1657" i="31"/>
  <c r="L1657" i="31"/>
  <c r="N1657" i="31" s="1"/>
  <c r="P1657" i="31" s="1"/>
  <c r="K1657" i="31"/>
  <c r="M1657" i="31" s="1"/>
  <c r="O1657" i="31" s="1"/>
  <c r="F1663" i="31"/>
  <c r="K1663" i="31"/>
  <c r="M1663" i="31" s="1"/>
  <c r="O1663" i="31" s="1"/>
  <c r="L1663" i="31"/>
  <c r="N1663" i="31" s="1"/>
  <c r="P1663" i="31" s="1"/>
  <c r="F1370" i="31"/>
  <c r="L1370" i="31"/>
  <c r="N1370" i="31" s="1"/>
  <c r="P1370" i="31" s="1"/>
  <c r="K1370" i="31"/>
  <c r="M1370" i="31" s="1"/>
  <c r="O1370" i="31" s="1"/>
  <c r="F1418" i="31"/>
  <c r="K1418" i="31"/>
  <c r="M1418" i="31" s="1"/>
  <c r="O1418" i="31" s="1"/>
  <c r="L1418" i="31"/>
  <c r="N1418" i="31" s="1"/>
  <c r="P1418" i="31" s="1"/>
  <c r="F1466" i="31"/>
  <c r="K1466" i="31"/>
  <c r="M1466" i="31" s="1"/>
  <c r="O1466" i="31" s="1"/>
  <c r="L1466" i="31"/>
  <c r="N1466" i="31" s="1"/>
  <c r="P1466" i="31" s="1"/>
  <c r="L1514" i="31"/>
  <c r="N1514" i="31" s="1"/>
  <c r="P1514" i="31" s="1"/>
  <c r="K1514" i="31"/>
  <c r="M1514" i="31" s="1"/>
  <c r="O1514" i="31" s="1"/>
  <c r="F1514" i="31"/>
  <c r="F1562" i="31"/>
  <c r="K1562" i="31"/>
  <c r="M1562" i="31" s="1"/>
  <c r="O1562" i="31" s="1"/>
  <c r="L1562" i="31"/>
  <c r="N1562" i="31" s="1"/>
  <c r="P1562" i="31" s="1"/>
  <c r="K1610" i="31"/>
  <c r="M1610" i="31" s="1"/>
  <c r="O1610" i="31" s="1"/>
  <c r="F1610" i="31"/>
  <c r="L1610" i="31"/>
  <c r="N1610" i="31" s="1"/>
  <c r="P1610" i="31" s="1"/>
  <c r="K1658" i="31"/>
  <c r="M1658" i="31" s="1"/>
  <c r="O1658" i="31" s="1"/>
  <c r="L1658" i="31"/>
  <c r="N1658" i="31" s="1"/>
  <c r="P1658" i="31" s="1"/>
  <c r="F1658" i="31"/>
  <c r="F1706" i="31"/>
  <c r="K1706" i="31"/>
  <c r="M1706" i="31" s="1"/>
  <c r="O1706" i="31" s="1"/>
  <c r="L1706" i="31"/>
  <c r="N1706" i="31" s="1"/>
  <c r="P1706" i="31" s="1"/>
  <c r="L1754" i="31"/>
  <c r="N1754" i="31" s="1"/>
  <c r="P1754" i="31" s="1"/>
  <c r="F1754" i="31"/>
  <c r="K1754" i="31"/>
  <c r="M1754" i="31" s="1"/>
  <c r="O1754" i="31" s="1"/>
  <c r="L1802" i="31"/>
  <c r="N1802" i="31" s="1"/>
  <c r="P1802" i="31" s="1"/>
  <c r="F1802" i="31"/>
  <c r="K1802" i="31"/>
  <c r="M1802" i="31" s="1"/>
  <c r="O1802" i="31" s="1"/>
  <c r="L1850" i="31"/>
  <c r="N1850" i="31" s="1"/>
  <c r="P1850" i="31" s="1"/>
  <c r="K1850" i="31"/>
  <c r="M1850" i="31" s="1"/>
  <c r="O1850" i="31" s="1"/>
  <c r="F1850" i="31"/>
  <c r="F1805" i="31"/>
  <c r="K1805" i="31"/>
  <c r="M1805" i="31" s="1"/>
  <c r="O1805" i="31" s="1"/>
  <c r="L1805" i="31"/>
  <c r="N1805" i="31" s="1"/>
  <c r="P1805" i="31" s="1"/>
  <c r="L1783" i="31"/>
  <c r="N1783" i="31" s="1"/>
  <c r="P1783" i="31" s="1"/>
  <c r="K1783" i="31"/>
  <c r="M1783" i="31" s="1"/>
  <c r="O1783" i="31" s="1"/>
  <c r="F1783" i="31"/>
  <c r="F1875" i="31"/>
  <c r="L1875" i="31"/>
  <c r="N1875" i="31" s="1"/>
  <c r="P1875" i="31" s="1"/>
  <c r="K1875" i="31"/>
  <c r="M1875" i="31" s="1"/>
  <c r="O1875" i="31" s="1"/>
  <c r="L1899" i="31"/>
  <c r="N1899" i="31" s="1"/>
  <c r="P1899" i="31" s="1"/>
  <c r="K1899" i="31"/>
  <c r="M1899" i="31" s="1"/>
  <c r="O1899" i="31" s="1"/>
  <c r="F1923" i="31"/>
  <c r="K1923" i="31"/>
  <c r="M1923" i="31" s="1"/>
  <c r="O1923" i="31" s="1"/>
  <c r="L1923" i="31"/>
  <c r="N1923" i="31" s="1"/>
  <c r="P1923" i="31" s="1"/>
  <c r="F1653" i="31"/>
  <c r="K1653" i="31"/>
  <c r="M1653" i="31" s="1"/>
  <c r="O1653" i="31" s="1"/>
  <c r="L1653" i="31"/>
  <c r="N1653" i="31" s="1"/>
  <c r="P1653" i="31" s="1"/>
  <c r="F1847" i="31"/>
  <c r="K1847" i="31"/>
  <c r="M1847" i="31" s="1"/>
  <c r="O1847" i="31" s="1"/>
  <c r="L1847" i="31"/>
  <c r="N1847" i="31" s="1"/>
  <c r="P1847" i="31" s="1"/>
  <c r="F1399" i="31"/>
  <c r="K1399" i="31"/>
  <c r="M1399" i="31" s="1"/>
  <c r="O1399" i="31" s="1"/>
  <c r="L1399" i="31"/>
  <c r="N1399" i="31" s="1"/>
  <c r="P1399" i="31" s="1"/>
  <c r="L1447" i="31"/>
  <c r="N1447" i="31" s="1"/>
  <c r="P1447" i="31" s="1"/>
  <c r="K1447" i="31"/>
  <c r="M1447" i="31" s="1"/>
  <c r="O1447" i="31" s="1"/>
  <c r="F1447" i="31"/>
  <c r="L1495" i="31"/>
  <c r="N1495" i="31" s="1"/>
  <c r="P1495" i="31" s="1"/>
  <c r="K1495" i="31"/>
  <c r="M1495" i="31" s="1"/>
  <c r="O1495" i="31" s="1"/>
  <c r="F1495" i="31"/>
  <c r="L1543" i="31"/>
  <c r="N1543" i="31" s="1"/>
  <c r="P1543" i="31" s="1"/>
  <c r="F1543" i="31"/>
  <c r="K1543" i="31"/>
  <c r="M1543" i="31" s="1"/>
  <c r="O1543" i="31" s="1"/>
  <c r="L1591" i="31"/>
  <c r="N1591" i="31" s="1"/>
  <c r="P1591" i="31" s="1"/>
  <c r="F1591" i="31"/>
  <c r="K1591" i="31"/>
  <c r="M1591" i="31" s="1"/>
  <c r="O1591" i="31" s="1"/>
  <c r="L1639" i="31"/>
  <c r="N1639" i="31" s="1"/>
  <c r="P1639" i="31" s="1"/>
  <c r="F1639" i="31"/>
  <c r="K1639" i="31"/>
  <c r="M1639" i="31" s="1"/>
  <c r="O1639" i="31" s="1"/>
  <c r="F1833" i="5"/>
  <c r="F2164" i="5"/>
  <c r="H2164" i="5" s="1"/>
  <c r="F1958" i="5"/>
  <c r="H1958" i="5" s="1"/>
  <c r="I2107" i="31"/>
  <c r="J2107" i="31"/>
  <c r="J1665" i="31"/>
  <c r="I1665" i="31"/>
  <c r="I1948" i="31"/>
  <c r="J1948" i="31"/>
  <c r="I2164" i="31"/>
  <c r="J2164" i="31"/>
  <c r="J2008" i="31"/>
  <c r="I2008" i="31"/>
  <c r="J2151" i="31"/>
  <c r="I2151" i="31"/>
  <c r="J1973" i="31"/>
  <c r="I1973" i="31"/>
  <c r="J2090" i="31"/>
  <c r="I2090" i="31"/>
  <c r="J2163" i="31"/>
  <c r="I2163" i="31"/>
  <c r="J2007" i="31"/>
  <c r="I2007" i="31"/>
  <c r="I1725" i="31"/>
  <c r="J1725" i="31"/>
  <c r="J2187" i="31"/>
  <c r="I2187" i="31"/>
  <c r="J2175" i="31"/>
  <c r="I2175" i="31"/>
  <c r="J2019" i="31"/>
  <c r="I2019" i="31"/>
  <c r="J2123" i="31"/>
  <c r="I2123" i="31"/>
  <c r="F1899" i="31"/>
  <c r="J2058" i="31"/>
  <c r="I2058" i="31"/>
  <c r="I2157" i="31"/>
  <c r="J2157" i="31"/>
  <c r="I2071" i="31"/>
  <c r="J2071" i="31"/>
  <c r="J1835" i="31"/>
  <c r="I1835" i="31"/>
  <c r="I1936" i="31"/>
  <c r="J1936" i="31"/>
  <c r="J2098" i="31"/>
  <c r="I2098" i="31"/>
  <c r="I1942" i="31"/>
  <c r="J1942" i="31"/>
  <c r="J2006" i="31"/>
  <c r="I2006" i="31"/>
  <c r="I2156" i="31"/>
  <c r="J2156" i="31"/>
  <c r="J2106" i="31"/>
  <c r="I2106" i="31"/>
  <c r="I2104" i="31"/>
  <c r="J2104" i="31"/>
  <c r="I2037" i="31"/>
  <c r="J2037" i="31"/>
  <c r="J1997" i="31"/>
  <c r="I1997" i="31"/>
  <c r="J2003" i="31"/>
  <c r="I2003" i="31"/>
  <c r="J2084" i="31"/>
  <c r="I2084" i="31"/>
  <c r="J1935" i="31"/>
  <c r="I1935" i="31"/>
  <c r="J2176" i="31"/>
  <c r="I2176" i="31"/>
  <c r="J1713" i="31"/>
  <c r="I1713" i="31"/>
  <c r="J1733" i="31"/>
  <c r="I1733" i="31"/>
  <c r="J1829" i="31"/>
  <c r="I1829" i="31"/>
  <c r="J1941" i="31"/>
  <c r="I1941" i="31"/>
  <c r="J1984" i="31"/>
  <c r="I1984" i="31"/>
  <c r="J2116" i="31"/>
  <c r="I2116" i="31"/>
  <c r="J1777" i="31"/>
  <c r="I1777" i="31"/>
  <c r="J2170" i="31"/>
  <c r="I2170" i="31"/>
  <c r="I1681" i="31"/>
  <c r="J1681" i="31"/>
  <c r="J1986" i="31"/>
  <c r="I1986" i="31"/>
  <c r="J2076" i="31"/>
  <c r="I2076" i="31"/>
  <c r="J1992" i="31"/>
  <c r="I1992" i="31"/>
  <c r="I2150" i="31"/>
  <c r="J2150" i="31"/>
  <c r="I1765" i="31"/>
  <c r="J1765" i="31"/>
  <c r="I2039" i="31"/>
  <c r="J2039" i="31"/>
  <c r="I2070" i="31"/>
  <c r="J2070" i="31"/>
  <c r="I2044" i="31"/>
  <c r="J2044" i="31"/>
  <c r="J2179" i="31"/>
  <c r="I2179" i="31"/>
  <c r="J2018" i="31"/>
  <c r="I2018" i="31"/>
  <c r="I2038" i="31"/>
  <c r="J2038" i="31"/>
  <c r="I2026" i="31"/>
  <c r="J2026" i="31"/>
  <c r="I2101" i="31"/>
  <c r="J2101" i="31"/>
  <c r="J2166" i="31"/>
  <c r="I2166" i="31"/>
  <c r="J2027" i="31"/>
  <c r="I2027" i="31"/>
  <c r="I1958" i="31"/>
  <c r="J1958" i="31"/>
  <c r="F1139" i="31"/>
  <c r="L1139" i="31"/>
  <c r="N1139" i="31" s="1"/>
  <c r="P1139" i="31" s="1"/>
  <c r="K1139" i="31"/>
  <c r="M1139" i="31" s="1"/>
  <c r="O1139" i="31" s="1"/>
  <c r="F1235" i="31"/>
  <c r="L1235" i="31"/>
  <c r="N1235" i="31" s="1"/>
  <c r="P1235" i="31" s="1"/>
  <c r="K1235" i="31"/>
  <c r="M1235" i="31" s="1"/>
  <c r="O1235" i="31" s="1"/>
  <c r="K1355" i="31"/>
  <c r="M1355" i="31" s="1"/>
  <c r="O1355" i="31" s="1"/>
  <c r="F1355" i="31"/>
  <c r="L1355" i="31"/>
  <c r="N1355" i="31" s="1"/>
  <c r="P1355" i="31" s="1"/>
  <c r="F1842" i="31"/>
  <c r="L1842" i="31"/>
  <c r="N1842" i="31" s="1"/>
  <c r="P1842" i="31" s="1"/>
  <c r="K1842" i="31"/>
  <c r="M1842" i="31" s="1"/>
  <c r="O1842" i="31" s="1"/>
  <c r="L1629" i="31"/>
  <c r="N1629" i="31" s="1"/>
  <c r="P1629" i="31" s="1"/>
  <c r="K1629" i="31"/>
  <c r="M1629" i="31" s="1"/>
  <c r="O1629" i="31" s="1"/>
  <c r="F1629" i="31"/>
  <c r="K1391" i="31"/>
  <c r="M1391" i="31" s="1"/>
  <c r="O1391" i="31" s="1"/>
  <c r="F1391" i="31"/>
  <c r="L1391" i="31"/>
  <c r="N1391" i="31" s="1"/>
  <c r="P1391" i="31" s="1"/>
  <c r="I2057" i="31"/>
  <c r="J2057" i="31"/>
  <c r="I2062" i="31"/>
  <c r="J2062" i="31"/>
  <c r="L1116" i="31"/>
  <c r="N1116" i="31" s="1"/>
  <c r="P1116" i="31" s="1"/>
  <c r="K1116" i="31"/>
  <c r="M1116" i="31" s="1"/>
  <c r="O1116" i="31" s="1"/>
  <c r="F1116" i="31"/>
  <c r="L1176" i="31"/>
  <c r="N1176" i="31" s="1"/>
  <c r="P1176" i="31" s="1"/>
  <c r="K1176" i="31"/>
  <c r="M1176" i="31" s="1"/>
  <c r="O1176" i="31" s="1"/>
  <c r="F1176" i="31"/>
  <c r="K1142" i="31"/>
  <c r="M1142" i="31" s="1"/>
  <c r="O1142" i="31" s="1"/>
  <c r="L1142" i="31"/>
  <c r="N1142" i="31" s="1"/>
  <c r="P1142" i="31" s="1"/>
  <c r="F1142" i="31"/>
  <c r="F1202" i="31"/>
  <c r="L1202" i="31"/>
  <c r="N1202" i="31" s="1"/>
  <c r="P1202" i="31" s="1"/>
  <c r="K1202" i="31"/>
  <c r="M1202" i="31" s="1"/>
  <c r="O1202" i="31" s="1"/>
  <c r="K1250" i="31"/>
  <c r="M1250" i="31" s="1"/>
  <c r="O1250" i="31" s="1"/>
  <c r="F1250" i="31"/>
  <c r="L1250" i="31"/>
  <c r="N1250" i="31" s="1"/>
  <c r="P1250" i="31" s="1"/>
  <c r="F1310" i="31"/>
  <c r="L1310" i="31"/>
  <c r="N1310" i="31" s="1"/>
  <c r="P1310" i="31" s="1"/>
  <c r="K1310" i="31"/>
  <c r="M1310" i="31" s="1"/>
  <c r="O1310" i="31" s="1"/>
  <c r="L1384" i="31"/>
  <c r="N1384" i="31" s="1"/>
  <c r="P1384" i="31" s="1"/>
  <c r="K1384" i="31"/>
  <c r="M1384" i="31" s="1"/>
  <c r="O1384" i="31" s="1"/>
  <c r="F1384" i="31"/>
  <c r="K1720" i="31"/>
  <c r="M1720" i="31" s="1"/>
  <c r="O1720" i="31" s="1"/>
  <c r="F1720" i="31"/>
  <c r="L1720" i="31"/>
  <c r="N1720" i="31" s="1"/>
  <c r="P1720" i="31" s="1"/>
  <c r="K1465" i="31"/>
  <c r="M1465" i="31" s="1"/>
  <c r="O1465" i="31" s="1"/>
  <c r="F1465" i="31"/>
  <c r="L1465" i="31"/>
  <c r="N1465" i="31" s="1"/>
  <c r="P1465" i="31" s="1"/>
  <c r="L1821" i="31"/>
  <c r="N1821" i="31" s="1"/>
  <c r="P1821" i="31" s="1"/>
  <c r="F1821" i="31"/>
  <c r="K1821" i="31"/>
  <c r="M1821" i="31" s="1"/>
  <c r="O1821" i="31" s="1"/>
  <c r="K1587" i="31"/>
  <c r="M1587" i="31" s="1"/>
  <c r="O1587" i="31" s="1"/>
  <c r="F1587" i="31"/>
  <c r="L1587" i="31"/>
  <c r="N1587" i="31" s="1"/>
  <c r="P1587" i="31" s="1"/>
  <c r="L1799" i="31"/>
  <c r="N1799" i="31" s="1"/>
  <c r="P1799" i="31" s="1"/>
  <c r="K1799" i="31"/>
  <c r="M1799" i="31" s="1"/>
  <c r="O1799" i="31" s="1"/>
  <c r="F1799" i="31"/>
  <c r="L1500" i="31"/>
  <c r="N1500" i="31" s="1"/>
  <c r="P1500" i="31" s="1"/>
  <c r="K1500" i="31"/>
  <c r="M1500" i="31" s="1"/>
  <c r="O1500" i="31" s="1"/>
  <c r="F1500" i="31"/>
  <c r="F1788" i="31"/>
  <c r="L1788" i="31"/>
  <c r="N1788" i="31" s="1"/>
  <c r="P1788" i="31" s="1"/>
  <c r="K1788" i="31"/>
  <c r="M1788" i="31" s="1"/>
  <c r="O1788" i="31" s="1"/>
  <c r="L1462" i="31"/>
  <c r="N1462" i="31" s="1"/>
  <c r="P1462" i="31" s="1"/>
  <c r="K1462" i="31"/>
  <c r="M1462" i="31" s="1"/>
  <c r="O1462" i="31" s="1"/>
  <c r="F1462" i="31"/>
  <c r="F1846" i="31"/>
  <c r="K1846" i="31"/>
  <c r="M1846" i="31" s="1"/>
  <c r="O1846" i="31" s="1"/>
  <c r="L1846" i="31"/>
  <c r="N1846" i="31" s="1"/>
  <c r="P1846" i="31" s="1"/>
  <c r="F2067" i="5"/>
  <c r="H2067" i="5" s="1"/>
  <c r="F1107" i="31"/>
  <c r="K1107" i="31"/>
  <c r="M1107" i="31" s="1"/>
  <c r="O1107" i="31" s="1"/>
  <c r="L1107" i="31"/>
  <c r="N1107" i="31" s="1"/>
  <c r="P1107" i="31" s="1"/>
  <c r="F1119" i="31"/>
  <c r="K1119" i="31"/>
  <c r="M1119" i="31" s="1"/>
  <c r="O1119" i="31" s="1"/>
  <c r="L1119" i="31"/>
  <c r="N1119" i="31" s="1"/>
  <c r="P1119" i="31" s="1"/>
  <c r="K1131" i="31"/>
  <c r="M1131" i="31" s="1"/>
  <c r="O1131" i="31" s="1"/>
  <c r="F1131" i="31"/>
  <c r="L1131" i="31"/>
  <c r="N1131" i="31" s="1"/>
  <c r="P1131" i="31" s="1"/>
  <c r="L1143" i="31"/>
  <c r="N1143" i="31" s="1"/>
  <c r="P1143" i="31" s="1"/>
  <c r="K1143" i="31"/>
  <c r="M1143" i="31" s="1"/>
  <c r="O1143" i="31" s="1"/>
  <c r="F1143" i="31"/>
  <c r="K1155" i="31"/>
  <c r="M1155" i="31" s="1"/>
  <c r="O1155" i="31" s="1"/>
  <c r="L1155" i="31"/>
  <c r="N1155" i="31" s="1"/>
  <c r="P1155" i="31" s="1"/>
  <c r="F1155" i="31"/>
  <c r="L1167" i="31"/>
  <c r="N1167" i="31" s="1"/>
  <c r="P1167" i="31" s="1"/>
  <c r="K1167" i="31"/>
  <c r="M1167" i="31" s="1"/>
  <c r="O1167" i="31" s="1"/>
  <c r="K1179" i="31"/>
  <c r="M1179" i="31" s="1"/>
  <c r="O1179" i="31" s="1"/>
  <c r="L1179" i="31"/>
  <c r="N1179" i="31" s="1"/>
  <c r="P1179" i="31" s="1"/>
  <c r="F1179" i="31"/>
  <c r="K1191" i="31"/>
  <c r="M1191" i="31" s="1"/>
  <c r="O1191" i="31" s="1"/>
  <c r="L1191" i="31"/>
  <c r="N1191" i="31" s="1"/>
  <c r="P1191" i="31" s="1"/>
  <c r="F1191" i="31"/>
  <c r="L1203" i="31"/>
  <c r="N1203" i="31" s="1"/>
  <c r="P1203" i="31" s="1"/>
  <c r="F1203" i="31"/>
  <c r="K1203" i="31"/>
  <c r="M1203" i="31" s="1"/>
  <c r="O1203" i="31" s="1"/>
  <c r="F1215" i="31"/>
  <c r="K1215" i="31"/>
  <c r="M1215" i="31" s="1"/>
  <c r="O1215" i="31" s="1"/>
  <c r="L1215" i="31"/>
  <c r="N1215" i="31" s="1"/>
  <c r="P1215" i="31" s="1"/>
  <c r="L1227" i="31"/>
  <c r="N1227" i="31" s="1"/>
  <c r="P1227" i="31" s="1"/>
  <c r="K1227" i="31"/>
  <c r="M1227" i="31" s="1"/>
  <c r="O1227" i="31" s="1"/>
  <c r="F1227" i="31"/>
  <c r="L1239" i="31"/>
  <c r="N1239" i="31" s="1"/>
  <c r="P1239" i="31" s="1"/>
  <c r="K1239" i="31"/>
  <c r="M1239" i="31" s="1"/>
  <c r="O1239" i="31" s="1"/>
  <c r="F1239" i="31"/>
  <c r="F1251" i="31"/>
  <c r="L1251" i="31"/>
  <c r="N1251" i="31" s="1"/>
  <c r="P1251" i="31" s="1"/>
  <c r="K1251" i="31"/>
  <c r="M1251" i="31" s="1"/>
  <c r="O1251" i="31" s="1"/>
  <c r="F1263" i="31"/>
  <c r="K1263" i="31"/>
  <c r="M1263" i="31" s="1"/>
  <c r="O1263" i="31" s="1"/>
  <c r="L1263" i="31"/>
  <c r="N1263" i="31" s="1"/>
  <c r="P1263" i="31" s="1"/>
  <c r="K1275" i="31"/>
  <c r="M1275" i="31" s="1"/>
  <c r="O1275" i="31" s="1"/>
  <c r="L1275" i="31"/>
  <c r="N1275" i="31" s="1"/>
  <c r="P1275" i="31" s="1"/>
  <c r="F1275" i="31"/>
  <c r="L1287" i="31"/>
  <c r="N1287" i="31" s="1"/>
  <c r="P1287" i="31" s="1"/>
  <c r="K1287" i="31"/>
  <c r="M1287" i="31" s="1"/>
  <c r="O1287" i="31" s="1"/>
  <c r="F1287" i="31"/>
  <c r="F1299" i="31"/>
  <c r="L1299" i="31"/>
  <c r="N1299" i="31" s="1"/>
  <c r="P1299" i="31" s="1"/>
  <c r="K1299" i="31"/>
  <c r="M1299" i="31" s="1"/>
  <c r="O1299" i="31" s="1"/>
  <c r="K1311" i="31"/>
  <c r="M1311" i="31" s="1"/>
  <c r="O1311" i="31" s="1"/>
  <c r="L1311" i="31"/>
  <c r="N1311" i="31" s="1"/>
  <c r="P1311" i="31" s="1"/>
  <c r="F1311" i="31"/>
  <c r="F1323" i="31"/>
  <c r="L1323" i="31"/>
  <c r="N1323" i="31" s="1"/>
  <c r="P1323" i="31" s="1"/>
  <c r="K1323" i="31"/>
  <c r="M1323" i="31" s="1"/>
  <c r="O1323" i="31" s="1"/>
  <c r="L1335" i="31"/>
  <c r="N1335" i="31" s="1"/>
  <c r="P1335" i="31" s="1"/>
  <c r="K1335" i="31"/>
  <c r="M1335" i="31" s="1"/>
  <c r="O1335" i="31" s="1"/>
  <c r="F1335" i="31"/>
  <c r="F1347" i="31"/>
  <c r="K1347" i="31"/>
  <c r="M1347" i="31" s="1"/>
  <c r="O1347" i="31" s="1"/>
  <c r="L1347" i="31"/>
  <c r="N1347" i="31" s="1"/>
  <c r="P1347" i="31" s="1"/>
  <c r="L1727" i="31"/>
  <c r="N1727" i="31" s="1"/>
  <c r="P1727" i="31" s="1"/>
  <c r="K1727" i="31"/>
  <c r="M1727" i="31" s="1"/>
  <c r="O1727" i="31" s="1"/>
  <c r="F1727" i="31"/>
  <c r="K1868" i="31"/>
  <c r="M1868" i="31" s="1"/>
  <c r="O1868" i="31" s="1"/>
  <c r="L1868" i="31"/>
  <c r="N1868" i="31" s="1"/>
  <c r="P1868" i="31" s="1"/>
  <c r="F1868" i="31"/>
  <c r="F1892" i="31"/>
  <c r="L1892" i="31"/>
  <c r="N1892" i="31" s="1"/>
  <c r="P1892" i="31" s="1"/>
  <c r="K1892" i="31"/>
  <c r="M1892" i="31" s="1"/>
  <c r="O1892" i="31" s="1"/>
  <c r="K1916" i="31"/>
  <c r="M1916" i="31" s="1"/>
  <c r="O1916" i="31" s="1"/>
  <c r="L1916" i="31"/>
  <c r="N1916" i="31" s="1"/>
  <c r="P1916" i="31" s="1"/>
  <c r="F1916" i="31"/>
  <c r="K1753" i="31"/>
  <c r="M1753" i="31" s="1"/>
  <c r="O1753" i="31" s="1"/>
  <c r="F1753" i="31"/>
  <c r="L1753" i="31"/>
  <c r="N1753" i="31" s="1"/>
  <c r="P1753" i="31" s="1"/>
  <c r="K1661" i="31"/>
  <c r="M1661" i="31" s="1"/>
  <c r="O1661" i="31" s="1"/>
  <c r="L1661" i="31"/>
  <c r="N1661" i="31" s="1"/>
  <c r="P1661" i="31" s="1"/>
  <c r="F1661" i="31"/>
  <c r="F1715" i="31"/>
  <c r="K1715" i="31"/>
  <c r="M1715" i="31" s="1"/>
  <c r="O1715" i="31" s="1"/>
  <c r="L1715" i="31"/>
  <c r="N1715" i="31" s="1"/>
  <c r="P1715" i="31" s="1"/>
  <c r="F1378" i="31"/>
  <c r="L1378" i="31"/>
  <c r="N1378" i="31" s="1"/>
  <c r="P1378" i="31" s="1"/>
  <c r="K1378" i="31"/>
  <c r="M1378" i="31" s="1"/>
  <c r="O1378" i="31" s="1"/>
  <c r="L1426" i="31"/>
  <c r="N1426" i="31" s="1"/>
  <c r="P1426" i="31" s="1"/>
  <c r="K1426" i="31"/>
  <c r="M1426" i="31" s="1"/>
  <c r="O1426" i="31" s="1"/>
  <c r="F1426" i="31"/>
  <c r="F1474" i="31"/>
  <c r="L1474" i="31"/>
  <c r="N1474" i="31" s="1"/>
  <c r="P1474" i="31" s="1"/>
  <c r="K1474" i="31"/>
  <c r="M1474" i="31" s="1"/>
  <c r="O1474" i="31" s="1"/>
  <c r="F1522" i="31"/>
  <c r="K1522" i="31"/>
  <c r="M1522" i="31" s="1"/>
  <c r="O1522" i="31" s="1"/>
  <c r="L1522" i="31"/>
  <c r="N1522" i="31" s="1"/>
  <c r="P1522" i="31" s="1"/>
  <c r="K1570" i="31"/>
  <c r="M1570" i="31" s="1"/>
  <c r="O1570" i="31" s="1"/>
  <c r="F1570" i="31"/>
  <c r="L1570" i="31"/>
  <c r="N1570" i="31" s="1"/>
  <c r="P1570" i="31" s="1"/>
  <c r="K1618" i="31"/>
  <c r="M1618" i="31" s="1"/>
  <c r="O1618" i="31" s="1"/>
  <c r="L1618" i="31"/>
  <c r="N1618" i="31" s="1"/>
  <c r="P1618" i="31" s="1"/>
  <c r="F1618" i="31"/>
  <c r="L1666" i="31"/>
  <c r="N1666" i="31" s="1"/>
  <c r="P1666" i="31" s="1"/>
  <c r="K1666" i="31"/>
  <c r="M1666" i="31" s="1"/>
  <c r="O1666" i="31" s="1"/>
  <c r="F1666" i="31"/>
  <c r="F1714" i="31"/>
  <c r="L1714" i="31"/>
  <c r="N1714" i="31" s="1"/>
  <c r="P1714" i="31" s="1"/>
  <c r="K1714" i="31"/>
  <c r="M1714" i="31" s="1"/>
  <c r="O1714" i="31" s="1"/>
  <c r="L1762" i="31"/>
  <c r="N1762" i="31" s="1"/>
  <c r="P1762" i="31" s="1"/>
  <c r="K1762" i="31"/>
  <c r="M1762" i="31" s="1"/>
  <c r="O1762" i="31" s="1"/>
  <c r="F1762" i="31"/>
  <c r="K1810" i="31"/>
  <c r="M1810" i="31" s="1"/>
  <c r="O1810" i="31" s="1"/>
  <c r="F1810" i="31"/>
  <c r="L1810" i="31"/>
  <c r="N1810" i="31" s="1"/>
  <c r="P1810" i="31" s="1"/>
  <c r="K1837" i="31"/>
  <c r="M1837" i="31" s="1"/>
  <c r="O1837" i="31" s="1"/>
  <c r="F1837" i="31"/>
  <c r="L1837" i="31"/>
  <c r="N1837" i="31" s="1"/>
  <c r="P1837" i="31" s="1"/>
  <c r="K1815" i="31"/>
  <c r="M1815" i="31" s="1"/>
  <c r="O1815" i="31" s="1"/>
  <c r="F1815" i="31"/>
  <c r="L1815" i="31"/>
  <c r="N1815" i="31" s="1"/>
  <c r="P1815" i="31" s="1"/>
  <c r="L1879" i="31"/>
  <c r="N1879" i="31" s="1"/>
  <c r="P1879" i="31" s="1"/>
  <c r="K1879" i="31"/>
  <c r="M1879" i="31" s="1"/>
  <c r="O1879" i="31" s="1"/>
  <c r="F1879" i="31"/>
  <c r="K1903" i="31"/>
  <c r="M1903" i="31" s="1"/>
  <c r="O1903" i="31" s="1"/>
  <c r="F1903" i="31"/>
  <c r="L1903" i="31"/>
  <c r="N1903" i="31" s="1"/>
  <c r="P1903" i="31" s="1"/>
  <c r="F1669" i="31"/>
  <c r="K1669" i="31"/>
  <c r="M1669" i="31" s="1"/>
  <c r="O1669" i="31" s="1"/>
  <c r="L1669" i="31"/>
  <c r="N1669" i="31" s="1"/>
  <c r="P1669" i="31" s="1"/>
  <c r="F1359" i="31"/>
  <c r="K1359" i="31"/>
  <c r="M1359" i="31" s="1"/>
  <c r="O1359" i="31" s="1"/>
  <c r="L1359" i="31"/>
  <c r="N1359" i="31" s="1"/>
  <c r="P1359" i="31" s="1"/>
  <c r="K1407" i="31"/>
  <c r="M1407" i="31" s="1"/>
  <c r="O1407" i="31" s="1"/>
  <c r="F1407" i="31"/>
  <c r="L1407" i="31"/>
  <c r="N1407" i="31" s="1"/>
  <c r="P1407" i="31" s="1"/>
  <c r="F1455" i="31"/>
  <c r="K1455" i="31"/>
  <c r="M1455" i="31" s="1"/>
  <c r="O1455" i="31" s="1"/>
  <c r="L1455" i="31"/>
  <c r="N1455" i="31" s="1"/>
  <c r="P1455" i="31" s="1"/>
  <c r="F1503" i="31"/>
  <c r="L1503" i="31"/>
  <c r="N1503" i="31" s="1"/>
  <c r="P1503" i="31" s="1"/>
  <c r="K1503" i="31"/>
  <c r="M1503" i="31" s="1"/>
  <c r="O1503" i="31" s="1"/>
  <c r="K1551" i="31"/>
  <c r="M1551" i="31" s="1"/>
  <c r="O1551" i="31" s="1"/>
  <c r="F1551" i="31"/>
  <c r="L1551" i="31"/>
  <c r="N1551" i="31" s="1"/>
  <c r="P1551" i="31" s="1"/>
  <c r="K1599" i="31"/>
  <c r="M1599" i="31" s="1"/>
  <c r="O1599" i="31" s="1"/>
  <c r="L1599" i="31"/>
  <c r="N1599" i="31" s="1"/>
  <c r="P1599" i="31" s="1"/>
  <c r="F1599" i="31"/>
  <c r="I2163" i="5"/>
  <c r="F2123" i="5"/>
  <c r="H2123" i="5" s="1"/>
  <c r="I2082" i="31"/>
  <c r="J2082" i="31"/>
  <c r="J2153" i="31"/>
  <c r="I2153" i="31"/>
  <c r="J1956" i="31"/>
  <c r="I1956" i="31"/>
  <c r="J1975" i="31"/>
  <c r="I1975" i="31"/>
  <c r="I1926" i="31"/>
  <c r="J1926" i="31"/>
  <c r="J2032" i="31"/>
  <c r="I2032" i="31"/>
  <c r="I2020" i="31"/>
  <c r="J2020" i="31"/>
  <c r="I1959" i="31"/>
  <c r="J1959" i="31"/>
  <c r="J1933" i="31"/>
  <c r="I1933" i="31"/>
  <c r="J2129" i="31"/>
  <c r="I2129" i="31"/>
  <c r="I2112" i="31"/>
  <c r="J2112" i="31"/>
  <c r="I1952" i="31"/>
  <c r="J1952" i="31"/>
  <c r="J1955" i="31"/>
  <c r="I1955" i="31"/>
  <c r="I2060" i="31"/>
  <c r="J2060" i="31"/>
  <c r="J1939" i="31"/>
  <c r="I1939" i="31"/>
  <c r="I1995" i="31"/>
  <c r="J1995" i="31"/>
  <c r="I1974" i="31"/>
  <c r="J1974" i="31"/>
  <c r="J2068" i="31"/>
  <c r="I2068" i="31"/>
  <c r="I2042" i="31"/>
  <c r="J2042" i="31"/>
  <c r="J1945" i="31"/>
  <c r="I1945" i="31"/>
  <c r="I2159" i="31"/>
  <c r="J2159" i="31"/>
  <c r="J1954" i="31"/>
  <c r="I1954" i="31"/>
  <c r="F1223" i="31"/>
  <c r="K1223" i="31"/>
  <c r="M1223" i="31" s="1"/>
  <c r="O1223" i="31" s="1"/>
  <c r="L1223" i="31"/>
  <c r="N1223" i="31" s="1"/>
  <c r="P1223" i="31" s="1"/>
  <c r="K1319" i="31"/>
  <c r="M1319" i="31" s="1"/>
  <c r="O1319" i="31" s="1"/>
  <c r="L1319" i="31"/>
  <c r="N1319" i="31" s="1"/>
  <c r="P1319" i="31" s="1"/>
  <c r="F1319" i="31"/>
  <c r="L1794" i="31"/>
  <c r="N1794" i="31" s="1"/>
  <c r="P1794" i="31" s="1"/>
  <c r="F1794" i="31"/>
  <c r="K1794" i="31"/>
  <c r="M1794" i="31" s="1"/>
  <c r="O1794" i="31" s="1"/>
  <c r="L1631" i="31"/>
  <c r="N1631" i="31" s="1"/>
  <c r="P1631" i="31" s="1"/>
  <c r="F1631" i="31"/>
  <c r="K1631" i="31"/>
  <c r="M1631" i="31" s="1"/>
  <c r="O1631" i="31" s="1"/>
  <c r="I2030" i="31"/>
  <c r="J2030" i="31"/>
  <c r="J2102" i="31"/>
  <c r="I2102" i="31"/>
  <c r="I1925" i="31"/>
  <c r="J1925" i="31"/>
  <c r="L1164" i="31"/>
  <c r="N1164" i="31" s="1"/>
  <c r="P1164" i="31" s="1"/>
  <c r="F1164" i="31"/>
  <c r="K1164" i="31"/>
  <c r="M1164" i="31" s="1"/>
  <c r="O1164" i="31" s="1"/>
  <c r="F1178" i="31"/>
  <c r="K1178" i="31"/>
  <c r="M1178" i="31" s="1"/>
  <c r="O1178" i="31" s="1"/>
  <c r="L1178" i="31"/>
  <c r="N1178" i="31" s="1"/>
  <c r="P1178" i="31" s="1"/>
  <c r="K1274" i="31"/>
  <c r="M1274" i="31" s="1"/>
  <c r="O1274" i="31" s="1"/>
  <c r="L1274" i="31"/>
  <c r="N1274" i="31" s="1"/>
  <c r="P1274" i="31" s="1"/>
  <c r="F1274" i="31"/>
  <c r="L1711" i="31"/>
  <c r="N1711" i="31" s="1"/>
  <c r="P1711" i="31" s="1"/>
  <c r="F1711" i="31"/>
  <c r="K1711" i="31"/>
  <c r="M1711" i="31" s="1"/>
  <c r="O1711" i="31" s="1"/>
  <c r="L1480" i="31"/>
  <c r="N1480" i="31" s="1"/>
  <c r="P1480" i="31" s="1"/>
  <c r="K1480" i="31"/>
  <c r="M1480" i="31" s="1"/>
  <c r="O1480" i="31" s="1"/>
  <c r="K1816" i="31"/>
  <c r="M1816" i="31" s="1"/>
  <c r="O1816" i="31" s="1"/>
  <c r="L1816" i="31"/>
  <c r="N1816" i="31" s="1"/>
  <c r="P1816" i="31" s="1"/>
  <c r="F1816" i="31"/>
  <c r="L1609" i="31"/>
  <c r="N1609" i="31" s="1"/>
  <c r="P1609" i="31" s="1"/>
  <c r="F1609" i="31"/>
  <c r="K1609" i="31"/>
  <c r="M1609" i="31" s="1"/>
  <c r="O1609" i="31" s="1"/>
  <c r="F1491" i="31"/>
  <c r="K1491" i="31"/>
  <c r="M1491" i="31" s="1"/>
  <c r="O1491" i="31" s="1"/>
  <c r="L1491" i="31"/>
  <c r="N1491" i="31" s="1"/>
  <c r="P1491" i="31" s="1"/>
  <c r="F1901" i="31"/>
  <c r="L1901" i="31"/>
  <c r="N1901" i="31" s="1"/>
  <c r="P1901" i="31" s="1"/>
  <c r="K1901" i="31"/>
  <c r="M1901" i="31" s="1"/>
  <c r="O1901" i="31" s="1"/>
  <c r="L1692" i="31"/>
  <c r="N1692" i="31" s="1"/>
  <c r="P1692" i="31" s="1"/>
  <c r="K1692" i="31"/>
  <c r="M1692" i="31" s="1"/>
  <c r="O1692" i="31" s="1"/>
  <c r="F1692" i="31"/>
  <c r="L1366" i="31"/>
  <c r="N1366" i="31" s="1"/>
  <c r="P1366" i="31" s="1"/>
  <c r="K1366" i="31"/>
  <c r="M1366" i="31" s="1"/>
  <c r="O1366" i="31" s="1"/>
  <c r="F1366" i="31"/>
  <c r="F1654" i="31"/>
  <c r="L1654" i="31"/>
  <c r="N1654" i="31" s="1"/>
  <c r="P1654" i="31" s="1"/>
  <c r="K1654" i="31"/>
  <c r="M1654" i="31" s="1"/>
  <c r="O1654" i="31" s="1"/>
  <c r="K1132" i="31"/>
  <c r="M1132" i="31" s="1"/>
  <c r="O1132" i="31" s="1"/>
  <c r="L1132" i="31"/>
  <c r="N1132" i="31" s="1"/>
  <c r="P1132" i="31" s="1"/>
  <c r="F1132" i="31"/>
  <c r="F1180" i="31"/>
  <c r="L1180" i="31"/>
  <c r="N1180" i="31" s="1"/>
  <c r="P1180" i="31" s="1"/>
  <c r="K1180" i="31"/>
  <c r="M1180" i="31" s="1"/>
  <c r="O1180" i="31" s="1"/>
  <c r="L1228" i="31"/>
  <c r="N1228" i="31" s="1"/>
  <c r="P1228" i="31" s="1"/>
  <c r="K1228" i="31"/>
  <c r="M1228" i="31" s="1"/>
  <c r="O1228" i="31" s="1"/>
  <c r="F1228" i="31"/>
  <c r="L1276" i="31"/>
  <c r="N1276" i="31" s="1"/>
  <c r="P1276" i="31" s="1"/>
  <c r="K1276" i="31"/>
  <c r="M1276" i="31" s="1"/>
  <c r="O1276" i="31" s="1"/>
  <c r="F1276" i="31"/>
  <c r="L1324" i="31"/>
  <c r="N1324" i="31" s="1"/>
  <c r="P1324" i="31" s="1"/>
  <c r="F1324" i="31"/>
  <c r="K1324" i="31"/>
  <c r="M1324" i="31" s="1"/>
  <c r="O1324" i="31" s="1"/>
  <c r="K1870" i="31"/>
  <c r="M1870" i="31" s="1"/>
  <c r="O1870" i="31" s="1"/>
  <c r="L1870" i="31"/>
  <c r="N1870" i="31" s="1"/>
  <c r="P1870" i="31" s="1"/>
  <c r="F1870" i="31"/>
  <c r="L1440" i="31"/>
  <c r="N1440" i="31" s="1"/>
  <c r="P1440" i="31" s="1"/>
  <c r="K1440" i="31"/>
  <c r="M1440" i="31" s="1"/>
  <c r="O1440" i="31" s="1"/>
  <c r="F1440" i="31"/>
  <c r="L1680" i="31"/>
  <c r="N1680" i="31" s="1"/>
  <c r="P1680" i="31" s="1"/>
  <c r="K1680" i="31"/>
  <c r="M1680" i="31" s="1"/>
  <c r="O1680" i="31" s="1"/>
  <c r="F1680" i="31"/>
  <c r="F1769" i="31"/>
  <c r="L1769" i="31"/>
  <c r="N1769" i="31" s="1"/>
  <c r="P1769" i="31" s="1"/>
  <c r="K1769" i="31"/>
  <c r="M1769" i="31" s="1"/>
  <c r="O1769" i="31" s="1"/>
  <c r="K1381" i="31"/>
  <c r="M1381" i="31" s="1"/>
  <c r="O1381" i="31" s="1"/>
  <c r="L1381" i="31"/>
  <c r="N1381" i="31" s="1"/>
  <c r="P1381" i="31" s="1"/>
  <c r="F1381" i="31"/>
  <c r="F1451" i="31"/>
  <c r="L1451" i="31"/>
  <c r="N1451" i="31" s="1"/>
  <c r="P1451" i="31" s="1"/>
  <c r="K1451" i="31"/>
  <c r="M1451" i="31" s="1"/>
  <c r="O1451" i="31" s="1"/>
  <c r="K1595" i="31"/>
  <c r="M1595" i="31" s="1"/>
  <c r="O1595" i="31" s="1"/>
  <c r="F1595" i="31"/>
  <c r="L1595" i="31"/>
  <c r="N1595" i="31" s="1"/>
  <c r="P1595" i="31" s="1"/>
  <c r="K1691" i="31"/>
  <c r="M1691" i="31" s="1"/>
  <c r="O1691" i="31" s="1"/>
  <c r="F1691" i="31"/>
  <c r="L1691" i="31"/>
  <c r="N1691" i="31" s="1"/>
  <c r="P1691" i="31" s="1"/>
  <c r="L1453" i="31"/>
  <c r="N1453" i="31" s="1"/>
  <c r="P1453" i="31" s="1"/>
  <c r="F1453" i="31"/>
  <c r="K1453" i="31"/>
  <c r="M1453" i="31" s="1"/>
  <c r="O1453" i="31" s="1"/>
  <c r="K1831" i="31"/>
  <c r="M1831" i="31" s="1"/>
  <c r="O1831" i="31" s="1"/>
  <c r="F1831" i="31"/>
  <c r="L1831" i="31"/>
  <c r="N1831" i="31" s="1"/>
  <c r="P1831" i="31" s="1"/>
  <c r="F1881" i="31"/>
  <c r="L1881" i="31"/>
  <c r="N1881" i="31" s="1"/>
  <c r="P1881" i="31" s="1"/>
  <c r="K1881" i="31"/>
  <c r="M1881" i="31" s="1"/>
  <c r="O1881" i="31" s="1"/>
  <c r="L1905" i="31"/>
  <c r="N1905" i="31" s="1"/>
  <c r="P1905" i="31" s="1"/>
  <c r="K1905" i="31"/>
  <c r="M1905" i="31" s="1"/>
  <c r="O1905" i="31" s="1"/>
  <c r="F1905" i="31"/>
  <c r="L1364" i="31"/>
  <c r="N1364" i="31" s="1"/>
  <c r="P1364" i="31" s="1"/>
  <c r="F1364" i="31"/>
  <c r="K1364" i="31"/>
  <c r="M1364" i="31" s="1"/>
  <c r="O1364" i="31" s="1"/>
  <c r="F1460" i="31"/>
  <c r="L1460" i="31"/>
  <c r="N1460" i="31" s="1"/>
  <c r="P1460" i="31" s="1"/>
  <c r="K1460" i="31"/>
  <c r="M1460" i="31" s="1"/>
  <c r="O1460" i="31" s="1"/>
  <c r="L1508" i="31"/>
  <c r="N1508" i="31" s="1"/>
  <c r="P1508" i="31" s="1"/>
  <c r="K1508" i="31"/>
  <c r="M1508" i="31" s="1"/>
  <c r="O1508" i="31" s="1"/>
  <c r="F1508" i="31"/>
  <c r="K1556" i="31"/>
  <c r="M1556" i="31" s="1"/>
  <c r="O1556" i="31" s="1"/>
  <c r="F1556" i="31"/>
  <c r="L1556" i="31"/>
  <c r="N1556" i="31" s="1"/>
  <c r="P1556" i="31" s="1"/>
  <c r="F1604" i="31"/>
  <c r="L1604" i="31"/>
  <c r="N1604" i="31" s="1"/>
  <c r="P1604" i="31" s="1"/>
  <c r="K1604" i="31"/>
  <c r="M1604" i="31" s="1"/>
  <c r="O1604" i="31" s="1"/>
  <c r="F1652" i="31"/>
  <c r="K1652" i="31"/>
  <c r="M1652" i="31" s="1"/>
  <c r="O1652" i="31" s="1"/>
  <c r="L1652" i="31"/>
  <c r="N1652" i="31" s="1"/>
  <c r="P1652" i="31" s="1"/>
  <c r="K1700" i="31"/>
  <c r="M1700" i="31" s="1"/>
  <c r="O1700" i="31" s="1"/>
  <c r="F1700" i="31"/>
  <c r="L1700" i="31"/>
  <c r="N1700" i="31" s="1"/>
  <c r="P1700" i="31" s="1"/>
  <c r="K1748" i="31"/>
  <c r="M1748" i="31" s="1"/>
  <c r="O1748" i="31" s="1"/>
  <c r="L1748" i="31"/>
  <c r="N1748" i="31" s="1"/>
  <c r="P1748" i="31" s="1"/>
  <c r="F1748" i="31"/>
  <c r="F1796" i="31"/>
  <c r="L1796" i="31"/>
  <c r="N1796" i="31" s="1"/>
  <c r="P1796" i="31" s="1"/>
  <c r="K1796" i="31"/>
  <c r="M1796" i="31" s="1"/>
  <c r="O1796" i="31" s="1"/>
  <c r="L1844" i="31"/>
  <c r="N1844" i="31" s="1"/>
  <c r="P1844" i="31" s="1"/>
  <c r="F1844" i="31"/>
  <c r="K1844" i="31"/>
  <c r="M1844" i="31" s="1"/>
  <c r="O1844" i="31" s="1"/>
  <c r="L1374" i="31"/>
  <c r="N1374" i="31" s="1"/>
  <c r="P1374" i="31" s="1"/>
  <c r="F1374" i="31"/>
  <c r="K1374" i="31"/>
  <c r="M1374" i="31" s="1"/>
  <c r="O1374" i="31" s="1"/>
  <c r="L1422" i="31"/>
  <c r="N1422" i="31" s="1"/>
  <c r="P1422" i="31" s="1"/>
  <c r="K1422" i="31"/>
  <c r="M1422" i="31" s="1"/>
  <c r="O1422" i="31" s="1"/>
  <c r="F1422" i="31"/>
  <c r="L1470" i="31"/>
  <c r="N1470" i="31" s="1"/>
  <c r="P1470" i="31" s="1"/>
  <c r="K1470" i="31"/>
  <c r="M1470" i="31" s="1"/>
  <c r="O1470" i="31" s="1"/>
  <c r="F1470" i="31"/>
  <c r="L1518" i="31"/>
  <c r="N1518" i="31" s="1"/>
  <c r="P1518" i="31" s="1"/>
  <c r="F1518" i="31"/>
  <c r="K1518" i="31"/>
  <c r="M1518" i="31" s="1"/>
  <c r="O1518" i="31" s="1"/>
  <c r="F1566" i="31"/>
  <c r="K1566" i="31"/>
  <c r="M1566" i="31" s="1"/>
  <c r="O1566" i="31" s="1"/>
  <c r="L1566" i="31"/>
  <c r="N1566" i="31" s="1"/>
  <c r="P1566" i="31" s="1"/>
  <c r="F1614" i="31"/>
  <c r="K1614" i="31"/>
  <c r="M1614" i="31" s="1"/>
  <c r="O1614" i="31" s="1"/>
  <c r="L1614" i="31"/>
  <c r="N1614" i="31" s="1"/>
  <c r="P1614" i="31" s="1"/>
  <c r="F1662" i="31"/>
  <c r="L1662" i="31"/>
  <c r="N1662" i="31" s="1"/>
  <c r="P1662" i="31" s="1"/>
  <c r="K1662" i="31"/>
  <c r="M1662" i="31" s="1"/>
  <c r="O1662" i="31" s="1"/>
  <c r="K1710" i="31"/>
  <c r="M1710" i="31" s="1"/>
  <c r="O1710" i="31" s="1"/>
  <c r="F1710" i="31"/>
  <c r="L1710" i="31"/>
  <c r="N1710" i="31" s="1"/>
  <c r="P1710" i="31" s="1"/>
  <c r="F1758" i="31"/>
  <c r="L1758" i="31"/>
  <c r="N1758" i="31" s="1"/>
  <c r="P1758" i="31" s="1"/>
  <c r="K1758" i="31"/>
  <c r="M1758" i="31" s="1"/>
  <c r="O1758" i="31" s="1"/>
  <c r="K1806" i="31"/>
  <c r="M1806" i="31" s="1"/>
  <c r="O1806" i="31" s="1"/>
  <c r="F1806" i="31"/>
  <c r="L1806" i="31"/>
  <c r="N1806" i="31" s="1"/>
  <c r="P1806" i="31" s="1"/>
  <c r="L1854" i="31"/>
  <c r="N1854" i="31" s="1"/>
  <c r="P1854" i="31" s="1"/>
  <c r="K1854" i="31"/>
  <c r="M1854" i="31" s="1"/>
  <c r="O1854" i="31" s="1"/>
  <c r="F1854" i="31"/>
  <c r="L1685" i="31"/>
  <c r="N1685" i="31" s="1"/>
  <c r="P1685" i="31" s="1"/>
  <c r="K1685" i="31"/>
  <c r="M1685" i="31" s="1"/>
  <c r="O1685" i="31" s="1"/>
  <c r="F1685" i="31"/>
  <c r="L1655" i="31"/>
  <c r="N1655" i="31" s="1"/>
  <c r="P1655" i="31" s="1"/>
  <c r="F1655" i="31"/>
  <c r="K1655" i="31"/>
  <c r="M1655" i="31" s="1"/>
  <c r="O1655" i="31" s="1"/>
  <c r="F2096" i="5"/>
  <c r="H2096" i="5" s="1"/>
  <c r="J1825" i="31"/>
  <c r="I1825" i="31"/>
  <c r="I2048" i="31"/>
  <c r="J2048" i="31"/>
  <c r="I2017" i="31"/>
  <c r="J2017" i="31"/>
  <c r="J1961" i="31"/>
  <c r="I1961" i="31"/>
  <c r="I2014" i="31"/>
  <c r="J2014" i="31"/>
  <c r="I2190" i="31"/>
  <c r="J2190" i="31"/>
  <c r="J2099" i="31"/>
  <c r="I2099" i="31"/>
  <c r="J2172" i="31"/>
  <c r="I2172" i="31"/>
  <c r="J2021" i="31"/>
  <c r="I2021" i="31"/>
  <c r="I2162" i="31"/>
  <c r="J2162" i="31"/>
  <c r="J2165" i="31"/>
  <c r="I2165" i="31"/>
  <c r="I2028" i="31"/>
  <c r="J2028" i="31"/>
  <c r="I2192" i="31"/>
  <c r="J2192" i="31"/>
  <c r="J1701" i="31"/>
  <c r="I1701" i="31"/>
  <c r="I2168" i="31"/>
  <c r="J2168" i="31"/>
  <c r="I2193" i="31"/>
  <c r="J2193" i="31"/>
  <c r="J1965" i="31"/>
  <c r="I1965" i="31"/>
  <c r="J1980" i="31"/>
  <c r="I1980" i="31"/>
  <c r="I2122" i="31"/>
  <c r="J2122" i="31"/>
  <c r="I2089" i="31"/>
  <c r="J2089" i="31"/>
  <c r="J2055" i="31"/>
  <c r="I2055" i="31"/>
  <c r="J2091" i="31"/>
  <c r="I2091" i="31"/>
  <c r="J2029" i="31"/>
  <c r="I2029" i="31"/>
  <c r="J2169" i="31"/>
  <c r="I2169" i="31"/>
  <c r="J2010" i="31"/>
  <c r="I2010" i="31"/>
  <c r="K1151" i="31"/>
  <c r="M1151" i="31" s="1"/>
  <c r="O1151" i="31" s="1"/>
  <c r="F1151" i="31"/>
  <c r="L1151" i="31"/>
  <c r="N1151" i="31" s="1"/>
  <c r="P1151" i="31" s="1"/>
  <c r="K1187" i="31"/>
  <c r="M1187" i="31" s="1"/>
  <c r="O1187" i="31" s="1"/>
  <c r="L1187" i="31"/>
  <c r="N1187" i="31" s="1"/>
  <c r="P1187" i="31" s="1"/>
  <c r="F1187" i="31"/>
  <c r="K1259" i="31"/>
  <c r="M1259" i="31" s="1"/>
  <c r="O1259" i="31" s="1"/>
  <c r="F1259" i="31"/>
  <c r="L1259" i="31"/>
  <c r="N1259" i="31" s="1"/>
  <c r="P1259" i="31" s="1"/>
  <c r="F1307" i="31"/>
  <c r="K1307" i="31"/>
  <c r="M1307" i="31" s="1"/>
  <c r="O1307" i="31" s="1"/>
  <c r="L1307" i="31"/>
  <c r="N1307" i="31" s="1"/>
  <c r="P1307" i="31" s="1"/>
  <c r="L1884" i="31"/>
  <c r="N1884" i="31" s="1"/>
  <c r="P1884" i="31" s="1"/>
  <c r="K1884" i="31"/>
  <c r="M1884" i="31" s="1"/>
  <c r="O1884" i="31" s="1"/>
  <c r="F1884" i="31"/>
  <c r="L1410" i="31"/>
  <c r="N1410" i="31" s="1"/>
  <c r="P1410" i="31" s="1"/>
  <c r="F1410" i="31"/>
  <c r="K1410" i="31"/>
  <c r="M1410" i="31" s="1"/>
  <c r="O1410" i="31" s="1"/>
  <c r="L1650" i="31"/>
  <c r="N1650" i="31" s="1"/>
  <c r="P1650" i="31" s="1"/>
  <c r="F1650" i="31"/>
  <c r="K1650" i="31"/>
  <c r="M1650" i="31" s="1"/>
  <c r="O1650" i="31" s="1"/>
  <c r="L1919" i="31"/>
  <c r="N1919" i="31" s="1"/>
  <c r="P1919" i="31" s="1"/>
  <c r="K1919" i="31"/>
  <c r="M1919" i="31" s="1"/>
  <c r="O1919" i="31" s="1"/>
  <c r="F1919" i="31"/>
  <c r="F1487" i="31"/>
  <c r="L1487" i="31"/>
  <c r="N1487" i="31" s="1"/>
  <c r="P1487" i="31" s="1"/>
  <c r="K1487" i="31"/>
  <c r="M1487" i="31" s="1"/>
  <c r="O1487" i="31" s="1"/>
  <c r="F1140" i="31"/>
  <c r="K1140" i="31"/>
  <c r="M1140" i="31" s="1"/>
  <c r="O1140" i="31" s="1"/>
  <c r="L1140" i="31"/>
  <c r="N1140" i="31" s="1"/>
  <c r="P1140" i="31" s="1"/>
  <c r="K1224" i="31"/>
  <c r="M1224" i="31" s="1"/>
  <c r="O1224" i="31" s="1"/>
  <c r="F1224" i="31"/>
  <c r="L1224" i="31"/>
  <c r="N1224" i="31" s="1"/>
  <c r="P1224" i="31" s="1"/>
  <c r="F1105" i="31"/>
  <c r="L1105" i="31"/>
  <c r="N1105" i="31" s="1"/>
  <c r="P1105" i="31" s="1"/>
  <c r="K1105" i="31"/>
  <c r="M1105" i="31" s="1"/>
  <c r="O1105" i="31" s="1"/>
  <c r="F1118" i="31"/>
  <c r="L1118" i="31"/>
  <c r="N1118" i="31" s="1"/>
  <c r="P1118" i="31" s="1"/>
  <c r="K1118" i="31"/>
  <c r="M1118" i="31" s="1"/>
  <c r="O1118" i="31" s="1"/>
  <c r="F1166" i="31"/>
  <c r="L1166" i="31"/>
  <c r="N1166" i="31" s="1"/>
  <c r="P1166" i="31" s="1"/>
  <c r="K1166" i="31"/>
  <c r="M1166" i="31" s="1"/>
  <c r="O1166" i="31" s="1"/>
  <c r="K1190" i="31"/>
  <c r="M1190" i="31" s="1"/>
  <c r="O1190" i="31" s="1"/>
  <c r="F1190" i="31"/>
  <c r="L1190" i="31"/>
  <c r="N1190" i="31" s="1"/>
  <c r="P1190" i="31" s="1"/>
  <c r="K1226" i="31"/>
  <c r="M1226" i="31" s="1"/>
  <c r="O1226" i="31" s="1"/>
  <c r="L1226" i="31"/>
  <c r="N1226" i="31" s="1"/>
  <c r="P1226" i="31" s="1"/>
  <c r="F1226" i="31"/>
  <c r="K1262" i="31"/>
  <c r="M1262" i="31" s="1"/>
  <c r="O1262" i="31" s="1"/>
  <c r="L1262" i="31"/>
  <c r="N1262" i="31" s="1"/>
  <c r="P1262" i="31" s="1"/>
  <c r="F1262" i="31"/>
  <c r="K1298" i="31"/>
  <c r="M1298" i="31" s="1"/>
  <c r="O1298" i="31" s="1"/>
  <c r="L1298" i="31"/>
  <c r="N1298" i="31" s="1"/>
  <c r="P1298" i="31" s="1"/>
  <c r="F1298" i="31"/>
  <c r="K1346" i="31"/>
  <c r="M1346" i="31" s="1"/>
  <c r="O1346" i="31" s="1"/>
  <c r="F1346" i="31"/>
  <c r="L1346" i="31"/>
  <c r="N1346" i="31" s="1"/>
  <c r="P1346" i="31" s="1"/>
  <c r="F1866" i="31"/>
  <c r="L1866" i="31"/>
  <c r="N1866" i="31" s="1"/>
  <c r="P1866" i="31" s="1"/>
  <c r="K1866" i="31"/>
  <c r="M1866" i="31" s="1"/>
  <c r="O1866" i="31" s="1"/>
  <c r="F1432" i="31"/>
  <c r="K1432" i="31"/>
  <c r="M1432" i="31" s="1"/>
  <c r="O1432" i="31" s="1"/>
  <c r="L1432" i="31"/>
  <c r="N1432" i="31" s="1"/>
  <c r="P1432" i="31" s="1"/>
  <c r="K1576" i="31"/>
  <c r="M1576" i="31" s="1"/>
  <c r="O1576" i="31" s="1"/>
  <c r="L1576" i="31"/>
  <c r="N1576" i="31" s="1"/>
  <c r="P1576" i="31" s="1"/>
  <c r="F1576" i="31"/>
  <c r="K1672" i="31"/>
  <c r="M1672" i="31" s="1"/>
  <c r="O1672" i="31" s="1"/>
  <c r="L1672" i="31"/>
  <c r="N1672" i="31" s="1"/>
  <c r="P1672" i="31" s="1"/>
  <c r="F1672" i="31"/>
  <c r="F1373" i="31"/>
  <c r="L1373" i="31"/>
  <c r="N1373" i="31" s="1"/>
  <c r="P1373" i="31" s="1"/>
  <c r="K1373" i="31"/>
  <c r="M1373" i="31" s="1"/>
  <c r="O1373" i="31" s="1"/>
  <c r="K1417" i="31"/>
  <c r="M1417" i="31" s="1"/>
  <c r="O1417" i="31" s="1"/>
  <c r="F1417" i="31"/>
  <c r="L1417" i="31"/>
  <c r="N1417" i="31" s="1"/>
  <c r="P1417" i="31" s="1"/>
  <c r="K1561" i="31"/>
  <c r="M1561" i="31" s="1"/>
  <c r="O1561" i="31" s="1"/>
  <c r="F1561" i="31"/>
  <c r="L1561" i="31"/>
  <c r="N1561" i="31" s="1"/>
  <c r="P1561" i="31" s="1"/>
  <c r="L1549" i="31"/>
  <c r="N1549" i="31" s="1"/>
  <c r="P1549" i="31" s="1"/>
  <c r="K1549" i="31"/>
  <c r="M1549" i="31" s="1"/>
  <c r="O1549" i="31" s="1"/>
  <c r="F1549" i="31"/>
  <c r="L1443" i="31"/>
  <c r="N1443" i="31" s="1"/>
  <c r="P1443" i="31" s="1"/>
  <c r="K1443" i="31"/>
  <c r="M1443" i="31" s="1"/>
  <c r="O1443" i="31" s="1"/>
  <c r="F1443" i="31"/>
  <c r="K1635" i="31"/>
  <c r="M1635" i="31" s="1"/>
  <c r="O1635" i="31" s="1"/>
  <c r="F1635" i="31"/>
  <c r="L1635" i="31"/>
  <c r="N1635" i="31" s="1"/>
  <c r="P1635" i="31" s="1"/>
  <c r="L1877" i="31"/>
  <c r="N1877" i="31" s="1"/>
  <c r="P1877" i="31" s="1"/>
  <c r="K1877" i="31"/>
  <c r="M1877" i="31" s="1"/>
  <c r="O1877" i="31" s="1"/>
  <c r="F1877" i="31"/>
  <c r="K1452" i="31"/>
  <c r="M1452" i="31" s="1"/>
  <c r="O1452" i="31" s="1"/>
  <c r="F1452" i="31"/>
  <c r="L1452" i="31"/>
  <c r="N1452" i="31" s="1"/>
  <c r="P1452" i="31" s="1"/>
  <c r="K1644" i="31"/>
  <c r="M1644" i="31" s="1"/>
  <c r="O1644" i="31" s="1"/>
  <c r="F1644" i="31"/>
  <c r="L1644" i="31"/>
  <c r="N1644" i="31" s="1"/>
  <c r="P1644" i="31" s="1"/>
  <c r="L1836" i="31"/>
  <c r="N1836" i="31" s="1"/>
  <c r="P1836" i="31" s="1"/>
  <c r="K1836" i="31"/>
  <c r="M1836" i="31" s="1"/>
  <c r="O1836" i="31" s="1"/>
  <c r="F1836" i="31"/>
  <c r="L1414" i="31"/>
  <c r="N1414" i="31" s="1"/>
  <c r="P1414" i="31" s="1"/>
  <c r="K1414" i="31"/>
  <c r="M1414" i="31" s="1"/>
  <c r="O1414" i="31" s="1"/>
  <c r="F1414" i="31"/>
  <c r="K1606" i="31"/>
  <c r="M1606" i="31" s="1"/>
  <c r="O1606" i="31" s="1"/>
  <c r="L1606" i="31"/>
  <c r="N1606" i="31" s="1"/>
  <c r="P1606" i="31" s="1"/>
  <c r="F1606" i="31"/>
  <c r="L1702" i="31"/>
  <c r="N1702" i="31" s="1"/>
  <c r="P1702" i="31" s="1"/>
  <c r="K1702" i="31"/>
  <c r="M1702" i="31" s="1"/>
  <c r="O1702" i="31" s="1"/>
  <c r="F1702" i="31"/>
  <c r="L1855" i="31"/>
  <c r="N1855" i="31" s="1"/>
  <c r="P1855" i="31" s="1"/>
  <c r="F1855" i="31"/>
  <c r="K1855" i="31"/>
  <c r="M1855" i="31" s="1"/>
  <c r="O1855" i="31" s="1"/>
  <c r="F1109" i="31"/>
  <c r="K1109" i="31"/>
  <c r="M1109" i="31" s="1"/>
  <c r="O1109" i="31" s="1"/>
  <c r="L1109" i="31"/>
  <c r="N1109" i="31" s="1"/>
  <c r="P1109" i="31" s="1"/>
  <c r="F1120" i="31"/>
  <c r="K1120" i="31"/>
  <c r="M1120" i="31" s="1"/>
  <c r="O1120" i="31" s="1"/>
  <c r="L1120" i="31"/>
  <c r="N1120" i="31" s="1"/>
  <c r="P1120" i="31" s="1"/>
  <c r="K1144" i="31"/>
  <c r="M1144" i="31" s="1"/>
  <c r="O1144" i="31" s="1"/>
  <c r="L1144" i="31"/>
  <c r="N1144" i="31" s="1"/>
  <c r="P1144" i="31" s="1"/>
  <c r="F1144" i="31"/>
  <c r="L1156" i="31"/>
  <c r="N1156" i="31" s="1"/>
  <c r="P1156" i="31" s="1"/>
  <c r="F1156" i="31"/>
  <c r="K1156" i="31"/>
  <c r="M1156" i="31" s="1"/>
  <c r="O1156" i="31" s="1"/>
  <c r="L1168" i="31"/>
  <c r="N1168" i="31" s="1"/>
  <c r="P1168" i="31" s="1"/>
  <c r="K1168" i="31"/>
  <c r="M1168" i="31" s="1"/>
  <c r="O1168" i="31" s="1"/>
  <c r="F1168" i="31"/>
  <c r="K1192" i="31"/>
  <c r="M1192" i="31" s="1"/>
  <c r="O1192" i="31" s="1"/>
  <c r="L1192" i="31"/>
  <c r="N1192" i="31" s="1"/>
  <c r="P1192" i="31" s="1"/>
  <c r="F1192" i="31"/>
  <c r="L1204" i="31"/>
  <c r="N1204" i="31" s="1"/>
  <c r="P1204" i="31" s="1"/>
  <c r="F1204" i="31"/>
  <c r="K1204" i="31"/>
  <c r="M1204" i="31" s="1"/>
  <c r="O1204" i="31" s="1"/>
  <c r="L1216" i="31"/>
  <c r="N1216" i="31" s="1"/>
  <c r="P1216" i="31" s="1"/>
  <c r="K1216" i="31"/>
  <c r="M1216" i="31" s="1"/>
  <c r="O1216" i="31" s="1"/>
  <c r="F1216" i="31"/>
  <c r="K1240" i="31"/>
  <c r="M1240" i="31" s="1"/>
  <c r="O1240" i="31" s="1"/>
  <c r="L1240" i="31"/>
  <c r="N1240" i="31" s="1"/>
  <c r="P1240" i="31" s="1"/>
  <c r="F1240" i="31"/>
  <c r="K1252" i="31"/>
  <c r="M1252" i="31" s="1"/>
  <c r="O1252" i="31" s="1"/>
  <c r="L1252" i="31"/>
  <c r="N1252" i="31" s="1"/>
  <c r="P1252" i="31" s="1"/>
  <c r="F1252" i="31"/>
  <c r="K1264" i="31"/>
  <c r="M1264" i="31" s="1"/>
  <c r="O1264" i="31" s="1"/>
  <c r="L1264" i="31"/>
  <c r="N1264" i="31" s="1"/>
  <c r="P1264" i="31" s="1"/>
  <c r="F1264" i="31"/>
  <c r="K1288" i="31"/>
  <c r="M1288" i="31" s="1"/>
  <c r="O1288" i="31" s="1"/>
  <c r="L1288" i="31"/>
  <c r="N1288" i="31" s="1"/>
  <c r="P1288" i="31" s="1"/>
  <c r="F1288" i="31"/>
  <c r="F1300" i="31"/>
  <c r="L1300" i="31"/>
  <c r="N1300" i="31" s="1"/>
  <c r="P1300" i="31" s="1"/>
  <c r="K1300" i="31"/>
  <c r="M1300" i="31" s="1"/>
  <c r="O1300" i="31" s="1"/>
  <c r="L1312" i="31"/>
  <c r="N1312" i="31" s="1"/>
  <c r="P1312" i="31" s="1"/>
  <c r="F1312" i="31"/>
  <c r="K1312" i="31"/>
  <c r="M1312" i="31" s="1"/>
  <c r="O1312" i="31" s="1"/>
  <c r="L1336" i="31"/>
  <c r="N1336" i="31" s="1"/>
  <c r="P1336" i="31" s="1"/>
  <c r="K1336" i="31"/>
  <c r="M1336" i="31" s="1"/>
  <c r="O1336" i="31" s="1"/>
  <c r="F1336" i="31"/>
  <c r="L1348" i="31"/>
  <c r="N1348" i="31" s="1"/>
  <c r="P1348" i="31" s="1"/>
  <c r="K1348" i="31"/>
  <c r="M1348" i="31" s="1"/>
  <c r="O1348" i="31" s="1"/>
  <c r="F1348" i="31"/>
  <c r="F1743" i="31"/>
  <c r="K1743" i="31"/>
  <c r="M1743" i="31" s="1"/>
  <c r="O1743" i="31" s="1"/>
  <c r="L1743" i="31"/>
  <c r="N1743" i="31" s="1"/>
  <c r="P1743" i="31" s="1"/>
  <c r="L1894" i="31"/>
  <c r="N1894" i="31" s="1"/>
  <c r="P1894" i="31" s="1"/>
  <c r="K1894" i="31"/>
  <c r="M1894" i="31" s="1"/>
  <c r="O1894" i="31" s="1"/>
  <c r="F1894" i="31"/>
  <c r="L1918" i="31"/>
  <c r="N1918" i="31" s="1"/>
  <c r="P1918" i="31" s="1"/>
  <c r="F1918" i="31"/>
  <c r="K1918" i="31"/>
  <c r="M1918" i="31" s="1"/>
  <c r="O1918" i="31" s="1"/>
  <c r="F1392" i="31"/>
  <c r="K1392" i="31"/>
  <c r="M1392" i="31" s="1"/>
  <c r="O1392" i="31" s="1"/>
  <c r="L1392" i="31"/>
  <c r="N1392" i="31" s="1"/>
  <c r="P1392" i="31" s="1"/>
  <c r="F1488" i="31"/>
  <c r="K1488" i="31"/>
  <c r="M1488" i="31" s="1"/>
  <c r="O1488" i="31" s="1"/>
  <c r="L1488" i="31"/>
  <c r="N1488" i="31" s="1"/>
  <c r="P1488" i="31" s="1"/>
  <c r="K1536" i="31"/>
  <c r="M1536" i="31" s="1"/>
  <c r="O1536" i="31" s="1"/>
  <c r="L1536" i="31"/>
  <c r="N1536" i="31" s="1"/>
  <c r="P1536" i="31" s="1"/>
  <c r="F1536" i="31"/>
  <c r="F1584" i="31"/>
  <c r="K1584" i="31"/>
  <c r="M1584" i="31" s="1"/>
  <c r="O1584" i="31" s="1"/>
  <c r="L1584" i="31"/>
  <c r="N1584" i="31" s="1"/>
  <c r="P1584" i="31" s="1"/>
  <c r="K1632" i="31"/>
  <c r="M1632" i="31" s="1"/>
  <c r="O1632" i="31" s="1"/>
  <c r="L1632" i="31"/>
  <c r="N1632" i="31" s="1"/>
  <c r="P1632" i="31" s="1"/>
  <c r="F1632" i="31"/>
  <c r="F1728" i="31"/>
  <c r="K1728" i="31"/>
  <c r="M1728" i="31" s="1"/>
  <c r="O1728" i="31" s="1"/>
  <c r="L1728" i="31"/>
  <c r="N1728" i="31" s="1"/>
  <c r="P1728" i="31" s="1"/>
  <c r="K1776" i="31"/>
  <c r="M1776" i="31" s="1"/>
  <c r="O1776" i="31" s="1"/>
  <c r="F1776" i="31"/>
  <c r="L1776" i="31"/>
  <c r="N1776" i="31" s="1"/>
  <c r="P1776" i="31" s="1"/>
  <c r="L1824" i="31"/>
  <c r="N1824" i="31" s="1"/>
  <c r="P1824" i="31" s="1"/>
  <c r="F1824" i="31"/>
  <c r="K1824" i="31"/>
  <c r="M1824" i="31" s="1"/>
  <c r="O1824" i="31" s="1"/>
  <c r="F1413" i="31"/>
  <c r="L1413" i="31"/>
  <c r="N1413" i="31" s="1"/>
  <c r="P1413" i="31" s="1"/>
  <c r="K1413" i="31"/>
  <c r="M1413" i="31" s="1"/>
  <c r="O1413" i="31" s="1"/>
  <c r="L1377" i="31"/>
  <c r="N1377" i="31" s="1"/>
  <c r="P1377" i="31" s="1"/>
  <c r="K1377" i="31"/>
  <c r="M1377" i="31" s="1"/>
  <c r="O1377" i="31" s="1"/>
  <c r="F1377" i="31"/>
  <c r="F1425" i="31"/>
  <c r="L1425" i="31"/>
  <c r="N1425" i="31" s="1"/>
  <c r="P1425" i="31" s="1"/>
  <c r="K1425" i="31"/>
  <c r="M1425" i="31" s="1"/>
  <c r="O1425" i="31" s="1"/>
  <c r="F1473" i="31"/>
  <c r="L1473" i="31"/>
  <c r="N1473" i="31" s="1"/>
  <c r="P1473" i="31" s="1"/>
  <c r="K1473" i="31"/>
  <c r="M1473" i="31" s="1"/>
  <c r="O1473" i="31" s="1"/>
  <c r="L1521" i="31"/>
  <c r="N1521" i="31" s="1"/>
  <c r="P1521" i="31" s="1"/>
  <c r="F1521" i="31"/>
  <c r="K1521" i="31"/>
  <c r="M1521" i="31" s="1"/>
  <c r="O1521" i="31" s="1"/>
  <c r="L1569" i="31"/>
  <c r="N1569" i="31" s="1"/>
  <c r="P1569" i="31" s="1"/>
  <c r="K1569" i="31"/>
  <c r="M1569" i="31" s="1"/>
  <c r="O1569" i="31" s="1"/>
  <c r="F1569" i="31"/>
  <c r="F1617" i="31"/>
  <c r="L1617" i="31"/>
  <c r="N1617" i="31" s="1"/>
  <c r="P1617" i="31" s="1"/>
  <c r="K1617" i="31"/>
  <c r="M1617" i="31" s="1"/>
  <c r="O1617" i="31" s="1"/>
  <c r="F1673" i="31"/>
  <c r="L1673" i="31"/>
  <c r="N1673" i="31" s="1"/>
  <c r="P1673" i="31" s="1"/>
  <c r="K1673" i="31"/>
  <c r="M1673" i="31" s="1"/>
  <c r="O1673" i="31" s="1"/>
  <c r="L1389" i="31"/>
  <c r="N1389" i="31" s="1"/>
  <c r="P1389" i="31" s="1"/>
  <c r="F1389" i="31"/>
  <c r="K1389" i="31"/>
  <c r="M1389" i="31" s="1"/>
  <c r="O1389" i="31" s="1"/>
  <c r="L1731" i="31"/>
  <c r="N1731" i="31" s="1"/>
  <c r="P1731" i="31" s="1"/>
  <c r="K1731" i="31"/>
  <c r="M1731" i="31" s="1"/>
  <c r="O1731" i="31" s="1"/>
  <c r="F1731" i="31"/>
  <c r="F1557" i="31"/>
  <c r="K1557" i="31"/>
  <c r="M1557" i="31" s="1"/>
  <c r="O1557" i="31" s="1"/>
  <c r="L1557" i="31"/>
  <c r="N1557" i="31" s="1"/>
  <c r="P1557" i="31" s="1"/>
  <c r="K1843" i="31"/>
  <c r="M1843" i="31" s="1"/>
  <c r="O1843" i="31" s="1"/>
  <c r="L1843" i="31"/>
  <c r="N1843" i="31" s="1"/>
  <c r="P1843" i="31" s="1"/>
  <c r="K1403" i="31"/>
  <c r="M1403" i="31" s="1"/>
  <c r="O1403" i="31" s="1"/>
  <c r="F1403" i="31"/>
  <c r="L1403" i="31"/>
  <c r="N1403" i="31" s="1"/>
  <c r="P1403" i="31" s="1"/>
  <c r="F1499" i="31"/>
  <c r="L1499" i="31"/>
  <c r="N1499" i="31" s="1"/>
  <c r="P1499" i="31" s="1"/>
  <c r="K1499" i="31"/>
  <c r="M1499" i="31" s="1"/>
  <c r="O1499" i="31" s="1"/>
  <c r="L1547" i="31"/>
  <c r="N1547" i="31" s="1"/>
  <c r="P1547" i="31" s="1"/>
  <c r="F1547" i="31"/>
  <c r="K1547" i="31"/>
  <c r="M1547" i="31" s="1"/>
  <c r="O1547" i="31" s="1"/>
  <c r="F1643" i="31"/>
  <c r="K1643" i="31"/>
  <c r="M1643" i="31" s="1"/>
  <c r="O1643" i="31" s="1"/>
  <c r="L1643" i="31"/>
  <c r="N1643" i="31" s="1"/>
  <c r="P1643" i="31" s="1"/>
  <c r="L1412" i="31"/>
  <c r="N1412" i="31" s="1"/>
  <c r="P1412" i="31" s="1"/>
  <c r="K1412" i="31"/>
  <c r="M1412" i="31" s="1"/>
  <c r="O1412" i="31" s="1"/>
  <c r="F1412" i="31"/>
  <c r="F1108" i="31"/>
  <c r="K1108" i="31"/>
  <c r="M1108" i="31" s="1"/>
  <c r="O1108" i="31" s="1"/>
  <c r="L1108" i="31"/>
  <c r="N1108" i="31" s="1"/>
  <c r="P1108" i="31" s="1"/>
  <c r="F1121" i="31"/>
  <c r="K1121" i="31"/>
  <c r="M1121" i="31" s="1"/>
  <c r="O1121" i="31" s="1"/>
  <c r="L1121" i="31"/>
  <c r="N1121" i="31" s="1"/>
  <c r="P1121" i="31" s="1"/>
  <c r="L1133" i="31"/>
  <c r="N1133" i="31" s="1"/>
  <c r="P1133" i="31" s="1"/>
  <c r="K1133" i="31"/>
  <c r="M1133" i="31" s="1"/>
  <c r="O1133" i="31" s="1"/>
  <c r="F1133" i="31"/>
  <c r="K1145" i="31"/>
  <c r="M1145" i="31" s="1"/>
  <c r="O1145" i="31" s="1"/>
  <c r="F1145" i="31"/>
  <c r="L1145" i="31"/>
  <c r="N1145" i="31" s="1"/>
  <c r="P1145" i="31" s="1"/>
  <c r="L1157" i="31"/>
  <c r="N1157" i="31" s="1"/>
  <c r="P1157" i="31" s="1"/>
  <c r="F1157" i="31"/>
  <c r="K1157" i="31"/>
  <c r="M1157" i="31" s="1"/>
  <c r="O1157" i="31" s="1"/>
  <c r="F1169" i="31"/>
  <c r="L1169" i="31"/>
  <c r="N1169" i="31" s="1"/>
  <c r="P1169" i="31" s="1"/>
  <c r="K1169" i="31"/>
  <c r="M1169" i="31" s="1"/>
  <c r="O1169" i="31" s="1"/>
  <c r="L1181" i="31"/>
  <c r="N1181" i="31" s="1"/>
  <c r="P1181" i="31" s="1"/>
  <c r="F1181" i="31"/>
  <c r="K1181" i="31"/>
  <c r="M1181" i="31" s="1"/>
  <c r="O1181" i="31" s="1"/>
  <c r="K1193" i="31"/>
  <c r="M1193" i="31" s="1"/>
  <c r="O1193" i="31" s="1"/>
  <c r="F1193" i="31"/>
  <c r="L1193" i="31"/>
  <c r="N1193" i="31" s="1"/>
  <c r="P1193" i="31" s="1"/>
  <c r="K1205" i="31"/>
  <c r="M1205" i="31" s="1"/>
  <c r="O1205" i="31" s="1"/>
  <c r="F1205" i="31"/>
  <c r="L1205" i="31"/>
  <c r="N1205" i="31" s="1"/>
  <c r="P1205" i="31" s="1"/>
  <c r="L1217" i="31"/>
  <c r="N1217" i="31" s="1"/>
  <c r="P1217" i="31" s="1"/>
  <c r="K1217" i="31"/>
  <c r="M1217" i="31" s="1"/>
  <c r="O1217" i="31" s="1"/>
  <c r="F1217" i="31"/>
  <c r="F1229" i="31"/>
  <c r="K1229" i="31"/>
  <c r="M1229" i="31" s="1"/>
  <c r="O1229" i="31" s="1"/>
  <c r="L1229" i="31"/>
  <c r="N1229" i="31" s="1"/>
  <c r="P1229" i="31" s="1"/>
  <c r="L1241" i="31"/>
  <c r="N1241" i="31" s="1"/>
  <c r="P1241" i="31" s="1"/>
  <c r="F1241" i="31"/>
  <c r="K1241" i="31"/>
  <c r="M1241" i="31" s="1"/>
  <c r="O1241" i="31" s="1"/>
  <c r="F1253" i="31"/>
  <c r="L1253" i="31"/>
  <c r="N1253" i="31" s="1"/>
  <c r="P1253" i="31" s="1"/>
  <c r="K1253" i="31"/>
  <c r="M1253" i="31" s="1"/>
  <c r="O1253" i="31" s="1"/>
  <c r="K1265" i="31"/>
  <c r="M1265" i="31" s="1"/>
  <c r="O1265" i="31" s="1"/>
  <c r="L1265" i="31"/>
  <c r="N1265" i="31" s="1"/>
  <c r="P1265" i="31" s="1"/>
  <c r="F1265" i="31"/>
  <c r="L1277" i="31"/>
  <c r="N1277" i="31" s="1"/>
  <c r="P1277" i="31" s="1"/>
  <c r="F1277" i="31"/>
  <c r="K1277" i="31"/>
  <c r="M1277" i="31" s="1"/>
  <c r="O1277" i="31" s="1"/>
  <c r="L1289" i="31"/>
  <c r="N1289" i="31" s="1"/>
  <c r="P1289" i="31" s="1"/>
  <c r="F1289" i="31"/>
  <c r="K1289" i="31"/>
  <c r="M1289" i="31" s="1"/>
  <c r="O1289" i="31" s="1"/>
  <c r="F1301" i="31"/>
  <c r="K1301" i="31"/>
  <c r="M1301" i="31" s="1"/>
  <c r="O1301" i="31" s="1"/>
  <c r="L1301" i="31"/>
  <c r="N1301" i="31" s="1"/>
  <c r="P1301" i="31" s="1"/>
  <c r="F1313" i="31"/>
  <c r="K1313" i="31"/>
  <c r="M1313" i="31" s="1"/>
  <c r="O1313" i="31" s="1"/>
  <c r="L1313" i="31"/>
  <c r="N1313" i="31" s="1"/>
  <c r="P1313" i="31" s="1"/>
  <c r="L1325" i="31"/>
  <c r="N1325" i="31" s="1"/>
  <c r="P1325" i="31" s="1"/>
  <c r="F1325" i="31"/>
  <c r="K1325" i="31"/>
  <c r="M1325" i="31" s="1"/>
  <c r="O1325" i="31" s="1"/>
  <c r="F1337" i="31"/>
  <c r="L1337" i="31"/>
  <c r="N1337" i="31" s="1"/>
  <c r="P1337" i="31" s="1"/>
  <c r="K1337" i="31"/>
  <c r="M1337" i="31" s="1"/>
  <c r="O1337" i="31" s="1"/>
  <c r="L1349" i="31"/>
  <c r="N1349" i="31" s="1"/>
  <c r="P1349" i="31" s="1"/>
  <c r="K1349" i="31"/>
  <c r="M1349" i="31" s="1"/>
  <c r="O1349" i="31" s="1"/>
  <c r="F1349" i="31"/>
  <c r="L1759" i="31"/>
  <c r="N1759" i="31" s="1"/>
  <c r="P1759" i="31" s="1"/>
  <c r="F1759" i="31"/>
  <c r="K1759" i="31"/>
  <c r="M1759" i="31" s="1"/>
  <c r="O1759" i="31" s="1"/>
  <c r="K1872" i="31"/>
  <c r="M1872" i="31" s="1"/>
  <c r="O1872" i="31" s="1"/>
  <c r="F1872" i="31"/>
  <c r="L1872" i="31"/>
  <c r="N1872" i="31" s="1"/>
  <c r="P1872" i="31" s="1"/>
  <c r="L1896" i="31"/>
  <c r="N1896" i="31" s="1"/>
  <c r="P1896" i="31" s="1"/>
  <c r="F1896" i="31"/>
  <c r="K1896" i="31"/>
  <c r="M1896" i="31" s="1"/>
  <c r="O1896" i="31" s="1"/>
  <c r="F1920" i="31"/>
  <c r="K1920" i="31"/>
  <c r="M1920" i="31" s="1"/>
  <c r="O1920" i="31" s="1"/>
  <c r="L1920" i="31"/>
  <c r="N1920" i="31" s="1"/>
  <c r="P1920" i="31" s="1"/>
  <c r="F1785" i="31"/>
  <c r="L1785" i="31"/>
  <c r="N1785" i="31" s="1"/>
  <c r="P1785" i="31" s="1"/>
  <c r="K1785" i="31"/>
  <c r="M1785" i="31" s="1"/>
  <c r="O1785" i="31" s="1"/>
  <c r="L1747" i="31"/>
  <c r="N1747" i="31" s="1"/>
  <c r="P1747" i="31" s="1"/>
  <c r="K1747" i="31"/>
  <c r="M1747" i="31" s="1"/>
  <c r="O1747" i="31" s="1"/>
  <c r="F1747" i="31"/>
  <c r="F1386" i="31"/>
  <c r="K1386" i="31"/>
  <c r="M1386" i="31" s="1"/>
  <c r="O1386" i="31" s="1"/>
  <c r="L1386" i="31"/>
  <c r="N1386" i="31" s="1"/>
  <c r="P1386" i="31" s="1"/>
  <c r="F1434" i="31"/>
  <c r="L1434" i="31"/>
  <c r="N1434" i="31" s="1"/>
  <c r="P1434" i="31" s="1"/>
  <c r="K1434" i="31"/>
  <c r="M1434" i="31" s="1"/>
  <c r="O1434" i="31" s="1"/>
  <c r="F1482" i="31"/>
  <c r="L1482" i="31"/>
  <c r="N1482" i="31" s="1"/>
  <c r="P1482" i="31" s="1"/>
  <c r="K1482" i="31"/>
  <c r="M1482" i="31" s="1"/>
  <c r="O1482" i="31" s="1"/>
  <c r="K1530" i="31"/>
  <c r="M1530" i="31" s="1"/>
  <c r="O1530" i="31" s="1"/>
  <c r="F1530" i="31"/>
  <c r="L1530" i="31"/>
  <c r="N1530" i="31" s="1"/>
  <c r="P1530" i="31" s="1"/>
  <c r="F1578" i="31"/>
  <c r="K1578" i="31"/>
  <c r="M1578" i="31" s="1"/>
  <c r="O1578" i="31" s="1"/>
  <c r="L1578" i="31"/>
  <c r="N1578" i="31" s="1"/>
  <c r="P1578" i="31" s="1"/>
  <c r="K1626" i="31"/>
  <c r="M1626" i="31" s="1"/>
  <c r="O1626" i="31" s="1"/>
  <c r="F1626" i="31"/>
  <c r="L1626" i="31"/>
  <c r="N1626" i="31" s="1"/>
  <c r="P1626" i="31" s="1"/>
  <c r="F1674" i="31"/>
  <c r="K1674" i="31"/>
  <c r="M1674" i="31" s="1"/>
  <c r="O1674" i="31" s="1"/>
  <c r="L1674" i="31"/>
  <c r="N1674" i="31" s="1"/>
  <c r="P1674" i="31" s="1"/>
  <c r="L1722" i="31"/>
  <c r="N1722" i="31" s="1"/>
  <c r="P1722" i="31" s="1"/>
  <c r="F1722" i="31"/>
  <c r="K1722" i="31"/>
  <c r="M1722" i="31" s="1"/>
  <c r="O1722" i="31" s="1"/>
  <c r="L1770" i="31"/>
  <c r="N1770" i="31" s="1"/>
  <c r="P1770" i="31" s="1"/>
  <c r="F1770" i="31"/>
  <c r="K1770" i="31"/>
  <c r="M1770" i="31" s="1"/>
  <c r="O1770" i="31" s="1"/>
  <c r="F1818" i="31"/>
  <c r="L1818" i="31"/>
  <c r="N1818" i="31" s="1"/>
  <c r="P1818" i="31" s="1"/>
  <c r="K1818" i="31"/>
  <c r="M1818" i="31" s="1"/>
  <c r="O1818" i="31" s="1"/>
  <c r="K1851" i="31"/>
  <c r="M1851" i="31" s="1"/>
  <c r="O1851" i="31" s="1"/>
  <c r="L1851" i="31"/>
  <c r="N1851" i="31" s="1"/>
  <c r="P1851" i="31" s="1"/>
  <c r="F1851" i="31"/>
  <c r="K1859" i="31"/>
  <c r="M1859" i="31" s="1"/>
  <c r="O1859" i="31" s="1"/>
  <c r="L1859" i="31"/>
  <c r="N1859" i="31" s="1"/>
  <c r="P1859" i="31" s="1"/>
  <c r="F1883" i="31"/>
  <c r="K1883" i="31"/>
  <c r="M1883" i="31" s="1"/>
  <c r="O1883" i="31" s="1"/>
  <c r="L1883" i="31"/>
  <c r="N1883" i="31" s="1"/>
  <c r="P1883" i="31" s="1"/>
  <c r="L1907" i="31"/>
  <c r="N1907" i="31" s="1"/>
  <c r="P1907" i="31" s="1"/>
  <c r="K1907" i="31"/>
  <c r="M1907" i="31" s="1"/>
  <c r="O1907" i="31" s="1"/>
  <c r="F1907" i="31"/>
  <c r="K1533" i="31"/>
  <c r="M1533" i="31" s="1"/>
  <c r="O1533" i="31" s="1"/>
  <c r="F1533" i="31"/>
  <c r="L1533" i="31"/>
  <c r="N1533" i="31" s="1"/>
  <c r="P1533" i="31" s="1"/>
  <c r="K1367" i="31"/>
  <c r="M1367" i="31" s="1"/>
  <c r="O1367" i="31" s="1"/>
  <c r="F1367" i="31"/>
  <c r="L1367" i="31"/>
  <c r="N1367" i="31" s="1"/>
  <c r="P1367" i="31" s="1"/>
  <c r="F1415" i="31"/>
  <c r="K1415" i="31"/>
  <c r="M1415" i="31" s="1"/>
  <c r="O1415" i="31" s="1"/>
  <c r="L1415" i="31"/>
  <c r="N1415" i="31" s="1"/>
  <c r="P1415" i="31" s="1"/>
  <c r="K1463" i="31"/>
  <c r="M1463" i="31" s="1"/>
  <c r="O1463" i="31" s="1"/>
  <c r="F1463" i="31"/>
  <c r="L1463" i="31"/>
  <c r="N1463" i="31" s="1"/>
  <c r="P1463" i="31" s="1"/>
  <c r="K1511" i="31"/>
  <c r="M1511" i="31" s="1"/>
  <c r="O1511" i="31" s="1"/>
  <c r="L1511" i="31"/>
  <c r="N1511" i="31" s="1"/>
  <c r="P1511" i="31" s="1"/>
  <c r="F1511" i="31"/>
  <c r="L1559" i="31"/>
  <c r="N1559" i="31" s="1"/>
  <c r="P1559" i="31" s="1"/>
  <c r="K1559" i="31"/>
  <c r="M1559" i="31" s="1"/>
  <c r="O1559" i="31" s="1"/>
  <c r="F1559" i="31"/>
  <c r="F1607" i="31"/>
  <c r="L1607" i="31"/>
  <c r="N1607" i="31" s="1"/>
  <c r="P1607" i="31" s="1"/>
  <c r="K1607" i="31"/>
  <c r="M1607" i="31" s="1"/>
  <c r="O1607" i="31" s="1"/>
  <c r="F2126" i="5"/>
  <c r="H2126" i="5" s="1"/>
  <c r="F2190" i="5"/>
  <c r="H2190" i="5" s="1"/>
  <c r="F1944" i="5"/>
  <c r="H1944" i="5" s="1"/>
  <c r="F1978" i="5"/>
  <c r="H1978" i="5" s="1"/>
  <c r="I2105" i="31"/>
  <c r="J2105" i="31"/>
  <c r="I1707" i="31"/>
  <c r="J1707" i="31"/>
  <c r="J2100" i="31"/>
  <c r="I2100" i="31"/>
  <c r="J1947" i="31"/>
  <c r="I1947" i="31"/>
  <c r="J1943" i="31"/>
  <c r="I1943" i="31"/>
  <c r="J2184" i="31"/>
  <c r="I2184" i="31"/>
  <c r="J2160" i="31"/>
  <c r="I2160" i="31"/>
  <c r="I2004" i="31"/>
  <c r="J2004" i="31"/>
  <c r="I1745" i="31"/>
  <c r="J1745" i="31"/>
  <c r="J1761" i="31"/>
  <c r="I1761" i="31"/>
  <c r="J2110" i="31"/>
  <c r="I2110" i="31"/>
  <c r="J2016" i="31"/>
  <c r="I2016" i="31"/>
  <c r="I2142" i="31"/>
  <c r="J2142" i="31"/>
  <c r="I2136" i="31"/>
  <c r="J2136" i="31"/>
  <c r="I2180" i="31"/>
  <c r="J2180" i="31"/>
  <c r="J1723" i="31"/>
  <c r="I1723" i="31"/>
  <c r="J1797" i="31"/>
  <c r="I1797" i="31"/>
  <c r="J1789" i="31"/>
  <c r="I1789" i="31"/>
  <c r="I1968" i="31"/>
  <c r="J1968" i="31"/>
  <c r="J1949" i="31"/>
  <c r="I1949" i="31"/>
  <c r="J2085" i="31"/>
  <c r="I2085" i="31"/>
  <c r="I2137" i="31"/>
  <c r="J2137" i="31"/>
  <c r="I2022" i="31"/>
  <c r="J2022" i="31"/>
  <c r="I2075" i="31"/>
  <c r="J2075" i="31"/>
  <c r="I1679" i="31"/>
  <c r="J1679" i="31"/>
  <c r="J1963" i="31"/>
  <c r="I1963" i="31"/>
  <c r="I2173" i="31"/>
  <c r="J2173" i="31"/>
  <c r="J2095" i="31"/>
  <c r="I2095" i="31"/>
  <c r="J1988" i="31"/>
  <c r="I1988" i="31"/>
  <c r="I1960" i="31"/>
  <c r="J1960" i="31"/>
  <c r="I2152" i="31"/>
  <c r="J2152" i="31"/>
  <c r="J1749" i="31"/>
  <c r="I1749" i="31"/>
  <c r="L1175" i="31"/>
  <c r="N1175" i="31" s="1"/>
  <c r="P1175" i="31" s="1"/>
  <c r="K1175" i="31"/>
  <c r="M1175" i="31" s="1"/>
  <c r="O1175" i="31" s="1"/>
  <c r="F1175" i="31"/>
  <c r="L1271" i="31"/>
  <c r="N1271" i="31" s="1"/>
  <c r="P1271" i="31" s="1"/>
  <c r="K1271" i="31"/>
  <c r="M1271" i="31" s="1"/>
  <c r="O1271" i="31" s="1"/>
  <c r="F1271" i="31"/>
  <c r="F1343" i="31"/>
  <c r="K1343" i="31"/>
  <c r="M1343" i="31" s="1"/>
  <c r="O1343" i="31" s="1"/>
  <c r="L1343" i="31"/>
  <c r="N1343" i="31" s="1"/>
  <c r="P1343" i="31" s="1"/>
  <c r="L1458" i="31"/>
  <c r="N1458" i="31" s="1"/>
  <c r="P1458" i="31" s="1"/>
  <c r="F1458" i="31"/>
  <c r="K1458" i="31"/>
  <c r="M1458" i="31" s="1"/>
  <c r="O1458" i="31" s="1"/>
  <c r="K1746" i="31"/>
  <c r="M1746" i="31" s="1"/>
  <c r="O1746" i="31" s="1"/>
  <c r="L1746" i="31"/>
  <c r="N1746" i="31" s="1"/>
  <c r="P1746" i="31" s="1"/>
  <c r="F1746" i="31"/>
  <c r="F1439" i="31"/>
  <c r="K1439" i="31"/>
  <c r="M1439" i="31" s="1"/>
  <c r="O1439" i="31" s="1"/>
  <c r="L1439" i="31"/>
  <c r="N1439" i="31" s="1"/>
  <c r="P1439" i="31" s="1"/>
  <c r="I1981" i="31"/>
  <c r="J1981" i="31"/>
  <c r="J2132" i="31"/>
  <c r="I2132" i="31"/>
  <c r="K1188" i="31"/>
  <c r="M1188" i="31" s="1"/>
  <c r="O1188" i="31" s="1"/>
  <c r="F1188" i="31"/>
  <c r="L1188" i="31"/>
  <c r="N1188" i="31" s="1"/>
  <c r="P1188" i="31" s="1"/>
  <c r="L1130" i="31"/>
  <c r="N1130" i="31" s="1"/>
  <c r="P1130" i="31" s="1"/>
  <c r="F1130" i="31"/>
  <c r="K1130" i="31"/>
  <c r="M1130" i="31" s="1"/>
  <c r="O1130" i="31" s="1"/>
  <c r="F1214" i="31"/>
  <c r="K1214" i="31"/>
  <c r="M1214" i="31" s="1"/>
  <c r="O1214" i="31" s="1"/>
  <c r="L1214" i="31"/>
  <c r="N1214" i="31" s="1"/>
  <c r="P1214" i="31" s="1"/>
  <c r="K1286" i="31"/>
  <c r="M1286" i="31" s="1"/>
  <c r="O1286" i="31" s="1"/>
  <c r="F1286" i="31"/>
  <c r="L1286" i="31"/>
  <c r="N1286" i="31" s="1"/>
  <c r="P1286" i="31" s="1"/>
  <c r="K1322" i="31"/>
  <c r="M1322" i="31" s="1"/>
  <c r="O1322" i="31" s="1"/>
  <c r="F1322" i="31"/>
  <c r="L1322" i="31"/>
  <c r="N1322" i="31" s="1"/>
  <c r="P1322" i="31" s="1"/>
  <c r="K1914" i="31"/>
  <c r="M1914" i="31" s="1"/>
  <c r="O1914" i="31" s="1"/>
  <c r="L1914" i="31"/>
  <c r="N1914" i="31" s="1"/>
  <c r="P1914" i="31" s="1"/>
  <c r="F1914" i="31"/>
  <c r="L1624" i="31"/>
  <c r="N1624" i="31" s="1"/>
  <c r="P1624" i="31" s="1"/>
  <c r="K1624" i="31"/>
  <c r="M1624" i="31" s="1"/>
  <c r="O1624" i="31" s="1"/>
  <c r="F1624" i="31"/>
  <c r="L1737" i="31"/>
  <c r="N1737" i="31" s="1"/>
  <c r="P1737" i="31" s="1"/>
  <c r="F1737" i="31"/>
  <c r="K1737" i="31"/>
  <c r="M1737" i="31" s="1"/>
  <c r="O1737" i="31" s="1"/>
  <c r="K1699" i="31"/>
  <c r="M1699" i="31" s="1"/>
  <c r="O1699" i="31" s="1"/>
  <c r="F1699" i="31"/>
  <c r="L1699" i="31"/>
  <c r="N1699" i="31" s="1"/>
  <c r="P1699" i="31" s="1"/>
  <c r="F1395" i="31"/>
  <c r="K1395" i="31"/>
  <c r="M1395" i="31" s="1"/>
  <c r="O1395" i="31" s="1"/>
  <c r="L1395" i="31"/>
  <c r="N1395" i="31" s="1"/>
  <c r="P1395" i="31" s="1"/>
  <c r="K1683" i="31"/>
  <c r="M1683" i="31" s="1"/>
  <c r="O1683" i="31" s="1"/>
  <c r="L1683" i="31"/>
  <c r="N1683" i="31" s="1"/>
  <c r="P1683" i="31" s="1"/>
  <c r="F1683" i="31"/>
  <c r="F1356" i="31"/>
  <c r="L1356" i="31"/>
  <c r="N1356" i="31" s="1"/>
  <c r="P1356" i="31" s="1"/>
  <c r="K1356" i="31"/>
  <c r="M1356" i="31" s="1"/>
  <c r="O1356" i="31" s="1"/>
  <c r="L1596" i="31"/>
  <c r="N1596" i="31" s="1"/>
  <c r="P1596" i="31" s="1"/>
  <c r="K1596" i="31"/>
  <c r="M1596" i="31" s="1"/>
  <c r="O1596" i="31" s="1"/>
  <c r="F1596" i="31"/>
  <c r="F1517" i="31"/>
  <c r="K1517" i="31"/>
  <c r="M1517" i="31" s="1"/>
  <c r="O1517" i="31" s="1"/>
  <c r="L1517" i="31"/>
  <c r="N1517" i="31" s="1"/>
  <c r="P1517" i="31" s="1"/>
  <c r="L1510" i="31"/>
  <c r="N1510" i="31" s="1"/>
  <c r="P1510" i="31" s="1"/>
  <c r="K1510" i="31"/>
  <c r="M1510" i="31" s="1"/>
  <c r="O1510" i="31" s="1"/>
  <c r="F1510" i="31"/>
  <c r="K1798" i="31"/>
  <c r="M1798" i="31" s="1"/>
  <c r="O1798" i="31" s="1"/>
  <c r="F1798" i="31"/>
  <c r="L1798" i="31"/>
  <c r="N1798" i="31" s="1"/>
  <c r="P1798" i="31" s="1"/>
  <c r="I1994" i="5"/>
  <c r="J1994" i="5" s="1"/>
  <c r="L1994" i="5" s="1"/>
  <c r="L1110" i="31"/>
  <c r="N1110" i="31" s="1"/>
  <c r="P1110" i="31" s="1"/>
  <c r="F1110" i="31"/>
  <c r="K1110" i="31"/>
  <c r="M1110" i="31" s="1"/>
  <c r="O1110" i="31" s="1"/>
  <c r="L1134" i="31"/>
  <c r="N1134" i="31" s="1"/>
  <c r="P1134" i="31" s="1"/>
  <c r="F1134" i="31"/>
  <c r="K1134" i="31"/>
  <c r="M1134" i="31" s="1"/>
  <c r="O1134" i="31" s="1"/>
  <c r="L1158" i="31"/>
  <c r="N1158" i="31" s="1"/>
  <c r="P1158" i="31" s="1"/>
  <c r="K1158" i="31"/>
  <c r="M1158" i="31" s="1"/>
  <c r="O1158" i="31" s="1"/>
  <c r="F1158" i="31"/>
  <c r="F1182" i="31"/>
  <c r="K1182" i="31"/>
  <c r="M1182" i="31" s="1"/>
  <c r="O1182" i="31" s="1"/>
  <c r="L1182" i="31"/>
  <c r="N1182" i="31" s="1"/>
  <c r="P1182" i="31" s="1"/>
  <c r="L1206" i="31"/>
  <c r="N1206" i="31" s="1"/>
  <c r="P1206" i="31" s="1"/>
  <c r="F1206" i="31"/>
  <c r="K1206" i="31"/>
  <c r="M1206" i="31" s="1"/>
  <c r="O1206" i="31" s="1"/>
  <c r="L1230" i="31"/>
  <c r="N1230" i="31" s="1"/>
  <c r="P1230" i="31" s="1"/>
  <c r="K1230" i="31"/>
  <c r="M1230" i="31" s="1"/>
  <c r="O1230" i="31" s="1"/>
  <c r="F1230" i="31"/>
  <c r="F1254" i="31"/>
  <c r="K1254" i="31"/>
  <c r="M1254" i="31" s="1"/>
  <c r="O1254" i="31" s="1"/>
  <c r="L1254" i="31"/>
  <c r="N1254" i="31" s="1"/>
  <c r="P1254" i="31" s="1"/>
  <c r="K1278" i="31"/>
  <c r="M1278" i="31" s="1"/>
  <c r="O1278" i="31" s="1"/>
  <c r="L1278" i="31"/>
  <c r="N1278" i="31" s="1"/>
  <c r="P1278" i="31" s="1"/>
  <c r="F1278" i="31"/>
  <c r="K1290" i="31"/>
  <c r="M1290" i="31" s="1"/>
  <c r="O1290" i="31" s="1"/>
  <c r="F1290" i="31"/>
  <c r="L1290" i="31"/>
  <c r="N1290" i="31" s="1"/>
  <c r="P1290" i="31" s="1"/>
  <c r="K1314" i="31"/>
  <c r="M1314" i="31" s="1"/>
  <c r="O1314" i="31" s="1"/>
  <c r="F1314" i="31"/>
  <c r="L1314" i="31"/>
  <c r="N1314" i="31" s="1"/>
  <c r="P1314" i="31" s="1"/>
  <c r="K1338" i="31"/>
  <c r="M1338" i="31" s="1"/>
  <c r="O1338" i="31" s="1"/>
  <c r="F1338" i="31"/>
  <c r="L1338" i="31"/>
  <c r="N1338" i="31" s="1"/>
  <c r="P1338" i="31" s="1"/>
  <c r="L1775" i="31"/>
  <c r="N1775" i="31" s="1"/>
  <c r="P1775" i="31" s="1"/>
  <c r="F1775" i="31"/>
  <c r="K1775" i="31"/>
  <c r="M1775" i="31" s="1"/>
  <c r="O1775" i="31" s="1"/>
  <c r="F1898" i="31"/>
  <c r="K1898" i="31"/>
  <c r="M1898" i="31" s="1"/>
  <c r="O1898" i="31" s="1"/>
  <c r="L1898" i="31"/>
  <c r="N1898" i="31" s="1"/>
  <c r="P1898" i="31" s="1"/>
  <c r="L1400" i="31"/>
  <c r="N1400" i="31" s="1"/>
  <c r="P1400" i="31" s="1"/>
  <c r="F1400" i="31"/>
  <c r="K1400" i="31"/>
  <c r="M1400" i="31" s="1"/>
  <c r="O1400" i="31" s="1"/>
  <c r="L1496" i="31"/>
  <c r="N1496" i="31" s="1"/>
  <c r="P1496" i="31" s="1"/>
  <c r="F1496" i="31"/>
  <c r="K1496" i="31"/>
  <c r="M1496" i="31" s="1"/>
  <c r="O1496" i="31" s="1"/>
  <c r="K1592" i="31"/>
  <c r="M1592" i="31" s="1"/>
  <c r="O1592" i="31" s="1"/>
  <c r="L1592" i="31"/>
  <c r="N1592" i="31" s="1"/>
  <c r="P1592" i="31" s="1"/>
  <c r="F1592" i="31"/>
  <c r="K1688" i="31"/>
  <c r="M1688" i="31" s="1"/>
  <c r="O1688" i="31" s="1"/>
  <c r="L1688" i="31"/>
  <c r="N1688" i="31" s="1"/>
  <c r="P1688" i="31" s="1"/>
  <c r="F1688" i="31"/>
  <c r="L1784" i="31"/>
  <c r="N1784" i="31" s="1"/>
  <c r="P1784" i="31" s="1"/>
  <c r="F1784" i="31"/>
  <c r="K1784" i="31"/>
  <c r="M1784" i="31" s="1"/>
  <c r="O1784" i="31" s="1"/>
  <c r="L1437" i="31"/>
  <c r="N1437" i="31" s="1"/>
  <c r="P1437" i="31" s="1"/>
  <c r="K1437" i="31"/>
  <c r="M1437" i="31" s="1"/>
  <c r="O1437" i="31" s="1"/>
  <c r="F1437" i="31"/>
  <c r="L1385" i="31"/>
  <c r="N1385" i="31" s="1"/>
  <c r="P1385" i="31" s="1"/>
  <c r="F1385" i="31"/>
  <c r="K1385" i="31"/>
  <c r="M1385" i="31" s="1"/>
  <c r="O1385" i="31" s="1"/>
  <c r="K1481" i="31"/>
  <c r="M1481" i="31" s="1"/>
  <c r="O1481" i="31" s="1"/>
  <c r="L1481" i="31"/>
  <c r="N1481" i="31" s="1"/>
  <c r="P1481" i="31" s="1"/>
  <c r="F1481" i="31"/>
  <c r="F1577" i="31"/>
  <c r="L1577" i="31"/>
  <c r="N1577" i="31" s="1"/>
  <c r="P1577" i="31" s="1"/>
  <c r="K1577" i="31"/>
  <c r="M1577" i="31" s="1"/>
  <c r="O1577" i="31" s="1"/>
  <c r="K1421" i="31"/>
  <c r="M1421" i="31" s="1"/>
  <c r="O1421" i="31" s="1"/>
  <c r="F1421" i="31"/>
  <c r="L1421" i="31"/>
  <c r="N1421" i="31" s="1"/>
  <c r="P1421" i="31" s="1"/>
  <c r="L1763" i="31"/>
  <c r="N1763" i="31" s="1"/>
  <c r="P1763" i="31" s="1"/>
  <c r="F1763" i="31"/>
  <c r="K1763" i="31"/>
  <c r="M1763" i="31" s="1"/>
  <c r="O1763" i="31" s="1"/>
  <c r="L1429" i="31"/>
  <c r="N1429" i="31" s="1"/>
  <c r="P1429" i="31" s="1"/>
  <c r="K1429" i="31"/>
  <c r="M1429" i="31" s="1"/>
  <c r="O1429" i="31" s="1"/>
  <c r="F1429" i="31"/>
  <c r="F1581" i="31"/>
  <c r="K1581" i="31"/>
  <c r="M1581" i="31" s="1"/>
  <c r="O1581" i="31" s="1"/>
  <c r="L1581" i="31"/>
  <c r="N1581" i="31" s="1"/>
  <c r="P1581" i="31" s="1"/>
  <c r="L1363" i="31"/>
  <c r="N1363" i="31" s="1"/>
  <c r="P1363" i="31" s="1"/>
  <c r="K1363" i="31"/>
  <c r="M1363" i="31" s="1"/>
  <c r="O1363" i="31" s="1"/>
  <c r="F1363" i="31"/>
  <c r="L1411" i="31"/>
  <c r="N1411" i="31" s="1"/>
  <c r="P1411" i="31" s="1"/>
  <c r="F1411" i="31"/>
  <c r="K1411" i="31"/>
  <c r="M1411" i="31" s="1"/>
  <c r="O1411" i="31" s="1"/>
  <c r="L1459" i="31"/>
  <c r="N1459" i="31" s="1"/>
  <c r="P1459" i="31" s="1"/>
  <c r="K1459" i="31"/>
  <c r="M1459" i="31" s="1"/>
  <c r="O1459" i="31" s="1"/>
  <c r="F1459" i="31"/>
  <c r="K1507" i="31"/>
  <c r="M1507" i="31" s="1"/>
  <c r="O1507" i="31" s="1"/>
  <c r="F1507" i="31"/>
  <c r="L1507" i="31"/>
  <c r="N1507" i="31" s="1"/>
  <c r="P1507" i="31" s="1"/>
  <c r="L1555" i="31"/>
  <c r="N1555" i="31" s="1"/>
  <c r="P1555" i="31" s="1"/>
  <c r="K1555" i="31"/>
  <c r="M1555" i="31" s="1"/>
  <c r="O1555" i="31" s="1"/>
  <c r="F1555" i="31"/>
  <c r="K1603" i="31"/>
  <c r="M1603" i="31" s="1"/>
  <c r="O1603" i="31" s="1"/>
  <c r="L1603" i="31"/>
  <c r="N1603" i="31" s="1"/>
  <c r="P1603" i="31" s="1"/>
  <c r="F1603" i="31"/>
  <c r="F1651" i="31"/>
  <c r="K1651" i="31"/>
  <c r="M1651" i="31" s="1"/>
  <c r="O1651" i="31" s="1"/>
  <c r="L1651" i="31"/>
  <c r="N1651" i="31" s="1"/>
  <c r="P1651" i="31" s="1"/>
  <c r="L1509" i="31"/>
  <c r="N1509" i="31" s="1"/>
  <c r="P1509" i="31" s="1"/>
  <c r="F1509" i="31"/>
  <c r="K1509" i="31"/>
  <c r="M1509" i="31" s="1"/>
  <c r="O1509" i="31" s="1"/>
  <c r="F1861" i="31"/>
  <c r="K1861" i="31"/>
  <c r="M1861" i="31" s="1"/>
  <c r="O1861" i="31" s="1"/>
  <c r="L1861" i="31"/>
  <c r="N1861" i="31" s="1"/>
  <c r="P1861" i="31" s="1"/>
  <c r="L1885" i="31"/>
  <c r="N1885" i="31" s="1"/>
  <c r="P1885" i="31" s="1"/>
  <c r="K1885" i="31"/>
  <c r="M1885" i="31" s="1"/>
  <c r="O1885" i="31" s="1"/>
  <c r="F1885" i="31"/>
  <c r="K1909" i="31"/>
  <c r="M1909" i="31" s="1"/>
  <c r="O1909" i="31" s="1"/>
  <c r="F1909" i="31"/>
  <c r="L1909" i="31"/>
  <c r="N1909" i="31" s="1"/>
  <c r="P1909" i="31" s="1"/>
  <c r="K1372" i="31"/>
  <c r="M1372" i="31" s="1"/>
  <c r="O1372" i="31" s="1"/>
  <c r="L1372" i="31"/>
  <c r="N1372" i="31" s="1"/>
  <c r="P1372" i="31" s="1"/>
  <c r="F1372" i="31"/>
  <c r="F1420" i="31"/>
  <c r="L1420" i="31"/>
  <c r="N1420" i="31" s="1"/>
  <c r="P1420" i="31" s="1"/>
  <c r="K1420" i="31"/>
  <c r="M1420" i="31" s="1"/>
  <c r="O1420" i="31" s="1"/>
  <c r="L1468" i="31"/>
  <c r="N1468" i="31" s="1"/>
  <c r="F1468" i="31"/>
  <c r="K1468" i="31"/>
  <c r="M1468" i="31" s="1"/>
  <c r="F1516" i="31"/>
  <c r="L1516" i="31"/>
  <c r="N1516" i="31" s="1"/>
  <c r="P1516" i="31" s="1"/>
  <c r="K1516" i="31"/>
  <c r="M1516" i="31" s="1"/>
  <c r="O1516" i="31" s="1"/>
  <c r="K1564" i="31"/>
  <c r="M1564" i="31" s="1"/>
  <c r="O1564" i="31" s="1"/>
  <c r="L1564" i="31"/>
  <c r="N1564" i="31" s="1"/>
  <c r="P1564" i="31" s="1"/>
  <c r="F1564" i="31"/>
  <c r="F1612" i="31"/>
  <c r="L1612" i="31"/>
  <c r="N1612" i="31" s="1"/>
  <c r="P1612" i="31" s="1"/>
  <c r="K1612" i="31"/>
  <c r="M1612" i="31" s="1"/>
  <c r="O1612" i="31" s="1"/>
  <c r="K1660" i="31"/>
  <c r="M1660" i="31" s="1"/>
  <c r="O1660" i="31" s="1"/>
  <c r="L1660" i="31"/>
  <c r="N1660" i="31" s="1"/>
  <c r="P1660" i="31" s="1"/>
  <c r="F1660" i="31"/>
  <c r="K1708" i="31"/>
  <c r="M1708" i="31" s="1"/>
  <c r="O1708" i="31" s="1"/>
  <c r="F1708" i="31"/>
  <c r="L1708" i="31"/>
  <c r="N1708" i="31" s="1"/>
  <c r="P1708" i="31" s="1"/>
  <c r="L1756" i="31"/>
  <c r="N1756" i="31" s="1"/>
  <c r="P1756" i="31" s="1"/>
  <c r="K1756" i="31"/>
  <c r="M1756" i="31" s="1"/>
  <c r="O1756" i="31" s="1"/>
  <c r="F1756" i="31"/>
  <c r="L1804" i="31"/>
  <c r="N1804" i="31" s="1"/>
  <c r="P1804" i="31" s="1"/>
  <c r="K1804" i="31"/>
  <c r="M1804" i="31" s="1"/>
  <c r="O1804" i="31" s="1"/>
  <c r="F1804" i="31"/>
  <c r="L1852" i="31"/>
  <c r="N1852" i="31" s="1"/>
  <c r="P1852" i="31" s="1"/>
  <c r="F1852" i="31"/>
  <c r="K1852" i="31"/>
  <c r="M1852" i="31" s="1"/>
  <c r="O1852" i="31" s="1"/>
  <c r="K1382" i="31"/>
  <c r="M1382" i="31" s="1"/>
  <c r="O1382" i="31" s="1"/>
  <c r="F1382" i="31"/>
  <c r="L1382" i="31"/>
  <c r="N1382" i="31" s="1"/>
  <c r="P1382" i="31" s="1"/>
  <c r="L1430" i="31"/>
  <c r="N1430" i="31" s="1"/>
  <c r="P1430" i="31" s="1"/>
  <c r="K1430" i="31"/>
  <c r="M1430" i="31" s="1"/>
  <c r="O1430" i="31" s="1"/>
  <c r="F1430" i="31"/>
  <c r="K1478" i="31"/>
  <c r="M1478" i="31" s="1"/>
  <c r="O1478" i="31" s="1"/>
  <c r="F1478" i="31"/>
  <c r="L1478" i="31"/>
  <c r="N1478" i="31" s="1"/>
  <c r="P1478" i="31" s="1"/>
  <c r="L1526" i="31"/>
  <c r="N1526" i="31" s="1"/>
  <c r="P1526" i="31" s="1"/>
  <c r="K1526" i="31"/>
  <c r="M1526" i="31" s="1"/>
  <c r="O1526" i="31" s="1"/>
  <c r="F1526" i="31"/>
  <c r="F1574" i="31"/>
  <c r="K1574" i="31"/>
  <c r="M1574" i="31" s="1"/>
  <c r="O1574" i="31" s="1"/>
  <c r="L1574" i="31"/>
  <c r="N1574" i="31" s="1"/>
  <c r="P1574" i="31" s="1"/>
  <c r="L1622" i="31"/>
  <c r="N1622" i="31" s="1"/>
  <c r="P1622" i="31" s="1"/>
  <c r="K1622" i="31"/>
  <c r="M1622" i="31" s="1"/>
  <c r="O1622" i="31" s="1"/>
  <c r="F1622" i="31"/>
  <c r="F1670" i="31"/>
  <c r="L1670" i="31"/>
  <c r="N1670" i="31" s="1"/>
  <c r="P1670" i="31" s="1"/>
  <c r="K1670" i="31"/>
  <c r="M1670" i="31" s="1"/>
  <c r="O1670" i="31" s="1"/>
  <c r="K1718" i="31"/>
  <c r="M1718" i="31" s="1"/>
  <c r="O1718" i="31" s="1"/>
  <c r="L1718" i="31"/>
  <c r="N1718" i="31" s="1"/>
  <c r="P1718" i="31" s="1"/>
  <c r="F1718" i="31"/>
  <c r="L1766" i="31"/>
  <c r="N1766" i="31" s="1"/>
  <c r="P1766" i="31" s="1"/>
  <c r="K1766" i="31"/>
  <c r="M1766" i="31" s="1"/>
  <c r="O1766" i="31" s="1"/>
  <c r="F1766" i="31"/>
  <c r="F1814" i="31"/>
  <c r="L1814" i="31"/>
  <c r="N1814" i="31" s="1"/>
  <c r="P1814" i="31" s="1"/>
  <c r="K1814" i="31"/>
  <c r="M1814" i="31" s="1"/>
  <c r="O1814" i="31" s="1"/>
  <c r="F1501" i="31"/>
  <c r="K1501" i="31"/>
  <c r="M1501" i="31" s="1"/>
  <c r="O1501" i="31" s="1"/>
  <c r="L1501" i="31"/>
  <c r="N1501" i="31" s="1"/>
  <c r="P1501" i="31" s="1"/>
  <c r="F2119" i="5"/>
  <c r="H2119" i="5" s="1"/>
  <c r="F2154" i="5"/>
  <c r="H2154" i="5" s="1"/>
  <c r="I1755" i="31"/>
  <c r="J1755" i="31"/>
  <c r="I2041" i="31"/>
  <c r="J2041" i="31"/>
  <c r="J2063" i="31"/>
  <c r="I2063" i="31"/>
  <c r="I2035" i="31"/>
  <c r="J2035" i="31"/>
  <c r="J2185" i="31"/>
  <c r="I2185" i="31"/>
  <c r="J2143" i="31"/>
  <c r="I2143" i="31"/>
  <c r="J2052" i="31"/>
  <c r="I2052" i="31"/>
  <c r="I2040" i="31"/>
  <c r="J2040" i="31"/>
  <c r="I1969" i="31"/>
  <c r="J1969" i="31"/>
  <c r="J1771" i="31"/>
  <c r="I1771" i="31"/>
  <c r="J2094" i="31"/>
  <c r="I2094" i="31"/>
  <c r="I2138" i="31"/>
  <c r="J2138" i="31"/>
  <c r="I2161" i="31"/>
  <c r="J2161" i="31"/>
  <c r="I2080" i="31"/>
  <c r="J2080" i="31"/>
  <c r="I1950" i="31"/>
  <c r="J1950" i="31"/>
  <c r="J1739" i="31"/>
  <c r="I1739" i="31"/>
  <c r="J2025" i="31"/>
  <c r="I2025" i="31"/>
  <c r="I1944" i="31"/>
  <c r="J1944" i="31"/>
  <c r="J2119" i="31"/>
  <c r="I2119" i="31"/>
  <c r="J2120" i="31"/>
  <c r="I2120" i="31"/>
  <c r="J2121" i="31"/>
  <c r="I2121" i="31"/>
  <c r="J2047" i="31"/>
  <c r="I2047" i="31"/>
  <c r="K1115" i="31"/>
  <c r="M1115" i="31" s="1"/>
  <c r="O1115" i="31" s="1"/>
  <c r="L1115" i="31"/>
  <c r="N1115" i="31" s="1"/>
  <c r="P1115" i="31" s="1"/>
  <c r="F1115" i="31"/>
  <c r="K1199" i="31"/>
  <c r="M1199" i="31" s="1"/>
  <c r="O1199" i="31" s="1"/>
  <c r="F1199" i="31"/>
  <c r="L1199" i="31"/>
  <c r="N1199" i="31" s="1"/>
  <c r="P1199" i="31" s="1"/>
  <c r="F1283" i="31"/>
  <c r="K1283" i="31"/>
  <c r="M1283" i="31" s="1"/>
  <c r="O1283" i="31" s="1"/>
  <c r="L1283" i="31"/>
  <c r="N1283" i="31" s="1"/>
  <c r="P1283" i="31" s="1"/>
  <c r="K1860" i="31"/>
  <c r="M1860" i="31" s="1"/>
  <c r="O1860" i="31" s="1"/>
  <c r="F1860" i="31"/>
  <c r="L1860" i="31"/>
  <c r="N1860" i="31" s="1"/>
  <c r="P1860" i="31" s="1"/>
  <c r="L1858" i="31"/>
  <c r="N1858" i="31" s="1"/>
  <c r="P1858" i="31" s="1"/>
  <c r="F1858" i="31"/>
  <c r="K1858" i="31"/>
  <c r="M1858" i="31" s="1"/>
  <c r="O1858" i="31" s="1"/>
  <c r="L1554" i="31"/>
  <c r="N1554" i="31" s="1"/>
  <c r="P1554" i="31" s="1"/>
  <c r="F1554" i="31"/>
  <c r="K1554" i="31"/>
  <c r="M1554" i="31" s="1"/>
  <c r="O1554" i="31" s="1"/>
  <c r="F1751" i="31"/>
  <c r="L1751" i="31"/>
  <c r="N1751" i="31" s="1"/>
  <c r="P1751" i="31" s="1"/>
  <c r="K1751" i="31"/>
  <c r="M1751" i="31" s="1"/>
  <c r="O1751" i="31" s="1"/>
  <c r="L1583" i="31"/>
  <c r="N1583" i="31" s="1"/>
  <c r="P1583" i="31" s="1"/>
  <c r="F1583" i="31"/>
  <c r="K1583" i="31"/>
  <c r="M1583" i="31" s="1"/>
  <c r="O1583" i="31" s="1"/>
  <c r="J2013" i="31"/>
  <c r="I2013" i="31"/>
  <c r="I1953" i="31"/>
  <c r="J1953" i="31"/>
  <c r="I1951" i="31"/>
  <c r="J1951" i="31"/>
  <c r="F1128" i="31"/>
  <c r="K1128" i="31"/>
  <c r="M1128" i="31" s="1"/>
  <c r="O1128" i="31" s="1"/>
  <c r="L1128" i="31"/>
  <c r="N1128" i="31" s="1"/>
  <c r="P1128" i="31" s="1"/>
  <c r="L1212" i="31"/>
  <c r="N1212" i="31" s="1"/>
  <c r="P1212" i="31" s="1"/>
  <c r="F1212" i="31"/>
  <c r="K1212" i="31"/>
  <c r="M1212" i="31" s="1"/>
  <c r="O1212" i="31" s="1"/>
  <c r="K1154" i="31"/>
  <c r="M1154" i="31" s="1"/>
  <c r="O1154" i="31" s="1"/>
  <c r="F1154" i="31"/>
  <c r="L1154" i="31"/>
  <c r="N1154" i="31" s="1"/>
  <c r="P1154" i="31" s="1"/>
  <c r="L1238" i="31"/>
  <c r="N1238" i="31" s="1"/>
  <c r="P1238" i="31" s="1"/>
  <c r="K1238" i="31"/>
  <c r="M1238" i="31" s="1"/>
  <c r="O1238" i="31" s="1"/>
  <c r="F1238" i="31"/>
  <c r="L1334" i="31"/>
  <c r="N1334" i="31" s="1"/>
  <c r="P1334" i="31" s="1"/>
  <c r="K1334" i="31"/>
  <c r="M1334" i="31" s="1"/>
  <c r="O1334" i="31" s="1"/>
  <c r="F1334" i="31"/>
  <c r="K1890" i="31"/>
  <c r="M1890" i="31" s="1"/>
  <c r="O1890" i="31" s="1"/>
  <c r="L1890" i="31"/>
  <c r="N1890" i="31" s="1"/>
  <c r="P1890" i="31" s="1"/>
  <c r="F1890" i="31"/>
  <c r="F1528" i="31"/>
  <c r="L1528" i="31"/>
  <c r="N1528" i="31" s="1"/>
  <c r="P1528" i="31" s="1"/>
  <c r="K1528" i="31"/>
  <c r="M1528" i="31" s="1"/>
  <c r="O1528" i="31" s="1"/>
  <c r="K1768" i="31"/>
  <c r="M1768" i="31" s="1"/>
  <c r="O1768" i="31" s="1"/>
  <c r="L1768" i="31"/>
  <c r="N1768" i="31" s="1"/>
  <c r="P1768" i="31" s="1"/>
  <c r="F1768" i="31"/>
  <c r="L1369" i="31"/>
  <c r="N1369" i="31" s="1"/>
  <c r="P1369" i="31" s="1"/>
  <c r="F1369" i="31"/>
  <c r="K1369" i="31"/>
  <c r="M1369" i="31" s="1"/>
  <c r="O1369" i="31" s="1"/>
  <c r="L1513" i="31"/>
  <c r="N1513" i="31" s="1"/>
  <c r="P1513" i="31" s="1"/>
  <c r="K1513" i="31"/>
  <c r="M1513" i="31" s="1"/>
  <c r="O1513" i="31" s="1"/>
  <c r="F1513" i="31"/>
  <c r="F1539" i="31"/>
  <c r="K1539" i="31"/>
  <c r="M1539" i="31" s="1"/>
  <c r="O1539" i="31" s="1"/>
  <c r="L1539" i="31"/>
  <c r="N1539" i="31" s="1"/>
  <c r="P1539" i="31" s="1"/>
  <c r="L1397" i="31"/>
  <c r="N1397" i="31" s="1"/>
  <c r="P1397" i="31" s="1"/>
  <c r="F1397" i="31"/>
  <c r="K1397" i="31"/>
  <c r="M1397" i="31" s="1"/>
  <c r="O1397" i="31" s="1"/>
  <c r="L1404" i="31"/>
  <c r="N1404" i="31" s="1"/>
  <c r="P1404" i="31" s="1"/>
  <c r="F1404" i="31"/>
  <c r="K1404" i="31"/>
  <c r="M1404" i="31" s="1"/>
  <c r="O1404" i="31" s="1"/>
  <c r="L1548" i="31"/>
  <c r="N1548" i="31" s="1"/>
  <c r="P1548" i="31" s="1"/>
  <c r="K1548" i="31"/>
  <c r="M1548" i="31" s="1"/>
  <c r="O1548" i="31" s="1"/>
  <c r="F1548" i="31"/>
  <c r="L1740" i="31"/>
  <c r="N1740" i="31" s="1"/>
  <c r="P1740" i="31" s="1"/>
  <c r="F1740" i="31"/>
  <c r="K1740" i="31"/>
  <c r="M1740" i="31" s="1"/>
  <c r="O1740" i="31" s="1"/>
  <c r="K1558" i="31"/>
  <c r="M1558" i="31" s="1"/>
  <c r="O1558" i="31" s="1"/>
  <c r="L1558" i="31"/>
  <c r="N1558" i="31" s="1"/>
  <c r="P1558" i="31" s="1"/>
  <c r="F1558" i="31"/>
  <c r="K1750" i="31"/>
  <c r="M1750" i="31" s="1"/>
  <c r="O1750" i="31" s="1"/>
  <c r="F1750" i="31"/>
  <c r="L1750" i="31"/>
  <c r="N1750" i="31" s="1"/>
  <c r="P1750" i="31" s="1"/>
  <c r="K1122" i="31"/>
  <c r="M1122" i="31" s="1"/>
  <c r="O1122" i="31" s="1"/>
  <c r="F1122" i="31"/>
  <c r="L1122" i="31"/>
  <c r="N1122" i="31" s="1"/>
  <c r="P1122" i="31" s="1"/>
  <c r="K1146" i="31"/>
  <c r="M1146" i="31" s="1"/>
  <c r="O1146" i="31" s="1"/>
  <c r="L1146" i="31"/>
  <c r="N1146" i="31" s="1"/>
  <c r="P1146" i="31" s="1"/>
  <c r="F1146" i="31"/>
  <c r="L1170" i="31"/>
  <c r="N1170" i="31" s="1"/>
  <c r="P1170" i="31" s="1"/>
  <c r="F1170" i="31"/>
  <c r="K1170" i="31"/>
  <c r="M1170" i="31" s="1"/>
  <c r="O1170" i="31" s="1"/>
  <c r="L1194" i="31"/>
  <c r="N1194" i="31" s="1"/>
  <c r="P1194" i="31" s="1"/>
  <c r="F1194" i="31"/>
  <c r="K1194" i="31"/>
  <c r="M1194" i="31" s="1"/>
  <c r="O1194" i="31" s="1"/>
  <c r="L1218" i="31"/>
  <c r="N1218" i="31" s="1"/>
  <c r="P1218" i="31" s="1"/>
  <c r="K1218" i="31"/>
  <c r="M1218" i="31" s="1"/>
  <c r="O1218" i="31" s="1"/>
  <c r="F1218" i="31"/>
  <c r="L1242" i="31"/>
  <c r="N1242" i="31" s="1"/>
  <c r="P1242" i="31" s="1"/>
  <c r="K1242" i="31"/>
  <c r="M1242" i="31" s="1"/>
  <c r="O1242" i="31" s="1"/>
  <c r="F1242" i="31"/>
  <c r="L1266" i="31"/>
  <c r="N1266" i="31" s="1"/>
  <c r="P1266" i="31" s="1"/>
  <c r="F1266" i="31"/>
  <c r="K1266" i="31"/>
  <c r="M1266" i="31" s="1"/>
  <c r="O1266" i="31" s="1"/>
  <c r="F1302" i="31"/>
  <c r="K1302" i="31"/>
  <c r="M1302" i="31" s="1"/>
  <c r="O1302" i="31" s="1"/>
  <c r="L1302" i="31"/>
  <c r="N1302" i="31" s="1"/>
  <c r="P1302" i="31" s="1"/>
  <c r="F1326" i="31"/>
  <c r="L1326" i="31"/>
  <c r="N1326" i="31" s="1"/>
  <c r="P1326" i="31" s="1"/>
  <c r="K1326" i="31"/>
  <c r="M1326" i="31" s="1"/>
  <c r="O1326" i="31" s="1"/>
  <c r="L1350" i="31"/>
  <c r="N1350" i="31" s="1"/>
  <c r="P1350" i="31" s="1"/>
  <c r="K1350" i="31"/>
  <c r="M1350" i="31" s="1"/>
  <c r="O1350" i="31" s="1"/>
  <c r="F1350" i="31"/>
  <c r="K1874" i="31"/>
  <c r="M1874" i="31" s="1"/>
  <c r="O1874" i="31" s="1"/>
  <c r="L1874" i="31"/>
  <c r="N1874" i="31" s="1"/>
  <c r="P1874" i="31" s="1"/>
  <c r="F1874" i="31"/>
  <c r="L1922" i="31"/>
  <c r="N1922" i="31" s="1"/>
  <c r="P1922" i="31" s="1"/>
  <c r="K1922" i="31"/>
  <c r="M1922" i="31" s="1"/>
  <c r="O1922" i="31" s="1"/>
  <c r="F1922" i="31"/>
  <c r="F1448" i="31"/>
  <c r="L1448" i="31"/>
  <c r="N1448" i="31" s="1"/>
  <c r="P1448" i="31" s="1"/>
  <c r="K1448" i="31"/>
  <c r="M1448" i="31" s="1"/>
  <c r="O1448" i="31" s="1"/>
  <c r="F1544" i="31"/>
  <c r="L1544" i="31"/>
  <c r="N1544" i="31" s="1"/>
  <c r="P1544" i="31" s="1"/>
  <c r="K1544" i="31"/>
  <c r="M1544" i="31" s="1"/>
  <c r="O1544" i="31" s="1"/>
  <c r="L1640" i="31"/>
  <c r="N1640" i="31" s="1"/>
  <c r="P1640" i="31" s="1"/>
  <c r="K1640" i="31"/>
  <c r="M1640" i="31" s="1"/>
  <c r="O1640" i="31" s="1"/>
  <c r="F1640" i="31"/>
  <c r="F1736" i="31"/>
  <c r="L1736" i="31"/>
  <c r="N1736" i="31" s="1"/>
  <c r="P1736" i="31" s="1"/>
  <c r="K1736" i="31"/>
  <c r="M1736" i="31" s="1"/>
  <c r="O1736" i="31" s="1"/>
  <c r="F1832" i="31"/>
  <c r="K1832" i="31"/>
  <c r="M1832" i="31" s="1"/>
  <c r="O1832" i="31" s="1"/>
  <c r="L1832" i="31"/>
  <c r="N1832" i="31" s="1"/>
  <c r="P1832" i="31" s="1"/>
  <c r="L1801" i="31"/>
  <c r="N1801" i="31" s="1"/>
  <c r="P1801" i="31" s="1"/>
  <c r="K1801" i="31"/>
  <c r="M1801" i="31" s="1"/>
  <c r="O1801" i="31" s="1"/>
  <c r="F1801" i="31"/>
  <c r="K1433" i="31"/>
  <c r="M1433" i="31" s="1"/>
  <c r="O1433" i="31" s="1"/>
  <c r="L1433" i="31"/>
  <c r="N1433" i="31" s="1"/>
  <c r="P1433" i="31" s="1"/>
  <c r="F1433" i="31"/>
  <c r="F1529" i="31"/>
  <c r="K1529" i="31"/>
  <c r="M1529" i="31" s="1"/>
  <c r="O1529" i="31" s="1"/>
  <c r="L1529" i="31"/>
  <c r="N1529" i="31" s="1"/>
  <c r="P1529" i="31" s="1"/>
  <c r="F1625" i="31"/>
  <c r="L1625" i="31"/>
  <c r="N1625" i="31" s="1"/>
  <c r="P1625" i="31" s="1"/>
  <c r="K1625" i="31"/>
  <c r="M1625" i="31" s="1"/>
  <c r="O1625" i="31" s="1"/>
  <c r="L1111" i="31"/>
  <c r="N1111" i="31" s="1"/>
  <c r="P1111" i="31" s="1"/>
  <c r="F1111" i="31"/>
  <c r="K1111" i="31"/>
  <c r="M1111" i="31" s="1"/>
  <c r="O1111" i="31" s="1"/>
  <c r="K1123" i="31"/>
  <c r="M1123" i="31" s="1"/>
  <c r="O1123" i="31" s="1"/>
  <c r="L1123" i="31"/>
  <c r="N1123" i="31" s="1"/>
  <c r="P1123" i="31" s="1"/>
  <c r="F1123" i="31"/>
  <c r="F1135" i="31"/>
  <c r="K1135" i="31"/>
  <c r="M1135" i="31" s="1"/>
  <c r="O1135" i="31" s="1"/>
  <c r="L1135" i="31"/>
  <c r="N1135" i="31" s="1"/>
  <c r="P1135" i="31" s="1"/>
  <c r="K1147" i="31"/>
  <c r="M1147" i="31" s="1"/>
  <c r="O1147" i="31" s="1"/>
  <c r="F1147" i="31"/>
  <c r="L1147" i="31"/>
  <c r="N1147" i="31" s="1"/>
  <c r="P1147" i="31" s="1"/>
  <c r="K1160" i="31"/>
  <c r="M1160" i="31" s="1"/>
  <c r="O1160" i="31" s="1"/>
  <c r="F1160" i="31"/>
  <c r="L1160" i="31"/>
  <c r="N1160" i="31" s="1"/>
  <c r="P1160" i="31" s="1"/>
  <c r="K1171" i="31"/>
  <c r="M1171" i="31" s="1"/>
  <c r="O1171" i="31" s="1"/>
  <c r="L1171" i="31"/>
  <c r="N1171" i="31" s="1"/>
  <c r="P1171" i="31" s="1"/>
  <c r="F1171" i="31"/>
  <c r="L1183" i="31"/>
  <c r="N1183" i="31" s="1"/>
  <c r="P1183" i="31" s="1"/>
  <c r="F1183" i="31"/>
  <c r="K1183" i="31"/>
  <c r="M1183" i="31" s="1"/>
  <c r="O1183" i="31" s="1"/>
  <c r="L1195" i="31"/>
  <c r="N1195" i="31" s="1"/>
  <c r="P1195" i="31" s="1"/>
  <c r="K1195" i="31"/>
  <c r="M1195" i="31" s="1"/>
  <c r="O1195" i="31" s="1"/>
  <c r="F1195" i="31"/>
  <c r="K1207" i="31"/>
  <c r="M1207" i="31" s="1"/>
  <c r="O1207" i="31" s="1"/>
  <c r="L1207" i="31"/>
  <c r="N1207" i="31" s="1"/>
  <c r="P1207" i="31" s="1"/>
  <c r="F1207" i="31"/>
  <c r="F1219" i="31"/>
  <c r="L1219" i="31"/>
  <c r="N1219" i="31" s="1"/>
  <c r="P1219" i="31" s="1"/>
  <c r="K1219" i="31"/>
  <c r="M1219" i="31" s="1"/>
  <c r="O1219" i="31" s="1"/>
  <c r="F1232" i="31"/>
  <c r="L1232" i="31"/>
  <c r="N1232" i="31" s="1"/>
  <c r="P1232" i="31" s="1"/>
  <c r="K1232" i="31"/>
  <c r="M1232" i="31" s="1"/>
  <c r="O1232" i="31" s="1"/>
  <c r="L1243" i="31"/>
  <c r="N1243" i="31" s="1"/>
  <c r="P1243" i="31" s="1"/>
  <c r="F1243" i="31"/>
  <c r="K1243" i="31"/>
  <c r="M1243" i="31" s="1"/>
  <c r="O1243" i="31" s="1"/>
  <c r="F1255" i="31"/>
  <c r="L1255" i="31"/>
  <c r="N1255" i="31" s="1"/>
  <c r="P1255" i="31" s="1"/>
  <c r="K1255" i="31"/>
  <c r="M1255" i="31" s="1"/>
  <c r="O1255" i="31" s="1"/>
  <c r="L1267" i="31"/>
  <c r="N1267" i="31" s="1"/>
  <c r="P1267" i="31" s="1"/>
  <c r="K1267" i="31"/>
  <c r="M1267" i="31" s="1"/>
  <c r="O1267" i="31" s="1"/>
  <c r="F1267" i="31"/>
  <c r="F1279" i="31"/>
  <c r="L1279" i="31"/>
  <c r="N1279" i="31" s="1"/>
  <c r="P1279" i="31" s="1"/>
  <c r="K1279" i="31"/>
  <c r="M1279" i="31" s="1"/>
  <c r="O1279" i="31" s="1"/>
  <c r="F1291" i="31"/>
  <c r="L1291" i="31"/>
  <c r="N1291" i="31" s="1"/>
  <c r="P1291" i="31" s="1"/>
  <c r="K1291" i="31"/>
  <c r="M1291" i="31" s="1"/>
  <c r="O1291" i="31" s="1"/>
  <c r="F1303" i="31"/>
  <c r="L1303" i="31"/>
  <c r="N1303" i="31" s="1"/>
  <c r="P1303" i="31" s="1"/>
  <c r="K1303" i="31"/>
  <c r="M1303" i="31" s="1"/>
  <c r="O1303" i="31" s="1"/>
  <c r="L1315" i="31"/>
  <c r="N1315" i="31" s="1"/>
  <c r="P1315" i="31" s="1"/>
  <c r="F1315" i="31"/>
  <c r="K1315" i="31"/>
  <c r="M1315" i="31" s="1"/>
  <c r="O1315" i="31" s="1"/>
  <c r="K1327" i="31"/>
  <c r="M1327" i="31" s="1"/>
  <c r="O1327" i="31" s="1"/>
  <c r="F1327" i="31"/>
  <c r="L1327" i="31"/>
  <c r="N1327" i="31" s="1"/>
  <c r="P1327" i="31" s="1"/>
  <c r="K1339" i="31"/>
  <c r="M1339" i="31" s="1"/>
  <c r="O1339" i="31" s="1"/>
  <c r="F1339" i="31"/>
  <c r="L1339" i="31"/>
  <c r="N1339" i="31" s="1"/>
  <c r="P1339" i="31" s="1"/>
  <c r="K1351" i="31"/>
  <c r="M1351" i="31" s="1"/>
  <c r="O1351" i="31" s="1"/>
  <c r="F1351" i="31"/>
  <c r="L1351" i="31"/>
  <c r="N1351" i="31" s="1"/>
  <c r="P1351" i="31" s="1"/>
  <c r="K1791" i="31"/>
  <c r="M1791" i="31" s="1"/>
  <c r="O1791" i="31" s="1"/>
  <c r="F1791" i="31"/>
  <c r="L1791" i="31"/>
  <c r="N1791" i="31" s="1"/>
  <c r="P1791" i="31" s="1"/>
  <c r="K1876" i="31"/>
  <c r="M1876" i="31" s="1"/>
  <c r="O1876" i="31" s="1"/>
  <c r="L1876" i="31"/>
  <c r="N1876" i="31" s="1"/>
  <c r="P1876" i="31" s="1"/>
  <c r="F1876" i="31"/>
  <c r="K1900" i="31"/>
  <c r="M1900" i="31" s="1"/>
  <c r="O1900" i="31" s="1"/>
  <c r="F1900" i="31"/>
  <c r="L1900" i="31"/>
  <c r="N1900" i="31" s="1"/>
  <c r="P1900" i="31" s="1"/>
  <c r="F1924" i="31"/>
  <c r="K1924" i="31"/>
  <c r="M1924" i="31" s="1"/>
  <c r="O1924" i="31" s="1"/>
  <c r="L1924" i="31"/>
  <c r="N1924" i="31" s="1"/>
  <c r="P1924" i="31" s="1"/>
  <c r="L1817" i="31"/>
  <c r="N1817" i="31" s="1"/>
  <c r="P1817" i="31" s="1"/>
  <c r="F1817" i="31"/>
  <c r="K1817" i="31"/>
  <c r="M1817" i="31" s="1"/>
  <c r="O1817" i="31" s="1"/>
  <c r="F1689" i="31"/>
  <c r="L1689" i="31"/>
  <c r="N1689" i="31" s="1"/>
  <c r="P1689" i="31" s="1"/>
  <c r="K1689" i="31"/>
  <c r="M1689" i="31" s="1"/>
  <c r="O1689" i="31" s="1"/>
  <c r="L1779" i="31"/>
  <c r="N1779" i="31" s="1"/>
  <c r="P1779" i="31" s="1"/>
  <c r="K1779" i="31"/>
  <c r="M1779" i="31" s="1"/>
  <c r="O1779" i="31" s="1"/>
  <c r="F1779" i="31"/>
  <c r="L1394" i="31"/>
  <c r="N1394" i="31" s="1"/>
  <c r="P1394" i="31" s="1"/>
  <c r="F1394" i="31"/>
  <c r="K1394" i="31"/>
  <c r="M1394" i="31" s="1"/>
  <c r="O1394" i="31" s="1"/>
  <c r="F1442" i="31"/>
  <c r="L1442" i="31"/>
  <c r="N1442" i="31" s="1"/>
  <c r="P1442" i="31" s="1"/>
  <c r="K1442" i="31"/>
  <c r="M1442" i="31" s="1"/>
  <c r="O1442" i="31" s="1"/>
  <c r="F1490" i="31"/>
  <c r="K1490" i="31"/>
  <c r="M1490" i="31" s="1"/>
  <c r="O1490" i="31" s="1"/>
  <c r="L1490" i="31"/>
  <c r="N1490" i="31" s="1"/>
  <c r="P1490" i="31" s="1"/>
  <c r="F1538" i="31"/>
  <c r="K1538" i="31"/>
  <c r="M1538" i="31" s="1"/>
  <c r="O1538" i="31" s="1"/>
  <c r="L1538" i="31"/>
  <c r="N1538" i="31" s="1"/>
  <c r="P1538" i="31" s="1"/>
  <c r="F1586" i="31"/>
  <c r="K1586" i="31"/>
  <c r="M1586" i="31" s="1"/>
  <c r="O1586" i="31" s="1"/>
  <c r="L1586" i="31"/>
  <c r="N1586" i="31" s="1"/>
  <c r="P1586" i="31" s="1"/>
  <c r="K1634" i="31"/>
  <c r="M1634" i="31" s="1"/>
  <c r="O1634" i="31" s="1"/>
  <c r="L1634" i="31"/>
  <c r="N1634" i="31" s="1"/>
  <c r="P1634" i="31" s="1"/>
  <c r="F1634" i="31"/>
  <c r="K1682" i="31"/>
  <c r="M1682" i="31" s="1"/>
  <c r="O1682" i="31" s="1"/>
  <c r="L1682" i="31"/>
  <c r="N1682" i="31" s="1"/>
  <c r="P1682" i="31" s="1"/>
  <c r="F1682" i="31"/>
  <c r="K1730" i="31"/>
  <c r="M1730" i="31" s="1"/>
  <c r="O1730" i="31" s="1"/>
  <c r="F1730" i="31"/>
  <c r="L1730" i="31"/>
  <c r="N1730" i="31" s="1"/>
  <c r="P1730" i="31" s="1"/>
  <c r="F1778" i="31"/>
  <c r="K1778" i="31"/>
  <c r="M1778" i="31" s="1"/>
  <c r="O1778" i="31" s="1"/>
  <c r="L1778" i="31"/>
  <c r="N1778" i="31" s="1"/>
  <c r="P1778" i="31" s="1"/>
  <c r="F1826" i="31"/>
  <c r="L1826" i="31"/>
  <c r="N1826" i="31" s="1"/>
  <c r="P1826" i="31" s="1"/>
  <c r="K1826" i="31"/>
  <c r="M1826" i="31" s="1"/>
  <c r="O1826" i="31" s="1"/>
  <c r="F1863" i="31"/>
  <c r="K1863" i="31"/>
  <c r="M1863" i="31" s="1"/>
  <c r="O1863" i="31" s="1"/>
  <c r="L1863" i="31"/>
  <c r="N1863" i="31" s="1"/>
  <c r="P1863" i="31" s="1"/>
  <c r="K1887" i="31"/>
  <c r="M1887" i="31" s="1"/>
  <c r="O1887" i="31" s="1"/>
  <c r="L1887" i="31"/>
  <c r="N1887" i="31" s="1"/>
  <c r="P1887" i="31" s="1"/>
  <c r="F1887" i="31"/>
  <c r="L1911" i="31"/>
  <c r="N1911" i="31" s="1"/>
  <c r="P1911" i="31" s="1"/>
  <c r="K1911" i="31"/>
  <c r="M1911" i="31" s="1"/>
  <c r="O1911" i="31" s="1"/>
  <c r="F1911" i="31"/>
  <c r="F1573" i="31"/>
  <c r="L1573" i="31"/>
  <c r="N1573" i="31" s="1"/>
  <c r="P1573" i="31" s="1"/>
  <c r="K1573" i="31"/>
  <c r="M1573" i="31" s="1"/>
  <c r="O1573" i="31" s="1"/>
  <c r="K1375" i="31"/>
  <c r="M1375" i="31" s="1"/>
  <c r="O1375" i="31" s="1"/>
  <c r="F1375" i="31"/>
  <c r="L1375" i="31"/>
  <c r="N1375" i="31" s="1"/>
  <c r="P1375" i="31" s="1"/>
  <c r="K1423" i="31"/>
  <c r="M1423" i="31" s="1"/>
  <c r="O1423" i="31" s="1"/>
  <c r="F1423" i="31"/>
  <c r="L1423" i="31"/>
  <c r="N1423" i="31" s="1"/>
  <c r="P1423" i="31" s="1"/>
  <c r="L1471" i="31"/>
  <c r="N1471" i="31" s="1"/>
  <c r="P1471" i="31" s="1"/>
  <c r="F1471" i="31"/>
  <c r="K1471" i="31"/>
  <c r="M1471" i="31" s="1"/>
  <c r="O1471" i="31" s="1"/>
  <c r="L1519" i="31"/>
  <c r="N1519" i="31" s="1"/>
  <c r="P1519" i="31" s="1"/>
  <c r="F1519" i="31"/>
  <c r="K1519" i="31"/>
  <c r="M1519" i="31" s="1"/>
  <c r="O1519" i="31" s="1"/>
  <c r="F1567" i="31"/>
  <c r="K1567" i="31"/>
  <c r="M1567" i="31" s="1"/>
  <c r="O1567" i="31" s="1"/>
  <c r="L1567" i="31"/>
  <c r="N1567" i="31" s="1"/>
  <c r="P1567" i="31" s="1"/>
  <c r="F1615" i="31"/>
  <c r="K1615" i="31"/>
  <c r="M1615" i="31" s="1"/>
  <c r="O1615" i="31" s="1"/>
  <c r="L1615" i="31"/>
  <c r="N1615" i="31" s="1"/>
  <c r="P1615" i="31" s="1"/>
  <c r="L1671" i="31"/>
  <c r="N1671" i="31" s="1"/>
  <c r="P1671" i="31" s="1"/>
  <c r="F1671" i="31"/>
  <c r="K1671" i="31"/>
  <c r="M1671" i="31" s="1"/>
  <c r="O1671" i="31" s="1"/>
  <c r="F1841" i="31"/>
  <c r="L1841" i="31"/>
  <c r="N1841" i="31" s="1"/>
  <c r="P1841" i="31" s="1"/>
  <c r="K1841" i="31"/>
  <c r="M1841" i="31" s="1"/>
  <c r="O1841" i="31" s="1"/>
  <c r="F2094" i="5"/>
  <c r="H2094" i="5" s="1"/>
  <c r="I2104" i="5"/>
  <c r="J2183" i="31"/>
  <c r="I2183" i="31"/>
  <c r="J1977" i="31"/>
  <c r="I1977" i="31"/>
  <c r="J2186" i="31"/>
  <c r="I2186" i="31"/>
  <c r="I2009" i="31"/>
  <c r="J2009" i="31"/>
  <c r="J1998" i="31"/>
  <c r="I1998" i="31"/>
  <c r="J1940" i="31"/>
  <c r="I1940" i="31"/>
  <c r="J1929" i="31"/>
  <c r="I1929" i="31"/>
  <c r="I2188" i="31"/>
  <c r="J2188" i="31"/>
  <c r="J1971" i="31"/>
  <c r="I1971" i="31"/>
  <c r="J1966" i="31"/>
  <c r="I1966" i="31"/>
  <c r="J2182" i="31"/>
  <c r="I2182" i="31"/>
  <c r="I1946" i="31"/>
  <c r="J1946" i="31"/>
  <c r="J2118" i="31"/>
  <c r="I2118" i="31"/>
  <c r="J2177" i="31"/>
  <c r="I2177" i="31"/>
  <c r="J1930" i="31"/>
  <c r="I1930" i="31"/>
  <c r="I2069" i="31"/>
  <c r="J2069" i="31"/>
  <c r="J2015" i="31"/>
  <c r="I2015" i="31"/>
  <c r="J1938" i="31"/>
  <c r="I1938" i="31"/>
  <c r="I2133" i="31"/>
  <c r="J2133" i="31"/>
  <c r="J2191" i="31"/>
  <c r="I2191" i="31"/>
  <c r="J2034" i="31"/>
  <c r="I2034" i="31"/>
  <c r="J1987" i="31"/>
  <c r="I1987" i="31"/>
  <c r="J1979" i="31"/>
  <c r="I1979" i="31"/>
  <c r="I2087" i="31"/>
  <c r="J2087" i="31"/>
  <c r="I1996" i="31"/>
  <c r="J1996" i="31"/>
  <c r="I2125" i="31"/>
  <c r="J2125" i="31"/>
  <c r="J2195" i="31"/>
  <c r="I2195" i="31"/>
  <c r="I1729" i="31"/>
  <c r="J1729" i="31"/>
  <c r="I2011" i="31"/>
  <c r="J2011" i="31"/>
  <c r="J1970" i="31"/>
  <c r="I1970" i="31"/>
  <c r="J1983" i="31"/>
  <c r="I1983" i="31"/>
  <c r="J2131" i="31"/>
  <c r="I2131" i="31"/>
  <c r="J2198" i="31"/>
  <c r="I2198" i="31"/>
  <c r="I2005" i="31"/>
  <c r="J2005" i="31"/>
  <c r="I2148" i="31"/>
  <c r="J2148" i="31"/>
  <c r="J2051" i="31"/>
  <c r="I2051" i="31"/>
  <c r="L1506" i="31"/>
  <c r="N1506" i="31" s="1"/>
  <c r="P1506" i="31" s="1"/>
  <c r="F1506" i="31"/>
  <c r="K1506" i="31"/>
  <c r="M1506" i="31" s="1"/>
  <c r="O1506" i="31" s="1"/>
  <c r="L1112" i="31"/>
  <c r="N1112" i="31" s="1"/>
  <c r="P1112" i="31" s="1"/>
  <c r="F1112" i="31"/>
  <c r="K1112" i="31"/>
  <c r="M1112" i="31" s="1"/>
  <c r="O1112" i="31" s="1"/>
  <c r="K1124" i="31"/>
  <c r="M1124" i="31" s="1"/>
  <c r="O1124" i="31" s="1"/>
  <c r="L1124" i="31"/>
  <c r="N1124" i="31" s="1"/>
  <c r="P1124" i="31" s="1"/>
  <c r="F1124" i="31"/>
  <c r="L1136" i="31"/>
  <c r="N1136" i="31" s="1"/>
  <c r="P1136" i="31" s="1"/>
  <c r="K1136" i="31"/>
  <c r="M1136" i="31" s="1"/>
  <c r="O1136" i="31" s="1"/>
  <c r="L1159" i="31"/>
  <c r="N1159" i="31" s="1"/>
  <c r="P1159" i="31" s="1"/>
  <c r="F1159" i="31"/>
  <c r="K1159" i="31"/>
  <c r="M1159" i="31" s="1"/>
  <c r="O1159" i="31" s="1"/>
  <c r="L1173" i="31"/>
  <c r="N1173" i="31" s="1"/>
  <c r="P1173" i="31" s="1"/>
  <c r="F1173" i="31"/>
  <c r="K1173" i="31"/>
  <c r="M1173" i="31" s="1"/>
  <c r="O1173" i="31" s="1"/>
  <c r="L1196" i="31"/>
  <c r="N1196" i="31" s="1"/>
  <c r="P1196" i="31" s="1"/>
  <c r="K1196" i="31"/>
  <c r="M1196" i="31" s="1"/>
  <c r="O1196" i="31" s="1"/>
  <c r="F1196" i="31"/>
  <c r="L1208" i="31"/>
  <c r="N1208" i="31" s="1"/>
  <c r="P1208" i="31" s="1"/>
  <c r="F1208" i="31"/>
  <c r="K1208" i="31"/>
  <c r="M1208" i="31" s="1"/>
  <c r="O1208" i="31" s="1"/>
  <c r="F1231" i="31"/>
  <c r="L1231" i="31"/>
  <c r="N1231" i="31" s="1"/>
  <c r="P1231" i="31" s="1"/>
  <c r="K1231" i="31"/>
  <c r="M1231" i="31" s="1"/>
  <c r="O1231" i="31" s="1"/>
  <c r="K1244" i="31"/>
  <c r="M1244" i="31" s="1"/>
  <c r="O1244" i="31" s="1"/>
  <c r="F1244" i="31"/>
  <c r="L1244" i="31"/>
  <c r="N1244" i="31" s="1"/>
  <c r="P1244" i="31" s="1"/>
  <c r="L1256" i="31"/>
  <c r="N1256" i="31" s="1"/>
  <c r="P1256" i="31" s="1"/>
  <c r="K1256" i="31"/>
  <c r="M1256" i="31" s="1"/>
  <c r="O1256" i="31" s="1"/>
  <c r="F1256" i="31"/>
  <c r="L1280" i="31"/>
  <c r="N1280" i="31" s="1"/>
  <c r="P1280" i="31" s="1"/>
  <c r="K1280" i="31"/>
  <c r="M1280" i="31" s="1"/>
  <c r="O1280" i="31" s="1"/>
  <c r="F1280" i="31"/>
  <c r="L1292" i="31"/>
  <c r="N1292" i="31" s="1"/>
  <c r="P1292" i="31" s="1"/>
  <c r="K1292" i="31"/>
  <c r="M1292" i="31" s="1"/>
  <c r="O1292" i="31" s="1"/>
  <c r="F1292" i="31"/>
  <c r="L1316" i="31"/>
  <c r="N1316" i="31" s="1"/>
  <c r="P1316" i="31" s="1"/>
  <c r="K1316" i="31"/>
  <c r="M1316" i="31" s="1"/>
  <c r="O1316" i="31" s="1"/>
  <c r="F1316" i="31"/>
  <c r="K1328" i="31"/>
  <c r="M1328" i="31" s="1"/>
  <c r="O1328" i="31" s="1"/>
  <c r="F1328" i="31"/>
  <c r="L1328" i="31"/>
  <c r="N1328" i="31" s="1"/>
  <c r="P1328" i="31" s="1"/>
  <c r="K1340" i="31"/>
  <c r="M1340" i="31" s="1"/>
  <c r="O1340" i="31" s="1"/>
  <c r="L1340" i="31"/>
  <c r="N1340" i="31" s="1"/>
  <c r="P1340" i="31" s="1"/>
  <c r="F1340" i="31"/>
  <c r="K1807" i="31"/>
  <c r="M1807" i="31" s="1"/>
  <c r="O1807" i="31" s="1"/>
  <c r="F1807" i="31"/>
  <c r="L1807" i="31"/>
  <c r="N1807" i="31" s="1"/>
  <c r="P1807" i="31" s="1"/>
  <c r="F1878" i="31"/>
  <c r="L1878" i="31"/>
  <c r="N1878" i="31" s="1"/>
  <c r="P1878" i="31" s="1"/>
  <c r="K1878" i="31"/>
  <c r="M1878" i="31" s="1"/>
  <c r="O1878" i="31" s="1"/>
  <c r="F1360" i="31"/>
  <c r="L1360" i="31"/>
  <c r="N1360" i="31" s="1"/>
  <c r="P1360" i="31" s="1"/>
  <c r="K1360" i="31"/>
  <c r="M1360" i="31" s="1"/>
  <c r="O1360" i="31" s="1"/>
  <c r="K1408" i="31"/>
  <c r="M1408" i="31" s="1"/>
  <c r="O1408" i="31" s="1"/>
  <c r="F1408" i="31"/>
  <c r="L1408" i="31"/>
  <c r="N1408" i="31" s="1"/>
  <c r="P1408" i="31" s="1"/>
  <c r="F1456" i="31"/>
  <c r="L1456" i="31"/>
  <c r="N1456" i="31" s="1"/>
  <c r="P1456" i="31" s="1"/>
  <c r="K1456" i="31"/>
  <c r="M1456" i="31" s="1"/>
  <c r="O1456" i="31" s="1"/>
  <c r="F1552" i="31"/>
  <c r="L1552" i="31"/>
  <c r="N1552" i="31" s="1"/>
  <c r="P1552" i="31" s="1"/>
  <c r="K1552" i="31"/>
  <c r="M1552" i="31" s="1"/>
  <c r="O1552" i="31" s="1"/>
  <c r="K1600" i="31"/>
  <c r="M1600" i="31" s="1"/>
  <c r="O1600" i="31" s="1"/>
  <c r="L1600" i="31"/>
  <c r="N1600" i="31" s="1"/>
  <c r="P1600" i="31" s="1"/>
  <c r="F1600" i="31"/>
  <c r="L1696" i="31"/>
  <c r="N1696" i="31" s="1"/>
  <c r="P1696" i="31" s="1"/>
  <c r="F1696" i="31"/>
  <c r="K1696" i="31"/>
  <c r="M1696" i="31" s="1"/>
  <c r="O1696" i="31" s="1"/>
  <c r="L1744" i="31"/>
  <c r="N1744" i="31" s="1"/>
  <c r="P1744" i="31" s="1"/>
  <c r="K1744" i="31"/>
  <c r="M1744" i="31" s="1"/>
  <c r="O1744" i="31" s="1"/>
  <c r="F1744" i="31"/>
  <c r="K1792" i="31"/>
  <c r="M1792" i="31" s="1"/>
  <c r="O1792" i="31" s="1"/>
  <c r="F1792" i="31"/>
  <c r="L1792" i="31"/>
  <c r="N1792" i="31" s="1"/>
  <c r="P1792" i="31" s="1"/>
  <c r="K1477" i="31"/>
  <c r="M1477" i="31" s="1"/>
  <c r="O1477" i="31" s="1"/>
  <c r="L1477" i="31"/>
  <c r="N1477" i="31" s="1"/>
  <c r="P1477" i="31" s="1"/>
  <c r="F1477" i="31"/>
  <c r="L1833" i="31"/>
  <c r="N1833" i="31" s="1"/>
  <c r="P1833" i="31" s="1"/>
  <c r="K1833" i="31"/>
  <c r="M1833" i="31" s="1"/>
  <c r="O1833" i="31" s="1"/>
  <c r="F1833" i="31"/>
  <c r="K1441" i="31"/>
  <c r="M1441" i="31" s="1"/>
  <c r="O1441" i="31" s="1"/>
  <c r="F1441" i="31"/>
  <c r="L1441" i="31"/>
  <c r="N1441" i="31" s="1"/>
  <c r="P1441" i="31" s="1"/>
  <c r="K1489" i="31"/>
  <c r="M1489" i="31" s="1"/>
  <c r="O1489" i="31" s="1"/>
  <c r="L1489" i="31"/>
  <c r="N1489" i="31" s="1"/>
  <c r="P1489" i="31" s="1"/>
  <c r="K1537" i="31"/>
  <c r="M1537" i="31" s="1"/>
  <c r="O1537" i="31" s="1"/>
  <c r="L1537" i="31"/>
  <c r="N1537" i="31" s="1"/>
  <c r="P1537" i="31" s="1"/>
  <c r="F1537" i="31"/>
  <c r="F1633" i="31"/>
  <c r="L1633" i="31"/>
  <c r="N1633" i="31" s="1"/>
  <c r="P1633" i="31" s="1"/>
  <c r="K1633" i="31"/>
  <c r="M1633" i="31" s="1"/>
  <c r="O1633" i="31" s="1"/>
  <c r="L1795" i="31"/>
  <c r="N1795" i="31" s="1"/>
  <c r="P1795" i="31" s="1"/>
  <c r="K1795" i="31"/>
  <c r="M1795" i="31" s="1"/>
  <c r="O1795" i="31" s="1"/>
  <c r="F1795" i="31"/>
  <c r="L1469" i="31"/>
  <c r="N1469" i="31" s="1"/>
  <c r="P1469" i="31" s="1"/>
  <c r="K1469" i="31"/>
  <c r="M1469" i="31" s="1"/>
  <c r="O1469" i="31" s="1"/>
  <c r="F1469" i="31"/>
  <c r="F1589" i="31"/>
  <c r="L1589" i="31"/>
  <c r="N1589" i="31" s="1"/>
  <c r="P1589" i="31" s="1"/>
  <c r="K1589" i="31"/>
  <c r="M1589" i="31" s="1"/>
  <c r="O1589" i="31" s="1"/>
  <c r="F1371" i="31"/>
  <c r="L1371" i="31"/>
  <c r="N1371" i="31" s="1"/>
  <c r="P1371" i="31" s="1"/>
  <c r="K1371" i="31"/>
  <c r="M1371" i="31" s="1"/>
  <c r="O1371" i="31" s="1"/>
  <c r="L1419" i="31"/>
  <c r="N1419" i="31" s="1"/>
  <c r="P1419" i="31" s="1"/>
  <c r="K1419" i="31"/>
  <c r="M1419" i="31" s="1"/>
  <c r="O1419" i="31" s="1"/>
  <c r="F1419" i="31"/>
  <c r="K1515" i="31"/>
  <c r="M1515" i="31" s="1"/>
  <c r="O1515" i="31" s="1"/>
  <c r="F1515" i="31"/>
  <c r="L1515" i="31"/>
  <c r="N1515" i="31" s="1"/>
  <c r="P1515" i="31" s="1"/>
  <c r="F1563" i="31"/>
  <c r="L1563" i="31"/>
  <c r="N1563" i="31" s="1"/>
  <c r="P1563" i="31" s="1"/>
  <c r="K1563" i="31"/>
  <c r="M1563" i="31" s="1"/>
  <c r="O1563" i="31" s="1"/>
  <c r="F1659" i="31"/>
  <c r="K1659" i="31"/>
  <c r="M1659" i="31" s="1"/>
  <c r="O1659" i="31" s="1"/>
  <c r="L1659" i="31"/>
  <c r="N1659" i="31" s="1"/>
  <c r="P1659" i="31" s="1"/>
  <c r="F1865" i="31"/>
  <c r="K1865" i="31"/>
  <c r="M1865" i="31" s="1"/>
  <c r="O1865" i="31" s="1"/>
  <c r="L1865" i="31"/>
  <c r="N1865" i="31" s="1"/>
  <c r="P1865" i="31" s="1"/>
  <c r="K1889" i="31"/>
  <c r="M1889" i="31" s="1"/>
  <c r="O1889" i="31" s="1"/>
  <c r="F1889" i="31"/>
  <c r="L1889" i="31"/>
  <c r="N1889" i="31" s="1"/>
  <c r="P1889" i="31" s="1"/>
  <c r="F1380" i="31"/>
  <c r="K1380" i="31"/>
  <c r="M1380" i="31" s="1"/>
  <c r="O1380" i="31" s="1"/>
  <c r="L1380" i="31"/>
  <c r="N1380" i="31" s="1"/>
  <c r="P1380" i="31" s="1"/>
  <c r="F1428" i="31"/>
  <c r="K1428" i="31"/>
  <c r="M1428" i="31" s="1"/>
  <c r="O1428" i="31" s="1"/>
  <c r="L1428" i="31"/>
  <c r="N1428" i="31" s="1"/>
  <c r="P1428" i="31" s="1"/>
  <c r="K1524" i="31"/>
  <c r="M1524" i="31" s="1"/>
  <c r="O1524" i="31" s="1"/>
  <c r="F1524" i="31"/>
  <c r="L1524" i="31"/>
  <c r="N1524" i="31" s="1"/>
  <c r="P1524" i="31" s="1"/>
  <c r="K1572" i="31"/>
  <c r="M1572" i="31" s="1"/>
  <c r="O1572" i="31" s="1"/>
  <c r="L1572" i="31"/>
  <c r="N1572" i="31" s="1"/>
  <c r="P1572" i="31" s="1"/>
  <c r="F1572" i="31"/>
  <c r="F1668" i="31"/>
  <c r="L1668" i="31"/>
  <c r="N1668" i="31" s="1"/>
  <c r="P1668" i="31" s="1"/>
  <c r="K1668" i="31"/>
  <c r="M1668" i="31" s="1"/>
  <c r="O1668" i="31" s="1"/>
  <c r="F1716" i="31"/>
  <c r="K1716" i="31"/>
  <c r="M1716" i="31" s="1"/>
  <c r="O1716" i="31" s="1"/>
  <c r="L1716" i="31"/>
  <c r="N1716" i="31" s="1"/>
  <c r="P1716" i="31" s="1"/>
  <c r="F1812" i="31"/>
  <c r="L1812" i="31"/>
  <c r="N1812" i="31" s="1"/>
  <c r="P1812" i="31" s="1"/>
  <c r="K1812" i="31"/>
  <c r="M1812" i="31" s="1"/>
  <c r="O1812" i="31" s="1"/>
  <c r="K1365" i="31"/>
  <c r="M1365" i="31" s="1"/>
  <c r="O1365" i="31" s="1"/>
  <c r="L1365" i="31"/>
  <c r="N1365" i="31" s="1"/>
  <c r="P1365" i="31" s="1"/>
  <c r="F1365" i="31"/>
  <c r="F1438" i="31"/>
  <c r="K1438" i="31"/>
  <c r="M1438" i="31" s="1"/>
  <c r="O1438" i="31" s="1"/>
  <c r="L1438" i="31"/>
  <c r="N1438" i="31" s="1"/>
  <c r="P1438" i="31" s="1"/>
  <c r="K1486" i="31"/>
  <c r="M1486" i="31" s="1"/>
  <c r="O1486" i="31" s="1"/>
  <c r="L1486" i="31"/>
  <c r="N1486" i="31" s="1"/>
  <c r="P1486" i="31" s="1"/>
  <c r="F1486" i="31"/>
  <c r="F1582" i="31"/>
  <c r="L1582" i="31"/>
  <c r="N1582" i="31" s="1"/>
  <c r="P1582" i="31" s="1"/>
  <c r="K1582" i="31"/>
  <c r="M1582" i="31" s="1"/>
  <c r="O1582" i="31" s="1"/>
  <c r="L1630" i="31"/>
  <c r="N1630" i="31" s="1"/>
  <c r="P1630" i="31" s="1"/>
  <c r="K1630" i="31"/>
  <c r="M1630" i="31" s="1"/>
  <c r="O1630" i="31" s="1"/>
  <c r="F1630" i="31"/>
  <c r="L1726" i="31"/>
  <c r="N1726" i="31" s="1"/>
  <c r="P1726" i="31" s="1"/>
  <c r="K1726" i="31"/>
  <c r="M1726" i="31" s="1"/>
  <c r="O1726" i="31" s="1"/>
  <c r="F1726" i="31"/>
  <c r="K1774" i="31"/>
  <c r="M1774" i="31" s="1"/>
  <c r="O1774" i="31" s="1"/>
  <c r="F1774" i="31"/>
  <c r="L1774" i="31"/>
  <c r="N1774" i="31" s="1"/>
  <c r="P1774" i="31" s="1"/>
  <c r="L1565" i="31"/>
  <c r="N1565" i="31" s="1"/>
  <c r="P1565" i="31" s="1"/>
  <c r="K1565" i="31"/>
  <c r="M1565" i="31" s="1"/>
  <c r="O1565" i="31" s="1"/>
  <c r="F2099" i="5"/>
  <c r="H2099" i="5" s="1"/>
  <c r="J1937" i="31"/>
  <c r="I1937" i="31"/>
  <c r="J2197" i="31"/>
  <c r="I2197" i="31"/>
  <c r="I1813" i="31"/>
  <c r="J1813" i="31"/>
  <c r="I1989" i="31"/>
  <c r="J1989" i="31"/>
  <c r="J1167" i="31"/>
  <c r="I1167" i="31"/>
  <c r="J2093" i="31"/>
  <c r="I2093" i="31"/>
  <c r="K1113" i="31"/>
  <c r="M1113" i="31" s="1"/>
  <c r="O1113" i="31" s="1"/>
  <c r="F1113" i="31"/>
  <c r="L1113" i="31"/>
  <c r="N1113" i="31" s="1"/>
  <c r="P1113" i="31" s="1"/>
  <c r="F1125" i="31"/>
  <c r="K1125" i="31"/>
  <c r="M1125" i="31" s="1"/>
  <c r="O1125" i="31" s="1"/>
  <c r="L1125" i="31"/>
  <c r="N1125" i="31" s="1"/>
  <c r="P1125" i="31" s="1"/>
  <c r="K1137" i="31"/>
  <c r="M1137" i="31" s="1"/>
  <c r="O1137" i="31" s="1"/>
  <c r="F1137" i="31"/>
  <c r="L1137" i="31"/>
  <c r="N1137" i="31" s="1"/>
  <c r="P1137" i="31" s="1"/>
  <c r="L1149" i="31"/>
  <c r="N1149" i="31" s="1"/>
  <c r="P1149" i="31" s="1"/>
  <c r="F1149" i="31"/>
  <c r="K1149" i="31"/>
  <c r="M1149" i="31" s="1"/>
  <c r="O1149" i="31" s="1"/>
  <c r="F1161" i="31"/>
  <c r="L1161" i="31"/>
  <c r="N1161" i="31" s="1"/>
  <c r="P1161" i="31" s="1"/>
  <c r="K1161" i="31"/>
  <c r="M1161" i="31" s="1"/>
  <c r="O1161" i="31" s="1"/>
  <c r="K1172" i="31"/>
  <c r="M1172" i="31" s="1"/>
  <c r="O1172" i="31" s="1"/>
  <c r="L1172" i="31"/>
  <c r="N1172" i="31" s="1"/>
  <c r="P1172" i="31" s="1"/>
  <c r="F1172" i="31"/>
  <c r="F1186" i="31"/>
  <c r="K1186" i="31"/>
  <c r="M1186" i="31" s="1"/>
  <c r="O1186" i="31" s="1"/>
  <c r="L1186" i="31"/>
  <c r="N1186" i="31" s="1"/>
  <c r="P1186" i="31" s="1"/>
  <c r="K1197" i="31"/>
  <c r="M1197" i="31" s="1"/>
  <c r="O1197" i="31" s="1"/>
  <c r="F1197" i="31"/>
  <c r="L1197" i="31"/>
  <c r="N1197" i="31" s="1"/>
  <c r="P1197" i="31" s="1"/>
  <c r="K1209" i="31"/>
  <c r="M1209" i="31" s="1"/>
  <c r="O1209" i="31" s="1"/>
  <c r="L1209" i="31"/>
  <c r="N1209" i="31" s="1"/>
  <c r="P1209" i="31" s="1"/>
  <c r="F1209" i="31"/>
  <c r="F1221" i="31"/>
  <c r="L1221" i="31"/>
  <c r="N1221" i="31" s="1"/>
  <c r="P1221" i="31" s="1"/>
  <c r="K1221" i="31"/>
  <c r="M1221" i="31" s="1"/>
  <c r="O1221" i="31" s="1"/>
  <c r="L1233" i="31"/>
  <c r="N1233" i="31" s="1"/>
  <c r="P1233" i="31" s="1"/>
  <c r="K1233" i="31"/>
  <c r="M1233" i="31" s="1"/>
  <c r="O1233" i="31" s="1"/>
  <c r="F1233" i="31"/>
  <c r="K1245" i="31"/>
  <c r="M1245" i="31" s="1"/>
  <c r="O1245" i="31" s="1"/>
  <c r="F1245" i="31"/>
  <c r="L1245" i="31"/>
  <c r="N1245" i="31" s="1"/>
  <c r="P1245" i="31" s="1"/>
  <c r="K1257" i="31"/>
  <c r="M1257" i="31" s="1"/>
  <c r="O1257" i="31" s="1"/>
  <c r="F1257" i="31"/>
  <c r="L1257" i="31"/>
  <c r="N1257" i="31" s="1"/>
  <c r="P1257" i="31" s="1"/>
  <c r="L1269" i="31"/>
  <c r="N1269" i="31" s="1"/>
  <c r="P1269" i="31" s="1"/>
  <c r="K1269" i="31"/>
  <c r="M1269" i="31" s="1"/>
  <c r="O1269" i="31" s="1"/>
  <c r="F1269" i="31"/>
  <c r="L1281" i="31"/>
  <c r="N1281" i="31" s="1"/>
  <c r="P1281" i="31" s="1"/>
  <c r="F1281" i="31"/>
  <c r="K1281" i="31"/>
  <c r="M1281" i="31" s="1"/>
  <c r="O1281" i="31" s="1"/>
  <c r="K1293" i="31"/>
  <c r="M1293" i="31" s="1"/>
  <c r="O1293" i="31" s="1"/>
  <c r="F1293" i="31"/>
  <c r="L1293" i="31"/>
  <c r="N1293" i="31" s="1"/>
  <c r="P1293" i="31" s="1"/>
  <c r="F1305" i="31"/>
  <c r="L1305" i="31"/>
  <c r="N1305" i="31" s="1"/>
  <c r="P1305" i="31" s="1"/>
  <c r="K1305" i="31"/>
  <c r="M1305" i="31" s="1"/>
  <c r="O1305" i="31" s="1"/>
  <c r="L1317" i="31"/>
  <c r="N1317" i="31" s="1"/>
  <c r="P1317" i="31" s="1"/>
  <c r="K1317" i="31"/>
  <c r="M1317" i="31" s="1"/>
  <c r="O1317" i="31" s="1"/>
  <c r="F1317" i="31"/>
  <c r="L1329" i="31"/>
  <c r="N1329" i="31" s="1"/>
  <c r="P1329" i="31" s="1"/>
  <c r="K1329" i="31"/>
  <c r="M1329" i="31" s="1"/>
  <c r="O1329" i="31" s="1"/>
  <c r="F1329" i="31"/>
  <c r="L1341" i="31"/>
  <c r="N1341" i="31" s="1"/>
  <c r="P1341" i="31" s="1"/>
  <c r="F1341" i="31"/>
  <c r="K1341" i="31"/>
  <c r="M1341" i="31" s="1"/>
  <c r="O1341" i="31" s="1"/>
  <c r="F1353" i="31"/>
  <c r="K1353" i="31"/>
  <c r="M1353" i="31" s="1"/>
  <c r="O1353" i="31" s="1"/>
  <c r="L1353" i="31"/>
  <c r="N1353" i="31" s="1"/>
  <c r="P1353" i="31" s="1"/>
  <c r="K1823" i="31"/>
  <c r="M1823" i="31" s="1"/>
  <c r="O1823" i="31" s="1"/>
  <c r="F1823" i="31"/>
  <c r="L1823" i="31"/>
  <c r="N1823" i="31" s="1"/>
  <c r="P1823" i="31" s="1"/>
  <c r="F1880" i="31"/>
  <c r="L1880" i="31"/>
  <c r="N1880" i="31" s="1"/>
  <c r="P1880" i="31" s="1"/>
  <c r="K1880" i="31"/>
  <c r="M1880" i="31" s="1"/>
  <c r="O1880" i="31" s="1"/>
  <c r="L1904" i="31"/>
  <c r="N1904" i="31" s="1"/>
  <c r="P1904" i="31" s="1"/>
  <c r="F1904" i="31"/>
  <c r="K1904" i="31"/>
  <c r="M1904" i="31" s="1"/>
  <c r="O1904" i="31" s="1"/>
  <c r="K1845" i="31"/>
  <c r="M1845" i="31" s="1"/>
  <c r="O1845" i="31" s="1"/>
  <c r="F1845" i="31"/>
  <c r="L1845" i="31"/>
  <c r="N1845" i="31" s="1"/>
  <c r="P1845" i="31" s="1"/>
  <c r="K1811" i="31"/>
  <c r="M1811" i="31" s="1"/>
  <c r="O1811" i="31" s="1"/>
  <c r="L1811" i="31"/>
  <c r="N1811" i="31" s="1"/>
  <c r="P1811" i="31" s="1"/>
  <c r="F1811" i="31"/>
  <c r="K1402" i="31"/>
  <c r="M1402" i="31" s="1"/>
  <c r="O1402" i="31" s="1"/>
  <c r="L1402" i="31"/>
  <c r="N1402" i="31" s="1"/>
  <c r="P1402" i="31" s="1"/>
  <c r="F1402" i="31"/>
  <c r="L1450" i="31"/>
  <c r="N1450" i="31" s="1"/>
  <c r="P1450" i="31" s="1"/>
  <c r="K1450" i="31"/>
  <c r="M1450" i="31" s="1"/>
  <c r="O1450" i="31" s="1"/>
  <c r="F1450" i="31"/>
  <c r="K1498" i="31"/>
  <c r="M1498" i="31" s="1"/>
  <c r="O1498" i="31" s="1"/>
  <c r="F1498" i="31"/>
  <c r="L1498" i="31"/>
  <c r="N1498" i="31" s="1"/>
  <c r="P1498" i="31" s="1"/>
  <c r="F1546" i="31"/>
  <c r="L1546" i="31"/>
  <c r="N1546" i="31" s="1"/>
  <c r="P1546" i="31" s="1"/>
  <c r="K1546" i="31"/>
  <c r="M1546" i="31" s="1"/>
  <c r="O1546" i="31" s="1"/>
  <c r="F1594" i="31"/>
  <c r="K1594" i="31"/>
  <c r="M1594" i="31" s="1"/>
  <c r="O1594" i="31" s="1"/>
  <c r="L1594" i="31"/>
  <c r="N1594" i="31" s="1"/>
  <c r="P1594" i="31" s="1"/>
  <c r="F1642" i="31"/>
  <c r="L1642" i="31"/>
  <c r="N1642" i="31" s="1"/>
  <c r="P1642" i="31" s="1"/>
  <c r="K1642" i="31"/>
  <c r="M1642" i="31" s="1"/>
  <c r="O1642" i="31" s="1"/>
  <c r="F1690" i="31"/>
  <c r="L1690" i="31"/>
  <c r="N1690" i="31" s="1"/>
  <c r="P1690" i="31" s="1"/>
  <c r="K1690" i="31"/>
  <c r="M1690" i="31" s="1"/>
  <c r="O1690" i="31" s="1"/>
  <c r="L1738" i="31"/>
  <c r="N1738" i="31" s="1"/>
  <c r="P1738" i="31" s="1"/>
  <c r="F1738" i="31"/>
  <c r="K1738" i="31"/>
  <c r="M1738" i="31" s="1"/>
  <c r="O1738" i="31" s="1"/>
  <c r="L1786" i="31"/>
  <c r="N1786" i="31" s="1"/>
  <c r="P1786" i="31" s="1"/>
  <c r="K1786" i="31"/>
  <c r="M1786" i="31" s="1"/>
  <c r="O1786" i="31" s="1"/>
  <c r="F1786" i="31"/>
  <c r="F1834" i="31"/>
  <c r="K1834" i="31"/>
  <c r="M1834" i="31" s="1"/>
  <c r="L1834" i="31"/>
  <c r="N1834" i="31" s="1"/>
  <c r="F1709" i="31"/>
  <c r="L1709" i="31"/>
  <c r="N1709" i="31" s="1"/>
  <c r="P1709" i="31" s="1"/>
  <c r="K1709" i="31"/>
  <c r="M1709" i="31" s="1"/>
  <c r="O1709" i="31" s="1"/>
  <c r="L1719" i="31"/>
  <c r="N1719" i="31" s="1"/>
  <c r="P1719" i="31" s="1"/>
  <c r="K1719" i="31"/>
  <c r="M1719" i="31" s="1"/>
  <c r="O1719" i="31" s="1"/>
  <c r="F1719" i="31"/>
  <c r="F1867" i="31"/>
  <c r="L1867" i="31"/>
  <c r="N1867" i="31" s="1"/>
  <c r="P1867" i="31" s="1"/>
  <c r="K1867" i="31"/>
  <c r="M1867" i="31" s="1"/>
  <c r="O1867" i="31" s="1"/>
  <c r="K1891" i="31"/>
  <c r="M1891" i="31" s="1"/>
  <c r="O1891" i="31" s="1"/>
  <c r="F1891" i="31"/>
  <c r="L1891" i="31"/>
  <c r="N1891" i="31" s="1"/>
  <c r="P1891" i="31" s="1"/>
  <c r="L1915" i="31"/>
  <c r="N1915" i="31" s="1"/>
  <c r="P1915" i="31" s="1"/>
  <c r="F1915" i="31"/>
  <c r="K1915" i="31"/>
  <c r="M1915" i="31" s="1"/>
  <c r="O1915" i="31" s="1"/>
  <c r="K1605" i="31"/>
  <c r="M1605" i="31" s="1"/>
  <c r="O1605" i="31" s="1"/>
  <c r="L1605" i="31"/>
  <c r="N1605" i="31" s="1"/>
  <c r="P1605" i="31" s="1"/>
  <c r="F1605" i="31"/>
  <c r="F1383" i="31"/>
  <c r="L1383" i="31"/>
  <c r="N1383" i="31" s="1"/>
  <c r="P1383" i="31" s="1"/>
  <c r="K1383" i="31"/>
  <c r="M1383" i="31" s="1"/>
  <c r="O1383" i="31" s="1"/>
  <c r="F1431" i="31"/>
  <c r="K1431" i="31"/>
  <c r="M1431" i="31" s="1"/>
  <c r="O1431" i="31" s="1"/>
  <c r="L1431" i="31"/>
  <c r="N1431" i="31" s="1"/>
  <c r="P1431" i="31" s="1"/>
  <c r="F1479" i="31"/>
  <c r="L1479" i="31"/>
  <c r="N1479" i="31" s="1"/>
  <c r="P1479" i="31" s="1"/>
  <c r="K1479" i="31"/>
  <c r="M1479" i="31" s="1"/>
  <c r="O1479" i="31" s="1"/>
  <c r="F1527" i="31"/>
  <c r="K1527" i="31"/>
  <c r="M1527" i="31" s="1"/>
  <c r="O1527" i="31" s="1"/>
  <c r="L1527" i="31"/>
  <c r="N1527" i="31" s="1"/>
  <c r="P1527" i="31" s="1"/>
  <c r="L1575" i="31"/>
  <c r="N1575" i="31" s="1"/>
  <c r="P1575" i="31" s="1"/>
  <c r="K1575" i="31"/>
  <c r="M1575" i="31" s="1"/>
  <c r="O1575" i="31" s="1"/>
  <c r="F1575" i="31"/>
  <c r="K1623" i="31"/>
  <c r="M1623" i="31" s="1"/>
  <c r="O1623" i="31" s="1"/>
  <c r="L1623" i="31"/>
  <c r="N1623" i="31" s="1"/>
  <c r="P1623" i="31" s="1"/>
  <c r="F1623" i="31"/>
  <c r="L1857" i="31"/>
  <c r="N1857" i="31" s="1"/>
  <c r="P1857" i="31" s="1"/>
  <c r="K1857" i="31"/>
  <c r="M1857" i="31" s="1"/>
  <c r="O1857" i="31" s="1"/>
  <c r="F1857" i="31"/>
  <c r="F2136" i="5"/>
  <c r="H2136" i="5" s="1"/>
  <c r="I2085" i="5"/>
  <c r="I2004" i="5"/>
  <c r="I2047" i="5"/>
  <c r="J2047" i="5" s="1"/>
  <c r="I2097" i="31"/>
  <c r="J2097" i="31"/>
  <c r="J2146" i="31"/>
  <c r="I2146" i="31"/>
  <c r="J2067" i="31"/>
  <c r="I2067" i="31"/>
  <c r="I2113" i="31"/>
  <c r="J2113" i="31"/>
  <c r="J1781" i="31"/>
  <c r="I1781" i="31"/>
  <c r="I2002" i="31"/>
  <c r="J2002" i="31"/>
  <c r="I2072" i="31"/>
  <c r="J2072" i="31"/>
  <c r="J2053" i="31"/>
  <c r="I2053" i="31"/>
  <c r="I2117" i="31"/>
  <c r="J2117" i="31"/>
  <c r="J2135" i="31"/>
  <c r="I2135" i="31"/>
  <c r="J1819" i="31"/>
  <c r="I1819" i="31"/>
  <c r="J2115" i="31"/>
  <c r="I2115" i="31"/>
  <c r="J1931" i="31"/>
  <c r="I1931" i="31"/>
  <c r="I2181" i="31"/>
  <c r="J2181" i="31"/>
  <c r="I1999" i="31"/>
  <c r="J1999" i="31"/>
  <c r="I2001" i="31"/>
  <c r="J2001" i="31"/>
  <c r="I2000" i="31"/>
  <c r="J2000" i="31"/>
  <c r="J2066" i="31"/>
  <c r="I2066" i="31"/>
  <c r="J1932" i="31"/>
  <c r="I1932" i="31"/>
  <c r="J2043" i="31"/>
  <c r="I2043" i="31"/>
  <c r="J1717" i="31"/>
  <c r="I1717" i="31"/>
  <c r="J1787" i="31"/>
  <c r="I1787" i="31"/>
  <c r="J1964" i="31"/>
  <c r="I1964" i="31"/>
  <c r="J2140" i="31"/>
  <c r="I2140" i="31"/>
  <c r="J2056" i="31"/>
  <c r="I2056" i="31"/>
  <c r="J2194" i="31"/>
  <c r="I2194" i="31"/>
  <c r="J2081" i="31"/>
  <c r="I2081" i="31"/>
  <c r="K1148" i="31"/>
  <c r="M1148" i="31" s="1"/>
  <c r="O1148" i="31" s="1"/>
  <c r="L1148" i="31"/>
  <c r="N1148" i="31" s="1"/>
  <c r="P1148" i="31" s="1"/>
  <c r="F1148" i="31"/>
  <c r="F1184" i="31"/>
  <c r="K1184" i="31"/>
  <c r="M1184" i="31" s="1"/>
  <c r="O1184" i="31" s="1"/>
  <c r="L1184" i="31"/>
  <c r="N1184" i="31" s="1"/>
  <c r="P1184" i="31" s="1"/>
  <c r="L1220" i="31"/>
  <c r="N1220" i="31" s="1"/>
  <c r="P1220" i="31" s="1"/>
  <c r="K1220" i="31"/>
  <c r="M1220" i="31" s="1"/>
  <c r="O1220" i="31" s="1"/>
  <c r="F1220" i="31"/>
  <c r="L1268" i="31"/>
  <c r="N1268" i="31" s="1"/>
  <c r="P1268" i="31" s="1"/>
  <c r="K1268" i="31"/>
  <c r="M1268" i="31" s="1"/>
  <c r="O1268" i="31" s="1"/>
  <c r="F1268" i="31"/>
  <c r="F1304" i="31"/>
  <c r="L1304" i="31"/>
  <c r="N1304" i="31" s="1"/>
  <c r="P1304" i="31" s="1"/>
  <c r="K1304" i="31"/>
  <c r="M1304" i="31" s="1"/>
  <c r="O1304" i="31" s="1"/>
  <c r="L1352" i="31"/>
  <c r="N1352" i="31" s="1"/>
  <c r="P1352" i="31" s="1"/>
  <c r="F1352" i="31"/>
  <c r="K1352" i="31"/>
  <c r="M1352" i="31" s="1"/>
  <c r="O1352" i="31" s="1"/>
  <c r="K1902" i="31"/>
  <c r="M1902" i="31" s="1"/>
  <c r="O1902" i="31" s="1"/>
  <c r="L1902" i="31"/>
  <c r="N1902" i="31" s="1"/>
  <c r="P1902" i="31" s="1"/>
  <c r="F1902" i="31"/>
  <c r="L1504" i="31"/>
  <c r="N1504" i="31" s="1"/>
  <c r="P1504" i="31" s="1"/>
  <c r="F1504" i="31"/>
  <c r="K1504" i="31"/>
  <c r="M1504" i="31" s="1"/>
  <c r="O1504" i="31" s="1"/>
  <c r="L1648" i="31"/>
  <c r="N1648" i="31" s="1"/>
  <c r="P1648" i="31" s="1"/>
  <c r="K1648" i="31"/>
  <c r="M1648" i="31" s="1"/>
  <c r="O1648" i="31" s="1"/>
  <c r="F1648" i="31"/>
  <c r="L1840" i="31"/>
  <c r="N1840" i="31" s="1"/>
  <c r="P1840" i="31" s="1"/>
  <c r="K1840" i="31"/>
  <c r="M1840" i="31" s="1"/>
  <c r="O1840" i="31" s="1"/>
  <c r="F1840" i="31"/>
  <c r="K1393" i="31"/>
  <c r="M1393" i="31" s="1"/>
  <c r="O1393" i="31" s="1"/>
  <c r="L1393" i="31"/>
  <c r="N1393" i="31" s="1"/>
  <c r="P1393" i="31" s="1"/>
  <c r="F1393" i="31"/>
  <c r="F1585" i="31"/>
  <c r="L1585" i="31"/>
  <c r="N1585" i="31" s="1"/>
  <c r="P1585" i="31" s="1"/>
  <c r="K1585" i="31"/>
  <c r="M1585" i="31" s="1"/>
  <c r="O1585" i="31" s="1"/>
  <c r="L1445" i="31"/>
  <c r="N1445" i="31" s="1"/>
  <c r="P1445" i="31" s="1"/>
  <c r="F1445" i="31"/>
  <c r="K1445" i="31"/>
  <c r="M1445" i="31" s="1"/>
  <c r="O1445" i="31" s="1"/>
  <c r="L1693" i="31"/>
  <c r="N1693" i="31" s="1"/>
  <c r="P1693" i="31" s="1"/>
  <c r="K1693" i="31"/>
  <c r="M1693" i="31" s="1"/>
  <c r="O1693" i="31" s="1"/>
  <c r="F1693" i="31"/>
  <c r="L1467" i="31"/>
  <c r="N1467" i="31" s="1"/>
  <c r="P1467" i="31" s="1"/>
  <c r="K1467" i="31"/>
  <c r="M1467" i="31" s="1"/>
  <c r="O1467" i="31" s="1"/>
  <c r="F1467" i="31"/>
  <c r="K1611" i="31"/>
  <c r="M1611" i="31" s="1"/>
  <c r="O1611" i="31" s="1"/>
  <c r="L1611" i="31"/>
  <c r="N1611" i="31" s="1"/>
  <c r="P1611" i="31" s="1"/>
  <c r="F1611" i="31"/>
  <c r="L1703" i="31"/>
  <c r="N1703" i="31" s="1"/>
  <c r="P1703" i="31" s="1"/>
  <c r="F1703" i="31"/>
  <c r="K1703" i="31"/>
  <c r="M1703" i="31" s="1"/>
  <c r="O1703" i="31" s="1"/>
  <c r="L1913" i="31"/>
  <c r="N1913" i="31" s="1"/>
  <c r="P1913" i="31" s="1"/>
  <c r="F1913" i="31"/>
  <c r="K1913" i="31"/>
  <c r="M1913" i="31" s="1"/>
  <c r="O1913" i="31" s="1"/>
  <c r="F1476" i="31"/>
  <c r="K1476" i="31"/>
  <c r="M1476" i="31" s="1"/>
  <c r="O1476" i="31" s="1"/>
  <c r="L1476" i="31"/>
  <c r="N1476" i="31" s="1"/>
  <c r="P1476" i="31" s="1"/>
  <c r="L1620" i="31"/>
  <c r="N1620" i="31" s="1"/>
  <c r="P1620" i="31" s="1"/>
  <c r="F1620" i="31"/>
  <c r="K1620" i="31"/>
  <c r="M1620" i="31" s="1"/>
  <c r="O1620" i="31" s="1"/>
  <c r="F1764" i="31"/>
  <c r="K1764" i="31"/>
  <c r="M1764" i="31" s="1"/>
  <c r="O1764" i="31" s="1"/>
  <c r="L1764" i="31"/>
  <c r="N1764" i="31" s="1"/>
  <c r="P1764" i="31" s="1"/>
  <c r="K1390" i="31"/>
  <c r="M1390" i="31" s="1"/>
  <c r="O1390" i="31" s="1"/>
  <c r="F1390" i="31"/>
  <c r="L1390" i="31"/>
  <c r="N1390" i="31" s="1"/>
  <c r="P1390" i="31" s="1"/>
  <c r="K1534" i="31"/>
  <c r="M1534" i="31" s="1"/>
  <c r="O1534" i="31" s="1"/>
  <c r="F1534" i="31"/>
  <c r="L1534" i="31"/>
  <c r="N1534" i="31" s="1"/>
  <c r="P1534" i="31" s="1"/>
  <c r="F1678" i="31"/>
  <c r="L1678" i="31"/>
  <c r="N1678" i="31" s="1"/>
  <c r="P1678" i="31" s="1"/>
  <c r="K1678" i="31"/>
  <c r="M1678" i="31" s="1"/>
  <c r="O1678" i="31" s="1"/>
  <c r="L1822" i="31"/>
  <c r="N1822" i="31" s="1"/>
  <c r="P1822" i="31" s="1"/>
  <c r="K1822" i="31"/>
  <c r="M1822" i="31" s="1"/>
  <c r="O1822" i="31" s="1"/>
  <c r="F1822" i="31"/>
  <c r="L1849" i="31"/>
  <c r="N1849" i="31" s="1"/>
  <c r="P1849" i="31" s="1"/>
  <c r="F1849" i="31"/>
  <c r="K1849" i="31"/>
  <c r="M1849" i="31" s="1"/>
  <c r="O1849" i="31" s="1"/>
  <c r="J2147" i="31"/>
  <c r="I2147" i="31"/>
  <c r="J1649" i="31"/>
  <c r="I1649" i="31"/>
  <c r="J2114" i="31"/>
  <c r="I2114" i="31"/>
  <c r="J2174" i="31"/>
  <c r="I2174" i="31"/>
  <c r="J1967" i="31"/>
  <c r="I1967" i="31"/>
  <c r="I2073" i="31"/>
  <c r="J2073" i="31"/>
  <c r="J2111" i="31"/>
  <c r="I2111" i="31"/>
  <c r="I2109" i="31"/>
  <c r="J2109" i="31"/>
  <c r="J1972" i="31"/>
  <c r="I1972" i="31"/>
  <c r="J2127" i="31"/>
  <c r="I2127" i="31"/>
  <c r="I1934" i="31"/>
  <c r="J1934" i="31"/>
  <c r="I2012" i="31"/>
  <c r="J2012" i="31"/>
  <c r="K1103" i="31"/>
  <c r="M1103" i="31" s="1"/>
  <c r="L1103" i="31"/>
  <c r="N1103" i="31" s="1"/>
  <c r="F1103" i="31"/>
  <c r="L1114" i="31"/>
  <c r="N1114" i="31" s="1"/>
  <c r="P1114" i="31" s="1"/>
  <c r="K1114" i="31"/>
  <c r="M1114" i="31" s="1"/>
  <c r="O1114" i="31" s="1"/>
  <c r="F1114" i="31"/>
  <c r="L1126" i="31"/>
  <c r="N1126" i="31" s="1"/>
  <c r="P1126" i="31" s="1"/>
  <c r="F1126" i="31"/>
  <c r="K1126" i="31"/>
  <c r="M1126" i="31" s="1"/>
  <c r="O1126" i="31" s="1"/>
  <c r="F1138" i="31"/>
  <c r="K1138" i="31"/>
  <c r="M1138" i="31" s="1"/>
  <c r="O1138" i="31" s="1"/>
  <c r="L1138" i="31"/>
  <c r="N1138" i="31" s="1"/>
  <c r="P1138" i="31" s="1"/>
  <c r="F1150" i="31"/>
  <c r="L1150" i="31"/>
  <c r="N1150" i="31" s="1"/>
  <c r="P1150" i="31" s="1"/>
  <c r="K1150" i="31"/>
  <c r="M1150" i="31" s="1"/>
  <c r="O1150" i="31" s="1"/>
  <c r="F1162" i="31"/>
  <c r="L1162" i="31"/>
  <c r="N1162" i="31" s="1"/>
  <c r="P1162" i="31" s="1"/>
  <c r="K1162" i="31"/>
  <c r="M1162" i="31" s="1"/>
  <c r="O1162" i="31" s="1"/>
  <c r="K1174" i="31"/>
  <c r="M1174" i="31" s="1"/>
  <c r="O1174" i="31" s="1"/>
  <c r="F1174" i="31"/>
  <c r="L1174" i="31"/>
  <c r="N1174" i="31" s="1"/>
  <c r="P1174" i="31" s="1"/>
  <c r="K1185" i="31"/>
  <c r="M1185" i="31" s="1"/>
  <c r="O1185" i="31" s="1"/>
  <c r="L1185" i="31"/>
  <c r="N1185" i="31" s="1"/>
  <c r="P1185" i="31" s="1"/>
  <c r="F1185" i="31"/>
  <c r="K1198" i="31"/>
  <c r="M1198" i="31" s="1"/>
  <c r="O1198" i="31" s="1"/>
  <c r="L1198" i="31"/>
  <c r="N1198" i="31" s="1"/>
  <c r="P1198" i="31" s="1"/>
  <c r="F1198" i="31"/>
  <c r="F1210" i="31"/>
  <c r="L1210" i="31"/>
  <c r="N1210" i="31" s="1"/>
  <c r="P1210" i="31" s="1"/>
  <c r="K1210" i="31"/>
  <c r="M1210" i="31" s="1"/>
  <c r="O1210" i="31" s="1"/>
  <c r="F1222" i="31"/>
  <c r="K1222" i="31"/>
  <c r="M1222" i="31" s="1"/>
  <c r="O1222" i="31" s="1"/>
  <c r="L1222" i="31"/>
  <c r="N1222" i="31" s="1"/>
  <c r="P1222" i="31" s="1"/>
  <c r="L1234" i="31"/>
  <c r="N1234" i="31" s="1"/>
  <c r="P1234" i="31" s="1"/>
  <c r="K1234" i="31"/>
  <c r="M1234" i="31" s="1"/>
  <c r="O1234" i="31" s="1"/>
  <c r="F1234" i="31"/>
  <c r="F1246" i="31"/>
  <c r="L1246" i="31"/>
  <c r="N1246" i="31" s="1"/>
  <c r="P1246" i="31" s="1"/>
  <c r="K1246" i="31"/>
  <c r="M1246" i="31" s="1"/>
  <c r="O1246" i="31" s="1"/>
  <c r="L1258" i="31"/>
  <c r="N1258" i="31" s="1"/>
  <c r="P1258" i="31" s="1"/>
  <c r="F1258" i="31"/>
  <c r="K1258" i="31"/>
  <c r="M1258" i="31" s="1"/>
  <c r="O1258" i="31" s="1"/>
  <c r="F1270" i="31"/>
  <c r="K1270" i="31"/>
  <c r="M1270" i="31" s="1"/>
  <c r="O1270" i="31" s="1"/>
  <c r="L1270" i="31"/>
  <c r="N1270" i="31" s="1"/>
  <c r="P1270" i="31" s="1"/>
  <c r="K1282" i="31"/>
  <c r="M1282" i="31" s="1"/>
  <c r="O1282" i="31" s="1"/>
  <c r="L1282" i="31"/>
  <c r="N1282" i="31" s="1"/>
  <c r="P1282" i="31" s="1"/>
  <c r="F1282" i="31"/>
  <c r="F1294" i="31"/>
  <c r="K1294" i="31"/>
  <c r="M1294" i="31" s="1"/>
  <c r="O1294" i="31" s="1"/>
  <c r="L1294" i="31"/>
  <c r="N1294" i="31" s="1"/>
  <c r="P1294" i="31" s="1"/>
  <c r="K1306" i="31"/>
  <c r="M1306" i="31" s="1"/>
  <c r="O1306" i="31" s="1"/>
  <c r="L1306" i="31"/>
  <c r="N1306" i="31" s="1"/>
  <c r="P1306" i="31" s="1"/>
  <c r="F1306" i="31"/>
  <c r="F1318" i="31"/>
  <c r="L1318" i="31"/>
  <c r="N1318" i="31" s="1"/>
  <c r="P1318" i="31" s="1"/>
  <c r="K1318" i="31"/>
  <c r="M1318" i="31" s="1"/>
  <c r="O1318" i="31" s="1"/>
  <c r="K1330" i="31"/>
  <c r="M1330" i="31" s="1"/>
  <c r="O1330" i="31" s="1"/>
  <c r="F1330" i="31"/>
  <c r="L1330" i="31"/>
  <c r="N1330" i="31" s="1"/>
  <c r="P1330" i="31" s="1"/>
  <c r="L1342" i="31"/>
  <c r="N1342" i="31" s="1"/>
  <c r="P1342" i="31" s="1"/>
  <c r="F1342" i="31"/>
  <c r="K1342" i="31"/>
  <c r="M1342" i="31" s="1"/>
  <c r="O1342" i="31" s="1"/>
  <c r="L1354" i="31"/>
  <c r="N1354" i="31" s="1"/>
  <c r="P1354" i="31" s="1"/>
  <c r="F1354" i="31"/>
  <c r="K1354" i="31"/>
  <c r="M1354" i="31" s="1"/>
  <c r="O1354" i="31" s="1"/>
  <c r="F1839" i="31"/>
  <c r="L1839" i="31"/>
  <c r="N1839" i="31" s="1"/>
  <c r="P1839" i="31" s="1"/>
  <c r="K1839" i="31"/>
  <c r="M1839" i="31" s="1"/>
  <c r="O1839" i="31" s="1"/>
  <c r="K1882" i="31"/>
  <c r="M1882" i="31" s="1"/>
  <c r="O1882" i="31" s="1"/>
  <c r="F1882" i="31"/>
  <c r="L1882" i="31"/>
  <c r="N1882" i="31" s="1"/>
  <c r="P1882" i="31" s="1"/>
  <c r="K1906" i="31"/>
  <c r="M1906" i="31" s="1"/>
  <c r="O1906" i="31" s="1"/>
  <c r="F1906" i="31"/>
  <c r="L1906" i="31"/>
  <c r="N1906" i="31" s="1"/>
  <c r="P1906" i="31" s="1"/>
  <c r="K1368" i="31"/>
  <c r="M1368" i="31" s="1"/>
  <c r="O1368" i="31" s="1"/>
  <c r="F1368" i="31"/>
  <c r="L1368" i="31"/>
  <c r="N1368" i="31" s="1"/>
  <c r="P1368" i="31" s="1"/>
  <c r="L1416" i="31"/>
  <c r="N1416" i="31" s="1"/>
  <c r="P1416" i="31" s="1"/>
  <c r="F1416" i="31"/>
  <c r="K1416" i="31"/>
  <c r="M1416" i="31" s="1"/>
  <c r="O1416" i="31" s="1"/>
  <c r="K1464" i="31"/>
  <c r="M1464" i="31" s="1"/>
  <c r="O1464" i="31" s="1"/>
  <c r="F1464" i="31"/>
  <c r="L1464" i="31"/>
  <c r="N1464" i="31" s="1"/>
  <c r="P1464" i="31" s="1"/>
  <c r="F1512" i="31"/>
  <c r="K1512" i="31"/>
  <c r="M1512" i="31" s="1"/>
  <c r="O1512" i="31" s="1"/>
  <c r="L1512" i="31"/>
  <c r="N1512" i="31" s="1"/>
  <c r="P1512" i="31" s="1"/>
  <c r="F1560" i="31"/>
  <c r="L1560" i="31"/>
  <c r="N1560" i="31" s="1"/>
  <c r="P1560" i="31" s="1"/>
  <c r="K1560" i="31"/>
  <c r="M1560" i="31" s="1"/>
  <c r="O1560" i="31" s="1"/>
  <c r="K1608" i="31"/>
  <c r="M1608" i="31" s="1"/>
  <c r="O1608" i="31" s="1"/>
  <c r="L1608" i="31"/>
  <c r="N1608" i="31" s="1"/>
  <c r="P1608" i="31" s="1"/>
  <c r="F1608" i="31"/>
  <c r="K1656" i="31"/>
  <c r="M1656" i="31" s="1"/>
  <c r="O1656" i="31" s="1"/>
  <c r="L1656" i="31"/>
  <c r="N1656" i="31" s="1"/>
  <c r="P1656" i="31" s="1"/>
  <c r="F1656" i="31"/>
  <c r="L1704" i="31"/>
  <c r="N1704" i="31" s="1"/>
  <c r="P1704" i="31" s="1"/>
  <c r="K1704" i="31"/>
  <c r="M1704" i="31" s="1"/>
  <c r="O1704" i="31" s="1"/>
  <c r="F1704" i="31"/>
  <c r="L1752" i="31"/>
  <c r="N1752" i="31" s="1"/>
  <c r="P1752" i="31" s="1"/>
  <c r="K1752" i="31"/>
  <c r="M1752" i="31" s="1"/>
  <c r="O1752" i="31" s="1"/>
  <c r="F1752" i="31"/>
  <c r="K1800" i="31"/>
  <c r="M1800" i="31" s="1"/>
  <c r="O1800" i="31" s="1"/>
  <c r="F1800" i="31"/>
  <c r="L1800" i="31"/>
  <c r="N1800" i="31" s="1"/>
  <c r="P1800" i="31" s="1"/>
  <c r="L1848" i="31"/>
  <c r="N1848" i="31" s="1"/>
  <c r="P1848" i="31" s="1"/>
  <c r="K1848" i="31"/>
  <c r="M1848" i="31" s="1"/>
  <c r="O1848" i="31" s="1"/>
  <c r="F1848" i="31"/>
  <c r="F1525" i="31"/>
  <c r="K1525" i="31"/>
  <c r="M1525" i="31" s="1"/>
  <c r="O1525" i="31" s="1"/>
  <c r="L1525" i="31"/>
  <c r="N1525" i="31" s="1"/>
  <c r="P1525" i="31" s="1"/>
  <c r="F1853" i="31"/>
  <c r="L1853" i="31"/>
  <c r="N1853" i="31" s="1"/>
  <c r="P1853" i="31" s="1"/>
  <c r="K1853" i="31"/>
  <c r="M1853" i="31" s="1"/>
  <c r="O1853" i="31" s="1"/>
  <c r="F1401" i="31"/>
  <c r="K1401" i="31"/>
  <c r="M1401" i="31" s="1"/>
  <c r="O1401" i="31" s="1"/>
  <c r="L1401" i="31"/>
  <c r="N1401" i="31" s="1"/>
  <c r="P1401" i="31" s="1"/>
  <c r="K1449" i="31"/>
  <c r="M1449" i="31" s="1"/>
  <c r="O1449" i="31" s="1"/>
  <c r="F1449" i="31"/>
  <c r="L1449" i="31"/>
  <c r="N1449" i="31" s="1"/>
  <c r="P1449" i="31" s="1"/>
  <c r="L1497" i="31"/>
  <c r="N1497" i="31" s="1"/>
  <c r="P1497" i="31" s="1"/>
  <c r="K1497" i="31"/>
  <c r="M1497" i="31" s="1"/>
  <c r="O1497" i="31" s="1"/>
  <c r="F1497" i="31"/>
  <c r="L1545" i="31"/>
  <c r="N1545" i="31" s="1"/>
  <c r="P1545" i="31" s="1"/>
  <c r="K1545" i="31"/>
  <c r="M1545" i="31" s="1"/>
  <c r="O1545" i="31" s="1"/>
  <c r="F1545" i="31"/>
  <c r="F1593" i="31"/>
  <c r="L1593" i="31"/>
  <c r="N1593" i="31" s="1"/>
  <c r="P1593" i="31" s="1"/>
  <c r="K1593" i="31"/>
  <c r="M1593" i="31" s="1"/>
  <c r="O1593" i="31" s="1"/>
  <c r="K1641" i="31"/>
  <c r="M1641" i="31" s="1"/>
  <c r="O1641" i="31" s="1"/>
  <c r="F1641" i="31"/>
  <c r="L1641" i="31"/>
  <c r="N1641" i="31" s="1"/>
  <c r="P1641" i="31" s="1"/>
  <c r="F1485" i="31"/>
  <c r="L1485" i="31"/>
  <c r="N1485" i="31" s="1"/>
  <c r="P1485" i="31" s="1"/>
  <c r="K1485" i="31"/>
  <c r="M1485" i="31" s="1"/>
  <c r="O1485" i="31" s="1"/>
  <c r="L1827" i="31"/>
  <c r="N1827" i="31" s="1"/>
  <c r="P1827" i="31" s="1"/>
  <c r="K1827" i="31"/>
  <c r="M1827" i="31" s="1"/>
  <c r="O1827" i="31" s="1"/>
  <c r="F1827" i="31"/>
  <c r="L1493" i="31"/>
  <c r="N1493" i="31" s="1"/>
  <c r="P1493" i="31" s="1"/>
  <c r="K1493" i="31"/>
  <c r="M1493" i="31" s="1"/>
  <c r="O1493" i="31" s="1"/>
  <c r="L1613" i="31"/>
  <c r="N1613" i="31" s="1"/>
  <c r="P1613" i="31" s="1"/>
  <c r="K1613" i="31"/>
  <c r="M1613" i="31" s="1"/>
  <c r="O1613" i="31" s="1"/>
  <c r="F1613" i="31"/>
  <c r="F1741" i="31"/>
  <c r="K1741" i="31"/>
  <c r="M1741" i="31" s="1"/>
  <c r="O1741" i="31" s="1"/>
  <c r="L1741" i="31"/>
  <c r="N1741" i="31" s="1"/>
  <c r="P1741" i="31" s="1"/>
  <c r="L1379" i="31"/>
  <c r="N1379" i="31" s="1"/>
  <c r="P1379" i="31" s="1"/>
  <c r="K1379" i="31"/>
  <c r="M1379" i="31" s="1"/>
  <c r="O1379" i="31" s="1"/>
  <c r="F1379" i="31"/>
  <c r="K1427" i="31"/>
  <c r="M1427" i="31" s="1"/>
  <c r="O1427" i="31" s="1"/>
  <c r="L1427" i="31"/>
  <c r="N1427" i="31" s="1"/>
  <c r="P1427" i="31" s="1"/>
  <c r="F1427" i="31"/>
  <c r="F1475" i="31"/>
  <c r="L1475" i="31"/>
  <c r="N1475" i="31" s="1"/>
  <c r="P1475" i="31" s="1"/>
  <c r="K1475" i="31"/>
  <c r="M1475" i="31" s="1"/>
  <c r="O1475" i="31" s="1"/>
  <c r="F1523" i="31"/>
  <c r="K1523" i="31"/>
  <c r="M1523" i="31" s="1"/>
  <c r="O1523" i="31" s="1"/>
  <c r="L1523" i="31"/>
  <c r="N1523" i="31" s="1"/>
  <c r="P1523" i="31" s="1"/>
  <c r="F1571" i="31"/>
  <c r="L1571" i="31"/>
  <c r="N1571" i="31" s="1"/>
  <c r="P1571" i="31" s="1"/>
  <c r="K1571" i="31"/>
  <c r="M1571" i="31" s="1"/>
  <c r="O1571" i="31" s="1"/>
  <c r="L1619" i="31"/>
  <c r="N1619" i="31" s="1"/>
  <c r="P1619" i="31" s="1"/>
  <c r="F1619" i="31"/>
  <c r="K1619" i="31"/>
  <c r="M1619" i="31" s="1"/>
  <c r="O1619" i="31" s="1"/>
  <c r="K1667" i="31"/>
  <c r="M1667" i="31" s="1"/>
  <c r="O1667" i="31" s="1"/>
  <c r="L1667" i="31"/>
  <c r="N1667" i="31" s="1"/>
  <c r="P1667" i="31" s="1"/>
  <c r="F1667" i="31"/>
  <c r="F1735" i="31"/>
  <c r="K1735" i="31"/>
  <c r="M1735" i="31" s="1"/>
  <c r="O1735" i="31" s="1"/>
  <c r="L1735" i="31"/>
  <c r="N1735" i="31" s="1"/>
  <c r="P1735" i="31" s="1"/>
  <c r="F1869" i="31"/>
  <c r="K1869" i="31"/>
  <c r="M1869" i="31" s="1"/>
  <c r="O1869" i="31" s="1"/>
  <c r="L1869" i="31"/>
  <c r="N1869" i="31" s="1"/>
  <c r="P1869" i="31" s="1"/>
  <c r="K1893" i="31"/>
  <c r="M1893" i="31" s="1"/>
  <c r="O1893" i="31" s="1"/>
  <c r="F1893" i="31"/>
  <c r="L1893" i="31"/>
  <c r="N1893" i="31" s="1"/>
  <c r="P1893" i="31" s="1"/>
  <c r="K1917" i="31"/>
  <c r="M1917" i="31" s="1"/>
  <c r="O1917" i="31" s="1"/>
  <c r="L1917" i="31"/>
  <c r="N1917" i="31" s="1"/>
  <c r="P1917" i="31" s="1"/>
  <c r="F1917" i="31"/>
  <c r="F1388" i="31"/>
  <c r="K1388" i="31"/>
  <c r="M1388" i="31" s="1"/>
  <c r="O1388" i="31" s="1"/>
  <c r="L1388" i="31"/>
  <c r="N1388" i="31" s="1"/>
  <c r="P1388" i="31" s="1"/>
  <c r="K1436" i="31"/>
  <c r="M1436" i="31" s="1"/>
  <c r="O1436" i="31" s="1"/>
  <c r="L1436" i="31"/>
  <c r="N1436" i="31" s="1"/>
  <c r="P1436" i="31" s="1"/>
  <c r="F1436" i="31"/>
  <c r="F1484" i="31"/>
  <c r="L1484" i="31"/>
  <c r="N1484" i="31" s="1"/>
  <c r="P1484" i="31" s="1"/>
  <c r="K1484" i="31"/>
  <c r="M1484" i="31" s="1"/>
  <c r="O1484" i="31" s="1"/>
  <c r="K1532" i="31"/>
  <c r="M1532" i="31" s="1"/>
  <c r="O1532" i="31" s="1"/>
  <c r="L1532" i="31"/>
  <c r="N1532" i="31" s="1"/>
  <c r="P1532" i="31" s="1"/>
  <c r="F1532" i="31"/>
  <c r="L1580" i="31"/>
  <c r="N1580" i="31" s="1"/>
  <c r="P1580" i="31" s="1"/>
  <c r="F1580" i="31"/>
  <c r="K1580" i="31"/>
  <c r="M1580" i="31" s="1"/>
  <c r="O1580" i="31" s="1"/>
  <c r="K1628" i="31"/>
  <c r="M1628" i="31" s="1"/>
  <c r="O1628" i="31" s="1"/>
  <c r="F1628" i="31"/>
  <c r="L1628" i="31"/>
  <c r="N1628" i="31" s="1"/>
  <c r="P1628" i="31" s="1"/>
  <c r="L1676" i="31"/>
  <c r="N1676" i="31" s="1"/>
  <c r="P1676" i="31" s="1"/>
  <c r="K1676" i="31"/>
  <c r="M1676" i="31" s="1"/>
  <c r="O1676" i="31" s="1"/>
  <c r="F1676" i="31"/>
  <c r="F1724" i="31"/>
  <c r="L1724" i="31"/>
  <c r="N1724" i="31" s="1"/>
  <c r="P1724" i="31" s="1"/>
  <c r="K1724" i="31"/>
  <c r="M1724" i="31" s="1"/>
  <c r="O1724" i="31" s="1"/>
  <c r="L1772" i="31"/>
  <c r="N1772" i="31" s="1"/>
  <c r="P1772" i="31" s="1"/>
  <c r="F1772" i="31"/>
  <c r="K1772" i="31"/>
  <c r="M1772" i="31" s="1"/>
  <c r="O1772" i="31" s="1"/>
  <c r="F1820" i="31"/>
  <c r="K1820" i="31"/>
  <c r="M1820" i="31" s="1"/>
  <c r="O1820" i="31" s="1"/>
  <c r="L1820" i="31"/>
  <c r="N1820" i="31" s="1"/>
  <c r="P1820" i="31" s="1"/>
  <c r="F1405" i="31"/>
  <c r="K1405" i="31"/>
  <c r="M1405" i="31" s="1"/>
  <c r="O1405" i="31" s="1"/>
  <c r="L1405" i="31"/>
  <c r="N1405" i="31" s="1"/>
  <c r="P1405" i="31" s="1"/>
  <c r="K1398" i="31"/>
  <c r="M1398" i="31" s="1"/>
  <c r="O1398" i="31" s="1"/>
  <c r="L1398" i="31"/>
  <c r="N1398" i="31" s="1"/>
  <c r="P1398" i="31" s="1"/>
  <c r="F1398" i="31"/>
  <c r="K1446" i="31"/>
  <c r="M1446" i="31" s="1"/>
  <c r="O1446" i="31" s="1"/>
  <c r="L1446" i="31"/>
  <c r="N1446" i="31" s="1"/>
  <c r="P1446" i="31" s="1"/>
  <c r="F1446" i="31"/>
  <c r="F1494" i="31"/>
  <c r="K1494" i="31"/>
  <c r="M1494" i="31" s="1"/>
  <c r="O1494" i="31" s="1"/>
  <c r="L1494" i="31"/>
  <c r="N1494" i="31" s="1"/>
  <c r="P1494" i="31" s="1"/>
  <c r="F1542" i="31"/>
  <c r="L1542" i="31"/>
  <c r="N1542" i="31" s="1"/>
  <c r="P1542" i="31" s="1"/>
  <c r="K1542" i="31"/>
  <c r="M1542" i="31" s="1"/>
  <c r="O1542" i="31" s="1"/>
  <c r="F1590" i="31"/>
  <c r="L1590" i="31"/>
  <c r="N1590" i="31" s="1"/>
  <c r="P1590" i="31" s="1"/>
  <c r="K1590" i="31"/>
  <c r="M1590" i="31" s="1"/>
  <c r="O1590" i="31" s="1"/>
  <c r="L1638" i="31"/>
  <c r="N1638" i="31" s="1"/>
  <c r="P1638" i="31" s="1"/>
  <c r="F1638" i="31"/>
  <c r="K1638" i="31"/>
  <c r="M1638" i="31" s="1"/>
  <c r="O1638" i="31" s="1"/>
  <c r="F1686" i="31"/>
  <c r="K1686" i="31"/>
  <c r="M1686" i="31" s="1"/>
  <c r="O1686" i="31" s="1"/>
  <c r="L1686" i="31"/>
  <c r="N1686" i="31" s="1"/>
  <c r="P1686" i="31" s="1"/>
  <c r="K1734" i="31"/>
  <c r="M1734" i="31" s="1"/>
  <c r="O1734" i="31" s="1"/>
  <c r="F1734" i="31"/>
  <c r="L1734" i="31"/>
  <c r="N1734" i="31" s="1"/>
  <c r="P1734" i="31" s="1"/>
  <c r="F1782" i="31"/>
  <c r="K1782" i="31"/>
  <c r="M1782" i="31" s="1"/>
  <c r="O1782" i="31" s="1"/>
  <c r="L1782" i="31"/>
  <c r="N1782" i="31" s="1"/>
  <c r="P1782" i="31" s="1"/>
  <c r="L1830" i="31"/>
  <c r="N1830" i="31" s="1"/>
  <c r="P1830" i="31" s="1"/>
  <c r="F1830" i="31"/>
  <c r="K1830" i="31"/>
  <c r="M1830" i="31" s="1"/>
  <c r="O1830" i="31" s="1"/>
  <c r="L1597" i="31"/>
  <c r="N1597" i="31" s="1"/>
  <c r="P1597" i="31" s="1"/>
  <c r="K1597" i="31"/>
  <c r="M1597" i="31" s="1"/>
  <c r="O1597" i="31" s="1"/>
  <c r="F1597" i="31"/>
  <c r="F1687" i="31"/>
  <c r="K1687" i="31"/>
  <c r="M1687" i="31" s="1"/>
  <c r="O1687" i="31" s="1"/>
  <c r="L1687" i="31"/>
  <c r="N1687" i="31" s="1"/>
  <c r="P1687" i="31" s="1"/>
  <c r="I1972" i="5"/>
  <c r="I2062" i="5"/>
  <c r="I2116" i="5"/>
  <c r="F1934" i="5"/>
  <c r="H1934" i="5" s="1"/>
  <c r="F1950" i="5"/>
  <c r="H1950" i="5" s="1"/>
  <c r="J1978" i="31"/>
  <c r="I1978" i="31"/>
  <c r="I2108" i="31"/>
  <c r="J2108" i="31"/>
  <c r="J2077" i="31"/>
  <c r="I2077" i="31"/>
  <c r="I2126" i="31"/>
  <c r="J2126" i="31"/>
  <c r="J2078" i="31"/>
  <c r="I2078" i="31"/>
  <c r="J1928" i="31"/>
  <c r="I1928" i="31"/>
  <c r="J1982" i="31"/>
  <c r="I1982" i="31"/>
  <c r="J2171" i="31"/>
  <c r="I2171" i="31"/>
  <c r="J2031" i="31"/>
  <c r="I2031" i="31"/>
  <c r="J2130" i="31"/>
  <c r="I2130" i="31"/>
  <c r="I2049" i="31"/>
  <c r="J2049" i="31"/>
  <c r="I1993" i="31"/>
  <c r="J1993" i="31"/>
  <c r="F1843" i="31"/>
  <c r="I1991" i="31"/>
  <c r="J1991" i="31"/>
  <c r="J1809" i="31"/>
  <c r="I1809" i="31"/>
  <c r="I2142" i="5"/>
  <c r="I2113" i="5"/>
  <c r="F2023" i="5"/>
  <c r="H2023" i="5" s="1"/>
  <c r="L1979" i="5"/>
  <c r="I2144" i="5"/>
  <c r="F2076" i="5"/>
  <c r="H2076" i="5" s="1"/>
  <c r="F2065" i="5"/>
  <c r="H2065" i="5" s="1"/>
  <c r="I2111" i="5"/>
  <c r="F1947" i="5"/>
  <c r="H1947" i="5" s="1"/>
  <c r="I2075" i="5"/>
  <c r="J2075" i="5" s="1"/>
  <c r="I1949" i="5"/>
  <c r="J1949" i="5" s="1"/>
  <c r="I2186" i="5"/>
  <c r="J2186" i="5" s="1"/>
  <c r="I2196" i="5"/>
  <c r="I2124" i="5"/>
  <c r="F2179" i="5"/>
  <c r="H2179" i="5" s="1"/>
  <c r="F1979" i="5"/>
  <c r="H1979" i="5" s="1"/>
  <c r="I2052" i="5"/>
  <c r="F2100" i="5"/>
  <c r="H2100" i="5" s="1"/>
  <c r="I2048" i="5"/>
  <c r="J2048" i="5" s="1"/>
  <c r="K2048" i="5" s="1"/>
  <c r="I2055" i="5"/>
  <c r="J2055" i="5" s="1"/>
  <c r="F2087" i="5"/>
  <c r="H2087" i="5" s="1"/>
  <c r="I2032" i="5"/>
  <c r="J2032" i="5" s="1"/>
  <c r="K2032" i="5" s="1"/>
  <c r="F2189" i="5"/>
  <c r="H2189" i="5" s="1"/>
  <c r="I2127" i="5"/>
  <c r="J2127" i="5" s="1"/>
  <c r="F2183" i="5"/>
  <c r="H2183" i="5" s="1"/>
  <c r="I2010" i="5"/>
  <c r="J2010" i="5" s="1"/>
  <c r="I2016" i="5"/>
  <c r="F1981" i="5"/>
  <c r="H1981" i="5" s="1"/>
  <c r="F2185" i="5"/>
  <c r="H2185" i="5" s="1"/>
  <c r="F2169" i="5"/>
  <c r="H2169" i="5" s="1"/>
  <c r="I2078" i="5"/>
  <c r="J2078" i="5" s="1"/>
  <c r="F2069" i="5"/>
  <c r="H2069" i="5" s="1"/>
  <c r="I1968" i="5"/>
  <c r="F2036" i="5"/>
  <c r="H2036" i="5" s="1"/>
  <c r="I2091" i="5"/>
  <c r="J2091" i="5" s="1"/>
  <c r="I2031" i="5"/>
  <c r="J2031" i="5" s="1"/>
  <c r="F2173" i="5"/>
  <c r="H2173" i="5" s="1"/>
  <c r="I2013" i="5"/>
  <c r="J2013" i="5" s="1"/>
  <c r="F2009" i="5"/>
  <c r="H2009" i="5" s="1"/>
  <c r="I2017" i="5"/>
  <c r="J2017" i="5" s="1"/>
  <c r="K1986" i="5"/>
  <c r="L1986" i="5"/>
  <c r="I2093" i="5"/>
  <c r="J2093" i="5" s="1"/>
  <c r="F2118" i="5"/>
  <c r="H2118" i="5" s="1"/>
  <c r="F2129" i="5"/>
  <c r="H2129" i="5" s="1"/>
  <c r="I2079" i="5"/>
  <c r="J2079" i="5" s="1"/>
  <c r="F1986" i="5"/>
  <c r="H1986" i="5" s="1"/>
  <c r="I1942" i="5"/>
  <c r="J1942" i="5" s="1"/>
  <c r="F2053" i="5"/>
  <c r="H2053" i="5" s="1"/>
  <c r="F2171" i="5"/>
  <c r="H2171" i="5" s="1"/>
  <c r="F2180" i="5"/>
  <c r="H2180" i="5" s="1"/>
  <c r="I2135" i="5"/>
  <c r="I2146" i="5"/>
  <c r="F2117" i="5"/>
  <c r="H2117" i="5" s="1"/>
  <c r="I2049" i="5"/>
  <c r="J2049" i="5" s="1"/>
  <c r="K2049" i="5" s="1"/>
  <c r="F2107" i="5"/>
  <c r="H2107" i="5" s="1"/>
  <c r="F2086" i="5"/>
  <c r="H2086" i="5" s="1"/>
  <c r="F2192" i="5"/>
  <c r="H2192" i="5" s="1"/>
  <c r="I2026" i="5"/>
  <c r="J2026" i="5" s="1"/>
  <c r="K2026" i="5" s="1"/>
  <c r="I2029" i="5"/>
  <c r="J2029" i="5" s="1"/>
  <c r="F1961" i="5"/>
  <c r="H1961" i="5" s="1"/>
  <c r="I2193" i="5"/>
  <c r="F2109" i="5"/>
  <c r="H2109" i="5" s="1"/>
  <c r="I2128" i="5"/>
  <c r="F1998" i="5"/>
  <c r="H1998" i="5" s="1"/>
  <c r="F2003" i="5"/>
  <c r="H2003" i="5" s="1"/>
  <c r="K1978" i="5"/>
  <c r="L1978" i="5"/>
  <c r="K1991" i="5"/>
  <c r="L1991" i="5"/>
  <c r="K1990" i="5"/>
  <c r="L1990" i="5"/>
  <c r="E1165" i="30"/>
  <c r="E1166" i="29"/>
  <c r="E1309" i="30"/>
  <c r="E1310" i="29"/>
  <c r="E1875" i="30"/>
  <c r="E1876" i="29"/>
  <c r="E1495" i="30"/>
  <c r="E1496" i="29"/>
  <c r="L1987" i="29"/>
  <c r="N1987" i="29" s="1"/>
  <c r="P1987" i="29" s="1"/>
  <c r="F1987" i="29"/>
  <c r="K1987" i="29"/>
  <c r="M1987" i="29" s="1"/>
  <c r="O1987" i="29" s="1"/>
  <c r="E1866" i="30"/>
  <c r="E1867" i="29"/>
  <c r="E1846" i="30"/>
  <c r="E1847" i="29"/>
  <c r="E1171" i="30"/>
  <c r="E1172" i="29"/>
  <c r="E1279" i="30"/>
  <c r="E1280" i="29"/>
  <c r="E1924" i="30"/>
  <c r="E1925" i="29"/>
  <c r="E1394" i="30"/>
  <c r="E1395" i="29"/>
  <c r="E1490" i="30"/>
  <c r="E1491" i="29"/>
  <c r="E1730" i="30"/>
  <c r="E1731" i="29"/>
  <c r="E1826" i="30"/>
  <c r="E1827" i="29"/>
  <c r="E1911" i="30"/>
  <c r="E1912" i="29"/>
  <c r="E1573" i="30"/>
  <c r="E1574" i="29"/>
  <c r="E1375" i="30"/>
  <c r="E1376" i="29"/>
  <c r="E1423" i="30"/>
  <c r="E1424" i="29"/>
  <c r="E1471" i="30"/>
  <c r="F1471" i="30" s="1"/>
  <c r="E1472" i="29"/>
  <c r="E1519" i="30"/>
  <c r="E1520" i="29"/>
  <c r="E1567" i="30"/>
  <c r="E1568" i="29"/>
  <c r="E1615" i="30"/>
  <c r="E1616" i="29"/>
  <c r="E1671" i="30"/>
  <c r="E1672" i="29"/>
  <c r="E1841" i="30"/>
  <c r="E1842" i="29"/>
  <c r="F2194" i="5"/>
  <c r="H2194" i="5" s="1"/>
  <c r="L1972" i="29"/>
  <c r="N1972" i="29" s="1"/>
  <c r="P1972" i="29" s="1"/>
  <c r="F1972" i="29"/>
  <c r="K1972" i="29"/>
  <c r="M1972" i="29" s="1"/>
  <c r="O1972" i="29" s="1"/>
  <c r="L1932" i="29"/>
  <c r="N1932" i="29" s="1"/>
  <c r="P1932" i="29" s="1"/>
  <c r="K1932" i="29"/>
  <c r="M1932" i="29" s="1"/>
  <c r="O1932" i="29" s="1"/>
  <c r="F1932" i="29"/>
  <c r="L2182" i="29"/>
  <c r="N2182" i="29" s="1"/>
  <c r="P2182" i="29" s="1"/>
  <c r="K2182" i="29"/>
  <c r="M2182" i="29" s="1"/>
  <c r="O2182" i="29" s="1"/>
  <c r="F2182" i="29"/>
  <c r="K2000" i="29"/>
  <c r="M2000" i="29" s="1"/>
  <c r="O2000" i="29" s="1"/>
  <c r="L2000" i="29"/>
  <c r="N2000" i="29" s="1"/>
  <c r="P2000" i="29" s="1"/>
  <c r="F2000" i="29"/>
  <c r="L1967" i="29"/>
  <c r="N1967" i="29" s="1"/>
  <c r="P1967" i="29" s="1"/>
  <c r="K1967" i="29"/>
  <c r="M1967" i="29" s="1"/>
  <c r="O1967" i="29" s="1"/>
  <c r="F1967" i="29"/>
  <c r="L2112" i="29"/>
  <c r="N2112" i="29" s="1"/>
  <c r="P2112" i="29" s="1"/>
  <c r="F2112" i="29"/>
  <c r="K2112" i="29"/>
  <c r="M2112" i="29" s="1"/>
  <c r="O2112" i="29" s="1"/>
  <c r="L2002" i="29"/>
  <c r="N2002" i="29" s="1"/>
  <c r="P2002" i="29" s="1"/>
  <c r="F2002" i="29"/>
  <c r="K2002" i="29"/>
  <c r="M2002" i="29" s="1"/>
  <c r="O2002" i="29" s="1"/>
  <c r="L2110" i="29"/>
  <c r="N2110" i="29" s="1"/>
  <c r="P2110" i="29" s="1"/>
  <c r="K2110" i="29"/>
  <c r="M2110" i="29" s="1"/>
  <c r="O2110" i="29" s="1"/>
  <c r="F2110" i="29"/>
  <c r="L2001" i="29"/>
  <c r="N2001" i="29" s="1"/>
  <c r="P2001" i="29" s="1"/>
  <c r="K2001" i="29"/>
  <c r="M2001" i="29" s="1"/>
  <c r="O2001" i="29" s="1"/>
  <c r="F2001" i="29"/>
  <c r="K2183" i="29"/>
  <c r="M2183" i="29" s="1"/>
  <c r="O2183" i="29" s="1"/>
  <c r="L2183" i="29"/>
  <c r="N2183" i="29" s="1"/>
  <c r="P2183" i="29" s="1"/>
  <c r="F2183" i="29"/>
  <c r="L1973" i="29"/>
  <c r="N1973" i="29" s="1"/>
  <c r="P1973" i="29" s="1"/>
  <c r="K1973" i="29"/>
  <c r="M1973" i="29" s="1"/>
  <c r="O1973" i="29" s="1"/>
  <c r="F1973" i="29"/>
  <c r="L1810" i="29"/>
  <c r="N1810" i="29" s="1"/>
  <c r="P1810" i="29" s="1"/>
  <c r="K1810" i="29"/>
  <c r="M1810" i="29" s="1"/>
  <c r="O1810" i="29" s="1"/>
  <c r="F1810" i="29"/>
  <c r="F2137" i="30"/>
  <c r="I2137" i="30"/>
  <c r="D2205" i="30"/>
  <c r="C2205" i="30" s="1"/>
  <c r="F1665" i="30"/>
  <c r="I1665" i="30"/>
  <c r="F1957" i="30"/>
  <c r="I1957" i="30"/>
  <c r="F2066" i="30"/>
  <c r="I2066" i="30"/>
  <c r="F2088" i="30"/>
  <c r="I2088" i="30"/>
  <c r="I1932" i="30"/>
  <c r="F1932" i="30"/>
  <c r="I2189" i="30"/>
  <c r="F2189" i="30"/>
  <c r="I2043" i="30"/>
  <c r="F2043" i="30"/>
  <c r="F2031" i="30"/>
  <c r="I2031" i="30"/>
  <c r="I1994" i="30"/>
  <c r="F1994" i="30"/>
  <c r="I2130" i="30"/>
  <c r="F2130" i="30"/>
  <c r="I2061" i="30"/>
  <c r="F2061" i="30"/>
  <c r="D2205" i="29"/>
  <c r="C2205" i="29" s="1"/>
  <c r="L2196" i="29"/>
  <c r="N2196" i="29" s="1"/>
  <c r="P2196" i="29" s="1"/>
  <c r="F2196" i="29"/>
  <c r="K2196" i="29"/>
  <c r="M2196" i="29" s="1"/>
  <c r="O2196" i="29" s="1"/>
  <c r="I2025" i="30"/>
  <c r="F2025" i="30"/>
  <c r="I2089" i="30"/>
  <c r="F2089" i="30"/>
  <c r="F1944" i="30"/>
  <c r="I1944" i="30"/>
  <c r="I1963" i="30"/>
  <c r="F1963" i="30"/>
  <c r="I2055" i="30"/>
  <c r="F2055" i="30"/>
  <c r="F2173" i="30"/>
  <c r="I2173" i="30"/>
  <c r="I2095" i="30"/>
  <c r="F2095" i="30"/>
  <c r="I2119" i="30"/>
  <c r="F2119" i="30"/>
  <c r="F1988" i="30"/>
  <c r="I1988" i="30"/>
  <c r="I2120" i="30"/>
  <c r="F2120" i="30"/>
  <c r="I1813" i="30"/>
  <c r="F1813" i="30"/>
  <c r="L1826" i="29"/>
  <c r="N1826" i="29" s="1"/>
  <c r="P1826" i="29" s="1"/>
  <c r="K1826" i="29"/>
  <c r="M1826" i="29" s="1"/>
  <c r="O1826" i="29" s="1"/>
  <c r="F1826" i="29"/>
  <c r="I1991" i="30"/>
  <c r="F1991" i="30"/>
  <c r="I2131" i="30"/>
  <c r="F2131" i="30"/>
  <c r="F2198" i="30"/>
  <c r="I2198" i="30"/>
  <c r="F2056" i="30"/>
  <c r="I2056" i="30"/>
  <c r="F2194" i="30"/>
  <c r="I2194" i="30"/>
  <c r="I2081" i="30"/>
  <c r="F2081" i="30"/>
  <c r="I2005" i="30"/>
  <c r="F2005" i="30"/>
  <c r="F2148" i="30"/>
  <c r="I2148" i="30"/>
  <c r="I2051" i="30"/>
  <c r="F2051" i="30"/>
  <c r="L2108" i="29"/>
  <c r="N2108" i="29" s="1"/>
  <c r="P2108" i="29" s="1"/>
  <c r="K2108" i="29"/>
  <c r="M2108" i="29" s="1"/>
  <c r="O2108" i="29" s="1"/>
  <c r="F2108" i="29"/>
  <c r="I1935" i="5"/>
  <c r="J1935" i="5" s="1"/>
  <c r="K1935" i="5" s="1"/>
  <c r="F1935" i="5"/>
  <c r="H1935" i="5" s="1"/>
  <c r="F2039" i="5"/>
  <c r="H2039" i="5" s="1"/>
  <c r="I2039" i="5"/>
  <c r="J2039" i="5" s="1"/>
  <c r="L1794" i="29"/>
  <c r="N1794" i="29" s="1"/>
  <c r="P1794" i="29" s="1"/>
  <c r="K1794" i="29"/>
  <c r="M1794" i="29" s="1"/>
  <c r="O1794" i="29" s="1"/>
  <c r="F1794" i="29"/>
  <c r="I1781" i="30"/>
  <c r="F1781" i="30"/>
  <c r="F2000" i="5"/>
  <c r="H2000" i="5" s="1"/>
  <c r="I2000" i="5"/>
  <c r="J2000" i="5" s="1"/>
  <c r="F1938" i="5"/>
  <c r="H1938" i="5" s="1"/>
  <c r="I1938" i="5"/>
  <c r="J1938" i="5" s="1"/>
  <c r="E1201" i="30"/>
  <c r="E1202" i="29"/>
  <c r="E1562" i="30"/>
  <c r="E1563" i="29"/>
  <c r="E1528" i="30"/>
  <c r="E1529" i="29"/>
  <c r="E1366" i="30"/>
  <c r="E1367" i="29"/>
  <c r="E1135" i="30"/>
  <c r="E1136" i="29"/>
  <c r="E1195" i="30"/>
  <c r="E1196" i="29"/>
  <c r="E1243" i="30"/>
  <c r="E1244" i="29"/>
  <c r="E1303" i="30"/>
  <c r="E1304" i="29"/>
  <c r="E1339" i="30"/>
  <c r="E1340" i="29"/>
  <c r="E1900" i="30"/>
  <c r="E1901" i="29"/>
  <c r="E1442" i="30"/>
  <c r="E1443" i="29"/>
  <c r="E1778" i="30"/>
  <c r="E1779" i="29"/>
  <c r="E1887" i="30"/>
  <c r="E1888" i="29"/>
  <c r="E1136" i="30"/>
  <c r="E1137" i="29"/>
  <c r="E1196" i="30"/>
  <c r="E1197" i="29"/>
  <c r="E1256" i="30"/>
  <c r="E1257" i="29"/>
  <c r="E1316" i="30"/>
  <c r="E1317" i="29"/>
  <c r="E1902" i="30"/>
  <c r="E1903" i="29"/>
  <c r="E1552" i="30"/>
  <c r="E1553" i="29"/>
  <c r="E1792" i="30"/>
  <c r="E1793" i="29"/>
  <c r="E1441" i="30"/>
  <c r="E1442" i="29"/>
  <c r="E1469" i="30"/>
  <c r="E1470" i="29"/>
  <c r="E1515" i="30"/>
  <c r="E1516" i="29"/>
  <c r="E1703" i="30"/>
  <c r="E1704" i="29"/>
  <c r="E1428" i="30"/>
  <c r="E1429" i="29"/>
  <c r="E1764" i="30"/>
  <c r="E1765" i="29"/>
  <c r="E1438" i="30"/>
  <c r="E1439" i="29"/>
  <c r="E1678" i="30"/>
  <c r="E1679" i="29"/>
  <c r="F2084" i="5"/>
  <c r="H2084" i="5" s="1"/>
  <c r="I2025" i="5"/>
  <c r="J2025" i="5" s="1"/>
  <c r="K2025" i="5" s="1"/>
  <c r="F1971" i="30"/>
  <c r="I1971" i="30"/>
  <c r="I1931" i="30"/>
  <c r="F1931" i="30"/>
  <c r="F2181" i="30"/>
  <c r="I2181" i="30"/>
  <c r="F1999" i="30"/>
  <c r="I1999" i="30"/>
  <c r="F1966" i="30"/>
  <c r="I1966" i="30"/>
  <c r="I2111" i="30"/>
  <c r="F2111" i="30"/>
  <c r="F2001" i="30"/>
  <c r="I2001" i="30"/>
  <c r="F2109" i="30"/>
  <c r="I2109" i="30"/>
  <c r="I2000" i="30"/>
  <c r="F2000" i="30"/>
  <c r="F2182" i="30"/>
  <c r="I2182" i="30"/>
  <c r="I1972" i="30"/>
  <c r="F1972" i="30"/>
  <c r="I1809" i="30"/>
  <c r="F1809" i="30"/>
  <c r="L1714" i="29"/>
  <c r="N1714" i="29" s="1"/>
  <c r="P1714" i="29" s="1"/>
  <c r="F1714" i="29"/>
  <c r="K1714" i="29"/>
  <c r="M1714" i="29" s="1"/>
  <c r="O1714" i="29" s="1"/>
  <c r="F1955" i="5"/>
  <c r="H1955" i="5" s="1"/>
  <c r="I1955" i="5"/>
  <c r="J1955" i="5" s="1"/>
  <c r="K1955" i="5" s="1"/>
  <c r="D2204" i="30"/>
  <c r="C2204" i="30" s="1"/>
  <c r="I2195" i="30"/>
  <c r="F2195" i="30"/>
  <c r="L1680" i="29"/>
  <c r="N1680" i="29" s="1"/>
  <c r="P1680" i="29" s="1"/>
  <c r="K1680" i="29"/>
  <c r="M1680" i="29" s="1"/>
  <c r="O1680" i="29" s="1"/>
  <c r="F1680" i="29"/>
  <c r="F2116" i="29"/>
  <c r="K2116" i="29"/>
  <c r="M2116" i="29" s="1"/>
  <c r="O2116" i="29" s="1"/>
  <c r="L2116" i="29"/>
  <c r="N2116" i="29" s="1"/>
  <c r="P2116" i="29" s="1"/>
  <c r="L2179" i="29"/>
  <c r="N2179" i="29" s="1"/>
  <c r="P2179" i="29" s="1"/>
  <c r="F2179" i="29"/>
  <c r="K2179" i="29"/>
  <c r="M2179" i="29" s="1"/>
  <c r="O2179" i="29" s="1"/>
  <c r="F1825" i="30"/>
  <c r="I1825" i="30"/>
  <c r="I1989" i="5"/>
  <c r="J1989" i="5" s="1"/>
  <c r="K1989" i="5" s="1"/>
  <c r="F1989" i="5"/>
  <c r="H1989" i="5" s="1"/>
  <c r="I2054" i="5"/>
  <c r="J2054" i="5" s="1"/>
  <c r="F2054" i="5"/>
  <c r="H2054" i="5" s="1"/>
  <c r="I2107" i="30"/>
  <c r="F2107" i="30"/>
  <c r="L2014" i="29"/>
  <c r="N2014" i="29" s="1"/>
  <c r="P2014" i="29" s="1"/>
  <c r="K2014" i="29"/>
  <c r="M2014" i="29" s="1"/>
  <c r="O2014" i="29" s="1"/>
  <c r="F2014" i="29"/>
  <c r="L2147" i="29"/>
  <c r="N2147" i="29" s="1"/>
  <c r="P2147" i="29" s="1"/>
  <c r="F2147" i="29"/>
  <c r="K2147" i="29"/>
  <c r="M2147" i="29" s="1"/>
  <c r="O2147" i="29" s="1"/>
  <c r="L2031" i="29"/>
  <c r="N2031" i="29" s="1"/>
  <c r="P2031" i="29" s="1"/>
  <c r="F2031" i="29"/>
  <c r="K2031" i="29"/>
  <c r="M2031" i="29" s="1"/>
  <c r="O2031" i="29" s="1"/>
  <c r="L1979" i="29"/>
  <c r="N1979" i="29" s="1"/>
  <c r="P1979" i="29" s="1"/>
  <c r="K1979" i="29"/>
  <c r="M1979" i="29" s="1"/>
  <c r="O1979" i="29" s="1"/>
  <c r="F1979" i="29"/>
  <c r="L2068" i="29"/>
  <c r="N2068" i="29" s="1"/>
  <c r="P2068" i="29" s="1"/>
  <c r="F2068" i="29"/>
  <c r="K2068" i="29"/>
  <c r="M2068" i="29" s="1"/>
  <c r="O2068" i="29" s="1"/>
  <c r="L2046" i="29"/>
  <c r="N2046" i="29" s="1"/>
  <c r="P2046" i="29" s="1"/>
  <c r="K2046" i="29"/>
  <c r="M2046" i="29" s="1"/>
  <c r="O2046" i="29" s="1"/>
  <c r="F2046" i="29"/>
  <c r="L1954" i="29"/>
  <c r="N1954" i="29" s="1"/>
  <c r="P1954" i="29" s="1"/>
  <c r="K1954" i="29"/>
  <c r="M1954" i="29" s="1"/>
  <c r="O1954" i="29" s="1"/>
  <c r="F1954" i="29"/>
  <c r="L2058" i="29"/>
  <c r="N2058" i="29" s="1"/>
  <c r="P2058" i="29" s="1"/>
  <c r="F2058" i="29"/>
  <c r="K2058" i="29"/>
  <c r="M2058" i="29" s="1"/>
  <c r="O2058" i="29" s="1"/>
  <c r="L2103" i="29"/>
  <c r="N2103" i="29" s="1"/>
  <c r="P2103" i="29" s="1"/>
  <c r="F2103" i="29"/>
  <c r="K2103" i="29"/>
  <c r="M2103" i="29" s="1"/>
  <c r="O2103" i="29" s="1"/>
  <c r="L1982" i="29"/>
  <c r="N1982" i="29" s="1"/>
  <c r="P1982" i="29" s="1"/>
  <c r="K1982" i="29"/>
  <c r="M1982" i="29" s="1"/>
  <c r="O1982" i="29" s="1"/>
  <c r="F1982" i="29"/>
  <c r="L2114" i="29"/>
  <c r="N2114" i="29" s="1"/>
  <c r="P2114" i="29" s="1"/>
  <c r="K2114" i="29"/>
  <c r="M2114" i="29" s="1"/>
  <c r="O2114" i="29" s="1"/>
  <c r="F2114" i="29"/>
  <c r="I1793" i="30"/>
  <c r="F1793" i="30"/>
  <c r="L1926" i="29"/>
  <c r="N1926" i="29" s="1"/>
  <c r="P1926" i="29" s="1"/>
  <c r="K1926" i="29"/>
  <c r="M1926" i="29" s="1"/>
  <c r="O1926" i="29" s="1"/>
  <c r="F1926" i="29"/>
  <c r="L2104" i="29"/>
  <c r="N2104" i="29" s="1"/>
  <c r="P2104" i="29" s="1"/>
  <c r="K2104" i="29"/>
  <c r="M2104" i="29" s="1"/>
  <c r="O2104" i="29" s="1"/>
  <c r="F2104" i="29"/>
  <c r="L2078" i="29"/>
  <c r="N2078" i="29" s="1"/>
  <c r="P2078" i="29" s="1"/>
  <c r="K2078" i="29"/>
  <c r="M2078" i="29" s="1"/>
  <c r="O2078" i="29" s="1"/>
  <c r="F2078" i="29"/>
  <c r="L2066" i="29"/>
  <c r="N2066" i="29" s="1"/>
  <c r="P2066" i="29" s="1"/>
  <c r="K2066" i="29"/>
  <c r="M2066" i="29" s="1"/>
  <c r="O2066" i="29" s="1"/>
  <c r="F2066" i="29"/>
  <c r="L1952" i="29"/>
  <c r="N1952" i="29" s="1"/>
  <c r="P1952" i="29" s="1"/>
  <c r="K1952" i="29"/>
  <c r="M1952" i="29" s="1"/>
  <c r="O1952" i="29" s="1"/>
  <c r="F1952" i="29"/>
  <c r="L2145" i="29"/>
  <c r="N2145" i="29" s="1"/>
  <c r="P2145" i="29" s="1"/>
  <c r="F2145" i="29"/>
  <c r="K2145" i="29"/>
  <c r="M2145" i="29" s="1"/>
  <c r="O2145" i="29" s="1"/>
  <c r="L2146" i="29"/>
  <c r="N2146" i="29" s="1"/>
  <c r="P2146" i="29" s="1"/>
  <c r="K2146" i="29"/>
  <c r="M2146" i="29" s="1"/>
  <c r="O2146" i="29" s="1"/>
  <c r="F2146" i="29"/>
  <c r="L2127" i="29"/>
  <c r="N2127" i="29" s="1"/>
  <c r="P2127" i="29" s="1"/>
  <c r="K2127" i="29"/>
  <c r="M2127" i="29" s="1"/>
  <c r="O2127" i="29" s="1"/>
  <c r="F2127" i="29"/>
  <c r="L2051" i="29"/>
  <c r="N2051" i="29" s="1"/>
  <c r="P2051" i="29" s="1"/>
  <c r="F2051" i="29"/>
  <c r="K2051" i="29"/>
  <c r="M2051" i="29" s="1"/>
  <c r="O2051" i="29" s="1"/>
  <c r="L2079" i="29"/>
  <c r="N2079" i="29" s="1"/>
  <c r="P2079" i="29" s="1"/>
  <c r="F2079" i="29"/>
  <c r="K2079" i="29"/>
  <c r="M2079" i="29" s="1"/>
  <c r="O2079" i="29" s="1"/>
  <c r="L2055" i="29"/>
  <c r="N2055" i="29" s="1"/>
  <c r="P2055" i="29" s="1"/>
  <c r="F2055" i="29"/>
  <c r="K2055" i="29"/>
  <c r="M2055" i="29" s="1"/>
  <c r="O2055" i="29" s="1"/>
  <c r="K2189" i="29"/>
  <c r="M2189" i="29" s="1"/>
  <c r="O2189" i="29" s="1"/>
  <c r="L2189" i="29"/>
  <c r="N2189" i="29" s="1"/>
  <c r="P2189" i="29" s="1"/>
  <c r="F2189" i="29"/>
  <c r="E1117" i="30"/>
  <c r="E1118" i="29"/>
  <c r="E1249" i="30"/>
  <c r="E1250" i="29"/>
  <c r="E1695" i="30"/>
  <c r="E1696" i="29"/>
  <c r="E1663" i="30"/>
  <c r="E1664" i="29"/>
  <c r="E1658" i="30"/>
  <c r="E1659" i="29"/>
  <c r="E1543" i="30"/>
  <c r="E1544" i="29"/>
  <c r="K1934" i="29"/>
  <c r="M1934" i="29" s="1"/>
  <c r="O1934" i="29" s="1"/>
  <c r="F1934" i="29"/>
  <c r="L1934" i="29"/>
  <c r="N1934" i="29" s="1"/>
  <c r="P1934" i="29" s="1"/>
  <c r="E1274" i="30"/>
  <c r="E1275" i="29"/>
  <c r="E1513" i="30"/>
  <c r="E1514" i="29"/>
  <c r="E1558" i="30"/>
  <c r="E1559" i="29"/>
  <c r="E1111" i="30"/>
  <c r="E1112" i="29"/>
  <c r="E1183" i="30"/>
  <c r="E1184" i="29"/>
  <c r="E1255" i="30"/>
  <c r="E1256" i="29"/>
  <c r="E1327" i="30"/>
  <c r="E1328" i="29"/>
  <c r="E1779" i="30"/>
  <c r="E1780" i="29"/>
  <c r="E1682" i="30"/>
  <c r="E1683" i="29"/>
  <c r="E1124" i="30"/>
  <c r="E1125" i="29"/>
  <c r="E1184" i="30"/>
  <c r="E1185" i="29"/>
  <c r="E1244" i="30"/>
  <c r="E1245" i="29"/>
  <c r="E1304" i="30"/>
  <c r="E1305" i="29"/>
  <c r="E1807" i="30"/>
  <c r="E1808" i="29"/>
  <c r="E1456" i="30"/>
  <c r="E1457" i="29"/>
  <c r="E1696" i="30"/>
  <c r="E1697" i="29"/>
  <c r="E1393" i="30"/>
  <c r="E1394" i="29"/>
  <c r="E1633" i="30"/>
  <c r="E1634" i="29"/>
  <c r="E1419" i="30"/>
  <c r="E1420" i="29"/>
  <c r="E1659" i="30"/>
  <c r="E1660" i="29"/>
  <c r="E1913" i="30"/>
  <c r="E1914" i="29"/>
  <c r="E1572" i="30"/>
  <c r="E1573" i="29"/>
  <c r="E1365" i="30"/>
  <c r="E1366" i="29"/>
  <c r="E1486" i="30"/>
  <c r="E1487" i="29"/>
  <c r="E1774" i="30"/>
  <c r="E1775" i="29"/>
  <c r="E1113" i="30"/>
  <c r="E1114" i="29"/>
  <c r="E1161" i="30"/>
  <c r="E1162" i="29"/>
  <c r="E1209" i="30"/>
  <c r="E1210" i="29"/>
  <c r="E1269" i="30"/>
  <c r="E1270" i="29"/>
  <c r="E1329" i="30"/>
  <c r="E1330" i="29"/>
  <c r="E1904" i="30"/>
  <c r="E1905" i="29"/>
  <c r="E1811" i="30"/>
  <c r="E1812" i="29"/>
  <c r="E1402" i="30"/>
  <c r="E1403" i="29"/>
  <c r="E1450" i="30"/>
  <c r="E1451" i="29"/>
  <c r="E1498" i="30"/>
  <c r="E1499" i="29"/>
  <c r="E1546" i="30"/>
  <c r="E1547" i="29"/>
  <c r="E1594" i="30"/>
  <c r="E1595" i="29"/>
  <c r="E1642" i="30"/>
  <c r="E1643" i="29"/>
  <c r="E1690" i="30"/>
  <c r="E1691" i="29"/>
  <c r="E1834" i="30"/>
  <c r="E1835" i="29"/>
  <c r="E1709" i="30"/>
  <c r="E1710" i="29"/>
  <c r="E1719" i="30"/>
  <c r="E1720" i="29"/>
  <c r="E1867" i="30"/>
  <c r="E1868" i="29"/>
  <c r="E1891" i="30"/>
  <c r="E1892" i="29"/>
  <c r="E1915" i="30"/>
  <c r="E1916" i="29"/>
  <c r="E1605" i="30"/>
  <c r="E1606" i="29"/>
  <c r="E1383" i="30"/>
  <c r="E1384" i="29"/>
  <c r="E1431" i="30"/>
  <c r="E1432" i="29"/>
  <c r="E1479" i="30"/>
  <c r="E1480" i="29"/>
  <c r="E1527" i="30"/>
  <c r="E1528" i="29"/>
  <c r="E1575" i="30"/>
  <c r="E1576" i="29"/>
  <c r="E1623" i="30"/>
  <c r="E1624" i="29"/>
  <c r="E1857" i="30"/>
  <c r="E1858" i="29"/>
  <c r="L1943" i="5"/>
  <c r="F1823" i="5"/>
  <c r="H1823" i="5" s="1"/>
  <c r="F2147" i="5"/>
  <c r="H2147" i="5" s="1"/>
  <c r="F2064" i="5"/>
  <c r="H2064" i="5" s="1"/>
  <c r="I1963" i="5"/>
  <c r="J1963" i="5" s="1"/>
  <c r="F2089" i="5"/>
  <c r="H2089" i="5" s="1"/>
  <c r="I2041" i="5"/>
  <c r="J2041" i="5" s="1"/>
  <c r="F1969" i="5"/>
  <c r="H1969" i="5" s="1"/>
  <c r="I1969" i="5"/>
  <c r="J1969" i="5" s="1"/>
  <c r="F1929" i="5"/>
  <c r="H1929" i="5" s="1"/>
  <c r="I1929" i="5"/>
  <c r="J1929" i="5" s="1"/>
  <c r="L1929" i="5" s="1"/>
  <c r="F1997" i="5"/>
  <c r="H1997" i="5" s="1"/>
  <c r="I1997" i="5"/>
  <c r="J1997" i="5" s="1"/>
  <c r="L1997" i="5" s="1"/>
  <c r="F1964" i="5"/>
  <c r="H1964" i="5" s="1"/>
  <c r="I1964" i="5"/>
  <c r="J1964" i="5" s="1"/>
  <c r="I1999" i="5"/>
  <c r="J1999" i="5" s="1"/>
  <c r="L1999" i="5" s="1"/>
  <c r="F1999" i="5"/>
  <c r="H1999" i="5" s="1"/>
  <c r="L2172" i="29"/>
  <c r="N2172" i="29" s="1"/>
  <c r="P2172" i="29" s="1"/>
  <c r="F2172" i="29"/>
  <c r="K2172" i="29"/>
  <c r="M2172" i="29" s="1"/>
  <c r="O2172" i="29" s="1"/>
  <c r="L2128" i="29"/>
  <c r="N2128" i="29" s="1"/>
  <c r="P2128" i="29" s="1"/>
  <c r="K2128" i="29"/>
  <c r="M2128" i="29" s="1"/>
  <c r="O2128" i="29" s="1"/>
  <c r="F2128" i="29"/>
  <c r="I1713" i="30"/>
  <c r="F1713" i="30"/>
  <c r="L2059" i="29"/>
  <c r="N2059" i="29" s="1"/>
  <c r="P2059" i="29" s="1"/>
  <c r="K2059" i="29"/>
  <c r="M2059" i="29" s="1"/>
  <c r="O2059" i="29" s="1"/>
  <c r="F2059" i="29"/>
  <c r="K2040" i="29"/>
  <c r="M2040" i="29" s="1"/>
  <c r="O2040" i="29" s="1"/>
  <c r="L2040" i="29"/>
  <c r="N2040" i="29" s="1"/>
  <c r="P2040" i="29" s="1"/>
  <c r="F2040" i="29"/>
  <c r="L2071" i="29"/>
  <c r="N2071" i="29" s="1"/>
  <c r="P2071" i="29" s="1"/>
  <c r="F2071" i="29"/>
  <c r="K2071" i="29"/>
  <c r="M2071" i="29" s="1"/>
  <c r="O2071" i="29" s="1"/>
  <c r="L2084" i="29"/>
  <c r="N2084" i="29" s="1"/>
  <c r="P2084" i="29" s="1"/>
  <c r="K2084" i="29"/>
  <c r="M2084" i="29" s="1"/>
  <c r="O2084" i="29" s="1"/>
  <c r="F2084" i="29"/>
  <c r="L2045" i="29"/>
  <c r="N2045" i="29" s="1"/>
  <c r="P2045" i="29" s="1"/>
  <c r="K2045" i="29"/>
  <c r="M2045" i="29" s="1"/>
  <c r="O2045" i="29" s="1"/>
  <c r="F2045" i="29"/>
  <c r="L2180" i="29"/>
  <c r="N2180" i="29" s="1"/>
  <c r="P2180" i="29" s="1"/>
  <c r="F2180" i="29"/>
  <c r="K2180" i="29"/>
  <c r="M2180" i="29" s="1"/>
  <c r="O2180" i="29" s="1"/>
  <c r="L2158" i="29"/>
  <c r="N2158" i="29" s="1"/>
  <c r="P2158" i="29" s="1"/>
  <c r="K2158" i="29"/>
  <c r="M2158" i="29" s="1"/>
  <c r="O2158" i="29" s="1"/>
  <c r="F2158" i="29"/>
  <c r="L2019" i="29"/>
  <c r="N2019" i="29" s="1"/>
  <c r="P2019" i="29" s="1"/>
  <c r="F2019" i="29"/>
  <c r="K2019" i="29"/>
  <c r="M2019" i="29" s="1"/>
  <c r="O2019" i="29" s="1"/>
  <c r="L2039" i="29"/>
  <c r="N2039" i="29" s="1"/>
  <c r="P2039" i="29" s="1"/>
  <c r="F2039" i="29"/>
  <c r="K2039" i="29"/>
  <c r="M2039" i="29" s="1"/>
  <c r="O2039" i="29" s="1"/>
  <c r="L2027" i="29"/>
  <c r="N2027" i="29" s="1"/>
  <c r="P2027" i="29" s="1"/>
  <c r="F2027" i="29"/>
  <c r="K2027" i="29"/>
  <c r="M2027" i="29" s="1"/>
  <c r="O2027" i="29" s="1"/>
  <c r="L1740" i="29"/>
  <c r="N1740" i="29" s="1"/>
  <c r="P1740" i="29" s="1"/>
  <c r="K1740" i="29"/>
  <c r="M1740" i="29" s="1"/>
  <c r="O1740" i="29" s="1"/>
  <c r="F1740" i="29"/>
  <c r="F1679" i="30"/>
  <c r="I1679" i="30"/>
  <c r="L1965" i="29"/>
  <c r="N1965" i="29" s="1"/>
  <c r="P1965" i="29" s="1"/>
  <c r="K1965" i="29"/>
  <c r="M1965" i="29" s="1"/>
  <c r="O1965" i="29" s="1"/>
  <c r="F1965" i="29"/>
  <c r="L2016" i="29"/>
  <c r="N2016" i="29" s="1"/>
  <c r="P2016" i="29" s="1"/>
  <c r="F2016" i="29"/>
  <c r="K2016" i="29"/>
  <c r="M2016" i="29" s="1"/>
  <c r="O2016" i="29" s="1"/>
  <c r="L2012" i="29"/>
  <c r="N2012" i="29" s="1"/>
  <c r="P2012" i="29" s="1"/>
  <c r="K2012" i="29"/>
  <c r="M2012" i="29" s="1"/>
  <c r="O2012" i="29" s="1"/>
  <c r="F2012" i="29"/>
  <c r="L1939" i="29"/>
  <c r="N1939" i="29" s="1"/>
  <c r="P1939" i="29" s="1"/>
  <c r="K1939" i="29"/>
  <c r="M1939" i="29" s="1"/>
  <c r="O1939" i="29" s="1"/>
  <c r="F1939" i="29"/>
  <c r="L2134" i="29"/>
  <c r="N2134" i="29" s="1"/>
  <c r="P2134" i="29" s="1"/>
  <c r="K2134" i="29"/>
  <c r="M2134" i="29" s="1"/>
  <c r="O2134" i="29" s="1"/>
  <c r="F2134" i="29"/>
  <c r="L2192" i="29"/>
  <c r="N2192" i="29" s="1"/>
  <c r="P2192" i="29" s="1"/>
  <c r="K2192" i="29"/>
  <c r="M2192" i="29" s="1"/>
  <c r="O2192" i="29" s="1"/>
  <c r="F2192" i="29"/>
  <c r="L2035" i="29"/>
  <c r="N2035" i="29" s="1"/>
  <c r="P2035" i="29" s="1"/>
  <c r="K2035" i="29"/>
  <c r="M2035" i="29" s="1"/>
  <c r="O2035" i="29" s="1"/>
  <c r="F2035" i="29"/>
  <c r="K2141" i="29"/>
  <c r="M2141" i="29" s="1"/>
  <c r="O2141" i="29" s="1"/>
  <c r="L2141" i="29"/>
  <c r="N2141" i="29" s="1"/>
  <c r="P2141" i="29" s="1"/>
  <c r="F2141" i="29"/>
  <c r="L1971" i="29"/>
  <c r="N1971" i="29" s="1"/>
  <c r="P1971" i="29" s="1"/>
  <c r="F1971" i="29"/>
  <c r="K1971" i="29"/>
  <c r="M1971" i="29" s="1"/>
  <c r="O1971" i="29" s="1"/>
  <c r="L1984" i="29"/>
  <c r="N1984" i="29" s="1"/>
  <c r="P1984" i="29" s="1"/>
  <c r="K1984" i="29"/>
  <c r="M1984" i="29" s="1"/>
  <c r="O1984" i="29" s="1"/>
  <c r="F1984" i="29"/>
  <c r="F2115" i="30"/>
  <c r="I2115" i="30"/>
  <c r="F2178" i="30"/>
  <c r="I2178" i="30"/>
  <c r="L1682" i="29"/>
  <c r="N1682" i="29" s="1"/>
  <c r="P1682" i="29" s="1"/>
  <c r="F1682" i="29"/>
  <c r="K1682" i="29"/>
  <c r="M1682" i="29" s="1"/>
  <c r="O1682" i="29" s="1"/>
  <c r="K2105" i="29"/>
  <c r="M2105" i="29" s="1"/>
  <c r="O2105" i="29" s="1"/>
  <c r="L2105" i="29"/>
  <c r="N2105" i="29" s="1"/>
  <c r="P2105" i="29" s="1"/>
  <c r="F2105" i="29"/>
  <c r="L2093" i="29"/>
  <c r="N2093" i="29" s="1"/>
  <c r="P2093" i="29" s="1"/>
  <c r="F2093" i="29"/>
  <c r="K2093" i="29"/>
  <c r="M2093" i="29" s="1"/>
  <c r="O2093" i="29" s="1"/>
  <c r="L1991" i="29"/>
  <c r="N1991" i="29" s="1"/>
  <c r="P1991" i="29" s="1"/>
  <c r="K1991" i="29"/>
  <c r="M1991" i="29" s="1"/>
  <c r="O1991" i="29" s="1"/>
  <c r="F1991" i="29"/>
  <c r="L2080" i="29"/>
  <c r="N2080" i="29" s="1"/>
  <c r="P2080" i="29" s="1"/>
  <c r="K2080" i="29"/>
  <c r="M2080" i="29" s="1"/>
  <c r="O2080" i="29" s="1"/>
  <c r="F2080" i="29"/>
  <c r="L2060" i="29"/>
  <c r="N2060" i="29" s="1"/>
  <c r="P2060" i="29" s="1"/>
  <c r="K2060" i="29"/>
  <c r="M2060" i="29" s="1"/>
  <c r="O2060" i="29" s="1"/>
  <c r="F2060" i="29"/>
  <c r="L2037" i="29"/>
  <c r="N2037" i="29" s="1"/>
  <c r="P2037" i="29" s="1"/>
  <c r="F2037" i="29"/>
  <c r="K2037" i="29"/>
  <c r="M2037" i="29" s="1"/>
  <c r="O2037" i="29" s="1"/>
  <c r="K2047" i="29"/>
  <c r="M2047" i="29" s="1"/>
  <c r="O2047" i="29" s="1"/>
  <c r="L2047" i="29"/>
  <c r="N2047" i="29" s="1"/>
  <c r="P2047" i="29" s="1"/>
  <c r="F2047" i="29"/>
  <c r="K2038" i="29"/>
  <c r="M2038" i="29" s="1"/>
  <c r="O2038" i="29" s="1"/>
  <c r="L2038" i="29"/>
  <c r="N2038" i="29" s="1"/>
  <c r="P2038" i="29" s="1"/>
  <c r="F2038" i="29"/>
  <c r="L1998" i="29"/>
  <c r="N1998" i="29" s="1"/>
  <c r="P1998" i="29" s="1"/>
  <c r="F1998" i="29"/>
  <c r="K1998" i="29"/>
  <c r="M1998" i="29" s="1"/>
  <c r="O1998" i="29" s="1"/>
  <c r="L1977" i="29"/>
  <c r="N1977" i="29" s="1"/>
  <c r="P1977" i="29" s="1"/>
  <c r="F1977" i="29"/>
  <c r="K1977" i="29"/>
  <c r="M1977" i="29" s="1"/>
  <c r="O1977" i="29" s="1"/>
  <c r="I2013" i="30"/>
  <c r="F2013" i="30"/>
  <c r="I2146" i="30"/>
  <c r="F2146" i="30"/>
  <c r="I2030" i="30"/>
  <c r="F2030" i="30"/>
  <c r="F1978" i="30"/>
  <c r="I1978" i="30"/>
  <c r="I2067" i="30"/>
  <c r="F2067" i="30"/>
  <c r="I2045" i="30"/>
  <c r="F2045" i="30"/>
  <c r="I1953" i="30"/>
  <c r="F1953" i="30"/>
  <c r="F2057" i="30"/>
  <c r="I2057" i="30"/>
  <c r="I2102" i="30"/>
  <c r="F2102" i="30"/>
  <c r="I1981" i="30"/>
  <c r="F1981" i="30"/>
  <c r="F2113" i="30"/>
  <c r="I2113" i="30"/>
  <c r="L1830" i="29"/>
  <c r="N1830" i="29" s="1"/>
  <c r="P1830" i="29" s="1"/>
  <c r="F1830" i="29"/>
  <c r="K1830" i="29"/>
  <c r="M1830" i="29" s="1"/>
  <c r="O1830" i="29" s="1"/>
  <c r="I1925" i="30"/>
  <c r="F1925" i="30"/>
  <c r="F2103" i="30"/>
  <c r="I2103" i="30"/>
  <c r="I2077" i="30"/>
  <c r="F2077" i="30"/>
  <c r="F2065" i="30"/>
  <c r="I2065" i="30"/>
  <c r="F1951" i="30"/>
  <c r="I1951" i="30"/>
  <c r="I2144" i="30"/>
  <c r="F2144" i="30"/>
  <c r="I2145" i="30"/>
  <c r="F2145" i="30"/>
  <c r="F2126" i="30"/>
  <c r="I2126" i="30"/>
  <c r="I2050" i="30"/>
  <c r="F2050" i="30"/>
  <c r="F2078" i="30"/>
  <c r="I2078" i="30"/>
  <c r="F2054" i="30"/>
  <c r="I2054" i="30"/>
  <c r="I2188" i="30"/>
  <c r="F2188" i="30"/>
  <c r="E1213" i="30"/>
  <c r="E1214" i="29"/>
  <c r="E1333" i="30"/>
  <c r="E1334" i="29"/>
  <c r="E1754" i="30"/>
  <c r="E1755" i="29"/>
  <c r="L2176" i="29"/>
  <c r="N2176" i="29" s="1"/>
  <c r="P2176" i="29" s="1"/>
  <c r="K2176" i="29"/>
  <c r="M2176" i="29" s="1"/>
  <c r="O2176" i="29" s="1"/>
  <c r="F2176" i="29"/>
  <c r="E1154" i="30"/>
  <c r="E1155" i="29"/>
  <c r="E1250" i="30"/>
  <c r="E1251" i="29"/>
  <c r="E1346" i="30"/>
  <c r="E1347" i="29"/>
  <c r="E1576" i="30"/>
  <c r="E1577" i="29"/>
  <c r="E1373" i="30"/>
  <c r="E1374" i="29"/>
  <c r="E1799" i="30"/>
  <c r="E1800" i="29"/>
  <c r="E1123" i="30"/>
  <c r="E1124" i="29"/>
  <c r="E1207" i="30"/>
  <c r="E1208" i="29"/>
  <c r="E1267" i="30"/>
  <c r="E1268" i="29"/>
  <c r="E1351" i="30"/>
  <c r="E1352" i="29"/>
  <c r="E1634" i="30"/>
  <c r="E1635" i="29"/>
  <c r="E1159" i="30"/>
  <c r="E1160" i="29"/>
  <c r="E1220" i="30"/>
  <c r="E1221" i="29"/>
  <c r="E1280" i="30"/>
  <c r="E1281" i="29"/>
  <c r="E1340" i="30"/>
  <c r="E1341" i="29"/>
  <c r="E1360" i="30"/>
  <c r="E1361" i="29"/>
  <c r="E1600" i="30"/>
  <c r="E1601" i="29"/>
  <c r="E1840" i="30"/>
  <c r="E1841" i="29"/>
  <c r="E1489" i="30"/>
  <c r="E1490" i="29"/>
  <c r="E1445" i="30"/>
  <c r="F1445" i="30" s="1"/>
  <c r="E1446" i="29"/>
  <c r="E1371" i="30"/>
  <c r="E1372" i="29"/>
  <c r="E1611" i="30"/>
  <c r="E1612" i="29"/>
  <c r="E1865" i="30"/>
  <c r="E1866" i="29"/>
  <c r="E1524" i="30"/>
  <c r="E1525" i="29"/>
  <c r="E1716" i="30"/>
  <c r="E1717" i="29"/>
  <c r="E1630" i="30"/>
  <c r="E1631" i="29"/>
  <c r="E1565" i="30"/>
  <c r="E1566" i="29"/>
  <c r="E1849" i="30"/>
  <c r="E1850" i="29"/>
  <c r="E1137" i="30"/>
  <c r="E1138" i="29"/>
  <c r="E1172" i="30"/>
  <c r="E1173" i="29"/>
  <c r="E1197" i="30"/>
  <c r="E1198" i="29"/>
  <c r="E1233" i="30"/>
  <c r="E1234" i="29"/>
  <c r="E1257" i="30"/>
  <c r="E1258" i="29"/>
  <c r="E1293" i="30"/>
  <c r="E1294" i="29"/>
  <c r="E1317" i="30"/>
  <c r="E1318" i="29"/>
  <c r="E1353" i="30"/>
  <c r="E1354" i="29"/>
  <c r="E1880" i="30"/>
  <c r="E1881" i="29"/>
  <c r="E1738" i="30"/>
  <c r="E1739" i="29"/>
  <c r="E1114" i="30"/>
  <c r="E1115" i="29"/>
  <c r="E1150" i="30"/>
  <c r="E1151" i="29"/>
  <c r="E1185" i="30"/>
  <c r="E1186" i="29"/>
  <c r="E1222" i="30"/>
  <c r="E1223" i="29"/>
  <c r="E1258" i="30"/>
  <c r="E1259" i="29"/>
  <c r="E1282" i="30"/>
  <c r="E1283" i="29"/>
  <c r="E1306" i="30"/>
  <c r="E1307" i="29"/>
  <c r="E1330" i="30"/>
  <c r="E1331" i="29"/>
  <c r="E1354" i="30"/>
  <c r="E1355" i="29"/>
  <c r="E1882" i="30"/>
  <c r="E1883" i="29"/>
  <c r="E1368" i="30"/>
  <c r="E1369" i="29"/>
  <c r="E1464" i="30"/>
  <c r="E1465" i="29"/>
  <c r="E1560" i="30"/>
  <c r="E1561" i="29"/>
  <c r="E1656" i="30"/>
  <c r="E1657" i="29"/>
  <c r="E1752" i="30"/>
  <c r="E1753" i="29"/>
  <c r="E1848" i="30"/>
  <c r="E1849" i="29"/>
  <c r="E1853" i="30"/>
  <c r="E1854" i="29"/>
  <c r="E1401" i="30"/>
  <c r="E1402" i="29"/>
  <c r="E1449" i="30"/>
  <c r="E1450" i="29"/>
  <c r="E1497" i="30"/>
  <c r="E1498" i="29"/>
  <c r="E1545" i="30"/>
  <c r="E1546" i="29"/>
  <c r="E1641" i="30"/>
  <c r="E1642" i="29"/>
  <c r="E1485" i="30"/>
  <c r="E1486" i="29"/>
  <c r="E1827" i="30"/>
  <c r="E1828" i="29"/>
  <c r="E1493" i="30"/>
  <c r="E1494" i="29"/>
  <c r="E1613" i="30"/>
  <c r="E1614" i="29"/>
  <c r="E1741" i="30"/>
  <c r="E1742" i="29"/>
  <c r="E1379" i="30"/>
  <c r="E1380" i="29"/>
  <c r="E1427" i="30"/>
  <c r="E1428" i="29"/>
  <c r="E1475" i="30"/>
  <c r="E1476" i="29"/>
  <c r="E1523" i="30"/>
  <c r="E1524" i="29"/>
  <c r="E1571" i="30"/>
  <c r="E1572" i="29"/>
  <c r="E1619" i="30"/>
  <c r="E1620" i="29"/>
  <c r="E1667" i="30"/>
  <c r="E1668" i="29"/>
  <c r="E1735" i="30"/>
  <c r="E1736" i="29"/>
  <c r="E1869" i="30"/>
  <c r="E1870" i="29"/>
  <c r="E1893" i="30"/>
  <c r="E1894" i="29"/>
  <c r="E1917" i="30"/>
  <c r="E1918" i="29"/>
  <c r="E1388" i="30"/>
  <c r="E1389" i="29"/>
  <c r="E1436" i="30"/>
  <c r="E1437" i="29"/>
  <c r="E1484" i="30"/>
  <c r="E1485" i="29"/>
  <c r="E1532" i="30"/>
  <c r="E1533" i="29"/>
  <c r="E1580" i="30"/>
  <c r="E1581" i="29"/>
  <c r="E1628" i="30"/>
  <c r="E1629" i="29"/>
  <c r="E1676" i="30"/>
  <c r="E1677" i="29"/>
  <c r="E1724" i="30"/>
  <c r="E1725" i="29"/>
  <c r="E1772" i="30"/>
  <c r="E1773" i="29"/>
  <c r="E1820" i="30"/>
  <c r="E1821" i="29"/>
  <c r="E1405" i="30"/>
  <c r="E1406" i="29"/>
  <c r="E1398" i="30"/>
  <c r="E1399" i="29"/>
  <c r="E1446" i="30"/>
  <c r="E1447" i="29"/>
  <c r="E1494" i="30"/>
  <c r="E1495" i="29"/>
  <c r="E1542" i="30"/>
  <c r="E1543" i="29"/>
  <c r="E1590" i="30"/>
  <c r="E1591" i="29"/>
  <c r="E1638" i="30"/>
  <c r="E1639" i="29"/>
  <c r="E1686" i="30"/>
  <c r="E1687" i="29"/>
  <c r="E1734" i="30"/>
  <c r="E1735" i="29"/>
  <c r="E1782" i="30"/>
  <c r="E1783" i="29"/>
  <c r="E1830" i="30"/>
  <c r="E1831" i="29"/>
  <c r="E1597" i="30"/>
  <c r="E1598" i="29"/>
  <c r="E1687" i="30"/>
  <c r="E1688" i="29"/>
  <c r="F1991" i="5"/>
  <c r="H1991" i="5" s="1"/>
  <c r="I2148" i="5"/>
  <c r="J2148" i="5" s="1"/>
  <c r="I1970" i="5"/>
  <c r="J1970" i="5" s="1"/>
  <c r="K1970" i="5" s="1"/>
  <c r="F1943" i="5"/>
  <c r="H1943" i="5" s="1"/>
  <c r="F2021" i="5"/>
  <c r="H2021" i="5" s="1"/>
  <c r="K2142" i="29"/>
  <c r="M2142" i="29" s="1"/>
  <c r="O2142" i="29" s="1"/>
  <c r="L2142" i="29"/>
  <c r="N2142" i="29" s="1"/>
  <c r="P2142" i="29" s="1"/>
  <c r="F2142" i="29"/>
  <c r="L2097" i="29"/>
  <c r="N2097" i="29" s="1"/>
  <c r="P2097" i="29" s="1"/>
  <c r="F2097" i="29"/>
  <c r="K2097" i="29"/>
  <c r="M2097" i="29" s="1"/>
  <c r="O2097" i="29" s="1"/>
  <c r="L1963" i="29"/>
  <c r="N1963" i="29" s="1"/>
  <c r="P1963" i="29" s="1"/>
  <c r="K1963" i="29"/>
  <c r="M1963" i="29" s="1"/>
  <c r="O1963" i="29" s="1"/>
  <c r="F1963" i="29"/>
  <c r="L1929" i="29"/>
  <c r="N1929" i="29" s="1"/>
  <c r="P1929" i="29" s="1"/>
  <c r="F1929" i="29"/>
  <c r="K1929" i="29"/>
  <c r="M1929" i="29" s="1"/>
  <c r="O1929" i="29" s="1"/>
  <c r="L2065" i="29"/>
  <c r="N2065" i="29" s="1"/>
  <c r="P2065" i="29" s="1"/>
  <c r="F2065" i="29"/>
  <c r="K2065" i="29"/>
  <c r="M2065" i="29" s="1"/>
  <c r="O2065" i="29" s="1"/>
  <c r="L2168" i="29"/>
  <c r="N2168" i="29" s="1"/>
  <c r="P2168" i="29" s="1"/>
  <c r="K2168" i="29"/>
  <c r="M2168" i="29" s="1"/>
  <c r="O2168" i="29" s="1"/>
  <c r="F2168" i="29"/>
  <c r="L2075" i="29"/>
  <c r="N2075" i="29" s="1"/>
  <c r="P2075" i="29" s="1"/>
  <c r="K2075" i="29"/>
  <c r="M2075" i="29" s="1"/>
  <c r="O2075" i="29" s="1"/>
  <c r="F2075" i="29"/>
  <c r="L2063" i="29"/>
  <c r="N2063" i="29" s="1"/>
  <c r="P2063" i="29" s="1"/>
  <c r="F2063" i="29"/>
  <c r="K2063" i="29"/>
  <c r="M2063" i="29" s="1"/>
  <c r="O2063" i="29" s="1"/>
  <c r="L1983" i="29"/>
  <c r="N1983" i="29" s="1"/>
  <c r="P1983" i="29" s="1"/>
  <c r="K1983" i="29"/>
  <c r="M1983" i="29" s="1"/>
  <c r="O1983" i="29" s="1"/>
  <c r="F1983" i="29"/>
  <c r="L2140" i="29"/>
  <c r="N2140" i="29" s="1"/>
  <c r="P2140" i="29" s="1"/>
  <c r="K2140" i="29"/>
  <c r="M2140" i="29" s="1"/>
  <c r="O2140" i="29" s="1"/>
  <c r="F2140" i="29"/>
  <c r="L2125" i="29"/>
  <c r="N2125" i="29" s="1"/>
  <c r="P2125" i="29" s="1"/>
  <c r="F2125" i="29"/>
  <c r="K2125" i="29"/>
  <c r="M2125" i="29" s="1"/>
  <c r="O2125" i="29" s="1"/>
  <c r="F2171" i="30"/>
  <c r="I2171" i="30"/>
  <c r="I2127" i="30"/>
  <c r="F2127" i="30"/>
  <c r="L1762" i="29"/>
  <c r="N1762" i="29" s="1"/>
  <c r="P1762" i="29" s="1"/>
  <c r="F1762" i="29"/>
  <c r="K1762" i="29"/>
  <c r="M1762" i="29" s="1"/>
  <c r="O1762" i="29" s="1"/>
  <c r="I2058" i="30"/>
  <c r="F2058" i="30"/>
  <c r="I2039" i="30"/>
  <c r="F2039" i="30"/>
  <c r="F2070" i="30"/>
  <c r="I2070" i="30"/>
  <c r="F2083" i="30"/>
  <c r="I2083" i="30"/>
  <c r="I2044" i="30"/>
  <c r="F2044" i="30"/>
  <c r="F2179" i="30"/>
  <c r="I2179" i="30"/>
  <c r="F2157" i="30"/>
  <c r="I2157" i="30"/>
  <c r="I2018" i="30"/>
  <c r="F2018" i="30"/>
  <c r="F2038" i="30"/>
  <c r="I2038" i="30"/>
  <c r="F2026" i="30"/>
  <c r="I2026" i="30"/>
  <c r="I1739" i="30"/>
  <c r="F1739" i="30"/>
  <c r="L2155" i="29"/>
  <c r="N2155" i="29" s="1"/>
  <c r="P2155" i="29" s="1"/>
  <c r="F2155" i="29"/>
  <c r="K2155" i="29"/>
  <c r="M2155" i="29" s="1"/>
  <c r="O2155" i="29" s="1"/>
  <c r="L1788" i="29"/>
  <c r="N1788" i="29" s="1"/>
  <c r="P1788" i="29" s="1"/>
  <c r="F1788" i="29"/>
  <c r="K1788" i="29"/>
  <c r="M1788" i="29" s="1"/>
  <c r="O1788" i="29" s="1"/>
  <c r="I1964" i="30"/>
  <c r="F1964" i="30"/>
  <c r="I2015" i="30"/>
  <c r="F2015" i="30"/>
  <c r="F2011" i="30"/>
  <c r="I2011" i="30"/>
  <c r="I1938" i="30"/>
  <c r="F1938" i="30"/>
  <c r="I2133" i="30"/>
  <c r="F2133" i="30"/>
  <c r="F2191" i="30"/>
  <c r="I2191" i="30"/>
  <c r="I2034" i="30"/>
  <c r="F2034" i="30"/>
  <c r="F2140" i="30"/>
  <c r="I2140" i="30"/>
  <c r="F1970" i="30"/>
  <c r="I1970" i="30"/>
  <c r="F1983" i="30"/>
  <c r="I1983" i="30"/>
  <c r="F1681" i="30"/>
  <c r="I1681" i="30"/>
  <c r="I2104" i="30"/>
  <c r="F2104" i="30"/>
  <c r="I2092" i="30"/>
  <c r="F2092" i="30"/>
  <c r="I1990" i="30"/>
  <c r="F1990" i="30"/>
  <c r="F2079" i="30"/>
  <c r="I2079" i="30"/>
  <c r="I2059" i="30"/>
  <c r="F2059" i="30"/>
  <c r="F2036" i="30"/>
  <c r="I2036" i="30"/>
  <c r="F2046" i="30"/>
  <c r="I2046" i="30"/>
  <c r="F2037" i="30"/>
  <c r="I2037" i="30"/>
  <c r="I1997" i="30"/>
  <c r="F1997" i="30"/>
  <c r="F1976" i="30"/>
  <c r="I1976" i="30"/>
  <c r="L2106" i="29"/>
  <c r="N2106" i="29" s="1"/>
  <c r="P2106" i="29" s="1"/>
  <c r="F2106" i="29"/>
  <c r="K2106" i="29"/>
  <c r="M2106" i="29" s="1"/>
  <c r="O2106" i="29" s="1"/>
  <c r="I2011" i="5"/>
  <c r="J2011" i="5" s="1"/>
  <c r="L2011" i="5" s="1"/>
  <c r="F2011" i="5"/>
  <c r="H2011" i="5" s="1"/>
  <c r="I2028" i="5"/>
  <c r="J2028" i="5" s="1"/>
  <c r="K2028" i="5" s="1"/>
  <c r="F2028" i="5"/>
  <c r="H2028" i="5" s="1"/>
  <c r="I1829" i="30"/>
  <c r="F1829" i="30"/>
  <c r="I1923" i="5"/>
  <c r="J1923" i="5" s="1"/>
  <c r="L1923" i="5" s="1"/>
  <c r="F1923" i="5"/>
  <c r="H1923" i="5" s="1"/>
  <c r="E1189" i="30"/>
  <c r="E1190" i="29"/>
  <c r="E1321" i="30"/>
  <c r="E1322" i="29"/>
  <c r="E1657" i="30"/>
  <c r="E1658" i="29"/>
  <c r="E1706" i="30"/>
  <c r="E1707" i="29"/>
  <c r="E1923" i="30"/>
  <c r="E1924" i="29"/>
  <c r="E1639" i="30"/>
  <c r="E1640" i="29"/>
  <c r="F2020" i="29"/>
  <c r="L2020" i="29"/>
  <c r="N2020" i="29" s="1"/>
  <c r="P2020" i="29" s="1"/>
  <c r="K2020" i="29"/>
  <c r="M2020" i="29" s="1"/>
  <c r="O2020" i="29" s="1"/>
  <c r="E1130" i="30"/>
  <c r="E1131" i="29"/>
  <c r="E1190" i="30"/>
  <c r="E1191" i="29"/>
  <c r="E1286" i="30"/>
  <c r="E1287" i="29"/>
  <c r="E1711" i="30"/>
  <c r="E1712" i="29"/>
  <c r="E1480" i="30"/>
  <c r="E1481" i="29"/>
  <c r="E1720" i="30"/>
  <c r="E1721" i="29"/>
  <c r="E1465" i="30"/>
  <c r="E1466" i="29"/>
  <c r="E1821" i="30"/>
  <c r="E1822" i="29"/>
  <c r="E1635" i="30"/>
  <c r="E1636" i="29"/>
  <c r="E1596" i="30"/>
  <c r="E1597" i="29"/>
  <c r="E1147" i="30"/>
  <c r="E1148" i="29"/>
  <c r="E1232" i="30"/>
  <c r="E1233" i="29"/>
  <c r="E1315" i="30"/>
  <c r="E1316" i="29"/>
  <c r="E1876" i="30"/>
  <c r="E1877" i="29"/>
  <c r="E1817" i="30"/>
  <c r="E1818" i="29"/>
  <c r="E1538" i="30"/>
  <c r="E1539" i="29"/>
  <c r="E1863" i="30"/>
  <c r="F1863" i="30" s="1"/>
  <c r="E1864" i="29"/>
  <c r="E1112" i="30"/>
  <c r="E1113" i="29"/>
  <c r="E1173" i="30"/>
  <c r="E1174" i="29"/>
  <c r="E1231" i="30"/>
  <c r="F1231" i="30" s="1"/>
  <c r="E1232" i="29"/>
  <c r="E1292" i="30"/>
  <c r="E1293" i="29"/>
  <c r="E1352" i="30"/>
  <c r="E1353" i="29"/>
  <c r="E1408" i="30"/>
  <c r="E1409" i="29"/>
  <c r="E1648" i="30"/>
  <c r="E1649" i="29"/>
  <c r="E1477" i="30"/>
  <c r="E1478" i="29"/>
  <c r="E1585" i="30"/>
  <c r="E1586" i="29"/>
  <c r="E1795" i="30"/>
  <c r="E1796" i="29"/>
  <c r="E1693" i="30"/>
  <c r="E1694" i="29"/>
  <c r="E1563" i="30"/>
  <c r="E1564" i="29"/>
  <c r="E1380" i="30"/>
  <c r="E1381" i="29"/>
  <c r="E1620" i="30"/>
  <c r="E1621" i="29"/>
  <c r="E1812" i="30"/>
  <c r="E1813" i="29"/>
  <c r="E1390" i="30"/>
  <c r="E1391" i="29"/>
  <c r="E1534" i="30"/>
  <c r="E1535" i="29"/>
  <c r="E1726" i="30"/>
  <c r="E1727" i="29"/>
  <c r="E1125" i="30"/>
  <c r="E1126" i="29"/>
  <c r="E1149" i="30"/>
  <c r="E1150" i="29"/>
  <c r="E1186" i="30"/>
  <c r="E1187" i="29"/>
  <c r="E1221" i="30"/>
  <c r="E1222" i="29"/>
  <c r="E1245" i="30"/>
  <c r="E1246" i="29"/>
  <c r="E1281" i="30"/>
  <c r="E1282" i="29"/>
  <c r="E1305" i="30"/>
  <c r="E1306" i="29"/>
  <c r="E1341" i="30"/>
  <c r="E1342" i="29"/>
  <c r="E1823" i="30"/>
  <c r="E1824" i="29"/>
  <c r="E1845" i="30"/>
  <c r="E1846" i="29"/>
  <c r="E1786" i="30"/>
  <c r="E1787" i="29"/>
  <c r="E1103" i="30"/>
  <c r="E1104" i="29"/>
  <c r="E1126" i="30"/>
  <c r="E1127" i="29"/>
  <c r="E1138" i="30"/>
  <c r="E1139" i="29"/>
  <c r="E1162" i="30"/>
  <c r="F1162" i="30" s="1"/>
  <c r="E1163" i="29"/>
  <c r="E1174" i="30"/>
  <c r="E1175" i="29"/>
  <c r="E1198" i="30"/>
  <c r="E1199" i="29"/>
  <c r="E1210" i="30"/>
  <c r="E1211" i="29"/>
  <c r="E1234" i="30"/>
  <c r="E1235" i="29"/>
  <c r="E1246" i="30"/>
  <c r="E1247" i="29"/>
  <c r="E1270" i="30"/>
  <c r="E1271" i="29"/>
  <c r="E1294" i="30"/>
  <c r="E1295" i="29"/>
  <c r="E1318" i="30"/>
  <c r="E1319" i="29"/>
  <c r="E1342" i="30"/>
  <c r="E1343" i="29"/>
  <c r="E1839" i="30"/>
  <c r="E1840" i="29"/>
  <c r="E1906" i="30"/>
  <c r="E1907" i="29"/>
  <c r="E1416" i="30"/>
  <c r="E1417" i="29"/>
  <c r="E1512" i="30"/>
  <c r="E1513" i="29"/>
  <c r="E1608" i="30"/>
  <c r="E1609" i="29"/>
  <c r="E1704" i="30"/>
  <c r="E1705" i="29"/>
  <c r="E1800" i="30"/>
  <c r="E1801" i="29"/>
  <c r="E1525" i="30"/>
  <c r="E1526" i="29"/>
  <c r="E1593" i="30"/>
  <c r="E1594" i="29"/>
  <c r="E1115" i="30"/>
  <c r="E1116" i="29"/>
  <c r="E1127" i="30"/>
  <c r="E1128" i="29"/>
  <c r="E1139" i="30"/>
  <c r="E1140" i="29"/>
  <c r="E1151" i="30"/>
  <c r="E1152" i="29"/>
  <c r="E1163" i="30"/>
  <c r="E1164" i="29"/>
  <c r="E1175" i="30"/>
  <c r="E1176" i="29"/>
  <c r="E1187" i="30"/>
  <c r="E1188" i="29"/>
  <c r="E1199" i="30"/>
  <c r="E1200" i="29"/>
  <c r="E1211" i="30"/>
  <c r="E1212" i="29"/>
  <c r="E1223" i="30"/>
  <c r="E1224" i="29"/>
  <c r="E1235" i="30"/>
  <c r="E1236" i="29"/>
  <c r="E1247" i="30"/>
  <c r="E1248" i="29"/>
  <c r="E1259" i="30"/>
  <c r="E1260" i="29"/>
  <c r="E1271" i="30"/>
  <c r="E1272" i="29"/>
  <c r="E1283" i="30"/>
  <c r="E1284" i="29"/>
  <c r="E1295" i="30"/>
  <c r="E1296" i="29"/>
  <c r="E1307" i="30"/>
  <c r="E1308" i="29"/>
  <c r="E1319" i="30"/>
  <c r="E1320" i="29"/>
  <c r="E1331" i="30"/>
  <c r="E1332" i="29"/>
  <c r="E1343" i="30"/>
  <c r="E1344" i="29"/>
  <c r="E1355" i="30"/>
  <c r="E1356" i="29"/>
  <c r="E1860" i="30"/>
  <c r="E1861" i="29"/>
  <c r="E1884" i="30"/>
  <c r="E1885" i="29"/>
  <c r="E1908" i="30"/>
  <c r="E1909" i="29"/>
  <c r="E1858" i="30"/>
  <c r="E1859" i="29"/>
  <c r="E1362" i="30"/>
  <c r="E1363" i="29"/>
  <c r="E1410" i="30"/>
  <c r="E1411" i="29"/>
  <c r="E1458" i="30"/>
  <c r="E1459" i="29"/>
  <c r="E1506" i="30"/>
  <c r="E1507" i="29"/>
  <c r="E1554" i="30"/>
  <c r="E1555" i="29"/>
  <c r="E1602" i="30"/>
  <c r="E1603" i="29"/>
  <c r="E1650" i="30"/>
  <c r="E1651" i="29"/>
  <c r="E1698" i="30"/>
  <c r="E1699" i="29"/>
  <c r="E1746" i="30"/>
  <c r="E1747" i="29"/>
  <c r="E1794" i="30"/>
  <c r="E1795" i="29"/>
  <c r="E1842" i="30"/>
  <c r="E1843" i="29"/>
  <c r="E1757" i="30"/>
  <c r="E1758" i="29"/>
  <c r="E1751" i="30"/>
  <c r="E1752" i="29"/>
  <c r="E1871" i="30"/>
  <c r="E1872" i="29"/>
  <c r="E1895" i="30"/>
  <c r="E1896" i="29"/>
  <c r="E1919" i="30"/>
  <c r="E1920" i="29"/>
  <c r="E1629" i="30"/>
  <c r="E1630" i="29"/>
  <c r="E1391" i="30"/>
  <c r="E1392" i="29"/>
  <c r="E1439" i="30"/>
  <c r="E1440" i="29"/>
  <c r="E1487" i="30"/>
  <c r="E1488" i="29"/>
  <c r="E1535" i="30"/>
  <c r="E1536" i="29"/>
  <c r="E1583" i="30"/>
  <c r="E1584" i="29"/>
  <c r="E1631" i="30"/>
  <c r="E1632" i="29"/>
  <c r="L1950" i="5"/>
  <c r="F2187" i="5"/>
  <c r="H2187" i="5" s="1"/>
  <c r="I1956" i="5"/>
  <c r="J1956" i="5" s="1"/>
  <c r="I1993" i="5"/>
  <c r="J1993" i="5" s="1"/>
  <c r="I2141" i="30"/>
  <c r="F2141" i="30"/>
  <c r="F2096" i="30"/>
  <c r="I2096" i="30"/>
  <c r="I1962" i="30"/>
  <c r="F1962" i="30"/>
  <c r="I1928" i="30"/>
  <c r="F1928" i="30"/>
  <c r="F2064" i="30"/>
  <c r="I2064" i="30"/>
  <c r="F2167" i="30"/>
  <c r="I2167" i="30"/>
  <c r="I2074" i="30"/>
  <c r="F2074" i="30"/>
  <c r="I2062" i="30"/>
  <c r="F2062" i="30"/>
  <c r="F1982" i="30"/>
  <c r="I1982" i="30"/>
  <c r="F2139" i="30"/>
  <c r="I2139" i="30"/>
  <c r="F2124" i="30"/>
  <c r="I2124" i="30"/>
  <c r="I1761" i="30"/>
  <c r="F1761" i="30"/>
  <c r="I2056" i="5"/>
  <c r="J2056" i="5" s="1"/>
  <c r="K2056" i="5" s="1"/>
  <c r="F2056" i="5"/>
  <c r="H2056" i="5" s="1"/>
  <c r="I2037" i="5"/>
  <c r="J2037" i="5" s="1"/>
  <c r="F2037" i="5"/>
  <c r="H2037" i="5" s="1"/>
  <c r="F2042" i="5"/>
  <c r="H2042" i="5" s="1"/>
  <c r="I2042" i="5"/>
  <c r="J2042" i="5" s="1"/>
  <c r="L1836" i="29"/>
  <c r="N1836" i="29" s="1"/>
  <c r="P1836" i="29" s="1"/>
  <c r="F1836" i="29"/>
  <c r="K1836" i="29"/>
  <c r="M1836" i="29" s="1"/>
  <c r="O1836" i="29" s="1"/>
  <c r="I2154" i="30"/>
  <c r="F2154" i="30"/>
  <c r="I1787" i="30"/>
  <c r="F1787" i="30"/>
  <c r="L2123" i="29"/>
  <c r="N2123" i="29" s="1"/>
  <c r="P2123" i="29" s="1"/>
  <c r="K2123" i="29"/>
  <c r="M2123" i="29" s="1"/>
  <c r="O2123" i="29" s="1"/>
  <c r="F2123" i="29"/>
  <c r="L2136" i="29"/>
  <c r="N2136" i="29" s="1"/>
  <c r="P2136" i="29" s="1"/>
  <c r="F2136" i="29"/>
  <c r="K2136" i="29"/>
  <c r="M2136" i="29" s="1"/>
  <c r="O2136" i="29" s="1"/>
  <c r="L1718" i="29"/>
  <c r="N1718" i="29" s="1"/>
  <c r="P1718" i="29" s="1"/>
  <c r="F1718" i="29"/>
  <c r="K1718" i="29"/>
  <c r="M1718" i="29" s="1"/>
  <c r="O1718" i="29" s="1"/>
  <c r="F1988" i="5"/>
  <c r="H1988" i="5" s="1"/>
  <c r="I1988" i="5"/>
  <c r="J1988" i="5" s="1"/>
  <c r="K1988" i="5" s="1"/>
  <c r="F2057" i="5"/>
  <c r="H2057" i="5" s="1"/>
  <c r="I2057" i="5"/>
  <c r="J2057" i="5" s="1"/>
  <c r="L2057" i="5" s="1"/>
  <c r="F2034" i="5"/>
  <c r="H2034" i="5" s="1"/>
  <c r="I2034" i="5"/>
  <c r="J2034" i="5" s="1"/>
  <c r="L2034" i="5" s="1"/>
  <c r="F2035" i="5"/>
  <c r="H2035" i="5" s="1"/>
  <c r="I2035" i="5"/>
  <c r="J2035" i="5" s="1"/>
  <c r="F2105" i="30"/>
  <c r="I2105" i="30"/>
  <c r="L1708" i="29"/>
  <c r="N1708" i="29" s="1"/>
  <c r="P1708" i="29" s="1"/>
  <c r="K1708" i="29"/>
  <c r="M1708" i="29" s="1"/>
  <c r="O1708" i="29" s="1"/>
  <c r="F1708" i="29"/>
  <c r="L2004" i="29"/>
  <c r="N2004" i="29" s="1"/>
  <c r="P2004" i="29" s="1"/>
  <c r="F2004" i="29"/>
  <c r="K2004" i="29"/>
  <c r="M2004" i="29" s="1"/>
  <c r="O2004" i="29" s="1"/>
  <c r="L1949" i="29"/>
  <c r="N1949" i="29" s="1"/>
  <c r="P1949" i="29" s="1"/>
  <c r="F1949" i="29"/>
  <c r="K1949" i="29"/>
  <c r="M1949" i="29" s="1"/>
  <c r="O1949" i="29" s="1"/>
  <c r="L2085" i="29"/>
  <c r="N2085" i="29" s="1"/>
  <c r="P2085" i="29" s="1"/>
  <c r="K2085" i="29"/>
  <c r="M2085" i="29" s="1"/>
  <c r="O2085" i="29" s="1"/>
  <c r="F2085" i="29"/>
  <c r="L1936" i="29"/>
  <c r="N1936" i="29" s="1"/>
  <c r="P1936" i="29" s="1"/>
  <c r="K1936" i="29"/>
  <c r="M1936" i="29" s="1"/>
  <c r="O1936" i="29" s="1"/>
  <c r="F1936" i="29"/>
  <c r="L1928" i="29"/>
  <c r="N1928" i="29" s="1"/>
  <c r="P1928" i="29" s="1"/>
  <c r="F1928" i="29"/>
  <c r="K1928" i="29"/>
  <c r="M1928" i="29" s="1"/>
  <c r="O1928" i="29" s="1"/>
  <c r="K2177" i="29"/>
  <c r="M2177" i="29" s="1"/>
  <c r="O2177" i="29" s="1"/>
  <c r="L2177" i="29"/>
  <c r="N2177" i="29" s="1"/>
  <c r="P2177" i="29" s="1"/>
  <c r="F2177" i="29"/>
  <c r="L2165" i="29"/>
  <c r="N2165" i="29" s="1"/>
  <c r="P2165" i="29" s="1"/>
  <c r="K2165" i="29"/>
  <c r="M2165" i="29" s="1"/>
  <c r="O2165" i="29" s="1"/>
  <c r="F2165" i="29"/>
  <c r="L2009" i="29"/>
  <c r="N2009" i="29" s="1"/>
  <c r="P2009" i="29" s="1"/>
  <c r="K2009" i="29"/>
  <c r="M2009" i="29" s="1"/>
  <c r="O2009" i="29" s="1"/>
  <c r="F2009" i="29"/>
  <c r="L2152" i="29"/>
  <c r="N2152" i="29" s="1"/>
  <c r="P2152" i="29" s="1"/>
  <c r="K2152" i="29"/>
  <c r="M2152" i="29" s="1"/>
  <c r="O2152" i="29" s="1"/>
  <c r="F2152" i="29"/>
  <c r="L1974" i="29"/>
  <c r="N1974" i="29" s="1"/>
  <c r="P1974" i="29" s="1"/>
  <c r="F1974" i="29"/>
  <c r="K1974" i="29"/>
  <c r="M1974" i="29" s="1"/>
  <c r="O1974" i="29" s="1"/>
  <c r="L2109" i="29"/>
  <c r="N2109" i="29" s="1"/>
  <c r="P2109" i="29" s="1"/>
  <c r="F2109" i="29"/>
  <c r="K2109" i="29"/>
  <c r="M2109" i="29" s="1"/>
  <c r="O2109" i="29" s="1"/>
  <c r="L2091" i="29"/>
  <c r="N2091" i="29" s="1"/>
  <c r="P2091" i="29" s="1"/>
  <c r="F2091" i="29"/>
  <c r="K2091" i="29"/>
  <c r="M2091" i="29" s="1"/>
  <c r="O2091" i="29" s="1"/>
  <c r="L1957" i="29"/>
  <c r="N1957" i="29" s="1"/>
  <c r="P1957" i="29" s="1"/>
  <c r="F1957" i="29"/>
  <c r="K1957" i="29"/>
  <c r="M1957" i="29" s="1"/>
  <c r="O1957" i="29" s="1"/>
  <c r="L1942" i="29"/>
  <c r="N1942" i="29" s="1"/>
  <c r="P1942" i="29" s="1"/>
  <c r="K1942" i="29"/>
  <c r="M1942" i="29" s="1"/>
  <c r="O1942" i="29" s="1"/>
  <c r="F1942" i="29"/>
  <c r="L1976" i="29"/>
  <c r="N1976" i="29" s="1"/>
  <c r="P1976" i="29" s="1"/>
  <c r="K1976" i="29"/>
  <c r="M1976" i="29" s="1"/>
  <c r="O1976" i="29" s="1"/>
  <c r="F1976" i="29"/>
  <c r="L1927" i="29"/>
  <c r="N1927" i="29" s="1"/>
  <c r="P1927" i="29" s="1"/>
  <c r="F1927" i="29"/>
  <c r="K1927" i="29"/>
  <c r="M1927" i="29" s="1"/>
  <c r="O1927" i="29" s="1"/>
  <c r="L2033" i="29"/>
  <c r="N2033" i="29" s="1"/>
  <c r="P2033" i="29" s="1"/>
  <c r="F2033" i="29"/>
  <c r="K2033" i="29"/>
  <c r="M2033" i="29" s="1"/>
  <c r="O2033" i="29" s="1"/>
  <c r="L2021" i="29"/>
  <c r="N2021" i="29" s="1"/>
  <c r="P2021" i="29" s="1"/>
  <c r="K2021" i="29"/>
  <c r="M2021" i="29" s="1"/>
  <c r="O2021" i="29" s="1"/>
  <c r="F2021" i="29"/>
  <c r="L2164" i="29"/>
  <c r="N2164" i="29" s="1"/>
  <c r="P2164" i="29" s="1"/>
  <c r="F2164" i="29"/>
  <c r="K2164" i="29"/>
  <c r="M2164" i="29" s="1"/>
  <c r="O2164" i="29" s="1"/>
  <c r="L2008" i="29"/>
  <c r="N2008" i="29" s="1"/>
  <c r="P2008" i="29" s="1"/>
  <c r="K2008" i="29"/>
  <c r="M2008" i="29" s="1"/>
  <c r="O2008" i="29" s="1"/>
  <c r="F2008" i="29"/>
  <c r="L1985" i="29"/>
  <c r="N1985" i="29" s="1"/>
  <c r="P1985" i="29" s="1"/>
  <c r="K1985" i="29"/>
  <c r="M1985" i="29" s="1"/>
  <c r="O1985" i="29" s="1"/>
  <c r="F1985" i="29"/>
  <c r="K2117" i="29"/>
  <c r="M2117" i="29" s="1"/>
  <c r="O2117" i="29" s="1"/>
  <c r="L2117" i="29"/>
  <c r="N2117" i="29" s="1"/>
  <c r="P2117" i="29" s="1"/>
  <c r="F2117" i="29"/>
  <c r="L1702" i="29"/>
  <c r="N1702" i="29" s="1"/>
  <c r="P1702" i="29" s="1"/>
  <c r="K1702" i="29"/>
  <c r="M1702" i="29" s="1"/>
  <c r="O1702" i="29" s="1"/>
  <c r="F1702" i="29"/>
  <c r="K2133" i="29"/>
  <c r="M2133" i="29" s="1"/>
  <c r="O2133" i="29" s="1"/>
  <c r="F2133" i="29"/>
  <c r="L2133" i="29"/>
  <c r="N2133" i="29" s="1"/>
  <c r="P2133" i="29" s="1"/>
  <c r="L1724" i="29"/>
  <c r="N1724" i="29" s="1"/>
  <c r="P1724" i="29" s="1"/>
  <c r="F1724" i="29"/>
  <c r="K1724" i="29"/>
  <c r="M1724" i="29" s="1"/>
  <c r="O1724" i="29" s="1"/>
  <c r="E1237" i="30"/>
  <c r="E1238" i="29"/>
  <c r="E1864" i="30"/>
  <c r="E1865" i="29"/>
  <c r="E1466" i="30"/>
  <c r="E1467" i="29"/>
  <c r="L1993" i="29"/>
  <c r="N1993" i="29" s="1"/>
  <c r="P1993" i="29" s="1"/>
  <c r="K1993" i="29"/>
  <c r="M1993" i="29" s="1"/>
  <c r="O1993" i="29" s="1"/>
  <c r="F1993" i="29"/>
  <c r="E1166" i="30"/>
  <c r="E1167" i="29"/>
  <c r="E1238" i="30"/>
  <c r="E1239" i="29"/>
  <c r="E1310" i="30"/>
  <c r="E1311" i="29"/>
  <c r="E1432" i="30"/>
  <c r="E1433" i="29"/>
  <c r="E1816" i="30"/>
  <c r="E1817" i="29"/>
  <c r="E1609" i="30"/>
  <c r="E1610" i="29"/>
  <c r="E1443" i="30"/>
  <c r="E1444" i="29"/>
  <c r="E1404" i="30"/>
  <c r="E1405" i="29"/>
  <c r="E1160" i="30"/>
  <c r="E1161" i="29"/>
  <c r="E1219" i="30"/>
  <c r="E1220" i="29"/>
  <c r="E1291" i="30"/>
  <c r="E1292" i="29"/>
  <c r="E1791" i="30"/>
  <c r="E1792" i="29"/>
  <c r="E1689" i="30"/>
  <c r="E1690" i="29"/>
  <c r="E1586" i="30"/>
  <c r="E1587" i="29"/>
  <c r="E1148" i="30"/>
  <c r="E1149" i="29"/>
  <c r="E1208" i="30"/>
  <c r="E1209" i="29"/>
  <c r="E1268" i="30"/>
  <c r="E1269" i="29"/>
  <c r="E1328" i="30"/>
  <c r="E1329" i="29"/>
  <c r="E1878" i="30"/>
  <c r="E1879" i="29"/>
  <c r="E1504" i="30"/>
  <c r="E1505" i="29"/>
  <c r="E1744" i="30"/>
  <c r="E1745" i="29"/>
  <c r="E1833" i="30"/>
  <c r="E1834" i="29"/>
  <c r="E1537" i="30"/>
  <c r="E1538" i="29"/>
  <c r="E1589" i="30"/>
  <c r="E1590" i="29"/>
  <c r="E1467" i="30"/>
  <c r="E1468" i="29"/>
  <c r="E1889" i="30"/>
  <c r="E1890" i="29"/>
  <c r="E1476" i="30"/>
  <c r="E1477" i="29"/>
  <c r="E1668" i="30"/>
  <c r="E1669" i="29"/>
  <c r="E1582" i="30"/>
  <c r="E1583" i="29"/>
  <c r="E1822" i="30"/>
  <c r="E1823" i="29"/>
  <c r="E1104" i="30"/>
  <c r="E1105" i="29"/>
  <c r="E1116" i="30"/>
  <c r="E1117" i="29"/>
  <c r="E1128" i="30"/>
  <c r="E1129" i="29"/>
  <c r="E1140" i="30"/>
  <c r="E1141" i="29"/>
  <c r="E1152" i="30"/>
  <c r="E1153" i="29"/>
  <c r="E1164" i="30"/>
  <c r="E1165" i="29"/>
  <c r="E1176" i="30"/>
  <c r="E1177" i="29"/>
  <c r="E1188" i="30"/>
  <c r="E1189" i="29"/>
  <c r="E1200" i="30"/>
  <c r="E1201" i="29"/>
  <c r="E1212" i="30"/>
  <c r="E1213" i="29"/>
  <c r="E1224" i="30"/>
  <c r="E1225" i="29"/>
  <c r="E1236" i="30"/>
  <c r="E1237" i="29"/>
  <c r="E1248" i="30"/>
  <c r="E1249" i="29"/>
  <c r="E1260" i="30"/>
  <c r="E1261" i="29"/>
  <c r="E1272" i="30"/>
  <c r="E1273" i="29"/>
  <c r="E1284" i="30"/>
  <c r="E1285" i="29"/>
  <c r="E1296" i="30"/>
  <c r="E1297" i="29"/>
  <c r="E1308" i="30"/>
  <c r="E1309" i="29"/>
  <c r="E1320" i="30"/>
  <c r="E1321" i="29"/>
  <c r="E1332" i="30"/>
  <c r="E1333" i="29"/>
  <c r="E1344" i="30"/>
  <c r="E1345" i="29"/>
  <c r="E1677" i="30"/>
  <c r="E1678" i="29"/>
  <c r="E1862" i="30"/>
  <c r="E1863" i="29"/>
  <c r="E1886" i="30"/>
  <c r="E1887" i="29"/>
  <c r="E1910" i="30"/>
  <c r="E1911" i="29"/>
  <c r="E1376" i="30"/>
  <c r="E1377" i="29"/>
  <c r="E1424" i="30"/>
  <c r="E1425" i="29"/>
  <c r="E1472" i="30"/>
  <c r="E1473" i="29"/>
  <c r="E1520" i="30"/>
  <c r="E1521" i="29"/>
  <c r="E1568" i="30"/>
  <c r="E1569" i="29"/>
  <c r="E1616" i="30"/>
  <c r="E1617" i="29"/>
  <c r="E1664" i="30"/>
  <c r="E1665" i="29"/>
  <c r="E1712" i="30"/>
  <c r="E1713" i="29"/>
  <c r="E1760" i="30"/>
  <c r="E1761" i="29"/>
  <c r="E1808" i="30"/>
  <c r="E1809" i="29"/>
  <c r="E1856" i="30"/>
  <c r="E1857" i="29"/>
  <c r="E1705" i="30"/>
  <c r="E1706" i="29"/>
  <c r="E1361" i="30"/>
  <c r="E1362" i="29"/>
  <c r="E1409" i="30"/>
  <c r="E1410" i="29"/>
  <c r="E1457" i="30"/>
  <c r="E1458" i="29"/>
  <c r="E1505" i="30"/>
  <c r="E1506" i="29"/>
  <c r="E1553" i="30"/>
  <c r="E1554" i="29"/>
  <c r="E1601" i="30"/>
  <c r="E1602" i="29"/>
  <c r="E1645" i="30"/>
  <c r="E1646" i="29"/>
  <c r="E1541" i="30"/>
  <c r="F1541" i="30" s="1"/>
  <c r="E1542" i="29"/>
  <c r="E1637" i="30"/>
  <c r="E1638" i="29"/>
  <c r="E1773" i="30"/>
  <c r="E1774" i="29"/>
  <c r="E1387" i="30"/>
  <c r="E1388" i="29"/>
  <c r="E1435" i="30"/>
  <c r="E1436" i="29"/>
  <c r="E1483" i="30"/>
  <c r="E1484" i="29"/>
  <c r="E1531" i="30"/>
  <c r="E1532" i="29"/>
  <c r="E1579" i="30"/>
  <c r="E1580" i="29"/>
  <c r="E1627" i="30"/>
  <c r="E1628" i="29"/>
  <c r="E1675" i="30"/>
  <c r="E1676" i="29"/>
  <c r="E1357" i="30"/>
  <c r="E1358" i="29"/>
  <c r="E1767" i="30"/>
  <c r="E1768" i="29"/>
  <c r="E1873" i="30"/>
  <c r="E1874" i="29"/>
  <c r="E1897" i="30"/>
  <c r="E1898" i="29"/>
  <c r="E1921" i="30"/>
  <c r="E1922" i="29"/>
  <c r="E1396" i="30"/>
  <c r="F1396" i="30" s="1"/>
  <c r="E1397" i="29"/>
  <c r="E1444" i="30"/>
  <c r="E1445" i="29"/>
  <c r="E1492" i="30"/>
  <c r="E1493" i="29"/>
  <c r="E1540" i="30"/>
  <c r="E1541" i="29"/>
  <c r="E1588" i="30"/>
  <c r="E1589" i="29"/>
  <c r="E1636" i="30"/>
  <c r="E1637" i="29"/>
  <c r="E1684" i="30"/>
  <c r="E1685" i="29"/>
  <c r="E1732" i="30"/>
  <c r="E1733" i="29"/>
  <c r="E1780" i="30"/>
  <c r="E1781" i="29"/>
  <c r="E1828" i="30"/>
  <c r="E1829" i="29"/>
  <c r="E1461" i="30"/>
  <c r="E1462" i="29"/>
  <c r="E1358" i="30"/>
  <c r="E1359" i="29"/>
  <c r="E1406" i="30"/>
  <c r="E1407" i="29"/>
  <c r="E1454" i="30"/>
  <c r="E1455" i="29"/>
  <c r="E1502" i="30"/>
  <c r="E1503" i="29"/>
  <c r="E1550" i="30"/>
  <c r="E1551" i="29"/>
  <c r="E1598" i="30"/>
  <c r="E1599" i="29"/>
  <c r="E1646" i="30"/>
  <c r="E1647" i="29"/>
  <c r="E1694" i="30"/>
  <c r="E1695" i="29"/>
  <c r="E1742" i="30"/>
  <c r="E1743" i="29"/>
  <c r="E1790" i="30"/>
  <c r="E1791" i="29"/>
  <c r="E1838" i="30"/>
  <c r="E1839" i="29"/>
  <c r="E1621" i="30"/>
  <c r="E1622" i="29"/>
  <c r="E1647" i="30"/>
  <c r="E1648" i="29"/>
  <c r="I2020" i="5"/>
  <c r="J2020" i="5" s="1"/>
  <c r="K2020" i="5" s="1"/>
  <c r="I1960" i="5"/>
  <c r="J1960" i="5" s="1"/>
  <c r="F1960" i="5"/>
  <c r="H1960" i="5" s="1"/>
  <c r="F1926" i="5"/>
  <c r="H1926" i="5" s="1"/>
  <c r="I1926" i="5"/>
  <c r="J1926" i="5" s="1"/>
  <c r="H1707" i="30"/>
  <c r="L2087" i="29"/>
  <c r="N2087" i="29" s="1"/>
  <c r="P2087" i="29" s="1"/>
  <c r="K2087" i="29"/>
  <c r="M2087" i="29" s="1"/>
  <c r="O2087" i="29" s="1"/>
  <c r="F2087" i="29"/>
  <c r="L2113" i="29"/>
  <c r="N2113" i="29" s="1"/>
  <c r="P2113" i="29" s="1"/>
  <c r="F2113" i="29"/>
  <c r="K2113" i="29"/>
  <c r="M2113" i="29" s="1"/>
  <c r="O2113" i="29" s="1"/>
  <c r="L1953" i="29"/>
  <c r="N1953" i="29" s="1"/>
  <c r="P1953" i="29" s="1"/>
  <c r="F1953" i="29"/>
  <c r="K1953" i="29"/>
  <c r="M1953" i="29" s="1"/>
  <c r="O1953" i="29" s="1"/>
  <c r="L1956" i="29"/>
  <c r="N1956" i="29" s="1"/>
  <c r="P1956" i="29" s="1"/>
  <c r="F1956" i="29"/>
  <c r="K1956" i="29"/>
  <c r="M1956" i="29" s="1"/>
  <c r="O1956" i="29" s="1"/>
  <c r="L2169" i="29"/>
  <c r="N2169" i="29" s="1"/>
  <c r="P2169" i="29" s="1"/>
  <c r="F2169" i="29"/>
  <c r="K2169" i="29"/>
  <c r="M2169" i="29" s="1"/>
  <c r="O2169" i="29" s="1"/>
  <c r="L2061" i="29"/>
  <c r="N2061" i="29" s="1"/>
  <c r="P2061" i="29" s="1"/>
  <c r="F2061" i="29"/>
  <c r="K2061" i="29"/>
  <c r="M2061" i="29" s="1"/>
  <c r="O2061" i="29" s="1"/>
  <c r="L1940" i="29"/>
  <c r="N1940" i="29" s="1"/>
  <c r="P1940" i="29" s="1"/>
  <c r="F1940" i="29"/>
  <c r="K1940" i="29"/>
  <c r="M1940" i="29" s="1"/>
  <c r="O1940" i="29" s="1"/>
  <c r="L2194" i="29"/>
  <c r="N2194" i="29" s="1"/>
  <c r="P2194" i="29" s="1"/>
  <c r="K2194" i="29"/>
  <c r="M2194" i="29" s="1"/>
  <c r="O2194" i="29" s="1"/>
  <c r="F2194" i="29"/>
  <c r="L1966" i="29"/>
  <c r="N1966" i="29" s="1"/>
  <c r="P1966" i="29" s="1"/>
  <c r="K1966" i="29"/>
  <c r="M1966" i="29" s="1"/>
  <c r="O1966" i="29" s="1"/>
  <c r="F1966" i="29"/>
  <c r="L2023" i="29"/>
  <c r="N2023" i="29" s="1"/>
  <c r="P2023" i="29" s="1"/>
  <c r="K2023" i="29"/>
  <c r="M2023" i="29" s="1"/>
  <c r="O2023" i="29" s="1"/>
  <c r="F2023" i="29"/>
  <c r="L1996" i="29"/>
  <c r="N1996" i="29" s="1"/>
  <c r="P1996" i="29" s="1"/>
  <c r="F1996" i="29"/>
  <c r="K1996" i="29"/>
  <c r="M1996" i="29" s="1"/>
  <c r="O1996" i="29" s="1"/>
  <c r="L1981" i="29"/>
  <c r="N1981" i="29" s="1"/>
  <c r="P1981" i="29" s="1"/>
  <c r="F1981" i="29"/>
  <c r="K1981" i="29"/>
  <c r="M1981" i="29" s="1"/>
  <c r="O1981" i="29" s="1"/>
  <c r="I1835" i="30"/>
  <c r="F1835" i="30"/>
  <c r="L2159" i="29"/>
  <c r="N2159" i="29" s="1"/>
  <c r="P2159" i="29" s="1"/>
  <c r="K2159" i="29"/>
  <c r="M2159" i="29" s="1"/>
  <c r="O2159" i="29" s="1"/>
  <c r="F2159" i="29"/>
  <c r="L2156" i="29"/>
  <c r="N2156" i="29" s="1"/>
  <c r="P2156" i="29" s="1"/>
  <c r="F2156" i="29"/>
  <c r="K2156" i="29"/>
  <c r="M2156" i="29" s="1"/>
  <c r="O2156" i="29" s="1"/>
  <c r="L2050" i="29"/>
  <c r="N2050" i="29" s="1"/>
  <c r="P2050" i="29" s="1"/>
  <c r="K2050" i="29"/>
  <c r="M2050" i="29" s="1"/>
  <c r="O2050" i="29" s="1"/>
  <c r="F2050" i="29"/>
  <c r="L1986" i="29"/>
  <c r="N1986" i="29" s="1"/>
  <c r="P1986" i="29" s="1"/>
  <c r="F1986" i="29"/>
  <c r="K1986" i="29"/>
  <c r="M1986" i="29" s="1"/>
  <c r="O1986" i="29" s="1"/>
  <c r="L2197" i="29"/>
  <c r="N2197" i="29" s="1"/>
  <c r="P2197" i="29" s="1"/>
  <c r="K2197" i="29"/>
  <c r="M2197" i="29" s="1"/>
  <c r="O2197" i="29" s="1"/>
  <c r="F2197" i="29"/>
  <c r="L2034" i="29"/>
  <c r="N2034" i="29" s="1"/>
  <c r="P2034" i="29" s="1"/>
  <c r="K2034" i="29"/>
  <c r="M2034" i="29" s="1"/>
  <c r="O2034" i="29" s="1"/>
  <c r="F2034" i="29"/>
  <c r="L2025" i="29"/>
  <c r="N2025" i="29" s="1"/>
  <c r="P2025" i="29" s="1"/>
  <c r="F2025" i="29"/>
  <c r="K2025" i="29"/>
  <c r="M2025" i="29" s="1"/>
  <c r="O2025" i="29" s="1"/>
  <c r="L2150" i="29"/>
  <c r="N2150" i="29" s="1"/>
  <c r="P2150" i="29" s="1"/>
  <c r="K2150" i="29"/>
  <c r="M2150" i="29" s="1"/>
  <c r="O2150" i="29" s="1"/>
  <c r="F2150" i="29"/>
  <c r="L1994" i="29"/>
  <c r="N1994" i="29" s="1"/>
  <c r="P1994" i="29" s="1"/>
  <c r="F1994" i="29"/>
  <c r="K1994" i="29"/>
  <c r="M1994" i="29" s="1"/>
  <c r="O1994" i="29" s="1"/>
  <c r="K2024" i="29"/>
  <c r="M2024" i="29" s="1"/>
  <c r="O2024" i="29" s="1"/>
  <c r="F2024" i="29"/>
  <c r="L2024" i="29"/>
  <c r="N2024" i="29" s="1"/>
  <c r="P2024" i="29" s="1"/>
  <c r="F2122" i="30"/>
  <c r="I2122" i="30"/>
  <c r="I2135" i="30"/>
  <c r="F2135" i="30"/>
  <c r="F1717" i="30"/>
  <c r="I1717" i="30"/>
  <c r="L2043" i="29"/>
  <c r="N2043" i="29" s="1"/>
  <c r="P2043" i="29" s="1"/>
  <c r="F2043" i="29"/>
  <c r="K2043" i="29"/>
  <c r="M2043" i="29" s="1"/>
  <c r="O2043" i="29" s="1"/>
  <c r="L1946" i="29"/>
  <c r="N1946" i="29" s="1"/>
  <c r="P1946" i="29" s="1"/>
  <c r="F1946" i="29"/>
  <c r="K1946" i="29"/>
  <c r="M1946" i="29" s="1"/>
  <c r="O1946" i="29" s="1"/>
  <c r="K2092" i="29"/>
  <c r="M2092" i="29" s="1"/>
  <c r="O2092" i="29" s="1"/>
  <c r="L2092" i="29"/>
  <c r="N2092" i="29" s="1"/>
  <c r="P2092" i="29" s="1"/>
  <c r="F2092" i="29"/>
  <c r="L2160" i="29"/>
  <c r="N2160" i="29" s="1"/>
  <c r="P2160" i="29" s="1"/>
  <c r="F2160" i="29"/>
  <c r="K2160" i="29"/>
  <c r="M2160" i="29" s="1"/>
  <c r="O2160" i="29" s="1"/>
  <c r="L1955" i="29"/>
  <c r="N1955" i="29" s="1"/>
  <c r="P1955" i="29" s="1"/>
  <c r="F1955" i="29"/>
  <c r="K1955" i="29"/>
  <c r="M1955" i="29" s="1"/>
  <c r="O1955" i="29" s="1"/>
  <c r="L2030" i="29"/>
  <c r="N2030" i="29" s="1"/>
  <c r="P2030" i="29" s="1"/>
  <c r="K2030" i="29"/>
  <c r="M2030" i="29" s="1"/>
  <c r="O2030" i="29" s="1"/>
  <c r="F2030" i="29"/>
  <c r="L2170" i="29"/>
  <c r="N2170" i="29" s="1"/>
  <c r="P2170" i="29" s="1"/>
  <c r="K2170" i="29"/>
  <c r="M2170" i="29" s="1"/>
  <c r="O2170" i="29" s="1"/>
  <c r="F2170" i="29"/>
  <c r="L2028" i="29"/>
  <c r="N2028" i="29" s="1"/>
  <c r="P2028" i="29" s="1"/>
  <c r="F2028" i="29"/>
  <c r="K2028" i="29"/>
  <c r="M2028" i="29" s="1"/>
  <c r="O2028" i="29" s="1"/>
  <c r="L2011" i="29"/>
  <c r="N2011" i="29" s="1"/>
  <c r="P2011" i="29" s="1"/>
  <c r="F2011" i="29"/>
  <c r="K2011" i="29"/>
  <c r="M2011" i="29" s="1"/>
  <c r="O2011" i="29" s="1"/>
  <c r="L1959" i="29"/>
  <c r="N1959" i="29" s="1"/>
  <c r="P1959" i="29" s="1"/>
  <c r="K1959" i="29"/>
  <c r="M1959" i="29" s="1"/>
  <c r="O1959" i="29" s="1"/>
  <c r="F1959" i="29"/>
  <c r="I1707" i="30"/>
  <c r="F2003" i="30"/>
  <c r="I2003" i="30"/>
  <c r="I1948" i="30"/>
  <c r="F1948" i="30"/>
  <c r="I2084" i="30"/>
  <c r="F2084" i="30"/>
  <c r="F1935" i="30"/>
  <c r="I1935" i="30"/>
  <c r="I1927" i="30"/>
  <c r="F1927" i="30"/>
  <c r="F2176" i="30"/>
  <c r="I2176" i="30"/>
  <c r="I2164" i="30"/>
  <c r="F2164" i="30"/>
  <c r="F2008" i="30"/>
  <c r="I2008" i="30"/>
  <c r="F2151" i="30"/>
  <c r="I2151" i="30"/>
  <c r="I1973" i="30"/>
  <c r="F1973" i="30"/>
  <c r="I2108" i="30"/>
  <c r="F2108" i="30"/>
  <c r="I2090" i="30"/>
  <c r="F2090" i="30"/>
  <c r="F1956" i="30"/>
  <c r="I1956" i="30"/>
  <c r="I1941" i="30"/>
  <c r="F1941" i="30"/>
  <c r="F1975" i="30"/>
  <c r="I1975" i="30"/>
  <c r="F1926" i="30"/>
  <c r="I1926" i="30"/>
  <c r="F2032" i="30"/>
  <c r="I2032" i="30"/>
  <c r="F2020" i="30"/>
  <c r="I2020" i="30"/>
  <c r="F2163" i="30"/>
  <c r="I2163" i="30"/>
  <c r="I2007" i="30"/>
  <c r="F2007" i="30"/>
  <c r="I1984" i="30"/>
  <c r="F1984" i="30"/>
  <c r="F2116" i="30"/>
  <c r="I2116" i="30"/>
  <c r="F1701" i="30"/>
  <c r="I1701" i="30"/>
  <c r="I2132" i="30"/>
  <c r="F2132" i="30"/>
  <c r="I1723" i="30"/>
  <c r="F1723" i="30"/>
  <c r="E1106" i="30"/>
  <c r="E1107" i="29"/>
  <c r="E1297" i="30"/>
  <c r="E1298" i="29"/>
  <c r="E1370" i="30"/>
  <c r="E1371" i="29"/>
  <c r="E1899" i="30"/>
  <c r="E1900" i="29"/>
  <c r="E1653" i="30"/>
  <c r="E1654" i="29"/>
  <c r="L2077" i="29"/>
  <c r="N2077" i="29" s="1"/>
  <c r="P2077" i="29" s="1"/>
  <c r="K2077" i="29"/>
  <c r="M2077" i="29" s="1"/>
  <c r="O2077" i="29" s="1"/>
  <c r="F2077" i="29"/>
  <c r="F2086" i="30"/>
  <c r="I2086" i="30"/>
  <c r="I2112" i="30"/>
  <c r="F2112" i="30"/>
  <c r="F1952" i="30"/>
  <c r="I1952" i="30"/>
  <c r="I1955" i="30"/>
  <c r="F1955" i="30"/>
  <c r="F2168" i="30"/>
  <c r="I2168" i="30"/>
  <c r="F2060" i="30"/>
  <c r="I2060" i="30"/>
  <c r="F1939" i="30"/>
  <c r="I1939" i="30"/>
  <c r="I2193" i="30"/>
  <c r="F2193" i="30"/>
  <c r="F1965" i="30"/>
  <c r="I1965" i="30"/>
  <c r="F2022" i="30"/>
  <c r="I2022" i="30"/>
  <c r="F1995" i="30"/>
  <c r="I1995" i="30"/>
  <c r="I1980" i="30"/>
  <c r="F1980" i="30"/>
  <c r="L2135" i="29"/>
  <c r="N2135" i="29" s="1"/>
  <c r="P2135" i="29" s="1"/>
  <c r="F2135" i="29"/>
  <c r="K2135" i="29"/>
  <c r="M2135" i="29" s="1"/>
  <c r="O2135" i="29" s="1"/>
  <c r="L2072" i="29"/>
  <c r="N2072" i="29" s="1"/>
  <c r="P2072" i="29" s="1"/>
  <c r="F2072" i="29"/>
  <c r="K2072" i="29"/>
  <c r="M2072" i="29" s="1"/>
  <c r="O2072" i="29" s="1"/>
  <c r="F2158" i="30"/>
  <c r="I2158" i="30"/>
  <c r="I2155" i="30"/>
  <c r="F2155" i="30"/>
  <c r="I2049" i="30"/>
  <c r="F2049" i="30"/>
  <c r="I1985" i="30"/>
  <c r="F1985" i="30"/>
  <c r="I2196" i="30"/>
  <c r="F2196" i="30"/>
  <c r="F2033" i="30"/>
  <c r="I2033" i="30"/>
  <c r="F2024" i="30"/>
  <c r="I2024" i="30"/>
  <c r="I2149" i="30"/>
  <c r="F2149" i="30"/>
  <c r="F1993" i="30"/>
  <c r="I1993" i="30"/>
  <c r="F2023" i="30"/>
  <c r="I2023" i="30"/>
  <c r="L1730" i="29"/>
  <c r="N1730" i="29" s="1"/>
  <c r="P1730" i="29" s="1"/>
  <c r="K1730" i="29"/>
  <c r="M1730" i="29" s="1"/>
  <c r="O1730" i="29" s="1"/>
  <c r="F1730" i="29"/>
  <c r="I2042" i="30"/>
  <c r="F2042" i="30"/>
  <c r="I1945" i="30"/>
  <c r="F1945" i="30"/>
  <c r="I2091" i="30"/>
  <c r="F2091" i="30"/>
  <c r="I2159" i="30"/>
  <c r="F2159" i="30"/>
  <c r="I1954" i="30"/>
  <c r="F1954" i="30"/>
  <c r="I2029" i="30"/>
  <c r="F2029" i="30"/>
  <c r="I2169" i="30"/>
  <c r="F2169" i="30"/>
  <c r="I2027" i="30"/>
  <c r="F2027" i="30"/>
  <c r="I2010" i="30"/>
  <c r="F2010" i="30"/>
  <c r="F1958" i="30"/>
  <c r="I1958" i="30"/>
  <c r="L2098" i="29"/>
  <c r="N2098" i="29" s="1"/>
  <c r="P2098" i="29" s="1"/>
  <c r="K2098" i="29"/>
  <c r="M2098" i="29" s="1"/>
  <c r="O2098" i="29" s="1"/>
  <c r="F2098" i="29"/>
  <c r="D2207" i="29"/>
  <c r="C2207" i="29" s="1"/>
  <c r="K1756" i="29"/>
  <c r="M1756" i="29" s="1"/>
  <c r="O1756" i="29" s="1"/>
  <c r="L1756" i="29"/>
  <c r="N1756" i="29" s="1"/>
  <c r="P1756" i="29" s="1"/>
  <c r="F1756" i="29"/>
  <c r="F2001" i="5"/>
  <c r="H2001" i="5" s="1"/>
  <c r="I2001" i="5"/>
  <c r="J2001" i="5" s="1"/>
  <c r="L2001" i="5" s="1"/>
  <c r="F1933" i="5"/>
  <c r="H1933" i="5" s="1"/>
  <c r="I1933" i="5"/>
  <c r="J1933" i="5" s="1"/>
  <c r="F1925" i="5"/>
  <c r="H1925" i="5" s="1"/>
  <c r="I1925" i="5"/>
  <c r="J1925" i="5" s="1"/>
  <c r="K1925" i="5" s="1"/>
  <c r="L1750" i="29"/>
  <c r="N1750" i="29" s="1"/>
  <c r="P1750" i="29" s="1"/>
  <c r="F1750" i="29"/>
  <c r="K1750" i="29"/>
  <c r="M1750" i="29" s="1"/>
  <c r="O1750" i="29" s="1"/>
  <c r="L1772" i="29"/>
  <c r="N1772" i="29" s="1"/>
  <c r="P1772" i="29" s="1"/>
  <c r="K1772" i="29"/>
  <c r="M1772" i="29" s="1"/>
  <c r="O1772" i="29" s="1"/>
  <c r="F1772" i="29"/>
  <c r="E1141" i="30"/>
  <c r="E1142" i="29"/>
  <c r="E1888" i="30"/>
  <c r="E1889" i="29"/>
  <c r="E1805" i="30"/>
  <c r="E1806" i="29"/>
  <c r="E1914" i="30"/>
  <c r="E1915" i="29"/>
  <c r="D2206" i="30"/>
  <c r="C2206" i="30" s="1"/>
  <c r="I1755" i="30"/>
  <c r="F1755" i="30"/>
  <c r="L2083" i="29"/>
  <c r="N2083" i="29" s="1"/>
  <c r="P2083" i="29" s="1"/>
  <c r="K2083" i="29"/>
  <c r="M2083" i="29" s="1"/>
  <c r="O2083" i="29" s="1"/>
  <c r="F2083" i="29"/>
  <c r="L2101" i="29"/>
  <c r="N2101" i="29" s="1"/>
  <c r="P2101" i="29" s="1"/>
  <c r="K2101" i="29"/>
  <c r="M2101" i="29" s="1"/>
  <c r="O2101" i="29" s="1"/>
  <c r="F2101" i="29"/>
  <c r="L1948" i="29"/>
  <c r="N1948" i="29" s="1"/>
  <c r="P1948" i="29" s="1"/>
  <c r="F1948" i="29"/>
  <c r="K1948" i="29"/>
  <c r="M1948" i="29" s="1"/>
  <c r="O1948" i="29" s="1"/>
  <c r="L1944" i="29"/>
  <c r="N1944" i="29" s="1"/>
  <c r="P1944" i="29" s="1"/>
  <c r="F1944" i="29"/>
  <c r="K1944" i="29"/>
  <c r="M1944" i="29" s="1"/>
  <c r="O1944" i="29" s="1"/>
  <c r="L2049" i="29"/>
  <c r="N2049" i="29" s="1"/>
  <c r="P2049" i="29" s="1"/>
  <c r="K2049" i="29"/>
  <c r="M2049" i="29" s="1"/>
  <c r="O2049" i="29" s="1"/>
  <c r="F2049" i="29"/>
  <c r="L2185" i="29"/>
  <c r="N2185" i="29" s="1"/>
  <c r="P2185" i="29" s="1"/>
  <c r="F2185" i="29"/>
  <c r="K2185" i="29"/>
  <c r="M2185" i="29" s="1"/>
  <c r="O2185" i="29" s="1"/>
  <c r="L2018" i="29"/>
  <c r="N2018" i="29" s="1"/>
  <c r="P2018" i="29" s="1"/>
  <c r="F2018" i="29"/>
  <c r="K2018" i="29"/>
  <c r="M2018" i="29" s="1"/>
  <c r="O2018" i="29" s="1"/>
  <c r="F2161" i="29"/>
  <c r="L2161" i="29"/>
  <c r="N2161" i="29" s="1"/>
  <c r="P2161" i="29" s="1"/>
  <c r="K2161" i="29"/>
  <c r="M2161" i="29" s="1"/>
  <c r="O2161" i="29" s="1"/>
  <c r="L2005" i="29"/>
  <c r="N2005" i="29" s="1"/>
  <c r="P2005" i="29" s="1"/>
  <c r="F2005" i="29"/>
  <c r="K2005" i="29"/>
  <c r="M2005" i="29" s="1"/>
  <c r="O2005" i="29" s="1"/>
  <c r="L1962" i="29"/>
  <c r="N1962" i="29" s="1"/>
  <c r="P1962" i="29" s="1"/>
  <c r="K1962" i="29"/>
  <c r="M1962" i="29" s="1"/>
  <c r="O1962" i="29" s="1"/>
  <c r="F1962" i="29"/>
  <c r="L2154" i="29"/>
  <c r="N2154" i="29" s="1"/>
  <c r="P2154" i="29" s="1"/>
  <c r="K2154" i="29"/>
  <c r="M2154" i="29" s="1"/>
  <c r="O2154" i="29" s="1"/>
  <c r="F2154" i="29"/>
  <c r="L1650" i="29"/>
  <c r="N1650" i="29" s="1"/>
  <c r="P1650" i="29" s="1"/>
  <c r="K1650" i="29"/>
  <c r="M1650" i="29" s="1"/>
  <c r="O1650" i="29" s="1"/>
  <c r="F1650" i="29"/>
  <c r="L2015" i="29"/>
  <c r="N2015" i="29" s="1"/>
  <c r="P2015" i="29" s="1"/>
  <c r="K2015" i="29"/>
  <c r="M2015" i="29" s="1"/>
  <c r="O2015" i="29" s="1"/>
  <c r="F2015" i="29"/>
  <c r="K2191" i="29"/>
  <c r="M2191" i="29" s="1"/>
  <c r="O2191" i="29" s="1"/>
  <c r="L2191" i="29"/>
  <c r="N2191" i="29" s="1"/>
  <c r="P2191" i="29" s="1"/>
  <c r="F2191" i="29"/>
  <c r="L2100" i="29"/>
  <c r="N2100" i="29" s="1"/>
  <c r="P2100" i="29" s="1"/>
  <c r="F2100" i="29"/>
  <c r="K2100" i="29"/>
  <c r="M2100" i="29" s="1"/>
  <c r="O2100" i="29" s="1"/>
  <c r="L2111" i="29"/>
  <c r="N2111" i="29" s="1"/>
  <c r="P2111" i="29" s="1"/>
  <c r="F2111" i="29"/>
  <c r="K2111" i="29"/>
  <c r="M2111" i="29" s="1"/>
  <c r="O2111" i="29" s="1"/>
  <c r="L2053" i="29"/>
  <c r="N2053" i="29" s="1"/>
  <c r="P2053" i="29" s="1"/>
  <c r="F2053" i="29"/>
  <c r="K2053" i="29"/>
  <c r="M2053" i="29" s="1"/>
  <c r="O2053" i="29" s="1"/>
  <c r="L2041" i="29"/>
  <c r="N2041" i="29" s="1"/>
  <c r="P2041" i="29" s="1"/>
  <c r="F2041" i="29"/>
  <c r="K2041" i="29"/>
  <c r="M2041" i="29" s="1"/>
  <c r="O2041" i="29" s="1"/>
  <c r="L2173" i="29"/>
  <c r="N2173" i="29" s="1"/>
  <c r="P2173" i="29" s="1"/>
  <c r="K2173" i="29"/>
  <c r="M2173" i="29" s="1"/>
  <c r="O2173" i="29" s="1"/>
  <c r="F2173" i="29"/>
  <c r="L2017" i="29"/>
  <c r="N2017" i="29" s="1"/>
  <c r="P2017" i="29" s="1"/>
  <c r="F2017" i="29"/>
  <c r="K2017" i="29"/>
  <c r="M2017" i="29" s="1"/>
  <c r="O2017" i="29" s="1"/>
  <c r="L2143" i="29"/>
  <c r="N2143" i="29" s="1"/>
  <c r="P2143" i="29" s="1"/>
  <c r="K2143" i="29"/>
  <c r="M2143" i="29" s="1"/>
  <c r="O2143" i="29" s="1"/>
  <c r="F2143" i="29"/>
  <c r="L2137" i="29"/>
  <c r="N2137" i="29" s="1"/>
  <c r="P2137" i="29" s="1"/>
  <c r="F2137" i="29"/>
  <c r="K2137" i="29"/>
  <c r="M2137" i="29" s="1"/>
  <c r="O2137" i="29" s="1"/>
  <c r="L1970" i="29"/>
  <c r="N1970" i="29" s="1"/>
  <c r="P1970" i="29" s="1"/>
  <c r="K1970" i="29"/>
  <c r="M1970" i="29" s="1"/>
  <c r="O1970" i="29" s="1"/>
  <c r="F1970" i="29"/>
  <c r="F1749" i="30"/>
  <c r="I1749" i="30"/>
  <c r="L2171" i="29"/>
  <c r="N2171" i="29" s="1"/>
  <c r="P2171" i="29" s="1"/>
  <c r="F2171" i="29"/>
  <c r="K2171" i="29"/>
  <c r="M2171" i="29" s="1"/>
  <c r="O2171" i="29" s="1"/>
  <c r="I1771" i="30"/>
  <c r="F1771" i="30"/>
  <c r="E1153" i="30"/>
  <c r="E1154" i="29"/>
  <c r="E1261" i="30"/>
  <c r="E1262" i="29"/>
  <c r="E1912" i="30"/>
  <c r="E1913" i="29"/>
  <c r="E1418" i="30"/>
  <c r="E1419" i="29"/>
  <c r="E1802" i="30"/>
  <c r="E1803" i="29"/>
  <c r="E1447" i="30"/>
  <c r="E1448" i="29"/>
  <c r="L1960" i="29"/>
  <c r="N1960" i="29" s="1"/>
  <c r="P1960" i="29" s="1"/>
  <c r="K1960" i="29"/>
  <c r="M1960" i="29" s="1"/>
  <c r="O1960" i="29" s="1"/>
  <c r="F1960" i="29"/>
  <c r="E1226" i="30"/>
  <c r="E1227" i="29"/>
  <c r="E1369" i="30"/>
  <c r="E1370" i="29"/>
  <c r="E1397" i="30"/>
  <c r="E1398" i="29"/>
  <c r="E1356" i="30"/>
  <c r="E1357" i="29"/>
  <c r="E1548" i="30"/>
  <c r="E1549" i="29"/>
  <c r="E1788" i="30"/>
  <c r="E1789" i="29"/>
  <c r="E1510" i="30"/>
  <c r="E1511" i="29"/>
  <c r="E1702" i="30"/>
  <c r="E1703" i="29"/>
  <c r="I1933" i="30"/>
  <c r="F1933" i="30"/>
  <c r="F2019" i="30"/>
  <c r="I2019" i="30"/>
  <c r="K2115" i="29"/>
  <c r="M2115" i="29" s="1"/>
  <c r="O2115" i="29" s="1"/>
  <c r="L2115" i="29"/>
  <c r="N2115" i="29" s="1"/>
  <c r="P2115" i="29" s="1"/>
  <c r="F2115" i="29"/>
  <c r="I2097" i="30"/>
  <c r="F2097" i="30"/>
  <c r="E1107" i="30"/>
  <c r="E1108" i="29"/>
  <c r="E1131" i="30"/>
  <c r="E1132" i="29"/>
  <c r="E1155" i="30"/>
  <c r="E1156" i="29"/>
  <c r="E1179" i="30"/>
  <c r="E1180" i="29"/>
  <c r="E1203" i="30"/>
  <c r="E1204" i="29"/>
  <c r="E1227" i="30"/>
  <c r="E1228" i="29"/>
  <c r="E1251" i="30"/>
  <c r="E1252" i="29"/>
  <c r="E1275" i="30"/>
  <c r="E1276" i="29"/>
  <c r="E1299" i="30"/>
  <c r="E1300" i="29"/>
  <c r="E1323" i="30"/>
  <c r="E1324" i="29"/>
  <c r="E1347" i="30"/>
  <c r="E1348" i="29"/>
  <c r="E1868" i="30"/>
  <c r="E1869" i="29"/>
  <c r="E1892" i="30"/>
  <c r="E1893" i="29"/>
  <c r="E1753" i="30"/>
  <c r="E1754" i="29"/>
  <c r="E1661" i="30"/>
  <c r="E1662" i="29"/>
  <c r="E1715" i="30"/>
  <c r="E1716" i="29"/>
  <c r="E1378" i="30"/>
  <c r="E1379" i="29"/>
  <c r="E1426" i="30"/>
  <c r="E1427" i="29"/>
  <c r="E1474" i="30"/>
  <c r="E1475" i="29"/>
  <c r="E1522" i="30"/>
  <c r="E1523" i="29"/>
  <c r="E1570" i="30"/>
  <c r="E1571" i="29"/>
  <c r="E1618" i="30"/>
  <c r="E1619" i="29"/>
  <c r="E1666" i="30"/>
  <c r="E1667" i="29"/>
  <c r="E1714" i="30"/>
  <c r="E1715" i="29"/>
  <c r="E1762" i="30"/>
  <c r="E1763" i="29"/>
  <c r="E1810" i="30"/>
  <c r="E1811" i="29"/>
  <c r="E1837" i="30"/>
  <c r="E1838" i="29"/>
  <c r="E1815" i="30"/>
  <c r="E1816" i="29"/>
  <c r="E1879" i="30"/>
  <c r="E1880" i="29"/>
  <c r="E1903" i="30"/>
  <c r="E1904" i="29"/>
  <c r="E1669" i="30"/>
  <c r="E1670" i="29"/>
  <c r="E1359" i="30"/>
  <c r="E1360" i="29"/>
  <c r="E1407" i="30"/>
  <c r="E1408" i="29"/>
  <c r="E1455" i="30"/>
  <c r="E1456" i="29"/>
  <c r="E1503" i="30"/>
  <c r="E1504" i="29"/>
  <c r="E1551" i="30"/>
  <c r="E1552" i="29"/>
  <c r="E1599" i="30"/>
  <c r="E1600" i="29"/>
  <c r="I1983" i="5"/>
  <c r="J1983" i="5" s="1"/>
  <c r="F2157" i="5"/>
  <c r="H2157" i="5" s="1"/>
  <c r="I2022" i="5"/>
  <c r="J2022" i="5" s="1"/>
  <c r="L2022" i="5" s="1"/>
  <c r="I1984" i="5"/>
  <c r="J1984" i="5" s="1"/>
  <c r="F1984" i="5"/>
  <c r="H1984" i="5" s="1"/>
  <c r="F1957" i="5"/>
  <c r="H1957" i="5" s="1"/>
  <c r="I1957" i="5"/>
  <c r="J1957" i="5" s="1"/>
  <c r="K1957" i="5" s="1"/>
  <c r="F1931" i="5"/>
  <c r="H1931" i="5" s="1"/>
  <c r="I1931" i="5"/>
  <c r="J1931" i="5" s="1"/>
  <c r="K1931" i="5" s="1"/>
  <c r="L2151" i="29"/>
  <c r="N2151" i="29" s="1"/>
  <c r="P2151" i="29" s="1"/>
  <c r="F2151" i="29"/>
  <c r="K2151" i="29"/>
  <c r="M2151" i="29" s="1"/>
  <c r="O2151" i="29" s="1"/>
  <c r="L1947" i="29"/>
  <c r="N1947" i="29" s="1"/>
  <c r="P1947" i="29" s="1"/>
  <c r="K1947" i="29"/>
  <c r="M1947" i="29" s="1"/>
  <c r="O1947" i="29" s="1"/>
  <c r="F1947" i="29"/>
  <c r="L1935" i="29"/>
  <c r="N1935" i="29" s="1"/>
  <c r="P1935" i="29" s="1"/>
  <c r="F1935" i="29"/>
  <c r="K1935" i="29"/>
  <c r="M1935" i="29" s="1"/>
  <c r="O1935" i="29" s="1"/>
  <c r="F2081" i="29"/>
  <c r="L2081" i="29"/>
  <c r="N2081" i="29" s="1"/>
  <c r="P2081" i="29" s="1"/>
  <c r="K2081" i="29"/>
  <c r="M2081" i="29" s="1"/>
  <c r="O2081" i="29" s="1"/>
  <c r="L1951" i="29"/>
  <c r="N1951" i="29" s="1"/>
  <c r="P1951" i="29" s="1"/>
  <c r="F1951" i="29"/>
  <c r="K1951" i="29"/>
  <c r="M1951" i="29" s="1"/>
  <c r="O1951" i="29" s="1"/>
  <c r="L2119" i="29"/>
  <c r="N2119" i="29" s="1"/>
  <c r="P2119" i="29" s="1"/>
  <c r="F2119" i="29"/>
  <c r="K2119" i="29"/>
  <c r="M2119" i="29" s="1"/>
  <c r="O2119" i="29" s="1"/>
  <c r="L2178" i="29"/>
  <c r="N2178" i="29" s="1"/>
  <c r="P2178" i="29" s="1"/>
  <c r="K2178" i="29"/>
  <c r="M2178" i="29" s="1"/>
  <c r="O2178" i="29" s="1"/>
  <c r="F2178" i="29"/>
  <c r="L1931" i="29"/>
  <c r="N1931" i="29" s="1"/>
  <c r="P1931" i="29" s="1"/>
  <c r="K1931" i="29"/>
  <c r="M1931" i="29" s="1"/>
  <c r="O1931" i="29" s="1"/>
  <c r="F1931" i="29"/>
  <c r="L2013" i="29"/>
  <c r="N2013" i="29" s="1"/>
  <c r="P2013" i="29" s="1"/>
  <c r="K2013" i="29"/>
  <c r="M2013" i="29" s="1"/>
  <c r="O2013" i="29" s="1"/>
  <c r="F2013" i="29"/>
  <c r="L2094" i="29"/>
  <c r="N2094" i="29" s="1"/>
  <c r="P2094" i="29" s="1"/>
  <c r="F2094" i="29"/>
  <c r="K2094" i="29"/>
  <c r="M2094" i="29" s="1"/>
  <c r="O2094" i="29" s="1"/>
  <c r="L2070" i="29"/>
  <c r="N2070" i="29" s="1"/>
  <c r="P2070" i="29" s="1"/>
  <c r="F2070" i="29"/>
  <c r="K2070" i="29"/>
  <c r="M2070" i="29" s="1"/>
  <c r="O2070" i="29" s="1"/>
  <c r="L2102" i="29"/>
  <c r="N2102" i="29" s="1"/>
  <c r="P2102" i="29" s="1"/>
  <c r="K2102" i="29"/>
  <c r="M2102" i="29" s="1"/>
  <c r="O2102" i="29" s="1"/>
  <c r="F2102" i="29"/>
  <c r="L1975" i="29"/>
  <c r="N1975" i="29" s="1"/>
  <c r="P1975" i="29" s="1"/>
  <c r="K1975" i="29"/>
  <c r="M1975" i="29" s="1"/>
  <c r="O1975" i="29" s="1"/>
  <c r="F1975" i="29"/>
  <c r="L1937" i="29"/>
  <c r="N1937" i="29" s="1"/>
  <c r="P1937" i="29" s="1"/>
  <c r="F1937" i="29"/>
  <c r="K1937" i="29"/>
  <c r="M1937" i="29" s="1"/>
  <c r="O1937" i="29" s="1"/>
  <c r="L2069" i="29"/>
  <c r="N2069" i="29" s="1"/>
  <c r="P2069" i="29" s="1"/>
  <c r="F2069" i="29"/>
  <c r="K2069" i="29"/>
  <c r="M2069" i="29" s="1"/>
  <c r="O2069" i="29" s="1"/>
  <c r="L2099" i="29"/>
  <c r="N2099" i="29" s="1"/>
  <c r="P2099" i="29" s="1"/>
  <c r="K2099" i="29"/>
  <c r="M2099" i="29" s="1"/>
  <c r="O2099" i="29" s="1"/>
  <c r="F2099" i="29"/>
  <c r="L1943" i="29"/>
  <c r="N1943" i="29" s="1"/>
  <c r="P1943" i="29" s="1"/>
  <c r="K1943" i="29"/>
  <c r="M1943" i="29" s="1"/>
  <c r="O1943" i="29" s="1"/>
  <c r="F1943" i="29"/>
  <c r="L2007" i="29"/>
  <c r="N2007" i="29" s="1"/>
  <c r="P2007" i="29" s="1"/>
  <c r="K2007" i="29"/>
  <c r="M2007" i="29" s="1"/>
  <c r="O2007" i="29" s="1"/>
  <c r="F2007" i="29"/>
  <c r="L2157" i="29"/>
  <c r="N2157" i="29" s="1"/>
  <c r="P2157" i="29" s="1"/>
  <c r="F2157" i="29"/>
  <c r="K2157" i="29"/>
  <c r="M2157" i="29" s="1"/>
  <c r="O2157" i="29" s="1"/>
  <c r="L2167" i="29"/>
  <c r="N2167" i="29" s="1"/>
  <c r="P2167" i="29" s="1"/>
  <c r="K2167" i="29"/>
  <c r="M2167" i="29" s="1"/>
  <c r="O2167" i="29" s="1"/>
  <c r="F2167" i="29"/>
  <c r="L2107" i="29"/>
  <c r="N2107" i="29" s="1"/>
  <c r="P2107" i="29" s="1"/>
  <c r="F2107" i="29"/>
  <c r="K2107" i="29"/>
  <c r="M2107" i="29" s="1"/>
  <c r="O2107" i="29" s="1"/>
  <c r="I2185" i="30"/>
  <c r="F2185" i="30"/>
  <c r="I2114" i="30"/>
  <c r="F2114" i="30"/>
  <c r="L1766" i="29"/>
  <c r="N1766" i="29" s="1"/>
  <c r="P1766" i="29" s="1"/>
  <c r="F1766" i="29"/>
  <c r="K1766" i="29"/>
  <c r="M1766" i="29" s="1"/>
  <c r="O1766" i="29" s="1"/>
  <c r="L1961" i="29"/>
  <c r="N1961" i="29" s="1"/>
  <c r="P1961" i="29" s="1"/>
  <c r="K1961" i="29"/>
  <c r="M1961" i="29" s="1"/>
  <c r="O1961" i="29" s="1"/>
  <c r="F1961" i="29"/>
  <c r="L1988" i="29"/>
  <c r="N1988" i="29" s="1"/>
  <c r="P1988" i="29" s="1"/>
  <c r="K1988" i="29"/>
  <c r="M1988" i="29" s="1"/>
  <c r="O1988" i="29" s="1"/>
  <c r="F1988" i="29"/>
  <c r="L1980" i="29"/>
  <c r="N1980" i="29" s="1"/>
  <c r="P1980" i="29" s="1"/>
  <c r="F1980" i="29"/>
  <c r="K1980" i="29"/>
  <c r="M1980" i="29" s="1"/>
  <c r="O1980" i="29" s="1"/>
  <c r="L2122" i="29"/>
  <c r="N2122" i="29" s="1"/>
  <c r="P2122" i="29" s="1"/>
  <c r="K2122" i="29"/>
  <c r="M2122" i="29" s="1"/>
  <c r="O2122" i="29" s="1"/>
  <c r="F2122" i="29"/>
  <c r="F2048" i="29"/>
  <c r="K2048" i="29"/>
  <c r="M2048" i="29" s="1"/>
  <c r="O2048" i="29" s="1"/>
  <c r="L2048" i="29"/>
  <c r="N2048" i="29" s="1"/>
  <c r="P2048" i="29" s="1"/>
  <c r="L2088" i="29"/>
  <c r="N2088" i="29" s="1"/>
  <c r="P2088" i="29" s="1"/>
  <c r="K2088" i="29"/>
  <c r="M2088" i="29" s="1"/>
  <c r="O2088" i="29" s="1"/>
  <c r="F2088" i="29"/>
  <c r="L2153" i="29"/>
  <c r="N2153" i="29" s="1"/>
  <c r="P2153" i="29" s="1"/>
  <c r="K2153" i="29"/>
  <c r="M2153" i="29" s="1"/>
  <c r="O2153" i="29" s="1"/>
  <c r="F2153" i="29"/>
  <c r="L1997" i="29"/>
  <c r="N1997" i="29" s="1"/>
  <c r="P1997" i="29" s="1"/>
  <c r="K1997" i="29"/>
  <c r="M1997" i="29" s="1"/>
  <c r="O1997" i="29" s="1"/>
  <c r="F1997" i="29"/>
  <c r="L2126" i="29"/>
  <c r="N2126" i="29" s="1"/>
  <c r="P2126" i="29" s="1"/>
  <c r="F2126" i="29"/>
  <c r="K2126" i="29"/>
  <c r="M2126" i="29" s="1"/>
  <c r="O2126" i="29" s="1"/>
  <c r="L1804" i="29"/>
  <c r="N1804" i="29" s="1"/>
  <c r="P1804" i="29" s="1"/>
  <c r="K1804" i="29"/>
  <c r="M1804" i="29" s="1"/>
  <c r="O1804" i="29" s="1"/>
  <c r="F1804" i="29"/>
  <c r="I2082" i="30"/>
  <c r="F2082" i="30"/>
  <c r="I2100" i="30"/>
  <c r="F2100" i="30"/>
  <c r="I1947" i="30"/>
  <c r="F1947" i="30"/>
  <c r="I1943" i="30"/>
  <c r="F1943" i="30"/>
  <c r="F2048" i="30"/>
  <c r="I2048" i="30"/>
  <c r="F2184" i="30"/>
  <c r="I2184" i="30"/>
  <c r="I2017" i="30"/>
  <c r="F2017" i="30"/>
  <c r="I2160" i="30"/>
  <c r="F2160" i="30"/>
  <c r="F2004" i="30"/>
  <c r="I2004" i="30"/>
  <c r="I1961" i="30"/>
  <c r="F1961" i="30"/>
  <c r="L1698" i="29"/>
  <c r="N1698" i="29" s="1"/>
  <c r="P1698" i="29" s="1"/>
  <c r="K1698" i="29"/>
  <c r="M1698" i="29" s="1"/>
  <c r="O1698" i="29" s="1"/>
  <c r="F1698" i="29"/>
  <c r="I2153" i="30"/>
  <c r="F2153" i="30"/>
  <c r="F1649" i="30"/>
  <c r="I1649" i="30"/>
  <c r="I2014" i="30"/>
  <c r="F2014" i="30"/>
  <c r="F2190" i="30"/>
  <c r="I2190" i="30"/>
  <c r="F2099" i="30"/>
  <c r="I2099" i="30"/>
  <c r="I2110" i="30"/>
  <c r="F2110" i="30"/>
  <c r="F2052" i="30"/>
  <c r="I2052" i="30"/>
  <c r="F2040" i="30"/>
  <c r="I2040" i="30"/>
  <c r="I2172" i="30"/>
  <c r="F2172" i="30"/>
  <c r="I2016" i="30"/>
  <c r="F2016" i="30"/>
  <c r="F2142" i="30"/>
  <c r="I2142" i="30"/>
  <c r="I2136" i="30"/>
  <c r="F2136" i="30"/>
  <c r="F1969" i="30"/>
  <c r="I1969" i="30"/>
  <c r="L1798" i="29"/>
  <c r="N1798" i="29" s="1"/>
  <c r="P1798" i="29" s="1"/>
  <c r="F1798" i="29"/>
  <c r="K1798" i="29"/>
  <c r="M1798" i="29" s="1"/>
  <c r="O1798" i="29" s="1"/>
  <c r="F2170" i="30"/>
  <c r="I2170" i="30"/>
  <c r="L1820" i="29"/>
  <c r="N1820" i="29" s="1"/>
  <c r="P1820" i="29" s="1"/>
  <c r="F1820" i="29"/>
  <c r="K1820" i="29"/>
  <c r="M1820" i="29" s="1"/>
  <c r="O1820" i="29" s="1"/>
  <c r="E1225" i="30"/>
  <c r="E1226" i="29"/>
  <c r="E1345" i="30"/>
  <c r="E1346" i="29"/>
  <c r="E1721" i="30"/>
  <c r="E1722" i="29"/>
  <c r="E1850" i="30"/>
  <c r="E1851" i="29"/>
  <c r="E1847" i="30"/>
  <c r="E1848" i="29"/>
  <c r="L2130" i="29"/>
  <c r="N2130" i="29" s="1"/>
  <c r="P2130" i="29" s="1"/>
  <c r="K2130" i="29"/>
  <c r="M2130" i="29" s="1"/>
  <c r="O2130" i="29" s="1"/>
  <c r="F2130" i="29"/>
  <c r="E1118" i="30"/>
  <c r="E1119" i="29"/>
  <c r="E1214" i="30"/>
  <c r="E1215" i="29"/>
  <c r="E1334" i="30"/>
  <c r="E1335" i="29"/>
  <c r="E1624" i="30"/>
  <c r="E1625" i="29"/>
  <c r="E1737" i="30"/>
  <c r="E1738" i="29"/>
  <c r="E1539" i="30"/>
  <c r="E1540" i="29"/>
  <c r="E1644" i="30"/>
  <c r="E1645" i="29"/>
  <c r="I1959" i="30"/>
  <c r="F1959" i="30"/>
  <c r="F2187" i="30"/>
  <c r="I2187" i="30"/>
  <c r="I1729" i="30"/>
  <c r="F1729" i="30"/>
  <c r="E1143" i="30"/>
  <c r="E1144" i="29"/>
  <c r="E1167" i="30"/>
  <c r="E1168" i="29"/>
  <c r="E1191" i="30"/>
  <c r="E1192" i="29"/>
  <c r="E1215" i="30"/>
  <c r="E1216" i="29"/>
  <c r="E1239" i="30"/>
  <c r="E1240" i="29"/>
  <c r="E1263" i="30"/>
  <c r="E1264" i="29"/>
  <c r="E1287" i="30"/>
  <c r="E1288" i="29"/>
  <c r="E1311" i="30"/>
  <c r="E1312" i="29"/>
  <c r="E1335" i="30"/>
  <c r="E1336" i="29"/>
  <c r="E1727" i="30"/>
  <c r="E1728" i="29"/>
  <c r="E1916" i="30"/>
  <c r="E1917" i="29"/>
  <c r="E1109" i="30"/>
  <c r="E1110" i="29"/>
  <c r="E1120" i="30"/>
  <c r="E1121" i="29"/>
  <c r="E1132" i="30"/>
  <c r="E1133" i="29"/>
  <c r="E1144" i="30"/>
  <c r="E1145" i="29"/>
  <c r="E1156" i="30"/>
  <c r="E1157" i="29"/>
  <c r="E1168" i="30"/>
  <c r="E1169" i="29"/>
  <c r="E1180" i="30"/>
  <c r="E1181" i="29"/>
  <c r="E1192" i="30"/>
  <c r="E1193" i="29"/>
  <c r="E1204" i="30"/>
  <c r="E1205" i="29"/>
  <c r="E1216" i="30"/>
  <c r="E1217" i="29"/>
  <c r="E1228" i="30"/>
  <c r="E1229" i="29"/>
  <c r="E1240" i="30"/>
  <c r="E1241" i="29"/>
  <c r="E1252" i="30"/>
  <c r="E1253" i="29"/>
  <c r="E1264" i="30"/>
  <c r="E1265" i="29"/>
  <c r="E1276" i="30"/>
  <c r="E1277" i="29"/>
  <c r="E1288" i="30"/>
  <c r="E1289" i="29"/>
  <c r="E1300" i="30"/>
  <c r="E1301" i="29"/>
  <c r="E1312" i="30"/>
  <c r="E1313" i="29"/>
  <c r="E1324" i="30"/>
  <c r="E1325" i="29"/>
  <c r="E1336" i="30"/>
  <c r="E1337" i="29"/>
  <c r="E1348" i="30"/>
  <c r="E1349" i="29"/>
  <c r="E1743" i="30"/>
  <c r="E1744" i="29"/>
  <c r="E1870" i="30"/>
  <c r="E1871" i="29"/>
  <c r="E1894" i="30"/>
  <c r="E1895" i="29"/>
  <c r="E1918" i="30"/>
  <c r="E1919" i="29"/>
  <c r="E1392" i="30"/>
  <c r="E1393" i="29"/>
  <c r="E1440" i="30"/>
  <c r="E1441" i="29"/>
  <c r="E1488" i="30"/>
  <c r="E1489" i="29"/>
  <c r="E1536" i="30"/>
  <c r="E1537" i="29"/>
  <c r="E1584" i="30"/>
  <c r="E1585" i="29"/>
  <c r="E1632" i="30"/>
  <c r="E1633" i="29"/>
  <c r="E1680" i="30"/>
  <c r="E1681" i="29"/>
  <c r="E1728" i="30"/>
  <c r="E1729" i="29"/>
  <c r="E1776" i="30"/>
  <c r="E1777" i="29"/>
  <c r="E1824" i="30"/>
  <c r="E1825" i="29"/>
  <c r="E1413" i="30"/>
  <c r="E1414" i="29"/>
  <c r="E1769" i="30"/>
  <c r="E1770" i="29"/>
  <c r="E1377" i="30"/>
  <c r="E1378" i="29"/>
  <c r="E1425" i="30"/>
  <c r="E1426" i="29"/>
  <c r="E1473" i="30"/>
  <c r="E1474" i="29"/>
  <c r="E1521" i="30"/>
  <c r="E1522" i="29"/>
  <c r="E1569" i="30"/>
  <c r="E1570" i="29"/>
  <c r="E1617" i="30"/>
  <c r="E1618" i="29"/>
  <c r="E1673" i="30"/>
  <c r="E1674" i="29"/>
  <c r="E1389" i="30"/>
  <c r="E1390" i="29"/>
  <c r="E1731" i="30"/>
  <c r="E1732" i="29"/>
  <c r="E1381" i="30"/>
  <c r="E1382" i="29"/>
  <c r="E1557" i="30"/>
  <c r="E1558" i="29"/>
  <c r="E1843" i="30"/>
  <c r="E1844" i="29"/>
  <c r="E1403" i="30"/>
  <c r="E1404" i="29"/>
  <c r="E1451" i="30"/>
  <c r="E1452" i="29"/>
  <c r="E1499" i="30"/>
  <c r="E1500" i="29"/>
  <c r="E1547" i="30"/>
  <c r="E1548" i="29"/>
  <c r="E1595" i="30"/>
  <c r="E1596" i="29"/>
  <c r="E1643" i="30"/>
  <c r="E1644" i="29"/>
  <c r="E1691" i="30"/>
  <c r="E1692" i="29"/>
  <c r="E1453" i="30"/>
  <c r="E1454" i="29"/>
  <c r="E1831" i="30"/>
  <c r="E1832" i="29"/>
  <c r="E1881" i="30"/>
  <c r="E1882" i="29"/>
  <c r="E1905" i="30"/>
  <c r="E1906" i="29"/>
  <c r="E1364" i="30"/>
  <c r="E1365" i="29"/>
  <c r="E1412" i="30"/>
  <c r="E1413" i="29"/>
  <c r="E1460" i="30"/>
  <c r="E1461" i="29"/>
  <c r="E1508" i="30"/>
  <c r="E1509" i="29"/>
  <c r="E1556" i="30"/>
  <c r="E1557" i="29"/>
  <c r="E1604" i="30"/>
  <c r="E1605" i="29"/>
  <c r="E1652" i="30"/>
  <c r="E1653" i="29"/>
  <c r="E1700" i="30"/>
  <c r="E1701" i="29"/>
  <c r="E1748" i="30"/>
  <c r="E1749" i="29"/>
  <c r="E1796" i="30"/>
  <c r="E1797" i="29"/>
  <c r="E1844" i="30"/>
  <c r="E1845" i="29"/>
  <c r="E1374" i="30"/>
  <c r="E1375" i="29"/>
  <c r="E1422" i="30"/>
  <c r="E1423" i="29"/>
  <c r="E1470" i="30"/>
  <c r="E1471" i="29"/>
  <c r="E1518" i="30"/>
  <c r="E1519" i="29"/>
  <c r="E1566" i="30"/>
  <c r="E1567" i="29"/>
  <c r="E1614" i="30"/>
  <c r="E1615" i="29"/>
  <c r="E1662" i="30"/>
  <c r="E1663" i="29"/>
  <c r="E1710" i="30"/>
  <c r="E1711" i="29"/>
  <c r="E1758" i="30"/>
  <c r="E1759" i="29"/>
  <c r="E1806" i="30"/>
  <c r="E1807" i="29"/>
  <c r="E1854" i="30"/>
  <c r="E1855" i="29"/>
  <c r="E1685" i="30"/>
  <c r="E1686" i="29"/>
  <c r="E1655" i="30"/>
  <c r="E1656" i="29"/>
  <c r="I2156" i="5"/>
  <c r="I1953" i="5"/>
  <c r="J1953" i="5" s="1"/>
  <c r="K1953" i="5" s="1"/>
  <c r="F2027" i="5"/>
  <c r="H2027" i="5" s="1"/>
  <c r="L1969" i="29"/>
  <c r="N1969" i="29" s="1"/>
  <c r="P1969" i="29" s="1"/>
  <c r="F1969" i="29"/>
  <c r="K1969" i="29"/>
  <c r="M1969" i="29" s="1"/>
  <c r="O1969" i="29" s="1"/>
  <c r="L2095" i="29"/>
  <c r="N2095" i="29" s="1"/>
  <c r="P2095" i="29" s="1"/>
  <c r="F2095" i="29"/>
  <c r="K2095" i="29"/>
  <c r="M2095" i="29" s="1"/>
  <c r="O2095" i="29" s="1"/>
  <c r="L2022" i="29"/>
  <c r="N2022" i="29" s="1"/>
  <c r="P2022" i="29" s="1"/>
  <c r="K2022" i="29"/>
  <c r="M2022" i="29" s="1"/>
  <c r="O2022" i="29" s="1"/>
  <c r="F2022" i="29"/>
  <c r="L1950" i="29"/>
  <c r="N1950" i="29" s="1"/>
  <c r="P1950" i="29" s="1"/>
  <c r="K1950" i="29"/>
  <c r="M1950" i="29" s="1"/>
  <c r="O1950" i="29" s="1"/>
  <c r="F1950" i="29"/>
  <c r="L2163" i="29"/>
  <c r="N2163" i="29" s="1"/>
  <c r="P2163" i="29" s="1"/>
  <c r="F2163" i="29"/>
  <c r="K2163" i="29"/>
  <c r="M2163" i="29" s="1"/>
  <c r="O2163" i="29" s="1"/>
  <c r="L2166" i="29"/>
  <c r="N2166" i="29" s="1"/>
  <c r="P2166" i="29" s="1"/>
  <c r="K2166" i="29"/>
  <c r="M2166" i="29" s="1"/>
  <c r="O2166" i="29" s="1"/>
  <c r="F2166" i="29"/>
  <c r="L2029" i="29"/>
  <c r="N2029" i="29" s="1"/>
  <c r="P2029" i="29" s="1"/>
  <c r="F2029" i="29"/>
  <c r="K2029" i="29"/>
  <c r="M2029" i="29" s="1"/>
  <c r="O2029" i="29" s="1"/>
  <c r="L2139" i="29"/>
  <c r="N2139" i="29" s="1"/>
  <c r="P2139" i="29" s="1"/>
  <c r="F2139" i="29"/>
  <c r="K2139" i="29"/>
  <c r="M2139" i="29" s="1"/>
  <c r="O2139" i="29" s="1"/>
  <c r="L2086" i="29"/>
  <c r="N2086" i="29" s="1"/>
  <c r="P2086" i="29" s="1"/>
  <c r="F2086" i="29"/>
  <c r="K2086" i="29"/>
  <c r="M2086" i="29" s="1"/>
  <c r="O2086" i="29" s="1"/>
  <c r="L2193" i="29"/>
  <c r="N2193" i="29" s="1"/>
  <c r="P2193" i="29" s="1"/>
  <c r="F2193" i="29"/>
  <c r="K2193" i="29"/>
  <c r="M2193" i="29" s="1"/>
  <c r="O2193" i="29" s="1"/>
  <c r="F2150" i="30"/>
  <c r="I2150" i="30"/>
  <c r="F1946" i="30"/>
  <c r="I1946" i="30"/>
  <c r="F1934" i="30"/>
  <c r="I1934" i="30"/>
  <c r="I2080" i="30"/>
  <c r="F2080" i="30"/>
  <c r="F1950" i="30"/>
  <c r="I1950" i="30"/>
  <c r="F2118" i="30"/>
  <c r="I2118" i="30"/>
  <c r="I2177" i="30"/>
  <c r="F2177" i="30"/>
  <c r="F1930" i="30"/>
  <c r="I1930" i="30"/>
  <c r="F2012" i="30"/>
  <c r="I2012" i="30"/>
  <c r="F2093" i="30"/>
  <c r="I2093" i="30"/>
  <c r="F2069" i="30"/>
  <c r="I2069" i="30"/>
  <c r="L2076" i="29"/>
  <c r="N2076" i="29" s="1"/>
  <c r="P2076" i="29" s="1"/>
  <c r="K2076" i="29"/>
  <c r="M2076" i="29" s="1"/>
  <c r="O2076" i="29" s="1"/>
  <c r="F2076" i="29"/>
  <c r="F2101" i="30"/>
  <c r="I2101" i="30"/>
  <c r="F1974" i="30"/>
  <c r="I1974" i="30"/>
  <c r="F1936" i="30"/>
  <c r="I1936" i="30"/>
  <c r="I2068" i="30"/>
  <c r="F2068" i="30"/>
  <c r="I2098" i="30"/>
  <c r="F2098" i="30"/>
  <c r="I1942" i="30"/>
  <c r="F1942" i="30"/>
  <c r="I2006" i="30"/>
  <c r="F2006" i="30"/>
  <c r="F2156" i="30"/>
  <c r="I2156" i="30"/>
  <c r="F2166" i="30"/>
  <c r="I2166" i="30"/>
  <c r="I2106" i="30"/>
  <c r="F2106" i="30"/>
  <c r="L1790" i="29"/>
  <c r="N1790" i="29" s="1"/>
  <c r="P1790" i="29" s="1"/>
  <c r="K1790" i="29"/>
  <c r="M1790" i="29" s="1"/>
  <c r="O1790" i="29" s="1"/>
  <c r="F1790" i="29"/>
  <c r="F1765" i="30"/>
  <c r="I1765" i="30"/>
  <c r="F1960" i="30"/>
  <c r="I1960" i="30"/>
  <c r="I1987" i="30"/>
  <c r="F1987" i="30"/>
  <c r="I1979" i="30"/>
  <c r="F1979" i="30"/>
  <c r="I2121" i="30"/>
  <c r="F2121" i="30"/>
  <c r="I2047" i="30"/>
  <c r="F2047" i="30"/>
  <c r="F2087" i="30"/>
  <c r="I2087" i="30"/>
  <c r="I2152" i="30"/>
  <c r="F2152" i="30"/>
  <c r="F1996" i="30"/>
  <c r="I1996" i="30"/>
  <c r="I2125" i="30"/>
  <c r="F2125" i="30"/>
  <c r="L2129" i="29"/>
  <c r="N2129" i="29" s="1"/>
  <c r="P2129" i="29" s="1"/>
  <c r="K2129" i="29"/>
  <c r="M2129" i="29" s="1"/>
  <c r="O2129" i="29" s="1"/>
  <c r="F2129" i="29"/>
  <c r="F1803" i="30"/>
  <c r="I1803" i="30"/>
  <c r="I1697" i="30"/>
  <c r="F1697" i="30"/>
  <c r="K1734" i="29"/>
  <c r="M1734" i="29" s="1"/>
  <c r="O1734" i="29" s="1"/>
  <c r="L1734" i="29"/>
  <c r="N1734" i="29" s="1"/>
  <c r="P1734" i="29" s="1"/>
  <c r="F1734" i="29"/>
  <c r="F2012" i="5"/>
  <c r="H2012" i="5" s="1"/>
  <c r="I2012" i="5"/>
  <c r="J2012" i="5" s="1"/>
  <c r="I2050" i="5"/>
  <c r="J2050" i="5" s="1"/>
  <c r="K2050" i="5" s="1"/>
  <c r="F2050" i="5"/>
  <c r="H2050" i="5" s="1"/>
  <c r="F2038" i="5"/>
  <c r="H2038" i="5" s="1"/>
  <c r="I2038" i="5"/>
  <c r="J2038" i="5" s="1"/>
  <c r="K2038" i="5" s="1"/>
  <c r="F1797" i="30"/>
  <c r="I1797" i="30"/>
  <c r="F1819" i="30"/>
  <c r="I1819" i="30"/>
  <c r="E1129" i="30"/>
  <c r="E1130" i="29"/>
  <c r="E1273" i="30"/>
  <c r="E1274" i="29"/>
  <c r="E1514" i="30"/>
  <c r="E1515" i="29"/>
  <c r="E1591" i="30"/>
  <c r="E1592" i="29"/>
  <c r="L2124" i="29"/>
  <c r="N2124" i="29" s="1"/>
  <c r="P2124" i="29" s="1"/>
  <c r="F2124" i="29"/>
  <c r="K2124" i="29"/>
  <c r="M2124" i="29" s="1"/>
  <c r="O2124" i="29" s="1"/>
  <c r="E1142" i="30"/>
  <c r="E1143" i="29"/>
  <c r="E1202" i="30"/>
  <c r="E1203" i="29"/>
  <c r="E1298" i="30"/>
  <c r="E1299" i="29"/>
  <c r="E1890" i="30"/>
  <c r="E1891" i="29"/>
  <c r="E1768" i="30"/>
  <c r="E1769" i="29"/>
  <c r="E1561" i="30"/>
  <c r="E1562" i="29"/>
  <c r="E1549" i="30"/>
  <c r="E1550" i="29"/>
  <c r="E1491" i="30"/>
  <c r="E1492" i="29"/>
  <c r="E1683" i="30"/>
  <c r="E1684" i="29"/>
  <c r="E1877" i="30"/>
  <c r="E1878" i="29"/>
  <c r="E1500" i="30"/>
  <c r="E1501" i="29"/>
  <c r="E1740" i="30"/>
  <c r="E1741" i="29"/>
  <c r="E1517" i="30"/>
  <c r="E1518" i="29"/>
  <c r="E1462" i="30"/>
  <c r="E1463" i="29"/>
  <c r="E1654" i="30"/>
  <c r="E1655" i="29"/>
  <c r="E1798" i="30"/>
  <c r="E1799" i="29"/>
  <c r="E1855" i="30"/>
  <c r="E1856" i="29"/>
  <c r="I1986" i="30"/>
  <c r="F1986" i="30"/>
  <c r="F2129" i="30"/>
  <c r="I2129" i="30"/>
  <c r="I2123" i="30"/>
  <c r="F2123" i="30"/>
  <c r="F2058" i="5"/>
  <c r="H2058" i="5" s="1"/>
  <c r="I2058" i="5"/>
  <c r="J2058" i="5" s="1"/>
  <c r="K2058" i="5" s="1"/>
  <c r="I2071" i="30"/>
  <c r="F2071" i="30"/>
  <c r="L2186" i="29"/>
  <c r="N2186" i="29" s="1"/>
  <c r="P2186" i="29" s="1"/>
  <c r="K2186" i="29"/>
  <c r="M2186" i="29" s="1"/>
  <c r="O2186" i="29" s="1"/>
  <c r="F2186" i="29"/>
  <c r="E1108" i="30"/>
  <c r="E1109" i="29"/>
  <c r="E1133" i="30"/>
  <c r="E1134" i="29"/>
  <c r="E1157" i="30"/>
  <c r="E1158" i="29"/>
  <c r="E1181" i="30"/>
  <c r="E1182" i="29"/>
  <c r="E1205" i="30"/>
  <c r="E1206" i="29"/>
  <c r="E1241" i="30"/>
  <c r="E1242" i="29"/>
  <c r="E1265" i="30"/>
  <c r="E1266" i="29"/>
  <c r="E1301" i="30"/>
  <c r="E1302" i="29"/>
  <c r="E1325" i="30"/>
  <c r="E1326" i="29"/>
  <c r="E1349" i="30"/>
  <c r="E1350" i="29"/>
  <c r="E1896" i="30"/>
  <c r="E1897" i="29"/>
  <c r="E1747" i="30"/>
  <c r="F1747" i="30" s="1"/>
  <c r="E1748" i="29"/>
  <c r="E1434" i="30"/>
  <c r="E1435" i="29"/>
  <c r="E1530" i="30"/>
  <c r="E1531" i="29"/>
  <c r="E1626" i="30"/>
  <c r="E1627" i="29"/>
  <c r="E1722" i="30"/>
  <c r="E1723" i="29"/>
  <c r="E1818" i="30"/>
  <c r="E1819" i="29"/>
  <c r="E1859" i="30"/>
  <c r="E1860" i="29"/>
  <c r="E1883" i="30"/>
  <c r="E1884" i="29"/>
  <c r="E1533" i="30"/>
  <c r="E1534" i="29"/>
  <c r="E1367" i="30"/>
  <c r="E1368" i="29"/>
  <c r="E1415" i="30"/>
  <c r="E1416" i="29"/>
  <c r="E1463" i="30"/>
  <c r="E1464" i="29"/>
  <c r="E1511" i="30"/>
  <c r="E1512" i="29"/>
  <c r="E1559" i="30"/>
  <c r="E1560" i="29"/>
  <c r="E1607" i="30"/>
  <c r="E1608" i="29"/>
  <c r="I2110" i="5"/>
  <c r="J2110" i="5" s="1"/>
  <c r="F2166" i="5"/>
  <c r="H2166" i="5" s="1"/>
  <c r="F2191" i="5"/>
  <c r="H2191" i="5" s="1"/>
  <c r="F2059" i="5"/>
  <c r="H2059" i="5" s="1"/>
  <c r="I2008" i="5"/>
  <c r="J2008" i="5" s="1"/>
  <c r="L2008" i="5" s="1"/>
  <c r="I1992" i="5"/>
  <c r="J1992" i="5" s="1"/>
  <c r="K1992" i="5" s="1"/>
  <c r="F1968" i="30"/>
  <c r="I1968" i="30"/>
  <c r="F2094" i="30"/>
  <c r="I2094" i="30"/>
  <c r="F2021" i="30"/>
  <c r="I2021" i="30"/>
  <c r="I1949" i="30"/>
  <c r="F1949" i="30"/>
  <c r="I2162" i="30"/>
  <c r="F2162" i="30"/>
  <c r="I2165" i="30"/>
  <c r="F2165" i="30"/>
  <c r="F2028" i="30"/>
  <c r="I2028" i="30"/>
  <c r="F2138" i="30"/>
  <c r="I2138" i="30"/>
  <c r="F2085" i="30"/>
  <c r="I2085" i="30"/>
  <c r="I2192" i="30"/>
  <c r="F2192" i="30"/>
  <c r="I1932" i="5"/>
  <c r="J1932" i="5" s="1"/>
  <c r="L1932" i="5" s="1"/>
  <c r="F1932" i="5"/>
  <c r="H1932" i="5" s="1"/>
  <c r="F1948" i="5"/>
  <c r="H1948" i="5" s="1"/>
  <c r="I1948" i="5"/>
  <c r="J1948" i="5" s="1"/>
  <c r="I2075" i="30"/>
  <c r="F2075" i="30"/>
  <c r="F1940" i="5"/>
  <c r="H1940" i="5" s="1"/>
  <c r="I1940" i="5"/>
  <c r="J1940" i="5" s="1"/>
  <c r="K1940" i="5" s="1"/>
  <c r="I1789" i="30"/>
  <c r="F1789" i="30"/>
  <c r="L2162" i="29"/>
  <c r="N2162" i="29" s="1"/>
  <c r="P2162" i="29" s="1"/>
  <c r="K2162" i="29"/>
  <c r="M2162" i="29" s="1"/>
  <c r="O2162" i="29" s="1"/>
  <c r="F2162" i="29"/>
  <c r="L1778" i="29"/>
  <c r="N1778" i="29" s="1"/>
  <c r="P1778" i="29" s="1"/>
  <c r="K1778" i="29"/>
  <c r="M1778" i="29" s="1"/>
  <c r="O1778" i="29" s="1"/>
  <c r="F1778" i="29"/>
  <c r="I1985" i="5"/>
  <c r="J1985" i="5" s="1"/>
  <c r="F1985" i="5"/>
  <c r="H1985" i="5" s="1"/>
  <c r="F1977" i="5"/>
  <c r="H1977" i="5" s="1"/>
  <c r="I1977" i="5"/>
  <c r="J1977" i="5" s="1"/>
  <c r="K1977" i="5" s="1"/>
  <c r="F2045" i="5"/>
  <c r="H2045" i="5" s="1"/>
  <c r="I2045" i="5"/>
  <c r="J2045" i="5" s="1"/>
  <c r="K2045" i="5" s="1"/>
  <c r="I2128" i="30"/>
  <c r="F2128" i="30"/>
  <c r="L1938" i="29"/>
  <c r="N1938" i="29" s="1"/>
  <c r="P1938" i="29" s="1"/>
  <c r="F1938" i="29"/>
  <c r="K1938" i="29"/>
  <c r="M1938" i="29" s="1"/>
  <c r="O1938" i="29" s="1"/>
  <c r="L2184" i="29"/>
  <c r="N2184" i="29" s="1"/>
  <c r="P2184" i="29" s="1"/>
  <c r="K2184" i="29"/>
  <c r="M2184" i="29" s="1"/>
  <c r="O2184" i="29" s="1"/>
  <c r="F2184" i="29"/>
  <c r="L1978" i="29"/>
  <c r="N1978" i="29" s="1"/>
  <c r="P1978" i="29" s="1"/>
  <c r="K1978" i="29"/>
  <c r="M1978" i="29" s="1"/>
  <c r="O1978" i="29" s="1"/>
  <c r="F1978" i="29"/>
  <c r="L2198" i="29"/>
  <c r="N2198" i="29" s="1"/>
  <c r="P2198" i="29" s="1"/>
  <c r="F2198" i="29"/>
  <c r="K2198" i="29"/>
  <c r="M2198" i="29" s="1"/>
  <c r="O2198" i="29" s="1"/>
  <c r="L2148" i="29"/>
  <c r="N2148" i="29" s="1"/>
  <c r="P2148" i="29" s="1"/>
  <c r="K2148" i="29"/>
  <c r="M2148" i="29" s="1"/>
  <c r="O2148" i="29" s="1"/>
  <c r="F2148" i="29"/>
  <c r="L2042" i="29"/>
  <c r="N2042" i="29" s="1"/>
  <c r="P2042" i="29" s="1"/>
  <c r="F2042" i="29"/>
  <c r="K2042" i="29"/>
  <c r="M2042" i="29" s="1"/>
  <c r="O2042" i="29" s="1"/>
  <c r="L2187" i="29"/>
  <c r="N2187" i="29" s="1"/>
  <c r="P2187" i="29" s="1"/>
  <c r="F2187" i="29"/>
  <c r="K2187" i="29"/>
  <c r="M2187" i="29" s="1"/>
  <c r="O2187" i="29" s="1"/>
  <c r="L2064" i="29"/>
  <c r="N2064" i="29" s="1"/>
  <c r="P2064" i="29" s="1"/>
  <c r="F2064" i="29"/>
  <c r="K2064" i="29"/>
  <c r="M2064" i="29" s="1"/>
  <c r="O2064" i="29" s="1"/>
  <c r="L2036" i="29"/>
  <c r="N2036" i="29" s="1"/>
  <c r="P2036" i="29" s="1"/>
  <c r="K2036" i="29"/>
  <c r="M2036" i="29" s="1"/>
  <c r="O2036" i="29" s="1"/>
  <c r="F2036" i="29"/>
  <c r="L2010" i="29"/>
  <c r="N2010" i="29" s="1"/>
  <c r="P2010" i="29" s="1"/>
  <c r="K2010" i="29"/>
  <c r="M2010" i="29" s="1"/>
  <c r="O2010" i="29" s="1"/>
  <c r="F2010" i="29"/>
  <c r="L1999" i="29"/>
  <c r="N1999" i="29" s="1"/>
  <c r="P1999" i="29" s="1"/>
  <c r="K1999" i="29"/>
  <c r="M1999" i="29" s="1"/>
  <c r="O1999" i="29" s="1"/>
  <c r="F1999" i="29"/>
  <c r="L1746" i="29"/>
  <c r="N1746" i="29" s="1"/>
  <c r="P1746" i="29" s="1"/>
  <c r="K1746" i="29"/>
  <c r="M1746" i="29" s="1"/>
  <c r="O1746" i="29" s="1"/>
  <c r="F1746" i="29"/>
  <c r="L2144" i="29"/>
  <c r="N2144" i="29" s="1"/>
  <c r="P2144" i="29" s="1"/>
  <c r="F2144" i="29"/>
  <c r="K2144" i="29"/>
  <c r="M2144" i="29" s="1"/>
  <c r="O2144" i="29" s="1"/>
  <c r="F1733" i="30"/>
  <c r="I1733" i="30"/>
  <c r="L2003" i="29"/>
  <c r="N2003" i="29" s="1"/>
  <c r="P2003" i="29" s="1"/>
  <c r="K2003" i="29"/>
  <c r="M2003" i="29" s="1"/>
  <c r="O2003" i="29" s="1"/>
  <c r="F2003" i="29"/>
  <c r="L1941" i="29"/>
  <c r="N1941" i="29" s="1"/>
  <c r="P1941" i="29" s="1"/>
  <c r="F1941" i="29"/>
  <c r="K1941" i="29"/>
  <c r="M1941" i="29" s="1"/>
  <c r="O1941" i="29" s="1"/>
  <c r="L2073" i="29"/>
  <c r="N2073" i="29" s="1"/>
  <c r="P2073" i="29" s="1"/>
  <c r="K2073" i="29"/>
  <c r="M2073" i="29" s="1"/>
  <c r="O2073" i="29" s="1"/>
  <c r="F2073" i="29"/>
  <c r="L2054" i="29"/>
  <c r="N2054" i="29" s="1"/>
  <c r="P2054" i="29" s="1"/>
  <c r="K2054" i="29"/>
  <c r="M2054" i="29" s="1"/>
  <c r="O2054" i="29" s="1"/>
  <c r="F2054" i="29"/>
  <c r="L2118" i="29"/>
  <c r="N2118" i="29" s="1"/>
  <c r="P2118" i="29" s="1"/>
  <c r="K2118" i="29"/>
  <c r="M2118" i="29" s="1"/>
  <c r="O2118" i="29" s="1"/>
  <c r="F2118" i="29"/>
  <c r="L2175" i="29"/>
  <c r="N2175" i="29" s="1"/>
  <c r="P2175" i="29" s="1"/>
  <c r="K2175" i="29"/>
  <c r="M2175" i="29" s="1"/>
  <c r="O2175" i="29" s="1"/>
  <c r="F2175" i="29"/>
  <c r="L1990" i="29"/>
  <c r="N1990" i="29" s="1"/>
  <c r="P1990" i="29" s="1"/>
  <c r="K1990" i="29"/>
  <c r="M1990" i="29" s="1"/>
  <c r="O1990" i="29" s="1"/>
  <c r="F1990" i="29"/>
  <c r="L1930" i="29"/>
  <c r="N1930" i="29" s="1"/>
  <c r="P1930" i="29" s="1"/>
  <c r="K1930" i="29"/>
  <c r="M1930" i="29" s="1"/>
  <c r="O1930" i="29" s="1"/>
  <c r="F1930" i="29"/>
  <c r="L1968" i="29"/>
  <c r="N1968" i="29" s="1"/>
  <c r="P1968" i="29" s="1"/>
  <c r="K1968" i="29"/>
  <c r="M1968" i="29" s="1"/>
  <c r="O1968" i="29" s="1"/>
  <c r="F1968" i="29"/>
  <c r="L2074" i="29"/>
  <c r="N2074" i="29" s="1"/>
  <c r="P2074" i="29" s="1"/>
  <c r="K2074" i="29"/>
  <c r="M2074" i="29" s="1"/>
  <c r="O2074" i="29" s="1"/>
  <c r="F2074" i="29"/>
  <c r="L2181" i="29"/>
  <c r="N2181" i="29" s="1"/>
  <c r="P2181" i="29" s="1"/>
  <c r="K2181" i="29"/>
  <c r="M2181" i="29" s="1"/>
  <c r="O2181" i="29" s="1"/>
  <c r="F2181" i="29"/>
  <c r="L1726" i="29"/>
  <c r="N1726" i="29" s="1"/>
  <c r="P1726" i="29" s="1"/>
  <c r="F1726" i="29"/>
  <c r="K1726" i="29"/>
  <c r="M1726" i="29" s="1"/>
  <c r="O1726" i="29" s="1"/>
  <c r="E1177" i="30"/>
  <c r="E1178" i="29"/>
  <c r="E1285" i="30"/>
  <c r="E1286" i="29"/>
  <c r="E1610" i="30"/>
  <c r="E1611" i="29"/>
  <c r="E1783" i="30"/>
  <c r="E1784" i="29"/>
  <c r="E1399" i="30"/>
  <c r="E1400" i="29"/>
  <c r="L2188" i="29"/>
  <c r="N2188" i="29" s="1"/>
  <c r="P2188" i="29" s="1"/>
  <c r="K2188" i="29"/>
  <c r="M2188" i="29" s="1"/>
  <c r="O2188" i="29" s="1"/>
  <c r="F2188" i="29"/>
  <c r="E1105" i="30"/>
  <c r="E1106" i="29"/>
  <c r="E1178" i="30"/>
  <c r="E1179" i="29"/>
  <c r="E1262" i="30"/>
  <c r="E1263" i="29"/>
  <c r="E1322" i="30"/>
  <c r="E1323" i="29"/>
  <c r="E1384" i="30"/>
  <c r="E1385" i="29"/>
  <c r="E1672" i="30"/>
  <c r="E1673" i="29"/>
  <c r="E1417" i="30"/>
  <c r="E1418" i="29"/>
  <c r="E1699" i="30"/>
  <c r="E1700" i="29"/>
  <c r="E1395" i="30"/>
  <c r="E1396" i="29"/>
  <c r="E1587" i="30"/>
  <c r="E1588" i="29"/>
  <c r="E1901" i="30"/>
  <c r="E1902" i="29"/>
  <c r="E1452" i="30"/>
  <c r="E1453" i="29"/>
  <c r="E1692" i="30"/>
  <c r="E1693" i="29"/>
  <c r="E1836" i="30"/>
  <c r="E1837" i="29"/>
  <c r="E1414" i="30"/>
  <c r="E1415" i="29"/>
  <c r="E1606" i="30"/>
  <c r="E1607" i="29"/>
  <c r="E1750" i="30"/>
  <c r="E1751" i="29"/>
  <c r="F2076" i="30"/>
  <c r="I2076" i="30"/>
  <c r="I2175" i="30"/>
  <c r="F2175" i="30"/>
  <c r="I1992" i="30"/>
  <c r="F1992" i="30"/>
  <c r="I1937" i="5"/>
  <c r="J1937" i="5" s="1"/>
  <c r="K1937" i="5" s="1"/>
  <c r="F1937" i="5"/>
  <c r="H1937" i="5" s="1"/>
  <c r="F2134" i="30"/>
  <c r="I2134" i="30"/>
  <c r="F2040" i="5"/>
  <c r="H2040" i="5" s="1"/>
  <c r="I2040" i="5"/>
  <c r="J2040" i="5" s="1"/>
  <c r="K2040" i="5" s="1"/>
  <c r="I1952" i="5"/>
  <c r="J1952" i="5" s="1"/>
  <c r="F1952" i="5"/>
  <c r="H1952" i="5" s="1"/>
  <c r="E1119" i="30"/>
  <c r="E1120" i="29"/>
  <c r="E1121" i="30"/>
  <c r="F1121" i="30" s="1"/>
  <c r="E1122" i="29"/>
  <c r="E1145" i="30"/>
  <c r="E1146" i="29"/>
  <c r="E1169" i="30"/>
  <c r="E1170" i="29"/>
  <c r="E1193" i="30"/>
  <c r="E1194" i="29"/>
  <c r="E1217" i="30"/>
  <c r="E1218" i="29"/>
  <c r="E1229" i="30"/>
  <c r="E1230" i="29"/>
  <c r="E1253" i="30"/>
  <c r="E1254" i="29"/>
  <c r="E1277" i="30"/>
  <c r="E1278" i="29"/>
  <c r="E1289" i="30"/>
  <c r="E1290" i="29"/>
  <c r="E1313" i="30"/>
  <c r="E1314" i="29"/>
  <c r="E1337" i="30"/>
  <c r="E1338" i="29"/>
  <c r="E1759" i="30"/>
  <c r="E1760" i="29"/>
  <c r="E1872" i="30"/>
  <c r="E1873" i="29"/>
  <c r="E1920" i="30"/>
  <c r="E1921" i="29"/>
  <c r="E1785" i="30"/>
  <c r="E1786" i="29"/>
  <c r="E1386" i="30"/>
  <c r="E1387" i="29"/>
  <c r="E1482" i="30"/>
  <c r="E1483" i="29"/>
  <c r="E1578" i="30"/>
  <c r="E1579" i="29"/>
  <c r="E1674" i="30"/>
  <c r="E1675" i="29"/>
  <c r="E1770" i="30"/>
  <c r="E1771" i="29"/>
  <c r="E1851" i="30"/>
  <c r="E1852" i="29"/>
  <c r="E1907" i="30"/>
  <c r="E1908" i="29"/>
  <c r="E1110" i="30"/>
  <c r="E1111" i="29"/>
  <c r="E1122" i="30"/>
  <c r="E1123" i="29"/>
  <c r="E1134" i="30"/>
  <c r="E1135" i="29"/>
  <c r="E1146" i="30"/>
  <c r="E1147" i="29"/>
  <c r="E1158" i="30"/>
  <c r="E1159" i="29"/>
  <c r="E1170" i="30"/>
  <c r="E1171" i="29"/>
  <c r="E1182" i="30"/>
  <c r="E1183" i="29"/>
  <c r="E1194" i="30"/>
  <c r="E1195" i="29"/>
  <c r="E1206" i="30"/>
  <c r="E1207" i="29"/>
  <c r="E1218" i="30"/>
  <c r="F1218" i="30" s="1"/>
  <c r="E1219" i="29"/>
  <c r="E1230" i="30"/>
  <c r="E1231" i="29"/>
  <c r="E1242" i="30"/>
  <c r="E1243" i="29"/>
  <c r="E1254" i="30"/>
  <c r="E1255" i="29"/>
  <c r="E1266" i="30"/>
  <c r="E1267" i="29"/>
  <c r="E1278" i="30"/>
  <c r="E1279" i="29"/>
  <c r="E1290" i="30"/>
  <c r="E1291" i="29"/>
  <c r="E1302" i="30"/>
  <c r="E1303" i="29"/>
  <c r="E1314" i="30"/>
  <c r="E1315" i="29"/>
  <c r="E1326" i="30"/>
  <c r="E1327" i="29"/>
  <c r="E1338" i="30"/>
  <c r="E1339" i="29"/>
  <c r="E1350" i="30"/>
  <c r="E1351" i="29"/>
  <c r="E1775" i="30"/>
  <c r="E1776" i="29"/>
  <c r="E1874" i="30"/>
  <c r="E1875" i="29"/>
  <c r="E1898" i="30"/>
  <c r="E1899" i="29"/>
  <c r="E1922" i="30"/>
  <c r="E1923" i="29"/>
  <c r="E1400" i="30"/>
  <c r="E1401" i="29"/>
  <c r="E1448" i="30"/>
  <c r="E1449" i="29"/>
  <c r="E1496" i="30"/>
  <c r="E1497" i="29"/>
  <c r="E1544" i="30"/>
  <c r="E1545" i="29"/>
  <c r="E1592" i="30"/>
  <c r="E1593" i="29"/>
  <c r="E1640" i="30"/>
  <c r="E1641" i="29"/>
  <c r="E1688" i="30"/>
  <c r="E1689" i="29"/>
  <c r="E1736" i="30"/>
  <c r="E1737" i="29"/>
  <c r="E1784" i="30"/>
  <c r="E1785" i="29"/>
  <c r="E1832" i="30"/>
  <c r="E1833" i="29"/>
  <c r="E1437" i="30"/>
  <c r="E1438" i="29"/>
  <c r="E1801" i="30"/>
  <c r="E1802" i="29"/>
  <c r="E1385" i="30"/>
  <c r="E1386" i="29"/>
  <c r="E1433" i="30"/>
  <c r="E1434" i="29"/>
  <c r="E1481" i="30"/>
  <c r="E1482" i="29"/>
  <c r="E1529" i="30"/>
  <c r="E1530" i="29"/>
  <c r="E1577" i="30"/>
  <c r="E1578" i="29"/>
  <c r="E1625" i="30"/>
  <c r="E1626" i="29"/>
  <c r="E1421" i="30"/>
  <c r="E1422" i="29"/>
  <c r="E1763" i="30"/>
  <c r="E1764" i="29"/>
  <c r="E1429" i="30"/>
  <c r="E1430" i="29"/>
  <c r="E1581" i="30"/>
  <c r="E1582" i="29"/>
  <c r="E1363" i="30"/>
  <c r="E1364" i="29"/>
  <c r="E1411" i="30"/>
  <c r="E1412" i="29"/>
  <c r="E1459" i="30"/>
  <c r="E1460" i="29"/>
  <c r="E1507" i="30"/>
  <c r="E1508" i="29"/>
  <c r="E1555" i="30"/>
  <c r="E1556" i="29"/>
  <c r="E1603" i="30"/>
  <c r="E1604" i="29"/>
  <c r="E1651" i="30"/>
  <c r="E1652" i="29"/>
  <c r="E1509" i="30"/>
  <c r="E1510" i="29"/>
  <c r="E1861" i="30"/>
  <c r="F1861" i="30" s="1"/>
  <c r="E1862" i="29"/>
  <c r="E1885" i="30"/>
  <c r="E1886" i="29"/>
  <c r="E1909" i="30"/>
  <c r="E1910" i="29"/>
  <c r="E1372" i="30"/>
  <c r="E1373" i="29"/>
  <c r="E1420" i="30"/>
  <c r="E1421" i="29"/>
  <c r="E1468" i="30"/>
  <c r="E1469" i="29"/>
  <c r="E1516" i="30"/>
  <c r="E1517" i="29"/>
  <c r="E1564" i="30"/>
  <c r="E1565" i="29"/>
  <c r="E1612" i="30"/>
  <c r="E1613" i="29"/>
  <c r="E1660" i="30"/>
  <c r="E1661" i="29"/>
  <c r="E1708" i="30"/>
  <c r="E1709" i="29"/>
  <c r="E1756" i="30"/>
  <c r="E1757" i="29"/>
  <c r="E1804" i="30"/>
  <c r="E1805" i="29"/>
  <c r="E1852" i="30"/>
  <c r="E1853" i="29"/>
  <c r="E1382" i="30"/>
  <c r="E1383" i="29"/>
  <c r="E1430" i="30"/>
  <c r="E1431" i="29"/>
  <c r="E1478" i="30"/>
  <c r="E1479" i="29"/>
  <c r="E1526" i="30"/>
  <c r="E1527" i="29"/>
  <c r="E1574" i="30"/>
  <c r="E1575" i="29"/>
  <c r="E1622" i="30"/>
  <c r="E1623" i="29"/>
  <c r="E1670" i="30"/>
  <c r="E1671" i="29"/>
  <c r="E1718" i="30"/>
  <c r="E1719" i="29"/>
  <c r="E1766" i="30"/>
  <c r="E1767" i="29"/>
  <c r="E1814" i="30"/>
  <c r="E1815" i="29"/>
  <c r="E1501" i="30"/>
  <c r="E1502" i="29"/>
  <c r="K1946" i="5"/>
  <c r="I1928" i="5"/>
  <c r="J1928" i="5" s="1"/>
  <c r="K1928" i="5" s="1"/>
  <c r="I1930" i="5"/>
  <c r="J1930" i="5" s="1"/>
  <c r="L1930" i="5" s="1"/>
  <c r="F2019" i="5"/>
  <c r="H2019" i="5" s="1"/>
  <c r="I2019" i="5"/>
  <c r="J2019" i="5" s="1"/>
  <c r="L2019" i="5" s="1"/>
  <c r="L2138" i="29"/>
  <c r="N2138" i="29" s="1"/>
  <c r="P2138" i="29" s="1"/>
  <c r="F2138" i="29"/>
  <c r="K2138" i="29"/>
  <c r="M2138" i="29" s="1"/>
  <c r="O2138" i="29" s="1"/>
  <c r="D2206" i="29"/>
  <c r="C2206" i="29" s="1"/>
  <c r="K1666" i="29"/>
  <c r="M1666" i="29" s="1"/>
  <c r="O1666" i="29" s="1"/>
  <c r="L1666" i="29"/>
  <c r="N1666" i="29" s="1"/>
  <c r="P1666" i="29" s="1"/>
  <c r="F1666" i="29"/>
  <c r="L1958" i="29"/>
  <c r="N1958" i="29" s="1"/>
  <c r="P1958" i="29" s="1"/>
  <c r="K1958" i="29"/>
  <c r="M1958" i="29" s="1"/>
  <c r="O1958" i="29" s="1"/>
  <c r="F1958" i="29"/>
  <c r="L2067" i="29"/>
  <c r="N2067" i="29" s="1"/>
  <c r="P2067" i="29" s="1"/>
  <c r="F2067" i="29"/>
  <c r="K2067" i="29"/>
  <c r="M2067" i="29" s="1"/>
  <c r="O2067" i="29" s="1"/>
  <c r="L2089" i="29"/>
  <c r="N2089" i="29" s="1"/>
  <c r="P2089" i="29" s="1"/>
  <c r="F2089" i="29"/>
  <c r="K2089" i="29"/>
  <c r="M2089" i="29" s="1"/>
  <c r="O2089" i="29" s="1"/>
  <c r="L1933" i="29"/>
  <c r="N1933" i="29" s="1"/>
  <c r="P1933" i="29" s="1"/>
  <c r="K1933" i="29"/>
  <c r="M1933" i="29" s="1"/>
  <c r="O1933" i="29" s="1"/>
  <c r="F1933" i="29"/>
  <c r="L2190" i="29"/>
  <c r="N2190" i="29" s="1"/>
  <c r="P2190" i="29" s="1"/>
  <c r="F2190" i="29"/>
  <c r="K2190" i="29"/>
  <c r="M2190" i="29" s="1"/>
  <c r="O2190" i="29" s="1"/>
  <c r="L2044" i="29"/>
  <c r="N2044" i="29" s="1"/>
  <c r="P2044" i="29" s="1"/>
  <c r="K2044" i="29"/>
  <c r="M2044" i="29" s="1"/>
  <c r="O2044" i="29" s="1"/>
  <c r="F2044" i="29"/>
  <c r="F2032" i="29"/>
  <c r="L2032" i="29"/>
  <c r="N2032" i="29" s="1"/>
  <c r="P2032" i="29" s="1"/>
  <c r="K2032" i="29"/>
  <c r="M2032" i="29" s="1"/>
  <c r="O2032" i="29" s="1"/>
  <c r="L1995" i="29"/>
  <c r="N1995" i="29" s="1"/>
  <c r="P1995" i="29" s="1"/>
  <c r="K1995" i="29"/>
  <c r="M1995" i="29" s="1"/>
  <c r="O1995" i="29" s="1"/>
  <c r="F1995" i="29"/>
  <c r="L2131" i="29"/>
  <c r="N2131" i="29" s="1"/>
  <c r="P2131" i="29" s="1"/>
  <c r="F2131" i="29"/>
  <c r="K2131" i="29"/>
  <c r="M2131" i="29" s="1"/>
  <c r="O2131" i="29" s="1"/>
  <c r="K2062" i="29"/>
  <c r="M2062" i="29" s="1"/>
  <c r="O2062" i="29" s="1"/>
  <c r="L2062" i="29"/>
  <c r="N2062" i="29" s="1"/>
  <c r="P2062" i="29" s="1"/>
  <c r="F2062" i="29"/>
  <c r="L2026" i="29"/>
  <c r="N2026" i="29" s="1"/>
  <c r="P2026" i="29" s="1"/>
  <c r="F2026" i="29"/>
  <c r="K2026" i="29"/>
  <c r="M2026" i="29" s="1"/>
  <c r="O2026" i="29" s="1"/>
  <c r="L2090" i="29"/>
  <c r="N2090" i="29" s="1"/>
  <c r="P2090" i="29" s="1"/>
  <c r="F2090" i="29"/>
  <c r="K2090" i="29"/>
  <c r="M2090" i="29" s="1"/>
  <c r="O2090" i="29" s="1"/>
  <c r="L1945" i="29"/>
  <c r="N1945" i="29" s="1"/>
  <c r="P1945" i="29" s="1"/>
  <c r="F1945" i="29"/>
  <c r="K1945" i="29"/>
  <c r="M1945" i="29" s="1"/>
  <c r="O1945" i="29" s="1"/>
  <c r="L1964" i="29"/>
  <c r="N1964" i="29" s="1"/>
  <c r="P1964" i="29" s="1"/>
  <c r="F1964" i="29"/>
  <c r="K1964" i="29"/>
  <c r="M1964" i="29" s="1"/>
  <c r="O1964" i="29" s="1"/>
  <c r="L2056" i="29"/>
  <c r="N2056" i="29" s="1"/>
  <c r="P2056" i="29" s="1"/>
  <c r="K2056" i="29"/>
  <c r="M2056" i="29" s="1"/>
  <c r="O2056" i="29" s="1"/>
  <c r="F2056" i="29"/>
  <c r="L2174" i="29"/>
  <c r="N2174" i="29" s="1"/>
  <c r="P2174" i="29" s="1"/>
  <c r="K2174" i="29"/>
  <c r="M2174" i="29" s="1"/>
  <c r="O2174" i="29" s="1"/>
  <c r="F2174" i="29"/>
  <c r="L2096" i="29"/>
  <c r="N2096" i="29" s="1"/>
  <c r="P2096" i="29" s="1"/>
  <c r="F2096" i="29"/>
  <c r="K2096" i="29"/>
  <c r="M2096" i="29" s="1"/>
  <c r="O2096" i="29" s="1"/>
  <c r="L2120" i="29"/>
  <c r="N2120" i="29" s="1"/>
  <c r="P2120" i="29" s="1"/>
  <c r="F2120" i="29"/>
  <c r="K2120" i="29"/>
  <c r="M2120" i="29" s="1"/>
  <c r="O2120" i="29" s="1"/>
  <c r="K1989" i="29"/>
  <c r="M1989" i="29" s="1"/>
  <c r="O1989" i="29" s="1"/>
  <c r="L1989" i="29"/>
  <c r="N1989" i="29" s="1"/>
  <c r="P1989" i="29" s="1"/>
  <c r="F1989" i="29"/>
  <c r="L2121" i="29"/>
  <c r="N2121" i="29" s="1"/>
  <c r="P2121" i="29" s="1"/>
  <c r="K2121" i="29"/>
  <c r="M2121" i="29" s="1"/>
  <c r="O2121" i="29" s="1"/>
  <c r="F2121" i="29"/>
  <c r="K1814" i="29"/>
  <c r="M1814" i="29" s="1"/>
  <c r="O1814" i="29" s="1"/>
  <c r="L1814" i="29"/>
  <c r="N1814" i="29" s="1"/>
  <c r="P1814" i="29" s="1"/>
  <c r="F1814" i="29"/>
  <c r="F2161" i="30"/>
  <c r="I2161" i="30"/>
  <c r="I1777" i="30"/>
  <c r="F1777" i="30"/>
  <c r="K1992" i="29"/>
  <c r="M1992" i="29" s="1"/>
  <c r="O1992" i="29" s="1"/>
  <c r="L1992" i="29"/>
  <c r="N1992" i="29" s="1"/>
  <c r="P1992" i="29" s="1"/>
  <c r="F1992" i="29"/>
  <c r="L2132" i="29"/>
  <c r="N2132" i="29" s="1"/>
  <c r="P2132" i="29" s="1"/>
  <c r="F2132" i="29"/>
  <c r="K2132" i="29"/>
  <c r="M2132" i="29" s="1"/>
  <c r="O2132" i="29" s="1"/>
  <c r="L2199" i="29"/>
  <c r="N2199" i="29" s="1"/>
  <c r="P2199" i="29" s="1"/>
  <c r="K2199" i="29"/>
  <c r="M2199" i="29" s="1"/>
  <c r="O2199" i="29" s="1"/>
  <c r="F2199" i="29"/>
  <c r="K2057" i="29"/>
  <c r="M2057" i="29" s="1"/>
  <c r="O2057" i="29" s="1"/>
  <c r="L2057" i="29"/>
  <c r="N2057" i="29" s="1"/>
  <c r="P2057" i="29" s="1"/>
  <c r="F2057" i="29"/>
  <c r="L2195" i="29"/>
  <c r="N2195" i="29" s="1"/>
  <c r="P2195" i="29" s="1"/>
  <c r="F2195" i="29"/>
  <c r="K2195" i="29"/>
  <c r="M2195" i="29" s="1"/>
  <c r="O2195" i="29" s="1"/>
  <c r="L2082" i="29"/>
  <c r="N2082" i="29" s="1"/>
  <c r="P2082" i="29" s="1"/>
  <c r="F2082" i="29"/>
  <c r="K2082" i="29"/>
  <c r="M2082" i="29" s="1"/>
  <c r="O2082" i="29" s="1"/>
  <c r="L2006" i="29"/>
  <c r="N2006" i="29" s="1"/>
  <c r="P2006" i="29" s="1"/>
  <c r="K2006" i="29"/>
  <c r="M2006" i="29" s="1"/>
  <c r="O2006" i="29" s="1"/>
  <c r="F2006" i="29"/>
  <c r="L2149" i="29"/>
  <c r="N2149" i="29" s="1"/>
  <c r="P2149" i="29" s="1"/>
  <c r="K2149" i="29"/>
  <c r="M2149" i="29" s="1"/>
  <c r="O2149" i="29" s="1"/>
  <c r="F2149" i="29"/>
  <c r="L2052" i="29"/>
  <c r="N2052" i="29" s="1"/>
  <c r="P2052" i="29" s="1"/>
  <c r="F2052" i="29"/>
  <c r="K2052" i="29"/>
  <c r="M2052" i="29" s="1"/>
  <c r="O2052" i="29" s="1"/>
  <c r="I1937" i="30"/>
  <c r="F1937" i="30"/>
  <c r="F2183" i="30"/>
  <c r="I2183" i="30"/>
  <c r="F1977" i="30"/>
  <c r="I1977" i="30"/>
  <c r="I2197" i="30"/>
  <c r="F2197" i="30"/>
  <c r="F2147" i="30"/>
  <c r="I2147" i="30"/>
  <c r="I2041" i="30"/>
  <c r="F2041" i="30"/>
  <c r="F2186" i="30"/>
  <c r="I2186" i="30"/>
  <c r="F2063" i="30"/>
  <c r="I2063" i="30"/>
  <c r="F2035" i="30"/>
  <c r="I2035" i="30"/>
  <c r="I2009" i="30"/>
  <c r="F2009" i="30"/>
  <c r="I1998" i="30"/>
  <c r="F1998" i="30"/>
  <c r="I1745" i="30"/>
  <c r="F1745" i="30"/>
  <c r="I2143" i="30"/>
  <c r="F2143" i="30"/>
  <c r="K1782" i="29"/>
  <c r="M1782" i="29" s="1"/>
  <c r="O1782" i="29" s="1"/>
  <c r="L1782" i="29"/>
  <c r="N1782" i="29" s="1"/>
  <c r="P1782" i="29" s="1"/>
  <c r="F1782" i="29"/>
  <c r="I2002" i="30"/>
  <c r="F2002" i="30"/>
  <c r="F1940" i="30"/>
  <c r="I1940" i="30"/>
  <c r="F2072" i="30"/>
  <c r="I2072" i="30"/>
  <c r="I2053" i="30"/>
  <c r="F2053" i="30"/>
  <c r="I2117" i="30"/>
  <c r="F2117" i="30"/>
  <c r="I2174" i="30"/>
  <c r="F2174" i="30"/>
  <c r="F1989" i="30"/>
  <c r="I1989" i="30"/>
  <c r="I1929" i="30"/>
  <c r="F1929" i="30"/>
  <c r="I1967" i="30"/>
  <c r="F1967" i="30"/>
  <c r="I2073" i="30"/>
  <c r="F2073" i="30"/>
  <c r="I2180" i="30"/>
  <c r="F2180" i="30"/>
  <c r="I1725" i="30"/>
  <c r="F1725" i="30"/>
  <c r="L1953" i="5"/>
  <c r="J2051" i="5"/>
  <c r="K2051" i="5" s="1"/>
  <c r="J2052" i="5"/>
  <c r="K2052" i="5" s="1"/>
  <c r="J1976" i="5"/>
  <c r="K1976" i="5" s="1"/>
  <c r="J2016" i="5"/>
  <c r="K2016" i="5" s="1"/>
  <c r="L1988" i="5"/>
  <c r="F1817" i="5"/>
  <c r="H1817" i="5" s="1"/>
  <c r="F1791" i="5"/>
  <c r="H1791" i="5" s="1"/>
  <c r="J2004" i="5"/>
  <c r="K2004" i="5" s="1"/>
  <c r="J2182" i="5"/>
  <c r="J2163" i="5"/>
  <c r="J1982" i="5"/>
  <c r="J1972" i="5"/>
  <c r="J2133" i="5"/>
  <c r="J2082" i="5"/>
  <c r="J2131" i="5"/>
  <c r="J2161" i="5"/>
  <c r="J2114" i="5"/>
  <c r="J2164" i="5"/>
  <c r="J2074" i="5"/>
  <c r="J2185" i="5"/>
  <c r="J2136" i="5"/>
  <c r="J2190" i="5"/>
  <c r="J2147" i="5"/>
  <c r="J2064" i="5"/>
  <c r="J2089" i="5"/>
  <c r="J2085" i="5"/>
  <c r="J1974" i="5"/>
  <c r="J2159" i="5"/>
  <c r="J2132" i="5"/>
  <c r="J2080" i="5"/>
  <c r="J1945" i="5"/>
  <c r="J2149" i="5"/>
  <c r="J2138" i="5"/>
  <c r="J1962" i="5"/>
  <c r="J2140" i="5"/>
  <c r="J2062" i="5"/>
  <c r="J2122" i="5"/>
  <c r="J2187" i="5"/>
  <c r="J2095" i="5"/>
  <c r="J2126" i="5"/>
  <c r="J2184" i="5"/>
  <c r="J2101" i="5"/>
  <c r="J2063" i="5"/>
  <c r="J2172" i="5"/>
  <c r="J1967" i="5"/>
  <c r="J2139" i="5"/>
  <c r="J2121" i="5"/>
  <c r="J2135" i="5"/>
  <c r="J2120" i="5"/>
  <c r="J2128" i="5"/>
  <c r="J1968" i="5"/>
  <c r="J2100" i="5"/>
  <c r="J2195" i="5"/>
  <c r="J1951" i="5"/>
  <c r="J2106" i="5"/>
  <c r="J1954" i="5"/>
  <c r="J1973" i="5"/>
  <c r="J1965" i="5"/>
  <c r="J2130" i="5"/>
  <c r="J2072" i="5"/>
  <c r="J2153" i="5"/>
  <c r="J2125" i="5"/>
  <c r="J2086" i="5"/>
  <c r="J2175" i="5"/>
  <c r="J2073" i="5"/>
  <c r="J2102" i="5"/>
  <c r="J2077" i="5"/>
  <c r="J2167" i="5"/>
  <c r="J2088" i="5"/>
  <c r="J2181" i="5"/>
  <c r="J1971" i="5"/>
  <c r="J2066" i="5"/>
  <c r="J2143" i="5"/>
  <c r="J2156" i="5"/>
  <c r="J2177" i="5"/>
  <c r="J2193" i="5"/>
  <c r="J2196" i="5"/>
  <c r="J2144" i="5"/>
  <c r="J2145" i="5"/>
  <c r="J2162" i="5"/>
  <c r="J1959" i="5"/>
  <c r="J2170" i="5"/>
  <c r="J2168" i="5"/>
  <c r="J2094" i="5"/>
  <c r="J2160" i="5"/>
  <c r="J2173" i="5"/>
  <c r="J2083" i="5"/>
  <c r="J2112" i="5"/>
  <c r="J2068" i="5"/>
  <c r="J2067" i="5"/>
  <c r="J1958" i="5"/>
  <c r="J2157" i="5"/>
  <c r="J2150" i="5"/>
  <c r="J2070" i="5"/>
  <c r="J2099" i="5"/>
  <c r="J2151" i="5"/>
  <c r="J2171" i="5"/>
  <c r="J2188" i="5"/>
  <c r="J2108" i="5"/>
  <c r="J2076" i="5"/>
  <c r="J2189" i="5"/>
  <c r="J2092" i="5"/>
  <c r="J2113" i="5"/>
  <c r="J2152" i="5"/>
  <c r="J2146" i="5"/>
  <c r="J2087" i="5"/>
  <c r="J1980" i="5"/>
  <c r="J2105" i="5"/>
  <c r="J2111" i="5"/>
  <c r="J1987" i="5"/>
  <c r="J2134" i="5"/>
  <c r="J2109" i="5"/>
  <c r="J2107" i="5"/>
  <c r="J2180" i="5"/>
  <c r="J2166" i="5"/>
  <c r="J2191" i="5"/>
  <c r="J2059" i="5"/>
  <c r="J2090" i="5"/>
  <c r="J2119" i="5"/>
  <c r="J2154" i="5"/>
  <c r="J2118" i="5"/>
  <c r="J1961" i="5"/>
  <c r="J2098" i="5"/>
  <c r="J2065" i="5"/>
  <c r="J2061" i="5"/>
  <c r="J2141" i="5"/>
  <c r="J2117" i="5"/>
  <c r="J2165" i="5"/>
  <c r="J2169" i="5"/>
  <c r="J2155" i="5"/>
  <c r="J2129" i="5"/>
  <c r="J2123" i="5"/>
  <c r="J2142" i="5"/>
  <c r="J1975" i="5"/>
  <c r="J2174" i="5"/>
  <c r="J2158" i="5"/>
  <c r="J2097" i="5"/>
  <c r="J2124" i="5"/>
  <c r="J2176" i="5"/>
  <c r="J2179" i="5"/>
  <c r="J2060" i="5"/>
  <c r="J2137" i="5"/>
  <c r="J2194" i="5"/>
  <c r="J1944" i="5"/>
  <c r="J2081" i="5"/>
  <c r="J2096" i="5"/>
  <c r="J2069" i="5"/>
  <c r="J2192" i="5"/>
  <c r="J2104" i="5"/>
  <c r="J2103" i="5"/>
  <c r="J1981" i="5"/>
  <c r="J2115" i="5"/>
  <c r="J2071" i="5"/>
  <c r="J2178" i="5"/>
  <c r="J2084" i="5"/>
  <c r="J2116" i="5"/>
  <c r="J2183" i="5"/>
  <c r="F1807" i="5"/>
  <c r="H1807" i="5" s="1"/>
  <c r="F1787" i="5"/>
  <c r="H1787" i="5" s="1"/>
  <c r="F1795" i="5"/>
  <c r="H1795" i="5" s="1"/>
  <c r="F1811" i="5"/>
  <c r="H1811" i="5" s="1"/>
  <c r="I1785" i="5"/>
  <c r="F1785" i="5"/>
  <c r="H1785" i="5" s="1"/>
  <c r="F1801" i="5"/>
  <c r="H1801" i="5" s="1"/>
  <c r="H1827" i="5"/>
  <c r="F1769" i="5"/>
  <c r="F1677" i="5"/>
  <c r="F1759" i="5"/>
  <c r="F1699" i="5"/>
  <c r="F1647" i="5"/>
  <c r="F1775" i="5"/>
  <c r="F1715" i="5"/>
  <c r="H1715" i="5" s="1"/>
  <c r="F1663" i="5"/>
  <c r="H1663" i="5" s="1"/>
  <c r="F1723" i="5"/>
  <c r="F1679" i="5"/>
  <c r="H1679" i="5" s="1"/>
  <c r="F1705" i="5"/>
  <c r="F1731" i="5"/>
  <c r="F1695" i="5"/>
  <c r="F1721" i="5"/>
  <c r="F1747" i="5"/>
  <c r="F1711" i="5"/>
  <c r="F1737" i="5"/>
  <c r="H1737" i="5" s="1"/>
  <c r="F1763" i="5"/>
  <c r="F1727" i="5"/>
  <c r="F1753" i="5"/>
  <c r="H1753" i="5" s="1"/>
  <c r="F1779" i="5"/>
  <c r="F1743" i="5"/>
  <c r="H1833" i="5"/>
  <c r="I1811" i="5"/>
  <c r="I1817" i="5"/>
  <c r="I1833" i="5"/>
  <c r="I1787" i="5"/>
  <c r="I1791" i="5"/>
  <c r="I1827" i="5"/>
  <c r="I1795" i="5"/>
  <c r="I1823" i="5"/>
  <c r="K2006" i="5"/>
  <c r="L2006" i="5"/>
  <c r="K2031" i="5"/>
  <c r="L2031" i="5"/>
  <c r="K2037" i="5"/>
  <c r="L2037" i="5"/>
  <c r="K2000" i="5"/>
  <c r="L2000" i="5"/>
  <c r="K2021" i="5"/>
  <c r="L2021" i="5"/>
  <c r="K2012" i="5"/>
  <c r="L2012" i="5"/>
  <c r="K2015" i="5"/>
  <c r="L2015" i="5"/>
  <c r="K2029" i="5"/>
  <c r="L2029" i="5"/>
  <c r="K1926" i="5"/>
  <c r="L1926" i="5"/>
  <c r="K1993" i="5"/>
  <c r="L1993" i="5"/>
  <c r="L2025" i="5"/>
  <c r="K2035" i="5"/>
  <c r="L2035" i="5"/>
  <c r="K2055" i="5"/>
  <c r="L2055" i="5"/>
  <c r="K1939" i="5"/>
  <c r="L1939" i="5"/>
  <c r="K2024" i="5"/>
  <c r="L2024" i="5"/>
  <c r="K2027" i="5"/>
  <c r="L2027" i="5"/>
  <c r="K1998" i="5"/>
  <c r="L1998" i="5"/>
  <c r="K2002" i="5"/>
  <c r="L2002" i="5"/>
  <c r="K2044" i="5"/>
  <c r="L2044" i="5"/>
  <c r="K1924" i="5"/>
  <c r="L1924" i="5"/>
  <c r="K2041" i="5"/>
  <c r="L2041" i="5"/>
  <c r="K2036" i="5"/>
  <c r="L2036" i="5"/>
  <c r="K2042" i="5"/>
  <c r="L2042" i="5"/>
  <c r="K1934" i="5"/>
  <c r="L1934" i="5"/>
  <c r="K1927" i="5"/>
  <c r="L1927" i="5"/>
  <c r="K2043" i="5"/>
  <c r="L2043" i="5"/>
  <c r="K2018" i="5"/>
  <c r="L2018" i="5"/>
  <c r="K2007" i="5"/>
  <c r="L2007" i="5"/>
  <c r="K2053" i="5"/>
  <c r="L2053" i="5"/>
  <c r="K1929" i="5"/>
  <c r="K1933" i="5"/>
  <c r="L1933" i="5"/>
  <c r="K1936" i="5"/>
  <c r="L1936" i="5"/>
  <c r="K2047" i="5"/>
  <c r="L2047" i="5"/>
  <c r="K2054" i="5"/>
  <c r="L2054" i="5"/>
  <c r="K1999" i="5"/>
  <c r="K2017" i="5"/>
  <c r="L2017" i="5"/>
  <c r="K2030" i="5"/>
  <c r="L2030" i="5"/>
  <c r="K1995" i="5"/>
  <c r="L1995" i="5"/>
  <c r="K2010" i="5"/>
  <c r="L2010" i="5"/>
  <c r="K2039" i="5"/>
  <c r="L2039" i="5"/>
  <c r="K1996" i="5"/>
  <c r="L1996" i="5"/>
  <c r="K2023" i="5"/>
  <c r="L2023" i="5"/>
  <c r="K2005" i="5"/>
  <c r="L2005" i="5"/>
  <c r="K1938" i="5"/>
  <c r="L1938" i="5"/>
  <c r="K1941" i="5"/>
  <c r="L1941" i="5"/>
  <c r="K2013" i="5"/>
  <c r="L2013" i="5"/>
  <c r="K2046" i="5"/>
  <c r="L2046" i="5"/>
  <c r="K2014" i="5"/>
  <c r="L2014" i="5"/>
  <c r="K2033" i="5"/>
  <c r="L2033" i="5"/>
  <c r="K2009" i="5"/>
  <c r="L2009" i="5"/>
  <c r="K2003" i="5"/>
  <c r="L2003" i="5"/>
  <c r="J1801" i="5"/>
  <c r="J1807" i="5"/>
  <c r="I1663" i="5"/>
  <c r="I1727" i="5"/>
  <c r="I1753" i="5"/>
  <c r="I1723" i="5"/>
  <c r="I1779" i="5"/>
  <c r="I1679" i="5"/>
  <c r="I1743" i="5"/>
  <c r="I1705" i="5"/>
  <c r="I1769" i="5"/>
  <c r="I1731" i="5"/>
  <c r="I1677" i="5"/>
  <c r="I1695" i="5"/>
  <c r="I1759" i="5"/>
  <c r="I1737" i="5"/>
  <c r="I1763" i="5"/>
  <c r="I1721" i="5"/>
  <c r="I1699" i="5"/>
  <c r="I1747" i="5"/>
  <c r="I1647" i="5"/>
  <c r="I1711" i="5"/>
  <c r="I1775" i="5"/>
  <c r="I1715" i="5"/>
  <c r="E1183" i="5"/>
  <c r="E1894" i="5"/>
  <c r="E1766" i="5"/>
  <c r="E1411" i="5"/>
  <c r="E1856" i="5"/>
  <c r="E1443" i="5"/>
  <c r="E1848" i="5"/>
  <c r="E1385" i="5"/>
  <c r="E1863" i="5"/>
  <c r="E1722" i="5"/>
  <c r="E1603" i="5"/>
  <c r="E1540" i="5"/>
  <c r="E1101" i="5"/>
  <c r="E1105" i="5"/>
  <c r="E1109" i="5"/>
  <c r="E1113" i="5"/>
  <c r="E1117" i="5"/>
  <c r="E1121" i="5"/>
  <c r="E1125" i="5"/>
  <c r="E1129" i="5"/>
  <c r="E1133" i="5"/>
  <c r="E1137" i="5"/>
  <c r="E1141" i="5"/>
  <c r="E1145" i="5"/>
  <c r="E1149" i="5"/>
  <c r="E1153" i="5"/>
  <c r="E1156" i="5"/>
  <c r="E1161" i="5"/>
  <c r="E1165" i="5"/>
  <c r="E1169" i="5"/>
  <c r="E1177" i="5"/>
  <c r="E1181" i="5"/>
  <c r="E1185" i="5"/>
  <c r="E1189" i="5"/>
  <c r="E1193" i="5"/>
  <c r="E1197" i="5"/>
  <c r="E1201" i="5"/>
  <c r="E1205" i="5"/>
  <c r="E1209" i="5"/>
  <c r="E1213" i="5"/>
  <c r="E1217" i="5"/>
  <c r="E1221" i="5"/>
  <c r="E1225" i="5"/>
  <c r="E1233" i="5"/>
  <c r="E1237" i="5"/>
  <c r="E1241" i="5"/>
  <c r="E1245" i="5"/>
  <c r="E1249" i="5"/>
  <c r="E1253" i="5"/>
  <c r="E1257" i="5"/>
  <c r="E1261" i="5"/>
  <c r="E1265" i="5"/>
  <c r="E1269" i="5"/>
  <c r="E1273" i="5"/>
  <c r="E1277" i="5"/>
  <c r="E1281" i="5"/>
  <c r="E1285" i="5"/>
  <c r="E1289" i="5"/>
  <c r="E1293" i="5"/>
  <c r="E1297" i="5"/>
  <c r="E1301" i="5"/>
  <c r="E1305" i="5"/>
  <c r="E1309" i="5"/>
  <c r="E1313" i="5"/>
  <c r="E1317" i="5"/>
  <c r="E1321" i="5"/>
  <c r="E1325" i="5"/>
  <c r="E1329" i="5"/>
  <c r="E1333" i="5"/>
  <c r="E1337" i="5"/>
  <c r="E1341" i="5"/>
  <c r="E1345" i="5"/>
  <c r="E1349" i="5"/>
  <c r="E1353" i="5"/>
  <c r="E1773" i="5"/>
  <c r="E1864" i="5"/>
  <c r="E1880" i="5"/>
  <c r="E1896" i="5"/>
  <c r="E1912" i="5"/>
  <c r="E1382" i="5"/>
  <c r="E1446" i="5"/>
  <c r="E1510" i="5"/>
  <c r="E1574" i="5"/>
  <c r="E1638" i="5"/>
  <c r="E1726" i="5"/>
  <c r="E1790" i="5"/>
  <c r="E1854" i="5"/>
  <c r="E1523" i="5"/>
  <c r="E1799" i="5"/>
  <c r="E1399" i="5"/>
  <c r="E1463" i="5"/>
  <c r="E1527" i="5"/>
  <c r="E1591" i="5"/>
  <c r="E1687" i="5"/>
  <c r="E1729" i="5"/>
  <c r="E1400" i="5"/>
  <c r="E1464" i="5"/>
  <c r="E1528" i="5"/>
  <c r="E1592" i="5"/>
  <c r="E1656" i="5"/>
  <c r="E1744" i="5"/>
  <c r="E1808" i="5"/>
  <c r="E1427" i="5"/>
  <c r="E1611" i="5"/>
  <c r="E1835" i="5"/>
  <c r="E1409" i="5"/>
  <c r="E1473" i="5"/>
  <c r="E1537" i="5"/>
  <c r="E1601" i="5"/>
  <c r="E1689" i="5"/>
  <c r="E1355" i="5"/>
  <c r="E1781" i="5"/>
  <c r="E1865" i="5"/>
  <c r="E1881" i="5"/>
  <c r="E1897" i="5"/>
  <c r="E1913" i="5"/>
  <c r="E1402" i="5"/>
  <c r="E1466" i="5"/>
  <c r="E1530" i="5"/>
  <c r="E1594" i="5"/>
  <c r="E1658" i="5"/>
  <c r="E1746" i="5"/>
  <c r="E1810" i="5"/>
  <c r="E1372" i="5"/>
  <c r="E1436" i="5"/>
  <c r="E1500" i="5"/>
  <c r="E1564" i="5"/>
  <c r="E1628" i="5"/>
  <c r="E1692" i="5"/>
  <c r="E1716" i="5"/>
  <c r="E1780" i="5"/>
  <c r="E1844" i="5"/>
  <c r="E1619" i="5"/>
  <c r="E1389" i="5"/>
  <c r="E1453" i="5"/>
  <c r="E1517" i="5"/>
  <c r="E1581" i="5"/>
  <c r="E1878" i="5"/>
  <c r="E1702" i="5"/>
  <c r="E1631" i="5"/>
  <c r="E1720" i="5"/>
  <c r="E1665" i="5"/>
  <c r="E1506" i="5"/>
  <c r="E1412" i="5"/>
  <c r="E1365" i="5"/>
  <c r="E1493" i="5"/>
  <c r="E1621" i="5"/>
  <c r="E1230" i="5"/>
  <c r="E1789" i="5"/>
  <c r="E1866" i="5"/>
  <c r="E1882" i="5"/>
  <c r="E1898" i="5"/>
  <c r="E1914" i="5"/>
  <c r="E1406" i="5"/>
  <c r="E1470" i="5"/>
  <c r="E1534" i="5"/>
  <c r="E1598" i="5"/>
  <c r="E1662" i="5"/>
  <c r="E1750" i="5"/>
  <c r="E1814" i="5"/>
  <c r="E1815" i="5"/>
  <c r="E1359" i="5"/>
  <c r="E1423" i="5"/>
  <c r="E1487" i="5"/>
  <c r="E1551" i="5"/>
  <c r="E1615" i="5"/>
  <c r="E1639" i="5"/>
  <c r="E1387" i="5"/>
  <c r="E1745" i="5"/>
  <c r="E1360" i="5"/>
  <c r="E1424" i="5"/>
  <c r="E1488" i="5"/>
  <c r="E1552" i="5"/>
  <c r="E1616" i="5"/>
  <c r="E1680" i="5"/>
  <c r="E1704" i="5"/>
  <c r="E1768" i="5"/>
  <c r="E1832" i="5"/>
  <c r="E1539" i="5"/>
  <c r="E1691" i="5"/>
  <c r="E1841" i="5"/>
  <c r="E1369" i="5"/>
  <c r="E1433" i="5"/>
  <c r="E1497" i="5"/>
  <c r="E1561" i="5"/>
  <c r="E1625" i="5"/>
  <c r="E1649" i="5"/>
  <c r="E1507" i="5"/>
  <c r="E1797" i="5"/>
  <c r="E1867" i="5"/>
  <c r="E1883" i="5"/>
  <c r="E1899" i="5"/>
  <c r="E1915" i="5"/>
  <c r="E1362" i="5"/>
  <c r="E1426" i="5"/>
  <c r="E1490" i="5"/>
  <c r="E1554" i="5"/>
  <c r="E1618" i="5"/>
  <c r="E1682" i="5"/>
  <c r="E1706" i="5"/>
  <c r="E1770" i="5"/>
  <c r="E1834" i="5"/>
  <c r="E1459" i="5"/>
  <c r="E1531" i="5"/>
  <c r="E1396" i="5"/>
  <c r="E1460" i="5"/>
  <c r="E1524" i="5"/>
  <c r="E1588" i="5"/>
  <c r="E1652" i="5"/>
  <c r="E1740" i="5"/>
  <c r="E1804" i="5"/>
  <c r="E1853" i="5"/>
  <c r="E1413" i="5"/>
  <c r="E1477" i="5"/>
  <c r="E1541" i="5"/>
  <c r="E1605" i="5"/>
  <c r="E1653" i="5"/>
  <c r="E1910" i="5"/>
  <c r="E1486" i="5"/>
  <c r="E1783" i="5"/>
  <c r="E1503" i="5"/>
  <c r="E1713" i="5"/>
  <c r="E1440" i="5"/>
  <c r="E1632" i="5"/>
  <c r="E1634" i="5"/>
  <c r="E1850" i="5"/>
  <c r="E1158" i="5"/>
  <c r="E1102" i="5"/>
  <c r="E1114" i="5"/>
  <c r="E1118" i="5"/>
  <c r="E1122" i="5"/>
  <c r="E1126" i="5"/>
  <c r="E1130" i="5"/>
  <c r="E1134" i="5"/>
  <c r="E1138" i="5"/>
  <c r="E1142" i="5"/>
  <c r="E1146" i="5"/>
  <c r="E1150" i="5"/>
  <c r="E1154" i="5"/>
  <c r="E1162" i="5"/>
  <c r="E1166" i="5"/>
  <c r="E1171" i="5"/>
  <c r="E1174" i="5"/>
  <c r="E1178" i="5"/>
  <c r="E1182" i="5"/>
  <c r="E1186" i="5"/>
  <c r="E1190" i="5"/>
  <c r="E1194" i="5"/>
  <c r="E1198" i="5"/>
  <c r="E1202" i="5"/>
  <c r="E1206" i="5"/>
  <c r="E1210" i="5"/>
  <c r="E1214" i="5"/>
  <c r="E1218" i="5"/>
  <c r="E1222" i="5"/>
  <c r="E1226" i="5"/>
  <c r="E1234" i="5"/>
  <c r="E1238" i="5"/>
  <c r="E1242" i="5"/>
  <c r="E1250" i="5"/>
  <c r="E1254" i="5"/>
  <c r="E1258" i="5"/>
  <c r="E1262" i="5"/>
  <c r="E1266" i="5"/>
  <c r="E1270" i="5"/>
  <c r="E1274" i="5"/>
  <c r="E1278" i="5"/>
  <c r="E1282" i="5"/>
  <c r="E1286" i="5"/>
  <c r="E1290" i="5"/>
  <c r="E1294" i="5"/>
  <c r="E1298" i="5"/>
  <c r="E1302" i="5"/>
  <c r="E1306" i="5"/>
  <c r="E1310" i="5"/>
  <c r="E1314" i="5"/>
  <c r="E1318" i="5"/>
  <c r="E1322" i="5"/>
  <c r="E1326" i="5"/>
  <c r="E1330" i="5"/>
  <c r="E1334" i="5"/>
  <c r="E1338" i="5"/>
  <c r="E1342" i="5"/>
  <c r="E1346" i="5"/>
  <c r="E1350" i="5"/>
  <c r="E1675" i="5"/>
  <c r="E1805" i="5"/>
  <c r="E1868" i="5"/>
  <c r="E1884" i="5"/>
  <c r="E1900" i="5"/>
  <c r="E1916" i="5"/>
  <c r="E1366" i="5"/>
  <c r="E1430" i="5"/>
  <c r="E1494" i="5"/>
  <c r="E1558" i="5"/>
  <c r="E1622" i="5"/>
  <c r="E1686" i="5"/>
  <c r="E1710" i="5"/>
  <c r="E1774" i="5"/>
  <c r="E1838" i="5"/>
  <c r="E1435" i="5"/>
  <c r="E1703" i="5"/>
  <c r="E1831" i="5"/>
  <c r="E1383" i="5"/>
  <c r="E1447" i="5"/>
  <c r="E1511" i="5"/>
  <c r="E1575" i="5"/>
  <c r="E1483" i="5"/>
  <c r="E1761" i="5"/>
  <c r="E1384" i="5"/>
  <c r="E1448" i="5"/>
  <c r="E1512" i="5"/>
  <c r="E1576" i="5"/>
  <c r="E1640" i="5"/>
  <c r="E1728" i="5"/>
  <c r="E1792" i="5"/>
  <c r="E1579" i="5"/>
  <c r="E1707" i="5"/>
  <c r="E1393" i="5"/>
  <c r="E1457" i="5"/>
  <c r="E1521" i="5"/>
  <c r="E1585" i="5"/>
  <c r="E1673" i="5"/>
  <c r="E1813" i="5"/>
  <c r="E1869" i="5"/>
  <c r="E1885" i="5"/>
  <c r="E1901" i="5"/>
  <c r="E1917" i="5"/>
  <c r="E1386" i="5"/>
  <c r="E1450" i="5"/>
  <c r="E1514" i="5"/>
  <c r="E1578" i="5"/>
  <c r="E1642" i="5"/>
  <c r="E1730" i="5"/>
  <c r="E1794" i="5"/>
  <c r="E1627" i="5"/>
  <c r="E1356" i="5"/>
  <c r="E1420" i="5"/>
  <c r="E1484" i="5"/>
  <c r="E1548" i="5"/>
  <c r="E1612" i="5"/>
  <c r="E1676" i="5"/>
  <c r="E1700" i="5"/>
  <c r="E1764" i="5"/>
  <c r="E1828" i="5"/>
  <c r="E1563" i="5"/>
  <c r="E1373" i="5"/>
  <c r="E1437" i="5"/>
  <c r="E1501" i="5"/>
  <c r="E1565" i="5"/>
  <c r="E1629" i="5"/>
  <c r="E1862" i="5"/>
  <c r="E1550" i="5"/>
  <c r="E1567" i="5"/>
  <c r="E1819" i="5"/>
  <c r="E1513" i="5"/>
  <c r="E1911" i="5"/>
  <c r="E1786" i="5"/>
  <c r="E1604" i="5"/>
  <c r="E1557" i="5"/>
  <c r="E1107" i="5"/>
  <c r="E1147" i="5"/>
  <c r="E1151" i="5"/>
  <c r="E1157" i="5"/>
  <c r="E1229" i="5"/>
  <c r="E1246" i="5"/>
  <c r="E1693" i="5"/>
  <c r="E1821" i="5"/>
  <c r="E1870" i="5"/>
  <c r="E1886" i="5"/>
  <c r="E1902" i="5"/>
  <c r="E1918" i="5"/>
  <c r="E1390" i="5"/>
  <c r="E1454" i="5"/>
  <c r="E1518" i="5"/>
  <c r="E1582" i="5"/>
  <c r="E1646" i="5"/>
  <c r="E1734" i="5"/>
  <c r="E1798" i="5"/>
  <c r="E1719" i="5"/>
  <c r="E1843" i="5"/>
  <c r="E1407" i="5"/>
  <c r="E1471" i="5"/>
  <c r="E1535" i="5"/>
  <c r="E1599" i="5"/>
  <c r="E1671" i="5"/>
  <c r="E1777" i="5"/>
  <c r="E1408" i="5"/>
  <c r="E1472" i="5"/>
  <c r="E1536" i="5"/>
  <c r="E1600" i="5"/>
  <c r="E1664" i="5"/>
  <c r="E1752" i="5"/>
  <c r="E1816" i="5"/>
  <c r="E1467" i="5"/>
  <c r="E1635" i="5"/>
  <c r="E1739" i="5"/>
  <c r="E1849" i="5"/>
  <c r="E1417" i="5"/>
  <c r="E1481" i="5"/>
  <c r="E1545" i="5"/>
  <c r="E1609" i="5"/>
  <c r="E1395" i="5"/>
  <c r="E1701" i="5"/>
  <c r="E1829" i="5"/>
  <c r="E1871" i="5"/>
  <c r="E1887" i="5"/>
  <c r="E1903" i="5"/>
  <c r="E1919" i="5"/>
  <c r="E1410" i="5"/>
  <c r="E1474" i="5"/>
  <c r="E1538" i="5"/>
  <c r="E1602" i="5"/>
  <c r="E1666" i="5"/>
  <c r="E1754" i="5"/>
  <c r="E1818" i="5"/>
  <c r="E1363" i="5"/>
  <c r="E1380" i="5"/>
  <c r="E1444" i="5"/>
  <c r="E1508" i="5"/>
  <c r="E1572" i="5"/>
  <c r="E1636" i="5"/>
  <c r="E1724" i="5"/>
  <c r="E1788" i="5"/>
  <c r="E1852" i="5"/>
  <c r="E1397" i="5"/>
  <c r="E1461" i="5"/>
  <c r="E1525" i="5"/>
  <c r="E1589" i="5"/>
  <c r="E1685" i="5"/>
  <c r="E1103" i="5"/>
  <c r="E1173" i="5"/>
  <c r="E1757" i="5"/>
  <c r="E1358" i="5"/>
  <c r="E1678" i="5"/>
  <c r="E1375" i="5"/>
  <c r="E1504" i="5"/>
  <c r="E1784" i="5"/>
  <c r="E1555" i="5"/>
  <c r="E1449" i="5"/>
  <c r="E1765" i="5"/>
  <c r="E1378" i="5"/>
  <c r="E1570" i="5"/>
  <c r="E1668" i="5"/>
  <c r="E1756" i="5"/>
  <c r="E1820" i="5"/>
  <c r="E1855" i="5"/>
  <c r="E1111" i="5"/>
  <c r="E1115" i="5"/>
  <c r="E1119" i="5"/>
  <c r="E1123" i="5"/>
  <c r="E1127" i="5"/>
  <c r="E1131" i="5"/>
  <c r="E1135" i="5"/>
  <c r="E1139" i="5"/>
  <c r="E1143" i="5"/>
  <c r="E1155" i="5"/>
  <c r="E1159" i="5"/>
  <c r="E1163" i="5"/>
  <c r="E1167" i="5"/>
  <c r="E1170" i="5"/>
  <c r="E1175" i="5"/>
  <c r="E1179" i="5"/>
  <c r="E1187" i="5"/>
  <c r="E1191" i="5"/>
  <c r="E1195" i="5"/>
  <c r="E1199" i="5"/>
  <c r="E1203" i="5"/>
  <c r="E1207" i="5"/>
  <c r="E1211" i="5"/>
  <c r="E1215" i="5"/>
  <c r="E1219" i="5"/>
  <c r="E1223" i="5"/>
  <c r="E1227" i="5"/>
  <c r="E1231" i="5"/>
  <c r="E1235" i="5"/>
  <c r="E1239" i="5"/>
  <c r="E1243" i="5"/>
  <c r="E1247" i="5"/>
  <c r="E1251" i="5"/>
  <c r="E1255" i="5"/>
  <c r="E1259" i="5"/>
  <c r="E1263" i="5"/>
  <c r="E1267" i="5"/>
  <c r="E1271" i="5"/>
  <c r="E1275" i="5"/>
  <c r="E1279" i="5"/>
  <c r="E1283" i="5"/>
  <c r="E1287" i="5"/>
  <c r="E1291" i="5"/>
  <c r="E1295" i="5"/>
  <c r="E1299" i="5"/>
  <c r="E1303" i="5"/>
  <c r="E1307" i="5"/>
  <c r="E1311" i="5"/>
  <c r="E1315" i="5"/>
  <c r="E1319" i="5"/>
  <c r="E1323" i="5"/>
  <c r="E1327" i="5"/>
  <c r="E1331" i="5"/>
  <c r="E1335" i="5"/>
  <c r="E1339" i="5"/>
  <c r="E1343" i="5"/>
  <c r="E1347" i="5"/>
  <c r="E1351" i="5"/>
  <c r="E1709" i="5"/>
  <c r="E1837" i="5"/>
  <c r="E1872" i="5"/>
  <c r="E1888" i="5"/>
  <c r="E1904" i="5"/>
  <c r="E1920" i="5"/>
  <c r="E1414" i="5"/>
  <c r="E1478" i="5"/>
  <c r="E1542" i="5"/>
  <c r="E1606" i="5"/>
  <c r="E1670" i="5"/>
  <c r="E1694" i="5"/>
  <c r="E1758" i="5"/>
  <c r="E1822" i="5"/>
  <c r="E1371" i="5"/>
  <c r="E1735" i="5"/>
  <c r="E1367" i="5"/>
  <c r="E1431" i="5"/>
  <c r="E1495" i="5"/>
  <c r="E1559" i="5"/>
  <c r="E1623" i="5"/>
  <c r="E1419" i="5"/>
  <c r="E1643" i="5"/>
  <c r="E1793" i="5"/>
  <c r="E1368" i="5"/>
  <c r="E1432" i="5"/>
  <c r="E1496" i="5"/>
  <c r="E1560" i="5"/>
  <c r="E1624" i="5"/>
  <c r="E1688" i="5"/>
  <c r="E1712" i="5"/>
  <c r="E1776" i="5"/>
  <c r="E1840" i="5"/>
  <c r="E1547" i="5"/>
  <c r="E1755" i="5"/>
  <c r="E1377" i="5"/>
  <c r="E1441" i="5"/>
  <c r="E1505" i="5"/>
  <c r="E1569" i="5"/>
  <c r="E1633" i="5"/>
  <c r="E1657" i="5"/>
  <c r="E1717" i="5"/>
  <c r="E1857" i="5"/>
  <c r="E1873" i="5"/>
  <c r="E1889" i="5"/>
  <c r="E1905" i="5"/>
  <c r="E1921" i="5"/>
  <c r="E1370" i="5"/>
  <c r="E1434" i="5"/>
  <c r="E1498" i="5"/>
  <c r="E1562" i="5"/>
  <c r="E1626" i="5"/>
  <c r="E1690" i="5"/>
  <c r="E1714" i="5"/>
  <c r="E1778" i="5"/>
  <c r="E1842" i="5"/>
  <c r="E1515" i="5"/>
  <c r="E1571" i="5"/>
  <c r="E1651" i="5"/>
  <c r="E1404" i="5"/>
  <c r="E1468" i="5"/>
  <c r="E1532" i="5"/>
  <c r="E1596" i="5"/>
  <c r="E1660" i="5"/>
  <c r="E1748" i="5"/>
  <c r="E1812" i="5"/>
  <c r="E1357" i="5"/>
  <c r="E1421" i="5"/>
  <c r="E1485" i="5"/>
  <c r="E1549" i="5"/>
  <c r="E1613" i="5"/>
  <c r="E1637" i="5"/>
  <c r="E1839" i="5"/>
  <c r="E1895" i="5"/>
  <c r="E1667" i="5"/>
  <c r="E1845" i="5"/>
  <c r="E1104" i="5"/>
  <c r="E1106" i="5"/>
  <c r="E1172" i="5"/>
  <c r="E1184" i="5"/>
  <c r="E1725" i="5"/>
  <c r="E1858" i="5"/>
  <c r="E1874" i="5"/>
  <c r="E1890" i="5"/>
  <c r="E1906" i="5"/>
  <c r="E1922" i="5"/>
  <c r="E1374" i="5"/>
  <c r="E1438" i="5"/>
  <c r="E1502" i="5"/>
  <c r="E1566" i="5"/>
  <c r="E1630" i="5"/>
  <c r="E1718" i="5"/>
  <c r="E1782" i="5"/>
  <c r="E1846" i="5"/>
  <c r="E1475" i="5"/>
  <c r="E1751" i="5"/>
  <c r="E1851" i="5"/>
  <c r="E1391" i="5"/>
  <c r="E1455" i="5"/>
  <c r="E1519" i="5"/>
  <c r="E1583" i="5"/>
  <c r="E1661" i="5"/>
  <c r="E1809" i="5"/>
  <c r="E1392" i="5"/>
  <c r="E1456" i="5"/>
  <c r="E1520" i="5"/>
  <c r="E1584" i="5"/>
  <c r="E1648" i="5"/>
  <c r="E1736" i="5"/>
  <c r="E1800" i="5"/>
  <c r="E1379" i="5"/>
  <c r="E1587" i="5"/>
  <c r="E1771" i="5"/>
  <c r="E1401" i="5"/>
  <c r="E1465" i="5"/>
  <c r="E1529" i="5"/>
  <c r="E1593" i="5"/>
  <c r="E1681" i="5"/>
  <c r="E1733" i="5"/>
  <c r="E1859" i="5"/>
  <c r="E1875" i="5"/>
  <c r="E1891" i="5"/>
  <c r="E1907" i="5"/>
  <c r="E1394" i="5"/>
  <c r="E1458" i="5"/>
  <c r="E1522" i="5"/>
  <c r="E1586" i="5"/>
  <c r="E1650" i="5"/>
  <c r="E1738" i="5"/>
  <c r="E1802" i="5"/>
  <c r="E1364" i="5"/>
  <c r="E1428" i="5"/>
  <c r="E1492" i="5"/>
  <c r="E1556" i="5"/>
  <c r="E1620" i="5"/>
  <c r="E1684" i="5"/>
  <c r="E1708" i="5"/>
  <c r="E1772" i="5"/>
  <c r="E1836" i="5"/>
  <c r="E1595" i="5"/>
  <c r="E1645" i="5"/>
  <c r="E1381" i="5"/>
  <c r="E1445" i="5"/>
  <c r="E1509" i="5"/>
  <c r="E1573" i="5"/>
  <c r="E1422" i="5"/>
  <c r="E1614" i="5"/>
  <c r="E1830" i="5"/>
  <c r="E1439" i="5"/>
  <c r="E1659" i="5"/>
  <c r="E1376" i="5"/>
  <c r="E1568" i="5"/>
  <c r="E1577" i="5"/>
  <c r="E1879" i="5"/>
  <c r="E1442" i="5"/>
  <c r="E1476" i="5"/>
  <c r="E1499" i="5"/>
  <c r="E1429" i="5"/>
  <c r="E1110" i="5"/>
  <c r="E1108" i="5"/>
  <c r="E1112" i="5"/>
  <c r="E1116" i="5"/>
  <c r="E1120" i="5"/>
  <c r="E1124" i="5"/>
  <c r="E1128" i="5"/>
  <c r="E1132" i="5"/>
  <c r="E1136" i="5"/>
  <c r="E1140" i="5"/>
  <c r="E1144" i="5"/>
  <c r="E1148" i="5"/>
  <c r="E1152" i="5"/>
  <c r="E1160" i="5"/>
  <c r="E1164" i="5"/>
  <c r="E1168" i="5"/>
  <c r="E1176" i="5"/>
  <c r="E1180" i="5"/>
  <c r="E1188" i="5"/>
  <c r="E1192" i="5"/>
  <c r="E1196" i="5"/>
  <c r="E1200" i="5"/>
  <c r="E1204" i="5"/>
  <c r="E1208" i="5"/>
  <c r="E1212" i="5"/>
  <c r="E1216" i="5"/>
  <c r="E1220" i="5"/>
  <c r="E1224" i="5"/>
  <c r="E1228" i="5"/>
  <c r="E1232" i="5"/>
  <c r="E1236" i="5"/>
  <c r="E1240" i="5"/>
  <c r="E1244" i="5"/>
  <c r="E1248" i="5"/>
  <c r="E1252" i="5"/>
  <c r="E1256" i="5"/>
  <c r="E1260" i="5"/>
  <c r="E1264" i="5"/>
  <c r="E1268" i="5"/>
  <c r="E1272" i="5"/>
  <c r="E1276" i="5"/>
  <c r="E1280" i="5"/>
  <c r="E1284" i="5"/>
  <c r="E1288" i="5"/>
  <c r="E1292" i="5"/>
  <c r="E1296" i="5"/>
  <c r="E1300" i="5"/>
  <c r="E1304" i="5"/>
  <c r="E1308" i="5"/>
  <c r="E1312" i="5"/>
  <c r="E1316" i="5"/>
  <c r="E1320" i="5"/>
  <c r="E1324" i="5"/>
  <c r="E1328" i="5"/>
  <c r="E1332" i="5"/>
  <c r="E1336" i="5"/>
  <c r="E1340" i="5"/>
  <c r="E1344" i="5"/>
  <c r="E1348" i="5"/>
  <c r="E1352" i="5"/>
  <c r="E1741" i="5"/>
  <c r="E1860" i="5"/>
  <c r="E1876" i="5"/>
  <c r="E1892" i="5"/>
  <c r="E1908" i="5"/>
  <c r="E1398" i="5"/>
  <c r="E1462" i="5"/>
  <c r="E1526" i="5"/>
  <c r="E1590" i="5"/>
  <c r="E1654" i="5"/>
  <c r="E1742" i="5"/>
  <c r="E1806" i="5"/>
  <c r="E1767" i="5"/>
  <c r="E1415" i="5"/>
  <c r="E1479" i="5"/>
  <c r="E1543" i="5"/>
  <c r="E1607" i="5"/>
  <c r="E1655" i="5"/>
  <c r="E1697" i="5"/>
  <c r="E1825" i="5"/>
  <c r="E1416" i="5"/>
  <c r="E1480" i="5"/>
  <c r="E1544" i="5"/>
  <c r="E1608" i="5"/>
  <c r="E1672" i="5"/>
  <c r="E1696" i="5"/>
  <c r="E1760" i="5"/>
  <c r="E1824" i="5"/>
  <c r="E1491" i="5"/>
  <c r="E1803" i="5"/>
  <c r="E1361" i="5"/>
  <c r="E1425" i="5"/>
  <c r="E1489" i="5"/>
  <c r="E1553" i="5"/>
  <c r="E1617" i="5"/>
  <c r="E1641" i="5"/>
  <c r="E1451" i="5"/>
  <c r="E1749" i="5"/>
  <c r="E1861" i="5"/>
  <c r="E1877" i="5"/>
  <c r="E1893" i="5"/>
  <c r="E1909" i="5"/>
  <c r="E1354" i="5"/>
  <c r="E1418" i="5"/>
  <c r="E1482" i="5"/>
  <c r="E1546" i="5"/>
  <c r="E1610" i="5"/>
  <c r="E1674" i="5"/>
  <c r="E1698" i="5"/>
  <c r="E1762" i="5"/>
  <c r="E1826" i="5"/>
  <c r="E1403" i="5"/>
  <c r="E1388" i="5"/>
  <c r="E1452" i="5"/>
  <c r="E1516" i="5"/>
  <c r="E1580" i="5"/>
  <c r="E1644" i="5"/>
  <c r="E1732" i="5"/>
  <c r="E1796" i="5"/>
  <c r="E1683" i="5"/>
  <c r="E1405" i="5"/>
  <c r="E1469" i="5"/>
  <c r="E1533" i="5"/>
  <c r="E1597" i="5"/>
  <c r="E1669" i="5"/>
  <c r="E1847" i="5"/>
  <c r="J1512" i="31" l="1"/>
  <c r="I1512" i="31"/>
  <c r="J1843" i="31"/>
  <c r="I1843" i="31"/>
  <c r="I1446" i="31"/>
  <c r="J1446" i="31"/>
  <c r="I1906" i="31"/>
  <c r="J1906" i="31"/>
  <c r="I1342" i="31"/>
  <c r="J1342" i="31"/>
  <c r="P1103" i="31"/>
  <c r="P2204" i="31" s="1"/>
  <c r="N2204" i="31"/>
  <c r="J1534" i="31"/>
  <c r="I1534" i="31"/>
  <c r="J1575" i="31"/>
  <c r="I1575" i="31"/>
  <c r="I1786" i="31"/>
  <c r="J1786" i="31"/>
  <c r="J1402" i="31"/>
  <c r="I1402" i="31"/>
  <c r="J1329" i="31"/>
  <c r="I1329" i="31"/>
  <c r="I1233" i="31"/>
  <c r="J1233" i="31"/>
  <c r="I1486" i="31"/>
  <c r="J1486" i="31"/>
  <c r="I1696" i="31"/>
  <c r="J1696" i="31"/>
  <c r="I1408" i="31"/>
  <c r="J1408" i="31"/>
  <c r="J1208" i="31"/>
  <c r="I1208" i="31"/>
  <c r="J1634" i="31"/>
  <c r="I1634" i="31"/>
  <c r="J1267" i="31"/>
  <c r="I1267" i="31"/>
  <c r="I1171" i="31"/>
  <c r="J1171" i="31"/>
  <c r="I1123" i="31"/>
  <c r="J1123" i="31"/>
  <c r="J1433" i="31"/>
  <c r="I1433" i="31"/>
  <c r="J1640" i="31"/>
  <c r="I1640" i="31"/>
  <c r="I1874" i="31"/>
  <c r="J1874" i="31"/>
  <c r="J1558" i="31"/>
  <c r="I1558" i="31"/>
  <c r="J1768" i="31"/>
  <c r="I1768" i="31"/>
  <c r="J1238" i="31"/>
  <c r="I1238" i="31"/>
  <c r="I1574" i="31"/>
  <c r="J1574" i="31"/>
  <c r="J1516" i="31"/>
  <c r="I1516" i="31"/>
  <c r="I1651" i="31"/>
  <c r="J1651" i="31"/>
  <c r="J1898" i="31"/>
  <c r="I1898" i="31"/>
  <c r="I1699" i="31"/>
  <c r="J1699" i="31"/>
  <c r="I1322" i="31"/>
  <c r="J1322" i="31"/>
  <c r="I1188" i="31"/>
  <c r="J1188" i="31"/>
  <c r="J1367" i="31"/>
  <c r="I1367" i="31"/>
  <c r="J1229" i="31"/>
  <c r="I1229" i="31"/>
  <c r="J1643" i="31"/>
  <c r="I1643" i="31"/>
  <c r="I1536" i="31"/>
  <c r="J1536" i="31"/>
  <c r="J1894" i="31"/>
  <c r="I1894" i="31"/>
  <c r="J1252" i="31"/>
  <c r="I1252" i="31"/>
  <c r="J1192" i="31"/>
  <c r="I1192" i="31"/>
  <c r="I1606" i="31"/>
  <c r="J1606" i="31"/>
  <c r="J1549" i="31"/>
  <c r="I1549" i="31"/>
  <c r="I1672" i="31"/>
  <c r="J1672" i="31"/>
  <c r="I1508" i="31"/>
  <c r="J1508" i="31"/>
  <c r="I1680" i="31"/>
  <c r="J1680" i="31"/>
  <c r="I1276" i="31"/>
  <c r="J1276" i="31"/>
  <c r="J1711" i="31"/>
  <c r="I1711" i="31"/>
  <c r="J1618" i="31"/>
  <c r="I1618" i="31"/>
  <c r="J1426" i="31"/>
  <c r="I1426" i="31"/>
  <c r="J1727" i="31"/>
  <c r="I1727" i="31"/>
  <c r="I1311" i="31"/>
  <c r="J1311" i="31"/>
  <c r="J1176" i="31"/>
  <c r="I1176" i="31"/>
  <c r="I1235" i="31"/>
  <c r="J1235" i="31"/>
  <c r="I1562" i="31"/>
  <c r="J1562" i="31"/>
  <c r="I1370" i="31"/>
  <c r="J1370" i="31"/>
  <c r="I1345" i="31"/>
  <c r="J1345" i="31"/>
  <c r="J1249" i="31"/>
  <c r="I1249" i="31"/>
  <c r="I1295" i="31"/>
  <c r="J1295" i="31"/>
  <c r="I1621" i="31"/>
  <c r="J1621" i="31"/>
  <c r="J1897" i="31"/>
  <c r="I1897" i="31"/>
  <c r="J1760" i="31"/>
  <c r="I1760" i="31"/>
  <c r="J1296" i="31"/>
  <c r="I1296" i="31"/>
  <c r="I1247" i="31"/>
  <c r="J1247" i="31"/>
  <c r="J1830" i="31"/>
  <c r="I1830" i="31"/>
  <c r="J1638" i="31"/>
  <c r="I1638" i="31"/>
  <c r="I1772" i="31"/>
  <c r="J1772" i="31"/>
  <c r="I1580" i="31"/>
  <c r="J1580" i="31"/>
  <c r="J1294" i="31"/>
  <c r="I1294" i="31"/>
  <c r="J1246" i="31"/>
  <c r="I1246" i="31"/>
  <c r="I1150" i="31"/>
  <c r="J1150" i="31"/>
  <c r="O1103" i="31"/>
  <c r="O2204" i="31" s="1"/>
  <c r="M2204" i="31"/>
  <c r="J1476" i="31"/>
  <c r="I1476" i="31"/>
  <c r="I1281" i="31"/>
  <c r="J1281" i="31"/>
  <c r="J1137" i="31"/>
  <c r="I1137" i="31"/>
  <c r="I1774" i="31"/>
  <c r="J1774" i="31"/>
  <c r="I1124" i="31"/>
  <c r="J1124" i="31"/>
  <c r="I1519" i="31"/>
  <c r="J1519" i="31"/>
  <c r="J1817" i="31"/>
  <c r="I1817" i="31"/>
  <c r="J1791" i="31"/>
  <c r="I1791" i="31"/>
  <c r="I1315" i="31"/>
  <c r="J1315" i="31"/>
  <c r="J1266" i="31"/>
  <c r="I1266" i="31"/>
  <c r="I1170" i="31"/>
  <c r="J1170" i="31"/>
  <c r="I1397" i="31"/>
  <c r="J1397" i="31"/>
  <c r="J1554" i="31"/>
  <c r="I1554" i="31"/>
  <c r="J1199" i="31"/>
  <c r="I1199" i="31"/>
  <c r="I1718" i="31"/>
  <c r="J1718" i="31"/>
  <c r="I1526" i="31"/>
  <c r="J1526" i="31"/>
  <c r="J1660" i="31"/>
  <c r="I1660" i="31"/>
  <c r="M2205" i="31"/>
  <c r="O1468" i="31"/>
  <c r="O2205" i="31" s="1"/>
  <c r="I1885" i="31"/>
  <c r="J1885" i="31"/>
  <c r="J1603" i="31"/>
  <c r="I1603" i="31"/>
  <c r="J1592" i="31"/>
  <c r="I1592" i="31"/>
  <c r="I1278" i="31"/>
  <c r="J1278" i="31"/>
  <c r="I1458" i="31"/>
  <c r="J1458" i="31"/>
  <c r="I1851" i="31"/>
  <c r="J1851" i="31"/>
  <c r="J1265" i="31"/>
  <c r="I1265" i="31"/>
  <c r="J1217" i="31"/>
  <c r="I1217" i="31"/>
  <c r="J1776" i="31"/>
  <c r="I1776" i="31"/>
  <c r="J1312" i="31"/>
  <c r="I1312" i="31"/>
  <c r="I1452" i="31"/>
  <c r="J1452" i="31"/>
  <c r="I1346" i="31"/>
  <c r="J1346" i="31"/>
  <c r="I1190" i="31"/>
  <c r="J1190" i="31"/>
  <c r="I1224" i="31"/>
  <c r="J1224" i="31"/>
  <c r="I1650" i="31"/>
  <c r="J1650" i="31"/>
  <c r="I1259" i="31"/>
  <c r="J1259" i="31"/>
  <c r="I1655" i="31"/>
  <c r="J1655" i="31"/>
  <c r="I1374" i="31"/>
  <c r="J1374" i="31"/>
  <c r="I1700" i="31"/>
  <c r="J1700" i="31"/>
  <c r="I1595" i="31"/>
  <c r="J1595" i="31"/>
  <c r="J1903" i="31"/>
  <c r="I1903" i="31"/>
  <c r="I1810" i="31"/>
  <c r="J1810" i="31"/>
  <c r="J1753" i="31"/>
  <c r="I1753" i="31"/>
  <c r="J1119" i="31"/>
  <c r="I1119" i="31"/>
  <c r="J1821" i="31"/>
  <c r="I1821" i="31"/>
  <c r="J1629" i="31"/>
  <c r="I1629" i="31"/>
  <c r="I1653" i="31"/>
  <c r="J1653" i="31"/>
  <c r="J1514" i="31"/>
  <c r="I1514" i="31"/>
  <c r="I1333" i="31"/>
  <c r="J1333" i="31"/>
  <c r="I1828" i="31"/>
  <c r="J1828" i="31"/>
  <c r="J1444" i="31"/>
  <c r="I1444" i="31"/>
  <c r="I1627" i="31"/>
  <c r="J1627" i="31"/>
  <c r="I1376" i="31"/>
  <c r="J1376" i="31"/>
  <c r="I1502" i="31"/>
  <c r="J1502" i="31"/>
  <c r="J1602" i="31"/>
  <c r="I1602" i="31"/>
  <c r="I1388" i="31"/>
  <c r="J1388" i="31"/>
  <c r="I1735" i="31"/>
  <c r="J1735" i="31"/>
  <c r="I1523" i="31"/>
  <c r="J1523" i="31"/>
  <c r="I1741" i="31"/>
  <c r="J1741" i="31"/>
  <c r="J1848" i="31"/>
  <c r="I1848" i="31"/>
  <c r="I1656" i="31"/>
  <c r="J1656" i="31"/>
  <c r="I1282" i="31"/>
  <c r="J1282" i="31"/>
  <c r="I1234" i="31"/>
  <c r="J1234" i="31"/>
  <c r="J1185" i="31"/>
  <c r="I1185" i="31"/>
  <c r="I1693" i="31"/>
  <c r="J1693" i="31"/>
  <c r="I1840" i="31"/>
  <c r="J1840" i="31"/>
  <c r="J1383" i="31"/>
  <c r="I1383" i="31"/>
  <c r="J1867" i="31"/>
  <c r="I1867" i="31"/>
  <c r="J1594" i="31"/>
  <c r="I1594" i="31"/>
  <c r="I1880" i="31"/>
  <c r="J1880" i="31"/>
  <c r="J1186" i="31"/>
  <c r="I1186" i="31"/>
  <c r="J1716" i="31"/>
  <c r="I1716" i="31"/>
  <c r="I1428" i="31"/>
  <c r="J1428" i="31"/>
  <c r="J1659" i="31"/>
  <c r="I1659" i="31"/>
  <c r="J1371" i="31"/>
  <c r="I1371" i="31"/>
  <c r="J1633" i="31"/>
  <c r="I1633" i="31"/>
  <c r="J1477" i="31"/>
  <c r="I1477" i="31"/>
  <c r="J1600" i="31"/>
  <c r="I1600" i="31"/>
  <c r="I1256" i="31"/>
  <c r="J1256" i="31"/>
  <c r="I1196" i="31"/>
  <c r="J1196" i="31"/>
  <c r="J1841" i="31"/>
  <c r="I1841" i="31"/>
  <c r="J1573" i="31"/>
  <c r="I1573" i="31"/>
  <c r="I1826" i="31"/>
  <c r="J1826" i="31"/>
  <c r="I1442" i="31"/>
  <c r="J1442" i="31"/>
  <c r="J1219" i="31"/>
  <c r="I1219" i="31"/>
  <c r="J1852" i="31"/>
  <c r="I1852" i="31"/>
  <c r="F2205" i="31"/>
  <c r="J1468" i="31"/>
  <c r="I1468" i="31"/>
  <c r="I1411" i="31"/>
  <c r="J1411" i="31"/>
  <c r="I1763" i="31"/>
  <c r="J1763" i="31"/>
  <c r="J1385" i="31"/>
  <c r="I1385" i="31"/>
  <c r="J1775" i="31"/>
  <c r="I1775" i="31"/>
  <c r="J1511" i="31"/>
  <c r="I1511" i="31"/>
  <c r="I1759" i="31"/>
  <c r="J1759" i="31"/>
  <c r="J1547" i="31"/>
  <c r="I1547" i="31"/>
  <c r="I1557" i="31"/>
  <c r="J1557" i="31"/>
  <c r="I1617" i="31"/>
  <c r="J1617" i="31"/>
  <c r="I1425" i="31"/>
  <c r="J1425" i="31"/>
  <c r="I1120" i="31"/>
  <c r="J1120" i="31"/>
  <c r="J1758" i="31"/>
  <c r="I1758" i="31"/>
  <c r="J1566" i="31"/>
  <c r="I1566" i="31"/>
  <c r="J1881" i="31"/>
  <c r="I1881" i="31"/>
  <c r="J1654" i="31"/>
  <c r="I1654" i="31"/>
  <c r="J1491" i="31"/>
  <c r="I1491" i="31"/>
  <c r="I1274" i="31"/>
  <c r="J1274" i="31"/>
  <c r="J1455" i="31"/>
  <c r="I1455" i="31"/>
  <c r="I1263" i="31"/>
  <c r="J1263" i="31"/>
  <c r="J1215" i="31"/>
  <c r="I1215" i="31"/>
  <c r="J1155" i="31"/>
  <c r="I1155" i="31"/>
  <c r="I1788" i="31"/>
  <c r="J1788" i="31"/>
  <c r="I1310" i="31"/>
  <c r="J1310" i="31"/>
  <c r="I1447" i="31"/>
  <c r="J1447" i="31"/>
  <c r="I1888" i="31"/>
  <c r="J1888" i="31"/>
  <c r="I1141" i="31"/>
  <c r="J1141" i="31"/>
  <c r="J1646" i="31"/>
  <c r="I1646" i="31"/>
  <c r="J1541" i="31"/>
  <c r="I1541" i="31"/>
  <c r="J1705" i="31"/>
  <c r="I1705" i="31"/>
  <c r="I1616" i="31"/>
  <c r="J1616" i="31"/>
  <c r="I1248" i="31"/>
  <c r="J1248" i="31"/>
  <c r="I1472" i="31"/>
  <c r="J1472" i="31"/>
  <c r="J1398" i="31"/>
  <c r="I1398" i="31"/>
  <c r="J1532" i="31"/>
  <c r="I1532" i="31"/>
  <c r="I1917" i="31"/>
  <c r="J1917" i="31"/>
  <c r="J1667" i="31"/>
  <c r="I1667" i="31"/>
  <c r="I1613" i="31"/>
  <c r="J1613" i="31"/>
  <c r="J1641" i="31"/>
  <c r="I1641" i="31"/>
  <c r="J1449" i="31"/>
  <c r="I1449" i="31"/>
  <c r="I1464" i="31"/>
  <c r="J1464" i="31"/>
  <c r="I1882" i="31"/>
  <c r="J1882" i="31"/>
  <c r="I1330" i="31"/>
  <c r="J1330" i="31"/>
  <c r="J1849" i="31"/>
  <c r="I1849" i="31"/>
  <c r="I1390" i="31"/>
  <c r="J1390" i="31"/>
  <c r="J1913" i="31"/>
  <c r="I1913" i="31"/>
  <c r="J1352" i="31"/>
  <c r="I1352" i="31"/>
  <c r="I1605" i="31"/>
  <c r="J1605" i="31"/>
  <c r="I1719" i="31"/>
  <c r="J1719" i="31"/>
  <c r="I1811" i="31"/>
  <c r="J1811" i="31"/>
  <c r="I1317" i="31"/>
  <c r="J1317" i="31"/>
  <c r="I1269" i="31"/>
  <c r="J1269" i="31"/>
  <c r="J1172" i="31"/>
  <c r="I1172" i="31"/>
  <c r="J1726" i="31"/>
  <c r="I1726" i="31"/>
  <c r="I1537" i="31"/>
  <c r="J1537" i="31"/>
  <c r="J1328" i="31"/>
  <c r="I1328" i="31"/>
  <c r="J1911" i="31"/>
  <c r="I1911" i="31"/>
  <c r="J1207" i="31"/>
  <c r="I1207" i="31"/>
  <c r="J1801" i="31"/>
  <c r="I1801" i="31"/>
  <c r="J1350" i="31"/>
  <c r="I1350" i="31"/>
  <c r="I1242" i="31"/>
  <c r="J1242" i="31"/>
  <c r="I1146" i="31"/>
  <c r="J1146" i="31"/>
  <c r="J1115" i="31"/>
  <c r="I1115" i="31"/>
  <c r="P1468" i="31"/>
  <c r="P2205" i="31" s="1"/>
  <c r="N2205" i="31"/>
  <c r="I1182" i="31"/>
  <c r="J1182" i="31"/>
  <c r="I1798" i="31"/>
  <c r="J1798" i="31"/>
  <c r="J1737" i="31"/>
  <c r="I1737" i="31"/>
  <c r="J1286" i="31"/>
  <c r="I1286" i="31"/>
  <c r="J1533" i="31"/>
  <c r="I1533" i="31"/>
  <c r="J1674" i="31"/>
  <c r="I1674" i="31"/>
  <c r="J1482" i="31"/>
  <c r="I1482" i="31"/>
  <c r="J1785" i="31"/>
  <c r="I1785" i="31"/>
  <c r="J1313" i="31"/>
  <c r="I1313" i="31"/>
  <c r="J1169" i="31"/>
  <c r="I1169" i="31"/>
  <c r="J1121" i="31"/>
  <c r="I1121" i="31"/>
  <c r="J1731" i="31"/>
  <c r="I1731" i="31"/>
  <c r="J1569" i="31"/>
  <c r="I1569" i="31"/>
  <c r="J1377" i="31"/>
  <c r="I1377" i="31"/>
  <c r="J1240" i="31"/>
  <c r="I1240" i="31"/>
  <c r="I1168" i="31"/>
  <c r="J1168" i="31"/>
  <c r="J1414" i="31"/>
  <c r="I1414" i="31"/>
  <c r="I1877" i="31"/>
  <c r="J1877" i="31"/>
  <c r="J1576" i="31"/>
  <c r="I1576" i="31"/>
  <c r="I1298" i="31"/>
  <c r="J1298" i="31"/>
  <c r="J1187" i="31"/>
  <c r="I1187" i="31"/>
  <c r="I1685" i="31"/>
  <c r="J1685" i="31"/>
  <c r="J1440" i="31"/>
  <c r="I1440" i="31"/>
  <c r="J1228" i="31"/>
  <c r="I1228" i="31"/>
  <c r="I1366" i="31"/>
  <c r="J1366" i="31"/>
  <c r="I1599" i="31"/>
  <c r="J1599" i="31"/>
  <c r="J1879" i="31"/>
  <c r="I1879" i="31"/>
  <c r="J1762" i="31"/>
  <c r="I1762" i="31"/>
  <c r="I1916" i="31"/>
  <c r="J1916" i="31"/>
  <c r="I1500" i="31"/>
  <c r="J1500" i="31"/>
  <c r="I1116" i="31"/>
  <c r="J1116" i="31"/>
  <c r="J1139" i="31"/>
  <c r="I1139" i="31"/>
  <c r="I1639" i="31"/>
  <c r="J1639" i="31"/>
  <c r="J1805" i="31"/>
  <c r="I1805" i="31"/>
  <c r="J1706" i="31"/>
  <c r="I1706" i="31"/>
  <c r="J1663" i="31"/>
  <c r="I1663" i="31"/>
  <c r="J1285" i="31"/>
  <c r="I1285" i="31"/>
  <c r="J1237" i="31"/>
  <c r="I1237" i="31"/>
  <c r="J1189" i="31"/>
  <c r="I1189" i="31"/>
  <c r="I1550" i="31"/>
  <c r="J1550" i="31"/>
  <c r="I1531" i="31"/>
  <c r="J1531" i="31"/>
  <c r="J1808" i="31"/>
  <c r="I1808" i="31"/>
  <c r="J1886" i="31"/>
  <c r="I1886" i="31"/>
  <c r="I1790" i="31"/>
  <c r="J1790" i="31"/>
  <c r="J1406" i="31"/>
  <c r="I1406" i="31"/>
  <c r="I1588" i="31"/>
  <c r="J1588" i="31"/>
  <c r="J1767" i="31"/>
  <c r="I1767" i="31"/>
  <c r="I1387" i="31"/>
  <c r="J1387" i="31"/>
  <c r="J1344" i="31"/>
  <c r="I1344" i="31"/>
  <c r="J1284" i="31"/>
  <c r="I1284" i="31"/>
  <c r="I1163" i="31"/>
  <c r="J1163" i="31"/>
  <c r="J1138" i="31"/>
  <c r="I1138" i="31"/>
  <c r="I1184" i="31"/>
  <c r="J1184" i="31"/>
  <c r="J1738" i="31"/>
  <c r="I1738" i="31"/>
  <c r="I1823" i="31"/>
  <c r="J1823" i="31"/>
  <c r="J1360" i="31"/>
  <c r="I1360" i="31"/>
  <c r="J1671" i="31"/>
  <c r="I1671" i="31"/>
  <c r="J1471" i="31"/>
  <c r="I1471" i="31"/>
  <c r="I1394" i="31"/>
  <c r="J1394" i="31"/>
  <c r="I1351" i="31"/>
  <c r="J1351" i="31"/>
  <c r="I1160" i="31"/>
  <c r="J1160" i="31"/>
  <c r="J1111" i="31"/>
  <c r="I1111" i="31"/>
  <c r="J1740" i="31"/>
  <c r="I1740" i="31"/>
  <c r="I1154" i="31"/>
  <c r="J1154" i="31"/>
  <c r="J1858" i="31"/>
  <c r="I1858" i="31"/>
  <c r="J1804" i="31"/>
  <c r="I1804" i="31"/>
  <c r="J1555" i="31"/>
  <c r="I1555" i="31"/>
  <c r="J1363" i="31"/>
  <c r="I1363" i="31"/>
  <c r="J1437" i="31"/>
  <c r="I1437" i="31"/>
  <c r="J1158" i="31"/>
  <c r="I1158" i="31"/>
  <c r="J1356" i="31"/>
  <c r="I1356" i="31"/>
  <c r="J1349" i="31"/>
  <c r="I1349" i="31"/>
  <c r="I1561" i="31"/>
  <c r="J1561" i="31"/>
  <c r="J1410" i="31"/>
  <c r="I1410" i="31"/>
  <c r="J1710" i="31"/>
  <c r="I1710" i="31"/>
  <c r="J1518" i="31"/>
  <c r="I1518" i="31"/>
  <c r="J1844" i="31"/>
  <c r="I1844" i="31"/>
  <c r="I1831" i="31"/>
  <c r="J1831" i="31"/>
  <c r="I1609" i="31"/>
  <c r="J1609" i="31"/>
  <c r="J1223" i="31"/>
  <c r="I1223" i="31"/>
  <c r="I1407" i="31"/>
  <c r="J1407" i="31"/>
  <c r="J1570" i="31"/>
  <c r="I1570" i="31"/>
  <c r="J1203" i="31"/>
  <c r="I1203" i="31"/>
  <c r="I1107" i="31"/>
  <c r="J1107" i="31"/>
  <c r="J1465" i="31"/>
  <c r="I1465" i="31"/>
  <c r="I1250" i="31"/>
  <c r="J1250" i="31"/>
  <c r="J1899" i="31"/>
  <c r="I1899" i="31"/>
  <c r="I1923" i="31"/>
  <c r="J1923" i="31"/>
  <c r="J1850" i="31"/>
  <c r="I1850" i="31"/>
  <c r="J1658" i="31"/>
  <c r="I1658" i="31"/>
  <c r="I1864" i="31"/>
  <c r="J1864" i="31"/>
  <c r="I1321" i="31"/>
  <c r="J1321" i="31"/>
  <c r="I1273" i="31"/>
  <c r="J1273" i="31"/>
  <c r="J1177" i="31"/>
  <c r="I1177" i="31"/>
  <c r="I1647" i="31"/>
  <c r="J1647" i="31"/>
  <c r="J1921" i="31"/>
  <c r="I1921" i="31"/>
  <c r="J1211" i="31"/>
  <c r="I1211" i="31"/>
  <c r="I1457" i="31"/>
  <c r="J1457" i="31"/>
  <c r="I1362" i="31"/>
  <c r="J1362" i="31"/>
  <c r="I1485" i="31"/>
  <c r="J1485" i="31"/>
  <c r="J1782" i="31"/>
  <c r="I1782" i="31"/>
  <c r="I1590" i="31"/>
  <c r="J1590" i="31"/>
  <c r="J1724" i="31"/>
  <c r="I1724" i="31"/>
  <c r="J1475" i="31"/>
  <c r="I1475" i="31"/>
  <c r="I1608" i="31"/>
  <c r="J1608" i="31"/>
  <c r="J1822" i="31"/>
  <c r="I1822" i="31"/>
  <c r="J1648" i="31"/>
  <c r="I1648" i="31"/>
  <c r="I1148" i="31"/>
  <c r="J1148" i="31"/>
  <c r="I1527" i="31"/>
  <c r="J1527" i="31"/>
  <c r="I1546" i="31"/>
  <c r="J1546" i="31"/>
  <c r="J1221" i="31"/>
  <c r="I1221" i="31"/>
  <c r="I1125" i="31"/>
  <c r="J1125" i="31"/>
  <c r="I1438" i="31"/>
  <c r="J1438" i="31"/>
  <c r="I1668" i="31"/>
  <c r="J1668" i="31"/>
  <c r="I1380" i="31"/>
  <c r="J1380" i="31"/>
  <c r="J1563" i="31"/>
  <c r="I1563" i="31"/>
  <c r="I1589" i="31"/>
  <c r="J1589" i="31"/>
  <c r="J1316" i="31"/>
  <c r="I1316" i="31"/>
  <c r="J1112" i="31"/>
  <c r="I1112" i="31"/>
  <c r="I1778" i="31"/>
  <c r="J1778" i="31"/>
  <c r="J1586" i="31"/>
  <c r="I1586" i="31"/>
  <c r="I1924" i="31"/>
  <c r="J1924" i="31"/>
  <c r="I1303" i="31"/>
  <c r="J1303" i="31"/>
  <c r="I1255" i="31"/>
  <c r="J1255" i="31"/>
  <c r="J1544" i="31"/>
  <c r="I1544" i="31"/>
  <c r="J1539" i="31"/>
  <c r="I1539" i="31"/>
  <c r="I1528" i="31"/>
  <c r="J1528" i="31"/>
  <c r="I1478" i="31"/>
  <c r="J1478" i="31"/>
  <c r="J1421" i="31"/>
  <c r="I1421" i="31"/>
  <c r="J1496" i="31"/>
  <c r="I1496" i="31"/>
  <c r="J1338" i="31"/>
  <c r="I1338" i="31"/>
  <c r="J1510" i="31"/>
  <c r="I1510" i="31"/>
  <c r="I1683" i="31"/>
  <c r="J1683" i="31"/>
  <c r="J1624" i="31"/>
  <c r="I1624" i="31"/>
  <c r="J1343" i="31"/>
  <c r="I1343" i="31"/>
  <c r="I1907" i="31"/>
  <c r="J1907" i="31"/>
  <c r="J1626" i="31"/>
  <c r="I1626" i="31"/>
  <c r="I1205" i="31"/>
  <c r="J1205" i="31"/>
  <c r="I1157" i="31"/>
  <c r="J1157" i="31"/>
  <c r="J1728" i="31"/>
  <c r="I1728" i="31"/>
  <c r="I1488" i="31"/>
  <c r="J1488" i="31"/>
  <c r="I1743" i="31"/>
  <c r="J1743" i="31"/>
  <c r="J1300" i="31"/>
  <c r="I1300" i="31"/>
  <c r="I1109" i="31"/>
  <c r="J1109" i="31"/>
  <c r="I1166" i="31"/>
  <c r="J1166" i="31"/>
  <c r="I1140" i="31"/>
  <c r="J1140" i="31"/>
  <c r="J1652" i="31"/>
  <c r="I1652" i="31"/>
  <c r="J1460" i="31"/>
  <c r="I1460" i="31"/>
  <c r="I1451" i="31"/>
  <c r="J1451" i="31"/>
  <c r="I1378" i="31"/>
  <c r="J1378" i="31"/>
  <c r="I1347" i="31"/>
  <c r="J1347" i="31"/>
  <c r="J1299" i="31"/>
  <c r="I1299" i="31"/>
  <c r="J1251" i="31"/>
  <c r="I1251" i="31"/>
  <c r="I1143" i="31"/>
  <c r="J1143" i="31"/>
  <c r="I1225" i="31"/>
  <c r="J1225" i="31"/>
  <c r="J1129" i="31"/>
  <c r="I1129" i="31"/>
  <c r="I1732" i="31"/>
  <c r="J1732" i="31"/>
  <c r="J1601" i="31"/>
  <c r="I1601" i="31"/>
  <c r="J1568" i="31"/>
  <c r="I1568" i="31"/>
  <c r="I1200" i="31"/>
  <c r="J1200" i="31"/>
  <c r="J1871" i="31"/>
  <c r="I1871" i="31"/>
  <c r="I1492" i="31"/>
  <c r="J1492" i="31"/>
  <c r="I1910" i="31"/>
  <c r="J1910" i="31"/>
  <c r="L2049" i="5"/>
  <c r="J1676" i="31"/>
  <c r="I1676" i="31"/>
  <c r="I1427" i="31"/>
  <c r="J1427" i="31"/>
  <c r="I1800" i="31"/>
  <c r="J1800" i="31"/>
  <c r="I1416" i="31"/>
  <c r="J1416" i="31"/>
  <c r="J1174" i="31"/>
  <c r="I1174" i="31"/>
  <c r="I1126" i="31"/>
  <c r="J1126" i="31"/>
  <c r="I1703" i="31"/>
  <c r="J1703" i="31"/>
  <c r="I1445" i="31"/>
  <c r="J1445" i="31"/>
  <c r="J1857" i="31"/>
  <c r="I1857" i="31"/>
  <c r="J1209" i="31"/>
  <c r="I1209" i="31"/>
  <c r="J1630" i="31"/>
  <c r="I1630" i="31"/>
  <c r="J1365" i="31"/>
  <c r="I1365" i="31"/>
  <c r="I1572" i="31"/>
  <c r="J1572" i="31"/>
  <c r="J1469" i="31"/>
  <c r="I1469" i="31"/>
  <c r="I1792" i="31"/>
  <c r="J1792" i="31"/>
  <c r="I1244" i="31"/>
  <c r="J1244" i="31"/>
  <c r="J1173" i="31"/>
  <c r="I1173" i="31"/>
  <c r="J1887" i="31"/>
  <c r="I1887" i="31"/>
  <c r="J1779" i="31"/>
  <c r="I1779" i="31"/>
  <c r="I1195" i="31"/>
  <c r="J1195" i="31"/>
  <c r="J1218" i="31"/>
  <c r="I1218" i="31"/>
  <c r="I1548" i="31"/>
  <c r="J1548" i="31"/>
  <c r="I1513" i="31"/>
  <c r="J1513" i="31"/>
  <c r="J1890" i="31"/>
  <c r="I1890" i="31"/>
  <c r="I1501" i="31"/>
  <c r="J1501" i="31"/>
  <c r="J1670" i="31"/>
  <c r="I1670" i="31"/>
  <c r="J1612" i="31"/>
  <c r="I1612" i="31"/>
  <c r="I1420" i="31"/>
  <c r="J1420" i="31"/>
  <c r="I1861" i="31"/>
  <c r="J1861" i="31"/>
  <c r="I1254" i="31"/>
  <c r="J1254" i="31"/>
  <c r="J1271" i="31"/>
  <c r="I1271" i="31"/>
  <c r="I1463" i="31"/>
  <c r="J1463" i="31"/>
  <c r="I1818" i="31"/>
  <c r="J1818" i="31"/>
  <c r="J1434" i="31"/>
  <c r="I1434" i="31"/>
  <c r="J1920" i="31"/>
  <c r="I1920" i="31"/>
  <c r="J1301" i="31"/>
  <c r="I1301" i="31"/>
  <c r="J1253" i="31"/>
  <c r="I1253" i="31"/>
  <c r="J1108" i="31"/>
  <c r="I1108" i="31"/>
  <c r="J1499" i="31"/>
  <c r="I1499" i="31"/>
  <c r="J1632" i="31"/>
  <c r="I1632" i="31"/>
  <c r="J1348" i="31"/>
  <c r="I1348" i="31"/>
  <c r="J1288" i="31"/>
  <c r="I1288" i="31"/>
  <c r="I1216" i="31"/>
  <c r="J1216" i="31"/>
  <c r="I1836" i="31"/>
  <c r="J1836" i="31"/>
  <c r="I1262" i="31"/>
  <c r="J1262" i="31"/>
  <c r="I1884" i="31"/>
  <c r="J1884" i="31"/>
  <c r="J1854" i="31"/>
  <c r="I1854" i="31"/>
  <c r="J1470" i="31"/>
  <c r="I1470" i="31"/>
  <c r="J1381" i="31"/>
  <c r="I1381" i="31"/>
  <c r="J1870" i="31"/>
  <c r="I1870" i="31"/>
  <c r="I1692" i="31"/>
  <c r="J1692" i="31"/>
  <c r="J1816" i="31"/>
  <c r="I1816" i="31"/>
  <c r="I1631" i="31"/>
  <c r="J1631" i="31"/>
  <c r="I1335" i="31"/>
  <c r="J1335" i="31"/>
  <c r="I1287" i="31"/>
  <c r="J1287" i="31"/>
  <c r="I1239" i="31"/>
  <c r="J1239" i="31"/>
  <c r="I1191" i="31"/>
  <c r="J1191" i="31"/>
  <c r="J1799" i="31"/>
  <c r="I1799" i="31"/>
  <c r="I1842" i="31"/>
  <c r="J1842" i="31"/>
  <c r="I1591" i="31"/>
  <c r="J1591" i="31"/>
  <c r="I1466" i="31"/>
  <c r="J1466" i="31"/>
  <c r="I1657" i="31"/>
  <c r="J1657" i="31"/>
  <c r="I1873" i="31"/>
  <c r="J1873" i="31"/>
  <c r="J1505" i="31"/>
  <c r="I1505" i="31"/>
  <c r="J1104" i="31"/>
  <c r="I1104" i="31"/>
  <c r="J1127" i="31"/>
  <c r="I1127" i="31"/>
  <c r="J1694" i="31"/>
  <c r="I1694" i="31"/>
  <c r="I1332" i="31"/>
  <c r="J1332" i="31"/>
  <c r="I1260" i="31"/>
  <c r="J1260" i="31"/>
  <c r="J1535" i="31"/>
  <c r="I1535" i="31"/>
  <c r="L2056" i="5"/>
  <c r="I1734" i="31"/>
  <c r="J1734" i="31"/>
  <c r="I1893" i="31"/>
  <c r="J1893" i="31"/>
  <c r="J1619" i="31"/>
  <c r="I1619" i="31"/>
  <c r="J1593" i="31"/>
  <c r="I1593" i="31"/>
  <c r="I1401" i="31"/>
  <c r="J1401" i="31"/>
  <c r="I1839" i="31"/>
  <c r="J1839" i="31"/>
  <c r="I1318" i="31"/>
  <c r="J1318" i="31"/>
  <c r="I1270" i="31"/>
  <c r="J1270" i="31"/>
  <c r="I1222" i="31"/>
  <c r="J1222" i="31"/>
  <c r="J1764" i="31"/>
  <c r="I1764" i="31"/>
  <c r="I1304" i="31"/>
  <c r="J1304" i="31"/>
  <c r="J1915" i="31"/>
  <c r="I1915" i="31"/>
  <c r="I1498" i="31"/>
  <c r="J1498" i="31"/>
  <c r="J1845" i="31"/>
  <c r="I1845" i="31"/>
  <c r="J1257" i="31"/>
  <c r="I1257" i="31"/>
  <c r="J1113" i="31"/>
  <c r="I1113" i="31"/>
  <c r="J1889" i="31"/>
  <c r="I1889" i="31"/>
  <c r="J1515" i="31"/>
  <c r="I1515" i="31"/>
  <c r="J1552" i="31"/>
  <c r="I1552" i="31"/>
  <c r="J1878" i="31"/>
  <c r="I1878" i="31"/>
  <c r="I1423" i="31"/>
  <c r="J1423" i="31"/>
  <c r="J1730" i="31"/>
  <c r="I1730" i="31"/>
  <c r="I1900" i="31"/>
  <c r="J1900" i="31"/>
  <c r="I1339" i="31"/>
  <c r="J1339" i="31"/>
  <c r="J1243" i="31"/>
  <c r="I1243" i="31"/>
  <c r="I1147" i="31"/>
  <c r="J1147" i="31"/>
  <c r="J1122" i="31"/>
  <c r="I1122" i="31"/>
  <c r="I1212" i="31"/>
  <c r="J1212" i="31"/>
  <c r="I1583" i="31"/>
  <c r="J1583" i="31"/>
  <c r="I1860" i="31"/>
  <c r="J1860" i="31"/>
  <c r="I1622" i="31"/>
  <c r="J1622" i="31"/>
  <c r="J1430" i="31"/>
  <c r="I1430" i="31"/>
  <c r="J1756" i="31"/>
  <c r="I1756" i="31"/>
  <c r="J1564" i="31"/>
  <c r="I1564" i="31"/>
  <c r="I1372" i="31"/>
  <c r="J1372" i="31"/>
  <c r="I1230" i="31"/>
  <c r="J1230" i="31"/>
  <c r="J1214" i="31"/>
  <c r="I1214" i="31"/>
  <c r="J1412" i="31"/>
  <c r="I1412" i="31"/>
  <c r="J1389" i="31"/>
  <c r="I1389" i="31"/>
  <c r="J1521" i="31"/>
  <c r="I1521" i="31"/>
  <c r="J1156" i="31"/>
  <c r="I1156" i="31"/>
  <c r="J1855" i="31"/>
  <c r="I1855" i="31"/>
  <c r="I1635" i="31"/>
  <c r="J1635" i="31"/>
  <c r="J1417" i="31"/>
  <c r="I1417" i="31"/>
  <c r="I1151" i="31"/>
  <c r="J1151" i="31"/>
  <c r="I1364" i="31"/>
  <c r="J1364" i="31"/>
  <c r="J1453" i="31"/>
  <c r="I1453" i="31"/>
  <c r="I1178" i="31"/>
  <c r="J1178" i="31"/>
  <c r="J1551" i="31"/>
  <c r="I1551" i="31"/>
  <c r="I1815" i="31"/>
  <c r="J1815" i="31"/>
  <c r="J1720" i="31"/>
  <c r="I1720" i="31"/>
  <c r="I1399" i="31"/>
  <c r="J1399" i="31"/>
  <c r="J1261" i="31"/>
  <c r="I1261" i="31"/>
  <c r="J1636" i="31"/>
  <c r="I1636" i="31"/>
  <c r="I1435" i="31"/>
  <c r="J1435" i="31"/>
  <c r="I1712" i="31"/>
  <c r="J1712" i="31"/>
  <c r="J1308" i="31"/>
  <c r="I1308" i="31"/>
  <c r="J1461" i="31"/>
  <c r="I1461" i="31"/>
  <c r="I1675" i="31"/>
  <c r="J1675" i="31"/>
  <c r="I1637" i="31"/>
  <c r="J1637" i="31"/>
  <c r="I1361" i="31"/>
  <c r="J1361" i="31"/>
  <c r="L2048" i="5"/>
  <c r="L2052" i="5"/>
  <c r="J1687" i="31"/>
  <c r="I1687" i="31"/>
  <c r="J1542" i="31"/>
  <c r="I1542" i="31"/>
  <c r="J1405" i="31"/>
  <c r="I1405" i="31"/>
  <c r="J1484" i="31"/>
  <c r="I1484" i="31"/>
  <c r="J1827" i="31"/>
  <c r="I1827" i="31"/>
  <c r="J1545" i="31"/>
  <c r="I1545" i="31"/>
  <c r="I1752" i="31"/>
  <c r="J1752" i="31"/>
  <c r="I1306" i="31"/>
  <c r="J1306" i="31"/>
  <c r="J1114" i="31"/>
  <c r="I1114" i="31"/>
  <c r="I1611" i="31"/>
  <c r="J1611" i="31"/>
  <c r="J1268" i="31"/>
  <c r="I1268" i="31"/>
  <c r="I1479" i="31"/>
  <c r="J1479" i="31"/>
  <c r="I1709" i="31"/>
  <c r="J1709" i="31"/>
  <c r="J1690" i="31"/>
  <c r="I1690" i="31"/>
  <c r="I1353" i="31"/>
  <c r="J1353" i="31"/>
  <c r="I1305" i="31"/>
  <c r="J1305" i="31"/>
  <c r="I1161" i="31"/>
  <c r="J1161" i="31"/>
  <c r="J1744" i="31"/>
  <c r="I1744" i="31"/>
  <c r="J1292" i="31"/>
  <c r="I1292" i="31"/>
  <c r="J1506" i="31"/>
  <c r="I1506" i="31"/>
  <c r="I1615" i="31"/>
  <c r="J1615" i="31"/>
  <c r="J1538" i="31"/>
  <c r="I1538" i="31"/>
  <c r="I1291" i="31"/>
  <c r="J1291" i="31"/>
  <c r="J1625" i="31"/>
  <c r="I1625" i="31"/>
  <c r="I1832" i="31"/>
  <c r="J1832" i="31"/>
  <c r="J1448" i="31"/>
  <c r="I1448" i="31"/>
  <c r="I1326" i="31"/>
  <c r="J1326" i="31"/>
  <c r="J1509" i="31"/>
  <c r="I1509" i="31"/>
  <c r="I1507" i="31"/>
  <c r="J1507" i="31"/>
  <c r="J1784" i="31"/>
  <c r="I1784" i="31"/>
  <c r="J1400" i="31"/>
  <c r="I1400" i="31"/>
  <c r="I1314" i="31"/>
  <c r="J1314" i="31"/>
  <c r="J1134" i="31"/>
  <c r="I1134" i="31"/>
  <c r="J1914" i="31"/>
  <c r="I1914" i="31"/>
  <c r="J1439" i="31"/>
  <c r="I1439" i="31"/>
  <c r="I1770" i="31"/>
  <c r="J1770" i="31"/>
  <c r="I1896" i="31"/>
  <c r="J1896" i="31"/>
  <c r="I1289" i="31"/>
  <c r="J1289" i="31"/>
  <c r="J1241" i="31"/>
  <c r="I1241" i="31"/>
  <c r="I1193" i="31"/>
  <c r="J1193" i="31"/>
  <c r="J1145" i="31"/>
  <c r="I1145" i="31"/>
  <c r="I1403" i="31"/>
  <c r="J1403" i="31"/>
  <c r="J1413" i="31"/>
  <c r="I1413" i="31"/>
  <c r="J1392" i="31"/>
  <c r="I1392" i="31"/>
  <c r="J1432" i="31"/>
  <c r="I1432" i="31"/>
  <c r="J1118" i="31"/>
  <c r="I1118" i="31"/>
  <c r="I1487" i="31"/>
  <c r="J1487" i="31"/>
  <c r="J1662" i="31"/>
  <c r="I1662" i="31"/>
  <c r="J1796" i="31"/>
  <c r="I1796" i="31"/>
  <c r="J1604" i="31"/>
  <c r="I1604" i="31"/>
  <c r="J1180" i="31"/>
  <c r="I1180" i="31"/>
  <c r="I1359" i="31"/>
  <c r="J1359" i="31"/>
  <c r="J1714" i="31"/>
  <c r="I1714" i="31"/>
  <c r="I1522" i="31"/>
  <c r="J1522" i="31"/>
  <c r="I1715" i="31"/>
  <c r="J1715" i="31"/>
  <c r="I1892" i="31"/>
  <c r="J1892" i="31"/>
  <c r="I1846" i="31"/>
  <c r="J1846" i="31"/>
  <c r="J1202" i="31"/>
  <c r="I1202" i="31"/>
  <c r="J1355" i="31"/>
  <c r="I1355" i="31"/>
  <c r="I1802" i="31"/>
  <c r="J1802" i="31"/>
  <c r="J1610" i="31"/>
  <c r="I1610" i="31"/>
  <c r="J1721" i="31"/>
  <c r="I1721" i="31"/>
  <c r="J1213" i="31"/>
  <c r="I1213" i="31"/>
  <c r="I1165" i="31"/>
  <c r="J1165" i="31"/>
  <c r="I1117" i="31"/>
  <c r="J1117" i="31"/>
  <c r="I1838" i="31"/>
  <c r="J1838" i="31"/>
  <c r="J1454" i="31"/>
  <c r="I1454" i="31"/>
  <c r="I1520" i="31"/>
  <c r="J1520" i="31"/>
  <c r="J1698" i="31"/>
  <c r="I1698" i="31"/>
  <c r="I1856" i="31"/>
  <c r="J1856" i="31"/>
  <c r="I1597" i="31"/>
  <c r="J1597" i="31"/>
  <c r="J1436" i="31"/>
  <c r="I1436" i="31"/>
  <c r="I1379" i="31"/>
  <c r="J1379" i="31"/>
  <c r="I1368" i="31"/>
  <c r="J1368" i="31"/>
  <c r="J1354" i="31"/>
  <c r="I1354" i="31"/>
  <c r="I1258" i="31"/>
  <c r="J1258" i="31"/>
  <c r="J1620" i="31"/>
  <c r="I1620" i="31"/>
  <c r="J1504" i="31"/>
  <c r="I1504" i="31"/>
  <c r="I1623" i="31"/>
  <c r="J1623" i="31"/>
  <c r="N2206" i="31"/>
  <c r="P1834" i="31"/>
  <c r="P2206" i="31" s="1"/>
  <c r="I1450" i="31"/>
  <c r="J1450" i="31"/>
  <c r="J1419" i="31"/>
  <c r="I1419" i="31"/>
  <c r="J1795" i="31"/>
  <c r="I1795" i="31"/>
  <c r="J1441" i="31"/>
  <c r="I1441" i="31"/>
  <c r="J1807" i="31"/>
  <c r="I1807" i="31"/>
  <c r="J1159" i="31"/>
  <c r="I1159" i="31"/>
  <c r="J1682" i="31"/>
  <c r="I1682" i="31"/>
  <c r="I1876" i="31"/>
  <c r="J1876" i="31"/>
  <c r="J1922" i="31"/>
  <c r="I1922" i="31"/>
  <c r="I1334" i="31"/>
  <c r="J1334" i="31"/>
  <c r="I1814" i="31"/>
  <c r="J1814" i="31"/>
  <c r="J1581" i="31"/>
  <c r="I1581" i="31"/>
  <c r="J1577" i="31"/>
  <c r="I1577" i="31"/>
  <c r="J1130" i="31"/>
  <c r="I1130" i="31"/>
  <c r="J1746" i="31"/>
  <c r="I1746" i="31"/>
  <c r="J1175" i="31"/>
  <c r="I1175" i="31"/>
  <c r="I1578" i="31"/>
  <c r="J1578" i="31"/>
  <c r="J1386" i="31"/>
  <c r="I1386" i="31"/>
  <c r="J1337" i="31"/>
  <c r="I1337" i="31"/>
  <c r="J1336" i="31"/>
  <c r="I1336" i="31"/>
  <c r="J1264" i="31"/>
  <c r="I1264" i="31"/>
  <c r="J1144" i="31"/>
  <c r="I1144" i="31"/>
  <c r="I1702" i="31"/>
  <c r="J1702" i="31"/>
  <c r="I1443" i="31"/>
  <c r="J1443" i="31"/>
  <c r="I1226" i="31"/>
  <c r="J1226" i="31"/>
  <c r="I1919" i="31"/>
  <c r="J1919" i="31"/>
  <c r="J1422" i="31"/>
  <c r="I1422" i="31"/>
  <c r="J1748" i="31"/>
  <c r="I1748" i="31"/>
  <c r="J1905" i="31"/>
  <c r="I1905" i="31"/>
  <c r="I1132" i="31"/>
  <c r="J1132" i="31"/>
  <c r="J1164" i="31"/>
  <c r="I1164" i="31"/>
  <c r="I1794" i="31"/>
  <c r="J1794" i="31"/>
  <c r="I1666" i="31"/>
  <c r="J1666" i="31"/>
  <c r="I1661" i="31"/>
  <c r="J1661" i="31"/>
  <c r="I1868" i="31"/>
  <c r="J1868" i="31"/>
  <c r="J1275" i="31"/>
  <c r="I1275" i="31"/>
  <c r="I1227" i="31"/>
  <c r="J1227" i="31"/>
  <c r="I1179" i="31"/>
  <c r="J1179" i="31"/>
  <c r="I1131" i="31"/>
  <c r="J1131" i="31"/>
  <c r="I1462" i="31"/>
  <c r="J1462" i="31"/>
  <c r="J1384" i="31"/>
  <c r="I1384" i="31"/>
  <c r="I1142" i="31"/>
  <c r="J1142" i="31"/>
  <c r="I1543" i="31"/>
  <c r="J1543" i="31"/>
  <c r="J1875" i="31"/>
  <c r="I1875" i="31"/>
  <c r="J1418" i="31"/>
  <c r="I1418" i="31"/>
  <c r="J1695" i="31"/>
  <c r="I1695" i="31"/>
  <c r="J1309" i="31"/>
  <c r="I1309" i="31"/>
  <c r="J1540" i="31"/>
  <c r="I1540" i="31"/>
  <c r="I1357" i="31"/>
  <c r="J1357" i="31"/>
  <c r="I1773" i="31"/>
  <c r="J1773" i="31"/>
  <c r="J1409" i="31"/>
  <c r="I1409" i="31"/>
  <c r="J1272" i="31"/>
  <c r="I1272" i="31"/>
  <c r="J1579" i="31"/>
  <c r="I1579" i="31"/>
  <c r="J1645" i="31"/>
  <c r="I1645" i="31"/>
  <c r="J1320" i="31"/>
  <c r="I1320" i="31"/>
  <c r="I1895" i="31"/>
  <c r="J1895" i="31"/>
  <c r="I1331" i="31"/>
  <c r="J1331" i="31"/>
  <c r="J1628" i="31"/>
  <c r="I1628" i="31"/>
  <c r="I1853" i="31"/>
  <c r="J1853" i="31"/>
  <c r="J1560" i="31"/>
  <c r="I1560" i="31"/>
  <c r="J1210" i="31"/>
  <c r="I1210" i="31"/>
  <c r="I1162" i="31"/>
  <c r="J1162" i="31"/>
  <c r="J1678" i="31"/>
  <c r="I1678" i="31"/>
  <c r="J1585" i="31"/>
  <c r="I1585" i="31"/>
  <c r="J1891" i="31"/>
  <c r="I1891" i="31"/>
  <c r="M2206" i="31"/>
  <c r="O1834" i="31"/>
  <c r="O2206" i="31" s="1"/>
  <c r="J1904" i="31"/>
  <c r="I1904" i="31"/>
  <c r="J1341" i="31"/>
  <c r="I1341" i="31"/>
  <c r="J1293" i="31"/>
  <c r="I1293" i="31"/>
  <c r="J1245" i="31"/>
  <c r="I1245" i="31"/>
  <c r="J1197" i="31"/>
  <c r="I1197" i="31"/>
  <c r="I1149" i="31"/>
  <c r="J1149" i="31"/>
  <c r="J1524" i="31"/>
  <c r="I1524" i="31"/>
  <c r="J1456" i="31"/>
  <c r="I1456" i="31"/>
  <c r="I1231" i="31"/>
  <c r="J1231" i="31"/>
  <c r="J1375" i="31"/>
  <c r="I1375" i="31"/>
  <c r="I1327" i="31"/>
  <c r="J1327" i="31"/>
  <c r="J1183" i="31"/>
  <c r="I1183" i="31"/>
  <c r="I1194" i="31"/>
  <c r="J1194" i="31"/>
  <c r="J1750" i="31"/>
  <c r="I1750" i="31"/>
  <c r="J1404" i="31"/>
  <c r="I1404" i="31"/>
  <c r="I1369" i="31"/>
  <c r="J1369" i="31"/>
  <c r="J1766" i="31"/>
  <c r="I1766" i="31"/>
  <c r="I1459" i="31"/>
  <c r="J1459" i="31"/>
  <c r="J1429" i="31"/>
  <c r="I1429" i="31"/>
  <c r="I1481" i="31"/>
  <c r="J1481" i="31"/>
  <c r="I1688" i="31"/>
  <c r="J1688" i="31"/>
  <c r="I1517" i="31"/>
  <c r="J1517" i="31"/>
  <c r="J1395" i="31"/>
  <c r="I1395" i="31"/>
  <c r="I1607" i="31"/>
  <c r="J1607" i="31"/>
  <c r="J1415" i="31"/>
  <c r="I1415" i="31"/>
  <c r="I1883" i="31"/>
  <c r="J1883" i="31"/>
  <c r="J1747" i="31"/>
  <c r="I1747" i="31"/>
  <c r="J1133" i="31"/>
  <c r="I1133" i="31"/>
  <c r="I1824" i="31"/>
  <c r="J1824" i="31"/>
  <c r="J1918" i="31"/>
  <c r="I1918" i="31"/>
  <c r="I1204" i="31"/>
  <c r="J1204" i="31"/>
  <c r="I1644" i="31"/>
  <c r="J1644" i="31"/>
  <c r="I1806" i="31"/>
  <c r="J1806" i="31"/>
  <c r="I1556" i="31"/>
  <c r="J1556" i="31"/>
  <c r="I1691" i="31"/>
  <c r="J1691" i="31"/>
  <c r="I1324" i="31"/>
  <c r="J1324" i="31"/>
  <c r="I1837" i="31"/>
  <c r="J1837" i="31"/>
  <c r="J1587" i="31"/>
  <c r="I1587" i="31"/>
  <c r="I1847" i="31"/>
  <c r="J1847" i="31"/>
  <c r="I1783" i="31"/>
  <c r="J1783" i="31"/>
  <c r="J1742" i="31"/>
  <c r="I1742" i="31"/>
  <c r="I1358" i="31"/>
  <c r="J1358" i="31"/>
  <c r="I1664" i="31"/>
  <c r="J1664" i="31"/>
  <c r="I1908" i="31"/>
  <c r="J1908" i="31"/>
  <c r="I1598" i="31"/>
  <c r="J1598" i="31"/>
  <c r="J1780" i="31"/>
  <c r="I1780" i="31"/>
  <c r="J1396" i="31"/>
  <c r="I1396" i="31"/>
  <c r="J1862" i="31"/>
  <c r="I1862" i="31"/>
  <c r="J1236" i="31"/>
  <c r="I1236" i="31"/>
  <c r="I1757" i="31"/>
  <c r="J1757" i="31"/>
  <c r="I1525" i="31"/>
  <c r="J1525" i="31"/>
  <c r="L1966" i="5"/>
  <c r="J1686" i="31"/>
  <c r="I1686" i="31"/>
  <c r="J1494" i="31"/>
  <c r="I1494" i="31"/>
  <c r="I1820" i="31"/>
  <c r="J1820" i="31"/>
  <c r="I1869" i="31"/>
  <c r="J1869" i="31"/>
  <c r="J1571" i="31"/>
  <c r="I1571" i="31"/>
  <c r="J1497" i="31"/>
  <c r="I1497" i="31"/>
  <c r="J1704" i="31"/>
  <c r="I1704" i="31"/>
  <c r="I1198" i="31"/>
  <c r="J1198" i="31"/>
  <c r="J1103" i="31"/>
  <c r="I1103" i="31"/>
  <c r="F2204" i="31"/>
  <c r="I1467" i="31"/>
  <c r="J1467" i="31"/>
  <c r="I1393" i="31"/>
  <c r="J1393" i="31"/>
  <c r="I1902" i="31"/>
  <c r="J1902" i="31"/>
  <c r="J1220" i="31"/>
  <c r="I1220" i="31"/>
  <c r="J1431" i="31"/>
  <c r="I1431" i="31"/>
  <c r="J1834" i="31"/>
  <c r="I1834" i="31"/>
  <c r="I2206" i="31" s="1"/>
  <c r="K2206" i="31" s="1"/>
  <c r="F2206" i="31"/>
  <c r="J1642" i="31"/>
  <c r="I1642" i="31"/>
  <c r="I1582" i="31"/>
  <c r="J1582" i="31"/>
  <c r="J1812" i="31"/>
  <c r="I1812" i="31"/>
  <c r="J1865" i="31"/>
  <c r="I1865" i="31"/>
  <c r="J1833" i="31"/>
  <c r="I1833" i="31"/>
  <c r="I1340" i="31"/>
  <c r="J1340" i="31"/>
  <c r="J1280" i="31"/>
  <c r="I1280" i="31"/>
  <c r="J1567" i="31"/>
  <c r="I1567" i="31"/>
  <c r="I1863" i="31"/>
  <c r="J1863" i="31"/>
  <c r="I1490" i="31"/>
  <c r="J1490" i="31"/>
  <c r="I1689" i="31"/>
  <c r="J1689" i="31"/>
  <c r="I1279" i="31"/>
  <c r="J1279" i="31"/>
  <c r="J1232" i="31"/>
  <c r="I1232" i="31"/>
  <c r="I1135" i="31"/>
  <c r="J1135" i="31"/>
  <c r="J1529" i="31"/>
  <c r="I1529" i="31"/>
  <c r="I1736" i="31"/>
  <c r="J1736" i="31"/>
  <c r="J1302" i="31"/>
  <c r="I1302" i="31"/>
  <c r="I1128" i="31"/>
  <c r="J1128" i="31"/>
  <c r="I1751" i="31"/>
  <c r="J1751" i="31"/>
  <c r="J1283" i="31"/>
  <c r="I1283" i="31"/>
  <c r="J1382" i="31"/>
  <c r="I1382" i="31"/>
  <c r="J1708" i="31"/>
  <c r="I1708" i="31"/>
  <c r="I1909" i="31"/>
  <c r="J1909" i="31"/>
  <c r="I1290" i="31"/>
  <c r="J1290" i="31"/>
  <c r="I1206" i="31"/>
  <c r="J1206" i="31"/>
  <c r="J1110" i="31"/>
  <c r="I1110" i="31"/>
  <c r="I1596" i="31"/>
  <c r="J1596" i="31"/>
  <c r="I1559" i="31"/>
  <c r="J1559" i="31"/>
  <c r="J1722" i="31"/>
  <c r="I1722" i="31"/>
  <c r="I1530" i="31"/>
  <c r="J1530" i="31"/>
  <c r="J1872" i="31"/>
  <c r="I1872" i="31"/>
  <c r="J1325" i="31"/>
  <c r="I1325" i="31"/>
  <c r="J1277" i="31"/>
  <c r="I1277" i="31"/>
  <c r="J1181" i="31"/>
  <c r="I1181" i="31"/>
  <c r="I1673" i="31"/>
  <c r="J1673" i="31"/>
  <c r="J1473" i="31"/>
  <c r="I1473" i="31"/>
  <c r="I1584" i="31"/>
  <c r="J1584" i="31"/>
  <c r="I1373" i="31"/>
  <c r="J1373" i="31"/>
  <c r="I1866" i="31"/>
  <c r="J1866" i="31"/>
  <c r="J1105" i="31"/>
  <c r="I1105" i="31"/>
  <c r="I1307" i="31"/>
  <c r="J1307" i="31"/>
  <c r="J1614" i="31"/>
  <c r="I1614" i="31"/>
  <c r="I1769" i="31"/>
  <c r="J1769" i="31"/>
  <c r="J1901" i="31"/>
  <c r="I1901" i="31"/>
  <c r="J1319" i="31"/>
  <c r="I1319" i="31"/>
  <c r="I1503" i="31"/>
  <c r="J1503" i="31"/>
  <c r="I1669" i="31"/>
  <c r="J1669" i="31"/>
  <c r="I1474" i="31"/>
  <c r="J1474" i="31"/>
  <c r="J1323" i="31"/>
  <c r="I1323" i="31"/>
  <c r="J1391" i="31"/>
  <c r="I1391" i="31"/>
  <c r="J1495" i="31"/>
  <c r="I1495" i="31"/>
  <c r="J1754" i="31"/>
  <c r="I1754" i="31"/>
  <c r="J1912" i="31"/>
  <c r="I1912" i="31"/>
  <c r="I1297" i="31"/>
  <c r="J1297" i="31"/>
  <c r="J1201" i="31"/>
  <c r="I1201" i="31"/>
  <c r="J1153" i="31"/>
  <c r="I1153" i="31"/>
  <c r="I1106" i="31"/>
  <c r="J1106" i="31"/>
  <c r="I1424" i="31"/>
  <c r="J1424" i="31"/>
  <c r="J1684" i="31"/>
  <c r="I1684" i="31"/>
  <c r="J1483" i="31"/>
  <c r="I1483" i="31"/>
  <c r="I1553" i="31"/>
  <c r="J1553" i="31"/>
  <c r="I1677" i="31"/>
  <c r="J1677" i="31"/>
  <c r="I1152" i="31"/>
  <c r="J1152" i="31"/>
  <c r="L2026" i="5"/>
  <c r="L1989" i="5"/>
  <c r="L2050" i="5"/>
  <c r="L1940" i="5"/>
  <c r="K2022" i="5"/>
  <c r="K1923" i="5"/>
  <c r="K2019" i="5"/>
  <c r="L1970" i="5"/>
  <c r="L1925" i="5"/>
  <c r="L1977" i="5"/>
  <c r="L2016" i="5"/>
  <c r="K2008" i="5"/>
  <c r="K1930" i="5"/>
  <c r="K2001" i="5"/>
  <c r="K2034" i="5"/>
  <c r="K2057" i="5"/>
  <c r="L1992" i="5"/>
  <c r="L1931" i="5"/>
  <c r="K1932" i="5"/>
  <c r="L1937" i="5"/>
  <c r="L2051" i="5"/>
  <c r="L2028" i="5"/>
  <c r="L1928" i="5"/>
  <c r="L1976" i="5"/>
  <c r="L1957" i="5"/>
  <c r="K1994" i="5"/>
  <c r="L2038" i="5"/>
  <c r="L2045" i="5"/>
  <c r="L2058" i="5"/>
  <c r="L2020" i="5"/>
  <c r="L1955" i="5"/>
  <c r="K2011" i="5"/>
  <c r="L2040" i="5"/>
  <c r="H1396" i="30"/>
  <c r="H1471" i="30"/>
  <c r="H1218" i="30"/>
  <c r="H1121" i="30"/>
  <c r="H1998" i="30"/>
  <c r="J2149" i="29"/>
  <c r="I2149" i="29"/>
  <c r="I1989" i="29"/>
  <c r="J1989" i="29"/>
  <c r="L1805" i="29"/>
  <c r="N1805" i="29" s="1"/>
  <c r="P1805" i="29" s="1"/>
  <c r="K1805" i="29"/>
  <c r="M1805" i="29" s="1"/>
  <c r="O1805" i="29" s="1"/>
  <c r="F1805" i="29"/>
  <c r="L1422" i="29"/>
  <c r="N1422" i="29" s="1"/>
  <c r="P1422" i="29" s="1"/>
  <c r="K1422" i="29"/>
  <c r="M1422" i="29" s="1"/>
  <c r="O1422" i="29" s="1"/>
  <c r="F1422" i="29"/>
  <c r="L1401" i="29"/>
  <c r="N1401" i="29" s="1"/>
  <c r="P1401" i="29" s="1"/>
  <c r="F1401" i="29"/>
  <c r="K1401" i="29"/>
  <c r="M1401" i="29" s="1"/>
  <c r="O1401" i="29" s="1"/>
  <c r="K1195" i="29"/>
  <c r="M1195" i="29" s="1"/>
  <c r="O1195" i="29" s="1"/>
  <c r="L1195" i="29"/>
  <c r="N1195" i="29" s="1"/>
  <c r="P1195" i="29" s="1"/>
  <c r="F1195" i="29"/>
  <c r="L1760" i="29"/>
  <c r="N1760" i="29" s="1"/>
  <c r="P1760" i="29" s="1"/>
  <c r="K1760" i="29"/>
  <c r="M1760" i="29" s="1"/>
  <c r="O1760" i="29" s="1"/>
  <c r="F1760" i="29"/>
  <c r="L1120" i="29"/>
  <c r="N1120" i="29" s="1"/>
  <c r="P1120" i="29" s="1"/>
  <c r="F1120" i="29"/>
  <c r="K1120" i="29"/>
  <c r="M1120" i="29" s="1"/>
  <c r="O1120" i="29" s="1"/>
  <c r="K1396" i="29"/>
  <c r="M1396" i="29" s="1"/>
  <c r="O1396" i="29" s="1"/>
  <c r="L1396" i="29"/>
  <c r="N1396" i="29" s="1"/>
  <c r="P1396" i="29" s="1"/>
  <c r="F1396" i="29"/>
  <c r="F1818" i="30"/>
  <c r="I1818" i="30"/>
  <c r="H2071" i="30"/>
  <c r="F1562" i="29"/>
  <c r="L1562" i="29"/>
  <c r="N1562" i="29" s="1"/>
  <c r="P1562" i="29" s="1"/>
  <c r="K1562" i="29"/>
  <c r="M1562" i="29" s="1"/>
  <c r="O1562" i="29" s="1"/>
  <c r="H2047" i="30"/>
  <c r="H2098" i="30"/>
  <c r="L2012" i="30"/>
  <c r="O2012" i="30" s="1"/>
  <c r="K2012" i="30"/>
  <c r="N2012" i="30" s="1"/>
  <c r="J2012" i="30"/>
  <c r="M2012" i="30" s="1"/>
  <c r="J2150" i="30"/>
  <c r="M2150" i="30" s="1"/>
  <c r="L2150" i="30"/>
  <c r="O2150" i="30" s="1"/>
  <c r="K2150" i="30"/>
  <c r="N2150" i="30" s="1"/>
  <c r="K1656" i="29"/>
  <c r="M1656" i="29" s="1"/>
  <c r="O1656" i="29" s="1"/>
  <c r="L1656" i="29"/>
  <c r="N1656" i="29" s="1"/>
  <c r="P1656" i="29" s="1"/>
  <c r="F1656" i="29"/>
  <c r="K1605" i="29"/>
  <c r="M1605" i="29" s="1"/>
  <c r="O1605" i="29" s="1"/>
  <c r="L1605" i="29"/>
  <c r="N1605" i="29" s="1"/>
  <c r="P1605" i="29" s="1"/>
  <c r="F1605" i="29"/>
  <c r="L1596" i="29"/>
  <c r="N1596" i="29" s="1"/>
  <c r="P1596" i="29" s="1"/>
  <c r="K1596" i="29"/>
  <c r="M1596" i="29" s="1"/>
  <c r="O1596" i="29" s="1"/>
  <c r="F1596" i="29"/>
  <c r="L1414" i="29"/>
  <c r="N1414" i="29" s="1"/>
  <c r="P1414" i="29" s="1"/>
  <c r="K1414" i="29"/>
  <c r="M1414" i="29" s="1"/>
  <c r="O1414" i="29" s="1"/>
  <c r="F1414" i="29"/>
  <c r="L1895" i="29"/>
  <c r="N1895" i="29" s="1"/>
  <c r="P1895" i="29" s="1"/>
  <c r="K1895" i="29"/>
  <c r="M1895" i="29" s="1"/>
  <c r="O1895" i="29" s="1"/>
  <c r="F1895" i="29"/>
  <c r="L1169" i="29"/>
  <c r="N1169" i="29" s="1"/>
  <c r="P1169" i="29" s="1"/>
  <c r="F1169" i="29"/>
  <c r="K1169" i="29"/>
  <c r="M1169" i="29" s="1"/>
  <c r="O1169" i="29" s="1"/>
  <c r="L1240" i="29"/>
  <c r="N1240" i="29" s="1"/>
  <c r="P1240" i="29" s="1"/>
  <c r="K1240" i="29"/>
  <c r="M1240" i="29" s="1"/>
  <c r="O1240" i="29" s="1"/>
  <c r="F1240" i="29"/>
  <c r="L1848" i="29"/>
  <c r="N1848" i="29" s="1"/>
  <c r="P1848" i="29" s="1"/>
  <c r="K1848" i="29"/>
  <c r="M1848" i="29" s="1"/>
  <c r="O1848" i="29" s="1"/>
  <c r="F1848" i="29"/>
  <c r="K1552" i="29"/>
  <c r="M1552" i="29" s="1"/>
  <c r="O1552" i="29" s="1"/>
  <c r="L1552" i="29"/>
  <c r="N1552" i="29" s="1"/>
  <c r="P1552" i="29" s="1"/>
  <c r="F1552" i="29"/>
  <c r="L1427" i="29"/>
  <c r="N1427" i="29" s="1"/>
  <c r="P1427" i="29" s="1"/>
  <c r="F1427" i="29"/>
  <c r="K1427" i="29"/>
  <c r="M1427" i="29" s="1"/>
  <c r="O1427" i="29" s="1"/>
  <c r="L1419" i="29"/>
  <c r="N1419" i="29" s="1"/>
  <c r="P1419" i="29" s="1"/>
  <c r="K1419" i="29"/>
  <c r="M1419" i="29" s="1"/>
  <c r="O1419" i="29" s="1"/>
  <c r="F1419" i="29"/>
  <c r="I2053" i="29"/>
  <c r="J2053" i="29"/>
  <c r="L1142" i="29"/>
  <c r="N1142" i="29" s="1"/>
  <c r="P1142" i="29" s="1"/>
  <c r="F1142" i="29"/>
  <c r="K1142" i="29"/>
  <c r="M1142" i="29" s="1"/>
  <c r="O1142" i="29" s="1"/>
  <c r="H1954" i="30"/>
  <c r="H2149" i="30"/>
  <c r="J2022" i="30"/>
  <c r="M2022" i="30" s="1"/>
  <c r="K2022" i="30"/>
  <c r="N2022" i="30" s="1"/>
  <c r="L2022" i="30"/>
  <c r="O2022" i="30" s="1"/>
  <c r="H2112" i="30"/>
  <c r="J2007" i="30"/>
  <c r="M2007" i="30" s="1"/>
  <c r="K2007" i="30"/>
  <c r="N2007" i="30" s="1"/>
  <c r="L2007" i="30"/>
  <c r="O2007" i="30" s="1"/>
  <c r="K2090" i="30"/>
  <c r="N2090" i="30" s="1"/>
  <c r="J2090" i="30"/>
  <c r="M2090" i="30" s="1"/>
  <c r="L2090" i="30"/>
  <c r="O2090" i="30" s="1"/>
  <c r="H1935" i="30"/>
  <c r="L2135" i="30"/>
  <c r="O2135" i="30" s="1"/>
  <c r="K2135" i="30"/>
  <c r="N2135" i="30" s="1"/>
  <c r="J2135" i="30"/>
  <c r="M2135" i="30" s="1"/>
  <c r="I1598" i="30"/>
  <c r="F1598" i="30"/>
  <c r="F1579" i="30"/>
  <c r="I1579" i="30"/>
  <c r="F1472" i="30"/>
  <c r="I1472" i="30"/>
  <c r="F1668" i="30"/>
  <c r="I1668" i="30"/>
  <c r="I1439" i="30"/>
  <c r="F1439" i="30"/>
  <c r="F1245" i="30"/>
  <c r="I1245" i="30"/>
  <c r="L1783" i="29"/>
  <c r="N1783" i="29" s="1"/>
  <c r="P1783" i="29" s="1"/>
  <c r="F1783" i="29"/>
  <c r="K1783" i="29"/>
  <c r="M1783" i="29" s="1"/>
  <c r="O1783" i="29" s="1"/>
  <c r="L2117" i="30"/>
  <c r="O2117" i="30" s="1"/>
  <c r="K2117" i="30"/>
  <c r="N2117" i="30" s="1"/>
  <c r="J2117" i="30"/>
  <c r="M2117" i="30" s="1"/>
  <c r="K2002" i="30"/>
  <c r="N2002" i="30" s="1"/>
  <c r="J2002" i="30"/>
  <c r="M2002" i="30" s="1"/>
  <c r="L2002" i="30"/>
  <c r="O2002" i="30" s="1"/>
  <c r="J1998" i="30"/>
  <c r="M1998" i="30" s="1"/>
  <c r="L1998" i="30"/>
  <c r="O1998" i="30" s="1"/>
  <c r="K1998" i="30"/>
  <c r="N1998" i="30" s="1"/>
  <c r="H2186" i="30"/>
  <c r="H1977" i="30"/>
  <c r="L1777" i="30"/>
  <c r="O1777" i="30" s="1"/>
  <c r="K1777" i="30"/>
  <c r="N1777" i="30" s="1"/>
  <c r="J1777" i="30"/>
  <c r="M1777" i="30" s="1"/>
  <c r="J2026" i="29"/>
  <c r="I2026" i="29"/>
  <c r="F1501" i="30"/>
  <c r="I1501" i="30"/>
  <c r="F1574" i="30"/>
  <c r="I1574" i="30"/>
  <c r="I1804" i="30"/>
  <c r="F1804" i="30"/>
  <c r="F1516" i="30"/>
  <c r="I1516" i="30"/>
  <c r="I1861" i="30"/>
  <c r="I1459" i="30"/>
  <c r="F1459" i="30"/>
  <c r="F1421" i="30"/>
  <c r="I1421" i="30"/>
  <c r="I1385" i="30"/>
  <c r="F1385" i="30"/>
  <c r="I1688" i="30"/>
  <c r="F1400" i="30"/>
  <c r="I1400" i="30"/>
  <c r="I1338" i="30"/>
  <c r="F1338" i="30"/>
  <c r="I1266" i="30"/>
  <c r="F1266" i="30"/>
  <c r="I1194" i="30"/>
  <c r="F1194" i="30"/>
  <c r="F1122" i="30"/>
  <c r="I1122" i="30"/>
  <c r="I1578" i="30"/>
  <c r="F1578" i="30"/>
  <c r="F1759" i="30"/>
  <c r="I1759" i="30"/>
  <c r="I1229" i="30"/>
  <c r="F1229" i="30"/>
  <c r="I1119" i="30"/>
  <c r="F1119" i="30"/>
  <c r="F1414" i="30"/>
  <c r="I1414" i="30"/>
  <c r="F1395" i="30"/>
  <c r="I1395" i="30"/>
  <c r="I1262" i="30"/>
  <c r="F1262" i="30"/>
  <c r="L1611" i="29"/>
  <c r="N1611" i="29" s="1"/>
  <c r="P1611" i="29" s="1"/>
  <c r="F1611" i="29"/>
  <c r="K1611" i="29"/>
  <c r="M1611" i="29" s="1"/>
  <c r="O1611" i="29" s="1"/>
  <c r="I2074" i="29"/>
  <c r="J2074" i="29"/>
  <c r="I2175" i="29"/>
  <c r="J2175" i="29"/>
  <c r="I1746" i="29"/>
  <c r="J1746" i="29"/>
  <c r="H2128" i="30"/>
  <c r="I2162" i="29"/>
  <c r="J2162" i="29"/>
  <c r="K1948" i="5"/>
  <c r="L1948" i="5"/>
  <c r="J1949" i="30"/>
  <c r="M1949" i="30" s="1"/>
  <c r="L1949" i="30"/>
  <c r="O1949" i="30" s="1"/>
  <c r="K1949" i="30"/>
  <c r="N1949" i="30" s="1"/>
  <c r="L1416" i="29"/>
  <c r="N1416" i="29" s="1"/>
  <c r="P1416" i="29" s="1"/>
  <c r="F1416" i="29"/>
  <c r="K1416" i="29"/>
  <c r="M1416" i="29" s="1"/>
  <c r="O1416" i="29" s="1"/>
  <c r="L1723" i="29"/>
  <c r="N1723" i="29" s="1"/>
  <c r="P1723" i="29" s="1"/>
  <c r="K1723" i="29"/>
  <c r="M1723" i="29" s="1"/>
  <c r="O1723" i="29" s="1"/>
  <c r="F1723" i="29"/>
  <c r="L1350" i="29"/>
  <c r="N1350" i="29" s="1"/>
  <c r="P1350" i="29" s="1"/>
  <c r="K1350" i="29"/>
  <c r="M1350" i="29" s="1"/>
  <c r="O1350" i="29" s="1"/>
  <c r="F1350" i="29"/>
  <c r="L1182" i="29"/>
  <c r="N1182" i="29" s="1"/>
  <c r="P1182" i="29" s="1"/>
  <c r="K1182" i="29"/>
  <c r="M1182" i="29" s="1"/>
  <c r="O1182" i="29" s="1"/>
  <c r="F1182" i="29"/>
  <c r="K2071" i="30"/>
  <c r="N2071" i="30" s="1"/>
  <c r="J2071" i="30"/>
  <c r="M2071" i="30" s="1"/>
  <c r="L2071" i="30"/>
  <c r="O2071" i="30" s="1"/>
  <c r="I1740" i="30"/>
  <c r="F1740" i="30"/>
  <c r="I1561" i="30"/>
  <c r="F1561" i="30"/>
  <c r="J2124" i="29"/>
  <c r="I2124" i="29"/>
  <c r="L2125" i="30"/>
  <c r="O2125" i="30" s="1"/>
  <c r="J2125" i="30"/>
  <c r="M2125" i="30" s="1"/>
  <c r="K2125" i="30"/>
  <c r="N2125" i="30" s="1"/>
  <c r="J2047" i="30"/>
  <c r="M2047" i="30" s="1"/>
  <c r="L2047" i="30"/>
  <c r="O2047" i="30" s="1"/>
  <c r="K2047" i="30"/>
  <c r="N2047" i="30" s="1"/>
  <c r="H1960" i="30"/>
  <c r="H2166" i="30"/>
  <c r="H2101" i="30"/>
  <c r="H2012" i="30"/>
  <c r="H1950" i="30"/>
  <c r="H2150" i="30"/>
  <c r="I2029" i="29"/>
  <c r="J2029" i="29"/>
  <c r="F1655" i="30"/>
  <c r="I1655" i="30"/>
  <c r="I1662" i="30"/>
  <c r="F1662" i="30"/>
  <c r="I1374" i="30"/>
  <c r="F1374" i="30"/>
  <c r="F1604" i="30"/>
  <c r="I1604" i="30"/>
  <c r="F1905" i="30"/>
  <c r="I1905" i="30"/>
  <c r="F1595" i="30"/>
  <c r="I1595" i="30"/>
  <c r="I1557" i="30"/>
  <c r="F1557" i="30"/>
  <c r="I1569" i="30"/>
  <c r="F1569" i="30"/>
  <c r="F1413" i="30"/>
  <c r="I1413" i="30"/>
  <c r="F1584" i="30"/>
  <c r="I1584" i="30"/>
  <c r="I1894" i="30"/>
  <c r="F1894" i="30"/>
  <c r="F1312" i="30"/>
  <c r="I1312" i="30"/>
  <c r="F1240" i="30"/>
  <c r="I1240" i="30"/>
  <c r="I1168" i="30"/>
  <c r="F1168" i="30"/>
  <c r="I1916" i="30"/>
  <c r="F1916" i="30"/>
  <c r="I1239" i="30"/>
  <c r="F1239" i="30"/>
  <c r="J2187" i="30"/>
  <c r="M2187" i="30" s="1"/>
  <c r="L2187" i="30"/>
  <c r="O2187" i="30" s="1"/>
  <c r="K2187" i="30"/>
  <c r="N2187" i="30" s="1"/>
  <c r="L1625" i="29"/>
  <c r="N1625" i="29" s="1"/>
  <c r="P1625" i="29" s="1"/>
  <c r="K1625" i="29"/>
  <c r="M1625" i="29" s="1"/>
  <c r="O1625" i="29" s="1"/>
  <c r="F1625" i="29"/>
  <c r="I1847" i="30"/>
  <c r="F1847" i="30"/>
  <c r="J2170" i="30"/>
  <c r="M2170" i="30" s="1"/>
  <c r="L2170" i="30"/>
  <c r="O2170" i="30" s="1"/>
  <c r="K2170" i="30"/>
  <c r="N2170" i="30" s="1"/>
  <c r="J2142" i="30"/>
  <c r="M2142" i="30" s="1"/>
  <c r="L2142" i="30"/>
  <c r="O2142" i="30" s="1"/>
  <c r="K2142" i="30"/>
  <c r="N2142" i="30" s="1"/>
  <c r="L2052" i="30"/>
  <c r="O2052" i="30" s="1"/>
  <c r="K2052" i="30"/>
  <c r="N2052" i="30" s="1"/>
  <c r="J2052" i="30"/>
  <c r="M2052" i="30" s="1"/>
  <c r="H2014" i="30"/>
  <c r="H1961" i="30"/>
  <c r="L2184" i="30"/>
  <c r="O2184" i="30" s="1"/>
  <c r="K2184" i="30"/>
  <c r="N2184" i="30" s="1"/>
  <c r="J2184" i="30"/>
  <c r="M2184" i="30" s="1"/>
  <c r="H2100" i="30"/>
  <c r="I1997" i="29"/>
  <c r="J1997" i="29"/>
  <c r="I2122" i="29"/>
  <c r="J2122" i="29"/>
  <c r="I2167" i="29"/>
  <c r="J2167" i="29"/>
  <c r="I2099" i="29"/>
  <c r="J2099" i="29"/>
  <c r="I2102" i="29"/>
  <c r="J2102" i="29"/>
  <c r="I1931" i="29"/>
  <c r="J1931" i="29"/>
  <c r="F1551" i="30"/>
  <c r="I1551" i="30"/>
  <c r="I1903" i="30"/>
  <c r="F1903" i="30"/>
  <c r="I1714" i="30"/>
  <c r="F1714" i="30"/>
  <c r="F1426" i="30"/>
  <c r="I1426" i="30"/>
  <c r="I1868" i="30"/>
  <c r="F1868" i="30"/>
  <c r="I1227" i="30"/>
  <c r="F1227" i="30"/>
  <c r="J2097" i="30"/>
  <c r="M2097" i="30" s="1"/>
  <c r="L2097" i="30"/>
  <c r="O2097" i="30" s="1"/>
  <c r="K2097" i="30"/>
  <c r="N2097" i="30" s="1"/>
  <c r="L1703" i="29"/>
  <c r="N1703" i="29" s="1"/>
  <c r="P1703" i="29" s="1"/>
  <c r="K1703" i="29"/>
  <c r="M1703" i="29" s="1"/>
  <c r="O1703" i="29" s="1"/>
  <c r="F1703" i="29"/>
  <c r="K1370" i="29"/>
  <c r="M1370" i="29" s="1"/>
  <c r="O1370" i="29" s="1"/>
  <c r="L1370" i="29"/>
  <c r="N1370" i="29" s="1"/>
  <c r="P1370" i="29" s="1"/>
  <c r="F1370" i="29"/>
  <c r="I1418" i="30"/>
  <c r="F1418" i="30"/>
  <c r="F1141" i="30"/>
  <c r="I1141" i="30"/>
  <c r="L2010" i="30"/>
  <c r="O2010" i="30" s="1"/>
  <c r="K2010" i="30"/>
  <c r="N2010" i="30" s="1"/>
  <c r="J2010" i="30"/>
  <c r="M2010" i="30" s="1"/>
  <c r="K1954" i="30"/>
  <c r="N1954" i="30" s="1"/>
  <c r="L1954" i="30"/>
  <c r="O1954" i="30" s="1"/>
  <c r="J1954" i="30"/>
  <c r="M1954" i="30" s="1"/>
  <c r="J2042" i="30"/>
  <c r="M2042" i="30" s="1"/>
  <c r="L2042" i="30"/>
  <c r="O2042" i="30" s="1"/>
  <c r="K2042" i="30"/>
  <c r="N2042" i="30" s="1"/>
  <c r="L2149" i="30"/>
  <c r="O2149" i="30" s="1"/>
  <c r="K2149" i="30"/>
  <c r="N2149" i="30" s="1"/>
  <c r="J2149" i="30"/>
  <c r="M2149" i="30" s="1"/>
  <c r="J1985" i="30"/>
  <c r="M1985" i="30" s="1"/>
  <c r="K1985" i="30"/>
  <c r="N1985" i="30" s="1"/>
  <c r="L1985" i="30"/>
  <c r="O1985" i="30" s="1"/>
  <c r="I2072" i="29"/>
  <c r="J2072" i="29"/>
  <c r="H2022" i="30"/>
  <c r="H2060" i="30"/>
  <c r="J2112" i="30"/>
  <c r="M2112" i="30" s="1"/>
  <c r="K2112" i="30"/>
  <c r="N2112" i="30" s="1"/>
  <c r="L2112" i="30"/>
  <c r="O2112" i="30" s="1"/>
  <c r="L1371" i="29"/>
  <c r="N1371" i="29" s="1"/>
  <c r="P1371" i="29" s="1"/>
  <c r="F1371" i="29"/>
  <c r="K1371" i="29"/>
  <c r="M1371" i="29" s="1"/>
  <c r="O1371" i="29" s="1"/>
  <c r="L1701" i="30"/>
  <c r="O1701" i="30" s="1"/>
  <c r="K1701" i="30"/>
  <c r="N1701" i="30" s="1"/>
  <c r="J1701" i="30"/>
  <c r="M1701" i="30" s="1"/>
  <c r="K2163" i="30"/>
  <c r="N2163" i="30" s="1"/>
  <c r="J2163" i="30"/>
  <c r="M2163" i="30" s="1"/>
  <c r="L2163" i="30"/>
  <c r="O2163" i="30" s="1"/>
  <c r="J1975" i="30"/>
  <c r="M1975" i="30" s="1"/>
  <c r="L1975" i="30"/>
  <c r="O1975" i="30" s="1"/>
  <c r="K1975" i="30"/>
  <c r="N1975" i="30" s="1"/>
  <c r="H2108" i="30"/>
  <c r="H2008" i="30"/>
  <c r="I1959" i="29"/>
  <c r="J1959" i="29"/>
  <c r="I2030" i="29"/>
  <c r="J2030" i="29"/>
  <c r="J1835" i="30"/>
  <c r="M1835" i="30" s="1"/>
  <c r="L1835" i="30"/>
  <c r="O1835" i="30" s="1"/>
  <c r="K1835" i="30"/>
  <c r="N1835" i="30" s="1"/>
  <c r="L1839" i="29"/>
  <c r="N1839" i="29" s="1"/>
  <c r="P1839" i="29" s="1"/>
  <c r="K1839" i="29"/>
  <c r="M1839" i="29" s="1"/>
  <c r="O1839" i="29" s="1"/>
  <c r="F1839" i="29"/>
  <c r="L1551" i="29"/>
  <c r="N1551" i="29" s="1"/>
  <c r="P1551" i="29" s="1"/>
  <c r="K1551" i="29"/>
  <c r="M1551" i="29" s="1"/>
  <c r="O1551" i="29" s="1"/>
  <c r="F1551" i="29"/>
  <c r="L1829" i="29"/>
  <c r="N1829" i="29" s="1"/>
  <c r="P1829" i="29" s="1"/>
  <c r="F1829" i="29"/>
  <c r="K1829" i="29"/>
  <c r="M1829" i="29" s="1"/>
  <c r="O1829" i="29" s="1"/>
  <c r="L1541" i="29"/>
  <c r="N1541" i="29" s="1"/>
  <c r="P1541" i="29" s="1"/>
  <c r="K1541" i="29"/>
  <c r="M1541" i="29" s="1"/>
  <c r="O1541" i="29" s="1"/>
  <c r="F1541" i="29"/>
  <c r="L1874" i="29"/>
  <c r="N1874" i="29" s="1"/>
  <c r="P1874" i="29" s="1"/>
  <c r="F1874" i="29"/>
  <c r="K1874" i="29"/>
  <c r="M1874" i="29" s="1"/>
  <c r="O1874" i="29" s="1"/>
  <c r="L1532" i="29"/>
  <c r="N1532" i="29" s="1"/>
  <c r="P1532" i="29" s="1"/>
  <c r="F1532" i="29"/>
  <c r="K1532" i="29"/>
  <c r="M1532" i="29" s="1"/>
  <c r="O1532" i="29" s="1"/>
  <c r="L1542" i="29"/>
  <c r="N1542" i="29" s="1"/>
  <c r="P1542" i="29" s="1"/>
  <c r="F1542" i="29"/>
  <c r="K1542" i="29"/>
  <c r="M1542" i="29" s="1"/>
  <c r="O1542" i="29" s="1"/>
  <c r="L1410" i="29"/>
  <c r="N1410" i="29" s="1"/>
  <c r="P1410" i="29" s="1"/>
  <c r="F1410" i="29"/>
  <c r="K1410" i="29"/>
  <c r="M1410" i="29" s="1"/>
  <c r="O1410" i="29" s="1"/>
  <c r="L1713" i="29"/>
  <c r="N1713" i="29" s="1"/>
  <c r="P1713" i="29" s="1"/>
  <c r="K1713" i="29"/>
  <c r="M1713" i="29" s="1"/>
  <c r="O1713" i="29" s="1"/>
  <c r="F1713" i="29"/>
  <c r="L1425" i="29"/>
  <c r="N1425" i="29" s="1"/>
  <c r="P1425" i="29" s="1"/>
  <c r="K1425" i="29"/>
  <c r="M1425" i="29" s="1"/>
  <c r="O1425" i="29" s="1"/>
  <c r="F1425" i="29"/>
  <c r="K1345" i="29"/>
  <c r="M1345" i="29" s="1"/>
  <c r="O1345" i="29" s="1"/>
  <c r="L1345" i="29"/>
  <c r="N1345" i="29" s="1"/>
  <c r="P1345" i="29" s="1"/>
  <c r="F1345" i="29"/>
  <c r="L1273" i="29"/>
  <c r="N1273" i="29" s="1"/>
  <c r="P1273" i="29" s="1"/>
  <c r="F1273" i="29"/>
  <c r="K1273" i="29"/>
  <c r="M1273" i="29" s="1"/>
  <c r="O1273" i="29" s="1"/>
  <c r="L1201" i="29"/>
  <c r="N1201" i="29" s="1"/>
  <c r="P1201" i="29" s="1"/>
  <c r="F1201" i="29"/>
  <c r="K1201" i="29"/>
  <c r="M1201" i="29" s="1"/>
  <c r="O1201" i="29" s="1"/>
  <c r="K1129" i="29"/>
  <c r="M1129" i="29" s="1"/>
  <c r="O1129" i="29" s="1"/>
  <c r="L1129" i="29"/>
  <c r="N1129" i="29" s="1"/>
  <c r="P1129" i="29" s="1"/>
  <c r="F1129" i="29"/>
  <c r="L1477" i="29"/>
  <c r="N1477" i="29" s="1"/>
  <c r="P1477" i="29" s="1"/>
  <c r="F1477" i="29"/>
  <c r="K1477" i="29"/>
  <c r="M1477" i="29" s="1"/>
  <c r="O1477" i="29" s="1"/>
  <c r="L1745" i="29"/>
  <c r="N1745" i="29" s="1"/>
  <c r="P1745" i="29" s="1"/>
  <c r="F1745" i="29"/>
  <c r="K1745" i="29"/>
  <c r="M1745" i="29" s="1"/>
  <c r="O1745" i="29" s="1"/>
  <c r="L1149" i="29"/>
  <c r="N1149" i="29" s="1"/>
  <c r="P1149" i="29" s="1"/>
  <c r="F1149" i="29"/>
  <c r="K1149" i="29"/>
  <c r="M1149" i="29" s="1"/>
  <c r="O1149" i="29" s="1"/>
  <c r="L1161" i="29"/>
  <c r="N1161" i="29" s="1"/>
  <c r="P1161" i="29" s="1"/>
  <c r="F1161" i="29"/>
  <c r="K1161" i="29"/>
  <c r="M1161" i="29" s="1"/>
  <c r="O1161" i="29" s="1"/>
  <c r="L1311" i="29"/>
  <c r="N1311" i="29" s="1"/>
  <c r="P1311" i="29" s="1"/>
  <c r="F1311" i="29"/>
  <c r="K1311" i="29"/>
  <c r="M1311" i="29" s="1"/>
  <c r="O1311" i="29" s="1"/>
  <c r="F1864" i="30"/>
  <c r="I1864" i="30"/>
  <c r="I2117" i="29"/>
  <c r="J2117" i="29"/>
  <c r="J2021" i="29"/>
  <c r="I2021" i="29"/>
  <c r="I1942" i="29"/>
  <c r="J1942" i="29"/>
  <c r="I2177" i="29"/>
  <c r="J2177" i="29"/>
  <c r="I2136" i="29"/>
  <c r="J2136" i="29"/>
  <c r="L1392" i="29"/>
  <c r="N1392" i="29" s="1"/>
  <c r="P1392" i="29" s="1"/>
  <c r="K1392" i="29"/>
  <c r="M1392" i="29" s="1"/>
  <c r="O1392" i="29" s="1"/>
  <c r="F1392" i="29"/>
  <c r="L1758" i="29"/>
  <c r="N1758" i="29" s="1"/>
  <c r="P1758" i="29" s="1"/>
  <c r="F1758" i="29"/>
  <c r="K1758" i="29"/>
  <c r="M1758" i="29" s="1"/>
  <c r="O1758" i="29" s="1"/>
  <c r="L1603" i="29"/>
  <c r="N1603" i="29" s="1"/>
  <c r="P1603" i="29" s="1"/>
  <c r="K1603" i="29"/>
  <c r="M1603" i="29" s="1"/>
  <c r="O1603" i="29" s="1"/>
  <c r="F1603" i="29"/>
  <c r="F1859" i="29"/>
  <c r="L1859" i="29"/>
  <c r="N1859" i="29" s="1"/>
  <c r="P1859" i="29" s="1"/>
  <c r="K1859" i="29"/>
  <c r="M1859" i="29" s="1"/>
  <c r="O1859" i="29" s="1"/>
  <c r="K1332" i="29"/>
  <c r="M1332" i="29" s="1"/>
  <c r="O1332" i="29" s="1"/>
  <c r="L1332" i="29"/>
  <c r="N1332" i="29" s="1"/>
  <c r="P1332" i="29" s="1"/>
  <c r="F1332" i="29"/>
  <c r="L1260" i="29"/>
  <c r="N1260" i="29" s="1"/>
  <c r="P1260" i="29" s="1"/>
  <c r="K1260" i="29"/>
  <c r="M1260" i="29" s="1"/>
  <c r="O1260" i="29" s="1"/>
  <c r="F1260" i="29"/>
  <c r="L1188" i="29"/>
  <c r="N1188" i="29" s="1"/>
  <c r="P1188" i="29" s="1"/>
  <c r="K1188" i="29"/>
  <c r="M1188" i="29" s="1"/>
  <c r="O1188" i="29" s="1"/>
  <c r="F1188" i="29"/>
  <c r="L1116" i="29"/>
  <c r="N1116" i="29" s="1"/>
  <c r="P1116" i="29" s="1"/>
  <c r="F1116" i="29"/>
  <c r="K1116" i="29"/>
  <c r="M1116" i="29" s="1"/>
  <c r="O1116" i="29" s="1"/>
  <c r="L1513" i="29"/>
  <c r="N1513" i="29" s="1"/>
  <c r="P1513" i="29" s="1"/>
  <c r="F1513" i="29"/>
  <c r="K1513" i="29"/>
  <c r="M1513" i="29" s="1"/>
  <c r="O1513" i="29" s="1"/>
  <c r="L1295" i="29"/>
  <c r="N1295" i="29" s="1"/>
  <c r="P1295" i="29" s="1"/>
  <c r="K1295" i="29"/>
  <c r="M1295" i="29" s="1"/>
  <c r="O1295" i="29" s="1"/>
  <c r="F1295" i="29"/>
  <c r="L1175" i="29"/>
  <c r="N1175" i="29" s="1"/>
  <c r="P1175" i="29" s="1"/>
  <c r="K1175" i="29"/>
  <c r="M1175" i="29" s="1"/>
  <c r="O1175" i="29" s="1"/>
  <c r="F1175" i="29"/>
  <c r="L1846" i="29"/>
  <c r="N1846" i="29" s="1"/>
  <c r="P1846" i="29" s="1"/>
  <c r="F1846" i="29"/>
  <c r="K1846" i="29"/>
  <c r="M1846" i="29" s="1"/>
  <c r="O1846" i="29" s="1"/>
  <c r="L1222" i="29"/>
  <c r="N1222" i="29" s="1"/>
  <c r="P1222" i="29" s="1"/>
  <c r="K1222" i="29"/>
  <c r="M1222" i="29" s="1"/>
  <c r="O1222" i="29" s="1"/>
  <c r="F1222" i="29"/>
  <c r="K1391" i="29"/>
  <c r="M1391" i="29" s="1"/>
  <c r="O1391" i="29" s="1"/>
  <c r="L1391" i="29"/>
  <c r="N1391" i="29" s="1"/>
  <c r="P1391" i="29" s="1"/>
  <c r="F1391" i="29"/>
  <c r="L1796" i="29"/>
  <c r="N1796" i="29" s="1"/>
  <c r="P1796" i="29" s="1"/>
  <c r="F1796" i="29"/>
  <c r="K1796" i="29"/>
  <c r="M1796" i="29" s="1"/>
  <c r="O1796" i="29" s="1"/>
  <c r="L1293" i="29"/>
  <c r="N1293" i="29" s="1"/>
  <c r="P1293" i="29" s="1"/>
  <c r="K1293" i="29"/>
  <c r="M1293" i="29" s="1"/>
  <c r="O1293" i="29" s="1"/>
  <c r="F1293" i="29"/>
  <c r="L1818" i="29"/>
  <c r="N1818" i="29" s="1"/>
  <c r="P1818" i="29" s="1"/>
  <c r="K1818" i="29"/>
  <c r="M1818" i="29" s="1"/>
  <c r="O1818" i="29" s="1"/>
  <c r="F1818" i="29"/>
  <c r="L1636" i="29"/>
  <c r="N1636" i="29" s="1"/>
  <c r="P1636" i="29" s="1"/>
  <c r="K1636" i="29"/>
  <c r="M1636" i="29" s="1"/>
  <c r="O1636" i="29" s="1"/>
  <c r="F1636" i="29"/>
  <c r="L1287" i="29"/>
  <c r="N1287" i="29" s="1"/>
  <c r="P1287" i="29" s="1"/>
  <c r="F1287" i="29"/>
  <c r="K1287" i="29"/>
  <c r="M1287" i="29" s="1"/>
  <c r="O1287" i="29" s="1"/>
  <c r="F1923" i="30"/>
  <c r="I1923" i="30"/>
  <c r="H1829" i="30"/>
  <c r="H1976" i="30"/>
  <c r="H2036" i="30"/>
  <c r="H1970" i="30"/>
  <c r="J2133" i="30"/>
  <c r="M2133" i="30" s="1"/>
  <c r="L2133" i="30"/>
  <c r="O2133" i="30" s="1"/>
  <c r="K2133" i="30"/>
  <c r="N2133" i="30" s="1"/>
  <c r="H1964" i="30"/>
  <c r="K2026" i="30"/>
  <c r="N2026" i="30" s="1"/>
  <c r="L2026" i="30"/>
  <c r="O2026" i="30" s="1"/>
  <c r="J2026" i="30"/>
  <c r="M2026" i="30" s="1"/>
  <c r="L2179" i="30"/>
  <c r="O2179" i="30" s="1"/>
  <c r="K2179" i="30"/>
  <c r="N2179" i="30" s="1"/>
  <c r="J2179" i="30"/>
  <c r="M2179" i="30" s="1"/>
  <c r="H2039" i="30"/>
  <c r="K2171" i="30"/>
  <c r="N2171" i="30" s="1"/>
  <c r="L2171" i="30"/>
  <c r="O2171" i="30" s="1"/>
  <c r="J2171" i="30"/>
  <c r="M2171" i="30" s="1"/>
  <c r="F1782" i="30"/>
  <c r="I1782" i="30"/>
  <c r="I1494" i="30"/>
  <c r="F1494" i="30"/>
  <c r="F1724" i="30"/>
  <c r="I1724" i="30"/>
  <c r="I1436" i="30"/>
  <c r="F1436" i="30"/>
  <c r="F1667" i="30"/>
  <c r="I1667" i="30"/>
  <c r="F1379" i="30"/>
  <c r="I1379" i="30"/>
  <c r="I1641" i="30"/>
  <c r="F1641" i="30"/>
  <c r="I1848" i="30"/>
  <c r="F1848" i="30"/>
  <c r="F1882" i="30"/>
  <c r="I1882" i="30"/>
  <c r="F1222" i="30"/>
  <c r="I1222" i="30"/>
  <c r="F1353" i="30"/>
  <c r="I1353" i="30"/>
  <c r="I1172" i="30"/>
  <c r="F1172" i="30"/>
  <c r="F1524" i="30"/>
  <c r="I1524" i="30"/>
  <c r="I1840" i="30"/>
  <c r="F1840" i="30"/>
  <c r="F1159" i="30"/>
  <c r="I1159" i="30"/>
  <c r="I1799" i="30"/>
  <c r="F1799" i="30"/>
  <c r="L2077" i="30"/>
  <c r="O2077" i="30" s="1"/>
  <c r="K2077" i="30"/>
  <c r="N2077" i="30" s="1"/>
  <c r="J2077" i="30"/>
  <c r="M2077" i="30" s="1"/>
  <c r="H2113" i="30"/>
  <c r="L1953" i="30"/>
  <c r="O1953" i="30" s="1"/>
  <c r="K1953" i="30"/>
  <c r="N1953" i="30" s="1"/>
  <c r="J1953" i="30"/>
  <c r="M1953" i="30" s="1"/>
  <c r="J2030" i="30"/>
  <c r="M2030" i="30" s="1"/>
  <c r="K2030" i="30"/>
  <c r="N2030" i="30" s="1"/>
  <c r="L2030" i="30"/>
  <c r="O2030" i="30" s="1"/>
  <c r="I1998" i="29"/>
  <c r="J1998" i="29"/>
  <c r="I2016" i="29"/>
  <c r="J2016" i="29"/>
  <c r="J2027" i="29"/>
  <c r="I2027" i="29"/>
  <c r="I2180" i="29"/>
  <c r="J2180" i="29"/>
  <c r="I2172" i="29"/>
  <c r="J2172" i="29"/>
  <c r="I1575" i="30"/>
  <c r="F1575" i="30"/>
  <c r="F1915" i="30"/>
  <c r="I1915" i="30"/>
  <c r="I1690" i="30"/>
  <c r="F1690" i="30"/>
  <c r="F1402" i="30"/>
  <c r="I1402" i="30"/>
  <c r="I1161" i="30"/>
  <c r="I1913" i="30"/>
  <c r="F1913" i="30"/>
  <c r="I1456" i="30"/>
  <c r="F1456" i="30"/>
  <c r="I1682" i="30"/>
  <c r="F1682" i="30"/>
  <c r="I1558" i="30"/>
  <c r="F1558" i="30"/>
  <c r="L1664" i="29"/>
  <c r="N1664" i="29" s="1"/>
  <c r="P1664" i="29" s="1"/>
  <c r="K1664" i="29"/>
  <c r="M1664" i="29" s="1"/>
  <c r="O1664" i="29" s="1"/>
  <c r="F1664" i="29"/>
  <c r="J2055" i="29"/>
  <c r="I2055" i="29"/>
  <c r="I2031" i="29"/>
  <c r="J2031" i="29"/>
  <c r="J1680" i="29"/>
  <c r="I1680" i="29"/>
  <c r="H1809" i="30"/>
  <c r="J2109" i="30"/>
  <c r="M2109" i="30" s="1"/>
  <c r="K2109" i="30"/>
  <c r="N2109" i="30" s="1"/>
  <c r="L2109" i="30"/>
  <c r="O2109" i="30" s="1"/>
  <c r="J1999" i="30"/>
  <c r="M1999" i="30" s="1"/>
  <c r="L1999" i="30"/>
  <c r="O1999" i="30" s="1"/>
  <c r="K1999" i="30"/>
  <c r="N1999" i="30" s="1"/>
  <c r="L1516" i="29"/>
  <c r="N1516" i="29" s="1"/>
  <c r="P1516" i="29" s="1"/>
  <c r="F1516" i="29"/>
  <c r="K1516" i="29"/>
  <c r="M1516" i="29" s="1"/>
  <c r="O1516" i="29" s="1"/>
  <c r="L1317" i="29"/>
  <c r="N1317" i="29" s="1"/>
  <c r="P1317" i="29" s="1"/>
  <c r="F1317" i="29"/>
  <c r="K1317" i="29"/>
  <c r="M1317" i="29" s="1"/>
  <c r="O1317" i="29" s="1"/>
  <c r="L1443" i="29"/>
  <c r="N1443" i="29" s="1"/>
  <c r="P1443" i="29" s="1"/>
  <c r="F1443" i="29"/>
  <c r="K1443" i="29"/>
  <c r="M1443" i="29" s="1"/>
  <c r="O1443" i="29" s="1"/>
  <c r="L1136" i="29"/>
  <c r="N1136" i="29" s="1"/>
  <c r="P1136" i="29" s="1"/>
  <c r="K1136" i="29"/>
  <c r="M1136" i="29" s="1"/>
  <c r="O1136" i="29" s="1"/>
  <c r="F1136" i="29"/>
  <c r="J2108" i="29"/>
  <c r="I2108" i="29"/>
  <c r="H2081" i="30"/>
  <c r="H2131" i="30"/>
  <c r="F1161" i="30"/>
  <c r="L2095" i="30"/>
  <c r="O2095" i="30" s="1"/>
  <c r="K2095" i="30"/>
  <c r="N2095" i="30" s="1"/>
  <c r="J2095" i="30"/>
  <c r="M2095" i="30" s="1"/>
  <c r="H1944" i="30"/>
  <c r="H2061" i="30"/>
  <c r="H2043" i="30"/>
  <c r="I1567" i="30"/>
  <c r="F1567" i="30"/>
  <c r="I1911" i="30"/>
  <c r="F1911" i="30"/>
  <c r="I1279" i="30"/>
  <c r="F1279" i="30"/>
  <c r="L1876" i="29"/>
  <c r="N1876" i="29" s="1"/>
  <c r="P1876" i="29" s="1"/>
  <c r="K1876" i="29"/>
  <c r="M1876" i="29" s="1"/>
  <c r="O1876" i="29" s="1"/>
  <c r="F1876" i="29"/>
  <c r="H2117" i="30"/>
  <c r="L1263" i="29"/>
  <c r="N1263" i="29" s="1"/>
  <c r="P1263" i="29" s="1"/>
  <c r="K1263" i="29"/>
  <c r="M1263" i="29" s="1"/>
  <c r="O1263" i="29" s="1"/>
  <c r="F1263" i="29"/>
  <c r="L1869" i="29"/>
  <c r="N1869" i="29" s="1"/>
  <c r="P1869" i="29" s="1"/>
  <c r="F1869" i="29"/>
  <c r="K1869" i="29"/>
  <c r="M1869" i="29" s="1"/>
  <c r="O1869" i="29" s="1"/>
  <c r="L1815" i="29"/>
  <c r="N1815" i="29" s="1"/>
  <c r="P1815" i="29" s="1"/>
  <c r="F1815" i="29"/>
  <c r="K1815" i="29"/>
  <c r="M1815" i="29" s="1"/>
  <c r="O1815" i="29" s="1"/>
  <c r="L1527" i="29"/>
  <c r="N1527" i="29" s="1"/>
  <c r="P1527" i="29" s="1"/>
  <c r="K1527" i="29"/>
  <c r="M1527" i="29" s="1"/>
  <c r="O1527" i="29" s="1"/>
  <c r="F1527" i="29"/>
  <c r="L1757" i="29"/>
  <c r="N1757" i="29" s="1"/>
  <c r="P1757" i="29" s="1"/>
  <c r="K1757" i="29"/>
  <c r="M1757" i="29" s="1"/>
  <c r="O1757" i="29" s="1"/>
  <c r="F1757" i="29"/>
  <c r="L1469" i="29"/>
  <c r="N1469" i="29" s="1"/>
  <c r="F1469" i="29"/>
  <c r="K1469" i="29"/>
  <c r="M1469" i="29" s="1"/>
  <c r="K1510" i="29"/>
  <c r="M1510" i="29" s="1"/>
  <c r="O1510" i="29" s="1"/>
  <c r="L1510" i="29"/>
  <c r="N1510" i="29" s="1"/>
  <c r="P1510" i="29" s="1"/>
  <c r="F1510" i="29"/>
  <c r="K1412" i="29"/>
  <c r="M1412" i="29" s="1"/>
  <c r="O1412" i="29" s="1"/>
  <c r="L1412" i="29"/>
  <c r="N1412" i="29" s="1"/>
  <c r="P1412" i="29" s="1"/>
  <c r="F1412" i="29"/>
  <c r="K1626" i="29"/>
  <c r="M1626" i="29" s="1"/>
  <c r="O1626" i="29" s="1"/>
  <c r="F1626" i="29"/>
  <c r="L1626" i="29"/>
  <c r="N1626" i="29" s="1"/>
  <c r="P1626" i="29" s="1"/>
  <c r="L1802" i="29"/>
  <c r="N1802" i="29" s="1"/>
  <c r="P1802" i="29" s="1"/>
  <c r="F1802" i="29"/>
  <c r="K1802" i="29"/>
  <c r="M1802" i="29" s="1"/>
  <c r="O1802" i="29" s="1"/>
  <c r="L1641" i="29"/>
  <c r="N1641" i="29" s="1"/>
  <c r="P1641" i="29" s="1"/>
  <c r="K1641" i="29"/>
  <c r="M1641" i="29" s="1"/>
  <c r="O1641" i="29" s="1"/>
  <c r="F1641" i="29"/>
  <c r="L1923" i="29"/>
  <c r="N1923" i="29" s="1"/>
  <c r="P1923" i="29" s="1"/>
  <c r="K1923" i="29"/>
  <c r="M1923" i="29" s="1"/>
  <c r="O1923" i="29" s="1"/>
  <c r="F1923" i="29"/>
  <c r="L1327" i="29"/>
  <c r="N1327" i="29" s="1"/>
  <c r="P1327" i="29" s="1"/>
  <c r="K1327" i="29"/>
  <c r="M1327" i="29" s="1"/>
  <c r="O1327" i="29" s="1"/>
  <c r="F1327" i="29"/>
  <c r="L1255" i="29"/>
  <c r="N1255" i="29" s="1"/>
  <c r="P1255" i="29" s="1"/>
  <c r="K1255" i="29"/>
  <c r="M1255" i="29" s="1"/>
  <c r="O1255" i="29" s="1"/>
  <c r="F1255" i="29"/>
  <c r="L1183" i="29"/>
  <c r="N1183" i="29" s="1"/>
  <c r="P1183" i="29" s="1"/>
  <c r="K1183" i="29"/>
  <c r="M1183" i="29" s="1"/>
  <c r="O1183" i="29" s="1"/>
  <c r="F1183" i="29"/>
  <c r="L1111" i="29"/>
  <c r="N1111" i="29" s="1"/>
  <c r="P1111" i="29" s="1"/>
  <c r="F1111" i="29"/>
  <c r="K1111" i="29"/>
  <c r="M1111" i="29" s="1"/>
  <c r="O1111" i="29" s="1"/>
  <c r="K1483" i="29"/>
  <c r="M1483" i="29" s="1"/>
  <c r="O1483" i="29" s="1"/>
  <c r="F1483" i="29"/>
  <c r="L1483" i="29"/>
  <c r="N1483" i="29" s="1"/>
  <c r="P1483" i="29" s="1"/>
  <c r="L1338" i="29"/>
  <c r="N1338" i="29" s="1"/>
  <c r="P1338" i="29" s="1"/>
  <c r="K1338" i="29"/>
  <c r="M1338" i="29" s="1"/>
  <c r="O1338" i="29" s="1"/>
  <c r="F1338" i="29"/>
  <c r="K1218" i="29"/>
  <c r="M1218" i="29" s="1"/>
  <c r="O1218" i="29" s="1"/>
  <c r="L1218" i="29"/>
  <c r="N1218" i="29" s="1"/>
  <c r="P1218" i="29" s="1"/>
  <c r="F1218" i="29"/>
  <c r="H2175" i="30"/>
  <c r="K1837" i="29"/>
  <c r="M1837" i="29" s="1"/>
  <c r="O1837" i="29" s="1"/>
  <c r="L1837" i="29"/>
  <c r="N1837" i="29" s="1"/>
  <c r="P1837" i="29" s="1"/>
  <c r="F1837" i="29"/>
  <c r="L1700" i="29"/>
  <c r="N1700" i="29" s="1"/>
  <c r="P1700" i="29" s="1"/>
  <c r="F1700" i="29"/>
  <c r="K1700" i="29"/>
  <c r="M1700" i="29" s="1"/>
  <c r="O1700" i="29" s="1"/>
  <c r="K1179" i="29"/>
  <c r="M1179" i="29" s="1"/>
  <c r="O1179" i="29" s="1"/>
  <c r="L1179" i="29"/>
  <c r="N1179" i="29" s="1"/>
  <c r="P1179" i="29" s="1"/>
  <c r="F1179" i="29"/>
  <c r="F1610" i="30"/>
  <c r="I1610" i="30"/>
  <c r="I1941" i="29"/>
  <c r="J1941" i="29"/>
  <c r="I2064" i="29"/>
  <c r="J2064" i="29"/>
  <c r="I2198" i="29"/>
  <c r="J2198" i="29"/>
  <c r="K2128" i="30"/>
  <c r="N2128" i="30" s="1"/>
  <c r="J2128" i="30"/>
  <c r="M2128" i="30" s="1"/>
  <c r="L2128" i="30"/>
  <c r="O2128" i="30" s="1"/>
  <c r="K2028" i="30"/>
  <c r="N2028" i="30" s="1"/>
  <c r="J2028" i="30"/>
  <c r="M2028" i="30" s="1"/>
  <c r="L2028" i="30"/>
  <c r="O2028" i="30" s="1"/>
  <c r="J2021" i="30"/>
  <c r="M2021" i="30" s="1"/>
  <c r="L2021" i="30"/>
  <c r="O2021" i="30" s="1"/>
  <c r="K2021" i="30"/>
  <c r="N2021" i="30" s="1"/>
  <c r="F1415" i="30"/>
  <c r="I1415" i="30"/>
  <c r="I1722" i="30"/>
  <c r="F1722" i="30"/>
  <c r="I1349" i="30"/>
  <c r="F1349" i="30"/>
  <c r="I1181" i="30"/>
  <c r="F1181" i="30"/>
  <c r="L1856" i="29"/>
  <c r="N1856" i="29" s="1"/>
  <c r="P1856" i="29" s="1"/>
  <c r="K1856" i="29"/>
  <c r="M1856" i="29" s="1"/>
  <c r="O1856" i="29" s="1"/>
  <c r="F1856" i="29"/>
  <c r="L1501" i="29"/>
  <c r="N1501" i="29" s="1"/>
  <c r="P1501" i="29" s="1"/>
  <c r="F1501" i="29"/>
  <c r="K1501" i="29"/>
  <c r="M1501" i="29" s="1"/>
  <c r="O1501" i="29" s="1"/>
  <c r="L1769" i="29"/>
  <c r="N1769" i="29" s="1"/>
  <c r="P1769" i="29" s="1"/>
  <c r="F1769" i="29"/>
  <c r="K1769" i="29"/>
  <c r="M1769" i="29" s="1"/>
  <c r="O1769" i="29" s="1"/>
  <c r="L1797" i="30"/>
  <c r="O1797" i="30" s="1"/>
  <c r="K1797" i="30"/>
  <c r="N1797" i="30" s="1"/>
  <c r="J1797" i="30"/>
  <c r="M1797" i="30" s="1"/>
  <c r="H1697" i="30"/>
  <c r="L2098" i="30"/>
  <c r="O2098" i="30" s="1"/>
  <c r="K2098" i="30"/>
  <c r="N2098" i="30" s="1"/>
  <c r="J2098" i="30"/>
  <c r="M2098" i="30" s="1"/>
  <c r="L1686" i="29"/>
  <c r="N1686" i="29" s="1"/>
  <c r="P1686" i="29" s="1"/>
  <c r="F1686" i="29"/>
  <c r="K1686" i="29"/>
  <c r="M1686" i="29" s="1"/>
  <c r="O1686" i="29" s="1"/>
  <c r="L1615" i="29"/>
  <c r="N1615" i="29" s="1"/>
  <c r="P1615" i="29" s="1"/>
  <c r="K1615" i="29"/>
  <c r="M1615" i="29" s="1"/>
  <c r="O1615" i="29" s="1"/>
  <c r="F1615" i="29"/>
  <c r="L1845" i="29"/>
  <c r="N1845" i="29" s="1"/>
  <c r="P1845" i="29" s="1"/>
  <c r="K1845" i="29"/>
  <c r="M1845" i="29" s="1"/>
  <c r="O1845" i="29" s="1"/>
  <c r="F1845" i="29"/>
  <c r="L1557" i="29"/>
  <c r="N1557" i="29" s="1"/>
  <c r="P1557" i="29" s="1"/>
  <c r="F1557" i="29"/>
  <c r="K1557" i="29"/>
  <c r="M1557" i="29" s="1"/>
  <c r="O1557" i="29" s="1"/>
  <c r="L1882" i="29"/>
  <c r="N1882" i="29" s="1"/>
  <c r="P1882" i="29" s="1"/>
  <c r="K1882" i="29"/>
  <c r="M1882" i="29" s="1"/>
  <c r="O1882" i="29" s="1"/>
  <c r="F1882" i="29"/>
  <c r="L1548" i="29"/>
  <c r="N1548" i="29" s="1"/>
  <c r="P1548" i="29" s="1"/>
  <c r="F1548" i="29"/>
  <c r="K1548" i="29"/>
  <c r="M1548" i="29" s="1"/>
  <c r="O1548" i="29" s="1"/>
  <c r="L1382" i="29"/>
  <c r="N1382" i="29" s="1"/>
  <c r="P1382" i="29" s="1"/>
  <c r="K1382" i="29"/>
  <c r="M1382" i="29" s="1"/>
  <c r="O1382" i="29" s="1"/>
  <c r="F1382" i="29"/>
  <c r="L1522" i="29"/>
  <c r="N1522" i="29" s="1"/>
  <c r="P1522" i="29" s="1"/>
  <c r="F1522" i="29"/>
  <c r="K1522" i="29"/>
  <c r="M1522" i="29" s="1"/>
  <c r="O1522" i="29" s="1"/>
  <c r="L1825" i="29"/>
  <c r="N1825" i="29" s="1"/>
  <c r="P1825" i="29" s="1"/>
  <c r="F1825" i="29"/>
  <c r="K1825" i="29"/>
  <c r="M1825" i="29" s="1"/>
  <c r="O1825" i="29" s="1"/>
  <c r="L1537" i="29"/>
  <c r="N1537" i="29" s="1"/>
  <c r="P1537" i="29" s="1"/>
  <c r="K1537" i="29"/>
  <c r="M1537" i="29" s="1"/>
  <c r="O1537" i="29" s="1"/>
  <c r="F1537" i="29"/>
  <c r="L1871" i="29"/>
  <c r="N1871" i="29" s="1"/>
  <c r="P1871" i="29" s="1"/>
  <c r="K1871" i="29"/>
  <c r="M1871" i="29" s="1"/>
  <c r="O1871" i="29" s="1"/>
  <c r="F1871" i="29"/>
  <c r="L1301" i="29"/>
  <c r="N1301" i="29" s="1"/>
  <c r="P1301" i="29" s="1"/>
  <c r="F1301" i="29"/>
  <c r="K1301" i="29"/>
  <c r="M1301" i="29" s="1"/>
  <c r="O1301" i="29" s="1"/>
  <c r="L1229" i="29"/>
  <c r="N1229" i="29" s="1"/>
  <c r="P1229" i="29" s="1"/>
  <c r="K1229" i="29"/>
  <c r="M1229" i="29" s="1"/>
  <c r="O1229" i="29" s="1"/>
  <c r="F1229" i="29"/>
  <c r="L1157" i="29"/>
  <c r="N1157" i="29" s="1"/>
  <c r="P1157" i="29" s="1"/>
  <c r="K1157" i="29"/>
  <c r="M1157" i="29" s="1"/>
  <c r="O1157" i="29" s="1"/>
  <c r="F1157" i="29"/>
  <c r="L1728" i="29"/>
  <c r="N1728" i="29" s="1"/>
  <c r="P1728" i="29" s="1"/>
  <c r="F1728" i="29"/>
  <c r="K1728" i="29"/>
  <c r="M1728" i="29" s="1"/>
  <c r="O1728" i="29" s="1"/>
  <c r="L1216" i="29"/>
  <c r="N1216" i="29" s="1"/>
  <c r="P1216" i="29" s="1"/>
  <c r="K1216" i="29"/>
  <c r="M1216" i="29" s="1"/>
  <c r="O1216" i="29" s="1"/>
  <c r="F1216" i="29"/>
  <c r="H2187" i="30"/>
  <c r="I1624" i="30"/>
  <c r="F1624" i="30"/>
  <c r="L1851" i="29"/>
  <c r="N1851" i="29" s="1"/>
  <c r="P1851" i="29" s="1"/>
  <c r="K1851" i="29"/>
  <c r="M1851" i="29" s="1"/>
  <c r="O1851" i="29" s="1"/>
  <c r="F1851" i="29"/>
  <c r="H2170" i="30"/>
  <c r="H2142" i="30"/>
  <c r="H2052" i="30"/>
  <c r="J2014" i="30"/>
  <c r="M2014" i="30" s="1"/>
  <c r="L2014" i="30"/>
  <c r="O2014" i="30" s="1"/>
  <c r="K2014" i="30"/>
  <c r="N2014" i="30" s="1"/>
  <c r="H2184" i="30"/>
  <c r="J2100" i="30"/>
  <c r="M2100" i="30" s="1"/>
  <c r="L2100" i="30"/>
  <c r="O2100" i="30" s="1"/>
  <c r="K2100" i="30"/>
  <c r="N2100" i="30" s="1"/>
  <c r="J1766" i="29"/>
  <c r="I1766" i="29"/>
  <c r="L1504" i="29"/>
  <c r="N1504" i="29" s="1"/>
  <c r="P1504" i="29" s="1"/>
  <c r="F1504" i="29"/>
  <c r="K1504" i="29"/>
  <c r="M1504" i="29" s="1"/>
  <c r="O1504" i="29" s="1"/>
  <c r="L1880" i="29"/>
  <c r="N1880" i="29" s="1"/>
  <c r="P1880" i="29" s="1"/>
  <c r="F1880" i="29"/>
  <c r="K1880" i="29"/>
  <c r="M1880" i="29" s="1"/>
  <c r="O1880" i="29" s="1"/>
  <c r="L1667" i="29"/>
  <c r="N1667" i="29" s="1"/>
  <c r="P1667" i="29" s="1"/>
  <c r="K1667" i="29"/>
  <c r="M1667" i="29" s="1"/>
  <c r="O1667" i="29" s="1"/>
  <c r="F1667" i="29"/>
  <c r="L1379" i="29"/>
  <c r="N1379" i="29" s="1"/>
  <c r="P1379" i="29" s="1"/>
  <c r="K1379" i="29"/>
  <c r="M1379" i="29" s="1"/>
  <c r="O1379" i="29" s="1"/>
  <c r="F1379" i="29"/>
  <c r="L1348" i="29"/>
  <c r="N1348" i="29" s="1"/>
  <c r="P1348" i="29" s="1"/>
  <c r="F1348" i="29"/>
  <c r="K1348" i="29"/>
  <c r="M1348" i="29" s="1"/>
  <c r="O1348" i="29" s="1"/>
  <c r="L1204" i="29"/>
  <c r="N1204" i="29" s="1"/>
  <c r="P1204" i="29" s="1"/>
  <c r="K1204" i="29"/>
  <c r="M1204" i="29" s="1"/>
  <c r="O1204" i="29" s="1"/>
  <c r="F1204" i="29"/>
  <c r="I1702" i="30"/>
  <c r="F1702" i="30"/>
  <c r="F1369" i="30"/>
  <c r="I1369" i="30"/>
  <c r="L1913" i="29"/>
  <c r="N1913" i="29" s="1"/>
  <c r="P1913" i="29" s="1"/>
  <c r="K1913" i="29"/>
  <c r="M1913" i="29" s="1"/>
  <c r="O1913" i="29" s="1"/>
  <c r="F1913" i="29"/>
  <c r="L1749" i="30"/>
  <c r="O1749" i="30" s="1"/>
  <c r="K1749" i="30"/>
  <c r="N1749" i="30" s="1"/>
  <c r="J1749" i="30"/>
  <c r="M1749" i="30" s="1"/>
  <c r="I1650" i="29"/>
  <c r="J1650" i="29"/>
  <c r="H1755" i="30"/>
  <c r="I1772" i="29"/>
  <c r="J1772" i="29"/>
  <c r="I1756" i="29"/>
  <c r="J1756" i="29"/>
  <c r="I1370" i="30"/>
  <c r="F1370" i="30"/>
  <c r="H1701" i="30"/>
  <c r="H2163" i="30"/>
  <c r="J2108" i="30"/>
  <c r="M2108" i="30" s="1"/>
  <c r="L2108" i="30"/>
  <c r="O2108" i="30" s="1"/>
  <c r="K2108" i="30"/>
  <c r="N2108" i="30" s="1"/>
  <c r="H2164" i="30"/>
  <c r="H2084" i="30"/>
  <c r="J1946" i="29"/>
  <c r="I1946" i="29"/>
  <c r="L2122" i="30"/>
  <c r="O2122" i="30" s="1"/>
  <c r="K2122" i="30"/>
  <c r="N2122" i="30" s="1"/>
  <c r="J2122" i="30"/>
  <c r="M2122" i="30" s="1"/>
  <c r="J2050" i="29"/>
  <c r="I2050" i="29"/>
  <c r="J2194" i="29"/>
  <c r="I2194" i="29"/>
  <c r="F1838" i="30"/>
  <c r="I1838" i="30"/>
  <c r="I1550" i="30"/>
  <c r="F1550" i="30"/>
  <c r="I1828" i="30"/>
  <c r="F1828" i="30"/>
  <c r="F1540" i="30"/>
  <c r="I1540" i="30"/>
  <c r="I1873" i="30"/>
  <c r="F1873" i="30"/>
  <c r="F1531" i="30"/>
  <c r="I1531" i="30"/>
  <c r="I1541" i="30"/>
  <c r="I1409" i="30"/>
  <c r="F1409" i="30"/>
  <c r="I1712" i="30"/>
  <c r="F1712" i="30"/>
  <c r="F1424" i="30"/>
  <c r="I1424" i="30"/>
  <c r="F1344" i="30"/>
  <c r="I1344" i="30"/>
  <c r="I1272" i="30"/>
  <c r="F1272" i="30"/>
  <c r="F1200" i="30"/>
  <c r="I1200" i="30"/>
  <c r="I1128" i="30"/>
  <c r="F1128" i="30"/>
  <c r="F1476" i="30"/>
  <c r="I1476" i="30"/>
  <c r="I1744" i="30"/>
  <c r="F1744" i="30"/>
  <c r="F1148" i="30"/>
  <c r="I1148" i="30"/>
  <c r="F1160" i="30"/>
  <c r="I1160" i="30"/>
  <c r="F1310" i="30"/>
  <c r="I1310" i="30"/>
  <c r="L1238" i="29"/>
  <c r="N1238" i="29" s="1"/>
  <c r="P1238" i="29" s="1"/>
  <c r="K1238" i="29"/>
  <c r="M1238" i="29" s="1"/>
  <c r="O1238" i="29" s="1"/>
  <c r="F1238" i="29"/>
  <c r="J1974" i="29"/>
  <c r="I1974" i="29"/>
  <c r="J1949" i="29"/>
  <c r="I1949" i="29"/>
  <c r="K2124" i="30"/>
  <c r="N2124" i="30" s="1"/>
  <c r="L2124" i="30"/>
  <c r="O2124" i="30" s="1"/>
  <c r="J2124" i="30"/>
  <c r="M2124" i="30" s="1"/>
  <c r="H2074" i="30"/>
  <c r="H1962" i="30"/>
  <c r="I1391" i="30"/>
  <c r="F1391" i="30"/>
  <c r="I1757" i="30"/>
  <c r="F1757" i="30"/>
  <c r="I1602" i="30"/>
  <c r="F1602" i="30"/>
  <c r="F1858" i="30"/>
  <c r="I1858" i="30"/>
  <c r="I1331" i="30"/>
  <c r="F1331" i="30"/>
  <c r="I1259" i="30"/>
  <c r="F1259" i="30"/>
  <c r="F1187" i="30"/>
  <c r="I1187" i="30"/>
  <c r="I1115" i="30"/>
  <c r="F1115" i="30"/>
  <c r="F1512" i="30"/>
  <c r="I1512" i="30"/>
  <c r="I1294" i="30"/>
  <c r="F1294" i="30"/>
  <c r="F1174" i="30"/>
  <c r="I1174" i="30"/>
  <c r="F1845" i="30"/>
  <c r="I1845" i="30"/>
  <c r="I1221" i="30"/>
  <c r="F1221" i="30"/>
  <c r="I1390" i="30"/>
  <c r="F1390" i="30"/>
  <c r="I1795" i="30"/>
  <c r="F1795" i="30"/>
  <c r="F1292" i="30"/>
  <c r="I1292" i="30"/>
  <c r="F1817" i="30"/>
  <c r="I1817" i="30"/>
  <c r="F1635" i="30"/>
  <c r="I1635" i="30"/>
  <c r="F1286" i="30"/>
  <c r="I1286" i="30"/>
  <c r="L1707" i="29"/>
  <c r="N1707" i="29" s="1"/>
  <c r="P1707" i="29" s="1"/>
  <c r="K1707" i="29"/>
  <c r="M1707" i="29" s="1"/>
  <c r="O1707" i="29" s="1"/>
  <c r="F1707" i="29"/>
  <c r="L1829" i="30"/>
  <c r="O1829" i="30" s="1"/>
  <c r="J1829" i="30"/>
  <c r="M1829" i="30" s="1"/>
  <c r="K1829" i="30"/>
  <c r="N1829" i="30" s="1"/>
  <c r="K2092" i="30"/>
  <c r="N2092" i="30" s="1"/>
  <c r="J2092" i="30"/>
  <c r="M2092" i="30" s="1"/>
  <c r="L2092" i="30"/>
  <c r="O2092" i="30" s="1"/>
  <c r="J1964" i="30"/>
  <c r="M1964" i="30" s="1"/>
  <c r="K1964" i="30"/>
  <c r="N1964" i="30" s="1"/>
  <c r="L1964" i="30"/>
  <c r="O1964" i="30" s="1"/>
  <c r="H2026" i="30"/>
  <c r="H2179" i="30"/>
  <c r="H2171" i="30"/>
  <c r="I2063" i="29"/>
  <c r="J2063" i="29"/>
  <c r="J1929" i="29"/>
  <c r="I1929" i="29"/>
  <c r="L1735" i="29"/>
  <c r="N1735" i="29" s="1"/>
  <c r="P1735" i="29" s="1"/>
  <c r="F1735" i="29"/>
  <c r="K1735" i="29"/>
  <c r="M1735" i="29" s="1"/>
  <c r="O1735" i="29" s="1"/>
  <c r="L1447" i="29"/>
  <c r="N1447" i="29" s="1"/>
  <c r="P1447" i="29" s="1"/>
  <c r="F1447" i="29"/>
  <c r="K1447" i="29"/>
  <c r="M1447" i="29" s="1"/>
  <c r="O1447" i="29" s="1"/>
  <c r="L1677" i="29"/>
  <c r="N1677" i="29" s="1"/>
  <c r="P1677" i="29" s="1"/>
  <c r="F1677" i="29"/>
  <c r="K1677" i="29"/>
  <c r="M1677" i="29" s="1"/>
  <c r="O1677" i="29" s="1"/>
  <c r="K1389" i="29"/>
  <c r="M1389" i="29" s="1"/>
  <c r="O1389" i="29" s="1"/>
  <c r="L1389" i="29"/>
  <c r="N1389" i="29" s="1"/>
  <c r="P1389" i="29" s="1"/>
  <c r="F1389" i="29"/>
  <c r="L1620" i="29"/>
  <c r="N1620" i="29" s="1"/>
  <c r="P1620" i="29" s="1"/>
  <c r="F1620" i="29"/>
  <c r="K1620" i="29"/>
  <c r="M1620" i="29" s="1"/>
  <c r="O1620" i="29" s="1"/>
  <c r="L1742" i="29"/>
  <c r="N1742" i="29" s="1"/>
  <c r="P1742" i="29" s="1"/>
  <c r="F1742" i="29"/>
  <c r="K1742" i="29"/>
  <c r="M1742" i="29" s="1"/>
  <c r="O1742" i="29" s="1"/>
  <c r="L1546" i="29"/>
  <c r="N1546" i="29" s="1"/>
  <c r="P1546" i="29" s="1"/>
  <c r="K1546" i="29"/>
  <c r="M1546" i="29" s="1"/>
  <c r="O1546" i="29" s="1"/>
  <c r="F1546" i="29"/>
  <c r="L1753" i="29"/>
  <c r="N1753" i="29" s="1"/>
  <c r="P1753" i="29" s="1"/>
  <c r="K1753" i="29"/>
  <c r="M1753" i="29" s="1"/>
  <c r="O1753" i="29" s="1"/>
  <c r="F1753" i="29"/>
  <c r="L1355" i="29"/>
  <c r="N1355" i="29" s="1"/>
  <c r="P1355" i="29" s="1"/>
  <c r="K1355" i="29"/>
  <c r="M1355" i="29" s="1"/>
  <c r="O1355" i="29" s="1"/>
  <c r="F1355" i="29"/>
  <c r="K1186" i="29"/>
  <c r="M1186" i="29" s="1"/>
  <c r="O1186" i="29" s="1"/>
  <c r="L1186" i="29"/>
  <c r="N1186" i="29" s="1"/>
  <c r="P1186" i="29" s="1"/>
  <c r="F1186" i="29"/>
  <c r="K1318" i="29"/>
  <c r="M1318" i="29" s="1"/>
  <c r="O1318" i="29" s="1"/>
  <c r="L1318" i="29"/>
  <c r="N1318" i="29" s="1"/>
  <c r="P1318" i="29" s="1"/>
  <c r="F1318" i="29"/>
  <c r="L1138" i="29"/>
  <c r="N1138" i="29" s="1"/>
  <c r="P1138" i="29" s="1"/>
  <c r="F1138" i="29"/>
  <c r="K1138" i="29"/>
  <c r="M1138" i="29" s="1"/>
  <c r="O1138" i="29" s="1"/>
  <c r="L1866" i="29"/>
  <c r="N1866" i="29" s="1"/>
  <c r="P1866" i="29" s="1"/>
  <c r="F1866" i="29"/>
  <c r="K1866" i="29"/>
  <c r="M1866" i="29" s="1"/>
  <c r="O1866" i="29" s="1"/>
  <c r="L1601" i="29"/>
  <c r="N1601" i="29" s="1"/>
  <c r="P1601" i="29" s="1"/>
  <c r="K1601" i="29"/>
  <c r="M1601" i="29" s="1"/>
  <c r="O1601" i="29" s="1"/>
  <c r="F1601" i="29"/>
  <c r="L1635" i="29"/>
  <c r="N1635" i="29" s="1"/>
  <c r="P1635" i="29" s="1"/>
  <c r="K1635" i="29"/>
  <c r="M1635" i="29" s="1"/>
  <c r="O1635" i="29" s="1"/>
  <c r="F1635" i="29"/>
  <c r="K1374" i="29"/>
  <c r="M1374" i="29" s="1"/>
  <c r="O1374" i="29" s="1"/>
  <c r="L1374" i="29"/>
  <c r="N1374" i="29" s="1"/>
  <c r="P1374" i="29" s="1"/>
  <c r="F1374" i="29"/>
  <c r="H2054" i="30"/>
  <c r="L2145" i="30"/>
  <c r="O2145" i="30" s="1"/>
  <c r="J2145" i="30"/>
  <c r="M2145" i="30" s="1"/>
  <c r="K2145" i="30"/>
  <c r="N2145" i="30" s="1"/>
  <c r="L1528" i="29"/>
  <c r="N1528" i="29" s="1"/>
  <c r="P1528" i="29" s="1"/>
  <c r="K1528" i="29"/>
  <c r="M1528" i="29" s="1"/>
  <c r="O1528" i="29" s="1"/>
  <c r="F1528" i="29"/>
  <c r="L1892" i="29"/>
  <c r="N1892" i="29" s="1"/>
  <c r="P1892" i="29" s="1"/>
  <c r="F1892" i="29"/>
  <c r="K1892" i="29"/>
  <c r="M1892" i="29" s="1"/>
  <c r="O1892" i="29" s="1"/>
  <c r="L1643" i="29"/>
  <c r="N1643" i="29" s="1"/>
  <c r="P1643" i="29" s="1"/>
  <c r="F1643" i="29"/>
  <c r="K1643" i="29"/>
  <c r="M1643" i="29" s="1"/>
  <c r="O1643" i="29" s="1"/>
  <c r="L1812" i="29"/>
  <c r="N1812" i="29" s="1"/>
  <c r="P1812" i="29" s="1"/>
  <c r="K1812" i="29"/>
  <c r="M1812" i="29" s="1"/>
  <c r="O1812" i="29" s="1"/>
  <c r="F1812" i="29"/>
  <c r="L1114" i="29"/>
  <c r="N1114" i="29" s="1"/>
  <c r="P1114" i="29" s="1"/>
  <c r="F1114" i="29"/>
  <c r="K1114" i="29"/>
  <c r="M1114" i="29" s="1"/>
  <c r="O1114" i="29" s="1"/>
  <c r="L1660" i="29"/>
  <c r="N1660" i="29" s="1"/>
  <c r="P1660" i="29" s="1"/>
  <c r="K1660" i="29"/>
  <c r="M1660" i="29" s="1"/>
  <c r="O1660" i="29" s="1"/>
  <c r="F1660" i="29"/>
  <c r="L1808" i="29"/>
  <c r="N1808" i="29" s="1"/>
  <c r="P1808" i="29" s="1"/>
  <c r="F1808" i="29"/>
  <c r="K1808" i="29"/>
  <c r="M1808" i="29" s="1"/>
  <c r="O1808" i="29" s="1"/>
  <c r="L1780" i="29"/>
  <c r="N1780" i="29" s="1"/>
  <c r="P1780" i="29" s="1"/>
  <c r="F1780" i="29"/>
  <c r="K1780" i="29"/>
  <c r="M1780" i="29" s="1"/>
  <c r="O1780" i="29" s="1"/>
  <c r="L1514" i="29"/>
  <c r="N1514" i="29" s="1"/>
  <c r="P1514" i="29" s="1"/>
  <c r="K1514" i="29"/>
  <c r="M1514" i="29" s="1"/>
  <c r="O1514" i="29" s="1"/>
  <c r="F1514" i="29"/>
  <c r="I1663" i="30"/>
  <c r="F1663" i="30"/>
  <c r="L1809" i="30"/>
  <c r="O1809" i="30" s="1"/>
  <c r="K1809" i="30"/>
  <c r="N1809" i="30" s="1"/>
  <c r="J1809" i="30"/>
  <c r="M1809" i="30" s="1"/>
  <c r="H2109" i="30"/>
  <c r="H1999" i="30"/>
  <c r="I1515" i="30"/>
  <c r="F1515" i="30"/>
  <c r="F1316" i="30"/>
  <c r="I1316" i="30"/>
  <c r="I1442" i="30"/>
  <c r="F1442" i="30"/>
  <c r="I1135" i="30"/>
  <c r="F1135" i="30"/>
  <c r="L2081" i="30"/>
  <c r="O2081" i="30" s="1"/>
  <c r="K2081" i="30"/>
  <c r="N2081" i="30" s="1"/>
  <c r="J2081" i="30"/>
  <c r="M2081" i="30" s="1"/>
  <c r="L2131" i="30"/>
  <c r="O2131" i="30" s="1"/>
  <c r="K2131" i="30"/>
  <c r="N2131" i="30" s="1"/>
  <c r="J2131" i="30"/>
  <c r="M2131" i="30" s="1"/>
  <c r="K2061" i="30"/>
  <c r="N2061" i="30" s="1"/>
  <c r="J2061" i="30"/>
  <c r="M2061" i="30" s="1"/>
  <c r="L2061" i="30"/>
  <c r="O2061" i="30" s="1"/>
  <c r="K2043" i="30"/>
  <c r="N2043" i="30" s="1"/>
  <c r="J2043" i="30"/>
  <c r="M2043" i="30" s="1"/>
  <c r="L2043" i="30"/>
  <c r="O2043" i="30" s="1"/>
  <c r="L2066" i="30"/>
  <c r="O2066" i="30" s="1"/>
  <c r="J2066" i="30"/>
  <c r="M2066" i="30" s="1"/>
  <c r="K2066" i="30"/>
  <c r="N2066" i="30" s="1"/>
  <c r="L2137" i="30"/>
  <c r="O2137" i="30" s="1"/>
  <c r="K2137" i="30"/>
  <c r="N2137" i="30" s="1"/>
  <c r="J2137" i="30"/>
  <c r="M2137" i="30" s="1"/>
  <c r="J2001" i="29"/>
  <c r="I2001" i="29"/>
  <c r="I1967" i="29"/>
  <c r="J1967" i="29"/>
  <c r="L1520" i="29"/>
  <c r="N1520" i="29" s="1"/>
  <c r="P1520" i="29" s="1"/>
  <c r="K1520" i="29"/>
  <c r="M1520" i="29" s="1"/>
  <c r="O1520" i="29" s="1"/>
  <c r="F1520" i="29"/>
  <c r="L1827" i="29"/>
  <c r="N1827" i="29" s="1"/>
  <c r="P1827" i="29" s="1"/>
  <c r="F1827" i="29"/>
  <c r="K1827" i="29"/>
  <c r="M1827" i="29" s="1"/>
  <c r="O1827" i="29" s="1"/>
  <c r="L1172" i="29"/>
  <c r="N1172" i="29" s="1"/>
  <c r="P1172" i="29" s="1"/>
  <c r="K1172" i="29"/>
  <c r="M1172" i="29" s="1"/>
  <c r="O1172" i="29" s="1"/>
  <c r="F1172" i="29"/>
  <c r="F1875" i="30"/>
  <c r="I1875" i="30"/>
  <c r="H1725" i="30"/>
  <c r="K1967" i="30"/>
  <c r="N1967" i="30" s="1"/>
  <c r="J1967" i="30"/>
  <c r="M1967" i="30" s="1"/>
  <c r="L1967" i="30"/>
  <c r="O1967" i="30" s="1"/>
  <c r="K1997" i="5"/>
  <c r="L1935" i="5"/>
  <c r="J1725" i="30"/>
  <c r="M1725" i="30" s="1"/>
  <c r="L1725" i="30"/>
  <c r="O1725" i="30" s="1"/>
  <c r="K1725" i="30"/>
  <c r="N1725" i="30" s="1"/>
  <c r="H1929" i="30"/>
  <c r="H2053" i="30"/>
  <c r="I1782" i="29"/>
  <c r="J1782" i="29"/>
  <c r="H2009" i="30"/>
  <c r="H2041" i="30"/>
  <c r="J2183" i="30"/>
  <c r="M2183" i="30" s="1"/>
  <c r="L2183" i="30"/>
  <c r="O2183" i="30" s="1"/>
  <c r="K2183" i="30"/>
  <c r="N2183" i="30" s="1"/>
  <c r="I2006" i="29"/>
  <c r="J2006" i="29"/>
  <c r="I2199" i="29"/>
  <c r="J2199" i="29"/>
  <c r="J2161" i="30"/>
  <c r="M2161" i="30" s="1"/>
  <c r="L2161" i="30"/>
  <c r="O2161" i="30" s="1"/>
  <c r="K2161" i="30"/>
  <c r="N2161" i="30" s="1"/>
  <c r="H1445" i="30"/>
  <c r="I2032" i="29"/>
  <c r="J2032" i="29"/>
  <c r="F1814" i="30"/>
  <c r="I1814" i="30"/>
  <c r="I1526" i="30"/>
  <c r="F1526" i="30"/>
  <c r="I1756" i="30"/>
  <c r="F1756" i="30"/>
  <c r="F1468" i="30"/>
  <c r="I1468" i="30"/>
  <c r="I1509" i="30"/>
  <c r="F1509" i="30"/>
  <c r="F1411" i="30"/>
  <c r="I1411" i="30"/>
  <c r="I1625" i="30"/>
  <c r="F1625" i="30"/>
  <c r="I1801" i="30"/>
  <c r="F1801" i="30"/>
  <c r="I1640" i="30"/>
  <c r="F1640" i="30"/>
  <c r="I1922" i="30"/>
  <c r="F1922" i="30"/>
  <c r="F1326" i="30"/>
  <c r="I1326" i="30"/>
  <c r="I1254" i="30"/>
  <c r="F1254" i="30"/>
  <c r="F1182" i="30"/>
  <c r="I1182" i="30"/>
  <c r="I1110" i="30"/>
  <c r="F1110" i="30"/>
  <c r="I1482" i="30"/>
  <c r="F1482" i="30"/>
  <c r="F1337" i="30"/>
  <c r="I1337" i="30"/>
  <c r="I1217" i="30"/>
  <c r="F1217" i="30"/>
  <c r="K1952" i="5"/>
  <c r="L1952" i="5"/>
  <c r="L2175" i="30"/>
  <c r="O2175" i="30" s="1"/>
  <c r="K2175" i="30"/>
  <c r="N2175" i="30" s="1"/>
  <c r="J2175" i="30"/>
  <c r="M2175" i="30" s="1"/>
  <c r="I1836" i="30"/>
  <c r="F1836" i="30"/>
  <c r="F1699" i="30"/>
  <c r="I1699" i="30"/>
  <c r="F1178" i="30"/>
  <c r="I1178" i="30"/>
  <c r="L1286" i="29"/>
  <c r="N1286" i="29" s="1"/>
  <c r="P1286" i="29" s="1"/>
  <c r="F1286" i="29"/>
  <c r="K1286" i="29"/>
  <c r="M1286" i="29" s="1"/>
  <c r="O1286" i="29" s="1"/>
  <c r="H2028" i="30"/>
  <c r="H2021" i="30"/>
  <c r="K1368" i="29"/>
  <c r="M1368" i="29" s="1"/>
  <c r="O1368" i="29" s="1"/>
  <c r="L1368" i="29"/>
  <c r="N1368" i="29" s="1"/>
  <c r="P1368" i="29" s="1"/>
  <c r="F1368" i="29"/>
  <c r="L1627" i="29"/>
  <c r="N1627" i="29" s="1"/>
  <c r="P1627" i="29" s="1"/>
  <c r="K1627" i="29"/>
  <c r="M1627" i="29" s="1"/>
  <c r="O1627" i="29" s="1"/>
  <c r="F1627" i="29"/>
  <c r="K1326" i="29"/>
  <c r="M1326" i="29" s="1"/>
  <c r="O1326" i="29" s="1"/>
  <c r="L1326" i="29"/>
  <c r="N1326" i="29" s="1"/>
  <c r="P1326" i="29" s="1"/>
  <c r="F1326" i="29"/>
  <c r="K1158" i="29"/>
  <c r="M1158" i="29" s="1"/>
  <c r="O1158" i="29" s="1"/>
  <c r="L1158" i="29"/>
  <c r="N1158" i="29" s="1"/>
  <c r="P1158" i="29" s="1"/>
  <c r="F1158" i="29"/>
  <c r="F1855" i="30"/>
  <c r="I1855" i="30"/>
  <c r="I1500" i="30"/>
  <c r="F1500" i="30"/>
  <c r="I1768" i="30"/>
  <c r="F1768" i="30"/>
  <c r="L1592" i="29"/>
  <c r="N1592" i="29" s="1"/>
  <c r="P1592" i="29" s="1"/>
  <c r="K1592" i="29"/>
  <c r="M1592" i="29" s="1"/>
  <c r="O1592" i="29" s="1"/>
  <c r="F1592" i="29"/>
  <c r="H1797" i="30"/>
  <c r="L1697" i="30"/>
  <c r="O1697" i="30" s="1"/>
  <c r="K1697" i="30"/>
  <c r="N1697" i="30" s="1"/>
  <c r="J1697" i="30"/>
  <c r="M1697" i="30" s="1"/>
  <c r="L1996" i="30"/>
  <c r="O1996" i="30" s="1"/>
  <c r="K1996" i="30"/>
  <c r="N1996" i="30" s="1"/>
  <c r="J1996" i="30"/>
  <c r="M1996" i="30" s="1"/>
  <c r="H2121" i="30"/>
  <c r="L1765" i="30"/>
  <c r="O1765" i="30" s="1"/>
  <c r="K1765" i="30"/>
  <c r="N1765" i="30" s="1"/>
  <c r="J1765" i="30"/>
  <c r="M1765" i="30" s="1"/>
  <c r="K2156" i="30"/>
  <c r="N2156" i="30" s="1"/>
  <c r="J2156" i="30"/>
  <c r="M2156" i="30" s="1"/>
  <c r="L2156" i="30"/>
  <c r="O2156" i="30" s="1"/>
  <c r="H2068" i="30"/>
  <c r="I2076" i="29"/>
  <c r="J2076" i="29"/>
  <c r="L1930" i="30"/>
  <c r="O1930" i="30" s="1"/>
  <c r="J1930" i="30"/>
  <c r="M1930" i="30" s="1"/>
  <c r="K1930" i="30"/>
  <c r="N1930" i="30" s="1"/>
  <c r="H2080" i="30"/>
  <c r="I2166" i="29"/>
  <c r="J2166" i="29"/>
  <c r="F1685" i="30"/>
  <c r="I1685" i="30"/>
  <c r="I1614" i="30"/>
  <c r="F1614" i="30"/>
  <c r="I1844" i="30"/>
  <c r="F1844" i="30"/>
  <c r="F1556" i="30"/>
  <c r="I1556" i="30"/>
  <c r="I1881" i="30"/>
  <c r="F1881" i="30"/>
  <c r="F1547" i="30"/>
  <c r="I1547" i="30"/>
  <c r="F1381" i="30"/>
  <c r="I1381" i="30"/>
  <c r="I1521" i="30"/>
  <c r="F1521" i="30"/>
  <c r="F1824" i="30"/>
  <c r="I1824" i="30"/>
  <c r="F1536" i="30"/>
  <c r="I1536" i="30"/>
  <c r="F1870" i="30"/>
  <c r="I1870" i="30"/>
  <c r="I1300" i="30"/>
  <c r="F1300" i="30"/>
  <c r="I1228" i="30"/>
  <c r="F1228" i="30"/>
  <c r="F1156" i="30"/>
  <c r="I1156" i="30"/>
  <c r="I1727" i="30"/>
  <c r="F1727" i="30"/>
  <c r="I1215" i="30"/>
  <c r="F1215" i="30"/>
  <c r="L1335" i="29"/>
  <c r="N1335" i="29" s="1"/>
  <c r="P1335" i="29" s="1"/>
  <c r="K1335" i="29"/>
  <c r="M1335" i="29" s="1"/>
  <c r="O1335" i="29" s="1"/>
  <c r="F1335" i="29"/>
  <c r="F1850" i="30"/>
  <c r="I1850" i="30"/>
  <c r="J1961" i="30"/>
  <c r="M1961" i="30" s="1"/>
  <c r="K1961" i="30"/>
  <c r="N1961" i="30" s="1"/>
  <c r="L1961" i="30"/>
  <c r="O1961" i="30" s="1"/>
  <c r="J2081" i="29"/>
  <c r="I2081" i="29"/>
  <c r="I1503" i="30"/>
  <c r="F1503" i="30"/>
  <c r="F1879" i="30"/>
  <c r="I1879" i="30"/>
  <c r="F1666" i="30"/>
  <c r="I1666" i="30"/>
  <c r="I1378" i="30"/>
  <c r="F1378" i="30"/>
  <c r="F1347" i="30"/>
  <c r="I1347" i="30"/>
  <c r="I1203" i="30"/>
  <c r="F1203" i="30"/>
  <c r="I2115" i="29"/>
  <c r="J2115" i="29"/>
  <c r="L1511" i="29"/>
  <c r="N1511" i="29" s="1"/>
  <c r="P1511" i="29" s="1"/>
  <c r="F1511" i="29"/>
  <c r="K1511" i="29"/>
  <c r="M1511" i="29" s="1"/>
  <c r="O1511" i="29" s="1"/>
  <c r="L1227" i="29"/>
  <c r="N1227" i="29" s="1"/>
  <c r="P1227" i="29" s="1"/>
  <c r="F1227" i="29"/>
  <c r="K1227" i="29"/>
  <c r="M1227" i="29" s="1"/>
  <c r="O1227" i="29" s="1"/>
  <c r="F1912" i="30"/>
  <c r="I1912" i="30"/>
  <c r="H1749" i="30"/>
  <c r="I2017" i="29"/>
  <c r="J2017" i="29"/>
  <c r="J2111" i="29"/>
  <c r="I2111" i="29"/>
  <c r="J1944" i="29"/>
  <c r="I1944" i="29"/>
  <c r="K1755" i="30"/>
  <c r="N1755" i="30" s="1"/>
  <c r="J1755" i="30"/>
  <c r="M1755" i="30" s="1"/>
  <c r="L1755" i="30"/>
  <c r="O1755" i="30" s="1"/>
  <c r="H2027" i="30"/>
  <c r="H2159" i="30"/>
  <c r="I1730" i="29"/>
  <c r="J1730" i="29"/>
  <c r="K2024" i="30"/>
  <c r="N2024" i="30" s="1"/>
  <c r="J2024" i="30"/>
  <c r="M2024" i="30" s="1"/>
  <c r="L2024" i="30"/>
  <c r="O2024" i="30" s="1"/>
  <c r="H2049" i="30"/>
  <c r="L1965" i="30"/>
  <c r="O1965" i="30" s="1"/>
  <c r="J1965" i="30"/>
  <c r="M1965" i="30" s="1"/>
  <c r="K1965" i="30"/>
  <c r="N1965" i="30" s="1"/>
  <c r="J2168" i="30"/>
  <c r="M2168" i="30" s="1"/>
  <c r="L2168" i="30"/>
  <c r="O2168" i="30" s="1"/>
  <c r="K2168" i="30"/>
  <c r="N2168" i="30" s="1"/>
  <c r="K2086" i="30"/>
  <c r="N2086" i="30" s="1"/>
  <c r="J2086" i="30"/>
  <c r="M2086" i="30" s="1"/>
  <c r="L2086" i="30"/>
  <c r="O2086" i="30" s="1"/>
  <c r="L1298" i="29"/>
  <c r="N1298" i="29" s="1"/>
  <c r="P1298" i="29" s="1"/>
  <c r="F1298" i="29"/>
  <c r="K1298" i="29"/>
  <c r="M1298" i="29" s="1"/>
  <c r="O1298" i="29" s="1"/>
  <c r="H1975" i="30"/>
  <c r="K2164" i="30"/>
  <c r="N2164" i="30" s="1"/>
  <c r="L2164" i="30"/>
  <c r="O2164" i="30" s="1"/>
  <c r="J2164" i="30"/>
  <c r="M2164" i="30" s="1"/>
  <c r="L2084" i="30"/>
  <c r="O2084" i="30" s="1"/>
  <c r="K2084" i="30"/>
  <c r="N2084" i="30" s="1"/>
  <c r="J2084" i="30"/>
  <c r="M2084" i="30" s="1"/>
  <c r="H2122" i="30"/>
  <c r="I2025" i="29"/>
  <c r="J2025" i="29"/>
  <c r="J1981" i="29"/>
  <c r="I1981" i="29"/>
  <c r="J1956" i="29"/>
  <c r="I1956" i="29"/>
  <c r="F1791" i="29"/>
  <c r="K1791" i="29"/>
  <c r="M1791" i="29" s="1"/>
  <c r="O1791" i="29" s="1"/>
  <c r="L1791" i="29"/>
  <c r="N1791" i="29" s="1"/>
  <c r="P1791" i="29" s="1"/>
  <c r="L1503" i="29"/>
  <c r="N1503" i="29" s="1"/>
  <c r="P1503" i="29" s="1"/>
  <c r="K1503" i="29"/>
  <c r="M1503" i="29" s="1"/>
  <c r="O1503" i="29" s="1"/>
  <c r="F1503" i="29"/>
  <c r="L1781" i="29"/>
  <c r="N1781" i="29" s="1"/>
  <c r="P1781" i="29" s="1"/>
  <c r="K1781" i="29"/>
  <c r="M1781" i="29" s="1"/>
  <c r="O1781" i="29" s="1"/>
  <c r="F1781" i="29"/>
  <c r="L1493" i="29"/>
  <c r="N1493" i="29" s="1"/>
  <c r="P1493" i="29" s="1"/>
  <c r="F1493" i="29"/>
  <c r="K1493" i="29"/>
  <c r="M1493" i="29" s="1"/>
  <c r="O1493" i="29" s="1"/>
  <c r="K1768" i="29"/>
  <c r="M1768" i="29" s="1"/>
  <c r="O1768" i="29" s="1"/>
  <c r="L1768" i="29"/>
  <c r="N1768" i="29" s="1"/>
  <c r="P1768" i="29" s="1"/>
  <c r="F1768" i="29"/>
  <c r="L1484" i="29"/>
  <c r="N1484" i="29" s="1"/>
  <c r="P1484" i="29" s="1"/>
  <c r="K1484" i="29"/>
  <c r="M1484" i="29" s="1"/>
  <c r="O1484" i="29" s="1"/>
  <c r="F1484" i="29"/>
  <c r="L1646" i="29"/>
  <c r="N1646" i="29" s="1"/>
  <c r="P1646" i="29" s="1"/>
  <c r="K1646" i="29"/>
  <c r="M1646" i="29" s="1"/>
  <c r="O1646" i="29" s="1"/>
  <c r="F1646" i="29"/>
  <c r="L1362" i="29"/>
  <c r="N1362" i="29" s="1"/>
  <c r="P1362" i="29" s="1"/>
  <c r="K1362" i="29"/>
  <c r="M1362" i="29" s="1"/>
  <c r="O1362" i="29" s="1"/>
  <c r="F1362" i="29"/>
  <c r="L1665" i="29"/>
  <c r="N1665" i="29" s="1"/>
  <c r="P1665" i="29" s="1"/>
  <c r="F1665" i="29"/>
  <c r="K1665" i="29"/>
  <c r="M1665" i="29" s="1"/>
  <c r="O1665" i="29" s="1"/>
  <c r="L1377" i="29"/>
  <c r="N1377" i="29" s="1"/>
  <c r="P1377" i="29" s="1"/>
  <c r="K1377" i="29"/>
  <c r="M1377" i="29" s="1"/>
  <c r="O1377" i="29" s="1"/>
  <c r="F1377" i="29"/>
  <c r="L1333" i="29"/>
  <c r="N1333" i="29" s="1"/>
  <c r="P1333" i="29" s="1"/>
  <c r="F1333" i="29"/>
  <c r="K1333" i="29"/>
  <c r="M1333" i="29" s="1"/>
  <c r="O1333" i="29" s="1"/>
  <c r="L1261" i="29"/>
  <c r="N1261" i="29" s="1"/>
  <c r="P1261" i="29" s="1"/>
  <c r="F1261" i="29"/>
  <c r="K1261" i="29"/>
  <c r="M1261" i="29" s="1"/>
  <c r="O1261" i="29" s="1"/>
  <c r="L1189" i="29"/>
  <c r="N1189" i="29" s="1"/>
  <c r="P1189" i="29" s="1"/>
  <c r="K1189" i="29"/>
  <c r="M1189" i="29" s="1"/>
  <c r="O1189" i="29" s="1"/>
  <c r="F1189" i="29"/>
  <c r="L1117" i="29"/>
  <c r="N1117" i="29" s="1"/>
  <c r="P1117" i="29" s="1"/>
  <c r="K1117" i="29"/>
  <c r="M1117" i="29" s="1"/>
  <c r="O1117" i="29" s="1"/>
  <c r="F1117" i="29"/>
  <c r="L1890" i="29"/>
  <c r="N1890" i="29" s="1"/>
  <c r="P1890" i="29" s="1"/>
  <c r="F1890" i="29"/>
  <c r="K1890" i="29"/>
  <c r="M1890" i="29" s="1"/>
  <c r="O1890" i="29" s="1"/>
  <c r="L1505" i="29"/>
  <c r="N1505" i="29" s="1"/>
  <c r="P1505" i="29" s="1"/>
  <c r="F1505" i="29"/>
  <c r="K1505" i="29"/>
  <c r="M1505" i="29" s="1"/>
  <c r="O1505" i="29" s="1"/>
  <c r="L1587" i="29"/>
  <c r="N1587" i="29" s="1"/>
  <c r="P1587" i="29" s="1"/>
  <c r="F1587" i="29"/>
  <c r="K1587" i="29"/>
  <c r="M1587" i="29" s="1"/>
  <c r="O1587" i="29" s="1"/>
  <c r="L1405" i="29"/>
  <c r="N1405" i="29" s="1"/>
  <c r="P1405" i="29" s="1"/>
  <c r="K1405" i="29"/>
  <c r="M1405" i="29" s="1"/>
  <c r="O1405" i="29" s="1"/>
  <c r="F1405" i="29"/>
  <c r="L1239" i="29"/>
  <c r="N1239" i="29" s="1"/>
  <c r="P1239" i="29" s="1"/>
  <c r="F1239" i="29"/>
  <c r="K1239" i="29"/>
  <c r="M1239" i="29" s="1"/>
  <c r="O1239" i="29" s="1"/>
  <c r="I1237" i="30"/>
  <c r="F1237" i="30"/>
  <c r="J2123" i="29"/>
  <c r="I2123" i="29"/>
  <c r="I1836" i="29"/>
  <c r="J1836" i="29"/>
  <c r="H2124" i="30"/>
  <c r="J2074" i="30"/>
  <c r="M2074" i="30" s="1"/>
  <c r="L2074" i="30"/>
  <c r="O2074" i="30" s="1"/>
  <c r="K2074" i="30"/>
  <c r="N2074" i="30" s="1"/>
  <c r="L1962" i="30"/>
  <c r="O1962" i="30" s="1"/>
  <c r="K1962" i="30"/>
  <c r="N1962" i="30" s="1"/>
  <c r="J1962" i="30"/>
  <c r="M1962" i="30" s="1"/>
  <c r="L1632" i="29"/>
  <c r="N1632" i="29" s="1"/>
  <c r="P1632" i="29" s="1"/>
  <c r="K1632" i="29"/>
  <c r="M1632" i="29" s="1"/>
  <c r="O1632" i="29" s="1"/>
  <c r="F1632" i="29"/>
  <c r="L1630" i="29"/>
  <c r="N1630" i="29" s="1"/>
  <c r="P1630" i="29" s="1"/>
  <c r="K1630" i="29"/>
  <c r="M1630" i="29" s="1"/>
  <c r="O1630" i="29" s="1"/>
  <c r="F1630" i="29"/>
  <c r="L1843" i="29"/>
  <c r="N1843" i="29" s="1"/>
  <c r="P1843" i="29" s="1"/>
  <c r="F1843" i="29"/>
  <c r="K1843" i="29"/>
  <c r="M1843" i="29" s="1"/>
  <c r="O1843" i="29" s="1"/>
  <c r="L1555" i="29"/>
  <c r="N1555" i="29" s="1"/>
  <c r="P1555" i="29" s="1"/>
  <c r="F1555" i="29"/>
  <c r="K1555" i="29"/>
  <c r="M1555" i="29" s="1"/>
  <c r="O1555" i="29" s="1"/>
  <c r="F1909" i="29"/>
  <c r="K1909" i="29"/>
  <c r="M1909" i="29" s="1"/>
  <c r="O1909" i="29" s="1"/>
  <c r="L1909" i="29"/>
  <c r="N1909" i="29" s="1"/>
  <c r="P1909" i="29" s="1"/>
  <c r="L1320" i="29"/>
  <c r="N1320" i="29" s="1"/>
  <c r="P1320" i="29" s="1"/>
  <c r="F1320" i="29"/>
  <c r="K1320" i="29"/>
  <c r="M1320" i="29" s="1"/>
  <c r="O1320" i="29" s="1"/>
  <c r="L1248" i="29"/>
  <c r="N1248" i="29" s="1"/>
  <c r="P1248" i="29" s="1"/>
  <c r="K1248" i="29"/>
  <c r="M1248" i="29" s="1"/>
  <c r="O1248" i="29" s="1"/>
  <c r="F1248" i="29"/>
  <c r="L1176" i="29"/>
  <c r="N1176" i="29" s="1"/>
  <c r="P1176" i="29" s="1"/>
  <c r="K1176" i="29"/>
  <c r="M1176" i="29" s="1"/>
  <c r="O1176" i="29" s="1"/>
  <c r="F1176" i="29"/>
  <c r="L1594" i="29"/>
  <c r="N1594" i="29" s="1"/>
  <c r="P1594" i="29" s="1"/>
  <c r="K1594" i="29"/>
  <c r="M1594" i="29" s="1"/>
  <c r="O1594" i="29" s="1"/>
  <c r="F1594" i="29"/>
  <c r="K1417" i="29"/>
  <c r="M1417" i="29" s="1"/>
  <c r="O1417" i="29" s="1"/>
  <c r="L1417" i="29"/>
  <c r="N1417" i="29" s="1"/>
  <c r="P1417" i="29" s="1"/>
  <c r="F1417" i="29"/>
  <c r="L1271" i="29"/>
  <c r="N1271" i="29" s="1"/>
  <c r="P1271" i="29" s="1"/>
  <c r="K1271" i="29"/>
  <c r="M1271" i="29" s="1"/>
  <c r="O1271" i="29" s="1"/>
  <c r="F1271" i="29"/>
  <c r="L1163" i="29"/>
  <c r="N1163" i="29" s="1"/>
  <c r="P1163" i="29" s="1"/>
  <c r="K1163" i="29"/>
  <c r="M1163" i="29" s="1"/>
  <c r="O1163" i="29" s="1"/>
  <c r="F1163" i="29"/>
  <c r="L1824" i="29"/>
  <c r="N1824" i="29" s="1"/>
  <c r="P1824" i="29" s="1"/>
  <c r="F1824" i="29"/>
  <c r="K1824" i="29"/>
  <c r="M1824" i="29" s="1"/>
  <c r="O1824" i="29" s="1"/>
  <c r="L1187" i="29"/>
  <c r="N1187" i="29" s="1"/>
  <c r="P1187" i="29" s="1"/>
  <c r="K1187" i="29"/>
  <c r="M1187" i="29" s="1"/>
  <c r="O1187" i="29" s="1"/>
  <c r="F1187" i="29"/>
  <c r="L1813" i="29"/>
  <c r="N1813" i="29" s="1"/>
  <c r="P1813" i="29" s="1"/>
  <c r="F1813" i="29"/>
  <c r="K1813" i="29"/>
  <c r="M1813" i="29" s="1"/>
  <c r="O1813" i="29" s="1"/>
  <c r="L1586" i="29"/>
  <c r="N1586" i="29" s="1"/>
  <c r="P1586" i="29" s="1"/>
  <c r="K1586" i="29"/>
  <c r="M1586" i="29" s="1"/>
  <c r="O1586" i="29" s="1"/>
  <c r="F1586" i="29"/>
  <c r="L1232" i="29"/>
  <c r="N1232" i="29" s="1"/>
  <c r="P1232" i="29" s="1"/>
  <c r="K1232" i="29"/>
  <c r="M1232" i="29" s="1"/>
  <c r="O1232" i="29" s="1"/>
  <c r="F1232" i="29"/>
  <c r="L1877" i="29"/>
  <c r="N1877" i="29" s="1"/>
  <c r="P1877" i="29" s="1"/>
  <c r="K1877" i="29"/>
  <c r="M1877" i="29" s="1"/>
  <c r="O1877" i="29" s="1"/>
  <c r="F1877" i="29"/>
  <c r="L1822" i="29"/>
  <c r="N1822" i="29" s="1"/>
  <c r="P1822" i="29" s="1"/>
  <c r="F1822" i="29"/>
  <c r="K1822" i="29"/>
  <c r="M1822" i="29" s="1"/>
  <c r="O1822" i="29" s="1"/>
  <c r="L1191" i="29"/>
  <c r="N1191" i="29" s="1"/>
  <c r="P1191" i="29" s="1"/>
  <c r="K1191" i="29"/>
  <c r="M1191" i="29" s="1"/>
  <c r="O1191" i="29" s="1"/>
  <c r="F1191" i="29"/>
  <c r="I1706" i="30"/>
  <c r="F1706" i="30"/>
  <c r="H1997" i="30"/>
  <c r="H2059" i="30"/>
  <c r="H2104" i="30"/>
  <c r="J2140" i="30"/>
  <c r="M2140" i="30" s="1"/>
  <c r="L2140" i="30"/>
  <c r="O2140" i="30" s="1"/>
  <c r="K2140" i="30"/>
  <c r="N2140" i="30" s="1"/>
  <c r="H1938" i="30"/>
  <c r="J2039" i="30"/>
  <c r="M2039" i="30" s="1"/>
  <c r="L2039" i="30"/>
  <c r="O2039" i="30" s="1"/>
  <c r="K2039" i="30"/>
  <c r="N2039" i="30" s="1"/>
  <c r="F1734" i="30"/>
  <c r="I1734" i="30"/>
  <c r="F1446" i="30"/>
  <c r="I1446" i="30"/>
  <c r="I1676" i="30"/>
  <c r="F1676" i="30"/>
  <c r="F1388" i="30"/>
  <c r="I1388" i="30"/>
  <c r="F1619" i="30"/>
  <c r="I1619" i="30"/>
  <c r="I1741" i="30"/>
  <c r="F1741" i="30"/>
  <c r="I1545" i="30"/>
  <c r="F1545" i="30"/>
  <c r="I1752" i="30"/>
  <c r="F1752" i="30"/>
  <c r="I1354" i="30"/>
  <c r="F1354" i="30"/>
  <c r="F1185" i="30"/>
  <c r="I1185" i="30"/>
  <c r="F1317" i="30"/>
  <c r="I1317" i="30"/>
  <c r="I1137" i="30"/>
  <c r="F1137" i="30"/>
  <c r="I1865" i="30"/>
  <c r="F1865" i="30"/>
  <c r="I1600" i="30"/>
  <c r="F1600" i="30"/>
  <c r="I1634" i="30"/>
  <c r="F1634" i="30"/>
  <c r="F1373" i="30"/>
  <c r="I1373" i="30"/>
  <c r="L1755" i="29"/>
  <c r="N1755" i="29" s="1"/>
  <c r="P1755" i="29" s="1"/>
  <c r="F1755" i="29"/>
  <c r="K1755" i="29"/>
  <c r="M1755" i="29" s="1"/>
  <c r="O1755" i="29" s="1"/>
  <c r="L2078" i="30"/>
  <c r="O2078" i="30" s="1"/>
  <c r="J2078" i="30"/>
  <c r="M2078" i="30" s="1"/>
  <c r="K2078" i="30"/>
  <c r="N2078" i="30" s="1"/>
  <c r="H2144" i="30"/>
  <c r="L2103" i="30"/>
  <c r="O2103" i="30" s="1"/>
  <c r="J2103" i="30"/>
  <c r="M2103" i="30" s="1"/>
  <c r="K2103" i="30"/>
  <c r="N2103" i="30" s="1"/>
  <c r="H1981" i="30"/>
  <c r="H2045" i="30"/>
  <c r="H2146" i="30"/>
  <c r="J2038" i="29"/>
  <c r="I2038" i="29"/>
  <c r="I2080" i="29"/>
  <c r="J2080" i="29"/>
  <c r="I2134" i="29"/>
  <c r="J2134" i="29"/>
  <c r="I1965" i="29"/>
  <c r="J1965" i="29"/>
  <c r="I2045" i="29"/>
  <c r="J2045" i="29"/>
  <c r="I2059" i="29"/>
  <c r="J2059" i="29"/>
  <c r="I1527" i="30"/>
  <c r="F1527" i="30"/>
  <c r="F1891" i="30"/>
  <c r="I1891" i="30"/>
  <c r="F1642" i="30"/>
  <c r="I1642" i="30"/>
  <c r="F1811" i="30"/>
  <c r="I1811" i="30"/>
  <c r="I1113" i="30"/>
  <c r="F1113" i="30"/>
  <c r="I1659" i="30"/>
  <c r="F1659" i="30"/>
  <c r="F1807" i="30"/>
  <c r="I1807" i="30"/>
  <c r="F1779" i="30"/>
  <c r="I1779" i="30"/>
  <c r="I1513" i="30"/>
  <c r="F1513" i="30"/>
  <c r="L1696" i="29"/>
  <c r="N1696" i="29" s="1"/>
  <c r="P1696" i="29" s="1"/>
  <c r="K1696" i="29"/>
  <c r="M1696" i="29" s="1"/>
  <c r="O1696" i="29" s="1"/>
  <c r="F1696" i="29"/>
  <c r="I2104" i="29"/>
  <c r="J2104" i="29"/>
  <c r="I1982" i="29"/>
  <c r="J1982" i="29"/>
  <c r="I2046" i="29"/>
  <c r="J2046" i="29"/>
  <c r="L1679" i="29"/>
  <c r="N1679" i="29" s="1"/>
  <c r="P1679" i="29" s="1"/>
  <c r="K1679" i="29"/>
  <c r="M1679" i="29" s="1"/>
  <c r="O1679" i="29" s="1"/>
  <c r="F1679" i="29"/>
  <c r="L1470" i="29"/>
  <c r="N1470" i="29" s="1"/>
  <c r="P1470" i="29" s="1"/>
  <c r="K1470" i="29"/>
  <c r="M1470" i="29" s="1"/>
  <c r="O1470" i="29" s="1"/>
  <c r="F1470" i="29"/>
  <c r="L1257" i="29"/>
  <c r="N1257" i="29" s="1"/>
  <c r="P1257" i="29" s="1"/>
  <c r="F1257" i="29"/>
  <c r="K1257" i="29"/>
  <c r="M1257" i="29" s="1"/>
  <c r="O1257" i="29" s="1"/>
  <c r="L1901" i="29"/>
  <c r="N1901" i="29" s="1"/>
  <c r="P1901" i="29" s="1"/>
  <c r="F1901" i="29"/>
  <c r="K1901" i="29"/>
  <c r="M1901" i="29" s="1"/>
  <c r="O1901" i="29" s="1"/>
  <c r="L1367" i="29"/>
  <c r="N1367" i="29" s="1"/>
  <c r="P1367" i="29" s="1"/>
  <c r="K1367" i="29"/>
  <c r="M1367" i="29" s="1"/>
  <c r="O1367" i="29" s="1"/>
  <c r="F1367" i="29"/>
  <c r="H1781" i="30"/>
  <c r="H2120" i="30"/>
  <c r="K2173" i="30"/>
  <c r="N2173" i="30" s="1"/>
  <c r="J2173" i="30"/>
  <c r="M2173" i="30" s="1"/>
  <c r="L2173" i="30"/>
  <c r="O2173" i="30" s="1"/>
  <c r="H2089" i="30"/>
  <c r="H2066" i="30"/>
  <c r="H2137" i="30"/>
  <c r="I1972" i="29"/>
  <c r="J1972" i="29"/>
  <c r="F1519" i="30"/>
  <c r="I1519" i="30"/>
  <c r="F1826" i="30"/>
  <c r="I1826" i="30"/>
  <c r="I1171" i="30"/>
  <c r="F1171" i="30"/>
  <c r="L1310" i="29"/>
  <c r="N1310" i="29" s="1"/>
  <c r="P1310" i="29" s="1"/>
  <c r="F1310" i="29"/>
  <c r="K1310" i="29"/>
  <c r="M1310" i="29" s="1"/>
  <c r="O1310" i="29" s="1"/>
  <c r="H2002" i="30"/>
  <c r="L1977" i="30"/>
  <c r="O1977" i="30" s="1"/>
  <c r="K1977" i="30"/>
  <c r="N1977" i="30" s="1"/>
  <c r="J1977" i="30"/>
  <c r="M1977" i="30" s="1"/>
  <c r="I2057" i="29"/>
  <c r="J2057" i="29"/>
  <c r="I2056" i="29"/>
  <c r="J2056" i="29"/>
  <c r="K1575" i="29"/>
  <c r="M1575" i="29" s="1"/>
  <c r="O1575" i="29" s="1"/>
  <c r="F1575" i="29"/>
  <c r="L1575" i="29"/>
  <c r="N1575" i="29" s="1"/>
  <c r="P1575" i="29" s="1"/>
  <c r="L1517" i="29"/>
  <c r="N1517" i="29" s="1"/>
  <c r="P1517" i="29" s="1"/>
  <c r="F1517" i="29"/>
  <c r="K1517" i="29"/>
  <c r="M1517" i="29" s="1"/>
  <c r="O1517" i="29" s="1"/>
  <c r="L1460" i="29"/>
  <c r="N1460" i="29" s="1"/>
  <c r="P1460" i="29" s="1"/>
  <c r="K1460" i="29"/>
  <c r="M1460" i="29" s="1"/>
  <c r="O1460" i="29" s="1"/>
  <c r="F1460" i="29"/>
  <c r="K1386" i="29"/>
  <c r="M1386" i="29" s="1"/>
  <c r="O1386" i="29" s="1"/>
  <c r="L1386" i="29"/>
  <c r="N1386" i="29" s="1"/>
  <c r="P1386" i="29" s="1"/>
  <c r="F1386" i="29"/>
  <c r="K1339" i="29"/>
  <c r="M1339" i="29" s="1"/>
  <c r="O1339" i="29" s="1"/>
  <c r="L1339" i="29"/>
  <c r="N1339" i="29" s="1"/>
  <c r="P1339" i="29" s="1"/>
  <c r="F1339" i="29"/>
  <c r="K1123" i="29"/>
  <c r="M1123" i="29" s="1"/>
  <c r="O1123" i="29" s="1"/>
  <c r="L1123" i="29"/>
  <c r="N1123" i="29" s="1"/>
  <c r="P1123" i="29" s="1"/>
  <c r="F1123" i="29"/>
  <c r="L1992" i="30"/>
  <c r="O1992" i="30" s="1"/>
  <c r="K1992" i="30"/>
  <c r="N1992" i="30" s="1"/>
  <c r="J1992" i="30"/>
  <c r="M1992" i="30" s="1"/>
  <c r="H2138" i="30"/>
  <c r="I1463" i="30"/>
  <c r="F1463" i="30"/>
  <c r="I1205" i="30"/>
  <c r="F1205" i="30"/>
  <c r="L1741" i="29"/>
  <c r="N1741" i="29" s="1"/>
  <c r="P1741" i="29" s="1"/>
  <c r="K1741" i="29"/>
  <c r="M1741" i="29" s="1"/>
  <c r="O1741" i="29" s="1"/>
  <c r="F1741" i="29"/>
  <c r="H1819" i="30"/>
  <c r="L2166" i="30"/>
  <c r="O2166" i="30" s="1"/>
  <c r="J2166" i="30"/>
  <c r="M2166" i="30" s="1"/>
  <c r="K2166" i="30"/>
  <c r="N2166" i="30" s="1"/>
  <c r="L1375" i="29"/>
  <c r="N1375" i="29" s="1"/>
  <c r="P1375" i="29" s="1"/>
  <c r="F1375" i="29"/>
  <c r="K1375" i="29"/>
  <c r="M1375" i="29" s="1"/>
  <c r="O1375" i="29" s="1"/>
  <c r="L1570" i="29"/>
  <c r="N1570" i="29" s="1"/>
  <c r="P1570" i="29" s="1"/>
  <c r="F1570" i="29"/>
  <c r="K1570" i="29"/>
  <c r="M1570" i="29" s="1"/>
  <c r="O1570" i="29" s="1"/>
  <c r="L1241" i="29"/>
  <c r="N1241" i="29" s="1"/>
  <c r="P1241" i="29" s="1"/>
  <c r="F1241" i="29"/>
  <c r="K1241" i="29"/>
  <c r="M1241" i="29" s="1"/>
  <c r="O1241" i="29" s="1"/>
  <c r="J2017" i="30"/>
  <c r="M2017" i="30" s="1"/>
  <c r="L2017" i="30"/>
  <c r="O2017" i="30" s="1"/>
  <c r="K2017" i="30"/>
  <c r="N2017" i="30" s="1"/>
  <c r="I2048" i="29"/>
  <c r="J2048" i="29"/>
  <c r="L1715" i="29"/>
  <c r="N1715" i="29" s="1"/>
  <c r="P1715" i="29" s="1"/>
  <c r="K1715" i="29"/>
  <c r="M1715" i="29" s="1"/>
  <c r="O1715" i="29" s="1"/>
  <c r="F1715" i="29"/>
  <c r="H2097" i="30"/>
  <c r="J2005" i="29"/>
  <c r="I2005" i="29"/>
  <c r="I1986" i="29"/>
  <c r="J1986" i="29"/>
  <c r="I1461" i="30"/>
  <c r="F1461" i="30"/>
  <c r="F1897" i="30"/>
  <c r="I1897" i="30"/>
  <c r="F1457" i="30"/>
  <c r="I1457" i="30"/>
  <c r="F1677" i="30"/>
  <c r="I1677" i="30"/>
  <c r="I1212" i="30"/>
  <c r="F1212" i="30"/>
  <c r="F1833" i="30"/>
  <c r="I1833" i="30"/>
  <c r="I1219" i="30"/>
  <c r="F1219" i="30"/>
  <c r="L1865" i="29"/>
  <c r="N1865" i="29" s="1"/>
  <c r="P1865" i="29" s="1"/>
  <c r="F1865" i="29"/>
  <c r="K1865" i="29"/>
  <c r="M1865" i="29" s="1"/>
  <c r="O1865" i="29" s="1"/>
  <c r="L2154" i="30"/>
  <c r="O2154" i="30" s="1"/>
  <c r="J2154" i="30"/>
  <c r="M2154" i="30" s="1"/>
  <c r="K2154" i="30"/>
  <c r="N2154" i="30" s="1"/>
  <c r="J2062" i="30"/>
  <c r="M2062" i="30" s="1"/>
  <c r="L2062" i="30"/>
  <c r="O2062" i="30" s="1"/>
  <c r="K2062" i="30"/>
  <c r="N2062" i="30" s="1"/>
  <c r="J1928" i="30"/>
  <c r="M1928" i="30" s="1"/>
  <c r="K1928" i="30"/>
  <c r="N1928" i="30" s="1"/>
  <c r="L1928" i="30"/>
  <c r="O1928" i="30" s="1"/>
  <c r="I1751" i="30"/>
  <c r="F1751" i="30"/>
  <c r="I1362" i="30"/>
  <c r="F1362" i="30"/>
  <c r="I1343" i="30"/>
  <c r="F1343" i="30"/>
  <c r="I1199" i="30"/>
  <c r="F1199" i="30"/>
  <c r="F1608" i="30"/>
  <c r="I1608" i="30"/>
  <c r="F1318" i="30"/>
  <c r="I1318" i="30"/>
  <c r="I1786" i="30"/>
  <c r="F1786" i="30"/>
  <c r="I1534" i="30"/>
  <c r="F1534" i="30"/>
  <c r="F1352" i="30"/>
  <c r="I1352" i="30"/>
  <c r="F1596" i="30"/>
  <c r="I1596" i="30"/>
  <c r="L1924" i="29"/>
  <c r="N1924" i="29" s="1"/>
  <c r="P1924" i="29" s="1"/>
  <c r="K1924" i="29"/>
  <c r="M1924" i="29" s="1"/>
  <c r="O1924" i="29" s="1"/>
  <c r="F1924" i="29"/>
  <c r="L1976" i="30"/>
  <c r="O1976" i="30" s="1"/>
  <c r="K1976" i="30"/>
  <c r="N1976" i="30" s="1"/>
  <c r="J1976" i="30"/>
  <c r="M1976" i="30" s="1"/>
  <c r="H2092" i="30"/>
  <c r="L1495" i="29"/>
  <c r="N1495" i="29" s="1"/>
  <c r="P1495" i="29" s="1"/>
  <c r="K1495" i="29"/>
  <c r="M1495" i="29" s="1"/>
  <c r="O1495" i="29" s="1"/>
  <c r="F1495" i="29"/>
  <c r="L1642" i="29"/>
  <c r="N1642" i="29" s="1"/>
  <c r="P1642" i="29" s="1"/>
  <c r="K1642" i="29"/>
  <c r="M1642" i="29" s="1"/>
  <c r="O1642" i="29" s="1"/>
  <c r="F1642" i="29"/>
  <c r="L1800" i="29"/>
  <c r="N1800" i="29" s="1"/>
  <c r="P1800" i="29" s="1"/>
  <c r="F1800" i="29"/>
  <c r="K1800" i="29"/>
  <c r="M1800" i="29" s="1"/>
  <c r="O1800" i="29" s="1"/>
  <c r="J2089" i="29"/>
  <c r="I2089" i="29"/>
  <c r="L2053" i="30"/>
  <c r="O2053" i="30" s="1"/>
  <c r="K2053" i="30"/>
  <c r="N2053" i="30" s="1"/>
  <c r="J2053" i="30"/>
  <c r="M2053" i="30" s="1"/>
  <c r="H2183" i="30"/>
  <c r="H2161" i="30"/>
  <c r="J2120" i="29"/>
  <c r="I2120" i="29"/>
  <c r="I1964" i="29"/>
  <c r="J1964" i="29"/>
  <c r="I2062" i="29"/>
  <c r="J2062" i="29"/>
  <c r="I2044" i="29"/>
  <c r="J2044" i="29"/>
  <c r="I2138" i="29"/>
  <c r="J2138" i="29"/>
  <c r="L1767" i="29"/>
  <c r="N1767" i="29" s="1"/>
  <c r="P1767" i="29" s="1"/>
  <c r="K1767" i="29"/>
  <c r="M1767" i="29" s="1"/>
  <c r="O1767" i="29" s="1"/>
  <c r="F1767" i="29"/>
  <c r="L1479" i="29"/>
  <c r="N1479" i="29" s="1"/>
  <c r="P1479" i="29" s="1"/>
  <c r="K1479" i="29"/>
  <c r="M1479" i="29" s="1"/>
  <c r="O1479" i="29" s="1"/>
  <c r="F1479" i="29"/>
  <c r="L1709" i="29"/>
  <c r="N1709" i="29" s="1"/>
  <c r="P1709" i="29" s="1"/>
  <c r="K1709" i="29"/>
  <c r="M1709" i="29" s="1"/>
  <c r="O1709" i="29" s="1"/>
  <c r="F1709" i="29"/>
  <c r="L1421" i="29"/>
  <c r="N1421" i="29" s="1"/>
  <c r="P1421" i="29" s="1"/>
  <c r="K1421" i="29"/>
  <c r="M1421" i="29" s="1"/>
  <c r="O1421" i="29" s="1"/>
  <c r="F1421" i="29"/>
  <c r="K1652" i="29"/>
  <c r="M1652" i="29" s="1"/>
  <c r="O1652" i="29" s="1"/>
  <c r="L1652" i="29"/>
  <c r="N1652" i="29" s="1"/>
  <c r="P1652" i="29" s="1"/>
  <c r="F1652" i="29"/>
  <c r="L1364" i="29"/>
  <c r="N1364" i="29" s="1"/>
  <c r="P1364" i="29" s="1"/>
  <c r="F1364" i="29"/>
  <c r="K1364" i="29"/>
  <c r="M1364" i="29" s="1"/>
  <c r="O1364" i="29" s="1"/>
  <c r="L1578" i="29"/>
  <c r="N1578" i="29" s="1"/>
  <c r="P1578" i="29" s="1"/>
  <c r="K1578" i="29"/>
  <c r="M1578" i="29" s="1"/>
  <c r="O1578" i="29" s="1"/>
  <c r="F1578" i="29"/>
  <c r="L1438" i="29"/>
  <c r="N1438" i="29" s="1"/>
  <c r="P1438" i="29" s="1"/>
  <c r="K1438" i="29"/>
  <c r="M1438" i="29" s="1"/>
  <c r="O1438" i="29" s="1"/>
  <c r="F1438" i="29"/>
  <c r="L1593" i="29"/>
  <c r="N1593" i="29" s="1"/>
  <c r="P1593" i="29" s="1"/>
  <c r="F1593" i="29"/>
  <c r="K1593" i="29"/>
  <c r="M1593" i="29" s="1"/>
  <c r="O1593" i="29" s="1"/>
  <c r="F1899" i="29"/>
  <c r="L1899" i="29"/>
  <c r="N1899" i="29" s="1"/>
  <c r="P1899" i="29" s="1"/>
  <c r="K1899" i="29"/>
  <c r="M1899" i="29" s="1"/>
  <c r="O1899" i="29" s="1"/>
  <c r="L1315" i="29"/>
  <c r="N1315" i="29" s="1"/>
  <c r="P1315" i="29" s="1"/>
  <c r="F1315" i="29"/>
  <c r="K1315" i="29"/>
  <c r="M1315" i="29" s="1"/>
  <c r="O1315" i="29" s="1"/>
  <c r="L1243" i="29"/>
  <c r="N1243" i="29" s="1"/>
  <c r="P1243" i="29" s="1"/>
  <c r="K1243" i="29"/>
  <c r="M1243" i="29" s="1"/>
  <c r="O1243" i="29" s="1"/>
  <c r="F1243" i="29"/>
  <c r="L1171" i="29"/>
  <c r="N1171" i="29" s="1"/>
  <c r="P1171" i="29" s="1"/>
  <c r="K1171" i="29"/>
  <c r="M1171" i="29" s="1"/>
  <c r="O1171" i="29" s="1"/>
  <c r="F1171" i="29"/>
  <c r="L1908" i="29"/>
  <c r="N1908" i="29" s="1"/>
  <c r="P1908" i="29" s="1"/>
  <c r="F1908" i="29"/>
  <c r="K1908" i="29"/>
  <c r="M1908" i="29" s="1"/>
  <c r="O1908" i="29" s="1"/>
  <c r="L1387" i="29"/>
  <c r="N1387" i="29" s="1"/>
  <c r="P1387" i="29" s="1"/>
  <c r="F1387" i="29"/>
  <c r="K1387" i="29"/>
  <c r="M1387" i="29" s="1"/>
  <c r="O1387" i="29" s="1"/>
  <c r="L1314" i="29"/>
  <c r="N1314" i="29" s="1"/>
  <c r="P1314" i="29" s="1"/>
  <c r="F1314" i="29"/>
  <c r="K1314" i="29"/>
  <c r="M1314" i="29" s="1"/>
  <c r="O1314" i="29" s="1"/>
  <c r="L1194" i="29"/>
  <c r="N1194" i="29" s="1"/>
  <c r="P1194" i="29" s="1"/>
  <c r="K1194" i="29"/>
  <c r="M1194" i="29" s="1"/>
  <c r="O1194" i="29" s="1"/>
  <c r="F1194" i="29"/>
  <c r="L1693" i="29"/>
  <c r="N1693" i="29" s="1"/>
  <c r="P1693" i="29" s="1"/>
  <c r="F1693" i="29"/>
  <c r="K1693" i="29"/>
  <c r="M1693" i="29" s="1"/>
  <c r="O1693" i="29" s="1"/>
  <c r="K1418" i="29"/>
  <c r="M1418" i="29" s="1"/>
  <c r="O1418" i="29" s="1"/>
  <c r="L1418" i="29"/>
  <c r="N1418" i="29" s="1"/>
  <c r="P1418" i="29" s="1"/>
  <c r="F1418" i="29"/>
  <c r="L1106" i="29"/>
  <c r="N1106" i="29" s="1"/>
  <c r="P1106" i="29" s="1"/>
  <c r="F1106" i="29"/>
  <c r="K1106" i="29"/>
  <c r="M1106" i="29" s="1"/>
  <c r="O1106" i="29" s="1"/>
  <c r="I1285" i="30"/>
  <c r="F1285" i="30"/>
  <c r="I1968" i="29"/>
  <c r="J1968" i="29"/>
  <c r="I2118" i="29"/>
  <c r="J2118" i="29"/>
  <c r="I2003" i="29"/>
  <c r="J2003" i="29"/>
  <c r="J1999" i="29"/>
  <c r="I1999" i="29"/>
  <c r="J1978" i="29"/>
  <c r="I1978" i="29"/>
  <c r="H1789" i="30"/>
  <c r="F1367" i="30"/>
  <c r="I1367" i="30"/>
  <c r="F1626" i="30"/>
  <c r="I1626" i="30"/>
  <c r="I1325" i="30"/>
  <c r="F1325" i="30"/>
  <c r="I1157" i="30"/>
  <c r="F1157" i="30"/>
  <c r="L1799" i="29"/>
  <c r="N1799" i="29" s="1"/>
  <c r="P1799" i="29" s="1"/>
  <c r="F1799" i="29"/>
  <c r="K1799" i="29"/>
  <c r="M1799" i="29" s="1"/>
  <c r="O1799" i="29" s="1"/>
  <c r="L1878" i="29"/>
  <c r="N1878" i="29" s="1"/>
  <c r="P1878" i="29" s="1"/>
  <c r="F1878" i="29"/>
  <c r="K1878" i="29"/>
  <c r="M1878" i="29" s="1"/>
  <c r="O1878" i="29" s="1"/>
  <c r="L1891" i="29"/>
  <c r="N1891" i="29" s="1"/>
  <c r="P1891" i="29" s="1"/>
  <c r="F1891" i="29"/>
  <c r="K1891" i="29"/>
  <c r="M1891" i="29" s="1"/>
  <c r="O1891" i="29" s="1"/>
  <c r="I1591" i="30"/>
  <c r="F1591" i="30"/>
  <c r="H1996" i="30"/>
  <c r="L2121" i="30"/>
  <c r="O2121" i="30" s="1"/>
  <c r="K2121" i="30"/>
  <c r="N2121" i="30" s="1"/>
  <c r="J2121" i="30"/>
  <c r="M2121" i="30" s="1"/>
  <c r="H1765" i="30"/>
  <c r="H2156" i="30"/>
  <c r="L2068" i="30"/>
  <c r="O2068" i="30" s="1"/>
  <c r="K2068" i="30"/>
  <c r="N2068" i="30" s="1"/>
  <c r="J2068" i="30"/>
  <c r="M2068" i="30" s="1"/>
  <c r="H1930" i="30"/>
  <c r="J2193" i="29"/>
  <c r="I2193" i="29"/>
  <c r="I2095" i="29"/>
  <c r="J2095" i="29"/>
  <c r="L1855" i="29"/>
  <c r="N1855" i="29" s="1"/>
  <c r="P1855" i="29" s="1"/>
  <c r="F1855" i="29"/>
  <c r="K1855" i="29"/>
  <c r="M1855" i="29" s="1"/>
  <c r="O1855" i="29" s="1"/>
  <c r="L1567" i="29"/>
  <c r="N1567" i="29" s="1"/>
  <c r="P1567" i="29" s="1"/>
  <c r="F1567" i="29"/>
  <c r="K1567" i="29"/>
  <c r="M1567" i="29" s="1"/>
  <c r="O1567" i="29" s="1"/>
  <c r="L1797" i="29"/>
  <c r="N1797" i="29" s="1"/>
  <c r="P1797" i="29" s="1"/>
  <c r="K1797" i="29"/>
  <c r="M1797" i="29" s="1"/>
  <c r="O1797" i="29" s="1"/>
  <c r="F1797" i="29"/>
  <c r="L1509" i="29"/>
  <c r="N1509" i="29" s="1"/>
  <c r="P1509" i="29" s="1"/>
  <c r="F1509" i="29"/>
  <c r="K1509" i="29"/>
  <c r="M1509" i="29" s="1"/>
  <c r="O1509" i="29" s="1"/>
  <c r="L1832" i="29"/>
  <c r="N1832" i="29" s="1"/>
  <c r="P1832" i="29" s="1"/>
  <c r="F1832" i="29"/>
  <c r="K1832" i="29"/>
  <c r="M1832" i="29" s="1"/>
  <c r="O1832" i="29" s="1"/>
  <c r="L1500" i="29"/>
  <c r="N1500" i="29" s="1"/>
  <c r="P1500" i="29" s="1"/>
  <c r="F1500" i="29"/>
  <c r="K1500" i="29"/>
  <c r="M1500" i="29" s="1"/>
  <c r="O1500" i="29" s="1"/>
  <c r="L1732" i="29"/>
  <c r="N1732" i="29" s="1"/>
  <c r="P1732" i="29" s="1"/>
  <c r="F1732" i="29"/>
  <c r="K1732" i="29"/>
  <c r="M1732" i="29" s="1"/>
  <c r="O1732" i="29" s="1"/>
  <c r="L1474" i="29"/>
  <c r="N1474" i="29" s="1"/>
  <c r="P1474" i="29" s="1"/>
  <c r="F1474" i="29"/>
  <c r="K1474" i="29"/>
  <c r="M1474" i="29" s="1"/>
  <c r="O1474" i="29" s="1"/>
  <c r="L1777" i="29"/>
  <c r="N1777" i="29" s="1"/>
  <c r="P1777" i="29" s="1"/>
  <c r="K1777" i="29"/>
  <c r="M1777" i="29" s="1"/>
  <c r="O1777" i="29" s="1"/>
  <c r="F1777" i="29"/>
  <c r="L1489" i="29"/>
  <c r="N1489" i="29" s="1"/>
  <c r="P1489" i="29" s="1"/>
  <c r="K1489" i="29"/>
  <c r="M1489" i="29" s="1"/>
  <c r="O1489" i="29" s="1"/>
  <c r="F1489" i="29"/>
  <c r="L1744" i="29"/>
  <c r="N1744" i="29" s="1"/>
  <c r="P1744" i="29" s="1"/>
  <c r="F1744" i="29"/>
  <c r="K1744" i="29"/>
  <c r="M1744" i="29" s="1"/>
  <c r="O1744" i="29" s="1"/>
  <c r="L1289" i="29"/>
  <c r="N1289" i="29" s="1"/>
  <c r="P1289" i="29" s="1"/>
  <c r="F1289" i="29"/>
  <c r="K1289" i="29"/>
  <c r="M1289" i="29" s="1"/>
  <c r="O1289" i="29" s="1"/>
  <c r="L1217" i="29"/>
  <c r="N1217" i="29" s="1"/>
  <c r="P1217" i="29" s="1"/>
  <c r="F1217" i="29"/>
  <c r="K1217" i="29"/>
  <c r="M1217" i="29" s="1"/>
  <c r="O1217" i="29" s="1"/>
  <c r="K1145" i="29"/>
  <c r="M1145" i="29" s="1"/>
  <c r="O1145" i="29" s="1"/>
  <c r="L1145" i="29"/>
  <c r="N1145" i="29" s="1"/>
  <c r="P1145" i="29" s="1"/>
  <c r="F1145" i="29"/>
  <c r="L1336" i="29"/>
  <c r="N1336" i="29" s="1"/>
  <c r="P1336" i="29" s="1"/>
  <c r="F1336" i="29"/>
  <c r="K1336" i="29"/>
  <c r="M1336" i="29" s="1"/>
  <c r="O1336" i="29" s="1"/>
  <c r="L1192" i="29"/>
  <c r="N1192" i="29" s="1"/>
  <c r="P1192" i="29" s="1"/>
  <c r="K1192" i="29"/>
  <c r="M1192" i="29" s="1"/>
  <c r="O1192" i="29" s="1"/>
  <c r="F1192" i="29"/>
  <c r="H1959" i="30"/>
  <c r="F1334" i="30"/>
  <c r="I1334" i="30"/>
  <c r="L1722" i="29"/>
  <c r="N1722" i="29" s="1"/>
  <c r="P1722" i="29" s="1"/>
  <c r="F1722" i="29"/>
  <c r="K1722" i="29"/>
  <c r="M1722" i="29" s="1"/>
  <c r="O1722" i="29" s="1"/>
  <c r="H2016" i="30"/>
  <c r="H2110" i="30"/>
  <c r="J1649" i="30"/>
  <c r="M1649" i="30" s="1"/>
  <c r="K1649" i="30"/>
  <c r="N1649" i="30" s="1"/>
  <c r="L1649" i="30"/>
  <c r="O1649" i="30" s="1"/>
  <c r="L2004" i="30"/>
  <c r="O2004" i="30" s="1"/>
  <c r="K2004" i="30"/>
  <c r="N2004" i="30" s="1"/>
  <c r="J2004" i="30"/>
  <c r="M2004" i="30" s="1"/>
  <c r="L2048" i="30"/>
  <c r="O2048" i="30" s="1"/>
  <c r="J2048" i="30"/>
  <c r="M2048" i="30" s="1"/>
  <c r="K2048" i="30"/>
  <c r="N2048" i="30" s="1"/>
  <c r="H2082" i="30"/>
  <c r="J2153" i="29"/>
  <c r="I2153" i="29"/>
  <c r="H2114" i="30"/>
  <c r="J2178" i="29"/>
  <c r="I2178" i="29"/>
  <c r="L1456" i="29"/>
  <c r="N1456" i="29" s="1"/>
  <c r="P1456" i="29" s="1"/>
  <c r="K1456" i="29"/>
  <c r="M1456" i="29" s="1"/>
  <c r="O1456" i="29" s="1"/>
  <c r="F1456" i="29"/>
  <c r="L1816" i="29"/>
  <c r="N1816" i="29" s="1"/>
  <c r="P1816" i="29" s="1"/>
  <c r="F1816" i="29"/>
  <c r="K1816" i="29"/>
  <c r="M1816" i="29" s="1"/>
  <c r="O1816" i="29" s="1"/>
  <c r="L1619" i="29"/>
  <c r="N1619" i="29" s="1"/>
  <c r="P1619" i="29" s="1"/>
  <c r="K1619" i="29"/>
  <c r="M1619" i="29" s="1"/>
  <c r="O1619" i="29" s="1"/>
  <c r="F1619" i="29"/>
  <c r="L1716" i="29"/>
  <c r="N1716" i="29" s="1"/>
  <c r="P1716" i="29" s="1"/>
  <c r="F1716" i="29"/>
  <c r="K1716" i="29"/>
  <c r="M1716" i="29" s="1"/>
  <c r="O1716" i="29" s="1"/>
  <c r="L1324" i="29"/>
  <c r="N1324" i="29" s="1"/>
  <c r="P1324" i="29" s="1"/>
  <c r="F1324" i="29"/>
  <c r="K1324" i="29"/>
  <c r="M1324" i="29" s="1"/>
  <c r="O1324" i="29" s="1"/>
  <c r="L1180" i="29"/>
  <c r="N1180" i="29" s="1"/>
  <c r="P1180" i="29" s="1"/>
  <c r="F1180" i="29"/>
  <c r="K1180" i="29"/>
  <c r="M1180" i="29" s="1"/>
  <c r="O1180" i="29" s="1"/>
  <c r="I1510" i="30"/>
  <c r="F1510" i="30"/>
  <c r="F1226" i="30"/>
  <c r="I1226" i="30"/>
  <c r="L1262" i="29"/>
  <c r="N1262" i="29" s="1"/>
  <c r="P1262" i="29" s="1"/>
  <c r="K1262" i="29"/>
  <c r="M1262" i="29" s="1"/>
  <c r="O1262" i="29" s="1"/>
  <c r="F1262" i="29"/>
  <c r="I2161" i="29"/>
  <c r="J2161" i="29"/>
  <c r="J2027" i="30"/>
  <c r="M2027" i="30" s="1"/>
  <c r="L2027" i="30"/>
  <c r="O2027" i="30" s="1"/>
  <c r="K2027" i="30"/>
  <c r="N2027" i="30" s="1"/>
  <c r="J2159" i="30"/>
  <c r="M2159" i="30" s="1"/>
  <c r="K2159" i="30"/>
  <c r="N2159" i="30" s="1"/>
  <c r="L2159" i="30"/>
  <c r="O2159" i="30" s="1"/>
  <c r="H2024" i="30"/>
  <c r="J2049" i="30"/>
  <c r="M2049" i="30" s="1"/>
  <c r="K2049" i="30"/>
  <c r="N2049" i="30" s="1"/>
  <c r="L2049" i="30"/>
  <c r="O2049" i="30" s="1"/>
  <c r="J2135" i="29"/>
  <c r="I2135" i="29"/>
  <c r="H1965" i="30"/>
  <c r="F1297" i="30"/>
  <c r="I1297" i="30"/>
  <c r="J2116" i="30"/>
  <c r="M2116" i="30" s="1"/>
  <c r="L2116" i="30"/>
  <c r="O2116" i="30" s="1"/>
  <c r="K2116" i="30"/>
  <c r="N2116" i="30" s="1"/>
  <c r="L2020" i="30"/>
  <c r="O2020" i="30" s="1"/>
  <c r="K2020" i="30"/>
  <c r="N2020" i="30" s="1"/>
  <c r="J2020" i="30"/>
  <c r="M2020" i="30" s="1"/>
  <c r="H1941" i="30"/>
  <c r="F1790" i="30"/>
  <c r="I1790" i="30"/>
  <c r="I1502" i="30"/>
  <c r="F1502" i="30"/>
  <c r="F1780" i="30"/>
  <c r="I1780" i="30"/>
  <c r="I1492" i="30"/>
  <c r="F1492" i="30"/>
  <c r="F1767" i="30"/>
  <c r="I1767" i="30"/>
  <c r="F1483" i="30"/>
  <c r="I1483" i="30"/>
  <c r="I1645" i="30"/>
  <c r="F1645" i="30"/>
  <c r="I1361" i="30"/>
  <c r="F1361" i="30"/>
  <c r="I1664" i="30"/>
  <c r="F1664" i="30"/>
  <c r="I1376" i="30"/>
  <c r="F1376" i="30"/>
  <c r="F1332" i="30"/>
  <c r="I1332" i="30"/>
  <c r="F1260" i="30"/>
  <c r="I1260" i="30"/>
  <c r="F1188" i="30"/>
  <c r="I1188" i="30"/>
  <c r="F1116" i="30"/>
  <c r="I1116" i="30"/>
  <c r="I1889" i="30"/>
  <c r="F1889" i="30"/>
  <c r="F1504" i="30"/>
  <c r="I1504" i="30"/>
  <c r="F1586" i="30"/>
  <c r="I1586" i="30"/>
  <c r="I1404" i="30"/>
  <c r="F1404" i="30"/>
  <c r="F1238" i="30"/>
  <c r="I1238" i="30"/>
  <c r="I1985" i="29"/>
  <c r="J1985" i="29"/>
  <c r="I2152" i="29"/>
  <c r="J2152" i="29"/>
  <c r="I1631" i="30"/>
  <c r="F1631" i="30"/>
  <c r="I1629" i="30"/>
  <c r="F1629" i="30"/>
  <c r="F1842" i="30"/>
  <c r="I1842" i="30"/>
  <c r="I1554" i="30"/>
  <c r="F1554" i="30"/>
  <c r="F1908" i="30"/>
  <c r="I1908" i="30"/>
  <c r="I1319" i="30"/>
  <c r="F1319" i="30"/>
  <c r="F1247" i="30"/>
  <c r="I1247" i="30"/>
  <c r="I1175" i="30"/>
  <c r="F1175" i="30"/>
  <c r="I1593" i="30"/>
  <c r="F1593" i="30"/>
  <c r="F1416" i="30"/>
  <c r="I1416" i="30"/>
  <c r="F1270" i="30"/>
  <c r="I1270" i="30"/>
  <c r="I1162" i="30"/>
  <c r="F1823" i="30"/>
  <c r="I1823" i="30"/>
  <c r="F1186" i="30"/>
  <c r="I1186" i="30"/>
  <c r="I1812" i="30"/>
  <c r="F1812" i="30"/>
  <c r="F1585" i="30"/>
  <c r="I1585" i="30"/>
  <c r="I1231" i="30"/>
  <c r="I1876" i="30"/>
  <c r="F1876" i="30"/>
  <c r="F1821" i="30"/>
  <c r="I1821" i="30"/>
  <c r="F1190" i="30"/>
  <c r="I1190" i="30"/>
  <c r="L1658" i="29"/>
  <c r="N1658" i="29" s="1"/>
  <c r="P1658" i="29" s="1"/>
  <c r="F1658" i="29"/>
  <c r="K1658" i="29"/>
  <c r="M1658" i="29" s="1"/>
  <c r="O1658" i="29" s="1"/>
  <c r="L1997" i="30"/>
  <c r="O1997" i="30" s="1"/>
  <c r="J1997" i="30"/>
  <c r="M1997" i="30" s="1"/>
  <c r="K1997" i="30"/>
  <c r="N1997" i="30" s="1"/>
  <c r="L2059" i="30"/>
  <c r="O2059" i="30" s="1"/>
  <c r="K2059" i="30"/>
  <c r="N2059" i="30" s="1"/>
  <c r="J2059" i="30"/>
  <c r="M2059" i="30" s="1"/>
  <c r="H2140" i="30"/>
  <c r="L1938" i="30"/>
  <c r="O1938" i="30" s="1"/>
  <c r="J1938" i="30"/>
  <c r="M1938" i="30" s="1"/>
  <c r="K1938" i="30"/>
  <c r="N1938" i="30" s="1"/>
  <c r="I1788" i="29"/>
  <c r="J1788" i="29"/>
  <c r="L2038" i="30"/>
  <c r="O2038" i="30" s="1"/>
  <c r="K2038" i="30"/>
  <c r="N2038" i="30" s="1"/>
  <c r="J2038" i="30"/>
  <c r="M2038" i="30" s="1"/>
  <c r="H2044" i="30"/>
  <c r="H2058" i="30"/>
  <c r="I2075" i="29"/>
  <c r="J2075" i="29"/>
  <c r="I1963" i="29"/>
  <c r="J1963" i="29"/>
  <c r="L1687" i="29"/>
  <c r="N1687" i="29" s="1"/>
  <c r="P1687" i="29" s="1"/>
  <c r="K1687" i="29"/>
  <c r="M1687" i="29" s="1"/>
  <c r="O1687" i="29" s="1"/>
  <c r="F1687" i="29"/>
  <c r="L1399" i="29"/>
  <c r="N1399" i="29" s="1"/>
  <c r="P1399" i="29" s="1"/>
  <c r="F1399" i="29"/>
  <c r="K1399" i="29"/>
  <c r="M1399" i="29" s="1"/>
  <c r="O1399" i="29" s="1"/>
  <c r="L1629" i="29"/>
  <c r="N1629" i="29" s="1"/>
  <c r="P1629" i="29" s="1"/>
  <c r="F1629" i="29"/>
  <c r="K1629" i="29"/>
  <c r="M1629" i="29" s="1"/>
  <c r="O1629" i="29" s="1"/>
  <c r="L1918" i="29"/>
  <c r="N1918" i="29" s="1"/>
  <c r="P1918" i="29" s="1"/>
  <c r="K1918" i="29"/>
  <c r="M1918" i="29" s="1"/>
  <c r="O1918" i="29" s="1"/>
  <c r="F1918" i="29"/>
  <c r="L1572" i="29"/>
  <c r="N1572" i="29" s="1"/>
  <c r="P1572" i="29" s="1"/>
  <c r="F1572" i="29"/>
  <c r="K1572" i="29"/>
  <c r="M1572" i="29" s="1"/>
  <c r="O1572" i="29" s="1"/>
  <c r="L1614" i="29"/>
  <c r="N1614" i="29" s="1"/>
  <c r="P1614" i="29" s="1"/>
  <c r="F1614" i="29"/>
  <c r="K1614" i="29"/>
  <c r="M1614" i="29" s="1"/>
  <c r="O1614" i="29" s="1"/>
  <c r="K1498" i="29"/>
  <c r="M1498" i="29" s="1"/>
  <c r="O1498" i="29" s="1"/>
  <c r="L1498" i="29"/>
  <c r="N1498" i="29" s="1"/>
  <c r="P1498" i="29" s="1"/>
  <c r="F1498" i="29"/>
  <c r="L1657" i="29"/>
  <c r="N1657" i="29" s="1"/>
  <c r="P1657" i="29" s="1"/>
  <c r="K1657" i="29"/>
  <c r="M1657" i="29" s="1"/>
  <c r="O1657" i="29" s="1"/>
  <c r="F1657" i="29"/>
  <c r="L1331" i="29"/>
  <c r="N1331" i="29" s="1"/>
  <c r="P1331" i="29" s="1"/>
  <c r="F1331" i="29"/>
  <c r="K1331" i="29"/>
  <c r="M1331" i="29" s="1"/>
  <c r="O1331" i="29" s="1"/>
  <c r="L1151" i="29"/>
  <c r="N1151" i="29" s="1"/>
  <c r="P1151" i="29" s="1"/>
  <c r="F1151" i="29"/>
  <c r="K1151" i="29"/>
  <c r="M1151" i="29" s="1"/>
  <c r="O1151" i="29" s="1"/>
  <c r="K1294" i="29"/>
  <c r="M1294" i="29" s="1"/>
  <c r="O1294" i="29" s="1"/>
  <c r="L1294" i="29"/>
  <c r="N1294" i="29" s="1"/>
  <c r="P1294" i="29" s="1"/>
  <c r="F1294" i="29"/>
  <c r="L1850" i="29"/>
  <c r="N1850" i="29" s="1"/>
  <c r="P1850" i="29" s="1"/>
  <c r="K1850" i="29"/>
  <c r="M1850" i="29" s="1"/>
  <c r="O1850" i="29" s="1"/>
  <c r="F1850" i="29"/>
  <c r="K1612" i="29"/>
  <c r="M1612" i="29" s="1"/>
  <c r="O1612" i="29" s="1"/>
  <c r="L1612" i="29"/>
  <c r="N1612" i="29" s="1"/>
  <c r="P1612" i="29" s="1"/>
  <c r="F1612" i="29"/>
  <c r="K1361" i="29"/>
  <c r="M1361" i="29" s="1"/>
  <c r="O1361" i="29" s="1"/>
  <c r="L1361" i="29"/>
  <c r="N1361" i="29" s="1"/>
  <c r="P1361" i="29" s="1"/>
  <c r="F1361" i="29"/>
  <c r="L1352" i="29"/>
  <c r="N1352" i="29" s="1"/>
  <c r="P1352" i="29" s="1"/>
  <c r="K1352" i="29"/>
  <c r="M1352" i="29" s="1"/>
  <c r="O1352" i="29" s="1"/>
  <c r="F1352" i="29"/>
  <c r="L1577" i="29"/>
  <c r="N1577" i="29" s="1"/>
  <c r="P1577" i="29" s="1"/>
  <c r="F1577" i="29"/>
  <c r="K1577" i="29"/>
  <c r="M1577" i="29" s="1"/>
  <c r="O1577" i="29" s="1"/>
  <c r="I1754" i="30"/>
  <c r="F1754" i="30"/>
  <c r="H2078" i="30"/>
  <c r="J2144" i="30"/>
  <c r="M2144" i="30" s="1"/>
  <c r="L2144" i="30"/>
  <c r="O2144" i="30" s="1"/>
  <c r="K2144" i="30"/>
  <c r="N2144" i="30" s="1"/>
  <c r="H2103" i="30"/>
  <c r="L1981" i="30"/>
  <c r="O1981" i="30" s="1"/>
  <c r="K1981" i="30"/>
  <c r="N1981" i="30" s="1"/>
  <c r="J1981" i="30"/>
  <c r="M1981" i="30" s="1"/>
  <c r="L2045" i="30"/>
  <c r="O2045" i="30" s="1"/>
  <c r="K2045" i="30"/>
  <c r="N2045" i="30" s="1"/>
  <c r="J2045" i="30"/>
  <c r="M2045" i="30" s="1"/>
  <c r="K2146" i="30"/>
  <c r="N2146" i="30" s="1"/>
  <c r="L2146" i="30"/>
  <c r="O2146" i="30" s="1"/>
  <c r="J2146" i="30"/>
  <c r="M2146" i="30" s="1"/>
  <c r="J1682" i="29"/>
  <c r="I1682" i="29"/>
  <c r="J1971" i="29"/>
  <c r="I1971" i="29"/>
  <c r="I2039" i="29"/>
  <c r="J2039" i="29"/>
  <c r="L1480" i="29"/>
  <c r="N1480" i="29" s="1"/>
  <c r="P1480" i="29" s="1"/>
  <c r="K1480" i="29"/>
  <c r="M1480" i="29" s="1"/>
  <c r="O1480" i="29" s="1"/>
  <c r="F1480" i="29"/>
  <c r="L1868" i="29"/>
  <c r="N1868" i="29" s="1"/>
  <c r="P1868" i="29" s="1"/>
  <c r="F1868" i="29"/>
  <c r="K1868" i="29"/>
  <c r="M1868" i="29" s="1"/>
  <c r="O1868" i="29" s="1"/>
  <c r="L1595" i="29"/>
  <c r="N1595" i="29" s="1"/>
  <c r="P1595" i="29" s="1"/>
  <c r="K1595" i="29"/>
  <c r="M1595" i="29" s="1"/>
  <c r="O1595" i="29" s="1"/>
  <c r="F1595" i="29"/>
  <c r="L1905" i="29"/>
  <c r="N1905" i="29" s="1"/>
  <c r="P1905" i="29" s="1"/>
  <c r="K1905" i="29"/>
  <c r="M1905" i="29" s="1"/>
  <c r="O1905" i="29" s="1"/>
  <c r="F1905" i="29"/>
  <c r="L1775" i="29"/>
  <c r="N1775" i="29" s="1"/>
  <c r="P1775" i="29" s="1"/>
  <c r="K1775" i="29"/>
  <c r="M1775" i="29" s="1"/>
  <c r="O1775" i="29" s="1"/>
  <c r="F1775" i="29"/>
  <c r="L1420" i="29"/>
  <c r="N1420" i="29" s="1"/>
  <c r="P1420" i="29" s="1"/>
  <c r="K1420" i="29"/>
  <c r="M1420" i="29" s="1"/>
  <c r="O1420" i="29" s="1"/>
  <c r="F1420" i="29"/>
  <c r="L1305" i="29"/>
  <c r="N1305" i="29" s="1"/>
  <c r="P1305" i="29" s="1"/>
  <c r="F1305" i="29"/>
  <c r="K1305" i="29"/>
  <c r="M1305" i="29" s="1"/>
  <c r="O1305" i="29" s="1"/>
  <c r="L1328" i="29"/>
  <c r="N1328" i="29" s="1"/>
  <c r="P1328" i="29" s="1"/>
  <c r="F1328" i="29"/>
  <c r="K1328" i="29"/>
  <c r="M1328" i="29" s="1"/>
  <c r="O1328" i="29" s="1"/>
  <c r="L1275" i="29"/>
  <c r="N1275" i="29" s="1"/>
  <c r="P1275" i="29" s="1"/>
  <c r="K1275" i="29"/>
  <c r="M1275" i="29" s="1"/>
  <c r="O1275" i="29" s="1"/>
  <c r="F1275" i="29"/>
  <c r="F1695" i="30"/>
  <c r="I1695" i="30"/>
  <c r="J2079" i="29"/>
  <c r="I2079" i="29"/>
  <c r="I2145" i="29"/>
  <c r="J2145" i="29"/>
  <c r="I2147" i="29"/>
  <c r="J2147" i="29"/>
  <c r="L1825" i="30"/>
  <c r="O1825" i="30" s="1"/>
  <c r="K1825" i="30"/>
  <c r="N1825" i="30" s="1"/>
  <c r="J1825" i="30"/>
  <c r="M1825" i="30" s="1"/>
  <c r="H1972" i="30"/>
  <c r="J2001" i="30"/>
  <c r="M2001" i="30" s="1"/>
  <c r="L2001" i="30"/>
  <c r="O2001" i="30" s="1"/>
  <c r="K2001" i="30"/>
  <c r="N2001" i="30" s="1"/>
  <c r="J2181" i="30"/>
  <c r="M2181" i="30" s="1"/>
  <c r="K2181" i="30"/>
  <c r="N2181" i="30" s="1"/>
  <c r="L2181" i="30"/>
  <c r="O2181" i="30" s="1"/>
  <c r="I1678" i="30"/>
  <c r="F1678" i="30"/>
  <c r="F1469" i="30"/>
  <c r="I1469" i="30"/>
  <c r="I1256" i="30"/>
  <c r="F1256" i="30"/>
  <c r="I1900" i="30"/>
  <c r="F1366" i="30"/>
  <c r="I1366" i="30"/>
  <c r="H2051" i="30"/>
  <c r="L2194" i="30"/>
  <c r="O2194" i="30" s="1"/>
  <c r="K2194" i="30"/>
  <c r="N2194" i="30" s="1"/>
  <c r="J2194" i="30"/>
  <c r="M2194" i="30" s="1"/>
  <c r="H1991" i="30"/>
  <c r="J2120" i="30"/>
  <c r="M2120" i="30" s="1"/>
  <c r="L2120" i="30"/>
  <c r="O2120" i="30" s="1"/>
  <c r="K2120" i="30"/>
  <c r="N2120" i="30" s="1"/>
  <c r="H2173" i="30"/>
  <c r="L2089" i="30"/>
  <c r="O2089" i="30" s="1"/>
  <c r="K2089" i="30"/>
  <c r="N2089" i="30" s="1"/>
  <c r="J2089" i="30"/>
  <c r="M2089" i="30" s="1"/>
  <c r="H2130" i="30"/>
  <c r="H2189" i="30"/>
  <c r="L1957" i="30"/>
  <c r="O1957" i="30" s="1"/>
  <c r="J1957" i="30"/>
  <c r="M1957" i="30" s="1"/>
  <c r="K1957" i="30"/>
  <c r="N1957" i="30" s="1"/>
  <c r="L1472" i="29"/>
  <c r="N1472" i="29" s="1"/>
  <c r="P1472" i="29" s="1"/>
  <c r="K1472" i="29"/>
  <c r="M1472" i="29" s="1"/>
  <c r="O1472" i="29" s="1"/>
  <c r="F1472" i="29"/>
  <c r="K1731" i="29"/>
  <c r="M1731" i="29" s="1"/>
  <c r="O1731" i="29" s="1"/>
  <c r="L1731" i="29"/>
  <c r="N1731" i="29" s="1"/>
  <c r="P1731" i="29" s="1"/>
  <c r="F1731" i="29"/>
  <c r="L1847" i="29"/>
  <c r="N1847" i="29" s="1"/>
  <c r="P1847" i="29" s="1"/>
  <c r="K1847" i="29"/>
  <c r="M1847" i="29" s="1"/>
  <c r="O1847" i="29" s="1"/>
  <c r="F1847" i="29"/>
  <c r="I1309" i="30"/>
  <c r="F1309" i="30"/>
  <c r="F1708" i="30"/>
  <c r="I1708" i="30"/>
  <c r="F1577" i="30"/>
  <c r="I1577" i="30"/>
  <c r="F1242" i="30"/>
  <c r="I1242" i="30"/>
  <c r="F1417" i="30"/>
  <c r="I1417" i="30"/>
  <c r="H2192" i="30"/>
  <c r="L1608" i="29"/>
  <c r="N1608" i="29" s="1"/>
  <c r="P1608" i="29" s="1"/>
  <c r="K1608" i="29"/>
  <c r="M1608" i="29" s="1"/>
  <c r="O1608" i="29" s="1"/>
  <c r="F1608" i="29"/>
  <c r="L1134" i="29"/>
  <c r="N1134" i="29" s="1"/>
  <c r="P1134" i="29" s="1"/>
  <c r="K1134" i="29"/>
  <c r="M1134" i="29" s="1"/>
  <c r="O1134" i="29" s="1"/>
  <c r="F1134" i="29"/>
  <c r="I1877" i="30"/>
  <c r="F1877" i="30"/>
  <c r="L1515" i="29"/>
  <c r="N1515" i="29" s="1"/>
  <c r="P1515" i="29" s="1"/>
  <c r="F1515" i="29"/>
  <c r="K1515" i="29"/>
  <c r="M1515" i="29" s="1"/>
  <c r="O1515" i="29" s="1"/>
  <c r="J2080" i="30"/>
  <c r="M2080" i="30" s="1"/>
  <c r="K2080" i="30"/>
  <c r="N2080" i="30" s="1"/>
  <c r="L2080" i="30"/>
  <c r="O2080" i="30" s="1"/>
  <c r="I1854" i="30"/>
  <c r="F1854" i="30"/>
  <c r="I1566" i="30"/>
  <c r="F1566" i="30"/>
  <c r="I1796" i="30"/>
  <c r="F1796" i="30"/>
  <c r="F1508" i="30"/>
  <c r="I1508" i="30"/>
  <c r="I1831" i="30"/>
  <c r="F1831" i="30"/>
  <c r="I1499" i="30"/>
  <c r="F1499" i="30"/>
  <c r="I1731" i="30"/>
  <c r="F1731" i="30"/>
  <c r="F1473" i="30"/>
  <c r="I1473" i="30"/>
  <c r="F1776" i="30"/>
  <c r="I1776" i="30"/>
  <c r="F1488" i="30"/>
  <c r="I1488" i="30"/>
  <c r="I1743" i="30"/>
  <c r="F1743" i="30"/>
  <c r="I1288" i="30"/>
  <c r="F1288" i="30"/>
  <c r="I1216" i="30"/>
  <c r="F1216" i="30"/>
  <c r="F1144" i="30"/>
  <c r="I1144" i="30"/>
  <c r="I1335" i="30"/>
  <c r="F1335" i="30"/>
  <c r="F1191" i="30"/>
  <c r="I1191" i="30"/>
  <c r="L1215" i="29"/>
  <c r="N1215" i="29" s="1"/>
  <c r="P1215" i="29" s="1"/>
  <c r="K1215" i="29"/>
  <c r="M1215" i="29" s="1"/>
  <c r="O1215" i="29" s="1"/>
  <c r="F1215" i="29"/>
  <c r="F1721" i="30"/>
  <c r="I1721" i="30"/>
  <c r="I1798" i="29"/>
  <c r="J1798" i="29"/>
  <c r="L2016" i="30"/>
  <c r="O2016" i="30" s="1"/>
  <c r="K2016" i="30"/>
  <c r="N2016" i="30" s="1"/>
  <c r="J2016" i="30"/>
  <c r="M2016" i="30" s="1"/>
  <c r="L2110" i="30"/>
  <c r="O2110" i="30" s="1"/>
  <c r="J2110" i="30"/>
  <c r="M2110" i="30" s="1"/>
  <c r="K2110" i="30"/>
  <c r="N2110" i="30" s="1"/>
  <c r="I2157" i="29"/>
  <c r="J2157" i="29"/>
  <c r="I2069" i="29"/>
  <c r="J2069" i="29"/>
  <c r="I2070" i="29"/>
  <c r="J2070" i="29"/>
  <c r="I1935" i="29"/>
  <c r="J1935" i="29"/>
  <c r="I1455" i="30"/>
  <c r="F1815" i="30"/>
  <c r="I1815" i="30"/>
  <c r="F1618" i="30"/>
  <c r="I1618" i="30"/>
  <c r="I1715" i="30"/>
  <c r="F1715" i="30"/>
  <c r="I1323" i="30"/>
  <c r="F1323" i="30"/>
  <c r="F1179" i="30"/>
  <c r="I1179" i="30"/>
  <c r="L1789" i="29"/>
  <c r="N1789" i="29" s="1"/>
  <c r="P1789" i="29" s="1"/>
  <c r="K1789" i="29"/>
  <c r="M1789" i="29" s="1"/>
  <c r="O1789" i="29" s="1"/>
  <c r="F1789" i="29"/>
  <c r="I1960" i="29"/>
  <c r="J1960" i="29"/>
  <c r="I1261" i="30"/>
  <c r="F1261" i="30"/>
  <c r="J1970" i="29"/>
  <c r="I1970" i="29"/>
  <c r="I2173" i="29"/>
  <c r="J2173" i="29"/>
  <c r="I2154" i="29"/>
  <c r="J2154" i="29"/>
  <c r="H2168" i="30"/>
  <c r="H2086" i="30"/>
  <c r="K1107" i="29"/>
  <c r="M1107" i="29" s="1"/>
  <c r="O1107" i="29" s="1"/>
  <c r="L1107" i="29"/>
  <c r="N1107" i="29" s="1"/>
  <c r="P1107" i="29" s="1"/>
  <c r="F1107" i="29"/>
  <c r="H2116" i="30"/>
  <c r="H2020" i="30"/>
  <c r="L1941" i="30"/>
  <c r="O1941" i="30" s="1"/>
  <c r="K1941" i="30"/>
  <c r="N1941" i="30" s="1"/>
  <c r="J1941" i="30"/>
  <c r="M1941" i="30" s="1"/>
  <c r="H1973" i="30"/>
  <c r="L2176" i="30"/>
  <c r="O2176" i="30" s="1"/>
  <c r="K2176" i="30"/>
  <c r="N2176" i="30" s="1"/>
  <c r="J2176" i="30"/>
  <c r="M2176" i="30" s="1"/>
  <c r="H1948" i="30"/>
  <c r="I2011" i="29"/>
  <c r="J2011" i="29"/>
  <c r="I1955" i="29"/>
  <c r="J1955" i="29"/>
  <c r="J2043" i="29"/>
  <c r="I2043" i="29"/>
  <c r="J2034" i="29"/>
  <c r="I2034" i="29"/>
  <c r="F1743" i="29"/>
  <c r="L1743" i="29"/>
  <c r="N1743" i="29" s="1"/>
  <c r="P1743" i="29" s="1"/>
  <c r="K1743" i="29"/>
  <c r="M1743" i="29" s="1"/>
  <c r="O1743" i="29" s="1"/>
  <c r="L1455" i="29"/>
  <c r="N1455" i="29" s="1"/>
  <c r="P1455" i="29" s="1"/>
  <c r="K1455" i="29"/>
  <c r="M1455" i="29" s="1"/>
  <c r="O1455" i="29" s="1"/>
  <c r="F1455" i="29"/>
  <c r="L1733" i="29"/>
  <c r="N1733" i="29" s="1"/>
  <c r="P1733" i="29" s="1"/>
  <c r="K1733" i="29"/>
  <c r="M1733" i="29" s="1"/>
  <c r="O1733" i="29" s="1"/>
  <c r="F1733" i="29"/>
  <c r="L1445" i="29"/>
  <c r="N1445" i="29" s="1"/>
  <c r="P1445" i="29" s="1"/>
  <c r="F1445" i="29"/>
  <c r="K1445" i="29"/>
  <c r="M1445" i="29" s="1"/>
  <c r="O1445" i="29" s="1"/>
  <c r="K1358" i="29"/>
  <c r="M1358" i="29" s="1"/>
  <c r="O1358" i="29" s="1"/>
  <c r="L1358" i="29"/>
  <c r="N1358" i="29" s="1"/>
  <c r="P1358" i="29" s="1"/>
  <c r="F1358" i="29"/>
  <c r="L1436" i="29"/>
  <c r="N1436" i="29" s="1"/>
  <c r="P1436" i="29" s="1"/>
  <c r="K1436" i="29"/>
  <c r="M1436" i="29" s="1"/>
  <c r="O1436" i="29" s="1"/>
  <c r="F1436" i="29"/>
  <c r="L1602" i="29"/>
  <c r="N1602" i="29" s="1"/>
  <c r="P1602" i="29" s="1"/>
  <c r="F1602" i="29"/>
  <c r="K1602" i="29"/>
  <c r="M1602" i="29" s="1"/>
  <c r="O1602" i="29" s="1"/>
  <c r="L1706" i="29"/>
  <c r="N1706" i="29" s="1"/>
  <c r="P1706" i="29" s="1"/>
  <c r="K1706" i="29"/>
  <c r="M1706" i="29" s="1"/>
  <c r="O1706" i="29" s="1"/>
  <c r="F1706" i="29"/>
  <c r="L1617" i="29"/>
  <c r="N1617" i="29" s="1"/>
  <c r="P1617" i="29" s="1"/>
  <c r="K1617" i="29"/>
  <c r="M1617" i="29" s="1"/>
  <c r="O1617" i="29" s="1"/>
  <c r="F1617" i="29"/>
  <c r="L1911" i="29"/>
  <c r="N1911" i="29" s="1"/>
  <c r="P1911" i="29" s="1"/>
  <c r="F1911" i="29"/>
  <c r="K1911" i="29"/>
  <c r="M1911" i="29" s="1"/>
  <c r="O1911" i="29" s="1"/>
  <c r="L1321" i="29"/>
  <c r="N1321" i="29" s="1"/>
  <c r="P1321" i="29" s="1"/>
  <c r="F1321" i="29"/>
  <c r="K1321" i="29"/>
  <c r="M1321" i="29" s="1"/>
  <c r="O1321" i="29" s="1"/>
  <c r="L1249" i="29"/>
  <c r="N1249" i="29" s="1"/>
  <c r="P1249" i="29" s="1"/>
  <c r="F1249" i="29"/>
  <c r="K1249" i="29"/>
  <c r="M1249" i="29" s="1"/>
  <c r="O1249" i="29" s="1"/>
  <c r="L1177" i="29"/>
  <c r="N1177" i="29" s="1"/>
  <c r="P1177" i="29" s="1"/>
  <c r="K1177" i="29"/>
  <c r="M1177" i="29" s="1"/>
  <c r="O1177" i="29" s="1"/>
  <c r="F1177" i="29"/>
  <c r="L1105" i="29"/>
  <c r="N1105" i="29" s="1"/>
  <c r="P1105" i="29" s="1"/>
  <c r="F1105" i="29"/>
  <c r="K1105" i="29"/>
  <c r="M1105" i="29" s="1"/>
  <c r="O1105" i="29" s="1"/>
  <c r="L1468" i="29"/>
  <c r="N1468" i="29" s="1"/>
  <c r="P1468" i="29" s="1"/>
  <c r="F1468" i="29"/>
  <c r="K1468" i="29"/>
  <c r="M1468" i="29" s="1"/>
  <c r="O1468" i="29" s="1"/>
  <c r="L1879" i="29"/>
  <c r="N1879" i="29" s="1"/>
  <c r="P1879" i="29" s="1"/>
  <c r="K1879" i="29"/>
  <c r="M1879" i="29" s="1"/>
  <c r="O1879" i="29" s="1"/>
  <c r="F1879" i="29"/>
  <c r="L1690" i="29"/>
  <c r="N1690" i="29" s="1"/>
  <c r="P1690" i="29" s="1"/>
  <c r="K1690" i="29"/>
  <c r="M1690" i="29" s="1"/>
  <c r="O1690" i="29" s="1"/>
  <c r="F1690" i="29"/>
  <c r="L1444" i="29"/>
  <c r="N1444" i="29" s="1"/>
  <c r="P1444" i="29" s="1"/>
  <c r="F1444" i="29"/>
  <c r="K1444" i="29"/>
  <c r="M1444" i="29" s="1"/>
  <c r="O1444" i="29" s="1"/>
  <c r="K1167" i="29"/>
  <c r="M1167" i="29" s="1"/>
  <c r="O1167" i="29" s="1"/>
  <c r="L1167" i="29"/>
  <c r="N1167" i="29" s="1"/>
  <c r="P1167" i="29" s="1"/>
  <c r="F1167" i="29"/>
  <c r="I1724" i="29"/>
  <c r="J1724" i="29"/>
  <c r="J2033" i="29"/>
  <c r="I2033" i="29"/>
  <c r="I1957" i="29"/>
  <c r="J1957" i="29"/>
  <c r="I1928" i="29"/>
  <c r="J1928" i="29"/>
  <c r="J2004" i="29"/>
  <c r="I2004" i="29"/>
  <c r="K2139" i="30"/>
  <c r="N2139" i="30" s="1"/>
  <c r="L2139" i="30"/>
  <c r="O2139" i="30" s="1"/>
  <c r="J2139" i="30"/>
  <c r="M2139" i="30" s="1"/>
  <c r="L2167" i="30"/>
  <c r="O2167" i="30" s="1"/>
  <c r="J2167" i="30"/>
  <c r="M2167" i="30" s="1"/>
  <c r="K2167" i="30"/>
  <c r="N2167" i="30" s="1"/>
  <c r="L2096" i="30"/>
  <c r="O2096" i="30" s="1"/>
  <c r="K2096" i="30"/>
  <c r="N2096" i="30" s="1"/>
  <c r="J2096" i="30"/>
  <c r="M2096" i="30" s="1"/>
  <c r="L1584" i="29"/>
  <c r="N1584" i="29" s="1"/>
  <c r="P1584" i="29" s="1"/>
  <c r="K1584" i="29"/>
  <c r="M1584" i="29" s="1"/>
  <c r="O1584" i="29" s="1"/>
  <c r="F1584" i="29"/>
  <c r="K1920" i="29"/>
  <c r="M1920" i="29" s="1"/>
  <c r="O1920" i="29" s="1"/>
  <c r="L1920" i="29"/>
  <c r="N1920" i="29" s="1"/>
  <c r="P1920" i="29" s="1"/>
  <c r="F1920" i="29"/>
  <c r="L1795" i="29"/>
  <c r="N1795" i="29" s="1"/>
  <c r="P1795" i="29" s="1"/>
  <c r="K1795" i="29"/>
  <c r="M1795" i="29" s="1"/>
  <c r="O1795" i="29" s="1"/>
  <c r="F1795" i="29"/>
  <c r="L1507" i="29"/>
  <c r="N1507" i="29" s="1"/>
  <c r="P1507" i="29" s="1"/>
  <c r="F1507" i="29"/>
  <c r="K1507" i="29"/>
  <c r="M1507" i="29" s="1"/>
  <c r="O1507" i="29" s="1"/>
  <c r="L1885" i="29"/>
  <c r="N1885" i="29" s="1"/>
  <c r="P1885" i="29" s="1"/>
  <c r="F1885" i="29"/>
  <c r="K1885" i="29"/>
  <c r="M1885" i="29" s="1"/>
  <c r="O1885" i="29" s="1"/>
  <c r="K1308" i="29"/>
  <c r="M1308" i="29" s="1"/>
  <c r="O1308" i="29" s="1"/>
  <c r="L1308" i="29"/>
  <c r="N1308" i="29" s="1"/>
  <c r="P1308" i="29" s="1"/>
  <c r="F1308" i="29"/>
  <c r="L1236" i="29"/>
  <c r="N1236" i="29" s="1"/>
  <c r="P1236" i="29" s="1"/>
  <c r="F1236" i="29"/>
  <c r="K1236" i="29"/>
  <c r="M1236" i="29" s="1"/>
  <c r="O1236" i="29" s="1"/>
  <c r="L1164" i="29"/>
  <c r="N1164" i="29" s="1"/>
  <c r="P1164" i="29" s="1"/>
  <c r="K1164" i="29"/>
  <c r="M1164" i="29" s="1"/>
  <c r="O1164" i="29" s="1"/>
  <c r="F1164" i="29"/>
  <c r="L1526" i="29"/>
  <c r="N1526" i="29" s="1"/>
  <c r="P1526" i="29" s="1"/>
  <c r="K1526" i="29"/>
  <c r="M1526" i="29" s="1"/>
  <c r="O1526" i="29" s="1"/>
  <c r="F1526" i="29"/>
  <c r="L1907" i="29"/>
  <c r="N1907" i="29" s="1"/>
  <c r="P1907" i="29" s="1"/>
  <c r="K1907" i="29"/>
  <c r="M1907" i="29" s="1"/>
  <c r="O1907" i="29" s="1"/>
  <c r="F1907" i="29"/>
  <c r="L1247" i="29"/>
  <c r="N1247" i="29" s="1"/>
  <c r="P1247" i="29" s="1"/>
  <c r="K1247" i="29"/>
  <c r="M1247" i="29" s="1"/>
  <c r="O1247" i="29" s="1"/>
  <c r="F1247" i="29"/>
  <c r="F1139" i="29"/>
  <c r="L1139" i="29"/>
  <c r="N1139" i="29" s="1"/>
  <c r="P1139" i="29" s="1"/>
  <c r="K1139" i="29"/>
  <c r="M1139" i="29" s="1"/>
  <c r="O1139" i="29" s="1"/>
  <c r="K1342" i="29"/>
  <c r="M1342" i="29" s="1"/>
  <c r="O1342" i="29" s="1"/>
  <c r="L1342" i="29"/>
  <c r="N1342" i="29" s="1"/>
  <c r="P1342" i="29" s="1"/>
  <c r="F1342" i="29"/>
  <c r="K1150" i="29"/>
  <c r="M1150" i="29" s="1"/>
  <c r="O1150" i="29" s="1"/>
  <c r="L1150" i="29"/>
  <c r="N1150" i="29" s="1"/>
  <c r="P1150" i="29" s="1"/>
  <c r="F1150" i="29"/>
  <c r="L1621" i="29"/>
  <c r="N1621" i="29" s="1"/>
  <c r="P1621" i="29" s="1"/>
  <c r="F1621" i="29"/>
  <c r="K1621" i="29"/>
  <c r="M1621" i="29" s="1"/>
  <c r="O1621" i="29" s="1"/>
  <c r="L1478" i="29"/>
  <c r="N1478" i="29" s="1"/>
  <c r="P1478" i="29" s="1"/>
  <c r="K1478" i="29"/>
  <c r="M1478" i="29" s="1"/>
  <c r="O1478" i="29" s="1"/>
  <c r="F1478" i="29"/>
  <c r="L1174" i="29"/>
  <c r="N1174" i="29" s="1"/>
  <c r="P1174" i="29" s="1"/>
  <c r="K1174" i="29"/>
  <c r="M1174" i="29" s="1"/>
  <c r="O1174" i="29" s="1"/>
  <c r="F1174" i="29"/>
  <c r="K1316" i="29"/>
  <c r="M1316" i="29" s="1"/>
  <c r="O1316" i="29" s="1"/>
  <c r="L1316" i="29"/>
  <c r="N1316" i="29" s="1"/>
  <c r="P1316" i="29" s="1"/>
  <c r="F1316" i="29"/>
  <c r="L1466" i="29"/>
  <c r="N1466" i="29" s="1"/>
  <c r="P1466" i="29" s="1"/>
  <c r="F1466" i="29"/>
  <c r="K1466" i="29"/>
  <c r="M1466" i="29" s="1"/>
  <c r="O1466" i="29" s="1"/>
  <c r="L1131" i="29"/>
  <c r="N1131" i="29" s="1"/>
  <c r="P1131" i="29" s="1"/>
  <c r="F1131" i="29"/>
  <c r="K1131" i="29"/>
  <c r="M1131" i="29" s="1"/>
  <c r="O1131" i="29" s="1"/>
  <c r="I1657" i="30"/>
  <c r="F1657" i="30"/>
  <c r="J2104" i="30"/>
  <c r="M2104" i="30" s="1"/>
  <c r="K2104" i="30"/>
  <c r="N2104" i="30" s="1"/>
  <c r="L2104" i="30"/>
  <c r="O2104" i="30" s="1"/>
  <c r="H2038" i="30"/>
  <c r="J2044" i="30"/>
  <c r="M2044" i="30" s="1"/>
  <c r="L2044" i="30"/>
  <c r="O2044" i="30" s="1"/>
  <c r="K2044" i="30"/>
  <c r="N2044" i="30" s="1"/>
  <c r="L2058" i="30"/>
  <c r="O2058" i="30" s="1"/>
  <c r="J2058" i="30"/>
  <c r="M2058" i="30" s="1"/>
  <c r="K2058" i="30"/>
  <c r="N2058" i="30" s="1"/>
  <c r="I2125" i="29"/>
  <c r="J2125" i="29"/>
  <c r="I1686" i="30"/>
  <c r="F1686" i="30"/>
  <c r="F1398" i="30"/>
  <c r="I1398" i="30"/>
  <c r="I1628" i="30"/>
  <c r="F1628" i="30"/>
  <c r="I1917" i="30"/>
  <c r="F1917" i="30"/>
  <c r="F1571" i="30"/>
  <c r="I1571" i="30"/>
  <c r="F1613" i="30"/>
  <c r="I1613" i="30"/>
  <c r="I1497" i="30"/>
  <c r="F1497" i="30"/>
  <c r="I1656" i="30"/>
  <c r="F1656" i="30"/>
  <c r="I1330" i="30"/>
  <c r="F1330" i="30"/>
  <c r="I1150" i="30"/>
  <c r="F1150" i="30"/>
  <c r="I1293" i="30"/>
  <c r="F1293" i="30"/>
  <c r="F1849" i="30"/>
  <c r="I1849" i="30"/>
  <c r="I1611" i="30"/>
  <c r="F1611" i="30"/>
  <c r="I1360" i="30"/>
  <c r="F1360" i="30"/>
  <c r="I1351" i="30"/>
  <c r="F1351" i="30"/>
  <c r="F1576" i="30"/>
  <c r="I1576" i="30"/>
  <c r="L1334" i="29"/>
  <c r="N1334" i="29" s="1"/>
  <c r="P1334" i="29" s="1"/>
  <c r="K1334" i="29"/>
  <c r="M1334" i="29" s="1"/>
  <c r="O1334" i="29" s="1"/>
  <c r="F1334" i="29"/>
  <c r="K1964" i="5"/>
  <c r="L1964" i="5"/>
  <c r="I1479" i="30"/>
  <c r="F1479" i="30"/>
  <c r="I1867" i="30"/>
  <c r="F1867" i="30"/>
  <c r="F1594" i="30"/>
  <c r="I1594" i="30"/>
  <c r="I1904" i="30"/>
  <c r="F1904" i="30"/>
  <c r="I1774" i="30"/>
  <c r="F1774" i="30"/>
  <c r="I1419" i="30"/>
  <c r="F1419" i="30"/>
  <c r="I1304" i="30"/>
  <c r="F1304" i="30"/>
  <c r="I1327" i="30"/>
  <c r="F1327" i="30"/>
  <c r="F1274" i="30"/>
  <c r="I1274" i="30"/>
  <c r="K1250" i="29"/>
  <c r="M1250" i="29" s="1"/>
  <c r="O1250" i="29" s="1"/>
  <c r="L1250" i="29"/>
  <c r="N1250" i="29" s="1"/>
  <c r="P1250" i="29" s="1"/>
  <c r="F1250" i="29"/>
  <c r="H1825" i="30"/>
  <c r="H2195" i="30"/>
  <c r="J1972" i="30"/>
  <c r="M1972" i="30" s="1"/>
  <c r="L1972" i="30"/>
  <c r="O1972" i="30" s="1"/>
  <c r="K1972" i="30"/>
  <c r="N1972" i="30" s="1"/>
  <c r="H2001" i="30"/>
  <c r="H2181" i="30"/>
  <c r="L1439" i="29"/>
  <c r="N1439" i="29" s="1"/>
  <c r="P1439" i="29" s="1"/>
  <c r="K1439" i="29"/>
  <c r="M1439" i="29" s="1"/>
  <c r="O1439" i="29" s="1"/>
  <c r="F1439" i="29"/>
  <c r="L1442" i="29"/>
  <c r="N1442" i="29" s="1"/>
  <c r="P1442" i="29" s="1"/>
  <c r="K1442" i="29"/>
  <c r="M1442" i="29" s="1"/>
  <c r="O1442" i="29" s="1"/>
  <c r="F1442" i="29"/>
  <c r="K1197" i="29"/>
  <c r="M1197" i="29" s="1"/>
  <c r="O1197" i="29" s="1"/>
  <c r="L1197" i="29"/>
  <c r="N1197" i="29" s="1"/>
  <c r="P1197" i="29" s="1"/>
  <c r="F1197" i="29"/>
  <c r="K1340" i="29"/>
  <c r="M1340" i="29" s="1"/>
  <c r="O1340" i="29" s="1"/>
  <c r="L1340" i="29"/>
  <c r="N1340" i="29" s="1"/>
  <c r="P1340" i="29" s="1"/>
  <c r="F1340" i="29"/>
  <c r="L1529" i="29"/>
  <c r="N1529" i="29" s="1"/>
  <c r="P1529" i="29" s="1"/>
  <c r="F1529" i="29"/>
  <c r="K1529" i="29"/>
  <c r="M1529" i="29" s="1"/>
  <c r="O1529" i="29" s="1"/>
  <c r="L1781" i="30"/>
  <c r="O1781" i="30" s="1"/>
  <c r="K1781" i="30"/>
  <c r="N1781" i="30" s="1"/>
  <c r="J1781" i="30"/>
  <c r="M1781" i="30" s="1"/>
  <c r="J2051" i="30"/>
  <c r="M2051" i="30" s="1"/>
  <c r="L2051" i="30"/>
  <c r="O2051" i="30" s="1"/>
  <c r="K2051" i="30"/>
  <c r="N2051" i="30" s="1"/>
  <c r="H2194" i="30"/>
  <c r="J1991" i="30"/>
  <c r="M1991" i="30" s="1"/>
  <c r="L1991" i="30"/>
  <c r="O1991" i="30" s="1"/>
  <c r="K1991" i="30"/>
  <c r="N1991" i="30" s="1"/>
  <c r="J2130" i="30"/>
  <c r="M2130" i="30" s="1"/>
  <c r="L2130" i="30"/>
  <c r="O2130" i="30" s="1"/>
  <c r="K2130" i="30"/>
  <c r="N2130" i="30" s="1"/>
  <c r="K2189" i="30"/>
  <c r="N2189" i="30" s="1"/>
  <c r="J2189" i="30"/>
  <c r="M2189" i="30" s="1"/>
  <c r="L2189" i="30"/>
  <c r="O2189" i="30" s="1"/>
  <c r="H1957" i="30"/>
  <c r="I1810" i="29"/>
  <c r="J1810" i="29"/>
  <c r="I2110" i="29"/>
  <c r="J2110" i="29"/>
  <c r="J2000" i="29"/>
  <c r="I2000" i="29"/>
  <c r="I1471" i="30"/>
  <c r="I1730" i="30"/>
  <c r="F1730" i="30"/>
  <c r="I1846" i="30"/>
  <c r="F1846" i="30"/>
  <c r="L1166" i="29"/>
  <c r="N1166" i="29" s="1"/>
  <c r="P1166" i="29" s="1"/>
  <c r="K1166" i="29"/>
  <c r="M1166" i="29" s="1"/>
  <c r="O1166" i="29" s="1"/>
  <c r="F1166" i="29"/>
  <c r="L2180" i="30"/>
  <c r="O2180" i="30" s="1"/>
  <c r="K2180" i="30"/>
  <c r="N2180" i="30" s="1"/>
  <c r="J2180" i="30"/>
  <c r="M2180" i="30" s="1"/>
  <c r="L1989" i="30"/>
  <c r="O1989" i="30" s="1"/>
  <c r="J1989" i="30"/>
  <c r="M1989" i="30" s="1"/>
  <c r="K1989" i="30"/>
  <c r="N1989" i="30" s="1"/>
  <c r="L2072" i="30"/>
  <c r="O2072" i="30" s="1"/>
  <c r="K2072" i="30"/>
  <c r="N2072" i="30" s="1"/>
  <c r="J2072" i="30"/>
  <c r="M2072" i="30" s="1"/>
  <c r="H2143" i="30"/>
  <c r="L2035" i="30"/>
  <c r="O2035" i="30" s="1"/>
  <c r="K2035" i="30"/>
  <c r="N2035" i="30" s="1"/>
  <c r="J2035" i="30"/>
  <c r="M2035" i="30" s="1"/>
  <c r="K2147" i="30"/>
  <c r="N2147" i="30" s="1"/>
  <c r="L2147" i="30"/>
  <c r="O2147" i="30" s="1"/>
  <c r="J2147" i="30"/>
  <c r="M2147" i="30" s="1"/>
  <c r="H1937" i="30"/>
  <c r="I1814" i="29"/>
  <c r="J1814" i="29"/>
  <c r="F1455" i="30"/>
  <c r="L1719" i="29"/>
  <c r="N1719" i="29" s="1"/>
  <c r="P1719" i="29" s="1"/>
  <c r="F1719" i="29"/>
  <c r="K1719" i="29"/>
  <c r="M1719" i="29" s="1"/>
  <c r="O1719" i="29" s="1"/>
  <c r="L1431" i="29"/>
  <c r="N1431" i="29" s="1"/>
  <c r="P1431" i="29" s="1"/>
  <c r="K1431" i="29"/>
  <c r="M1431" i="29" s="1"/>
  <c r="O1431" i="29" s="1"/>
  <c r="F1431" i="29"/>
  <c r="L1661" i="29"/>
  <c r="N1661" i="29" s="1"/>
  <c r="P1661" i="29" s="1"/>
  <c r="K1661" i="29"/>
  <c r="M1661" i="29" s="1"/>
  <c r="O1661" i="29" s="1"/>
  <c r="F1661" i="29"/>
  <c r="L1373" i="29"/>
  <c r="N1373" i="29" s="1"/>
  <c r="P1373" i="29" s="1"/>
  <c r="K1373" i="29"/>
  <c r="M1373" i="29" s="1"/>
  <c r="O1373" i="29" s="1"/>
  <c r="F1373" i="29"/>
  <c r="L1604" i="29"/>
  <c r="N1604" i="29" s="1"/>
  <c r="P1604" i="29" s="1"/>
  <c r="F1604" i="29"/>
  <c r="K1604" i="29"/>
  <c r="M1604" i="29" s="1"/>
  <c r="O1604" i="29" s="1"/>
  <c r="L1582" i="29"/>
  <c r="N1582" i="29" s="1"/>
  <c r="P1582" i="29" s="1"/>
  <c r="F1582" i="29"/>
  <c r="K1582" i="29"/>
  <c r="M1582" i="29" s="1"/>
  <c r="O1582" i="29" s="1"/>
  <c r="L1530" i="29"/>
  <c r="N1530" i="29" s="1"/>
  <c r="P1530" i="29" s="1"/>
  <c r="K1530" i="29"/>
  <c r="M1530" i="29" s="1"/>
  <c r="O1530" i="29" s="1"/>
  <c r="F1530" i="29"/>
  <c r="F1833" i="29"/>
  <c r="L1833" i="29"/>
  <c r="N1833" i="29" s="1"/>
  <c r="P1833" i="29" s="1"/>
  <c r="K1833" i="29"/>
  <c r="M1833" i="29" s="1"/>
  <c r="O1833" i="29" s="1"/>
  <c r="L1545" i="29"/>
  <c r="N1545" i="29" s="1"/>
  <c r="P1545" i="29" s="1"/>
  <c r="K1545" i="29"/>
  <c r="M1545" i="29" s="1"/>
  <c r="O1545" i="29" s="1"/>
  <c r="F1545" i="29"/>
  <c r="L1875" i="29"/>
  <c r="N1875" i="29" s="1"/>
  <c r="P1875" i="29" s="1"/>
  <c r="F1875" i="29"/>
  <c r="K1875" i="29"/>
  <c r="M1875" i="29" s="1"/>
  <c r="O1875" i="29" s="1"/>
  <c r="L1303" i="29"/>
  <c r="N1303" i="29" s="1"/>
  <c r="P1303" i="29" s="1"/>
  <c r="K1303" i="29"/>
  <c r="M1303" i="29" s="1"/>
  <c r="O1303" i="29" s="1"/>
  <c r="F1303" i="29"/>
  <c r="L1231" i="29"/>
  <c r="N1231" i="29" s="1"/>
  <c r="P1231" i="29" s="1"/>
  <c r="K1231" i="29"/>
  <c r="M1231" i="29" s="1"/>
  <c r="O1231" i="29" s="1"/>
  <c r="F1231" i="29"/>
  <c r="K1159" i="29"/>
  <c r="M1159" i="29" s="1"/>
  <c r="O1159" i="29" s="1"/>
  <c r="F1159" i="29"/>
  <c r="L1159" i="29"/>
  <c r="N1159" i="29" s="1"/>
  <c r="P1159" i="29" s="1"/>
  <c r="L1852" i="29"/>
  <c r="N1852" i="29" s="1"/>
  <c r="P1852" i="29" s="1"/>
  <c r="F1852" i="29"/>
  <c r="K1852" i="29"/>
  <c r="M1852" i="29" s="1"/>
  <c r="O1852" i="29" s="1"/>
  <c r="L1786" i="29"/>
  <c r="N1786" i="29" s="1"/>
  <c r="P1786" i="29" s="1"/>
  <c r="F1786" i="29"/>
  <c r="K1786" i="29"/>
  <c r="M1786" i="29" s="1"/>
  <c r="O1786" i="29" s="1"/>
  <c r="L1290" i="29"/>
  <c r="N1290" i="29" s="1"/>
  <c r="P1290" i="29" s="1"/>
  <c r="F1290" i="29"/>
  <c r="K1290" i="29"/>
  <c r="M1290" i="29" s="1"/>
  <c r="O1290" i="29" s="1"/>
  <c r="L1170" i="29"/>
  <c r="N1170" i="29" s="1"/>
  <c r="P1170" i="29" s="1"/>
  <c r="F1170" i="29"/>
  <c r="K1170" i="29"/>
  <c r="M1170" i="29" s="1"/>
  <c r="O1170" i="29" s="1"/>
  <c r="J2134" i="30"/>
  <c r="M2134" i="30" s="1"/>
  <c r="K2134" i="30"/>
  <c r="N2134" i="30" s="1"/>
  <c r="L2134" i="30"/>
  <c r="O2134" i="30" s="1"/>
  <c r="H2076" i="30"/>
  <c r="L1453" i="29"/>
  <c r="N1453" i="29" s="1"/>
  <c r="P1453" i="29" s="1"/>
  <c r="K1453" i="29"/>
  <c r="M1453" i="29" s="1"/>
  <c r="O1453" i="29" s="1"/>
  <c r="F1453" i="29"/>
  <c r="L1673" i="29"/>
  <c r="N1673" i="29" s="1"/>
  <c r="P1673" i="29" s="1"/>
  <c r="F1673" i="29"/>
  <c r="K1673" i="29"/>
  <c r="M1673" i="29" s="1"/>
  <c r="O1673" i="29" s="1"/>
  <c r="I2188" i="29"/>
  <c r="J2188" i="29"/>
  <c r="I1177" i="30"/>
  <c r="F1177" i="30"/>
  <c r="J1789" i="30"/>
  <c r="M1789" i="30" s="1"/>
  <c r="L1789" i="30"/>
  <c r="O1789" i="30" s="1"/>
  <c r="K1789" i="30"/>
  <c r="N1789" i="30" s="1"/>
  <c r="L2192" i="30"/>
  <c r="O2192" i="30" s="1"/>
  <c r="K2192" i="30"/>
  <c r="N2192" i="30" s="1"/>
  <c r="J2192" i="30"/>
  <c r="M2192" i="30" s="1"/>
  <c r="K2165" i="30"/>
  <c r="N2165" i="30" s="1"/>
  <c r="J2165" i="30"/>
  <c r="M2165" i="30" s="1"/>
  <c r="L2165" i="30"/>
  <c r="O2165" i="30" s="1"/>
  <c r="I1607" i="30"/>
  <c r="F1607" i="30"/>
  <c r="I1533" i="30"/>
  <c r="F1533" i="30"/>
  <c r="F1530" i="30"/>
  <c r="I1530" i="30"/>
  <c r="I1301" i="30"/>
  <c r="F1301" i="30"/>
  <c r="I1133" i="30"/>
  <c r="F1133" i="30"/>
  <c r="J2123" i="30"/>
  <c r="M2123" i="30" s="1"/>
  <c r="L2123" i="30"/>
  <c r="O2123" i="30" s="1"/>
  <c r="K2123" i="30"/>
  <c r="N2123" i="30" s="1"/>
  <c r="L1655" i="29"/>
  <c r="N1655" i="29" s="1"/>
  <c r="P1655" i="29" s="1"/>
  <c r="F1655" i="29"/>
  <c r="K1655" i="29"/>
  <c r="M1655" i="29" s="1"/>
  <c r="O1655" i="29" s="1"/>
  <c r="L1684" i="29"/>
  <c r="N1684" i="29" s="1"/>
  <c r="P1684" i="29" s="1"/>
  <c r="F1684" i="29"/>
  <c r="K1684" i="29"/>
  <c r="M1684" i="29" s="1"/>
  <c r="O1684" i="29" s="1"/>
  <c r="K1299" i="29"/>
  <c r="M1299" i="29" s="1"/>
  <c r="O1299" i="29" s="1"/>
  <c r="L1299" i="29"/>
  <c r="N1299" i="29" s="1"/>
  <c r="P1299" i="29" s="1"/>
  <c r="F1299" i="29"/>
  <c r="F1514" i="30"/>
  <c r="I1514" i="30"/>
  <c r="H1803" i="30"/>
  <c r="H2152" i="30"/>
  <c r="H1979" i="30"/>
  <c r="I1790" i="29"/>
  <c r="J1790" i="29"/>
  <c r="H2006" i="30"/>
  <c r="L1936" i="30"/>
  <c r="O1936" i="30" s="1"/>
  <c r="K1936" i="30"/>
  <c r="N1936" i="30" s="1"/>
  <c r="J1936" i="30"/>
  <c r="M1936" i="30" s="1"/>
  <c r="K2069" i="30"/>
  <c r="N2069" i="30" s="1"/>
  <c r="L2069" i="30"/>
  <c r="O2069" i="30" s="1"/>
  <c r="J2069" i="30"/>
  <c r="M2069" i="30" s="1"/>
  <c r="H2177" i="30"/>
  <c r="L1934" i="30"/>
  <c r="O1934" i="30" s="1"/>
  <c r="K1934" i="30"/>
  <c r="N1934" i="30" s="1"/>
  <c r="J1934" i="30"/>
  <c r="M1934" i="30" s="1"/>
  <c r="L1807" i="29"/>
  <c r="N1807" i="29" s="1"/>
  <c r="P1807" i="29" s="1"/>
  <c r="F1807" i="29"/>
  <c r="K1807" i="29"/>
  <c r="M1807" i="29" s="1"/>
  <c r="O1807" i="29" s="1"/>
  <c r="L1519" i="29"/>
  <c r="N1519" i="29" s="1"/>
  <c r="P1519" i="29" s="1"/>
  <c r="K1519" i="29"/>
  <c r="M1519" i="29" s="1"/>
  <c r="O1519" i="29" s="1"/>
  <c r="F1519" i="29"/>
  <c r="L1749" i="29"/>
  <c r="N1749" i="29" s="1"/>
  <c r="P1749" i="29" s="1"/>
  <c r="K1749" i="29"/>
  <c r="M1749" i="29" s="1"/>
  <c r="O1749" i="29" s="1"/>
  <c r="F1749" i="29"/>
  <c r="L1461" i="29"/>
  <c r="N1461" i="29" s="1"/>
  <c r="P1461" i="29" s="1"/>
  <c r="F1461" i="29"/>
  <c r="K1461" i="29"/>
  <c r="M1461" i="29" s="1"/>
  <c r="O1461" i="29" s="1"/>
  <c r="L1454" i="29"/>
  <c r="N1454" i="29" s="1"/>
  <c r="P1454" i="29" s="1"/>
  <c r="F1454" i="29"/>
  <c r="K1454" i="29"/>
  <c r="M1454" i="29" s="1"/>
  <c r="O1454" i="29" s="1"/>
  <c r="L1452" i="29"/>
  <c r="N1452" i="29" s="1"/>
  <c r="P1452" i="29" s="1"/>
  <c r="F1452" i="29"/>
  <c r="K1452" i="29"/>
  <c r="M1452" i="29" s="1"/>
  <c r="O1452" i="29" s="1"/>
  <c r="L1390" i="29"/>
  <c r="N1390" i="29" s="1"/>
  <c r="P1390" i="29" s="1"/>
  <c r="K1390" i="29"/>
  <c r="M1390" i="29" s="1"/>
  <c r="O1390" i="29" s="1"/>
  <c r="F1390" i="29"/>
  <c r="L1426" i="29"/>
  <c r="N1426" i="29" s="1"/>
  <c r="P1426" i="29" s="1"/>
  <c r="K1426" i="29"/>
  <c r="M1426" i="29" s="1"/>
  <c r="O1426" i="29" s="1"/>
  <c r="F1426" i="29"/>
  <c r="L1729" i="29"/>
  <c r="N1729" i="29" s="1"/>
  <c r="P1729" i="29" s="1"/>
  <c r="F1729" i="29"/>
  <c r="K1729" i="29"/>
  <c r="M1729" i="29" s="1"/>
  <c r="O1729" i="29" s="1"/>
  <c r="L1441" i="29"/>
  <c r="N1441" i="29" s="1"/>
  <c r="P1441" i="29" s="1"/>
  <c r="F1441" i="29"/>
  <c r="K1441" i="29"/>
  <c r="M1441" i="29" s="1"/>
  <c r="O1441" i="29" s="1"/>
  <c r="L1349" i="29"/>
  <c r="N1349" i="29" s="1"/>
  <c r="P1349" i="29" s="1"/>
  <c r="F1349" i="29"/>
  <c r="K1349" i="29"/>
  <c r="M1349" i="29" s="1"/>
  <c r="O1349" i="29" s="1"/>
  <c r="L1277" i="29"/>
  <c r="N1277" i="29" s="1"/>
  <c r="P1277" i="29" s="1"/>
  <c r="F1277" i="29"/>
  <c r="K1277" i="29"/>
  <c r="M1277" i="29" s="1"/>
  <c r="O1277" i="29" s="1"/>
  <c r="L1205" i="29"/>
  <c r="N1205" i="29" s="1"/>
  <c r="P1205" i="29" s="1"/>
  <c r="F1205" i="29"/>
  <c r="K1205" i="29"/>
  <c r="M1205" i="29" s="1"/>
  <c r="O1205" i="29" s="1"/>
  <c r="F1133" i="29"/>
  <c r="L1133" i="29"/>
  <c r="N1133" i="29" s="1"/>
  <c r="P1133" i="29" s="1"/>
  <c r="K1133" i="29"/>
  <c r="M1133" i="29" s="1"/>
  <c r="O1133" i="29" s="1"/>
  <c r="L1312" i="29"/>
  <c r="N1312" i="29" s="1"/>
  <c r="P1312" i="29" s="1"/>
  <c r="F1312" i="29"/>
  <c r="K1312" i="29"/>
  <c r="M1312" i="29" s="1"/>
  <c r="O1312" i="29" s="1"/>
  <c r="L1168" i="29"/>
  <c r="N1168" i="29" s="1"/>
  <c r="P1168" i="29" s="1"/>
  <c r="K1168" i="29"/>
  <c r="M1168" i="29" s="1"/>
  <c r="O1168" i="29" s="1"/>
  <c r="F1168" i="29"/>
  <c r="L1959" i="30"/>
  <c r="O1959" i="30" s="1"/>
  <c r="K1959" i="30"/>
  <c r="N1959" i="30" s="1"/>
  <c r="J1959" i="30"/>
  <c r="M1959" i="30" s="1"/>
  <c r="F1214" i="30"/>
  <c r="I1214" i="30"/>
  <c r="K1346" i="29"/>
  <c r="M1346" i="29" s="1"/>
  <c r="O1346" i="29" s="1"/>
  <c r="L1346" i="29"/>
  <c r="N1346" i="29" s="1"/>
  <c r="P1346" i="29" s="1"/>
  <c r="F1346" i="29"/>
  <c r="H1649" i="30"/>
  <c r="K2114" i="30"/>
  <c r="N2114" i="30" s="1"/>
  <c r="J2114" i="30"/>
  <c r="M2114" i="30" s="1"/>
  <c r="L2114" i="30"/>
  <c r="O2114" i="30" s="1"/>
  <c r="K1984" i="5"/>
  <c r="L1984" i="5"/>
  <c r="L1408" i="29"/>
  <c r="N1408" i="29" s="1"/>
  <c r="P1408" i="29" s="1"/>
  <c r="K1408" i="29"/>
  <c r="M1408" i="29" s="1"/>
  <c r="O1408" i="29" s="1"/>
  <c r="F1408" i="29"/>
  <c r="L1838" i="29"/>
  <c r="N1838" i="29" s="1"/>
  <c r="P1838" i="29" s="1"/>
  <c r="F1838" i="29"/>
  <c r="K1838" i="29"/>
  <c r="M1838" i="29" s="1"/>
  <c r="O1838" i="29" s="1"/>
  <c r="K1571" i="29"/>
  <c r="M1571" i="29" s="1"/>
  <c r="O1571" i="29" s="1"/>
  <c r="L1571" i="29"/>
  <c r="N1571" i="29" s="1"/>
  <c r="P1571" i="29" s="1"/>
  <c r="F1571" i="29"/>
  <c r="L1662" i="29"/>
  <c r="N1662" i="29" s="1"/>
  <c r="P1662" i="29" s="1"/>
  <c r="F1662" i="29"/>
  <c r="K1662" i="29"/>
  <c r="M1662" i="29" s="1"/>
  <c r="O1662" i="29" s="1"/>
  <c r="L1300" i="29"/>
  <c r="N1300" i="29" s="1"/>
  <c r="P1300" i="29" s="1"/>
  <c r="F1300" i="29"/>
  <c r="K1300" i="29"/>
  <c r="M1300" i="29" s="1"/>
  <c r="O1300" i="29" s="1"/>
  <c r="L1156" i="29"/>
  <c r="N1156" i="29" s="1"/>
  <c r="P1156" i="29" s="1"/>
  <c r="F1156" i="29"/>
  <c r="K1156" i="29"/>
  <c r="M1156" i="29" s="1"/>
  <c r="O1156" i="29" s="1"/>
  <c r="H1863" i="30"/>
  <c r="I1788" i="30"/>
  <c r="F1788" i="30"/>
  <c r="L1154" i="29"/>
  <c r="N1154" i="29" s="1"/>
  <c r="P1154" i="29" s="1"/>
  <c r="F1154" i="29"/>
  <c r="K1154" i="29"/>
  <c r="M1154" i="29" s="1"/>
  <c r="O1154" i="29" s="1"/>
  <c r="J2100" i="29"/>
  <c r="I2100" i="29"/>
  <c r="J2018" i="29"/>
  <c r="I2018" i="29"/>
  <c r="J1948" i="29"/>
  <c r="I1948" i="29"/>
  <c r="L1915" i="29"/>
  <c r="N1915" i="29" s="1"/>
  <c r="P1915" i="29" s="1"/>
  <c r="F1915" i="29"/>
  <c r="K1915" i="29"/>
  <c r="M1915" i="29" s="1"/>
  <c r="O1915" i="29" s="1"/>
  <c r="I1750" i="29"/>
  <c r="J1750" i="29"/>
  <c r="J2098" i="29"/>
  <c r="I2098" i="29"/>
  <c r="H2169" i="30"/>
  <c r="H2091" i="30"/>
  <c r="J2023" i="30"/>
  <c r="M2023" i="30" s="1"/>
  <c r="L2023" i="30"/>
  <c r="O2023" i="30" s="1"/>
  <c r="K2023" i="30"/>
  <c r="N2023" i="30" s="1"/>
  <c r="L2033" i="30"/>
  <c r="O2033" i="30" s="1"/>
  <c r="K2033" i="30"/>
  <c r="N2033" i="30" s="1"/>
  <c r="J2033" i="30"/>
  <c r="M2033" i="30" s="1"/>
  <c r="H2155" i="30"/>
  <c r="H1980" i="30"/>
  <c r="H2193" i="30"/>
  <c r="H1955" i="30"/>
  <c r="I2077" i="29"/>
  <c r="J2077" i="29"/>
  <c r="I1106" i="30"/>
  <c r="F1106" i="30"/>
  <c r="L1973" i="30"/>
  <c r="O1973" i="30" s="1"/>
  <c r="J1973" i="30"/>
  <c r="M1973" i="30" s="1"/>
  <c r="K1973" i="30"/>
  <c r="N1973" i="30" s="1"/>
  <c r="J1948" i="30"/>
  <c r="M1948" i="30" s="1"/>
  <c r="L1948" i="30"/>
  <c r="O1948" i="30" s="1"/>
  <c r="K1948" i="30"/>
  <c r="N1948" i="30" s="1"/>
  <c r="J2024" i="29"/>
  <c r="I2024" i="29"/>
  <c r="I2156" i="29"/>
  <c r="J2156" i="29"/>
  <c r="J1996" i="29"/>
  <c r="I1996" i="29"/>
  <c r="I1940" i="29"/>
  <c r="J1940" i="29"/>
  <c r="I1953" i="29"/>
  <c r="J1953" i="29"/>
  <c r="F1742" i="30"/>
  <c r="I1742" i="30"/>
  <c r="F1454" i="30"/>
  <c r="I1454" i="30"/>
  <c r="F1732" i="30"/>
  <c r="I1732" i="30"/>
  <c r="I1444" i="30"/>
  <c r="F1444" i="30"/>
  <c r="F1357" i="30"/>
  <c r="I1357" i="30"/>
  <c r="F1435" i="30"/>
  <c r="I1435" i="30"/>
  <c r="I1601" i="30"/>
  <c r="F1601" i="30"/>
  <c r="F1705" i="30"/>
  <c r="I1705" i="30"/>
  <c r="I1616" i="30"/>
  <c r="F1616" i="30"/>
  <c r="F1910" i="30"/>
  <c r="I1910" i="30"/>
  <c r="I1320" i="30"/>
  <c r="F1320" i="30"/>
  <c r="I1248" i="30"/>
  <c r="F1248" i="30"/>
  <c r="I1176" i="30"/>
  <c r="F1176" i="30"/>
  <c r="I1104" i="30"/>
  <c r="F1104" i="30"/>
  <c r="F1467" i="30"/>
  <c r="I1467" i="30"/>
  <c r="I1878" i="30"/>
  <c r="F1878" i="30"/>
  <c r="I1689" i="30"/>
  <c r="F1689" i="30"/>
  <c r="F1443" i="30"/>
  <c r="I1443" i="30"/>
  <c r="I1166" i="30"/>
  <c r="F1166" i="30"/>
  <c r="H1787" i="30"/>
  <c r="H2139" i="30"/>
  <c r="H2167" i="30"/>
  <c r="H2096" i="30"/>
  <c r="I1583" i="30"/>
  <c r="F1583" i="30"/>
  <c r="I1919" i="30"/>
  <c r="F1919" i="30"/>
  <c r="I1794" i="30"/>
  <c r="F1794" i="30"/>
  <c r="F1506" i="30"/>
  <c r="I1506" i="30"/>
  <c r="I1884" i="30"/>
  <c r="F1884" i="30"/>
  <c r="F1307" i="30"/>
  <c r="I1307" i="30"/>
  <c r="I1235" i="30"/>
  <c r="F1235" i="30"/>
  <c r="I1163" i="30"/>
  <c r="F1163" i="30"/>
  <c r="I1525" i="30"/>
  <c r="F1525" i="30"/>
  <c r="F1906" i="30"/>
  <c r="I1906" i="30"/>
  <c r="I1246" i="30"/>
  <c r="F1246" i="30"/>
  <c r="F1138" i="30"/>
  <c r="I1138" i="30"/>
  <c r="I1341" i="30"/>
  <c r="F1341" i="30"/>
  <c r="I1149" i="30"/>
  <c r="F1149" i="30"/>
  <c r="I1620" i="30"/>
  <c r="F1620" i="30"/>
  <c r="I1477" i="30"/>
  <c r="F1477" i="30"/>
  <c r="I1173" i="30"/>
  <c r="F1173" i="30"/>
  <c r="I1315" i="30"/>
  <c r="F1315" i="30"/>
  <c r="I1465" i="30"/>
  <c r="F1465" i="30"/>
  <c r="F1130" i="30"/>
  <c r="I1130" i="30"/>
  <c r="L1322" i="29"/>
  <c r="N1322" i="29" s="1"/>
  <c r="P1322" i="29" s="1"/>
  <c r="K1322" i="29"/>
  <c r="M1322" i="29" s="1"/>
  <c r="O1322" i="29" s="1"/>
  <c r="F1322" i="29"/>
  <c r="L2037" i="30"/>
  <c r="O2037" i="30" s="1"/>
  <c r="K2037" i="30"/>
  <c r="N2037" i="30" s="1"/>
  <c r="J2037" i="30"/>
  <c r="M2037" i="30" s="1"/>
  <c r="L2079" i="30"/>
  <c r="O2079" i="30" s="1"/>
  <c r="K2079" i="30"/>
  <c r="N2079" i="30" s="1"/>
  <c r="J2079" i="30"/>
  <c r="M2079" i="30" s="1"/>
  <c r="L1681" i="30"/>
  <c r="O1681" i="30" s="1"/>
  <c r="J1681" i="30"/>
  <c r="M1681" i="30" s="1"/>
  <c r="K1681" i="30"/>
  <c r="N1681" i="30" s="1"/>
  <c r="H2034" i="30"/>
  <c r="L2011" i="30"/>
  <c r="O2011" i="30" s="1"/>
  <c r="J2011" i="30"/>
  <c r="M2011" i="30" s="1"/>
  <c r="K2011" i="30"/>
  <c r="N2011" i="30" s="1"/>
  <c r="L1688" i="29"/>
  <c r="N1688" i="29" s="1"/>
  <c r="P1688" i="29" s="1"/>
  <c r="F1688" i="29"/>
  <c r="K1688" i="29"/>
  <c r="M1688" i="29" s="1"/>
  <c r="O1688" i="29" s="1"/>
  <c r="L1639" i="29"/>
  <c r="N1639" i="29" s="1"/>
  <c r="P1639" i="29" s="1"/>
  <c r="K1639" i="29"/>
  <c r="M1639" i="29" s="1"/>
  <c r="O1639" i="29" s="1"/>
  <c r="F1639" i="29"/>
  <c r="L1406" i="29"/>
  <c r="N1406" i="29" s="1"/>
  <c r="P1406" i="29" s="1"/>
  <c r="F1406" i="29"/>
  <c r="K1406" i="29"/>
  <c r="M1406" i="29" s="1"/>
  <c r="O1406" i="29" s="1"/>
  <c r="L1581" i="29"/>
  <c r="N1581" i="29" s="1"/>
  <c r="P1581" i="29" s="1"/>
  <c r="F1581" i="29"/>
  <c r="K1581" i="29"/>
  <c r="M1581" i="29" s="1"/>
  <c r="O1581" i="29" s="1"/>
  <c r="L1894" i="29"/>
  <c r="N1894" i="29" s="1"/>
  <c r="P1894" i="29" s="1"/>
  <c r="K1894" i="29"/>
  <c r="M1894" i="29" s="1"/>
  <c r="O1894" i="29" s="1"/>
  <c r="F1894" i="29"/>
  <c r="L1524" i="29"/>
  <c r="N1524" i="29" s="1"/>
  <c r="P1524" i="29" s="1"/>
  <c r="F1524" i="29"/>
  <c r="K1524" i="29"/>
  <c r="M1524" i="29" s="1"/>
  <c r="O1524" i="29" s="1"/>
  <c r="L1494" i="29"/>
  <c r="N1494" i="29" s="1"/>
  <c r="P1494" i="29" s="1"/>
  <c r="F1494" i="29"/>
  <c r="K1494" i="29"/>
  <c r="M1494" i="29" s="1"/>
  <c r="O1494" i="29" s="1"/>
  <c r="K1450" i="29"/>
  <c r="M1450" i="29" s="1"/>
  <c r="O1450" i="29" s="1"/>
  <c r="L1450" i="29"/>
  <c r="N1450" i="29" s="1"/>
  <c r="P1450" i="29" s="1"/>
  <c r="F1450" i="29"/>
  <c r="L1561" i="29"/>
  <c r="N1561" i="29" s="1"/>
  <c r="P1561" i="29" s="1"/>
  <c r="K1561" i="29"/>
  <c r="M1561" i="29" s="1"/>
  <c r="O1561" i="29" s="1"/>
  <c r="F1561" i="29"/>
  <c r="L1307" i="29"/>
  <c r="N1307" i="29" s="1"/>
  <c r="P1307" i="29" s="1"/>
  <c r="F1307" i="29"/>
  <c r="K1307" i="29"/>
  <c r="M1307" i="29" s="1"/>
  <c r="O1307" i="29" s="1"/>
  <c r="K1115" i="29"/>
  <c r="M1115" i="29" s="1"/>
  <c r="O1115" i="29" s="1"/>
  <c r="F1115" i="29"/>
  <c r="L1115" i="29"/>
  <c r="N1115" i="29" s="1"/>
  <c r="P1115" i="29" s="1"/>
  <c r="L1258" i="29"/>
  <c r="N1258" i="29" s="1"/>
  <c r="P1258" i="29" s="1"/>
  <c r="K1258" i="29"/>
  <c r="M1258" i="29" s="1"/>
  <c r="O1258" i="29" s="1"/>
  <c r="F1258" i="29"/>
  <c r="L1566" i="29"/>
  <c r="N1566" i="29" s="1"/>
  <c r="P1566" i="29" s="1"/>
  <c r="F1566" i="29"/>
  <c r="K1566" i="29"/>
  <c r="M1566" i="29" s="1"/>
  <c r="O1566" i="29" s="1"/>
  <c r="L1372" i="29"/>
  <c r="N1372" i="29" s="1"/>
  <c r="P1372" i="29" s="1"/>
  <c r="F1372" i="29"/>
  <c r="K1372" i="29"/>
  <c r="M1372" i="29" s="1"/>
  <c r="O1372" i="29" s="1"/>
  <c r="F1341" i="29"/>
  <c r="K1341" i="29"/>
  <c r="M1341" i="29" s="1"/>
  <c r="O1341" i="29" s="1"/>
  <c r="L1341" i="29"/>
  <c r="N1341" i="29" s="1"/>
  <c r="P1341" i="29" s="1"/>
  <c r="L1268" i="29"/>
  <c r="N1268" i="29" s="1"/>
  <c r="P1268" i="29" s="1"/>
  <c r="F1268" i="29"/>
  <c r="K1268" i="29"/>
  <c r="M1268" i="29" s="1"/>
  <c r="O1268" i="29" s="1"/>
  <c r="L1347" i="29"/>
  <c r="N1347" i="29" s="1"/>
  <c r="P1347" i="29" s="1"/>
  <c r="K1347" i="29"/>
  <c r="M1347" i="29" s="1"/>
  <c r="O1347" i="29" s="1"/>
  <c r="F1347" i="29"/>
  <c r="F1333" i="30"/>
  <c r="I1333" i="30"/>
  <c r="H2050" i="30"/>
  <c r="L1951" i="30"/>
  <c r="O1951" i="30" s="1"/>
  <c r="K1951" i="30"/>
  <c r="N1951" i="30" s="1"/>
  <c r="J1951" i="30"/>
  <c r="M1951" i="30" s="1"/>
  <c r="H1925" i="30"/>
  <c r="H2102" i="30"/>
  <c r="H2067" i="30"/>
  <c r="H2013" i="30"/>
  <c r="I2047" i="29"/>
  <c r="J2047" i="29"/>
  <c r="I1991" i="29"/>
  <c r="J1991" i="29"/>
  <c r="K2178" i="30"/>
  <c r="N2178" i="30" s="1"/>
  <c r="J2178" i="30"/>
  <c r="M2178" i="30" s="1"/>
  <c r="L2178" i="30"/>
  <c r="O2178" i="30" s="1"/>
  <c r="I2141" i="29"/>
  <c r="J2141" i="29"/>
  <c r="I1939" i="29"/>
  <c r="J1939" i="29"/>
  <c r="L1679" i="30"/>
  <c r="O1679" i="30" s="1"/>
  <c r="K1679" i="30"/>
  <c r="N1679" i="30" s="1"/>
  <c r="J1679" i="30"/>
  <c r="M1679" i="30" s="1"/>
  <c r="I2084" i="29"/>
  <c r="J2084" i="29"/>
  <c r="H1713" i="30"/>
  <c r="L1432" i="29"/>
  <c r="N1432" i="29" s="1"/>
  <c r="P1432" i="29" s="1"/>
  <c r="F1432" i="29"/>
  <c r="K1432" i="29"/>
  <c r="M1432" i="29" s="1"/>
  <c r="O1432" i="29" s="1"/>
  <c r="L1720" i="29"/>
  <c r="N1720" i="29" s="1"/>
  <c r="P1720" i="29" s="1"/>
  <c r="F1720" i="29"/>
  <c r="K1720" i="29"/>
  <c r="M1720" i="29" s="1"/>
  <c r="O1720" i="29" s="1"/>
  <c r="L1547" i="29"/>
  <c r="N1547" i="29" s="1"/>
  <c r="P1547" i="29" s="1"/>
  <c r="K1547" i="29"/>
  <c r="M1547" i="29" s="1"/>
  <c r="O1547" i="29" s="1"/>
  <c r="F1547" i="29"/>
  <c r="L1330" i="29"/>
  <c r="N1330" i="29" s="1"/>
  <c r="P1330" i="29" s="1"/>
  <c r="F1330" i="29"/>
  <c r="K1330" i="29"/>
  <c r="M1330" i="29" s="1"/>
  <c r="O1330" i="29" s="1"/>
  <c r="L1487" i="29"/>
  <c r="N1487" i="29" s="1"/>
  <c r="P1487" i="29" s="1"/>
  <c r="F1487" i="29"/>
  <c r="K1487" i="29"/>
  <c r="M1487" i="29" s="1"/>
  <c r="O1487" i="29" s="1"/>
  <c r="L1634" i="29"/>
  <c r="N1634" i="29" s="1"/>
  <c r="P1634" i="29" s="1"/>
  <c r="K1634" i="29"/>
  <c r="M1634" i="29" s="1"/>
  <c r="O1634" i="29" s="1"/>
  <c r="F1634" i="29"/>
  <c r="L1245" i="29"/>
  <c r="N1245" i="29" s="1"/>
  <c r="P1245" i="29" s="1"/>
  <c r="F1245" i="29"/>
  <c r="K1245" i="29"/>
  <c r="M1245" i="29" s="1"/>
  <c r="O1245" i="29" s="1"/>
  <c r="L1256" i="29"/>
  <c r="N1256" i="29" s="1"/>
  <c r="P1256" i="29" s="1"/>
  <c r="K1256" i="29"/>
  <c r="M1256" i="29" s="1"/>
  <c r="O1256" i="29" s="1"/>
  <c r="F1256" i="29"/>
  <c r="F1249" i="30"/>
  <c r="I1249" i="30"/>
  <c r="I1952" i="29"/>
  <c r="J1952" i="29"/>
  <c r="I1926" i="29"/>
  <c r="J1926" i="29"/>
  <c r="J2014" i="29"/>
  <c r="I2014" i="29"/>
  <c r="J2195" i="30"/>
  <c r="M2195" i="30" s="1"/>
  <c r="L2195" i="30"/>
  <c r="O2195" i="30" s="1"/>
  <c r="K2195" i="30"/>
  <c r="N2195" i="30" s="1"/>
  <c r="F1438" i="30"/>
  <c r="I1438" i="30"/>
  <c r="F1441" i="30"/>
  <c r="I1441" i="30"/>
  <c r="F1196" i="30"/>
  <c r="I1196" i="30"/>
  <c r="I1339" i="30"/>
  <c r="F1339" i="30"/>
  <c r="F1528" i="30"/>
  <c r="I1528" i="30"/>
  <c r="I1794" i="29"/>
  <c r="J1794" i="29"/>
  <c r="K1988" i="30"/>
  <c r="N1988" i="30" s="1"/>
  <c r="L1988" i="30"/>
  <c r="O1988" i="30" s="1"/>
  <c r="J1988" i="30"/>
  <c r="M1988" i="30" s="1"/>
  <c r="H2055" i="30"/>
  <c r="H2025" i="30"/>
  <c r="L1842" i="29"/>
  <c r="N1842" i="29" s="1"/>
  <c r="P1842" i="29" s="1"/>
  <c r="K1842" i="29"/>
  <c r="M1842" i="29" s="1"/>
  <c r="O1842" i="29" s="1"/>
  <c r="F1842" i="29"/>
  <c r="F1424" i="29"/>
  <c r="L1424" i="29"/>
  <c r="N1424" i="29" s="1"/>
  <c r="P1424" i="29" s="1"/>
  <c r="K1424" i="29"/>
  <c r="M1424" i="29" s="1"/>
  <c r="O1424" i="29" s="1"/>
  <c r="K1491" i="29"/>
  <c r="M1491" i="29" s="1"/>
  <c r="O1491" i="29" s="1"/>
  <c r="L1491" i="29"/>
  <c r="N1491" i="29" s="1"/>
  <c r="P1491" i="29" s="1"/>
  <c r="F1491" i="29"/>
  <c r="L1867" i="29"/>
  <c r="N1867" i="29" s="1"/>
  <c r="P1867" i="29" s="1"/>
  <c r="F1867" i="29"/>
  <c r="K1867" i="29"/>
  <c r="M1867" i="29" s="1"/>
  <c r="O1867" i="29" s="1"/>
  <c r="I1165" i="30"/>
  <c r="F1165" i="30"/>
  <c r="J2182" i="30"/>
  <c r="M2182" i="30" s="1"/>
  <c r="L2182" i="30"/>
  <c r="O2182" i="30" s="1"/>
  <c r="K2182" i="30"/>
  <c r="N2182" i="30" s="1"/>
  <c r="H2111" i="30"/>
  <c r="H1931" i="30"/>
  <c r="L1765" i="29"/>
  <c r="N1765" i="29" s="1"/>
  <c r="P1765" i="29" s="1"/>
  <c r="K1765" i="29"/>
  <c r="M1765" i="29" s="1"/>
  <c r="O1765" i="29" s="1"/>
  <c r="F1765" i="29"/>
  <c r="L1793" i="29"/>
  <c r="N1793" i="29" s="1"/>
  <c r="P1793" i="29" s="1"/>
  <c r="K1793" i="29"/>
  <c r="M1793" i="29" s="1"/>
  <c r="O1793" i="29" s="1"/>
  <c r="F1793" i="29"/>
  <c r="L1137" i="29"/>
  <c r="N1137" i="29" s="1"/>
  <c r="P1137" i="29" s="1"/>
  <c r="K1137" i="29"/>
  <c r="M1137" i="29" s="1"/>
  <c r="O1137" i="29" s="1"/>
  <c r="F1137" i="29"/>
  <c r="L1304" i="29"/>
  <c r="N1304" i="29" s="1"/>
  <c r="P1304" i="29" s="1"/>
  <c r="K1304" i="29"/>
  <c r="M1304" i="29" s="1"/>
  <c r="O1304" i="29" s="1"/>
  <c r="F1304" i="29"/>
  <c r="L1563" i="29"/>
  <c r="N1563" i="29" s="1"/>
  <c r="P1563" i="29" s="1"/>
  <c r="K1563" i="29"/>
  <c r="M1563" i="29" s="1"/>
  <c r="O1563" i="29" s="1"/>
  <c r="F1563" i="29"/>
  <c r="K2148" i="30"/>
  <c r="N2148" i="30" s="1"/>
  <c r="J2148" i="30"/>
  <c r="M2148" i="30" s="1"/>
  <c r="L2148" i="30"/>
  <c r="O2148" i="30" s="1"/>
  <c r="L2056" i="30"/>
  <c r="O2056" i="30" s="1"/>
  <c r="J2056" i="30"/>
  <c r="M2056" i="30" s="1"/>
  <c r="K2056" i="30"/>
  <c r="N2056" i="30" s="1"/>
  <c r="I1826" i="29"/>
  <c r="J1826" i="29"/>
  <c r="H1988" i="30"/>
  <c r="K2025" i="30"/>
  <c r="N2025" i="30" s="1"/>
  <c r="J2025" i="30"/>
  <c r="M2025" i="30" s="1"/>
  <c r="L2025" i="30"/>
  <c r="O2025" i="30" s="1"/>
  <c r="H1994" i="30"/>
  <c r="H1932" i="30"/>
  <c r="L1665" i="30"/>
  <c r="O1665" i="30" s="1"/>
  <c r="K1665" i="30"/>
  <c r="N1665" i="30" s="1"/>
  <c r="J1665" i="30"/>
  <c r="M1665" i="30" s="1"/>
  <c r="F1841" i="30"/>
  <c r="I1841" i="30"/>
  <c r="I1423" i="30"/>
  <c r="F1423" i="30"/>
  <c r="F1490" i="30"/>
  <c r="I1490" i="30"/>
  <c r="F1866" i="30"/>
  <c r="I1866" i="30"/>
  <c r="J2041" i="30"/>
  <c r="M2041" i="30" s="1"/>
  <c r="L2041" i="30"/>
  <c r="O2041" i="30" s="1"/>
  <c r="K2041" i="30"/>
  <c r="N2041" i="30" s="1"/>
  <c r="I1766" i="30"/>
  <c r="F1766" i="30"/>
  <c r="I1420" i="30"/>
  <c r="F1420" i="30"/>
  <c r="I1363" i="30"/>
  <c r="F1363" i="30"/>
  <c r="I1592" i="30"/>
  <c r="F1592" i="30"/>
  <c r="F1314" i="30"/>
  <c r="I1314" i="30"/>
  <c r="F1907" i="30"/>
  <c r="I1907" i="30"/>
  <c r="F1313" i="30"/>
  <c r="I1313" i="30"/>
  <c r="K2076" i="30"/>
  <c r="N2076" i="30" s="1"/>
  <c r="J2076" i="30"/>
  <c r="M2076" i="30" s="1"/>
  <c r="L2076" i="30"/>
  <c r="O2076" i="30" s="1"/>
  <c r="F1692" i="30"/>
  <c r="I1692" i="30"/>
  <c r="I1105" i="30"/>
  <c r="F1105" i="30"/>
  <c r="K1178" i="29"/>
  <c r="M1178" i="29" s="1"/>
  <c r="O1178" i="29" s="1"/>
  <c r="L1178" i="29"/>
  <c r="N1178" i="29" s="1"/>
  <c r="P1178" i="29" s="1"/>
  <c r="F1178" i="29"/>
  <c r="I2187" i="29"/>
  <c r="J2187" i="29"/>
  <c r="H2165" i="30"/>
  <c r="J2094" i="30"/>
  <c r="M2094" i="30" s="1"/>
  <c r="K2094" i="30"/>
  <c r="N2094" i="30" s="1"/>
  <c r="L2094" i="30"/>
  <c r="O2094" i="30" s="1"/>
  <c r="L1531" i="29"/>
  <c r="N1531" i="29" s="1"/>
  <c r="P1531" i="29" s="1"/>
  <c r="K1531" i="29"/>
  <c r="M1531" i="29" s="1"/>
  <c r="O1531" i="29" s="1"/>
  <c r="F1531" i="29"/>
  <c r="H2123" i="30"/>
  <c r="F1798" i="30"/>
  <c r="I1798" i="30"/>
  <c r="I1890" i="30"/>
  <c r="F1890" i="30"/>
  <c r="K1803" i="30"/>
  <c r="N1803" i="30" s="1"/>
  <c r="J1803" i="30"/>
  <c r="M1803" i="30" s="1"/>
  <c r="L1803" i="30"/>
  <c r="O1803" i="30" s="1"/>
  <c r="I1980" i="29"/>
  <c r="J1980" i="29"/>
  <c r="L2143" i="30"/>
  <c r="O2143" i="30" s="1"/>
  <c r="K2143" i="30"/>
  <c r="N2143" i="30" s="1"/>
  <c r="J2143" i="30"/>
  <c r="M2143" i="30" s="1"/>
  <c r="K1937" i="30"/>
  <c r="N1937" i="30" s="1"/>
  <c r="J1937" i="30"/>
  <c r="M1937" i="30" s="1"/>
  <c r="L1937" i="30"/>
  <c r="O1937" i="30" s="1"/>
  <c r="I2082" i="29"/>
  <c r="J2082" i="29"/>
  <c r="I1372" i="30"/>
  <c r="F1372" i="30"/>
  <c r="F1529" i="30"/>
  <c r="I1529" i="30"/>
  <c r="F1874" i="30"/>
  <c r="I1874" i="30"/>
  <c r="F1230" i="30"/>
  <c r="I1230" i="30"/>
  <c r="I1785" i="30"/>
  <c r="F1785" i="30"/>
  <c r="F1289" i="30"/>
  <c r="I1289" i="30"/>
  <c r="H2134" i="30"/>
  <c r="F1452" i="30"/>
  <c r="I1452" i="30"/>
  <c r="I1672" i="30"/>
  <c r="F1672" i="30"/>
  <c r="I1930" i="29"/>
  <c r="J1930" i="29"/>
  <c r="I2010" i="29"/>
  <c r="J2010" i="29"/>
  <c r="H1747" i="30"/>
  <c r="H2094" i="30"/>
  <c r="L1560" i="29"/>
  <c r="N1560" i="29" s="1"/>
  <c r="P1560" i="29" s="1"/>
  <c r="K1560" i="29"/>
  <c r="M1560" i="29" s="1"/>
  <c r="O1560" i="29" s="1"/>
  <c r="F1560" i="29"/>
  <c r="L1266" i="29"/>
  <c r="N1266" i="29" s="1"/>
  <c r="P1266" i="29" s="1"/>
  <c r="K1266" i="29"/>
  <c r="M1266" i="29" s="1"/>
  <c r="O1266" i="29" s="1"/>
  <c r="F1266" i="29"/>
  <c r="L1109" i="29"/>
  <c r="N1109" i="29" s="1"/>
  <c r="P1109" i="29" s="1"/>
  <c r="F1109" i="29"/>
  <c r="K1109" i="29"/>
  <c r="M1109" i="29" s="1"/>
  <c r="O1109" i="29" s="1"/>
  <c r="I1683" i="30"/>
  <c r="F1683" i="30"/>
  <c r="L1274" i="29"/>
  <c r="N1274" i="29" s="1"/>
  <c r="P1274" i="29" s="1"/>
  <c r="K1274" i="29"/>
  <c r="M1274" i="29" s="1"/>
  <c r="O1274" i="29" s="1"/>
  <c r="F1274" i="29"/>
  <c r="L2152" i="30"/>
  <c r="O2152" i="30" s="1"/>
  <c r="J2152" i="30"/>
  <c r="M2152" i="30" s="1"/>
  <c r="K2152" i="30"/>
  <c r="N2152" i="30" s="1"/>
  <c r="K2006" i="30"/>
  <c r="N2006" i="30" s="1"/>
  <c r="J2006" i="30"/>
  <c r="M2006" i="30" s="1"/>
  <c r="L2006" i="30"/>
  <c r="O2006" i="30" s="1"/>
  <c r="K2177" i="30"/>
  <c r="N2177" i="30" s="1"/>
  <c r="J2177" i="30"/>
  <c r="M2177" i="30" s="1"/>
  <c r="L2177" i="30"/>
  <c r="O2177" i="30" s="1"/>
  <c r="J2086" i="29"/>
  <c r="I2086" i="29"/>
  <c r="F1806" i="30"/>
  <c r="I1806" i="30"/>
  <c r="F1460" i="30"/>
  <c r="I1460" i="30"/>
  <c r="I1389" i="30"/>
  <c r="F1389" i="30"/>
  <c r="F1440" i="30"/>
  <c r="I1440" i="30"/>
  <c r="I1276" i="30"/>
  <c r="F1276" i="30"/>
  <c r="I1311" i="30"/>
  <c r="F1311" i="30"/>
  <c r="L1119" i="29"/>
  <c r="N1119" i="29" s="1"/>
  <c r="P1119" i="29" s="1"/>
  <c r="F1119" i="29"/>
  <c r="K1119" i="29"/>
  <c r="M1119" i="29" s="1"/>
  <c r="O1119" i="29" s="1"/>
  <c r="H2172" i="30"/>
  <c r="H2160" i="30"/>
  <c r="I2088" i="29"/>
  <c r="J2088" i="29"/>
  <c r="I2007" i="29"/>
  <c r="J2007" i="29"/>
  <c r="I1407" i="30"/>
  <c r="F1407" i="30"/>
  <c r="I1570" i="30"/>
  <c r="F1570" i="30"/>
  <c r="I1155" i="30"/>
  <c r="F1155" i="30"/>
  <c r="L1549" i="29"/>
  <c r="N1549" i="29" s="1"/>
  <c r="P1549" i="29" s="1"/>
  <c r="K1549" i="29"/>
  <c r="M1549" i="29" s="1"/>
  <c r="O1549" i="29" s="1"/>
  <c r="F1549" i="29"/>
  <c r="J2155" i="30"/>
  <c r="M2155" i="30" s="1"/>
  <c r="L2155" i="30"/>
  <c r="O2155" i="30" s="1"/>
  <c r="K2155" i="30"/>
  <c r="N2155" i="30" s="1"/>
  <c r="K2193" i="30"/>
  <c r="N2193" i="30" s="1"/>
  <c r="L2193" i="30"/>
  <c r="O2193" i="30" s="1"/>
  <c r="J2193" i="30"/>
  <c r="M2193" i="30" s="1"/>
  <c r="H1723" i="30"/>
  <c r="J1956" i="30"/>
  <c r="M1956" i="30" s="1"/>
  <c r="L1956" i="30"/>
  <c r="O1956" i="30" s="1"/>
  <c r="K1956" i="30"/>
  <c r="N1956" i="30" s="1"/>
  <c r="H2176" i="30"/>
  <c r="L1960" i="5"/>
  <c r="K1960" i="5"/>
  <c r="L1676" i="29"/>
  <c r="N1676" i="29" s="1"/>
  <c r="P1676" i="29" s="1"/>
  <c r="K1676" i="29"/>
  <c r="M1676" i="29" s="1"/>
  <c r="O1676" i="29" s="1"/>
  <c r="F1676" i="29"/>
  <c r="L1857" i="29"/>
  <c r="N1857" i="29" s="1"/>
  <c r="P1857" i="29" s="1"/>
  <c r="F1857" i="29"/>
  <c r="K1857" i="29"/>
  <c r="M1857" i="29" s="1"/>
  <c r="O1857" i="29" s="1"/>
  <c r="L1309" i="29"/>
  <c r="N1309" i="29" s="1"/>
  <c r="P1309" i="29" s="1"/>
  <c r="K1309" i="29"/>
  <c r="M1309" i="29" s="1"/>
  <c r="O1309" i="29" s="1"/>
  <c r="F1309" i="29"/>
  <c r="L1590" i="29"/>
  <c r="N1590" i="29" s="1"/>
  <c r="P1590" i="29" s="1"/>
  <c r="F1590" i="29"/>
  <c r="K1590" i="29"/>
  <c r="M1590" i="29" s="1"/>
  <c r="O1590" i="29" s="1"/>
  <c r="I2009" i="29"/>
  <c r="J2009" i="29"/>
  <c r="I1708" i="29"/>
  <c r="J1708" i="29"/>
  <c r="J1787" i="30"/>
  <c r="M1787" i="30" s="1"/>
  <c r="K1787" i="30"/>
  <c r="N1787" i="30" s="1"/>
  <c r="L1787" i="30"/>
  <c r="O1787" i="30" s="1"/>
  <c r="F1896" i="29"/>
  <c r="L1896" i="29"/>
  <c r="N1896" i="29" s="1"/>
  <c r="P1896" i="29" s="1"/>
  <c r="K1896" i="29"/>
  <c r="M1896" i="29" s="1"/>
  <c r="O1896" i="29" s="1"/>
  <c r="L1747" i="29"/>
  <c r="N1747" i="29" s="1"/>
  <c r="P1747" i="29" s="1"/>
  <c r="F1747" i="29"/>
  <c r="K1747" i="29"/>
  <c r="M1747" i="29" s="1"/>
  <c r="O1747" i="29" s="1"/>
  <c r="L1296" i="29"/>
  <c r="N1296" i="29" s="1"/>
  <c r="P1296" i="29" s="1"/>
  <c r="K1296" i="29"/>
  <c r="M1296" i="29" s="1"/>
  <c r="O1296" i="29" s="1"/>
  <c r="F1296" i="29"/>
  <c r="L1152" i="29"/>
  <c r="N1152" i="29" s="1"/>
  <c r="P1152" i="29" s="1"/>
  <c r="K1152" i="29"/>
  <c r="M1152" i="29" s="1"/>
  <c r="O1152" i="29" s="1"/>
  <c r="F1152" i="29"/>
  <c r="K1840" i="29"/>
  <c r="M1840" i="29" s="1"/>
  <c r="O1840" i="29" s="1"/>
  <c r="F1840" i="29"/>
  <c r="L1840" i="29"/>
  <c r="N1840" i="29" s="1"/>
  <c r="P1840" i="29" s="1"/>
  <c r="L1127" i="29"/>
  <c r="N1127" i="29" s="1"/>
  <c r="P1127" i="29" s="1"/>
  <c r="K1127" i="29"/>
  <c r="M1127" i="29" s="1"/>
  <c r="O1127" i="29" s="1"/>
  <c r="F1127" i="29"/>
  <c r="L1381" i="29"/>
  <c r="N1381" i="29" s="1"/>
  <c r="P1381" i="29" s="1"/>
  <c r="K1381" i="29"/>
  <c r="M1381" i="29" s="1"/>
  <c r="O1381" i="29" s="1"/>
  <c r="F1381" i="29"/>
  <c r="L1649" i="29"/>
  <c r="N1649" i="29" s="1"/>
  <c r="P1649" i="29" s="1"/>
  <c r="K1649" i="29"/>
  <c r="M1649" i="29" s="1"/>
  <c r="O1649" i="29" s="1"/>
  <c r="F1649" i="29"/>
  <c r="L1113" i="29"/>
  <c r="N1113" i="29" s="1"/>
  <c r="P1113" i="29" s="1"/>
  <c r="K1113" i="29"/>
  <c r="M1113" i="29" s="1"/>
  <c r="O1113" i="29" s="1"/>
  <c r="F1113" i="29"/>
  <c r="L1721" i="29"/>
  <c r="N1721" i="29" s="1"/>
  <c r="P1721" i="29" s="1"/>
  <c r="F1721" i="29"/>
  <c r="K1721" i="29"/>
  <c r="M1721" i="29" s="1"/>
  <c r="O1721" i="29" s="1"/>
  <c r="I1321" i="30"/>
  <c r="F1321" i="30"/>
  <c r="H2037" i="30"/>
  <c r="J2034" i="30"/>
  <c r="M2034" i="30" s="1"/>
  <c r="L2034" i="30"/>
  <c r="O2034" i="30" s="1"/>
  <c r="K2034" i="30"/>
  <c r="N2034" i="30" s="1"/>
  <c r="I2155" i="29"/>
  <c r="J2155" i="29"/>
  <c r="I2168" i="29"/>
  <c r="J2168" i="29"/>
  <c r="I1638" i="30"/>
  <c r="F1638" i="30"/>
  <c r="F1405" i="30"/>
  <c r="I1405" i="30"/>
  <c r="I1523" i="30"/>
  <c r="F1523" i="30"/>
  <c r="F1560" i="30"/>
  <c r="I1560" i="30"/>
  <c r="F1114" i="30"/>
  <c r="I1114" i="30"/>
  <c r="F1371" i="30"/>
  <c r="I1371" i="30"/>
  <c r="I1346" i="30"/>
  <c r="F1346" i="30"/>
  <c r="L1214" i="29"/>
  <c r="N1214" i="29" s="1"/>
  <c r="P1214" i="29" s="1"/>
  <c r="K1214" i="29"/>
  <c r="M1214" i="29" s="1"/>
  <c r="O1214" i="29" s="1"/>
  <c r="F1214" i="29"/>
  <c r="L1925" i="30"/>
  <c r="O1925" i="30" s="1"/>
  <c r="K1925" i="30"/>
  <c r="N1925" i="30" s="1"/>
  <c r="J1925" i="30"/>
  <c r="M1925" i="30" s="1"/>
  <c r="K2067" i="30"/>
  <c r="N2067" i="30" s="1"/>
  <c r="J2067" i="30"/>
  <c r="M2067" i="30" s="1"/>
  <c r="L2067" i="30"/>
  <c r="O2067" i="30" s="1"/>
  <c r="I2019" i="29"/>
  <c r="J2019" i="29"/>
  <c r="F1719" i="30"/>
  <c r="I1719" i="30"/>
  <c r="I1486" i="30"/>
  <c r="F1486" i="30"/>
  <c r="I1255" i="30"/>
  <c r="F1255" i="30"/>
  <c r="I1934" i="29"/>
  <c r="J1934" i="29"/>
  <c r="I2051" i="29"/>
  <c r="J2051" i="29"/>
  <c r="L2032" i="5"/>
  <c r="H1861" i="30"/>
  <c r="I2131" i="29"/>
  <c r="J2131" i="29"/>
  <c r="J2190" i="29"/>
  <c r="I2190" i="29"/>
  <c r="L1671" i="29"/>
  <c r="N1671" i="29" s="1"/>
  <c r="P1671" i="29" s="1"/>
  <c r="F1671" i="29"/>
  <c r="K1671" i="29"/>
  <c r="M1671" i="29" s="1"/>
  <c r="O1671" i="29" s="1"/>
  <c r="K1383" i="29"/>
  <c r="M1383" i="29" s="1"/>
  <c r="O1383" i="29" s="1"/>
  <c r="L1383" i="29"/>
  <c r="N1383" i="29" s="1"/>
  <c r="P1383" i="29" s="1"/>
  <c r="F1383" i="29"/>
  <c r="L1613" i="29"/>
  <c r="N1613" i="29" s="1"/>
  <c r="P1613" i="29" s="1"/>
  <c r="K1613" i="29"/>
  <c r="M1613" i="29" s="1"/>
  <c r="O1613" i="29" s="1"/>
  <c r="F1613" i="29"/>
  <c r="L1910" i="29"/>
  <c r="N1910" i="29" s="1"/>
  <c r="P1910" i="29" s="1"/>
  <c r="K1910" i="29"/>
  <c r="M1910" i="29" s="1"/>
  <c r="O1910" i="29" s="1"/>
  <c r="F1910" i="29"/>
  <c r="L1556" i="29"/>
  <c r="N1556" i="29" s="1"/>
  <c r="P1556" i="29" s="1"/>
  <c r="K1556" i="29"/>
  <c r="M1556" i="29" s="1"/>
  <c r="O1556" i="29" s="1"/>
  <c r="F1556" i="29"/>
  <c r="L1430" i="29"/>
  <c r="N1430" i="29" s="1"/>
  <c r="P1430" i="29" s="1"/>
  <c r="K1430" i="29"/>
  <c r="M1430" i="29" s="1"/>
  <c r="O1430" i="29" s="1"/>
  <c r="F1430" i="29"/>
  <c r="K1482" i="29"/>
  <c r="M1482" i="29" s="1"/>
  <c r="O1482" i="29" s="1"/>
  <c r="L1482" i="29"/>
  <c r="N1482" i="29" s="1"/>
  <c r="P1482" i="29" s="1"/>
  <c r="F1482" i="29"/>
  <c r="L1785" i="29"/>
  <c r="N1785" i="29" s="1"/>
  <c r="P1785" i="29" s="1"/>
  <c r="K1785" i="29"/>
  <c r="M1785" i="29" s="1"/>
  <c r="O1785" i="29" s="1"/>
  <c r="F1785" i="29"/>
  <c r="L1497" i="29"/>
  <c r="N1497" i="29" s="1"/>
  <c r="P1497" i="29" s="1"/>
  <c r="F1497" i="29"/>
  <c r="K1497" i="29"/>
  <c r="M1497" i="29" s="1"/>
  <c r="O1497" i="29" s="1"/>
  <c r="L1776" i="29"/>
  <c r="N1776" i="29" s="1"/>
  <c r="P1776" i="29" s="1"/>
  <c r="F1776" i="29"/>
  <c r="K1776" i="29"/>
  <c r="M1776" i="29" s="1"/>
  <c r="O1776" i="29" s="1"/>
  <c r="L1291" i="29"/>
  <c r="N1291" i="29" s="1"/>
  <c r="P1291" i="29" s="1"/>
  <c r="F1291" i="29"/>
  <c r="K1291" i="29"/>
  <c r="M1291" i="29" s="1"/>
  <c r="O1291" i="29" s="1"/>
  <c r="L1219" i="29"/>
  <c r="N1219" i="29" s="1"/>
  <c r="P1219" i="29" s="1"/>
  <c r="F1219" i="29"/>
  <c r="K1219" i="29"/>
  <c r="M1219" i="29" s="1"/>
  <c r="O1219" i="29" s="1"/>
  <c r="L1147" i="29"/>
  <c r="N1147" i="29" s="1"/>
  <c r="P1147" i="29" s="1"/>
  <c r="F1147" i="29"/>
  <c r="K1147" i="29"/>
  <c r="M1147" i="29" s="1"/>
  <c r="O1147" i="29" s="1"/>
  <c r="L1771" i="29"/>
  <c r="N1771" i="29" s="1"/>
  <c r="P1771" i="29" s="1"/>
  <c r="K1771" i="29"/>
  <c r="M1771" i="29" s="1"/>
  <c r="O1771" i="29" s="1"/>
  <c r="F1771" i="29"/>
  <c r="L1921" i="29"/>
  <c r="N1921" i="29" s="1"/>
  <c r="P1921" i="29" s="1"/>
  <c r="K1921" i="29"/>
  <c r="M1921" i="29" s="1"/>
  <c r="O1921" i="29" s="1"/>
  <c r="F1921" i="29"/>
  <c r="L1278" i="29"/>
  <c r="N1278" i="29" s="1"/>
  <c r="P1278" i="29" s="1"/>
  <c r="K1278" i="29"/>
  <c r="M1278" i="29" s="1"/>
  <c r="O1278" i="29" s="1"/>
  <c r="F1278" i="29"/>
  <c r="L1146" i="29"/>
  <c r="N1146" i="29" s="1"/>
  <c r="P1146" i="29" s="1"/>
  <c r="F1146" i="29"/>
  <c r="K1146" i="29"/>
  <c r="M1146" i="29" s="1"/>
  <c r="O1146" i="29" s="1"/>
  <c r="L1751" i="29"/>
  <c r="N1751" i="29" s="1"/>
  <c r="P1751" i="29" s="1"/>
  <c r="K1751" i="29"/>
  <c r="M1751" i="29" s="1"/>
  <c r="O1751" i="29" s="1"/>
  <c r="F1751" i="29"/>
  <c r="L1902" i="29"/>
  <c r="N1902" i="29" s="1"/>
  <c r="P1902" i="29" s="1"/>
  <c r="F1902" i="29"/>
  <c r="K1902" i="29"/>
  <c r="M1902" i="29" s="1"/>
  <c r="O1902" i="29" s="1"/>
  <c r="L1385" i="29"/>
  <c r="N1385" i="29" s="1"/>
  <c r="P1385" i="29" s="1"/>
  <c r="K1385" i="29"/>
  <c r="M1385" i="29" s="1"/>
  <c r="O1385" i="29" s="1"/>
  <c r="F1385" i="29"/>
  <c r="I1726" i="29"/>
  <c r="J1726" i="29"/>
  <c r="H1733" i="30"/>
  <c r="I2042" i="29"/>
  <c r="J2042" i="29"/>
  <c r="L2085" i="30"/>
  <c r="O2085" i="30" s="1"/>
  <c r="K2085" i="30"/>
  <c r="N2085" i="30" s="1"/>
  <c r="J2085" i="30"/>
  <c r="M2085" i="30" s="1"/>
  <c r="H2162" i="30"/>
  <c r="L1968" i="30"/>
  <c r="O1968" i="30" s="1"/>
  <c r="K1968" i="30"/>
  <c r="N1968" i="30" s="1"/>
  <c r="J1968" i="30"/>
  <c r="M1968" i="30" s="1"/>
  <c r="F1559" i="30"/>
  <c r="I1559" i="30"/>
  <c r="I1883" i="30"/>
  <c r="F1883" i="30"/>
  <c r="I1434" i="30"/>
  <c r="F1434" i="30"/>
  <c r="F1265" i="30"/>
  <c r="I1265" i="30"/>
  <c r="F1108" i="30"/>
  <c r="I1108" i="30"/>
  <c r="J2129" i="30"/>
  <c r="M2129" i="30" s="1"/>
  <c r="L2129" i="30"/>
  <c r="O2129" i="30" s="1"/>
  <c r="K2129" i="30"/>
  <c r="N2129" i="30" s="1"/>
  <c r="L1463" i="29"/>
  <c r="N1463" i="29" s="1"/>
  <c r="P1463" i="29" s="1"/>
  <c r="F1463" i="29"/>
  <c r="K1463" i="29"/>
  <c r="M1463" i="29" s="1"/>
  <c r="O1463" i="29" s="1"/>
  <c r="L1492" i="29"/>
  <c r="N1492" i="29" s="1"/>
  <c r="P1492" i="29" s="1"/>
  <c r="F1492" i="29"/>
  <c r="K1492" i="29"/>
  <c r="M1492" i="29" s="1"/>
  <c r="O1492" i="29" s="1"/>
  <c r="L1203" i="29"/>
  <c r="N1203" i="29" s="1"/>
  <c r="P1203" i="29" s="1"/>
  <c r="K1203" i="29"/>
  <c r="M1203" i="29" s="1"/>
  <c r="O1203" i="29" s="1"/>
  <c r="F1203" i="29"/>
  <c r="F1273" i="30"/>
  <c r="I1273" i="30"/>
  <c r="L1759" i="29"/>
  <c r="N1759" i="29" s="1"/>
  <c r="P1759" i="29" s="1"/>
  <c r="K1759" i="29"/>
  <c r="M1759" i="29" s="1"/>
  <c r="O1759" i="29" s="1"/>
  <c r="F1759" i="29"/>
  <c r="L1471" i="29"/>
  <c r="N1471" i="29" s="1"/>
  <c r="P1471" i="29" s="1"/>
  <c r="K1471" i="29"/>
  <c r="M1471" i="29" s="1"/>
  <c r="O1471" i="29" s="1"/>
  <c r="F1471" i="29"/>
  <c r="L1701" i="29"/>
  <c r="N1701" i="29" s="1"/>
  <c r="P1701" i="29" s="1"/>
  <c r="F1701" i="29"/>
  <c r="K1701" i="29"/>
  <c r="M1701" i="29" s="1"/>
  <c r="O1701" i="29" s="1"/>
  <c r="L1413" i="29"/>
  <c r="N1413" i="29" s="1"/>
  <c r="P1413" i="29" s="1"/>
  <c r="K1413" i="29"/>
  <c r="M1413" i="29" s="1"/>
  <c r="O1413" i="29" s="1"/>
  <c r="F1413" i="29"/>
  <c r="L1692" i="29"/>
  <c r="N1692" i="29" s="1"/>
  <c r="P1692" i="29" s="1"/>
  <c r="F1692" i="29"/>
  <c r="K1692" i="29"/>
  <c r="M1692" i="29" s="1"/>
  <c r="O1692" i="29" s="1"/>
  <c r="K1404" i="29"/>
  <c r="M1404" i="29" s="1"/>
  <c r="O1404" i="29" s="1"/>
  <c r="L1404" i="29"/>
  <c r="N1404" i="29" s="1"/>
  <c r="P1404" i="29" s="1"/>
  <c r="F1404" i="29"/>
  <c r="L1674" i="29"/>
  <c r="N1674" i="29" s="1"/>
  <c r="P1674" i="29" s="1"/>
  <c r="K1674" i="29"/>
  <c r="M1674" i="29" s="1"/>
  <c r="O1674" i="29" s="1"/>
  <c r="F1674" i="29"/>
  <c r="K1378" i="29"/>
  <c r="M1378" i="29" s="1"/>
  <c r="O1378" i="29" s="1"/>
  <c r="L1378" i="29"/>
  <c r="N1378" i="29" s="1"/>
  <c r="P1378" i="29" s="1"/>
  <c r="F1378" i="29"/>
  <c r="L1681" i="29"/>
  <c r="N1681" i="29" s="1"/>
  <c r="P1681" i="29" s="1"/>
  <c r="K1681" i="29"/>
  <c r="M1681" i="29" s="1"/>
  <c r="O1681" i="29" s="1"/>
  <c r="F1681" i="29"/>
  <c r="L1393" i="29"/>
  <c r="N1393" i="29" s="1"/>
  <c r="P1393" i="29" s="1"/>
  <c r="K1393" i="29"/>
  <c r="M1393" i="29" s="1"/>
  <c r="O1393" i="29" s="1"/>
  <c r="F1393" i="29"/>
  <c r="L1337" i="29"/>
  <c r="N1337" i="29" s="1"/>
  <c r="P1337" i="29" s="1"/>
  <c r="F1337" i="29"/>
  <c r="K1337" i="29"/>
  <c r="M1337" i="29" s="1"/>
  <c r="O1337" i="29" s="1"/>
  <c r="L1265" i="29"/>
  <c r="N1265" i="29" s="1"/>
  <c r="P1265" i="29" s="1"/>
  <c r="F1265" i="29"/>
  <c r="K1265" i="29"/>
  <c r="M1265" i="29" s="1"/>
  <c r="O1265" i="29" s="1"/>
  <c r="L1193" i="29"/>
  <c r="N1193" i="29" s="1"/>
  <c r="P1193" i="29" s="1"/>
  <c r="F1193" i="29"/>
  <c r="K1193" i="29"/>
  <c r="M1193" i="29" s="1"/>
  <c r="O1193" i="29" s="1"/>
  <c r="L1121" i="29"/>
  <c r="N1121" i="29" s="1"/>
  <c r="P1121" i="29" s="1"/>
  <c r="K1121" i="29"/>
  <c r="M1121" i="29" s="1"/>
  <c r="O1121" i="29" s="1"/>
  <c r="F1121" i="29"/>
  <c r="L1288" i="29"/>
  <c r="N1288" i="29" s="1"/>
  <c r="P1288" i="29" s="1"/>
  <c r="F1288" i="29"/>
  <c r="K1288" i="29"/>
  <c r="M1288" i="29" s="1"/>
  <c r="O1288" i="29" s="1"/>
  <c r="L1144" i="29"/>
  <c r="N1144" i="29" s="1"/>
  <c r="P1144" i="29" s="1"/>
  <c r="K1144" i="29"/>
  <c r="M1144" i="29" s="1"/>
  <c r="O1144" i="29" s="1"/>
  <c r="F1144" i="29"/>
  <c r="I1644" i="30"/>
  <c r="F1644" i="30"/>
  <c r="I1118" i="30"/>
  <c r="F1118" i="30"/>
  <c r="K1226" i="29"/>
  <c r="M1226" i="29" s="1"/>
  <c r="O1226" i="29" s="1"/>
  <c r="L1226" i="29"/>
  <c r="N1226" i="29" s="1"/>
  <c r="P1226" i="29" s="1"/>
  <c r="F1226" i="29"/>
  <c r="H1969" i="30"/>
  <c r="H2099" i="30"/>
  <c r="K2160" i="30"/>
  <c r="N2160" i="30" s="1"/>
  <c r="J2160" i="30"/>
  <c r="M2160" i="30" s="1"/>
  <c r="L2160" i="30"/>
  <c r="O2160" i="30" s="1"/>
  <c r="L2185" i="30"/>
  <c r="O2185" i="30" s="1"/>
  <c r="K2185" i="30"/>
  <c r="N2185" i="30" s="1"/>
  <c r="J2185" i="30"/>
  <c r="M2185" i="30" s="1"/>
  <c r="J1937" i="29"/>
  <c r="I1937" i="29"/>
  <c r="I2094" i="29"/>
  <c r="J2094" i="29"/>
  <c r="J2119" i="29"/>
  <c r="I2119" i="29"/>
  <c r="L1360" i="29"/>
  <c r="N1360" i="29" s="1"/>
  <c r="P1360" i="29" s="1"/>
  <c r="F1360" i="29"/>
  <c r="K1360" i="29"/>
  <c r="M1360" i="29" s="1"/>
  <c r="O1360" i="29" s="1"/>
  <c r="K1811" i="29"/>
  <c r="M1811" i="29" s="1"/>
  <c r="O1811" i="29" s="1"/>
  <c r="L1811" i="29"/>
  <c r="N1811" i="29" s="1"/>
  <c r="P1811" i="29" s="1"/>
  <c r="F1811" i="29"/>
  <c r="K1523" i="29"/>
  <c r="M1523" i="29" s="1"/>
  <c r="O1523" i="29" s="1"/>
  <c r="L1523" i="29"/>
  <c r="N1523" i="29" s="1"/>
  <c r="P1523" i="29" s="1"/>
  <c r="F1523" i="29"/>
  <c r="L1754" i="29"/>
  <c r="N1754" i="29" s="1"/>
  <c r="P1754" i="29" s="1"/>
  <c r="F1754" i="29"/>
  <c r="K1754" i="29"/>
  <c r="M1754" i="29" s="1"/>
  <c r="O1754" i="29" s="1"/>
  <c r="L1276" i="29"/>
  <c r="N1276" i="29" s="1"/>
  <c r="P1276" i="29" s="1"/>
  <c r="F1276" i="29"/>
  <c r="K1276" i="29"/>
  <c r="M1276" i="29" s="1"/>
  <c r="O1276" i="29" s="1"/>
  <c r="L1132" i="29"/>
  <c r="N1132" i="29" s="1"/>
  <c r="P1132" i="29" s="1"/>
  <c r="K1132" i="29"/>
  <c r="M1132" i="29" s="1"/>
  <c r="O1132" i="29" s="1"/>
  <c r="F1132" i="29"/>
  <c r="H2019" i="30"/>
  <c r="F1548" i="30"/>
  <c r="I1548" i="30"/>
  <c r="L1448" i="29"/>
  <c r="N1448" i="29" s="1"/>
  <c r="P1448" i="29" s="1"/>
  <c r="K1448" i="29"/>
  <c r="M1448" i="29" s="1"/>
  <c r="O1448" i="29" s="1"/>
  <c r="F1448" i="29"/>
  <c r="H1771" i="30"/>
  <c r="I2191" i="29"/>
  <c r="J2191" i="29"/>
  <c r="I1962" i="29"/>
  <c r="J1962" i="29"/>
  <c r="I2101" i="29"/>
  <c r="J2101" i="29"/>
  <c r="L1806" i="29"/>
  <c r="N1806" i="29" s="1"/>
  <c r="P1806" i="29" s="1"/>
  <c r="F1806" i="29"/>
  <c r="K1806" i="29"/>
  <c r="M1806" i="29" s="1"/>
  <c r="O1806" i="29" s="1"/>
  <c r="H2023" i="30"/>
  <c r="L1980" i="30"/>
  <c r="O1980" i="30" s="1"/>
  <c r="K1980" i="30"/>
  <c r="N1980" i="30" s="1"/>
  <c r="J1980" i="30"/>
  <c r="M1980" i="30" s="1"/>
  <c r="J1955" i="30"/>
  <c r="M1955" i="30" s="1"/>
  <c r="K1955" i="30"/>
  <c r="N1955" i="30" s="1"/>
  <c r="L1955" i="30"/>
  <c r="O1955" i="30" s="1"/>
  <c r="L1723" i="30"/>
  <c r="O1723" i="30" s="1"/>
  <c r="K1723" i="30"/>
  <c r="N1723" i="30" s="1"/>
  <c r="J1723" i="30"/>
  <c r="M1723" i="30" s="1"/>
  <c r="L1984" i="30"/>
  <c r="O1984" i="30" s="1"/>
  <c r="K1984" i="30"/>
  <c r="N1984" i="30" s="1"/>
  <c r="J1984" i="30"/>
  <c r="M1984" i="30" s="1"/>
  <c r="H2032" i="30"/>
  <c r="H1956" i="30"/>
  <c r="L2151" i="30"/>
  <c r="O2151" i="30" s="1"/>
  <c r="K2151" i="30"/>
  <c r="N2151" i="30" s="1"/>
  <c r="J2151" i="30"/>
  <c r="M2151" i="30" s="1"/>
  <c r="H1927" i="30"/>
  <c r="J2003" i="30"/>
  <c r="M2003" i="30" s="1"/>
  <c r="L2003" i="30"/>
  <c r="O2003" i="30" s="1"/>
  <c r="K2003" i="30"/>
  <c r="N2003" i="30" s="1"/>
  <c r="I2028" i="29"/>
  <c r="J2028" i="29"/>
  <c r="I2160" i="29"/>
  <c r="J2160" i="29"/>
  <c r="H1717" i="30"/>
  <c r="I2197" i="29"/>
  <c r="J2197" i="29"/>
  <c r="I2159" i="29"/>
  <c r="J2159" i="29"/>
  <c r="J2023" i="29"/>
  <c r="I2023" i="29"/>
  <c r="F1694" i="30"/>
  <c r="I1694" i="30"/>
  <c r="F1406" i="30"/>
  <c r="I1406" i="30"/>
  <c r="I1684" i="30"/>
  <c r="F1684" i="30"/>
  <c r="I1396" i="30"/>
  <c r="F1675" i="30"/>
  <c r="I1675" i="30"/>
  <c r="F1387" i="30"/>
  <c r="I1387" i="30"/>
  <c r="I1553" i="30"/>
  <c r="F1553" i="30"/>
  <c r="I1856" i="30"/>
  <c r="F1856" i="30"/>
  <c r="I1568" i="30"/>
  <c r="F1568" i="30"/>
  <c r="I1886" i="30"/>
  <c r="F1886" i="30"/>
  <c r="I1308" i="30"/>
  <c r="F1308" i="30"/>
  <c r="I1236" i="30"/>
  <c r="F1236" i="30"/>
  <c r="F1164" i="30"/>
  <c r="I1164" i="30"/>
  <c r="I1822" i="30"/>
  <c r="F1822" i="30"/>
  <c r="I1589" i="30"/>
  <c r="F1589" i="30"/>
  <c r="I1328" i="30"/>
  <c r="F1328" i="30"/>
  <c r="F1791" i="30"/>
  <c r="I1791" i="30"/>
  <c r="I1609" i="30"/>
  <c r="F1609" i="30"/>
  <c r="I2133" i="29"/>
  <c r="J2133" i="29"/>
  <c r="I1927" i="29"/>
  <c r="J1927" i="29"/>
  <c r="I2091" i="29"/>
  <c r="J2091" i="29"/>
  <c r="J1982" i="30"/>
  <c r="M1982" i="30" s="1"/>
  <c r="L1982" i="30"/>
  <c r="O1982" i="30" s="1"/>
  <c r="K1982" i="30"/>
  <c r="N1982" i="30" s="1"/>
  <c r="L2064" i="30"/>
  <c r="O2064" i="30" s="1"/>
  <c r="K2064" i="30"/>
  <c r="N2064" i="30" s="1"/>
  <c r="J2064" i="30"/>
  <c r="M2064" i="30" s="1"/>
  <c r="H2141" i="30"/>
  <c r="I1535" i="30"/>
  <c r="F1535" i="30"/>
  <c r="I1895" i="30"/>
  <c r="F1895" i="30"/>
  <c r="I1746" i="30"/>
  <c r="F1746" i="30"/>
  <c r="I1458" i="30"/>
  <c r="F1458" i="30"/>
  <c r="I1860" i="30"/>
  <c r="F1860" i="30"/>
  <c r="F1295" i="30"/>
  <c r="I1295" i="30"/>
  <c r="I1223" i="30"/>
  <c r="F1223" i="30"/>
  <c r="I1151" i="30"/>
  <c r="F1151" i="30"/>
  <c r="I1800" i="30"/>
  <c r="F1800" i="30"/>
  <c r="I1839" i="30"/>
  <c r="F1839" i="30"/>
  <c r="F1234" i="30"/>
  <c r="I1234" i="30"/>
  <c r="I1126" i="30"/>
  <c r="F1126" i="30"/>
  <c r="I1305" i="30"/>
  <c r="F1305" i="30"/>
  <c r="I1125" i="30"/>
  <c r="F1125" i="30"/>
  <c r="I1380" i="30"/>
  <c r="F1380" i="30"/>
  <c r="F1648" i="30"/>
  <c r="I1648" i="30"/>
  <c r="I1112" i="30"/>
  <c r="F1112" i="30"/>
  <c r="I1232" i="30"/>
  <c r="F1232" i="30"/>
  <c r="F1720" i="30"/>
  <c r="I1720" i="30"/>
  <c r="L1190" i="29"/>
  <c r="N1190" i="29" s="1"/>
  <c r="P1190" i="29" s="1"/>
  <c r="K1190" i="29"/>
  <c r="M1190" i="29" s="1"/>
  <c r="O1190" i="29" s="1"/>
  <c r="F1190" i="29"/>
  <c r="H1681" i="30"/>
  <c r="L2018" i="30"/>
  <c r="O2018" i="30" s="1"/>
  <c r="K2018" i="30"/>
  <c r="N2018" i="30" s="1"/>
  <c r="J2018" i="30"/>
  <c r="M2018" i="30" s="1"/>
  <c r="H2083" i="30"/>
  <c r="I1762" i="29"/>
  <c r="J1762" i="29"/>
  <c r="I2097" i="29"/>
  <c r="J2097" i="29"/>
  <c r="K1598" i="29"/>
  <c r="M1598" i="29" s="1"/>
  <c r="O1598" i="29" s="1"/>
  <c r="L1598" i="29"/>
  <c r="N1598" i="29" s="1"/>
  <c r="P1598" i="29" s="1"/>
  <c r="F1598" i="29"/>
  <c r="L1591" i="29"/>
  <c r="N1591" i="29" s="1"/>
  <c r="P1591" i="29" s="1"/>
  <c r="F1591" i="29"/>
  <c r="K1591" i="29"/>
  <c r="M1591" i="29" s="1"/>
  <c r="O1591" i="29" s="1"/>
  <c r="L1821" i="29"/>
  <c r="N1821" i="29" s="1"/>
  <c r="P1821" i="29" s="1"/>
  <c r="F1821" i="29"/>
  <c r="K1821" i="29"/>
  <c r="M1821" i="29" s="1"/>
  <c r="O1821" i="29" s="1"/>
  <c r="L1533" i="29"/>
  <c r="N1533" i="29" s="1"/>
  <c r="P1533" i="29" s="1"/>
  <c r="F1533" i="29"/>
  <c r="K1533" i="29"/>
  <c r="M1533" i="29" s="1"/>
  <c r="O1533" i="29" s="1"/>
  <c r="L1870" i="29"/>
  <c r="N1870" i="29" s="1"/>
  <c r="P1870" i="29" s="1"/>
  <c r="F1870" i="29"/>
  <c r="K1870" i="29"/>
  <c r="M1870" i="29" s="1"/>
  <c r="O1870" i="29" s="1"/>
  <c r="L1476" i="29"/>
  <c r="N1476" i="29" s="1"/>
  <c r="P1476" i="29" s="1"/>
  <c r="K1476" i="29"/>
  <c r="M1476" i="29" s="1"/>
  <c r="O1476" i="29" s="1"/>
  <c r="F1476" i="29"/>
  <c r="L1828" i="29"/>
  <c r="N1828" i="29" s="1"/>
  <c r="P1828" i="29" s="1"/>
  <c r="F1828" i="29"/>
  <c r="K1828" i="29"/>
  <c r="M1828" i="29" s="1"/>
  <c r="O1828" i="29" s="1"/>
  <c r="L1402" i="29"/>
  <c r="N1402" i="29" s="1"/>
  <c r="P1402" i="29" s="1"/>
  <c r="K1402" i="29"/>
  <c r="M1402" i="29" s="1"/>
  <c r="O1402" i="29" s="1"/>
  <c r="F1402" i="29"/>
  <c r="K1465" i="29"/>
  <c r="M1465" i="29" s="1"/>
  <c r="O1465" i="29" s="1"/>
  <c r="L1465" i="29"/>
  <c r="N1465" i="29" s="1"/>
  <c r="P1465" i="29" s="1"/>
  <c r="F1465" i="29"/>
  <c r="L1283" i="29"/>
  <c r="N1283" i="29" s="1"/>
  <c r="P1283" i="29" s="1"/>
  <c r="F1283" i="29"/>
  <c r="K1283" i="29"/>
  <c r="M1283" i="29" s="1"/>
  <c r="O1283" i="29" s="1"/>
  <c r="L1739" i="29"/>
  <c r="N1739" i="29" s="1"/>
  <c r="P1739" i="29" s="1"/>
  <c r="K1739" i="29"/>
  <c r="M1739" i="29" s="1"/>
  <c r="O1739" i="29" s="1"/>
  <c r="F1739" i="29"/>
  <c r="K1234" i="29"/>
  <c r="M1234" i="29" s="1"/>
  <c r="O1234" i="29" s="1"/>
  <c r="L1234" i="29"/>
  <c r="N1234" i="29" s="1"/>
  <c r="P1234" i="29" s="1"/>
  <c r="F1234" i="29"/>
  <c r="L1631" i="29"/>
  <c r="N1631" i="29" s="1"/>
  <c r="P1631" i="29" s="1"/>
  <c r="K1631" i="29"/>
  <c r="M1631" i="29" s="1"/>
  <c r="O1631" i="29" s="1"/>
  <c r="F1631" i="29"/>
  <c r="L1446" i="29"/>
  <c r="N1446" i="29" s="1"/>
  <c r="P1446" i="29" s="1"/>
  <c r="F1446" i="29"/>
  <c r="K1446" i="29"/>
  <c r="M1446" i="29" s="1"/>
  <c r="O1446" i="29" s="1"/>
  <c r="L1281" i="29"/>
  <c r="N1281" i="29" s="1"/>
  <c r="P1281" i="29" s="1"/>
  <c r="F1281" i="29"/>
  <c r="K1281" i="29"/>
  <c r="M1281" i="29" s="1"/>
  <c r="O1281" i="29" s="1"/>
  <c r="L1208" i="29"/>
  <c r="N1208" i="29" s="1"/>
  <c r="P1208" i="29" s="1"/>
  <c r="K1208" i="29"/>
  <c r="M1208" i="29" s="1"/>
  <c r="O1208" i="29" s="1"/>
  <c r="F1208" i="29"/>
  <c r="L1251" i="29"/>
  <c r="N1251" i="29" s="1"/>
  <c r="P1251" i="29" s="1"/>
  <c r="K1251" i="29"/>
  <c r="M1251" i="29" s="1"/>
  <c r="O1251" i="29" s="1"/>
  <c r="F1251" i="29"/>
  <c r="F1213" i="30"/>
  <c r="I1213" i="30"/>
  <c r="K2013" i="30"/>
  <c r="N2013" i="30" s="1"/>
  <c r="J2013" i="30"/>
  <c r="M2013" i="30" s="1"/>
  <c r="L2013" i="30"/>
  <c r="O2013" i="30" s="1"/>
  <c r="L1858" i="29"/>
  <c r="N1858" i="29" s="1"/>
  <c r="P1858" i="29" s="1"/>
  <c r="F1858" i="29"/>
  <c r="K1858" i="29"/>
  <c r="M1858" i="29" s="1"/>
  <c r="O1858" i="29" s="1"/>
  <c r="L1384" i="29"/>
  <c r="N1384" i="29" s="1"/>
  <c r="P1384" i="29" s="1"/>
  <c r="K1384" i="29"/>
  <c r="M1384" i="29" s="1"/>
  <c r="O1384" i="29" s="1"/>
  <c r="F1384" i="29"/>
  <c r="L1710" i="29"/>
  <c r="N1710" i="29" s="1"/>
  <c r="P1710" i="29" s="1"/>
  <c r="F1710" i="29"/>
  <c r="K1710" i="29"/>
  <c r="M1710" i="29" s="1"/>
  <c r="O1710" i="29" s="1"/>
  <c r="L1499" i="29"/>
  <c r="N1499" i="29" s="1"/>
  <c r="P1499" i="29" s="1"/>
  <c r="F1499" i="29"/>
  <c r="K1499" i="29"/>
  <c r="M1499" i="29" s="1"/>
  <c r="O1499" i="29" s="1"/>
  <c r="K1270" i="29"/>
  <c r="M1270" i="29" s="1"/>
  <c r="O1270" i="29" s="1"/>
  <c r="F1270" i="29"/>
  <c r="L1270" i="29"/>
  <c r="N1270" i="29" s="1"/>
  <c r="P1270" i="29" s="1"/>
  <c r="L1366" i="29"/>
  <c r="N1366" i="29" s="1"/>
  <c r="P1366" i="29" s="1"/>
  <c r="K1366" i="29"/>
  <c r="M1366" i="29" s="1"/>
  <c r="O1366" i="29" s="1"/>
  <c r="F1366" i="29"/>
  <c r="L1394" i="29"/>
  <c r="N1394" i="29" s="1"/>
  <c r="P1394" i="29" s="1"/>
  <c r="K1394" i="29"/>
  <c r="M1394" i="29" s="1"/>
  <c r="O1394" i="29" s="1"/>
  <c r="F1394" i="29"/>
  <c r="L1185" i="29"/>
  <c r="N1185" i="29" s="1"/>
  <c r="P1185" i="29" s="1"/>
  <c r="F1185" i="29"/>
  <c r="K1185" i="29"/>
  <c r="M1185" i="29" s="1"/>
  <c r="O1185" i="29" s="1"/>
  <c r="L1184" i="29"/>
  <c r="N1184" i="29" s="1"/>
  <c r="P1184" i="29" s="1"/>
  <c r="K1184" i="29"/>
  <c r="M1184" i="29" s="1"/>
  <c r="O1184" i="29" s="1"/>
  <c r="F1184" i="29"/>
  <c r="I1117" i="30"/>
  <c r="F1117" i="30"/>
  <c r="I2179" i="29"/>
  <c r="J2179" i="29"/>
  <c r="H2182" i="30"/>
  <c r="K2111" i="30"/>
  <c r="N2111" i="30" s="1"/>
  <c r="L2111" i="30"/>
  <c r="O2111" i="30" s="1"/>
  <c r="J2111" i="30"/>
  <c r="M2111" i="30" s="1"/>
  <c r="J1931" i="30"/>
  <c r="M1931" i="30" s="1"/>
  <c r="K1931" i="30"/>
  <c r="N1931" i="30" s="1"/>
  <c r="L1931" i="30"/>
  <c r="O1931" i="30" s="1"/>
  <c r="I1764" i="30"/>
  <c r="F1764" i="30"/>
  <c r="I1792" i="30"/>
  <c r="F1792" i="30"/>
  <c r="I1136" i="30"/>
  <c r="F1136" i="30"/>
  <c r="I1303" i="30"/>
  <c r="F1303" i="30"/>
  <c r="I1562" i="30"/>
  <c r="F1562" i="30"/>
  <c r="H2148" i="30"/>
  <c r="H2056" i="30"/>
  <c r="J2055" i="30"/>
  <c r="M2055" i="30" s="1"/>
  <c r="L2055" i="30"/>
  <c r="O2055" i="30" s="1"/>
  <c r="K2055" i="30"/>
  <c r="N2055" i="30" s="1"/>
  <c r="L1994" i="30"/>
  <c r="O1994" i="30" s="1"/>
  <c r="K1994" i="30"/>
  <c r="N1994" i="30" s="1"/>
  <c r="J1994" i="30"/>
  <c r="M1994" i="30" s="1"/>
  <c r="H1665" i="30"/>
  <c r="I1973" i="29"/>
  <c r="J1973" i="29"/>
  <c r="I2182" i="29"/>
  <c r="J2182" i="29"/>
  <c r="L1672" i="29"/>
  <c r="N1672" i="29" s="1"/>
  <c r="P1672" i="29" s="1"/>
  <c r="K1672" i="29"/>
  <c r="M1672" i="29" s="1"/>
  <c r="O1672" i="29" s="1"/>
  <c r="F1672" i="29"/>
  <c r="L1376" i="29"/>
  <c r="N1376" i="29" s="1"/>
  <c r="P1376" i="29" s="1"/>
  <c r="F1376" i="29"/>
  <c r="K1376" i="29"/>
  <c r="M1376" i="29" s="1"/>
  <c r="O1376" i="29" s="1"/>
  <c r="L1395" i="29"/>
  <c r="N1395" i="29" s="1"/>
  <c r="P1395" i="29" s="1"/>
  <c r="K1395" i="29"/>
  <c r="M1395" i="29" s="1"/>
  <c r="O1395" i="29" s="1"/>
  <c r="F1395" i="29"/>
  <c r="L1929" i="30"/>
  <c r="O1929" i="30" s="1"/>
  <c r="J1929" i="30"/>
  <c r="M1929" i="30" s="1"/>
  <c r="K1929" i="30"/>
  <c r="N1929" i="30" s="1"/>
  <c r="I1478" i="30"/>
  <c r="F1478" i="30"/>
  <c r="I1437" i="30"/>
  <c r="F1437" i="30"/>
  <c r="I1386" i="30"/>
  <c r="F1386" i="30"/>
  <c r="L1534" i="29"/>
  <c r="N1534" i="29" s="1"/>
  <c r="P1534" i="29" s="1"/>
  <c r="K1534" i="29"/>
  <c r="M1534" i="29" s="1"/>
  <c r="O1534" i="29" s="1"/>
  <c r="F1534" i="29"/>
  <c r="H2004" i="30"/>
  <c r="H2072" i="30"/>
  <c r="F1718" i="30"/>
  <c r="I1718" i="30"/>
  <c r="I1581" i="30"/>
  <c r="F1581" i="30"/>
  <c r="F1544" i="30"/>
  <c r="I1544" i="30"/>
  <c r="I1851" i="30"/>
  <c r="F1851" i="30"/>
  <c r="I2054" i="29"/>
  <c r="J2054" i="29"/>
  <c r="I2184" i="29"/>
  <c r="J2184" i="29"/>
  <c r="L1435" i="29"/>
  <c r="N1435" i="29" s="1"/>
  <c r="P1435" i="29" s="1"/>
  <c r="K1435" i="29"/>
  <c r="M1435" i="29" s="1"/>
  <c r="O1435" i="29" s="1"/>
  <c r="F1435" i="29"/>
  <c r="I1654" i="30"/>
  <c r="F1654" i="30"/>
  <c r="H1934" i="30"/>
  <c r="I1969" i="29"/>
  <c r="J1969" i="29"/>
  <c r="I1748" i="30"/>
  <c r="F1748" i="30"/>
  <c r="I1451" i="30"/>
  <c r="F1451" i="30"/>
  <c r="I1728" i="30"/>
  <c r="F1728" i="30"/>
  <c r="I1204" i="30"/>
  <c r="F1204" i="30"/>
  <c r="L1645" i="29"/>
  <c r="N1645" i="29" s="1"/>
  <c r="P1645" i="29" s="1"/>
  <c r="F1645" i="29"/>
  <c r="K1645" i="29"/>
  <c r="M1645" i="29" s="1"/>
  <c r="O1645" i="29" s="1"/>
  <c r="J1969" i="30"/>
  <c r="M1969" i="30" s="1"/>
  <c r="K1969" i="30"/>
  <c r="N1969" i="30" s="1"/>
  <c r="L1969" i="30"/>
  <c r="O1969" i="30" s="1"/>
  <c r="H2153" i="30"/>
  <c r="J1804" i="29"/>
  <c r="I1804" i="29"/>
  <c r="I1988" i="29"/>
  <c r="J1988" i="29"/>
  <c r="J1947" i="29"/>
  <c r="I1947" i="29"/>
  <c r="F1837" i="30"/>
  <c r="I1837" i="30"/>
  <c r="I1299" i="30"/>
  <c r="F1299" i="30"/>
  <c r="K2019" i="30"/>
  <c r="N2019" i="30" s="1"/>
  <c r="J2019" i="30"/>
  <c r="M2019" i="30" s="1"/>
  <c r="L2019" i="30"/>
  <c r="O2019" i="30" s="1"/>
  <c r="J2091" i="30"/>
  <c r="M2091" i="30" s="1"/>
  <c r="L2091" i="30"/>
  <c r="O2091" i="30" s="1"/>
  <c r="K2091" i="30"/>
  <c r="N2091" i="30" s="1"/>
  <c r="H2033" i="30"/>
  <c r="H1984" i="30"/>
  <c r="K1717" i="30"/>
  <c r="N1717" i="30" s="1"/>
  <c r="J1717" i="30"/>
  <c r="M1717" i="30" s="1"/>
  <c r="L1717" i="30"/>
  <c r="O1717" i="30" s="1"/>
  <c r="L1695" i="29"/>
  <c r="N1695" i="29" s="1"/>
  <c r="P1695" i="29" s="1"/>
  <c r="F1695" i="29"/>
  <c r="K1695" i="29"/>
  <c r="M1695" i="29" s="1"/>
  <c r="O1695" i="29" s="1"/>
  <c r="L1685" i="29"/>
  <c r="N1685" i="29" s="1"/>
  <c r="P1685" i="29" s="1"/>
  <c r="F1685" i="29"/>
  <c r="K1685" i="29"/>
  <c r="M1685" i="29" s="1"/>
  <c r="O1685" i="29" s="1"/>
  <c r="L1554" i="29"/>
  <c r="N1554" i="29" s="1"/>
  <c r="P1554" i="29" s="1"/>
  <c r="K1554" i="29"/>
  <c r="M1554" i="29" s="1"/>
  <c r="O1554" i="29" s="1"/>
  <c r="F1554" i="29"/>
  <c r="K1887" i="29"/>
  <c r="M1887" i="29" s="1"/>
  <c r="O1887" i="29" s="1"/>
  <c r="L1887" i="29"/>
  <c r="N1887" i="29" s="1"/>
  <c r="P1887" i="29" s="1"/>
  <c r="F1887" i="29"/>
  <c r="K1165" i="29"/>
  <c r="M1165" i="29" s="1"/>
  <c r="O1165" i="29" s="1"/>
  <c r="L1165" i="29"/>
  <c r="N1165" i="29" s="1"/>
  <c r="P1165" i="29" s="1"/>
  <c r="F1165" i="29"/>
  <c r="L1329" i="29"/>
  <c r="N1329" i="29" s="1"/>
  <c r="P1329" i="29" s="1"/>
  <c r="F1329" i="29"/>
  <c r="K1329" i="29"/>
  <c r="M1329" i="29" s="1"/>
  <c r="O1329" i="29" s="1"/>
  <c r="J1993" i="29"/>
  <c r="I1993" i="29"/>
  <c r="I1936" i="29"/>
  <c r="J1936" i="29"/>
  <c r="L1459" i="29"/>
  <c r="N1459" i="29" s="1"/>
  <c r="P1459" i="29" s="1"/>
  <c r="K1459" i="29"/>
  <c r="M1459" i="29" s="1"/>
  <c r="O1459" i="29" s="1"/>
  <c r="F1459" i="29"/>
  <c r="L1224" i="29"/>
  <c r="N1224" i="29" s="1"/>
  <c r="P1224" i="29" s="1"/>
  <c r="K1224" i="29"/>
  <c r="M1224" i="29" s="1"/>
  <c r="O1224" i="29" s="1"/>
  <c r="F1224" i="29"/>
  <c r="L1235" i="29"/>
  <c r="N1235" i="29" s="1"/>
  <c r="P1235" i="29" s="1"/>
  <c r="F1235" i="29"/>
  <c r="K1235" i="29"/>
  <c r="M1235" i="29" s="1"/>
  <c r="O1235" i="29" s="1"/>
  <c r="L1126" i="29"/>
  <c r="N1126" i="29" s="1"/>
  <c r="P1126" i="29" s="1"/>
  <c r="F1126" i="29"/>
  <c r="K1126" i="29"/>
  <c r="M1126" i="29" s="1"/>
  <c r="O1126" i="29" s="1"/>
  <c r="L1233" i="29"/>
  <c r="N1233" i="29" s="1"/>
  <c r="P1233" i="29" s="1"/>
  <c r="K1233" i="29"/>
  <c r="M1233" i="29" s="1"/>
  <c r="O1233" i="29" s="1"/>
  <c r="F1233" i="29"/>
  <c r="H2079" i="30"/>
  <c r="H2011" i="30"/>
  <c r="K2083" i="30"/>
  <c r="N2083" i="30" s="1"/>
  <c r="L2083" i="30"/>
  <c r="O2083" i="30" s="1"/>
  <c r="J2083" i="30"/>
  <c r="M2083" i="30" s="1"/>
  <c r="I2140" i="29"/>
  <c r="J2140" i="29"/>
  <c r="F1687" i="30"/>
  <c r="I1687" i="30"/>
  <c r="F1893" i="30"/>
  <c r="I1893" i="30"/>
  <c r="F1449" i="30"/>
  <c r="I1449" i="30"/>
  <c r="I1257" i="30"/>
  <c r="F1257" i="30"/>
  <c r="I1340" i="30"/>
  <c r="F1340" i="30"/>
  <c r="H1951" i="30"/>
  <c r="I1546" i="30"/>
  <c r="F1546" i="30"/>
  <c r="I1244" i="30"/>
  <c r="F1244" i="30"/>
  <c r="K1118" i="29"/>
  <c r="M1118" i="29" s="1"/>
  <c r="O1118" i="29" s="1"/>
  <c r="L1118" i="29"/>
  <c r="N1118" i="29" s="1"/>
  <c r="P1118" i="29" s="1"/>
  <c r="F1118" i="29"/>
  <c r="I2103" i="29"/>
  <c r="J2103" i="29"/>
  <c r="J2068" i="29"/>
  <c r="I2068" i="29"/>
  <c r="H2073" i="30"/>
  <c r="H2174" i="30"/>
  <c r="J1940" i="30"/>
  <c r="M1940" i="30" s="1"/>
  <c r="L1940" i="30"/>
  <c r="O1940" i="30" s="1"/>
  <c r="K1940" i="30"/>
  <c r="N1940" i="30" s="1"/>
  <c r="H1745" i="30"/>
  <c r="L2063" i="30"/>
  <c r="O2063" i="30" s="1"/>
  <c r="J2063" i="30"/>
  <c r="M2063" i="30" s="1"/>
  <c r="K2063" i="30"/>
  <c r="N2063" i="30" s="1"/>
  <c r="H2197" i="30"/>
  <c r="I1992" i="29"/>
  <c r="J1992" i="29"/>
  <c r="I2121" i="29"/>
  <c r="J2121" i="29"/>
  <c r="I2174" i="29"/>
  <c r="J2174" i="29"/>
  <c r="I1670" i="30"/>
  <c r="F1670" i="30"/>
  <c r="I1382" i="30"/>
  <c r="F1382" i="30"/>
  <c r="F1612" i="30"/>
  <c r="I1612" i="30"/>
  <c r="I1909" i="30"/>
  <c r="F1909" i="30"/>
  <c r="F1555" i="30"/>
  <c r="I1555" i="30"/>
  <c r="F1429" i="30"/>
  <c r="I1429" i="30"/>
  <c r="F1481" i="30"/>
  <c r="I1481" i="30"/>
  <c r="F1784" i="30"/>
  <c r="I1784" i="30"/>
  <c r="F1496" i="30"/>
  <c r="I1496" i="30"/>
  <c r="F1775" i="30"/>
  <c r="I1775" i="30"/>
  <c r="F1290" i="30"/>
  <c r="I1290" i="30"/>
  <c r="I1218" i="30"/>
  <c r="F1146" i="30"/>
  <c r="I1146" i="30"/>
  <c r="I1770" i="30"/>
  <c r="F1770" i="30"/>
  <c r="F1920" i="30"/>
  <c r="I1920" i="30"/>
  <c r="I1277" i="30"/>
  <c r="F1277" i="30"/>
  <c r="F1145" i="30"/>
  <c r="I1145" i="30"/>
  <c r="F1750" i="30"/>
  <c r="I1750" i="30"/>
  <c r="F1901" i="30"/>
  <c r="I1901" i="30"/>
  <c r="I1384" i="30"/>
  <c r="F1384" i="30"/>
  <c r="L1400" i="29"/>
  <c r="N1400" i="29" s="1"/>
  <c r="P1400" i="29" s="1"/>
  <c r="F1400" i="29"/>
  <c r="K1400" i="29"/>
  <c r="M1400" i="29" s="1"/>
  <c r="O1400" i="29" s="1"/>
  <c r="K1985" i="5"/>
  <c r="L1985" i="5"/>
  <c r="H2085" i="30"/>
  <c r="L2162" i="30"/>
  <c r="O2162" i="30" s="1"/>
  <c r="K2162" i="30"/>
  <c r="N2162" i="30" s="1"/>
  <c r="J2162" i="30"/>
  <c r="M2162" i="30" s="1"/>
  <c r="H1968" i="30"/>
  <c r="L1512" i="29"/>
  <c r="N1512" i="29" s="1"/>
  <c r="P1512" i="29" s="1"/>
  <c r="K1512" i="29"/>
  <c r="M1512" i="29" s="1"/>
  <c r="O1512" i="29" s="1"/>
  <c r="F1512" i="29"/>
  <c r="L1860" i="29"/>
  <c r="N1860" i="29" s="1"/>
  <c r="P1860" i="29" s="1"/>
  <c r="K1860" i="29"/>
  <c r="M1860" i="29" s="1"/>
  <c r="O1860" i="29" s="1"/>
  <c r="F1860" i="29"/>
  <c r="F1748" i="29"/>
  <c r="K1748" i="29"/>
  <c r="M1748" i="29" s="1"/>
  <c r="O1748" i="29" s="1"/>
  <c r="L1748" i="29"/>
  <c r="N1748" i="29" s="1"/>
  <c r="P1748" i="29" s="1"/>
  <c r="K1242" i="29"/>
  <c r="M1242" i="29" s="1"/>
  <c r="O1242" i="29" s="1"/>
  <c r="L1242" i="29"/>
  <c r="N1242" i="29" s="1"/>
  <c r="P1242" i="29" s="1"/>
  <c r="F1242" i="29"/>
  <c r="I2186" i="29"/>
  <c r="J2186" i="29"/>
  <c r="H2129" i="30"/>
  <c r="I1462" i="30"/>
  <c r="F1462" i="30"/>
  <c r="I1491" i="30"/>
  <c r="F1491" i="30"/>
  <c r="I1202" i="30"/>
  <c r="F1202" i="30"/>
  <c r="L1130" i="29"/>
  <c r="N1130" i="29" s="1"/>
  <c r="P1130" i="29" s="1"/>
  <c r="F1130" i="29"/>
  <c r="K1130" i="29"/>
  <c r="M1130" i="29" s="1"/>
  <c r="O1130" i="29" s="1"/>
  <c r="J2129" i="29"/>
  <c r="I2129" i="29"/>
  <c r="J2087" i="30"/>
  <c r="M2087" i="30" s="1"/>
  <c r="L2087" i="30"/>
  <c r="O2087" i="30" s="1"/>
  <c r="K2087" i="30"/>
  <c r="N2087" i="30" s="1"/>
  <c r="H1987" i="30"/>
  <c r="H2106" i="30"/>
  <c r="H1942" i="30"/>
  <c r="K1974" i="30"/>
  <c r="N1974" i="30" s="1"/>
  <c r="J1974" i="30"/>
  <c r="M1974" i="30" s="1"/>
  <c r="L1974" i="30"/>
  <c r="O1974" i="30" s="1"/>
  <c r="L2093" i="30"/>
  <c r="O2093" i="30" s="1"/>
  <c r="J2093" i="30"/>
  <c r="M2093" i="30" s="1"/>
  <c r="K2093" i="30"/>
  <c r="N2093" i="30" s="1"/>
  <c r="K2118" i="30"/>
  <c r="N2118" i="30" s="1"/>
  <c r="L2118" i="30"/>
  <c r="O2118" i="30" s="1"/>
  <c r="J2118" i="30"/>
  <c r="M2118" i="30" s="1"/>
  <c r="J1946" i="30"/>
  <c r="M1946" i="30" s="1"/>
  <c r="L1946" i="30"/>
  <c r="O1946" i="30" s="1"/>
  <c r="K1946" i="30"/>
  <c r="N1946" i="30" s="1"/>
  <c r="I1950" i="29"/>
  <c r="J1950" i="29"/>
  <c r="I1758" i="30"/>
  <c r="F1758" i="30"/>
  <c r="I1470" i="30"/>
  <c r="F1470" i="30"/>
  <c r="F1700" i="30"/>
  <c r="I1700" i="30"/>
  <c r="F1412" i="30"/>
  <c r="I1412" i="30"/>
  <c r="I1691" i="30"/>
  <c r="F1691" i="30"/>
  <c r="F1403" i="30"/>
  <c r="I1403" i="30"/>
  <c r="I1673" i="30"/>
  <c r="F1673" i="30"/>
  <c r="I1377" i="30"/>
  <c r="F1377" i="30"/>
  <c r="I1680" i="30"/>
  <c r="F1680" i="30"/>
  <c r="F1392" i="30"/>
  <c r="I1392" i="30"/>
  <c r="I1336" i="30"/>
  <c r="F1336" i="30"/>
  <c r="I1264" i="30"/>
  <c r="F1264" i="30"/>
  <c r="F1192" i="30"/>
  <c r="I1192" i="30"/>
  <c r="F1120" i="30"/>
  <c r="I1120" i="30"/>
  <c r="I1287" i="30"/>
  <c r="F1287" i="30"/>
  <c r="F1143" i="30"/>
  <c r="I1143" i="30"/>
  <c r="L1540" i="29"/>
  <c r="N1540" i="29" s="1"/>
  <c r="P1540" i="29" s="1"/>
  <c r="F1540" i="29"/>
  <c r="K1540" i="29"/>
  <c r="M1540" i="29" s="1"/>
  <c r="O1540" i="29" s="1"/>
  <c r="I2130" i="29"/>
  <c r="J2130" i="29"/>
  <c r="F1225" i="30"/>
  <c r="I1225" i="30"/>
  <c r="L2172" i="30"/>
  <c r="O2172" i="30" s="1"/>
  <c r="J2172" i="30"/>
  <c r="M2172" i="30" s="1"/>
  <c r="K2172" i="30"/>
  <c r="N2172" i="30" s="1"/>
  <c r="K2153" i="30"/>
  <c r="N2153" i="30" s="1"/>
  <c r="L2153" i="30"/>
  <c r="O2153" i="30" s="1"/>
  <c r="J2153" i="30"/>
  <c r="M2153" i="30" s="1"/>
  <c r="L1943" i="30"/>
  <c r="O1943" i="30" s="1"/>
  <c r="K1943" i="30"/>
  <c r="N1943" i="30" s="1"/>
  <c r="J1943" i="30"/>
  <c r="M1943" i="30" s="1"/>
  <c r="F1359" i="30"/>
  <c r="I1359" i="30"/>
  <c r="F1810" i="30"/>
  <c r="I1810" i="30"/>
  <c r="I1522" i="30"/>
  <c r="F1522" i="30"/>
  <c r="I1753" i="30"/>
  <c r="F1753" i="30"/>
  <c r="I1275" i="30"/>
  <c r="F1275" i="30"/>
  <c r="F1131" i="30"/>
  <c r="I1131" i="30"/>
  <c r="L1357" i="29"/>
  <c r="N1357" i="29" s="1"/>
  <c r="P1357" i="29" s="1"/>
  <c r="F1357" i="29"/>
  <c r="K1357" i="29"/>
  <c r="M1357" i="29" s="1"/>
  <c r="O1357" i="29" s="1"/>
  <c r="I1447" i="30"/>
  <c r="F1447" i="30"/>
  <c r="K1771" i="30"/>
  <c r="N1771" i="30" s="1"/>
  <c r="J1771" i="30"/>
  <c r="M1771" i="30" s="1"/>
  <c r="L1771" i="30"/>
  <c r="O1771" i="30" s="1"/>
  <c r="J2137" i="29"/>
  <c r="I2137" i="29"/>
  <c r="I2041" i="29"/>
  <c r="J2041" i="29"/>
  <c r="I2185" i="29"/>
  <c r="J2185" i="29"/>
  <c r="I1805" i="30"/>
  <c r="F1805" i="30"/>
  <c r="K1958" i="30"/>
  <c r="N1958" i="30" s="1"/>
  <c r="J1958" i="30"/>
  <c r="M1958" i="30" s="1"/>
  <c r="L1958" i="30"/>
  <c r="O1958" i="30" s="1"/>
  <c r="H2029" i="30"/>
  <c r="H1945" i="30"/>
  <c r="J1993" i="30"/>
  <c r="M1993" i="30" s="1"/>
  <c r="L1993" i="30"/>
  <c r="O1993" i="30" s="1"/>
  <c r="K1993" i="30"/>
  <c r="N1993" i="30" s="1"/>
  <c r="H2196" i="30"/>
  <c r="K2158" i="30"/>
  <c r="N2158" i="30" s="1"/>
  <c r="J2158" i="30"/>
  <c r="M2158" i="30" s="1"/>
  <c r="L2158" i="30"/>
  <c r="O2158" i="30" s="1"/>
  <c r="L1995" i="30"/>
  <c r="O1995" i="30" s="1"/>
  <c r="K1995" i="30"/>
  <c r="N1995" i="30" s="1"/>
  <c r="J1995" i="30"/>
  <c r="M1995" i="30" s="1"/>
  <c r="K1939" i="30"/>
  <c r="N1939" i="30" s="1"/>
  <c r="L1939" i="30"/>
  <c r="O1939" i="30" s="1"/>
  <c r="J1939" i="30"/>
  <c r="M1939" i="30" s="1"/>
  <c r="K1952" i="30"/>
  <c r="N1952" i="30" s="1"/>
  <c r="L1952" i="30"/>
  <c r="O1952" i="30" s="1"/>
  <c r="J1952" i="30"/>
  <c r="M1952" i="30" s="1"/>
  <c r="L1654" i="29"/>
  <c r="N1654" i="29" s="1"/>
  <c r="P1654" i="29" s="1"/>
  <c r="K1654" i="29"/>
  <c r="M1654" i="29" s="1"/>
  <c r="O1654" i="29" s="1"/>
  <c r="F1654" i="29"/>
  <c r="H2151" i="30"/>
  <c r="H2003" i="30"/>
  <c r="I1994" i="29"/>
  <c r="J1994" i="29"/>
  <c r="I2061" i="29"/>
  <c r="J2061" i="29"/>
  <c r="I2113" i="29"/>
  <c r="J2113" i="29"/>
  <c r="L1648" i="29"/>
  <c r="N1648" i="29" s="1"/>
  <c r="P1648" i="29" s="1"/>
  <c r="F1648" i="29"/>
  <c r="K1648" i="29"/>
  <c r="M1648" i="29" s="1"/>
  <c r="O1648" i="29" s="1"/>
  <c r="L1647" i="29"/>
  <c r="N1647" i="29" s="1"/>
  <c r="P1647" i="29" s="1"/>
  <c r="F1647" i="29"/>
  <c r="K1647" i="29"/>
  <c r="M1647" i="29" s="1"/>
  <c r="O1647" i="29" s="1"/>
  <c r="L1359" i="29"/>
  <c r="N1359" i="29" s="1"/>
  <c r="P1359" i="29" s="1"/>
  <c r="F1359" i="29"/>
  <c r="K1359" i="29"/>
  <c r="M1359" i="29" s="1"/>
  <c r="O1359" i="29" s="1"/>
  <c r="L1637" i="29"/>
  <c r="N1637" i="29" s="1"/>
  <c r="P1637" i="29" s="1"/>
  <c r="F1637" i="29"/>
  <c r="K1637" i="29"/>
  <c r="M1637" i="29" s="1"/>
  <c r="O1637" i="29" s="1"/>
  <c r="L1922" i="29"/>
  <c r="N1922" i="29" s="1"/>
  <c r="P1922" i="29" s="1"/>
  <c r="K1922" i="29"/>
  <c r="M1922" i="29" s="1"/>
  <c r="O1922" i="29" s="1"/>
  <c r="F1922" i="29"/>
  <c r="L1628" i="29"/>
  <c r="N1628" i="29" s="1"/>
  <c r="P1628" i="29" s="1"/>
  <c r="K1628" i="29"/>
  <c r="M1628" i="29" s="1"/>
  <c r="O1628" i="29" s="1"/>
  <c r="F1628" i="29"/>
  <c r="L1774" i="29"/>
  <c r="N1774" i="29" s="1"/>
  <c r="P1774" i="29" s="1"/>
  <c r="K1774" i="29"/>
  <c r="M1774" i="29" s="1"/>
  <c r="O1774" i="29" s="1"/>
  <c r="F1774" i="29"/>
  <c r="L1506" i="29"/>
  <c r="N1506" i="29" s="1"/>
  <c r="P1506" i="29" s="1"/>
  <c r="F1506" i="29"/>
  <c r="K1506" i="29"/>
  <c r="M1506" i="29" s="1"/>
  <c r="O1506" i="29" s="1"/>
  <c r="F1809" i="29"/>
  <c r="L1809" i="29"/>
  <c r="N1809" i="29" s="1"/>
  <c r="P1809" i="29" s="1"/>
  <c r="K1809" i="29"/>
  <c r="M1809" i="29" s="1"/>
  <c r="O1809" i="29" s="1"/>
  <c r="K1521" i="29"/>
  <c r="M1521" i="29" s="1"/>
  <c r="O1521" i="29" s="1"/>
  <c r="L1521" i="29"/>
  <c r="N1521" i="29" s="1"/>
  <c r="P1521" i="29" s="1"/>
  <c r="F1521" i="29"/>
  <c r="L1863" i="29"/>
  <c r="N1863" i="29" s="1"/>
  <c r="P1863" i="29" s="1"/>
  <c r="K1863" i="29"/>
  <c r="M1863" i="29" s="1"/>
  <c r="O1863" i="29" s="1"/>
  <c r="F1863" i="29"/>
  <c r="L1297" i="29"/>
  <c r="N1297" i="29" s="1"/>
  <c r="P1297" i="29" s="1"/>
  <c r="F1297" i="29"/>
  <c r="K1297" i="29"/>
  <c r="M1297" i="29" s="1"/>
  <c r="O1297" i="29" s="1"/>
  <c r="L1225" i="29"/>
  <c r="N1225" i="29" s="1"/>
  <c r="P1225" i="29" s="1"/>
  <c r="K1225" i="29"/>
  <c r="M1225" i="29" s="1"/>
  <c r="O1225" i="29" s="1"/>
  <c r="F1225" i="29"/>
  <c r="L1153" i="29"/>
  <c r="N1153" i="29" s="1"/>
  <c r="P1153" i="29" s="1"/>
  <c r="K1153" i="29"/>
  <c r="M1153" i="29" s="1"/>
  <c r="O1153" i="29" s="1"/>
  <c r="F1153" i="29"/>
  <c r="L1583" i="29"/>
  <c r="N1583" i="29" s="1"/>
  <c r="P1583" i="29" s="1"/>
  <c r="F1583" i="29"/>
  <c r="K1583" i="29"/>
  <c r="M1583" i="29" s="1"/>
  <c r="O1583" i="29" s="1"/>
  <c r="L1538" i="29"/>
  <c r="N1538" i="29" s="1"/>
  <c r="P1538" i="29" s="1"/>
  <c r="F1538" i="29"/>
  <c r="K1538" i="29"/>
  <c r="M1538" i="29" s="1"/>
  <c r="O1538" i="29" s="1"/>
  <c r="L1269" i="29"/>
  <c r="N1269" i="29" s="1"/>
  <c r="P1269" i="29" s="1"/>
  <c r="F1269" i="29"/>
  <c r="K1269" i="29"/>
  <c r="M1269" i="29" s="1"/>
  <c r="O1269" i="29" s="1"/>
  <c r="L1292" i="29"/>
  <c r="N1292" i="29" s="1"/>
  <c r="P1292" i="29" s="1"/>
  <c r="F1292" i="29"/>
  <c r="K1292" i="29"/>
  <c r="M1292" i="29" s="1"/>
  <c r="O1292" i="29" s="1"/>
  <c r="F1817" i="29"/>
  <c r="L1817" i="29"/>
  <c r="N1817" i="29" s="1"/>
  <c r="P1817" i="29" s="1"/>
  <c r="K1817" i="29"/>
  <c r="M1817" i="29" s="1"/>
  <c r="O1817" i="29" s="1"/>
  <c r="H1162" i="30"/>
  <c r="H1982" i="30"/>
  <c r="H2064" i="30"/>
  <c r="L2141" i="30"/>
  <c r="O2141" i="30" s="1"/>
  <c r="J2141" i="30"/>
  <c r="M2141" i="30" s="1"/>
  <c r="K2141" i="30"/>
  <c r="N2141" i="30" s="1"/>
  <c r="L1488" i="29"/>
  <c r="N1488" i="29" s="1"/>
  <c r="P1488" i="29" s="1"/>
  <c r="F1488" i="29"/>
  <c r="K1488" i="29"/>
  <c r="M1488" i="29" s="1"/>
  <c r="O1488" i="29" s="1"/>
  <c r="L1872" i="29"/>
  <c r="N1872" i="29" s="1"/>
  <c r="P1872" i="29" s="1"/>
  <c r="K1872" i="29"/>
  <c r="M1872" i="29" s="1"/>
  <c r="O1872" i="29" s="1"/>
  <c r="F1872" i="29"/>
  <c r="L1699" i="29"/>
  <c r="N1699" i="29" s="1"/>
  <c r="P1699" i="29" s="1"/>
  <c r="F1699" i="29"/>
  <c r="K1699" i="29"/>
  <c r="M1699" i="29" s="1"/>
  <c r="O1699" i="29" s="1"/>
  <c r="L1411" i="29"/>
  <c r="N1411" i="29" s="1"/>
  <c r="P1411" i="29" s="1"/>
  <c r="K1411" i="29"/>
  <c r="M1411" i="29" s="1"/>
  <c r="O1411" i="29" s="1"/>
  <c r="F1411" i="29"/>
  <c r="L1356" i="29"/>
  <c r="N1356" i="29" s="1"/>
  <c r="P1356" i="29" s="1"/>
  <c r="F1356" i="29"/>
  <c r="K1356" i="29"/>
  <c r="M1356" i="29" s="1"/>
  <c r="O1356" i="29" s="1"/>
  <c r="L1284" i="29"/>
  <c r="N1284" i="29" s="1"/>
  <c r="P1284" i="29" s="1"/>
  <c r="K1284" i="29"/>
  <c r="M1284" i="29" s="1"/>
  <c r="O1284" i="29" s="1"/>
  <c r="F1284" i="29"/>
  <c r="L1212" i="29"/>
  <c r="N1212" i="29" s="1"/>
  <c r="P1212" i="29" s="1"/>
  <c r="F1212" i="29"/>
  <c r="K1212" i="29"/>
  <c r="M1212" i="29" s="1"/>
  <c r="O1212" i="29" s="1"/>
  <c r="L1140" i="29"/>
  <c r="N1140" i="29" s="1"/>
  <c r="P1140" i="29" s="1"/>
  <c r="K1140" i="29"/>
  <c r="M1140" i="29" s="1"/>
  <c r="O1140" i="29" s="1"/>
  <c r="F1140" i="29"/>
  <c r="L1705" i="29"/>
  <c r="N1705" i="29" s="1"/>
  <c r="P1705" i="29" s="1"/>
  <c r="F1705" i="29"/>
  <c r="K1705" i="29"/>
  <c r="M1705" i="29" s="1"/>
  <c r="O1705" i="29" s="1"/>
  <c r="L1343" i="29"/>
  <c r="N1343" i="29" s="1"/>
  <c r="P1343" i="29" s="1"/>
  <c r="F1343" i="29"/>
  <c r="K1343" i="29"/>
  <c r="M1343" i="29" s="1"/>
  <c r="O1343" i="29" s="1"/>
  <c r="L1211" i="29"/>
  <c r="N1211" i="29" s="1"/>
  <c r="P1211" i="29" s="1"/>
  <c r="F1211" i="29"/>
  <c r="K1211" i="29"/>
  <c r="M1211" i="29" s="1"/>
  <c r="O1211" i="29" s="1"/>
  <c r="L1104" i="29"/>
  <c r="N1104" i="29" s="1"/>
  <c r="F1104" i="29"/>
  <c r="K1104" i="29"/>
  <c r="M1104" i="29" s="1"/>
  <c r="L1282" i="29"/>
  <c r="N1282" i="29" s="1"/>
  <c r="P1282" i="29" s="1"/>
  <c r="K1282" i="29"/>
  <c r="M1282" i="29" s="1"/>
  <c r="O1282" i="29" s="1"/>
  <c r="F1282" i="29"/>
  <c r="L1727" i="29"/>
  <c r="N1727" i="29" s="1"/>
  <c r="P1727" i="29" s="1"/>
  <c r="K1727" i="29"/>
  <c r="M1727" i="29" s="1"/>
  <c r="O1727" i="29" s="1"/>
  <c r="F1727" i="29"/>
  <c r="L1564" i="29"/>
  <c r="N1564" i="29" s="1"/>
  <c r="P1564" i="29" s="1"/>
  <c r="K1564" i="29"/>
  <c r="M1564" i="29" s="1"/>
  <c r="O1564" i="29" s="1"/>
  <c r="F1564" i="29"/>
  <c r="L1409" i="29"/>
  <c r="N1409" i="29" s="1"/>
  <c r="P1409" i="29" s="1"/>
  <c r="K1409" i="29"/>
  <c r="M1409" i="29" s="1"/>
  <c r="O1409" i="29" s="1"/>
  <c r="F1409" i="29"/>
  <c r="L1864" i="29"/>
  <c r="N1864" i="29" s="1"/>
  <c r="P1864" i="29" s="1"/>
  <c r="K1864" i="29"/>
  <c r="M1864" i="29" s="1"/>
  <c r="O1864" i="29" s="1"/>
  <c r="F1864" i="29"/>
  <c r="L1148" i="29"/>
  <c r="N1148" i="29" s="1"/>
  <c r="P1148" i="29" s="1"/>
  <c r="F1148" i="29"/>
  <c r="K1148" i="29"/>
  <c r="M1148" i="29" s="1"/>
  <c r="O1148" i="29" s="1"/>
  <c r="L1481" i="29"/>
  <c r="N1481" i="29" s="1"/>
  <c r="P1481" i="29" s="1"/>
  <c r="K1481" i="29"/>
  <c r="M1481" i="29" s="1"/>
  <c r="O1481" i="29" s="1"/>
  <c r="F1481" i="29"/>
  <c r="J2020" i="29"/>
  <c r="I2020" i="29"/>
  <c r="I1189" i="30"/>
  <c r="F1189" i="30"/>
  <c r="J2106" i="29"/>
  <c r="I2106" i="29"/>
  <c r="K2046" i="30"/>
  <c r="N2046" i="30" s="1"/>
  <c r="L2046" i="30"/>
  <c r="O2046" i="30" s="1"/>
  <c r="J2046" i="30"/>
  <c r="M2046" i="30" s="1"/>
  <c r="H1990" i="30"/>
  <c r="J1983" i="30"/>
  <c r="M1983" i="30" s="1"/>
  <c r="K1983" i="30"/>
  <c r="N1983" i="30" s="1"/>
  <c r="L1983" i="30"/>
  <c r="O1983" i="30" s="1"/>
  <c r="J2191" i="30"/>
  <c r="M2191" i="30" s="1"/>
  <c r="L2191" i="30"/>
  <c r="O2191" i="30" s="1"/>
  <c r="K2191" i="30"/>
  <c r="N2191" i="30" s="1"/>
  <c r="H2015" i="30"/>
  <c r="H1739" i="30"/>
  <c r="I1597" i="30"/>
  <c r="F1597" i="30"/>
  <c r="I1590" i="30"/>
  <c r="F1590" i="30"/>
  <c r="I1820" i="30"/>
  <c r="F1820" i="30"/>
  <c r="I1532" i="30"/>
  <c r="F1532" i="30"/>
  <c r="I1869" i="30"/>
  <c r="F1869" i="30"/>
  <c r="F1475" i="30"/>
  <c r="I1475" i="30"/>
  <c r="I1827" i="30"/>
  <c r="F1827" i="30"/>
  <c r="F1401" i="30"/>
  <c r="I1401" i="30"/>
  <c r="F1464" i="30"/>
  <c r="I1464" i="30"/>
  <c r="F1282" i="30"/>
  <c r="I1282" i="30"/>
  <c r="I1738" i="30"/>
  <c r="F1738" i="30"/>
  <c r="F1233" i="30"/>
  <c r="I1233" i="30"/>
  <c r="I1630" i="30"/>
  <c r="F1630" i="30"/>
  <c r="I1445" i="30"/>
  <c r="I1280" i="30"/>
  <c r="F1280" i="30"/>
  <c r="F1207" i="30"/>
  <c r="I1207" i="30"/>
  <c r="I1250" i="30"/>
  <c r="H2188" i="30"/>
  <c r="L2126" i="30"/>
  <c r="O2126" i="30" s="1"/>
  <c r="J2126" i="30"/>
  <c r="M2126" i="30" s="1"/>
  <c r="K2126" i="30"/>
  <c r="N2126" i="30" s="1"/>
  <c r="L2065" i="30"/>
  <c r="O2065" i="30" s="1"/>
  <c r="K2065" i="30"/>
  <c r="N2065" i="30" s="1"/>
  <c r="J2065" i="30"/>
  <c r="M2065" i="30" s="1"/>
  <c r="J2057" i="30"/>
  <c r="M2057" i="30" s="1"/>
  <c r="K2057" i="30"/>
  <c r="N2057" i="30" s="1"/>
  <c r="L2057" i="30"/>
  <c r="O2057" i="30" s="1"/>
  <c r="J1978" i="30"/>
  <c r="M1978" i="30" s="1"/>
  <c r="L1978" i="30"/>
  <c r="O1978" i="30" s="1"/>
  <c r="K1978" i="30"/>
  <c r="N1978" i="30" s="1"/>
  <c r="J2115" i="30"/>
  <c r="M2115" i="30" s="1"/>
  <c r="L2115" i="30"/>
  <c r="O2115" i="30" s="1"/>
  <c r="K2115" i="30"/>
  <c r="N2115" i="30" s="1"/>
  <c r="I2035" i="29"/>
  <c r="J2035" i="29"/>
  <c r="J2012" i="29"/>
  <c r="I2012" i="29"/>
  <c r="I1740" i="29"/>
  <c r="J1740" i="29"/>
  <c r="I2158" i="29"/>
  <c r="J2158" i="29"/>
  <c r="J2128" i="29"/>
  <c r="I2128" i="29"/>
  <c r="F1857" i="30"/>
  <c r="I1857" i="30"/>
  <c r="I1383" i="30"/>
  <c r="F1383" i="30"/>
  <c r="I1709" i="30"/>
  <c r="F1709" i="30"/>
  <c r="I1498" i="30"/>
  <c r="F1498" i="30"/>
  <c r="I1269" i="30"/>
  <c r="F1269" i="30"/>
  <c r="F1365" i="30"/>
  <c r="I1365" i="30"/>
  <c r="F1393" i="30"/>
  <c r="I1393" i="30"/>
  <c r="I1184" i="30"/>
  <c r="F1184" i="30"/>
  <c r="I1183" i="30"/>
  <c r="F1183" i="30"/>
  <c r="K1544" i="29"/>
  <c r="M1544" i="29" s="1"/>
  <c r="O1544" i="29" s="1"/>
  <c r="L1544" i="29"/>
  <c r="N1544" i="29" s="1"/>
  <c r="P1544" i="29" s="1"/>
  <c r="F1544" i="29"/>
  <c r="I2189" i="29"/>
  <c r="J2189" i="29"/>
  <c r="J2127" i="29"/>
  <c r="I2127" i="29"/>
  <c r="I2066" i="29"/>
  <c r="J2066" i="29"/>
  <c r="H1793" i="30"/>
  <c r="J1979" i="29"/>
  <c r="I1979" i="29"/>
  <c r="H2107" i="30"/>
  <c r="L1429" i="29"/>
  <c r="N1429" i="29" s="1"/>
  <c r="P1429" i="29" s="1"/>
  <c r="F1429" i="29"/>
  <c r="K1429" i="29"/>
  <c r="M1429" i="29" s="1"/>
  <c r="O1429" i="29" s="1"/>
  <c r="L1553" i="29"/>
  <c r="N1553" i="29" s="1"/>
  <c r="P1553" i="29" s="1"/>
  <c r="K1553" i="29"/>
  <c r="M1553" i="29" s="1"/>
  <c r="O1553" i="29" s="1"/>
  <c r="F1553" i="29"/>
  <c r="L1888" i="29"/>
  <c r="N1888" i="29" s="1"/>
  <c r="P1888" i="29" s="1"/>
  <c r="K1888" i="29"/>
  <c r="M1888" i="29" s="1"/>
  <c r="O1888" i="29" s="1"/>
  <c r="F1888" i="29"/>
  <c r="F1244" i="29"/>
  <c r="K1244" i="29"/>
  <c r="M1244" i="29" s="1"/>
  <c r="O1244" i="29" s="1"/>
  <c r="L1244" i="29"/>
  <c r="N1244" i="29" s="1"/>
  <c r="P1244" i="29" s="1"/>
  <c r="L1202" i="29"/>
  <c r="N1202" i="29" s="1"/>
  <c r="P1202" i="29" s="1"/>
  <c r="K1202" i="29"/>
  <c r="M1202" i="29" s="1"/>
  <c r="O1202" i="29" s="1"/>
  <c r="F1202" i="29"/>
  <c r="H2119" i="30"/>
  <c r="H1963" i="30"/>
  <c r="J1932" i="30"/>
  <c r="M1932" i="30" s="1"/>
  <c r="L1932" i="30"/>
  <c r="O1932" i="30" s="1"/>
  <c r="K1932" i="30"/>
  <c r="N1932" i="30" s="1"/>
  <c r="I2002" i="29"/>
  <c r="J2002" i="29"/>
  <c r="F1671" i="30"/>
  <c r="I1671" i="30"/>
  <c r="F1375" i="30"/>
  <c r="I1375" i="30"/>
  <c r="I1394" i="30"/>
  <c r="F1394" i="30"/>
  <c r="J1987" i="29"/>
  <c r="I1987" i="29"/>
  <c r="F1170" i="30"/>
  <c r="I1170" i="30"/>
  <c r="H2048" i="30"/>
  <c r="H1989" i="30"/>
  <c r="H2147" i="30"/>
  <c r="J2132" i="29"/>
  <c r="I2132" i="29"/>
  <c r="I2096" i="29"/>
  <c r="J2096" i="29"/>
  <c r="I1958" i="29"/>
  <c r="J1958" i="29"/>
  <c r="I1430" i="30"/>
  <c r="F1430" i="30"/>
  <c r="I1603" i="30"/>
  <c r="F1603" i="30"/>
  <c r="I1832" i="30"/>
  <c r="F1832" i="30"/>
  <c r="I1158" i="30"/>
  <c r="F1158" i="30"/>
  <c r="F1169" i="30"/>
  <c r="I1169" i="30"/>
  <c r="L1884" i="29"/>
  <c r="N1884" i="29" s="1"/>
  <c r="P1884" i="29" s="1"/>
  <c r="K1884" i="29"/>
  <c r="M1884" i="29" s="1"/>
  <c r="O1884" i="29" s="1"/>
  <c r="F1884" i="29"/>
  <c r="F1298" i="30"/>
  <c r="I1298" i="30"/>
  <c r="J1979" i="30"/>
  <c r="M1979" i="30" s="1"/>
  <c r="K1979" i="30"/>
  <c r="N1979" i="30" s="1"/>
  <c r="L1979" i="30"/>
  <c r="O1979" i="30" s="1"/>
  <c r="H2069" i="30"/>
  <c r="I2163" i="29"/>
  <c r="J2163" i="29"/>
  <c r="I1518" i="30"/>
  <c r="F1518" i="30"/>
  <c r="I1453" i="30"/>
  <c r="F1453" i="30"/>
  <c r="I1425" i="30"/>
  <c r="F1425" i="30"/>
  <c r="I1348" i="30"/>
  <c r="F1348" i="30"/>
  <c r="F1132" i="30"/>
  <c r="I1132" i="30"/>
  <c r="I1167" i="30"/>
  <c r="F1167" i="30"/>
  <c r="F1345" i="30"/>
  <c r="I1345" i="30"/>
  <c r="J2099" i="30"/>
  <c r="M2099" i="30" s="1"/>
  <c r="K2099" i="30"/>
  <c r="N2099" i="30" s="1"/>
  <c r="L2099" i="30"/>
  <c r="O2099" i="30" s="1"/>
  <c r="H1943" i="30"/>
  <c r="H2185" i="30"/>
  <c r="I1661" i="30"/>
  <c r="F1661" i="30"/>
  <c r="I1914" i="30"/>
  <c r="F1914" i="30"/>
  <c r="J2169" i="30"/>
  <c r="M2169" i="30" s="1"/>
  <c r="L2169" i="30"/>
  <c r="O2169" i="30" s="1"/>
  <c r="K2169" i="30"/>
  <c r="N2169" i="30" s="1"/>
  <c r="J2032" i="30"/>
  <c r="M2032" i="30" s="1"/>
  <c r="L2032" i="30"/>
  <c r="O2032" i="30" s="1"/>
  <c r="K2032" i="30"/>
  <c r="N2032" i="30" s="1"/>
  <c r="L1407" i="29"/>
  <c r="N1407" i="29" s="1"/>
  <c r="P1407" i="29" s="1"/>
  <c r="F1407" i="29"/>
  <c r="K1407" i="29"/>
  <c r="M1407" i="29" s="1"/>
  <c r="O1407" i="29" s="1"/>
  <c r="L1397" i="29"/>
  <c r="N1397" i="29" s="1"/>
  <c r="P1397" i="29" s="1"/>
  <c r="K1397" i="29"/>
  <c r="M1397" i="29" s="1"/>
  <c r="O1397" i="29" s="1"/>
  <c r="F1397" i="29"/>
  <c r="K1388" i="29"/>
  <c r="M1388" i="29" s="1"/>
  <c r="O1388" i="29" s="1"/>
  <c r="L1388" i="29"/>
  <c r="N1388" i="29" s="1"/>
  <c r="P1388" i="29" s="1"/>
  <c r="F1388" i="29"/>
  <c r="F1569" i="29"/>
  <c r="L1569" i="29"/>
  <c r="N1569" i="29" s="1"/>
  <c r="P1569" i="29" s="1"/>
  <c r="K1569" i="29"/>
  <c r="M1569" i="29" s="1"/>
  <c r="O1569" i="29" s="1"/>
  <c r="L1237" i="29"/>
  <c r="N1237" i="29" s="1"/>
  <c r="P1237" i="29" s="1"/>
  <c r="F1237" i="29"/>
  <c r="K1237" i="29"/>
  <c r="M1237" i="29" s="1"/>
  <c r="O1237" i="29" s="1"/>
  <c r="L1823" i="29"/>
  <c r="N1823" i="29" s="1"/>
  <c r="P1823" i="29" s="1"/>
  <c r="F1823" i="29"/>
  <c r="K1823" i="29"/>
  <c r="M1823" i="29" s="1"/>
  <c r="O1823" i="29" s="1"/>
  <c r="L1792" i="29"/>
  <c r="N1792" i="29" s="1"/>
  <c r="P1792" i="29" s="1"/>
  <c r="K1792" i="29"/>
  <c r="M1792" i="29" s="1"/>
  <c r="O1792" i="29" s="1"/>
  <c r="F1792" i="29"/>
  <c r="L1610" i="29"/>
  <c r="N1610" i="29" s="1"/>
  <c r="P1610" i="29" s="1"/>
  <c r="K1610" i="29"/>
  <c r="M1610" i="29" s="1"/>
  <c r="O1610" i="29" s="1"/>
  <c r="F1610" i="29"/>
  <c r="J2008" i="29"/>
  <c r="I2008" i="29"/>
  <c r="L1536" i="29"/>
  <c r="N1536" i="29" s="1"/>
  <c r="P1536" i="29" s="1"/>
  <c r="K1536" i="29"/>
  <c r="M1536" i="29" s="1"/>
  <c r="O1536" i="29" s="1"/>
  <c r="F1536" i="29"/>
  <c r="L1861" i="29"/>
  <c r="N1861" i="29" s="1"/>
  <c r="P1861" i="29" s="1"/>
  <c r="F1861" i="29"/>
  <c r="K1861" i="29"/>
  <c r="M1861" i="29" s="1"/>
  <c r="O1861" i="29" s="1"/>
  <c r="L1801" i="29"/>
  <c r="N1801" i="29" s="1"/>
  <c r="P1801" i="29" s="1"/>
  <c r="K1801" i="29"/>
  <c r="M1801" i="29" s="1"/>
  <c r="O1801" i="29" s="1"/>
  <c r="F1801" i="29"/>
  <c r="L1306" i="29"/>
  <c r="N1306" i="29" s="1"/>
  <c r="P1306" i="29" s="1"/>
  <c r="K1306" i="29"/>
  <c r="M1306" i="29" s="1"/>
  <c r="O1306" i="29" s="1"/>
  <c r="F1306" i="29"/>
  <c r="H2018" i="30"/>
  <c r="F1580" i="30"/>
  <c r="I1580" i="30"/>
  <c r="I1493" i="30"/>
  <c r="F1493" i="30"/>
  <c r="I1306" i="30"/>
  <c r="F1565" i="30"/>
  <c r="I1565" i="30"/>
  <c r="F1267" i="30"/>
  <c r="I1267" i="30"/>
  <c r="L2050" i="30"/>
  <c r="O2050" i="30" s="1"/>
  <c r="K2050" i="30"/>
  <c r="N2050" i="30" s="1"/>
  <c r="J2050" i="30"/>
  <c r="M2050" i="30" s="1"/>
  <c r="L2102" i="30"/>
  <c r="O2102" i="30" s="1"/>
  <c r="K2102" i="30"/>
  <c r="N2102" i="30" s="1"/>
  <c r="J2102" i="30"/>
  <c r="M2102" i="30" s="1"/>
  <c r="H2178" i="30"/>
  <c r="H1679" i="30"/>
  <c r="J1713" i="30"/>
  <c r="M1713" i="30" s="1"/>
  <c r="L1713" i="30"/>
  <c r="O1713" i="30" s="1"/>
  <c r="K1713" i="30"/>
  <c r="N1713" i="30" s="1"/>
  <c r="F1431" i="30"/>
  <c r="I1431" i="30"/>
  <c r="I1633" i="30"/>
  <c r="F1633" i="30"/>
  <c r="L2073" i="30"/>
  <c r="O2073" i="30" s="1"/>
  <c r="J2073" i="30"/>
  <c r="M2073" i="30" s="1"/>
  <c r="K2073" i="30"/>
  <c r="N2073" i="30" s="1"/>
  <c r="J2174" i="30"/>
  <c r="M2174" i="30" s="1"/>
  <c r="K2174" i="30"/>
  <c r="N2174" i="30" s="1"/>
  <c r="L2174" i="30"/>
  <c r="O2174" i="30" s="1"/>
  <c r="H1940" i="30"/>
  <c r="L1745" i="30"/>
  <c r="O1745" i="30" s="1"/>
  <c r="J1745" i="30"/>
  <c r="M1745" i="30" s="1"/>
  <c r="K1745" i="30"/>
  <c r="N1745" i="30" s="1"/>
  <c r="H2063" i="30"/>
  <c r="J2052" i="29"/>
  <c r="I2052" i="29"/>
  <c r="J2195" i="29"/>
  <c r="I2195" i="29"/>
  <c r="I2090" i="29"/>
  <c r="J2090" i="29"/>
  <c r="I1995" i="29"/>
  <c r="J1995" i="29"/>
  <c r="I1933" i="29"/>
  <c r="J1933" i="29"/>
  <c r="I1666" i="29"/>
  <c r="J1666" i="29"/>
  <c r="L1623" i="29"/>
  <c r="N1623" i="29" s="1"/>
  <c r="P1623" i="29" s="1"/>
  <c r="F1623" i="29"/>
  <c r="K1623" i="29"/>
  <c r="M1623" i="29" s="1"/>
  <c r="O1623" i="29" s="1"/>
  <c r="L1853" i="29"/>
  <c r="N1853" i="29" s="1"/>
  <c r="P1853" i="29" s="1"/>
  <c r="F1853" i="29"/>
  <c r="K1853" i="29"/>
  <c r="M1853" i="29" s="1"/>
  <c r="O1853" i="29" s="1"/>
  <c r="L1565" i="29"/>
  <c r="N1565" i="29" s="1"/>
  <c r="P1565" i="29" s="1"/>
  <c r="F1565" i="29"/>
  <c r="K1565" i="29"/>
  <c r="M1565" i="29" s="1"/>
  <c r="O1565" i="29" s="1"/>
  <c r="L1886" i="29"/>
  <c r="N1886" i="29" s="1"/>
  <c r="P1886" i="29" s="1"/>
  <c r="F1886" i="29"/>
  <c r="K1886" i="29"/>
  <c r="M1886" i="29" s="1"/>
  <c r="O1886" i="29" s="1"/>
  <c r="L1508" i="29"/>
  <c r="N1508" i="29" s="1"/>
  <c r="P1508" i="29" s="1"/>
  <c r="F1508" i="29"/>
  <c r="K1508" i="29"/>
  <c r="M1508" i="29" s="1"/>
  <c r="O1508" i="29" s="1"/>
  <c r="L1764" i="29"/>
  <c r="N1764" i="29" s="1"/>
  <c r="P1764" i="29" s="1"/>
  <c r="F1764" i="29"/>
  <c r="K1764" i="29"/>
  <c r="M1764" i="29" s="1"/>
  <c r="O1764" i="29" s="1"/>
  <c r="L1434" i="29"/>
  <c r="N1434" i="29" s="1"/>
  <c r="P1434" i="29" s="1"/>
  <c r="F1434" i="29"/>
  <c r="K1434" i="29"/>
  <c r="M1434" i="29" s="1"/>
  <c r="O1434" i="29" s="1"/>
  <c r="L1737" i="29"/>
  <c r="N1737" i="29" s="1"/>
  <c r="P1737" i="29" s="1"/>
  <c r="F1737" i="29"/>
  <c r="K1737" i="29"/>
  <c r="M1737" i="29" s="1"/>
  <c r="O1737" i="29" s="1"/>
  <c r="L1449" i="29"/>
  <c r="N1449" i="29" s="1"/>
  <c r="P1449" i="29" s="1"/>
  <c r="K1449" i="29"/>
  <c r="M1449" i="29" s="1"/>
  <c r="O1449" i="29" s="1"/>
  <c r="F1449" i="29"/>
  <c r="L1351" i="29"/>
  <c r="N1351" i="29" s="1"/>
  <c r="P1351" i="29" s="1"/>
  <c r="F1351" i="29"/>
  <c r="K1351" i="29"/>
  <c r="M1351" i="29" s="1"/>
  <c r="O1351" i="29" s="1"/>
  <c r="L1279" i="29"/>
  <c r="N1279" i="29" s="1"/>
  <c r="P1279" i="29" s="1"/>
  <c r="F1279" i="29"/>
  <c r="K1279" i="29"/>
  <c r="M1279" i="29" s="1"/>
  <c r="O1279" i="29" s="1"/>
  <c r="L1207" i="29"/>
  <c r="N1207" i="29" s="1"/>
  <c r="P1207" i="29" s="1"/>
  <c r="F1207" i="29"/>
  <c r="K1207" i="29"/>
  <c r="M1207" i="29" s="1"/>
  <c r="O1207" i="29" s="1"/>
  <c r="L1135" i="29"/>
  <c r="N1135" i="29" s="1"/>
  <c r="P1135" i="29" s="1"/>
  <c r="F1135" i="29"/>
  <c r="K1135" i="29"/>
  <c r="M1135" i="29" s="1"/>
  <c r="O1135" i="29" s="1"/>
  <c r="L1675" i="29"/>
  <c r="N1675" i="29" s="1"/>
  <c r="P1675" i="29" s="1"/>
  <c r="K1675" i="29"/>
  <c r="M1675" i="29" s="1"/>
  <c r="O1675" i="29" s="1"/>
  <c r="F1675" i="29"/>
  <c r="L1873" i="29"/>
  <c r="N1873" i="29" s="1"/>
  <c r="P1873" i="29" s="1"/>
  <c r="F1873" i="29"/>
  <c r="K1873" i="29"/>
  <c r="M1873" i="29" s="1"/>
  <c r="O1873" i="29" s="1"/>
  <c r="L1254" i="29"/>
  <c r="N1254" i="29" s="1"/>
  <c r="P1254" i="29" s="1"/>
  <c r="K1254" i="29"/>
  <c r="M1254" i="29" s="1"/>
  <c r="O1254" i="29" s="1"/>
  <c r="F1254" i="29"/>
  <c r="L1122" i="29"/>
  <c r="N1122" i="29" s="1"/>
  <c r="P1122" i="29" s="1"/>
  <c r="F1122" i="29"/>
  <c r="K1122" i="29"/>
  <c r="M1122" i="29" s="1"/>
  <c r="O1122" i="29" s="1"/>
  <c r="L1607" i="29"/>
  <c r="N1607" i="29" s="1"/>
  <c r="P1607" i="29" s="1"/>
  <c r="F1607" i="29"/>
  <c r="K1607" i="29"/>
  <c r="M1607" i="29" s="1"/>
  <c r="O1607" i="29" s="1"/>
  <c r="L1588" i="29"/>
  <c r="N1588" i="29" s="1"/>
  <c r="P1588" i="29" s="1"/>
  <c r="F1588" i="29"/>
  <c r="K1588" i="29"/>
  <c r="M1588" i="29" s="1"/>
  <c r="O1588" i="29" s="1"/>
  <c r="K1323" i="29"/>
  <c r="M1323" i="29" s="1"/>
  <c r="O1323" i="29" s="1"/>
  <c r="L1323" i="29"/>
  <c r="N1323" i="29" s="1"/>
  <c r="P1323" i="29" s="1"/>
  <c r="F1323" i="29"/>
  <c r="I1399" i="30"/>
  <c r="F1399" i="30"/>
  <c r="J2181" i="29"/>
  <c r="I2181" i="29"/>
  <c r="I1990" i="29"/>
  <c r="J1990" i="29"/>
  <c r="I2073" i="29"/>
  <c r="J2073" i="29"/>
  <c r="I2036" i="29"/>
  <c r="J2036" i="29"/>
  <c r="J2148" i="29"/>
  <c r="I2148" i="29"/>
  <c r="J1778" i="29"/>
  <c r="I1778" i="29"/>
  <c r="H2075" i="30"/>
  <c r="F1511" i="30"/>
  <c r="I1511" i="30"/>
  <c r="F1859" i="30"/>
  <c r="I1859" i="30"/>
  <c r="I1747" i="30"/>
  <c r="I1241" i="30"/>
  <c r="F1241" i="30"/>
  <c r="L1518" i="29"/>
  <c r="N1518" i="29" s="1"/>
  <c r="P1518" i="29" s="1"/>
  <c r="F1518" i="29"/>
  <c r="K1518" i="29"/>
  <c r="M1518" i="29" s="1"/>
  <c r="O1518" i="29" s="1"/>
  <c r="L1550" i="29"/>
  <c r="N1550" i="29" s="1"/>
  <c r="P1550" i="29" s="1"/>
  <c r="F1550" i="29"/>
  <c r="K1550" i="29"/>
  <c r="M1550" i="29" s="1"/>
  <c r="O1550" i="29" s="1"/>
  <c r="L1143" i="29"/>
  <c r="N1143" i="29" s="1"/>
  <c r="P1143" i="29" s="1"/>
  <c r="K1143" i="29"/>
  <c r="M1143" i="29" s="1"/>
  <c r="O1143" i="29" s="1"/>
  <c r="F1143" i="29"/>
  <c r="I1129" i="30"/>
  <c r="F1129" i="30"/>
  <c r="H2087" i="30"/>
  <c r="L1942" i="30"/>
  <c r="O1942" i="30" s="1"/>
  <c r="K1942" i="30"/>
  <c r="N1942" i="30" s="1"/>
  <c r="J1942" i="30"/>
  <c r="M1942" i="30" s="1"/>
  <c r="H1974" i="30"/>
  <c r="H2093" i="30"/>
  <c r="H2118" i="30"/>
  <c r="H1946" i="30"/>
  <c r="I2139" i="29"/>
  <c r="J2139" i="29"/>
  <c r="L1711" i="29"/>
  <c r="N1711" i="29" s="1"/>
  <c r="P1711" i="29" s="1"/>
  <c r="K1711" i="29"/>
  <c r="M1711" i="29" s="1"/>
  <c r="O1711" i="29" s="1"/>
  <c r="F1711" i="29"/>
  <c r="L1423" i="29"/>
  <c r="N1423" i="29" s="1"/>
  <c r="P1423" i="29" s="1"/>
  <c r="K1423" i="29"/>
  <c r="M1423" i="29" s="1"/>
  <c r="O1423" i="29" s="1"/>
  <c r="F1423" i="29"/>
  <c r="L1653" i="29"/>
  <c r="N1653" i="29" s="1"/>
  <c r="P1653" i="29" s="1"/>
  <c r="K1653" i="29"/>
  <c r="M1653" i="29" s="1"/>
  <c r="O1653" i="29" s="1"/>
  <c r="F1653" i="29"/>
  <c r="L1365" i="29"/>
  <c r="N1365" i="29" s="1"/>
  <c r="P1365" i="29" s="1"/>
  <c r="F1365" i="29"/>
  <c r="K1365" i="29"/>
  <c r="M1365" i="29" s="1"/>
  <c r="O1365" i="29" s="1"/>
  <c r="L1644" i="29"/>
  <c r="N1644" i="29" s="1"/>
  <c r="P1644" i="29" s="1"/>
  <c r="F1644" i="29"/>
  <c r="K1644" i="29"/>
  <c r="M1644" i="29" s="1"/>
  <c r="O1644" i="29" s="1"/>
  <c r="L1844" i="29"/>
  <c r="N1844" i="29" s="1"/>
  <c r="P1844" i="29" s="1"/>
  <c r="K1844" i="29"/>
  <c r="M1844" i="29" s="1"/>
  <c r="O1844" i="29" s="1"/>
  <c r="F1844" i="29"/>
  <c r="K1618" i="29"/>
  <c r="M1618" i="29" s="1"/>
  <c r="O1618" i="29" s="1"/>
  <c r="L1618" i="29"/>
  <c r="N1618" i="29" s="1"/>
  <c r="P1618" i="29" s="1"/>
  <c r="F1618" i="29"/>
  <c r="L1770" i="29"/>
  <c r="N1770" i="29" s="1"/>
  <c r="P1770" i="29" s="1"/>
  <c r="F1770" i="29"/>
  <c r="K1770" i="29"/>
  <c r="M1770" i="29" s="1"/>
  <c r="O1770" i="29" s="1"/>
  <c r="L1633" i="29"/>
  <c r="N1633" i="29" s="1"/>
  <c r="P1633" i="29" s="1"/>
  <c r="K1633" i="29"/>
  <c r="M1633" i="29" s="1"/>
  <c r="O1633" i="29" s="1"/>
  <c r="F1633" i="29"/>
  <c r="L1919" i="29"/>
  <c r="N1919" i="29" s="1"/>
  <c r="P1919" i="29" s="1"/>
  <c r="K1919" i="29"/>
  <c r="M1919" i="29" s="1"/>
  <c r="O1919" i="29" s="1"/>
  <c r="F1919" i="29"/>
  <c r="L1325" i="29"/>
  <c r="N1325" i="29" s="1"/>
  <c r="P1325" i="29" s="1"/>
  <c r="F1325" i="29"/>
  <c r="K1325" i="29"/>
  <c r="M1325" i="29" s="1"/>
  <c r="O1325" i="29" s="1"/>
  <c r="L1253" i="29"/>
  <c r="N1253" i="29" s="1"/>
  <c r="P1253" i="29" s="1"/>
  <c r="F1253" i="29"/>
  <c r="K1253" i="29"/>
  <c r="M1253" i="29" s="1"/>
  <c r="O1253" i="29" s="1"/>
  <c r="K1181" i="29"/>
  <c r="M1181" i="29" s="1"/>
  <c r="O1181" i="29" s="1"/>
  <c r="L1181" i="29"/>
  <c r="N1181" i="29" s="1"/>
  <c r="P1181" i="29" s="1"/>
  <c r="F1181" i="29"/>
  <c r="L1110" i="29"/>
  <c r="N1110" i="29" s="1"/>
  <c r="P1110" i="29" s="1"/>
  <c r="F1110" i="29"/>
  <c r="K1110" i="29"/>
  <c r="M1110" i="29" s="1"/>
  <c r="O1110" i="29" s="1"/>
  <c r="L1264" i="29"/>
  <c r="N1264" i="29" s="1"/>
  <c r="P1264" i="29" s="1"/>
  <c r="K1264" i="29"/>
  <c r="M1264" i="29" s="1"/>
  <c r="O1264" i="29" s="1"/>
  <c r="F1264" i="29"/>
  <c r="H1729" i="30"/>
  <c r="I1539" i="30"/>
  <c r="F1539" i="30"/>
  <c r="H2136" i="30"/>
  <c r="L2040" i="30"/>
  <c r="O2040" i="30" s="1"/>
  <c r="J2040" i="30"/>
  <c r="M2040" i="30" s="1"/>
  <c r="K2040" i="30"/>
  <c r="N2040" i="30" s="1"/>
  <c r="K2190" i="30"/>
  <c r="N2190" i="30" s="1"/>
  <c r="J2190" i="30"/>
  <c r="M2190" i="30" s="1"/>
  <c r="L2190" i="30"/>
  <c r="O2190" i="30" s="1"/>
  <c r="I1698" i="29"/>
  <c r="J1698" i="29"/>
  <c r="H2017" i="30"/>
  <c r="H1947" i="30"/>
  <c r="I1961" i="29"/>
  <c r="J1961" i="29"/>
  <c r="J1943" i="29"/>
  <c r="I1943" i="29"/>
  <c r="I1975" i="29"/>
  <c r="J1975" i="29"/>
  <c r="J2013" i="29"/>
  <c r="I2013" i="29"/>
  <c r="L1600" i="29"/>
  <c r="N1600" i="29" s="1"/>
  <c r="P1600" i="29" s="1"/>
  <c r="K1600" i="29"/>
  <c r="M1600" i="29" s="1"/>
  <c r="O1600" i="29" s="1"/>
  <c r="F1600" i="29"/>
  <c r="L1670" i="29"/>
  <c r="N1670" i="29" s="1"/>
  <c r="P1670" i="29" s="1"/>
  <c r="K1670" i="29"/>
  <c r="M1670" i="29" s="1"/>
  <c r="O1670" i="29" s="1"/>
  <c r="F1670" i="29"/>
  <c r="L1763" i="29"/>
  <c r="N1763" i="29" s="1"/>
  <c r="P1763" i="29" s="1"/>
  <c r="F1763" i="29"/>
  <c r="K1763" i="29"/>
  <c r="M1763" i="29" s="1"/>
  <c r="O1763" i="29" s="1"/>
  <c r="L1475" i="29"/>
  <c r="N1475" i="29" s="1"/>
  <c r="P1475" i="29" s="1"/>
  <c r="F1475" i="29"/>
  <c r="K1475" i="29"/>
  <c r="M1475" i="29" s="1"/>
  <c r="O1475" i="29" s="1"/>
  <c r="L1893" i="29"/>
  <c r="N1893" i="29" s="1"/>
  <c r="P1893" i="29" s="1"/>
  <c r="K1893" i="29"/>
  <c r="M1893" i="29" s="1"/>
  <c r="O1893" i="29" s="1"/>
  <c r="F1893" i="29"/>
  <c r="L1252" i="29"/>
  <c r="N1252" i="29" s="1"/>
  <c r="P1252" i="29" s="1"/>
  <c r="K1252" i="29"/>
  <c r="M1252" i="29" s="1"/>
  <c r="O1252" i="29" s="1"/>
  <c r="F1252" i="29"/>
  <c r="L1108" i="29"/>
  <c r="N1108" i="29" s="1"/>
  <c r="P1108" i="29" s="1"/>
  <c r="F1108" i="29"/>
  <c r="K1108" i="29"/>
  <c r="M1108" i="29" s="1"/>
  <c r="O1108" i="29" s="1"/>
  <c r="H1933" i="30"/>
  <c r="I1356" i="30"/>
  <c r="F1356" i="30"/>
  <c r="L1803" i="29"/>
  <c r="N1803" i="29" s="1"/>
  <c r="P1803" i="29" s="1"/>
  <c r="K1803" i="29"/>
  <c r="M1803" i="29" s="1"/>
  <c r="O1803" i="29" s="1"/>
  <c r="F1803" i="29"/>
  <c r="L1889" i="29"/>
  <c r="N1889" i="29" s="1"/>
  <c r="P1889" i="29" s="1"/>
  <c r="K1889" i="29"/>
  <c r="M1889" i="29" s="1"/>
  <c r="O1889" i="29" s="1"/>
  <c r="F1889" i="29"/>
  <c r="H1958" i="30"/>
  <c r="K2029" i="30"/>
  <c r="N2029" i="30" s="1"/>
  <c r="J2029" i="30"/>
  <c r="M2029" i="30" s="1"/>
  <c r="L2029" i="30"/>
  <c r="O2029" i="30" s="1"/>
  <c r="K1945" i="30"/>
  <c r="N1945" i="30" s="1"/>
  <c r="J1945" i="30"/>
  <c r="M1945" i="30" s="1"/>
  <c r="L1945" i="30"/>
  <c r="O1945" i="30" s="1"/>
  <c r="H1993" i="30"/>
  <c r="H2158" i="30"/>
  <c r="H1995" i="30"/>
  <c r="H1939" i="30"/>
  <c r="H1952" i="30"/>
  <c r="I1653" i="30"/>
  <c r="F1653" i="30"/>
  <c r="H2132" i="30"/>
  <c r="H2007" i="30"/>
  <c r="L1926" i="30"/>
  <c r="O1926" i="30" s="1"/>
  <c r="K1926" i="30"/>
  <c r="N1926" i="30" s="1"/>
  <c r="J1926" i="30"/>
  <c r="M1926" i="30" s="1"/>
  <c r="H2090" i="30"/>
  <c r="L1927" i="30"/>
  <c r="O1927" i="30" s="1"/>
  <c r="K1927" i="30"/>
  <c r="N1927" i="30" s="1"/>
  <c r="J1927" i="30"/>
  <c r="M1927" i="30" s="1"/>
  <c r="J2170" i="29"/>
  <c r="I2170" i="29"/>
  <c r="I2092" i="29"/>
  <c r="J2092" i="29"/>
  <c r="F1688" i="30"/>
  <c r="I1647" i="30"/>
  <c r="F1647" i="30"/>
  <c r="I1646" i="30"/>
  <c r="F1646" i="30"/>
  <c r="F1358" i="30"/>
  <c r="I1358" i="30"/>
  <c r="I1636" i="30"/>
  <c r="F1636" i="30"/>
  <c r="I1921" i="30"/>
  <c r="F1921" i="30"/>
  <c r="F1627" i="30"/>
  <c r="I1627" i="30"/>
  <c r="F1773" i="30"/>
  <c r="I1773" i="30"/>
  <c r="I1505" i="30"/>
  <c r="F1505" i="30"/>
  <c r="F1808" i="30"/>
  <c r="I1808" i="30"/>
  <c r="F1520" i="30"/>
  <c r="I1520" i="30"/>
  <c r="F1862" i="30"/>
  <c r="I1862" i="30"/>
  <c r="F1296" i="30"/>
  <c r="I1296" i="30"/>
  <c r="I1224" i="30"/>
  <c r="F1224" i="30"/>
  <c r="I1152" i="30"/>
  <c r="F1152" i="30"/>
  <c r="F1582" i="30"/>
  <c r="I1582" i="30"/>
  <c r="F1537" i="30"/>
  <c r="I1537" i="30"/>
  <c r="I1268" i="30"/>
  <c r="F1268" i="30"/>
  <c r="I1291" i="30"/>
  <c r="F1291" i="30"/>
  <c r="F1816" i="30"/>
  <c r="I1816" i="30"/>
  <c r="L1467" i="29"/>
  <c r="N1467" i="29" s="1"/>
  <c r="P1467" i="29" s="1"/>
  <c r="K1467" i="29"/>
  <c r="M1467" i="29" s="1"/>
  <c r="O1467" i="29" s="1"/>
  <c r="F1467" i="29"/>
  <c r="I1702" i="29"/>
  <c r="J1702" i="29"/>
  <c r="I1976" i="29"/>
  <c r="J1976" i="29"/>
  <c r="I2165" i="29"/>
  <c r="J2165" i="29"/>
  <c r="I2085" i="29"/>
  <c r="J2085" i="29"/>
  <c r="J2105" i="30"/>
  <c r="M2105" i="30" s="1"/>
  <c r="L2105" i="30"/>
  <c r="O2105" i="30" s="1"/>
  <c r="K2105" i="30"/>
  <c r="N2105" i="30" s="1"/>
  <c r="I1718" i="29"/>
  <c r="J1718" i="29"/>
  <c r="F1306" i="30"/>
  <c r="I1487" i="30"/>
  <c r="F1487" i="30"/>
  <c r="F1871" i="30"/>
  <c r="I1871" i="30"/>
  <c r="I1698" i="30"/>
  <c r="F1698" i="30"/>
  <c r="I1410" i="30"/>
  <c r="F1410" i="30"/>
  <c r="I1355" i="30"/>
  <c r="F1355" i="30"/>
  <c r="I1283" i="30"/>
  <c r="F1283" i="30"/>
  <c r="I1211" i="30"/>
  <c r="F1211" i="30"/>
  <c r="F1139" i="30"/>
  <c r="I1139" i="30"/>
  <c r="I1704" i="30"/>
  <c r="F1704" i="30"/>
  <c r="I1342" i="30"/>
  <c r="F1342" i="30"/>
  <c r="F1210" i="30"/>
  <c r="I1210" i="30"/>
  <c r="F1103" i="30"/>
  <c r="I1103" i="30"/>
  <c r="F1281" i="30"/>
  <c r="I1281" i="30"/>
  <c r="I1726" i="30"/>
  <c r="F1726" i="30"/>
  <c r="F1563" i="30"/>
  <c r="I1563" i="30"/>
  <c r="F1408" i="30"/>
  <c r="I1408" i="30"/>
  <c r="I1863" i="30"/>
  <c r="F1147" i="30"/>
  <c r="I1147" i="30"/>
  <c r="I1480" i="30"/>
  <c r="F1480" i="30"/>
  <c r="L1640" i="29"/>
  <c r="N1640" i="29" s="1"/>
  <c r="P1640" i="29" s="1"/>
  <c r="F1640" i="29"/>
  <c r="K1640" i="29"/>
  <c r="M1640" i="29" s="1"/>
  <c r="O1640" i="29" s="1"/>
  <c r="F1250" i="30"/>
  <c r="H2046" i="30"/>
  <c r="K1990" i="30"/>
  <c r="N1990" i="30" s="1"/>
  <c r="J1990" i="30"/>
  <c r="M1990" i="30" s="1"/>
  <c r="L1990" i="30"/>
  <c r="O1990" i="30" s="1"/>
  <c r="H1983" i="30"/>
  <c r="H2191" i="30"/>
  <c r="J2015" i="30"/>
  <c r="M2015" i="30" s="1"/>
  <c r="K2015" i="30"/>
  <c r="N2015" i="30" s="1"/>
  <c r="L2015" i="30"/>
  <c r="O2015" i="30" s="1"/>
  <c r="L2157" i="30"/>
  <c r="O2157" i="30" s="1"/>
  <c r="J2157" i="30"/>
  <c r="M2157" i="30" s="1"/>
  <c r="K2157" i="30"/>
  <c r="N2157" i="30" s="1"/>
  <c r="J2070" i="30"/>
  <c r="M2070" i="30" s="1"/>
  <c r="L2070" i="30"/>
  <c r="O2070" i="30" s="1"/>
  <c r="K2070" i="30"/>
  <c r="N2070" i="30" s="1"/>
  <c r="H2127" i="30"/>
  <c r="I1983" i="29"/>
  <c r="J1983" i="29"/>
  <c r="J2142" i="29"/>
  <c r="I2142" i="29"/>
  <c r="L1831" i="29"/>
  <c r="N1831" i="29" s="1"/>
  <c r="P1831" i="29" s="1"/>
  <c r="F1831" i="29"/>
  <c r="K1831" i="29"/>
  <c r="M1831" i="29" s="1"/>
  <c r="O1831" i="29" s="1"/>
  <c r="L1543" i="29"/>
  <c r="N1543" i="29" s="1"/>
  <c r="P1543" i="29" s="1"/>
  <c r="K1543" i="29"/>
  <c r="M1543" i="29" s="1"/>
  <c r="O1543" i="29" s="1"/>
  <c r="F1543" i="29"/>
  <c r="L1773" i="29"/>
  <c r="N1773" i="29" s="1"/>
  <c r="P1773" i="29" s="1"/>
  <c r="K1773" i="29"/>
  <c r="M1773" i="29" s="1"/>
  <c r="O1773" i="29" s="1"/>
  <c r="F1773" i="29"/>
  <c r="F1485" i="29"/>
  <c r="L1485" i="29"/>
  <c r="N1485" i="29" s="1"/>
  <c r="P1485" i="29" s="1"/>
  <c r="K1485" i="29"/>
  <c r="M1485" i="29" s="1"/>
  <c r="O1485" i="29" s="1"/>
  <c r="L1736" i="29"/>
  <c r="N1736" i="29" s="1"/>
  <c r="P1736" i="29" s="1"/>
  <c r="K1736" i="29"/>
  <c r="M1736" i="29" s="1"/>
  <c r="O1736" i="29" s="1"/>
  <c r="F1736" i="29"/>
  <c r="K1428" i="29"/>
  <c r="M1428" i="29" s="1"/>
  <c r="O1428" i="29" s="1"/>
  <c r="L1428" i="29"/>
  <c r="N1428" i="29" s="1"/>
  <c r="P1428" i="29" s="1"/>
  <c r="F1428" i="29"/>
  <c r="L1486" i="29"/>
  <c r="N1486" i="29" s="1"/>
  <c r="P1486" i="29" s="1"/>
  <c r="K1486" i="29"/>
  <c r="M1486" i="29" s="1"/>
  <c r="O1486" i="29" s="1"/>
  <c r="F1486" i="29"/>
  <c r="L1854" i="29"/>
  <c r="N1854" i="29" s="1"/>
  <c r="P1854" i="29" s="1"/>
  <c r="F1854" i="29"/>
  <c r="K1854" i="29"/>
  <c r="M1854" i="29" s="1"/>
  <c r="O1854" i="29" s="1"/>
  <c r="K1369" i="29"/>
  <c r="M1369" i="29" s="1"/>
  <c r="O1369" i="29" s="1"/>
  <c r="L1369" i="29"/>
  <c r="N1369" i="29" s="1"/>
  <c r="P1369" i="29" s="1"/>
  <c r="F1369" i="29"/>
  <c r="L1259" i="29"/>
  <c r="N1259" i="29" s="1"/>
  <c r="P1259" i="29" s="1"/>
  <c r="K1259" i="29"/>
  <c r="M1259" i="29" s="1"/>
  <c r="O1259" i="29" s="1"/>
  <c r="F1259" i="29"/>
  <c r="L1881" i="29"/>
  <c r="N1881" i="29" s="1"/>
  <c r="P1881" i="29" s="1"/>
  <c r="F1881" i="29"/>
  <c r="K1881" i="29"/>
  <c r="M1881" i="29" s="1"/>
  <c r="O1881" i="29" s="1"/>
  <c r="L1198" i="29"/>
  <c r="N1198" i="29" s="1"/>
  <c r="P1198" i="29" s="1"/>
  <c r="K1198" i="29"/>
  <c r="M1198" i="29" s="1"/>
  <c r="O1198" i="29" s="1"/>
  <c r="F1198" i="29"/>
  <c r="L1717" i="29"/>
  <c r="N1717" i="29" s="1"/>
  <c r="P1717" i="29" s="1"/>
  <c r="K1717" i="29"/>
  <c r="M1717" i="29" s="1"/>
  <c r="O1717" i="29" s="1"/>
  <c r="F1717" i="29"/>
  <c r="L1490" i="29"/>
  <c r="N1490" i="29" s="1"/>
  <c r="P1490" i="29" s="1"/>
  <c r="K1490" i="29"/>
  <c r="M1490" i="29" s="1"/>
  <c r="O1490" i="29" s="1"/>
  <c r="F1490" i="29"/>
  <c r="K1221" i="29"/>
  <c r="M1221" i="29" s="1"/>
  <c r="O1221" i="29" s="1"/>
  <c r="L1221" i="29"/>
  <c r="N1221" i="29" s="1"/>
  <c r="P1221" i="29" s="1"/>
  <c r="F1221" i="29"/>
  <c r="L1124" i="29"/>
  <c r="N1124" i="29" s="1"/>
  <c r="P1124" i="29" s="1"/>
  <c r="K1124" i="29"/>
  <c r="M1124" i="29" s="1"/>
  <c r="O1124" i="29" s="1"/>
  <c r="F1124" i="29"/>
  <c r="L1155" i="29"/>
  <c r="N1155" i="29" s="1"/>
  <c r="P1155" i="29" s="1"/>
  <c r="K1155" i="29"/>
  <c r="M1155" i="29" s="1"/>
  <c r="O1155" i="29" s="1"/>
  <c r="F1155" i="29"/>
  <c r="L2188" i="30"/>
  <c r="O2188" i="30" s="1"/>
  <c r="K2188" i="30"/>
  <c r="N2188" i="30" s="1"/>
  <c r="J2188" i="30"/>
  <c r="M2188" i="30" s="1"/>
  <c r="H2126" i="30"/>
  <c r="I1830" i="29"/>
  <c r="J1830" i="29"/>
  <c r="H1978" i="30"/>
  <c r="I1977" i="29"/>
  <c r="J1977" i="29"/>
  <c r="I2037" i="29"/>
  <c r="J2037" i="29"/>
  <c r="I2093" i="29"/>
  <c r="J2093" i="29"/>
  <c r="I2071" i="29"/>
  <c r="J2071" i="29"/>
  <c r="L1624" i="29"/>
  <c r="N1624" i="29" s="1"/>
  <c r="P1624" i="29" s="1"/>
  <c r="K1624" i="29"/>
  <c r="M1624" i="29" s="1"/>
  <c r="O1624" i="29" s="1"/>
  <c r="F1624" i="29"/>
  <c r="K1606" i="29"/>
  <c r="M1606" i="29" s="1"/>
  <c r="O1606" i="29" s="1"/>
  <c r="F1606" i="29"/>
  <c r="L1606" i="29"/>
  <c r="N1606" i="29" s="1"/>
  <c r="P1606" i="29" s="1"/>
  <c r="L1835" i="29"/>
  <c r="N1835" i="29" s="1"/>
  <c r="F1835" i="29"/>
  <c r="K1835" i="29"/>
  <c r="M1835" i="29" s="1"/>
  <c r="L1451" i="29"/>
  <c r="N1451" i="29" s="1"/>
  <c r="P1451" i="29" s="1"/>
  <c r="K1451" i="29"/>
  <c r="M1451" i="29" s="1"/>
  <c r="O1451" i="29" s="1"/>
  <c r="F1451" i="29"/>
  <c r="L1210" i="29"/>
  <c r="N1210" i="29" s="1"/>
  <c r="P1210" i="29" s="1"/>
  <c r="K1210" i="29"/>
  <c r="M1210" i="29" s="1"/>
  <c r="O1210" i="29" s="1"/>
  <c r="F1210" i="29"/>
  <c r="L1573" i="29"/>
  <c r="N1573" i="29" s="1"/>
  <c r="P1573" i="29" s="1"/>
  <c r="F1573" i="29"/>
  <c r="K1573" i="29"/>
  <c r="M1573" i="29" s="1"/>
  <c r="O1573" i="29" s="1"/>
  <c r="L1697" i="29"/>
  <c r="N1697" i="29" s="1"/>
  <c r="P1697" i="29" s="1"/>
  <c r="K1697" i="29"/>
  <c r="M1697" i="29" s="1"/>
  <c r="O1697" i="29" s="1"/>
  <c r="F1697" i="29"/>
  <c r="L1125" i="29"/>
  <c r="N1125" i="29" s="1"/>
  <c r="P1125" i="29" s="1"/>
  <c r="K1125" i="29"/>
  <c r="M1125" i="29" s="1"/>
  <c r="O1125" i="29" s="1"/>
  <c r="F1125" i="29"/>
  <c r="L1112" i="29"/>
  <c r="N1112" i="29" s="1"/>
  <c r="P1112" i="29" s="1"/>
  <c r="F1112" i="29"/>
  <c r="K1112" i="29"/>
  <c r="M1112" i="29" s="1"/>
  <c r="O1112" i="29" s="1"/>
  <c r="I1543" i="30"/>
  <c r="F1543" i="30"/>
  <c r="L1793" i="30"/>
  <c r="O1793" i="30" s="1"/>
  <c r="J1793" i="30"/>
  <c r="M1793" i="30" s="1"/>
  <c r="K1793" i="30"/>
  <c r="N1793" i="30" s="1"/>
  <c r="I2058" i="29"/>
  <c r="J2058" i="29"/>
  <c r="K2107" i="30"/>
  <c r="N2107" i="30" s="1"/>
  <c r="L2107" i="30"/>
  <c r="O2107" i="30" s="1"/>
  <c r="J2107" i="30"/>
  <c r="M2107" i="30" s="1"/>
  <c r="H2000" i="30"/>
  <c r="L1966" i="30"/>
  <c r="O1966" i="30" s="1"/>
  <c r="K1966" i="30"/>
  <c r="N1966" i="30" s="1"/>
  <c r="J1966" i="30"/>
  <c r="M1966" i="30" s="1"/>
  <c r="J1971" i="30"/>
  <c r="M1971" i="30" s="1"/>
  <c r="L1971" i="30"/>
  <c r="O1971" i="30" s="1"/>
  <c r="K1971" i="30"/>
  <c r="N1971" i="30" s="1"/>
  <c r="I1428" i="30"/>
  <c r="F1428" i="30"/>
  <c r="F1552" i="30"/>
  <c r="I1552" i="30"/>
  <c r="F1887" i="30"/>
  <c r="I1887" i="30"/>
  <c r="I1243" i="30"/>
  <c r="F1243" i="30"/>
  <c r="F1201" i="30"/>
  <c r="I1201" i="30"/>
  <c r="H2005" i="30"/>
  <c r="J2198" i="30"/>
  <c r="M2198" i="30" s="1"/>
  <c r="L2198" i="30"/>
  <c r="O2198" i="30" s="1"/>
  <c r="K2198" i="30"/>
  <c r="N2198" i="30" s="1"/>
  <c r="H1813" i="30"/>
  <c r="K2119" i="30"/>
  <c r="N2119" i="30" s="1"/>
  <c r="L2119" i="30"/>
  <c r="O2119" i="30" s="1"/>
  <c r="J2119" i="30"/>
  <c r="M2119" i="30" s="1"/>
  <c r="J2196" i="29"/>
  <c r="I2196" i="29"/>
  <c r="K2031" i="30"/>
  <c r="N2031" i="30" s="1"/>
  <c r="J2031" i="30"/>
  <c r="M2031" i="30" s="1"/>
  <c r="L2031" i="30"/>
  <c r="O2031" i="30" s="1"/>
  <c r="L2088" i="30"/>
  <c r="O2088" i="30" s="1"/>
  <c r="K2088" i="30"/>
  <c r="N2088" i="30" s="1"/>
  <c r="J2088" i="30"/>
  <c r="M2088" i="30" s="1"/>
  <c r="F1900" i="30"/>
  <c r="L1616" i="29"/>
  <c r="N1616" i="29" s="1"/>
  <c r="P1616" i="29" s="1"/>
  <c r="K1616" i="29"/>
  <c r="M1616" i="29" s="1"/>
  <c r="O1616" i="29" s="1"/>
  <c r="F1616" i="29"/>
  <c r="L1574" i="29"/>
  <c r="N1574" i="29" s="1"/>
  <c r="P1574" i="29" s="1"/>
  <c r="F1574" i="29"/>
  <c r="K1574" i="29"/>
  <c r="M1574" i="29" s="1"/>
  <c r="O1574" i="29" s="1"/>
  <c r="L1925" i="29"/>
  <c r="N1925" i="29" s="1"/>
  <c r="P1925" i="29" s="1"/>
  <c r="K1925" i="29"/>
  <c r="M1925" i="29" s="1"/>
  <c r="O1925" i="29" s="1"/>
  <c r="F1925" i="29"/>
  <c r="H2180" i="30"/>
  <c r="J2009" i="30"/>
  <c r="M2009" i="30" s="1"/>
  <c r="K2009" i="30"/>
  <c r="N2009" i="30" s="1"/>
  <c r="L2009" i="30"/>
  <c r="O2009" i="30" s="1"/>
  <c r="I2067" i="29"/>
  <c r="J2067" i="29"/>
  <c r="F1651" i="30"/>
  <c r="I1651" i="30"/>
  <c r="I1898" i="30"/>
  <c r="F1898" i="30"/>
  <c r="F1193" i="30"/>
  <c r="I1193" i="30"/>
  <c r="K1302" i="29"/>
  <c r="M1302" i="29" s="1"/>
  <c r="O1302" i="29" s="1"/>
  <c r="L1302" i="29"/>
  <c r="N1302" i="29" s="1"/>
  <c r="P1302" i="29" s="1"/>
  <c r="F1302" i="29"/>
  <c r="J2082" i="30"/>
  <c r="M2082" i="30" s="1"/>
  <c r="L2082" i="30"/>
  <c r="O2082" i="30" s="1"/>
  <c r="K2082" i="30"/>
  <c r="N2082" i="30" s="1"/>
  <c r="H2035" i="30"/>
  <c r="J1945" i="29"/>
  <c r="I1945" i="29"/>
  <c r="F1660" i="30"/>
  <c r="I1660" i="30"/>
  <c r="F1302" i="30"/>
  <c r="I1302" i="30"/>
  <c r="K1733" i="30"/>
  <c r="N1733" i="30" s="1"/>
  <c r="J1733" i="30"/>
  <c r="M1733" i="30" s="1"/>
  <c r="L1733" i="30"/>
  <c r="O1733" i="30" s="1"/>
  <c r="H1936" i="30"/>
  <c r="I1153" i="30"/>
  <c r="F1153" i="30"/>
  <c r="F1329" i="30"/>
  <c r="I1329" i="30"/>
  <c r="L2197" i="30"/>
  <c r="O2197" i="30" s="1"/>
  <c r="J2197" i="30"/>
  <c r="M2197" i="30" s="1"/>
  <c r="K2197" i="30"/>
  <c r="N2197" i="30" s="1"/>
  <c r="I1622" i="30"/>
  <c r="F1622" i="30"/>
  <c r="I1852" i="30"/>
  <c r="F1852" i="30"/>
  <c r="F1564" i="30"/>
  <c r="I1564" i="30"/>
  <c r="I1885" i="30"/>
  <c r="F1885" i="30"/>
  <c r="I1507" i="30"/>
  <c r="F1507" i="30"/>
  <c r="I1763" i="30"/>
  <c r="F1763" i="30"/>
  <c r="F1433" i="30"/>
  <c r="I1433" i="30"/>
  <c r="I1736" i="30"/>
  <c r="F1736" i="30"/>
  <c r="F1448" i="30"/>
  <c r="I1448" i="30"/>
  <c r="I1350" i="30"/>
  <c r="F1350" i="30"/>
  <c r="F1278" i="30"/>
  <c r="I1278" i="30"/>
  <c r="F1206" i="30"/>
  <c r="I1206" i="30"/>
  <c r="I1134" i="30"/>
  <c r="F1134" i="30"/>
  <c r="I1674" i="30"/>
  <c r="F1674" i="30"/>
  <c r="I1872" i="30"/>
  <c r="F1872" i="30"/>
  <c r="I1253" i="30"/>
  <c r="F1253" i="30"/>
  <c r="I1121" i="30"/>
  <c r="H1992" i="30"/>
  <c r="F1606" i="30"/>
  <c r="I1606" i="30"/>
  <c r="I1587" i="30"/>
  <c r="F1587" i="30"/>
  <c r="I1322" i="30"/>
  <c r="F1322" i="30"/>
  <c r="L1784" i="29"/>
  <c r="N1784" i="29" s="1"/>
  <c r="P1784" i="29" s="1"/>
  <c r="F1784" i="29"/>
  <c r="K1784" i="29"/>
  <c r="M1784" i="29" s="1"/>
  <c r="O1784" i="29" s="1"/>
  <c r="J2144" i="29"/>
  <c r="I2144" i="29"/>
  <c r="J1938" i="29"/>
  <c r="I1938" i="29"/>
  <c r="L2075" i="30"/>
  <c r="O2075" i="30" s="1"/>
  <c r="J2075" i="30"/>
  <c r="M2075" i="30" s="1"/>
  <c r="K2075" i="30"/>
  <c r="N2075" i="30" s="1"/>
  <c r="L2138" i="30"/>
  <c r="O2138" i="30" s="1"/>
  <c r="K2138" i="30"/>
  <c r="N2138" i="30" s="1"/>
  <c r="J2138" i="30"/>
  <c r="M2138" i="30" s="1"/>
  <c r="H1949" i="30"/>
  <c r="L1464" i="29"/>
  <c r="N1464" i="29" s="1"/>
  <c r="P1464" i="29" s="1"/>
  <c r="K1464" i="29"/>
  <c r="M1464" i="29" s="1"/>
  <c r="O1464" i="29" s="1"/>
  <c r="F1464" i="29"/>
  <c r="L1819" i="29"/>
  <c r="N1819" i="29" s="1"/>
  <c r="P1819" i="29" s="1"/>
  <c r="F1819" i="29"/>
  <c r="K1819" i="29"/>
  <c r="M1819" i="29" s="1"/>
  <c r="O1819" i="29" s="1"/>
  <c r="L1897" i="29"/>
  <c r="N1897" i="29" s="1"/>
  <c r="P1897" i="29" s="1"/>
  <c r="K1897" i="29"/>
  <c r="M1897" i="29" s="1"/>
  <c r="O1897" i="29" s="1"/>
  <c r="F1897" i="29"/>
  <c r="K1206" i="29"/>
  <c r="M1206" i="29" s="1"/>
  <c r="O1206" i="29" s="1"/>
  <c r="L1206" i="29"/>
  <c r="N1206" i="29" s="1"/>
  <c r="P1206" i="29" s="1"/>
  <c r="F1206" i="29"/>
  <c r="H1986" i="30"/>
  <c r="I1517" i="30"/>
  <c r="F1517" i="30"/>
  <c r="I1549" i="30"/>
  <c r="F1549" i="30"/>
  <c r="F1142" i="30"/>
  <c r="I1142" i="30"/>
  <c r="K1819" i="30"/>
  <c r="N1819" i="30" s="1"/>
  <c r="L1819" i="30"/>
  <c r="O1819" i="30" s="1"/>
  <c r="J1819" i="30"/>
  <c r="M1819" i="30" s="1"/>
  <c r="I1734" i="29"/>
  <c r="J1734" i="29"/>
  <c r="J1987" i="30"/>
  <c r="M1987" i="30" s="1"/>
  <c r="K1987" i="30"/>
  <c r="N1987" i="30" s="1"/>
  <c r="L1987" i="30"/>
  <c r="O1987" i="30" s="1"/>
  <c r="J2106" i="30"/>
  <c r="M2106" i="30" s="1"/>
  <c r="L2106" i="30"/>
  <c r="O2106" i="30" s="1"/>
  <c r="K2106" i="30"/>
  <c r="N2106" i="30" s="1"/>
  <c r="F1710" i="30"/>
  <c r="I1710" i="30"/>
  <c r="I1422" i="30"/>
  <c r="F1422" i="30"/>
  <c r="F1652" i="30"/>
  <c r="I1652" i="30"/>
  <c r="I1364" i="30"/>
  <c r="F1364" i="30"/>
  <c r="F1643" i="30"/>
  <c r="I1643" i="30"/>
  <c r="I1843" i="30"/>
  <c r="F1843" i="30"/>
  <c r="F1617" i="30"/>
  <c r="I1617" i="30"/>
  <c r="I1769" i="30"/>
  <c r="F1769" i="30"/>
  <c r="I1632" i="30"/>
  <c r="F1632" i="30"/>
  <c r="F1918" i="30"/>
  <c r="I1918" i="30"/>
  <c r="I1324" i="30"/>
  <c r="F1324" i="30"/>
  <c r="I1252" i="30"/>
  <c r="F1252" i="30"/>
  <c r="F1180" i="30"/>
  <c r="I1180" i="30"/>
  <c r="I1109" i="30"/>
  <c r="F1109" i="30"/>
  <c r="F1263" i="30"/>
  <c r="I1263" i="30"/>
  <c r="K1729" i="30"/>
  <c r="N1729" i="30" s="1"/>
  <c r="L1729" i="30"/>
  <c r="O1729" i="30" s="1"/>
  <c r="J1729" i="30"/>
  <c r="M1729" i="30" s="1"/>
  <c r="K1738" i="29"/>
  <c r="M1738" i="29" s="1"/>
  <c r="O1738" i="29" s="1"/>
  <c r="L1738" i="29"/>
  <c r="N1738" i="29" s="1"/>
  <c r="P1738" i="29" s="1"/>
  <c r="F1738" i="29"/>
  <c r="J1820" i="29"/>
  <c r="I1820" i="29"/>
  <c r="J2136" i="30"/>
  <c r="M2136" i="30" s="1"/>
  <c r="L2136" i="30"/>
  <c r="O2136" i="30" s="1"/>
  <c r="K2136" i="30"/>
  <c r="N2136" i="30" s="1"/>
  <c r="H2040" i="30"/>
  <c r="H2190" i="30"/>
  <c r="J1947" i="30"/>
  <c r="M1947" i="30" s="1"/>
  <c r="K1947" i="30"/>
  <c r="N1947" i="30" s="1"/>
  <c r="L1947" i="30"/>
  <c r="O1947" i="30" s="1"/>
  <c r="J2126" i="29"/>
  <c r="I2126" i="29"/>
  <c r="I2107" i="29"/>
  <c r="J2107" i="29"/>
  <c r="I1951" i="29"/>
  <c r="J1951" i="29"/>
  <c r="J2151" i="29"/>
  <c r="I2151" i="29"/>
  <c r="I1599" i="30"/>
  <c r="F1599" i="30"/>
  <c r="F1669" i="30"/>
  <c r="I1669" i="30"/>
  <c r="I1762" i="30"/>
  <c r="F1762" i="30"/>
  <c r="F1474" i="30"/>
  <c r="I1474" i="30"/>
  <c r="I1892" i="30"/>
  <c r="F1892" i="30"/>
  <c r="F1251" i="30"/>
  <c r="I1251" i="30"/>
  <c r="I1107" i="30"/>
  <c r="F1107" i="30"/>
  <c r="L1933" i="30"/>
  <c r="O1933" i="30" s="1"/>
  <c r="K1933" i="30"/>
  <c r="N1933" i="30" s="1"/>
  <c r="J1933" i="30"/>
  <c r="M1933" i="30" s="1"/>
  <c r="L1398" i="29"/>
  <c r="N1398" i="29" s="1"/>
  <c r="P1398" i="29" s="1"/>
  <c r="F1398" i="29"/>
  <c r="K1398" i="29"/>
  <c r="M1398" i="29" s="1"/>
  <c r="O1398" i="29" s="1"/>
  <c r="F1802" i="30"/>
  <c r="I1802" i="30"/>
  <c r="I2143" i="29"/>
  <c r="J2143" i="29"/>
  <c r="I2015" i="29"/>
  <c r="J2015" i="29"/>
  <c r="I2049" i="29"/>
  <c r="J2049" i="29"/>
  <c r="I2083" i="29"/>
  <c r="J2083" i="29"/>
  <c r="I1888" i="30"/>
  <c r="F1888" i="30"/>
  <c r="L2196" i="30"/>
  <c r="O2196" i="30" s="1"/>
  <c r="K2196" i="30"/>
  <c r="N2196" i="30" s="1"/>
  <c r="J2196" i="30"/>
  <c r="M2196" i="30" s="1"/>
  <c r="L1900" i="29"/>
  <c r="N1900" i="29" s="1"/>
  <c r="P1900" i="29" s="1"/>
  <c r="K1900" i="29"/>
  <c r="M1900" i="29" s="1"/>
  <c r="O1900" i="29" s="1"/>
  <c r="F1900" i="29"/>
  <c r="K2132" i="30"/>
  <c r="N2132" i="30" s="1"/>
  <c r="L2132" i="30"/>
  <c r="O2132" i="30" s="1"/>
  <c r="J2132" i="30"/>
  <c r="M2132" i="30" s="1"/>
  <c r="H1926" i="30"/>
  <c r="L2008" i="30"/>
  <c r="O2008" i="30" s="1"/>
  <c r="K2008" i="30"/>
  <c r="N2008" i="30" s="1"/>
  <c r="J2008" i="30"/>
  <c r="M2008" i="30" s="1"/>
  <c r="K1935" i="30"/>
  <c r="N1935" i="30" s="1"/>
  <c r="J1935" i="30"/>
  <c r="M1935" i="30" s="1"/>
  <c r="L1935" i="30"/>
  <c r="O1935" i="30" s="1"/>
  <c r="K1707" i="30"/>
  <c r="N1707" i="30" s="1"/>
  <c r="J1707" i="30"/>
  <c r="M1707" i="30" s="1"/>
  <c r="L1707" i="30"/>
  <c r="O1707" i="30" s="1"/>
  <c r="H2135" i="30"/>
  <c r="I2150" i="29"/>
  <c r="J2150" i="29"/>
  <c r="H1835" i="30"/>
  <c r="I1966" i="29"/>
  <c r="J1966" i="29"/>
  <c r="I2087" i="29"/>
  <c r="J2087" i="29"/>
  <c r="L1622" i="29"/>
  <c r="N1622" i="29" s="1"/>
  <c r="P1622" i="29" s="1"/>
  <c r="K1622" i="29"/>
  <c r="M1622" i="29" s="1"/>
  <c r="O1622" i="29" s="1"/>
  <c r="F1622" i="29"/>
  <c r="L1599" i="29"/>
  <c r="N1599" i="29" s="1"/>
  <c r="P1599" i="29" s="1"/>
  <c r="K1599" i="29"/>
  <c r="M1599" i="29" s="1"/>
  <c r="O1599" i="29" s="1"/>
  <c r="F1599" i="29"/>
  <c r="L1462" i="29"/>
  <c r="N1462" i="29" s="1"/>
  <c r="P1462" i="29" s="1"/>
  <c r="K1462" i="29"/>
  <c r="M1462" i="29" s="1"/>
  <c r="O1462" i="29" s="1"/>
  <c r="F1462" i="29"/>
  <c r="L1589" i="29"/>
  <c r="N1589" i="29" s="1"/>
  <c r="P1589" i="29" s="1"/>
  <c r="F1589" i="29"/>
  <c r="K1589" i="29"/>
  <c r="M1589" i="29" s="1"/>
  <c r="O1589" i="29" s="1"/>
  <c r="L1898" i="29"/>
  <c r="N1898" i="29" s="1"/>
  <c r="P1898" i="29" s="1"/>
  <c r="F1898" i="29"/>
  <c r="K1898" i="29"/>
  <c r="M1898" i="29" s="1"/>
  <c r="O1898" i="29" s="1"/>
  <c r="L1580" i="29"/>
  <c r="N1580" i="29" s="1"/>
  <c r="P1580" i="29" s="1"/>
  <c r="K1580" i="29"/>
  <c r="M1580" i="29" s="1"/>
  <c r="O1580" i="29" s="1"/>
  <c r="F1580" i="29"/>
  <c r="L1638" i="29"/>
  <c r="N1638" i="29" s="1"/>
  <c r="P1638" i="29" s="1"/>
  <c r="F1638" i="29"/>
  <c r="K1638" i="29"/>
  <c r="M1638" i="29" s="1"/>
  <c r="O1638" i="29" s="1"/>
  <c r="L1458" i="29"/>
  <c r="N1458" i="29" s="1"/>
  <c r="P1458" i="29" s="1"/>
  <c r="F1458" i="29"/>
  <c r="K1458" i="29"/>
  <c r="M1458" i="29" s="1"/>
  <c r="O1458" i="29" s="1"/>
  <c r="L1761" i="29"/>
  <c r="N1761" i="29" s="1"/>
  <c r="P1761" i="29" s="1"/>
  <c r="K1761" i="29"/>
  <c r="M1761" i="29" s="1"/>
  <c r="O1761" i="29" s="1"/>
  <c r="F1761" i="29"/>
  <c r="L1473" i="29"/>
  <c r="N1473" i="29" s="1"/>
  <c r="P1473" i="29" s="1"/>
  <c r="F1473" i="29"/>
  <c r="K1473" i="29"/>
  <c r="M1473" i="29" s="1"/>
  <c r="O1473" i="29" s="1"/>
  <c r="K1678" i="29"/>
  <c r="M1678" i="29" s="1"/>
  <c r="O1678" i="29" s="1"/>
  <c r="L1678" i="29"/>
  <c r="N1678" i="29" s="1"/>
  <c r="P1678" i="29" s="1"/>
  <c r="F1678" i="29"/>
  <c r="L1285" i="29"/>
  <c r="N1285" i="29" s="1"/>
  <c r="P1285" i="29" s="1"/>
  <c r="F1285" i="29"/>
  <c r="K1285" i="29"/>
  <c r="M1285" i="29" s="1"/>
  <c r="O1285" i="29" s="1"/>
  <c r="K1213" i="29"/>
  <c r="M1213" i="29" s="1"/>
  <c r="O1213" i="29" s="1"/>
  <c r="F1213" i="29"/>
  <c r="L1213" i="29"/>
  <c r="N1213" i="29" s="1"/>
  <c r="P1213" i="29" s="1"/>
  <c r="L1141" i="29"/>
  <c r="N1141" i="29" s="1"/>
  <c r="P1141" i="29" s="1"/>
  <c r="F1141" i="29"/>
  <c r="K1141" i="29"/>
  <c r="M1141" i="29" s="1"/>
  <c r="O1141" i="29" s="1"/>
  <c r="L1669" i="29"/>
  <c r="N1669" i="29" s="1"/>
  <c r="P1669" i="29" s="1"/>
  <c r="F1669" i="29"/>
  <c r="K1669" i="29"/>
  <c r="M1669" i="29" s="1"/>
  <c r="O1669" i="29" s="1"/>
  <c r="L1834" i="29"/>
  <c r="N1834" i="29" s="1"/>
  <c r="P1834" i="29" s="1"/>
  <c r="F1834" i="29"/>
  <c r="K1834" i="29"/>
  <c r="M1834" i="29" s="1"/>
  <c r="O1834" i="29" s="1"/>
  <c r="L1209" i="29"/>
  <c r="N1209" i="29" s="1"/>
  <c r="P1209" i="29" s="1"/>
  <c r="F1209" i="29"/>
  <c r="K1209" i="29"/>
  <c r="M1209" i="29" s="1"/>
  <c r="O1209" i="29" s="1"/>
  <c r="L1220" i="29"/>
  <c r="N1220" i="29" s="1"/>
  <c r="P1220" i="29" s="1"/>
  <c r="K1220" i="29"/>
  <c r="M1220" i="29" s="1"/>
  <c r="O1220" i="29" s="1"/>
  <c r="F1220" i="29"/>
  <c r="L1433" i="29"/>
  <c r="N1433" i="29" s="1"/>
  <c r="P1433" i="29" s="1"/>
  <c r="F1433" i="29"/>
  <c r="K1433" i="29"/>
  <c r="M1433" i="29" s="1"/>
  <c r="O1433" i="29" s="1"/>
  <c r="F1466" i="30"/>
  <c r="I1466" i="30"/>
  <c r="I2164" i="29"/>
  <c r="J2164" i="29"/>
  <c r="J2109" i="29"/>
  <c r="I2109" i="29"/>
  <c r="H2105" i="30"/>
  <c r="H2154" i="30"/>
  <c r="H1761" i="30"/>
  <c r="H2062" i="30"/>
  <c r="H1928" i="30"/>
  <c r="L1440" i="29"/>
  <c r="N1440" i="29" s="1"/>
  <c r="P1440" i="29" s="1"/>
  <c r="K1440" i="29"/>
  <c r="M1440" i="29" s="1"/>
  <c r="O1440" i="29" s="1"/>
  <c r="F1440" i="29"/>
  <c r="L1752" i="29"/>
  <c r="N1752" i="29" s="1"/>
  <c r="P1752" i="29" s="1"/>
  <c r="K1752" i="29"/>
  <c r="M1752" i="29" s="1"/>
  <c r="O1752" i="29" s="1"/>
  <c r="F1752" i="29"/>
  <c r="L1651" i="29"/>
  <c r="N1651" i="29" s="1"/>
  <c r="P1651" i="29" s="1"/>
  <c r="K1651" i="29"/>
  <c r="M1651" i="29" s="1"/>
  <c r="O1651" i="29" s="1"/>
  <c r="F1651" i="29"/>
  <c r="L1363" i="29"/>
  <c r="N1363" i="29" s="1"/>
  <c r="P1363" i="29" s="1"/>
  <c r="K1363" i="29"/>
  <c r="M1363" i="29" s="1"/>
  <c r="O1363" i="29" s="1"/>
  <c r="F1363" i="29"/>
  <c r="L1344" i="29"/>
  <c r="N1344" i="29" s="1"/>
  <c r="P1344" i="29" s="1"/>
  <c r="F1344" i="29"/>
  <c r="K1344" i="29"/>
  <c r="M1344" i="29" s="1"/>
  <c r="O1344" i="29" s="1"/>
  <c r="L1272" i="29"/>
  <c r="N1272" i="29" s="1"/>
  <c r="P1272" i="29" s="1"/>
  <c r="F1272" i="29"/>
  <c r="K1272" i="29"/>
  <c r="M1272" i="29" s="1"/>
  <c r="O1272" i="29" s="1"/>
  <c r="L1200" i="29"/>
  <c r="N1200" i="29" s="1"/>
  <c r="P1200" i="29" s="1"/>
  <c r="K1200" i="29"/>
  <c r="M1200" i="29" s="1"/>
  <c r="O1200" i="29" s="1"/>
  <c r="F1200" i="29"/>
  <c r="L1128" i="29"/>
  <c r="N1128" i="29" s="1"/>
  <c r="P1128" i="29" s="1"/>
  <c r="F1128" i="29"/>
  <c r="K1128" i="29"/>
  <c r="M1128" i="29" s="1"/>
  <c r="O1128" i="29" s="1"/>
  <c r="L1609" i="29"/>
  <c r="N1609" i="29" s="1"/>
  <c r="P1609" i="29" s="1"/>
  <c r="F1609" i="29"/>
  <c r="K1609" i="29"/>
  <c r="M1609" i="29" s="1"/>
  <c r="O1609" i="29" s="1"/>
  <c r="K1319" i="29"/>
  <c r="M1319" i="29" s="1"/>
  <c r="O1319" i="29" s="1"/>
  <c r="L1319" i="29"/>
  <c r="N1319" i="29" s="1"/>
  <c r="P1319" i="29" s="1"/>
  <c r="F1319" i="29"/>
  <c r="L1199" i="29"/>
  <c r="N1199" i="29" s="1"/>
  <c r="P1199" i="29" s="1"/>
  <c r="K1199" i="29"/>
  <c r="M1199" i="29" s="1"/>
  <c r="O1199" i="29" s="1"/>
  <c r="F1199" i="29"/>
  <c r="L1787" i="29"/>
  <c r="N1787" i="29" s="1"/>
  <c r="P1787" i="29" s="1"/>
  <c r="K1787" i="29"/>
  <c r="M1787" i="29" s="1"/>
  <c r="O1787" i="29" s="1"/>
  <c r="F1787" i="29"/>
  <c r="L1246" i="29"/>
  <c r="N1246" i="29" s="1"/>
  <c r="P1246" i="29" s="1"/>
  <c r="K1246" i="29"/>
  <c r="M1246" i="29" s="1"/>
  <c r="O1246" i="29" s="1"/>
  <c r="F1246" i="29"/>
  <c r="L1535" i="29"/>
  <c r="N1535" i="29" s="1"/>
  <c r="P1535" i="29" s="1"/>
  <c r="K1535" i="29"/>
  <c r="M1535" i="29" s="1"/>
  <c r="O1535" i="29" s="1"/>
  <c r="F1535" i="29"/>
  <c r="K1694" i="29"/>
  <c r="M1694" i="29" s="1"/>
  <c r="O1694" i="29" s="1"/>
  <c r="L1694" i="29"/>
  <c r="N1694" i="29" s="1"/>
  <c r="P1694" i="29" s="1"/>
  <c r="F1694" i="29"/>
  <c r="L1353" i="29"/>
  <c r="N1353" i="29" s="1"/>
  <c r="P1353" i="29" s="1"/>
  <c r="K1353" i="29"/>
  <c r="M1353" i="29" s="1"/>
  <c r="O1353" i="29" s="1"/>
  <c r="F1353" i="29"/>
  <c r="K1539" i="29"/>
  <c r="M1539" i="29" s="1"/>
  <c r="O1539" i="29" s="1"/>
  <c r="F1539" i="29"/>
  <c r="L1539" i="29"/>
  <c r="N1539" i="29" s="1"/>
  <c r="P1539" i="29" s="1"/>
  <c r="L1597" i="29"/>
  <c r="N1597" i="29" s="1"/>
  <c r="P1597" i="29" s="1"/>
  <c r="K1597" i="29"/>
  <c r="M1597" i="29" s="1"/>
  <c r="O1597" i="29" s="1"/>
  <c r="F1597" i="29"/>
  <c r="L1712" i="29"/>
  <c r="N1712" i="29" s="1"/>
  <c r="P1712" i="29" s="1"/>
  <c r="F1712" i="29"/>
  <c r="K1712" i="29"/>
  <c r="M1712" i="29" s="1"/>
  <c r="O1712" i="29" s="1"/>
  <c r="I1639" i="30"/>
  <c r="F1639" i="30"/>
  <c r="H1231" i="30"/>
  <c r="J1739" i="30"/>
  <c r="M1739" i="30" s="1"/>
  <c r="K1739" i="30"/>
  <c r="N1739" i="30" s="1"/>
  <c r="L1739" i="30"/>
  <c r="O1739" i="30" s="1"/>
  <c r="H2157" i="30"/>
  <c r="H2070" i="30"/>
  <c r="K2127" i="30"/>
  <c r="N2127" i="30" s="1"/>
  <c r="J2127" i="30"/>
  <c r="M2127" i="30" s="1"/>
  <c r="L2127" i="30"/>
  <c r="O2127" i="30" s="1"/>
  <c r="I2065" i="29"/>
  <c r="J2065" i="29"/>
  <c r="F1830" i="30"/>
  <c r="I1830" i="30"/>
  <c r="I1542" i="30"/>
  <c r="F1542" i="30"/>
  <c r="F1772" i="30"/>
  <c r="I1772" i="30"/>
  <c r="I1484" i="30"/>
  <c r="F1484" i="30"/>
  <c r="I1735" i="30"/>
  <c r="F1735" i="30"/>
  <c r="I1427" i="30"/>
  <c r="F1427" i="30"/>
  <c r="I1485" i="30"/>
  <c r="F1485" i="30"/>
  <c r="I1853" i="30"/>
  <c r="F1853" i="30"/>
  <c r="I1368" i="30"/>
  <c r="F1368" i="30"/>
  <c r="F1258" i="30"/>
  <c r="I1258" i="30"/>
  <c r="I1880" i="30"/>
  <c r="F1880" i="30"/>
  <c r="I1197" i="30"/>
  <c r="F1197" i="30"/>
  <c r="I1716" i="30"/>
  <c r="F1716" i="30"/>
  <c r="I1489" i="30"/>
  <c r="F1489" i="30"/>
  <c r="I1220" i="30"/>
  <c r="F1220" i="30"/>
  <c r="I1123" i="30"/>
  <c r="F1123" i="30"/>
  <c r="I1154" i="30"/>
  <c r="F1154" i="30"/>
  <c r="H2065" i="30"/>
  <c r="H2057" i="30"/>
  <c r="H2115" i="30"/>
  <c r="K1969" i="5"/>
  <c r="L1969" i="5"/>
  <c r="F1623" i="30"/>
  <c r="I1623" i="30"/>
  <c r="I1605" i="30"/>
  <c r="F1605" i="30"/>
  <c r="F1834" i="30"/>
  <c r="I1834" i="30"/>
  <c r="I1450" i="30"/>
  <c r="F1450" i="30"/>
  <c r="I1209" i="30"/>
  <c r="F1209" i="30"/>
  <c r="I1572" i="30"/>
  <c r="F1572" i="30"/>
  <c r="F1696" i="30"/>
  <c r="I1696" i="30"/>
  <c r="I1124" i="30"/>
  <c r="F1124" i="30"/>
  <c r="I1111" i="30"/>
  <c r="F1111" i="30"/>
  <c r="L1659" i="29"/>
  <c r="N1659" i="29" s="1"/>
  <c r="P1659" i="29" s="1"/>
  <c r="F1659" i="29"/>
  <c r="K1659" i="29"/>
  <c r="M1659" i="29" s="1"/>
  <c r="O1659" i="29" s="1"/>
  <c r="I1714" i="29"/>
  <c r="J1714" i="29"/>
  <c r="L2000" i="30"/>
  <c r="O2000" i="30" s="1"/>
  <c r="K2000" i="30"/>
  <c r="N2000" i="30" s="1"/>
  <c r="J2000" i="30"/>
  <c r="M2000" i="30" s="1"/>
  <c r="H1966" i="30"/>
  <c r="H1971" i="30"/>
  <c r="K1704" i="29"/>
  <c r="M1704" i="29" s="1"/>
  <c r="O1704" i="29" s="1"/>
  <c r="L1704" i="29"/>
  <c r="N1704" i="29" s="1"/>
  <c r="P1704" i="29" s="1"/>
  <c r="F1704" i="29"/>
  <c r="L1903" i="29"/>
  <c r="N1903" i="29" s="1"/>
  <c r="P1903" i="29" s="1"/>
  <c r="K1903" i="29"/>
  <c r="M1903" i="29" s="1"/>
  <c r="O1903" i="29" s="1"/>
  <c r="F1903" i="29"/>
  <c r="L1779" i="29"/>
  <c r="N1779" i="29" s="1"/>
  <c r="P1779" i="29" s="1"/>
  <c r="K1779" i="29"/>
  <c r="M1779" i="29" s="1"/>
  <c r="O1779" i="29" s="1"/>
  <c r="F1779" i="29"/>
  <c r="L1196" i="29"/>
  <c r="N1196" i="29" s="1"/>
  <c r="P1196" i="29" s="1"/>
  <c r="F1196" i="29"/>
  <c r="K1196" i="29"/>
  <c r="M1196" i="29" s="1"/>
  <c r="O1196" i="29" s="1"/>
  <c r="L2005" i="30"/>
  <c r="O2005" i="30" s="1"/>
  <c r="J2005" i="30"/>
  <c r="M2005" i="30" s="1"/>
  <c r="K2005" i="30"/>
  <c r="N2005" i="30" s="1"/>
  <c r="K1813" i="30"/>
  <c r="N1813" i="30" s="1"/>
  <c r="L1813" i="30"/>
  <c r="O1813" i="30" s="1"/>
  <c r="J1813" i="30"/>
  <c r="M1813" i="30" s="1"/>
  <c r="K1963" i="30"/>
  <c r="N1963" i="30" s="1"/>
  <c r="L1963" i="30"/>
  <c r="O1963" i="30" s="1"/>
  <c r="J1963" i="30"/>
  <c r="M1963" i="30" s="1"/>
  <c r="H2031" i="30"/>
  <c r="H2088" i="30"/>
  <c r="J2183" i="29"/>
  <c r="I2183" i="29"/>
  <c r="I1932" i="29"/>
  <c r="J1932" i="29"/>
  <c r="I1615" i="30"/>
  <c r="F1615" i="30"/>
  <c r="I1573" i="30"/>
  <c r="F1573" i="30"/>
  <c r="I1924" i="30"/>
  <c r="F1924" i="30"/>
  <c r="L1496" i="29"/>
  <c r="N1496" i="29" s="1"/>
  <c r="P1496" i="29" s="1"/>
  <c r="F1496" i="29"/>
  <c r="K1496" i="29"/>
  <c r="M1496" i="29" s="1"/>
  <c r="O1496" i="29" s="1"/>
  <c r="H1967" i="30"/>
  <c r="L2186" i="30"/>
  <c r="O2186" i="30" s="1"/>
  <c r="K2186" i="30"/>
  <c r="N2186" i="30" s="1"/>
  <c r="J2186" i="30"/>
  <c r="M2186" i="30" s="1"/>
  <c r="H1777" i="30"/>
  <c r="L1502" i="29"/>
  <c r="N1502" i="29" s="1"/>
  <c r="P1502" i="29" s="1"/>
  <c r="K1502" i="29"/>
  <c r="M1502" i="29" s="1"/>
  <c r="O1502" i="29" s="1"/>
  <c r="F1502" i="29"/>
  <c r="L1862" i="29"/>
  <c r="N1862" i="29" s="1"/>
  <c r="P1862" i="29" s="1"/>
  <c r="F1862" i="29"/>
  <c r="K1862" i="29"/>
  <c r="M1862" i="29" s="1"/>
  <c r="O1862" i="29" s="1"/>
  <c r="L1689" i="29"/>
  <c r="N1689" i="29" s="1"/>
  <c r="P1689" i="29" s="1"/>
  <c r="K1689" i="29"/>
  <c r="M1689" i="29" s="1"/>
  <c r="O1689" i="29" s="1"/>
  <c r="F1689" i="29"/>
  <c r="L1267" i="29"/>
  <c r="N1267" i="29" s="1"/>
  <c r="P1267" i="29" s="1"/>
  <c r="F1267" i="29"/>
  <c r="K1267" i="29"/>
  <c r="M1267" i="29" s="1"/>
  <c r="O1267" i="29" s="1"/>
  <c r="L1579" i="29"/>
  <c r="N1579" i="29" s="1"/>
  <c r="P1579" i="29" s="1"/>
  <c r="F1579" i="29"/>
  <c r="K1579" i="29"/>
  <c r="M1579" i="29" s="1"/>
  <c r="O1579" i="29" s="1"/>
  <c r="L1230" i="29"/>
  <c r="N1230" i="29" s="1"/>
  <c r="P1230" i="29" s="1"/>
  <c r="K1230" i="29"/>
  <c r="M1230" i="29" s="1"/>
  <c r="O1230" i="29" s="1"/>
  <c r="F1230" i="29"/>
  <c r="L1415" i="29"/>
  <c r="N1415" i="29" s="1"/>
  <c r="P1415" i="29" s="1"/>
  <c r="K1415" i="29"/>
  <c r="M1415" i="29" s="1"/>
  <c r="O1415" i="29" s="1"/>
  <c r="F1415" i="29"/>
  <c r="F1783" i="30"/>
  <c r="I1783" i="30"/>
  <c r="I1896" i="30"/>
  <c r="F1896" i="30"/>
  <c r="L1986" i="30"/>
  <c r="O1986" i="30" s="1"/>
  <c r="K1986" i="30"/>
  <c r="N1986" i="30" s="1"/>
  <c r="J1986" i="30"/>
  <c r="M1986" i="30" s="1"/>
  <c r="H2125" i="30"/>
  <c r="L1960" i="30"/>
  <c r="O1960" i="30" s="1"/>
  <c r="J1960" i="30"/>
  <c r="M1960" i="30" s="1"/>
  <c r="K1960" i="30"/>
  <c r="N1960" i="30" s="1"/>
  <c r="J2101" i="30"/>
  <c r="M2101" i="30" s="1"/>
  <c r="L2101" i="30"/>
  <c r="O2101" i="30" s="1"/>
  <c r="K2101" i="30"/>
  <c r="N2101" i="30" s="1"/>
  <c r="L1950" i="30"/>
  <c r="O1950" i="30" s="1"/>
  <c r="K1950" i="30"/>
  <c r="N1950" i="30" s="1"/>
  <c r="J1950" i="30"/>
  <c r="M1950" i="30" s="1"/>
  <c r="J2022" i="29"/>
  <c r="I2022" i="29"/>
  <c r="L1663" i="29"/>
  <c r="N1663" i="29" s="1"/>
  <c r="P1663" i="29" s="1"/>
  <c r="F1663" i="29"/>
  <c r="K1663" i="29"/>
  <c r="M1663" i="29" s="1"/>
  <c r="O1663" i="29" s="1"/>
  <c r="L1906" i="29"/>
  <c r="N1906" i="29" s="1"/>
  <c r="P1906" i="29" s="1"/>
  <c r="F1906" i="29"/>
  <c r="K1906" i="29"/>
  <c r="M1906" i="29" s="1"/>
  <c r="O1906" i="29" s="1"/>
  <c r="L1558" i="29"/>
  <c r="N1558" i="29" s="1"/>
  <c r="P1558" i="29" s="1"/>
  <c r="F1558" i="29"/>
  <c r="K1558" i="29"/>
  <c r="M1558" i="29" s="1"/>
  <c r="O1558" i="29" s="1"/>
  <c r="L1585" i="29"/>
  <c r="N1585" i="29" s="1"/>
  <c r="P1585" i="29" s="1"/>
  <c r="K1585" i="29"/>
  <c r="M1585" i="29" s="1"/>
  <c r="O1585" i="29" s="1"/>
  <c r="F1585" i="29"/>
  <c r="L1313" i="29"/>
  <c r="N1313" i="29" s="1"/>
  <c r="P1313" i="29" s="1"/>
  <c r="F1313" i="29"/>
  <c r="K1313" i="29"/>
  <c r="M1313" i="29" s="1"/>
  <c r="O1313" i="29" s="1"/>
  <c r="L1917" i="29"/>
  <c r="N1917" i="29" s="1"/>
  <c r="P1917" i="29" s="1"/>
  <c r="F1917" i="29"/>
  <c r="K1917" i="29"/>
  <c r="M1917" i="29" s="1"/>
  <c r="O1917" i="29" s="1"/>
  <c r="I1737" i="30"/>
  <c r="F1737" i="30"/>
  <c r="L1904" i="29"/>
  <c r="N1904" i="29" s="1"/>
  <c r="P1904" i="29" s="1"/>
  <c r="F1904" i="29"/>
  <c r="K1904" i="29"/>
  <c r="M1904" i="29" s="1"/>
  <c r="O1904" i="29" s="1"/>
  <c r="L1228" i="29"/>
  <c r="N1228" i="29" s="1"/>
  <c r="P1228" i="29" s="1"/>
  <c r="K1228" i="29"/>
  <c r="M1228" i="29" s="1"/>
  <c r="O1228" i="29" s="1"/>
  <c r="F1228" i="29"/>
  <c r="F1397" i="30"/>
  <c r="I1397" i="30"/>
  <c r="I2171" i="29"/>
  <c r="J2171" i="29"/>
  <c r="H2010" i="30"/>
  <c r="H2042" i="30"/>
  <c r="H1985" i="30"/>
  <c r="L2060" i="30"/>
  <c r="O2060" i="30" s="1"/>
  <c r="K2060" i="30"/>
  <c r="N2060" i="30" s="1"/>
  <c r="J2060" i="30"/>
  <c r="M2060" i="30" s="1"/>
  <c r="I1899" i="30"/>
  <c r="F1899" i="30"/>
  <c r="J2169" i="29"/>
  <c r="I2169" i="29"/>
  <c r="I1621" i="30"/>
  <c r="F1621" i="30"/>
  <c r="F1588" i="30"/>
  <c r="I1588" i="30"/>
  <c r="I1637" i="30"/>
  <c r="F1637" i="30"/>
  <c r="I1760" i="30"/>
  <c r="F1760" i="30"/>
  <c r="I1284" i="30"/>
  <c r="F1284" i="30"/>
  <c r="F1140" i="30"/>
  <c r="I1140" i="30"/>
  <c r="F1208" i="30"/>
  <c r="I1208" i="30"/>
  <c r="I1432" i="30"/>
  <c r="F1432" i="30"/>
  <c r="L1761" i="30"/>
  <c r="O1761" i="30" s="1"/>
  <c r="K1761" i="30"/>
  <c r="N1761" i="30" s="1"/>
  <c r="J1761" i="30"/>
  <c r="M1761" i="30" s="1"/>
  <c r="I1650" i="30"/>
  <c r="F1650" i="30"/>
  <c r="I1271" i="30"/>
  <c r="F1271" i="30"/>
  <c r="F1127" i="30"/>
  <c r="I1127" i="30"/>
  <c r="F1198" i="30"/>
  <c r="I1198" i="30"/>
  <c r="F1693" i="30"/>
  <c r="I1693" i="30"/>
  <c r="I1538" i="30"/>
  <c r="F1538" i="30"/>
  <c r="I1711" i="30"/>
  <c r="F1711" i="30"/>
  <c r="J2036" i="30"/>
  <c r="M2036" i="30" s="1"/>
  <c r="L2036" i="30"/>
  <c r="O2036" i="30" s="1"/>
  <c r="K2036" i="30"/>
  <c r="N2036" i="30" s="1"/>
  <c r="J1970" i="30"/>
  <c r="M1970" i="30" s="1"/>
  <c r="K1970" i="30"/>
  <c r="N1970" i="30" s="1"/>
  <c r="L1970" i="30"/>
  <c r="O1970" i="30" s="1"/>
  <c r="H2133" i="30"/>
  <c r="H1541" i="30"/>
  <c r="L1725" i="29"/>
  <c r="N1725" i="29" s="1"/>
  <c r="P1725" i="29" s="1"/>
  <c r="F1725" i="29"/>
  <c r="K1725" i="29"/>
  <c r="M1725" i="29" s="1"/>
  <c r="O1725" i="29" s="1"/>
  <c r="K1437" i="29"/>
  <c r="M1437" i="29" s="1"/>
  <c r="O1437" i="29" s="1"/>
  <c r="L1437" i="29"/>
  <c r="N1437" i="29" s="1"/>
  <c r="P1437" i="29" s="1"/>
  <c r="F1437" i="29"/>
  <c r="L1668" i="29"/>
  <c r="N1668" i="29" s="1"/>
  <c r="P1668" i="29" s="1"/>
  <c r="F1668" i="29"/>
  <c r="K1668" i="29"/>
  <c r="M1668" i="29" s="1"/>
  <c r="O1668" i="29" s="1"/>
  <c r="L1380" i="29"/>
  <c r="N1380" i="29" s="1"/>
  <c r="P1380" i="29" s="1"/>
  <c r="F1380" i="29"/>
  <c r="K1380" i="29"/>
  <c r="M1380" i="29" s="1"/>
  <c r="O1380" i="29" s="1"/>
  <c r="L1849" i="29"/>
  <c r="N1849" i="29" s="1"/>
  <c r="P1849" i="29" s="1"/>
  <c r="K1849" i="29"/>
  <c r="M1849" i="29" s="1"/>
  <c r="O1849" i="29" s="1"/>
  <c r="F1849" i="29"/>
  <c r="F1883" i="29"/>
  <c r="K1883" i="29"/>
  <c r="M1883" i="29" s="1"/>
  <c r="O1883" i="29" s="1"/>
  <c r="L1883" i="29"/>
  <c r="N1883" i="29" s="1"/>
  <c r="P1883" i="29" s="1"/>
  <c r="L1223" i="29"/>
  <c r="N1223" i="29" s="1"/>
  <c r="P1223" i="29" s="1"/>
  <c r="K1223" i="29"/>
  <c r="M1223" i="29" s="1"/>
  <c r="O1223" i="29" s="1"/>
  <c r="F1223" i="29"/>
  <c r="L1354" i="29"/>
  <c r="N1354" i="29" s="1"/>
  <c r="P1354" i="29" s="1"/>
  <c r="K1354" i="29"/>
  <c r="M1354" i="29" s="1"/>
  <c r="O1354" i="29" s="1"/>
  <c r="F1354" i="29"/>
  <c r="L1173" i="29"/>
  <c r="N1173" i="29" s="1"/>
  <c r="P1173" i="29" s="1"/>
  <c r="K1173" i="29"/>
  <c r="M1173" i="29" s="1"/>
  <c r="O1173" i="29" s="1"/>
  <c r="F1173" i="29"/>
  <c r="L1525" i="29"/>
  <c r="N1525" i="29" s="1"/>
  <c r="P1525" i="29" s="1"/>
  <c r="F1525" i="29"/>
  <c r="K1525" i="29"/>
  <c r="M1525" i="29" s="1"/>
  <c r="O1525" i="29" s="1"/>
  <c r="L1841" i="29"/>
  <c r="N1841" i="29" s="1"/>
  <c r="P1841" i="29" s="1"/>
  <c r="K1841" i="29"/>
  <c r="M1841" i="29" s="1"/>
  <c r="O1841" i="29" s="1"/>
  <c r="F1841" i="29"/>
  <c r="L1160" i="29"/>
  <c r="N1160" i="29" s="1"/>
  <c r="P1160" i="29" s="1"/>
  <c r="K1160" i="29"/>
  <c r="M1160" i="29" s="1"/>
  <c r="O1160" i="29" s="1"/>
  <c r="F1160" i="29"/>
  <c r="I2176" i="29"/>
  <c r="J2176" i="29"/>
  <c r="K2054" i="30"/>
  <c r="N2054" i="30" s="1"/>
  <c r="L2054" i="30"/>
  <c r="O2054" i="30" s="1"/>
  <c r="J2054" i="30"/>
  <c r="M2054" i="30" s="1"/>
  <c r="H2145" i="30"/>
  <c r="H2077" i="30"/>
  <c r="J2113" i="30"/>
  <c r="M2113" i="30" s="1"/>
  <c r="L2113" i="30"/>
  <c r="O2113" i="30" s="1"/>
  <c r="K2113" i="30"/>
  <c r="N2113" i="30" s="1"/>
  <c r="H1953" i="30"/>
  <c r="H2030" i="30"/>
  <c r="I2060" i="29"/>
  <c r="J2060" i="29"/>
  <c r="J2105" i="29"/>
  <c r="I2105" i="29"/>
  <c r="I1984" i="29"/>
  <c r="J1984" i="29"/>
  <c r="I2192" i="29"/>
  <c r="J2192" i="29"/>
  <c r="I2040" i="29"/>
  <c r="J2040" i="29"/>
  <c r="L1576" i="29"/>
  <c r="N1576" i="29" s="1"/>
  <c r="P1576" i="29" s="1"/>
  <c r="K1576" i="29"/>
  <c r="M1576" i="29" s="1"/>
  <c r="O1576" i="29" s="1"/>
  <c r="F1576" i="29"/>
  <c r="L1916" i="29"/>
  <c r="N1916" i="29" s="1"/>
  <c r="P1916" i="29" s="1"/>
  <c r="K1916" i="29"/>
  <c r="M1916" i="29" s="1"/>
  <c r="O1916" i="29" s="1"/>
  <c r="F1916" i="29"/>
  <c r="L1691" i="29"/>
  <c r="N1691" i="29" s="1"/>
  <c r="P1691" i="29" s="1"/>
  <c r="F1691" i="29"/>
  <c r="K1691" i="29"/>
  <c r="M1691" i="29" s="1"/>
  <c r="O1691" i="29" s="1"/>
  <c r="L1403" i="29"/>
  <c r="N1403" i="29" s="1"/>
  <c r="P1403" i="29" s="1"/>
  <c r="K1403" i="29"/>
  <c r="M1403" i="29" s="1"/>
  <c r="O1403" i="29" s="1"/>
  <c r="F1403" i="29"/>
  <c r="L1162" i="29"/>
  <c r="N1162" i="29" s="1"/>
  <c r="P1162" i="29" s="1"/>
  <c r="K1162" i="29"/>
  <c r="M1162" i="29" s="1"/>
  <c r="O1162" i="29" s="1"/>
  <c r="F1162" i="29"/>
  <c r="L1914" i="29"/>
  <c r="N1914" i="29" s="1"/>
  <c r="P1914" i="29" s="1"/>
  <c r="F1914" i="29"/>
  <c r="K1914" i="29"/>
  <c r="M1914" i="29" s="1"/>
  <c r="O1914" i="29" s="1"/>
  <c r="L1457" i="29"/>
  <c r="N1457" i="29" s="1"/>
  <c r="P1457" i="29" s="1"/>
  <c r="F1457" i="29"/>
  <c r="K1457" i="29"/>
  <c r="M1457" i="29" s="1"/>
  <c r="O1457" i="29" s="1"/>
  <c r="K1683" i="29"/>
  <c r="M1683" i="29" s="1"/>
  <c r="O1683" i="29" s="1"/>
  <c r="L1683" i="29"/>
  <c r="N1683" i="29" s="1"/>
  <c r="P1683" i="29" s="1"/>
  <c r="F1683" i="29"/>
  <c r="L1559" i="29"/>
  <c r="N1559" i="29" s="1"/>
  <c r="P1559" i="29" s="1"/>
  <c r="F1559" i="29"/>
  <c r="K1559" i="29"/>
  <c r="M1559" i="29" s="1"/>
  <c r="O1559" i="29" s="1"/>
  <c r="I1658" i="30"/>
  <c r="F1658" i="30"/>
  <c r="I2146" i="29"/>
  <c r="J2146" i="29"/>
  <c r="I2078" i="29"/>
  <c r="J2078" i="29"/>
  <c r="I2114" i="29"/>
  <c r="J2114" i="29"/>
  <c r="I1954" i="29"/>
  <c r="J1954" i="29"/>
  <c r="I2116" i="29"/>
  <c r="J2116" i="29"/>
  <c r="I1703" i="30"/>
  <c r="F1703" i="30"/>
  <c r="F1902" i="30"/>
  <c r="I1902" i="30"/>
  <c r="I1778" i="30"/>
  <c r="F1778" i="30"/>
  <c r="F1195" i="30"/>
  <c r="I1195" i="30"/>
  <c r="H2198" i="30"/>
  <c r="H2095" i="30"/>
  <c r="L1944" i="30"/>
  <c r="O1944" i="30" s="1"/>
  <c r="J1944" i="30"/>
  <c r="M1944" i="30" s="1"/>
  <c r="K1944" i="30"/>
  <c r="N1944" i="30" s="1"/>
  <c r="I2112" i="29"/>
  <c r="J2112" i="29"/>
  <c r="L1568" i="29"/>
  <c r="N1568" i="29" s="1"/>
  <c r="P1568" i="29" s="1"/>
  <c r="F1568" i="29"/>
  <c r="K1568" i="29"/>
  <c r="M1568" i="29" s="1"/>
  <c r="O1568" i="29" s="1"/>
  <c r="K1912" i="29"/>
  <c r="M1912" i="29" s="1"/>
  <c r="O1912" i="29" s="1"/>
  <c r="L1912" i="29"/>
  <c r="N1912" i="29" s="1"/>
  <c r="P1912" i="29" s="1"/>
  <c r="F1912" i="29"/>
  <c r="L1280" i="29"/>
  <c r="N1280" i="29" s="1"/>
  <c r="P1280" i="29" s="1"/>
  <c r="F1280" i="29"/>
  <c r="K1280" i="29"/>
  <c r="M1280" i="29" s="1"/>
  <c r="O1280" i="29" s="1"/>
  <c r="I1495" i="30"/>
  <c r="F1495" i="30"/>
  <c r="J1785" i="5"/>
  <c r="K1785" i="5" s="1"/>
  <c r="L2004" i="5"/>
  <c r="L2071" i="5"/>
  <c r="K2071" i="5"/>
  <c r="K2088" i="5"/>
  <c r="L2088" i="5"/>
  <c r="K2183" i="5"/>
  <c r="L2183" i="5"/>
  <c r="K2194" i="5"/>
  <c r="L2194" i="5"/>
  <c r="K2065" i="5"/>
  <c r="L2065" i="5"/>
  <c r="K2107" i="5"/>
  <c r="L2107" i="5"/>
  <c r="K1980" i="5"/>
  <c r="L1980" i="5"/>
  <c r="L2152" i="5"/>
  <c r="K2152" i="5"/>
  <c r="L2189" i="5"/>
  <c r="K2189" i="5"/>
  <c r="K1959" i="5"/>
  <c r="L1959" i="5"/>
  <c r="L2143" i="5"/>
  <c r="K2143" i="5"/>
  <c r="L2073" i="5"/>
  <c r="K2073" i="5"/>
  <c r="L2120" i="5"/>
  <c r="K2120" i="5"/>
  <c r="K2184" i="5"/>
  <c r="L2184" i="5"/>
  <c r="K2122" i="5"/>
  <c r="L2122" i="5"/>
  <c r="L2138" i="5"/>
  <c r="K2138" i="5"/>
  <c r="K2190" i="5"/>
  <c r="L2190" i="5"/>
  <c r="L2164" i="5"/>
  <c r="K2164" i="5"/>
  <c r="K1942" i="5"/>
  <c r="L1942" i="5"/>
  <c r="L2075" i="5"/>
  <c r="K2075" i="5"/>
  <c r="L2106" i="5"/>
  <c r="K2106" i="5"/>
  <c r="K2129" i="5"/>
  <c r="L2129" i="5"/>
  <c r="L2154" i="5"/>
  <c r="K2154" i="5"/>
  <c r="K2191" i="5"/>
  <c r="L2191" i="5"/>
  <c r="L2109" i="5"/>
  <c r="K2109" i="5"/>
  <c r="L2186" i="5"/>
  <c r="K2186" i="5"/>
  <c r="K2157" i="5"/>
  <c r="L2157" i="5"/>
  <c r="K2112" i="5"/>
  <c r="L2112" i="5"/>
  <c r="K2094" i="5"/>
  <c r="L2094" i="5"/>
  <c r="L2162" i="5"/>
  <c r="K2162" i="5"/>
  <c r="L2100" i="5"/>
  <c r="K2100" i="5"/>
  <c r="K2091" i="5"/>
  <c r="L2091" i="5"/>
  <c r="K2149" i="5"/>
  <c r="L2149" i="5"/>
  <c r="K2136" i="5"/>
  <c r="L2136" i="5"/>
  <c r="L2114" i="5"/>
  <c r="K2114" i="5"/>
  <c r="K1963" i="5"/>
  <c r="L1963" i="5"/>
  <c r="K2137" i="5"/>
  <c r="L2137" i="5"/>
  <c r="K2076" i="5"/>
  <c r="L2076" i="5"/>
  <c r="K2193" i="5"/>
  <c r="L2193" i="5"/>
  <c r="K2066" i="5"/>
  <c r="L2066" i="5"/>
  <c r="K2175" i="5"/>
  <c r="L2175" i="5"/>
  <c r="K2072" i="5"/>
  <c r="L2072" i="5"/>
  <c r="L1965" i="5"/>
  <c r="K1965" i="5"/>
  <c r="L2172" i="5"/>
  <c r="K2172" i="5"/>
  <c r="L2126" i="5"/>
  <c r="K2126" i="5"/>
  <c r="L2159" i="5"/>
  <c r="K2159" i="5"/>
  <c r="L2133" i="5"/>
  <c r="K2133" i="5"/>
  <c r="L2124" i="5"/>
  <c r="K2124" i="5"/>
  <c r="K2153" i="5"/>
  <c r="L2153" i="5"/>
  <c r="K2104" i="5"/>
  <c r="L2104" i="5"/>
  <c r="L2060" i="5"/>
  <c r="K2060" i="5"/>
  <c r="L2097" i="5"/>
  <c r="K2097" i="5"/>
  <c r="K1975" i="5"/>
  <c r="L1975" i="5"/>
  <c r="K2155" i="5"/>
  <c r="L2155" i="5"/>
  <c r="L2117" i="5"/>
  <c r="K2117" i="5"/>
  <c r="K2098" i="5"/>
  <c r="L2098" i="5"/>
  <c r="K2110" i="5"/>
  <c r="L2110" i="5"/>
  <c r="K2151" i="5"/>
  <c r="L2151" i="5"/>
  <c r="K1951" i="5"/>
  <c r="L1951" i="5"/>
  <c r="K1968" i="5"/>
  <c r="L1968" i="5"/>
  <c r="L2121" i="5"/>
  <c r="K2121" i="5"/>
  <c r="K1972" i="5"/>
  <c r="L1972" i="5"/>
  <c r="L2160" i="5"/>
  <c r="K2160" i="5"/>
  <c r="L2115" i="5"/>
  <c r="K2115" i="5"/>
  <c r="K2081" i="5"/>
  <c r="L2081" i="5"/>
  <c r="K2119" i="5"/>
  <c r="L2119" i="5"/>
  <c r="L2134" i="5"/>
  <c r="K2134" i="5"/>
  <c r="K2087" i="5"/>
  <c r="L2087" i="5"/>
  <c r="K2099" i="5"/>
  <c r="L2099" i="5"/>
  <c r="K2083" i="5"/>
  <c r="L2083" i="5"/>
  <c r="L2145" i="5"/>
  <c r="K2145" i="5"/>
  <c r="L2167" i="5"/>
  <c r="K2167" i="5"/>
  <c r="K2063" i="5"/>
  <c r="L2063" i="5"/>
  <c r="K1945" i="5"/>
  <c r="L1945" i="5"/>
  <c r="K1974" i="5"/>
  <c r="L1974" i="5"/>
  <c r="K2147" i="5"/>
  <c r="L2147" i="5"/>
  <c r="K1982" i="5"/>
  <c r="L1982" i="5"/>
  <c r="L2103" i="5"/>
  <c r="K2103" i="5"/>
  <c r="L2171" i="5"/>
  <c r="K2171" i="5"/>
  <c r="K2064" i="5"/>
  <c r="L2064" i="5"/>
  <c r="L2116" i="5"/>
  <c r="K2116" i="5"/>
  <c r="L2169" i="5"/>
  <c r="K2169" i="5"/>
  <c r="L2141" i="5"/>
  <c r="K2141" i="5"/>
  <c r="K2166" i="5"/>
  <c r="L2166" i="5"/>
  <c r="L2111" i="5"/>
  <c r="K2111" i="5"/>
  <c r="K2108" i="5"/>
  <c r="L2108" i="5"/>
  <c r="K1958" i="5"/>
  <c r="L1958" i="5"/>
  <c r="K2177" i="5"/>
  <c r="L2177" i="5"/>
  <c r="K2077" i="5"/>
  <c r="L2077" i="5"/>
  <c r="K1973" i="5"/>
  <c r="L1973" i="5"/>
  <c r="K2195" i="5"/>
  <c r="L2195" i="5"/>
  <c r="L2187" i="5"/>
  <c r="K2187" i="5"/>
  <c r="L2140" i="5"/>
  <c r="K2140" i="5"/>
  <c r="K2185" i="5"/>
  <c r="L2185" i="5"/>
  <c r="L2161" i="5"/>
  <c r="K2161" i="5"/>
  <c r="K2163" i="5"/>
  <c r="L2163" i="5"/>
  <c r="L2142" i="5"/>
  <c r="K2142" i="5"/>
  <c r="K1961" i="5"/>
  <c r="L1961" i="5"/>
  <c r="L2113" i="5"/>
  <c r="K2113" i="5"/>
  <c r="L2168" i="5"/>
  <c r="K2168" i="5"/>
  <c r="K1971" i="5"/>
  <c r="L1971" i="5"/>
  <c r="K2086" i="5"/>
  <c r="L2086" i="5"/>
  <c r="K2101" i="5"/>
  <c r="L2101" i="5"/>
  <c r="K2085" i="5"/>
  <c r="L2085" i="5"/>
  <c r="K2074" i="5"/>
  <c r="L2074" i="5"/>
  <c r="K2096" i="5"/>
  <c r="L2096" i="5"/>
  <c r="L2196" i="5"/>
  <c r="K2196" i="5"/>
  <c r="K1983" i="5"/>
  <c r="L1983" i="5"/>
  <c r="K2062" i="5"/>
  <c r="L2062" i="5"/>
  <c r="K2084" i="5"/>
  <c r="L2084" i="5"/>
  <c r="K1981" i="5"/>
  <c r="L1981" i="5"/>
  <c r="K2192" i="5"/>
  <c r="L2192" i="5"/>
  <c r="K1944" i="5"/>
  <c r="L1944" i="5"/>
  <c r="K2179" i="5"/>
  <c r="L2179" i="5"/>
  <c r="K2090" i="5"/>
  <c r="L2090" i="5"/>
  <c r="K1987" i="5"/>
  <c r="L1987" i="5"/>
  <c r="K2105" i="5"/>
  <c r="L2105" i="5"/>
  <c r="K2092" i="5"/>
  <c r="L2092" i="5"/>
  <c r="L2188" i="5"/>
  <c r="K2188" i="5"/>
  <c r="L2070" i="5"/>
  <c r="K2070" i="5"/>
  <c r="K2067" i="5"/>
  <c r="L2067" i="5"/>
  <c r="L2170" i="5"/>
  <c r="K2170" i="5"/>
  <c r="L2127" i="5"/>
  <c r="K2127" i="5"/>
  <c r="K2128" i="5"/>
  <c r="L2128" i="5"/>
  <c r="K2095" i="5"/>
  <c r="L2095" i="5"/>
  <c r="L2078" i="5"/>
  <c r="K2078" i="5"/>
  <c r="K1962" i="5"/>
  <c r="L1962" i="5"/>
  <c r="K2080" i="5"/>
  <c r="L2080" i="5"/>
  <c r="L2148" i="5"/>
  <c r="K2148" i="5"/>
  <c r="L2131" i="5"/>
  <c r="K2131" i="5"/>
  <c r="L2150" i="5"/>
  <c r="K2150" i="5"/>
  <c r="L2123" i="5"/>
  <c r="K2123" i="5"/>
  <c r="L2165" i="5"/>
  <c r="K2165" i="5"/>
  <c r="K2180" i="5"/>
  <c r="L2180" i="5"/>
  <c r="L2146" i="5"/>
  <c r="K2146" i="5"/>
  <c r="L2173" i="5"/>
  <c r="K2173" i="5"/>
  <c r="L2144" i="5"/>
  <c r="K2144" i="5"/>
  <c r="L2156" i="5"/>
  <c r="K2156" i="5"/>
  <c r="L2139" i="5"/>
  <c r="K2139" i="5"/>
  <c r="K2178" i="5"/>
  <c r="L2178" i="5"/>
  <c r="L2093" i="5"/>
  <c r="K2093" i="5"/>
  <c r="K2158" i="5"/>
  <c r="L2158" i="5"/>
  <c r="K2061" i="5"/>
  <c r="L2061" i="5"/>
  <c r="K1949" i="5"/>
  <c r="L1949" i="5"/>
  <c r="L2102" i="5"/>
  <c r="K2102" i="5"/>
  <c r="K2125" i="5"/>
  <c r="L2125" i="5"/>
  <c r="K1954" i="5"/>
  <c r="L1954" i="5"/>
  <c r="L2132" i="5"/>
  <c r="K2132" i="5"/>
  <c r="L2182" i="5"/>
  <c r="K2182" i="5"/>
  <c r="K2174" i="5"/>
  <c r="L2174" i="5"/>
  <c r="L2135" i="5"/>
  <c r="K2135" i="5"/>
  <c r="K2069" i="5"/>
  <c r="L2069" i="5"/>
  <c r="K2176" i="5"/>
  <c r="L2176" i="5"/>
  <c r="K2118" i="5"/>
  <c r="L2118" i="5"/>
  <c r="L2059" i="5"/>
  <c r="K2059" i="5"/>
  <c r="K2068" i="5"/>
  <c r="L2068" i="5"/>
  <c r="L2181" i="5"/>
  <c r="K2181" i="5"/>
  <c r="L2130" i="5"/>
  <c r="K2130" i="5"/>
  <c r="L1956" i="5"/>
  <c r="K1956" i="5"/>
  <c r="L1967" i="5"/>
  <c r="K1967" i="5"/>
  <c r="K2079" i="5"/>
  <c r="L2079" i="5"/>
  <c r="K2089" i="5"/>
  <c r="L2089" i="5"/>
  <c r="L2082" i="5"/>
  <c r="K2082" i="5"/>
  <c r="J1823" i="5"/>
  <c r="K1823" i="5" s="1"/>
  <c r="J1795" i="5"/>
  <c r="K1795" i="5" s="1"/>
  <c r="J1833" i="5"/>
  <c r="K1833" i="5" s="1"/>
  <c r="J1817" i="5"/>
  <c r="L1817" i="5" s="1"/>
  <c r="H1677" i="5"/>
  <c r="H1705" i="5"/>
  <c r="H1769" i="5"/>
  <c r="H1731" i="5"/>
  <c r="J1791" i="5"/>
  <c r="H1759" i="5"/>
  <c r="H1775" i="5"/>
  <c r="H1723" i="5"/>
  <c r="H1647" i="5"/>
  <c r="H1695" i="5"/>
  <c r="H1779" i="5"/>
  <c r="H1699" i="5"/>
  <c r="H1763" i="5"/>
  <c r="H1743" i="5"/>
  <c r="H1711" i="5"/>
  <c r="H1727" i="5"/>
  <c r="H1721" i="5"/>
  <c r="H1747" i="5"/>
  <c r="F1683" i="5"/>
  <c r="H1683" i="5" s="1"/>
  <c r="F1403" i="5"/>
  <c r="F1418" i="5"/>
  <c r="H1418" i="5" s="1"/>
  <c r="F1641" i="5"/>
  <c r="F1824" i="5"/>
  <c r="F1825" i="5"/>
  <c r="H1825" i="5" s="1"/>
  <c r="F1806" i="5"/>
  <c r="F1892" i="5"/>
  <c r="F1336" i="5"/>
  <c r="H1336" i="5" s="1"/>
  <c r="F1304" i="5"/>
  <c r="F1272" i="5"/>
  <c r="H1272" i="5" s="1"/>
  <c r="F1240" i="5"/>
  <c r="H1240" i="5" s="1"/>
  <c r="F1208" i="5"/>
  <c r="F1168" i="5"/>
  <c r="H1168" i="5" s="1"/>
  <c r="F1132" i="5"/>
  <c r="F1429" i="5"/>
  <c r="H1429" i="5" s="1"/>
  <c r="F1659" i="5"/>
  <c r="H1659" i="5" s="1"/>
  <c r="F1381" i="5"/>
  <c r="H1381" i="5" s="1"/>
  <c r="F1556" i="5"/>
  <c r="H1556" i="5" s="1"/>
  <c r="F1522" i="5"/>
  <c r="F1681" i="5"/>
  <c r="F1800" i="5"/>
  <c r="H1800" i="5" s="1"/>
  <c r="F1661" i="5"/>
  <c r="F1846" i="5"/>
  <c r="H1846" i="5" s="1"/>
  <c r="F1922" i="5"/>
  <c r="H1922" i="5" s="1"/>
  <c r="F1106" i="5"/>
  <c r="H1106" i="5" s="1"/>
  <c r="F1549" i="5"/>
  <c r="H1549" i="5" s="1"/>
  <c r="F1532" i="5"/>
  <c r="F1714" i="5"/>
  <c r="F1905" i="5"/>
  <c r="H1905" i="5" s="1"/>
  <c r="F1505" i="5"/>
  <c r="F1688" i="5"/>
  <c r="F1419" i="5"/>
  <c r="H1419" i="5" s="1"/>
  <c r="F1822" i="5"/>
  <c r="F1920" i="5"/>
  <c r="H1920" i="5" s="1"/>
  <c r="F1343" i="5"/>
  <c r="H1343" i="5" s="1"/>
  <c r="F1311" i="5"/>
  <c r="F1279" i="5"/>
  <c r="H1279" i="5" s="1"/>
  <c r="F1247" i="5"/>
  <c r="F1215" i="5"/>
  <c r="H1215" i="5" s="1"/>
  <c r="F1179" i="5"/>
  <c r="H1179" i="5" s="1"/>
  <c r="F1139" i="5"/>
  <c r="F1855" i="5"/>
  <c r="H1855" i="5" s="1"/>
  <c r="F1555" i="5"/>
  <c r="F1103" i="5"/>
  <c r="F1724" i="5"/>
  <c r="H1724" i="5" s="1"/>
  <c r="F1754" i="5"/>
  <c r="F1887" i="5"/>
  <c r="H1887" i="5" s="1"/>
  <c r="F1417" i="5"/>
  <c r="H1417" i="5" s="1"/>
  <c r="F1600" i="5"/>
  <c r="H1600" i="5" s="1"/>
  <c r="F1471" i="5"/>
  <c r="H1471" i="5" s="1"/>
  <c r="F1518" i="5"/>
  <c r="F1693" i="5"/>
  <c r="F1604" i="5"/>
  <c r="H1604" i="5" s="1"/>
  <c r="F1629" i="5"/>
  <c r="F1700" i="5"/>
  <c r="F1794" i="5"/>
  <c r="H1794" i="5" s="1"/>
  <c r="F1901" i="5"/>
  <c r="F1393" i="5"/>
  <c r="H1393" i="5" s="1"/>
  <c r="F1448" i="5"/>
  <c r="F1831" i="5"/>
  <c r="H1831" i="5" s="1"/>
  <c r="F1558" i="5"/>
  <c r="H1558" i="5" s="1"/>
  <c r="F1805" i="5"/>
  <c r="F1326" i="5"/>
  <c r="H1326" i="5" s="1"/>
  <c r="F1294" i="5"/>
  <c r="H1294" i="5" s="1"/>
  <c r="F1262" i="5"/>
  <c r="F1222" i="5"/>
  <c r="H1222" i="5" s="1"/>
  <c r="F1190" i="5"/>
  <c r="F1154" i="5"/>
  <c r="F1122" i="5"/>
  <c r="H1122" i="5" s="1"/>
  <c r="F1440" i="5"/>
  <c r="F1541" i="5"/>
  <c r="H1541" i="5" s="1"/>
  <c r="F1524" i="5"/>
  <c r="H1524" i="5" s="1"/>
  <c r="F1682" i="5"/>
  <c r="H1682" i="5" s="1"/>
  <c r="F1883" i="5"/>
  <c r="H1883" i="5" s="1"/>
  <c r="F1433" i="5"/>
  <c r="H1433" i="5" s="1"/>
  <c r="F1680" i="5"/>
  <c r="F1639" i="5"/>
  <c r="H1639" i="5" s="1"/>
  <c r="F1750" i="5"/>
  <c r="F1882" i="5"/>
  <c r="H1882" i="5" s="1"/>
  <c r="F1506" i="5"/>
  <c r="H1506" i="5" s="1"/>
  <c r="F1453" i="5"/>
  <c r="F1564" i="5"/>
  <c r="H1564" i="5" s="1"/>
  <c r="F1530" i="5"/>
  <c r="F1355" i="5"/>
  <c r="F1427" i="5"/>
  <c r="H1427" i="5" s="1"/>
  <c r="F1729" i="5"/>
  <c r="F1854" i="5"/>
  <c r="H1854" i="5" s="1"/>
  <c r="F1912" i="5"/>
  <c r="H1912" i="5" s="1"/>
  <c r="F1341" i="5"/>
  <c r="F1309" i="5"/>
  <c r="H1309" i="5" s="1"/>
  <c r="F1277" i="5"/>
  <c r="F1245" i="5"/>
  <c r="F1209" i="5"/>
  <c r="H1209" i="5" s="1"/>
  <c r="F1177" i="5"/>
  <c r="F1141" i="5"/>
  <c r="H1141" i="5" s="1"/>
  <c r="F1109" i="5"/>
  <c r="H1109" i="5" s="1"/>
  <c r="F1848" i="5"/>
  <c r="F1796" i="5"/>
  <c r="H1796" i="5" s="1"/>
  <c r="F1826" i="5"/>
  <c r="H1826" i="5" s="1"/>
  <c r="F1354" i="5"/>
  <c r="F1617" i="5"/>
  <c r="H1617" i="5" s="1"/>
  <c r="F1760" i="5"/>
  <c r="F1697" i="5"/>
  <c r="F1742" i="5"/>
  <c r="H1742" i="5" s="1"/>
  <c r="F1876" i="5"/>
  <c r="H1876" i="5" s="1"/>
  <c r="F1332" i="5"/>
  <c r="H1332" i="5" s="1"/>
  <c r="F1300" i="5"/>
  <c r="F1268" i="5"/>
  <c r="F1236" i="5"/>
  <c r="H1236" i="5" s="1"/>
  <c r="F1204" i="5"/>
  <c r="F1164" i="5"/>
  <c r="H1164" i="5" s="1"/>
  <c r="F1128" i="5"/>
  <c r="H1128" i="5" s="1"/>
  <c r="F1499" i="5"/>
  <c r="F1439" i="5"/>
  <c r="H1439" i="5" s="1"/>
  <c r="F1645" i="5"/>
  <c r="F1492" i="5"/>
  <c r="F1458" i="5"/>
  <c r="H1458" i="5" s="1"/>
  <c r="F1593" i="5"/>
  <c r="F1736" i="5"/>
  <c r="H1736" i="5" s="1"/>
  <c r="F1583" i="5"/>
  <c r="H1583" i="5" s="1"/>
  <c r="F1782" i="5"/>
  <c r="F1906" i="5"/>
  <c r="H1906" i="5" s="1"/>
  <c r="F1104" i="5"/>
  <c r="F1485" i="5"/>
  <c r="F1468" i="5"/>
  <c r="H1468" i="5" s="1"/>
  <c r="F1690" i="5"/>
  <c r="F1889" i="5"/>
  <c r="H1889" i="5" s="1"/>
  <c r="F1441" i="5"/>
  <c r="H1441" i="5" s="1"/>
  <c r="F1624" i="5"/>
  <c r="H1624" i="5" s="1"/>
  <c r="F1623" i="5"/>
  <c r="H1623" i="5" s="1"/>
  <c r="F1758" i="5"/>
  <c r="F1904" i="5"/>
  <c r="F1339" i="5"/>
  <c r="H1339" i="5" s="1"/>
  <c r="F1307" i="5"/>
  <c r="F1275" i="5"/>
  <c r="H1275" i="5" s="1"/>
  <c r="F1243" i="5"/>
  <c r="H1243" i="5" s="1"/>
  <c r="F1211" i="5"/>
  <c r="F1175" i="5"/>
  <c r="H1175" i="5" s="1"/>
  <c r="F1135" i="5"/>
  <c r="H1135" i="5" s="1"/>
  <c r="F1820" i="5"/>
  <c r="H1820" i="5" s="1"/>
  <c r="F1784" i="5"/>
  <c r="H1784" i="5" s="1"/>
  <c r="F1685" i="5"/>
  <c r="F1636" i="5"/>
  <c r="H1636" i="5" s="1"/>
  <c r="F1666" i="5"/>
  <c r="H1666" i="5" s="1"/>
  <c r="F1871" i="5"/>
  <c r="F1849" i="5"/>
  <c r="H1849" i="5" s="1"/>
  <c r="F1536" i="5"/>
  <c r="F1407" i="5"/>
  <c r="F1454" i="5"/>
  <c r="H1454" i="5" s="1"/>
  <c r="F1246" i="5"/>
  <c r="F1786" i="5"/>
  <c r="H1786" i="5" s="1"/>
  <c r="F1565" i="5"/>
  <c r="H1565" i="5" s="1"/>
  <c r="F1676" i="5"/>
  <c r="H1676" i="5" s="1"/>
  <c r="F1730" i="5"/>
  <c r="H1730" i="5" s="1"/>
  <c r="F1885" i="5"/>
  <c r="F1707" i="5"/>
  <c r="F1384" i="5"/>
  <c r="H1384" i="5" s="1"/>
  <c r="F1703" i="5"/>
  <c r="F1494" i="5"/>
  <c r="H1494" i="5" s="1"/>
  <c r="F1675" i="5"/>
  <c r="H1675" i="5" s="1"/>
  <c r="F1322" i="5"/>
  <c r="H1322" i="5" s="1"/>
  <c r="F1290" i="5"/>
  <c r="H1290" i="5" s="1"/>
  <c r="F1258" i="5"/>
  <c r="H1258" i="5" s="1"/>
  <c r="F1218" i="5"/>
  <c r="F1186" i="5"/>
  <c r="H1186" i="5" s="1"/>
  <c r="F1150" i="5"/>
  <c r="F1118" i="5"/>
  <c r="H1118" i="5" s="1"/>
  <c r="F1713" i="5"/>
  <c r="H1713" i="5" s="1"/>
  <c r="F1477" i="5"/>
  <c r="F1460" i="5"/>
  <c r="H1460" i="5" s="1"/>
  <c r="F1618" i="5"/>
  <c r="F1867" i="5"/>
  <c r="F1369" i="5"/>
  <c r="F1616" i="5"/>
  <c r="F1615" i="5"/>
  <c r="F1662" i="5"/>
  <c r="H1662" i="5" s="1"/>
  <c r="F1866" i="5"/>
  <c r="F1665" i="5"/>
  <c r="H1665" i="5" s="1"/>
  <c r="F1389" i="5"/>
  <c r="F1500" i="5"/>
  <c r="F1466" i="5"/>
  <c r="H1466" i="5" s="1"/>
  <c r="F1689" i="5"/>
  <c r="F1808" i="5"/>
  <c r="H1808" i="5" s="1"/>
  <c r="F1687" i="5"/>
  <c r="H1687" i="5" s="1"/>
  <c r="F1790" i="5"/>
  <c r="H1790" i="5" s="1"/>
  <c r="F1896" i="5"/>
  <c r="H1896" i="5" s="1"/>
  <c r="F1337" i="5"/>
  <c r="F1305" i="5"/>
  <c r="H1305" i="5" s="1"/>
  <c r="F1273" i="5"/>
  <c r="H1273" i="5" s="1"/>
  <c r="F1241" i="5"/>
  <c r="F1205" i="5"/>
  <c r="H1205" i="5" s="1"/>
  <c r="F1169" i="5"/>
  <c r="H1169" i="5" s="1"/>
  <c r="F1137" i="5"/>
  <c r="F1105" i="5"/>
  <c r="H1105" i="5" s="1"/>
  <c r="F1443" i="5"/>
  <c r="F1847" i="5"/>
  <c r="F1732" i="5"/>
  <c r="H1732" i="5" s="1"/>
  <c r="F1762" i="5"/>
  <c r="F1909" i="5"/>
  <c r="H1909" i="5" s="1"/>
  <c r="F1553" i="5"/>
  <c r="H1553" i="5" s="1"/>
  <c r="F1696" i="5"/>
  <c r="H1696" i="5" s="1"/>
  <c r="F1655" i="5"/>
  <c r="H1655" i="5" s="1"/>
  <c r="F1654" i="5"/>
  <c r="F1860" i="5"/>
  <c r="F1328" i="5"/>
  <c r="H1328" i="5" s="1"/>
  <c r="F1296" i="5"/>
  <c r="F1264" i="5"/>
  <c r="H1264" i="5" s="1"/>
  <c r="F1232" i="5"/>
  <c r="H1232" i="5" s="1"/>
  <c r="F1200" i="5"/>
  <c r="F1160" i="5"/>
  <c r="H1160" i="5" s="1"/>
  <c r="F1124" i="5"/>
  <c r="F1476" i="5"/>
  <c r="F1830" i="5"/>
  <c r="H1830" i="5" s="1"/>
  <c r="F1595" i="5"/>
  <c r="F1428" i="5"/>
  <c r="H1428" i="5" s="1"/>
  <c r="F1394" i="5"/>
  <c r="H1394" i="5" s="1"/>
  <c r="F1529" i="5"/>
  <c r="F1648" i="5"/>
  <c r="H1648" i="5" s="1"/>
  <c r="F1519" i="5"/>
  <c r="F1718" i="5"/>
  <c r="F1890" i="5"/>
  <c r="H1890" i="5" s="1"/>
  <c r="F1845" i="5"/>
  <c r="F1421" i="5"/>
  <c r="H1421" i="5" s="1"/>
  <c r="F1404" i="5"/>
  <c r="H1404" i="5" s="1"/>
  <c r="F1626" i="5"/>
  <c r="H1626" i="5" s="1"/>
  <c r="F1873" i="5"/>
  <c r="H1873" i="5" s="1"/>
  <c r="F1377" i="5"/>
  <c r="H1377" i="5" s="1"/>
  <c r="F1560" i="5"/>
  <c r="F1559" i="5"/>
  <c r="H1559" i="5" s="1"/>
  <c r="F1694" i="5"/>
  <c r="F1888" i="5"/>
  <c r="H1888" i="5" s="1"/>
  <c r="F1335" i="5"/>
  <c r="H1335" i="5" s="1"/>
  <c r="F1303" i="5"/>
  <c r="F1271" i="5"/>
  <c r="H1271" i="5" s="1"/>
  <c r="F1239" i="5"/>
  <c r="F1207" i="5"/>
  <c r="F1170" i="5"/>
  <c r="H1170" i="5" s="1"/>
  <c r="F1131" i="5"/>
  <c r="F1756" i="5"/>
  <c r="H1756" i="5" s="1"/>
  <c r="F1504" i="5"/>
  <c r="H1504" i="5" s="1"/>
  <c r="F1589" i="5"/>
  <c r="F1572" i="5"/>
  <c r="H1572" i="5" s="1"/>
  <c r="F1602" i="5"/>
  <c r="F1829" i="5"/>
  <c r="F1739" i="5"/>
  <c r="H1739" i="5" s="1"/>
  <c r="F1472" i="5"/>
  <c r="F1843" i="5"/>
  <c r="H1843" i="5" s="1"/>
  <c r="F1390" i="5"/>
  <c r="H1390" i="5" s="1"/>
  <c r="F1229" i="5"/>
  <c r="F1911" i="5"/>
  <c r="H1911" i="5" s="1"/>
  <c r="F1501" i="5"/>
  <c r="F1612" i="5"/>
  <c r="F1642" i="5"/>
  <c r="H1642" i="5" s="1"/>
  <c r="F1869" i="5"/>
  <c r="F1579" i="5"/>
  <c r="H1579" i="5" s="1"/>
  <c r="F1761" i="5"/>
  <c r="H1761" i="5" s="1"/>
  <c r="F1435" i="5"/>
  <c r="F1430" i="5"/>
  <c r="H1430" i="5" s="1"/>
  <c r="F1350" i="5"/>
  <c r="F1318" i="5"/>
  <c r="F1286" i="5"/>
  <c r="H1286" i="5" s="1"/>
  <c r="F1254" i="5"/>
  <c r="F1214" i="5"/>
  <c r="H1214" i="5" s="1"/>
  <c r="F1182" i="5"/>
  <c r="H1182" i="5" s="1"/>
  <c r="F1146" i="5"/>
  <c r="F1114" i="5"/>
  <c r="H1114" i="5" s="1"/>
  <c r="F1503" i="5"/>
  <c r="F1413" i="5"/>
  <c r="F1396" i="5"/>
  <c r="H1396" i="5" s="1"/>
  <c r="F1554" i="5"/>
  <c r="F1797" i="5"/>
  <c r="H1797" i="5" s="1"/>
  <c r="F1841" i="5"/>
  <c r="H1841" i="5" s="1"/>
  <c r="F1552" i="5"/>
  <c r="F1551" i="5"/>
  <c r="H1551" i="5" s="1"/>
  <c r="F1598" i="5"/>
  <c r="F1789" i="5"/>
  <c r="F1720" i="5"/>
  <c r="H1720" i="5" s="1"/>
  <c r="F1619" i="5"/>
  <c r="F1436" i="5"/>
  <c r="H1436" i="5" s="1"/>
  <c r="F1402" i="5"/>
  <c r="H1402" i="5" s="1"/>
  <c r="F1601" i="5"/>
  <c r="F1744" i="5"/>
  <c r="H1744" i="5" s="1"/>
  <c r="F1591" i="5"/>
  <c r="F1726" i="5"/>
  <c r="F1880" i="5"/>
  <c r="H1880" i="5" s="1"/>
  <c r="F1333" i="5"/>
  <c r="F1301" i="5"/>
  <c r="H1301" i="5" s="1"/>
  <c r="F1269" i="5"/>
  <c r="H1269" i="5" s="1"/>
  <c r="F1237" i="5"/>
  <c r="F1201" i="5"/>
  <c r="H1201" i="5" s="1"/>
  <c r="F1165" i="5"/>
  <c r="H1165" i="5" s="1"/>
  <c r="F1133" i="5"/>
  <c r="F1101" i="5"/>
  <c r="H1101" i="5" s="1"/>
  <c r="F1856" i="5"/>
  <c r="F1669" i="5"/>
  <c r="H1669" i="5" s="1"/>
  <c r="F1644" i="5"/>
  <c r="H1644" i="5" s="1"/>
  <c r="F1698" i="5"/>
  <c r="F1893" i="5"/>
  <c r="H1893" i="5" s="1"/>
  <c r="F1489" i="5"/>
  <c r="F1672" i="5"/>
  <c r="F1607" i="5"/>
  <c r="H1607" i="5" s="1"/>
  <c r="F1590" i="5"/>
  <c r="F1741" i="5"/>
  <c r="H1741" i="5" s="1"/>
  <c r="F1324" i="5"/>
  <c r="H1324" i="5" s="1"/>
  <c r="F1292" i="5"/>
  <c r="F1260" i="5"/>
  <c r="H1260" i="5" s="1"/>
  <c r="F1228" i="5"/>
  <c r="F1196" i="5"/>
  <c r="F1152" i="5"/>
  <c r="H1152" i="5" s="1"/>
  <c r="F1120" i="5"/>
  <c r="F1442" i="5"/>
  <c r="H1442" i="5" s="1"/>
  <c r="F1614" i="5"/>
  <c r="H1614" i="5" s="1"/>
  <c r="F1836" i="5"/>
  <c r="F1364" i="5"/>
  <c r="H1364" i="5" s="1"/>
  <c r="F1907" i="5"/>
  <c r="F1465" i="5"/>
  <c r="F1584" i="5"/>
  <c r="H1584" i="5" s="1"/>
  <c r="F1455" i="5"/>
  <c r="F1630" i="5"/>
  <c r="F1874" i="5"/>
  <c r="H1874" i="5" s="1"/>
  <c r="F1667" i="5"/>
  <c r="F1357" i="5"/>
  <c r="H1357" i="5" s="1"/>
  <c r="F1651" i="5"/>
  <c r="F1562" i="5"/>
  <c r="F1857" i="5"/>
  <c r="H1857" i="5" s="1"/>
  <c r="F1755" i="5"/>
  <c r="F1496" i="5"/>
  <c r="H1496" i="5" s="1"/>
  <c r="F1495" i="5"/>
  <c r="H1495" i="5" s="1"/>
  <c r="F1670" i="5"/>
  <c r="F1872" i="5"/>
  <c r="H1872" i="5" s="1"/>
  <c r="F1331" i="5"/>
  <c r="F1299" i="5"/>
  <c r="F1267" i="5"/>
  <c r="H1267" i="5" s="1"/>
  <c r="F1235" i="5"/>
  <c r="F1203" i="5"/>
  <c r="H1203" i="5" s="1"/>
  <c r="F1167" i="5"/>
  <c r="H1167" i="5" s="1"/>
  <c r="F1127" i="5"/>
  <c r="F1668" i="5"/>
  <c r="H1668" i="5" s="1"/>
  <c r="F1375" i="5"/>
  <c r="F1525" i="5"/>
  <c r="F1508" i="5"/>
  <c r="H1508" i="5" s="1"/>
  <c r="F1538" i="5"/>
  <c r="F1701" i="5"/>
  <c r="H1701" i="5" s="1"/>
  <c r="F1635" i="5"/>
  <c r="H1635" i="5" s="1"/>
  <c r="F1408" i="5"/>
  <c r="F1719" i="5"/>
  <c r="H1719" i="5" s="1"/>
  <c r="F1918" i="5"/>
  <c r="F1157" i="5"/>
  <c r="F1513" i="5"/>
  <c r="H1513" i="5" s="1"/>
  <c r="F1437" i="5"/>
  <c r="F1548" i="5"/>
  <c r="H1548" i="5" s="1"/>
  <c r="F1578" i="5"/>
  <c r="H1578" i="5" s="1"/>
  <c r="F1813" i="5"/>
  <c r="H1813" i="5" s="1"/>
  <c r="F1792" i="5"/>
  <c r="H1792" i="5" s="1"/>
  <c r="F1483" i="5"/>
  <c r="H1483" i="5" s="1"/>
  <c r="F1838" i="5"/>
  <c r="F1366" i="5"/>
  <c r="H1366" i="5" s="1"/>
  <c r="F1346" i="5"/>
  <c r="F1314" i="5"/>
  <c r="H1314" i="5" s="1"/>
  <c r="F1282" i="5"/>
  <c r="H1282" i="5" s="1"/>
  <c r="F1250" i="5"/>
  <c r="F1210" i="5"/>
  <c r="H1210" i="5" s="1"/>
  <c r="F1178" i="5"/>
  <c r="F1142" i="5"/>
  <c r="F1102" i="5"/>
  <c r="H1102" i="5" s="1"/>
  <c r="F1783" i="5"/>
  <c r="F1853" i="5"/>
  <c r="F1531" i="5"/>
  <c r="H1531" i="5" s="1"/>
  <c r="F1490" i="5"/>
  <c r="F1507" i="5"/>
  <c r="H1507" i="5" s="1"/>
  <c r="F1691" i="5"/>
  <c r="F1488" i="5"/>
  <c r="F1487" i="5"/>
  <c r="H1487" i="5" s="1"/>
  <c r="F1534" i="5"/>
  <c r="F1230" i="5"/>
  <c r="H1230" i="5" s="1"/>
  <c r="F1631" i="5"/>
  <c r="H1631" i="5" s="1"/>
  <c r="F1844" i="5"/>
  <c r="F1372" i="5"/>
  <c r="H1372" i="5" s="1"/>
  <c r="F1913" i="5"/>
  <c r="F1537" i="5"/>
  <c r="F1656" i="5"/>
  <c r="H1656" i="5" s="1"/>
  <c r="F1527" i="5"/>
  <c r="F1638" i="5"/>
  <c r="H1638" i="5" s="1"/>
  <c r="F1864" i="5"/>
  <c r="H1864" i="5" s="1"/>
  <c r="F1329" i="5"/>
  <c r="F1297" i="5"/>
  <c r="H1297" i="5" s="1"/>
  <c r="F1265" i="5"/>
  <c r="F1233" i="5"/>
  <c r="F1197" i="5"/>
  <c r="H1197" i="5" s="1"/>
  <c r="F1161" i="5"/>
  <c r="F1129" i="5"/>
  <c r="H1129" i="5" s="1"/>
  <c r="F1540" i="5"/>
  <c r="H1540" i="5" s="1"/>
  <c r="F1411" i="5"/>
  <c r="F1597" i="5"/>
  <c r="H1597" i="5" s="1"/>
  <c r="F1580" i="5"/>
  <c r="F1674" i="5"/>
  <c r="F1877" i="5"/>
  <c r="H1877" i="5" s="1"/>
  <c r="F1425" i="5"/>
  <c r="F1608" i="5"/>
  <c r="H1608" i="5" s="1"/>
  <c r="F1543" i="5"/>
  <c r="H1543" i="5" s="1"/>
  <c r="F1526" i="5"/>
  <c r="F1352" i="5"/>
  <c r="H1352" i="5" s="1"/>
  <c r="F1320" i="5"/>
  <c r="F1288" i="5"/>
  <c r="F1256" i="5"/>
  <c r="H1256" i="5" s="1"/>
  <c r="F1224" i="5"/>
  <c r="F1192" i="5"/>
  <c r="H1192" i="5" s="1"/>
  <c r="F1148" i="5"/>
  <c r="H1148" i="5" s="1"/>
  <c r="F1116" i="5"/>
  <c r="F1879" i="5"/>
  <c r="H1879" i="5" s="1"/>
  <c r="F1422" i="5"/>
  <c r="F1772" i="5"/>
  <c r="F1802" i="5"/>
  <c r="H1802" i="5" s="1"/>
  <c r="F1891" i="5"/>
  <c r="F1401" i="5"/>
  <c r="H1401" i="5" s="1"/>
  <c r="F1520" i="5"/>
  <c r="H1520" i="5" s="1"/>
  <c r="F1391" i="5"/>
  <c r="F1566" i="5"/>
  <c r="H1566" i="5" s="1"/>
  <c r="F1858" i="5"/>
  <c r="H1858" i="5" s="1"/>
  <c r="F1895" i="5"/>
  <c r="H1895" i="5" s="1"/>
  <c r="F1812" i="5"/>
  <c r="H1812" i="5" s="1"/>
  <c r="F1571" i="5"/>
  <c r="F1498" i="5"/>
  <c r="H1498" i="5" s="1"/>
  <c r="F1717" i="5"/>
  <c r="H1717" i="5" s="1"/>
  <c r="F1547" i="5"/>
  <c r="F1432" i="5"/>
  <c r="H1432" i="5" s="1"/>
  <c r="F1431" i="5"/>
  <c r="F1606" i="5"/>
  <c r="H1606" i="5" s="1"/>
  <c r="F1837" i="5"/>
  <c r="H1837" i="5" s="1"/>
  <c r="F1327" i="5"/>
  <c r="F1295" i="5"/>
  <c r="H1295" i="5" s="1"/>
  <c r="F1263" i="5"/>
  <c r="H1263" i="5" s="1"/>
  <c r="F1231" i="5"/>
  <c r="F1199" i="5"/>
  <c r="H1199" i="5" s="1"/>
  <c r="F1163" i="5"/>
  <c r="F1123" i="5"/>
  <c r="F1570" i="5"/>
  <c r="H1570" i="5" s="1"/>
  <c r="F1678" i="5"/>
  <c r="F1461" i="5"/>
  <c r="H1461" i="5" s="1"/>
  <c r="F1444" i="5"/>
  <c r="H1444" i="5" s="1"/>
  <c r="F1474" i="5"/>
  <c r="F1395" i="5"/>
  <c r="H1395" i="5" s="1"/>
  <c r="F1467" i="5"/>
  <c r="F1777" i="5"/>
  <c r="F1798" i="5"/>
  <c r="H1798" i="5" s="1"/>
  <c r="F1902" i="5"/>
  <c r="F1151" i="5"/>
  <c r="H1151" i="5" s="1"/>
  <c r="F1819" i="5"/>
  <c r="H1819" i="5" s="1"/>
  <c r="F1373" i="5"/>
  <c r="H1373" i="5" s="1"/>
  <c r="F1484" i="5"/>
  <c r="H1484" i="5" s="1"/>
  <c r="F1514" i="5"/>
  <c r="F1673" i="5"/>
  <c r="H1673" i="5" s="1"/>
  <c r="F1728" i="5"/>
  <c r="H1728" i="5" s="1"/>
  <c r="F1575" i="5"/>
  <c r="F1774" i="5"/>
  <c r="H1774" i="5" s="1"/>
  <c r="F1916" i="5"/>
  <c r="H1916" i="5" s="1"/>
  <c r="F1342" i="5"/>
  <c r="F1310" i="5"/>
  <c r="H1310" i="5" s="1"/>
  <c r="F1278" i="5"/>
  <c r="F1242" i="5"/>
  <c r="H1242" i="5" s="1"/>
  <c r="F1206" i="5"/>
  <c r="H1206" i="5" s="1"/>
  <c r="F1174" i="5"/>
  <c r="F1138" i="5"/>
  <c r="H1138" i="5" s="1"/>
  <c r="F1158" i="5"/>
  <c r="H1158" i="5" s="1"/>
  <c r="F1486" i="5"/>
  <c r="F1804" i="5"/>
  <c r="H1804" i="5" s="1"/>
  <c r="F1459" i="5"/>
  <c r="F1426" i="5"/>
  <c r="F1649" i="5"/>
  <c r="H1649" i="5" s="1"/>
  <c r="F1539" i="5"/>
  <c r="F1424" i="5"/>
  <c r="H1424" i="5" s="1"/>
  <c r="F1423" i="5"/>
  <c r="H1423" i="5" s="1"/>
  <c r="F1470" i="5"/>
  <c r="F1621" i="5"/>
  <c r="H1621" i="5" s="1"/>
  <c r="F1702" i="5"/>
  <c r="F1780" i="5"/>
  <c r="F1810" i="5"/>
  <c r="H1810" i="5" s="1"/>
  <c r="F1897" i="5"/>
  <c r="F1473" i="5"/>
  <c r="H1473" i="5" s="1"/>
  <c r="F1592" i="5"/>
  <c r="H1592" i="5" s="1"/>
  <c r="F1463" i="5"/>
  <c r="H1463" i="5" s="1"/>
  <c r="F1574" i="5"/>
  <c r="H1574" i="5" s="1"/>
  <c r="F1773" i="5"/>
  <c r="H1773" i="5" s="1"/>
  <c r="F1325" i="5"/>
  <c r="F1293" i="5"/>
  <c r="H1293" i="5" s="1"/>
  <c r="F1261" i="5"/>
  <c r="F1225" i="5"/>
  <c r="H1225" i="5" s="1"/>
  <c r="F1193" i="5"/>
  <c r="H1193" i="5" s="1"/>
  <c r="F1156" i="5"/>
  <c r="F1125" i="5"/>
  <c r="H1125" i="5" s="1"/>
  <c r="F1603" i="5"/>
  <c r="F1766" i="5"/>
  <c r="H1766" i="5" s="1"/>
  <c r="F1533" i="5"/>
  <c r="H1533" i="5" s="1"/>
  <c r="F1516" i="5"/>
  <c r="F1610" i="5"/>
  <c r="H1610" i="5" s="1"/>
  <c r="F1861" i="5"/>
  <c r="H1861" i="5" s="1"/>
  <c r="F1361" i="5"/>
  <c r="F1544" i="5"/>
  <c r="H1544" i="5" s="1"/>
  <c r="F1479" i="5"/>
  <c r="F1462" i="5"/>
  <c r="F1348" i="5"/>
  <c r="H1348" i="5" s="1"/>
  <c r="F1316" i="5"/>
  <c r="F1284" i="5"/>
  <c r="H1284" i="5" s="1"/>
  <c r="F1252" i="5"/>
  <c r="H1252" i="5" s="1"/>
  <c r="F1220" i="5"/>
  <c r="H1220" i="5" s="1"/>
  <c r="F1188" i="5"/>
  <c r="H1188" i="5" s="1"/>
  <c r="F1144" i="5"/>
  <c r="F1112" i="5"/>
  <c r="F1577" i="5"/>
  <c r="H1577" i="5" s="1"/>
  <c r="F1573" i="5"/>
  <c r="F1708" i="5"/>
  <c r="H1708" i="5" s="1"/>
  <c r="F1738" i="5"/>
  <c r="H1738" i="5" s="1"/>
  <c r="F1875" i="5"/>
  <c r="H1875" i="5" s="1"/>
  <c r="F1771" i="5"/>
  <c r="H1771" i="5" s="1"/>
  <c r="F1456" i="5"/>
  <c r="F1851" i="5"/>
  <c r="H1851" i="5" s="1"/>
  <c r="F1502" i="5"/>
  <c r="H1502" i="5" s="1"/>
  <c r="F1725" i="5"/>
  <c r="F1839" i="5"/>
  <c r="H1839" i="5" s="1"/>
  <c r="F1748" i="5"/>
  <c r="H1748" i="5" s="1"/>
  <c r="F1515" i="5"/>
  <c r="F1434" i="5"/>
  <c r="H1434" i="5" s="1"/>
  <c r="F1657" i="5"/>
  <c r="F1840" i="5"/>
  <c r="H1840" i="5" s="1"/>
  <c r="F1368" i="5"/>
  <c r="H1368" i="5" s="1"/>
  <c r="F1367" i="5"/>
  <c r="F1542" i="5"/>
  <c r="H1542" i="5" s="1"/>
  <c r="F1709" i="5"/>
  <c r="H1709" i="5" s="1"/>
  <c r="F1323" i="5"/>
  <c r="F1291" i="5"/>
  <c r="H1291" i="5" s="1"/>
  <c r="F1259" i="5"/>
  <c r="F1227" i="5"/>
  <c r="F1195" i="5"/>
  <c r="H1195" i="5" s="1"/>
  <c r="F1159" i="5"/>
  <c r="F1119" i="5"/>
  <c r="H1119" i="5" s="1"/>
  <c r="F1378" i="5"/>
  <c r="H1378" i="5" s="1"/>
  <c r="F1358" i="5"/>
  <c r="H1358" i="5" s="1"/>
  <c r="F1397" i="5"/>
  <c r="H1397" i="5" s="1"/>
  <c r="F1380" i="5"/>
  <c r="F1410" i="5"/>
  <c r="F1609" i="5"/>
  <c r="H1609" i="5" s="1"/>
  <c r="F1816" i="5"/>
  <c r="F1671" i="5"/>
  <c r="H1671" i="5" s="1"/>
  <c r="F1734" i="5"/>
  <c r="H1734" i="5" s="1"/>
  <c r="F1886" i="5"/>
  <c r="H1886" i="5" s="1"/>
  <c r="F1147" i="5"/>
  <c r="H1147" i="5" s="1"/>
  <c r="F1567" i="5"/>
  <c r="H1567" i="5" s="1"/>
  <c r="F1563" i="5"/>
  <c r="H1563" i="5" s="1"/>
  <c r="F1420" i="5"/>
  <c r="H1420" i="5" s="1"/>
  <c r="F1450" i="5"/>
  <c r="F1585" i="5"/>
  <c r="H1585" i="5" s="1"/>
  <c r="F1640" i="5"/>
  <c r="H1640" i="5" s="1"/>
  <c r="F1511" i="5"/>
  <c r="F1710" i="5"/>
  <c r="H1710" i="5" s="1"/>
  <c r="F1900" i="5"/>
  <c r="F1338" i="5"/>
  <c r="H1338" i="5" s="1"/>
  <c r="F1306" i="5"/>
  <c r="H1306" i="5" s="1"/>
  <c r="F1274" i="5"/>
  <c r="F1238" i="5"/>
  <c r="H1238" i="5" s="1"/>
  <c r="F1202" i="5"/>
  <c r="H1202" i="5" s="1"/>
  <c r="F1171" i="5"/>
  <c r="F1134" i="5"/>
  <c r="H1134" i="5" s="1"/>
  <c r="F1850" i="5"/>
  <c r="F1910" i="5"/>
  <c r="F1740" i="5"/>
  <c r="H1740" i="5" s="1"/>
  <c r="F1834" i="5"/>
  <c r="F1362" i="5"/>
  <c r="H1362" i="5" s="1"/>
  <c r="F1625" i="5"/>
  <c r="H1625" i="5" s="1"/>
  <c r="F1832" i="5"/>
  <c r="F1360" i="5"/>
  <c r="H1360" i="5" s="1"/>
  <c r="F1359" i="5"/>
  <c r="F1406" i="5"/>
  <c r="F1493" i="5"/>
  <c r="H1493" i="5" s="1"/>
  <c r="F1878" i="5"/>
  <c r="F1716" i="5"/>
  <c r="H1716" i="5" s="1"/>
  <c r="F1746" i="5"/>
  <c r="H1746" i="5" s="1"/>
  <c r="F1881" i="5"/>
  <c r="H1881" i="5" s="1"/>
  <c r="F1409" i="5"/>
  <c r="H1409" i="5" s="1"/>
  <c r="F1528" i="5"/>
  <c r="F1399" i="5"/>
  <c r="F1510" i="5"/>
  <c r="H1510" i="5" s="1"/>
  <c r="F1353" i="5"/>
  <c r="F1321" i="5"/>
  <c r="H1321" i="5" s="1"/>
  <c r="F1289" i="5"/>
  <c r="H1289" i="5" s="1"/>
  <c r="F1257" i="5"/>
  <c r="F1221" i="5"/>
  <c r="H1221" i="5" s="1"/>
  <c r="F1189" i="5"/>
  <c r="F1153" i="5"/>
  <c r="H1153" i="5" s="1"/>
  <c r="F1121" i="5"/>
  <c r="H1121" i="5" s="1"/>
  <c r="F1722" i="5"/>
  <c r="F1894" i="5"/>
  <c r="H1894" i="5" s="1"/>
  <c r="F1469" i="5"/>
  <c r="H1469" i="5" s="1"/>
  <c r="F1452" i="5"/>
  <c r="F1546" i="5"/>
  <c r="H1546" i="5" s="1"/>
  <c r="F1749" i="5"/>
  <c r="F1803" i="5"/>
  <c r="F1480" i="5"/>
  <c r="H1480" i="5" s="1"/>
  <c r="F1415" i="5"/>
  <c r="F1398" i="5"/>
  <c r="H1398" i="5" s="1"/>
  <c r="F1344" i="5"/>
  <c r="H1344" i="5" s="1"/>
  <c r="F1312" i="5"/>
  <c r="F1280" i="5"/>
  <c r="H1280" i="5" s="1"/>
  <c r="F1248" i="5"/>
  <c r="F1216" i="5"/>
  <c r="F1180" i="5"/>
  <c r="H1180" i="5" s="1"/>
  <c r="F1140" i="5"/>
  <c r="F1108" i="5"/>
  <c r="H1108" i="5" s="1"/>
  <c r="F1568" i="5"/>
  <c r="H1568" i="5" s="1"/>
  <c r="F1509" i="5"/>
  <c r="H1509" i="5" s="1"/>
  <c r="F1684" i="5"/>
  <c r="H1684" i="5" s="1"/>
  <c r="F1650" i="5"/>
  <c r="H1650" i="5" s="1"/>
  <c r="F1859" i="5"/>
  <c r="H1859" i="5" s="1"/>
  <c r="F1587" i="5"/>
  <c r="H1587" i="5" s="1"/>
  <c r="F1392" i="5"/>
  <c r="F1751" i="5"/>
  <c r="H1751" i="5" s="1"/>
  <c r="F1438" i="5"/>
  <c r="H1438" i="5" s="1"/>
  <c r="F1184" i="5"/>
  <c r="F1637" i="5"/>
  <c r="H1637" i="5" s="1"/>
  <c r="F1660" i="5"/>
  <c r="F1842" i="5"/>
  <c r="H1842" i="5" s="1"/>
  <c r="F1370" i="5"/>
  <c r="H1370" i="5" s="1"/>
  <c r="F1633" i="5"/>
  <c r="F1776" i="5"/>
  <c r="H1776" i="5" s="1"/>
  <c r="F1793" i="5"/>
  <c r="H1793" i="5" s="1"/>
  <c r="F1735" i="5"/>
  <c r="F1478" i="5"/>
  <c r="H1478" i="5" s="1"/>
  <c r="F1351" i="5"/>
  <c r="F1319" i="5"/>
  <c r="F1287" i="5"/>
  <c r="H1287" i="5" s="1"/>
  <c r="F1255" i="5"/>
  <c r="F1223" i="5"/>
  <c r="H1223" i="5" s="1"/>
  <c r="F1191" i="5"/>
  <c r="H1191" i="5" s="1"/>
  <c r="F1155" i="5"/>
  <c r="H1155" i="5" s="1"/>
  <c r="F1115" i="5"/>
  <c r="H1115" i="5" s="1"/>
  <c r="F1765" i="5"/>
  <c r="H1765" i="5" s="1"/>
  <c r="F1757" i="5"/>
  <c r="F1852" i="5"/>
  <c r="H1852" i="5" s="1"/>
  <c r="F1363" i="5"/>
  <c r="F1919" i="5"/>
  <c r="H1919" i="5" s="1"/>
  <c r="F1545" i="5"/>
  <c r="H1545" i="5" s="1"/>
  <c r="F1752" i="5"/>
  <c r="F1599" i="5"/>
  <c r="H1599" i="5" s="1"/>
  <c r="F1646" i="5"/>
  <c r="F1870" i="5"/>
  <c r="F1107" i="5"/>
  <c r="H1107" i="5" s="1"/>
  <c r="F1550" i="5"/>
  <c r="F1828" i="5"/>
  <c r="H1828" i="5" s="1"/>
  <c r="F1356" i="5"/>
  <c r="H1356" i="5" s="1"/>
  <c r="F1386" i="5"/>
  <c r="F1521" i="5"/>
  <c r="H1521" i="5" s="1"/>
  <c r="F1576" i="5"/>
  <c r="F1447" i="5"/>
  <c r="F1686" i="5"/>
  <c r="H1686" i="5" s="1"/>
  <c r="F1884" i="5"/>
  <c r="F1334" i="5"/>
  <c r="H1334" i="5" s="1"/>
  <c r="F1302" i="5"/>
  <c r="H1302" i="5" s="1"/>
  <c r="F1270" i="5"/>
  <c r="F1234" i="5"/>
  <c r="H1234" i="5" s="1"/>
  <c r="F1198" i="5"/>
  <c r="F1166" i="5"/>
  <c r="F1130" i="5"/>
  <c r="H1130" i="5" s="1"/>
  <c r="F1634" i="5"/>
  <c r="F1653" i="5"/>
  <c r="H1653" i="5" s="1"/>
  <c r="F1652" i="5"/>
  <c r="H1652" i="5" s="1"/>
  <c r="F1770" i="5"/>
  <c r="H1770" i="5" s="1"/>
  <c r="F1915" i="5"/>
  <c r="H1915" i="5" s="1"/>
  <c r="F1561" i="5"/>
  <c r="F1768" i="5"/>
  <c r="F1745" i="5"/>
  <c r="H1745" i="5" s="1"/>
  <c r="F1815" i="5"/>
  <c r="F1914" i="5"/>
  <c r="H1914" i="5" s="1"/>
  <c r="F1365" i="5"/>
  <c r="H1365" i="5" s="1"/>
  <c r="F1581" i="5"/>
  <c r="F1692" i="5"/>
  <c r="H1692" i="5" s="1"/>
  <c r="F1658" i="5"/>
  <c r="H1658" i="5" s="1"/>
  <c r="F1865" i="5"/>
  <c r="F1835" i="5"/>
  <c r="H1835" i="5" s="1"/>
  <c r="F1464" i="5"/>
  <c r="F1799" i="5"/>
  <c r="H1799" i="5" s="1"/>
  <c r="F1446" i="5"/>
  <c r="H1446" i="5" s="1"/>
  <c r="F1349" i="5"/>
  <c r="F1317" i="5"/>
  <c r="H1317" i="5" s="1"/>
  <c r="F1285" i="5"/>
  <c r="F1253" i="5"/>
  <c r="F1217" i="5"/>
  <c r="H1217" i="5" s="1"/>
  <c r="F1185" i="5"/>
  <c r="F1149" i="5"/>
  <c r="H1149" i="5" s="1"/>
  <c r="F1117" i="5"/>
  <c r="H1117" i="5" s="1"/>
  <c r="F1863" i="5"/>
  <c r="F1183" i="5"/>
  <c r="H1183" i="5" s="1"/>
  <c r="F1405" i="5"/>
  <c r="F1388" i="5"/>
  <c r="F1482" i="5"/>
  <c r="H1482" i="5" s="1"/>
  <c r="F1451" i="5"/>
  <c r="F1491" i="5"/>
  <c r="H1491" i="5" s="1"/>
  <c r="F1416" i="5"/>
  <c r="H1416" i="5" s="1"/>
  <c r="F1767" i="5"/>
  <c r="F1908" i="5"/>
  <c r="H1908" i="5" s="1"/>
  <c r="F1340" i="5"/>
  <c r="F1308" i="5"/>
  <c r="F1276" i="5"/>
  <c r="H1276" i="5" s="1"/>
  <c r="F1244" i="5"/>
  <c r="F1212" i="5"/>
  <c r="H1212" i="5" s="1"/>
  <c r="F1176" i="5"/>
  <c r="H1176" i="5" s="1"/>
  <c r="F1136" i="5"/>
  <c r="F1110" i="5"/>
  <c r="H1110" i="5" s="1"/>
  <c r="F1376" i="5"/>
  <c r="F1445" i="5"/>
  <c r="F1620" i="5"/>
  <c r="H1620" i="5" s="1"/>
  <c r="F1586" i="5"/>
  <c r="F1733" i="5"/>
  <c r="H1733" i="5" s="1"/>
  <c r="F1379" i="5"/>
  <c r="H1379" i="5" s="1"/>
  <c r="F1809" i="5"/>
  <c r="F1475" i="5"/>
  <c r="H1475" i="5" s="1"/>
  <c r="F1374" i="5"/>
  <c r="F1172" i="5"/>
  <c r="F1613" i="5"/>
  <c r="H1613" i="5" s="1"/>
  <c r="F1596" i="5"/>
  <c r="F1778" i="5"/>
  <c r="H1778" i="5" s="1"/>
  <c r="F1921" i="5"/>
  <c r="H1921" i="5" s="1"/>
  <c r="F1569" i="5"/>
  <c r="H1569" i="5" s="1"/>
  <c r="F1712" i="5"/>
  <c r="H1712" i="5" s="1"/>
  <c r="F1643" i="5"/>
  <c r="F1371" i="5"/>
  <c r="F1414" i="5"/>
  <c r="H1414" i="5" s="1"/>
  <c r="F1347" i="5"/>
  <c r="F1315" i="5"/>
  <c r="H1315" i="5" s="1"/>
  <c r="F1283" i="5"/>
  <c r="H1283" i="5" s="1"/>
  <c r="F1251" i="5"/>
  <c r="H1251" i="5" s="1"/>
  <c r="F1219" i="5"/>
  <c r="H1219" i="5" s="1"/>
  <c r="F1187" i="5"/>
  <c r="F1143" i="5"/>
  <c r="H1143" i="5" s="1"/>
  <c r="F1111" i="5"/>
  <c r="H1111" i="5" s="1"/>
  <c r="F1449" i="5"/>
  <c r="F1173" i="5"/>
  <c r="H1173" i="5" s="1"/>
  <c r="F1788" i="5"/>
  <c r="H1788" i="5" s="1"/>
  <c r="F1818" i="5"/>
  <c r="F1903" i="5"/>
  <c r="H1903" i="5" s="1"/>
  <c r="F1481" i="5"/>
  <c r="H1481" i="5" s="1"/>
  <c r="F1664" i="5"/>
  <c r="H1664" i="5" s="1"/>
  <c r="F1535" i="5"/>
  <c r="H1535" i="5" s="1"/>
  <c r="F1582" i="5"/>
  <c r="F1821" i="5"/>
  <c r="H1821" i="5" s="1"/>
  <c r="F1557" i="5"/>
  <c r="H1557" i="5" s="1"/>
  <c r="F1862" i="5"/>
  <c r="F1764" i="5"/>
  <c r="H1764" i="5" s="1"/>
  <c r="F1627" i="5"/>
  <c r="F1917" i="5"/>
  <c r="F1457" i="5"/>
  <c r="H1457" i="5" s="1"/>
  <c r="F1512" i="5"/>
  <c r="F1383" i="5"/>
  <c r="H1383" i="5" s="1"/>
  <c r="F1622" i="5"/>
  <c r="H1622" i="5" s="1"/>
  <c r="F1868" i="5"/>
  <c r="F1330" i="5"/>
  <c r="H1330" i="5" s="1"/>
  <c r="F1298" i="5"/>
  <c r="F1266" i="5"/>
  <c r="F1226" i="5"/>
  <c r="H1226" i="5" s="1"/>
  <c r="F1194" i="5"/>
  <c r="F1162" i="5"/>
  <c r="H1162" i="5" s="1"/>
  <c r="F1126" i="5"/>
  <c r="F1632" i="5"/>
  <c r="H1632" i="5" s="1"/>
  <c r="F1605" i="5"/>
  <c r="H1605" i="5" s="1"/>
  <c r="F1588" i="5"/>
  <c r="F1706" i="5"/>
  <c r="F1899" i="5"/>
  <c r="H1899" i="5" s="1"/>
  <c r="F1497" i="5"/>
  <c r="F1704" i="5"/>
  <c r="H1704" i="5" s="1"/>
  <c r="F1387" i="5"/>
  <c r="H1387" i="5" s="1"/>
  <c r="F1814" i="5"/>
  <c r="F1898" i="5"/>
  <c r="H1898" i="5" s="1"/>
  <c r="F1412" i="5"/>
  <c r="F1517" i="5"/>
  <c r="F1628" i="5"/>
  <c r="H1628" i="5" s="1"/>
  <c r="F1594" i="5"/>
  <c r="F1781" i="5"/>
  <c r="H1781" i="5" s="1"/>
  <c r="F1611" i="5"/>
  <c r="F1400" i="5"/>
  <c r="F1523" i="5"/>
  <c r="H1523" i="5" s="1"/>
  <c r="F1382" i="5"/>
  <c r="F1345" i="5"/>
  <c r="F1313" i="5"/>
  <c r="H1313" i="5" s="1"/>
  <c r="F1281" i="5"/>
  <c r="F1249" i="5"/>
  <c r="H1249" i="5" s="1"/>
  <c r="F1213" i="5"/>
  <c r="F1181" i="5"/>
  <c r="F1145" i="5"/>
  <c r="H1145" i="5" s="1"/>
  <c r="F1113" i="5"/>
  <c r="F1385" i="5"/>
  <c r="J1787" i="5"/>
  <c r="J1811" i="5"/>
  <c r="H1630" i="5"/>
  <c r="H1853" i="5"/>
  <c r="H1892" i="5"/>
  <c r="H1688" i="5"/>
  <c r="H1700" i="5"/>
  <c r="H1697" i="5"/>
  <c r="H1369" i="5"/>
  <c r="H1615" i="5"/>
  <c r="J1827" i="5"/>
  <c r="K1807" i="5"/>
  <c r="L1807" i="5"/>
  <c r="K1801" i="5"/>
  <c r="L1801" i="5"/>
  <c r="J1647" i="5"/>
  <c r="J1677" i="5"/>
  <c r="J1663" i="5"/>
  <c r="J1775" i="5"/>
  <c r="J1699" i="5"/>
  <c r="J1763" i="5"/>
  <c r="J1759" i="5"/>
  <c r="J1769" i="5"/>
  <c r="J1743" i="5"/>
  <c r="J1779" i="5"/>
  <c r="J1753" i="5"/>
  <c r="J1679" i="5"/>
  <c r="J1715" i="5"/>
  <c r="J1711" i="5"/>
  <c r="J1747" i="5"/>
  <c r="J1721" i="5"/>
  <c r="J1737" i="5"/>
  <c r="J1695" i="5"/>
  <c r="J1731" i="5"/>
  <c r="J1705" i="5"/>
  <c r="J1723" i="5"/>
  <c r="J1727" i="5"/>
  <c r="I1597" i="5"/>
  <c r="I1877" i="5"/>
  <c r="I1543" i="5"/>
  <c r="I1288" i="5"/>
  <c r="I1192" i="5"/>
  <c r="I1659" i="5"/>
  <c r="I1891" i="5"/>
  <c r="I1566" i="5"/>
  <c r="I1532" i="5"/>
  <c r="I1547" i="5"/>
  <c r="I1606" i="5"/>
  <c r="I1279" i="5"/>
  <c r="I1199" i="5"/>
  <c r="I1678" i="5"/>
  <c r="I1887" i="5"/>
  <c r="I1798" i="5"/>
  <c r="I1794" i="5"/>
  <c r="I1575" i="5"/>
  <c r="I1342" i="5"/>
  <c r="I1206" i="5"/>
  <c r="I1486" i="5"/>
  <c r="I1649" i="5"/>
  <c r="I1750" i="5"/>
  <c r="I1564" i="5"/>
  <c r="I1592" i="5"/>
  <c r="I1341" i="5"/>
  <c r="I1225" i="5"/>
  <c r="I1109" i="5"/>
  <c r="I1418" i="5"/>
  <c r="I1825" i="5"/>
  <c r="I1304" i="5"/>
  <c r="I1168" i="5"/>
  <c r="I1802" i="5"/>
  <c r="I1391" i="5"/>
  <c r="I1549" i="5"/>
  <c r="I1717" i="5"/>
  <c r="I1920" i="5"/>
  <c r="I1263" i="5"/>
  <c r="I1139" i="5"/>
  <c r="I1724" i="5"/>
  <c r="I1467" i="5"/>
  <c r="I1604" i="5"/>
  <c r="I1901" i="5"/>
  <c r="I1294" i="5"/>
  <c r="I1459" i="5"/>
  <c r="I1621" i="5"/>
  <c r="I1427" i="5"/>
  <c r="I1293" i="5"/>
  <c r="I1533" i="5"/>
  <c r="I1796" i="5"/>
  <c r="I1516" i="5"/>
  <c r="I1826" i="5"/>
  <c r="I1610" i="5"/>
  <c r="I1354" i="5"/>
  <c r="I1861" i="5"/>
  <c r="I1617" i="5"/>
  <c r="I1361" i="5"/>
  <c r="I1760" i="5"/>
  <c r="I1544" i="5"/>
  <c r="I1697" i="5"/>
  <c r="I1479" i="5"/>
  <c r="I1742" i="5"/>
  <c r="I1462" i="5"/>
  <c r="I1876" i="5"/>
  <c r="I1348" i="5"/>
  <c r="I1332" i="5"/>
  <c r="I1316" i="5"/>
  <c r="I1300" i="5"/>
  <c r="I1284" i="5"/>
  <c r="I1268" i="5"/>
  <c r="I1252" i="5"/>
  <c r="I1236" i="5"/>
  <c r="I1220" i="5"/>
  <c r="I1204" i="5"/>
  <c r="I1188" i="5"/>
  <c r="I1164" i="5"/>
  <c r="I1144" i="5"/>
  <c r="I1128" i="5"/>
  <c r="I1112" i="5"/>
  <c r="I1499" i="5"/>
  <c r="I1577" i="5"/>
  <c r="I1439" i="5"/>
  <c r="I1573" i="5"/>
  <c r="I1645" i="5"/>
  <c r="I1708" i="5"/>
  <c r="I1492" i="5"/>
  <c r="I1738" i="5"/>
  <c r="I1458" i="5"/>
  <c r="I1875" i="5"/>
  <c r="I1593" i="5"/>
  <c r="I1771" i="5"/>
  <c r="I1736" i="5"/>
  <c r="I1456" i="5"/>
  <c r="I1583" i="5"/>
  <c r="I1851" i="5"/>
  <c r="I1782" i="5"/>
  <c r="I1502" i="5"/>
  <c r="I1906" i="5"/>
  <c r="I1725" i="5"/>
  <c r="I1104" i="5"/>
  <c r="I1839" i="5"/>
  <c r="I1485" i="5"/>
  <c r="I1748" i="5"/>
  <c r="I1468" i="5"/>
  <c r="I1515" i="5"/>
  <c r="I1690" i="5"/>
  <c r="I1434" i="5"/>
  <c r="I1889" i="5"/>
  <c r="I1657" i="5"/>
  <c r="I1441" i="5"/>
  <c r="I1840" i="5"/>
  <c r="I1624" i="5"/>
  <c r="I1368" i="5"/>
  <c r="I1623" i="5"/>
  <c r="I1367" i="5"/>
  <c r="I1758" i="5"/>
  <c r="I1542" i="5"/>
  <c r="I1904" i="5"/>
  <c r="I1709" i="5"/>
  <c r="I1339" i="5"/>
  <c r="I1323" i="5"/>
  <c r="I1307" i="5"/>
  <c r="I1291" i="5"/>
  <c r="I1275" i="5"/>
  <c r="I1259" i="5"/>
  <c r="I1243" i="5"/>
  <c r="I1227" i="5"/>
  <c r="I1211" i="5"/>
  <c r="I1195" i="5"/>
  <c r="I1175" i="5"/>
  <c r="I1159" i="5"/>
  <c r="I1135" i="5"/>
  <c r="I1119" i="5"/>
  <c r="I1820" i="5"/>
  <c r="I1378" i="5"/>
  <c r="I1784" i="5"/>
  <c r="I1358" i="5"/>
  <c r="I1685" i="5"/>
  <c r="I1397" i="5"/>
  <c r="I1636" i="5"/>
  <c r="I1380" i="5"/>
  <c r="I1666" i="5"/>
  <c r="I1410" i="5"/>
  <c r="I1871" i="5"/>
  <c r="I1609" i="5"/>
  <c r="I1849" i="5"/>
  <c r="I1816" i="5"/>
  <c r="I1536" i="5"/>
  <c r="I1671" i="5"/>
  <c r="I1407" i="5"/>
  <c r="I1734" i="5"/>
  <c r="I1454" i="5"/>
  <c r="I1886" i="5"/>
  <c r="I1246" i="5"/>
  <c r="I1147" i="5"/>
  <c r="I1786" i="5"/>
  <c r="I1567" i="5"/>
  <c r="I1565" i="5"/>
  <c r="I1563" i="5"/>
  <c r="I1676" i="5"/>
  <c r="I1420" i="5"/>
  <c r="I1730" i="5"/>
  <c r="I1450" i="5"/>
  <c r="I1885" i="5"/>
  <c r="I1585" i="5"/>
  <c r="I1707" i="5"/>
  <c r="I1640" i="5"/>
  <c r="I1384" i="5"/>
  <c r="I1511" i="5"/>
  <c r="I1703" i="5"/>
  <c r="I1710" i="5"/>
  <c r="I1494" i="5"/>
  <c r="I1900" i="5"/>
  <c r="I1675" i="5"/>
  <c r="I1338" i="5"/>
  <c r="I1322" i="5"/>
  <c r="I1306" i="5"/>
  <c r="I1290" i="5"/>
  <c r="I1274" i="5"/>
  <c r="I1258" i="5"/>
  <c r="I1238" i="5"/>
  <c r="I1218" i="5"/>
  <c r="I1202" i="5"/>
  <c r="I1186" i="5"/>
  <c r="I1171" i="5"/>
  <c r="I1150" i="5"/>
  <c r="I1134" i="5"/>
  <c r="I1118" i="5"/>
  <c r="I1850" i="5"/>
  <c r="I1713" i="5"/>
  <c r="I1910" i="5"/>
  <c r="I1477" i="5"/>
  <c r="I1740" i="5"/>
  <c r="I1460" i="5"/>
  <c r="I1834" i="5"/>
  <c r="I1618" i="5"/>
  <c r="I1362" i="5"/>
  <c r="I1867" i="5"/>
  <c r="I1625" i="5"/>
  <c r="I1369" i="5"/>
  <c r="I1832" i="5"/>
  <c r="I1616" i="5"/>
  <c r="I1360" i="5"/>
  <c r="I1615" i="5"/>
  <c r="I1359" i="5"/>
  <c r="I1662" i="5"/>
  <c r="I1406" i="5"/>
  <c r="I1866" i="5"/>
  <c r="I1493" i="5"/>
  <c r="I1665" i="5"/>
  <c r="I1878" i="5"/>
  <c r="I1389" i="5"/>
  <c r="I1716" i="5"/>
  <c r="I1500" i="5"/>
  <c r="I1746" i="5"/>
  <c r="I1466" i="5"/>
  <c r="I1881" i="5"/>
  <c r="I1689" i="5"/>
  <c r="I1409" i="5"/>
  <c r="I1808" i="5"/>
  <c r="I1528" i="5"/>
  <c r="I1687" i="5"/>
  <c r="I1399" i="5"/>
  <c r="I1790" i="5"/>
  <c r="I1510" i="5"/>
  <c r="I1896" i="5"/>
  <c r="I1353" i="5"/>
  <c r="I1337" i="5"/>
  <c r="I1321" i="5"/>
  <c r="I1305" i="5"/>
  <c r="I1289" i="5"/>
  <c r="I1273" i="5"/>
  <c r="I1257" i="5"/>
  <c r="I1241" i="5"/>
  <c r="I1221" i="5"/>
  <c r="I1205" i="5"/>
  <c r="I1189" i="5"/>
  <c r="I1169" i="5"/>
  <c r="I1153" i="5"/>
  <c r="I1137" i="5"/>
  <c r="I1121" i="5"/>
  <c r="I1105" i="5"/>
  <c r="I1722" i="5"/>
  <c r="I1443" i="5"/>
  <c r="I1894" i="5"/>
  <c r="I1641" i="5"/>
  <c r="I1526" i="5"/>
  <c r="I1272" i="5"/>
  <c r="I1148" i="5"/>
  <c r="I1381" i="5"/>
  <c r="I1800" i="5"/>
  <c r="I1858" i="5"/>
  <c r="I1571" i="5"/>
  <c r="I1688" i="5"/>
  <c r="I1837" i="5"/>
  <c r="I1247" i="5"/>
  <c r="I1123" i="5"/>
  <c r="I1103" i="5"/>
  <c r="I1417" i="5"/>
  <c r="I1151" i="5"/>
  <c r="I1700" i="5"/>
  <c r="I1448" i="5"/>
  <c r="I1310" i="5"/>
  <c r="I1174" i="5"/>
  <c r="I1541" i="5"/>
  <c r="I1680" i="5"/>
  <c r="I1882" i="5"/>
  <c r="I1810" i="5"/>
  <c r="I1729" i="5"/>
  <c r="I1773" i="5"/>
  <c r="I1261" i="5"/>
  <c r="I1177" i="5"/>
  <c r="I1141" i="5"/>
  <c r="I1580" i="5"/>
  <c r="I1425" i="5"/>
  <c r="I1892" i="5"/>
  <c r="I1256" i="5"/>
  <c r="I1116" i="5"/>
  <c r="I1556" i="5"/>
  <c r="I1661" i="5"/>
  <c r="I1812" i="5"/>
  <c r="I1505" i="5"/>
  <c r="I1431" i="5"/>
  <c r="I1343" i="5"/>
  <c r="I1231" i="5"/>
  <c r="I1570" i="5"/>
  <c r="I1754" i="5"/>
  <c r="I1471" i="5"/>
  <c r="I1484" i="5"/>
  <c r="I1728" i="5"/>
  <c r="I1558" i="5"/>
  <c r="I1278" i="5"/>
  <c r="I1138" i="5"/>
  <c r="I1804" i="5"/>
  <c r="I1433" i="5"/>
  <c r="I1423" i="5"/>
  <c r="I1702" i="5"/>
  <c r="I1897" i="5"/>
  <c r="I1574" i="5"/>
  <c r="I1277" i="5"/>
  <c r="I1125" i="5"/>
  <c r="I1847" i="5"/>
  <c r="I1469" i="5"/>
  <c r="I1732" i="5"/>
  <c r="I1452" i="5"/>
  <c r="I1762" i="5"/>
  <c r="I1546" i="5"/>
  <c r="I1909" i="5"/>
  <c r="I1749" i="5"/>
  <c r="I1553" i="5"/>
  <c r="I1803" i="5"/>
  <c r="I1696" i="5"/>
  <c r="I1480" i="5"/>
  <c r="I1655" i="5"/>
  <c r="I1415" i="5"/>
  <c r="I1654" i="5"/>
  <c r="I1398" i="5"/>
  <c r="I1860" i="5"/>
  <c r="I1344" i="5"/>
  <c r="I1328" i="5"/>
  <c r="I1312" i="5"/>
  <c r="I1296" i="5"/>
  <c r="I1280" i="5"/>
  <c r="I1264" i="5"/>
  <c r="I1248" i="5"/>
  <c r="I1232" i="5"/>
  <c r="I1216" i="5"/>
  <c r="I1200" i="5"/>
  <c r="I1180" i="5"/>
  <c r="I1160" i="5"/>
  <c r="I1140" i="5"/>
  <c r="I1124" i="5"/>
  <c r="I1108" i="5"/>
  <c r="I1476" i="5"/>
  <c r="I1568" i="5"/>
  <c r="I1830" i="5"/>
  <c r="I1509" i="5"/>
  <c r="I1595" i="5"/>
  <c r="I1684" i="5"/>
  <c r="I1428" i="5"/>
  <c r="I1650" i="5"/>
  <c r="I1394" i="5"/>
  <c r="I1859" i="5"/>
  <c r="I1529" i="5"/>
  <c r="I1587" i="5"/>
  <c r="I1648" i="5"/>
  <c r="I1392" i="5"/>
  <c r="I1519" i="5"/>
  <c r="I1751" i="5"/>
  <c r="I1718" i="5"/>
  <c r="I1438" i="5"/>
  <c r="I1890" i="5"/>
  <c r="I1184" i="5"/>
  <c r="I1845" i="5"/>
  <c r="I1637" i="5"/>
  <c r="I1421" i="5"/>
  <c r="I1660" i="5"/>
  <c r="I1404" i="5"/>
  <c r="I1842" i="5"/>
  <c r="I1626" i="5"/>
  <c r="I1370" i="5"/>
  <c r="I1873" i="5"/>
  <c r="I1633" i="5"/>
  <c r="I1377" i="5"/>
  <c r="I1776" i="5"/>
  <c r="I1560" i="5"/>
  <c r="I1793" i="5"/>
  <c r="I1559" i="5"/>
  <c r="I1735" i="5"/>
  <c r="I1694" i="5"/>
  <c r="I1478" i="5"/>
  <c r="I1888" i="5"/>
  <c r="I1351" i="5"/>
  <c r="I1335" i="5"/>
  <c r="I1319" i="5"/>
  <c r="I1303" i="5"/>
  <c r="I1287" i="5"/>
  <c r="I1271" i="5"/>
  <c r="I1255" i="5"/>
  <c r="I1239" i="5"/>
  <c r="I1223" i="5"/>
  <c r="I1207" i="5"/>
  <c r="I1191" i="5"/>
  <c r="I1170" i="5"/>
  <c r="I1155" i="5"/>
  <c r="I1131" i="5"/>
  <c r="I1115" i="5"/>
  <c r="I1756" i="5"/>
  <c r="I1765" i="5"/>
  <c r="I1504" i="5"/>
  <c r="I1757" i="5"/>
  <c r="I1589" i="5"/>
  <c r="I1852" i="5"/>
  <c r="I1572" i="5"/>
  <c r="I1363" i="5"/>
  <c r="I1602" i="5"/>
  <c r="I1919" i="5"/>
  <c r="I1829" i="5"/>
  <c r="I1545" i="5"/>
  <c r="I1739" i="5"/>
  <c r="I1752" i="5"/>
  <c r="I1472" i="5"/>
  <c r="I1599" i="5"/>
  <c r="I1843" i="5"/>
  <c r="I1646" i="5"/>
  <c r="I1390" i="5"/>
  <c r="I1870" i="5"/>
  <c r="I1229" i="5"/>
  <c r="I1107" i="5"/>
  <c r="I1911" i="5"/>
  <c r="I1550" i="5"/>
  <c r="I1501" i="5"/>
  <c r="I1828" i="5"/>
  <c r="I1612" i="5"/>
  <c r="I1356" i="5"/>
  <c r="I1642" i="5"/>
  <c r="I1386" i="5"/>
  <c r="I1869" i="5"/>
  <c r="I1521" i="5"/>
  <c r="I1579" i="5"/>
  <c r="I1576" i="5"/>
  <c r="I1761" i="5"/>
  <c r="I1447" i="5"/>
  <c r="I1435" i="5"/>
  <c r="I1686" i="5"/>
  <c r="I1430" i="5"/>
  <c r="I1884" i="5"/>
  <c r="I1350" i="5"/>
  <c r="I1334" i="5"/>
  <c r="I1318" i="5"/>
  <c r="I1302" i="5"/>
  <c r="I1286" i="5"/>
  <c r="I1270" i="5"/>
  <c r="I1254" i="5"/>
  <c r="I1234" i="5"/>
  <c r="I1214" i="5"/>
  <c r="I1198" i="5"/>
  <c r="I1182" i="5"/>
  <c r="I1166" i="5"/>
  <c r="I1146" i="5"/>
  <c r="I1130" i="5"/>
  <c r="I1114" i="5"/>
  <c r="I1634" i="5"/>
  <c r="I1503" i="5"/>
  <c r="I1653" i="5"/>
  <c r="I1413" i="5"/>
  <c r="I1652" i="5"/>
  <c r="I1396" i="5"/>
  <c r="I1770" i="5"/>
  <c r="I1554" i="5"/>
  <c r="I1915" i="5"/>
  <c r="I1797" i="5"/>
  <c r="I1561" i="5"/>
  <c r="I1841" i="5"/>
  <c r="I1768" i="5"/>
  <c r="I1552" i="5"/>
  <c r="I1745" i="5"/>
  <c r="I1551" i="5"/>
  <c r="I1815" i="5"/>
  <c r="I1598" i="5"/>
  <c r="I1914" i="5"/>
  <c r="I1789" i="5"/>
  <c r="I1365" i="5"/>
  <c r="I1720" i="5"/>
  <c r="I1581" i="5"/>
  <c r="I1619" i="5"/>
  <c r="I1692" i="5"/>
  <c r="I1436" i="5"/>
  <c r="I1658" i="5"/>
  <c r="I1402" i="5"/>
  <c r="I1865" i="5"/>
  <c r="I1601" i="5"/>
  <c r="I1835" i="5"/>
  <c r="I1744" i="5"/>
  <c r="I1464" i="5"/>
  <c r="I1591" i="5"/>
  <c r="I1799" i="5"/>
  <c r="I1726" i="5"/>
  <c r="I1446" i="5"/>
  <c r="I1880" i="5"/>
  <c r="I1349" i="5"/>
  <c r="I1333" i="5"/>
  <c r="I1317" i="5"/>
  <c r="I1301" i="5"/>
  <c r="I1285" i="5"/>
  <c r="I1269" i="5"/>
  <c r="I1253" i="5"/>
  <c r="I1237" i="5"/>
  <c r="I1217" i="5"/>
  <c r="I1201" i="5"/>
  <c r="I1185" i="5"/>
  <c r="I1165" i="5"/>
  <c r="I1149" i="5"/>
  <c r="I1133" i="5"/>
  <c r="I1117" i="5"/>
  <c r="I1101" i="5"/>
  <c r="I1863" i="5"/>
  <c r="I1856" i="5"/>
  <c r="I1183" i="5"/>
  <c r="I1683" i="5"/>
  <c r="I1824" i="5"/>
  <c r="I1352" i="5"/>
  <c r="I1224" i="5"/>
  <c r="I1429" i="5"/>
  <c r="I1772" i="5"/>
  <c r="I1401" i="5"/>
  <c r="I1922" i="5"/>
  <c r="I1498" i="5"/>
  <c r="I1419" i="5"/>
  <c r="I1327" i="5"/>
  <c r="I1215" i="5"/>
  <c r="I1555" i="5"/>
  <c r="I1444" i="5"/>
  <c r="I1600" i="5"/>
  <c r="I1693" i="5"/>
  <c r="I1373" i="5"/>
  <c r="I1393" i="5"/>
  <c r="I1774" i="5"/>
  <c r="I1326" i="5"/>
  <c r="I1222" i="5"/>
  <c r="I1190" i="5"/>
  <c r="I1122" i="5"/>
  <c r="I1524" i="5"/>
  <c r="I1539" i="5"/>
  <c r="I1453" i="5"/>
  <c r="I1355" i="5"/>
  <c r="I1854" i="5"/>
  <c r="I1309" i="5"/>
  <c r="I1193" i="5"/>
  <c r="I1848" i="5"/>
  <c r="I1403" i="5"/>
  <c r="I1806" i="5"/>
  <c r="I1320" i="5"/>
  <c r="I1208" i="5"/>
  <c r="I1879" i="5"/>
  <c r="I1522" i="5"/>
  <c r="I1520" i="5"/>
  <c r="I1106" i="5"/>
  <c r="I1905" i="5"/>
  <c r="I1822" i="5"/>
  <c r="I1295" i="5"/>
  <c r="I1163" i="5"/>
  <c r="I1474" i="5"/>
  <c r="I1777" i="5"/>
  <c r="I1518" i="5"/>
  <c r="I1819" i="5"/>
  <c r="I1514" i="5"/>
  <c r="I1831" i="5"/>
  <c r="I1805" i="5"/>
  <c r="I1242" i="5"/>
  <c r="I1154" i="5"/>
  <c r="I1440" i="5"/>
  <c r="I1426" i="5"/>
  <c r="I1639" i="5"/>
  <c r="I1506" i="5"/>
  <c r="I1530" i="5"/>
  <c r="I1463" i="5"/>
  <c r="I1325" i="5"/>
  <c r="I1209" i="5"/>
  <c r="I1603" i="5"/>
  <c r="I1669" i="5"/>
  <c r="I1405" i="5"/>
  <c r="I1644" i="5"/>
  <c r="I1388" i="5"/>
  <c r="I1698" i="5"/>
  <c r="I1482" i="5"/>
  <c r="I1893" i="5"/>
  <c r="I1451" i="5"/>
  <c r="I1489" i="5"/>
  <c r="I1491" i="5"/>
  <c r="I1672" i="5"/>
  <c r="I1416" i="5"/>
  <c r="I1607" i="5"/>
  <c r="I1767" i="5"/>
  <c r="I1590" i="5"/>
  <c r="I1908" i="5"/>
  <c r="I1741" i="5"/>
  <c r="I1340" i="5"/>
  <c r="I1324" i="5"/>
  <c r="I1308" i="5"/>
  <c r="I1292" i="5"/>
  <c r="I1276" i="5"/>
  <c r="I1260" i="5"/>
  <c r="I1244" i="5"/>
  <c r="I1228" i="5"/>
  <c r="I1212" i="5"/>
  <c r="I1196" i="5"/>
  <c r="I1176" i="5"/>
  <c r="I1152" i="5"/>
  <c r="I1136" i="5"/>
  <c r="I1120" i="5"/>
  <c r="I1110" i="5"/>
  <c r="I1442" i="5"/>
  <c r="I1376" i="5"/>
  <c r="I1614" i="5"/>
  <c r="I1445" i="5"/>
  <c r="I1836" i="5"/>
  <c r="I1620" i="5"/>
  <c r="I1364" i="5"/>
  <c r="I1586" i="5"/>
  <c r="I1907" i="5"/>
  <c r="I1733" i="5"/>
  <c r="I1465" i="5"/>
  <c r="I1379" i="5"/>
  <c r="I1584" i="5"/>
  <c r="I1809" i="5"/>
  <c r="I1455" i="5"/>
  <c r="I1475" i="5"/>
  <c r="I1630" i="5"/>
  <c r="I1374" i="5"/>
  <c r="I1874" i="5"/>
  <c r="I1172" i="5"/>
  <c r="I1667" i="5"/>
  <c r="I1613" i="5"/>
  <c r="I1357" i="5"/>
  <c r="I1596" i="5"/>
  <c r="I1651" i="5"/>
  <c r="I1778" i="5"/>
  <c r="I1562" i="5"/>
  <c r="I1921" i="5"/>
  <c r="I1857" i="5"/>
  <c r="I1569" i="5"/>
  <c r="I1755" i="5"/>
  <c r="I1712" i="5"/>
  <c r="I1496" i="5"/>
  <c r="I1643" i="5"/>
  <c r="I1495" i="5"/>
  <c r="I1371" i="5"/>
  <c r="I1670" i="5"/>
  <c r="I1414" i="5"/>
  <c r="I1872" i="5"/>
  <c r="I1347" i="5"/>
  <c r="I1331" i="5"/>
  <c r="I1315" i="5"/>
  <c r="I1299" i="5"/>
  <c r="I1283" i="5"/>
  <c r="I1267" i="5"/>
  <c r="I1251" i="5"/>
  <c r="I1235" i="5"/>
  <c r="I1219" i="5"/>
  <c r="I1203" i="5"/>
  <c r="I1187" i="5"/>
  <c r="I1167" i="5"/>
  <c r="I1143" i="5"/>
  <c r="I1127" i="5"/>
  <c r="I1111" i="5"/>
  <c r="I1668" i="5"/>
  <c r="I1449" i="5"/>
  <c r="I1375" i="5"/>
  <c r="I1173" i="5"/>
  <c r="I1525" i="5"/>
  <c r="I1788" i="5"/>
  <c r="I1508" i="5"/>
  <c r="I1818" i="5"/>
  <c r="I1538" i="5"/>
  <c r="I1903" i="5"/>
  <c r="I1701" i="5"/>
  <c r="I1481" i="5"/>
  <c r="I1635" i="5"/>
  <c r="I1664" i="5"/>
  <c r="I1408" i="5"/>
  <c r="I1535" i="5"/>
  <c r="I1719" i="5"/>
  <c r="I1582" i="5"/>
  <c r="I1918" i="5"/>
  <c r="I1821" i="5"/>
  <c r="I1157" i="5"/>
  <c r="I1557" i="5"/>
  <c r="I1513" i="5"/>
  <c r="I1862" i="5"/>
  <c r="I1437" i="5"/>
  <c r="I1764" i="5"/>
  <c r="I1548" i="5"/>
  <c r="I1627" i="5"/>
  <c r="I1578" i="5"/>
  <c r="I1917" i="5"/>
  <c r="I1813" i="5"/>
  <c r="I1457" i="5"/>
  <c r="I1792" i="5"/>
  <c r="I1512" i="5"/>
  <c r="I1483" i="5"/>
  <c r="I1383" i="5"/>
  <c r="I1838" i="5"/>
  <c r="I1622" i="5"/>
  <c r="I1366" i="5"/>
  <c r="I1868" i="5"/>
  <c r="I1346" i="5"/>
  <c r="I1330" i="5"/>
  <c r="I1314" i="5"/>
  <c r="I1298" i="5"/>
  <c r="I1282" i="5"/>
  <c r="I1266" i="5"/>
  <c r="I1250" i="5"/>
  <c r="I1226" i="5"/>
  <c r="I1210" i="5"/>
  <c r="I1194" i="5"/>
  <c r="I1178" i="5"/>
  <c r="I1162" i="5"/>
  <c r="I1142" i="5"/>
  <c r="I1126" i="5"/>
  <c r="I1102" i="5"/>
  <c r="I1632" i="5"/>
  <c r="I1783" i="5"/>
  <c r="I1605" i="5"/>
  <c r="I1853" i="5"/>
  <c r="I1588" i="5"/>
  <c r="I1531" i="5"/>
  <c r="I1706" i="5"/>
  <c r="I1490" i="5"/>
  <c r="I1899" i="5"/>
  <c r="I1507" i="5"/>
  <c r="I1497" i="5"/>
  <c r="I1691" i="5"/>
  <c r="I1704" i="5"/>
  <c r="I1488" i="5"/>
  <c r="I1387" i="5"/>
  <c r="I1487" i="5"/>
  <c r="I1814" i="5"/>
  <c r="I1534" i="5"/>
  <c r="I1898" i="5"/>
  <c r="I1230" i="5"/>
  <c r="I1412" i="5"/>
  <c r="I1631" i="5"/>
  <c r="I1517" i="5"/>
  <c r="I1844" i="5"/>
  <c r="I1628" i="5"/>
  <c r="I1372" i="5"/>
  <c r="I1594" i="5"/>
  <c r="I1913" i="5"/>
  <c r="I1781" i="5"/>
  <c r="I1537" i="5"/>
  <c r="I1611" i="5"/>
  <c r="I1656" i="5"/>
  <c r="I1400" i="5"/>
  <c r="I1527" i="5"/>
  <c r="I1523" i="5"/>
  <c r="I1638" i="5"/>
  <c r="I1382" i="5"/>
  <c r="I1864" i="5"/>
  <c r="I1345" i="5"/>
  <c r="I1329" i="5"/>
  <c r="I1313" i="5"/>
  <c r="I1297" i="5"/>
  <c r="I1281" i="5"/>
  <c r="I1265" i="5"/>
  <c r="I1249" i="5"/>
  <c r="I1233" i="5"/>
  <c r="I1213" i="5"/>
  <c r="I1197" i="5"/>
  <c r="I1181" i="5"/>
  <c r="I1161" i="5"/>
  <c r="I1145" i="5"/>
  <c r="I1129" i="5"/>
  <c r="I1113" i="5"/>
  <c r="I1540" i="5"/>
  <c r="I1385" i="5"/>
  <c r="I1411" i="5"/>
  <c r="I1674" i="5"/>
  <c r="I1608" i="5"/>
  <c r="I1336" i="5"/>
  <c r="I1240" i="5"/>
  <c r="I1132" i="5"/>
  <c r="I1422" i="5"/>
  <c r="I1681" i="5"/>
  <c r="I1846" i="5"/>
  <c r="I1895" i="5"/>
  <c r="I1714" i="5"/>
  <c r="I1432" i="5"/>
  <c r="I1311" i="5"/>
  <c r="I1179" i="5"/>
  <c r="I1855" i="5"/>
  <c r="I1461" i="5"/>
  <c r="I1395" i="5"/>
  <c r="I1902" i="5"/>
  <c r="I1629" i="5"/>
  <c r="I1673" i="5"/>
  <c r="I1916" i="5"/>
  <c r="I1262" i="5"/>
  <c r="I1158" i="5"/>
  <c r="I1682" i="5"/>
  <c r="I1883" i="5"/>
  <c r="I1424" i="5"/>
  <c r="I1470" i="5"/>
  <c r="I1780" i="5"/>
  <c r="I1473" i="5"/>
  <c r="I1912" i="5"/>
  <c r="I1245" i="5"/>
  <c r="I1156" i="5"/>
  <c r="I1766" i="5"/>
  <c r="L1785" i="5" l="1"/>
  <c r="J2206" i="31"/>
  <c r="L2206" i="31" s="1"/>
  <c r="I2204" i="31"/>
  <c r="K2204" i="31" s="1"/>
  <c r="J2204" i="31"/>
  <c r="L2204" i="31" s="1"/>
  <c r="I2205" i="31"/>
  <c r="K2205" i="31" s="1"/>
  <c r="J2205" i="31"/>
  <c r="L2205" i="31" s="1"/>
  <c r="L1823" i="5"/>
  <c r="L1142" i="30"/>
  <c r="O1142" i="30" s="1"/>
  <c r="J1142" i="30"/>
  <c r="M1142" i="30" s="1"/>
  <c r="K1142" i="30"/>
  <c r="N1142" i="30" s="1"/>
  <c r="I1784" i="29"/>
  <c r="J1784" i="29"/>
  <c r="H1134" i="30"/>
  <c r="K1448" i="30"/>
  <c r="N1448" i="30" s="1"/>
  <c r="J1448" i="30"/>
  <c r="M1448" i="30" s="1"/>
  <c r="L1448" i="30"/>
  <c r="O1448" i="30" s="1"/>
  <c r="H1507" i="30"/>
  <c r="H1622" i="30"/>
  <c r="H1898" i="30"/>
  <c r="H1543" i="30"/>
  <c r="I1831" i="29"/>
  <c r="J1831" i="29"/>
  <c r="L1863" i="30"/>
  <c r="O1863" i="30" s="1"/>
  <c r="K1863" i="30"/>
  <c r="N1863" i="30" s="1"/>
  <c r="J1863" i="30"/>
  <c r="M1863" i="30" s="1"/>
  <c r="K1704" i="30"/>
  <c r="N1704" i="30" s="1"/>
  <c r="J1704" i="30"/>
  <c r="M1704" i="30" s="1"/>
  <c r="L1704" i="30"/>
  <c r="O1704" i="30" s="1"/>
  <c r="J1355" i="30"/>
  <c r="M1355" i="30" s="1"/>
  <c r="L1355" i="30"/>
  <c r="O1355" i="30" s="1"/>
  <c r="K1355" i="30"/>
  <c r="N1355" i="30" s="1"/>
  <c r="K1487" i="30"/>
  <c r="N1487" i="30" s="1"/>
  <c r="J1487" i="30"/>
  <c r="M1487" i="30" s="1"/>
  <c r="L1487" i="30"/>
  <c r="O1487" i="30" s="1"/>
  <c r="K1152" i="30"/>
  <c r="N1152" i="30" s="1"/>
  <c r="J1152" i="30"/>
  <c r="M1152" i="30" s="1"/>
  <c r="L1152" i="30"/>
  <c r="O1152" i="30" s="1"/>
  <c r="H1520" i="30"/>
  <c r="H1627" i="30"/>
  <c r="H1356" i="30"/>
  <c r="H1539" i="30"/>
  <c r="J1644" i="29"/>
  <c r="I1644" i="29"/>
  <c r="J1550" i="29"/>
  <c r="I1550" i="29"/>
  <c r="L1633" i="30"/>
  <c r="O1633" i="30" s="1"/>
  <c r="K1633" i="30"/>
  <c r="N1633" i="30" s="1"/>
  <c r="J1633" i="30"/>
  <c r="M1633" i="30" s="1"/>
  <c r="J1801" i="29"/>
  <c r="I1801" i="29"/>
  <c r="K1132" i="30"/>
  <c r="N1132" i="30" s="1"/>
  <c r="L1132" i="30"/>
  <c r="O1132" i="30" s="1"/>
  <c r="J1132" i="30"/>
  <c r="M1132" i="30" s="1"/>
  <c r="H1518" i="30"/>
  <c r="H1394" i="30"/>
  <c r="J1888" i="29"/>
  <c r="I1888" i="29"/>
  <c r="H1183" i="30"/>
  <c r="H1269" i="30"/>
  <c r="L1857" i="30"/>
  <c r="O1857" i="30" s="1"/>
  <c r="J1857" i="30"/>
  <c r="M1857" i="30" s="1"/>
  <c r="K1857" i="30"/>
  <c r="N1857" i="30" s="1"/>
  <c r="H1189" i="30"/>
  <c r="I1705" i="29"/>
  <c r="J1705" i="29"/>
  <c r="J1356" i="29"/>
  <c r="I1356" i="29"/>
  <c r="J1488" i="29"/>
  <c r="I1488" i="29"/>
  <c r="J1583" i="29"/>
  <c r="I1583" i="29"/>
  <c r="I1359" i="29"/>
  <c r="J1359" i="29"/>
  <c r="H1522" i="30"/>
  <c r="I1540" i="29"/>
  <c r="J1540" i="29"/>
  <c r="H1192" i="30"/>
  <c r="J1691" i="30"/>
  <c r="M1691" i="30" s="1"/>
  <c r="K1691" i="30"/>
  <c r="N1691" i="30" s="1"/>
  <c r="L1691" i="30"/>
  <c r="O1691" i="30" s="1"/>
  <c r="H1462" i="30"/>
  <c r="J1748" i="29"/>
  <c r="I1748" i="29"/>
  <c r="K1775" i="30"/>
  <c r="N1775" i="30" s="1"/>
  <c r="J1775" i="30"/>
  <c r="M1775" i="30" s="1"/>
  <c r="L1775" i="30"/>
  <c r="O1775" i="30" s="1"/>
  <c r="J1429" i="30"/>
  <c r="M1429" i="30" s="1"/>
  <c r="L1429" i="30"/>
  <c r="O1429" i="30" s="1"/>
  <c r="K1429" i="30"/>
  <c r="N1429" i="30" s="1"/>
  <c r="H1382" i="30"/>
  <c r="H1546" i="30"/>
  <c r="J1235" i="29"/>
  <c r="I1235" i="29"/>
  <c r="H1748" i="30"/>
  <c r="K1581" i="30"/>
  <c r="N1581" i="30" s="1"/>
  <c r="J1581" i="30"/>
  <c r="M1581" i="30" s="1"/>
  <c r="L1581" i="30"/>
  <c r="O1581" i="30" s="1"/>
  <c r="H1386" i="30"/>
  <c r="I1395" i="29"/>
  <c r="J1395" i="29"/>
  <c r="I1710" i="29"/>
  <c r="J1710" i="29"/>
  <c r="H1213" i="30"/>
  <c r="I1446" i="29"/>
  <c r="J1446" i="29"/>
  <c r="I1283" i="29"/>
  <c r="J1283" i="29"/>
  <c r="I1591" i="29"/>
  <c r="J1591" i="29"/>
  <c r="L1895" i="30"/>
  <c r="O1895" i="30" s="1"/>
  <c r="J1895" i="30"/>
  <c r="M1895" i="30" s="1"/>
  <c r="K1895" i="30"/>
  <c r="N1895" i="30" s="1"/>
  <c r="H1328" i="30"/>
  <c r="H1236" i="30"/>
  <c r="H1856" i="30"/>
  <c r="J1396" i="30"/>
  <c r="M1396" i="30" s="1"/>
  <c r="L1396" i="30"/>
  <c r="O1396" i="30" s="1"/>
  <c r="K1396" i="30"/>
  <c r="N1396" i="30" s="1"/>
  <c r="I1448" i="29"/>
  <c r="J1448" i="29"/>
  <c r="I1276" i="29"/>
  <c r="J1276" i="29"/>
  <c r="I1360" i="29"/>
  <c r="J1360" i="29"/>
  <c r="H1644" i="30"/>
  <c r="I1681" i="29"/>
  <c r="J1681" i="29"/>
  <c r="I1759" i="29"/>
  <c r="J1759" i="29"/>
  <c r="H1434" i="30"/>
  <c r="I1219" i="29"/>
  <c r="J1219" i="29"/>
  <c r="L1114" i="30"/>
  <c r="O1114" i="30" s="1"/>
  <c r="K1114" i="30"/>
  <c r="N1114" i="30" s="1"/>
  <c r="J1114" i="30"/>
  <c r="M1114" i="30" s="1"/>
  <c r="H1638" i="30"/>
  <c r="H1321" i="30"/>
  <c r="I1381" i="29"/>
  <c r="J1381" i="29"/>
  <c r="I1296" i="29"/>
  <c r="J1296" i="29"/>
  <c r="L1440" i="30"/>
  <c r="O1440" i="30" s="1"/>
  <c r="K1440" i="30"/>
  <c r="N1440" i="30" s="1"/>
  <c r="J1440" i="30"/>
  <c r="M1440" i="30" s="1"/>
  <c r="J1672" i="30"/>
  <c r="M1672" i="30" s="1"/>
  <c r="K1672" i="30"/>
  <c r="N1672" i="30" s="1"/>
  <c r="L1672" i="30"/>
  <c r="O1672" i="30" s="1"/>
  <c r="L1230" i="30"/>
  <c r="O1230" i="30" s="1"/>
  <c r="K1230" i="30"/>
  <c r="N1230" i="30" s="1"/>
  <c r="J1230" i="30"/>
  <c r="M1230" i="30" s="1"/>
  <c r="L1420" i="30"/>
  <c r="O1420" i="30" s="1"/>
  <c r="K1420" i="30"/>
  <c r="N1420" i="30" s="1"/>
  <c r="J1420" i="30"/>
  <c r="M1420" i="30" s="1"/>
  <c r="I1793" i="29"/>
  <c r="J1793" i="29"/>
  <c r="J1424" i="29"/>
  <c r="I1424" i="29"/>
  <c r="H1441" i="30"/>
  <c r="H1333" i="30"/>
  <c r="I1372" i="29"/>
  <c r="J1372" i="29"/>
  <c r="J1307" i="29"/>
  <c r="I1307" i="29"/>
  <c r="I1524" i="29"/>
  <c r="J1524" i="29"/>
  <c r="K1477" i="30"/>
  <c r="N1477" i="30" s="1"/>
  <c r="J1477" i="30"/>
  <c r="M1477" i="30" s="1"/>
  <c r="L1477" i="30"/>
  <c r="O1477" i="30" s="1"/>
  <c r="H1689" i="30"/>
  <c r="H1176" i="30"/>
  <c r="H1616" i="30"/>
  <c r="L1357" i="30"/>
  <c r="O1357" i="30" s="1"/>
  <c r="J1357" i="30"/>
  <c r="M1357" i="30" s="1"/>
  <c r="K1357" i="30"/>
  <c r="N1357" i="30" s="1"/>
  <c r="L1742" i="30"/>
  <c r="O1742" i="30" s="1"/>
  <c r="K1742" i="30"/>
  <c r="N1742" i="30" s="1"/>
  <c r="J1742" i="30"/>
  <c r="M1742" i="30" s="1"/>
  <c r="I1571" i="29"/>
  <c r="J1571" i="29"/>
  <c r="J1786" i="29"/>
  <c r="I1786" i="29"/>
  <c r="H1730" i="30"/>
  <c r="I1197" i="29"/>
  <c r="J1197" i="29"/>
  <c r="H1274" i="30"/>
  <c r="L1774" i="30"/>
  <c r="O1774" i="30" s="1"/>
  <c r="J1774" i="30"/>
  <c r="M1774" i="30" s="1"/>
  <c r="K1774" i="30"/>
  <c r="N1774" i="30" s="1"/>
  <c r="K1479" i="30"/>
  <c r="N1479" i="30" s="1"/>
  <c r="J1479" i="30"/>
  <c r="M1479" i="30" s="1"/>
  <c r="L1479" i="30"/>
  <c r="O1479" i="30" s="1"/>
  <c r="L1351" i="30"/>
  <c r="O1351" i="30" s="1"/>
  <c r="K1351" i="30"/>
  <c r="N1351" i="30" s="1"/>
  <c r="J1351" i="30"/>
  <c r="M1351" i="30" s="1"/>
  <c r="J1131" i="29"/>
  <c r="I1131" i="29"/>
  <c r="I1507" i="29"/>
  <c r="J1507" i="29"/>
  <c r="J1690" i="29"/>
  <c r="I1690" i="29"/>
  <c r="I1177" i="29"/>
  <c r="J1177" i="29"/>
  <c r="I1617" i="29"/>
  <c r="J1617" i="29"/>
  <c r="I1358" i="29"/>
  <c r="J1358" i="29"/>
  <c r="H1179" i="30"/>
  <c r="K1577" i="30"/>
  <c r="N1577" i="30" s="1"/>
  <c r="L1577" i="30"/>
  <c r="O1577" i="30" s="1"/>
  <c r="J1577" i="30"/>
  <c r="M1577" i="30" s="1"/>
  <c r="I1731" i="29"/>
  <c r="J1731" i="29"/>
  <c r="L1469" i="30"/>
  <c r="O1469" i="30" s="1"/>
  <c r="J1469" i="30"/>
  <c r="M1469" i="30" s="1"/>
  <c r="K1469" i="30"/>
  <c r="N1469" i="30" s="1"/>
  <c r="H1695" i="30"/>
  <c r="I1868" i="29"/>
  <c r="J1868" i="29"/>
  <c r="I1361" i="29"/>
  <c r="J1361" i="29"/>
  <c r="K1821" i="30"/>
  <c r="N1821" i="30" s="1"/>
  <c r="J1821" i="30"/>
  <c r="M1821" i="30" s="1"/>
  <c r="L1821" i="30"/>
  <c r="O1821" i="30" s="1"/>
  <c r="H1238" i="30"/>
  <c r="K1889" i="30"/>
  <c r="N1889" i="30" s="1"/>
  <c r="L1889" i="30"/>
  <c r="O1889" i="30" s="1"/>
  <c r="J1889" i="30"/>
  <c r="M1889" i="30" s="1"/>
  <c r="H1332" i="30"/>
  <c r="H1780" i="30"/>
  <c r="I1262" i="29"/>
  <c r="J1262" i="29"/>
  <c r="I1456" i="29"/>
  <c r="J1456" i="29"/>
  <c r="J1336" i="29"/>
  <c r="I1336" i="29"/>
  <c r="I1744" i="29"/>
  <c r="J1744" i="29"/>
  <c r="I1732" i="29"/>
  <c r="J1732" i="29"/>
  <c r="I1799" i="29"/>
  <c r="J1799" i="29"/>
  <c r="H1367" i="30"/>
  <c r="I1693" i="29"/>
  <c r="J1693" i="29"/>
  <c r="I1908" i="29"/>
  <c r="J1908" i="29"/>
  <c r="I1364" i="29"/>
  <c r="J1364" i="29"/>
  <c r="L1534" i="30"/>
  <c r="O1534" i="30" s="1"/>
  <c r="K1534" i="30"/>
  <c r="N1534" i="30" s="1"/>
  <c r="J1534" i="30"/>
  <c r="M1534" i="30" s="1"/>
  <c r="L1219" i="30"/>
  <c r="O1219" i="30" s="1"/>
  <c r="K1219" i="30"/>
  <c r="N1219" i="30" s="1"/>
  <c r="J1219" i="30"/>
  <c r="M1219" i="30" s="1"/>
  <c r="I1741" i="29"/>
  <c r="J1741" i="29"/>
  <c r="H1826" i="30"/>
  <c r="I1901" i="29"/>
  <c r="J1901" i="29"/>
  <c r="H1779" i="30"/>
  <c r="H1811" i="30"/>
  <c r="L1600" i="30"/>
  <c r="O1600" i="30" s="1"/>
  <c r="J1600" i="30"/>
  <c r="M1600" i="30" s="1"/>
  <c r="K1600" i="30"/>
  <c r="N1600" i="30" s="1"/>
  <c r="I1271" i="29"/>
  <c r="J1271" i="29"/>
  <c r="I1248" i="29"/>
  <c r="J1248" i="29"/>
  <c r="I1646" i="29"/>
  <c r="J1646" i="29"/>
  <c r="J1781" i="29"/>
  <c r="I1781" i="29"/>
  <c r="H1912" i="30"/>
  <c r="H1879" i="30"/>
  <c r="I1335" i="29"/>
  <c r="J1335" i="29"/>
  <c r="H1228" i="30"/>
  <c r="L1824" i="30"/>
  <c r="O1824" i="30" s="1"/>
  <c r="K1824" i="30"/>
  <c r="N1824" i="30" s="1"/>
  <c r="J1824" i="30"/>
  <c r="M1824" i="30" s="1"/>
  <c r="H1881" i="30"/>
  <c r="K1685" i="30"/>
  <c r="N1685" i="30" s="1"/>
  <c r="J1685" i="30"/>
  <c r="M1685" i="30" s="1"/>
  <c r="L1685" i="30"/>
  <c r="O1685" i="30" s="1"/>
  <c r="H1500" i="30"/>
  <c r="J1627" i="29"/>
  <c r="I1627" i="29"/>
  <c r="H1110" i="30"/>
  <c r="H1922" i="30"/>
  <c r="K1411" i="30"/>
  <c r="N1411" i="30" s="1"/>
  <c r="J1411" i="30"/>
  <c r="M1411" i="30" s="1"/>
  <c r="L1411" i="30"/>
  <c r="O1411" i="30" s="1"/>
  <c r="H1526" i="30"/>
  <c r="L1515" i="30"/>
  <c r="O1515" i="30" s="1"/>
  <c r="J1515" i="30"/>
  <c r="M1515" i="30" s="1"/>
  <c r="K1515" i="30"/>
  <c r="N1515" i="30" s="1"/>
  <c r="I1514" i="29"/>
  <c r="J1514" i="29"/>
  <c r="J1528" i="29"/>
  <c r="I1528" i="29"/>
  <c r="J1677" i="29"/>
  <c r="I1677" i="29"/>
  <c r="L1817" i="30"/>
  <c r="O1817" i="30" s="1"/>
  <c r="K1817" i="30"/>
  <c r="N1817" i="30" s="1"/>
  <c r="J1817" i="30"/>
  <c r="M1817" i="30" s="1"/>
  <c r="H1221" i="30"/>
  <c r="J1512" i="30"/>
  <c r="M1512" i="30" s="1"/>
  <c r="K1512" i="30"/>
  <c r="N1512" i="30" s="1"/>
  <c r="L1512" i="30"/>
  <c r="O1512" i="30" s="1"/>
  <c r="H1331" i="30"/>
  <c r="H1391" i="30"/>
  <c r="H1148" i="30"/>
  <c r="K1712" i="30"/>
  <c r="N1712" i="30" s="1"/>
  <c r="L1712" i="30"/>
  <c r="O1712" i="30" s="1"/>
  <c r="J1712" i="30"/>
  <c r="M1712" i="30" s="1"/>
  <c r="J1348" i="29"/>
  <c r="I1348" i="29"/>
  <c r="I1504" i="29"/>
  <c r="J1504" i="29"/>
  <c r="J1825" i="29"/>
  <c r="I1825" i="29"/>
  <c r="I1686" i="29"/>
  <c r="J1686" i="29"/>
  <c r="I1218" i="29"/>
  <c r="J1218" i="29"/>
  <c r="I1183" i="29"/>
  <c r="J1183" i="29"/>
  <c r="J1641" i="29"/>
  <c r="I1641" i="29"/>
  <c r="I1510" i="29"/>
  <c r="J1510" i="29"/>
  <c r="H1159" i="30"/>
  <c r="I1161" i="29"/>
  <c r="J1161" i="29"/>
  <c r="I1532" i="29"/>
  <c r="J1532" i="29"/>
  <c r="J1868" i="30"/>
  <c r="M1868" i="30" s="1"/>
  <c r="L1868" i="30"/>
  <c r="O1868" i="30" s="1"/>
  <c r="K1868" i="30"/>
  <c r="N1868" i="30" s="1"/>
  <c r="L1414" i="30"/>
  <c r="O1414" i="30" s="1"/>
  <c r="K1414" i="30"/>
  <c r="N1414" i="30" s="1"/>
  <c r="J1414" i="30"/>
  <c r="M1414" i="30" s="1"/>
  <c r="J1578" i="30"/>
  <c r="M1578" i="30" s="1"/>
  <c r="K1578" i="30"/>
  <c r="N1578" i="30" s="1"/>
  <c r="L1578" i="30"/>
  <c r="O1578" i="30" s="1"/>
  <c r="K1574" i="30"/>
  <c r="N1574" i="30" s="1"/>
  <c r="L1574" i="30"/>
  <c r="O1574" i="30" s="1"/>
  <c r="J1574" i="30"/>
  <c r="M1574" i="30" s="1"/>
  <c r="J1472" i="30"/>
  <c r="M1472" i="30" s="1"/>
  <c r="L1472" i="30"/>
  <c r="O1472" i="30" s="1"/>
  <c r="K1472" i="30"/>
  <c r="N1472" i="30" s="1"/>
  <c r="J1313" i="29"/>
  <c r="I1313" i="29"/>
  <c r="K1197" i="30"/>
  <c r="N1197" i="30" s="1"/>
  <c r="J1197" i="30"/>
  <c r="M1197" i="30" s="1"/>
  <c r="L1197" i="30"/>
  <c r="O1197" i="30" s="1"/>
  <c r="H1142" i="30"/>
  <c r="H1268" i="30"/>
  <c r="L1356" i="30"/>
  <c r="O1356" i="30" s="1"/>
  <c r="K1356" i="30"/>
  <c r="N1356" i="30" s="1"/>
  <c r="J1356" i="30"/>
  <c r="M1356" i="30" s="1"/>
  <c r="I1434" i="29"/>
  <c r="J1434" i="29"/>
  <c r="I1569" i="29"/>
  <c r="J1569" i="29"/>
  <c r="L1394" i="30"/>
  <c r="O1394" i="30" s="1"/>
  <c r="K1394" i="30"/>
  <c r="N1394" i="30" s="1"/>
  <c r="J1394" i="30"/>
  <c r="M1394" i="30" s="1"/>
  <c r="L1280" i="30"/>
  <c r="O1280" i="30" s="1"/>
  <c r="K1280" i="30"/>
  <c r="N1280" i="30" s="1"/>
  <c r="J1280" i="30"/>
  <c r="M1280" i="30" s="1"/>
  <c r="H1775" i="30"/>
  <c r="L1748" i="30"/>
  <c r="O1748" i="30" s="1"/>
  <c r="K1748" i="30"/>
  <c r="N1748" i="30" s="1"/>
  <c r="J1748" i="30"/>
  <c r="M1748" i="30" s="1"/>
  <c r="J1236" i="30"/>
  <c r="M1236" i="30" s="1"/>
  <c r="L1236" i="30"/>
  <c r="O1236" i="30" s="1"/>
  <c r="K1236" i="30"/>
  <c r="N1236" i="30" s="1"/>
  <c r="I1193" i="29"/>
  <c r="J1193" i="29"/>
  <c r="K1434" i="30"/>
  <c r="N1434" i="30" s="1"/>
  <c r="L1434" i="30"/>
  <c r="O1434" i="30" s="1"/>
  <c r="J1434" i="30"/>
  <c r="M1434" i="30" s="1"/>
  <c r="H1890" i="30"/>
  <c r="H1165" i="30"/>
  <c r="K1528" i="30"/>
  <c r="N1528" i="30" s="1"/>
  <c r="J1528" i="30"/>
  <c r="M1528" i="30" s="1"/>
  <c r="L1528" i="30"/>
  <c r="O1528" i="30" s="1"/>
  <c r="L1249" i="30"/>
  <c r="O1249" i="30" s="1"/>
  <c r="K1249" i="30"/>
  <c r="N1249" i="30" s="1"/>
  <c r="J1249" i="30"/>
  <c r="M1249" i="30" s="1"/>
  <c r="H1465" i="30"/>
  <c r="H1620" i="30"/>
  <c r="H1246" i="30"/>
  <c r="H1235" i="30"/>
  <c r="H1794" i="30"/>
  <c r="L1176" i="30"/>
  <c r="O1176" i="30" s="1"/>
  <c r="K1176" i="30"/>
  <c r="N1176" i="30" s="1"/>
  <c r="J1176" i="30"/>
  <c r="M1176" i="30" s="1"/>
  <c r="J1616" i="30"/>
  <c r="M1616" i="30" s="1"/>
  <c r="L1616" i="30"/>
  <c r="O1616" i="30" s="1"/>
  <c r="K1616" i="30"/>
  <c r="N1616" i="30" s="1"/>
  <c r="H1357" i="30"/>
  <c r="I1168" i="29"/>
  <c r="J1168" i="29"/>
  <c r="I1426" i="29"/>
  <c r="J1426" i="29"/>
  <c r="I1299" i="29"/>
  <c r="J1299" i="29"/>
  <c r="H1133" i="30"/>
  <c r="H1607" i="30"/>
  <c r="H1360" i="30"/>
  <c r="H1150" i="30"/>
  <c r="K1613" i="30"/>
  <c r="N1613" i="30" s="1"/>
  <c r="J1613" i="30"/>
  <c r="M1613" i="30" s="1"/>
  <c r="L1613" i="30"/>
  <c r="O1613" i="30" s="1"/>
  <c r="L1398" i="30"/>
  <c r="O1398" i="30" s="1"/>
  <c r="J1398" i="30"/>
  <c r="M1398" i="30" s="1"/>
  <c r="K1398" i="30"/>
  <c r="N1398" i="30" s="1"/>
  <c r="J1139" i="29"/>
  <c r="I1139" i="29"/>
  <c r="J1191" i="30"/>
  <c r="M1191" i="30" s="1"/>
  <c r="K1191" i="30"/>
  <c r="N1191" i="30" s="1"/>
  <c r="L1191" i="30"/>
  <c r="O1191" i="30" s="1"/>
  <c r="J1473" i="30"/>
  <c r="M1473" i="30" s="1"/>
  <c r="L1473" i="30"/>
  <c r="O1473" i="30" s="1"/>
  <c r="K1473" i="30"/>
  <c r="N1473" i="30" s="1"/>
  <c r="J1508" i="30"/>
  <c r="M1508" i="30" s="1"/>
  <c r="L1508" i="30"/>
  <c r="O1508" i="30" s="1"/>
  <c r="K1508" i="30"/>
  <c r="N1508" i="30" s="1"/>
  <c r="I1608" i="29"/>
  <c r="J1608" i="29"/>
  <c r="H1577" i="30"/>
  <c r="J1151" i="29"/>
  <c r="I1151" i="29"/>
  <c r="J1614" i="29"/>
  <c r="I1614" i="29"/>
  <c r="J1399" i="29"/>
  <c r="I1399" i="29"/>
  <c r="H1821" i="30"/>
  <c r="L1812" i="30"/>
  <c r="O1812" i="30" s="1"/>
  <c r="J1812" i="30"/>
  <c r="M1812" i="30" s="1"/>
  <c r="K1812" i="30"/>
  <c r="N1812" i="30" s="1"/>
  <c r="J1416" i="30"/>
  <c r="M1416" i="30" s="1"/>
  <c r="L1416" i="30"/>
  <c r="O1416" i="30" s="1"/>
  <c r="K1416" i="30"/>
  <c r="N1416" i="30" s="1"/>
  <c r="H1319" i="30"/>
  <c r="H1629" i="30"/>
  <c r="L1645" i="30"/>
  <c r="O1645" i="30" s="1"/>
  <c r="K1645" i="30"/>
  <c r="N1645" i="30" s="1"/>
  <c r="J1645" i="30"/>
  <c r="M1645" i="30" s="1"/>
  <c r="I1324" i="29"/>
  <c r="J1324" i="29"/>
  <c r="I1722" i="29"/>
  <c r="J1722" i="29"/>
  <c r="J1899" i="29"/>
  <c r="I1899" i="29"/>
  <c r="I1800" i="29"/>
  <c r="J1800" i="29"/>
  <c r="J1199" i="30"/>
  <c r="M1199" i="30" s="1"/>
  <c r="K1199" i="30"/>
  <c r="N1199" i="30" s="1"/>
  <c r="L1199" i="30"/>
  <c r="O1199" i="30" s="1"/>
  <c r="H1457" i="30"/>
  <c r="H1865" i="30"/>
  <c r="H1354" i="30"/>
  <c r="K1619" i="30"/>
  <c r="N1619" i="30" s="1"/>
  <c r="J1619" i="30"/>
  <c r="M1619" i="30" s="1"/>
  <c r="L1619" i="30"/>
  <c r="O1619" i="30" s="1"/>
  <c r="K1734" i="30"/>
  <c r="N1734" i="30" s="1"/>
  <c r="J1734" i="30"/>
  <c r="M1734" i="30" s="1"/>
  <c r="L1734" i="30"/>
  <c r="O1734" i="30" s="1"/>
  <c r="I1822" i="29"/>
  <c r="J1822" i="29"/>
  <c r="I1813" i="29"/>
  <c r="J1813" i="29"/>
  <c r="I1843" i="29"/>
  <c r="J1843" i="29"/>
  <c r="I1239" i="29"/>
  <c r="J1239" i="29"/>
  <c r="J1890" i="29"/>
  <c r="I1890" i="29"/>
  <c r="I1333" i="29"/>
  <c r="J1333" i="29"/>
  <c r="L1347" i="30"/>
  <c r="O1347" i="30" s="1"/>
  <c r="K1347" i="30"/>
  <c r="N1347" i="30" s="1"/>
  <c r="J1347" i="30"/>
  <c r="M1347" i="30" s="1"/>
  <c r="H1503" i="30"/>
  <c r="K1228" i="30"/>
  <c r="N1228" i="30" s="1"/>
  <c r="J1228" i="30"/>
  <c r="M1228" i="30" s="1"/>
  <c r="L1228" i="30"/>
  <c r="O1228" i="30" s="1"/>
  <c r="H1824" i="30"/>
  <c r="L1881" i="30"/>
  <c r="O1881" i="30" s="1"/>
  <c r="K1881" i="30"/>
  <c r="N1881" i="30" s="1"/>
  <c r="J1881" i="30"/>
  <c r="M1881" i="30" s="1"/>
  <c r="H1685" i="30"/>
  <c r="L1500" i="30"/>
  <c r="O1500" i="30" s="1"/>
  <c r="K1500" i="30"/>
  <c r="N1500" i="30" s="1"/>
  <c r="J1500" i="30"/>
  <c r="M1500" i="30" s="1"/>
  <c r="L1178" i="30"/>
  <c r="O1178" i="30" s="1"/>
  <c r="J1178" i="30"/>
  <c r="M1178" i="30" s="1"/>
  <c r="K1178" i="30"/>
  <c r="N1178" i="30" s="1"/>
  <c r="J1110" i="30"/>
  <c r="M1110" i="30" s="1"/>
  <c r="K1110" i="30"/>
  <c r="N1110" i="30" s="1"/>
  <c r="L1110" i="30"/>
  <c r="O1110" i="30" s="1"/>
  <c r="K1922" i="30"/>
  <c r="N1922" i="30" s="1"/>
  <c r="L1922" i="30"/>
  <c r="O1922" i="30" s="1"/>
  <c r="J1922" i="30"/>
  <c r="M1922" i="30" s="1"/>
  <c r="H1411" i="30"/>
  <c r="K1526" i="30"/>
  <c r="N1526" i="30" s="1"/>
  <c r="J1526" i="30"/>
  <c r="M1526" i="30" s="1"/>
  <c r="L1526" i="30"/>
  <c r="O1526" i="30" s="1"/>
  <c r="I1520" i="29"/>
  <c r="J1520" i="29"/>
  <c r="J1114" i="29"/>
  <c r="I1114" i="29"/>
  <c r="L1221" i="30"/>
  <c r="O1221" i="30" s="1"/>
  <c r="J1221" i="30"/>
  <c r="M1221" i="30" s="1"/>
  <c r="K1221" i="30"/>
  <c r="N1221" i="30" s="1"/>
  <c r="K1331" i="30"/>
  <c r="N1331" i="30" s="1"/>
  <c r="J1331" i="30"/>
  <c r="M1331" i="30" s="1"/>
  <c r="L1331" i="30"/>
  <c r="O1331" i="30" s="1"/>
  <c r="K1391" i="30"/>
  <c r="N1391" i="30" s="1"/>
  <c r="L1391" i="30"/>
  <c r="O1391" i="30" s="1"/>
  <c r="J1391" i="30"/>
  <c r="M1391" i="30" s="1"/>
  <c r="H1200" i="30"/>
  <c r="K1540" i="30"/>
  <c r="N1540" i="30" s="1"/>
  <c r="L1540" i="30"/>
  <c r="O1540" i="30" s="1"/>
  <c r="J1540" i="30"/>
  <c r="M1540" i="30" s="1"/>
  <c r="H1722" i="30"/>
  <c r="I1179" i="29"/>
  <c r="J1179" i="29"/>
  <c r="J1815" i="29"/>
  <c r="I1815" i="29"/>
  <c r="I1516" i="29"/>
  <c r="J1516" i="29"/>
  <c r="J1682" i="30"/>
  <c r="M1682" i="30" s="1"/>
  <c r="L1682" i="30"/>
  <c r="O1682" i="30" s="1"/>
  <c r="K1682" i="30"/>
  <c r="N1682" i="30" s="1"/>
  <c r="H1690" i="30"/>
  <c r="H1840" i="30"/>
  <c r="L1222" i="30"/>
  <c r="O1222" i="30" s="1"/>
  <c r="J1222" i="30"/>
  <c r="M1222" i="30" s="1"/>
  <c r="K1222" i="30"/>
  <c r="N1222" i="30" s="1"/>
  <c r="L1379" i="30"/>
  <c r="O1379" i="30" s="1"/>
  <c r="J1379" i="30"/>
  <c r="M1379" i="30" s="1"/>
  <c r="K1379" i="30"/>
  <c r="N1379" i="30" s="1"/>
  <c r="H1494" i="30"/>
  <c r="I1636" i="29"/>
  <c r="J1636" i="29"/>
  <c r="I1391" i="29"/>
  <c r="J1391" i="29"/>
  <c r="I1295" i="29"/>
  <c r="J1295" i="29"/>
  <c r="I1260" i="29"/>
  <c r="J1260" i="29"/>
  <c r="I1703" i="29"/>
  <c r="J1703" i="29"/>
  <c r="K1426" i="30"/>
  <c r="N1426" i="30" s="1"/>
  <c r="J1426" i="30"/>
  <c r="M1426" i="30" s="1"/>
  <c r="L1426" i="30"/>
  <c r="O1426" i="30" s="1"/>
  <c r="L1240" i="30"/>
  <c r="O1240" i="30" s="1"/>
  <c r="K1240" i="30"/>
  <c r="N1240" i="30" s="1"/>
  <c r="J1240" i="30"/>
  <c r="M1240" i="30" s="1"/>
  <c r="J1413" i="30"/>
  <c r="M1413" i="30" s="1"/>
  <c r="L1413" i="30"/>
  <c r="O1413" i="30" s="1"/>
  <c r="K1413" i="30"/>
  <c r="N1413" i="30" s="1"/>
  <c r="K1905" i="30"/>
  <c r="N1905" i="30" s="1"/>
  <c r="L1905" i="30"/>
  <c r="O1905" i="30" s="1"/>
  <c r="J1905" i="30"/>
  <c r="M1905" i="30" s="1"/>
  <c r="L1655" i="30"/>
  <c r="O1655" i="30" s="1"/>
  <c r="K1655" i="30"/>
  <c r="N1655" i="30" s="1"/>
  <c r="J1655" i="30"/>
  <c r="M1655" i="30" s="1"/>
  <c r="H1414" i="30"/>
  <c r="K1338" i="30"/>
  <c r="N1338" i="30" s="1"/>
  <c r="J1338" i="30"/>
  <c r="M1338" i="30" s="1"/>
  <c r="L1338" i="30"/>
  <c r="O1338" i="30" s="1"/>
  <c r="H1459" i="30"/>
  <c r="H1574" i="30"/>
  <c r="I1783" i="29"/>
  <c r="J1783" i="29"/>
  <c r="H1472" i="30"/>
  <c r="I1605" i="29"/>
  <c r="J1605" i="29"/>
  <c r="I1396" i="29"/>
  <c r="J1396" i="29"/>
  <c r="J1195" i="30"/>
  <c r="M1195" i="30" s="1"/>
  <c r="L1195" i="30"/>
  <c r="O1195" i="30" s="1"/>
  <c r="K1195" i="30"/>
  <c r="N1195" i="30" s="1"/>
  <c r="I1415" i="29"/>
  <c r="J1415" i="29"/>
  <c r="I1787" i="29"/>
  <c r="J1787" i="29"/>
  <c r="H1281" i="30"/>
  <c r="I1588" i="29"/>
  <c r="J1588" i="29"/>
  <c r="J1431" i="30"/>
  <c r="M1431" i="30" s="1"/>
  <c r="L1431" i="30"/>
  <c r="O1431" i="30" s="1"/>
  <c r="K1431" i="30"/>
  <c r="N1431" i="30" s="1"/>
  <c r="L1518" i="30"/>
  <c r="O1518" i="30" s="1"/>
  <c r="K1518" i="30"/>
  <c r="N1518" i="30" s="1"/>
  <c r="J1518" i="30"/>
  <c r="M1518" i="30" s="1"/>
  <c r="I1817" i="29"/>
  <c r="J1817" i="29"/>
  <c r="I1860" i="29"/>
  <c r="J1860" i="29"/>
  <c r="H1449" i="30"/>
  <c r="L1386" i="30"/>
  <c r="O1386" i="30" s="1"/>
  <c r="K1386" i="30"/>
  <c r="N1386" i="30" s="1"/>
  <c r="J1386" i="30"/>
  <c r="M1386" i="30" s="1"/>
  <c r="J1644" i="30"/>
  <c r="M1644" i="30" s="1"/>
  <c r="L1644" i="30"/>
  <c r="O1644" i="30" s="1"/>
  <c r="K1644" i="30"/>
  <c r="N1644" i="30" s="1"/>
  <c r="I1463" i="29"/>
  <c r="J1463" i="29"/>
  <c r="L1321" i="30"/>
  <c r="O1321" i="30" s="1"/>
  <c r="J1321" i="30"/>
  <c r="M1321" i="30" s="1"/>
  <c r="K1321" i="30"/>
  <c r="N1321" i="30" s="1"/>
  <c r="I1676" i="29"/>
  <c r="J1676" i="29"/>
  <c r="H1570" i="30"/>
  <c r="J1842" i="29"/>
  <c r="I1842" i="29"/>
  <c r="K1438" i="30"/>
  <c r="N1438" i="30" s="1"/>
  <c r="J1438" i="30"/>
  <c r="M1438" i="30" s="1"/>
  <c r="L1438" i="30"/>
  <c r="O1438" i="30" s="1"/>
  <c r="H1742" i="30"/>
  <c r="I1559" i="29"/>
  <c r="J1559" i="29"/>
  <c r="I1883" i="29"/>
  <c r="J1883" i="29"/>
  <c r="H1198" i="30"/>
  <c r="K1284" i="30"/>
  <c r="N1284" i="30" s="1"/>
  <c r="J1284" i="30"/>
  <c r="M1284" i="30" s="1"/>
  <c r="L1284" i="30"/>
  <c r="O1284" i="30" s="1"/>
  <c r="L1621" i="30"/>
  <c r="O1621" i="30" s="1"/>
  <c r="J1621" i="30"/>
  <c r="M1621" i="30" s="1"/>
  <c r="K1621" i="30"/>
  <c r="N1621" i="30" s="1"/>
  <c r="J1585" i="29"/>
  <c r="I1585" i="29"/>
  <c r="H1220" i="30"/>
  <c r="H1880" i="30"/>
  <c r="H1485" i="30"/>
  <c r="J1772" i="30"/>
  <c r="M1772" i="30" s="1"/>
  <c r="L1772" i="30"/>
  <c r="O1772" i="30" s="1"/>
  <c r="K1772" i="30"/>
  <c r="N1772" i="30" s="1"/>
  <c r="L1639" i="30"/>
  <c r="O1639" i="30" s="1"/>
  <c r="K1639" i="30"/>
  <c r="N1639" i="30" s="1"/>
  <c r="J1639" i="30"/>
  <c r="M1639" i="30" s="1"/>
  <c r="J1128" i="29"/>
  <c r="I1128" i="29"/>
  <c r="L1474" i="30"/>
  <c r="O1474" i="30" s="1"/>
  <c r="J1474" i="30"/>
  <c r="M1474" i="30" s="1"/>
  <c r="K1474" i="30"/>
  <c r="N1474" i="30" s="1"/>
  <c r="L1252" i="30"/>
  <c r="O1252" i="30" s="1"/>
  <c r="K1252" i="30"/>
  <c r="N1252" i="30" s="1"/>
  <c r="J1252" i="30"/>
  <c r="M1252" i="30" s="1"/>
  <c r="L1769" i="30"/>
  <c r="O1769" i="30" s="1"/>
  <c r="K1769" i="30"/>
  <c r="N1769" i="30" s="1"/>
  <c r="J1769" i="30"/>
  <c r="M1769" i="30" s="1"/>
  <c r="L1364" i="30"/>
  <c r="O1364" i="30" s="1"/>
  <c r="K1364" i="30"/>
  <c r="N1364" i="30" s="1"/>
  <c r="J1364" i="30"/>
  <c r="M1364" i="30" s="1"/>
  <c r="J1897" i="29"/>
  <c r="I1897" i="29"/>
  <c r="H1322" i="30"/>
  <c r="K1552" i="30"/>
  <c r="N1552" i="30" s="1"/>
  <c r="J1552" i="30"/>
  <c r="M1552" i="30" s="1"/>
  <c r="L1552" i="30"/>
  <c r="O1552" i="30" s="1"/>
  <c r="I1124" i="29"/>
  <c r="J1124" i="29"/>
  <c r="I1198" i="29"/>
  <c r="J1198" i="29"/>
  <c r="H1250" i="30"/>
  <c r="K1408" i="30"/>
  <c r="N1408" i="30" s="1"/>
  <c r="L1408" i="30"/>
  <c r="O1408" i="30" s="1"/>
  <c r="J1408" i="30"/>
  <c r="M1408" i="30" s="1"/>
  <c r="J1103" i="30"/>
  <c r="L1103" i="30"/>
  <c r="K1103" i="30"/>
  <c r="L1139" i="30"/>
  <c r="O1139" i="30" s="1"/>
  <c r="K1139" i="30"/>
  <c r="N1139" i="30" s="1"/>
  <c r="J1139" i="30"/>
  <c r="M1139" i="30" s="1"/>
  <c r="H1410" i="30"/>
  <c r="H1306" i="30"/>
  <c r="K1268" i="30"/>
  <c r="N1268" i="30" s="1"/>
  <c r="J1268" i="30"/>
  <c r="M1268" i="30" s="1"/>
  <c r="L1268" i="30"/>
  <c r="O1268" i="30" s="1"/>
  <c r="L1224" i="30"/>
  <c r="O1224" i="30" s="1"/>
  <c r="K1224" i="30"/>
  <c r="N1224" i="30" s="1"/>
  <c r="J1224" i="30"/>
  <c r="M1224" i="30" s="1"/>
  <c r="H1808" i="30"/>
  <c r="L1921" i="30"/>
  <c r="O1921" i="30" s="1"/>
  <c r="J1921" i="30"/>
  <c r="M1921" i="30" s="1"/>
  <c r="K1921" i="30"/>
  <c r="N1921" i="30" s="1"/>
  <c r="J1647" i="30"/>
  <c r="M1647" i="30" s="1"/>
  <c r="L1647" i="30"/>
  <c r="O1647" i="30" s="1"/>
  <c r="K1647" i="30"/>
  <c r="N1647" i="30" s="1"/>
  <c r="H1511" i="30"/>
  <c r="H1431" i="30"/>
  <c r="I1792" i="29"/>
  <c r="J1792" i="29"/>
  <c r="I1388" i="29"/>
  <c r="J1388" i="29"/>
  <c r="L1603" i="30"/>
  <c r="O1603" i="30" s="1"/>
  <c r="J1603" i="30"/>
  <c r="M1603" i="30" s="1"/>
  <c r="K1603" i="30"/>
  <c r="N1603" i="30" s="1"/>
  <c r="H1857" i="30"/>
  <c r="J1445" i="30"/>
  <c r="M1445" i="30" s="1"/>
  <c r="L1445" i="30"/>
  <c r="O1445" i="30" s="1"/>
  <c r="K1445" i="30"/>
  <c r="N1445" i="30" s="1"/>
  <c r="H1475" i="30"/>
  <c r="K1590" i="30"/>
  <c r="N1590" i="30" s="1"/>
  <c r="J1590" i="30"/>
  <c r="M1590" i="30" s="1"/>
  <c r="L1590" i="30"/>
  <c r="O1590" i="30" s="1"/>
  <c r="J1409" i="29"/>
  <c r="I1409" i="29"/>
  <c r="O1104" i="29"/>
  <c r="O2205" i="29" s="1"/>
  <c r="M2205" i="29"/>
  <c r="D2217" i="29" s="1"/>
  <c r="I1140" i="29"/>
  <c r="J1140" i="29"/>
  <c r="I1411" i="29"/>
  <c r="J1411" i="29"/>
  <c r="I1153" i="29"/>
  <c r="J1153" i="29"/>
  <c r="J1521" i="29"/>
  <c r="I1521" i="29"/>
  <c r="I1628" i="29"/>
  <c r="J1628" i="29"/>
  <c r="L1143" i="30"/>
  <c r="O1143" i="30" s="1"/>
  <c r="J1143" i="30"/>
  <c r="M1143" i="30" s="1"/>
  <c r="K1143" i="30"/>
  <c r="N1143" i="30" s="1"/>
  <c r="H1264" i="30"/>
  <c r="H1377" i="30"/>
  <c r="J1412" i="30"/>
  <c r="M1412" i="30" s="1"/>
  <c r="K1412" i="30"/>
  <c r="N1412" i="30" s="1"/>
  <c r="L1412" i="30"/>
  <c r="O1412" i="30" s="1"/>
  <c r="H1750" i="30"/>
  <c r="J1770" i="30"/>
  <c r="M1770" i="30" s="1"/>
  <c r="L1770" i="30"/>
  <c r="O1770" i="30" s="1"/>
  <c r="K1770" i="30"/>
  <c r="N1770" i="30" s="1"/>
  <c r="J1893" i="30"/>
  <c r="M1893" i="30" s="1"/>
  <c r="L1893" i="30"/>
  <c r="O1893" i="30" s="1"/>
  <c r="K1893" i="30"/>
  <c r="N1893" i="30" s="1"/>
  <c r="I1224" i="29"/>
  <c r="J1224" i="29"/>
  <c r="J1718" i="30"/>
  <c r="M1718" i="30" s="1"/>
  <c r="K1718" i="30"/>
  <c r="N1718" i="30" s="1"/>
  <c r="L1718" i="30"/>
  <c r="O1718" i="30" s="1"/>
  <c r="J1562" i="30"/>
  <c r="M1562" i="30" s="1"/>
  <c r="L1562" i="30"/>
  <c r="O1562" i="30" s="1"/>
  <c r="K1562" i="30"/>
  <c r="N1562" i="30" s="1"/>
  <c r="K1764" i="30"/>
  <c r="N1764" i="30" s="1"/>
  <c r="L1764" i="30"/>
  <c r="O1764" i="30" s="1"/>
  <c r="J1764" i="30"/>
  <c r="M1764" i="30" s="1"/>
  <c r="H1117" i="30"/>
  <c r="I1366" i="29"/>
  <c r="J1366" i="29"/>
  <c r="I1384" i="29"/>
  <c r="J1384" i="29"/>
  <c r="I1251" i="29"/>
  <c r="J1251" i="29"/>
  <c r="I1631" i="29"/>
  <c r="J1631" i="29"/>
  <c r="I1465" i="29"/>
  <c r="J1465" i="29"/>
  <c r="I1598" i="29"/>
  <c r="J1598" i="29"/>
  <c r="K1112" i="30"/>
  <c r="N1112" i="30" s="1"/>
  <c r="L1112" i="30"/>
  <c r="O1112" i="30" s="1"/>
  <c r="J1112" i="30"/>
  <c r="M1112" i="30" s="1"/>
  <c r="L1305" i="30"/>
  <c r="O1305" i="30" s="1"/>
  <c r="K1305" i="30"/>
  <c r="N1305" i="30" s="1"/>
  <c r="J1305" i="30"/>
  <c r="M1305" i="30" s="1"/>
  <c r="L1800" i="30"/>
  <c r="O1800" i="30" s="1"/>
  <c r="J1800" i="30"/>
  <c r="M1800" i="30" s="1"/>
  <c r="K1800" i="30"/>
  <c r="N1800" i="30" s="1"/>
  <c r="L1860" i="30"/>
  <c r="O1860" i="30" s="1"/>
  <c r="K1860" i="30"/>
  <c r="N1860" i="30" s="1"/>
  <c r="J1860" i="30"/>
  <c r="M1860" i="30" s="1"/>
  <c r="L1535" i="30"/>
  <c r="O1535" i="30" s="1"/>
  <c r="K1535" i="30"/>
  <c r="N1535" i="30" s="1"/>
  <c r="J1535" i="30"/>
  <c r="M1535" i="30" s="1"/>
  <c r="H1684" i="30"/>
  <c r="J1806" i="29"/>
  <c r="I1806" i="29"/>
  <c r="J1921" i="29"/>
  <c r="I1921" i="29"/>
  <c r="J1482" i="29"/>
  <c r="I1482" i="29"/>
  <c r="J1613" i="29"/>
  <c r="I1613" i="29"/>
  <c r="K1486" i="30"/>
  <c r="N1486" i="30" s="1"/>
  <c r="J1486" i="30"/>
  <c r="M1486" i="30" s="1"/>
  <c r="L1486" i="30"/>
  <c r="O1486" i="30" s="1"/>
  <c r="K1570" i="30"/>
  <c r="N1570" i="30" s="1"/>
  <c r="L1570" i="30"/>
  <c r="O1570" i="30" s="1"/>
  <c r="J1570" i="30"/>
  <c r="M1570" i="30" s="1"/>
  <c r="H1440" i="30"/>
  <c r="H1683" i="30"/>
  <c r="H1452" i="30"/>
  <c r="J1890" i="30"/>
  <c r="M1890" i="30" s="1"/>
  <c r="K1890" i="30"/>
  <c r="N1890" i="30" s="1"/>
  <c r="L1890" i="30"/>
  <c r="O1890" i="30" s="1"/>
  <c r="H1692" i="30"/>
  <c r="H1314" i="30"/>
  <c r="L1766" i="30"/>
  <c r="O1766" i="30" s="1"/>
  <c r="J1766" i="30"/>
  <c r="M1766" i="30" s="1"/>
  <c r="K1766" i="30"/>
  <c r="N1766" i="30" s="1"/>
  <c r="L1423" i="30"/>
  <c r="O1423" i="30" s="1"/>
  <c r="K1423" i="30"/>
  <c r="N1423" i="30" s="1"/>
  <c r="J1423" i="30"/>
  <c r="M1423" i="30" s="1"/>
  <c r="L1165" i="30"/>
  <c r="O1165" i="30" s="1"/>
  <c r="J1165" i="30"/>
  <c r="M1165" i="30" s="1"/>
  <c r="K1165" i="30"/>
  <c r="N1165" i="30" s="1"/>
  <c r="H1438" i="30"/>
  <c r="H1249" i="30"/>
  <c r="I1487" i="29"/>
  <c r="J1487" i="29"/>
  <c r="I1432" i="29"/>
  <c r="J1432" i="29"/>
  <c r="I1347" i="29"/>
  <c r="J1347" i="29"/>
  <c r="I1561" i="29"/>
  <c r="J1561" i="29"/>
  <c r="I1894" i="29"/>
  <c r="J1894" i="29"/>
  <c r="L1465" i="30"/>
  <c r="O1465" i="30" s="1"/>
  <c r="J1465" i="30"/>
  <c r="M1465" i="30" s="1"/>
  <c r="K1465" i="30"/>
  <c r="N1465" i="30" s="1"/>
  <c r="L1620" i="30"/>
  <c r="O1620" i="30" s="1"/>
  <c r="K1620" i="30"/>
  <c r="N1620" i="30" s="1"/>
  <c r="J1620" i="30"/>
  <c r="M1620" i="30" s="1"/>
  <c r="J1246" i="30"/>
  <c r="M1246" i="30" s="1"/>
  <c r="L1246" i="30"/>
  <c r="O1246" i="30" s="1"/>
  <c r="K1246" i="30"/>
  <c r="N1246" i="30" s="1"/>
  <c r="K1235" i="30"/>
  <c r="N1235" i="30" s="1"/>
  <c r="J1235" i="30"/>
  <c r="M1235" i="30" s="1"/>
  <c r="L1235" i="30"/>
  <c r="O1235" i="30" s="1"/>
  <c r="L1794" i="30"/>
  <c r="O1794" i="30" s="1"/>
  <c r="K1794" i="30"/>
  <c r="N1794" i="30" s="1"/>
  <c r="J1794" i="30"/>
  <c r="M1794" i="30" s="1"/>
  <c r="J1689" i="30"/>
  <c r="M1689" i="30" s="1"/>
  <c r="K1689" i="30"/>
  <c r="N1689" i="30" s="1"/>
  <c r="L1689" i="30"/>
  <c r="O1689" i="30" s="1"/>
  <c r="I1277" i="29"/>
  <c r="J1277" i="29"/>
  <c r="I1461" i="29"/>
  <c r="J1461" i="29"/>
  <c r="L1133" i="30"/>
  <c r="O1133" i="30" s="1"/>
  <c r="K1133" i="30"/>
  <c r="N1133" i="30" s="1"/>
  <c r="J1133" i="30"/>
  <c r="M1133" i="30" s="1"/>
  <c r="H1177" i="30"/>
  <c r="J1431" i="29"/>
  <c r="I1431" i="29"/>
  <c r="L1730" i="30"/>
  <c r="O1730" i="30" s="1"/>
  <c r="J1730" i="30"/>
  <c r="M1730" i="30" s="1"/>
  <c r="K1730" i="30"/>
  <c r="N1730" i="30" s="1"/>
  <c r="H1327" i="30"/>
  <c r="H1904" i="30"/>
  <c r="L1360" i="30"/>
  <c r="O1360" i="30" s="1"/>
  <c r="K1360" i="30"/>
  <c r="N1360" i="30" s="1"/>
  <c r="J1360" i="30"/>
  <c r="M1360" i="30" s="1"/>
  <c r="K1150" i="30"/>
  <c r="N1150" i="30" s="1"/>
  <c r="J1150" i="30"/>
  <c r="M1150" i="30" s="1"/>
  <c r="L1150" i="30"/>
  <c r="O1150" i="30" s="1"/>
  <c r="H1613" i="30"/>
  <c r="H1398" i="30"/>
  <c r="I1247" i="29"/>
  <c r="J1247" i="29"/>
  <c r="I1795" i="29"/>
  <c r="J1795" i="29"/>
  <c r="I1743" i="29"/>
  <c r="J1743" i="29"/>
  <c r="H1261" i="30"/>
  <c r="J1323" i="30"/>
  <c r="M1323" i="30" s="1"/>
  <c r="L1323" i="30"/>
  <c r="O1323" i="30" s="1"/>
  <c r="K1323" i="30"/>
  <c r="N1323" i="30" s="1"/>
  <c r="J1455" i="30"/>
  <c r="M1455" i="30" s="1"/>
  <c r="K1455" i="30"/>
  <c r="N1455" i="30" s="1"/>
  <c r="L1455" i="30"/>
  <c r="O1455" i="30" s="1"/>
  <c r="H1191" i="30"/>
  <c r="K1288" i="30"/>
  <c r="N1288" i="30" s="1"/>
  <c r="L1288" i="30"/>
  <c r="O1288" i="30" s="1"/>
  <c r="J1288" i="30"/>
  <c r="M1288" i="30" s="1"/>
  <c r="H1473" i="30"/>
  <c r="H1508" i="30"/>
  <c r="H1469" i="30"/>
  <c r="I1275" i="29"/>
  <c r="J1275" i="29"/>
  <c r="I1775" i="29"/>
  <c r="J1775" i="29"/>
  <c r="I1480" i="29"/>
  <c r="J1480" i="29"/>
  <c r="L1186" i="30"/>
  <c r="O1186" i="30" s="1"/>
  <c r="K1186" i="30"/>
  <c r="N1186" i="30" s="1"/>
  <c r="J1186" i="30"/>
  <c r="M1186" i="30" s="1"/>
  <c r="J1319" i="30"/>
  <c r="M1319" i="30" s="1"/>
  <c r="K1319" i="30"/>
  <c r="N1319" i="30" s="1"/>
  <c r="L1319" i="30"/>
  <c r="O1319" i="30" s="1"/>
  <c r="H1404" i="30"/>
  <c r="L1116" i="30"/>
  <c r="O1116" i="30" s="1"/>
  <c r="J1116" i="30"/>
  <c r="M1116" i="30" s="1"/>
  <c r="K1116" i="30"/>
  <c r="N1116" i="30" s="1"/>
  <c r="H1376" i="30"/>
  <c r="L1483" i="30"/>
  <c r="O1483" i="30" s="1"/>
  <c r="J1483" i="30"/>
  <c r="M1483" i="30" s="1"/>
  <c r="K1483" i="30"/>
  <c r="N1483" i="30" s="1"/>
  <c r="H1502" i="30"/>
  <c r="I1145" i="29"/>
  <c r="J1145" i="29"/>
  <c r="I1489" i="29"/>
  <c r="J1489" i="29"/>
  <c r="H1591" i="30"/>
  <c r="H1157" i="30"/>
  <c r="H1285" i="30"/>
  <c r="I1194" i="29"/>
  <c r="J1194" i="29"/>
  <c r="I1171" i="29"/>
  <c r="J1171" i="29"/>
  <c r="I1652" i="29"/>
  <c r="J1652" i="29"/>
  <c r="I1767" i="29"/>
  <c r="J1767" i="29"/>
  <c r="I1924" i="29"/>
  <c r="J1924" i="29"/>
  <c r="H1786" i="30"/>
  <c r="H1343" i="30"/>
  <c r="L1833" i="30"/>
  <c r="O1833" i="30" s="1"/>
  <c r="K1833" i="30"/>
  <c r="N1833" i="30" s="1"/>
  <c r="J1833" i="30"/>
  <c r="M1833" i="30" s="1"/>
  <c r="K1897" i="30"/>
  <c r="N1897" i="30" s="1"/>
  <c r="J1897" i="30"/>
  <c r="M1897" i="30" s="1"/>
  <c r="L1897" i="30"/>
  <c r="O1897" i="30" s="1"/>
  <c r="J1715" i="29"/>
  <c r="I1715" i="29"/>
  <c r="I1570" i="29"/>
  <c r="J1570" i="29"/>
  <c r="J1123" i="29"/>
  <c r="I1123" i="29"/>
  <c r="L1519" i="30"/>
  <c r="O1519" i="30" s="1"/>
  <c r="J1519" i="30"/>
  <c r="M1519" i="30" s="1"/>
  <c r="K1519" i="30"/>
  <c r="N1519" i="30" s="1"/>
  <c r="J1807" i="30"/>
  <c r="M1807" i="30" s="1"/>
  <c r="L1807" i="30"/>
  <c r="O1807" i="30" s="1"/>
  <c r="K1807" i="30"/>
  <c r="N1807" i="30" s="1"/>
  <c r="K1642" i="30"/>
  <c r="N1642" i="30" s="1"/>
  <c r="L1642" i="30"/>
  <c r="O1642" i="30" s="1"/>
  <c r="J1642" i="30"/>
  <c r="M1642" i="30" s="1"/>
  <c r="J1755" i="29"/>
  <c r="I1755" i="29"/>
  <c r="J1865" i="30"/>
  <c r="M1865" i="30" s="1"/>
  <c r="L1865" i="30"/>
  <c r="O1865" i="30" s="1"/>
  <c r="K1865" i="30"/>
  <c r="N1865" i="30" s="1"/>
  <c r="L1354" i="30"/>
  <c r="O1354" i="30" s="1"/>
  <c r="K1354" i="30"/>
  <c r="N1354" i="30" s="1"/>
  <c r="J1354" i="30"/>
  <c r="M1354" i="30" s="1"/>
  <c r="H1619" i="30"/>
  <c r="J1298" i="29"/>
  <c r="I1298" i="29"/>
  <c r="H1347" i="30"/>
  <c r="H1178" i="30"/>
  <c r="H1135" i="30"/>
  <c r="I1601" i="29"/>
  <c r="J1601" i="29"/>
  <c r="J1186" i="29"/>
  <c r="I1186" i="29"/>
  <c r="H1817" i="30"/>
  <c r="H1512" i="30"/>
  <c r="J1238" i="29"/>
  <c r="I1238" i="29"/>
  <c r="H1744" i="30"/>
  <c r="H1272" i="30"/>
  <c r="H1409" i="30"/>
  <c r="H1540" i="30"/>
  <c r="J1369" i="30"/>
  <c r="M1369" i="30" s="1"/>
  <c r="L1369" i="30"/>
  <c r="O1369" i="30" s="1"/>
  <c r="K1369" i="30"/>
  <c r="N1369" i="30" s="1"/>
  <c r="J1379" i="29"/>
  <c r="I1379" i="29"/>
  <c r="I1216" i="29"/>
  <c r="J1216" i="29"/>
  <c r="I1501" i="29"/>
  <c r="J1501" i="29"/>
  <c r="L1722" i="30"/>
  <c r="O1722" i="30" s="1"/>
  <c r="J1722" i="30"/>
  <c r="M1722" i="30" s="1"/>
  <c r="K1722" i="30"/>
  <c r="N1722" i="30" s="1"/>
  <c r="H1279" i="30"/>
  <c r="L1690" i="30"/>
  <c r="O1690" i="30" s="1"/>
  <c r="J1690" i="30"/>
  <c r="M1690" i="30" s="1"/>
  <c r="K1690" i="30"/>
  <c r="N1690" i="30" s="1"/>
  <c r="L1840" i="30"/>
  <c r="O1840" i="30" s="1"/>
  <c r="J1840" i="30"/>
  <c r="M1840" i="30" s="1"/>
  <c r="K1840" i="30"/>
  <c r="N1840" i="30" s="1"/>
  <c r="H1379" i="30"/>
  <c r="L1494" i="30"/>
  <c r="O1494" i="30" s="1"/>
  <c r="K1494" i="30"/>
  <c r="N1494" i="30" s="1"/>
  <c r="J1494" i="30"/>
  <c r="M1494" i="30" s="1"/>
  <c r="I1758" i="29"/>
  <c r="J1758" i="29"/>
  <c r="I1713" i="29"/>
  <c r="J1713" i="29"/>
  <c r="I1839" i="29"/>
  <c r="J1839" i="29"/>
  <c r="I1371" i="29"/>
  <c r="J1371" i="29"/>
  <c r="H1426" i="30"/>
  <c r="H1240" i="30"/>
  <c r="H1413" i="30"/>
  <c r="H1905" i="30"/>
  <c r="H1655" i="30"/>
  <c r="H1561" i="30"/>
  <c r="I1350" i="29"/>
  <c r="J1350" i="29"/>
  <c r="H1119" i="30"/>
  <c r="L1122" i="30"/>
  <c r="O1122" i="30" s="1"/>
  <c r="J1122" i="30"/>
  <c r="M1122" i="30" s="1"/>
  <c r="K1122" i="30"/>
  <c r="N1122" i="30" s="1"/>
  <c r="J1400" i="30"/>
  <c r="M1400" i="30" s="1"/>
  <c r="K1400" i="30"/>
  <c r="N1400" i="30" s="1"/>
  <c r="L1400" i="30"/>
  <c r="O1400" i="30" s="1"/>
  <c r="K1459" i="30"/>
  <c r="N1459" i="30" s="1"/>
  <c r="J1459" i="30"/>
  <c r="M1459" i="30" s="1"/>
  <c r="L1459" i="30"/>
  <c r="O1459" i="30" s="1"/>
  <c r="J1427" i="29"/>
  <c r="I1427" i="29"/>
  <c r="I1169" i="29"/>
  <c r="J1169" i="29"/>
  <c r="J1401" i="29"/>
  <c r="I1401" i="29"/>
  <c r="J1898" i="30"/>
  <c r="M1898" i="30" s="1"/>
  <c r="L1898" i="30"/>
  <c r="O1898" i="30" s="1"/>
  <c r="K1898" i="30"/>
  <c r="N1898" i="30" s="1"/>
  <c r="J1808" i="30"/>
  <c r="M1808" i="30" s="1"/>
  <c r="L1808" i="30"/>
  <c r="O1808" i="30" s="1"/>
  <c r="K1808" i="30"/>
  <c r="N1808" i="30" s="1"/>
  <c r="J1183" i="30"/>
  <c r="M1183" i="30" s="1"/>
  <c r="K1183" i="30"/>
  <c r="N1183" i="30" s="1"/>
  <c r="L1183" i="30"/>
  <c r="O1183" i="30" s="1"/>
  <c r="L1856" i="30"/>
  <c r="O1856" i="30" s="1"/>
  <c r="J1856" i="30"/>
  <c r="M1856" i="30" s="1"/>
  <c r="K1856" i="30"/>
  <c r="N1856" i="30" s="1"/>
  <c r="H1230" i="30"/>
  <c r="H1288" i="30"/>
  <c r="H1495" i="30"/>
  <c r="H1778" i="30"/>
  <c r="I1173" i="29"/>
  <c r="J1173" i="29"/>
  <c r="I1849" i="29"/>
  <c r="J1849" i="29"/>
  <c r="J1904" i="29"/>
  <c r="I1904" i="29"/>
  <c r="I1230" i="29"/>
  <c r="J1230" i="29"/>
  <c r="L1615" i="30"/>
  <c r="O1615" i="30" s="1"/>
  <c r="K1615" i="30"/>
  <c r="N1615" i="30" s="1"/>
  <c r="J1615" i="30"/>
  <c r="M1615" i="30" s="1"/>
  <c r="I1903" i="29"/>
  <c r="J1903" i="29"/>
  <c r="K1696" i="30"/>
  <c r="N1696" i="30" s="1"/>
  <c r="J1696" i="30"/>
  <c r="M1696" i="30" s="1"/>
  <c r="L1696" i="30"/>
  <c r="O1696" i="30" s="1"/>
  <c r="L1834" i="30"/>
  <c r="K1834" i="30"/>
  <c r="J1834" i="30"/>
  <c r="L1220" i="30"/>
  <c r="O1220" i="30" s="1"/>
  <c r="J1220" i="30"/>
  <c r="M1220" i="30" s="1"/>
  <c r="K1220" i="30"/>
  <c r="N1220" i="30" s="1"/>
  <c r="L1880" i="30"/>
  <c r="O1880" i="30" s="1"/>
  <c r="J1880" i="30"/>
  <c r="M1880" i="30" s="1"/>
  <c r="K1880" i="30"/>
  <c r="N1880" i="30" s="1"/>
  <c r="K1485" i="30"/>
  <c r="N1485" i="30" s="1"/>
  <c r="J1485" i="30"/>
  <c r="M1485" i="30" s="1"/>
  <c r="L1485" i="30"/>
  <c r="O1485" i="30" s="1"/>
  <c r="H1772" i="30"/>
  <c r="J1466" i="30"/>
  <c r="M1466" i="30" s="1"/>
  <c r="L1466" i="30"/>
  <c r="O1466" i="30" s="1"/>
  <c r="K1466" i="30"/>
  <c r="N1466" i="30" s="1"/>
  <c r="I1900" i="29"/>
  <c r="J1900" i="29"/>
  <c r="H1474" i="30"/>
  <c r="H1549" i="30"/>
  <c r="L1322" i="30"/>
  <c r="O1322" i="30" s="1"/>
  <c r="K1322" i="30"/>
  <c r="N1322" i="30" s="1"/>
  <c r="J1322" i="30"/>
  <c r="M1322" i="30" s="1"/>
  <c r="H1253" i="30"/>
  <c r="J1206" i="30"/>
  <c r="M1206" i="30" s="1"/>
  <c r="L1206" i="30"/>
  <c r="O1206" i="30" s="1"/>
  <c r="K1206" i="30"/>
  <c r="N1206" i="30" s="1"/>
  <c r="H1736" i="30"/>
  <c r="H1885" i="30"/>
  <c r="L1651" i="30"/>
  <c r="O1651" i="30" s="1"/>
  <c r="J1651" i="30"/>
  <c r="M1651" i="30" s="1"/>
  <c r="K1651" i="30"/>
  <c r="N1651" i="30" s="1"/>
  <c r="H1552" i="30"/>
  <c r="I1210" i="29"/>
  <c r="J1210" i="29"/>
  <c r="I1624" i="29"/>
  <c r="J1624" i="29"/>
  <c r="I1854" i="29"/>
  <c r="J1854" i="29"/>
  <c r="H1408" i="30"/>
  <c r="H1103" i="30"/>
  <c r="F2204" i="30"/>
  <c r="H1139" i="30"/>
  <c r="L1410" i="30"/>
  <c r="O1410" i="30" s="1"/>
  <c r="K1410" i="30"/>
  <c r="N1410" i="30" s="1"/>
  <c r="J1410" i="30"/>
  <c r="M1410" i="30" s="1"/>
  <c r="I1475" i="29"/>
  <c r="J1475" i="29"/>
  <c r="I1253" i="29"/>
  <c r="J1253" i="29"/>
  <c r="I1770" i="29"/>
  <c r="J1770" i="29"/>
  <c r="I1365" i="29"/>
  <c r="J1365" i="29"/>
  <c r="J1518" i="29"/>
  <c r="I1518" i="29"/>
  <c r="I1675" i="29"/>
  <c r="J1675" i="29"/>
  <c r="L1493" i="30"/>
  <c r="O1493" i="30" s="1"/>
  <c r="J1493" i="30"/>
  <c r="M1493" i="30" s="1"/>
  <c r="K1493" i="30"/>
  <c r="N1493" i="30" s="1"/>
  <c r="H1348" i="30"/>
  <c r="K1375" i="30"/>
  <c r="N1375" i="30" s="1"/>
  <c r="J1375" i="30"/>
  <c r="M1375" i="30" s="1"/>
  <c r="L1375" i="30"/>
  <c r="O1375" i="30" s="1"/>
  <c r="I1553" i="29"/>
  <c r="J1553" i="29"/>
  <c r="H1184" i="30"/>
  <c r="H1498" i="30"/>
  <c r="H1282" i="30"/>
  <c r="I1104" i="29"/>
  <c r="F2205" i="29"/>
  <c r="J1104" i="29"/>
  <c r="I1292" i="29"/>
  <c r="J1292" i="29"/>
  <c r="I1647" i="29"/>
  <c r="J1647" i="29"/>
  <c r="L1131" i="30"/>
  <c r="O1131" i="30" s="1"/>
  <c r="K1131" i="30"/>
  <c r="N1131" i="30" s="1"/>
  <c r="J1131" i="30"/>
  <c r="M1131" i="30" s="1"/>
  <c r="L1810" i="30"/>
  <c r="O1810" i="30" s="1"/>
  <c r="J1810" i="30"/>
  <c r="M1810" i="30" s="1"/>
  <c r="K1810" i="30"/>
  <c r="N1810" i="30" s="1"/>
  <c r="H1143" i="30"/>
  <c r="J1377" i="30"/>
  <c r="M1377" i="30" s="1"/>
  <c r="L1377" i="30"/>
  <c r="O1377" i="30" s="1"/>
  <c r="K1377" i="30"/>
  <c r="N1377" i="30" s="1"/>
  <c r="H1412" i="30"/>
  <c r="L1496" i="30"/>
  <c r="O1496" i="30" s="1"/>
  <c r="J1496" i="30"/>
  <c r="M1496" i="30" s="1"/>
  <c r="K1496" i="30"/>
  <c r="N1496" i="30" s="1"/>
  <c r="K1555" i="30"/>
  <c r="N1555" i="30" s="1"/>
  <c r="J1555" i="30"/>
  <c r="M1555" i="30" s="1"/>
  <c r="L1555" i="30"/>
  <c r="O1555" i="30" s="1"/>
  <c r="H1670" i="30"/>
  <c r="H1893" i="30"/>
  <c r="J1165" i="29"/>
  <c r="I1165" i="29"/>
  <c r="H1204" i="30"/>
  <c r="H1437" i="30"/>
  <c r="L1117" i="30"/>
  <c r="O1117" i="30" s="1"/>
  <c r="J1117" i="30"/>
  <c r="M1117" i="30" s="1"/>
  <c r="K1117" i="30"/>
  <c r="N1117" i="30" s="1"/>
  <c r="J1870" i="29"/>
  <c r="I1870" i="29"/>
  <c r="H1589" i="30"/>
  <c r="H1308" i="30"/>
  <c r="H1553" i="30"/>
  <c r="L1684" i="30"/>
  <c r="O1684" i="30" s="1"/>
  <c r="K1684" i="30"/>
  <c r="N1684" i="30" s="1"/>
  <c r="J1684" i="30"/>
  <c r="M1684" i="30" s="1"/>
  <c r="L1548" i="30"/>
  <c r="O1548" i="30" s="1"/>
  <c r="J1548" i="30"/>
  <c r="M1548" i="30" s="1"/>
  <c r="K1548" i="30"/>
  <c r="N1548" i="30" s="1"/>
  <c r="I1754" i="29"/>
  <c r="J1754" i="29"/>
  <c r="J1144" i="29"/>
  <c r="I1144" i="29"/>
  <c r="J1378" i="29"/>
  <c r="I1378" i="29"/>
  <c r="J1413" i="29"/>
  <c r="I1413" i="29"/>
  <c r="K1273" i="30"/>
  <c r="N1273" i="30" s="1"/>
  <c r="L1273" i="30"/>
  <c r="O1273" i="30" s="1"/>
  <c r="J1273" i="30"/>
  <c r="M1273" i="30" s="1"/>
  <c r="H1883" i="30"/>
  <c r="I1902" i="29"/>
  <c r="J1902" i="29"/>
  <c r="I1291" i="29"/>
  <c r="J1291" i="29"/>
  <c r="I1214" i="29"/>
  <c r="J1214" i="29"/>
  <c r="K1560" i="30"/>
  <c r="N1560" i="30" s="1"/>
  <c r="J1560" i="30"/>
  <c r="M1560" i="30" s="1"/>
  <c r="L1560" i="30"/>
  <c r="O1560" i="30" s="1"/>
  <c r="I1127" i="29"/>
  <c r="J1127" i="29"/>
  <c r="H1389" i="30"/>
  <c r="J1874" i="30"/>
  <c r="M1874" i="30" s="1"/>
  <c r="L1874" i="30"/>
  <c r="O1874" i="30" s="1"/>
  <c r="K1874" i="30"/>
  <c r="N1874" i="30" s="1"/>
  <c r="I1563" i="29"/>
  <c r="J1563" i="29"/>
  <c r="I1765" i="29"/>
  <c r="J1765" i="29"/>
  <c r="H1528" i="30"/>
  <c r="I1566" i="29"/>
  <c r="J1566" i="29"/>
  <c r="I1688" i="29"/>
  <c r="J1688" i="29"/>
  <c r="H1878" i="30"/>
  <c r="H1248" i="30"/>
  <c r="L1705" i="30"/>
  <c r="O1705" i="30" s="1"/>
  <c r="J1705" i="30"/>
  <c r="M1705" i="30" s="1"/>
  <c r="K1705" i="30"/>
  <c r="N1705" i="30" s="1"/>
  <c r="H1444" i="30"/>
  <c r="J1607" i="30"/>
  <c r="M1607" i="30" s="1"/>
  <c r="K1607" i="30"/>
  <c r="N1607" i="30" s="1"/>
  <c r="L1607" i="30"/>
  <c r="O1607" i="30" s="1"/>
  <c r="J1177" i="30"/>
  <c r="M1177" i="30" s="1"/>
  <c r="K1177" i="30"/>
  <c r="N1177" i="30" s="1"/>
  <c r="L1177" i="30"/>
  <c r="O1177" i="30" s="1"/>
  <c r="I1852" i="29"/>
  <c r="J1852" i="29"/>
  <c r="I1875" i="29"/>
  <c r="J1875" i="29"/>
  <c r="J1582" i="29"/>
  <c r="I1582" i="29"/>
  <c r="J1471" i="30"/>
  <c r="M1471" i="30" s="1"/>
  <c r="K1471" i="30"/>
  <c r="N1471" i="30" s="1"/>
  <c r="L1471" i="30"/>
  <c r="O1471" i="30" s="1"/>
  <c r="I1442" i="29"/>
  <c r="J1442" i="29"/>
  <c r="K1327" i="30"/>
  <c r="N1327" i="30" s="1"/>
  <c r="L1327" i="30"/>
  <c r="O1327" i="30" s="1"/>
  <c r="J1327" i="30"/>
  <c r="M1327" i="30" s="1"/>
  <c r="K1904" i="30"/>
  <c r="N1904" i="30" s="1"/>
  <c r="L1904" i="30"/>
  <c r="O1904" i="30" s="1"/>
  <c r="J1904" i="30"/>
  <c r="M1904" i="30" s="1"/>
  <c r="I1466" i="29"/>
  <c r="J1466" i="29"/>
  <c r="I1621" i="29"/>
  <c r="J1621" i="29"/>
  <c r="I1236" i="29"/>
  <c r="J1236" i="29"/>
  <c r="I1879" i="29"/>
  <c r="J1879" i="29"/>
  <c r="J1706" i="29"/>
  <c r="I1706" i="29"/>
  <c r="J1261" i="30"/>
  <c r="M1261" i="30" s="1"/>
  <c r="L1261" i="30"/>
  <c r="O1261" i="30" s="1"/>
  <c r="K1261" i="30"/>
  <c r="N1261" i="30" s="1"/>
  <c r="L1708" i="30"/>
  <c r="O1708" i="30" s="1"/>
  <c r="J1708" i="30"/>
  <c r="M1708" i="30" s="1"/>
  <c r="K1708" i="30"/>
  <c r="N1708" i="30" s="1"/>
  <c r="I1472" i="29"/>
  <c r="J1472" i="29"/>
  <c r="H1678" i="30"/>
  <c r="H1754" i="30"/>
  <c r="I1612" i="29"/>
  <c r="J1612" i="29"/>
  <c r="J1687" i="29"/>
  <c r="I1687" i="29"/>
  <c r="H1876" i="30"/>
  <c r="H1186" i="30"/>
  <c r="H1416" i="30"/>
  <c r="K1629" i="30"/>
  <c r="N1629" i="30" s="1"/>
  <c r="L1629" i="30"/>
  <c r="O1629" i="30" s="1"/>
  <c r="J1629" i="30"/>
  <c r="M1629" i="30" s="1"/>
  <c r="H1116" i="30"/>
  <c r="J1376" i="30"/>
  <c r="M1376" i="30" s="1"/>
  <c r="L1376" i="30"/>
  <c r="O1376" i="30" s="1"/>
  <c r="K1376" i="30"/>
  <c r="N1376" i="30" s="1"/>
  <c r="H1483" i="30"/>
  <c r="J1502" i="30"/>
  <c r="M1502" i="30" s="1"/>
  <c r="L1502" i="30"/>
  <c r="O1502" i="30" s="1"/>
  <c r="K1502" i="30"/>
  <c r="N1502" i="30" s="1"/>
  <c r="K1226" i="30"/>
  <c r="N1226" i="30" s="1"/>
  <c r="J1226" i="30"/>
  <c r="M1226" i="30" s="1"/>
  <c r="L1226" i="30"/>
  <c r="O1226" i="30" s="1"/>
  <c r="L1334" i="30"/>
  <c r="O1334" i="30" s="1"/>
  <c r="J1334" i="30"/>
  <c r="M1334" i="30" s="1"/>
  <c r="K1334" i="30"/>
  <c r="N1334" i="30" s="1"/>
  <c r="I1500" i="29"/>
  <c r="J1500" i="29"/>
  <c r="I1567" i="29"/>
  <c r="J1567" i="29"/>
  <c r="J1591" i="30"/>
  <c r="M1591" i="30" s="1"/>
  <c r="L1591" i="30"/>
  <c r="O1591" i="30" s="1"/>
  <c r="K1591" i="30"/>
  <c r="N1591" i="30" s="1"/>
  <c r="L1157" i="30"/>
  <c r="O1157" i="30" s="1"/>
  <c r="K1157" i="30"/>
  <c r="N1157" i="30" s="1"/>
  <c r="J1157" i="30"/>
  <c r="M1157" i="30" s="1"/>
  <c r="L1285" i="30"/>
  <c r="O1285" i="30" s="1"/>
  <c r="K1285" i="30"/>
  <c r="N1285" i="30" s="1"/>
  <c r="J1285" i="30"/>
  <c r="M1285" i="30" s="1"/>
  <c r="I1593" i="29"/>
  <c r="J1593" i="29"/>
  <c r="I1642" i="29"/>
  <c r="J1642" i="29"/>
  <c r="L1786" i="30"/>
  <c r="O1786" i="30" s="1"/>
  <c r="J1786" i="30"/>
  <c r="M1786" i="30" s="1"/>
  <c r="K1786" i="30"/>
  <c r="N1786" i="30" s="1"/>
  <c r="L1343" i="30"/>
  <c r="O1343" i="30" s="1"/>
  <c r="K1343" i="30"/>
  <c r="N1343" i="30" s="1"/>
  <c r="J1343" i="30"/>
  <c r="M1343" i="30" s="1"/>
  <c r="H1897" i="30"/>
  <c r="H1205" i="30"/>
  <c r="J1517" i="29"/>
  <c r="I1517" i="29"/>
  <c r="H1519" i="30"/>
  <c r="I1257" i="29"/>
  <c r="J1257" i="29"/>
  <c r="H1642" i="30"/>
  <c r="H1734" i="30"/>
  <c r="I1877" i="29"/>
  <c r="J1877" i="29"/>
  <c r="I1187" i="29"/>
  <c r="J1187" i="29"/>
  <c r="I1417" i="29"/>
  <c r="J1417" i="29"/>
  <c r="I1630" i="29"/>
  <c r="J1630" i="29"/>
  <c r="I1405" i="29"/>
  <c r="J1405" i="29"/>
  <c r="I1117" i="29"/>
  <c r="J1117" i="29"/>
  <c r="I1377" i="29"/>
  <c r="J1377" i="29"/>
  <c r="I1484" i="29"/>
  <c r="J1484" i="29"/>
  <c r="I1503" i="29"/>
  <c r="J1503" i="29"/>
  <c r="I1227" i="29"/>
  <c r="J1227" i="29"/>
  <c r="L1503" i="30"/>
  <c r="O1503" i="30" s="1"/>
  <c r="J1503" i="30"/>
  <c r="M1503" i="30" s="1"/>
  <c r="K1503" i="30"/>
  <c r="N1503" i="30" s="1"/>
  <c r="H1215" i="30"/>
  <c r="H1300" i="30"/>
  <c r="H1521" i="30"/>
  <c r="L1556" i="30"/>
  <c r="O1556" i="30" s="1"/>
  <c r="K1556" i="30"/>
  <c r="N1556" i="30" s="1"/>
  <c r="J1556" i="30"/>
  <c r="M1556" i="30" s="1"/>
  <c r="K1855" i="30"/>
  <c r="N1855" i="30" s="1"/>
  <c r="L1855" i="30"/>
  <c r="O1855" i="30" s="1"/>
  <c r="J1855" i="30"/>
  <c r="M1855" i="30" s="1"/>
  <c r="I1368" i="29"/>
  <c r="J1368" i="29"/>
  <c r="H1217" i="30"/>
  <c r="J1182" i="30"/>
  <c r="M1182" i="30" s="1"/>
  <c r="L1182" i="30"/>
  <c r="O1182" i="30" s="1"/>
  <c r="K1182" i="30"/>
  <c r="N1182" i="30" s="1"/>
  <c r="H1640" i="30"/>
  <c r="H1509" i="30"/>
  <c r="K1814" i="30"/>
  <c r="N1814" i="30" s="1"/>
  <c r="J1814" i="30"/>
  <c r="M1814" i="30" s="1"/>
  <c r="L1814" i="30"/>
  <c r="O1814" i="30" s="1"/>
  <c r="I1812" i="29"/>
  <c r="J1812" i="29"/>
  <c r="I1742" i="29"/>
  <c r="J1742" i="29"/>
  <c r="I1447" i="29"/>
  <c r="J1447" i="29"/>
  <c r="I1707" i="29"/>
  <c r="J1707" i="29"/>
  <c r="K1292" i="30"/>
  <c r="N1292" i="30" s="1"/>
  <c r="J1292" i="30"/>
  <c r="M1292" i="30" s="1"/>
  <c r="L1292" i="30"/>
  <c r="O1292" i="30" s="1"/>
  <c r="K1845" i="30"/>
  <c r="N1845" i="30" s="1"/>
  <c r="J1845" i="30"/>
  <c r="M1845" i="30" s="1"/>
  <c r="L1845" i="30"/>
  <c r="O1845" i="30" s="1"/>
  <c r="H1115" i="30"/>
  <c r="J1858" i="30"/>
  <c r="M1858" i="30" s="1"/>
  <c r="L1858" i="30"/>
  <c r="O1858" i="30" s="1"/>
  <c r="K1858" i="30"/>
  <c r="N1858" i="30" s="1"/>
  <c r="K1272" i="30"/>
  <c r="N1272" i="30" s="1"/>
  <c r="L1272" i="30"/>
  <c r="O1272" i="30" s="1"/>
  <c r="J1272" i="30"/>
  <c r="M1272" i="30" s="1"/>
  <c r="J1409" i="30"/>
  <c r="M1409" i="30" s="1"/>
  <c r="L1409" i="30"/>
  <c r="O1409" i="30" s="1"/>
  <c r="K1409" i="30"/>
  <c r="N1409" i="30" s="1"/>
  <c r="H1369" i="30"/>
  <c r="J1301" i="29"/>
  <c r="I1301" i="29"/>
  <c r="I1522" i="29"/>
  <c r="J1522" i="29"/>
  <c r="I1557" i="29"/>
  <c r="J1557" i="29"/>
  <c r="J1338" i="29"/>
  <c r="I1338" i="29"/>
  <c r="J1255" i="29"/>
  <c r="I1255" i="29"/>
  <c r="M2206" i="29"/>
  <c r="D2218" i="29" s="1"/>
  <c r="O1469" i="29"/>
  <c r="O2206" i="29" s="1"/>
  <c r="J1279" i="30"/>
  <c r="M1279" i="30" s="1"/>
  <c r="L1279" i="30"/>
  <c r="O1279" i="30" s="1"/>
  <c r="K1279" i="30"/>
  <c r="N1279" i="30" s="1"/>
  <c r="I1136" i="29"/>
  <c r="J1136" i="29"/>
  <c r="H1456" i="30"/>
  <c r="H1222" i="30"/>
  <c r="I1149" i="29"/>
  <c r="J1149" i="29"/>
  <c r="I1201" i="29"/>
  <c r="J1201" i="29"/>
  <c r="J1874" i="29"/>
  <c r="I1874" i="29"/>
  <c r="J1561" i="30"/>
  <c r="M1561" i="30" s="1"/>
  <c r="K1561" i="30"/>
  <c r="N1561" i="30" s="1"/>
  <c r="L1561" i="30"/>
  <c r="O1561" i="30" s="1"/>
  <c r="J1611" i="29"/>
  <c r="I1611" i="29"/>
  <c r="J1119" i="30"/>
  <c r="M1119" i="30" s="1"/>
  <c r="L1119" i="30"/>
  <c r="O1119" i="30" s="1"/>
  <c r="K1119" i="30"/>
  <c r="N1119" i="30" s="1"/>
  <c r="H1122" i="30"/>
  <c r="H1400" i="30"/>
  <c r="K1501" i="30"/>
  <c r="N1501" i="30" s="1"/>
  <c r="L1501" i="30"/>
  <c r="O1501" i="30" s="1"/>
  <c r="J1501" i="30"/>
  <c r="M1501" i="30" s="1"/>
  <c r="L1245" i="30"/>
  <c r="O1245" i="30" s="1"/>
  <c r="K1245" i="30"/>
  <c r="N1245" i="30" s="1"/>
  <c r="J1245" i="30"/>
  <c r="M1245" i="30" s="1"/>
  <c r="L1579" i="30"/>
  <c r="O1579" i="30" s="1"/>
  <c r="K1579" i="30"/>
  <c r="N1579" i="30" s="1"/>
  <c r="J1579" i="30"/>
  <c r="M1579" i="30" s="1"/>
  <c r="H1450" i="30"/>
  <c r="J1599" i="30"/>
  <c r="M1599" i="30" s="1"/>
  <c r="K1599" i="30"/>
  <c r="N1599" i="30" s="1"/>
  <c r="L1599" i="30"/>
  <c r="O1599" i="30" s="1"/>
  <c r="J1576" i="29"/>
  <c r="I1576" i="29"/>
  <c r="L1198" i="30"/>
  <c r="O1198" i="30" s="1"/>
  <c r="J1198" i="30"/>
  <c r="M1198" i="30" s="1"/>
  <c r="K1198" i="30"/>
  <c r="N1198" i="30" s="1"/>
  <c r="L1450" i="30"/>
  <c r="O1450" i="30" s="1"/>
  <c r="K1450" i="30"/>
  <c r="N1450" i="30" s="1"/>
  <c r="J1450" i="30"/>
  <c r="M1450" i="30" s="1"/>
  <c r="I1363" i="29"/>
  <c r="J1363" i="29"/>
  <c r="H1364" i="30"/>
  <c r="H1448" i="30"/>
  <c r="L1539" i="30"/>
  <c r="O1539" i="30" s="1"/>
  <c r="K1539" i="30"/>
  <c r="N1539" i="30" s="1"/>
  <c r="J1539" i="30"/>
  <c r="M1539" i="30" s="1"/>
  <c r="I1279" i="29"/>
  <c r="J1279" i="29"/>
  <c r="L1758" i="30"/>
  <c r="O1758" i="30" s="1"/>
  <c r="K1758" i="30"/>
  <c r="N1758" i="30" s="1"/>
  <c r="J1758" i="30"/>
  <c r="M1758" i="30" s="1"/>
  <c r="L1546" i="30"/>
  <c r="O1546" i="30" s="1"/>
  <c r="K1546" i="30"/>
  <c r="N1546" i="30" s="1"/>
  <c r="J1546" i="30"/>
  <c r="M1546" i="30" s="1"/>
  <c r="H1860" i="30"/>
  <c r="H1486" i="30"/>
  <c r="H1766" i="30"/>
  <c r="K1495" i="30"/>
  <c r="N1495" i="30" s="1"/>
  <c r="J1495" i="30"/>
  <c r="M1495" i="30" s="1"/>
  <c r="L1495" i="30"/>
  <c r="O1495" i="30" s="1"/>
  <c r="L1778" i="30"/>
  <c r="O1778" i="30" s="1"/>
  <c r="K1778" i="30"/>
  <c r="N1778" i="30" s="1"/>
  <c r="J1778" i="30"/>
  <c r="M1778" i="30" s="1"/>
  <c r="I1683" i="29"/>
  <c r="J1683" i="29"/>
  <c r="I1403" i="29"/>
  <c r="J1403" i="29"/>
  <c r="I1725" i="29"/>
  <c r="J1725" i="29"/>
  <c r="H1711" i="30"/>
  <c r="L1127" i="30"/>
  <c r="O1127" i="30" s="1"/>
  <c r="K1127" i="30"/>
  <c r="N1127" i="30" s="1"/>
  <c r="J1127" i="30"/>
  <c r="M1127" i="30" s="1"/>
  <c r="H1760" i="30"/>
  <c r="J1862" i="29"/>
  <c r="I1862" i="29"/>
  <c r="H1696" i="30"/>
  <c r="I1694" i="29"/>
  <c r="J1694" i="29"/>
  <c r="I1199" i="29"/>
  <c r="J1199" i="29"/>
  <c r="I1200" i="29"/>
  <c r="J1200" i="29"/>
  <c r="J1651" i="29"/>
  <c r="I1651" i="29"/>
  <c r="H1466" i="30"/>
  <c r="J1834" i="29"/>
  <c r="I1834" i="29"/>
  <c r="J1285" i="29"/>
  <c r="I1285" i="29"/>
  <c r="J1458" i="29"/>
  <c r="I1458" i="29"/>
  <c r="I1589" i="29"/>
  <c r="J1589" i="29"/>
  <c r="J1263" i="30"/>
  <c r="M1263" i="30" s="1"/>
  <c r="L1263" i="30"/>
  <c r="O1263" i="30" s="1"/>
  <c r="K1263" i="30"/>
  <c r="N1263" i="30" s="1"/>
  <c r="H1324" i="30"/>
  <c r="L1617" i="30"/>
  <c r="O1617" i="30" s="1"/>
  <c r="K1617" i="30"/>
  <c r="N1617" i="30" s="1"/>
  <c r="J1617" i="30"/>
  <c r="M1617" i="30" s="1"/>
  <c r="K1652" i="30"/>
  <c r="N1652" i="30" s="1"/>
  <c r="L1652" i="30"/>
  <c r="O1652" i="30" s="1"/>
  <c r="J1652" i="30"/>
  <c r="M1652" i="30" s="1"/>
  <c r="K1736" i="30"/>
  <c r="N1736" i="30" s="1"/>
  <c r="L1736" i="30"/>
  <c r="O1736" i="30" s="1"/>
  <c r="J1736" i="30"/>
  <c r="M1736" i="30" s="1"/>
  <c r="H1651" i="30"/>
  <c r="J1112" i="29"/>
  <c r="I1112" i="29"/>
  <c r="I1485" i="29"/>
  <c r="J1485" i="29"/>
  <c r="I1640" i="29"/>
  <c r="J1640" i="29"/>
  <c r="I1467" i="29"/>
  <c r="J1467" i="29"/>
  <c r="J1537" i="30"/>
  <c r="M1537" i="30" s="1"/>
  <c r="K1537" i="30"/>
  <c r="N1537" i="30" s="1"/>
  <c r="L1537" i="30"/>
  <c r="O1537" i="30" s="1"/>
  <c r="L1296" i="30"/>
  <c r="O1296" i="30" s="1"/>
  <c r="K1296" i="30"/>
  <c r="N1296" i="30" s="1"/>
  <c r="J1296" i="30"/>
  <c r="M1296" i="30" s="1"/>
  <c r="H1505" i="30"/>
  <c r="H1636" i="30"/>
  <c r="H1688" i="30"/>
  <c r="I1607" i="29"/>
  <c r="J1607" i="29"/>
  <c r="I1351" i="29"/>
  <c r="J1351" i="29"/>
  <c r="I1764" i="29"/>
  <c r="J1764" i="29"/>
  <c r="I1853" i="29"/>
  <c r="J1853" i="29"/>
  <c r="K1580" i="30"/>
  <c r="N1580" i="30" s="1"/>
  <c r="J1580" i="30"/>
  <c r="M1580" i="30" s="1"/>
  <c r="L1580" i="30"/>
  <c r="O1580" i="30" s="1"/>
  <c r="I1861" i="29"/>
  <c r="J1861" i="29"/>
  <c r="L1348" i="30"/>
  <c r="O1348" i="30" s="1"/>
  <c r="J1348" i="30"/>
  <c r="M1348" i="30" s="1"/>
  <c r="K1348" i="30"/>
  <c r="N1348" i="30" s="1"/>
  <c r="K1169" i="30"/>
  <c r="N1169" i="30" s="1"/>
  <c r="J1169" i="30"/>
  <c r="M1169" i="30" s="1"/>
  <c r="L1169" i="30"/>
  <c r="O1169" i="30" s="1"/>
  <c r="H1430" i="30"/>
  <c r="H1375" i="30"/>
  <c r="K1184" i="30"/>
  <c r="N1184" i="30" s="1"/>
  <c r="J1184" i="30"/>
  <c r="M1184" i="30" s="1"/>
  <c r="L1184" i="30"/>
  <c r="O1184" i="30" s="1"/>
  <c r="L1498" i="30"/>
  <c r="O1498" i="30" s="1"/>
  <c r="J1498" i="30"/>
  <c r="M1498" i="30" s="1"/>
  <c r="K1498" i="30"/>
  <c r="N1498" i="30" s="1"/>
  <c r="H1630" i="30"/>
  <c r="L1464" i="30"/>
  <c r="O1464" i="30" s="1"/>
  <c r="K1464" i="30"/>
  <c r="N1464" i="30" s="1"/>
  <c r="J1464" i="30"/>
  <c r="M1464" i="30" s="1"/>
  <c r="H1869" i="30"/>
  <c r="H1597" i="30"/>
  <c r="P1104" i="29"/>
  <c r="P2205" i="29" s="1"/>
  <c r="N2205" i="29"/>
  <c r="E2217" i="29" s="1"/>
  <c r="H1131" i="30"/>
  <c r="H1810" i="30"/>
  <c r="L1264" i="30"/>
  <c r="O1264" i="30" s="1"/>
  <c r="K1264" i="30"/>
  <c r="N1264" i="30" s="1"/>
  <c r="J1264" i="30"/>
  <c r="M1264" i="30" s="1"/>
  <c r="I1130" i="29"/>
  <c r="J1130" i="29"/>
  <c r="I1512" i="29"/>
  <c r="J1512" i="29"/>
  <c r="J1145" i="30"/>
  <c r="M1145" i="30" s="1"/>
  <c r="L1145" i="30"/>
  <c r="O1145" i="30" s="1"/>
  <c r="K1145" i="30"/>
  <c r="N1145" i="30" s="1"/>
  <c r="L1146" i="30"/>
  <c r="O1146" i="30" s="1"/>
  <c r="K1146" i="30"/>
  <c r="N1146" i="30" s="1"/>
  <c r="J1146" i="30"/>
  <c r="M1146" i="30" s="1"/>
  <c r="H1555" i="30"/>
  <c r="J1670" i="30"/>
  <c r="M1670" i="30" s="1"/>
  <c r="L1670" i="30"/>
  <c r="O1670" i="30" s="1"/>
  <c r="K1670" i="30"/>
  <c r="N1670" i="30" s="1"/>
  <c r="I1695" i="29"/>
  <c r="J1695" i="29"/>
  <c r="K1204" i="30"/>
  <c r="N1204" i="30" s="1"/>
  <c r="J1204" i="30"/>
  <c r="M1204" i="30" s="1"/>
  <c r="L1204" i="30"/>
  <c r="O1204" i="30" s="1"/>
  <c r="H1718" i="30"/>
  <c r="J1437" i="30"/>
  <c r="M1437" i="30" s="1"/>
  <c r="K1437" i="30"/>
  <c r="N1437" i="30" s="1"/>
  <c r="L1437" i="30"/>
  <c r="O1437" i="30" s="1"/>
  <c r="I1376" i="29"/>
  <c r="J1376" i="29"/>
  <c r="H1303" i="30"/>
  <c r="J1190" i="29"/>
  <c r="I1190" i="29"/>
  <c r="L1648" i="30"/>
  <c r="O1648" i="30" s="1"/>
  <c r="K1648" i="30"/>
  <c r="N1648" i="30" s="1"/>
  <c r="J1648" i="30"/>
  <c r="M1648" i="30" s="1"/>
  <c r="H1126" i="30"/>
  <c r="H1151" i="30"/>
  <c r="H1458" i="30"/>
  <c r="L1308" i="30"/>
  <c r="O1308" i="30" s="1"/>
  <c r="K1308" i="30"/>
  <c r="N1308" i="30" s="1"/>
  <c r="J1308" i="30"/>
  <c r="M1308" i="30" s="1"/>
  <c r="L1553" i="30"/>
  <c r="O1553" i="30" s="1"/>
  <c r="K1553" i="30"/>
  <c r="N1553" i="30" s="1"/>
  <c r="J1553" i="30"/>
  <c r="M1553" i="30" s="1"/>
  <c r="H1548" i="30"/>
  <c r="I1265" i="29"/>
  <c r="J1265" i="29"/>
  <c r="J1883" i="30"/>
  <c r="M1883" i="30" s="1"/>
  <c r="L1883" i="30"/>
  <c r="O1883" i="30" s="1"/>
  <c r="K1883" i="30"/>
  <c r="N1883" i="30" s="1"/>
  <c r="J1719" i="30"/>
  <c r="M1719" i="30" s="1"/>
  <c r="L1719" i="30"/>
  <c r="O1719" i="30" s="1"/>
  <c r="K1719" i="30"/>
  <c r="N1719" i="30" s="1"/>
  <c r="H1560" i="30"/>
  <c r="J1721" i="29"/>
  <c r="I1721" i="29"/>
  <c r="I1747" i="29"/>
  <c r="J1747" i="29"/>
  <c r="H1407" i="30"/>
  <c r="I1119" i="29"/>
  <c r="J1119" i="29"/>
  <c r="K1389" i="30"/>
  <c r="N1389" i="30" s="1"/>
  <c r="J1389" i="30"/>
  <c r="M1389" i="30" s="1"/>
  <c r="L1389" i="30"/>
  <c r="O1389" i="30" s="1"/>
  <c r="L1683" i="30"/>
  <c r="O1683" i="30" s="1"/>
  <c r="K1683" i="30"/>
  <c r="N1683" i="30" s="1"/>
  <c r="J1683" i="30"/>
  <c r="M1683" i="30" s="1"/>
  <c r="H1874" i="30"/>
  <c r="L1798" i="30"/>
  <c r="O1798" i="30" s="1"/>
  <c r="K1798" i="30"/>
  <c r="N1798" i="30" s="1"/>
  <c r="J1798" i="30"/>
  <c r="M1798" i="30" s="1"/>
  <c r="H1592" i="30"/>
  <c r="K1841" i="30"/>
  <c r="N1841" i="30" s="1"/>
  <c r="J1841" i="30"/>
  <c r="M1841" i="30" s="1"/>
  <c r="L1841" i="30"/>
  <c r="O1841" i="30" s="1"/>
  <c r="H1339" i="30"/>
  <c r="I1256" i="29"/>
  <c r="J1256" i="29"/>
  <c r="H1315" i="30"/>
  <c r="H1149" i="30"/>
  <c r="J1906" i="30"/>
  <c r="M1906" i="30" s="1"/>
  <c r="K1906" i="30"/>
  <c r="N1906" i="30" s="1"/>
  <c r="L1906" i="30"/>
  <c r="O1906" i="30" s="1"/>
  <c r="L1307" i="30"/>
  <c r="O1307" i="30" s="1"/>
  <c r="K1307" i="30"/>
  <c r="N1307" i="30" s="1"/>
  <c r="J1307" i="30"/>
  <c r="M1307" i="30" s="1"/>
  <c r="H1919" i="30"/>
  <c r="L1248" i="30"/>
  <c r="O1248" i="30" s="1"/>
  <c r="J1248" i="30"/>
  <c r="M1248" i="30" s="1"/>
  <c r="K1248" i="30"/>
  <c r="N1248" i="30" s="1"/>
  <c r="H1705" i="30"/>
  <c r="K1444" i="30"/>
  <c r="N1444" i="30" s="1"/>
  <c r="L1444" i="30"/>
  <c r="O1444" i="30" s="1"/>
  <c r="J1444" i="30"/>
  <c r="M1444" i="30" s="1"/>
  <c r="I1156" i="29"/>
  <c r="J1156" i="29"/>
  <c r="J1838" i="29"/>
  <c r="I1838" i="29"/>
  <c r="I1346" i="29"/>
  <c r="J1346" i="29"/>
  <c r="I1390" i="29"/>
  <c r="J1390" i="29"/>
  <c r="I1749" i="29"/>
  <c r="J1749" i="29"/>
  <c r="H1301" i="30"/>
  <c r="I1334" i="29"/>
  <c r="J1334" i="29"/>
  <c r="H1611" i="30"/>
  <c r="H1330" i="30"/>
  <c r="L1571" i="30"/>
  <c r="O1571" i="30" s="1"/>
  <c r="J1571" i="30"/>
  <c r="M1571" i="30" s="1"/>
  <c r="K1571" i="30"/>
  <c r="N1571" i="30" s="1"/>
  <c r="H1686" i="30"/>
  <c r="I1249" i="29"/>
  <c r="J1249" i="29"/>
  <c r="J1445" i="29"/>
  <c r="I1445" i="29"/>
  <c r="H1715" i="30"/>
  <c r="H1335" i="30"/>
  <c r="H1743" i="30"/>
  <c r="H1731" i="30"/>
  <c r="H1796" i="30"/>
  <c r="H1708" i="30"/>
  <c r="J1366" i="30"/>
  <c r="M1366" i="30" s="1"/>
  <c r="L1366" i="30"/>
  <c r="O1366" i="30" s="1"/>
  <c r="K1366" i="30"/>
  <c r="N1366" i="30" s="1"/>
  <c r="J1678" i="30"/>
  <c r="M1678" i="30" s="1"/>
  <c r="L1678" i="30"/>
  <c r="O1678" i="30" s="1"/>
  <c r="K1678" i="30"/>
  <c r="N1678" i="30" s="1"/>
  <c r="L1754" i="30"/>
  <c r="O1754" i="30" s="1"/>
  <c r="K1754" i="30"/>
  <c r="N1754" i="30" s="1"/>
  <c r="J1754" i="30"/>
  <c r="M1754" i="30" s="1"/>
  <c r="J1331" i="29"/>
  <c r="I1331" i="29"/>
  <c r="J1572" i="29"/>
  <c r="I1572" i="29"/>
  <c r="K1876" i="30"/>
  <c r="N1876" i="30" s="1"/>
  <c r="L1876" i="30"/>
  <c r="O1876" i="30" s="1"/>
  <c r="J1876" i="30"/>
  <c r="M1876" i="30" s="1"/>
  <c r="H1593" i="30"/>
  <c r="L1908" i="30"/>
  <c r="O1908" i="30" s="1"/>
  <c r="K1908" i="30"/>
  <c r="N1908" i="30" s="1"/>
  <c r="J1908" i="30"/>
  <c r="M1908" i="30" s="1"/>
  <c r="H1631" i="30"/>
  <c r="L1404" i="30"/>
  <c r="O1404" i="30" s="1"/>
  <c r="K1404" i="30"/>
  <c r="N1404" i="30" s="1"/>
  <c r="J1404" i="30"/>
  <c r="M1404" i="30" s="1"/>
  <c r="L1297" i="30"/>
  <c r="O1297" i="30" s="1"/>
  <c r="J1297" i="30"/>
  <c r="M1297" i="30" s="1"/>
  <c r="K1297" i="30"/>
  <c r="N1297" i="30" s="1"/>
  <c r="H1226" i="30"/>
  <c r="J1716" i="29"/>
  <c r="I1716" i="29"/>
  <c r="H1334" i="30"/>
  <c r="H1833" i="30"/>
  <c r="J1205" i="30"/>
  <c r="M1205" i="30" s="1"/>
  <c r="L1205" i="30"/>
  <c r="O1205" i="30" s="1"/>
  <c r="K1205" i="30"/>
  <c r="N1205" i="30" s="1"/>
  <c r="H1807" i="30"/>
  <c r="L1373" i="30"/>
  <c r="O1373" i="30" s="1"/>
  <c r="J1373" i="30"/>
  <c r="M1373" i="30" s="1"/>
  <c r="K1373" i="30"/>
  <c r="N1373" i="30" s="1"/>
  <c r="H1137" i="30"/>
  <c r="H1752" i="30"/>
  <c r="L1388" i="30"/>
  <c r="O1388" i="30" s="1"/>
  <c r="J1388" i="30"/>
  <c r="M1388" i="30" s="1"/>
  <c r="K1388" i="30"/>
  <c r="N1388" i="30" s="1"/>
  <c r="I1320" i="29"/>
  <c r="J1320" i="29"/>
  <c r="H1378" i="30"/>
  <c r="J1215" i="30"/>
  <c r="M1215" i="30" s="1"/>
  <c r="K1215" i="30"/>
  <c r="N1215" i="30" s="1"/>
  <c r="L1215" i="30"/>
  <c r="O1215" i="30" s="1"/>
  <c r="K1300" i="30"/>
  <c r="N1300" i="30" s="1"/>
  <c r="J1300" i="30"/>
  <c r="M1300" i="30" s="1"/>
  <c r="L1300" i="30"/>
  <c r="O1300" i="30" s="1"/>
  <c r="L1521" i="30"/>
  <c r="O1521" i="30" s="1"/>
  <c r="K1521" i="30"/>
  <c r="N1521" i="30" s="1"/>
  <c r="J1521" i="30"/>
  <c r="M1521" i="30" s="1"/>
  <c r="H1556" i="30"/>
  <c r="L1699" i="30"/>
  <c r="O1699" i="30" s="1"/>
  <c r="K1699" i="30"/>
  <c r="N1699" i="30" s="1"/>
  <c r="J1699" i="30"/>
  <c r="M1699" i="30" s="1"/>
  <c r="K1217" i="30"/>
  <c r="N1217" i="30" s="1"/>
  <c r="L1217" i="30"/>
  <c r="O1217" i="30" s="1"/>
  <c r="J1217" i="30"/>
  <c r="M1217" i="30" s="1"/>
  <c r="H1182" i="30"/>
  <c r="L1640" i="30"/>
  <c r="O1640" i="30" s="1"/>
  <c r="K1640" i="30"/>
  <c r="N1640" i="30" s="1"/>
  <c r="J1640" i="30"/>
  <c r="M1640" i="30" s="1"/>
  <c r="K1509" i="30"/>
  <c r="N1509" i="30" s="1"/>
  <c r="L1509" i="30"/>
  <c r="O1509" i="30" s="1"/>
  <c r="J1509" i="30"/>
  <c r="M1509" i="30" s="1"/>
  <c r="K1875" i="30"/>
  <c r="N1875" i="30" s="1"/>
  <c r="L1875" i="30"/>
  <c r="O1875" i="30" s="1"/>
  <c r="J1875" i="30"/>
  <c r="M1875" i="30" s="1"/>
  <c r="L1135" i="30"/>
  <c r="O1135" i="30" s="1"/>
  <c r="K1135" i="30"/>
  <c r="N1135" i="30" s="1"/>
  <c r="J1135" i="30"/>
  <c r="M1135" i="30" s="1"/>
  <c r="I1780" i="29"/>
  <c r="J1780" i="29"/>
  <c r="H1292" i="30"/>
  <c r="H1845" i="30"/>
  <c r="K1115" i="30"/>
  <c r="N1115" i="30" s="1"/>
  <c r="L1115" i="30"/>
  <c r="O1115" i="30" s="1"/>
  <c r="J1115" i="30"/>
  <c r="M1115" i="30" s="1"/>
  <c r="H1858" i="30"/>
  <c r="L1744" i="30"/>
  <c r="O1744" i="30" s="1"/>
  <c r="K1744" i="30"/>
  <c r="N1744" i="30" s="1"/>
  <c r="J1744" i="30"/>
  <c r="M1744" i="30" s="1"/>
  <c r="H1828" i="30"/>
  <c r="I1856" i="29"/>
  <c r="J1856" i="29"/>
  <c r="L1415" i="30"/>
  <c r="O1415" i="30" s="1"/>
  <c r="K1415" i="30"/>
  <c r="N1415" i="30" s="1"/>
  <c r="J1415" i="30"/>
  <c r="M1415" i="30" s="1"/>
  <c r="I1802" i="29"/>
  <c r="J1802" i="29"/>
  <c r="F2206" i="29"/>
  <c r="I1469" i="29"/>
  <c r="J1469" i="29"/>
  <c r="I1869" i="29"/>
  <c r="J1869" i="29"/>
  <c r="L1456" i="30"/>
  <c r="O1456" i="30" s="1"/>
  <c r="K1456" i="30"/>
  <c r="N1456" i="30" s="1"/>
  <c r="J1456" i="30"/>
  <c r="M1456" i="30" s="1"/>
  <c r="L1915" i="30"/>
  <c r="O1915" i="30" s="1"/>
  <c r="K1915" i="30"/>
  <c r="N1915" i="30" s="1"/>
  <c r="J1915" i="30"/>
  <c r="M1915" i="30" s="1"/>
  <c r="J1524" i="30"/>
  <c r="M1524" i="30" s="1"/>
  <c r="L1524" i="30"/>
  <c r="O1524" i="30" s="1"/>
  <c r="K1524" i="30"/>
  <c r="N1524" i="30" s="1"/>
  <c r="L1882" i="30"/>
  <c r="O1882" i="30" s="1"/>
  <c r="K1882" i="30"/>
  <c r="N1882" i="30" s="1"/>
  <c r="J1882" i="30"/>
  <c r="M1882" i="30" s="1"/>
  <c r="L1667" i="30"/>
  <c r="O1667" i="30" s="1"/>
  <c r="K1667" i="30"/>
  <c r="N1667" i="30" s="1"/>
  <c r="J1667" i="30"/>
  <c r="M1667" i="30" s="1"/>
  <c r="L1782" i="30"/>
  <c r="O1782" i="30" s="1"/>
  <c r="K1782" i="30"/>
  <c r="N1782" i="30" s="1"/>
  <c r="J1782" i="30"/>
  <c r="M1782" i="30" s="1"/>
  <c r="I1818" i="29"/>
  <c r="J1818" i="29"/>
  <c r="J1222" i="29"/>
  <c r="I1222" i="29"/>
  <c r="I1332" i="29"/>
  <c r="J1332" i="29"/>
  <c r="I1392" i="29"/>
  <c r="J1392" i="29"/>
  <c r="K1141" i="30"/>
  <c r="N1141" i="30" s="1"/>
  <c r="J1141" i="30"/>
  <c r="M1141" i="30" s="1"/>
  <c r="L1141" i="30"/>
  <c r="O1141" i="30" s="1"/>
  <c r="H1714" i="30"/>
  <c r="H1239" i="30"/>
  <c r="K1312" i="30"/>
  <c r="N1312" i="30" s="1"/>
  <c r="L1312" i="30"/>
  <c r="O1312" i="30" s="1"/>
  <c r="J1312" i="30"/>
  <c r="M1312" i="30" s="1"/>
  <c r="L1604" i="30"/>
  <c r="O1604" i="30" s="1"/>
  <c r="K1604" i="30"/>
  <c r="N1604" i="30" s="1"/>
  <c r="J1604" i="30"/>
  <c r="M1604" i="30" s="1"/>
  <c r="K1861" i="30"/>
  <c r="N1861" i="30" s="1"/>
  <c r="J1861" i="30"/>
  <c r="M1861" i="30" s="1"/>
  <c r="L1861" i="30"/>
  <c r="O1861" i="30" s="1"/>
  <c r="H1501" i="30"/>
  <c r="H1245" i="30"/>
  <c r="H1579" i="30"/>
  <c r="I1552" i="29"/>
  <c r="J1552" i="29"/>
  <c r="I1895" i="29"/>
  <c r="J1895" i="29"/>
  <c r="J1656" i="29"/>
  <c r="I1656" i="29"/>
  <c r="J1422" i="29"/>
  <c r="I1422" i="29"/>
  <c r="H1615" i="30"/>
  <c r="L1124" i="30"/>
  <c r="O1124" i="30" s="1"/>
  <c r="K1124" i="30"/>
  <c r="N1124" i="30" s="1"/>
  <c r="J1124" i="30"/>
  <c r="M1124" i="30" s="1"/>
  <c r="H1639" i="30"/>
  <c r="I1209" i="29"/>
  <c r="J1209" i="29"/>
  <c r="L1543" i="30"/>
  <c r="O1543" i="30" s="1"/>
  <c r="K1543" i="30"/>
  <c r="N1543" i="30" s="1"/>
  <c r="J1543" i="30"/>
  <c r="M1543" i="30" s="1"/>
  <c r="H1921" i="30"/>
  <c r="J1873" i="29"/>
  <c r="I1873" i="29"/>
  <c r="H1493" i="30"/>
  <c r="J1269" i="30"/>
  <c r="M1269" i="30" s="1"/>
  <c r="K1269" i="30"/>
  <c r="N1269" i="30" s="1"/>
  <c r="L1269" i="30"/>
  <c r="O1269" i="30" s="1"/>
  <c r="I1357" i="29"/>
  <c r="J1357" i="29"/>
  <c r="H1562" i="30"/>
  <c r="J1638" i="30"/>
  <c r="M1638" i="30" s="1"/>
  <c r="L1638" i="30"/>
  <c r="O1638" i="30" s="1"/>
  <c r="K1638" i="30"/>
  <c r="N1638" i="30" s="1"/>
  <c r="J1107" i="29"/>
  <c r="I1107" i="29"/>
  <c r="K1711" i="30"/>
  <c r="N1711" i="30" s="1"/>
  <c r="L1711" i="30"/>
  <c r="O1711" i="30" s="1"/>
  <c r="J1711" i="30"/>
  <c r="M1711" i="30" s="1"/>
  <c r="H1127" i="30"/>
  <c r="H1432" i="30"/>
  <c r="K1760" i="30"/>
  <c r="N1760" i="30" s="1"/>
  <c r="L1760" i="30"/>
  <c r="O1760" i="30" s="1"/>
  <c r="J1760" i="30"/>
  <c r="M1760" i="30" s="1"/>
  <c r="H1737" i="30"/>
  <c r="I1496" i="29"/>
  <c r="J1496" i="29"/>
  <c r="H1834" i="30"/>
  <c r="F2206" i="30"/>
  <c r="H1489" i="30"/>
  <c r="L1258" i="30"/>
  <c r="O1258" i="30" s="1"/>
  <c r="K1258" i="30"/>
  <c r="N1258" i="30" s="1"/>
  <c r="J1258" i="30"/>
  <c r="M1258" i="30" s="1"/>
  <c r="H1427" i="30"/>
  <c r="H1542" i="30"/>
  <c r="J1712" i="29"/>
  <c r="I1712" i="29"/>
  <c r="H1107" i="30"/>
  <c r="H1762" i="30"/>
  <c r="H1263" i="30"/>
  <c r="L1324" i="30"/>
  <c r="O1324" i="30" s="1"/>
  <c r="K1324" i="30"/>
  <c r="N1324" i="30" s="1"/>
  <c r="J1324" i="30"/>
  <c r="M1324" i="30" s="1"/>
  <c r="H1617" i="30"/>
  <c r="H1652" i="30"/>
  <c r="L1549" i="30"/>
  <c r="O1549" i="30" s="1"/>
  <c r="K1549" i="30"/>
  <c r="N1549" i="30" s="1"/>
  <c r="J1549" i="30"/>
  <c r="M1549" i="30" s="1"/>
  <c r="H1587" i="30"/>
  <c r="K1253" i="30"/>
  <c r="N1253" i="30" s="1"/>
  <c r="J1253" i="30"/>
  <c r="M1253" i="30" s="1"/>
  <c r="L1253" i="30"/>
  <c r="O1253" i="30" s="1"/>
  <c r="H1206" i="30"/>
  <c r="K1885" i="30"/>
  <c r="N1885" i="30" s="1"/>
  <c r="J1885" i="30"/>
  <c r="M1885" i="30" s="1"/>
  <c r="L1885" i="30"/>
  <c r="O1885" i="30" s="1"/>
  <c r="J1574" i="29"/>
  <c r="I1574" i="29"/>
  <c r="L1201" i="30"/>
  <c r="O1201" i="30" s="1"/>
  <c r="J1201" i="30"/>
  <c r="M1201" i="30" s="1"/>
  <c r="K1201" i="30"/>
  <c r="N1201" i="30" s="1"/>
  <c r="H1428" i="30"/>
  <c r="I1221" i="29"/>
  <c r="J1221" i="29"/>
  <c r="I1486" i="29"/>
  <c r="J1486" i="29"/>
  <c r="I1773" i="29"/>
  <c r="J1773" i="29"/>
  <c r="J1563" i="30"/>
  <c r="M1563" i="30" s="1"/>
  <c r="K1563" i="30"/>
  <c r="N1563" i="30" s="1"/>
  <c r="L1563" i="30"/>
  <c r="O1563" i="30" s="1"/>
  <c r="K1210" i="30"/>
  <c r="N1210" i="30" s="1"/>
  <c r="J1210" i="30"/>
  <c r="M1210" i="30" s="1"/>
  <c r="L1210" i="30"/>
  <c r="O1210" i="30" s="1"/>
  <c r="H1211" i="30"/>
  <c r="H1698" i="30"/>
  <c r="H1537" i="30"/>
  <c r="H1296" i="30"/>
  <c r="J1505" i="30"/>
  <c r="M1505" i="30" s="1"/>
  <c r="L1505" i="30"/>
  <c r="O1505" i="30" s="1"/>
  <c r="K1505" i="30"/>
  <c r="N1505" i="30" s="1"/>
  <c r="L1636" i="30"/>
  <c r="O1636" i="30" s="1"/>
  <c r="K1636" i="30"/>
  <c r="N1636" i="30" s="1"/>
  <c r="J1636" i="30"/>
  <c r="M1636" i="30" s="1"/>
  <c r="J1264" i="29"/>
  <c r="I1264" i="29"/>
  <c r="I1618" i="29"/>
  <c r="J1618" i="29"/>
  <c r="I1653" i="29"/>
  <c r="J1653" i="29"/>
  <c r="H1129" i="30"/>
  <c r="H1241" i="30"/>
  <c r="L1267" i="30"/>
  <c r="O1267" i="30" s="1"/>
  <c r="K1267" i="30"/>
  <c r="N1267" i="30" s="1"/>
  <c r="J1267" i="30"/>
  <c r="M1267" i="30" s="1"/>
  <c r="H1580" i="30"/>
  <c r="J1397" i="29"/>
  <c r="I1397" i="29"/>
  <c r="H1914" i="30"/>
  <c r="H1169" i="30"/>
  <c r="L1430" i="30"/>
  <c r="O1430" i="30" s="1"/>
  <c r="J1430" i="30"/>
  <c r="M1430" i="30" s="1"/>
  <c r="K1430" i="30"/>
  <c r="N1430" i="30" s="1"/>
  <c r="K1630" i="30"/>
  <c r="N1630" i="30" s="1"/>
  <c r="J1630" i="30"/>
  <c r="M1630" i="30" s="1"/>
  <c r="L1630" i="30"/>
  <c r="O1630" i="30" s="1"/>
  <c r="H1464" i="30"/>
  <c r="K1597" i="30"/>
  <c r="N1597" i="30" s="1"/>
  <c r="L1597" i="30"/>
  <c r="O1597" i="30" s="1"/>
  <c r="J1597" i="30"/>
  <c r="M1597" i="30" s="1"/>
  <c r="I1481" i="29"/>
  <c r="J1481" i="29"/>
  <c r="J1564" i="29"/>
  <c r="I1564" i="29"/>
  <c r="J1225" i="29"/>
  <c r="I1225" i="29"/>
  <c r="I1922" i="29"/>
  <c r="J1922" i="29"/>
  <c r="H1287" i="30"/>
  <c r="H1336" i="30"/>
  <c r="H1673" i="30"/>
  <c r="L1700" i="30"/>
  <c r="O1700" i="30" s="1"/>
  <c r="K1700" i="30"/>
  <c r="N1700" i="30" s="1"/>
  <c r="J1700" i="30"/>
  <c r="M1700" i="30" s="1"/>
  <c r="J1400" i="29"/>
  <c r="I1400" i="29"/>
  <c r="H1145" i="30"/>
  <c r="H1146" i="30"/>
  <c r="H1496" i="30"/>
  <c r="H1340" i="30"/>
  <c r="L1687" i="30"/>
  <c r="O1687" i="30" s="1"/>
  <c r="K1687" i="30"/>
  <c r="N1687" i="30" s="1"/>
  <c r="J1687" i="30"/>
  <c r="M1687" i="30" s="1"/>
  <c r="I1233" i="29"/>
  <c r="J1233" i="29"/>
  <c r="I1459" i="29"/>
  <c r="J1459" i="29"/>
  <c r="H1851" i="30"/>
  <c r="L1303" i="30"/>
  <c r="O1303" i="30" s="1"/>
  <c r="K1303" i="30"/>
  <c r="N1303" i="30" s="1"/>
  <c r="J1303" i="30"/>
  <c r="M1303" i="30" s="1"/>
  <c r="I1184" i="29"/>
  <c r="J1184" i="29"/>
  <c r="I1208" i="29"/>
  <c r="J1208" i="29"/>
  <c r="I1234" i="29"/>
  <c r="J1234" i="29"/>
  <c r="I1402" i="29"/>
  <c r="J1402" i="29"/>
  <c r="H1648" i="30"/>
  <c r="L1126" i="30"/>
  <c r="O1126" i="30" s="1"/>
  <c r="J1126" i="30"/>
  <c r="M1126" i="30" s="1"/>
  <c r="K1126" i="30"/>
  <c r="N1126" i="30" s="1"/>
  <c r="J1458" i="30"/>
  <c r="M1458" i="30" s="1"/>
  <c r="K1458" i="30"/>
  <c r="N1458" i="30" s="1"/>
  <c r="L1458" i="30"/>
  <c r="O1458" i="30" s="1"/>
  <c r="K1589" i="30"/>
  <c r="N1589" i="30" s="1"/>
  <c r="L1589" i="30"/>
  <c r="O1589" i="30" s="1"/>
  <c r="J1589" i="30"/>
  <c r="M1589" i="30" s="1"/>
  <c r="I1523" i="29"/>
  <c r="J1523" i="29"/>
  <c r="H1273" i="30"/>
  <c r="I1751" i="29"/>
  <c r="J1751" i="29"/>
  <c r="I1771" i="29"/>
  <c r="J1771" i="29"/>
  <c r="I1430" i="29"/>
  <c r="J1430" i="29"/>
  <c r="I1383" i="29"/>
  <c r="J1383" i="29"/>
  <c r="H1719" i="30"/>
  <c r="I1590" i="29"/>
  <c r="J1590" i="29"/>
  <c r="J1407" i="30"/>
  <c r="M1407" i="30" s="1"/>
  <c r="L1407" i="30"/>
  <c r="O1407" i="30" s="1"/>
  <c r="K1407" i="30"/>
  <c r="N1407" i="30" s="1"/>
  <c r="K1592" i="30"/>
  <c r="N1592" i="30" s="1"/>
  <c r="J1592" i="30"/>
  <c r="M1592" i="30" s="1"/>
  <c r="L1592" i="30"/>
  <c r="O1592" i="30" s="1"/>
  <c r="H1841" i="30"/>
  <c r="I1867" i="29"/>
  <c r="J1867" i="29"/>
  <c r="J1339" i="30"/>
  <c r="M1339" i="30" s="1"/>
  <c r="L1339" i="30"/>
  <c r="O1339" i="30" s="1"/>
  <c r="K1339" i="30"/>
  <c r="N1339" i="30" s="1"/>
  <c r="I1330" i="29"/>
  <c r="J1330" i="29"/>
  <c r="I1258" i="29"/>
  <c r="J1258" i="29"/>
  <c r="I1450" i="29"/>
  <c r="J1450" i="29"/>
  <c r="L1315" i="30"/>
  <c r="O1315" i="30" s="1"/>
  <c r="J1315" i="30"/>
  <c r="M1315" i="30" s="1"/>
  <c r="K1315" i="30"/>
  <c r="N1315" i="30" s="1"/>
  <c r="L1149" i="30"/>
  <c r="O1149" i="30" s="1"/>
  <c r="J1149" i="30"/>
  <c r="M1149" i="30" s="1"/>
  <c r="K1149" i="30"/>
  <c r="N1149" i="30" s="1"/>
  <c r="H1906" i="30"/>
  <c r="H1307" i="30"/>
  <c r="J1878" i="30"/>
  <c r="M1878" i="30" s="1"/>
  <c r="K1878" i="30"/>
  <c r="N1878" i="30" s="1"/>
  <c r="L1878" i="30"/>
  <c r="O1878" i="30" s="1"/>
  <c r="I1312" i="29"/>
  <c r="J1312" i="29"/>
  <c r="I1349" i="29"/>
  <c r="J1349" i="29"/>
  <c r="I1684" i="29"/>
  <c r="J1684" i="29"/>
  <c r="I1545" i="29"/>
  <c r="J1545" i="29"/>
  <c r="H1304" i="30"/>
  <c r="L1594" i="30"/>
  <c r="O1594" i="30" s="1"/>
  <c r="J1594" i="30"/>
  <c r="M1594" i="30" s="1"/>
  <c r="K1594" i="30"/>
  <c r="N1594" i="30" s="1"/>
  <c r="K1611" i="30"/>
  <c r="N1611" i="30" s="1"/>
  <c r="L1611" i="30"/>
  <c r="O1611" i="30" s="1"/>
  <c r="J1611" i="30"/>
  <c r="M1611" i="30" s="1"/>
  <c r="L1330" i="30"/>
  <c r="O1330" i="30" s="1"/>
  <c r="K1330" i="30"/>
  <c r="N1330" i="30" s="1"/>
  <c r="J1330" i="30"/>
  <c r="M1330" i="30" s="1"/>
  <c r="H1571" i="30"/>
  <c r="K1686" i="30"/>
  <c r="N1686" i="30" s="1"/>
  <c r="J1686" i="30"/>
  <c r="M1686" i="30" s="1"/>
  <c r="L1686" i="30"/>
  <c r="O1686" i="30" s="1"/>
  <c r="I1316" i="29"/>
  <c r="J1316" i="29"/>
  <c r="I1150" i="29"/>
  <c r="J1150" i="29"/>
  <c r="I1907" i="29"/>
  <c r="J1907" i="29"/>
  <c r="I1308" i="29"/>
  <c r="J1308" i="29"/>
  <c r="I1920" i="29"/>
  <c r="J1920" i="29"/>
  <c r="L1335" i="30"/>
  <c r="O1335" i="30" s="1"/>
  <c r="J1335" i="30"/>
  <c r="M1335" i="30" s="1"/>
  <c r="K1335" i="30"/>
  <c r="N1335" i="30" s="1"/>
  <c r="K1743" i="30"/>
  <c r="N1743" i="30" s="1"/>
  <c r="J1743" i="30"/>
  <c r="M1743" i="30" s="1"/>
  <c r="L1743" i="30"/>
  <c r="O1743" i="30" s="1"/>
  <c r="K1731" i="30"/>
  <c r="N1731" i="30" s="1"/>
  <c r="L1731" i="30"/>
  <c r="O1731" i="30" s="1"/>
  <c r="J1731" i="30"/>
  <c r="M1731" i="30" s="1"/>
  <c r="K1796" i="30"/>
  <c r="N1796" i="30" s="1"/>
  <c r="J1796" i="30"/>
  <c r="M1796" i="30" s="1"/>
  <c r="L1796" i="30"/>
  <c r="O1796" i="30" s="1"/>
  <c r="I1515" i="29"/>
  <c r="J1515" i="29"/>
  <c r="H1366" i="30"/>
  <c r="J1905" i="29"/>
  <c r="I1905" i="29"/>
  <c r="K1823" i="30"/>
  <c r="N1823" i="30" s="1"/>
  <c r="J1823" i="30"/>
  <c r="M1823" i="30" s="1"/>
  <c r="L1823" i="30"/>
  <c r="O1823" i="30" s="1"/>
  <c r="L1593" i="30"/>
  <c r="O1593" i="30" s="1"/>
  <c r="K1593" i="30"/>
  <c r="N1593" i="30" s="1"/>
  <c r="J1593" i="30"/>
  <c r="M1593" i="30" s="1"/>
  <c r="H1908" i="30"/>
  <c r="L1631" i="30"/>
  <c r="O1631" i="30" s="1"/>
  <c r="K1631" i="30"/>
  <c r="N1631" i="30" s="1"/>
  <c r="J1631" i="30"/>
  <c r="M1631" i="30" s="1"/>
  <c r="L1586" i="30"/>
  <c r="O1586" i="30" s="1"/>
  <c r="J1586" i="30"/>
  <c r="M1586" i="30" s="1"/>
  <c r="K1586" i="30"/>
  <c r="N1586" i="30" s="1"/>
  <c r="K1188" i="30"/>
  <c r="N1188" i="30" s="1"/>
  <c r="J1188" i="30"/>
  <c r="M1188" i="30" s="1"/>
  <c r="L1188" i="30"/>
  <c r="O1188" i="30" s="1"/>
  <c r="H1664" i="30"/>
  <c r="L1767" i="30"/>
  <c r="O1767" i="30" s="1"/>
  <c r="K1767" i="30"/>
  <c r="N1767" i="30" s="1"/>
  <c r="J1767" i="30"/>
  <c r="M1767" i="30" s="1"/>
  <c r="L1790" i="30"/>
  <c r="O1790" i="30" s="1"/>
  <c r="K1790" i="30"/>
  <c r="N1790" i="30" s="1"/>
  <c r="J1790" i="30"/>
  <c r="M1790" i="30" s="1"/>
  <c r="I1777" i="29"/>
  <c r="J1777" i="29"/>
  <c r="H1325" i="30"/>
  <c r="I1243" i="29"/>
  <c r="J1243" i="29"/>
  <c r="I1438" i="29"/>
  <c r="J1438" i="29"/>
  <c r="I1421" i="29"/>
  <c r="J1421" i="29"/>
  <c r="J1596" i="30"/>
  <c r="M1596" i="30" s="1"/>
  <c r="L1596" i="30"/>
  <c r="O1596" i="30" s="1"/>
  <c r="K1596" i="30"/>
  <c r="N1596" i="30" s="1"/>
  <c r="L1318" i="30"/>
  <c r="O1318" i="30" s="1"/>
  <c r="K1318" i="30"/>
  <c r="N1318" i="30" s="1"/>
  <c r="J1318" i="30"/>
  <c r="M1318" i="30" s="1"/>
  <c r="H1362" i="30"/>
  <c r="H1212" i="30"/>
  <c r="H1461" i="30"/>
  <c r="I1375" i="29"/>
  <c r="J1375" i="29"/>
  <c r="I1339" i="29"/>
  <c r="J1339" i="29"/>
  <c r="I1470" i="29"/>
  <c r="J1470" i="29"/>
  <c r="J1696" i="29"/>
  <c r="I1696" i="29"/>
  <c r="H1659" i="30"/>
  <c r="L1891" i="30"/>
  <c r="O1891" i="30" s="1"/>
  <c r="K1891" i="30"/>
  <c r="N1891" i="30" s="1"/>
  <c r="J1891" i="30"/>
  <c r="M1891" i="30" s="1"/>
  <c r="H1373" i="30"/>
  <c r="J1137" i="30"/>
  <c r="M1137" i="30" s="1"/>
  <c r="L1137" i="30"/>
  <c r="O1137" i="30" s="1"/>
  <c r="K1137" i="30"/>
  <c r="N1137" i="30" s="1"/>
  <c r="H1388" i="30"/>
  <c r="J1378" i="30"/>
  <c r="M1378" i="30" s="1"/>
  <c r="K1378" i="30"/>
  <c r="N1378" i="30" s="1"/>
  <c r="L1378" i="30"/>
  <c r="O1378" i="30" s="1"/>
  <c r="H1855" i="30"/>
  <c r="H1699" i="30"/>
  <c r="H1814" i="30"/>
  <c r="H1875" i="30"/>
  <c r="H1442" i="30"/>
  <c r="I1355" i="29"/>
  <c r="J1355" i="29"/>
  <c r="L1476" i="30"/>
  <c r="O1476" i="30" s="1"/>
  <c r="K1476" i="30"/>
  <c r="N1476" i="30" s="1"/>
  <c r="J1476" i="30"/>
  <c r="M1476" i="30" s="1"/>
  <c r="L1344" i="30"/>
  <c r="O1344" i="30" s="1"/>
  <c r="K1344" i="30"/>
  <c r="N1344" i="30" s="1"/>
  <c r="J1344" i="30"/>
  <c r="M1344" i="30" s="1"/>
  <c r="H1702" i="30"/>
  <c r="J1667" i="29"/>
  <c r="I1667" i="29"/>
  <c r="I1871" i="29"/>
  <c r="J1871" i="29"/>
  <c r="I1382" i="29"/>
  <c r="J1382" i="29"/>
  <c r="I1845" i="29"/>
  <c r="J1845" i="29"/>
  <c r="H1415" i="30"/>
  <c r="I1700" i="29"/>
  <c r="J1700" i="29"/>
  <c r="P1469" i="29"/>
  <c r="P2206" i="29" s="1"/>
  <c r="N2206" i="29"/>
  <c r="E2218" i="29" s="1"/>
  <c r="H1911" i="30"/>
  <c r="I1664" i="29"/>
  <c r="J1664" i="29"/>
  <c r="H1913" i="30"/>
  <c r="H1915" i="30"/>
  <c r="H1524" i="30"/>
  <c r="H1882" i="30"/>
  <c r="H1667" i="30"/>
  <c r="I1513" i="29"/>
  <c r="J1513" i="29"/>
  <c r="L1864" i="30"/>
  <c r="O1864" i="30" s="1"/>
  <c r="K1864" i="30"/>
  <c r="N1864" i="30" s="1"/>
  <c r="J1864" i="30"/>
  <c r="M1864" i="30" s="1"/>
  <c r="J1541" i="29"/>
  <c r="I1541" i="29"/>
  <c r="H1141" i="30"/>
  <c r="L1239" i="30"/>
  <c r="O1239" i="30" s="1"/>
  <c r="K1239" i="30"/>
  <c r="N1239" i="30" s="1"/>
  <c r="J1239" i="30"/>
  <c r="M1239" i="30" s="1"/>
  <c r="H1312" i="30"/>
  <c r="H1569" i="30"/>
  <c r="H1604" i="30"/>
  <c r="H1740" i="30"/>
  <c r="I1723" i="29"/>
  <c r="J1723" i="29"/>
  <c r="H1262" i="30"/>
  <c r="H1229" i="30"/>
  <c r="H1194" i="30"/>
  <c r="J1120" i="29"/>
  <c r="I1120" i="29"/>
  <c r="K1853" i="30"/>
  <c r="N1853" i="30" s="1"/>
  <c r="L1853" i="30"/>
  <c r="O1853" i="30" s="1"/>
  <c r="J1853" i="30"/>
  <c r="M1853" i="30" s="1"/>
  <c r="J1398" i="29"/>
  <c r="I1398" i="29"/>
  <c r="H1621" i="30"/>
  <c r="I1213" i="29"/>
  <c r="J1213" i="29"/>
  <c r="J1606" i="29"/>
  <c r="I1606" i="29"/>
  <c r="K1511" i="30"/>
  <c r="N1511" i="30" s="1"/>
  <c r="J1511" i="30"/>
  <c r="M1511" i="30" s="1"/>
  <c r="L1511" i="30"/>
  <c r="O1511" i="30" s="1"/>
  <c r="L1475" i="30"/>
  <c r="O1475" i="30" s="1"/>
  <c r="K1475" i="30"/>
  <c r="N1475" i="30" s="1"/>
  <c r="J1475" i="30"/>
  <c r="M1475" i="30" s="1"/>
  <c r="J1685" i="29"/>
  <c r="I1685" i="29"/>
  <c r="H1305" i="30"/>
  <c r="L1692" i="30"/>
  <c r="O1692" i="30" s="1"/>
  <c r="K1692" i="30"/>
  <c r="N1692" i="30" s="1"/>
  <c r="J1692" i="30"/>
  <c r="M1692" i="30" s="1"/>
  <c r="H1323" i="30"/>
  <c r="L1902" i="30"/>
  <c r="O1902" i="30" s="1"/>
  <c r="K1902" i="30"/>
  <c r="N1902" i="30" s="1"/>
  <c r="J1902" i="30"/>
  <c r="M1902" i="30" s="1"/>
  <c r="I1160" i="29"/>
  <c r="J1160" i="29"/>
  <c r="I1354" i="29"/>
  <c r="J1354" i="29"/>
  <c r="K1432" i="30"/>
  <c r="N1432" i="30" s="1"/>
  <c r="L1432" i="30"/>
  <c r="O1432" i="30" s="1"/>
  <c r="J1432" i="30"/>
  <c r="M1432" i="30" s="1"/>
  <c r="H1899" i="30"/>
  <c r="J1737" i="30"/>
  <c r="M1737" i="30" s="1"/>
  <c r="L1737" i="30"/>
  <c r="O1737" i="30" s="1"/>
  <c r="K1737" i="30"/>
  <c r="N1737" i="30" s="1"/>
  <c r="J1558" i="29"/>
  <c r="I1558" i="29"/>
  <c r="H1896" i="30"/>
  <c r="I1502" i="29"/>
  <c r="J1502" i="29"/>
  <c r="I1704" i="29"/>
  <c r="J1704" i="29"/>
  <c r="H1572" i="30"/>
  <c r="H1605" i="30"/>
  <c r="J1489" i="30"/>
  <c r="M1489" i="30" s="1"/>
  <c r="L1489" i="30"/>
  <c r="O1489" i="30" s="1"/>
  <c r="K1489" i="30"/>
  <c r="N1489" i="30" s="1"/>
  <c r="H1258" i="30"/>
  <c r="K1427" i="30"/>
  <c r="N1427" i="30" s="1"/>
  <c r="J1427" i="30"/>
  <c r="M1427" i="30" s="1"/>
  <c r="L1427" i="30"/>
  <c r="O1427" i="30" s="1"/>
  <c r="J1542" i="30"/>
  <c r="M1542" i="30" s="1"/>
  <c r="L1542" i="30"/>
  <c r="O1542" i="30" s="1"/>
  <c r="K1542" i="30"/>
  <c r="N1542" i="30" s="1"/>
  <c r="I1678" i="29"/>
  <c r="J1678" i="29"/>
  <c r="I1462" i="29"/>
  <c r="J1462" i="29"/>
  <c r="L1107" i="30"/>
  <c r="O1107" i="30" s="1"/>
  <c r="J1107" i="30"/>
  <c r="M1107" i="30" s="1"/>
  <c r="K1107" i="30"/>
  <c r="N1107" i="30" s="1"/>
  <c r="H1517" i="30"/>
  <c r="J1819" i="29"/>
  <c r="I1819" i="29"/>
  <c r="K1587" i="30"/>
  <c r="N1587" i="30" s="1"/>
  <c r="L1587" i="30"/>
  <c r="O1587" i="30" s="1"/>
  <c r="J1587" i="30"/>
  <c r="M1587" i="30" s="1"/>
  <c r="L1278" i="30"/>
  <c r="O1278" i="30" s="1"/>
  <c r="J1278" i="30"/>
  <c r="M1278" i="30" s="1"/>
  <c r="K1278" i="30"/>
  <c r="N1278" i="30" s="1"/>
  <c r="K1433" i="30"/>
  <c r="N1433" i="30" s="1"/>
  <c r="L1433" i="30"/>
  <c r="O1433" i="30" s="1"/>
  <c r="J1433" i="30"/>
  <c r="M1433" i="30" s="1"/>
  <c r="L1564" i="30"/>
  <c r="O1564" i="30" s="1"/>
  <c r="K1564" i="30"/>
  <c r="N1564" i="30" s="1"/>
  <c r="J1564" i="30"/>
  <c r="M1564" i="30" s="1"/>
  <c r="K1329" i="30"/>
  <c r="N1329" i="30" s="1"/>
  <c r="J1329" i="30"/>
  <c r="M1329" i="30" s="1"/>
  <c r="L1329" i="30"/>
  <c r="O1329" i="30" s="1"/>
  <c r="L1302" i="30"/>
  <c r="O1302" i="30" s="1"/>
  <c r="K1302" i="30"/>
  <c r="N1302" i="30" s="1"/>
  <c r="J1302" i="30"/>
  <c r="M1302" i="30" s="1"/>
  <c r="J1302" i="29"/>
  <c r="I1302" i="29"/>
  <c r="H1201" i="30"/>
  <c r="J1428" i="30"/>
  <c r="M1428" i="30" s="1"/>
  <c r="K1428" i="30"/>
  <c r="N1428" i="30" s="1"/>
  <c r="L1428" i="30"/>
  <c r="O1428" i="30" s="1"/>
  <c r="I1125" i="29"/>
  <c r="J1125" i="29"/>
  <c r="J1451" i="29"/>
  <c r="I1451" i="29"/>
  <c r="I1881" i="29"/>
  <c r="J1881" i="29"/>
  <c r="H1480" i="30"/>
  <c r="H1563" i="30"/>
  <c r="H1210" i="30"/>
  <c r="J1211" i="30"/>
  <c r="M1211" i="30" s="1"/>
  <c r="K1211" i="30"/>
  <c r="N1211" i="30" s="1"/>
  <c r="L1211" i="30"/>
  <c r="O1211" i="30" s="1"/>
  <c r="J1698" i="30"/>
  <c r="M1698" i="30" s="1"/>
  <c r="K1698" i="30"/>
  <c r="N1698" i="30" s="1"/>
  <c r="L1698" i="30"/>
  <c r="O1698" i="30" s="1"/>
  <c r="I1889" i="29"/>
  <c r="J1889" i="29"/>
  <c r="I1108" i="29"/>
  <c r="J1108" i="29"/>
  <c r="I1763" i="29"/>
  <c r="J1763" i="29"/>
  <c r="J1325" i="29"/>
  <c r="I1325" i="29"/>
  <c r="J1129" i="30"/>
  <c r="M1129" i="30" s="1"/>
  <c r="L1129" i="30"/>
  <c r="O1129" i="30" s="1"/>
  <c r="K1129" i="30"/>
  <c r="N1129" i="30" s="1"/>
  <c r="L1241" i="30"/>
  <c r="O1241" i="30" s="1"/>
  <c r="K1241" i="30"/>
  <c r="N1241" i="30" s="1"/>
  <c r="J1241" i="30"/>
  <c r="M1241" i="30" s="1"/>
  <c r="H1399" i="30"/>
  <c r="I1449" i="29"/>
  <c r="J1449" i="29"/>
  <c r="H1267" i="30"/>
  <c r="I1536" i="29"/>
  <c r="J1536" i="29"/>
  <c r="I1823" i="29"/>
  <c r="J1823" i="29"/>
  <c r="L1914" i="30"/>
  <c r="O1914" i="30" s="1"/>
  <c r="J1914" i="30"/>
  <c r="M1914" i="30" s="1"/>
  <c r="K1914" i="30"/>
  <c r="N1914" i="30" s="1"/>
  <c r="L1345" i="30"/>
  <c r="O1345" i="30" s="1"/>
  <c r="K1345" i="30"/>
  <c r="N1345" i="30" s="1"/>
  <c r="J1345" i="30"/>
  <c r="M1345" i="30" s="1"/>
  <c r="H1425" i="30"/>
  <c r="K1671" i="30"/>
  <c r="N1671" i="30" s="1"/>
  <c r="J1671" i="30"/>
  <c r="M1671" i="30" s="1"/>
  <c r="L1671" i="30"/>
  <c r="O1671" i="30" s="1"/>
  <c r="I1202" i="29"/>
  <c r="J1202" i="29"/>
  <c r="J1393" i="30"/>
  <c r="M1393" i="30" s="1"/>
  <c r="L1393" i="30"/>
  <c r="O1393" i="30" s="1"/>
  <c r="K1393" i="30"/>
  <c r="N1393" i="30" s="1"/>
  <c r="H1709" i="30"/>
  <c r="L1250" i="30"/>
  <c r="O1250" i="30" s="1"/>
  <c r="J1250" i="30"/>
  <c r="M1250" i="30" s="1"/>
  <c r="K1250" i="30"/>
  <c r="N1250" i="30" s="1"/>
  <c r="K1869" i="30"/>
  <c r="N1869" i="30" s="1"/>
  <c r="J1869" i="30"/>
  <c r="M1869" i="30" s="1"/>
  <c r="L1869" i="30"/>
  <c r="O1869" i="30" s="1"/>
  <c r="J1211" i="29"/>
  <c r="I1211" i="29"/>
  <c r="I1212" i="29"/>
  <c r="J1212" i="29"/>
  <c r="J1699" i="29"/>
  <c r="I1699" i="29"/>
  <c r="I1269" i="29"/>
  <c r="J1269" i="29"/>
  <c r="I1648" i="29"/>
  <c r="J1648" i="29"/>
  <c r="J1654" i="29"/>
  <c r="I1654" i="29"/>
  <c r="H1275" i="30"/>
  <c r="L1359" i="30"/>
  <c r="O1359" i="30" s="1"/>
  <c r="K1359" i="30"/>
  <c r="N1359" i="30" s="1"/>
  <c r="J1359" i="30"/>
  <c r="M1359" i="30" s="1"/>
  <c r="L1225" i="30"/>
  <c r="O1225" i="30" s="1"/>
  <c r="K1225" i="30"/>
  <c r="N1225" i="30" s="1"/>
  <c r="J1225" i="30"/>
  <c r="M1225" i="30" s="1"/>
  <c r="L1287" i="30"/>
  <c r="O1287" i="30" s="1"/>
  <c r="K1287" i="30"/>
  <c r="N1287" i="30" s="1"/>
  <c r="J1287" i="30"/>
  <c r="M1287" i="30" s="1"/>
  <c r="L1336" i="30"/>
  <c r="O1336" i="30" s="1"/>
  <c r="K1336" i="30"/>
  <c r="N1336" i="30" s="1"/>
  <c r="J1336" i="30"/>
  <c r="M1336" i="30" s="1"/>
  <c r="J1673" i="30"/>
  <c r="M1673" i="30" s="1"/>
  <c r="K1673" i="30"/>
  <c r="N1673" i="30" s="1"/>
  <c r="L1673" i="30"/>
  <c r="O1673" i="30" s="1"/>
  <c r="H1700" i="30"/>
  <c r="H1202" i="30"/>
  <c r="L1784" i="30"/>
  <c r="O1784" i="30" s="1"/>
  <c r="K1784" i="30"/>
  <c r="N1784" i="30" s="1"/>
  <c r="J1784" i="30"/>
  <c r="M1784" i="30" s="1"/>
  <c r="H1909" i="30"/>
  <c r="I1118" i="29"/>
  <c r="J1118" i="29"/>
  <c r="L1340" i="30"/>
  <c r="O1340" i="30" s="1"/>
  <c r="K1340" i="30"/>
  <c r="N1340" i="30" s="1"/>
  <c r="J1340" i="30"/>
  <c r="M1340" i="30" s="1"/>
  <c r="H1687" i="30"/>
  <c r="J1887" i="29"/>
  <c r="I1887" i="29"/>
  <c r="H1728" i="30"/>
  <c r="H1478" i="30"/>
  <c r="J1672" i="29"/>
  <c r="I1672" i="29"/>
  <c r="I1270" i="29"/>
  <c r="J1270" i="29"/>
  <c r="I1858" i="29"/>
  <c r="J1858" i="29"/>
  <c r="I1533" i="29"/>
  <c r="J1533" i="29"/>
  <c r="K1151" i="30"/>
  <c r="N1151" i="30" s="1"/>
  <c r="L1151" i="30"/>
  <c r="O1151" i="30" s="1"/>
  <c r="J1151" i="30"/>
  <c r="M1151" i="30" s="1"/>
  <c r="H1609" i="30"/>
  <c r="H1822" i="30"/>
  <c r="H1886" i="30"/>
  <c r="K1387" i="30"/>
  <c r="N1387" i="30" s="1"/>
  <c r="J1387" i="30"/>
  <c r="M1387" i="30" s="1"/>
  <c r="L1387" i="30"/>
  <c r="O1387" i="30" s="1"/>
  <c r="L1406" i="30"/>
  <c r="O1406" i="30" s="1"/>
  <c r="J1406" i="30"/>
  <c r="M1406" i="30" s="1"/>
  <c r="K1406" i="30"/>
  <c r="N1406" i="30" s="1"/>
  <c r="I1226" i="29"/>
  <c r="J1226" i="29"/>
  <c r="I1674" i="29"/>
  <c r="J1674" i="29"/>
  <c r="I1203" i="29"/>
  <c r="J1203" i="29"/>
  <c r="L1108" i="30"/>
  <c r="O1108" i="30" s="1"/>
  <c r="K1108" i="30"/>
  <c r="N1108" i="30" s="1"/>
  <c r="J1108" i="30"/>
  <c r="M1108" i="30" s="1"/>
  <c r="J1559" i="30"/>
  <c r="M1559" i="30" s="1"/>
  <c r="L1559" i="30"/>
  <c r="O1559" i="30" s="1"/>
  <c r="K1559" i="30"/>
  <c r="N1559" i="30" s="1"/>
  <c r="J1776" i="29"/>
  <c r="I1776" i="29"/>
  <c r="H1346" i="30"/>
  <c r="H1523" i="30"/>
  <c r="J1113" i="29"/>
  <c r="I1113" i="29"/>
  <c r="H1311" i="30"/>
  <c r="L1460" i="30"/>
  <c r="O1460" i="30" s="1"/>
  <c r="K1460" i="30"/>
  <c r="N1460" i="30" s="1"/>
  <c r="J1460" i="30"/>
  <c r="M1460" i="30" s="1"/>
  <c r="I1109" i="29"/>
  <c r="J1109" i="29"/>
  <c r="J1289" i="30"/>
  <c r="M1289" i="30" s="1"/>
  <c r="L1289" i="30"/>
  <c r="O1289" i="30" s="1"/>
  <c r="K1289" i="30"/>
  <c r="N1289" i="30" s="1"/>
  <c r="J1529" i="30"/>
  <c r="M1529" i="30" s="1"/>
  <c r="L1529" i="30"/>
  <c r="O1529" i="30" s="1"/>
  <c r="K1529" i="30"/>
  <c r="N1529" i="30" s="1"/>
  <c r="H1798" i="30"/>
  <c r="I1304" i="29"/>
  <c r="J1304" i="29"/>
  <c r="J1268" i="29"/>
  <c r="I1268" i="29"/>
  <c r="I1581" i="29"/>
  <c r="J1581" i="29"/>
  <c r="L1919" i="30"/>
  <c r="O1919" i="30" s="1"/>
  <c r="K1919" i="30"/>
  <c r="N1919" i="30" s="1"/>
  <c r="J1919" i="30"/>
  <c r="M1919" i="30" s="1"/>
  <c r="H1166" i="30"/>
  <c r="K1467" i="30"/>
  <c r="N1467" i="30" s="1"/>
  <c r="L1467" i="30"/>
  <c r="O1467" i="30" s="1"/>
  <c r="J1467" i="30"/>
  <c r="M1467" i="30" s="1"/>
  <c r="H1320" i="30"/>
  <c r="H1601" i="30"/>
  <c r="L1732" i="30"/>
  <c r="O1732" i="30" s="1"/>
  <c r="K1732" i="30"/>
  <c r="N1732" i="30" s="1"/>
  <c r="J1732" i="30"/>
  <c r="M1732" i="30" s="1"/>
  <c r="I1408" i="29"/>
  <c r="J1408" i="29"/>
  <c r="J1301" i="30"/>
  <c r="M1301" i="30" s="1"/>
  <c r="L1301" i="30"/>
  <c r="O1301" i="30" s="1"/>
  <c r="K1301" i="30"/>
  <c r="N1301" i="30" s="1"/>
  <c r="I1170" i="29"/>
  <c r="J1170" i="29"/>
  <c r="I1159" i="29"/>
  <c r="J1159" i="29"/>
  <c r="J1604" i="29"/>
  <c r="I1604" i="29"/>
  <c r="I1719" i="29"/>
  <c r="J1719" i="29"/>
  <c r="I1166" i="29"/>
  <c r="J1166" i="29"/>
  <c r="J1439" i="29"/>
  <c r="I1439" i="29"/>
  <c r="K1304" i="30"/>
  <c r="N1304" i="30" s="1"/>
  <c r="L1304" i="30"/>
  <c r="O1304" i="30" s="1"/>
  <c r="J1304" i="30"/>
  <c r="M1304" i="30" s="1"/>
  <c r="H1594" i="30"/>
  <c r="I1167" i="29"/>
  <c r="J1167" i="29"/>
  <c r="J1733" i="29"/>
  <c r="I1733" i="29"/>
  <c r="K1715" i="30"/>
  <c r="N1715" i="30" s="1"/>
  <c r="J1715" i="30"/>
  <c r="M1715" i="30" s="1"/>
  <c r="L1715" i="30"/>
  <c r="O1715" i="30" s="1"/>
  <c r="K1417" i="30"/>
  <c r="N1417" i="30" s="1"/>
  <c r="J1417" i="30"/>
  <c r="M1417" i="30" s="1"/>
  <c r="L1417" i="30"/>
  <c r="O1417" i="30" s="1"/>
  <c r="H1309" i="30"/>
  <c r="I1328" i="29"/>
  <c r="J1328" i="29"/>
  <c r="I1850" i="29"/>
  <c r="J1850" i="29"/>
  <c r="I1657" i="29"/>
  <c r="J1657" i="29"/>
  <c r="I1918" i="29"/>
  <c r="J1918" i="29"/>
  <c r="H1586" i="30"/>
  <c r="H1188" i="30"/>
  <c r="L1664" i="30"/>
  <c r="O1664" i="30" s="1"/>
  <c r="K1664" i="30"/>
  <c r="N1664" i="30" s="1"/>
  <c r="J1664" i="30"/>
  <c r="M1664" i="30" s="1"/>
  <c r="H1767" i="30"/>
  <c r="H1790" i="30"/>
  <c r="H1297" i="30"/>
  <c r="H1510" i="30"/>
  <c r="J1619" i="29"/>
  <c r="I1619" i="29"/>
  <c r="I1217" i="29"/>
  <c r="J1217" i="29"/>
  <c r="I1832" i="29"/>
  <c r="J1832" i="29"/>
  <c r="I1855" i="29"/>
  <c r="J1855" i="29"/>
  <c r="J1891" i="29"/>
  <c r="I1891" i="29"/>
  <c r="L1325" i="30"/>
  <c r="O1325" i="30" s="1"/>
  <c r="K1325" i="30"/>
  <c r="N1325" i="30" s="1"/>
  <c r="J1325" i="30"/>
  <c r="M1325" i="30" s="1"/>
  <c r="J1106" i="29"/>
  <c r="I1106" i="29"/>
  <c r="I1314" i="29"/>
  <c r="J1314" i="29"/>
  <c r="I1495" i="29"/>
  <c r="J1495" i="29"/>
  <c r="H1596" i="30"/>
  <c r="H1318" i="30"/>
  <c r="K1362" i="30"/>
  <c r="N1362" i="30" s="1"/>
  <c r="J1362" i="30"/>
  <c r="M1362" i="30" s="1"/>
  <c r="L1362" i="30"/>
  <c r="O1362" i="30" s="1"/>
  <c r="J1212" i="30"/>
  <c r="M1212" i="30" s="1"/>
  <c r="L1212" i="30"/>
  <c r="O1212" i="30" s="1"/>
  <c r="K1212" i="30"/>
  <c r="N1212" i="30" s="1"/>
  <c r="H1463" i="30"/>
  <c r="I1575" i="29"/>
  <c r="J1575" i="29"/>
  <c r="I1310" i="29"/>
  <c r="J1310" i="29"/>
  <c r="K1659" i="30"/>
  <c r="N1659" i="30" s="1"/>
  <c r="J1659" i="30"/>
  <c r="M1659" i="30" s="1"/>
  <c r="L1659" i="30"/>
  <c r="O1659" i="30" s="1"/>
  <c r="H1891" i="30"/>
  <c r="L1752" i="30"/>
  <c r="O1752" i="30" s="1"/>
  <c r="K1752" i="30"/>
  <c r="N1752" i="30" s="1"/>
  <c r="J1752" i="30"/>
  <c r="M1752" i="30" s="1"/>
  <c r="H1706" i="30"/>
  <c r="I1232" i="29"/>
  <c r="J1232" i="29"/>
  <c r="I1594" i="29"/>
  <c r="J1594" i="29"/>
  <c r="I1632" i="29"/>
  <c r="J1632" i="29"/>
  <c r="I1189" i="29"/>
  <c r="J1189" i="29"/>
  <c r="I1768" i="29"/>
  <c r="J1768" i="29"/>
  <c r="J1511" i="29"/>
  <c r="I1511" i="29"/>
  <c r="H1727" i="30"/>
  <c r="L1870" i="30"/>
  <c r="O1870" i="30" s="1"/>
  <c r="J1870" i="30"/>
  <c r="M1870" i="30" s="1"/>
  <c r="K1870" i="30"/>
  <c r="N1870" i="30" s="1"/>
  <c r="K1381" i="30"/>
  <c r="N1381" i="30" s="1"/>
  <c r="L1381" i="30"/>
  <c r="O1381" i="30" s="1"/>
  <c r="J1381" i="30"/>
  <c r="M1381" i="30" s="1"/>
  <c r="H1844" i="30"/>
  <c r="J1592" i="29"/>
  <c r="I1592" i="29"/>
  <c r="I1158" i="29"/>
  <c r="J1158" i="29"/>
  <c r="L1337" i="30"/>
  <c r="O1337" i="30" s="1"/>
  <c r="K1337" i="30"/>
  <c r="N1337" i="30" s="1"/>
  <c r="J1337" i="30"/>
  <c r="M1337" i="30" s="1"/>
  <c r="H1254" i="30"/>
  <c r="H1801" i="30"/>
  <c r="L1468" i="30"/>
  <c r="K1468" i="30"/>
  <c r="J1468" i="30"/>
  <c r="K1442" i="30"/>
  <c r="N1442" i="30" s="1"/>
  <c r="J1442" i="30"/>
  <c r="M1442" i="30" s="1"/>
  <c r="L1442" i="30"/>
  <c r="O1442" i="30" s="1"/>
  <c r="I1866" i="29"/>
  <c r="J1866" i="29"/>
  <c r="J1620" i="29"/>
  <c r="I1620" i="29"/>
  <c r="J1735" i="29"/>
  <c r="I1735" i="29"/>
  <c r="L1286" i="30"/>
  <c r="O1286" i="30" s="1"/>
  <c r="K1286" i="30"/>
  <c r="N1286" i="30" s="1"/>
  <c r="J1286" i="30"/>
  <c r="M1286" i="30" s="1"/>
  <c r="H1795" i="30"/>
  <c r="L1174" i="30"/>
  <c r="O1174" i="30" s="1"/>
  <c r="J1174" i="30"/>
  <c r="M1174" i="30" s="1"/>
  <c r="K1174" i="30"/>
  <c r="N1174" i="30" s="1"/>
  <c r="J1187" i="30"/>
  <c r="M1187" i="30" s="1"/>
  <c r="K1187" i="30"/>
  <c r="N1187" i="30" s="1"/>
  <c r="L1187" i="30"/>
  <c r="O1187" i="30" s="1"/>
  <c r="H1602" i="30"/>
  <c r="K1310" i="30"/>
  <c r="N1310" i="30" s="1"/>
  <c r="J1310" i="30"/>
  <c r="M1310" i="30" s="1"/>
  <c r="L1310" i="30"/>
  <c r="O1310" i="30" s="1"/>
  <c r="H1476" i="30"/>
  <c r="H1344" i="30"/>
  <c r="L1541" i="30"/>
  <c r="O1541" i="30" s="1"/>
  <c r="K1541" i="30"/>
  <c r="N1541" i="30" s="1"/>
  <c r="J1541" i="30"/>
  <c r="M1541" i="30" s="1"/>
  <c r="K1828" i="30"/>
  <c r="N1828" i="30" s="1"/>
  <c r="L1828" i="30"/>
  <c r="O1828" i="30" s="1"/>
  <c r="J1828" i="30"/>
  <c r="M1828" i="30" s="1"/>
  <c r="J1851" i="29"/>
  <c r="I1851" i="29"/>
  <c r="I1728" i="29"/>
  <c r="J1728" i="29"/>
  <c r="I1327" i="29"/>
  <c r="J1327" i="29"/>
  <c r="I1757" i="29"/>
  <c r="J1757" i="29"/>
  <c r="I1263" i="29"/>
  <c r="J1263" i="29"/>
  <c r="L1911" i="30"/>
  <c r="O1911" i="30" s="1"/>
  <c r="J1911" i="30"/>
  <c r="M1911" i="30" s="1"/>
  <c r="K1911" i="30"/>
  <c r="N1911" i="30" s="1"/>
  <c r="H1782" i="30"/>
  <c r="H1864" i="30"/>
  <c r="J1745" i="29"/>
  <c r="I1745" i="29"/>
  <c r="I1273" i="29"/>
  <c r="J1273" i="29"/>
  <c r="I1410" i="29"/>
  <c r="J1410" i="29"/>
  <c r="L1714" i="30"/>
  <c r="O1714" i="30" s="1"/>
  <c r="J1714" i="30"/>
  <c r="M1714" i="30" s="1"/>
  <c r="K1714" i="30"/>
  <c r="N1714" i="30" s="1"/>
  <c r="L1569" i="30"/>
  <c r="O1569" i="30" s="1"/>
  <c r="J1569" i="30"/>
  <c r="M1569" i="30" s="1"/>
  <c r="K1569" i="30"/>
  <c r="N1569" i="30" s="1"/>
  <c r="L1740" i="30"/>
  <c r="O1740" i="30" s="1"/>
  <c r="J1740" i="30"/>
  <c r="M1740" i="30" s="1"/>
  <c r="K1740" i="30"/>
  <c r="N1740" i="30" s="1"/>
  <c r="J1229" i="30"/>
  <c r="M1229" i="30" s="1"/>
  <c r="L1229" i="30"/>
  <c r="O1229" i="30" s="1"/>
  <c r="K1229" i="30"/>
  <c r="N1229" i="30" s="1"/>
  <c r="J1194" i="30"/>
  <c r="M1194" i="30" s="1"/>
  <c r="K1194" i="30"/>
  <c r="N1194" i="30" s="1"/>
  <c r="L1194" i="30"/>
  <c r="O1194" i="30" s="1"/>
  <c r="K1688" i="30"/>
  <c r="N1688" i="30" s="1"/>
  <c r="L1688" i="30"/>
  <c r="O1688" i="30" s="1"/>
  <c r="J1688" i="30"/>
  <c r="M1688" i="30" s="1"/>
  <c r="K1516" i="30"/>
  <c r="N1516" i="30" s="1"/>
  <c r="J1516" i="30"/>
  <c r="M1516" i="30" s="1"/>
  <c r="L1516" i="30"/>
  <c r="O1516" i="30" s="1"/>
  <c r="H1439" i="30"/>
  <c r="H1598" i="30"/>
  <c r="I1142" i="29"/>
  <c r="J1142" i="29"/>
  <c r="L1121" i="30"/>
  <c r="O1121" i="30" s="1"/>
  <c r="J1121" i="30"/>
  <c r="M1121" i="30" s="1"/>
  <c r="K1121" i="30"/>
  <c r="N1121" i="30" s="1"/>
  <c r="H1224" i="30"/>
  <c r="L1522" i="30"/>
  <c r="O1522" i="30" s="1"/>
  <c r="K1522" i="30"/>
  <c r="N1522" i="30" s="1"/>
  <c r="J1522" i="30"/>
  <c r="M1522" i="30" s="1"/>
  <c r="H1112" i="30"/>
  <c r="J1280" i="29"/>
  <c r="I1280" i="29"/>
  <c r="H1902" i="30"/>
  <c r="J1380" i="29"/>
  <c r="I1380" i="29"/>
  <c r="H1538" i="30"/>
  <c r="H1271" i="30"/>
  <c r="L1208" i="30"/>
  <c r="O1208" i="30" s="1"/>
  <c r="K1208" i="30"/>
  <c r="N1208" i="30" s="1"/>
  <c r="J1208" i="30"/>
  <c r="M1208" i="30" s="1"/>
  <c r="H1637" i="30"/>
  <c r="J1896" i="30"/>
  <c r="M1896" i="30" s="1"/>
  <c r="L1896" i="30"/>
  <c r="O1896" i="30" s="1"/>
  <c r="K1896" i="30"/>
  <c r="N1896" i="30" s="1"/>
  <c r="I1579" i="29"/>
  <c r="J1579" i="29"/>
  <c r="H1924" i="30"/>
  <c r="I1659" i="29"/>
  <c r="J1659" i="29"/>
  <c r="K1572" i="30"/>
  <c r="N1572" i="30" s="1"/>
  <c r="L1572" i="30"/>
  <c r="O1572" i="30" s="1"/>
  <c r="J1572" i="30"/>
  <c r="M1572" i="30" s="1"/>
  <c r="J1597" i="29"/>
  <c r="I1597" i="29"/>
  <c r="J1535" i="29"/>
  <c r="I1535" i="29"/>
  <c r="I1319" i="29"/>
  <c r="J1319" i="29"/>
  <c r="I1752" i="29"/>
  <c r="J1752" i="29"/>
  <c r="J1433" i="29"/>
  <c r="I1433" i="29"/>
  <c r="I1669" i="29"/>
  <c r="J1669" i="29"/>
  <c r="J1638" i="29"/>
  <c r="I1638" i="29"/>
  <c r="K1762" i="30"/>
  <c r="N1762" i="30" s="1"/>
  <c r="J1762" i="30"/>
  <c r="M1762" i="30" s="1"/>
  <c r="L1762" i="30"/>
  <c r="O1762" i="30" s="1"/>
  <c r="H1109" i="30"/>
  <c r="L1918" i="30"/>
  <c r="O1918" i="30" s="1"/>
  <c r="K1918" i="30"/>
  <c r="N1918" i="30" s="1"/>
  <c r="J1918" i="30"/>
  <c r="M1918" i="30" s="1"/>
  <c r="H1843" i="30"/>
  <c r="H1422" i="30"/>
  <c r="K1517" i="30"/>
  <c r="N1517" i="30" s="1"/>
  <c r="L1517" i="30"/>
  <c r="O1517" i="30" s="1"/>
  <c r="J1517" i="30"/>
  <c r="M1517" i="30" s="1"/>
  <c r="H1872" i="30"/>
  <c r="H1278" i="30"/>
  <c r="H1433" i="30"/>
  <c r="H1564" i="30"/>
  <c r="H1329" i="30"/>
  <c r="H1302" i="30"/>
  <c r="I1616" i="29"/>
  <c r="J1616" i="29"/>
  <c r="L1480" i="30"/>
  <c r="O1480" i="30" s="1"/>
  <c r="J1480" i="30"/>
  <c r="M1480" i="30" s="1"/>
  <c r="K1480" i="30"/>
  <c r="N1480" i="30" s="1"/>
  <c r="L1816" i="30"/>
  <c r="O1816" i="30" s="1"/>
  <c r="K1816" i="30"/>
  <c r="N1816" i="30" s="1"/>
  <c r="J1816" i="30"/>
  <c r="M1816" i="30" s="1"/>
  <c r="K1582" i="30"/>
  <c r="N1582" i="30" s="1"/>
  <c r="J1582" i="30"/>
  <c r="M1582" i="30" s="1"/>
  <c r="L1582" i="30"/>
  <c r="O1582" i="30" s="1"/>
  <c r="L1773" i="30"/>
  <c r="O1773" i="30" s="1"/>
  <c r="K1773" i="30"/>
  <c r="N1773" i="30" s="1"/>
  <c r="J1773" i="30"/>
  <c r="M1773" i="30" s="1"/>
  <c r="K1358" i="30"/>
  <c r="N1358" i="30" s="1"/>
  <c r="L1358" i="30"/>
  <c r="O1358" i="30" s="1"/>
  <c r="J1358" i="30"/>
  <c r="M1358" i="30" s="1"/>
  <c r="L1399" i="30"/>
  <c r="O1399" i="30" s="1"/>
  <c r="K1399" i="30"/>
  <c r="N1399" i="30" s="1"/>
  <c r="J1399" i="30"/>
  <c r="M1399" i="30" s="1"/>
  <c r="I1122" i="29"/>
  <c r="J1122" i="29"/>
  <c r="I1135" i="29"/>
  <c r="J1135" i="29"/>
  <c r="I1508" i="29"/>
  <c r="J1508" i="29"/>
  <c r="I1623" i="29"/>
  <c r="J1623" i="29"/>
  <c r="H1345" i="30"/>
  <c r="J1425" i="30"/>
  <c r="M1425" i="30" s="1"/>
  <c r="K1425" i="30"/>
  <c r="N1425" i="30" s="1"/>
  <c r="L1425" i="30"/>
  <c r="O1425" i="30" s="1"/>
  <c r="H1158" i="30"/>
  <c r="J1170" i="30"/>
  <c r="M1170" i="30" s="1"/>
  <c r="L1170" i="30"/>
  <c r="O1170" i="30" s="1"/>
  <c r="K1170" i="30"/>
  <c r="N1170" i="30" s="1"/>
  <c r="H1671" i="30"/>
  <c r="J1429" i="29"/>
  <c r="I1429" i="29"/>
  <c r="H1393" i="30"/>
  <c r="L1709" i="30"/>
  <c r="O1709" i="30" s="1"/>
  <c r="J1709" i="30"/>
  <c r="M1709" i="30" s="1"/>
  <c r="K1709" i="30"/>
  <c r="N1709" i="30" s="1"/>
  <c r="J1233" i="30"/>
  <c r="M1233" i="30" s="1"/>
  <c r="L1233" i="30"/>
  <c r="O1233" i="30" s="1"/>
  <c r="K1233" i="30"/>
  <c r="N1233" i="30" s="1"/>
  <c r="L1401" i="30"/>
  <c r="O1401" i="30" s="1"/>
  <c r="J1401" i="30"/>
  <c r="M1401" i="30" s="1"/>
  <c r="K1401" i="30"/>
  <c r="N1401" i="30" s="1"/>
  <c r="H1532" i="30"/>
  <c r="J1809" i="29"/>
  <c r="I1809" i="29"/>
  <c r="L1275" i="30"/>
  <c r="O1275" i="30" s="1"/>
  <c r="K1275" i="30"/>
  <c r="N1275" i="30" s="1"/>
  <c r="J1275" i="30"/>
  <c r="M1275" i="30" s="1"/>
  <c r="H1359" i="30"/>
  <c r="H1225" i="30"/>
  <c r="K1202" i="30"/>
  <c r="N1202" i="30" s="1"/>
  <c r="L1202" i="30"/>
  <c r="O1202" i="30" s="1"/>
  <c r="J1202" i="30"/>
  <c r="M1202" i="30" s="1"/>
  <c r="I1242" i="29"/>
  <c r="J1242" i="29"/>
  <c r="H1384" i="30"/>
  <c r="H1277" i="30"/>
  <c r="L1218" i="30"/>
  <c r="O1218" i="30" s="1"/>
  <c r="K1218" i="30"/>
  <c r="N1218" i="30" s="1"/>
  <c r="J1218" i="30"/>
  <c r="M1218" i="30" s="1"/>
  <c r="H1784" i="30"/>
  <c r="L1909" i="30"/>
  <c r="O1909" i="30" s="1"/>
  <c r="K1909" i="30"/>
  <c r="N1909" i="30" s="1"/>
  <c r="J1909" i="30"/>
  <c r="M1909" i="30" s="1"/>
  <c r="H1299" i="30"/>
  <c r="J1728" i="30"/>
  <c r="M1728" i="30" s="1"/>
  <c r="K1728" i="30"/>
  <c r="N1728" i="30" s="1"/>
  <c r="L1728" i="30"/>
  <c r="O1728" i="30" s="1"/>
  <c r="H1654" i="30"/>
  <c r="L1851" i="30"/>
  <c r="O1851" i="30" s="1"/>
  <c r="K1851" i="30"/>
  <c r="N1851" i="30" s="1"/>
  <c r="J1851" i="30"/>
  <c r="M1851" i="30" s="1"/>
  <c r="K1478" i="30"/>
  <c r="N1478" i="30" s="1"/>
  <c r="J1478" i="30"/>
  <c r="M1478" i="30" s="1"/>
  <c r="L1478" i="30"/>
  <c r="O1478" i="30" s="1"/>
  <c r="H1136" i="30"/>
  <c r="K1720" i="30"/>
  <c r="N1720" i="30" s="1"/>
  <c r="L1720" i="30"/>
  <c r="O1720" i="30" s="1"/>
  <c r="J1720" i="30"/>
  <c r="M1720" i="30" s="1"/>
  <c r="H1380" i="30"/>
  <c r="L1234" i="30"/>
  <c r="O1234" i="30" s="1"/>
  <c r="J1234" i="30"/>
  <c r="M1234" i="30" s="1"/>
  <c r="K1234" i="30"/>
  <c r="N1234" i="30" s="1"/>
  <c r="H1223" i="30"/>
  <c r="H1746" i="30"/>
  <c r="L1609" i="30"/>
  <c r="O1609" i="30" s="1"/>
  <c r="K1609" i="30"/>
  <c r="N1609" i="30" s="1"/>
  <c r="J1609" i="30"/>
  <c r="M1609" i="30" s="1"/>
  <c r="J1822" i="30"/>
  <c r="M1822" i="30" s="1"/>
  <c r="L1822" i="30"/>
  <c r="O1822" i="30" s="1"/>
  <c r="K1822" i="30"/>
  <c r="N1822" i="30" s="1"/>
  <c r="H1387" i="30"/>
  <c r="H1406" i="30"/>
  <c r="I1288" i="29"/>
  <c r="J1288" i="29"/>
  <c r="I1337" i="29"/>
  <c r="J1337" i="29"/>
  <c r="J1701" i="29"/>
  <c r="I1701" i="29"/>
  <c r="H1108" i="30"/>
  <c r="H1559" i="30"/>
  <c r="L1346" i="30"/>
  <c r="O1346" i="30" s="1"/>
  <c r="K1346" i="30"/>
  <c r="N1346" i="30" s="1"/>
  <c r="J1346" i="30"/>
  <c r="M1346" i="30" s="1"/>
  <c r="L1523" i="30"/>
  <c r="O1523" i="30" s="1"/>
  <c r="K1523" i="30"/>
  <c r="N1523" i="30" s="1"/>
  <c r="J1523" i="30"/>
  <c r="M1523" i="30" s="1"/>
  <c r="I1840" i="29"/>
  <c r="J1840" i="29"/>
  <c r="I1309" i="29"/>
  <c r="J1309" i="29"/>
  <c r="J1549" i="29"/>
  <c r="I1549" i="29"/>
  <c r="J1311" i="30"/>
  <c r="M1311" i="30" s="1"/>
  <c r="L1311" i="30"/>
  <c r="O1311" i="30" s="1"/>
  <c r="K1311" i="30"/>
  <c r="N1311" i="30" s="1"/>
  <c r="H1460" i="30"/>
  <c r="H1289" i="30"/>
  <c r="H1529" i="30"/>
  <c r="I1178" i="29"/>
  <c r="J1178" i="29"/>
  <c r="J1313" i="30"/>
  <c r="M1313" i="30" s="1"/>
  <c r="K1313" i="30"/>
  <c r="N1313" i="30" s="1"/>
  <c r="L1313" i="30"/>
  <c r="O1313" i="30" s="1"/>
  <c r="H1363" i="30"/>
  <c r="K1866" i="30"/>
  <c r="N1866" i="30" s="1"/>
  <c r="J1866" i="30"/>
  <c r="M1866" i="30" s="1"/>
  <c r="L1866" i="30"/>
  <c r="O1866" i="30" s="1"/>
  <c r="I1491" i="29"/>
  <c r="J1491" i="29"/>
  <c r="L1196" i="30"/>
  <c r="O1196" i="30" s="1"/>
  <c r="K1196" i="30"/>
  <c r="N1196" i="30" s="1"/>
  <c r="J1196" i="30"/>
  <c r="M1196" i="30" s="1"/>
  <c r="I1547" i="29"/>
  <c r="J1547" i="29"/>
  <c r="I1322" i="29"/>
  <c r="J1322" i="29"/>
  <c r="H1173" i="30"/>
  <c r="H1341" i="30"/>
  <c r="H1525" i="30"/>
  <c r="H1884" i="30"/>
  <c r="H1583" i="30"/>
  <c r="L1166" i="30"/>
  <c r="O1166" i="30" s="1"/>
  <c r="K1166" i="30"/>
  <c r="N1166" i="30" s="1"/>
  <c r="J1166" i="30"/>
  <c r="M1166" i="30" s="1"/>
  <c r="H1467" i="30"/>
  <c r="L1320" i="30"/>
  <c r="O1320" i="30" s="1"/>
  <c r="K1320" i="30"/>
  <c r="N1320" i="30" s="1"/>
  <c r="J1320" i="30"/>
  <c r="M1320" i="30" s="1"/>
  <c r="K1601" i="30"/>
  <c r="N1601" i="30" s="1"/>
  <c r="L1601" i="30"/>
  <c r="O1601" i="30" s="1"/>
  <c r="J1601" i="30"/>
  <c r="M1601" i="30" s="1"/>
  <c r="H1732" i="30"/>
  <c r="H1106" i="30"/>
  <c r="I1300" i="29"/>
  <c r="J1300" i="29"/>
  <c r="J1214" i="30"/>
  <c r="M1214" i="30" s="1"/>
  <c r="L1214" i="30"/>
  <c r="O1214" i="30" s="1"/>
  <c r="K1214" i="30"/>
  <c r="N1214" i="30" s="1"/>
  <c r="I1519" i="29"/>
  <c r="J1519" i="29"/>
  <c r="K1530" i="30"/>
  <c r="N1530" i="30" s="1"/>
  <c r="J1530" i="30"/>
  <c r="M1530" i="30" s="1"/>
  <c r="L1530" i="30"/>
  <c r="O1530" i="30" s="1"/>
  <c r="I1673" i="29"/>
  <c r="J1673" i="29"/>
  <c r="J1529" i="29"/>
  <c r="I1529" i="29"/>
  <c r="K1576" i="30"/>
  <c r="N1576" i="30" s="1"/>
  <c r="L1576" i="30"/>
  <c r="O1576" i="30" s="1"/>
  <c r="J1576" i="30"/>
  <c r="M1576" i="30" s="1"/>
  <c r="K1849" i="30"/>
  <c r="N1849" i="30" s="1"/>
  <c r="L1849" i="30"/>
  <c r="O1849" i="30" s="1"/>
  <c r="J1849" i="30"/>
  <c r="M1849" i="30" s="1"/>
  <c r="H1656" i="30"/>
  <c r="H1917" i="30"/>
  <c r="I1468" i="29"/>
  <c r="J1468" i="29"/>
  <c r="I1321" i="29"/>
  <c r="J1321" i="29"/>
  <c r="I1602" i="29"/>
  <c r="J1602" i="29"/>
  <c r="I1789" i="29"/>
  <c r="J1789" i="29"/>
  <c r="J1618" i="30"/>
  <c r="M1618" i="30" s="1"/>
  <c r="L1618" i="30"/>
  <c r="O1618" i="30" s="1"/>
  <c r="K1618" i="30"/>
  <c r="N1618" i="30" s="1"/>
  <c r="K1721" i="30"/>
  <c r="N1721" i="30" s="1"/>
  <c r="J1721" i="30"/>
  <c r="M1721" i="30" s="1"/>
  <c r="L1721" i="30"/>
  <c r="O1721" i="30" s="1"/>
  <c r="L1144" i="30"/>
  <c r="O1144" i="30" s="1"/>
  <c r="J1144" i="30"/>
  <c r="M1144" i="30" s="1"/>
  <c r="K1144" i="30"/>
  <c r="N1144" i="30" s="1"/>
  <c r="K1488" i="30"/>
  <c r="N1488" i="30" s="1"/>
  <c r="L1488" i="30"/>
  <c r="O1488" i="30" s="1"/>
  <c r="J1488" i="30"/>
  <c r="M1488" i="30" s="1"/>
  <c r="H1499" i="30"/>
  <c r="H1566" i="30"/>
  <c r="H1877" i="30"/>
  <c r="H1417" i="30"/>
  <c r="L1309" i="30"/>
  <c r="O1309" i="30" s="1"/>
  <c r="K1309" i="30"/>
  <c r="N1309" i="30" s="1"/>
  <c r="J1309" i="30"/>
  <c r="M1309" i="30" s="1"/>
  <c r="L1900" i="30"/>
  <c r="O1900" i="30" s="1"/>
  <c r="K1900" i="30"/>
  <c r="N1900" i="30" s="1"/>
  <c r="J1900" i="30"/>
  <c r="M1900" i="30" s="1"/>
  <c r="J1577" i="29"/>
  <c r="I1577" i="29"/>
  <c r="I1658" i="29"/>
  <c r="J1658" i="29"/>
  <c r="J1231" i="30"/>
  <c r="M1231" i="30" s="1"/>
  <c r="L1231" i="30"/>
  <c r="O1231" i="30" s="1"/>
  <c r="K1231" i="30"/>
  <c r="N1231" i="30" s="1"/>
  <c r="H1823" i="30"/>
  <c r="H1175" i="30"/>
  <c r="H1554" i="30"/>
  <c r="K1510" i="30"/>
  <c r="N1510" i="30" s="1"/>
  <c r="J1510" i="30"/>
  <c r="M1510" i="30" s="1"/>
  <c r="L1510" i="30"/>
  <c r="O1510" i="30" s="1"/>
  <c r="L1461" i="30"/>
  <c r="O1461" i="30" s="1"/>
  <c r="K1461" i="30"/>
  <c r="N1461" i="30" s="1"/>
  <c r="J1461" i="30"/>
  <c r="M1461" i="30" s="1"/>
  <c r="H1634" i="30"/>
  <c r="J1317" i="30"/>
  <c r="M1317" i="30" s="1"/>
  <c r="L1317" i="30"/>
  <c r="O1317" i="30" s="1"/>
  <c r="K1317" i="30"/>
  <c r="N1317" i="30" s="1"/>
  <c r="H1545" i="30"/>
  <c r="H1676" i="30"/>
  <c r="J1706" i="30"/>
  <c r="M1706" i="30" s="1"/>
  <c r="L1706" i="30"/>
  <c r="O1706" i="30" s="1"/>
  <c r="K1706" i="30"/>
  <c r="N1706" i="30" s="1"/>
  <c r="I1824" i="29"/>
  <c r="J1824" i="29"/>
  <c r="J1587" i="29"/>
  <c r="I1587" i="29"/>
  <c r="I1665" i="29"/>
  <c r="J1665" i="29"/>
  <c r="L1666" i="30"/>
  <c r="O1666" i="30" s="1"/>
  <c r="K1666" i="30"/>
  <c r="N1666" i="30" s="1"/>
  <c r="J1666" i="30"/>
  <c r="M1666" i="30" s="1"/>
  <c r="L1727" i="30"/>
  <c r="O1727" i="30" s="1"/>
  <c r="J1727" i="30"/>
  <c r="M1727" i="30" s="1"/>
  <c r="K1727" i="30"/>
  <c r="N1727" i="30" s="1"/>
  <c r="H1870" i="30"/>
  <c r="H1381" i="30"/>
  <c r="L1844" i="30"/>
  <c r="O1844" i="30" s="1"/>
  <c r="K1844" i="30"/>
  <c r="N1844" i="30" s="1"/>
  <c r="J1844" i="30"/>
  <c r="M1844" i="30" s="1"/>
  <c r="H1836" i="30"/>
  <c r="H1337" i="30"/>
  <c r="L1801" i="30"/>
  <c r="O1801" i="30" s="1"/>
  <c r="K1801" i="30"/>
  <c r="N1801" i="30" s="1"/>
  <c r="J1801" i="30"/>
  <c r="M1801" i="30" s="1"/>
  <c r="H1468" i="30"/>
  <c r="F2205" i="30"/>
  <c r="I1172" i="29"/>
  <c r="J1172" i="29"/>
  <c r="I1808" i="29"/>
  <c r="J1808" i="29"/>
  <c r="I1643" i="29"/>
  <c r="J1643" i="29"/>
  <c r="H1286" i="30"/>
  <c r="J1795" i="30"/>
  <c r="M1795" i="30" s="1"/>
  <c r="K1795" i="30"/>
  <c r="N1795" i="30" s="1"/>
  <c r="L1795" i="30"/>
  <c r="O1795" i="30" s="1"/>
  <c r="H1174" i="30"/>
  <c r="H1187" i="30"/>
  <c r="L1602" i="30"/>
  <c r="O1602" i="30" s="1"/>
  <c r="K1602" i="30"/>
  <c r="N1602" i="30" s="1"/>
  <c r="J1602" i="30"/>
  <c r="M1602" i="30" s="1"/>
  <c r="H1310" i="30"/>
  <c r="L1531" i="30"/>
  <c r="O1531" i="30" s="1"/>
  <c r="K1531" i="30"/>
  <c r="N1531" i="30" s="1"/>
  <c r="J1531" i="30"/>
  <c r="M1531" i="30" s="1"/>
  <c r="H1550" i="30"/>
  <c r="J1702" i="30"/>
  <c r="M1702" i="30" s="1"/>
  <c r="L1702" i="30"/>
  <c r="O1702" i="30" s="1"/>
  <c r="K1702" i="30"/>
  <c r="N1702" i="30" s="1"/>
  <c r="H1181" i="30"/>
  <c r="I1837" i="29"/>
  <c r="J1837" i="29"/>
  <c r="J1483" i="29"/>
  <c r="I1483" i="29"/>
  <c r="I1626" i="29"/>
  <c r="J1626" i="29"/>
  <c r="I1443" i="29"/>
  <c r="J1443" i="29"/>
  <c r="K1913" i="30"/>
  <c r="N1913" i="30" s="1"/>
  <c r="L1913" i="30"/>
  <c r="O1913" i="30" s="1"/>
  <c r="J1913" i="30"/>
  <c r="M1913" i="30" s="1"/>
  <c r="H1575" i="30"/>
  <c r="H1799" i="30"/>
  <c r="H1172" i="30"/>
  <c r="H1848" i="30"/>
  <c r="H1436" i="30"/>
  <c r="J1923" i="30"/>
  <c r="M1923" i="30" s="1"/>
  <c r="L1923" i="30"/>
  <c r="O1923" i="30" s="1"/>
  <c r="K1923" i="30"/>
  <c r="N1923" i="30" s="1"/>
  <c r="J1293" i="29"/>
  <c r="I1293" i="29"/>
  <c r="H1418" i="30"/>
  <c r="H1227" i="30"/>
  <c r="H1903" i="30"/>
  <c r="H1916" i="30"/>
  <c r="H1894" i="30"/>
  <c r="H1557" i="30"/>
  <c r="H1374" i="30"/>
  <c r="L1262" i="30"/>
  <c r="O1262" i="30" s="1"/>
  <c r="J1262" i="30"/>
  <c r="M1262" i="30" s="1"/>
  <c r="K1262" i="30"/>
  <c r="N1262" i="30" s="1"/>
  <c r="H1385" i="30"/>
  <c r="H1516" i="30"/>
  <c r="J1439" i="30"/>
  <c r="M1439" i="30" s="1"/>
  <c r="L1439" i="30"/>
  <c r="O1439" i="30" s="1"/>
  <c r="K1439" i="30"/>
  <c r="N1439" i="30" s="1"/>
  <c r="J1598" i="30"/>
  <c r="M1598" i="30" s="1"/>
  <c r="K1598" i="30"/>
  <c r="N1598" i="30" s="1"/>
  <c r="L1598" i="30"/>
  <c r="O1598" i="30" s="1"/>
  <c r="I1848" i="29"/>
  <c r="J1848" i="29"/>
  <c r="I1414" i="29"/>
  <c r="J1414" i="29"/>
  <c r="J1562" i="29"/>
  <c r="I1562" i="29"/>
  <c r="I1760" i="29"/>
  <c r="J1760" i="29"/>
  <c r="I1805" i="29"/>
  <c r="J1805" i="29"/>
  <c r="I1779" i="29"/>
  <c r="J1779" i="29"/>
  <c r="L1123" i="30"/>
  <c r="O1123" i="30" s="1"/>
  <c r="K1123" i="30"/>
  <c r="N1123" i="30" s="1"/>
  <c r="J1123" i="30"/>
  <c r="M1123" i="30" s="1"/>
  <c r="I1761" i="29"/>
  <c r="J1761" i="29"/>
  <c r="H1195" i="30"/>
  <c r="K1507" i="30"/>
  <c r="N1507" i="30" s="1"/>
  <c r="L1507" i="30"/>
  <c r="O1507" i="30" s="1"/>
  <c r="J1507" i="30"/>
  <c r="M1507" i="30" s="1"/>
  <c r="H1132" i="30"/>
  <c r="J1189" i="30"/>
  <c r="M1189" i="30" s="1"/>
  <c r="L1189" i="30"/>
  <c r="O1189" i="30" s="1"/>
  <c r="K1189" i="30"/>
  <c r="N1189" i="30" s="1"/>
  <c r="K1462" i="30"/>
  <c r="N1462" i="30" s="1"/>
  <c r="L1462" i="30"/>
  <c r="O1462" i="30" s="1"/>
  <c r="J1462" i="30"/>
  <c r="M1462" i="30" s="1"/>
  <c r="H1429" i="30"/>
  <c r="L1328" i="30"/>
  <c r="O1328" i="30" s="1"/>
  <c r="K1328" i="30"/>
  <c r="N1328" i="30" s="1"/>
  <c r="J1328" i="30"/>
  <c r="M1328" i="30" s="1"/>
  <c r="H1423" i="30"/>
  <c r="I1457" i="29"/>
  <c r="J1457" i="29"/>
  <c r="I1691" i="29"/>
  <c r="J1691" i="29"/>
  <c r="K1538" i="30"/>
  <c r="N1538" i="30" s="1"/>
  <c r="J1538" i="30"/>
  <c r="M1538" i="30" s="1"/>
  <c r="L1538" i="30"/>
  <c r="O1538" i="30" s="1"/>
  <c r="K1271" i="30"/>
  <c r="N1271" i="30" s="1"/>
  <c r="J1271" i="30"/>
  <c r="M1271" i="30" s="1"/>
  <c r="L1271" i="30"/>
  <c r="O1271" i="30" s="1"/>
  <c r="H1208" i="30"/>
  <c r="K1637" i="30"/>
  <c r="N1637" i="30" s="1"/>
  <c r="J1637" i="30"/>
  <c r="M1637" i="30" s="1"/>
  <c r="L1637" i="30"/>
  <c r="O1637" i="30" s="1"/>
  <c r="L1899" i="30"/>
  <c r="O1899" i="30" s="1"/>
  <c r="J1899" i="30"/>
  <c r="M1899" i="30" s="1"/>
  <c r="K1899" i="30"/>
  <c r="N1899" i="30" s="1"/>
  <c r="J1397" i="30"/>
  <c r="M1397" i="30" s="1"/>
  <c r="L1397" i="30"/>
  <c r="O1397" i="30" s="1"/>
  <c r="K1397" i="30"/>
  <c r="N1397" i="30" s="1"/>
  <c r="J1605" i="30"/>
  <c r="M1605" i="30" s="1"/>
  <c r="K1605" i="30"/>
  <c r="N1605" i="30" s="1"/>
  <c r="L1605" i="30"/>
  <c r="O1605" i="30" s="1"/>
  <c r="H1154" i="30"/>
  <c r="H1716" i="30"/>
  <c r="H1368" i="30"/>
  <c r="H1735" i="30"/>
  <c r="I1272" i="29"/>
  <c r="J1272" i="29"/>
  <c r="K1802" i="30"/>
  <c r="N1802" i="30" s="1"/>
  <c r="J1802" i="30"/>
  <c r="M1802" i="30" s="1"/>
  <c r="L1802" i="30"/>
  <c r="O1802" i="30" s="1"/>
  <c r="L1251" i="30"/>
  <c r="O1251" i="30" s="1"/>
  <c r="K1251" i="30"/>
  <c r="N1251" i="30" s="1"/>
  <c r="J1251" i="30"/>
  <c r="M1251" i="30" s="1"/>
  <c r="J1669" i="30"/>
  <c r="M1669" i="30" s="1"/>
  <c r="L1669" i="30"/>
  <c r="O1669" i="30" s="1"/>
  <c r="K1669" i="30"/>
  <c r="N1669" i="30" s="1"/>
  <c r="L1109" i="30"/>
  <c r="O1109" i="30" s="1"/>
  <c r="K1109" i="30"/>
  <c r="N1109" i="30" s="1"/>
  <c r="J1109" i="30"/>
  <c r="M1109" i="30" s="1"/>
  <c r="H1918" i="30"/>
  <c r="L1843" i="30"/>
  <c r="O1843" i="30" s="1"/>
  <c r="K1843" i="30"/>
  <c r="N1843" i="30" s="1"/>
  <c r="J1843" i="30"/>
  <c r="M1843" i="30" s="1"/>
  <c r="L1422" i="30"/>
  <c r="O1422" i="30" s="1"/>
  <c r="K1422" i="30"/>
  <c r="N1422" i="30" s="1"/>
  <c r="J1422" i="30"/>
  <c r="M1422" i="30" s="1"/>
  <c r="I1464" i="29"/>
  <c r="J1464" i="29"/>
  <c r="K1606" i="30"/>
  <c r="N1606" i="30" s="1"/>
  <c r="L1606" i="30"/>
  <c r="O1606" i="30" s="1"/>
  <c r="J1606" i="30"/>
  <c r="M1606" i="30" s="1"/>
  <c r="L1872" i="30"/>
  <c r="O1872" i="30" s="1"/>
  <c r="K1872" i="30"/>
  <c r="N1872" i="30" s="1"/>
  <c r="J1872" i="30"/>
  <c r="M1872" i="30" s="1"/>
  <c r="L1660" i="30"/>
  <c r="O1660" i="30" s="1"/>
  <c r="K1660" i="30"/>
  <c r="N1660" i="30" s="1"/>
  <c r="J1660" i="30"/>
  <c r="M1660" i="30" s="1"/>
  <c r="H1243" i="30"/>
  <c r="I1490" i="29"/>
  <c r="J1490" i="29"/>
  <c r="I1259" i="29"/>
  <c r="J1259" i="29"/>
  <c r="I1428" i="29"/>
  <c r="J1428" i="29"/>
  <c r="I1543" i="29"/>
  <c r="J1543" i="29"/>
  <c r="H1726" i="30"/>
  <c r="H1342" i="30"/>
  <c r="H1283" i="30"/>
  <c r="L1871" i="30"/>
  <c r="O1871" i="30" s="1"/>
  <c r="J1871" i="30"/>
  <c r="M1871" i="30" s="1"/>
  <c r="K1871" i="30"/>
  <c r="N1871" i="30" s="1"/>
  <c r="H1816" i="30"/>
  <c r="H1582" i="30"/>
  <c r="J1862" i="30"/>
  <c r="M1862" i="30" s="1"/>
  <c r="K1862" i="30"/>
  <c r="N1862" i="30" s="1"/>
  <c r="L1862" i="30"/>
  <c r="O1862" i="30" s="1"/>
  <c r="H1773" i="30"/>
  <c r="H1358" i="30"/>
  <c r="I1252" i="29"/>
  <c r="J1252" i="29"/>
  <c r="J1670" i="29"/>
  <c r="I1670" i="29"/>
  <c r="J1919" i="29"/>
  <c r="I1919" i="29"/>
  <c r="I1844" i="29"/>
  <c r="J1844" i="29"/>
  <c r="I1423" i="29"/>
  <c r="J1423" i="29"/>
  <c r="I1143" i="29"/>
  <c r="J1143" i="29"/>
  <c r="L1747" i="30"/>
  <c r="O1747" i="30" s="1"/>
  <c r="K1747" i="30"/>
  <c r="N1747" i="30" s="1"/>
  <c r="J1747" i="30"/>
  <c r="M1747" i="30" s="1"/>
  <c r="K1565" i="30"/>
  <c r="N1565" i="30" s="1"/>
  <c r="L1565" i="30"/>
  <c r="O1565" i="30" s="1"/>
  <c r="J1565" i="30"/>
  <c r="M1565" i="30" s="1"/>
  <c r="H1661" i="30"/>
  <c r="K1158" i="30"/>
  <c r="N1158" i="30" s="1"/>
  <c r="J1158" i="30"/>
  <c r="M1158" i="30" s="1"/>
  <c r="L1158" i="30"/>
  <c r="O1158" i="30" s="1"/>
  <c r="H1170" i="30"/>
  <c r="L1207" i="30"/>
  <c r="O1207" i="30" s="1"/>
  <c r="J1207" i="30"/>
  <c r="M1207" i="30" s="1"/>
  <c r="K1207" i="30"/>
  <c r="N1207" i="30" s="1"/>
  <c r="H1233" i="30"/>
  <c r="H1401" i="30"/>
  <c r="J1532" i="30"/>
  <c r="M1532" i="30" s="1"/>
  <c r="K1532" i="30"/>
  <c r="N1532" i="30" s="1"/>
  <c r="L1532" i="30"/>
  <c r="O1532" i="30" s="1"/>
  <c r="I1727" i="29"/>
  <c r="J1727" i="29"/>
  <c r="I1284" i="29"/>
  <c r="J1284" i="29"/>
  <c r="J1872" i="29"/>
  <c r="I1872" i="29"/>
  <c r="J1120" i="30"/>
  <c r="M1120" i="30" s="1"/>
  <c r="K1120" i="30"/>
  <c r="N1120" i="30" s="1"/>
  <c r="L1120" i="30"/>
  <c r="O1120" i="30" s="1"/>
  <c r="J1392" i="30"/>
  <c r="M1392" i="30" s="1"/>
  <c r="K1392" i="30"/>
  <c r="N1392" i="30" s="1"/>
  <c r="L1392" i="30"/>
  <c r="O1392" i="30" s="1"/>
  <c r="L1403" i="30"/>
  <c r="O1403" i="30" s="1"/>
  <c r="J1403" i="30"/>
  <c r="M1403" i="30" s="1"/>
  <c r="K1403" i="30"/>
  <c r="N1403" i="30" s="1"/>
  <c r="H1470" i="30"/>
  <c r="J1384" i="30"/>
  <c r="M1384" i="30" s="1"/>
  <c r="K1384" i="30"/>
  <c r="N1384" i="30" s="1"/>
  <c r="L1384" i="30"/>
  <c r="O1384" i="30" s="1"/>
  <c r="L1277" i="30"/>
  <c r="O1277" i="30" s="1"/>
  <c r="K1277" i="30"/>
  <c r="N1277" i="30" s="1"/>
  <c r="J1277" i="30"/>
  <c r="M1277" i="30" s="1"/>
  <c r="H1257" i="30"/>
  <c r="L1299" i="30"/>
  <c r="O1299" i="30" s="1"/>
  <c r="K1299" i="30"/>
  <c r="N1299" i="30" s="1"/>
  <c r="J1299" i="30"/>
  <c r="M1299" i="30" s="1"/>
  <c r="J1654" i="30"/>
  <c r="M1654" i="30" s="1"/>
  <c r="K1654" i="30"/>
  <c r="N1654" i="30" s="1"/>
  <c r="L1654" i="30"/>
  <c r="O1654" i="30" s="1"/>
  <c r="K1544" i="30"/>
  <c r="N1544" i="30" s="1"/>
  <c r="L1544" i="30"/>
  <c r="O1544" i="30" s="1"/>
  <c r="J1544" i="30"/>
  <c r="M1544" i="30" s="1"/>
  <c r="I1739" i="29"/>
  <c r="J1739" i="29"/>
  <c r="H1720" i="30"/>
  <c r="K1380" i="30"/>
  <c r="N1380" i="30" s="1"/>
  <c r="J1380" i="30"/>
  <c r="M1380" i="30" s="1"/>
  <c r="L1380" i="30"/>
  <c r="O1380" i="30" s="1"/>
  <c r="H1234" i="30"/>
  <c r="L1746" i="30"/>
  <c r="O1746" i="30" s="1"/>
  <c r="J1746" i="30"/>
  <c r="M1746" i="30" s="1"/>
  <c r="K1746" i="30"/>
  <c r="N1746" i="30" s="1"/>
  <c r="J1886" i="30"/>
  <c r="M1886" i="30" s="1"/>
  <c r="L1886" i="30"/>
  <c r="O1886" i="30" s="1"/>
  <c r="K1886" i="30"/>
  <c r="N1886" i="30" s="1"/>
  <c r="J1694" i="30"/>
  <c r="M1694" i="30" s="1"/>
  <c r="L1694" i="30"/>
  <c r="O1694" i="30" s="1"/>
  <c r="K1694" i="30"/>
  <c r="N1694" i="30" s="1"/>
  <c r="I1132" i="29"/>
  <c r="J1132" i="29"/>
  <c r="J1811" i="29"/>
  <c r="I1811" i="29"/>
  <c r="I1556" i="29"/>
  <c r="J1556" i="29"/>
  <c r="I1896" i="29"/>
  <c r="J1896" i="29"/>
  <c r="J1266" i="29"/>
  <c r="I1266" i="29"/>
  <c r="H1313" i="30"/>
  <c r="K1363" i="30"/>
  <c r="N1363" i="30" s="1"/>
  <c r="J1363" i="30"/>
  <c r="M1363" i="30" s="1"/>
  <c r="L1363" i="30"/>
  <c r="O1363" i="30" s="1"/>
  <c r="H1866" i="30"/>
  <c r="H1196" i="30"/>
  <c r="I1245" i="29"/>
  <c r="J1245" i="29"/>
  <c r="J1173" i="30"/>
  <c r="M1173" i="30" s="1"/>
  <c r="K1173" i="30"/>
  <c r="N1173" i="30" s="1"/>
  <c r="L1173" i="30"/>
  <c r="O1173" i="30" s="1"/>
  <c r="L1341" i="30"/>
  <c r="O1341" i="30" s="1"/>
  <c r="K1341" i="30"/>
  <c r="N1341" i="30" s="1"/>
  <c r="J1341" i="30"/>
  <c r="M1341" i="30" s="1"/>
  <c r="L1525" i="30"/>
  <c r="O1525" i="30" s="1"/>
  <c r="J1525" i="30"/>
  <c r="M1525" i="30" s="1"/>
  <c r="K1525" i="30"/>
  <c r="N1525" i="30" s="1"/>
  <c r="L1884" i="30"/>
  <c r="O1884" i="30" s="1"/>
  <c r="J1884" i="30"/>
  <c r="M1884" i="30" s="1"/>
  <c r="K1884" i="30"/>
  <c r="N1884" i="30" s="1"/>
  <c r="I1154" i="29"/>
  <c r="J1154" i="29"/>
  <c r="J1441" i="29"/>
  <c r="I1441" i="29"/>
  <c r="I1452" i="29"/>
  <c r="J1452" i="29"/>
  <c r="I1655" i="29"/>
  <c r="J1655" i="29"/>
  <c r="H1530" i="30"/>
  <c r="I1231" i="29"/>
  <c r="J1231" i="29"/>
  <c r="I1373" i="29"/>
  <c r="J1373" i="29"/>
  <c r="H1455" i="30"/>
  <c r="I1250" i="29"/>
  <c r="J1250" i="29"/>
  <c r="H1419" i="30"/>
  <c r="H1867" i="30"/>
  <c r="H1576" i="30"/>
  <c r="H1849" i="30"/>
  <c r="L1917" i="30"/>
  <c r="O1917" i="30" s="1"/>
  <c r="J1917" i="30"/>
  <c r="M1917" i="30" s="1"/>
  <c r="K1917" i="30"/>
  <c r="N1917" i="30" s="1"/>
  <c r="H1657" i="30"/>
  <c r="J1174" i="29"/>
  <c r="I1174" i="29"/>
  <c r="I1342" i="29"/>
  <c r="J1342" i="29"/>
  <c r="I1526" i="29"/>
  <c r="J1526" i="29"/>
  <c r="I1584" i="29"/>
  <c r="J1584" i="29"/>
  <c r="H1618" i="30"/>
  <c r="H1721" i="30"/>
  <c r="H1144" i="30"/>
  <c r="H1488" i="30"/>
  <c r="K1499" i="30"/>
  <c r="N1499" i="30" s="1"/>
  <c r="J1499" i="30"/>
  <c r="M1499" i="30" s="1"/>
  <c r="L1499" i="30"/>
  <c r="O1499" i="30" s="1"/>
  <c r="L1566" i="30"/>
  <c r="O1566" i="30" s="1"/>
  <c r="K1566" i="30"/>
  <c r="N1566" i="30" s="1"/>
  <c r="J1566" i="30"/>
  <c r="M1566" i="30" s="1"/>
  <c r="K1877" i="30"/>
  <c r="N1877" i="30" s="1"/>
  <c r="J1877" i="30"/>
  <c r="M1877" i="30" s="1"/>
  <c r="L1877" i="30"/>
  <c r="O1877" i="30" s="1"/>
  <c r="I1595" i="29"/>
  <c r="J1595" i="29"/>
  <c r="L1585" i="30"/>
  <c r="O1585" i="30" s="1"/>
  <c r="K1585" i="30"/>
  <c r="N1585" i="30" s="1"/>
  <c r="J1585" i="30"/>
  <c r="M1585" i="30" s="1"/>
  <c r="L1162" i="30"/>
  <c r="O1162" i="30" s="1"/>
  <c r="K1162" i="30"/>
  <c r="N1162" i="30" s="1"/>
  <c r="J1162" i="30"/>
  <c r="M1162" i="30" s="1"/>
  <c r="L1175" i="30"/>
  <c r="O1175" i="30" s="1"/>
  <c r="K1175" i="30"/>
  <c r="N1175" i="30" s="1"/>
  <c r="J1175" i="30"/>
  <c r="M1175" i="30" s="1"/>
  <c r="K1554" i="30"/>
  <c r="N1554" i="30" s="1"/>
  <c r="L1554" i="30"/>
  <c r="O1554" i="30" s="1"/>
  <c r="J1554" i="30"/>
  <c r="M1554" i="30" s="1"/>
  <c r="K1504" i="30"/>
  <c r="N1504" i="30" s="1"/>
  <c r="L1504" i="30"/>
  <c r="O1504" i="30" s="1"/>
  <c r="J1504" i="30"/>
  <c r="M1504" i="30" s="1"/>
  <c r="K1260" i="30"/>
  <c r="N1260" i="30" s="1"/>
  <c r="J1260" i="30"/>
  <c r="M1260" i="30" s="1"/>
  <c r="L1260" i="30"/>
  <c r="O1260" i="30" s="1"/>
  <c r="H1361" i="30"/>
  <c r="H1492" i="30"/>
  <c r="I1192" i="29"/>
  <c r="J1192" i="29"/>
  <c r="J1626" i="30"/>
  <c r="M1626" i="30" s="1"/>
  <c r="K1626" i="30"/>
  <c r="N1626" i="30" s="1"/>
  <c r="L1626" i="30"/>
  <c r="O1626" i="30" s="1"/>
  <c r="J1418" i="29"/>
  <c r="I1418" i="29"/>
  <c r="I1578" i="29"/>
  <c r="J1578" i="29"/>
  <c r="I1709" i="29"/>
  <c r="J1709" i="29"/>
  <c r="J1608" i="30"/>
  <c r="M1608" i="30" s="1"/>
  <c r="L1608" i="30"/>
  <c r="O1608" i="30" s="1"/>
  <c r="K1608" i="30"/>
  <c r="N1608" i="30" s="1"/>
  <c r="H1751" i="30"/>
  <c r="L1677" i="30"/>
  <c r="O1677" i="30" s="1"/>
  <c r="K1677" i="30"/>
  <c r="N1677" i="30" s="1"/>
  <c r="J1677" i="30"/>
  <c r="M1677" i="30" s="1"/>
  <c r="J1463" i="30"/>
  <c r="M1463" i="30" s="1"/>
  <c r="K1463" i="30"/>
  <c r="N1463" i="30" s="1"/>
  <c r="L1463" i="30"/>
  <c r="O1463" i="30" s="1"/>
  <c r="I1386" i="29"/>
  <c r="J1386" i="29"/>
  <c r="H1171" i="30"/>
  <c r="J1367" i="29"/>
  <c r="I1367" i="29"/>
  <c r="I1679" i="29"/>
  <c r="J1679" i="29"/>
  <c r="H1513" i="30"/>
  <c r="H1113" i="30"/>
  <c r="H1527" i="30"/>
  <c r="K1634" i="30"/>
  <c r="N1634" i="30" s="1"/>
  <c r="L1634" i="30"/>
  <c r="O1634" i="30" s="1"/>
  <c r="J1634" i="30"/>
  <c r="M1634" i="30" s="1"/>
  <c r="H1317" i="30"/>
  <c r="J1545" i="30"/>
  <c r="M1545" i="30" s="1"/>
  <c r="L1545" i="30"/>
  <c r="O1545" i="30" s="1"/>
  <c r="K1545" i="30"/>
  <c r="N1545" i="30" s="1"/>
  <c r="L1676" i="30"/>
  <c r="O1676" i="30" s="1"/>
  <c r="K1676" i="30"/>
  <c r="N1676" i="30" s="1"/>
  <c r="J1676" i="30"/>
  <c r="M1676" i="30" s="1"/>
  <c r="I1909" i="29"/>
  <c r="J1909" i="29"/>
  <c r="J1791" i="29"/>
  <c r="I1791" i="29"/>
  <c r="H1666" i="30"/>
  <c r="K1836" i="30"/>
  <c r="N1836" i="30" s="1"/>
  <c r="J1836" i="30"/>
  <c r="M1836" i="30" s="1"/>
  <c r="L1836" i="30"/>
  <c r="O1836" i="30" s="1"/>
  <c r="J1254" i="30"/>
  <c r="M1254" i="30" s="1"/>
  <c r="L1254" i="30"/>
  <c r="O1254" i="30" s="1"/>
  <c r="K1254" i="30"/>
  <c r="N1254" i="30" s="1"/>
  <c r="J1316" i="30"/>
  <c r="M1316" i="30" s="1"/>
  <c r="K1316" i="30"/>
  <c r="N1316" i="30" s="1"/>
  <c r="L1316" i="30"/>
  <c r="O1316" i="30" s="1"/>
  <c r="I1374" i="29"/>
  <c r="J1374" i="29"/>
  <c r="J1753" i="29"/>
  <c r="I1753" i="29"/>
  <c r="I1389" i="29"/>
  <c r="J1389" i="29"/>
  <c r="J1160" i="30"/>
  <c r="M1160" i="30" s="1"/>
  <c r="K1160" i="30"/>
  <c r="N1160" i="30" s="1"/>
  <c r="L1160" i="30"/>
  <c r="O1160" i="30" s="1"/>
  <c r="H1128" i="30"/>
  <c r="K1424" i="30"/>
  <c r="N1424" i="30" s="1"/>
  <c r="J1424" i="30"/>
  <c r="M1424" i="30" s="1"/>
  <c r="L1424" i="30"/>
  <c r="O1424" i="30" s="1"/>
  <c r="H1531" i="30"/>
  <c r="K1550" i="30"/>
  <c r="N1550" i="30" s="1"/>
  <c r="L1550" i="30"/>
  <c r="O1550" i="30" s="1"/>
  <c r="J1550" i="30"/>
  <c r="M1550" i="30" s="1"/>
  <c r="I1204" i="29"/>
  <c r="J1204" i="29"/>
  <c r="I1157" i="29"/>
  <c r="J1157" i="29"/>
  <c r="I1537" i="29"/>
  <c r="J1537" i="29"/>
  <c r="I1615" i="29"/>
  <c r="J1615" i="29"/>
  <c r="K1181" i="30"/>
  <c r="N1181" i="30" s="1"/>
  <c r="J1181" i="30"/>
  <c r="M1181" i="30" s="1"/>
  <c r="L1181" i="30"/>
  <c r="O1181" i="30" s="1"/>
  <c r="H1567" i="30"/>
  <c r="H1161" i="30"/>
  <c r="H1558" i="30"/>
  <c r="J1161" i="30"/>
  <c r="M1161" i="30" s="1"/>
  <c r="L1161" i="30"/>
  <c r="O1161" i="30" s="1"/>
  <c r="K1161" i="30"/>
  <c r="N1161" i="30" s="1"/>
  <c r="J1575" i="30"/>
  <c r="M1575" i="30" s="1"/>
  <c r="L1575" i="30"/>
  <c r="O1575" i="30" s="1"/>
  <c r="K1575" i="30"/>
  <c r="N1575" i="30" s="1"/>
  <c r="L1799" i="30"/>
  <c r="O1799" i="30" s="1"/>
  <c r="J1799" i="30"/>
  <c r="M1799" i="30" s="1"/>
  <c r="K1799" i="30"/>
  <c r="N1799" i="30" s="1"/>
  <c r="L1172" i="30"/>
  <c r="O1172" i="30" s="1"/>
  <c r="J1172" i="30"/>
  <c r="M1172" i="30" s="1"/>
  <c r="K1172" i="30"/>
  <c r="N1172" i="30" s="1"/>
  <c r="L1848" i="30"/>
  <c r="O1848" i="30" s="1"/>
  <c r="J1848" i="30"/>
  <c r="M1848" i="30" s="1"/>
  <c r="K1848" i="30"/>
  <c r="N1848" i="30" s="1"/>
  <c r="H1923" i="30"/>
  <c r="J1846" i="29"/>
  <c r="I1846" i="29"/>
  <c r="I1116" i="29"/>
  <c r="J1116" i="29"/>
  <c r="I1345" i="29"/>
  <c r="J1345" i="29"/>
  <c r="J1418" i="30"/>
  <c r="M1418" i="30" s="1"/>
  <c r="K1418" i="30"/>
  <c r="N1418" i="30" s="1"/>
  <c r="L1418" i="30"/>
  <c r="O1418" i="30" s="1"/>
  <c r="H1847" i="30"/>
  <c r="L1916" i="30"/>
  <c r="O1916" i="30" s="1"/>
  <c r="K1916" i="30"/>
  <c r="N1916" i="30" s="1"/>
  <c r="J1916" i="30"/>
  <c r="M1916" i="30" s="1"/>
  <c r="L1374" i="30"/>
  <c r="O1374" i="30" s="1"/>
  <c r="J1374" i="30"/>
  <c r="M1374" i="30" s="1"/>
  <c r="K1374" i="30"/>
  <c r="N1374" i="30" s="1"/>
  <c r="L1395" i="30"/>
  <c r="O1395" i="30" s="1"/>
  <c r="K1395" i="30"/>
  <c r="N1395" i="30" s="1"/>
  <c r="J1395" i="30"/>
  <c r="M1395" i="30" s="1"/>
  <c r="L1759" i="30"/>
  <c r="O1759" i="30" s="1"/>
  <c r="K1759" i="30"/>
  <c r="N1759" i="30" s="1"/>
  <c r="J1759" i="30"/>
  <c r="M1759" i="30" s="1"/>
  <c r="H1266" i="30"/>
  <c r="J1385" i="30"/>
  <c r="M1385" i="30" s="1"/>
  <c r="L1385" i="30"/>
  <c r="O1385" i="30" s="1"/>
  <c r="K1385" i="30"/>
  <c r="N1385" i="30" s="1"/>
  <c r="I1663" i="29"/>
  <c r="J1663" i="29"/>
  <c r="H1124" i="30"/>
  <c r="J1484" i="30"/>
  <c r="M1484" i="30" s="1"/>
  <c r="L1484" i="30"/>
  <c r="O1484" i="30" s="1"/>
  <c r="K1484" i="30"/>
  <c r="N1484" i="30" s="1"/>
  <c r="I1568" i="29"/>
  <c r="J1568" i="29"/>
  <c r="I1925" i="29"/>
  <c r="J1925" i="29"/>
  <c r="H1647" i="30"/>
  <c r="I1565" i="29"/>
  <c r="J1565" i="29"/>
  <c r="I1884" i="29"/>
  <c r="J1884" i="29"/>
  <c r="L1680" i="30"/>
  <c r="O1680" i="30" s="1"/>
  <c r="K1680" i="30"/>
  <c r="N1680" i="30" s="1"/>
  <c r="J1680" i="30"/>
  <c r="M1680" i="30" s="1"/>
  <c r="J1382" i="30"/>
  <c r="M1382" i="30" s="1"/>
  <c r="L1382" i="30"/>
  <c r="O1382" i="30" s="1"/>
  <c r="K1382" i="30"/>
  <c r="N1382" i="30" s="1"/>
  <c r="H1800" i="30"/>
  <c r="I1692" i="29"/>
  <c r="J1692" i="29"/>
  <c r="H1114" i="30"/>
  <c r="L1314" i="30"/>
  <c r="O1314" i="30" s="1"/>
  <c r="K1314" i="30"/>
  <c r="N1314" i="30" s="1"/>
  <c r="J1314" i="30"/>
  <c r="M1314" i="30" s="1"/>
  <c r="I1912" i="29"/>
  <c r="J1912" i="29"/>
  <c r="H1703" i="30"/>
  <c r="I1841" i="29"/>
  <c r="J1841" i="29"/>
  <c r="J1223" i="29"/>
  <c r="I1223" i="29"/>
  <c r="H1397" i="30"/>
  <c r="I1917" i="29"/>
  <c r="J1917" i="29"/>
  <c r="I1906" i="29"/>
  <c r="J1906" i="29"/>
  <c r="L1783" i="30"/>
  <c r="O1783" i="30" s="1"/>
  <c r="K1783" i="30"/>
  <c r="N1783" i="30" s="1"/>
  <c r="J1783" i="30"/>
  <c r="M1783" i="30" s="1"/>
  <c r="K1924" i="30"/>
  <c r="N1924" i="30" s="1"/>
  <c r="J1924" i="30"/>
  <c r="M1924" i="30" s="1"/>
  <c r="L1924" i="30"/>
  <c r="O1924" i="30" s="1"/>
  <c r="H1111" i="30"/>
  <c r="H1209" i="30"/>
  <c r="L1623" i="30"/>
  <c r="O1623" i="30" s="1"/>
  <c r="K1623" i="30"/>
  <c r="N1623" i="30" s="1"/>
  <c r="J1623" i="30"/>
  <c r="M1623" i="30" s="1"/>
  <c r="L1154" i="30"/>
  <c r="O1154" i="30" s="1"/>
  <c r="K1154" i="30"/>
  <c r="N1154" i="30" s="1"/>
  <c r="J1154" i="30"/>
  <c r="M1154" i="30" s="1"/>
  <c r="L1716" i="30"/>
  <c r="O1716" i="30" s="1"/>
  <c r="K1716" i="30"/>
  <c r="N1716" i="30" s="1"/>
  <c r="J1716" i="30"/>
  <c r="M1716" i="30" s="1"/>
  <c r="K1368" i="30"/>
  <c r="N1368" i="30" s="1"/>
  <c r="J1368" i="30"/>
  <c r="M1368" i="30" s="1"/>
  <c r="L1368" i="30"/>
  <c r="O1368" i="30" s="1"/>
  <c r="K1735" i="30"/>
  <c r="N1735" i="30" s="1"/>
  <c r="L1735" i="30"/>
  <c r="O1735" i="30" s="1"/>
  <c r="J1735" i="30"/>
  <c r="M1735" i="30" s="1"/>
  <c r="J1830" i="30"/>
  <c r="M1830" i="30" s="1"/>
  <c r="L1830" i="30"/>
  <c r="O1830" i="30" s="1"/>
  <c r="K1830" i="30"/>
  <c r="N1830" i="30" s="1"/>
  <c r="I1220" i="29"/>
  <c r="J1220" i="29"/>
  <c r="J1580" i="29"/>
  <c r="I1580" i="29"/>
  <c r="I1599" i="29"/>
  <c r="J1599" i="29"/>
  <c r="H1888" i="30"/>
  <c r="H1802" i="30"/>
  <c r="H1251" i="30"/>
  <c r="H1669" i="30"/>
  <c r="H1606" i="30"/>
  <c r="H1674" i="30"/>
  <c r="H1350" i="30"/>
  <c r="H1763" i="30"/>
  <c r="H1852" i="30"/>
  <c r="H1153" i="30"/>
  <c r="H1660" i="30"/>
  <c r="K1193" i="30"/>
  <c r="N1193" i="30" s="1"/>
  <c r="J1193" i="30"/>
  <c r="M1193" i="30" s="1"/>
  <c r="L1193" i="30"/>
  <c r="O1193" i="30" s="1"/>
  <c r="L1243" i="30"/>
  <c r="O1243" i="30" s="1"/>
  <c r="K1243" i="30"/>
  <c r="N1243" i="30" s="1"/>
  <c r="J1243" i="30"/>
  <c r="M1243" i="30" s="1"/>
  <c r="J1697" i="29"/>
  <c r="I1697" i="29"/>
  <c r="O1835" i="29"/>
  <c r="O2207" i="29" s="1"/>
  <c r="M2207" i="29"/>
  <c r="D2219" i="29" s="1"/>
  <c r="L1147" i="30"/>
  <c r="O1147" i="30" s="1"/>
  <c r="J1147" i="30"/>
  <c r="M1147" i="30" s="1"/>
  <c r="K1147" i="30"/>
  <c r="N1147" i="30" s="1"/>
  <c r="L1726" i="30"/>
  <c r="O1726" i="30" s="1"/>
  <c r="K1726" i="30"/>
  <c r="N1726" i="30" s="1"/>
  <c r="J1726" i="30"/>
  <c r="M1726" i="30" s="1"/>
  <c r="K1342" i="30"/>
  <c r="N1342" i="30" s="1"/>
  <c r="L1342" i="30"/>
  <c r="O1342" i="30" s="1"/>
  <c r="J1342" i="30"/>
  <c r="M1342" i="30" s="1"/>
  <c r="L1283" i="30"/>
  <c r="O1283" i="30" s="1"/>
  <c r="K1283" i="30"/>
  <c r="N1283" i="30" s="1"/>
  <c r="J1283" i="30"/>
  <c r="M1283" i="30" s="1"/>
  <c r="H1862" i="30"/>
  <c r="H1653" i="30"/>
  <c r="I1803" i="29"/>
  <c r="J1803" i="29"/>
  <c r="I1110" i="29"/>
  <c r="J1110" i="29"/>
  <c r="I1323" i="29"/>
  <c r="J1323" i="29"/>
  <c r="J1254" i="29"/>
  <c r="I1254" i="29"/>
  <c r="H1565" i="30"/>
  <c r="I1306" i="29"/>
  <c r="J1306" i="29"/>
  <c r="I1237" i="29"/>
  <c r="J1237" i="29"/>
  <c r="J1407" i="29"/>
  <c r="I1407" i="29"/>
  <c r="K1661" i="30"/>
  <c r="N1661" i="30" s="1"/>
  <c r="J1661" i="30"/>
  <c r="M1661" i="30" s="1"/>
  <c r="L1661" i="30"/>
  <c r="O1661" i="30" s="1"/>
  <c r="H1167" i="30"/>
  <c r="H1453" i="30"/>
  <c r="I1544" i="29"/>
  <c r="J1544" i="29"/>
  <c r="K1365" i="30"/>
  <c r="N1365" i="30" s="1"/>
  <c r="J1365" i="30"/>
  <c r="M1365" i="30" s="1"/>
  <c r="L1365" i="30"/>
  <c r="O1365" i="30" s="1"/>
  <c r="H1383" i="30"/>
  <c r="H1207" i="30"/>
  <c r="I1148" i="29"/>
  <c r="J1148" i="29"/>
  <c r="J1343" i="29"/>
  <c r="I1343" i="29"/>
  <c r="I1538" i="29"/>
  <c r="J1538" i="29"/>
  <c r="I1297" i="29"/>
  <c r="J1297" i="29"/>
  <c r="J1506" i="29"/>
  <c r="I1506" i="29"/>
  <c r="I1637" i="29"/>
  <c r="J1637" i="29"/>
  <c r="H1805" i="30"/>
  <c r="H1447" i="30"/>
  <c r="H1753" i="30"/>
  <c r="H1392" i="30"/>
  <c r="H1403" i="30"/>
  <c r="K1470" i="30"/>
  <c r="N1470" i="30" s="1"/>
  <c r="J1470" i="30"/>
  <c r="M1470" i="30" s="1"/>
  <c r="L1470" i="30"/>
  <c r="O1470" i="30" s="1"/>
  <c r="H1491" i="30"/>
  <c r="K1290" i="30"/>
  <c r="N1290" i="30" s="1"/>
  <c r="J1290" i="30"/>
  <c r="M1290" i="30" s="1"/>
  <c r="L1290" i="30"/>
  <c r="O1290" i="30" s="1"/>
  <c r="L1481" i="30"/>
  <c r="O1481" i="30" s="1"/>
  <c r="K1481" i="30"/>
  <c r="N1481" i="30" s="1"/>
  <c r="J1481" i="30"/>
  <c r="M1481" i="30" s="1"/>
  <c r="K1612" i="30"/>
  <c r="N1612" i="30" s="1"/>
  <c r="J1612" i="30"/>
  <c r="M1612" i="30" s="1"/>
  <c r="L1612" i="30"/>
  <c r="O1612" i="30" s="1"/>
  <c r="H1244" i="30"/>
  <c r="L1257" i="30"/>
  <c r="O1257" i="30" s="1"/>
  <c r="K1257" i="30"/>
  <c r="N1257" i="30" s="1"/>
  <c r="J1257" i="30"/>
  <c r="M1257" i="30" s="1"/>
  <c r="I1126" i="29"/>
  <c r="J1126" i="29"/>
  <c r="I1554" i="29"/>
  <c r="J1554" i="29"/>
  <c r="H1451" i="30"/>
  <c r="H1544" i="30"/>
  <c r="I1534" i="29"/>
  <c r="J1534" i="29"/>
  <c r="L1136" i="30"/>
  <c r="O1136" i="30" s="1"/>
  <c r="K1136" i="30"/>
  <c r="N1136" i="30" s="1"/>
  <c r="J1136" i="30"/>
  <c r="M1136" i="30" s="1"/>
  <c r="I1185" i="29"/>
  <c r="J1185" i="29"/>
  <c r="I1499" i="29"/>
  <c r="J1499" i="29"/>
  <c r="I1281" i="29"/>
  <c r="J1281" i="29"/>
  <c r="I1828" i="29"/>
  <c r="J1828" i="29"/>
  <c r="I1821" i="29"/>
  <c r="J1821" i="29"/>
  <c r="J1223" i="30"/>
  <c r="M1223" i="30" s="1"/>
  <c r="L1223" i="30"/>
  <c r="O1223" i="30" s="1"/>
  <c r="K1223" i="30"/>
  <c r="N1223" i="30" s="1"/>
  <c r="J1791" i="30"/>
  <c r="M1791" i="30" s="1"/>
  <c r="L1791" i="30"/>
  <c r="O1791" i="30" s="1"/>
  <c r="K1791" i="30"/>
  <c r="N1791" i="30" s="1"/>
  <c r="L1164" i="30"/>
  <c r="O1164" i="30" s="1"/>
  <c r="K1164" i="30"/>
  <c r="N1164" i="30" s="1"/>
  <c r="J1164" i="30"/>
  <c r="M1164" i="30" s="1"/>
  <c r="H1568" i="30"/>
  <c r="H1694" i="30"/>
  <c r="H1118" i="30"/>
  <c r="I1121" i="29"/>
  <c r="J1121" i="29"/>
  <c r="J1393" i="29"/>
  <c r="I1393" i="29"/>
  <c r="J1404" i="29"/>
  <c r="I1404" i="29"/>
  <c r="I1471" i="29"/>
  <c r="J1471" i="29"/>
  <c r="L1265" i="30"/>
  <c r="O1265" i="30" s="1"/>
  <c r="K1265" i="30"/>
  <c r="N1265" i="30" s="1"/>
  <c r="J1265" i="30"/>
  <c r="M1265" i="30" s="1"/>
  <c r="J1146" i="29"/>
  <c r="I1146" i="29"/>
  <c r="I1147" i="29"/>
  <c r="J1147" i="29"/>
  <c r="I1497" i="29"/>
  <c r="J1497" i="29"/>
  <c r="I1671" i="29"/>
  <c r="J1671" i="29"/>
  <c r="K1371" i="30"/>
  <c r="N1371" i="30" s="1"/>
  <c r="J1371" i="30"/>
  <c r="M1371" i="30" s="1"/>
  <c r="L1371" i="30"/>
  <c r="O1371" i="30" s="1"/>
  <c r="K1405" i="30"/>
  <c r="N1405" i="30" s="1"/>
  <c r="L1405" i="30"/>
  <c r="O1405" i="30" s="1"/>
  <c r="J1405" i="30"/>
  <c r="M1405" i="30" s="1"/>
  <c r="I1649" i="29"/>
  <c r="J1649" i="29"/>
  <c r="I1152" i="29"/>
  <c r="J1152" i="29"/>
  <c r="H1276" i="30"/>
  <c r="K1806" i="30"/>
  <c r="N1806" i="30" s="1"/>
  <c r="J1806" i="30"/>
  <c r="M1806" i="30" s="1"/>
  <c r="L1806" i="30"/>
  <c r="O1806" i="30" s="1"/>
  <c r="H1785" i="30"/>
  <c r="H1372" i="30"/>
  <c r="I1531" i="29"/>
  <c r="J1531" i="29"/>
  <c r="I1137" i="29"/>
  <c r="J1137" i="29"/>
  <c r="J1115" i="29"/>
  <c r="I1115" i="29"/>
  <c r="I1494" i="29"/>
  <c r="J1494" i="29"/>
  <c r="I1406" i="29"/>
  <c r="J1406" i="29"/>
  <c r="J1583" i="30"/>
  <c r="M1583" i="30" s="1"/>
  <c r="L1583" i="30"/>
  <c r="O1583" i="30" s="1"/>
  <c r="K1583" i="30"/>
  <c r="N1583" i="30" s="1"/>
  <c r="J1443" i="30"/>
  <c r="M1443" i="30" s="1"/>
  <c r="L1443" i="30"/>
  <c r="O1443" i="30" s="1"/>
  <c r="K1443" i="30"/>
  <c r="N1443" i="30" s="1"/>
  <c r="H1104" i="30"/>
  <c r="K1910" i="30"/>
  <c r="N1910" i="30" s="1"/>
  <c r="J1910" i="30"/>
  <c r="M1910" i="30" s="1"/>
  <c r="L1910" i="30"/>
  <c r="O1910" i="30" s="1"/>
  <c r="J1435" i="30"/>
  <c r="M1435" i="30" s="1"/>
  <c r="L1435" i="30"/>
  <c r="O1435" i="30" s="1"/>
  <c r="K1435" i="30"/>
  <c r="N1435" i="30" s="1"/>
  <c r="J1454" i="30"/>
  <c r="M1454" i="30" s="1"/>
  <c r="K1454" i="30"/>
  <c r="N1454" i="30" s="1"/>
  <c r="L1454" i="30"/>
  <c r="O1454" i="30" s="1"/>
  <c r="L1106" i="30"/>
  <c r="O1106" i="30" s="1"/>
  <c r="K1106" i="30"/>
  <c r="N1106" i="30" s="1"/>
  <c r="J1106" i="30"/>
  <c r="M1106" i="30" s="1"/>
  <c r="H1214" i="30"/>
  <c r="I1133" i="29"/>
  <c r="J1133" i="29"/>
  <c r="I1453" i="29"/>
  <c r="J1453" i="29"/>
  <c r="J1290" i="29"/>
  <c r="I1290" i="29"/>
  <c r="H1846" i="30"/>
  <c r="J1340" i="29"/>
  <c r="I1340" i="29"/>
  <c r="J1419" i="30"/>
  <c r="M1419" i="30" s="1"/>
  <c r="L1419" i="30"/>
  <c r="O1419" i="30" s="1"/>
  <c r="K1419" i="30"/>
  <c r="N1419" i="30" s="1"/>
  <c r="L1867" i="30"/>
  <c r="O1867" i="30" s="1"/>
  <c r="K1867" i="30"/>
  <c r="N1867" i="30" s="1"/>
  <c r="J1867" i="30"/>
  <c r="M1867" i="30" s="1"/>
  <c r="K1656" i="30"/>
  <c r="N1656" i="30" s="1"/>
  <c r="J1656" i="30"/>
  <c r="M1656" i="30" s="1"/>
  <c r="L1656" i="30"/>
  <c r="O1656" i="30" s="1"/>
  <c r="J1657" i="30"/>
  <c r="M1657" i="30" s="1"/>
  <c r="K1657" i="30"/>
  <c r="N1657" i="30" s="1"/>
  <c r="L1657" i="30"/>
  <c r="O1657" i="30" s="1"/>
  <c r="I1885" i="29"/>
  <c r="J1885" i="29"/>
  <c r="I1436" i="29"/>
  <c r="J1436" i="29"/>
  <c r="I1455" i="29"/>
  <c r="J1455" i="29"/>
  <c r="L1242" i="30"/>
  <c r="O1242" i="30" s="1"/>
  <c r="K1242" i="30"/>
  <c r="N1242" i="30" s="1"/>
  <c r="J1242" i="30"/>
  <c r="M1242" i="30" s="1"/>
  <c r="I1847" i="29"/>
  <c r="J1847" i="29"/>
  <c r="H1256" i="30"/>
  <c r="J1305" i="29"/>
  <c r="I1305" i="29"/>
  <c r="I1352" i="29"/>
  <c r="J1352" i="29"/>
  <c r="I1294" i="29"/>
  <c r="J1294" i="29"/>
  <c r="I1498" i="29"/>
  <c r="J1498" i="29"/>
  <c r="L1190" i="30"/>
  <c r="O1190" i="30" s="1"/>
  <c r="K1190" i="30"/>
  <c r="N1190" i="30" s="1"/>
  <c r="J1190" i="30"/>
  <c r="M1190" i="30" s="1"/>
  <c r="H1585" i="30"/>
  <c r="H1504" i="30"/>
  <c r="H1260" i="30"/>
  <c r="J1361" i="30"/>
  <c r="M1361" i="30" s="1"/>
  <c r="L1361" i="30"/>
  <c r="O1361" i="30" s="1"/>
  <c r="K1361" i="30"/>
  <c r="N1361" i="30" s="1"/>
  <c r="L1492" i="30"/>
  <c r="O1492" i="30" s="1"/>
  <c r="J1492" i="30"/>
  <c r="M1492" i="30" s="1"/>
  <c r="K1492" i="30"/>
  <c r="N1492" i="30" s="1"/>
  <c r="I1289" i="29"/>
  <c r="J1289" i="29"/>
  <c r="J1474" i="29"/>
  <c r="I1474" i="29"/>
  <c r="I1509" i="29"/>
  <c r="J1509" i="29"/>
  <c r="I1878" i="29"/>
  <c r="J1878" i="29"/>
  <c r="H1626" i="30"/>
  <c r="I1387" i="29"/>
  <c r="J1387" i="29"/>
  <c r="I1315" i="29"/>
  <c r="J1315" i="29"/>
  <c r="L1352" i="30"/>
  <c r="O1352" i="30" s="1"/>
  <c r="J1352" i="30"/>
  <c r="M1352" i="30" s="1"/>
  <c r="K1352" i="30"/>
  <c r="N1352" i="30" s="1"/>
  <c r="H1608" i="30"/>
  <c r="L1751" i="30"/>
  <c r="O1751" i="30" s="1"/>
  <c r="K1751" i="30"/>
  <c r="N1751" i="30" s="1"/>
  <c r="J1751" i="30"/>
  <c r="M1751" i="30" s="1"/>
  <c r="I1865" i="29"/>
  <c r="J1865" i="29"/>
  <c r="H1677" i="30"/>
  <c r="L1171" i="30"/>
  <c r="O1171" i="30" s="1"/>
  <c r="K1171" i="30"/>
  <c r="N1171" i="30" s="1"/>
  <c r="J1171" i="30"/>
  <c r="M1171" i="30" s="1"/>
  <c r="L1513" i="30"/>
  <c r="O1513" i="30" s="1"/>
  <c r="J1513" i="30"/>
  <c r="M1513" i="30" s="1"/>
  <c r="K1513" i="30"/>
  <c r="N1513" i="30" s="1"/>
  <c r="L1527" i="30"/>
  <c r="O1527" i="30" s="1"/>
  <c r="J1527" i="30"/>
  <c r="M1527" i="30" s="1"/>
  <c r="K1527" i="30"/>
  <c r="N1527" i="30" s="1"/>
  <c r="I1191" i="29"/>
  <c r="J1191" i="29"/>
  <c r="I1586" i="29"/>
  <c r="J1586" i="29"/>
  <c r="I1163" i="29"/>
  <c r="J1163" i="29"/>
  <c r="I1176" i="29"/>
  <c r="J1176" i="29"/>
  <c r="H1237" i="30"/>
  <c r="I1362" i="29"/>
  <c r="J1362" i="29"/>
  <c r="K1850" i="30"/>
  <c r="N1850" i="30" s="1"/>
  <c r="J1850" i="30"/>
  <c r="M1850" i="30" s="1"/>
  <c r="L1850" i="30"/>
  <c r="O1850" i="30" s="1"/>
  <c r="J1156" i="30"/>
  <c r="M1156" i="30" s="1"/>
  <c r="L1156" i="30"/>
  <c r="O1156" i="30" s="1"/>
  <c r="K1156" i="30"/>
  <c r="N1156" i="30" s="1"/>
  <c r="J1536" i="30"/>
  <c r="M1536" i="30" s="1"/>
  <c r="L1536" i="30"/>
  <c r="O1536" i="30" s="1"/>
  <c r="K1536" i="30"/>
  <c r="N1536" i="30" s="1"/>
  <c r="J1547" i="30"/>
  <c r="M1547" i="30" s="1"/>
  <c r="L1547" i="30"/>
  <c r="O1547" i="30" s="1"/>
  <c r="K1547" i="30"/>
  <c r="N1547" i="30" s="1"/>
  <c r="H1614" i="30"/>
  <c r="H1768" i="30"/>
  <c r="I1326" i="29"/>
  <c r="J1326" i="29"/>
  <c r="H1482" i="30"/>
  <c r="L1326" i="30"/>
  <c r="O1326" i="30" s="1"/>
  <c r="K1326" i="30"/>
  <c r="N1326" i="30" s="1"/>
  <c r="J1326" i="30"/>
  <c r="M1326" i="30" s="1"/>
  <c r="H1625" i="30"/>
  <c r="H1756" i="30"/>
  <c r="H1316" i="30"/>
  <c r="H1663" i="30"/>
  <c r="I1660" i="29"/>
  <c r="J1660" i="29"/>
  <c r="J1138" i="29"/>
  <c r="I1138" i="29"/>
  <c r="J1635" i="30"/>
  <c r="M1635" i="30" s="1"/>
  <c r="L1635" i="30"/>
  <c r="O1635" i="30" s="1"/>
  <c r="K1635" i="30"/>
  <c r="N1635" i="30" s="1"/>
  <c r="H1390" i="30"/>
  <c r="H1294" i="30"/>
  <c r="H1259" i="30"/>
  <c r="H1757" i="30"/>
  <c r="H1160" i="30"/>
  <c r="H1370" i="30"/>
  <c r="J1880" i="29"/>
  <c r="I1880" i="29"/>
  <c r="H1624" i="30"/>
  <c r="I1548" i="29"/>
  <c r="J1548" i="29"/>
  <c r="I1923" i="29"/>
  <c r="J1923" i="29"/>
  <c r="I1412" i="29"/>
  <c r="J1412" i="29"/>
  <c r="I1527" i="29"/>
  <c r="J1527" i="29"/>
  <c r="L1558" i="30"/>
  <c r="O1558" i="30" s="1"/>
  <c r="K1558" i="30"/>
  <c r="N1558" i="30" s="1"/>
  <c r="J1558" i="30"/>
  <c r="M1558" i="30" s="1"/>
  <c r="J1436" i="30"/>
  <c r="M1436" i="30" s="1"/>
  <c r="K1436" i="30"/>
  <c r="N1436" i="30" s="1"/>
  <c r="L1436" i="30"/>
  <c r="O1436" i="30" s="1"/>
  <c r="I1859" i="29"/>
  <c r="J1859" i="29"/>
  <c r="I1311" i="29"/>
  <c r="J1311" i="29"/>
  <c r="I1477" i="29"/>
  <c r="J1477" i="29"/>
  <c r="I1542" i="29"/>
  <c r="J1542" i="29"/>
  <c r="I1829" i="29"/>
  <c r="J1829" i="29"/>
  <c r="K1227" i="30"/>
  <c r="N1227" i="30" s="1"/>
  <c r="J1227" i="30"/>
  <c r="M1227" i="30" s="1"/>
  <c r="L1227" i="30"/>
  <c r="O1227" i="30" s="1"/>
  <c r="J1903" i="30"/>
  <c r="M1903" i="30" s="1"/>
  <c r="L1903" i="30"/>
  <c r="O1903" i="30" s="1"/>
  <c r="K1903" i="30"/>
  <c r="N1903" i="30" s="1"/>
  <c r="L1847" i="30"/>
  <c r="O1847" i="30" s="1"/>
  <c r="J1847" i="30"/>
  <c r="M1847" i="30" s="1"/>
  <c r="K1847" i="30"/>
  <c r="N1847" i="30" s="1"/>
  <c r="J1894" i="30"/>
  <c r="M1894" i="30" s="1"/>
  <c r="L1894" i="30"/>
  <c r="O1894" i="30" s="1"/>
  <c r="K1894" i="30"/>
  <c r="N1894" i="30" s="1"/>
  <c r="K1557" i="30"/>
  <c r="N1557" i="30" s="1"/>
  <c r="L1557" i="30"/>
  <c r="O1557" i="30" s="1"/>
  <c r="J1557" i="30"/>
  <c r="M1557" i="30" s="1"/>
  <c r="I1416" i="29"/>
  <c r="J1416" i="29"/>
  <c r="H1395" i="30"/>
  <c r="H1759" i="30"/>
  <c r="H1804" i="30"/>
  <c r="K1668" i="30"/>
  <c r="N1668" i="30" s="1"/>
  <c r="J1668" i="30"/>
  <c r="M1668" i="30" s="1"/>
  <c r="L1668" i="30"/>
  <c r="O1668" i="30" s="1"/>
  <c r="J1437" i="29"/>
  <c r="I1437" i="29"/>
  <c r="I1689" i="29"/>
  <c r="J1689" i="29"/>
  <c r="H1643" i="30"/>
  <c r="I1525" i="29"/>
  <c r="J1525" i="29"/>
  <c r="I1353" i="29"/>
  <c r="J1353" i="29"/>
  <c r="I1898" i="29"/>
  <c r="J1898" i="29"/>
  <c r="H1252" i="30"/>
  <c r="J1622" i="30"/>
  <c r="M1622" i="30" s="1"/>
  <c r="L1622" i="30"/>
  <c r="O1622" i="30" s="1"/>
  <c r="K1622" i="30"/>
  <c r="N1622" i="30" s="1"/>
  <c r="J1573" i="29"/>
  <c r="I1573" i="29"/>
  <c r="H1603" i="30"/>
  <c r="H1590" i="30"/>
  <c r="L1750" i="30"/>
  <c r="O1750" i="30" s="1"/>
  <c r="K1750" i="30"/>
  <c r="N1750" i="30" s="1"/>
  <c r="J1750" i="30"/>
  <c r="M1750" i="30" s="1"/>
  <c r="J1329" i="29"/>
  <c r="I1329" i="29"/>
  <c r="H1764" i="30"/>
  <c r="K1452" i="30"/>
  <c r="N1452" i="30" s="1"/>
  <c r="J1452" i="30"/>
  <c r="M1452" i="30" s="1"/>
  <c r="L1452" i="30"/>
  <c r="O1452" i="30" s="1"/>
  <c r="K1703" i="30"/>
  <c r="N1703" i="30" s="1"/>
  <c r="J1703" i="30"/>
  <c r="M1703" i="30" s="1"/>
  <c r="L1703" i="30"/>
  <c r="O1703" i="30" s="1"/>
  <c r="H1658" i="30"/>
  <c r="I1916" i="29"/>
  <c r="J1916" i="29"/>
  <c r="J1668" i="29"/>
  <c r="I1668" i="29"/>
  <c r="K1693" i="30"/>
  <c r="N1693" i="30" s="1"/>
  <c r="J1693" i="30"/>
  <c r="M1693" i="30" s="1"/>
  <c r="L1693" i="30"/>
  <c r="O1693" i="30" s="1"/>
  <c r="H1650" i="30"/>
  <c r="L1140" i="30"/>
  <c r="O1140" i="30" s="1"/>
  <c r="K1140" i="30"/>
  <c r="N1140" i="30" s="1"/>
  <c r="J1140" i="30"/>
  <c r="M1140" i="30" s="1"/>
  <c r="J1588" i="30"/>
  <c r="M1588" i="30" s="1"/>
  <c r="L1588" i="30"/>
  <c r="O1588" i="30" s="1"/>
  <c r="K1588" i="30"/>
  <c r="N1588" i="30" s="1"/>
  <c r="H1783" i="30"/>
  <c r="J1267" i="29"/>
  <c r="I1267" i="29"/>
  <c r="H1573" i="30"/>
  <c r="I1196" i="29"/>
  <c r="J1196" i="29"/>
  <c r="K1111" i="30"/>
  <c r="N1111" i="30" s="1"/>
  <c r="J1111" i="30"/>
  <c r="M1111" i="30" s="1"/>
  <c r="L1111" i="30"/>
  <c r="O1111" i="30" s="1"/>
  <c r="L1209" i="30"/>
  <c r="O1209" i="30" s="1"/>
  <c r="K1209" i="30"/>
  <c r="N1209" i="30" s="1"/>
  <c r="J1209" i="30"/>
  <c r="M1209" i="30" s="1"/>
  <c r="H1623" i="30"/>
  <c r="H1830" i="30"/>
  <c r="I1246" i="29"/>
  <c r="J1246" i="29"/>
  <c r="I1440" i="29"/>
  <c r="J1440" i="29"/>
  <c r="I1141" i="29"/>
  <c r="J1141" i="29"/>
  <c r="I1473" i="29"/>
  <c r="J1473" i="29"/>
  <c r="K1888" i="30"/>
  <c r="N1888" i="30" s="1"/>
  <c r="J1888" i="30"/>
  <c r="M1888" i="30" s="1"/>
  <c r="L1888" i="30"/>
  <c r="O1888" i="30" s="1"/>
  <c r="I1738" i="29"/>
  <c r="J1738" i="29"/>
  <c r="J1180" i="30"/>
  <c r="M1180" i="30" s="1"/>
  <c r="L1180" i="30"/>
  <c r="O1180" i="30" s="1"/>
  <c r="K1180" i="30"/>
  <c r="N1180" i="30" s="1"/>
  <c r="H1632" i="30"/>
  <c r="L1643" i="30"/>
  <c r="O1643" i="30" s="1"/>
  <c r="K1643" i="30"/>
  <c r="N1643" i="30" s="1"/>
  <c r="J1643" i="30"/>
  <c r="M1643" i="30" s="1"/>
  <c r="K1710" i="30"/>
  <c r="N1710" i="30" s="1"/>
  <c r="J1710" i="30"/>
  <c r="M1710" i="30" s="1"/>
  <c r="L1710" i="30"/>
  <c r="O1710" i="30" s="1"/>
  <c r="J1674" i="30"/>
  <c r="M1674" i="30" s="1"/>
  <c r="L1674" i="30"/>
  <c r="O1674" i="30" s="1"/>
  <c r="K1674" i="30"/>
  <c r="N1674" i="30" s="1"/>
  <c r="L1350" i="30"/>
  <c r="O1350" i="30" s="1"/>
  <c r="K1350" i="30"/>
  <c r="N1350" i="30" s="1"/>
  <c r="J1350" i="30"/>
  <c r="M1350" i="30" s="1"/>
  <c r="J1763" i="30"/>
  <c r="M1763" i="30" s="1"/>
  <c r="L1763" i="30"/>
  <c r="O1763" i="30" s="1"/>
  <c r="K1763" i="30"/>
  <c r="N1763" i="30" s="1"/>
  <c r="J1852" i="30"/>
  <c r="M1852" i="30" s="1"/>
  <c r="L1852" i="30"/>
  <c r="O1852" i="30" s="1"/>
  <c r="K1852" i="30"/>
  <c r="N1852" i="30" s="1"/>
  <c r="H1193" i="30"/>
  <c r="H1900" i="30"/>
  <c r="I1835" i="29"/>
  <c r="J1835" i="29"/>
  <c r="F2207" i="29"/>
  <c r="H1147" i="30"/>
  <c r="H1871" i="30"/>
  <c r="H1291" i="30"/>
  <c r="H1152" i="30"/>
  <c r="K1520" i="30"/>
  <c r="N1520" i="30" s="1"/>
  <c r="L1520" i="30"/>
  <c r="O1520" i="30" s="1"/>
  <c r="J1520" i="30"/>
  <c r="M1520" i="30" s="1"/>
  <c r="K1627" i="30"/>
  <c r="N1627" i="30" s="1"/>
  <c r="J1627" i="30"/>
  <c r="M1627" i="30" s="1"/>
  <c r="L1627" i="30"/>
  <c r="O1627" i="30" s="1"/>
  <c r="H1646" i="30"/>
  <c r="J1653" i="30"/>
  <c r="M1653" i="30" s="1"/>
  <c r="K1653" i="30"/>
  <c r="N1653" i="30" s="1"/>
  <c r="L1653" i="30"/>
  <c r="O1653" i="30" s="1"/>
  <c r="J1859" i="30"/>
  <c r="M1859" i="30" s="1"/>
  <c r="K1859" i="30"/>
  <c r="N1859" i="30" s="1"/>
  <c r="L1859" i="30"/>
  <c r="O1859" i="30" s="1"/>
  <c r="J1207" i="29"/>
  <c r="I1207" i="29"/>
  <c r="J1737" i="29"/>
  <c r="I1737" i="29"/>
  <c r="I1886" i="29"/>
  <c r="J1886" i="29"/>
  <c r="H1633" i="30"/>
  <c r="K1167" i="30"/>
  <c r="N1167" i="30" s="1"/>
  <c r="L1167" i="30"/>
  <c r="O1167" i="30" s="1"/>
  <c r="J1167" i="30"/>
  <c r="M1167" i="30" s="1"/>
  <c r="L1453" i="30"/>
  <c r="O1453" i="30" s="1"/>
  <c r="K1453" i="30"/>
  <c r="N1453" i="30" s="1"/>
  <c r="J1453" i="30"/>
  <c r="M1453" i="30" s="1"/>
  <c r="L1298" i="30"/>
  <c r="O1298" i="30" s="1"/>
  <c r="K1298" i="30"/>
  <c r="N1298" i="30" s="1"/>
  <c r="J1298" i="30"/>
  <c r="M1298" i="30" s="1"/>
  <c r="H1832" i="30"/>
  <c r="H1365" i="30"/>
  <c r="L1383" i="30"/>
  <c r="O1383" i="30" s="1"/>
  <c r="K1383" i="30"/>
  <c r="N1383" i="30" s="1"/>
  <c r="J1383" i="30"/>
  <c r="M1383" i="30" s="1"/>
  <c r="H1738" i="30"/>
  <c r="H1827" i="30"/>
  <c r="H1820" i="30"/>
  <c r="L1805" i="30"/>
  <c r="O1805" i="30" s="1"/>
  <c r="J1805" i="30"/>
  <c r="M1805" i="30" s="1"/>
  <c r="K1805" i="30"/>
  <c r="N1805" i="30" s="1"/>
  <c r="L1753" i="30"/>
  <c r="O1753" i="30" s="1"/>
  <c r="K1753" i="30"/>
  <c r="N1753" i="30" s="1"/>
  <c r="J1753" i="30"/>
  <c r="M1753" i="30" s="1"/>
  <c r="H1120" i="30"/>
  <c r="K1491" i="30"/>
  <c r="N1491" i="30" s="1"/>
  <c r="J1491" i="30"/>
  <c r="M1491" i="30" s="1"/>
  <c r="L1491" i="30"/>
  <c r="O1491" i="30" s="1"/>
  <c r="L1901" i="30"/>
  <c r="O1901" i="30" s="1"/>
  <c r="K1901" i="30"/>
  <c r="N1901" i="30" s="1"/>
  <c r="J1901" i="30"/>
  <c r="M1901" i="30" s="1"/>
  <c r="L1920" i="30"/>
  <c r="O1920" i="30" s="1"/>
  <c r="J1920" i="30"/>
  <c r="M1920" i="30" s="1"/>
  <c r="K1920" i="30"/>
  <c r="N1920" i="30" s="1"/>
  <c r="H1290" i="30"/>
  <c r="H1481" i="30"/>
  <c r="H1612" i="30"/>
  <c r="L1244" i="30"/>
  <c r="O1244" i="30" s="1"/>
  <c r="J1244" i="30"/>
  <c r="M1244" i="30" s="1"/>
  <c r="K1244" i="30"/>
  <c r="N1244" i="30" s="1"/>
  <c r="L1837" i="30"/>
  <c r="O1837" i="30" s="1"/>
  <c r="K1837" i="30"/>
  <c r="N1837" i="30" s="1"/>
  <c r="J1837" i="30"/>
  <c r="M1837" i="30" s="1"/>
  <c r="J1451" i="30"/>
  <c r="M1451" i="30" s="1"/>
  <c r="K1451" i="30"/>
  <c r="N1451" i="30" s="1"/>
  <c r="L1451" i="30"/>
  <c r="O1451" i="30" s="1"/>
  <c r="I1435" i="29"/>
  <c r="J1435" i="29"/>
  <c r="H1792" i="30"/>
  <c r="H1232" i="30"/>
  <c r="H1125" i="30"/>
  <c r="H1839" i="30"/>
  <c r="J1295" i="30"/>
  <c r="M1295" i="30" s="1"/>
  <c r="L1295" i="30"/>
  <c r="O1295" i="30" s="1"/>
  <c r="K1295" i="30"/>
  <c r="N1295" i="30" s="1"/>
  <c r="H1895" i="30"/>
  <c r="H1791" i="30"/>
  <c r="H1164" i="30"/>
  <c r="L1675" i="30"/>
  <c r="O1675" i="30" s="1"/>
  <c r="K1675" i="30"/>
  <c r="N1675" i="30" s="1"/>
  <c r="J1675" i="30"/>
  <c r="M1675" i="30" s="1"/>
  <c r="J1118" i="30"/>
  <c r="M1118" i="30" s="1"/>
  <c r="K1118" i="30"/>
  <c r="N1118" i="30" s="1"/>
  <c r="L1118" i="30"/>
  <c r="O1118" i="30" s="1"/>
  <c r="I1492" i="29"/>
  <c r="J1492" i="29"/>
  <c r="H1265" i="30"/>
  <c r="H1255" i="30"/>
  <c r="H1371" i="30"/>
  <c r="H1405" i="30"/>
  <c r="H1155" i="30"/>
  <c r="K1276" i="30"/>
  <c r="N1276" i="30" s="1"/>
  <c r="J1276" i="30"/>
  <c r="M1276" i="30" s="1"/>
  <c r="L1276" i="30"/>
  <c r="O1276" i="30" s="1"/>
  <c r="H1806" i="30"/>
  <c r="H1672" i="30"/>
  <c r="L1785" i="30"/>
  <c r="O1785" i="30" s="1"/>
  <c r="J1785" i="30"/>
  <c r="M1785" i="30" s="1"/>
  <c r="K1785" i="30"/>
  <c r="N1785" i="30" s="1"/>
  <c r="L1372" i="30"/>
  <c r="O1372" i="30" s="1"/>
  <c r="J1372" i="30"/>
  <c r="M1372" i="30" s="1"/>
  <c r="K1372" i="30"/>
  <c r="N1372" i="30" s="1"/>
  <c r="H1105" i="30"/>
  <c r="L1907" i="30"/>
  <c r="O1907" i="30" s="1"/>
  <c r="K1907" i="30"/>
  <c r="N1907" i="30" s="1"/>
  <c r="J1907" i="30"/>
  <c r="M1907" i="30" s="1"/>
  <c r="H1420" i="30"/>
  <c r="L1490" i="30"/>
  <c r="O1490" i="30" s="1"/>
  <c r="J1490" i="30"/>
  <c r="M1490" i="30" s="1"/>
  <c r="K1490" i="30"/>
  <c r="N1490" i="30" s="1"/>
  <c r="L1441" i="30"/>
  <c r="O1441" i="30" s="1"/>
  <c r="K1441" i="30"/>
  <c r="N1441" i="30" s="1"/>
  <c r="J1441" i="30"/>
  <c r="M1441" i="30" s="1"/>
  <c r="I1634" i="29"/>
  <c r="J1634" i="29"/>
  <c r="J1341" i="29"/>
  <c r="I1341" i="29"/>
  <c r="J1130" i="30"/>
  <c r="M1130" i="30" s="1"/>
  <c r="K1130" i="30"/>
  <c r="N1130" i="30" s="1"/>
  <c r="L1130" i="30"/>
  <c r="O1130" i="30" s="1"/>
  <c r="L1138" i="30"/>
  <c r="O1138" i="30" s="1"/>
  <c r="K1138" i="30"/>
  <c r="N1138" i="30" s="1"/>
  <c r="J1138" i="30"/>
  <c r="M1138" i="30" s="1"/>
  <c r="H1163" i="30"/>
  <c r="K1506" i="30"/>
  <c r="N1506" i="30" s="1"/>
  <c r="J1506" i="30"/>
  <c r="M1506" i="30" s="1"/>
  <c r="L1506" i="30"/>
  <c r="O1506" i="30" s="1"/>
  <c r="H1443" i="30"/>
  <c r="H1910" i="30"/>
  <c r="H1454" i="30"/>
  <c r="H1788" i="30"/>
  <c r="J1662" i="29"/>
  <c r="I1662" i="29"/>
  <c r="L1514" i="30"/>
  <c r="O1514" i="30" s="1"/>
  <c r="J1514" i="30"/>
  <c r="M1514" i="30" s="1"/>
  <c r="K1514" i="30"/>
  <c r="N1514" i="30" s="1"/>
  <c r="H1533" i="30"/>
  <c r="J1833" i="29"/>
  <c r="I1833" i="29"/>
  <c r="H1351" i="30"/>
  <c r="H1293" i="30"/>
  <c r="H1497" i="30"/>
  <c r="H1628" i="30"/>
  <c r="J1444" i="29"/>
  <c r="I1444" i="29"/>
  <c r="I1105" i="29"/>
  <c r="J1105" i="29"/>
  <c r="J1911" i="29"/>
  <c r="I1911" i="29"/>
  <c r="K1179" i="30"/>
  <c r="N1179" i="30" s="1"/>
  <c r="L1179" i="30"/>
  <c r="O1179" i="30" s="1"/>
  <c r="J1179" i="30"/>
  <c r="M1179" i="30" s="1"/>
  <c r="L1815" i="30"/>
  <c r="O1815" i="30" s="1"/>
  <c r="K1815" i="30"/>
  <c r="N1815" i="30" s="1"/>
  <c r="J1815" i="30"/>
  <c r="M1815" i="30" s="1"/>
  <c r="J1215" i="29"/>
  <c r="I1215" i="29"/>
  <c r="H1216" i="30"/>
  <c r="L1776" i="30"/>
  <c r="O1776" i="30" s="1"/>
  <c r="K1776" i="30"/>
  <c r="N1776" i="30" s="1"/>
  <c r="J1776" i="30"/>
  <c r="M1776" i="30" s="1"/>
  <c r="H1831" i="30"/>
  <c r="H1854" i="30"/>
  <c r="I1134" i="29"/>
  <c r="J1134" i="29"/>
  <c r="H1242" i="30"/>
  <c r="I1629" i="29"/>
  <c r="J1629" i="29"/>
  <c r="L1270" i="30"/>
  <c r="O1270" i="30" s="1"/>
  <c r="K1270" i="30"/>
  <c r="N1270" i="30" s="1"/>
  <c r="J1270" i="30"/>
  <c r="M1270" i="30" s="1"/>
  <c r="J1247" i="30"/>
  <c r="M1247" i="30" s="1"/>
  <c r="L1247" i="30"/>
  <c r="O1247" i="30" s="1"/>
  <c r="K1247" i="30"/>
  <c r="N1247" i="30" s="1"/>
  <c r="K1842" i="30"/>
  <c r="N1842" i="30" s="1"/>
  <c r="J1842" i="30"/>
  <c r="M1842" i="30" s="1"/>
  <c r="L1842" i="30"/>
  <c r="O1842" i="30" s="1"/>
  <c r="I1180" i="29"/>
  <c r="J1180" i="29"/>
  <c r="J1816" i="29"/>
  <c r="I1816" i="29"/>
  <c r="H1352" i="30"/>
  <c r="K1113" i="30"/>
  <c r="N1113" i="30" s="1"/>
  <c r="J1113" i="30"/>
  <c r="M1113" i="30" s="1"/>
  <c r="L1113" i="30"/>
  <c r="O1113" i="30" s="1"/>
  <c r="H1600" i="30"/>
  <c r="J1185" i="30"/>
  <c r="M1185" i="30" s="1"/>
  <c r="K1185" i="30"/>
  <c r="N1185" i="30" s="1"/>
  <c r="L1185" i="30"/>
  <c r="O1185" i="30" s="1"/>
  <c r="H1741" i="30"/>
  <c r="K1446" i="30"/>
  <c r="N1446" i="30" s="1"/>
  <c r="L1446" i="30"/>
  <c r="O1446" i="30" s="1"/>
  <c r="J1446" i="30"/>
  <c r="M1446" i="30" s="1"/>
  <c r="I1555" i="29"/>
  <c r="J1555" i="29"/>
  <c r="I1505" i="29"/>
  <c r="J1505" i="29"/>
  <c r="J1261" i="29"/>
  <c r="I1261" i="29"/>
  <c r="I1493" i="29"/>
  <c r="J1493" i="29"/>
  <c r="H1203" i="30"/>
  <c r="K1879" i="30"/>
  <c r="N1879" i="30" s="1"/>
  <c r="J1879" i="30"/>
  <c r="M1879" i="30" s="1"/>
  <c r="L1879" i="30"/>
  <c r="O1879" i="30" s="1"/>
  <c r="H1850" i="30"/>
  <c r="H1156" i="30"/>
  <c r="H1536" i="30"/>
  <c r="H1547" i="30"/>
  <c r="K1614" i="30"/>
  <c r="N1614" i="30" s="1"/>
  <c r="J1614" i="30"/>
  <c r="M1614" i="30" s="1"/>
  <c r="L1614" i="30"/>
  <c r="O1614" i="30" s="1"/>
  <c r="L1768" i="30"/>
  <c r="O1768" i="30" s="1"/>
  <c r="K1768" i="30"/>
  <c r="N1768" i="30" s="1"/>
  <c r="J1768" i="30"/>
  <c r="M1768" i="30" s="1"/>
  <c r="L1482" i="30"/>
  <c r="O1482" i="30" s="1"/>
  <c r="K1482" i="30"/>
  <c r="N1482" i="30" s="1"/>
  <c r="J1482" i="30"/>
  <c r="M1482" i="30" s="1"/>
  <c r="H1326" i="30"/>
  <c r="L1756" i="30"/>
  <c r="O1756" i="30" s="1"/>
  <c r="K1756" i="30"/>
  <c r="N1756" i="30" s="1"/>
  <c r="J1756" i="30"/>
  <c r="M1756" i="30" s="1"/>
  <c r="J1663" i="30"/>
  <c r="M1663" i="30" s="1"/>
  <c r="L1663" i="30"/>
  <c r="O1663" i="30" s="1"/>
  <c r="K1663" i="30"/>
  <c r="N1663" i="30" s="1"/>
  <c r="J1892" i="29"/>
  <c r="I1892" i="29"/>
  <c r="H1635" i="30"/>
  <c r="L1294" i="30"/>
  <c r="O1294" i="30" s="1"/>
  <c r="J1294" i="30"/>
  <c r="M1294" i="30" s="1"/>
  <c r="K1294" i="30"/>
  <c r="N1294" i="30" s="1"/>
  <c r="L1259" i="30"/>
  <c r="O1259" i="30" s="1"/>
  <c r="J1259" i="30"/>
  <c r="M1259" i="30" s="1"/>
  <c r="K1259" i="30"/>
  <c r="N1259" i="30" s="1"/>
  <c r="J1128" i="30"/>
  <c r="M1128" i="30" s="1"/>
  <c r="L1128" i="30"/>
  <c r="O1128" i="30" s="1"/>
  <c r="K1128" i="30"/>
  <c r="N1128" i="30" s="1"/>
  <c r="H1424" i="30"/>
  <c r="H1873" i="30"/>
  <c r="L1838" i="30"/>
  <c r="O1838" i="30" s="1"/>
  <c r="J1838" i="30"/>
  <c r="M1838" i="30" s="1"/>
  <c r="K1838" i="30"/>
  <c r="N1838" i="30" s="1"/>
  <c r="K1370" i="30"/>
  <c r="N1370" i="30" s="1"/>
  <c r="L1370" i="30"/>
  <c r="O1370" i="30" s="1"/>
  <c r="J1370" i="30"/>
  <c r="M1370" i="30" s="1"/>
  <c r="K1624" i="30"/>
  <c r="N1624" i="30" s="1"/>
  <c r="J1624" i="30"/>
  <c r="M1624" i="30" s="1"/>
  <c r="L1624" i="30"/>
  <c r="O1624" i="30" s="1"/>
  <c r="H1349" i="30"/>
  <c r="L1610" i="30"/>
  <c r="O1610" i="30" s="1"/>
  <c r="K1610" i="30"/>
  <c r="N1610" i="30" s="1"/>
  <c r="J1610" i="30"/>
  <c r="M1610" i="30" s="1"/>
  <c r="I1111" i="29"/>
  <c r="J1111" i="29"/>
  <c r="J1567" i="30"/>
  <c r="M1567" i="30" s="1"/>
  <c r="K1567" i="30"/>
  <c r="N1567" i="30" s="1"/>
  <c r="L1567" i="30"/>
  <c r="O1567" i="30" s="1"/>
  <c r="I1317" i="29"/>
  <c r="J1317" i="29"/>
  <c r="L1402" i="30"/>
  <c r="O1402" i="30" s="1"/>
  <c r="K1402" i="30"/>
  <c r="N1402" i="30" s="1"/>
  <c r="J1402" i="30"/>
  <c r="M1402" i="30" s="1"/>
  <c r="K1353" i="30"/>
  <c r="N1353" i="30" s="1"/>
  <c r="J1353" i="30"/>
  <c r="M1353" i="30" s="1"/>
  <c r="L1353" i="30"/>
  <c r="O1353" i="30" s="1"/>
  <c r="H1641" i="30"/>
  <c r="L1724" i="30"/>
  <c r="O1724" i="30" s="1"/>
  <c r="K1724" i="30"/>
  <c r="N1724" i="30" s="1"/>
  <c r="J1724" i="30"/>
  <c r="M1724" i="30" s="1"/>
  <c r="I1175" i="29"/>
  <c r="J1175" i="29"/>
  <c r="I1188" i="29"/>
  <c r="J1188" i="29"/>
  <c r="J1603" i="29"/>
  <c r="I1603" i="29"/>
  <c r="I1370" i="29"/>
  <c r="J1370" i="29"/>
  <c r="H1868" i="30"/>
  <c r="L1551" i="30"/>
  <c r="O1551" i="30" s="1"/>
  <c r="K1551" i="30"/>
  <c r="N1551" i="30" s="1"/>
  <c r="J1551" i="30"/>
  <c r="M1551" i="30" s="1"/>
  <c r="J1625" i="29"/>
  <c r="I1625" i="29"/>
  <c r="H1168" i="30"/>
  <c r="L1584" i="30"/>
  <c r="O1584" i="30" s="1"/>
  <c r="K1584" i="30"/>
  <c r="N1584" i="30" s="1"/>
  <c r="J1584" i="30"/>
  <c r="M1584" i="30" s="1"/>
  <c r="K1595" i="30"/>
  <c r="N1595" i="30" s="1"/>
  <c r="J1595" i="30"/>
  <c r="M1595" i="30" s="1"/>
  <c r="L1595" i="30"/>
  <c r="O1595" i="30" s="1"/>
  <c r="H1662" i="30"/>
  <c r="L1266" i="30"/>
  <c r="O1266" i="30" s="1"/>
  <c r="J1266" i="30"/>
  <c r="M1266" i="30" s="1"/>
  <c r="K1266" i="30"/>
  <c r="N1266" i="30" s="1"/>
  <c r="J1421" i="30"/>
  <c r="M1421" i="30" s="1"/>
  <c r="L1421" i="30"/>
  <c r="O1421" i="30" s="1"/>
  <c r="K1421" i="30"/>
  <c r="N1421" i="30" s="1"/>
  <c r="J1804" i="30"/>
  <c r="M1804" i="30" s="1"/>
  <c r="L1804" i="30"/>
  <c r="O1804" i="30" s="1"/>
  <c r="K1804" i="30"/>
  <c r="N1804" i="30" s="1"/>
  <c r="H1668" i="30"/>
  <c r="I1419" i="29"/>
  <c r="J1419" i="29"/>
  <c r="I1240" i="29"/>
  <c r="J1240" i="29"/>
  <c r="I1596" i="29"/>
  <c r="J1596" i="29"/>
  <c r="K1818" i="30"/>
  <c r="N1818" i="30" s="1"/>
  <c r="J1818" i="30"/>
  <c r="M1818" i="30" s="1"/>
  <c r="L1818" i="30"/>
  <c r="O1818" i="30" s="1"/>
  <c r="I1195" i="29"/>
  <c r="J1195" i="29"/>
  <c r="I1622" i="29"/>
  <c r="J1622" i="29"/>
  <c r="L1892" i="30"/>
  <c r="O1892" i="30" s="1"/>
  <c r="K1892" i="30"/>
  <c r="N1892" i="30" s="1"/>
  <c r="J1892" i="30"/>
  <c r="M1892" i="30" s="1"/>
  <c r="I1162" i="29"/>
  <c r="J1162" i="29"/>
  <c r="H1284" i="30"/>
  <c r="H1769" i="30"/>
  <c r="L1134" i="30"/>
  <c r="O1134" i="30" s="1"/>
  <c r="J1134" i="30"/>
  <c r="M1134" i="30" s="1"/>
  <c r="K1134" i="30"/>
  <c r="N1134" i="30" s="1"/>
  <c r="H1887" i="30"/>
  <c r="J1282" i="30"/>
  <c r="M1282" i="30" s="1"/>
  <c r="L1282" i="30"/>
  <c r="O1282" i="30" s="1"/>
  <c r="K1282" i="30"/>
  <c r="N1282" i="30" s="1"/>
  <c r="H1770" i="30"/>
  <c r="J1645" i="29"/>
  <c r="I1645" i="29"/>
  <c r="H1535" i="30"/>
  <c r="J1658" i="30"/>
  <c r="M1658" i="30" s="1"/>
  <c r="L1658" i="30"/>
  <c r="O1658" i="30" s="1"/>
  <c r="K1658" i="30"/>
  <c r="N1658" i="30" s="1"/>
  <c r="I1914" i="29"/>
  <c r="J1914" i="29"/>
  <c r="H1693" i="30"/>
  <c r="L1650" i="30"/>
  <c r="O1650" i="30" s="1"/>
  <c r="K1650" i="30"/>
  <c r="N1650" i="30" s="1"/>
  <c r="J1650" i="30"/>
  <c r="M1650" i="30" s="1"/>
  <c r="H1140" i="30"/>
  <c r="H1588" i="30"/>
  <c r="I1228" i="29"/>
  <c r="J1228" i="29"/>
  <c r="K1573" i="30"/>
  <c r="N1573" i="30" s="1"/>
  <c r="L1573" i="30"/>
  <c r="O1573" i="30" s="1"/>
  <c r="J1573" i="30"/>
  <c r="M1573" i="30" s="1"/>
  <c r="H1123" i="30"/>
  <c r="H1197" i="30"/>
  <c r="H1853" i="30"/>
  <c r="H1484" i="30"/>
  <c r="I1539" i="29"/>
  <c r="J1539" i="29"/>
  <c r="I1609" i="29"/>
  <c r="J1609" i="29"/>
  <c r="J1344" i="29"/>
  <c r="I1344" i="29"/>
  <c r="H1892" i="30"/>
  <c r="H1599" i="30"/>
  <c r="H1180" i="30"/>
  <c r="J1632" i="30"/>
  <c r="M1632" i="30" s="1"/>
  <c r="L1632" i="30"/>
  <c r="O1632" i="30" s="1"/>
  <c r="K1632" i="30"/>
  <c r="N1632" i="30" s="1"/>
  <c r="H1710" i="30"/>
  <c r="I1206" i="29"/>
  <c r="J1206" i="29"/>
  <c r="L1153" i="30"/>
  <c r="O1153" i="30" s="1"/>
  <c r="K1153" i="30"/>
  <c r="N1153" i="30" s="1"/>
  <c r="J1153" i="30"/>
  <c r="M1153" i="30" s="1"/>
  <c r="J1887" i="30"/>
  <c r="M1887" i="30" s="1"/>
  <c r="L1887" i="30"/>
  <c r="O1887" i="30" s="1"/>
  <c r="K1887" i="30"/>
  <c r="N1887" i="30" s="1"/>
  <c r="P1835" i="29"/>
  <c r="P2207" i="29" s="1"/>
  <c r="N2207" i="29"/>
  <c r="E2219" i="29" s="1"/>
  <c r="I1155" i="29"/>
  <c r="J1155" i="29"/>
  <c r="I1717" i="29"/>
  <c r="J1717" i="29"/>
  <c r="I1369" i="29"/>
  <c r="J1369" i="29"/>
  <c r="J1736" i="29"/>
  <c r="I1736" i="29"/>
  <c r="L1281" i="30"/>
  <c r="O1281" i="30" s="1"/>
  <c r="K1281" i="30"/>
  <c r="N1281" i="30" s="1"/>
  <c r="J1281" i="30"/>
  <c r="M1281" i="30" s="1"/>
  <c r="H1704" i="30"/>
  <c r="H1355" i="30"/>
  <c r="H1487" i="30"/>
  <c r="L1291" i="30"/>
  <c r="O1291" i="30" s="1"/>
  <c r="J1291" i="30"/>
  <c r="M1291" i="30" s="1"/>
  <c r="K1291" i="30"/>
  <c r="N1291" i="30" s="1"/>
  <c r="J1646" i="30"/>
  <c r="M1646" i="30" s="1"/>
  <c r="K1646" i="30"/>
  <c r="N1646" i="30" s="1"/>
  <c r="L1646" i="30"/>
  <c r="O1646" i="30" s="1"/>
  <c r="I1893" i="29"/>
  <c r="J1893" i="29"/>
  <c r="I1600" i="29"/>
  <c r="J1600" i="29"/>
  <c r="I1181" i="29"/>
  <c r="J1181" i="29"/>
  <c r="J1633" i="29"/>
  <c r="I1633" i="29"/>
  <c r="I1711" i="29"/>
  <c r="J1711" i="29"/>
  <c r="H1859" i="30"/>
  <c r="K1306" i="30"/>
  <c r="N1306" i="30" s="1"/>
  <c r="J1306" i="30"/>
  <c r="M1306" i="30" s="1"/>
  <c r="L1306" i="30"/>
  <c r="O1306" i="30" s="1"/>
  <c r="J1610" i="29"/>
  <c r="I1610" i="29"/>
  <c r="H1298" i="30"/>
  <c r="L1832" i="30"/>
  <c r="O1832" i="30" s="1"/>
  <c r="K1832" i="30"/>
  <c r="N1832" i="30" s="1"/>
  <c r="J1832" i="30"/>
  <c r="M1832" i="30" s="1"/>
  <c r="I1244" i="29"/>
  <c r="J1244" i="29"/>
  <c r="H1280" i="30"/>
  <c r="L1738" i="30"/>
  <c r="O1738" i="30" s="1"/>
  <c r="K1738" i="30"/>
  <c r="N1738" i="30" s="1"/>
  <c r="J1738" i="30"/>
  <c r="M1738" i="30" s="1"/>
  <c r="L1827" i="30"/>
  <c r="O1827" i="30" s="1"/>
  <c r="K1827" i="30"/>
  <c r="N1827" i="30" s="1"/>
  <c r="J1827" i="30"/>
  <c r="M1827" i="30" s="1"/>
  <c r="J1820" i="30"/>
  <c r="M1820" i="30" s="1"/>
  <c r="L1820" i="30"/>
  <c r="O1820" i="30" s="1"/>
  <c r="K1820" i="30"/>
  <c r="N1820" i="30" s="1"/>
  <c r="I1864" i="29"/>
  <c r="J1864" i="29"/>
  <c r="I1282" i="29"/>
  <c r="J1282" i="29"/>
  <c r="I1863" i="29"/>
  <c r="J1863" i="29"/>
  <c r="I1774" i="29"/>
  <c r="J1774" i="29"/>
  <c r="J1447" i="30"/>
  <c r="M1447" i="30" s="1"/>
  <c r="L1447" i="30"/>
  <c r="O1447" i="30" s="1"/>
  <c r="K1447" i="30"/>
  <c r="N1447" i="30" s="1"/>
  <c r="L1192" i="30"/>
  <c r="O1192" i="30" s="1"/>
  <c r="J1192" i="30"/>
  <c r="M1192" i="30" s="1"/>
  <c r="K1192" i="30"/>
  <c r="N1192" i="30" s="1"/>
  <c r="H1680" i="30"/>
  <c r="H1691" i="30"/>
  <c r="H1758" i="30"/>
  <c r="H1901" i="30"/>
  <c r="H1920" i="30"/>
  <c r="J1449" i="30"/>
  <c r="M1449" i="30" s="1"/>
  <c r="L1449" i="30"/>
  <c r="O1449" i="30" s="1"/>
  <c r="K1449" i="30"/>
  <c r="N1449" i="30" s="1"/>
  <c r="H1837" i="30"/>
  <c r="H1581" i="30"/>
  <c r="L1792" i="30"/>
  <c r="O1792" i="30" s="1"/>
  <c r="K1792" i="30"/>
  <c r="N1792" i="30" s="1"/>
  <c r="J1792" i="30"/>
  <c r="M1792" i="30" s="1"/>
  <c r="I1394" i="29"/>
  <c r="J1394" i="29"/>
  <c r="K1213" i="30"/>
  <c r="N1213" i="30" s="1"/>
  <c r="L1213" i="30"/>
  <c r="O1213" i="30" s="1"/>
  <c r="J1213" i="30"/>
  <c r="M1213" i="30" s="1"/>
  <c r="J1476" i="29"/>
  <c r="I1476" i="29"/>
  <c r="L1232" i="30"/>
  <c r="O1232" i="30" s="1"/>
  <c r="K1232" i="30"/>
  <c r="N1232" i="30" s="1"/>
  <c r="J1232" i="30"/>
  <c r="M1232" i="30" s="1"/>
  <c r="L1125" i="30"/>
  <c r="O1125" i="30" s="1"/>
  <c r="J1125" i="30"/>
  <c r="M1125" i="30" s="1"/>
  <c r="K1125" i="30"/>
  <c r="N1125" i="30" s="1"/>
  <c r="L1839" i="30"/>
  <c r="O1839" i="30" s="1"/>
  <c r="K1839" i="30"/>
  <c r="N1839" i="30" s="1"/>
  <c r="J1839" i="30"/>
  <c r="M1839" i="30" s="1"/>
  <c r="H1295" i="30"/>
  <c r="K1568" i="30"/>
  <c r="N1568" i="30" s="1"/>
  <c r="L1568" i="30"/>
  <c r="O1568" i="30" s="1"/>
  <c r="J1568" i="30"/>
  <c r="M1568" i="30" s="1"/>
  <c r="H1675" i="30"/>
  <c r="I1385" i="29"/>
  <c r="J1385" i="29"/>
  <c r="J1278" i="29"/>
  <c r="I1278" i="29"/>
  <c r="I1785" i="29"/>
  <c r="J1785" i="29"/>
  <c r="I1910" i="29"/>
  <c r="J1910" i="29"/>
  <c r="J1255" i="30"/>
  <c r="M1255" i="30" s="1"/>
  <c r="L1255" i="30"/>
  <c r="O1255" i="30" s="1"/>
  <c r="K1255" i="30"/>
  <c r="N1255" i="30" s="1"/>
  <c r="I1857" i="29"/>
  <c r="J1857" i="29"/>
  <c r="K1155" i="30"/>
  <c r="N1155" i="30" s="1"/>
  <c r="L1155" i="30"/>
  <c r="O1155" i="30" s="1"/>
  <c r="J1155" i="30"/>
  <c r="M1155" i="30" s="1"/>
  <c r="I1274" i="29"/>
  <c r="J1274" i="29"/>
  <c r="J1560" i="29"/>
  <c r="I1560" i="29"/>
  <c r="K1105" i="30"/>
  <c r="N1105" i="30" s="1"/>
  <c r="L1105" i="30"/>
  <c r="O1105" i="30" s="1"/>
  <c r="J1105" i="30"/>
  <c r="M1105" i="30" s="1"/>
  <c r="H1907" i="30"/>
  <c r="H1490" i="30"/>
  <c r="I1720" i="29"/>
  <c r="J1720" i="29"/>
  <c r="J1333" i="30"/>
  <c r="M1333" i="30" s="1"/>
  <c r="L1333" i="30"/>
  <c r="O1333" i="30" s="1"/>
  <c r="K1333" i="30"/>
  <c r="N1333" i="30" s="1"/>
  <c r="J1639" i="29"/>
  <c r="I1639" i="29"/>
  <c r="H1130" i="30"/>
  <c r="H1477" i="30"/>
  <c r="H1138" i="30"/>
  <c r="J1163" i="30"/>
  <c r="M1163" i="30" s="1"/>
  <c r="K1163" i="30"/>
  <c r="N1163" i="30" s="1"/>
  <c r="L1163" i="30"/>
  <c r="O1163" i="30" s="1"/>
  <c r="H1506" i="30"/>
  <c r="K1104" i="30"/>
  <c r="N1104" i="30" s="1"/>
  <c r="J1104" i="30"/>
  <c r="M1104" i="30" s="1"/>
  <c r="L1104" i="30"/>
  <c r="O1104" i="30" s="1"/>
  <c r="H1435" i="30"/>
  <c r="I1915" i="29"/>
  <c r="J1915" i="29"/>
  <c r="J1788" i="30"/>
  <c r="M1788" i="30" s="1"/>
  <c r="K1788" i="30"/>
  <c r="N1788" i="30" s="1"/>
  <c r="L1788" i="30"/>
  <c r="O1788" i="30" s="1"/>
  <c r="I1205" i="29"/>
  <c r="J1205" i="29"/>
  <c r="J1729" i="29"/>
  <c r="I1729" i="29"/>
  <c r="I1454" i="29"/>
  <c r="J1454" i="29"/>
  <c r="I1807" i="29"/>
  <c r="J1807" i="29"/>
  <c r="H1514" i="30"/>
  <c r="K1533" i="30"/>
  <c r="N1533" i="30" s="1"/>
  <c r="J1533" i="30"/>
  <c r="M1533" i="30" s="1"/>
  <c r="L1533" i="30"/>
  <c r="O1533" i="30" s="1"/>
  <c r="I1303" i="29"/>
  <c r="J1303" i="29"/>
  <c r="J1530" i="29"/>
  <c r="I1530" i="29"/>
  <c r="I1661" i="29"/>
  <c r="J1661" i="29"/>
  <c r="J1846" i="30"/>
  <c r="M1846" i="30" s="1"/>
  <c r="K1846" i="30"/>
  <c r="N1846" i="30" s="1"/>
  <c r="L1846" i="30"/>
  <c r="O1846" i="30" s="1"/>
  <c r="J1274" i="30"/>
  <c r="M1274" i="30" s="1"/>
  <c r="L1274" i="30"/>
  <c r="O1274" i="30" s="1"/>
  <c r="K1274" i="30"/>
  <c r="N1274" i="30" s="1"/>
  <c r="H1774" i="30"/>
  <c r="H1479" i="30"/>
  <c r="J1293" i="30"/>
  <c r="M1293" i="30" s="1"/>
  <c r="L1293" i="30"/>
  <c r="O1293" i="30" s="1"/>
  <c r="K1293" i="30"/>
  <c r="N1293" i="30" s="1"/>
  <c r="J1497" i="30"/>
  <c r="M1497" i="30" s="1"/>
  <c r="L1497" i="30"/>
  <c r="O1497" i="30" s="1"/>
  <c r="K1497" i="30"/>
  <c r="N1497" i="30" s="1"/>
  <c r="K1628" i="30"/>
  <c r="N1628" i="30" s="1"/>
  <c r="L1628" i="30"/>
  <c r="O1628" i="30" s="1"/>
  <c r="J1628" i="30"/>
  <c r="M1628" i="30" s="1"/>
  <c r="I1478" i="29"/>
  <c r="J1478" i="29"/>
  <c r="J1164" i="29"/>
  <c r="I1164" i="29"/>
  <c r="H1815" i="30"/>
  <c r="L1216" i="30"/>
  <c r="O1216" i="30" s="1"/>
  <c r="K1216" i="30"/>
  <c r="N1216" i="30" s="1"/>
  <c r="J1216" i="30"/>
  <c r="M1216" i="30" s="1"/>
  <c r="H1776" i="30"/>
  <c r="L1831" i="30"/>
  <c r="O1831" i="30" s="1"/>
  <c r="K1831" i="30"/>
  <c r="N1831" i="30" s="1"/>
  <c r="J1831" i="30"/>
  <c r="M1831" i="30" s="1"/>
  <c r="L1854" i="30"/>
  <c r="O1854" i="30" s="1"/>
  <c r="J1854" i="30"/>
  <c r="M1854" i="30" s="1"/>
  <c r="K1854" i="30"/>
  <c r="N1854" i="30" s="1"/>
  <c r="L1256" i="30"/>
  <c r="O1256" i="30" s="1"/>
  <c r="K1256" i="30"/>
  <c r="N1256" i="30" s="1"/>
  <c r="J1256" i="30"/>
  <c r="M1256" i="30" s="1"/>
  <c r="J1695" i="30"/>
  <c r="M1695" i="30" s="1"/>
  <c r="L1695" i="30"/>
  <c r="O1695" i="30" s="1"/>
  <c r="K1695" i="30"/>
  <c r="N1695" i="30" s="1"/>
  <c r="I1420" i="29"/>
  <c r="J1420" i="29"/>
  <c r="H1190" i="30"/>
  <c r="H1812" i="30"/>
  <c r="H1270" i="30"/>
  <c r="H1247" i="30"/>
  <c r="H1842" i="30"/>
  <c r="J1238" i="30"/>
  <c r="M1238" i="30" s="1"/>
  <c r="L1238" i="30"/>
  <c r="O1238" i="30" s="1"/>
  <c r="K1238" i="30"/>
  <c r="N1238" i="30" s="1"/>
  <c r="H1889" i="30"/>
  <c r="K1332" i="30"/>
  <c r="N1332" i="30" s="1"/>
  <c r="J1332" i="30"/>
  <c r="M1332" i="30" s="1"/>
  <c r="L1332" i="30"/>
  <c r="O1332" i="30" s="1"/>
  <c r="H1645" i="30"/>
  <c r="J1780" i="30"/>
  <c r="M1780" i="30" s="1"/>
  <c r="K1780" i="30"/>
  <c r="N1780" i="30" s="1"/>
  <c r="L1780" i="30"/>
  <c r="O1780" i="30" s="1"/>
  <c r="I1797" i="29"/>
  <c r="J1797" i="29"/>
  <c r="K1367" i="30"/>
  <c r="N1367" i="30" s="1"/>
  <c r="J1367" i="30"/>
  <c r="M1367" i="30" s="1"/>
  <c r="L1367" i="30"/>
  <c r="O1367" i="30" s="1"/>
  <c r="I1479" i="29"/>
  <c r="J1479" i="29"/>
  <c r="H1534" i="30"/>
  <c r="H1199" i="30"/>
  <c r="H1219" i="30"/>
  <c r="J1457" i="30"/>
  <c r="M1457" i="30" s="1"/>
  <c r="K1457" i="30"/>
  <c r="N1457" i="30" s="1"/>
  <c r="L1457" i="30"/>
  <c r="O1457" i="30" s="1"/>
  <c r="I1241" i="29"/>
  <c r="J1241" i="29"/>
  <c r="I1460" i="29"/>
  <c r="J1460" i="29"/>
  <c r="L1826" i="30"/>
  <c r="O1826" i="30" s="1"/>
  <c r="K1826" i="30"/>
  <c r="N1826" i="30" s="1"/>
  <c r="J1826" i="30"/>
  <c r="M1826" i="30" s="1"/>
  <c r="J1779" i="30"/>
  <c r="M1779" i="30" s="1"/>
  <c r="L1779" i="30"/>
  <c r="O1779" i="30" s="1"/>
  <c r="K1779" i="30"/>
  <c r="N1779" i="30" s="1"/>
  <c r="K1811" i="30"/>
  <c r="N1811" i="30" s="1"/>
  <c r="J1811" i="30"/>
  <c r="M1811" i="30" s="1"/>
  <c r="L1811" i="30"/>
  <c r="O1811" i="30" s="1"/>
  <c r="H1185" i="30"/>
  <c r="J1741" i="30"/>
  <c r="M1741" i="30" s="1"/>
  <c r="L1741" i="30"/>
  <c r="O1741" i="30" s="1"/>
  <c r="K1741" i="30"/>
  <c r="N1741" i="30" s="1"/>
  <c r="H1446" i="30"/>
  <c r="L1237" i="30"/>
  <c r="O1237" i="30" s="1"/>
  <c r="K1237" i="30"/>
  <c r="N1237" i="30" s="1"/>
  <c r="J1237" i="30"/>
  <c r="M1237" i="30" s="1"/>
  <c r="J1912" i="30"/>
  <c r="M1912" i="30" s="1"/>
  <c r="L1912" i="30"/>
  <c r="O1912" i="30" s="1"/>
  <c r="K1912" i="30"/>
  <c r="N1912" i="30" s="1"/>
  <c r="J1203" i="30"/>
  <c r="M1203" i="30" s="1"/>
  <c r="L1203" i="30"/>
  <c r="O1203" i="30" s="1"/>
  <c r="K1203" i="30"/>
  <c r="N1203" i="30" s="1"/>
  <c r="I1286" i="29"/>
  <c r="J1286" i="29"/>
  <c r="K1625" i="30"/>
  <c r="N1625" i="30" s="1"/>
  <c r="L1625" i="30"/>
  <c r="O1625" i="30" s="1"/>
  <c r="J1625" i="30"/>
  <c r="M1625" i="30" s="1"/>
  <c r="I1827" i="29"/>
  <c r="J1827" i="29"/>
  <c r="H1515" i="30"/>
  <c r="J1635" i="29"/>
  <c r="I1635" i="29"/>
  <c r="I1318" i="29"/>
  <c r="J1318" i="29"/>
  <c r="I1546" i="29"/>
  <c r="J1546" i="29"/>
  <c r="L1390" i="30"/>
  <c r="O1390" i="30" s="1"/>
  <c r="J1390" i="30"/>
  <c r="M1390" i="30" s="1"/>
  <c r="K1390" i="30"/>
  <c r="N1390" i="30" s="1"/>
  <c r="K1757" i="30"/>
  <c r="N1757" i="30" s="1"/>
  <c r="J1757" i="30"/>
  <c r="M1757" i="30" s="1"/>
  <c r="L1757" i="30"/>
  <c r="O1757" i="30" s="1"/>
  <c r="L1148" i="30"/>
  <c r="O1148" i="30" s="1"/>
  <c r="K1148" i="30"/>
  <c r="N1148" i="30" s="1"/>
  <c r="J1148" i="30"/>
  <c r="M1148" i="30" s="1"/>
  <c r="K1200" i="30"/>
  <c r="N1200" i="30" s="1"/>
  <c r="L1200" i="30"/>
  <c r="O1200" i="30" s="1"/>
  <c r="J1200" i="30"/>
  <c r="M1200" i="30" s="1"/>
  <c r="H1712" i="30"/>
  <c r="L1873" i="30"/>
  <c r="O1873" i="30" s="1"/>
  <c r="K1873" i="30"/>
  <c r="N1873" i="30" s="1"/>
  <c r="J1873" i="30"/>
  <c r="M1873" i="30" s="1"/>
  <c r="H1838" i="30"/>
  <c r="I1913" i="29"/>
  <c r="J1913" i="29"/>
  <c r="I1229" i="29"/>
  <c r="J1229" i="29"/>
  <c r="J1882" i="29"/>
  <c r="I1882" i="29"/>
  <c r="I1769" i="29"/>
  <c r="J1769" i="29"/>
  <c r="L1349" i="30"/>
  <c r="O1349" i="30" s="1"/>
  <c r="K1349" i="30"/>
  <c r="N1349" i="30" s="1"/>
  <c r="J1349" i="30"/>
  <c r="M1349" i="30" s="1"/>
  <c r="H1610" i="30"/>
  <c r="J1876" i="29"/>
  <c r="I1876" i="29"/>
  <c r="H1682" i="30"/>
  <c r="H1402" i="30"/>
  <c r="L1159" i="30"/>
  <c r="O1159" i="30" s="1"/>
  <c r="K1159" i="30"/>
  <c r="N1159" i="30" s="1"/>
  <c r="J1159" i="30"/>
  <c r="M1159" i="30" s="1"/>
  <c r="H1353" i="30"/>
  <c r="K1641" i="30"/>
  <c r="N1641" i="30" s="1"/>
  <c r="J1641" i="30"/>
  <c r="M1641" i="30" s="1"/>
  <c r="L1641" i="30"/>
  <c r="O1641" i="30" s="1"/>
  <c r="H1724" i="30"/>
  <c r="J1287" i="29"/>
  <c r="I1287" i="29"/>
  <c r="J1796" i="29"/>
  <c r="I1796" i="29"/>
  <c r="I1129" i="29"/>
  <c r="J1129" i="29"/>
  <c r="I1425" i="29"/>
  <c r="J1425" i="29"/>
  <c r="I1551" i="29"/>
  <c r="J1551" i="29"/>
  <c r="H1551" i="30"/>
  <c r="L1168" i="30"/>
  <c r="O1168" i="30" s="1"/>
  <c r="K1168" i="30"/>
  <c r="N1168" i="30" s="1"/>
  <c r="J1168" i="30"/>
  <c r="M1168" i="30" s="1"/>
  <c r="H1584" i="30"/>
  <c r="H1595" i="30"/>
  <c r="K1662" i="30"/>
  <c r="N1662" i="30" s="1"/>
  <c r="J1662" i="30"/>
  <c r="M1662" i="30" s="1"/>
  <c r="L1662" i="30"/>
  <c r="O1662" i="30" s="1"/>
  <c r="I1182" i="29"/>
  <c r="J1182" i="29"/>
  <c r="H1578" i="30"/>
  <c r="H1338" i="30"/>
  <c r="H1421" i="30"/>
  <c r="H1818" i="30"/>
  <c r="L1833" i="5"/>
  <c r="L1795" i="5"/>
  <c r="K1817" i="5"/>
  <c r="L1811" i="5"/>
  <c r="K1811" i="5"/>
  <c r="K1787" i="5"/>
  <c r="H1172" i="5"/>
  <c r="H1308" i="5"/>
  <c r="H1216" i="5"/>
  <c r="H1803" i="5"/>
  <c r="H1406" i="5"/>
  <c r="H1410" i="5"/>
  <c r="H1780" i="5"/>
  <c r="H1772" i="5"/>
  <c r="H1488" i="5"/>
  <c r="H1157" i="5"/>
  <c r="H1525" i="5"/>
  <c r="H1789" i="5"/>
  <c r="H1476" i="5"/>
  <c r="H1867" i="5"/>
  <c r="H1707" i="5"/>
  <c r="H1407" i="5"/>
  <c r="H1904" i="5"/>
  <c r="H1485" i="5"/>
  <c r="H1492" i="5"/>
  <c r="H1354" i="5"/>
  <c r="H1245" i="5"/>
  <c r="H1680" i="5"/>
  <c r="H1154" i="5"/>
  <c r="H1103" i="5"/>
  <c r="H1311" i="5"/>
  <c r="H1681" i="5"/>
  <c r="H1208" i="5"/>
  <c r="K1791" i="5"/>
  <c r="L1791" i="5"/>
  <c r="L1787" i="5"/>
  <c r="H1218" i="5"/>
  <c r="H1445" i="5"/>
  <c r="H1674" i="5"/>
  <c r="H1413" i="5"/>
  <c r="H1181" i="5"/>
  <c r="H1862" i="5"/>
  <c r="H1818" i="5"/>
  <c r="H1809" i="5"/>
  <c r="H1136" i="5"/>
  <c r="H1863" i="5"/>
  <c r="H1349" i="5"/>
  <c r="H1581" i="5"/>
  <c r="H1270" i="5"/>
  <c r="H1386" i="5"/>
  <c r="H1752" i="5"/>
  <c r="H1735" i="5"/>
  <c r="H1184" i="5"/>
  <c r="H1452" i="5"/>
  <c r="H1257" i="5"/>
  <c r="H1171" i="5"/>
  <c r="H1511" i="5"/>
  <c r="H1323" i="5"/>
  <c r="H1515" i="5"/>
  <c r="H1361" i="5"/>
  <c r="H1156" i="5"/>
  <c r="H1486" i="5"/>
  <c r="H1342" i="5"/>
  <c r="H1231" i="5"/>
  <c r="H1547" i="5"/>
  <c r="H1116" i="5"/>
  <c r="H1526" i="5"/>
  <c r="H1411" i="5"/>
  <c r="H1844" i="5"/>
  <c r="H1490" i="5"/>
  <c r="H1250" i="5"/>
  <c r="H1408" i="5"/>
  <c r="H1127" i="5"/>
  <c r="H1670" i="5"/>
  <c r="H1836" i="5"/>
  <c r="H1292" i="5"/>
  <c r="H1698" i="5"/>
  <c r="H1601" i="5"/>
  <c r="H1552" i="5"/>
  <c r="H1146" i="5"/>
  <c r="H1229" i="5"/>
  <c r="H1589" i="5"/>
  <c r="H1303" i="5"/>
  <c r="H1529" i="5"/>
  <c r="H1200" i="5"/>
  <c r="H1137" i="5"/>
  <c r="H1866" i="5"/>
  <c r="H1477" i="5"/>
  <c r="H1871" i="5"/>
  <c r="H1211" i="5"/>
  <c r="H1782" i="5"/>
  <c r="H1499" i="5"/>
  <c r="H1848" i="5"/>
  <c r="H1341" i="5"/>
  <c r="H1453" i="5"/>
  <c r="H1262" i="5"/>
  <c r="H1901" i="5"/>
  <c r="H1139" i="5"/>
  <c r="H1822" i="5"/>
  <c r="H1304" i="5"/>
  <c r="H1403" i="5"/>
  <c r="H1517" i="5"/>
  <c r="H1266" i="5"/>
  <c r="H1388" i="5"/>
  <c r="H1253" i="5"/>
  <c r="H1768" i="5"/>
  <c r="H1910" i="5"/>
  <c r="H1385" i="5"/>
  <c r="H1447" i="5"/>
  <c r="H1757" i="5"/>
  <c r="H1227" i="5"/>
  <c r="H1462" i="5"/>
  <c r="H1465" i="5"/>
  <c r="H1268" i="5"/>
  <c r="H1693" i="5"/>
  <c r="H1400" i="5"/>
  <c r="H1767" i="5"/>
  <c r="H1329" i="5"/>
  <c r="H1672" i="5"/>
  <c r="H1435" i="5"/>
  <c r="H1112" i="5"/>
  <c r="H1777" i="5"/>
  <c r="H1537" i="5"/>
  <c r="H1562" i="5"/>
  <c r="H1133" i="5"/>
  <c r="H1612" i="5"/>
  <c r="H1355" i="5"/>
  <c r="H1868" i="5"/>
  <c r="H1832" i="5"/>
  <c r="H1325" i="5"/>
  <c r="H1474" i="5"/>
  <c r="H1917" i="5"/>
  <c r="H1371" i="5"/>
  <c r="H1838" i="5"/>
  <c r="H1318" i="5"/>
  <c r="H1829" i="5"/>
  <c r="H1714" i="5"/>
  <c r="H1870" i="5"/>
  <c r="H1391" i="5"/>
  <c r="H1299" i="5"/>
  <c r="H1237" i="5"/>
  <c r="H1860" i="5"/>
  <c r="H1319" i="5"/>
  <c r="H1123" i="5"/>
  <c r="H1196" i="5"/>
  <c r="H1726" i="5"/>
  <c r="H1560" i="5"/>
  <c r="H1718" i="5"/>
  <c r="H1500" i="5"/>
  <c r="H1399" i="5"/>
  <c r="H1824" i="5"/>
  <c r="H1814" i="5"/>
  <c r="H1312" i="5"/>
  <c r="H1470" i="5"/>
  <c r="H1345" i="5"/>
  <c r="H1706" i="5"/>
  <c r="H1166" i="5"/>
  <c r="H1426" i="5"/>
  <c r="H1288" i="5"/>
  <c r="H1233" i="5"/>
  <c r="H1847" i="5"/>
  <c r="H1865" i="5"/>
  <c r="H1142" i="5"/>
  <c r="H1667" i="5"/>
  <c r="H1207" i="5"/>
  <c r="H1467" i="5"/>
  <c r="H1501" i="5"/>
  <c r="H1359" i="5"/>
  <c r="H1913" i="5"/>
  <c r="H1340" i="5"/>
  <c r="H1144" i="5"/>
  <c r="H1907" i="5"/>
  <c r="H1126" i="5"/>
  <c r="H1213" i="5"/>
  <c r="H1611" i="5"/>
  <c r="H1337" i="5"/>
  <c r="H1104" i="5"/>
  <c r="H1448" i="5"/>
  <c r="H1643" i="5"/>
  <c r="H1198" i="5"/>
  <c r="H1749" i="5"/>
  <c r="H1259" i="5"/>
  <c r="H1459" i="5"/>
  <c r="H1320" i="5"/>
  <c r="H1375" i="5"/>
  <c r="H1598" i="5"/>
  <c r="H1124" i="5"/>
  <c r="H1536" i="5"/>
  <c r="H1530" i="5"/>
  <c r="H1522" i="5"/>
  <c r="H1627" i="5"/>
  <c r="H1285" i="5"/>
  <c r="H1660" i="5"/>
  <c r="H1900" i="5"/>
  <c r="H1603" i="5"/>
  <c r="H1431" i="5"/>
  <c r="H1178" i="5"/>
  <c r="H1489" i="5"/>
  <c r="H1239" i="5"/>
  <c r="H1618" i="5"/>
  <c r="H1300" i="5"/>
  <c r="H1555" i="5"/>
  <c r="H1376" i="5"/>
  <c r="H1646" i="5"/>
  <c r="H1528" i="5"/>
  <c r="H1456" i="5"/>
  <c r="H1514" i="5"/>
  <c r="H1265" i="5"/>
  <c r="H1651" i="5"/>
  <c r="H1350" i="5"/>
  <c r="H1443" i="5"/>
  <c r="H1758" i="5"/>
  <c r="H1190" i="5"/>
  <c r="H1641" i="5"/>
  <c r="H1187" i="5"/>
  <c r="H1561" i="5"/>
  <c r="H1248" i="5"/>
  <c r="H1380" i="5"/>
  <c r="H1702" i="5"/>
  <c r="H1422" i="5"/>
  <c r="H1918" i="5"/>
  <c r="H1591" i="5"/>
  <c r="H1519" i="5"/>
  <c r="H1885" i="5"/>
  <c r="H1277" i="5"/>
  <c r="H1532" i="5"/>
  <c r="H1405" i="5"/>
  <c r="H1351" i="5"/>
  <c r="H1850" i="5"/>
  <c r="H1479" i="5"/>
  <c r="H1163" i="5"/>
  <c r="H1691" i="5"/>
  <c r="H1228" i="5"/>
  <c r="H1602" i="5"/>
  <c r="H1389" i="5"/>
  <c r="H1645" i="5"/>
  <c r="H1518" i="5"/>
  <c r="H1374" i="5"/>
  <c r="H1576" i="5"/>
  <c r="H1189" i="5"/>
  <c r="H1657" i="5"/>
  <c r="H1278" i="5"/>
  <c r="H1580" i="5"/>
  <c r="H1331" i="5"/>
  <c r="H1503" i="5"/>
  <c r="H1654" i="5"/>
  <c r="H1382" i="5"/>
  <c r="H1588" i="5"/>
  <c r="H1113" i="5"/>
  <c r="H1412" i="5"/>
  <c r="H1298" i="5"/>
  <c r="H1241" i="5"/>
  <c r="H1689" i="5"/>
  <c r="H1616" i="5"/>
  <c r="H1150" i="5"/>
  <c r="H1703" i="5"/>
  <c r="H1246" i="5"/>
  <c r="H1685" i="5"/>
  <c r="H1307" i="5"/>
  <c r="H1690" i="5"/>
  <c r="H1593" i="5"/>
  <c r="H1204" i="5"/>
  <c r="H1760" i="5"/>
  <c r="H1177" i="5"/>
  <c r="H1729" i="5"/>
  <c r="H1750" i="5"/>
  <c r="H1440" i="5"/>
  <c r="H1805" i="5"/>
  <c r="H1629" i="5"/>
  <c r="H1754" i="5"/>
  <c r="H1247" i="5"/>
  <c r="H1505" i="5"/>
  <c r="H1661" i="5"/>
  <c r="H1132" i="5"/>
  <c r="H1806" i="5"/>
  <c r="H1140" i="5"/>
  <c r="H1415" i="5"/>
  <c r="H1722" i="5"/>
  <c r="H1353" i="5"/>
  <c r="H1878" i="5"/>
  <c r="H1834" i="5"/>
  <c r="H1274" i="5"/>
  <c r="H1450" i="5"/>
  <c r="H1816" i="5"/>
  <c r="H1159" i="5"/>
  <c r="H1367" i="5"/>
  <c r="H1725" i="5"/>
  <c r="H1573" i="5"/>
  <c r="H1316" i="5"/>
  <c r="H1516" i="5"/>
  <c r="H1261" i="5"/>
  <c r="H1897" i="5"/>
  <c r="H1539" i="5"/>
  <c r="H1174" i="5"/>
  <c r="H1575" i="5"/>
  <c r="H1902" i="5"/>
  <c r="H1678" i="5"/>
  <c r="H1327" i="5"/>
  <c r="H1571" i="5"/>
  <c r="H1891" i="5"/>
  <c r="H1224" i="5"/>
  <c r="H1425" i="5"/>
  <c r="H1161" i="5"/>
  <c r="H1527" i="5"/>
  <c r="H1534" i="5"/>
  <c r="H1783" i="5"/>
  <c r="H1346" i="5"/>
  <c r="H1437" i="5"/>
  <c r="H1538" i="5"/>
  <c r="H1235" i="5"/>
  <c r="H1755" i="5"/>
  <c r="H1455" i="5"/>
  <c r="H1120" i="5"/>
  <c r="H1590" i="5"/>
  <c r="H1856" i="5"/>
  <c r="H1333" i="5"/>
  <c r="H1619" i="5"/>
  <c r="H1554" i="5"/>
  <c r="H1254" i="5"/>
  <c r="H1869" i="5"/>
  <c r="H1472" i="5"/>
  <c r="H1131" i="5"/>
  <c r="H1694" i="5"/>
  <c r="H1845" i="5"/>
  <c r="H1595" i="5"/>
  <c r="H1296" i="5"/>
  <c r="H1762" i="5"/>
  <c r="L1827" i="5"/>
  <c r="H1194" i="5"/>
  <c r="H1512" i="5"/>
  <c r="H1582" i="5"/>
  <c r="H1449" i="5"/>
  <c r="H1347" i="5"/>
  <c r="H1596" i="5"/>
  <c r="H1586" i="5"/>
  <c r="H1244" i="5"/>
  <c r="H1451" i="5"/>
  <c r="H1185" i="5"/>
  <c r="H1464" i="5"/>
  <c r="H1815" i="5"/>
  <c r="H1634" i="5"/>
  <c r="H1884" i="5"/>
  <c r="H1550" i="5"/>
  <c r="H1363" i="5"/>
  <c r="H1255" i="5"/>
  <c r="H1633" i="5"/>
  <c r="H1392" i="5"/>
  <c r="H1497" i="5"/>
  <c r="H1594" i="5"/>
  <c r="H1281" i="5"/>
  <c r="K1827" i="5"/>
  <c r="K1695" i="5"/>
  <c r="L1695" i="5"/>
  <c r="K1763" i="5"/>
  <c r="L1763" i="5"/>
  <c r="K1727" i="5"/>
  <c r="L1727" i="5"/>
  <c r="K1677" i="5"/>
  <c r="L1677" i="5"/>
  <c r="K1723" i="5"/>
  <c r="L1723" i="5"/>
  <c r="K1737" i="5"/>
  <c r="L1737" i="5"/>
  <c r="K1715" i="5"/>
  <c r="L1715" i="5"/>
  <c r="K1743" i="5"/>
  <c r="L1743" i="5"/>
  <c r="K1699" i="5"/>
  <c r="L1699" i="5"/>
  <c r="K1647" i="5"/>
  <c r="L1647" i="5"/>
  <c r="K1711" i="5"/>
  <c r="L1711" i="5"/>
  <c r="K1779" i="5"/>
  <c r="L1779" i="5"/>
  <c r="K1705" i="5"/>
  <c r="L1705" i="5"/>
  <c r="K1721" i="5"/>
  <c r="L1721" i="5"/>
  <c r="K1679" i="5"/>
  <c r="L1679" i="5"/>
  <c r="K1769" i="5"/>
  <c r="L1769" i="5"/>
  <c r="K1775" i="5"/>
  <c r="L1775" i="5"/>
  <c r="K1731" i="5"/>
  <c r="L1731" i="5"/>
  <c r="K1747" i="5"/>
  <c r="L1747" i="5"/>
  <c r="K1753" i="5"/>
  <c r="L1753" i="5"/>
  <c r="K1759" i="5"/>
  <c r="L1759" i="5"/>
  <c r="K1663" i="5"/>
  <c r="L1663" i="5"/>
  <c r="J1561" i="5"/>
  <c r="J1166" i="5"/>
  <c r="J1198" i="5"/>
  <c r="J1234" i="5"/>
  <c r="J1270" i="5"/>
  <c r="J1447" i="5"/>
  <c r="J1576" i="5"/>
  <c r="J1521" i="5"/>
  <c r="J1550" i="5"/>
  <c r="J1545" i="5"/>
  <c r="J1191" i="5"/>
  <c r="J1223" i="5"/>
  <c r="J1255" i="5"/>
  <c r="J1287" i="5"/>
  <c r="J1478" i="5"/>
  <c r="J1184" i="5"/>
  <c r="J1438" i="5"/>
  <c r="J1509" i="5"/>
  <c r="J1568" i="5"/>
  <c r="J1180" i="5"/>
  <c r="J1216" i="5"/>
  <c r="J1248" i="5"/>
  <c r="J1280" i="5"/>
  <c r="J1480" i="5"/>
  <c r="J1546" i="5"/>
  <c r="J1452" i="5"/>
  <c r="J1469" i="5"/>
  <c r="J1574" i="5"/>
  <c r="J1433" i="5"/>
  <c r="J1558" i="5"/>
  <c r="J1484" i="5"/>
  <c r="J1231" i="5"/>
  <c r="J1431" i="5"/>
  <c r="J1556" i="5"/>
  <c r="J1256" i="5"/>
  <c r="J1425" i="5"/>
  <c r="J1261" i="5"/>
  <c r="J1541" i="5"/>
  <c r="J1571" i="5"/>
  <c r="J1526" i="5"/>
  <c r="J1121" i="5"/>
  <c r="J1153" i="5"/>
  <c r="J1189" i="5"/>
  <c r="J1221" i="5"/>
  <c r="J1257" i="5"/>
  <c r="J1289" i="5"/>
  <c r="J1510" i="5"/>
  <c r="J1528" i="5"/>
  <c r="J1493" i="5"/>
  <c r="J1134" i="5"/>
  <c r="J1202" i="5"/>
  <c r="J1238" i="5"/>
  <c r="J1274" i="5"/>
  <c r="J1511" i="5"/>
  <c r="J1450" i="5"/>
  <c r="J1563" i="5"/>
  <c r="J1567" i="5"/>
  <c r="J1195" i="5"/>
  <c r="J1227" i="5"/>
  <c r="J1259" i="5"/>
  <c r="J1291" i="5"/>
  <c r="J1542" i="5"/>
  <c r="J1434" i="5"/>
  <c r="J1515" i="5"/>
  <c r="J1502" i="5"/>
  <c r="J1456" i="5"/>
  <c r="J1573" i="5"/>
  <c r="J1188" i="5"/>
  <c r="J1220" i="5"/>
  <c r="J1252" i="5"/>
  <c r="J1284" i="5"/>
  <c r="J1462" i="5"/>
  <c r="J1479" i="5"/>
  <c r="J1544" i="5"/>
  <c r="J1516" i="5"/>
  <c r="J1533" i="5"/>
  <c r="J1427" i="5"/>
  <c r="J1459" i="5"/>
  <c r="J1467" i="5"/>
  <c r="J1549" i="5"/>
  <c r="J1225" i="5"/>
  <c r="J1486" i="5"/>
  <c r="J1199" i="5"/>
  <c r="J1532" i="5"/>
  <c r="J1192" i="5"/>
  <c r="J1543" i="5"/>
  <c r="J1240" i="5"/>
  <c r="J1233" i="5"/>
  <c r="J1537" i="5"/>
  <c r="J1534" i="5"/>
  <c r="J1508" i="5"/>
  <c r="J1267" i="5"/>
  <c r="J1495" i="5"/>
  <c r="J1292" i="5"/>
  <c r="J1426" i="5"/>
  <c r="J1474" i="5"/>
  <c r="J1444" i="5"/>
  <c r="J1629" i="5"/>
  <c r="J1311" i="5"/>
  <c r="J1608" i="5"/>
  <c r="J1329" i="5"/>
  <c r="J1638" i="5"/>
  <c r="J1656" i="5"/>
  <c r="J1372" i="5"/>
  <c r="J1631" i="5"/>
  <c r="J1314" i="5"/>
  <c r="J1346" i="5"/>
  <c r="J1366" i="5"/>
  <c r="J1578" i="5"/>
  <c r="J1635" i="5"/>
  <c r="J1375" i="5"/>
  <c r="J1668" i="5"/>
  <c r="J1127" i="5"/>
  <c r="J1167" i="5"/>
  <c r="J1331" i="5"/>
  <c r="J1670" i="5"/>
  <c r="J1651" i="5"/>
  <c r="J1357" i="5"/>
  <c r="J1667" i="5"/>
  <c r="J1630" i="5"/>
  <c r="J1584" i="5"/>
  <c r="J1364" i="5"/>
  <c r="J1614" i="5"/>
  <c r="J1324" i="5"/>
  <c r="J1590" i="5"/>
  <c r="J1607" i="5"/>
  <c r="J1672" i="5"/>
  <c r="J1644" i="5"/>
  <c r="J1669" i="5"/>
  <c r="J1320" i="5"/>
  <c r="J1326" i="5"/>
  <c r="J1317" i="5"/>
  <c r="J1349" i="5"/>
  <c r="J1658" i="5"/>
  <c r="J1581" i="5"/>
  <c r="J1365" i="5"/>
  <c r="J1652" i="5"/>
  <c r="J1653" i="5"/>
  <c r="J1634" i="5"/>
  <c r="J1302" i="5"/>
  <c r="J1334" i="5"/>
  <c r="J1356" i="5"/>
  <c r="J1646" i="5"/>
  <c r="J1599" i="5"/>
  <c r="J1363" i="5"/>
  <c r="J1319" i="5"/>
  <c r="J1351" i="5"/>
  <c r="J1633" i="5"/>
  <c r="J1370" i="5"/>
  <c r="J1660" i="5"/>
  <c r="J1637" i="5"/>
  <c r="J1587" i="5"/>
  <c r="J1650" i="5"/>
  <c r="J1108" i="5"/>
  <c r="J1140" i="5"/>
  <c r="J1312" i="5"/>
  <c r="J1344" i="5"/>
  <c r="J1310" i="5"/>
  <c r="J1148" i="5"/>
  <c r="J1321" i="5"/>
  <c r="J1353" i="5"/>
  <c r="J1359" i="5"/>
  <c r="J1360" i="5"/>
  <c r="J1625" i="5"/>
  <c r="J1362" i="5"/>
  <c r="J1306" i="5"/>
  <c r="J1338" i="5"/>
  <c r="J1640" i="5"/>
  <c r="J1585" i="5"/>
  <c r="J1671" i="5"/>
  <c r="J1609" i="5"/>
  <c r="J1380" i="5"/>
  <c r="J1358" i="5"/>
  <c r="J1378" i="5"/>
  <c r="J1119" i="5"/>
  <c r="J1159" i="5"/>
  <c r="J1323" i="5"/>
  <c r="J1367" i="5"/>
  <c r="J1368" i="5"/>
  <c r="J1657" i="5"/>
  <c r="J1577" i="5"/>
  <c r="J1316" i="5"/>
  <c r="J1348" i="5"/>
  <c r="J1361" i="5"/>
  <c r="J1610" i="5"/>
  <c r="J1304" i="5"/>
  <c r="J1592" i="5"/>
  <c r="J1342" i="5"/>
  <c r="J1606" i="5"/>
  <c r="J1597" i="5"/>
  <c r="J1158" i="5"/>
  <c r="J1161" i="5"/>
  <c r="J1265" i="5"/>
  <c r="J1230" i="5"/>
  <c r="J1196" i="5"/>
  <c r="J1463" i="5"/>
  <c r="J1518" i="5"/>
  <c r="J1215" i="5"/>
  <c r="J1224" i="5"/>
  <c r="J1217" i="5"/>
  <c r="J1285" i="5"/>
  <c r="J1766" i="5"/>
  <c r="J1883" i="5"/>
  <c r="J1916" i="5"/>
  <c r="J1855" i="5"/>
  <c r="J1714" i="5"/>
  <c r="J1846" i="5"/>
  <c r="J1864" i="5"/>
  <c r="J1913" i="5"/>
  <c r="J1844" i="5"/>
  <c r="J1691" i="5"/>
  <c r="J1853" i="5"/>
  <c r="J1783" i="5"/>
  <c r="J1102" i="5"/>
  <c r="J1838" i="5"/>
  <c r="J1792" i="5"/>
  <c r="J1813" i="5"/>
  <c r="J1157" i="5"/>
  <c r="J1918" i="5"/>
  <c r="J1719" i="5"/>
  <c r="J1701" i="5"/>
  <c r="J1872" i="5"/>
  <c r="J1755" i="5"/>
  <c r="J1857" i="5"/>
  <c r="J1874" i="5"/>
  <c r="J1907" i="5"/>
  <c r="J1836" i="5"/>
  <c r="J1120" i="5"/>
  <c r="J1152" i="5"/>
  <c r="J1741" i="5"/>
  <c r="J1893" i="5"/>
  <c r="J1698" i="5"/>
  <c r="J1154" i="5"/>
  <c r="J1805" i="5"/>
  <c r="J1905" i="5"/>
  <c r="J1879" i="5"/>
  <c r="J1854" i="5"/>
  <c r="J1693" i="5"/>
  <c r="J1922" i="5"/>
  <c r="J1772" i="5"/>
  <c r="J1824" i="5"/>
  <c r="J1863" i="5"/>
  <c r="J1117" i="5"/>
  <c r="J1149" i="5"/>
  <c r="J1799" i="5"/>
  <c r="J1835" i="5"/>
  <c r="J1865" i="5"/>
  <c r="J1692" i="5"/>
  <c r="J1914" i="5"/>
  <c r="J1815" i="5"/>
  <c r="J1745" i="5"/>
  <c r="J1768" i="5"/>
  <c r="J1915" i="5"/>
  <c r="J1770" i="5"/>
  <c r="J1130" i="5"/>
  <c r="J1884" i="5"/>
  <c r="J1686" i="5"/>
  <c r="J1828" i="5"/>
  <c r="J1107" i="5"/>
  <c r="J1870" i="5"/>
  <c r="J1752" i="5"/>
  <c r="J1919" i="5"/>
  <c r="J1852" i="5"/>
  <c r="J1757" i="5"/>
  <c r="J1765" i="5"/>
  <c r="J1115" i="5"/>
  <c r="J1155" i="5"/>
  <c r="J1735" i="5"/>
  <c r="J1793" i="5"/>
  <c r="J1776" i="5"/>
  <c r="J1842" i="5"/>
  <c r="J1751" i="5"/>
  <c r="J1859" i="5"/>
  <c r="J1684" i="5"/>
  <c r="J1803" i="5"/>
  <c r="J1749" i="5"/>
  <c r="J1125" i="5"/>
  <c r="J1702" i="5"/>
  <c r="J1138" i="5"/>
  <c r="J1754" i="5"/>
  <c r="J1812" i="5"/>
  <c r="J1141" i="5"/>
  <c r="J1729" i="5"/>
  <c r="J1882" i="5"/>
  <c r="J1700" i="5"/>
  <c r="J1123" i="5"/>
  <c r="J1837" i="5"/>
  <c r="J1800" i="5"/>
  <c r="J1894" i="5"/>
  <c r="J1722" i="5"/>
  <c r="J1881" i="5"/>
  <c r="J1746" i="5"/>
  <c r="J1716" i="5"/>
  <c r="J1878" i="5"/>
  <c r="J1832" i="5"/>
  <c r="J1834" i="5"/>
  <c r="J1740" i="5"/>
  <c r="J1910" i="5"/>
  <c r="J1850" i="5"/>
  <c r="J1171" i="5"/>
  <c r="J1900" i="5"/>
  <c r="J1710" i="5"/>
  <c r="J1147" i="5"/>
  <c r="J1886" i="5"/>
  <c r="J1734" i="5"/>
  <c r="J1816" i="5"/>
  <c r="J1709" i="5"/>
  <c r="J1840" i="5"/>
  <c r="J1748" i="5"/>
  <c r="J1839" i="5"/>
  <c r="J1725" i="5"/>
  <c r="J1851" i="5"/>
  <c r="J1771" i="5"/>
  <c r="J1875" i="5"/>
  <c r="J1738" i="5"/>
  <c r="J1708" i="5"/>
  <c r="J1112" i="5"/>
  <c r="J1144" i="5"/>
  <c r="J1861" i="5"/>
  <c r="J1901" i="5"/>
  <c r="J1139" i="5"/>
  <c r="J1920" i="5"/>
  <c r="J1802" i="5"/>
  <c r="J1750" i="5"/>
  <c r="J1794" i="5"/>
  <c r="J1887" i="5"/>
  <c r="J1891" i="5"/>
  <c r="J1470" i="5"/>
  <c r="J1540" i="5"/>
  <c r="J1297" i="5"/>
  <c r="J1507" i="5"/>
  <c r="J1178" i="5"/>
  <c r="J1483" i="5"/>
  <c r="J1514" i="5"/>
  <c r="J1524" i="5"/>
  <c r="J1183" i="5"/>
  <c r="J1185" i="5"/>
  <c r="J1253" i="5"/>
  <c r="J1446" i="5"/>
  <c r="J1395" i="5"/>
  <c r="J1422" i="5"/>
  <c r="J1411" i="5"/>
  <c r="J1408" i="5"/>
  <c r="J1403" i="5"/>
  <c r="J1393" i="5"/>
  <c r="J1419" i="5"/>
  <c r="J1386" i="5"/>
  <c r="J1392" i="5"/>
  <c r="J1398" i="5"/>
  <c r="J1415" i="5"/>
  <c r="J1417" i="5"/>
  <c r="J1399" i="5"/>
  <c r="J1409" i="5"/>
  <c r="J1406" i="5"/>
  <c r="J1420" i="5"/>
  <c r="J1410" i="5"/>
  <c r="J1397" i="5"/>
  <c r="J1418" i="5"/>
  <c r="J1473" i="5"/>
  <c r="J1250" i="5"/>
  <c r="J1437" i="5"/>
  <c r="J1465" i="5"/>
  <c r="J1260" i="5"/>
  <c r="J1209" i="5"/>
  <c r="J1193" i="5"/>
  <c r="J1424" i="5"/>
  <c r="J1262" i="5"/>
  <c r="J1461" i="5"/>
  <c r="J1179" i="5"/>
  <c r="J1432" i="5"/>
  <c r="J1113" i="5"/>
  <c r="J1145" i="5"/>
  <c r="J1181" i="5"/>
  <c r="J1213" i="5"/>
  <c r="J1249" i="5"/>
  <c r="J1281" i="5"/>
  <c r="J1523" i="5"/>
  <c r="J1517" i="5"/>
  <c r="J1497" i="5"/>
  <c r="J1126" i="5"/>
  <c r="J1194" i="5"/>
  <c r="J1226" i="5"/>
  <c r="J1266" i="5"/>
  <c r="J1298" i="5"/>
  <c r="J1512" i="5"/>
  <c r="J1457" i="5"/>
  <c r="J1557" i="5"/>
  <c r="J1535" i="5"/>
  <c r="J1481" i="5"/>
  <c r="J1449" i="5"/>
  <c r="J1187" i="5"/>
  <c r="J1219" i="5"/>
  <c r="J1251" i="5"/>
  <c r="J1283" i="5"/>
  <c r="J1569" i="5"/>
  <c r="J1475" i="5"/>
  <c r="J1445" i="5"/>
  <c r="J1110" i="5"/>
  <c r="J1212" i="5"/>
  <c r="J1244" i="5"/>
  <c r="J1276" i="5"/>
  <c r="J1491" i="5"/>
  <c r="J1451" i="5"/>
  <c r="J1482" i="5"/>
  <c r="J1530" i="5"/>
  <c r="J1440" i="5"/>
  <c r="J1242" i="5"/>
  <c r="J1522" i="5"/>
  <c r="J1208" i="5"/>
  <c r="J1539" i="5"/>
  <c r="J1222" i="5"/>
  <c r="J1555" i="5"/>
  <c r="J1498" i="5"/>
  <c r="J1429" i="5"/>
  <c r="J1201" i="5"/>
  <c r="J1237" i="5"/>
  <c r="J1269" i="5"/>
  <c r="J1436" i="5"/>
  <c r="J1551" i="5"/>
  <c r="J1552" i="5"/>
  <c r="J1554" i="5"/>
  <c r="J1503" i="5"/>
  <c r="J1182" i="5"/>
  <c r="J1214" i="5"/>
  <c r="J1254" i="5"/>
  <c r="J1286" i="5"/>
  <c r="J1430" i="5"/>
  <c r="J1435" i="5"/>
  <c r="J1501" i="5"/>
  <c r="J1229" i="5"/>
  <c r="J1472" i="5"/>
  <c r="J1572" i="5"/>
  <c r="J1504" i="5"/>
  <c r="J1207" i="5"/>
  <c r="J1239" i="5"/>
  <c r="J1271" i="5"/>
  <c r="J1559" i="5"/>
  <c r="J1560" i="5"/>
  <c r="J1519" i="5"/>
  <c r="J1529" i="5"/>
  <c r="J1428" i="5"/>
  <c r="J1476" i="5"/>
  <c r="J1200" i="5"/>
  <c r="J1232" i="5"/>
  <c r="J1264" i="5"/>
  <c r="J1296" i="5"/>
  <c r="J1553" i="5"/>
  <c r="J1277" i="5"/>
  <c r="J1423" i="5"/>
  <c r="J1278" i="5"/>
  <c r="J1471" i="5"/>
  <c r="J1570" i="5"/>
  <c r="J1505" i="5"/>
  <c r="J1177" i="5"/>
  <c r="J1174" i="5"/>
  <c r="J1448" i="5"/>
  <c r="J1247" i="5"/>
  <c r="J1272" i="5"/>
  <c r="J1443" i="5"/>
  <c r="J1137" i="5"/>
  <c r="J1169" i="5"/>
  <c r="J1205" i="5"/>
  <c r="J1241" i="5"/>
  <c r="J1273" i="5"/>
  <c r="J1466" i="5"/>
  <c r="J1500" i="5"/>
  <c r="J1460" i="5"/>
  <c r="J1477" i="5"/>
  <c r="J1118" i="5"/>
  <c r="J1150" i="5"/>
  <c r="J1186" i="5"/>
  <c r="J1218" i="5"/>
  <c r="J1258" i="5"/>
  <c r="J1290" i="5"/>
  <c r="J1494" i="5"/>
  <c r="J1565" i="5"/>
  <c r="J1246" i="5"/>
  <c r="J1454" i="5"/>
  <c r="J1536" i="5"/>
  <c r="J1211" i="5"/>
  <c r="J1243" i="5"/>
  <c r="J1275" i="5"/>
  <c r="J1441" i="5"/>
  <c r="J1468" i="5"/>
  <c r="J1485" i="5"/>
  <c r="J1104" i="5"/>
  <c r="J1458" i="5"/>
  <c r="J1492" i="5"/>
  <c r="J1439" i="5"/>
  <c r="J1499" i="5"/>
  <c r="J1204" i="5"/>
  <c r="J1236" i="5"/>
  <c r="J1268" i="5"/>
  <c r="J1300" i="5"/>
  <c r="J1293" i="5"/>
  <c r="J1294" i="5"/>
  <c r="J1263" i="5"/>
  <c r="J1564" i="5"/>
  <c r="J1206" i="5"/>
  <c r="J1575" i="5"/>
  <c r="J1279" i="5"/>
  <c r="J1547" i="5"/>
  <c r="J1566" i="5"/>
  <c r="J1288" i="5"/>
  <c r="J1245" i="5"/>
  <c r="J1488" i="5"/>
  <c r="J1531" i="5"/>
  <c r="J1210" i="5"/>
  <c r="J1548" i="5"/>
  <c r="J1525" i="5"/>
  <c r="J1235" i="5"/>
  <c r="J1455" i="5"/>
  <c r="J1295" i="5"/>
  <c r="J1520" i="5"/>
  <c r="J1453" i="5"/>
  <c r="J1156" i="5"/>
  <c r="J1673" i="5"/>
  <c r="J1132" i="5"/>
  <c r="J1336" i="5"/>
  <c r="J1674" i="5"/>
  <c r="J1313" i="5"/>
  <c r="J1345" i="5"/>
  <c r="J1611" i="5"/>
  <c r="J1594" i="5"/>
  <c r="J1628" i="5"/>
  <c r="J1588" i="5"/>
  <c r="J1605" i="5"/>
  <c r="J1632" i="5"/>
  <c r="J1330" i="5"/>
  <c r="J1622" i="5"/>
  <c r="J1627" i="5"/>
  <c r="J1582" i="5"/>
  <c r="J1664" i="5"/>
  <c r="J1111" i="5"/>
  <c r="J1143" i="5"/>
  <c r="J1315" i="5"/>
  <c r="J1347" i="5"/>
  <c r="J1371" i="5"/>
  <c r="J1643" i="5"/>
  <c r="J1596" i="5"/>
  <c r="J1613" i="5"/>
  <c r="J1172" i="5"/>
  <c r="J1374" i="5"/>
  <c r="J1379" i="5"/>
  <c r="J1586" i="5"/>
  <c r="J1620" i="5"/>
  <c r="J1376" i="5"/>
  <c r="J1308" i="5"/>
  <c r="J1340" i="5"/>
  <c r="J1603" i="5"/>
  <c r="J1325" i="5"/>
  <c r="J1639" i="5"/>
  <c r="J1309" i="5"/>
  <c r="J1355" i="5"/>
  <c r="J1373" i="5"/>
  <c r="J1600" i="5"/>
  <c r="J1327" i="5"/>
  <c r="J1352" i="5"/>
  <c r="J1101" i="5"/>
  <c r="J1301" i="5"/>
  <c r="J1333" i="5"/>
  <c r="J1591" i="5"/>
  <c r="J1601" i="5"/>
  <c r="J1619" i="5"/>
  <c r="J1598" i="5"/>
  <c r="J1318" i="5"/>
  <c r="J1350" i="5"/>
  <c r="J1579" i="5"/>
  <c r="J1642" i="5"/>
  <c r="J1612" i="5"/>
  <c r="J1602" i="5"/>
  <c r="J1589" i="5"/>
  <c r="J1303" i="5"/>
  <c r="J1335" i="5"/>
  <c r="J1377" i="5"/>
  <c r="J1626" i="5"/>
  <c r="J1648" i="5"/>
  <c r="J1595" i="5"/>
  <c r="J1124" i="5"/>
  <c r="J1328" i="5"/>
  <c r="J1654" i="5"/>
  <c r="J1655" i="5"/>
  <c r="J1343" i="5"/>
  <c r="J1661" i="5"/>
  <c r="J1116" i="5"/>
  <c r="J1580" i="5"/>
  <c r="J1151" i="5"/>
  <c r="J1641" i="5"/>
  <c r="J1305" i="5"/>
  <c r="J1337" i="5"/>
  <c r="J1665" i="5"/>
  <c r="J1662" i="5"/>
  <c r="J1615" i="5"/>
  <c r="J1616" i="5"/>
  <c r="J1369" i="5"/>
  <c r="J1618" i="5"/>
  <c r="J1322" i="5"/>
  <c r="J1675" i="5"/>
  <c r="J1676" i="5"/>
  <c r="J1666" i="5"/>
  <c r="J1636" i="5"/>
  <c r="J1135" i="5"/>
  <c r="J1175" i="5"/>
  <c r="J1307" i="5"/>
  <c r="J1339" i="5"/>
  <c r="J1623" i="5"/>
  <c r="J1624" i="5"/>
  <c r="J1583" i="5"/>
  <c r="J1593" i="5"/>
  <c r="J1645" i="5"/>
  <c r="J1164" i="5"/>
  <c r="J1332" i="5"/>
  <c r="J1617" i="5"/>
  <c r="J1354" i="5"/>
  <c r="J1621" i="5"/>
  <c r="J1604" i="5"/>
  <c r="J1341" i="5"/>
  <c r="J1649" i="5"/>
  <c r="J1678" i="5"/>
  <c r="J1659" i="5"/>
  <c r="J1129" i="5"/>
  <c r="J1538" i="5"/>
  <c r="J1203" i="5"/>
  <c r="J1228" i="5"/>
  <c r="J1489" i="5"/>
  <c r="J1506" i="5"/>
  <c r="J1464" i="5"/>
  <c r="J1912" i="5"/>
  <c r="J1780" i="5"/>
  <c r="J1682" i="5"/>
  <c r="J1902" i="5"/>
  <c r="J1895" i="5"/>
  <c r="J1681" i="5"/>
  <c r="J1781" i="5"/>
  <c r="J1898" i="5"/>
  <c r="J1814" i="5"/>
  <c r="J1704" i="5"/>
  <c r="J1899" i="5"/>
  <c r="J1706" i="5"/>
  <c r="J1162" i="5"/>
  <c r="J1868" i="5"/>
  <c r="J1917" i="5"/>
  <c r="J1764" i="5"/>
  <c r="J1862" i="5"/>
  <c r="J1821" i="5"/>
  <c r="J1903" i="5"/>
  <c r="J1818" i="5"/>
  <c r="J1788" i="5"/>
  <c r="J1173" i="5"/>
  <c r="J1712" i="5"/>
  <c r="J1921" i="5"/>
  <c r="J1778" i="5"/>
  <c r="J1809" i="5"/>
  <c r="J1733" i="5"/>
  <c r="J1136" i="5"/>
  <c r="J1176" i="5"/>
  <c r="J1908" i="5"/>
  <c r="J1767" i="5"/>
  <c r="J1831" i="5"/>
  <c r="K1831" i="5" s="1"/>
  <c r="J1819" i="5"/>
  <c r="J1777" i="5"/>
  <c r="J1163" i="5"/>
  <c r="J1822" i="5"/>
  <c r="J1106" i="5"/>
  <c r="J1806" i="5"/>
  <c r="J1848" i="5"/>
  <c r="J1122" i="5"/>
  <c r="J1774" i="5"/>
  <c r="J1683" i="5"/>
  <c r="J1856" i="5"/>
  <c r="J1133" i="5"/>
  <c r="J1165" i="5"/>
  <c r="J1880" i="5"/>
  <c r="J1726" i="5"/>
  <c r="J1744" i="5"/>
  <c r="J1720" i="5"/>
  <c r="J1789" i="5"/>
  <c r="J1841" i="5"/>
  <c r="J1797" i="5"/>
  <c r="J1114" i="5"/>
  <c r="J1146" i="5"/>
  <c r="J1761" i="5"/>
  <c r="J1869" i="5"/>
  <c r="J1911" i="5"/>
  <c r="J1843" i="5"/>
  <c r="J1739" i="5"/>
  <c r="J1829" i="5"/>
  <c r="J1756" i="5"/>
  <c r="J1131" i="5"/>
  <c r="J1170" i="5"/>
  <c r="J1888" i="5"/>
  <c r="J1694" i="5"/>
  <c r="J1873" i="5"/>
  <c r="J1845" i="5"/>
  <c r="J1890" i="5"/>
  <c r="J1718" i="5"/>
  <c r="J1830" i="5"/>
  <c r="J1160" i="5"/>
  <c r="J1860" i="5"/>
  <c r="J1696" i="5"/>
  <c r="J1909" i="5"/>
  <c r="J1762" i="5"/>
  <c r="J1732" i="5"/>
  <c r="J1847" i="5"/>
  <c r="J1897" i="5"/>
  <c r="J1804" i="5"/>
  <c r="J1728" i="5"/>
  <c r="J1892" i="5"/>
  <c r="J1773" i="5"/>
  <c r="J1810" i="5"/>
  <c r="J1103" i="5"/>
  <c r="J1688" i="5"/>
  <c r="J1858" i="5"/>
  <c r="J1105" i="5"/>
  <c r="J1896" i="5"/>
  <c r="J1790" i="5"/>
  <c r="J1687" i="5"/>
  <c r="J1808" i="5"/>
  <c r="J1689" i="5"/>
  <c r="J1866" i="5"/>
  <c r="J1867" i="5"/>
  <c r="J1713" i="5"/>
  <c r="J1703" i="5"/>
  <c r="J1707" i="5"/>
  <c r="J1885" i="5"/>
  <c r="J1730" i="5"/>
  <c r="J1786" i="5"/>
  <c r="J1849" i="5"/>
  <c r="J1871" i="5"/>
  <c r="J1685" i="5"/>
  <c r="J1784" i="5"/>
  <c r="J1820" i="5"/>
  <c r="J1904" i="5"/>
  <c r="J1758" i="5"/>
  <c r="J1889" i="5"/>
  <c r="J1690" i="5"/>
  <c r="J1906" i="5"/>
  <c r="J1782" i="5"/>
  <c r="J1736" i="5"/>
  <c r="J1128" i="5"/>
  <c r="J1876" i="5"/>
  <c r="J1742" i="5"/>
  <c r="J1697" i="5"/>
  <c r="J1760" i="5"/>
  <c r="J1826" i="5"/>
  <c r="J1796" i="5"/>
  <c r="J1724" i="5"/>
  <c r="J1717" i="5"/>
  <c r="J1168" i="5"/>
  <c r="J1825" i="5"/>
  <c r="J1109" i="5"/>
  <c r="J1798" i="5"/>
  <c r="J1877" i="5"/>
  <c r="J1197" i="5"/>
  <c r="J1527" i="5"/>
  <c r="J1487" i="5"/>
  <c r="J1490" i="5"/>
  <c r="J1142" i="5"/>
  <c r="J1282" i="5"/>
  <c r="J1513" i="5"/>
  <c r="J1299" i="5"/>
  <c r="J1496" i="5"/>
  <c r="J1562" i="5"/>
  <c r="J1442" i="5"/>
  <c r="J1190" i="5"/>
  <c r="J1385" i="5"/>
  <c r="J1382" i="5"/>
  <c r="J1400" i="5"/>
  <c r="J1412" i="5"/>
  <c r="J1387" i="5"/>
  <c r="J1383" i="5"/>
  <c r="J1414" i="5"/>
  <c r="J1416" i="5"/>
  <c r="J1388" i="5"/>
  <c r="J1405" i="5"/>
  <c r="J1401" i="5"/>
  <c r="J1402" i="5"/>
  <c r="J1396" i="5"/>
  <c r="J1413" i="5"/>
  <c r="J1390" i="5"/>
  <c r="J1404" i="5"/>
  <c r="J1421" i="5"/>
  <c r="J1394" i="5"/>
  <c r="J1680" i="5"/>
  <c r="J1381" i="5"/>
  <c r="J1389" i="5"/>
  <c r="J1384" i="5"/>
  <c r="J1407" i="5"/>
  <c r="J1391" i="5"/>
  <c r="J2207" i="29" l="1"/>
  <c r="L2207" i="29" s="1"/>
  <c r="H2205" i="30"/>
  <c r="I2205" i="30" s="1"/>
  <c r="J2206" i="29"/>
  <c r="L2206" i="29" s="1"/>
  <c r="J2205" i="29"/>
  <c r="L2205" i="29" s="1"/>
  <c r="J2206" i="30"/>
  <c r="M1834" i="30"/>
  <c r="M2206" i="30" s="1"/>
  <c r="J2205" i="30"/>
  <c r="M1468" i="30"/>
  <c r="M2205" i="30" s="1"/>
  <c r="I2206" i="29"/>
  <c r="K2206" i="29" s="1"/>
  <c r="H2204" i="30"/>
  <c r="I2204" i="30" s="1"/>
  <c r="N1834" i="30"/>
  <c r="N2206" i="30" s="1"/>
  <c r="K2206" i="30"/>
  <c r="N1103" i="30"/>
  <c r="N2204" i="30" s="1"/>
  <c r="K2204" i="30"/>
  <c r="I2205" i="29"/>
  <c r="K2205" i="29" s="1"/>
  <c r="O1834" i="30"/>
  <c r="O2206" i="30" s="1"/>
  <c r="L2206" i="30"/>
  <c r="O1103" i="30"/>
  <c r="O2204" i="30" s="1"/>
  <c r="L2204" i="30"/>
  <c r="I2207" i="29"/>
  <c r="K2207" i="29" s="1"/>
  <c r="L2205" i="30"/>
  <c r="O1468" i="30"/>
  <c r="O2205" i="30" s="1"/>
  <c r="M1103" i="30"/>
  <c r="M2204" i="30" s="1"/>
  <c r="J2204" i="30"/>
  <c r="H2206" i="30"/>
  <c r="I2206" i="30" s="1"/>
  <c r="K2205" i="30"/>
  <c r="N1468" i="30"/>
  <c r="N2205" i="30" s="1"/>
  <c r="K1389" i="5"/>
  <c r="L1389" i="5"/>
  <c r="K1421" i="5"/>
  <c r="L1421" i="5"/>
  <c r="K1396" i="5"/>
  <c r="L1396" i="5"/>
  <c r="K1388" i="5"/>
  <c r="L1388" i="5"/>
  <c r="K1387" i="5"/>
  <c r="L1387" i="5"/>
  <c r="K1385" i="5"/>
  <c r="L1385" i="5"/>
  <c r="K1496" i="5"/>
  <c r="L1496" i="5"/>
  <c r="K1142" i="5"/>
  <c r="L1142" i="5"/>
  <c r="K1197" i="5"/>
  <c r="L1197" i="5"/>
  <c r="K1825" i="5"/>
  <c r="L1825" i="5"/>
  <c r="K1796" i="5"/>
  <c r="L1796" i="5"/>
  <c r="K1742" i="5"/>
  <c r="L1742" i="5"/>
  <c r="K1782" i="5"/>
  <c r="L1782" i="5"/>
  <c r="K1758" i="5"/>
  <c r="L1758" i="5"/>
  <c r="K1685" i="5"/>
  <c r="L1685" i="5"/>
  <c r="K1730" i="5"/>
  <c r="L1730" i="5"/>
  <c r="K1713" i="5"/>
  <c r="L1713" i="5"/>
  <c r="K1808" i="5"/>
  <c r="L1808" i="5"/>
  <c r="K1105" i="5"/>
  <c r="L1105" i="5"/>
  <c r="K1810" i="5"/>
  <c r="L1810" i="5"/>
  <c r="K1804" i="5"/>
  <c r="L1804" i="5"/>
  <c r="K1762" i="5"/>
  <c r="L1762" i="5"/>
  <c r="K1160" i="5"/>
  <c r="L1160" i="5"/>
  <c r="K1845" i="5"/>
  <c r="L1845" i="5"/>
  <c r="K1170" i="5"/>
  <c r="L1170" i="5"/>
  <c r="K1739" i="5"/>
  <c r="L1739" i="5"/>
  <c r="K1761" i="5"/>
  <c r="L1761" i="5"/>
  <c r="K1841" i="5"/>
  <c r="L1841" i="5"/>
  <c r="K1726" i="5"/>
  <c r="L1726" i="5"/>
  <c r="K1856" i="5"/>
  <c r="L1856" i="5"/>
  <c r="K1848" i="5"/>
  <c r="L1848" i="5"/>
  <c r="K1163" i="5"/>
  <c r="L1163" i="5"/>
  <c r="K1767" i="5"/>
  <c r="L1767" i="5"/>
  <c r="K1733" i="5"/>
  <c r="L1733" i="5"/>
  <c r="K1712" i="5"/>
  <c r="L1712" i="5"/>
  <c r="K1903" i="5"/>
  <c r="L1903" i="5"/>
  <c r="K1917" i="5"/>
  <c r="L1917" i="5"/>
  <c r="K1899" i="5"/>
  <c r="L1899" i="5"/>
  <c r="K1781" i="5"/>
  <c r="L1781" i="5"/>
  <c r="K1682" i="5"/>
  <c r="L1682" i="5"/>
  <c r="K1506" i="5"/>
  <c r="L1506" i="5"/>
  <c r="K1538" i="5"/>
  <c r="L1538" i="5"/>
  <c r="K1649" i="5"/>
  <c r="L1649" i="5"/>
  <c r="K1354" i="5"/>
  <c r="L1354" i="5"/>
  <c r="K1645" i="5"/>
  <c r="L1645" i="5"/>
  <c r="K1623" i="5"/>
  <c r="L1623" i="5"/>
  <c r="K1135" i="5"/>
  <c r="L1135" i="5"/>
  <c r="K1675" i="5"/>
  <c r="L1675" i="5"/>
  <c r="K1616" i="5"/>
  <c r="L1616" i="5"/>
  <c r="K1337" i="5"/>
  <c r="L1337" i="5"/>
  <c r="K1580" i="5"/>
  <c r="L1580" i="5"/>
  <c r="K1655" i="5"/>
  <c r="L1655" i="5"/>
  <c r="K1595" i="5"/>
  <c r="L1595" i="5"/>
  <c r="K1335" i="5"/>
  <c r="L1335" i="5"/>
  <c r="K1612" i="5"/>
  <c r="L1612" i="5"/>
  <c r="K1318" i="5"/>
  <c r="L1318" i="5"/>
  <c r="K1591" i="5"/>
  <c r="L1591" i="5"/>
  <c r="K1352" i="5"/>
  <c r="L1352" i="5"/>
  <c r="K1355" i="5"/>
  <c r="L1355" i="5"/>
  <c r="K1603" i="5"/>
  <c r="L1603" i="5"/>
  <c r="K1620" i="5"/>
  <c r="L1620" i="5"/>
  <c r="K1172" i="5"/>
  <c r="L1172" i="5"/>
  <c r="K1371" i="5"/>
  <c r="L1371" i="5"/>
  <c r="K1111" i="5"/>
  <c r="L1111" i="5"/>
  <c r="K1622" i="5"/>
  <c r="L1622" i="5"/>
  <c r="K1588" i="5"/>
  <c r="L1588" i="5"/>
  <c r="K1345" i="5"/>
  <c r="L1345" i="5"/>
  <c r="K1132" i="5"/>
  <c r="L1132" i="5"/>
  <c r="K1520" i="5"/>
  <c r="L1520" i="5"/>
  <c r="K1525" i="5"/>
  <c r="L1525" i="5"/>
  <c r="K1488" i="5"/>
  <c r="L1488" i="5"/>
  <c r="K1547" i="5"/>
  <c r="L1547" i="5"/>
  <c r="K1564" i="5"/>
  <c r="L1564" i="5"/>
  <c r="K1300" i="5"/>
  <c r="L1300" i="5"/>
  <c r="K1499" i="5"/>
  <c r="L1499" i="5"/>
  <c r="K1104" i="5"/>
  <c r="L1104" i="5"/>
  <c r="K1275" i="5"/>
  <c r="L1275" i="5"/>
  <c r="K1454" i="5"/>
  <c r="L1454" i="5"/>
  <c r="K1290" i="5"/>
  <c r="L1290" i="5"/>
  <c r="K1150" i="5"/>
  <c r="L1150" i="5"/>
  <c r="K1500" i="5"/>
  <c r="L1500" i="5"/>
  <c r="K1205" i="5"/>
  <c r="L1205" i="5"/>
  <c r="K1272" i="5"/>
  <c r="L1272" i="5"/>
  <c r="K1177" i="5"/>
  <c r="L1177" i="5"/>
  <c r="K1278" i="5"/>
  <c r="L1278" i="5"/>
  <c r="K1296" i="5"/>
  <c r="L1296" i="5"/>
  <c r="K1476" i="5"/>
  <c r="L1476" i="5"/>
  <c r="K1560" i="5"/>
  <c r="L1560" i="5"/>
  <c r="K1207" i="5"/>
  <c r="L1207" i="5"/>
  <c r="K1229" i="5"/>
  <c r="L1229" i="5"/>
  <c r="K1286" i="5"/>
  <c r="L1286" i="5"/>
  <c r="K1503" i="5"/>
  <c r="L1503" i="5"/>
  <c r="K1436" i="5"/>
  <c r="L1436" i="5"/>
  <c r="K1429" i="5"/>
  <c r="L1429" i="5"/>
  <c r="K1539" i="5"/>
  <c r="L1539" i="5"/>
  <c r="K1440" i="5"/>
  <c r="L1440" i="5"/>
  <c r="K1491" i="5"/>
  <c r="L1491" i="5"/>
  <c r="K1110" i="5"/>
  <c r="L1110" i="5"/>
  <c r="K1283" i="5"/>
  <c r="L1283" i="5"/>
  <c r="K1449" i="5"/>
  <c r="L1449" i="5"/>
  <c r="K1457" i="5"/>
  <c r="L1457" i="5"/>
  <c r="K1226" i="5"/>
  <c r="L1226" i="5"/>
  <c r="K1517" i="5"/>
  <c r="L1517" i="5"/>
  <c r="K1213" i="5"/>
  <c r="L1213" i="5"/>
  <c r="K1432" i="5"/>
  <c r="L1432" i="5"/>
  <c r="K1424" i="5"/>
  <c r="L1424" i="5"/>
  <c r="K1465" i="5"/>
  <c r="L1465" i="5"/>
  <c r="K1418" i="5"/>
  <c r="L1418" i="5"/>
  <c r="K1406" i="5"/>
  <c r="L1406" i="5"/>
  <c r="K1415" i="5"/>
  <c r="L1415" i="5"/>
  <c r="K1419" i="5"/>
  <c r="L1419" i="5"/>
  <c r="K1411" i="5"/>
  <c r="L1411" i="5"/>
  <c r="K1253" i="5"/>
  <c r="L1253" i="5"/>
  <c r="K1514" i="5"/>
  <c r="L1514" i="5"/>
  <c r="K1297" i="5"/>
  <c r="L1297" i="5"/>
  <c r="K1887" i="5"/>
  <c r="L1887" i="5"/>
  <c r="K1920" i="5"/>
  <c r="L1920" i="5"/>
  <c r="K1144" i="5"/>
  <c r="L1144" i="5"/>
  <c r="K1875" i="5"/>
  <c r="L1875" i="5"/>
  <c r="K1839" i="5"/>
  <c r="L1839" i="5"/>
  <c r="K1816" i="5"/>
  <c r="L1816" i="5"/>
  <c r="K1710" i="5"/>
  <c r="L1710" i="5"/>
  <c r="K1910" i="5"/>
  <c r="L1910" i="5"/>
  <c r="K1878" i="5"/>
  <c r="L1878" i="5"/>
  <c r="K1722" i="5"/>
  <c r="L1722" i="5"/>
  <c r="K1123" i="5"/>
  <c r="L1123" i="5"/>
  <c r="K1141" i="5"/>
  <c r="L1141" i="5"/>
  <c r="K1702" i="5"/>
  <c r="L1702" i="5"/>
  <c r="K1684" i="5"/>
  <c r="L1684" i="5"/>
  <c r="K1776" i="5"/>
  <c r="L1776" i="5"/>
  <c r="K1115" i="5"/>
  <c r="L1115" i="5"/>
  <c r="K1919" i="5"/>
  <c r="L1919" i="5"/>
  <c r="K1828" i="5"/>
  <c r="L1828" i="5"/>
  <c r="K1770" i="5"/>
  <c r="L1770" i="5"/>
  <c r="K1815" i="5"/>
  <c r="L1815" i="5"/>
  <c r="K1835" i="5"/>
  <c r="L1835" i="5"/>
  <c r="K1863" i="5"/>
  <c r="L1863" i="5"/>
  <c r="K1693" i="5"/>
  <c r="L1693" i="5"/>
  <c r="K1805" i="5"/>
  <c r="L1805" i="5"/>
  <c r="K1741" i="5"/>
  <c r="L1741" i="5"/>
  <c r="K1907" i="5"/>
  <c r="L1907" i="5"/>
  <c r="K1872" i="5"/>
  <c r="L1872" i="5"/>
  <c r="K1157" i="5"/>
  <c r="L1157" i="5"/>
  <c r="K1102" i="5"/>
  <c r="L1102" i="5"/>
  <c r="K1844" i="5"/>
  <c r="L1844" i="5"/>
  <c r="K1714" i="5"/>
  <c r="L1714" i="5"/>
  <c r="K1766" i="5"/>
  <c r="L1766" i="5"/>
  <c r="K1215" i="5"/>
  <c r="L1215" i="5"/>
  <c r="K1230" i="5"/>
  <c r="L1230" i="5"/>
  <c r="K1597" i="5"/>
  <c r="L1597" i="5"/>
  <c r="K1304" i="5"/>
  <c r="L1304" i="5"/>
  <c r="K1316" i="5"/>
  <c r="L1316" i="5"/>
  <c r="K1367" i="5"/>
  <c r="L1367" i="5"/>
  <c r="K1378" i="5"/>
  <c r="L1378" i="5"/>
  <c r="K1671" i="5"/>
  <c r="L1671" i="5"/>
  <c r="K1306" i="5"/>
  <c r="L1306" i="5"/>
  <c r="K1359" i="5"/>
  <c r="L1359" i="5"/>
  <c r="K1310" i="5"/>
  <c r="L1310" i="5"/>
  <c r="K1108" i="5"/>
  <c r="L1108" i="5"/>
  <c r="K1660" i="5"/>
  <c r="L1660" i="5"/>
  <c r="K1319" i="5"/>
  <c r="L1319" i="5"/>
  <c r="K1356" i="5"/>
  <c r="L1356" i="5"/>
  <c r="K1653" i="5"/>
  <c r="L1653" i="5"/>
  <c r="K1658" i="5"/>
  <c r="L1658" i="5"/>
  <c r="K1320" i="5"/>
  <c r="L1320" i="5"/>
  <c r="K1607" i="5"/>
  <c r="L1607" i="5"/>
  <c r="K1364" i="5"/>
  <c r="L1364" i="5"/>
  <c r="K1357" i="5"/>
  <c r="L1357" i="5"/>
  <c r="K1167" i="5"/>
  <c r="L1167" i="5"/>
  <c r="K1635" i="5"/>
  <c r="L1635" i="5"/>
  <c r="K1314" i="5"/>
  <c r="L1314" i="5"/>
  <c r="K1638" i="5"/>
  <c r="L1638" i="5"/>
  <c r="K1629" i="5"/>
  <c r="L1629" i="5"/>
  <c r="K1292" i="5"/>
  <c r="L1292" i="5"/>
  <c r="K1534" i="5"/>
  <c r="L1534" i="5"/>
  <c r="K1543" i="5"/>
  <c r="L1543" i="5"/>
  <c r="K1486" i="5"/>
  <c r="L1486" i="5"/>
  <c r="K1459" i="5"/>
  <c r="L1459" i="5"/>
  <c r="K1544" i="5"/>
  <c r="L1544" i="5"/>
  <c r="K1252" i="5"/>
  <c r="L1252" i="5"/>
  <c r="K1456" i="5"/>
  <c r="L1456" i="5"/>
  <c r="K1542" i="5"/>
  <c r="L1542" i="5"/>
  <c r="K1195" i="5"/>
  <c r="L1195" i="5"/>
  <c r="K1511" i="5"/>
  <c r="L1511" i="5"/>
  <c r="K1134" i="5"/>
  <c r="L1134" i="5"/>
  <c r="K1289" i="5"/>
  <c r="L1289" i="5"/>
  <c r="K1153" i="5"/>
  <c r="L1153" i="5"/>
  <c r="K1541" i="5"/>
  <c r="L1541" i="5"/>
  <c r="K1556" i="5"/>
  <c r="L1556" i="5"/>
  <c r="K1558" i="5"/>
  <c r="L1558" i="5"/>
  <c r="K1452" i="5"/>
  <c r="L1452" i="5"/>
  <c r="K1248" i="5"/>
  <c r="L1248" i="5"/>
  <c r="K1509" i="5"/>
  <c r="L1509" i="5"/>
  <c r="K1287" i="5"/>
  <c r="L1287" i="5"/>
  <c r="K1545" i="5"/>
  <c r="L1545" i="5"/>
  <c r="K1447" i="5"/>
  <c r="L1447" i="5"/>
  <c r="K1166" i="5"/>
  <c r="L1166" i="5"/>
  <c r="K1391" i="5"/>
  <c r="L1391" i="5"/>
  <c r="K1381" i="5"/>
  <c r="L1381" i="5"/>
  <c r="K1404" i="5"/>
  <c r="L1404" i="5"/>
  <c r="K1402" i="5"/>
  <c r="L1402" i="5"/>
  <c r="K1416" i="5"/>
  <c r="L1416" i="5"/>
  <c r="K1412" i="5"/>
  <c r="L1412" i="5"/>
  <c r="K1190" i="5"/>
  <c r="L1190" i="5"/>
  <c r="K1299" i="5"/>
  <c r="L1299" i="5"/>
  <c r="K1490" i="5"/>
  <c r="L1490" i="5"/>
  <c r="K1877" i="5"/>
  <c r="L1877" i="5"/>
  <c r="K1168" i="5"/>
  <c r="L1168" i="5"/>
  <c r="K1826" i="5"/>
  <c r="L1826" i="5"/>
  <c r="K1876" i="5"/>
  <c r="L1876" i="5"/>
  <c r="K1906" i="5"/>
  <c r="L1906" i="5"/>
  <c r="K1904" i="5"/>
  <c r="L1904" i="5"/>
  <c r="K1871" i="5"/>
  <c r="L1871" i="5"/>
  <c r="K1885" i="5"/>
  <c r="L1885" i="5"/>
  <c r="K1867" i="5"/>
  <c r="L1867" i="5"/>
  <c r="K1687" i="5"/>
  <c r="L1687" i="5"/>
  <c r="K1858" i="5"/>
  <c r="L1858" i="5"/>
  <c r="K1773" i="5"/>
  <c r="L1773" i="5"/>
  <c r="K1897" i="5"/>
  <c r="L1897" i="5"/>
  <c r="K1909" i="5"/>
  <c r="L1909" i="5"/>
  <c r="K1830" i="5"/>
  <c r="L1830" i="5"/>
  <c r="K1873" i="5"/>
  <c r="L1873" i="5"/>
  <c r="K1131" i="5"/>
  <c r="L1131" i="5"/>
  <c r="K1843" i="5"/>
  <c r="L1843" i="5"/>
  <c r="K1146" i="5"/>
  <c r="L1146" i="5"/>
  <c r="K1789" i="5"/>
  <c r="L1789" i="5"/>
  <c r="K1880" i="5"/>
  <c r="L1880" i="5"/>
  <c r="K1683" i="5"/>
  <c r="L1683" i="5"/>
  <c r="K1806" i="5"/>
  <c r="L1806" i="5"/>
  <c r="K1777" i="5"/>
  <c r="L1777" i="5"/>
  <c r="K1908" i="5"/>
  <c r="L1908" i="5"/>
  <c r="K1809" i="5"/>
  <c r="L1809" i="5"/>
  <c r="K1173" i="5"/>
  <c r="L1173" i="5"/>
  <c r="K1821" i="5"/>
  <c r="L1821" i="5"/>
  <c r="K1868" i="5"/>
  <c r="L1868" i="5"/>
  <c r="K1704" i="5"/>
  <c r="L1704" i="5"/>
  <c r="K1681" i="5"/>
  <c r="L1681" i="5"/>
  <c r="K1780" i="5"/>
  <c r="L1780" i="5"/>
  <c r="K1489" i="5"/>
  <c r="L1489" i="5"/>
  <c r="K1129" i="5"/>
  <c r="L1129" i="5"/>
  <c r="K1341" i="5"/>
  <c r="L1341" i="5"/>
  <c r="K1617" i="5"/>
  <c r="L1617" i="5"/>
  <c r="K1593" i="5"/>
  <c r="L1593" i="5"/>
  <c r="K1339" i="5"/>
  <c r="L1339" i="5"/>
  <c r="K1636" i="5"/>
  <c r="L1636" i="5"/>
  <c r="K1322" i="5"/>
  <c r="L1322" i="5"/>
  <c r="K1615" i="5"/>
  <c r="L1615" i="5"/>
  <c r="K1305" i="5"/>
  <c r="L1305" i="5"/>
  <c r="K1116" i="5"/>
  <c r="L1116" i="5"/>
  <c r="K1654" i="5"/>
  <c r="L1654" i="5"/>
  <c r="K1648" i="5"/>
  <c r="L1648" i="5"/>
  <c r="K1303" i="5"/>
  <c r="L1303" i="5"/>
  <c r="K1642" i="5"/>
  <c r="L1642" i="5"/>
  <c r="K1598" i="5"/>
  <c r="L1598" i="5"/>
  <c r="K1333" i="5"/>
  <c r="L1333" i="5"/>
  <c r="K1327" i="5"/>
  <c r="L1327" i="5"/>
  <c r="K1309" i="5"/>
  <c r="L1309" i="5"/>
  <c r="K1340" i="5"/>
  <c r="L1340" i="5"/>
  <c r="K1586" i="5"/>
  <c r="L1586" i="5"/>
  <c r="K1613" i="5"/>
  <c r="L1613" i="5"/>
  <c r="K1347" i="5"/>
  <c r="L1347" i="5"/>
  <c r="K1664" i="5"/>
  <c r="L1664" i="5"/>
  <c r="K1330" i="5"/>
  <c r="L1330" i="5"/>
  <c r="K1628" i="5"/>
  <c r="L1628" i="5"/>
  <c r="K1313" i="5"/>
  <c r="L1313" i="5"/>
  <c r="K1673" i="5"/>
  <c r="L1673" i="5"/>
  <c r="K1295" i="5"/>
  <c r="L1295" i="5"/>
  <c r="K1548" i="5"/>
  <c r="L1548" i="5"/>
  <c r="K1245" i="5"/>
  <c r="L1245" i="5"/>
  <c r="K1279" i="5"/>
  <c r="L1279" i="5"/>
  <c r="K1263" i="5"/>
  <c r="L1263" i="5"/>
  <c r="K1268" i="5"/>
  <c r="L1268" i="5"/>
  <c r="K1439" i="5"/>
  <c r="L1439" i="5"/>
  <c r="K1485" i="5"/>
  <c r="L1485" i="5"/>
  <c r="K1243" i="5"/>
  <c r="L1243" i="5"/>
  <c r="K1246" i="5"/>
  <c r="L1246" i="5"/>
  <c r="K1258" i="5"/>
  <c r="L1258" i="5"/>
  <c r="K1118" i="5"/>
  <c r="L1118" i="5"/>
  <c r="K1466" i="5"/>
  <c r="L1466" i="5"/>
  <c r="K1169" i="5"/>
  <c r="L1169" i="5"/>
  <c r="K1247" i="5"/>
  <c r="L1247" i="5"/>
  <c r="K1505" i="5"/>
  <c r="L1505" i="5"/>
  <c r="K1423" i="5"/>
  <c r="L1423" i="5"/>
  <c r="K1264" i="5"/>
  <c r="L1264" i="5"/>
  <c r="K1428" i="5"/>
  <c r="L1428" i="5"/>
  <c r="K1559" i="5"/>
  <c r="L1559" i="5"/>
  <c r="K1504" i="5"/>
  <c r="L1504" i="5"/>
  <c r="K1501" i="5"/>
  <c r="L1501" i="5"/>
  <c r="K1254" i="5"/>
  <c r="L1254" i="5"/>
  <c r="K1554" i="5"/>
  <c r="L1554" i="5"/>
  <c r="K1269" i="5"/>
  <c r="L1269" i="5"/>
  <c r="K1498" i="5"/>
  <c r="L1498" i="5"/>
  <c r="K1208" i="5"/>
  <c r="L1208" i="5"/>
  <c r="K1530" i="5"/>
  <c r="L1530" i="5"/>
  <c r="K1276" i="5"/>
  <c r="L1276" i="5"/>
  <c r="K1445" i="5"/>
  <c r="L1445" i="5"/>
  <c r="K1251" i="5"/>
  <c r="L1251" i="5"/>
  <c r="K1481" i="5"/>
  <c r="L1481" i="5"/>
  <c r="K1512" i="5"/>
  <c r="L1512" i="5"/>
  <c r="K1194" i="5"/>
  <c r="L1194" i="5"/>
  <c r="K1523" i="5"/>
  <c r="L1523" i="5"/>
  <c r="K1181" i="5"/>
  <c r="L1181" i="5"/>
  <c r="K1179" i="5"/>
  <c r="L1179" i="5"/>
  <c r="K1193" i="5"/>
  <c r="L1193" i="5"/>
  <c r="K1437" i="5"/>
  <c r="L1437" i="5"/>
  <c r="K1397" i="5"/>
  <c r="L1397" i="5"/>
  <c r="K1409" i="5"/>
  <c r="L1409" i="5"/>
  <c r="K1398" i="5"/>
  <c r="L1398" i="5"/>
  <c r="K1393" i="5"/>
  <c r="L1393" i="5"/>
  <c r="K1422" i="5"/>
  <c r="L1422" i="5"/>
  <c r="K1185" i="5"/>
  <c r="L1185" i="5"/>
  <c r="K1483" i="5"/>
  <c r="L1483" i="5"/>
  <c r="K1540" i="5"/>
  <c r="L1540" i="5"/>
  <c r="K1794" i="5"/>
  <c r="L1794" i="5"/>
  <c r="K1139" i="5"/>
  <c r="L1139" i="5"/>
  <c r="K1112" i="5"/>
  <c r="L1112" i="5"/>
  <c r="K1771" i="5"/>
  <c r="L1771" i="5"/>
  <c r="K1748" i="5"/>
  <c r="L1748" i="5"/>
  <c r="K1734" i="5"/>
  <c r="L1734" i="5"/>
  <c r="K1900" i="5"/>
  <c r="L1900" i="5"/>
  <c r="K1740" i="5"/>
  <c r="L1740" i="5"/>
  <c r="K1716" i="5"/>
  <c r="L1716" i="5"/>
  <c r="K1894" i="5"/>
  <c r="L1894" i="5"/>
  <c r="K1700" i="5"/>
  <c r="L1700" i="5"/>
  <c r="K1812" i="5"/>
  <c r="L1812" i="5"/>
  <c r="K1125" i="5"/>
  <c r="L1125" i="5"/>
  <c r="K1859" i="5"/>
  <c r="L1859" i="5"/>
  <c r="K1793" i="5"/>
  <c r="L1793" i="5"/>
  <c r="K1765" i="5"/>
  <c r="L1765" i="5"/>
  <c r="L1752" i="5"/>
  <c r="K1686" i="5"/>
  <c r="L1686" i="5"/>
  <c r="K1915" i="5"/>
  <c r="L1915" i="5"/>
  <c r="K1914" i="5"/>
  <c r="L1914" i="5"/>
  <c r="K1799" i="5"/>
  <c r="L1799" i="5"/>
  <c r="K1824" i="5"/>
  <c r="L1824" i="5"/>
  <c r="K1854" i="5"/>
  <c r="L1854" i="5"/>
  <c r="K1154" i="5"/>
  <c r="L1154" i="5"/>
  <c r="K1152" i="5"/>
  <c r="L1152" i="5"/>
  <c r="K1874" i="5"/>
  <c r="L1874" i="5"/>
  <c r="K1701" i="5"/>
  <c r="L1701" i="5"/>
  <c r="K1813" i="5"/>
  <c r="L1813" i="5"/>
  <c r="K1783" i="5"/>
  <c r="L1783" i="5"/>
  <c r="K1913" i="5"/>
  <c r="L1913" i="5"/>
  <c r="K1855" i="5"/>
  <c r="L1855" i="5"/>
  <c r="K1285" i="5"/>
  <c r="L1285" i="5"/>
  <c r="K1518" i="5"/>
  <c r="L1518" i="5"/>
  <c r="K1265" i="5"/>
  <c r="L1265" i="5"/>
  <c r="K1606" i="5"/>
  <c r="L1606" i="5"/>
  <c r="K1610" i="5"/>
  <c r="L1610" i="5"/>
  <c r="K1577" i="5"/>
  <c r="L1577" i="5"/>
  <c r="K1323" i="5"/>
  <c r="L1323" i="5"/>
  <c r="K1358" i="5"/>
  <c r="L1358" i="5"/>
  <c r="K1585" i="5"/>
  <c r="L1585" i="5"/>
  <c r="K1362" i="5"/>
  <c r="L1362" i="5"/>
  <c r="K1353" i="5"/>
  <c r="L1353" i="5"/>
  <c r="K1344" i="5"/>
  <c r="L1344" i="5"/>
  <c r="K1650" i="5"/>
  <c r="L1650" i="5"/>
  <c r="K1370" i="5"/>
  <c r="L1370" i="5"/>
  <c r="K1363" i="5"/>
  <c r="L1363" i="5"/>
  <c r="K1334" i="5"/>
  <c r="L1334" i="5"/>
  <c r="K1652" i="5"/>
  <c r="L1652" i="5"/>
  <c r="K1349" i="5"/>
  <c r="L1349" i="5"/>
  <c r="K1669" i="5"/>
  <c r="L1669" i="5"/>
  <c r="K1590" i="5"/>
  <c r="L1590" i="5"/>
  <c r="K1584" i="5"/>
  <c r="L1584" i="5"/>
  <c r="K1651" i="5"/>
  <c r="L1651" i="5"/>
  <c r="K1127" i="5"/>
  <c r="L1127" i="5"/>
  <c r="K1578" i="5"/>
  <c r="L1578" i="5"/>
  <c r="K1631" i="5"/>
  <c r="L1631" i="5"/>
  <c r="K1329" i="5"/>
  <c r="L1329" i="5"/>
  <c r="K1444" i="5"/>
  <c r="L1444" i="5"/>
  <c r="K1495" i="5"/>
  <c r="L1495" i="5"/>
  <c r="K1537" i="5"/>
  <c r="L1537" i="5"/>
  <c r="K1192" i="5"/>
  <c r="L1192" i="5"/>
  <c r="K1225" i="5"/>
  <c r="L1225" i="5"/>
  <c r="K1427" i="5"/>
  <c r="L1427" i="5"/>
  <c r="K1479" i="5"/>
  <c r="L1479" i="5"/>
  <c r="K1220" i="5"/>
  <c r="L1220" i="5"/>
  <c r="K1502" i="5"/>
  <c r="L1502" i="5"/>
  <c r="K1291" i="5"/>
  <c r="L1291" i="5"/>
  <c r="K1567" i="5"/>
  <c r="L1567" i="5"/>
  <c r="K1274" i="5"/>
  <c r="L1274" i="5"/>
  <c r="K1493" i="5"/>
  <c r="L1493" i="5"/>
  <c r="K1257" i="5"/>
  <c r="L1257" i="5"/>
  <c r="K1121" i="5"/>
  <c r="L1121" i="5"/>
  <c r="K1261" i="5"/>
  <c r="L1261" i="5"/>
  <c r="K1431" i="5"/>
  <c r="L1431" i="5"/>
  <c r="K1433" i="5"/>
  <c r="L1433" i="5"/>
  <c r="K1546" i="5"/>
  <c r="L1546" i="5"/>
  <c r="K1216" i="5"/>
  <c r="L1216" i="5"/>
  <c r="K1438" i="5"/>
  <c r="L1438" i="5"/>
  <c r="K1255" i="5"/>
  <c r="L1255" i="5"/>
  <c r="K1550" i="5"/>
  <c r="L1550" i="5"/>
  <c r="K1270" i="5"/>
  <c r="L1270" i="5"/>
  <c r="K1561" i="5"/>
  <c r="L1561" i="5"/>
  <c r="K1407" i="5"/>
  <c r="L1407" i="5"/>
  <c r="K1680" i="5"/>
  <c r="L1680" i="5"/>
  <c r="K1390" i="5"/>
  <c r="L1390" i="5"/>
  <c r="K1401" i="5"/>
  <c r="L1401" i="5"/>
  <c r="K1414" i="5"/>
  <c r="L1414" i="5"/>
  <c r="K1400" i="5"/>
  <c r="L1400" i="5"/>
  <c r="K1442" i="5"/>
  <c r="L1442" i="5"/>
  <c r="K1513" i="5"/>
  <c r="L1513" i="5"/>
  <c r="K1487" i="5"/>
  <c r="L1487" i="5"/>
  <c r="K1798" i="5"/>
  <c r="L1798" i="5"/>
  <c r="K1717" i="5"/>
  <c r="L1717" i="5"/>
  <c r="K1760" i="5"/>
  <c r="L1760" i="5"/>
  <c r="K1128" i="5"/>
  <c r="L1128" i="5"/>
  <c r="K1690" i="5"/>
  <c r="L1690" i="5"/>
  <c r="K1820" i="5"/>
  <c r="L1820" i="5"/>
  <c r="K1849" i="5"/>
  <c r="L1849" i="5"/>
  <c r="K1707" i="5"/>
  <c r="L1707" i="5"/>
  <c r="K1866" i="5"/>
  <c r="L1866" i="5"/>
  <c r="K1790" i="5"/>
  <c r="L1790" i="5"/>
  <c r="K1688" i="5"/>
  <c r="L1688" i="5"/>
  <c r="K1892" i="5"/>
  <c r="L1892" i="5"/>
  <c r="K1847" i="5"/>
  <c r="L1847" i="5"/>
  <c r="K1696" i="5"/>
  <c r="L1696" i="5"/>
  <c r="K1718" i="5"/>
  <c r="L1718" i="5"/>
  <c r="K1694" i="5"/>
  <c r="L1694" i="5"/>
  <c r="K1756" i="5"/>
  <c r="L1756" i="5"/>
  <c r="K1911" i="5"/>
  <c r="L1911" i="5"/>
  <c r="K1114" i="5"/>
  <c r="L1114" i="5"/>
  <c r="K1720" i="5"/>
  <c r="L1720" i="5"/>
  <c r="K1165" i="5"/>
  <c r="L1165" i="5"/>
  <c r="K1774" i="5"/>
  <c r="L1774" i="5"/>
  <c r="K1106" i="5"/>
  <c r="L1106" i="5"/>
  <c r="K1819" i="5"/>
  <c r="L1819" i="5"/>
  <c r="K1176" i="5"/>
  <c r="L1176" i="5"/>
  <c r="K1778" i="5"/>
  <c r="L1778" i="5"/>
  <c r="K1788" i="5"/>
  <c r="L1788" i="5"/>
  <c r="K1862" i="5"/>
  <c r="L1862" i="5"/>
  <c r="K1162" i="5"/>
  <c r="L1162" i="5"/>
  <c r="K1814" i="5"/>
  <c r="L1814" i="5"/>
  <c r="K1895" i="5"/>
  <c r="L1895" i="5"/>
  <c r="K1912" i="5"/>
  <c r="L1912" i="5"/>
  <c r="K1228" i="5"/>
  <c r="L1228" i="5"/>
  <c r="K1659" i="5"/>
  <c r="L1659" i="5"/>
  <c r="K1604" i="5"/>
  <c r="L1604" i="5"/>
  <c r="K1332" i="5"/>
  <c r="L1332" i="5"/>
  <c r="K1583" i="5"/>
  <c r="L1583" i="5"/>
  <c r="K1307" i="5"/>
  <c r="L1307" i="5"/>
  <c r="K1666" i="5"/>
  <c r="L1666" i="5"/>
  <c r="K1618" i="5"/>
  <c r="L1618" i="5"/>
  <c r="K1662" i="5"/>
  <c r="L1662" i="5"/>
  <c r="K1641" i="5"/>
  <c r="L1641" i="5"/>
  <c r="K1661" i="5"/>
  <c r="L1661" i="5"/>
  <c r="K1328" i="5"/>
  <c r="L1328" i="5"/>
  <c r="K1626" i="5"/>
  <c r="L1626" i="5"/>
  <c r="K1589" i="5"/>
  <c r="L1589" i="5"/>
  <c r="K1579" i="5"/>
  <c r="L1579" i="5"/>
  <c r="K1619" i="5"/>
  <c r="L1619" i="5"/>
  <c r="K1301" i="5"/>
  <c r="L1301" i="5"/>
  <c r="K1600" i="5"/>
  <c r="L1600" i="5"/>
  <c r="K1639" i="5"/>
  <c r="L1639" i="5"/>
  <c r="K1308" i="5"/>
  <c r="L1308" i="5"/>
  <c r="K1379" i="5"/>
  <c r="L1379" i="5"/>
  <c r="K1596" i="5"/>
  <c r="L1596" i="5"/>
  <c r="K1315" i="5"/>
  <c r="L1315" i="5"/>
  <c r="K1582" i="5"/>
  <c r="L1582" i="5"/>
  <c r="K1632" i="5"/>
  <c r="L1632" i="5"/>
  <c r="K1594" i="5"/>
  <c r="L1594" i="5"/>
  <c r="K1674" i="5"/>
  <c r="L1674" i="5"/>
  <c r="K1156" i="5"/>
  <c r="L1156" i="5"/>
  <c r="K1455" i="5"/>
  <c r="L1455" i="5"/>
  <c r="K1210" i="5"/>
  <c r="L1210" i="5"/>
  <c r="K1288" i="5"/>
  <c r="L1288" i="5"/>
  <c r="K1575" i="5"/>
  <c r="L1575" i="5"/>
  <c r="K1294" i="5"/>
  <c r="L1294" i="5"/>
  <c r="K1236" i="5"/>
  <c r="L1236" i="5"/>
  <c r="K1492" i="5"/>
  <c r="L1492" i="5"/>
  <c r="K1468" i="5"/>
  <c r="L1468" i="5"/>
  <c r="K1211" i="5"/>
  <c r="L1211" i="5"/>
  <c r="K1565" i="5"/>
  <c r="L1565" i="5"/>
  <c r="K1218" i="5"/>
  <c r="L1218" i="5"/>
  <c r="K1477" i="5"/>
  <c r="L1477" i="5"/>
  <c r="K1273" i="5"/>
  <c r="L1273" i="5"/>
  <c r="K1137" i="5"/>
  <c r="L1137" i="5"/>
  <c r="K1448" i="5"/>
  <c r="L1448" i="5"/>
  <c r="K1570" i="5"/>
  <c r="L1570" i="5"/>
  <c r="K1277" i="5"/>
  <c r="L1277" i="5"/>
  <c r="K1232" i="5"/>
  <c r="L1232" i="5"/>
  <c r="K1529" i="5"/>
  <c r="L1529" i="5"/>
  <c r="K1271" i="5"/>
  <c r="L1271" i="5"/>
  <c r="K1572" i="5"/>
  <c r="L1572" i="5"/>
  <c r="K1435" i="5"/>
  <c r="L1435" i="5"/>
  <c r="K1214" i="5"/>
  <c r="L1214" i="5"/>
  <c r="K1552" i="5"/>
  <c r="L1552" i="5"/>
  <c r="K1237" i="5"/>
  <c r="L1237" i="5"/>
  <c r="K1555" i="5"/>
  <c r="L1555" i="5"/>
  <c r="K1522" i="5"/>
  <c r="L1522" i="5"/>
  <c r="K1482" i="5"/>
  <c r="L1482" i="5"/>
  <c r="K1244" i="5"/>
  <c r="L1244" i="5"/>
  <c r="K1475" i="5"/>
  <c r="L1475" i="5"/>
  <c r="K1219" i="5"/>
  <c r="L1219" i="5"/>
  <c r="K1535" i="5"/>
  <c r="L1535" i="5"/>
  <c r="K1298" i="5"/>
  <c r="L1298" i="5"/>
  <c r="K1126" i="5"/>
  <c r="L1126" i="5"/>
  <c r="K1281" i="5"/>
  <c r="L1281" i="5"/>
  <c r="K1145" i="5"/>
  <c r="L1145" i="5"/>
  <c r="K1461" i="5"/>
  <c r="L1461" i="5"/>
  <c r="K1209" i="5"/>
  <c r="L1209" i="5"/>
  <c r="K1250" i="5"/>
  <c r="L1250" i="5"/>
  <c r="K1410" i="5"/>
  <c r="L1410" i="5"/>
  <c r="K1399" i="5"/>
  <c r="L1399" i="5"/>
  <c r="K1392" i="5"/>
  <c r="L1392" i="5"/>
  <c r="K1403" i="5"/>
  <c r="L1403" i="5"/>
  <c r="K1395" i="5"/>
  <c r="L1395" i="5"/>
  <c r="K1183" i="5"/>
  <c r="L1183" i="5"/>
  <c r="K1178" i="5"/>
  <c r="L1178" i="5"/>
  <c r="K1470" i="5"/>
  <c r="L1470" i="5"/>
  <c r="K1750" i="5"/>
  <c r="L1750" i="5"/>
  <c r="K1901" i="5"/>
  <c r="L1901" i="5"/>
  <c r="K1708" i="5"/>
  <c r="L1708" i="5"/>
  <c r="K1851" i="5"/>
  <c r="L1851" i="5"/>
  <c r="K1840" i="5"/>
  <c r="L1840" i="5"/>
  <c r="K1886" i="5"/>
  <c r="L1886" i="5"/>
  <c r="K1171" i="5"/>
  <c r="L1171" i="5"/>
  <c r="K1834" i="5"/>
  <c r="L1834" i="5"/>
  <c r="K1746" i="5"/>
  <c r="L1746" i="5"/>
  <c r="K1800" i="5"/>
  <c r="L1800" i="5"/>
  <c r="K1882" i="5"/>
  <c r="L1882" i="5"/>
  <c r="K1754" i="5"/>
  <c r="L1754" i="5"/>
  <c r="K1749" i="5"/>
  <c r="L1749" i="5"/>
  <c r="L1751" i="5"/>
  <c r="K1735" i="5"/>
  <c r="L1735" i="5"/>
  <c r="K1757" i="5"/>
  <c r="L1757" i="5"/>
  <c r="K1870" i="5"/>
  <c r="L1870" i="5"/>
  <c r="K1884" i="5"/>
  <c r="L1884" i="5"/>
  <c r="K1768" i="5"/>
  <c r="L1768" i="5"/>
  <c r="K1692" i="5"/>
  <c r="L1692" i="5"/>
  <c r="K1149" i="5"/>
  <c r="L1149" i="5"/>
  <c r="K1772" i="5"/>
  <c r="L1772" i="5"/>
  <c r="K1879" i="5"/>
  <c r="L1879" i="5"/>
  <c r="K1698" i="5"/>
  <c r="L1698" i="5"/>
  <c r="K1120" i="5"/>
  <c r="L1120" i="5"/>
  <c r="K1857" i="5"/>
  <c r="L1857" i="5"/>
  <c r="K1719" i="5"/>
  <c r="L1719" i="5"/>
  <c r="K1792" i="5"/>
  <c r="L1792" i="5"/>
  <c r="K1853" i="5"/>
  <c r="L1853" i="5"/>
  <c r="K1864" i="5"/>
  <c r="L1864" i="5"/>
  <c r="K1916" i="5"/>
  <c r="L1916" i="5"/>
  <c r="K1217" i="5"/>
  <c r="L1217" i="5"/>
  <c r="K1463" i="5"/>
  <c r="L1463" i="5"/>
  <c r="K1161" i="5"/>
  <c r="L1161" i="5"/>
  <c r="K1342" i="5"/>
  <c r="L1342" i="5"/>
  <c r="K1361" i="5"/>
  <c r="L1361" i="5"/>
  <c r="K1657" i="5"/>
  <c r="L1657" i="5"/>
  <c r="K1159" i="5"/>
  <c r="L1159" i="5"/>
  <c r="K1380" i="5"/>
  <c r="L1380" i="5"/>
  <c r="K1640" i="5"/>
  <c r="L1640" i="5"/>
  <c r="K1625" i="5"/>
  <c r="L1625" i="5"/>
  <c r="K1321" i="5"/>
  <c r="L1321" i="5"/>
  <c r="K1312" i="5"/>
  <c r="L1312" i="5"/>
  <c r="K1587" i="5"/>
  <c r="L1587" i="5"/>
  <c r="K1633" i="5"/>
  <c r="L1633" i="5"/>
  <c r="K1599" i="5"/>
  <c r="L1599" i="5"/>
  <c r="K1302" i="5"/>
  <c r="L1302" i="5"/>
  <c r="K1365" i="5"/>
  <c r="L1365" i="5"/>
  <c r="K1317" i="5"/>
  <c r="L1317" i="5"/>
  <c r="K1644" i="5"/>
  <c r="L1644" i="5"/>
  <c r="K1324" i="5"/>
  <c r="L1324" i="5"/>
  <c r="K1630" i="5"/>
  <c r="L1630" i="5"/>
  <c r="K1670" i="5"/>
  <c r="L1670" i="5"/>
  <c r="K1668" i="5"/>
  <c r="L1668" i="5"/>
  <c r="K1366" i="5"/>
  <c r="L1366" i="5"/>
  <c r="K1372" i="5"/>
  <c r="L1372" i="5"/>
  <c r="K1608" i="5"/>
  <c r="L1608" i="5"/>
  <c r="K1474" i="5"/>
  <c r="L1474" i="5"/>
  <c r="K1267" i="5"/>
  <c r="L1267" i="5"/>
  <c r="K1233" i="5"/>
  <c r="L1233" i="5"/>
  <c r="K1532" i="5"/>
  <c r="L1532" i="5"/>
  <c r="K1549" i="5"/>
  <c r="L1549" i="5"/>
  <c r="K1533" i="5"/>
  <c r="L1533" i="5"/>
  <c r="K1462" i="5"/>
  <c r="L1462" i="5"/>
  <c r="K1188" i="5"/>
  <c r="L1188" i="5"/>
  <c r="K1515" i="5"/>
  <c r="L1515" i="5"/>
  <c r="K1259" i="5"/>
  <c r="L1259" i="5"/>
  <c r="K1563" i="5"/>
  <c r="L1563" i="5"/>
  <c r="K1238" i="5"/>
  <c r="L1238" i="5"/>
  <c r="K1528" i="5"/>
  <c r="L1528" i="5"/>
  <c r="K1221" i="5"/>
  <c r="L1221" i="5"/>
  <c r="K1526" i="5"/>
  <c r="L1526" i="5"/>
  <c r="K1425" i="5"/>
  <c r="L1425" i="5"/>
  <c r="K1231" i="5"/>
  <c r="L1231" i="5"/>
  <c r="K1574" i="5"/>
  <c r="L1574" i="5"/>
  <c r="K1480" i="5"/>
  <c r="L1480" i="5"/>
  <c r="K1180" i="5"/>
  <c r="L1180" i="5"/>
  <c r="K1184" i="5"/>
  <c r="L1184" i="5"/>
  <c r="K1223" i="5"/>
  <c r="L1223" i="5"/>
  <c r="K1521" i="5"/>
  <c r="L1521" i="5"/>
  <c r="K1234" i="5"/>
  <c r="L1234" i="5"/>
  <c r="K1384" i="5"/>
  <c r="L1384" i="5"/>
  <c r="K1394" i="5"/>
  <c r="L1394" i="5"/>
  <c r="K1413" i="5"/>
  <c r="L1413" i="5"/>
  <c r="K1405" i="5"/>
  <c r="L1405" i="5"/>
  <c r="K1383" i="5"/>
  <c r="L1383" i="5"/>
  <c r="K1382" i="5"/>
  <c r="L1382" i="5"/>
  <c r="K1562" i="5"/>
  <c r="L1562" i="5"/>
  <c r="K1282" i="5"/>
  <c r="L1282" i="5"/>
  <c r="K1527" i="5"/>
  <c r="L1527" i="5"/>
  <c r="K1109" i="5"/>
  <c r="L1109" i="5"/>
  <c r="K1724" i="5"/>
  <c r="L1724" i="5"/>
  <c r="K1697" i="5"/>
  <c r="L1697" i="5"/>
  <c r="K1736" i="5"/>
  <c r="L1736" i="5"/>
  <c r="K1889" i="5"/>
  <c r="L1889" i="5"/>
  <c r="K1784" i="5"/>
  <c r="L1784" i="5"/>
  <c r="K1786" i="5"/>
  <c r="L1786" i="5"/>
  <c r="K1703" i="5"/>
  <c r="L1703" i="5"/>
  <c r="K1689" i="5"/>
  <c r="L1689" i="5"/>
  <c r="K1896" i="5"/>
  <c r="L1896" i="5"/>
  <c r="K1103" i="5"/>
  <c r="L1103" i="5"/>
  <c r="K1728" i="5"/>
  <c r="L1728" i="5"/>
  <c r="K1732" i="5"/>
  <c r="L1732" i="5"/>
  <c r="K1860" i="5"/>
  <c r="L1860" i="5"/>
  <c r="K1890" i="5"/>
  <c r="L1890" i="5"/>
  <c r="K1888" i="5"/>
  <c r="L1888" i="5"/>
  <c r="K1829" i="5"/>
  <c r="L1829" i="5"/>
  <c r="K1869" i="5"/>
  <c r="L1869" i="5"/>
  <c r="K1797" i="5"/>
  <c r="L1797" i="5"/>
  <c r="K1744" i="5"/>
  <c r="L1744" i="5"/>
  <c r="K1133" i="5"/>
  <c r="L1133" i="5"/>
  <c r="K1122" i="5"/>
  <c r="L1122" i="5"/>
  <c r="K1822" i="5"/>
  <c r="L1822" i="5"/>
  <c r="L1831" i="5"/>
  <c r="K1136" i="5"/>
  <c r="L1136" i="5"/>
  <c r="K1921" i="5"/>
  <c r="L1921" i="5"/>
  <c r="K1818" i="5"/>
  <c r="L1818" i="5"/>
  <c r="K1764" i="5"/>
  <c r="L1764" i="5"/>
  <c r="K1706" i="5"/>
  <c r="L1706" i="5"/>
  <c r="K1898" i="5"/>
  <c r="L1898" i="5"/>
  <c r="K1902" i="5"/>
  <c r="L1902" i="5"/>
  <c r="K1464" i="5"/>
  <c r="L1464" i="5"/>
  <c r="K1203" i="5"/>
  <c r="L1203" i="5"/>
  <c r="K1678" i="5"/>
  <c r="L1678" i="5"/>
  <c r="K1621" i="5"/>
  <c r="L1621" i="5"/>
  <c r="K1164" i="5"/>
  <c r="L1164" i="5"/>
  <c r="K1624" i="5"/>
  <c r="L1624" i="5"/>
  <c r="K1175" i="5"/>
  <c r="L1175" i="5"/>
  <c r="K1676" i="5"/>
  <c r="L1676" i="5"/>
  <c r="K1369" i="5"/>
  <c r="L1369" i="5"/>
  <c r="K1665" i="5"/>
  <c r="L1665" i="5"/>
  <c r="K1151" i="5"/>
  <c r="L1151" i="5"/>
  <c r="K1343" i="5"/>
  <c r="L1343" i="5"/>
  <c r="K1124" i="5"/>
  <c r="L1124" i="5"/>
  <c r="K1377" i="5"/>
  <c r="L1377" i="5"/>
  <c r="K1602" i="5"/>
  <c r="L1602" i="5"/>
  <c r="K1350" i="5"/>
  <c r="L1350" i="5"/>
  <c r="K1601" i="5"/>
  <c r="L1601" i="5"/>
  <c r="K1101" i="5"/>
  <c r="L1101" i="5"/>
  <c r="K1373" i="5"/>
  <c r="L1373" i="5"/>
  <c r="K1325" i="5"/>
  <c r="L1325" i="5"/>
  <c r="K1376" i="5"/>
  <c r="L1376" i="5"/>
  <c r="K1374" i="5"/>
  <c r="L1374" i="5"/>
  <c r="K1643" i="5"/>
  <c r="L1643" i="5"/>
  <c r="K1143" i="5"/>
  <c r="L1143" i="5"/>
  <c r="K1627" i="5"/>
  <c r="L1627" i="5"/>
  <c r="K1605" i="5"/>
  <c r="L1605" i="5"/>
  <c r="K1611" i="5"/>
  <c r="L1611" i="5"/>
  <c r="K1336" i="5"/>
  <c r="L1336" i="5"/>
  <c r="K1453" i="5"/>
  <c r="L1453" i="5"/>
  <c r="K1235" i="5"/>
  <c r="L1235" i="5"/>
  <c r="K1531" i="5"/>
  <c r="L1531" i="5"/>
  <c r="K1566" i="5"/>
  <c r="L1566" i="5"/>
  <c r="K1206" i="5"/>
  <c r="L1206" i="5"/>
  <c r="K1293" i="5"/>
  <c r="L1293" i="5"/>
  <c r="K1204" i="5"/>
  <c r="L1204" i="5"/>
  <c r="K1458" i="5"/>
  <c r="L1458" i="5"/>
  <c r="K1441" i="5"/>
  <c r="L1441" i="5"/>
  <c r="K1536" i="5"/>
  <c r="L1536" i="5"/>
  <c r="K1494" i="5"/>
  <c r="L1494" i="5"/>
  <c r="K1186" i="5"/>
  <c r="L1186" i="5"/>
  <c r="K1460" i="5"/>
  <c r="L1460" i="5"/>
  <c r="K1241" i="5"/>
  <c r="L1241" i="5"/>
  <c r="K1443" i="5"/>
  <c r="L1443" i="5"/>
  <c r="K1174" i="5"/>
  <c r="L1174" i="5"/>
  <c r="K1471" i="5"/>
  <c r="L1471" i="5"/>
  <c r="K1553" i="5"/>
  <c r="L1553" i="5"/>
  <c r="K1200" i="5"/>
  <c r="L1200" i="5"/>
  <c r="K1519" i="5"/>
  <c r="L1519" i="5"/>
  <c r="K1239" i="5"/>
  <c r="L1239" i="5"/>
  <c r="K1472" i="5"/>
  <c r="L1472" i="5"/>
  <c r="K1430" i="5"/>
  <c r="L1430" i="5"/>
  <c r="K1182" i="5"/>
  <c r="L1182" i="5"/>
  <c r="K1551" i="5"/>
  <c r="L1551" i="5"/>
  <c r="K1201" i="5"/>
  <c r="L1201" i="5"/>
  <c r="K1222" i="5"/>
  <c r="L1222" i="5"/>
  <c r="K1242" i="5"/>
  <c r="L1242" i="5"/>
  <c r="K1451" i="5"/>
  <c r="L1451" i="5"/>
  <c r="K1212" i="5"/>
  <c r="L1212" i="5"/>
  <c r="K1569" i="5"/>
  <c r="L1569" i="5"/>
  <c r="K1187" i="5"/>
  <c r="L1187" i="5"/>
  <c r="K1557" i="5"/>
  <c r="L1557" i="5"/>
  <c r="K1266" i="5"/>
  <c r="L1266" i="5"/>
  <c r="K1497" i="5"/>
  <c r="L1497" i="5"/>
  <c r="K1249" i="5"/>
  <c r="L1249" i="5"/>
  <c r="K1113" i="5"/>
  <c r="L1113" i="5"/>
  <c r="K1262" i="5"/>
  <c r="L1262" i="5"/>
  <c r="K1260" i="5"/>
  <c r="L1260" i="5"/>
  <c r="K1473" i="5"/>
  <c r="L1473" i="5"/>
  <c r="K1420" i="5"/>
  <c r="L1420" i="5"/>
  <c r="K1417" i="5"/>
  <c r="L1417" i="5"/>
  <c r="K1386" i="5"/>
  <c r="L1386" i="5"/>
  <c r="K1408" i="5"/>
  <c r="L1408" i="5"/>
  <c r="K1446" i="5"/>
  <c r="L1446" i="5"/>
  <c r="K1524" i="5"/>
  <c r="L1524" i="5"/>
  <c r="K1507" i="5"/>
  <c r="L1507" i="5"/>
  <c r="K1891" i="5"/>
  <c r="L1891" i="5"/>
  <c r="K1802" i="5"/>
  <c r="L1802" i="5"/>
  <c r="K1861" i="5"/>
  <c r="L1861" i="5"/>
  <c r="K1738" i="5"/>
  <c r="L1738" i="5"/>
  <c r="K1725" i="5"/>
  <c r="L1725" i="5"/>
  <c r="K1709" i="5"/>
  <c r="L1709" i="5"/>
  <c r="K1147" i="5"/>
  <c r="L1147" i="5"/>
  <c r="K1850" i="5"/>
  <c r="L1850" i="5"/>
  <c r="K1832" i="5"/>
  <c r="L1832" i="5"/>
  <c r="K1881" i="5"/>
  <c r="L1881" i="5"/>
  <c r="K1837" i="5"/>
  <c r="L1837" i="5"/>
  <c r="K1729" i="5"/>
  <c r="L1729" i="5"/>
  <c r="K1138" i="5"/>
  <c r="L1138" i="5"/>
  <c r="K1803" i="5"/>
  <c r="L1803" i="5"/>
  <c r="K1842" i="5"/>
  <c r="L1842" i="5"/>
  <c r="K1155" i="5"/>
  <c r="L1155" i="5"/>
  <c r="K1852" i="5"/>
  <c r="L1852" i="5"/>
  <c r="K1107" i="5"/>
  <c r="L1107" i="5"/>
  <c r="K1130" i="5"/>
  <c r="L1130" i="5"/>
  <c r="K1745" i="5"/>
  <c r="L1745" i="5"/>
  <c r="K1865" i="5"/>
  <c r="L1865" i="5"/>
  <c r="K1117" i="5"/>
  <c r="L1117" i="5"/>
  <c r="K1922" i="5"/>
  <c r="L1922" i="5"/>
  <c r="K1905" i="5"/>
  <c r="L1905" i="5"/>
  <c r="K1893" i="5"/>
  <c r="L1893" i="5"/>
  <c r="K1836" i="5"/>
  <c r="L1836" i="5"/>
  <c r="K1755" i="5"/>
  <c r="L1755" i="5"/>
  <c r="K1918" i="5"/>
  <c r="L1918" i="5"/>
  <c r="K1838" i="5"/>
  <c r="L1838" i="5"/>
  <c r="K1691" i="5"/>
  <c r="L1691" i="5"/>
  <c r="K1846" i="5"/>
  <c r="L1846" i="5"/>
  <c r="K1883" i="5"/>
  <c r="L1883" i="5"/>
  <c r="K1224" i="5"/>
  <c r="L1224" i="5"/>
  <c r="K1196" i="5"/>
  <c r="L1196" i="5"/>
  <c r="K1158" i="5"/>
  <c r="L1158" i="5"/>
  <c r="K1592" i="5"/>
  <c r="L1592" i="5"/>
  <c r="K1348" i="5"/>
  <c r="L1348" i="5"/>
  <c r="K1368" i="5"/>
  <c r="L1368" i="5"/>
  <c r="K1119" i="5"/>
  <c r="L1119" i="5"/>
  <c r="K1609" i="5"/>
  <c r="L1609" i="5"/>
  <c r="K1338" i="5"/>
  <c r="L1338" i="5"/>
  <c r="K1360" i="5"/>
  <c r="L1360" i="5"/>
  <c r="K1148" i="5"/>
  <c r="L1148" i="5"/>
  <c r="K1140" i="5"/>
  <c r="L1140" i="5"/>
  <c r="K1637" i="5"/>
  <c r="L1637" i="5"/>
  <c r="K1351" i="5"/>
  <c r="L1351" i="5"/>
  <c r="K1646" i="5"/>
  <c r="L1646" i="5"/>
  <c r="K1634" i="5"/>
  <c r="L1634" i="5"/>
  <c r="K1581" i="5"/>
  <c r="L1581" i="5"/>
  <c r="K1326" i="5"/>
  <c r="L1326" i="5"/>
  <c r="K1672" i="5"/>
  <c r="L1672" i="5"/>
  <c r="K1614" i="5"/>
  <c r="L1614" i="5"/>
  <c r="K1667" i="5"/>
  <c r="L1667" i="5"/>
  <c r="K1331" i="5"/>
  <c r="L1331" i="5"/>
  <c r="K1375" i="5"/>
  <c r="L1375" i="5"/>
  <c r="K1346" i="5"/>
  <c r="L1346" i="5"/>
  <c r="K1656" i="5"/>
  <c r="L1656" i="5"/>
  <c r="K1311" i="5"/>
  <c r="L1311" i="5"/>
  <c r="K1426" i="5"/>
  <c r="L1426" i="5"/>
  <c r="K1508" i="5"/>
  <c r="L1508" i="5"/>
  <c r="K1240" i="5"/>
  <c r="L1240" i="5"/>
  <c r="K1199" i="5"/>
  <c r="L1199" i="5"/>
  <c r="K1467" i="5"/>
  <c r="L1467" i="5"/>
  <c r="K1516" i="5"/>
  <c r="L1516" i="5"/>
  <c r="K1284" i="5"/>
  <c r="L1284" i="5"/>
  <c r="K1573" i="5"/>
  <c r="L1573" i="5"/>
  <c r="K1434" i="5"/>
  <c r="L1434" i="5"/>
  <c r="K1227" i="5"/>
  <c r="L1227" i="5"/>
  <c r="K1450" i="5"/>
  <c r="L1450" i="5"/>
  <c r="K1202" i="5"/>
  <c r="L1202" i="5"/>
  <c r="K1510" i="5"/>
  <c r="L1510" i="5"/>
  <c r="K1189" i="5"/>
  <c r="L1189" i="5"/>
  <c r="K1571" i="5"/>
  <c r="L1571" i="5"/>
  <c r="K1256" i="5"/>
  <c r="L1256" i="5"/>
  <c r="K1484" i="5"/>
  <c r="L1484" i="5"/>
  <c r="K1469" i="5"/>
  <c r="L1469" i="5"/>
  <c r="K1280" i="5"/>
  <c r="L1280" i="5"/>
  <c r="K1568" i="5"/>
  <c r="L1568" i="5"/>
  <c r="K1478" i="5"/>
  <c r="L1478" i="5"/>
  <c r="K1191" i="5"/>
  <c r="L1191" i="5"/>
  <c r="K1576" i="5"/>
  <c r="L1576" i="5"/>
  <c r="K1198" i="5"/>
  <c r="L1198" i="5"/>
  <c r="F389" i="8" l="1"/>
  <c r="F405" i="8"/>
  <c r="F517" i="8"/>
  <c r="F533" i="8"/>
  <c r="F645" i="8"/>
  <c r="F661" i="8"/>
  <c r="F730" i="8"/>
  <c r="G730" i="8" s="1"/>
  <c r="F738" i="8"/>
  <c r="G738" i="8" s="1"/>
  <c r="F739" i="8"/>
  <c r="F740" i="8"/>
  <c r="G740" i="8" s="1"/>
  <c r="F741" i="8"/>
  <c r="F742" i="8"/>
  <c r="G742" i="8" s="1"/>
  <c r="F743" i="8"/>
  <c r="G743" i="8" s="1"/>
  <c r="F744" i="8"/>
  <c r="G744" i="8" s="1"/>
  <c r="F745" i="8"/>
  <c r="G745" i="8" s="1"/>
  <c r="F746" i="8"/>
  <c r="G746" i="8" s="1"/>
  <c r="F747" i="8"/>
  <c r="F748" i="8"/>
  <c r="G748" i="8" s="1"/>
  <c r="F749" i="8"/>
  <c r="F750" i="8"/>
  <c r="G750" i="8" s="1"/>
  <c r="F751" i="8"/>
  <c r="G751" i="8" s="1"/>
  <c r="F752" i="8"/>
  <c r="G752" i="8" s="1"/>
  <c r="F753" i="8"/>
  <c r="G753" i="8" s="1"/>
  <c r="F754" i="8"/>
  <c r="G754" i="8" s="1"/>
  <c r="F755" i="8"/>
  <c r="F756" i="8"/>
  <c r="G756" i="8" s="1"/>
  <c r="F757" i="8"/>
  <c r="F758" i="8"/>
  <c r="G758" i="8" s="1"/>
  <c r="F759" i="8"/>
  <c r="G759" i="8" s="1"/>
  <c r="F760" i="8"/>
  <c r="G760" i="8" s="1"/>
  <c r="F761" i="8"/>
  <c r="G761" i="8" s="1"/>
  <c r="F762" i="8"/>
  <c r="G762" i="8" s="1"/>
  <c r="F763" i="8"/>
  <c r="F764" i="8"/>
  <c r="G764" i="8" s="1"/>
  <c r="F765" i="8"/>
  <c r="F766" i="8"/>
  <c r="G766" i="8" s="1"/>
  <c r="F767" i="8"/>
  <c r="G767" i="8" s="1"/>
  <c r="F768" i="8"/>
  <c r="G768" i="8" s="1"/>
  <c r="F769" i="8"/>
  <c r="G769" i="8" s="1"/>
  <c r="F770" i="8"/>
  <c r="G770" i="8" s="1"/>
  <c r="F771" i="8"/>
  <c r="F772" i="8"/>
  <c r="G772" i="8" s="1"/>
  <c r="F773" i="8"/>
  <c r="F774" i="8"/>
  <c r="G774" i="8" s="1"/>
  <c r="F775" i="8"/>
  <c r="G775" i="8" s="1"/>
  <c r="F776" i="8"/>
  <c r="G776" i="8" s="1"/>
  <c r="F777" i="8"/>
  <c r="G777" i="8" s="1"/>
  <c r="F778" i="8"/>
  <c r="G778" i="8" s="1"/>
  <c r="F779" i="8"/>
  <c r="F780" i="8"/>
  <c r="G780" i="8" s="1"/>
  <c r="F781" i="8"/>
  <c r="F782" i="8"/>
  <c r="G782" i="8" s="1"/>
  <c r="F783" i="8"/>
  <c r="G783" i="8" s="1"/>
  <c r="F784" i="8"/>
  <c r="G784" i="8" s="1"/>
  <c r="F785" i="8"/>
  <c r="G785" i="8" s="1"/>
  <c r="F786" i="8"/>
  <c r="G786" i="8" s="1"/>
  <c r="F787" i="8"/>
  <c r="F788" i="8"/>
  <c r="G788" i="8" s="1"/>
  <c r="F789" i="8"/>
  <c r="F790" i="8"/>
  <c r="G790" i="8" s="1"/>
  <c r="F791" i="8"/>
  <c r="G791" i="8" s="1"/>
  <c r="F792" i="8"/>
  <c r="G792" i="8" s="1"/>
  <c r="F793" i="8"/>
  <c r="G793" i="8" s="1"/>
  <c r="F794" i="8"/>
  <c r="G794" i="8" s="1"/>
  <c r="F795" i="8"/>
  <c r="F796" i="8"/>
  <c r="G796" i="8" s="1"/>
  <c r="F797" i="8"/>
  <c r="F798" i="8"/>
  <c r="G798" i="8" s="1"/>
  <c r="F799" i="8"/>
  <c r="G799" i="8" s="1"/>
  <c r="F800" i="8"/>
  <c r="G800" i="8" s="1"/>
  <c r="F801" i="8"/>
  <c r="G801" i="8" s="1"/>
  <c r="F802" i="8"/>
  <c r="G802" i="8" s="1"/>
  <c r="F803" i="8"/>
  <c r="F804" i="8"/>
  <c r="G804" i="8" s="1"/>
  <c r="F805" i="8"/>
  <c r="F806" i="8"/>
  <c r="G806" i="8" s="1"/>
  <c r="F807" i="8"/>
  <c r="G807" i="8" s="1"/>
  <c r="F808" i="8"/>
  <c r="G808" i="8" s="1"/>
  <c r="F809" i="8"/>
  <c r="G809" i="8" s="1"/>
  <c r="F810" i="8"/>
  <c r="G810" i="8" s="1"/>
  <c r="F811" i="8"/>
  <c r="F812" i="8"/>
  <c r="G812" i="8" s="1"/>
  <c r="F813" i="8"/>
  <c r="F814" i="8"/>
  <c r="G814" i="8" s="1"/>
  <c r="F815" i="8"/>
  <c r="G815" i="8" s="1"/>
  <c r="F816" i="8"/>
  <c r="G816" i="8" s="1"/>
  <c r="F817" i="8"/>
  <c r="G817" i="8" s="1"/>
  <c r="F818" i="8"/>
  <c r="G818" i="8" s="1"/>
  <c r="F819" i="8"/>
  <c r="F820" i="8"/>
  <c r="G820" i="8" s="1"/>
  <c r="F821" i="8"/>
  <c r="F822" i="8"/>
  <c r="G822" i="8" s="1"/>
  <c r="F823" i="8"/>
  <c r="G823" i="8" s="1"/>
  <c r="F824" i="8"/>
  <c r="G824" i="8" s="1"/>
  <c r="F825" i="8"/>
  <c r="G825" i="8" s="1"/>
  <c r="F826" i="8"/>
  <c r="G826" i="8" s="1"/>
  <c r="F827" i="8"/>
  <c r="F828" i="8"/>
  <c r="G828" i="8" s="1"/>
  <c r="F829" i="8"/>
  <c r="F830" i="8"/>
  <c r="G830" i="8" s="1"/>
  <c r="F831" i="8"/>
  <c r="G831" i="8" s="1"/>
  <c r="F832" i="8"/>
  <c r="G832" i="8" s="1"/>
  <c r="F833" i="8"/>
  <c r="G833" i="8" s="1"/>
  <c r="F834" i="8"/>
  <c r="G834" i="8" s="1"/>
  <c r="F835" i="8"/>
  <c r="F836" i="8"/>
  <c r="G836" i="8" s="1"/>
  <c r="F837" i="8"/>
  <c r="F838" i="8"/>
  <c r="G838" i="8" s="1"/>
  <c r="F839" i="8"/>
  <c r="G839" i="8" s="1"/>
  <c r="F840" i="8"/>
  <c r="G840" i="8" s="1"/>
  <c r="F841" i="8"/>
  <c r="G841" i="8" s="1"/>
  <c r="F842" i="8"/>
  <c r="G842" i="8" s="1"/>
  <c r="F843" i="8"/>
  <c r="F844" i="8"/>
  <c r="G844" i="8" s="1"/>
  <c r="F845" i="8"/>
  <c r="F846" i="8"/>
  <c r="G846" i="8" s="1"/>
  <c r="F847" i="8"/>
  <c r="G847" i="8" s="1"/>
  <c r="F848" i="8"/>
  <c r="G848" i="8" s="1"/>
  <c r="F849" i="8"/>
  <c r="G849" i="8" s="1"/>
  <c r="F850" i="8"/>
  <c r="G850" i="8" s="1"/>
  <c r="F851" i="8"/>
  <c r="F852" i="8"/>
  <c r="G852" i="8" s="1"/>
  <c r="F853" i="8"/>
  <c r="F854" i="8"/>
  <c r="G854" i="8" s="1"/>
  <c r="F855" i="8"/>
  <c r="G855" i="8" s="1"/>
  <c r="F856" i="8"/>
  <c r="G856" i="8" s="1"/>
  <c r="F857" i="8"/>
  <c r="G857" i="8" s="1"/>
  <c r="F858" i="8"/>
  <c r="G858" i="8" s="1"/>
  <c r="F859" i="8"/>
  <c r="F860" i="8"/>
  <c r="G860" i="8" s="1"/>
  <c r="F861" i="8"/>
  <c r="F862" i="8"/>
  <c r="G862" i="8" s="1"/>
  <c r="F863" i="8"/>
  <c r="G863" i="8" s="1"/>
  <c r="F864" i="8"/>
  <c r="G864" i="8" s="1"/>
  <c r="F865" i="8"/>
  <c r="G865" i="8" s="1"/>
  <c r="F866" i="8"/>
  <c r="G866" i="8" s="1"/>
  <c r="F867" i="8"/>
  <c r="F868" i="8"/>
  <c r="G868" i="8" s="1"/>
  <c r="F869" i="8"/>
  <c r="F870" i="8"/>
  <c r="G870" i="8" s="1"/>
  <c r="F871" i="8"/>
  <c r="G871" i="8" s="1"/>
  <c r="F872" i="8"/>
  <c r="G872" i="8" s="1"/>
  <c r="F873" i="8"/>
  <c r="G873" i="8" s="1"/>
  <c r="F874" i="8"/>
  <c r="G874" i="8" s="1"/>
  <c r="F875" i="8"/>
  <c r="F876" i="8"/>
  <c r="G876" i="8" s="1"/>
  <c r="F877" i="8"/>
  <c r="F878" i="8"/>
  <c r="G878" i="8" s="1"/>
  <c r="F879" i="8"/>
  <c r="G879" i="8" s="1"/>
  <c r="F880" i="8"/>
  <c r="G880" i="8" s="1"/>
  <c r="F881" i="8"/>
  <c r="G881" i="8" s="1"/>
  <c r="F882" i="8"/>
  <c r="G882" i="8" s="1"/>
  <c r="F883" i="8"/>
  <c r="F884" i="8"/>
  <c r="G884" i="8" s="1"/>
  <c r="F885" i="8"/>
  <c r="F886" i="8"/>
  <c r="G886" i="8" s="1"/>
  <c r="F887" i="8"/>
  <c r="G887" i="8" s="1"/>
  <c r="F888" i="8"/>
  <c r="G888" i="8" s="1"/>
  <c r="F889" i="8"/>
  <c r="G889" i="8" s="1"/>
  <c r="F890" i="8"/>
  <c r="G890" i="8" s="1"/>
  <c r="F891" i="8"/>
  <c r="F892" i="8"/>
  <c r="G892" i="8" s="1"/>
  <c r="F893" i="8"/>
  <c r="F894" i="8"/>
  <c r="G894" i="8" s="1"/>
  <c r="F895" i="8"/>
  <c r="G895" i="8" s="1"/>
  <c r="F896" i="8"/>
  <c r="G896" i="8" s="1"/>
  <c r="F897" i="8"/>
  <c r="G897" i="8" s="1"/>
  <c r="F898" i="8"/>
  <c r="G898" i="8" s="1"/>
  <c r="F899" i="8"/>
  <c r="F900" i="8"/>
  <c r="G900" i="8" s="1"/>
  <c r="F901" i="8"/>
  <c r="F902" i="8"/>
  <c r="G902" i="8" s="1"/>
  <c r="F903" i="8"/>
  <c r="G903" i="8" s="1"/>
  <c r="F904" i="8"/>
  <c r="G904" i="8" s="1"/>
  <c r="F905" i="8"/>
  <c r="G905" i="8" s="1"/>
  <c r="F906" i="8"/>
  <c r="G906" i="8" s="1"/>
  <c r="F907" i="8"/>
  <c r="F908" i="8"/>
  <c r="G908" i="8" s="1"/>
  <c r="F909" i="8"/>
  <c r="F910" i="8"/>
  <c r="G910" i="8" s="1"/>
  <c r="F911" i="8"/>
  <c r="G911" i="8" s="1"/>
  <c r="F912" i="8"/>
  <c r="G912" i="8" s="1"/>
  <c r="F913" i="8"/>
  <c r="G913" i="8" s="1"/>
  <c r="F914" i="8"/>
  <c r="G914" i="8" s="1"/>
  <c r="F915" i="8"/>
  <c r="F916" i="8"/>
  <c r="G916" i="8" s="1"/>
  <c r="F917" i="8"/>
  <c r="F918" i="8"/>
  <c r="G918" i="8" s="1"/>
  <c r="F919" i="8"/>
  <c r="G919" i="8" s="1"/>
  <c r="F920" i="8"/>
  <c r="G920" i="8" s="1"/>
  <c r="F921" i="8"/>
  <c r="G921" i="8" s="1"/>
  <c r="F922" i="8"/>
  <c r="G922" i="8" s="1"/>
  <c r="F923" i="8"/>
  <c r="F924" i="8"/>
  <c r="G924" i="8" s="1"/>
  <c r="F925" i="8"/>
  <c r="F926" i="8"/>
  <c r="G926" i="8" s="1"/>
  <c r="F927" i="8"/>
  <c r="G927" i="8" s="1"/>
  <c r="F928" i="8"/>
  <c r="G928" i="8" s="1"/>
  <c r="F929" i="8"/>
  <c r="G929" i="8" s="1"/>
  <c r="F930" i="8"/>
  <c r="G930" i="8" s="1"/>
  <c r="F931" i="8"/>
  <c r="F932" i="8"/>
  <c r="G932" i="8" s="1"/>
  <c r="F933" i="8"/>
  <c r="F934" i="8"/>
  <c r="G934" i="8" s="1"/>
  <c r="F935" i="8"/>
  <c r="G935" i="8" s="1"/>
  <c r="F936" i="8"/>
  <c r="G936" i="8" s="1"/>
  <c r="F937" i="8"/>
  <c r="G937" i="8" s="1"/>
  <c r="F938" i="8"/>
  <c r="G938" i="8" s="1"/>
  <c r="F939" i="8"/>
  <c r="F940" i="8"/>
  <c r="G940" i="8" s="1"/>
  <c r="F941" i="8"/>
  <c r="F942" i="8"/>
  <c r="G942" i="8" s="1"/>
  <c r="F943" i="8"/>
  <c r="G943" i="8" s="1"/>
  <c r="F944" i="8"/>
  <c r="G944" i="8" s="1"/>
  <c r="F945" i="8"/>
  <c r="G945" i="8" s="1"/>
  <c r="F946" i="8"/>
  <c r="G946" i="8" s="1"/>
  <c r="F947" i="8"/>
  <c r="F948" i="8"/>
  <c r="G948" i="8" s="1"/>
  <c r="F949" i="8"/>
  <c r="F950" i="8"/>
  <c r="G950" i="8" s="1"/>
  <c r="F951" i="8"/>
  <c r="G951" i="8" s="1"/>
  <c r="F952" i="8"/>
  <c r="G952" i="8" s="1"/>
  <c r="F953" i="8"/>
  <c r="G953" i="8" s="1"/>
  <c r="F954" i="8"/>
  <c r="G954" i="8" s="1"/>
  <c r="F955" i="8"/>
  <c r="F956" i="8"/>
  <c r="G956" i="8" s="1"/>
  <c r="F957" i="8"/>
  <c r="F958" i="8"/>
  <c r="G958" i="8" s="1"/>
  <c r="F959" i="8"/>
  <c r="G959" i="8" s="1"/>
  <c r="F960" i="8"/>
  <c r="G960" i="8" s="1"/>
  <c r="F961" i="8"/>
  <c r="G961" i="8" s="1"/>
  <c r="F962" i="8"/>
  <c r="G962" i="8" s="1"/>
  <c r="F963" i="8"/>
  <c r="F964" i="8"/>
  <c r="G964" i="8" s="1"/>
  <c r="F965" i="8"/>
  <c r="F966" i="8"/>
  <c r="G966" i="8" s="1"/>
  <c r="F967" i="8"/>
  <c r="G967" i="8" s="1"/>
  <c r="F968" i="8"/>
  <c r="G968" i="8" s="1"/>
  <c r="F969" i="8"/>
  <c r="G969" i="8" s="1"/>
  <c r="F970" i="8"/>
  <c r="G970" i="8" s="1"/>
  <c r="F971" i="8"/>
  <c r="F972" i="8"/>
  <c r="G972" i="8" s="1"/>
  <c r="F973" i="8"/>
  <c r="F974" i="8"/>
  <c r="G974" i="8" s="1"/>
  <c r="F975" i="8"/>
  <c r="G975" i="8" s="1"/>
  <c r="F976" i="8"/>
  <c r="G976" i="8" s="1"/>
  <c r="F977" i="8"/>
  <c r="G977" i="8" s="1"/>
  <c r="F978" i="8"/>
  <c r="G978" i="8" s="1"/>
  <c r="F979" i="8"/>
  <c r="F980" i="8"/>
  <c r="G980" i="8" s="1"/>
  <c r="F981" i="8"/>
  <c r="F982" i="8"/>
  <c r="G982" i="8" s="1"/>
  <c r="F983" i="8"/>
  <c r="G983" i="8" s="1"/>
  <c r="F984" i="8"/>
  <c r="G984" i="8" s="1"/>
  <c r="F985" i="8"/>
  <c r="G985" i="8" s="1"/>
  <c r="F986" i="8"/>
  <c r="G986" i="8" s="1"/>
  <c r="F987" i="8"/>
  <c r="F988" i="8"/>
  <c r="G988" i="8" s="1"/>
  <c r="F989" i="8"/>
  <c r="F990" i="8"/>
  <c r="G990" i="8" s="1"/>
  <c r="F991" i="8"/>
  <c r="G991" i="8" s="1"/>
  <c r="F992" i="8"/>
  <c r="G992" i="8" s="1"/>
  <c r="F993" i="8"/>
  <c r="G993" i="8" s="1"/>
  <c r="F994" i="8"/>
  <c r="G994" i="8" s="1"/>
  <c r="F995" i="8"/>
  <c r="F996" i="8"/>
  <c r="G996" i="8" s="1"/>
  <c r="F997" i="8"/>
  <c r="F998" i="8"/>
  <c r="G998" i="8" s="1"/>
  <c r="F999" i="8"/>
  <c r="G999" i="8" s="1"/>
  <c r="F1000" i="8"/>
  <c r="G1000" i="8" s="1"/>
  <c r="F1001" i="8"/>
  <c r="G1001" i="8" s="1"/>
  <c r="F1002" i="8"/>
  <c r="G1002" i="8" s="1"/>
  <c r="F1003" i="8"/>
  <c r="F1004" i="8"/>
  <c r="G1004" i="8" s="1"/>
  <c r="F1005" i="8"/>
  <c r="F1006" i="8"/>
  <c r="G1006" i="8" s="1"/>
  <c r="F1007" i="8"/>
  <c r="G1007" i="8" s="1"/>
  <c r="F1008" i="8"/>
  <c r="G1008" i="8" s="1"/>
  <c r="F1009" i="8"/>
  <c r="G1009" i="8" s="1"/>
  <c r="F1010" i="8"/>
  <c r="G1010" i="8" s="1"/>
  <c r="F1011" i="8"/>
  <c r="F1012" i="8"/>
  <c r="G1012" i="8" s="1"/>
  <c r="F1013" i="8"/>
  <c r="F1014" i="8"/>
  <c r="G1014" i="8" s="1"/>
  <c r="F1015" i="8"/>
  <c r="G1015" i="8" s="1"/>
  <c r="F1016" i="8"/>
  <c r="G1016" i="8" s="1"/>
  <c r="F1017" i="8"/>
  <c r="G1017" i="8" s="1"/>
  <c r="F1018" i="8"/>
  <c r="G1018" i="8" s="1"/>
  <c r="F1019" i="8"/>
  <c r="F1020" i="8"/>
  <c r="G1020" i="8" s="1"/>
  <c r="F1021" i="8"/>
  <c r="F1022" i="8"/>
  <c r="G1022" i="8" s="1"/>
  <c r="F1023" i="8"/>
  <c r="G1023" i="8" s="1"/>
  <c r="F1024" i="8"/>
  <c r="G1024" i="8" s="1"/>
  <c r="F1025" i="8"/>
  <c r="G1025" i="8" s="1"/>
  <c r="F1026" i="8"/>
  <c r="G1026" i="8" s="1"/>
  <c r="F1027" i="8"/>
  <c r="F1028" i="8"/>
  <c r="G1028" i="8" s="1"/>
  <c r="F1029" i="8"/>
  <c r="F1030" i="8"/>
  <c r="G1030" i="8" s="1"/>
  <c r="F1031" i="8"/>
  <c r="G1031" i="8" s="1"/>
  <c r="F1032" i="8"/>
  <c r="G1032" i="8" s="1"/>
  <c r="F1033" i="8"/>
  <c r="G1033" i="8" s="1"/>
  <c r="F1034" i="8"/>
  <c r="G1034" i="8" s="1"/>
  <c r="F1035" i="8"/>
  <c r="F1036" i="8"/>
  <c r="G1036" i="8" s="1"/>
  <c r="F1037" i="8"/>
  <c r="F1038" i="8"/>
  <c r="G1038" i="8" s="1"/>
  <c r="F1039" i="8"/>
  <c r="G1039" i="8" s="1"/>
  <c r="F1040" i="8"/>
  <c r="G1040" i="8" s="1"/>
  <c r="F1041" i="8"/>
  <c r="G1041" i="8" s="1"/>
  <c r="F1042" i="8"/>
  <c r="G1042" i="8" s="1"/>
  <c r="F1043" i="8"/>
  <c r="G1043" i="8" s="1"/>
  <c r="F1044" i="8"/>
  <c r="F1045" i="8"/>
  <c r="G1045" i="8" s="1"/>
  <c r="F1046" i="8"/>
  <c r="F1047" i="8"/>
  <c r="G1047" i="8" s="1"/>
  <c r="F1048" i="8"/>
  <c r="G1048" i="8" s="1"/>
  <c r="F1049" i="8"/>
  <c r="G1049" i="8" s="1"/>
  <c r="F1050" i="8"/>
  <c r="G1050" i="8" s="1"/>
  <c r="F1051" i="8"/>
  <c r="G1051" i="8" s="1"/>
  <c r="F1052" i="8"/>
  <c r="F1053" i="8"/>
  <c r="G1053" i="8" s="1"/>
  <c r="F1054" i="8"/>
  <c r="F1055" i="8"/>
  <c r="G1055" i="8" s="1"/>
  <c r="F1056" i="8"/>
  <c r="G1056" i="8" s="1"/>
  <c r="F1057" i="8"/>
  <c r="G1057" i="8" s="1"/>
  <c r="F1058" i="8"/>
  <c r="G1058" i="8" s="1"/>
  <c r="F1059" i="8"/>
  <c r="G1059" i="8" s="1"/>
  <c r="F1060" i="8"/>
  <c r="F1061" i="8"/>
  <c r="G1061" i="8" s="1"/>
  <c r="F1062" i="8"/>
  <c r="F1063" i="8"/>
  <c r="G1063" i="8" s="1"/>
  <c r="F1064" i="8"/>
  <c r="G1064" i="8" s="1"/>
  <c r="F1065" i="8"/>
  <c r="G1065" i="8" s="1"/>
  <c r="F1066" i="8"/>
  <c r="G1066" i="8" s="1"/>
  <c r="F1067" i="8"/>
  <c r="G1067" i="8" s="1"/>
  <c r="F1068" i="8"/>
  <c r="F1069" i="8"/>
  <c r="G1069" i="8" s="1"/>
  <c r="F1070" i="8"/>
  <c r="F1071" i="8"/>
  <c r="G1071" i="8" s="1"/>
  <c r="F1072" i="8"/>
  <c r="G1072" i="8" s="1"/>
  <c r="F1073" i="8"/>
  <c r="G1073" i="8" s="1"/>
  <c r="F1074" i="8"/>
  <c r="G1074" i="8" s="1"/>
  <c r="F1075" i="8"/>
  <c r="G1075" i="8" s="1"/>
  <c r="F1076" i="8"/>
  <c r="F1077" i="8"/>
  <c r="G1077" i="8" s="1"/>
  <c r="F1078" i="8"/>
  <c r="F1079" i="8"/>
  <c r="G1079" i="8" s="1"/>
  <c r="F1080" i="8"/>
  <c r="G1080" i="8" s="1"/>
  <c r="F1081" i="8"/>
  <c r="G1081" i="8" s="1"/>
  <c r="F1082" i="8"/>
  <c r="G1082" i="8" s="1"/>
  <c r="F1083" i="8"/>
  <c r="G1083" i="8" s="1"/>
  <c r="F1084" i="8"/>
  <c r="F1085" i="8"/>
  <c r="G1085" i="8" s="1"/>
  <c r="F1086" i="8"/>
  <c r="F1087" i="8"/>
  <c r="G1087" i="8" s="1"/>
  <c r="F1088" i="8"/>
  <c r="G1088" i="8" s="1"/>
  <c r="F1089" i="8"/>
  <c r="G1089" i="8" s="1"/>
  <c r="F1090" i="8"/>
  <c r="G1090" i="8" s="1"/>
  <c r="F1091" i="8"/>
  <c r="G1091" i="8" s="1"/>
  <c r="F1092" i="8"/>
  <c r="F1093" i="8"/>
  <c r="G1093" i="8" s="1"/>
  <c r="F1094" i="8"/>
  <c r="F1095" i="8"/>
  <c r="G1095" i="8" s="1"/>
  <c r="F1096" i="8"/>
  <c r="G1096" i="8" s="1"/>
  <c r="F1097" i="8"/>
  <c r="G1097" i="8" s="1"/>
  <c r="F1098" i="8"/>
  <c r="G1098" i="8" s="1"/>
  <c r="F1099" i="8"/>
  <c r="G1099" i="8" s="1"/>
  <c r="F1100" i="8"/>
  <c r="F1101" i="8"/>
  <c r="G1101" i="8" s="1"/>
  <c r="F1102" i="8"/>
  <c r="A917" i="5"/>
  <c r="A918" i="5"/>
  <c r="A919" i="5"/>
  <c r="A920" i="5"/>
  <c r="A921" i="5"/>
  <c r="A922" i="5"/>
  <c r="A923" i="5"/>
  <c r="A924" i="5"/>
  <c r="A925" i="5"/>
  <c r="A926" i="5"/>
  <c r="A927" i="5"/>
  <c r="A928" i="5"/>
  <c r="A929" i="5"/>
  <c r="A930" i="5"/>
  <c r="A931" i="5"/>
  <c r="A932" i="5"/>
  <c r="A933" i="5"/>
  <c r="A934" i="5"/>
  <c r="A935" i="5"/>
  <c r="A936" i="5"/>
  <c r="A937" i="5"/>
  <c r="A938" i="5"/>
  <c r="A939" i="5"/>
  <c r="A940" i="5"/>
  <c r="A941" i="5"/>
  <c r="A942" i="5"/>
  <c r="A943" i="5"/>
  <c r="A944" i="5"/>
  <c r="A945" i="5"/>
  <c r="A946" i="5"/>
  <c r="A947" i="5"/>
  <c r="A948" i="5"/>
  <c r="A949" i="5"/>
  <c r="A950" i="5"/>
  <c r="A951" i="5"/>
  <c r="A952" i="5"/>
  <c r="A953" i="5"/>
  <c r="A954" i="5"/>
  <c r="A955" i="5"/>
  <c r="A956" i="5"/>
  <c r="A957" i="5"/>
  <c r="A958" i="5"/>
  <c r="A959" i="5"/>
  <c r="A960" i="5"/>
  <c r="A961" i="5"/>
  <c r="A962" i="5"/>
  <c r="A963" i="5"/>
  <c r="A964" i="5"/>
  <c r="A965" i="5"/>
  <c r="A966" i="5"/>
  <c r="A967" i="5"/>
  <c r="A968" i="5"/>
  <c r="A969" i="5"/>
  <c r="A970" i="5"/>
  <c r="A971" i="5"/>
  <c r="A972" i="5"/>
  <c r="A973" i="5"/>
  <c r="A974" i="5"/>
  <c r="A975" i="5"/>
  <c r="A976" i="5"/>
  <c r="A977" i="5"/>
  <c r="A978" i="5"/>
  <c r="A979" i="5"/>
  <c r="A980" i="5"/>
  <c r="A981" i="5"/>
  <c r="A982" i="5"/>
  <c r="A983" i="5"/>
  <c r="A984" i="5"/>
  <c r="A985" i="5"/>
  <c r="A986" i="5"/>
  <c r="A987" i="5"/>
  <c r="A988" i="5"/>
  <c r="A989" i="5"/>
  <c r="A990" i="5"/>
  <c r="A991" i="5"/>
  <c r="A992" i="5"/>
  <c r="A993" i="5"/>
  <c r="A994" i="5"/>
  <c r="A995" i="5"/>
  <c r="A996" i="5"/>
  <c r="A997" i="5"/>
  <c r="A998" i="5"/>
  <c r="A999" i="5"/>
  <c r="A1000" i="5"/>
  <c r="A1001" i="5"/>
  <c r="A1002" i="5"/>
  <c r="A1003" i="5"/>
  <c r="A1004" i="5"/>
  <c r="A1005" i="5"/>
  <c r="A1006" i="5"/>
  <c r="A1007" i="5"/>
  <c r="A1008" i="5"/>
  <c r="A1009" i="5"/>
  <c r="A1010" i="5"/>
  <c r="A1011" i="5"/>
  <c r="A1012" i="5"/>
  <c r="A1013" i="5"/>
  <c r="A1014" i="5"/>
  <c r="A1015" i="5"/>
  <c r="A1016" i="5"/>
  <c r="A1017" i="5"/>
  <c r="A1018" i="5"/>
  <c r="A1019" i="5"/>
  <c r="A1020" i="5"/>
  <c r="A1021" i="5"/>
  <c r="A1022" i="5"/>
  <c r="A1023" i="5"/>
  <c r="A1024" i="5"/>
  <c r="A1025" i="5"/>
  <c r="A1026" i="5"/>
  <c r="A1027" i="5"/>
  <c r="A1028" i="5"/>
  <c r="A1029" i="5"/>
  <c r="A1030" i="5"/>
  <c r="A1031" i="5"/>
  <c r="A1032" i="5"/>
  <c r="A1033" i="5"/>
  <c r="A1034" i="5"/>
  <c r="A1035" i="5"/>
  <c r="A1036" i="5"/>
  <c r="A1037" i="5"/>
  <c r="A1038" i="5"/>
  <c r="A1039" i="5"/>
  <c r="A1040" i="5"/>
  <c r="A1041" i="5"/>
  <c r="A1042" i="5"/>
  <c r="A1043" i="5"/>
  <c r="A1044" i="5"/>
  <c r="A1045" i="5"/>
  <c r="A1046" i="5"/>
  <c r="A1047" i="5"/>
  <c r="A1048" i="5"/>
  <c r="A1049" i="5"/>
  <c r="A1050" i="5"/>
  <c r="A1051" i="5"/>
  <c r="A1052" i="5"/>
  <c r="A1053" i="5"/>
  <c r="A1054" i="5"/>
  <c r="A1055" i="5"/>
  <c r="A1056" i="5"/>
  <c r="A1057" i="5"/>
  <c r="A1058" i="5"/>
  <c r="A1059" i="5"/>
  <c r="A1060" i="5"/>
  <c r="A1061" i="5"/>
  <c r="A1062" i="5"/>
  <c r="A1063" i="5"/>
  <c r="A1064" i="5"/>
  <c r="A1065" i="5"/>
  <c r="A1066" i="5"/>
  <c r="A1067" i="5"/>
  <c r="A1068" i="5"/>
  <c r="A1069" i="5"/>
  <c r="A1070" i="5"/>
  <c r="A1071" i="5"/>
  <c r="A1072" i="5"/>
  <c r="A1073" i="5"/>
  <c r="A1074" i="5"/>
  <c r="A1075" i="5"/>
  <c r="A1076" i="5"/>
  <c r="A1077" i="5"/>
  <c r="A1078" i="5"/>
  <c r="A1079" i="5"/>
  <c r="A1080" i="5"/>
  <c r="A1081" i="5"/>
  <c r="A1082" i="5"/>
  <c r="A1083" i="5"/>
  <c r="A1084" i="5"/>
  <c r="A1085" i="5"/>
  <c r="A1086" i="5"/>
  <c r="A1087" i="5"/>
  <c r="A1088" i="5"/>
  <c r="A1089" i="5"/>
  <c r="A1090" i="5"/>
  <c r="A1091" i="5"/>
  <c r="A1092" i="5"/>
  <c r="A1093" i="5"/>
  <c r="A1094" i="5"/>
  <c r="A1095" i="5"/>
  <c r="A1096" i="5"/>
  <c r="A1097" i="5"/>
  <c r="A1098" i="5"/>
  <c r="A1099" i="5"/>
  <c r="A1100" i="5"/>
  <c r="K1038" i="8"/>
  <c r="D1038" i="31" s="1"/>
  <c r="K8" i="8"/>
  <c r="D8" i="31" s="1"/>
  <c r="K9" i="8"/>
  <c r="D9" i="31" s="1"/>
  <c r="K10" i="8"/>
  <c r="D10" i="31" s="1"/>
  <c r="K11" i="8"/>
  <c r="D11" i="31" s="1"/>
  <c r="K12" i="8"/>
  <c r="D12" i="31" s="1"/>
  <c r="K13" i="8"/>
  <c r="D13" i="31" s="1"/>
  <c r="K14" i="8"/>
  <c r="D14" i="31" s="1"/>
  <c r="K15" i="8"/>
  <c r="D15" i="31" s="1"/>
  <c r="K16" i="8"/>
  <c r="D16" i="31" s="1"/>
  <c r="K17" i="8"/>
  <c r="D17" i="31" s="1"/>
  <c r="K18" i="8"/>
  <c r="D18" i="31" s="1"/>
  <c r="K19" i="8"/>
  <c r="D19" i="31" s="1"/>
  <c r="K20" i="8"/>
  <c r="D20" i="31" s="1"/>
  <c r="K21" i="8"/>
  <c r="D21" i="31" s="1"/>
  <c r="K22" i="8"/>
  <c r="D22" i="31" s="1"/>
  <c r="K23" i="8"/>
  <c r="D23" i="31" s="1"/>
  <c r="K24" i="8"/>
  <c r="D24" i="31" s="1"/>
  <c r="K25" i="8"/>
  <c r="D25" i="31" s="1"/>
  <c r="K26" i="8"/>
  <c r="D26" i="31" s="1"/>
  <c r="K27" i="8"/>
  <c r="D27" i="31" s="1"/>
  <c r="K28" i="8"/>
  <c r="D28" i="31" s="1"/>
  <c r="K29" i="8"/>
  <c r="D29" i="31" s="1"/>
  <c r="K30" i="8"/>
  <c r="D30" i="31" s="1"/>
  <c r="K31" i="8"/>
  <c r="D31" i="31" s="1"/>
  <c r="K32" i="8"/>
  <c r="D32" i="31" s="1"/>
  <c r="K33" i="8"/>
  <c r="D33" i="31" s="1"/>
  <c r="K34" i="8"/>
  <c r="D34" i="31" s="1"/>
  <c r="K35" i="8"/>
  <c r="D35" i="31" s="1"/>
  <c r="K36" i="8"/>
  <c r="D36" i="31" s="1"/>
  <c r="K37" i="8"/>
  <c r="D37" i="31" s="1"/>
  <c r="K38" i="8"/>
  <c r="D38" i="31" s="1"/>
  <c r="K39" i="8"/>
  <c r="D39" i="31" s="1"/>
  <c r="K40" i="8"/>
  <c r="D40" i="31" s="1"/>
  <c r="K41" i="8"/>
  <c r="D41" i="31" s="1"/>
  <c r="K42" i="8"/>
  <c r="D42" i="31" s="1"/>
  <c r="K43" i="8"/>
  <c r="D43" i="31" s="1"/>
  <c r="K44" i="8"/>
  <c r="D44" i="31" s="1"/>
  <c r="K45" i="8"/>
  <c r="D45" i="31" s="1"/>
  <c r="K46" i="8"/>
  <c r="D46" i="31" s="1"/>
  <c r="K47" i="8"/>
  <c r="D47" i="31" s="1"/>
  <c r="K48" i="8"/>
  <c r="D48" i="31" s="1"/>
  <c r="K49" i="8"/>
  <c r="D49" i="31" s="1"/>
  <c r="K50" i="8"/>
  <c r="D50" i="31" s="1"/>
  <c r="K51" i="8"/>
  <c r="D51" i="31" s="1"/>
  <c r="K52" i="8"/>
  <c r="D52" i="31" s="1"/>
  <c r="K53" i="8"/>
  <c r="D53" i="31" s="1"/>
  <c r="K54" i="8"/>
  <c r="D54" i="31" s="1"/>
  <c r="K55" i="8"/>
  <c r="D55" i="31" s="1"/>
  <c r="K56" i="8"/>
  <c r="D56" i="31" s="1"/>
  <c r="K57" i="8"/>
  <c r="D57" i="31" s="1"/>
  <c r="K58" i="8"/>
  <c r="D58" i="31" s="1"/>
  <c r="K59" i="8"/>
  <c r="D59" i="31" s="1"/>
  <c r="K60" i="8"/>
  <c r="D60" i="31" s="1"/>
  <c r="K61" i="8"/>
  <c r="D61" i="31" s="1"/>
  <c r="K62" i="8"/>
  <c r="D62" i="31" s="1"/>
  <c r="K63" i="8"/>
  <c r="D63" i="31" s="1"/>
  <c r="K64" i="8"/>
  <c r="D64" i="31" s="1"/>
  <c r="K65" i="8"/>
  <c r="D65" i="31" s="1"/>
  <c r="K66" i="8"/>
  <c r="D66" i="31" s="1"/>
  <c r="K67" i="8"/>
  <c r="D67" i="31" s="1"/>
  <c r="K68" i="8"/>
  <c r="D68" i="31" s="1"/>
  <c r="K69" i="8"/>
  <c r="D69" i="31" s="1"/>
  <c r="K70" i="8"/>
  <c r="D70" i="31" s="1"/>
  <c r="K71" i="8"/>
  <c r="D71" i="31" s="1"/>
  <c r="K72" i="8"/>
  <c r="D72" i="31" s="1"/>
  <c r="K73" i="8"/>
  <c r="D73" i="31" s="1"/>
  <c r="K74" i="8"/>
  <c r="D74" i="31" s="1"/>
  <c r="K75" i="8"/>
  <c r="D75" i="31" s="1"/>
  <c r="K76" i="8"/>
  <c r="D76" i="31" s="1"/>
  <c r="K77" i="8"/>
  <c r="D77" i="31" s="1"/>
  <c r="K78" i="8"/>
  <c r="D78" i="31" s="1"/>
  <c r="K79" i="8"/>
  <c r="D79" i="31" s="1"/>
  <c r="K80" i="8"/>
  <c r="D80" i="31" s="1"/>
  <c r="K81" i="8"/>
  <c r="D81" i="31" s="1"/>
  <c r="K82" i="8"/>
  <c r="D82" i="31" s="1"/>
  <c r="K83" i="8"/>
  <c r="D83" i="31" s="1"/>
  <c r="K84" i="8"/>
  <c r="D84" i="31" s="1"/>
  <c r="K85" i="8"/>
  <c r="D85" i="31" s="1"/>
  <c r="K86" i="8"/>
  <c r="D86" i="31" s="1"/>
  <c r="K87" i="8"/>
  <c r="D87" i="31" s="1"/>
  <c r="K88" i="8"/>
  <c r="D88" i="31" s="1"/>
  <c r="K89" i="8"/>
  <c r="D89" i="31" s="1"/>
  <c r="K90" i="8"/>
  <c r="D90" i="31" s="1"/>
  <c r="K91" i="8"/>
  <c r="D91" i="31" s="1"/>
  <c r="K92" i="8"/>
  <c r="D92" i="31" s="1"/>
  <c r="K93" i="8"/>
  <c r="D93" i="31" s="1"/>
  <c r="K94" i="8"/>
  <c r="D94" i="31" s="1"/>
  <c r="K95" i="8"/>
  <c r="D95" i="31" s="1"/>
  <c r="K96" i="8"/>
  <c r="D96" i="31" s="1"/>
  <c r="K97" i="8"/>
  <c r="D97" i="31" s="1"/>
  <c r="K98" i="8"/>
  <c r="D98" i="31" s="1"/>
  <c r="K99" i="8"/>
  <c r="D99" i="31" s="1"/>
  <c r="K100" i="8"/>
  <c r="D100" i="31" s="1"/>
  <c r="K101" i="8"/>
  <c r="D101" i="31" s="1"/>
  <c r="K102" i="8"/>
  <c r="D102" i="31" s="1"/>
  <c r="K103" i="8"/>
  <c r="D103" i="31" s="1"/>
  <c r="K104" i="8"/>
  <c r="D104" i="31" s="1"/>
  <c r="K105" i="8"/>
  <c r="D105" i="31" s="1"/>
  <c r="K106" i="8"/>
  <c r="D106" i="31" s="1"/>
  <c r="K107" i="8"/>
  <c r="D107" i="31" s="1"/>
  <c r="K108" i="8"/>
  <c r="D108" i="31" s="1"/>
  <c r="K109" i="8"/>
  <c r="D109" i="31" s="1"/>
  <c r="K110" i="8"/>
  <c r="D110" i="31" s="1"/>
  <c r="K111" i="8"/>
  <c r="D111" i="31" s="1"/>
  <c r="K112" i="8"/>
  <c r="D112" i="31" s="1"/>
  <c r="K113" i="8"/>
  <c r="D113" i="31" s="1"/>
  <c r="K114" i="8"/>
  <c r="D114" i="31" s="1"/>
  <c r="K115" i="8"/>
  <c r="D115" i="31" s="1"/>
  <c r="K116" i="8"/>
  <c r="D116" i="31" s="1"/>
  <c r="K117" i="8"/>
  <c r="D117" i="31" s="1"/>
  <c r="K118" i="8"/>
  <c r="D118" i="31" s="1"/>
  <c r="K119" i="8"/>
  <c r="D119" i="31" s="1"/>
  <c r="K120" i="8"/>
  <c r="D120" i="31" s="1"/>
  <c r="K121" i="8"/>
  <c r="D121" i="31" s="1"/>
  <c r="K122" i="8"/>
  <c r="D122" i="31" s="1"/>
  <c r="K123" i="8"/>
  <c r="D123" i="31" s="1"/>
  <c r="K124" i="8"/>
  <c r="D124" i="31" s="1"/>
  <c r="K125" i="8"/>
  <c r="D125" i="31" s="1"/>
  <c r="K126" i="8"/>
  <c r="D126" i="31" s="1"/>
  <c r="K127" i="8"/>
  <c r="D127" i="31" s="1"/>
  <c r="K128" i="8"/>
  <c r="D128" i="31" s="1"/>
  <c r="K129" i="8"/>
  <c r="D129" i="31" s="1"/>
  <c r="K130" i="8"/>
  <c r="D130" i="31" s="1"/>
  <c r="K131" i="8"/>
  <c r="D131" i="31" s="1"/>
  <c r="K132" i="8"/>
  <c r="D132" i="31" s="1"/>
  <c r="K133" i="8"/>
  <c r="D133" i="31" s="1"/>
  <c r="K134" i="8"/>
  <c r="D134" i="31" s="1"/>
  <c r="K135" i="8"/>
  <c r="D135" i="31" s="1"/>
  <c r="K136" i="8"/>
  <c r="D136" i="31" s="1"/>
  <c r="K137" i="8"/>
  <c r="D137" i="31" s="1"/>
  <c r="K138" i="8"/>
  <c r="D138" i="31" s="1"/>
  <c r="K139" i="8"/>
  <c r="D139" i="31" s="1"/>
  <c r="K140" i="8"/>
  <c r="D140" i="31" s="1"/>
  <c r="K141" i="8"/>
  <c r="D141" i="31" s="1"/>
  <c r="K142" i="8"/>
  <c r="D142" i="31" s="1"/>
  <c r="K143" i="8"/>
  <c r="D143" i="31" s="1"/>
  <c r="K144" i="8"/>
  <c r="D144" i="31" s="1"/>
  <c r="K145" i="8"/>
  <c r="D145" i="31" s="1"/>
  <c r="K146" i="8"/>
  <c r="D146" i="31" s="1"/>
  <c r="K147" i="8"/>
  <c r="D147" i="31" s="1"/>
  <c r="K148" i="8"/>
  <c r="D148" i="31" s="1"/>
  <c r="K149" i="8"/>
  <c r="D149" i="31" s="1"/>
  <c r="K150" i="8"/>
  <c r="D150" i="31" s="1"/>
  <c r="K151" i="8"/>
  <c r="D151" i="31" s="1"/>
  <c r="K152" i="8"/>
  <c r="D152" i="31" s="1"/>
  <c r="K153" i="8"/>
  <c r="D153" i="31" s="1"/>
  <c r="K154" i="8"/>
  <c r="D154" i="31" s="1"/>
  <c r="K155" i="8"/>
  <c r="D155" i="31" s="1"/>
  <c r="K156" i="8"/>
  <c r="D156" i="31" s="1"/>
  <c r="K157" i="8"/>
  <c r="D157" i="31" s="1"/>
  <c r="K158" i="8"/>
  <c r="D158" i="31" s="1"/>
  <c r="K159" i="8"/>
  <c r="D159" i="31" s="1"/>
  <c r="K160" i="8"/>
  <c r="D160" i="31" s="1"/>
  <c r="K161" i="8"/>
  <c r="D161" i="31" s="1"/>
  <c r="K162" i="8"/>
  <c r="D162" i="31" s="1"/>
  <c r="K163" i="8"/>
  <c r="D163" i="31" s="1"/>
  <c r="K164" i="8"/>
  <c r="D164" i="31" s="1"/>
  <c r="K165" i="8"/>
  <c r="D165" i="31" s="1"/>
  <c r="K166" i="8"/>
  <c r="D166" i="31" s="1"/>
  <c r="K167" i="8"/>
  <c r="D167" i="31" s="1"/>
  <c r="K168" i="8"/>
  <c r="D168" i="31" s="1"/>
  <c r="K169" i="8"/>
  <c r="D169" i="31" s="1"/>
  <c r="K170" i="8"/>
  <c r="D170" i="31" s="1"/>
  <c r="K171" i="8"/>
  <c r="D171" i="31" s="1"/>
  <c r="K172" i="8"/>
  <c r="D172" i="31" s="1"/>
  <c r="K173" i="8"/>
  <c r="D173" i="31" s="1"/>
  <c r="K174" i="8"/>
  <c r="D174" i="31" s="1"/>
  <c r="K175" i="8"/>
  <c r="D175" i="31" s="1"/>
  <c r="K176" i="8"/>
  <c r="D176" i="31" s="1"/>
  <c r="K177" i="8"/>
  <c r="D177" i="31" s="1"/>
  <c r="K178" i="8"/>
  <c r="D178" i="31" s="1"/>
  <c r="K179" i="8"/>
  <c r="D179" i="31" s="1"/>
  <c r="K180" i="8"/>
  <c r="D180" i="31" s="1"/>
  <c r="K181" i="8"/>
  <c r="D181" i="31" s="1"/>
  <c r="K182" i="8"/>
  <c r="D182" i="31" s="1"/>
  <c r="K183" i="8"/>
  <c r="D183" i="31" s="1"/>
  <c r="K184" i="8"/>
  <c r="D184" i="31" s="1"/>
  <c r="K185" i="8"/>
  <c r="D185" i="31" s="1"/>
  <c r="K186" i="8"/>
  <c r="D186" i="31" s="1"/>
  <c r="K187" i="8"/>
  <c r="D187" i="31" s="1"/>
  <c r="K188" i="8"/>
  <c r="D188" i="31" s="1"/>
  <c r="K189" i="8"/>
  <c r="D189" i="31" s="1"/>
  <c r="K190" i="8"/>
  <c r="D190" i="31" s="1"/>
  <c r="K191" i="8"/>
  <c r="D191" i="31" s="1"/>
  <c r="K192" i="8"/>
  <c r="D192" i="31" s="1"/>
  <c r="K193" i="8"/>
  <c r="D193" i="31" s="1"/>
  <c r="K194" i="8"/>
  <c r="D194" i="31" s="1"/>
  <c r="K195" i="8"/>
  <c r="D195" i="31" s="1"/>
  <c r="K196" i="8"/>
  <c r="D196" i="31" s="1"/>
  <c r="K197" i="8"/>
  <c r="D197" i="31" s="1"/>
  <c r="K198" i="8"/>
  <c r="D198" i="31" s="1"/>
  <c r="K199" i="8"/>
  <c r="D199" i="31" s="1"/>
  <c r="K200" i="8"/>
  <c r="D200" i="31" s="1"/>
  <c r="K201" i="8"/>
  <c r="D201" i="31" s="1"/>
  <c r="K202" i="8"/>
  <c r="D202" i="31" s="1"/>
  <c r="K203" i="8"/>
  <c r="D203" i="31" s="1"/>
  <c r="K204" i="8"/>
  <c r="D204" i="31" s="1"/>
  <c r="K205" i="8"/>
  <c r="D205" i="31" s="1"/>
  <c r="K206" i="8"/>
  <c r="D206" i="31" s="1"/>
  <c r="K207" i="8"/>
  <c r="D207" i="31" s="1"/>
  <c r="K208" i="8"/>
  <c r="D208" i="31" s="1"/>
  <c r="K209" i="8"/>
  <c r="D209" i="31" s="1"/>
  <c r="K210" i="8"/>
  <c r="D210" i="31" s="1"/>
  <c r="K211" i="8"/>
  <c r="D211" i="31" s="1"/>
  <c r="K212" i="8"/>
  <c r="D212" i="31" s="1"/>
  <c r="K213" i="8"/>
  <c r="D213" i="31" s="1"/>
  <c r="K214" i="8"/>
  <c r="D214" i="31" s="1"/>
  <c r="K215" i="8"/>
  <c r="D215" i="31" s="1"/>
  <c r="K216" i="8"/>
  <c r="D216" i="31" s="1"/>
  <c r="K217" i="8"/>
  <c r="D217" i="31" s="1"/>
  <c r="K218" i="8"/>
  <c r="D218" i="31" s="1"/>
  <c r="K219" i="8"/>
  <c r="D219" i="31" s="1"/>
  <c r="K220" i="8"/>
  <c r="D220" i="31" s="1"/>
  <c r="K221" i="8"/>
  <c r="D221" i="31" s="1"/>
  <c r="K222" i="8"/>
  <c r="D222" i="31" s="1"/>
  <c r="K223" i="8"/>
  <c r="D223" i="31" s="1"/>
  <c r="K224" i="8"/>
  <c r="D224" i="31" s="1"/>
  <c r="K225" i="8"/>
  <c r="D225" i="31" s="1"/>
  <c r="K226" i="8"/>
  <c r="D226" i="31" s="1"/>
  <c r="K227" i="8"/>
  <c r="D227" i="31" s="1"/>
  <c r="K228" i="8"/>
  <c r="D228" i="31" s="1"/>
  <c r="K229" i="8"/>
  <c r="D229" i="31" s="1"/>
  <c r="K230" i="8"/>
  <c r="D230" i="31" s="1"/>
  <c r="K231" i="8"/>
  <c r="D231" i="31" s="1"/>
  <c r="K232" i="8"/>
  <c r="D232" i="31" s="1"/>
  <c r="K233" i="8"/>
  <c r="D233" i="31" s="1"/>
  <c r="K234" i="8"/>
  <c r="D234" i="31" s="1"/>
  <c r="K235" i="8"/>
  <c r="D235" i="31" s="1"/>
  <c r="K236" i="8"/>
  <c r="D236" i="31" s="1"/>
  <c r="K237" i="8"/>
  <c r="D237" i="31" s="1"/>
  <c r="K238" i="8"/>
  <c r="D238" i="31" s="1"/>
  <c r="K239" i="8"/>
  <c r="D239" i="31" s="1"/>
  <c r="K240" i="8"/>
  <c r="D240" i="31" s="1"/>
  <c r="K241" i="8"/>
  <c r="D241" i="31" s="1"/>
  <c r="K242" i="8"/>
  <c r="D242" i="31" s="1"/>
  <c r="K243" i="8"/>
  <c r="D243" i="31" s="1"/>
  <c r="K244" i="8"/>
  <c r="D244" i="31" s="1"/>
  <c r="K245" i="8"/>
  <c r="D245" i="31" s="1"/>
  <c r="K246" i="8"/>
  <c r="D246" i="31" s="1"/>
  <c r="K247" i="8"/>
  <c r="D247" i="31" s="1"/>
  <c r="K248" i="8"/>
  <c r="D248" i="31" s="1"/>
  <c r="K249" i="8"/>
  <c r="D249" i="31" s="1"/>
  <c r="K250" i="8"/>
  <c r="D250" i="31" s="1"/>
  <c r="K251" i="8"/>
  <c r="D251" i="31" s="1"/>
  <c r="K252" i="8"/>
  <c r="D252" i="31" s="1"/>
  <c r="K253" i="8"/>
  <c r="D253" i="31" s="1"/>
  <c r="K254" i="8"/>
  <c r="D254" i="31" s="1"/>
  <c r="K255" i="8"/>
  <c r="D255" i="31" s="1"/>
  <c r="K256" i="8"/>
  <c r="D256" i="31" s="1"/>
  <c r="K257" i="8"/>
  <c r="D257" i="31" s="1"/>
  <c r="K258" i="8"/>
  <c r="D258" i="31" s="1"/>
  <c r="K259" i="8"/>
  <c r="D259" i="31" s="1"/>
  <c r="K260" i="8"/>
  <c r="D260" i="31" s="1"/>
  <c r="K261" i="8"/>
  <c r="D261" i="31" s="1"/>
  <c r="K262" i="8"/>
  <c r="D262" i="31" s="1"/>
  <c r="K263" i="8"/>
  <c r="D263" i="31" s="1"/>
  <c r="K264" i="8"/>
  <c r="D264" i="31" s="1"/>
  <c r="K265" i="8"/>
  <c r="D265" i="31" s="1"/>
  <c r="K266" i="8"/>
  <c r="D266" i="31" s="1"/>
  <c r="K267" i="8"/>
  <c r="D267" i="31" s="1"/>
  <c r="K268" i="8"/>
  <c r="D268" i="31" s="1"/>
  <c r="K269" i="8"/>
  <c r="D269" i="31" s="1"/>
  <c r="K270" i="8"/>
  <c r="D270" i="31" s="1"/>
  <c r="K271" i="8"/>
  <c r="D271" i="31" s="1"/>
  <c r="K272" i="8"/>
  <c r="D272" i="31" s="1"/>
  <c r="K273" i="8"/>
  <c r="D273" i="31" s="1"/>
  <c r="K274" i="8"/>
  <c r="D274" i="31" s="1"/>
  <c r="K275" i="8"/>
  <c r="D275" i="31" s="1"/>
  <c r="K276" i="8"/>
  <c r="D276" i="31" s="1"/>
  <c r="K277" i="8"/>
  <c r="D277" i="31" s="1"/>
  <c r="K278" i="8"/>
  <c r="D278" i="31" s="1"/>
  <c r="K279" i="8"/>
  <c r="D279" i="31" s="1"/>
  <c r="K280" i="8"/>
  <c r="D280" i="31" s="1"/>
  <c r="K281" i="8"/>
  <c r="D281" i="31" s="1"/>
  <c r="K282" i="8"/>
  <c r="D282" i="31" s="1"/>
  <c r="K283" i="8"/>
  <c r="D283" i="31" s="1"/>
  <c r="K284" i="8"/>
  <c r="D284" i="31" s="1"/>
  <c r="K285" i="8"/>
  <c r="D285" i="31" s="1"/>
  <c r="K286" i="8"/>
  <c r="D286" i="31" s="1"/>
  <c r="K287" i="8"/>
  <c r="D287" i="31" s="1"/>
  <c r="K288" i="8"/>
  <c r="D288" i="31" s="1"/>
  <c r="K289" i="8"/>
  <c r="D289" i="31" s="1"/>
  <c r="K290" i="8"/>
  <c r="D290" i="31" s="1"/>
  <c r="K291" i="8"/>
  <c r="D291" i="31" s="1"/>
  <c r="K292" i="8"/>
  <c r="D292" i="31" s="1"/>
  <c r="K293" i="8"/>
  <c r="D293" i="31" s="1"/>
  <c r="K294" i="8"/>
  <c r="D294" i="31" s="1"/>
  <c r="K295" i="8"/>
  <c r="D295" i="31" s="1"/>
  <c r="K296" i="8"/>
  <c r="D296" i="31" s="1"/>
  <c r="K297" i="8"/>
  <c r="D297" i="31" s="1"/>
  <c r="K298" i="8"/>
  <c r="D298" i="31" s="1"/>
  <c r="K299" i="8"/>
  <c r="D299" i="31" s="1"/>
  <c r="K300" i="8"/>
  <c r="D300" i="31" s="1"/>
  <c r="K301" i="8"/>
  <c r="D301" i="31" s="1"/>
  <c r="K302" i="8"/>
  <c r="D302" i="31" s="1"/>
  <c r="K303" i="8"/>
  <c r="D303" i="31" s="1"/>
  <c r="K304" i="8"/>
  <c r="D304" i="31" s="1"/>
  <c r="K305" i="8"/>
  <c r="D305" i="31" s="1"/>
  <c r="K306" i="8"/>
  <c r="D306" i="31" s="1"/>
  <c r="K307" i="8"/>
  <c r="D307" i="31" s="1"/>
  <c r="K308" i="8"/>
  <c r="D308" i="31" s="1"/>
  <c r="K309" i="8"/>
  <c r="D309" i="31" s="1"/>
  <c r="K310" i="8"/>
  <c r="D310" i="31" s="1"/>
  <c r="K311" i="8"/>
  <c r="D311" i="31" s="1"/>
  <c r="K312" i="8"/>
  <c r="D312" i="31" s="1"/>
  <c r="K313" i="8"/>
  <c r="D313" i="31" s="1"/>
  <c r="K314" i="8"/>
  <c r="D314" i="31" s="1"/>
  <c r="K315" i="8"/>
  <c r="D315" i="31" s="1"/>
  <c r="K316" i="8"/>
  <c r="D316" i="31" s="1"/>
  <c r="K317" i="8"/>
  <c r="D317" i="31" s="1"/>
  <c r="K318" i="8"/>
  <c r="D318" i="31" s="1"/>
  <c r="K319" i="8"/>
  <c r="D319" i="31" s="1"/>
  <c r="K320" i="8"/>
  <c r="D320" i="31" s="1"/>
  <c r="K321" i="8"/>
  <c r="D321" i="31" s="1"/>
  <c r="K322" i="8"/>
  <c r="D322" i="31" s="1"/>
  <c r="K323" i="8"/>
  <c r="D323" i="31" s="1"/>
  <c r="K324" i="8"/>
  <c r="D324" i="31" s="1"/>
  <c r="K325" i="8"/>
  <c r="D325" i="31" s="1"/>
  <c r="K326" i="8"/>
  <c r="D326" i="31" s="1"/>
  <c r="K327" i="8"/>
  <c r="D327" i="31" s="1"/>
  <c r="K328" i="8"/>
  <c r="D328" i="31" s="1"/>
  <c r="K329" i="8"/>
  <c r="D329" i="31" s="1"/>
  <c r="K330" i="8"/>
  <c r="D330" i="31" s="1"/>
  <c r="K331" i="8"/>
  <c r="D331" i="31" s="1"/>
  <c r="K332" i="8"/>
  <c r="D332" i="31" s="1"/>
  <c r="K333" i="8"/>
  <c r="D333" i="31" s="1"/>
  <c r="K334" i="8"/>
  <c r="D334" i="31" s="1"/>
  <c r="K335" i="8"/>
  <c r="D335" i="31" s="1"/>
  <c r="K336" i="8"/>
  <c r="D336" i="31" s="1"/>
  <c r="K337" i="8"/>
  <c r="D337" i="31" s="1"/>
  <c r="K338" i="8"/>
  <c r="D338" i="31" s="1"/>
  <c r="K339" i="8"/>
  <c r="D339" i="31" s="1"/>
  <c r="K340" i="8"/>
  <c r="D340" i="31" s="1"/>
  <c r="K341" i="8"/>
  <c r="D341" i="31" s="1"/>
  <c r="K342" i="8"/>
  <c r="D342" i="31" s="1"/>
  <c r="K343" i="8"/>
  <c r="D343" i="31" s="1"/>
  <c r="K344" i="8"/>
  <c r="D344" i="31" s="1"/>
  <c r="K345" i="8"/>
  <c r="D345" i="31" s="1"/>
  <c r="K346" i="8"/>
  <c r="D346" i="31" s="1"/>
  <c r="K347" i="8"/>
  <c r="D347" i="31" s="1"/>
  <c r="K348" i="8"/>
  <c r="D348" i="31" s="1"/>
  <c r="K349" i="8"/>
  <c r="D349" i="31" s="1"/>
  <c r="K350" i="8"/>
  <c r="D350" i="31" s="1"/>
  <c r="K351" i="8"/>
  <c r="D351" i="31" s="1"/>
  <c r="K352" i="8"/>
  <c r="D352" i="31" s="1"/>
  <c r="K353" i="8"/>
  <c r="D353" i="31" s="1"/>
  <c r="K354" i="8"/>
  <c r="D354" i="31" s="1"/>
  <c r="K355" i="8"/>
  <c r="D355" i="31" s="1"/>
  <c r="K356" i="8"/>
  <c r="D356" i="31" s="1"/>
  <c r="K357" i="8"/>
  <c r="D357" i="31" s="1"/>
  <c r="K358" i="8"/>
  <c r="D358" i="31" s="1"/>
  <c r="K359" i="8"/>
  <c r="D359" i="31" s="1"/>
  <c r="K360" i="8"/>
  <c r="D360" i="31" s="1"/>
  <c r="K361" i="8"/>
  <c r="D361" i="31" s="1"/>
  <c r="K362" i="8"/>
  <c r="D362" i="31" s="1"/>
  <c r="K363" i="8"/>
  <c r="D363" i="31" s="1"/>
  <c r="K364" i="8"/>
  <c r="D364" i="31" s="1"/>
  <c r="K365" i="8"/>
  <c r="D365" i="31" s="1"/>
  <c r="K366" i="8"/>
  <c r="D366" i="31" s="1"/>
  <c r="K367" i="8"/>
  <c r="D367" i="31" s="1"/>
  <c r="K368" i="8"/>
  <c r="D368" i="31" s="1"/>
  <c r="K369" i="8"/>
  <c r="D369" i="31" s="1"/>
  <c r="K370" i="8"/>
  <c r="D370" i="31" s="1"/>
  <c r="K371" i="8"/>
  <c r="D371" i="31" s="1"/>
  <c r="K372" i="8"/>
  <c r="D372" i="31" s="1"/>
  <c r="K373" i="8"/>
  <c r="D373" i="31" s="1"/>
  <c r="K374" i="8"/>
  <c r="D374" i="31" s="1"/>
  <c r="K375" i="8"/>
  <c r="D375" i="31" s="1"/>
  <c r="K376" i="8"/>
  <c r="D376" i="31" s="1"/>
  <c r="K377" i="8"/>
  <c r="D377" i="31" s="1"/>
  <c r="K378" i="8"/>
  <c r="D378" i="31" s="1"/>
  <c r="K379" i="8"/>
  <c r="D379" i="31" s="1"/>
  <c r="K380" i="8"/>
  <c r="D380" i="31" s="1"/>
  <c r="K381" i="8"/>
  <c r="D381" i="31" s="1"/>
  <c r="K382" i="8"/>
  <c r="D382" i="31" s="1"/>
  <c r="K383" i="8"/>
  <c r="D383" i="31" s="1"/>
  <c r="K384" i="8"/>
  <c r="D384" i="31" s="1"/>
  <c r="K385" i="8"/>
  <c r="D385" i="31" s="1"/>
  <c r="K386" i="8"/>
  <c r="D386" i="31" s="1"/>
  <c r="K387" i="8"/>
  <c r="D387" i="31" s="1"/>
  <c r="K388" i="8"/>
  <c r="D388" i="31" s="1"/>
  <c r="K389" i="8"/>
  <c r="D389" i="31" s="1"/>
  <c r="K390" i="8"/>
  <c r="D390" i="31" s="1"/>
  <c r="K391" i="8"/>
  <c r="D391" i="31" s="1"/>
  <c r="K392" i="8"/>
  <c r="D392" i="31" s="1"/>
  <c r="K393" i="8"/>
  <c r="D393" i="31" s="1"/>
  <c r="K394" i="8"/>
  <c r="D394" i="31" s="1"/>
  <c r="K395" i="8"/>
  <c r="D395" i="31" s="1"/>
  <c r="K396" i="8"/>
  <c r="D396" i="31" s="1"/>
  <c r="K397" i="8"/>
  <c r="D397" i="31" s="1"/>
  <c r="K398" i="8"/>
  <c r="D398" i="31" s="1"/>
  <c r="K399" i="8"/>
  <c r="D399" i="31" s="1"/>
  <c r="K400" i="8"/>
  <c r="D400" i="31" s="1"/>
  <c r="K401" i="8"/>
  <c r="D401" i="31" s="1"/>
  <c r="K402" i="8"/>
  <c r="D402" i="31" s="1"/>
  <c r="K403" i="8"/>
  <c r="D403" i="31" s="1"/>
  <c r="K404" i="8"/>
  <c r="D404" i="31" s="1"/>
  <c r="K405" i="8"/>
  <c r="D405" i="31" s="1"/>
  <c r="K406" i="8"/>
  <c r="D406" i="31" s="1"/>
  <c r="K407" i="8"/>
  <c r="D407" i="31" s="1"/>
  <c r="K408" i="8"/>
  <c r="D408" i="31" s="1"/>
  <c r="K409" i="8"/>
  <c r="D409" i="31" s="1"/>
  <c r="K410" i="8"/>
  <c r="D410" i="31" s="1"/>
  <c r="K411" i="8"/>
  <c r="D411" i="31" s="1"/>
  <c r="K412" i="8"/>
  <c r="D412" i="31" s="1"/>
  <c r="K413" i="8"/>
  <c r="D413" i="31" s="1"/>
  <c r="K414" i="8"/>
  <c r="D414" i="31" s="1"/>
  <c r="K415" i="8"/>
  <c r="D415" i="31" s="1"/>
  <c r="K416" i="8"/>
  <c r="D416" i="31" s="1"/>
  <c r="K417" i="8"/>
  <c r="D417" i="31" s="1"/>
  <c r="K418" i="8"/>
  <c r="D418" i="31" s="1"/>
  <c r="K419" i="8"/>
  <c r="D419" i="31" s="1"/>
  <c r="K420" i="8"/>
  <c r="D420" i="31" s="1"/>
  <c r="K421" i="8"/>
  <c r="D421" i="31" s="1"/>
  <c r="K422" i="8"/>
  <c r="D422" i="31" s="1"/>
  <c r="K423" i="8"/>
  <c r="D423" i="31" s="1"/>
  <c r="K424" i="8"/>
  <c r="D424" i="31" s="1"/>
  <c r="K425" i="8"/>
  <c r="D425" i="31" s="1"/>
  <c r="K426" i="8"/>
  <c r="D426" i="31" s="1"/>
  <c r="K427" i="8"/>
  <c r="D427" i="31" s="1"/>
  <c r="K428" i="8"/>
  <c r="D428" i="31" s="1"/>
  <c r="K429" i="8"/>
  <c r="D429" i="31" s="1"/>
  <c r="K430" i="8"/>
  <c r="D430" i="31" s="1"/>
  <c r="K431" i="8"/>
  <c r="D431" i="31" s="1"/>
  <c r="K432" i="8"/>
  <c r="D432" i="31" s="1"/>
  <c r="K433" i="8"/>
  <c r="D433" i="31" s="1"/>
  <c r="K434" i="8"/>
  <c r="D434" i="31" s="1"/>
  <c r="K435" i="8"/>
  <c r="D435" i="31" s="1"/>
  <c r="K436" i="8"/>
  <c r="D436" i="31" s="1"/>
  <c r="K437" i="8"/>
  <c r="D437" i="31" s="1"/>
  <c r="K438" i="8"/>
  <c r="D438" i="31" s="1"/>
  <c r="K439" i="8"/>
  <c r="D439" i="31" s="1"/>
  <c r="K440" i="8"/>
  <c r="D440" i="31" s="1"/>
  <c r="K441" i="8"/>
  <c r="D441" i="31" s="1"/>
  <c r="K442" i="8"/>
  <c r="D442" i="31" s="1"/>
  <c r="K443" i="8"/>
  <c r="D443" i="31" s="1"/>
  <c r="K444" i="8"/>
  <c r="D444" i="31" s="1"/>
  <c r="K445" i="8"/>
  <c r="D445" i="31" s="1"/>
  <c r="K446" i="8"/>
  <c r="D446" i="31" s="1"/>
  <c r="K447" i="8"/>
  <c r="D447" i="31" s="1"/>
  <c r="K448" i="8"/>
  <c r="D448" i="31" s="1"/>
  <c r="K449" i="8"/>
  <c r="D449" i="31" s="1"/>
  <c r="K450" i="8"/>
  <c r="D450" i="31" s="1"/>
  <c r="K451" i="8"/>
  <c r="D451" i="31" s="1"/>
  <c r="K452" i="8"/>
  <c r="D452" i="31" s="1"/>
  <c r="K453" i="8"/>
  <c r="D453" i="31" s="1"/>
  <c r="K454" i="8"/>
  <c r="D454" i="31" s="1"/>
  <c r="K455" i="8"/>
  <c r="D455" i="31" s="1"/>
  <c r="K456" i="8"/>
  <c r="D456" i="31" s="1"/>
  <c r="K457" i="8"/>
  <c r="D457" i="31" s="1"/>
  <c r="K458" i="8"/>
  <c r="D458" i="31" s="1"/>
  <c r="K459" i="8"/>
  <c r="D459" i="31" s="1"/>
  <c r="K460" i="8"/>
  <c r="D460" i="31" s="1"/>
  <c r="K461" i="8"/>
  <c r="D461" i="31" s="1"/>
  <c r="K462" i="8"/>
  <c r="D462" i="31" s="1"/>
  <c r="K463" i="8"/>
  <c r="D463" i="31" s="1"/>
  <c r="K464" i="8"/>
  <c r="D464" i="31" s="1"/>
  <c r="K465" i="8"/>
  <c r="D465" i="31" s="1"/>
  <c r="K466" i="8"/>
  <c r="D466" i="31" s="1"/>
  <c r="K467" i="8"/>
  <c r="D467" i="31" s="1"/>
  <c r="K468" i="8"/>
  <c r="D468" i="31" s="1"/>
  <c r="K469" i="8"/>
  <c r="D469" i="31" s="1"/>
  <c r="K470" i="8"/>
  <c r="D470" i="31" s="1"/>
  <c r="K471" i="8"/>
  <c r="D471" i="31" s="1"/>
  <c r="K472" i="8"/>
  <c r="D472" i="31" s="1"/>
  <c r="K473" i="8"/>
  <c r="D473" i="31" s="1"/>
  <c r="K474" i="8"/>
  <c r="D474" i="31" s="1"/>
  <c r="K475" i="8"/>
  <c r="D475" i="31" s="1"/>
  <c r="K476" i="8"/>
  <c r="D476" i="31" s="1"/>
  <c r="K477" i="8"/>
  <c r="D477" i="31" s="1"/>
  <c r="K478" i="8"/>
  <c r="D478" i="31" s="1"/>
  <c r="K479" i="8"/>
  <c r="D479" i="31" s="1"/>
  <c r="K480" i="8"/>
  <c r="D480" i="31" s="1"/>
  <c r="K481" i="8"/>
  <c r="D481" i="31" s="1"/>
  <c r="K482" i="8"/>
  <c r="D482" i="31" s="1"/>
  <c r="K483" i="8"/>
  <c r="D483" i="31" s="1"/>
  <c r="K484" i="8"/>
  <c r="D484" i="31" s="1"/>
  <c r="K485" i="8"/>
  <c r="D485" i="31" s="1"/>
  <c r="K486" i="8"/>
  <c r="D486" i="31" s="1"/>
  <c r="K487" i="8"/>
  <c r="D487" i="31" s="1"/>
  <c r="K488" i="8"/>
  <c r="D488" i="31" s="1"/>
  <c r="K489" i="8"/>
  <c r="D489" i="31" s="1"/>
  <c r="K490" i="8"/>
  <c r="D490" i="31" s="1"/>
  <c r="K491" i="8"/>
  <c r="D491" i="31" s="1"/>
  <c r="K492" i="8"/>
  <c r="D492" i="31" s="1"/>
  <c r="K493" i="8"/>
  <c r="D493" i="31" s="1"/>
  <c r="K494" i="8"/>
  <c r="D494" i="31" s="1"/>
  <c r="K495" i="8"/>
  <c r="D495" i="31" s="1"/>
  <c r="K496" i="8"/>
  <c r="D496" i="31" s="1"/>
  <c r="K497" i="8"/>
  <c r="D497" i="31" s="1"/>
  <c r="K498" i="8"/>
  <c r="D498" i="31" s="1"/>
  <c r="K499" i="8"/>
  <c r="D499" i="31" s="1"/>
  <c r="K500" i="8"/>
  <c r="D500" i="31" s="1"/>
  <c r="K501" i="8"/>
  <c r="D501" i="31" s="1"/>
  <c r="K502" i="8"/>
  <c r="D502" i="31" s="1"/>
  <c r="K503" i="8"/>
  <c r="D503" i="31" s="1"/>
  <c r="K504" i="8"/>
  <c r="D504" i="31" s="1"/>
  <c r="K505" i="8"/>
  <c r="D505" i="31" s="1"/>
  <c r="K506" i="8"/>
  <c r="D506" i="31" s="1"/>
  <c r="K507" i="8"/>
  <c r="D507" i="31" s="1"/>
  <c r="K508" i="8"/>
  <c r="D508" i="31" s="1"/>
  <c r="K509" i="8"/>
  <c r="D509" i="31" s="1"/>
  <c r="K510" i="8"/>
  <c r="D510" i="31" s="1"/>
  <c r="K511" i="8"/>
  <c r="D511" i="31" s="1"/>
  <c r="K512" i="8"/>
  <c r="D512" i="31" s="1"/>
  <c r="K513" i="8"/>
  <c r="D513" i="31" s="1"/>
  <c r="K514" i="8"/>
  <c r="D514" i="31" s="1"/>
  <c r="K515" i="8"/>
  <c r="D515" i="31" s="1"/>
  <c r="K516" i="8"/>
  <c r="D516" i="31" s="1"/>
  <c r="K517" i="8"/>
  <c r="D517" i="31" s="1"/>
  <c r="K518" i="8"/>
  <c r="D518" i="31" s="1"/>
  <c r="K519" i="8"/>
  <c r="D519" i="31" s="1"/>
  <c r="K520" i="8"/>
  <c r="D520" i="31" s="1"/>
  <c r="K521" i="8"/>
  <c r="D521" i="31" s="1"/>
  <c r="K522" i="8"/>
  <c r="D522" i="31" s="1"/>
  <c r="K523" i="8"/>
  <c r="D523" i="31" s="1"/>
  <c r="K524" i="8"/>
  <c r="D524" i="31" s="1"/>
  <c r="K525" i="8"/>
  <c r="D525" i="31" s="1"/>
  <c r="K526" i="8"/>
  <c r="D526" i="31" s="1"/>
  <c r="K527" i="8"/>
  <c r="D527" i="31" s="1"/>
  <c r="K528" i="8"/>
  <c r="D528" i="31" s="1"/>
  <c r="K529" i="8"/>
  <c r="D529" i="31" s="1"/>
  <c r="K530" i="8"/>
  <c r="D530" i="31" s="1"/>
  <c r="K531" i="8"/>
  <c r="D531" i="31" s="1"/>
  <c r="K532" i="8"/>
  <c r="D532" i="31" s="1"/>
  <c r="K533" i="8"/>
  <c r="D533" i="31" s="1"/>
  <c r="K534" i="8"/>
  <c r="D534" i="31" s="1"/>
  <c r="K535" i="8"/>
  <c r="D535" i="31" s="1"/>
  <c r="K536" i="8"/>
  <c r="D536" i="31" s="1"/>
  <c r="K537" i="8"/>
  <c r="D537" i="31" s="1"/>
  <c r="K538" i="8"/>
  <c r="D538" i="31" s="1"/>
  <c r="K539" i="8"/>
  <c r="D539" i="31" s="1"/>
  <c r="K540" i="8"/>
  <c r="D540" i="31" s="1"/>
  <c r="K541" i="8"/>
  <c r="D541" i="31" s="1"/>
  <c r="K542" i="8"/>
  <c r="D542" i="31" s="1"/>
  <c r="K543" i="8"/>
  <c r="D543" i="31" s="1"/>
  <c r="K544" i="8"/>
  <c r="D544" i="31" s="1"/>
  <c r="K545" i="8"/>
  <c r="D545" i="31" s="1"/>
  <c r="K546" i="8"/>
  <c r="D546" i="31" s="1"/>
  <c r="K547" i="8"/>
  <c r="D547" i="31" s="1"/>
  <c r="K548" i="8"/>
  <c r="D548" i="31" s="1"/>
  <c r="K549" i="8"/>
  <c r="D549" i="31" s="1"/>
  <c r="K550" i="8"/>
  <c r="D550" i="31" s="1"/>
  <c r="K551" i="8"/>
  <c r="D551" i="31" s="1"/>
  <c r="K552" i="8"/>
  <c r="D552" i="31" s="1"/>
  <c r="K553" i="8"/>
  <c r="D553" i="31" s="1"/>
  <c r="K554" i="8"/>
  <c r="D554" i="31" s="1"/>
  <c r="K555" i="8"/>
  <c r="D555" i="31" s="1"/>
  <c r="K556" i="8"/>
  <c r="D556" i="31" s="1"/>
  <c r="K557" i="8"/>
  <c r="D557" i="31" s="1"/>
  <c r="K558" i="8"/>
  <c r="D558" i="31" s="1"/>
  <c r="K559" i="8"/>
  <c r="D559" i="31" s="1"/>
  <c r="K560" i="8"/>
  <c r="D560" i="31" s="1"/>
  <c r="K561" i="8"/>
  <c r="D561" i="31" s="1"/>
  <c r="K562" i="8"/>
  <c r="D562" i="31" s="1"/>
  <c r="K563" i="8"/>
  <c r="D563" i="31" s="1"/>
  <c r="K564" i="8"/>
  <c r="D564" i="31" s="1"/>
  <c r="K565" i="8"/>
  <c r="D565" i="31" s="1"/>
  <c r="K566" i="8"/>
  <c r="D566" i="31" s="1"/>
  <c r="K567" i="8"/>
  <c r="D567" i="31" s="1"/>
  <c r="K568" i="8"/>
  <c r="D568" i="31" s="1"/>
  <c r="K569" i="8"/>
  <c r="D569" i="31" s="1"/>
  <c r="K570" i="8"/>
  <c r="D570" i="31" s="1"/>
  <c r="K571" i="8"/>
  <c r="D571" i="31" s="1"/>
  <c r="K572" i="8"/>
  <c r="D572" i="31" s="1"/>
  <c r="K573" i="8"/>
  <c r="D573" i="31" s="1"/>
  <c r="K574" i="8"/>
  <c r="D574" i="31" s="1"/>
  <c r="K575" i="8"/>
  <c r="D575" i="31" s="1"/>
  <c r="K576" i="8"/>
  <c r="D576" i="31" s="1"/>
  <c r="K577" i="8"/>
  <c r="D577" i="31" s="1"/>
  <c r="K578" i="8"/>
  <c r="D578" i="31" s="1"/>
  <c r="K579" i="8"/>
  <c r="D579" i="31" s="1"/>
  <c r="K580" i="8"/>
  <c r="D580" i="31" s="1"/>
  <c r="K581" i="8"/>
  <c r="D581" i="31" s="1"/>
  <c r="K582" i="8"/>
  <c r="D582" i="31" s="1"/>
  <c r="K583" i="8"/>
  <c r="D583" i="31" s="1"/>
  <c r="K584" i="8"/>
  <c r="D584" i="31" s="1"/>
  <c r="K585" i="8"/>
  <c r="D585" i="31" s="1"/>
  <c r="K586" i="8"/>
  <c r="D586" i="31" s="1"/>
  <c r="K587" i="8"/>
  <c r="D587" i="31" s="1"/>
  <c r="K588" i="8"/>
  <c r="D588" i="31" s="1"/>
  <c r="K589" i="8"/>
  <c r="D589" i="31" s="1"/>
  <c r="K590" i="8"/>
  <c r="D590" i="31" s="1"/>
  <c r="K591" i="8"/>
  <c r="D591" i="31" s="1"/>
  <c r="K592" i="8"/>
  <c r="D592" i="31" s="1"/>
  <c r="K593" i="8"/>
  <c r="D593" i="31" s="1"/>
  <c r="K594" i="8"/>
  <c r="D594" i="31" s="1"/>
  <c r="K595" i="8"/>
  <c r="D595" i="31" s="1"/>
  <c r="K596" i="8"/>
  <c r="D596" i="31" s="1"/>
  <c r="K597" i="8"/>
  <c r="D597" i="31" s="1"/>
  <c r="K598" i="8"/>
  <c r="D598" i="31" s="1"/>
  <c r="K599" i="8"/>
  <c r="D599" i="31" s="1"/>
  <c r="K600" i="8"/>
  <c r="D600" i="31" s="1"/>
  <c r="K601" i="8"/>
  <c r="D601" i="31" s="1"/>
  <c r="K602" i="8"/>
  <c r="D602" i="31" s="1"/>
  <c r="K603" i="8"/>
  <c r="D603" i="31" s="1"/>
  <c r="K604" i="8"/>
  <c r="D604" i="31" s="1"/>
  <c r="K605" i="8"/>
  <c r="D605" i="31" s="1"/>
  <c r="K606" i="8"/>
  <c r="D606" i="31" s="1"/>
  <c r="K607" i="8"/>
  <c r="D607" i="31" s="1"/>
  <c r="K608" i="8"/>
  <c r="D608" i="31" s="1"/>
  <c r="K609" i="8"/>
  <c r="D609" i="31" s="1"/>
  <c r="K610" i="8"/>
  <c r="D610" i="31" s="1"/>
  <c r="K611" i="8"/>
  <c r="D611" i="31" s="1"/>
  <c r="K612" i="8"/>
  <c r="D612" i="31" s="1"/>
  <c r="K613" i="8"/>
  <c r="D613" i="31" s="1"/>
  <c r="K614" i="8"/>
  <c r="D614" i="31" s="1"/>
  <c r="K615" i="8"/>
  <c r="D615" i="31" s="1"/>
  <c r="K616" i="8"/>
  <c r="D616" i="31" s="1"/>
  <c r="K617" i="8"/>
  <c r="D617" i="31" s="1"/>
  <c r="K618" i="8"/>
  <c r="D618" i="31" s="1"/>
  <c r="K619" i="8"/>
  <c r="D619" i="31" s="1"/>
  <c r="K620" i="8"/>
  <c r="D620" i="31" s="1"/>
  <c r="K621" i="8"/>
  <c r="D621" i="31" s="1"/>
  <c r="K622" i="8"/>
  <c r="D622" i="31" s="1"/>
  <c r="K623" i="8"/>
  <c r="D623" i="31" s="1"/>
  <c r="K624" i="8"/>
  <c r="D624" i="31" s="1"/>
  <c r="K625" i="8"/>
  <c r="D625" i="31" s="1"/>
  <c r="K626" i="8"/>
  <c r="D626" i="31" s="1"/>
  <c r="K627" i="8"/>
  <c r="D627" i="31" s="1"/>
  <c r="K628" i="8"/>
  <c r="D628" i="31" s="1"/>
  <c r="K629" i="8"/>
  <c r="D629" i="31" s="1"/>
  <c r="K630" i="8"/>
  <c r="D630" i="31" s="1"/>
  <c r="K631" i="8"/>
  <c r="D631" i="31" s="1"/>
  <c r="K632" i="8"/>
  <c r="D632" i="31" s="1"/>
  <c r="K633" i="8"/>
  <c r="D633" i="31" s="1"/>
  <c r="K634" i="8"/>
  <c r="D634" i="31" s="1"/>
  <c r="K635" i="8"/>
  <c r="D635" i="31" s="1"/>
  <c r="K636" i="8"/>
  <c r="D636" i="31" s="1"/>
  <c r="K637" i="8"/>
  <c r="D637" i="31" s="1"/>
  <c r="K638" i="8"/>
  <c r="D638" i="31" s="1"/>
  <c r="K639" i="8"/>
  <c r="D639" i="31" s="1"/>
  <c r="K640" i="8"/>
  <c r="D640" i="31" s="1"/>
  <c r="K641" i="8"/>
  <c r="D641" i="31" s="1"/>
  <c r="K642" i="8"/>
  <c r="D642" i="31" s="1"/>
  <c r="K643" i="8"/>
  <c r="D643" i="31" s="1"/>
  <c r="K644" i="8"/>
  <c r="D644" i="31" s="1"/>
  <c r="K645" i="8"/>
  <c r="D645" i="31" s="1"/>
  <c r="K646" i="8"/>
  <c r="D646" i="31" s="1"/>
  <c r="K647" i="8"/>
  <c r="D647" i="31" s="1"/>
  <c r="K648" i="8"/>
  <c r="D648" i="31" s="1"/>
  <c r="K649" i="8"/>
  <c r="D649" i="31" s="1"/>
  <c r="K650" i="8"/>
  <c r="D650" i="31" s="1"/>
  <c r="K651" i="8"/>
  <c r="D651" i="31" s="1"/>
  <c r="K652" i="8"/>
  <c r="D652" i="31" s="1"/>
  <c r="K653" i="8"/>
  <c r="D653" i="31" s="1"/>
  <c r="K654" i="8"/>
  <c r="D654" i="31" s="1"/>
  <c r="K655" i="8"/>
  <c r="D655" i="31" s="1"/>
  <c r="K656" i="8"/>
  <c r="D656" i="31" s="1"/>
  <c r="K657" i="8"/>
  <c r="D657" i="31" s="1"/>
  <c r="K658" i="8"/>
  <c r="D658" i="31" s="1"/>
  <c r="K659" i="8"/>
  <c r="D659" i="31" s="1"/>
  <c r="K660" i="8"/>
  <c r="D660" i="31" s="1"/>
  <c r="K661" i="8"/>
  <c r="D661" i="31" s="1"/>
  <c r="K662" i="8"/>
  <c r="D662" i="31" s="1"/>
  <c r="K663" i="8"/>
  <c r="D663" i="31" s="1"/>
  <c r="K664" i="8"/>
  <c r="D664" i="31" s="1"/>
  <c r="K665" i="8"/>
  <c r="D665" i="31" s="1"/>
  <c r="K666" i="8"/>
  <c r="D666" i="31" s="1"/>
  <c r="K667" i="8"/>
  <c r="D667" i="31" s="1"/>
  <c r="K668" i="8"/>
  <c r="D668" i="31" s="1"/>
  <c r="K669" i="8"/>
  <c r="D669" i="31" s="1"/>
  <c r="K670" i="8"/>
  <c r="D670" i="31" s="1"/>
  <c r="K671" i="8"/>
  <c r="D671" i="31" s="1"/>
  <c r="K672" i="8"/>
  <c r="D672" i="31" s="1"/>
  <c r="K673" i="8"/>
  <c r="D673" i="31" s="1"/>
  <c r="K674" i="8"/>
  <c r="D674" i="31" s="1"/>
  <c r="K675" i="8"/>
  <c r="D675" i="31" s="1"/>
  <c r="K676" i="8"/>
  <c r="D676" i="31" s="1"/>
  <c r="K677" i="8"/>
  <c r="D677" i="31" s="1"/>
  <c r="K678" i="8"/>
  <c r="D678" i="31" s="1"/>
  <c r="K679" i="8"/>
  <c r="D679" i="31" s="1"/>
  <c r="K680" i="8"/>
  <c r="D680" i="31" s="1"/>
  <c r="K681" i="8"/>
  <c r="D681" i="31" s="1"/>
  <c r="K682" i="8"/>
  <c r="D682" i="31" s="1"/>
  <c r="K683" i="8"/>
  <c r="D683" i="31" s="1"/>
  <c r="K684" i="8"/>
  <c r="D684" i="31" s="1"/>
  <c r="K685" i="8"/>
  <c r="D685" i="31" s="1"/>
  <c r="K686" i="8"/>
  <c r="D686" i="31" s="1"/>
  <c r="K687" i="8"/>
  <c r="D687" i="31" s="1"/>
  <c r="K688" i="8"/>
  <c r="D688" i="31" s="1"/>
  <c r="K689" i="8"/>
  <c r="D689" i="31" s="1"/>
  <c r="K690" i="8"/>
  <c r="D690" i="31" s="1"/>
  <c r="K691" i="8"/>
  <c r="D691" i="31" s="1"/>
  <c r="K692" i="8"/>
  <c r="D692" i="31" s="1"/>
  <c r="K693" i="8"/>
  <c r="D693" i="31" s="1"/>
  <c r="K694" i="8"/>
  <c r="D694" i="31" s="1"/>
  <c r="K695" i="8"/>
  <c r="D695" i="31" s="1"/>
  <c r="K696" i="8"/>
  <c r="D696" i="31" s="1"/>
  <c r="K697" i="8"/>
  <c r="D697" i="31" s="1"/>
  <c r="K698" i="8"/>
  <c r="D698" i="31" s="1"/>
  <c r="K699" i="8"/>
  <c r="D699" i="31" s="1"/>
  <c r="K700" i="8"/>
  <c r="D700" i="31" s="1"/>
  <c r="K701" i="8"/>
  <c r="D701" i="31" s="1"/>
  <c r="K702" i="8"/>
  <c r="D702" i="31" s="1"/>
  <c r="K703" i="8"/>
  <c r="D703" i="31" s="1"/>
  <c r="K704" i="8"/>
  <c r="D704" i="31" s="1"/>
  <c r="K705" i="8"/>
  <c r="D705" i="31" s="1"/>
  <c r="K706" i="8"/>
  <c r="D706" i="31" s="1"/>
  <c r="K707" i="8"/>
  <c r="D707" i="31" s="1"/>
  <c r="K708" i="8"/>
  <c r="D708" i="31" s="1"/>
  <c r="K709" i="8"/>
  <c r="D709" i="31" s="1"/>
  <c r="K710" i="8"/>
  <c r="D710" i="31" s="1"/>
  <c r="K711" i="8"/>
  <c r="D711" i="31" s="1"/>
  <c r="K712" i="8"/>
  <c r="D712" i="31" s="1"/>
  <c r="K713" i="8"/>
  <c r="D713" i="31" s="1"/>
  <c r="K714" i="8"/>
  <c r="D714" i="31" s="1"/>
  <c r="K715" i="8"/>
  <c r="D715" i="31" s="1"/>
  <c r="K716" i="8"/>
  <c r="D716" i="31" s="1"/>
  <c r="K717" i="8"/>
  <c r="D717" i="31" s="1"/>
  <c r="K718" i="8"/>
  <c r="D718" i="31" s="1"/>
  <c r="K719" i="8"/>
  <c r="D719" i="31" s="1"/>
  <c r="K720" i="8"/>
  <c r="D720" i="31" s="1"/>
  <c r="K721" i="8"/>
  <c r="D721" i="31" s="1"/>
  <c r="K722" i="8"/>
  <c r="D722" i="31" s="1"/>
  <c r="K723" i="8"/>
  <c r="D723" i="31" s="1"/>
  <c r="K724" i="8"/>
  <c r="D724" i="31" s="1"/>
  <c r="K725" i="8"/>
  <c r="D725" i="31" s="1"/>
  <c r="K726" i="8"/>
  <c r="D726" i="31" s="1"/>
  <c r="K727" i="8"/>
  <c r="D727" i="31" s="1"/>
  <c r="K728" i="8"/>
  <c r="D728" i="31" s="1"/>
  <c r="K729" i="8"/>
  <c r="D729" i="31" s="1"/>
  <c r="K730" i="8"/>
  <c r="D730" i="31" s="1"/>
  <c r="K731" i="8"/>
  <c r="D731" i="31" s="1"/>
  <c r="K732" i="8"/>
  <c r="D732" i="31" s="1"/>
  <c r="K733" i="8"/>
  <c r="D733" i="31" s="1"/>
  <c r="K734" i="8"/>
  <c r="D734" i="31" s="1"/>
  <c r="K735" i="8"/>
  <c r="D735" i="31" s="1"/>
  <c r="K736" i="8"/>
  <c r="D736" i="31" s="1"/>
  <c r="K737" i="8"/>
  <c r="D737" i="31" s="1"/>
  <c r="K738" i="8"/>
  <c r="D738" i="31" s="1"/>
  <c r="D2203" i="31" s="1"/>
  <c r="C2203" i="31" s="1"/>
  <c r="K739" i="8"/>
  <c r="D739" i="31" s="1"/>
  <c r="K740" i="8"/>
  <c r="D740" i="31" s="1"/>
  <c r="K741" i="8"/>
  <c r="D741" i="31" s="1"/>
  <c r="K742" i="8"/>
  <c r="D742" i="31" s="1"/>
  <c r="K743" i="8"/>
  <c r="D743" i="31" s="1"/>
  <c r="K744" i="8"/>
  <c r="D744" i="31" s="1"/>
  <c r="K745" i="8"/>
  <c r="D745" i="31" s="1"/>
  <c r="K746" i="8"/>
  <c r="D746" i="31" s="1"/>
  <c r="K747" i="8"/>
  <c r="D747" i="31" s="1"/>
  <c r="K748" i="8"/>
  <c r="D748" i="31" s="1"/>
  <c r="K749" i="8"/>
  <c r="D749" i="31" s="1"/>
  <c r="K750" i="8"/>
  <c r="D750" i="31" s="1"/>
  <c r="K751" i="8"/>
  <c r="D751" i="31" s="1"/>
  <c r="K752" i="8"/>
  <c r="D752" i="31" s="1"/>
  <c r="K753" i="8"/>
  <c r="D753" i="31" s="1"/>
  <c r="K754" i="8"/>
  <c r="D754" i="31" s="1"/>
  <c r="K755" i="8"/>
  <c r="D755" i="31" s="1"/>
  <c r="K756" i="8"/>
  <c r="D756" i="31" s="1"/>
  <c r="K757" i="8"/>
  <c r="D757" i="31" s="1"/>
  <c r="K758" i="8"/>
  <c r="D758" i="31" s="1"/>
  <c r="K759" i="8"/>
  <c r="D759" i="31" s="1"/>
  <c r="K760" i="8"/>
  <c r="D760" i="31" s="1"/>
  <c r="K761" i="8"/>
  <c r="D761" i="31" s="1"/>
  <c r="K762" i="8"/>
  <c r="D762" i="31" s="1"/>
  <c r="K763" i="8"/>
  <c r="D763" i="31" s="1"/>
  <c r="K764" i="8"/>
  <c r="D764" i="31" s="1"/>
  <c r="K765" i="8"/>
  <c r="D765" i="31" s="1"/>
  <c r="K766" i="8"/>
  <c r="D766" i="31" s="1"/>
  <c r="K767" i="8"/>
  <c r="D767" i="31" s="1"/>
  <c r="K768" i="8"/>
  <c r="D768" i="31" s="1"/>
  <c r="K769" i="8"/>
  <c r="D769" i="31" s="1"/>
  <c r="K770" i="8"/>
  <c r="D770" i="31" s="1"/>
  <c r="K771" i="8"/>
  <c r="D771" i="31" s="1"/>
  <c r="K772" i="8"/>
  <c r="D772" i="31" s="1"/>
  <c r="K773" i="8"/>
  <c r="D773" i="31" s="1"/>
  <c r="K774" i="8"/>
  <c r="D774" i="31" s="1"/>
  <c r="K775" i="8"/>
  <c r="D775" i="31" s="1"/>
  <c r="K776" i="8"/>
  <c r="D776" i="31" s="1"/>
  <c r="K777" i="8"/>
  <c r="D777" i="31" s="1"/>
  <c r="K778" i="8"/>
  <c r="D778" i="31" s="1"/>
  <c r="K779" i="8"/>
  <c r="D779" i="31" s="1"/>
  <c r="K780" i="8"/>
  <c r="D780" i="31" s="1"/>
  <c r="K781" i="8"/>
  <c r="D781" i="31" s="1"/>
  <c r="K782" i="8"/>
  <c r="D782" i="31" s="1"/>
  <c r="K783" i="8"/>
  <c r="D783" i="31" s="1"/>
  <c r="K784" i="8"/>
  <c r="D784" i="31" s="1"/>
  <c r="K785" i="8"/>
  <c r="D785" i="31" s="1"/>
  <c r="K786" i="8"/>
  <c r="D786" i="31" s="1"/>
  <c r="K787" i="8"/>
  <c r="D787" i="31" s="1"/>
  <c r="K788" i="8"/>
  <c r="D788" i="31" s="1"/>
  <c r="K789" i="8"/>
  <c r="D789" i="31" s="1"/>
  <c r="K790" i="8"/>
  <c r="D790" i="31" s="1"/>
  <c r="K791" i="8"/>
  <c r="D791" i="31" s="1"/>
  <c r="K792" i="8"/>
  <c r="D792" i="31" s="1"/>
  <c r="K793" i="8"/>
  <c r="D793" i="31" s="1"/>
  <c r="K794" i="8"/>
  <c r="D794" i="31" s="1"/>
  <c r="K795" i="8"/>
  <c r="D795" i="31" s="1"/>
  <c r="K796" i="8"/>
  <c r="D796" i="31" s="1"/>
  <c r="K797" i="8"/>
  <c r="D797" i="31" s="1"/>
  <c r="K798" i="8"/>
  <c r="D798" i="31" s="1"/>
  <c r="K799" i="8"/>
  <c r="D799" i="31" s="1"/>
  <c r="K800" i="8"/>
  <c r="D800" i="31" s="1"/>
  <c r="K801" i="8"/>
  <c r="D801" i="31" s="1"/>
  <c r="K802" i="8"/>
  <c r="D802" i="31" s="1"/>
  <c r="K803" i="8"/>
  <c r="D803" i="31" s="1"/>
  <c r="K804" i="8"/>
  <c r="D804" i="31" s="1"/>
  <c r="K805" i="8"/>
  <c r="D805" i="31" s="1"/>
  <c r="K806" i="8"/>
  <c r="D806" i="31" s="1"/>
  <c r="K807" i="8"/>
  <c r="D807" i="31" s="1"/>
  <c r="K808" i="8"/>
  <c r="D808" i="31" s="1"/>
  <c r="K809" i="8"/>
  <c r="D809" i="31" s="1"/>
  <c r="K810" i="8"/>
  <c r="D810" i="31" s="1"/>
  <c r="K811" i="8"/>
  <c r="D811" i="31" s="1"/>
  <c r="K812" i="8"/>
  <c r="D812" i="31" s="1"/>
  <c r="K813" i="8"/>
  <c r="D813" i="31" s="1"/>
  <c r="K814" i="8"/>
  <c r="D814" i="31" s="1"/>
  <c r="K815" i="8"/>
  <c r="D815" i="31" s="1"/>
  <c r="K816" i="8"/>
  <c r="D816" i="31" s="1"/>
  <c r="K817" i="8"/>
  <c r="D817" i="31" s="1"/>
  <c r="K818" i="8"/>
  <c r="D818" i="31" s="1"/>
  <c r="K819" i="8"/>
  <c r="D819" i="31" s="1"/>
  <c r="K820" i="8"/>
  <c r="D820" i="31" s="1"/>
  <c r="K821" i="8"/>
  <c r="D821" i="31" s="1"/>
  <c r="K822" i="8"/>
  <c r="D822" i="31" s="1"/>
  <c r="K823" i="8"/>
  <c r="D823" i="31" s="1"/>
  <c r="K824" i="8"/>
  <c r="D824" i="31" s="1"/>
  <c r="K825" i="8"/>
  <c r="D825" i="31" s="1"/>
  <c r="K826" i="8"/>
  <c r="D826" i="31" s="1"/>
  <c r="K827" i="8"/>
  <c r="D827" i="31" s="1"/>
  <c r="K828" i="8"/>
  <c r="D828" i="31" s="1"/>
  <c r="K829" i="8"/>
  <c r="D829" i="31" s="1"/>
  <c r="K830" i="8"/>
  <c r="D830" i="31" s="1"/>
  <c r="K831" i="8"/>
  <c r="D831" i="31" s="1"/>
  <c r="K832" i="8"/>
  <c r="D832" i="31" s="1"/>
  <c r="K833" i="8"/>
  <c r="D833" i="31" s="1"/>
  <c r="K834" i="8"/>
  <c r="D834" i="31" s="1"/>
  <c r="K835" i="8"/>
  <c r="D835" i="31" s="1"/>
  <c r="K836" i="8"/>
  <c r="D836" i="31" s="1"/>
  <c r="K837" i="8"/>
  <c r="D837" i="31" s="1"/>
  <c r="K838" i="8"/>
  <c r="D838" i="31" s="1"/>
  <c r="K839" i="8"/>
  <c r="D839" i="31" s="1"/>
  <c r="K840" i="8"/>
  <c r="D840" i="31" s="1"/>
  <c r="K841" i="8"/>
  <c r="D841" i="31" s="1"/>
  <c r="K842" i="8"/>
  <c r="D842" i="31" s="1"/>
  <c r="K843" i="8"/>
  <c r="D843" i="31" s="1"/>
  <c r="K844" i="8"/>
  <c r="D844" i="31" s="1"/>
  <c r="K845" i="8"/>
  <c r="D845" i="31" s="1"/>
  <c r="K846" i="8"/>
  <c r="D846" i="31" s="1"/>
  <c r="K847" i="8"/>
  <c r="D847" i="31" s="1"/>
  <c r="K848" i="8"/>
  <c r="D848" i="31" s="1"/>
  <c r="K849" i="8"/>
  <c r="D849" i="31" s="1"/>
  <c r="K850" i="8"/>
  <c r="D850" i="31" s="1"/>
  <c r="K851" i="8"/>
  <c r="D851" i="31" s="1"/>
  <c r="K852" i="8"/>
  <c r="D852" i="31" s="1"/>
  <c r="K853" i="8"/>
  <c r="D853" i="31" s="1"/>
  <c r="K854" i="8"/>
  <c r="D854" i="31" s="1"/>
  <c r="K855" i="8"/>
  <c r="D855" i="31" s="1"/>
  <c r="K856" i="8"/>
  <c r="D856" i="31" s="1"/>
  <c r="K857" i="8"/>
  <c r="D857" i="31" s="1"/>
  <c r="K858" i="8"/>
  <c r="D858" i="31" s="1"/>
  <c r="K859" i="8"/>
  <c r="D859" i="31" s="1"/>
  <c r="K860" i="8"/>
  <c r="D860" i="31" s="1"/>
  <c r="K861" i="8"/>
  <c r="D861" i="31" s="1"/>
  <c r="K862" i="8"/>
  <c r="D862" i="31" s="1"/>
  <c r="K863" i="8"/>
  <c r="D863" i="31" s="1"/>
  <c r="K864" i="8"/>
  <c r="D864" i="31" s="1"/>
  <c r="K865" i="8"/>
  <c r="D865" i="31" s="1"/>
  <c r="K866" i="8"/>
  <c r="D866" i="31" s="1"/>
  <c r="K867" i="8"/>
  <c r="D867" i="31" s="1"/>
  <c r="K868" i="8"/>
  <c r="D868" i="31" s="1"/>
  <c r="K869" i="8"/>
  <c r="D869" i="31" s="1"/>
  <c r="K870" i="8"/>
  <c r="D870" i="31" s="1"/>
  <c r="K871" i="8"/>
  <c r="D871" i="31" s="1"/>
  <c r="K872" i="8"/>
  <c r="D872" i="31" s="1"/>
  <c r="K873" i="8"/>
  <c r="D873" i="31" s="1"/>
  <c r="K874" i="8"/>
  <c r="D874" i="31" s="1"/>
  <c r="K875" i="8"/>
  <c r="D875" i="31" s="1"/>
  <c r="K876" i="8"/>
  <c r="D876" i="31" s="1"/>
  <c r="K877" i="8"/>
  <c r="D877" i="31" s="1"/>
  <c r="K878" i="8"/>
  <c r="D878" i="31" s="1"/>
  <c r="K879" i="8"/>
  <c r="D879" i="31" s="1"/>
  <c r="K880" i="8"/>
  <c r="D880" i="31" s="1"/>
  <c r="K881" i="8"/>
  <c r="D881" i="31" s="1"/>
  <c r="K882" i="8"/>
  <c r="D882" i="31" s="1"/>
  <c r="K883" i="8"/>
  <c r="D883" i="31" s="1"/>
  <c r="K884" i="8"/>
  <c r="D884" i="31" s="1"/>
  <c r="K885" i="8"/>
  <c r="D885" i="31" s="1"/>
  <c r="K886" i="8"/>
  <c r="D886" i="31" s="1"/>
  <c r="K887" i="8"/>
  <c r="D887" i="31" s="1"/>
  <c r="K888" i="8"/>
  <c r="D888" i="31" s="1"/>
  <c r="K889" i="8"/>
  <c r="D889" i="31" s="1"/>
  <c r="K890" i="8"/>
  <c r="D890" i="31" s="1"/>
  <c r="K891" i="8"/>
  <c r="D891" i="31" s="1"/>
  <c r="K892" i="8"/>
  <c r="D892" i="31" s="1"/>
  <c r="K893" i="8"/>
  <c r="D893" i="31" s="1"/>
  <c r="K894" i="8"/>
  <c r="D894" i="31" s="1"/>
  <c r="K895" i="8"/>
  <c r="D895" i="31" s="1"/>
  <c r="K896" i="8"/>
  <c r="D896" i="31" s="1"/>
  <c r="K897" i="8"/>
  <c r="D897" i="31" s="1"/>
  <c r="K898" i="8"/>
  <c r="D898" i="31" s="1"/>
  <c r="K899" i="8"/>
  <c r="D899" i="31" s="1"/>
  <c r="K900" i="8"/>
  <c r="D900" i="31" s="1"/>
  <c r="K901" i="8"/>
  <c r="D901" i="31" s="1"/>
  <c r="K902" i="8"/>
  <c r="D902" i="31" s="1"/>
  <c r="K903" i="8"/>
  <c r="D903" i="31" s="1"/>
  <c r="K904" i="8"/>
  <c r="D904" i="31" s="1"/>
  <c r="K905" i="8"/>
  <c r="D905" i="31" s="1"/>
  <c r="K906" i="8"/>
  <c r="D906" i="31" s="1"/>
  <c r="K907" i="8"/>
  <c r="D907" i="31" s="1"/>
  <c r="K908" i="8"/>
  <c r="D908" i="31" s="1"/>
  <c r="K909" i="8"/>
  <c r="D909" i="31" s="1"/>
  <c r="K910" i="8"/>
  <c r="D910" i="31" s="1"/>
  <c r="K911" i="8"/>
  <c r="D911" i="31" s="1"/>
  <c r="K912" i="8"/>
  <c r="D912" i="31" s="1"/>
  <c r="K913" i="8"/>
  <c r="D913" i="31" s="1"/>
  <c r="K914" i="8"/>
  <c r="D914" i="31" s="1"/>
  <c r="K915" i="8"/>
  <c r="D915" i="31" s="1"/>
  <c r="K916" i="8"/>
  <c r="D916" i="31" s="1"/>
  <c r="K917" i="8"/>
  <c r="D917" i="31" s="1"/>
  <c r="K918" i="8"/>
  <c r="D918" i="31" s="1"/>
  <c r="K919" i="8"/>
  <c r="D919" i="31" s="1"/>
  <c r="K920" i="8"/>
  <c r="D920" i="31" s="1"/>
  <c r="K921" i="8"/>
  <c r="D921" i="31" s="1"/>
  <c r="K922" i="8"/>
  <c r="D922" i="31" s="1"/>
  <c r="K923" i="8"/>
  <c r="D923" i="31" s="1"/>
  <c r="K924" i="8"/>
  <c r="D924" i="31" s="1"/>
  <c r="K925" i="8"/>
  <c r="D925" i="31" s="1"/>
  <c r="K926" i="8"/>
  <c r="D926" i="31" s="1"/>
  <c r="K927" i="8"/>
  <c r="D927" i="31" s="1"/>
  <c r="K928" i="8"/>
  <c r="D928" i="31" s="1"/>
  <c r="K929" i="8"/>
  <c r="D929" i="31" s="1"/>
  <c r="K930" i="8"/>
  <c r="D930" i="31" s="1"/>
  <c r="K931" i="8"/>
  <c r="D931" i="31" s="1"/>
  <c r="K932" i="8"/>
  <c r="D932" i="31" s="1"/>
  <c r="K933" i="8"/>
  <c r="D933" i="31" s="1"/>
  <c r="K934" i="8"/>
  <c r="D934" i="31" s="1"/>
  <c r="K935" i="8"/>
  <c r="D935" i="31" s="1"/>
  <c r="K936" i="8"/>
  <c r="D936" i="31" s="1"/>
  <c r="K937" i="8"/>
  <c r="D937" i="31" s="1"/>
  <c r="K938" i="8"/>
  <c r="D938" i="31" s="1"/>
  <c r="K939" i="8"/>
  <c r="D939" i="31" s="1"/>
  <c r="K940" i="8"/>
  <c r="D940" i="31" s="1"/>
  <c r="K941" i="8"/>
  <c r="D941" i="31" s="1"/>
  <c r="K942" i="8"/>
  <c r="D942" i="31" s="1"/>
  <c r="K943" i="8"/>
  <c r="D943" i="31" s="1"/>
  <c r="K944" i="8"/>
  <c r="D944" i="31" s="1"/>
  <c r="K945" i="8"/>
  <c r="D945" i="31" s="1"/>
  <c r="K946" i="8"/>
  <c r="D946" i="31" s="1"/>
  <c r="K947" i="8"/>
  <c r="D947" i="31" s="1"/>
  <c r="K948" i="8"/>
  <c r="D948" i="31" s="1"/>
  <c r="K949" i="8"/>
  <c r="D949" i="31" s="1"/>
  <c r="K950" i="8"/>
  <c r="D950" i="31" s="1"/>
  <c r="K951" i="8"/>
  <c r="D951" i="31" s="1"/>
  <c r="K952" i="8"/>
  <c r="D952" i="31" s="1"/>
  <c r="K953" i="8"/>
  <c r="D953" i="31" s="1"/>
  <c r="K954" i="8"/>
  <c r="D954" i="31" s="1"/>
  <c r="K955" i="8"/>
  <c r="D955" i="31" s="1"/>
  <c r="K956" i="8"/>
  <c r="D956" i="31" s="1"/>
  <c r="K957" i="8"/>
  <c r="D957" i="31" s="1"/>
  <c r="K958" i="8"/>
  <c r="D958" i="31" s="1"/>
  <c r="K959" i="8"/>
  <c r="D959" i="31" s="1"/>
  <c r="K960" i="8"/>
  <c r="D960" i="31" s="1"/>
  <c r="K961" i="8"/>
  <c r="D961" i="31" s="1"/>
  <c r="K962" i="8"/>
  <c r="D962" i="31" s="1"/>
  <c r="K963" i="8"/>
  <c r="D963" i="31" s="1"/>
  <c r="K964" i="8"/>
  <c r="D964" i="31" s="1"/>
  <c r="K965" i="8"/>
  <c r="D965" i="31" s="1"/>
  <c r="K966" i="8"/>
  <c r="D966" i="31" s="1"/>
  <c r="K967" i="8"/>
  <c r="D967" i="31" s="1"/>
  <c r="K968" i="8"/>
  <c r="D968" i="31" s="1"/>
  <c r="K969" i="8"/>
  <c r="D969" i="31" s="1"/>
  <c r="K970" i="8"/>
  <c r="D970" i="31" s="1"/>
  <c r="K971" i="8"/>
  <c r="D971" i="31" s="1"/>
  <c r="K972" i="8"/>
  <c r="D972" i="31" s="1"/>
  <c r="K973" i="8"/>
  <c r="D973" i="31" s="1"/>
  <c r="K974" i="8"/>
  <c r="D974" i="31" s="1"/>
  <c r="K975" i="8"/>
  <c r="D975" i="31" s="1"/>
  <c r="K976" i="8"/>
  <c r="D976" i="31" s="1"/>
  <c r="K977" i="8"/>
  <c r="D977" i="31" s="1"/>
  <c r="K978" i="8"/>
  <c r="D978" i="31" s="1"/>
  <c r="K979" i="8"/>
  <c r="D979" i="31" s="1"/>
  <c r="K980" i="8"/>
  <c r="D980" i="31" s="1"/>
  <c r="K981" i="8"/>
  <c r="D981" i="31" s="1"/>
  <c r="K982" i="8"/>
  <c r="D982" i="31" s="1"/>
  <c r="K983" i="8"/>
  <c r="D983" i="31" s="1"/>
  <c r="K984" i="8"/>
  <c r="D984" i="31" s="1"/>
  <c r="K985" i="8"/>
  <c r="D985" i="31" s="1"/>
  <c r="K986" i="8"/>
  <c r="D986" i="31" s="1"/>
  <c r="K987" i="8"/>
  <c r="D987" i="31" s="1"/>
  <c r="K988" i="8"/>
  <c r="D988" i="31" s="1"/>
  <c r="K989" i="8"/>
  <c r="D989" i="31" s="1"/>
  <c r="K990" i="8"/>
  <c r="D990" i="31" s="1"/>
  <c r="K991" i="8"/>
  <c r="D991" i="31" s="1"/>
  <c r="K992" i="8"/>
  <c r="D992" i="31" s="1"/>
  <c r="K993" i="8"/>
  <c r="D993" i="31" s="1"/>
  <c r="K994" i="8"/>
  <c r="D994" i="31" s="1"/>
  <c r="K995" i="8"/>
  <c r="D995" i="31" s="1"/>
  <c r="K996" i="8"/>
  <c r="D996" i="31" s="1"/>
  <c r="K997" i="8"/>
  <c r="D997" i="31" s="1"/>
  <c r="K998" i="8"/>
  <c r="D998" i="31" s="1"/>
  <c r="K999" i="8"/>
  <c r="D999" i="31" s="1"/>
  <c r="K1000" i="8"/>
  <c r="D1000" i="31" s="1"/>
  <c r="K1001" i="8"/>
  <c r="D1001" i="31" s="1"/>
  <c r="K1002" i="8"/>
  <c r="D1002" i="31" s="1"/>
  <c r="K1003" i="8"/>
  <c r="D1003" i="31" s="1"/>
  <c r="K1004" i="8"/>
  <c r="D1004" i="31" s="1"/>
  <c r="K1005" i="8"/>
  <c r="D1005" i="31" s="1"/>
  <c r="K1006" i="8"/>
  <c r="D1006" i="31" s="1"/>
  <c r="K1007" i="8"/>
  <c r="D1007" i="31" s="1"/>
  <c r="K1008" i="8"/>
  <c r="D1008" i="31" s="1"/>
  <c r="K1009" i="8"/>
  <c r="D1009" i="31" s="1"/>
  <c r="K1010" i="8"/>
  <c r="D1010" i="31" s="1"/>
  <c r="K1011" i="8"/>
  <c r="D1011" i="31" s="1"/>
  <c r="K1012" i="8"/>
  <c r="D1012" i="31" s="1"/>
  <c r="K1013" i="8"/>
  <c r="D1013" i="31" s="1"/>
  <c r="K1014" i="8"/>
  <c r="D1014" i="31" s="1"/>
  <c r="K1015" i="8"/>
  <c r="D1015" i="31" s="1"/>
  <c r="K1016" i="8"/>
  <c r="D1016" i="31" s="1"/>
  <c r="K1017" i="8"/>
  <c r="D1017" i="31" s="1"/>
  <c r="K1018" i="8"/>
  <c r="D1018" i="31" s="1"/>
  <c r="K1019" i="8"/>
  <c r="D1019" i="31" s="1"/>
  <c r="K1020" i="8"/>
  <c r="D1020" i="31" s="1"/>
  <c r="K1021" i="8"/>
  <c r="D1021" i="31" s="1"/>
  <c r="K1022" i="8"/>
  <c r="D1022" i="31" s="1"/>
  <c r="K1023" i="8"/>
  <c r="D1023" i="31" s="1"/>
  <c r="K1024" i="8"/>
  <c r="D1024" i="31" s="1"/>
  <c r="K1025" i="8"/>
  <c r="D1025" i="31" s="1"/>
  <c r="K1026" i="8"/>
  <c r="D1026" i="31" s="1"/>
  <c r="K1027" i="8"/>
  <c r="D1027" i="31" s="1"/>
  <c r="K1028" i="8"/>
  <c r="D1028" i="31" s="1"/>
  <c r="K1029" i="8"/>
  <c r="D1029" i="31" s="1"/>
  <c r="K1030" i="8"/>
  <c r="D1030" i="31" s="1"/>
  <c r="K1031" i="8"/>
  <c r="D1031" i="31" s="1"/>
  <c r="K1032" i="8"/>
  <c r="D1032" i="31" s="1"/>
  <c r="K1033" i="8"/>
  <c r="D1033" i="31" s="1"/>
  <c r="K1034" i="8"/>
  <c r="D1034" i="31" s="1"/>
  <c r="K1035" i="8"/>
  <c r="D1035" i="31" s="1"/>
  <c r="K1036" i="8"/>
  <c r="D1036" i="31" s="1"/>
  <c r="K1037" i="8"/>
  <c r="D1037" i="31" s="1"/>
  <c r="K1039" i="8"/>
  <c r="D1039" i="31" s="1"/>
  <c r="K1040" i="8"/>
  <c r="D1040" i="31" s="1"/>
  <c r="K1041" i="8"/>
  <c r="D1041" i="31" s="1"/>
  <c r="K1042" i="8"/>
  <c r="D1042" i="31" s="1"/>
  <c r="K1043" i="8"/>
  <c r="D1043" i="31" s="1"/>
  <c r="K1044" i="8"/>
  <c r="D1044" i="31" s="1"/>
  <c r="K1045" i="8"/>
  <c r="D1045" i="31" s="1"/>
  <c r="K1046" i="8"/>
  <c r="D1046" i="31" s="1"/>
  <c r="K1047" i="8"/>
  <c r="D1047" i="31" s="1"/>
  <c r="K1048" i="8"/>
  <c r="D1048" i="31" s="1"/>
  <c r="K1049" i="8"/>
  <c r="D1049" i="31" s="1"/>
  <c r="K1050" i="8"/>
  <c r="D1050" i="31" s="1"/>
  <c r="K1051" i="8"/>
  <c r="D1051" i="31" s="1"/>
  <c r="K1052" i="8"/>
  <c r="D1052" i="31" s="1"/>
  <c r="K1053" i="8"/>
  <c r="D1053" i="31" s="1"/>
  <c r="K1054" i="8"/>
  <c r="D1054" i="31" s="1"/>
  <c r="K1055" i="8"/>
  <c r="D1055" i="31" s="1"/>
  <c r="K1056" i="8"/>
  <c r="D1056" i="31" s="1"/>
  <c r="K1057" i="8"/>
  <c r="D1057" i="31" s="1"/>
  <c r="K1058" i="8"/>
  <c r="D1058" i="31" s="1"/>
  <c r="K1059" i="8"/>
  <c r="D1059" i="31" s="1"/>
  <c r="K1060" i="8"/>
  <c r="D1060" i="31" s="1"/>
  <c r="K1061" i="8"/>
  <c r="D1061" i="31" s="1"/>
  <c r="K1062" i="8"/>
  <c r="D1062" i="31" s="1"/>
  <c r="K1063" i="8"/>
  <c r="D1063" i="31" s="1"/>
  <c r="K1064" i="8"/>
  <c r="D1064" i="31" s="1"/>
  <c r="K1065" i="8"/>
  <c r="D1065" i="31" s="1"/>
  <c r="K1066" i="8"/>
  <c r="D1066" i="31" s="1"/>
  <c r="K1067" i="8"/>
  <c r="D1067" i="31" s="1"/>
  <c r="K1068" i="8"/>
  <c r="D1068" i="31" s="1"/>
  <c r="K1069" i="8"/>
  <c r="D1069" i="31" s="1"/>
  <c r="K1070" i="8"/>
  <c r="D1070" i="31" s="1"/>
  <c r="K1071" i="8"/>
  <c r="D1071" i="31" s="1"/>
  <c r="K1072" i="8"/>
  <c r="D1072" i="31" s="1"/>
  <c r="K1073" i="8"/>
  <c r="D1073" i="31" s="1"/>
  <c r="K1074" i="8"/>
  <c r="D1074" i="31" s="1"/>
  <c r="K1075" i="8"/>
  <c r="D1075" i="31" s="1"/>
  <c r="K1076" i="8"/>
  <c r="D1076" i="31" s="1"/>
  <c r="K1077" i="8"/>
  <c r="D1077" i="31" s="1"/>
  <c r="K1078" i="8"/>
  <c r="D1078" i="31" s="1"/>
  <c r="K1079" i="8"/>
  <c r="D1079" i="31" s="1"/>
  <c r="K1080" i="8"/>
  <c r="D1080" i="31" s="1"/>
  <c r="K1081" i="8"/>
  <c r="D1081" i="31" s="1"/>
  <c r="K1082" i="8"/>
  <c r="D1082" i="31" s="1"/>
  <c r="K1083" i="8"/>
  <c r="D1083" i="31" s="1"/>
  <c r="K1084" i="8"/>
  <c r="D1084" i="31" s="1"/>
  <c r="K1085" i="8"/>
  <c r="D1085" i="31" s="1"/>
  <c r="K1086" i="8"/>
  <c r="D1086" i="31" s="1"/>
  <c r="K1087" i="8"/>
  <c r="D1087" i="31" s="1"/>
  <c r="K1088" i="8"/>
  <c r="D1088" i="31" s="1"/>
  <c r="K1089" i="8"/>
  <c r="D1089" i="31" s="1"/>
  <c r="K1090" i="8"/>
  <c r="D1090" i="31" s="1"/>
  <c r="K1091" i="8"/>
  <c r="D1091" i="31" s="1"/>
  <c r="K1092" i="8"/>
  <c r="D1092" i="31" s="1"/>
  <c r="K1093" i="8"/>
  <c r="D1093" i="31" s="1"/>
  <c r="K1094" i="8"/>
  <c r="D1094" i="31" s="1"/>
  <c r="K1095" i="8"/>
  <c r="D1095" i="31" s="1"/>
  <c r="K1096" i="8"/>
  <c r="D1096" i="31" s="1"/>
  <c r="K1097" i="8"/>
  <c r="D1097" i="31" s="1"/>
  <c r="K1098" i="8"/>
  <c r="D1098" i="31" s="1"/>
  <c r="K1099" i="8"/>
  <c r="D1099" i="31" s="1"/>
  <c r="K1100" i="8"/>
  <c r="D1100" i="31" s="1"/>
  <c r="K1101" i="8"/>
  <c r="D1101" i="31" s="1"/>
  <c r="K1102" i="8"/>
  <c r="D1102" i="31" s="1"/>
  <c r="K7" i="8"/>
  <c r="D7" i="31" s="1"/>
  <c r="D2202" i="31" l="1"/>
  <c r="C2202" i="31" s="1"/>
  <c r="D2201" i="31"/>
  <c r="C2201" i="31"/>
  <c r="F774" i="31"/>
  <c r="D1062" i="30"/>
  <c r="D1063" i="29"/>
  <c r="D1025" i="30"/>
  <c r="D1026" i="29"/>
  <c r="D977" i="30"/>
  <c r="D978" i="29"/>
  <c r="D917" i="30"/>
  <c r="D918" i="29"/>
  <c r="D869" i="30"/>
  <c r="D870" i="29"/>
  <c r="D833" i="30"/>
  <c r="D834" i="29"/>
  <c r="D773" i="30"/>
  <c r="D774" i="29"/>
  <c r="D725" i="30"/>
  <c r="D726" i="29"/>
  <c r="D701" i="30"/>
  <c r="D702" i="29"/>
  <c r="D629" i="30"/>
  <c r="D630" i="29"/>
  <c r="D569" i="30"/>
  <c r="D570" i="29"/>
  <c r="D497" i="30"/>
  <c r="D498" i="29"/>
  <c r="D245" i="30"/>
  <c r="D246" i="29"/>
  <c r="D1085" i="30"/>
  <c r="D1086" i="29"/>
  <c r="D1036" i="30"/>
  <c r="D1037" i="29"/>
  <c r="D1024" i="30"/>
  <c r="D1025" i="29"/>
  <c r="D976" i="30"/>
  <c r="D977" i="29"/>
  <c r="D940" i="30"/>
  <c r="D941" i="29"/>
  <c r="D916" i="30"/>
  <c r="D917" i="29"/>
  <c r="D868" i="30"/>
  <c r="D869" i="29"/>
  <c r="D832" i="30"/>
  <c r="D833" i="29"/>
  <c r="D772" i="30"/>
  <c r="D773" i="29"/>
  <c r="D736" i="30"/>
  <c r="D737" i="29"/>
  <c r="D688" i="30"/>
  <c r="D689" i="29"/>
  <c r="D652" i="30"/>
  <c r="D653" i="29"/>
  <c r="D604" i="30"/>
  <c r="D605" i="29"/>
  <c r="D556" i="30"/>
  <c r="D557" i="29"/>
  <c r="D496" i="30"/>
  <c r="D497" i="29"/>
  <c r="D244" i="30"/>
  <c r="D245" i="29"/>
  <c r="D1084" i="30"/>
  <c r="D1085" i="29"/>
  <c r="D1048" i="30"/>
  <c r="D1049" i="29"/>
  <c r="D1011" i="30"/>
  <c r="D1012" i="29"/>
  <c r="D1095" i="30"/>
  <c r="D1096" i="29"/>
  <c r="D1071" i="30"/>
  <c r="D1072" i="29"/>
  <c r="D1047" i="30"/>
  <c r="D1048" i="29"/>
  <c r="D1022" i="30"/>
  <c r="D1023" i="29"/>
  <c r="D1010" i="30"/>
  <c r="D1011" i="29"/>
  <c r="D998" i="30"/>
  <c r="D999" i="29"/>
  <c r="D986" i="30"/>
  <c r="D987" i="29"/>
  <c r="D974" i="30"/>
  <c r="D975" i="29"/>
  <c r="D962" i="30"/>
  <c r="D963" i="29"/>
  <c r="D950" i="30"/>
  <c r="D951" i="29"/>
  <c r="D938" i="30"/>
  <c r="D939" i="29"/>
  <c r="D926" i="30"/>
  <c r="D927" i="29"/>
  <c r="D914" i="30"/>
  <c r="D915" i="29"/>
  <c r="D902" i="30"/>
  <c r="D903" i="29"/>
  <c r="D890" i="30"/>
  <c r="D891" i="29"/>
  <c r="D878" i="30"/>
  <c r="D879" i="29"/>
  <c r="D866" i="30"/>
  <c r="D867" i="29"/>
  <c r="D854" i="30"/>
  <c r="D855" i="29"/>
  <c r="D842" i="30"/>
  <c r="D843" i="29"/>
  <c r="D830" i="30"/>
  <c r="D831" i="29"/>
  <c r="D818" i="30"/>
  <c r="D819" i="29"/>
  <c r="D806" i="30"/>
  <c r="D807" i="29"/>
  <c r="D794" i="30"/>
  <c r="D795" i="29"/>
  <c r="D782" i="30"/>
  <c r="D783" i="29"/>
  <c r="D770" i="30"/>
  <c r="D771" i="29"/>
  <c r="D758" i="30"/>
  <c r="D759" i="29"/>
  <c r="D746" i="30"/>
  <c r="D747" i="29"/>
  <c r="D734" i="30"/>
  <c r="D735" i="29"/>
  <c r="D722" i="30"/>
  <c r="D723" i="29"/>
  <c r="D710" i="30"/>
  <c r="D711" i="29"/>
  <c r="D698" i="30"/>
  <c r="D699" i="29"/>
  <c r="D686" i="30"/>
  <c r="D687" i="29"/>
  <c r="D674" i="30"/>
  <c r="D675" i="29"/>
  <c r="D662" i="30"/>
  <c r="D663" i="29"/>
  <c r="D650" i="30"/>
  <c r="D651" i="29"/>
  <c r="D638" i="30"/>
  <c r="D639" i="29"/>
  <c r="D626" i="30"/>
  <c r="D627" i="29"/>
  <c r="D614" i="30"/>
  <c r="D615" i="29"/>
  <c r="D602" i="30"/>
  <c r="D603" i="29"/>
  <c r="D590" i="30"/>
  <c r="D591" i="29"/>
  <c r="D578" i="30"/>
  <c r="D579" i="29"/>
  <c r="D566" i="30"/>
  <c r="D567" i="29"/>
  <c r="D554" i="30"/>
  <c r="D555" i="29"/>
  <c r="D542" i="30"/>
  <c r="D543" i="29"/>
  <c r="D530" i="30"/>
  <c r="D531" i="29"/>
  <c r="D518" i="30"/>
  <c r="D519" i="29"/>
  <c r="D506" i="30"/>
  <c r="D507" i="29"/>
  <c r="D494" i="30"/>
  <c r="D495" i="29"/>
  <c r="D482" i="30"/>
  <c r="D483" i="29"/>
  <c r="D470" i="30"/>
  <c r="D471" i="29"/>
  <c r="D458" i="30"/>
  <c r="D459" i="29"/>
  <c r="D446" i="30"/>
  <c r="D447" i="29"/>
  <c r="D434" i="30"/>
  <c r="D435" i="29"/>
  <c r="D422" i="30"/>
  <c r="D423" i="29"/>
  <c r="D410" i="30"/>
  <c r="D411" i="29"/>
  <c r="D398" i="30"/>
  <c r="D399" i="29"/>
  <c r="D386" i="30"/>
  <c r="D387" i="29"/>
  <c r="D374" i="30"/>
  <c r="D375" i="29"/>
  <c r="D362" i="30"/>
  <c r="D363" i="29"/>
  <c r="D350" i="30"/>
  <c r="D351" i="29"/>
  <c r="D338" i="30"/>
  <c r="D339" i="29"/>
  <c r="D326" i="30"/>
  <c r="D327" i="29"/>
  <c r="D314" i="30"/>
  <c r="D315" i="29"/>
  <c r="D302" i="30"/>
  <c r="D303" i="29"/>
  <c r="D290" i="30"/>
  <c r="D291" i="29"/>
  <c r="D278" i="30"/>
  <c r="D279" i="29"/>
  <c r="D266" i="30"/>
  <c r="D267" i="29"/>
  <c r="D254" i="30"/>
  <c r="D255" i="29"/>
  <c r="D242" i="30"/>
  <c r="D243" i="29"/>
  <c r="D230" i="30"/>
  <c r="D231" i="29"/>
  <c r="D218" i="30"/>
  <c r="D219" i="29"/>
  <c r="D206" i="30"/>
  <c r="D207" i="29"/>
  <c r="D194" i="30"/>
  <c r="D195" i="29"/>
  <c r="D182" i="30"/>
  <c r="D183" i="29"/>
  <c r="D170" i="30"/>
  <c r="D171" i="29"/>
  <c r="D158" i="30"/>
  <c r="D159" i="29"/>
  <c r="D146" i="30"/>
  <c r="D147" i="29"/>
  <c r="D134" i="30"/>
  <c r="D135" i="29"/>
  <c r="D122" i="30"/>
  <c r="D123" i="29"/>
  <c r="D110" i="30"/>
  <c r="D111" i="29"/>
  <c r="D98" i="30"/>
  <c r="D99" i="29"/>
  <c r="D86" i="30"/>
  <c r="D87" i="29"/>
  <c r="D74" i="30"/>
  <c r="D75" i="29"/>
  <c r="D62" i="30"/>
  <c r="D63" i="29"/>
  <c r="D50" i="30"/>
  <c r="D51" i="29"/>
  <c r="D38" i="30"/>
  <c r="D39" i="29"/>
  <c r="D26" i="30"/>
  <c r="D27" i="29"/>
  <c r="D14" i="30"/>
  <c r="D15" i="29"/>
  <c r="D1037" i="30"/>
  <c r="D1038" i="29"/>
  <c r="D953" i="30"/>
  <c r="D954" i="29"/>
  <c r="D881" i="30"/>
  <c r="D882" i="29"/>
  <c r="D809" i="30"/>
  <c r="D810" i="29"/>
  <c r="D737" i="30"/>
  <c r="D738" i="29"/>
  <c r="D665" i="30"/>
  <c r="D666" i="29"/>
  <c r="D581" i="30"/>
  <c r="D582" i="29"/>
  <c r="D473" i="30"/>
  <c r="D474" i="29"/>
  <c r="D281" i="30"/>
  <c r="D282" i="29"/>
  <c r="D1097" i="30"/>
  <c r="D1098" i="29"/>
  <c r="D1049" i="30"/>
  <c r="D1050" i="29"/>
  <c r="D1000" i="30"/>
  <c r="D1001" i="29"/>
  <c r="D964" i="30"/>
  <c r="D965" i="29"/>
  <c r="D928" i="30"/>
  <c r="D929" i="29"/>
  <c r="D880" i="30"/>
  <c r="D881" i="29"/>
  <c r="D856" i="30"/>
  <c r="D857" i="29"/>
  <c r="D820" i="30"/>
  <c r="D821" i="29"/>
  <c r="D784" i="30"/>
  <c r="D785" i="29"/>
  <c r="D760" i="30"/>
  <c r="D761" i="29"/>
  <c r="D724" i="30"/>
  <c r="D725" i="29"/>
  <c r="D700" i="30"/>
  <c r="D701" i="29"/>
  <c r="D664" i="30"/>
  <c r="D665" i="29"/>
  <c r="D616" i="30"/>
  <c r="D617" i="29"/>
  <c r="D580" i="30"/>
  <c r="D581" i="29"/>
  <c r="D532" i="30"/>
  <c r="D533" i="29"/>
  <c r="D460" i="30"/>
  <c r="D461" i="29"/>
  <c r="D280" i="30"/>
  <c r="D281" i="29"/>
  <c r="D1096" i="30"/>
  <c r="D1097" i="29"/>
  <c r="D1060" i="30"/>
  <c r="D1061" i="29"/>
  <c r="D987" i="30"/>
  <c r="D988" i="29"/>
  <c r="D1083" i="30"/>
  <c r="D1084" i="29"/>
  <c r="D1059" i="30"/>
  <c r="D1060" i="29"/>
  <c r="D1034" i="30"/>
  <c r="D1035" i="29"/>
  <c r="D1094" i="30"/>
  <c r="D1095" i="29"/>
  <c r="D1082" i="30"/>
  <c r="D1083" i="29"/>
  <c r="D1070" i="30"/>
  <c r="D1071" i="29"/>
  <c r="D1058" i="30"/>
  <c r="D1059" i="29"/>
  <c r="D1046" i="30"/>
  <c r="D1047" i="29"/>
  <c r="D1033" i="30"/>
  <c r="D1034" i="29"/>
  <c r="D1021" i="30"/>
  <c r="D1022" i="29"/>
  <c r="D1009" i="30"/>
  <c r="D1010" i="29"/>
  <c r="D997" i="30"/>
  <c r="D998" i="29"/>
  <c r="D985" i="30"/>
  <c r="D986" i="29"/>
  <c r="D973" i="30"/>
  <c r="D974" i="29"/>
  <c r="D961" i="30"/>
  <c r="D962" i="29"/>
  <c r="D949" i="30"/>
  <c r="D950" i="29"/>
  <c r="D937" i="30"/>
  <c r="D938" i="29"/>
  <c r="D925" i="30"/>
  <c r="D926" i="29"/>
  <c r="D913" i="30"/>
  <c r="D914" i="29"/>
  <c r="D901" i="30"/>
  <c r="D902" i="29"/>
  <c r="D889" i="30"/>
  <c r="D890" i="29"/>
  <c r="D877" i="30"/>
  <c r="D878" i="29"/>
  <c r="D865" i="30"/>
  <c r="D866" i="29"/>
  <c r="D853" i="30"/>
  <c r="D854" i="29"/>
  <c r="D841" i="30"/>
  <c r="D842" i="29"/>
  <c r="D829" i="30"/>
  <c r="D830" i="29"/>
  <c r="D817" i="30"/>
  <c r="D818" i="29"/>
  <c r="D805" i="30"/>
  <c r="D806" i="29"/>
  <c r="D793" i="30"/>
  <c r="D794" i="29"/>
  <c r="D781" i="30"/>
  <c r="D782" i="29"/>
  <c r="D769" i="30"/>
  <c r="D770" i="29"/>
  <c r="D757" i="30"/>
  <c r="D758" i="29"/>
  <c r="D745" i="30"/>
  <c r="D746" i="29"/>
  <c r="D733" i="30"/>
  <c r="D734" i="29"/>
  <c r="D721" i="30"/>
  <c r="D722" i="29"/>
  <c r="D709" i="30"/>
  <c r="D710" i="29"/>
  <c r="D697" i="30"/>
  <c r="D698" i="29"/>
  <c r="D685" i="30"/>
  <c r="D686" i="29"/>
  <c r="D673" i="30"/>
  <c r="D674" i="29"/>
  <c r="D661" i="30"/>
  <c r="D662" i="29"/>
  <c r="D649" i="30"/>
  <c r="D650" i="29"/>
  <c r="D637" i="30"/>
  <c r="D638" i="29"/>
  <c r="D625" i="30"/>
  <c r="D626" i="29"/>
  <c r="D613" i="30"/>
  <c r="D614" i="29"/>
  <c r="D601" i="30"/>
  <c r="D602" i="29"/>
  <c r="D589" i="30"/>
  <c r="D590" i="29"/>
  <c r="D577" i="30"/>
  <c r="D578" i="29"/>
  <c r="D565" i="30"/>
  <c r="D566" i="29"/>
  <c r="D553" i="30"/>
  <c r="D554" i="29"/>
  <c r="D541" i="30"/>
  <c r="D542" i="29"/>
  <c r="D529" i="30"/>
  <c r="D530" i="29"/>
  <c r="D517" i="30"/>
  <c r="D518" i="29"/>
  <c r="D505" i="30"/>
  <c r="D506" i="29"/>
  <c r="D493" i="30"/>
  <c r="D494" i="29"/>
  <c r="D481" i="30"/>
  <c r="D482" i="29"/>
  <c r="D469" i="30"/>
  <c r="D470" i="29"/>
  <c r="D457" i="30"/>
  <c r="D458" i="29"/>
  <c r="D445" i="30"/>
  <c r="D446" i="29"/>
  <c r="D433" i="30"/>
  <c r="D434" i="29"/>
  <c r="D421" i="30"/>
  <c r="D422" i="29"/>
  <c r="D409" i="30"/>
  <c r="D410" i="29"/>
  <c r="D397" i="30"/>
  <c r="D398" i="29"/>
  <c r="D385" i="30"/>
  <c r="D386" i="29"/>
  <c r="D373" i="30"/>
  <c r="D374" i="29"/>
  <c r="D361" i="30"/>
  <c r="D362" i="29"/>
  <c r="D349" i="30"/>
  <c r="D350" i="29"/>
  <c r="D337" i="30"/>
  <c r="D338" i="29"/>
  <c r="D325" i="30"/>
  <c r="D326" i="29"/>
  <c r="D313" i="30"/>
  <c r="D314" i="29"/>
  <c r="D301" i="30"/>
  <c r="D302" i="29"/>
  <c r="D289" i="30"/>
  <c r="D290" i="29"/>
  <c r="D277" i="30"/>
  <c r="D278" i="29"/>
  <c r="D265" i="30"/>
  <c r="D266" i="29"/>
  <c r="D253" i="30"/>
  <c r="D254" i="29"/>
  <c r="D241" i="30"/>
  <c r="D242" i="29"/>
  <c r="D229" i="30"/>
  <c r="D230" i="29"/>
  <c r="D217" i="30"/>
  <c r="D218" i="29"/>
  <c r="D205" i="30"/>
  <c r="D206" i="29"/>
  <c r="D193" i="30"/>
  <c r="D194" i="29"/>
  <c r="D181" i="30"/>
  <c r="D182" i="29"/>
  <c r="D169" i="30"/>
  <c r="D170" i="29"/>
  <c r="D157" i="30"/>
  <c r="D158" i="29"/>
  <c r="D145" i="30"/>
  <c r="D146" i="29"/>
  <c r="D133" i="30"/>
  <c r="D134" i="29"/>
  <c r="D121" i="30"/>
  <c r="D122" i="29"/>
  <c r="D109" i="30"/>
  <c r="D110" i="29"/>
  <c r="D97" i="30"/>
  <c r="D98" i="29"/>
  <c r="D85" i="30"/>
  <c r="D86" i="29"/>
  <c r="D73" i="30"/>
  <c r="D74" i="29"/>
  <c r="D61" i="30"/>
  <c r="D62" i="29"/>
  <c r="D49" i="30"/>
  <c r="D50" i="29"/>
  <c r="D37" i="30"/>
  <c r="D38" i="29"/>
  <c r="D25" i="30"/>
  <c r="D26" i="29"/>
  <c r="D13" i="30"/>
  <c r="D14" i="29"/>
  <c r="D1050" i="30"/>
  <c r="D1051" i="29"/>
  <c r="D941" i="30"/>
  <c r="D942" i="29"/>
  <c r="D821" i="30"/>
  <c r="D822" i="29"/>
  <c r="D641" i="30"/>
  <c r="D642" i="29"/>
  <c r="D1093" i="30"/>
  <c r="D1094" i="29"/>
  <c r="D1081" i="30"/>
  <c r="D1082" i="29"/>
  <c r="D1069" i="30"/>
  <c r="D1070" i="29"/>
  <c r="D1057" i="30"/>
  <c r="D1058" i="29"/>
  <c r="D1045" i="30"/>
  <c r="D1046" i="29"/>
  <c r="D1032" i="30"/>
  <c r="D1033" i="29"/>
  <c r="D1020" i="30"/>
  <c r="D1021" i="29"/>
  <c r="D1008" i="30"/>
  <c r="D1009" i="29"/>
  <c r="D996" i="30"/>
  <c r="D997" i="29"/>
  <c r="D984" i="30"/>
  <c r="D985" i="29"/>
  <c r="D972" i="30"/>
  <c r="D973" i="29"/>
  <c r="D960" i="30"/>
  <c r="D961" i="29"/>
  <c r="D948" i="30"/>
  <c r="D949" i="29"/>
  <c r="D936" i="30"/>
  <c r="D937" i="29"/>
  <c r="D924" i="30"/>
  <c r="D925" i="29"/>
  <c r="D912" i="30"/>
  <c r="D913" i="29"/>
  <c r="D900" i="30"/>
  <c r="D901" i="29"/>
  <c r="D888" i="30"/>
  <c r="D889" i="29"/>
  <c r="D876" i="30"/>
  <c r="D877" i="29"/>
  <c r="D864" i="30"/>
  <c r="D865" i="29"/>
  <c r="D852" i="30"/>
  <c r="D853" i="29"/>
  <c r="D840" i="30"/>
  <c r="D841" i="29"/>
  <c r="D828" i="30"/>
  <c r="D829" i="29"/>
  <c r="D816" i="30"/>
  <c r="D817" i="29"/>
  <c r="D804" i="30"/>
  <c r="D805" i="29"/>
  <c r="D792" i="30"/>
  <c r="D793" i="29"/>
  <c r="D780" i="30"/>
  <c r="D781" i="29"/>
  <c r="D768" i="30"/>
  <c r="D769" i="29"/>
  <c r="D756" i="30"/>
  <c r="D757" i="29"/>
  <c r="D744" i="30"/>
  <c r="D745" i="29"/>
  <c r="D732" i="30"/>
  <c r="D733" i="29"/>
  <c r="D720" i="30"/>
  <c r="D721" i="29"/>
  <c r="D708" i="30"/>
  <c r="D709" i="29"/>
  <c r="D696" i="30"/>
  <c r="D697" i="29"/>
  <c r="D684" i="30"/>
  <c r="D685" i="29"/>
  <c r="D672" i="30"/>
  <c r="D673" i="29"/>
  <c r="D660" i="30"/>
  <c r="D661" i="29"/>
  <c r="D648" i="30"/>
  <c r="D649" i="29"/>
  <c r="D636" i="30"/>
  <c r="D637" i="29"/>
  <c r="D624" i="30"/>
  <c r="D625" i="29"/>
  <c r="D612" i="30"/>
  <c r="D613" i="29"/>
  <c r="D600" i="30"/>
  <c r="D601" i="29"/>
  <c r="D588" i="30"/>
  <c r="D589" i="29"/>
  <c r="D576" i="30"/>
  <c r="D577" i="29"/>
  <c r="D564" i="30"/>
  <c r="D565" i="29"/>
  <c r="D552" i="30"/>
  <c r="D553" i="29"/>
  <c r="D540" i="30"/>
  <c r="D541" i="29"/>
  <c r="D528" i="30"/>
  <c r="D529" i="29"/>
  <c r="D516" i="30"/>
  <c r="D517" i="29"/>
  <c r="D504" i="30"/>
  <c r="D505" i="29"/>
  <c r="D492" i="30"/>
  <c r="D493" i="29"/>
  <c r="D480" i="30"/>
  <c r="D481" i="29"/>
  <c r="D468" i="30"/>
  <c r="D469" i="29"/>
  <c r="D456" i="30"/>
  <c r="D457" i="29"/>
  <c r="D444" i="30"/>
  <c r="D445" i="29"/>
  <c r="D432" i="30"/>
  <c r="D433" i="29"/>
  <c r="D420" i="30"/>
  <c r="D421" i="29"/>
  <c r="D408" i="30"/>
  <c r="D409" i="29"/>
  <c r="D396" i="30"/>
  <c r="D397" i="29"/>
  <c r="D384" i="30"/>
  <c r="D385" i="29"/>
  <c r="D372" i="30"/>
  <c r="D373" i="29"/>
  <c r="D360" i="30"/>
  <c r="D361" i="29"/>
  <c r="D348" i="30"/>
  <c r="D349" i="29"/>
  <c r="D336" i="30"/>
  <c r="D337" i="29"/>
  <c r="D324" i="30"/>
  <c r="D325" i="29"/>
  <c r="D312" i="30"/>
  <c r="D313" i="29"/>
  <c r="D300" i="30"/>
  <c r="D301" i="29"/>
  <c r="D288" i="30"/>
  <c r="D289" i="29"/>
  <c r="D276" i="30"/>
  <c r="D277" i="29"/>
  <c r="D264" i="30"/>
  <c r="D265" i="29"/>
  <c r="D252" i="30"/>
  <c r="D253" i="29"/>
  <c r="D240" i="30"/>
  <c r="D241" i="29"/>
  <c r="D228" i="30"/>
  <c r="D229" i="29"/>
  <c r="D216" i="30"/>
  <c r="D217" i="29"/>
  <c r="D204" i="30"/>
  <c r="D205" i="29"/>
  <c r="D192" i="30"/>
  <c r="D193" i="29"/>
  <c r="D180" i="30"/>
  <c r="D181" i="29"/>
  <c r="D168" i="30"/>
  <c r="D169" i="29"/>
  <c r="D156" i="30"/>
  <c r="D157" i="29"/>
  <c r="D144" i="30"/>
  <c r="D145" i="29"/>
  <c r="D132" i="30"/>
  <c r="D133" i="29"/>
  <c r="D120" i="30"/>
  <c r="D121" i="29"/>
  <c r="D108" i="30"/>
  <c r="D109" i="29"/>
  <c r="D96" i="30"/>
  <c r="D97" i="29"/>
  <c r="D84" i="30"/>
  <c r="D85" i="29"/>
  <c r="D72" i="30"/>
  <c r="D73" i="29"/>
  <c r="D60" i="30"/>
  <c r="D61" i="29"/>
  <c r="D48" i="30"/>
  <c r="D49" i="29"/>
  <c r="D36" i="30"/>
  <c r="D37" i="29"/>
  <c r="D24" i="30"/>
  <c r="D25" i="29"/>
  <c r="D12" i="30"/>
  <c r="D13" i="29"/>
  <c r="D1068" i="30"/>
  <c r="D1069" i="29"/>
  <c r="D995" i="30"/>
  <c r="D996" i="29"/>
  <c r="D911" i="30"/>
  <c r="D912" i="29"/>
  <c r="D839" i="30"/>
  <c r="D840" i="29"/>
  <c r="D767" i="30"/>
  <c r="D768" i="29"/>
  <c r="D695" i="30"/>
  <c r="D696" i="29"/>
  <c r="D623" i="30"/>
  <c r="D624" i="29"/>
  <c r="D587" i="30"/>
  <c r="D588" i="29"/>
  <c r="D551" i="30"/>
  <c r="D552" i="29"/>
  <c r="D515" i="30"/>
  <c r="D516" i="29"/>
  <c r="D503" i="30"/>
  <c r="D504" i="29"/>
  <c r="D455" i="30"/>
  <c r="D456" i="29"/>
  <c r="D431" i="30"/>
  <c r="D432" i="29"/>
  <c r="D407" i="30"/>
  <c r="D408" i="29"/>
  <c r="D395" i="30"/>
  <c r="D396" i="29"/>
  <c r="D383" i="30"/>
  <c r="D384" i="29"/>
  <c r="D371" i="30"/>
  <c r="D372" i="29"/>
  <c r="D359" i="30"/>
  <c r="D360" i="29"/>
  <c r="D347" i="30"/>
  <c r="D348" i="29"/>
  <c r="D323" i="30"/>
  <c r="D324" i="29"/>
  <c r="D287" i="30"/>
  <c r="D288" i="29"/>
  <c r="D275" i="30"/>
  <c r="D276" i="29"/>
  <c r="D263" i="30"/>
  <c r="D264" i="29"/>
  <c r="D251" i="30"/>
  <c r="D252" i="29"/>
  <c r="D239" i="30"/>
  <c r="D240" i="29"/>
  <c r="D227" i="30"/>
  <c r="D228" i="29"/>
  <c r="D215" i="30"/>
  <c r="D216" i="29"/>
  <c r="D203" i="30"/>
  <c r="D204" i="29"/>
  <c r="D191" i="30"/>
  <c r="D192" i="29"/>
  <c r="D179" i="30"/>
  <c r="D180" i="29"/>
  <c r="D167" i="30"/>
  <c r="D168" i="29"/>
  <c r="D155" i="30"/>
  <c r="D156" i="29"/>
  <c r="D143" i="30"/>
  <c r="D144" i="29"/>
  <c r="D131" i="30"/>
  <c r="D132" i="29"/>
  <c r="D119" i="30"/>
  <c r="D120" i="29"/>
  <c r="D107" i="30"/>
  <c r="D108" i="29"/>
  <c r="D95" i="30"/>
  <c r="D96" i="29"/>
  <c r="D83" i="30"/>
  <c r="D84" i="29"/>
  <c r="D71" i="30"/>
  <c r="D72" i="29"/>
  <c r="D59" i="30"/>
  <c r="D60" i="29"/>
  <c r="D47" i="30"/>
  <c r="D48" i="29"/>
  <c r="D35" i="30"/>
  <c r="D36" i="29"/>
  <c r="D23" i="30"/>
  <c r="D24" i="29"/>
  <c r="D11" i="30"/>
  <c r="D12" i="29"/>
  <c r="D1044" i="30"/>
  <c r="D1045" i="29"/>
  <c r="D983" i="30"/>
  <c r="D984" i="29"/>
  <c r="D935" i="30"/>
  <c r="D936" i="29"/>
  <c r="D887" i="30"/>
  <c r="D888" i="29"/>
  <c r="D827" i="30"/>
  <c r="D828" i="29"/>
  <c r="D755" i="30"/>
  <c r="D756" i="29"/>
  <c r="D707" i="30"/>
  <c r="D708" i="29"/>
  <c r="D635" i="30"/>
  <c r="D636" i="29"/>
  <c r="D575" i="30"/>
  <c r="D576" i="29"/>
  <c r="D527" i="30"/>
  <c r="D528" i="29"/>
  <c r="D479" i="30"/>
  <c r="D480" i="29"/>
  <c r="D335" i="30"/>
  <c r="D336" i="29"/>
  <c r="D7" i="30"/>
  <c r="D8" i="29"/>
  <c r="D1067" i="30"/>
  <c r="D1068" i="29"/>
  <c r="D1030" i="30"/>
  <c r="D1031" i="29"/>
  <c r="D1006" i="30"/>
  <c r="D1007" i="29"/>
  <c r="D970" i="30"/>
  <c r="D971" i="29"/>
  <c r="D934" i="30"/>
  <c r="D935" i="29"/>
  <c r="D898" i="30"/>
  <c r="D899" i="29"/>
  <c r="D874" i="30"/>
  <c r="D875" i="29"/>
  <c r="D850" i="30"/>
  <c r="D851" i="29"/>
  <c r="D814" i="30"/>
  <c r="D815" i="29"/>
  <c r="D802" i="30"/>
  <c r="D803" i="29"/>
  <c r="D766" i="30"/>
  <c r="D767" i="29"/>
  <c r="D730" i="30"/>
  <c r="D731" i="29"/>
  <c r="D694" i="30"/>
  <c r="D695" i="29"/>
  <c r="D682" i="30"/>
  <c r="D683" i="29"/>
  <c r="D646" i="30"/>
  <c r="D647" i="29"/>
  <c r="D622" i="30"/>
  <c r="D623" i="29"/>
  <c r="D586" i="30"/>
  <c r="D587" i="29"/>
  <c r="D574" i="30"/>
  <c r="D575" i="29"/>
  <c r="D550" i="30"/>
  <c r="D551" i="29"/>
  <c r="D526" i="30"/>
  <c r="D527" i="29"/>
  <c r="D514" i="30"/>
  <c r="D515" i="29"/>
  <c r="D502" i="30"/>
  <c r="D503" i="29"/>
  <c r="D478" i="30"/>
  <c r="D479" i="29"/>
  <c r="D466" i="30"/>
  <c r="D467" i="29"/>
  <c r="D454" i="30"/>
  <c r="D455" i="29"/>
  <c r="D442" i="30"/>
  <c r="D443" i="29"/>
  <c r="D418" i="30"/>
  <c r="D419" i="29"/>
  <c r="D406" i="30"/>
  <c r="D407" i="29"/>
  <c r="D394" i="30"/>
  <c r="D395" i="29"/>
  <c r="D382" i="30"/>
  <c r="D383" i="29"/>
  <c r="D370" i="30"/>
  <c r="D371" i="29"/>
  <c r="D358" i="30"/>
  <c r="D359" i="29"/>
  <c r="D346" i="30"/>
  <c r="D347" i="29"/>
  <c r="D334" i="30"/>
  <c r="D335" i="29"/>
  <c r="D322" i="30"/>
  <c r="D323" i="29"/>
  <c r="D298" i="30"/>
  <c r="D299" i="29"/>
  <c r="D274" i="30"/>
  <c r="D275" i="29"/>
  <c r="D262" i="30"/>
  <c r="D263" i="29"/>
  <c r="D250" i="30"/>
  <c r="D251" i="29"/>
  <c r="D238" i="30"/>
  <c r="D239" i="29"/>
  <c r="D226" i="30"/>
  <c r="D227" i="29"/>
  <c r="D214" i="30"/>
  <c r="D215" i="29"/>
  <c r="D202" i="30"/>
  <c r="D203" i="29"/>
  <c r="D190" i="30"/>
  <c r="D191" i="29"/>
  <c r="D178" i="30"/>
  <c r="D179" i="29"/>
  <c r="D166" i="30"/>
  <c r="D167" i="29"/>
  <c r="D154" i="30"/>
  <c r="D155" i="29"/>
  <c r="D142" i="30"/>
  <c r="D143" i="29"/>
  <c r="D130" i="30"/>
  <c r="D131" i="29"/>
  <c r="D118" i="30"/>
  <c r="D119" i="29"/>
  <c r="D106" i="30"/>
  <c r="D107" i="29"/>
  <c r="D94" i="30"/>
  <c r="D95" i="29"/>
  <c r="D82" i="30"/>
  <c r="D83" i="29"/>
  <c r="D70" i="30"/>
  <c r="D71" i="29"/>
  <c r="D58" i="30"/>
  <c r="D59" i="29"/>
  <c r="D46" i="30"/>
  <c r="D47" i="29"/>
  <c r="D34" i="30"/>
  <c r="D35" i="29"/>
  <c r="D22" i="30"/>
  <c r="D23" i="29"/>
  <c r="D10" i="30"/>
  <c r="D11" i="29"/>
  <c r="D1056" i="30"/>
  <c r="D1057" i="29"/>
  <c r="D971" i="30"/>
  <c r="D972" i="29"/>
  <c r="D899" i="30"/>
  <c r="D900" i="29"/>
  <c r="D851" i="30"/>
  <c r="D852" i="29"/>
  <c r="D779" i="30"/>
  <c r="D780" i="29"/>
  <c r="D719" i="30"/>
  <c r="D720" i="29"/>
  <c r="D659" i="30"/>
  <c r="D660" i="29"/>
  <c r="D599" i="30"/>
  <c r="D600" i="29"/>
  <c r="D539" i="30"/>
  <c r="D540" i="29"/>
  <c r="D467" i="30"/>
  <c r="D468" i="29"/>
  <c r="D311" i="30"/>
  <c r="D312" i="29"/>
  <c r="D1091" i="30"/>
  <c r="D1092" i="29"/>
  <c r="D1055" i="30"/>
  <c r="D1056" i="29"/>
  <c r="D1018" i="30"/>
  <c r="D1019" i="29"/>
  <c r="D982" i="30"/>
  <c r="D983" i="29"/>
  <c r="D946" i="30"/>
  <c r="D947" i="29"/>
  <c r="D910" i="30"/>
  <c r="D911" i="29"/>
  <c r="D862" i="30"/>
  <c r="D863" i="29"/>
  <c r="D826" i="30"/>
  <c r="D827" i="29"/>
  <c r="D778" i="30"/>
  <c r="D779" i="29"/>
  <c r="D742" i="30"/>
  <c r="D743" i="29"/>
  <c r="D706" i="30"/>
  <c r="D707" i="29"/>
  <c r="D658" i="30"/>
  <c r="D659" i="29"/>
  <c r="D610" i="30"/>
  <c r="D611" i="29"/>
  <c r="D430" i="30"/>
  <c r="D431" i="29"/>
  <c r="D310" i="30"/>
  <c r="D311" i="29"/>
  <c r="D1102" i="30"/>
  <c r="D1103" i="29"/>
  <c r="D1078" i="30"/>
  <c r="D1079" i="29"/>
  <c r="D1054" i="30"/>
  <c r="D1055" i="29"/>
  <c r="D1029" i="30"/>
  <c r="D1030" i="29"/>
  <c r="D1017" i="30"/>
  <c r="D1018" i="29"/>
  <c r="D1005" i="30"/>
  <c r="D1006" i="29"/>
  <c r="D993" i="30"/>
  <c r="D994" i="29"/>
  <c r="D981" i="30"/>
  <c r="D982" i="29"/>
  <c r="D969" i="30"/>
  <c r="D970" i="29"/>
  <c r="D957" i="30"/>
  <c r="D958" i="29"/>
  <c r="D945" i="30"/>
  <c r="D946" i="29"/>
  <c r="D933" i="30"/>
  <c r="D934" i="29"/>
  <c r="D921" i="30"/>
  <c r="D922" i="29"/>
  <c r="D909" i="30"/>
  <c r="D910" i="29"/>
  <c r="D897" i="30"/>
  <c r="D898" i="29"/>
  <c r="D885" i="30"/>
  <c r="D886" i="29"/>
  <c r="D873" i="30"/>
  <c r="D874" i="29"/>
  <c r="D861" i="30"/>
  <c r="D862" i="29"/>
  <c r="D849" i="30"/>
  <c r="D850" i="29"/>
  <c r="D837" i="30"/>
  <c r="D838" i="29"/>
  <c r="D825" i="30"/>
  <c r="D826" i="29"/>
  <c r="D813" i="30"/>
  <c r="D814" i="29"/>
  <c r="D801" i="30"/>
  <c r="D802" i="29"/>
  <c r="D789" i="30"/>
  <c r="D790" i="29"/>
  <c r="D777" i="30"/>
  <c r="D778" i="29"/>
  <c r="D765" i="30"/>
  <c r="D766" i="29"/>
  <c r="D753" i="30"/>
  <c r="D754" i="29"/>
  <c r="D741" i="30"/>
  <c r="D742" i="29"/>
  <c r="D729" i="30"/>
  <c r="D730" i="29"/>
  <c r="D717" i="30"/>
  <c r="D718" i="29"/>
  <c r="D705" i="30"/>
  <c r="D706" i="29"/>
  <c r="D693" i="30"/>
  <c r="D694" i="29"/>
  <c r="D681" i="30"/>
  <c r="D682" i="29"/>
  <c r="D669" i="30"/>
  <c r="D670" i="29"/>
  <c r="D657" i="30"/>
  <c r="D658" i="29"/>
  <c r="D645" i="30"/>
  <c r="D646" i="29"/>
  <c r="D633" i="30"/>
  <c r="D634" i="29"/>
  <c r="D621" i="30"/>
  <c r="D622" i="29"/>
  <c r="D609" i="30"/>
  <c r="D610" i="29"/>
  <c r="D597" i="30"/>
  <c r="D598" i="29"/>
  <c r="D585" i="30"/>
  <c r="D586" i="29"/>
  <c r="D573" i="30"/>
  <c r="D574" i="29"/>
  <c r="D561" i="30"/>
  <c r="D562" i="29"/>
  <c r="D549" i="30"/>
  <c r="D550" i="29"/>
  <c r="D537" i="30"/>
  <c r="D538" i="29"/>
  <c r="D525" i="30"/>
  <c r="D526" i="29"/>
  <c r="D513" i="30"/>
  <c r="D514" i="29"/>
  <c r="D501" i="30"/>
  <c r="D502" i="29"/>
  <c r="D489" i="30"/>
  <c r="D490" i="29"/>
  <c r="D477" i="30"/>
  <c r="D478" i="29"/>
  <c r="D465" i="30"/>
  <c r="D466" i="29"/>
  <c r="D453" i="30"/>
  <c r="D454" i="29"/>
  <c r="D441" i="30"/>
  <c r="D442" i="29"/>
  <c r="D429" i="30"/>
  <c r="D430" i="29"/>
  <c r="D417" i="30"/>
  <c r="D418" i="29"/>
  <c r="D405" i="30"/>
  <c r="D406" i="29"/>
  <c r="D393" i="30"/>
  <c r="D394" i="29"/>
  <c r="D381" i="30"/>
  <c r="D382" i="29"/>
  <c r="D369" i="30"/>
  <c r="D370" i="29"/>
  <c r="D357" i="30"/>
  <c r="D358" i="29"/>
  <c r="D345" i="30"/>
  <c r="D346" i="29"/>
  <c r="D333" i="30"/>
  <c r="D334" i="29"/>
  <c r="D321" i="30"/>
  <c r="D322" i="29"/>
  <c r="D309" i="30"/>
  <c r="D310" i="29"/>
  <c r="D297" i="30"/>
  <c r="D298" i="29"/>
  <c r="D285" i="30"/>
  <c r="D286" i="29"/>
  <c r="D273" i="30"/>
  <c r="D274" i="29"/>
  <c r="D261" i="30"/>
  <c r="D262" i="29"/>
  <c r="D249" i="30"/>
  <c r="D250" i="29"/>
  <c r="D237" i="30"/>
  <c r="D238" i="29"/>
  <c r="D225" i="30"/>
  <c r="D226" i="29"/>
  <c r="D213" i="30"/>
  <c r="D214" i="29"/>
  <c r="D201" i="30"/>
  <c r="D202" i="29"/>
  <c r="D189" i="30"/>
  <c r="D190" i="29"/>
  <c r="D177" i="30"/>
  <c r="D178" i="29"/>
  <c r="D165" i="30"/>
  <c r="D166" i="29"/>
  <c r="D153" i="30"/>
  <c r="D154" i="29"/>
  <c r="D141" i="30"/>
  <c r="D142" i="29"/>
  <c r="D129" i="30"/>
  <c r="D130" i="29"/>
  <c r="D117" i="30"/>
  <c r="D118" i="29"/>
  <c r="D105" i="30"/>
  <c r="D106" i="29"/>
  <c r="D93" i="30"/>
  <c r="D94" i="29"/>
  <c r="D81" i="30"/>
  <c r="D82" i="29"/>
  <c r="D69" i="30"/>
  <c r="D70" i="29"/>
  <c r="D57" i="30"/>
  <c r="D58" i="29"/>
  <c r="D45" i="30"/>
  <c r="D46" i="29"/>
  <c r="D33" i="30"/>
  <c r="D34" i="29"/>
  <c r="D21" i="30"/>
  <c r="D22" i="29"/>
  <c r="D9" i="30"/>
  <c r="D10" i="29"/>
  <c r="D1080" i="30"/>
  <c r="D1081" i="29"/>
  <c r="D1019" i="30"/>
  <c r="D1020" i="29"/>
  <c r="D959" i="30"/>
  <c r="D960" i="29"/>
  <c r="D863" i="30"/>
  <c r="D864" i="29"/>
  <c r="D791" i="30"/>
  <c r="D792" i="29"/>
  <c r="D731" i="30"/>
  <c r="D732" i="29"/>
  <c r="D671" i="30"/>
  <c r="D672" i="29"/>
  <c r="D611" i="30"/>
  <c r="D612" i="29"/>
  <c r="D563" i="30"/>
  <c r="D564" i="29"/>
  <c r="D491" i="30"/>
  <c r="D492" i="29"/>
  <c r="D299" i="30"/>
  <c r="D300" i="29"/>
  <c r="D1079" i="30"/>
  <c r="D1080" i="29"/>
  <c r="D1043" i="30"/>
  <c r="D1044" i="29"/>
  <c r="D994" i="30"/>
  <c r="D995" i="29"/>
  <c r="D958" i="30"/>
  <c r="D959" i="29"/>
  <c r="D922" i="30"/>
  <c r="D923" i="29"/>
  <c r="D886" i="30"/>
  <c r="D887" i="29"/>
  <c r="D838" i="30"/>
  <c r="D839" i="29"/>
  <c r="D790" i="30"/>
  <c r="D791" i="29"/>
  <c r="D754" i="30"/>
  <c r="D755" i="29"/>
  <c r="D718" i="30"/>
  <c r="D719" i="29"/>
  <c r="D670" i="30"/>
  <c r="D671" i="29"/>
  <c r="D634" i="30"/>
  <c r="D635" i="29"/>
  <c r="D598" i="30"/>
  <c r="D599" i="29"/>
  <c r="D562" i="30"/>
  <c r="D563" i="29"/>
  <c r="D538" i="30"/>
  <c r="D539" i="29"/>
  <c r="D490" i="30"/>
  <c r="D491" i="29"/>
  <c r="D286" i="30"/>
  <c r="D287" i="29"/>
  <c r="D1090" i="30"/>
  <c r="D1091" i="29"/>
  <c r="D1066" i="30"/>
  <c r="D1067" i="29"/>
  <c r="D1042" i="30"/>
  <c r="D1043" i="29"/>
  <c r="D1101" i="30"/>
  <c r="D1102" i="29"/>
  <c r="D1089" i="30"/>
  <c r="D1090" i="29"/>
  <c r="D1077" i="30"/>
  <c r="D1078" i="29"/>
  <c r="D1065" i="30"/>
  <c r="D1066" i="29"/>
  <c r="D1053" i="30"/>
  <c r="D1054" i="29"/>
  <c r="D1041" i="30"/>
  <c r="D1042" i="29"/>
  <c r="D1028" i="30"/>
  <c r="D1029" i="29"/>
  <c r="D1016" i="30"/>
  <c r="D1017" i="29"/>
  <c r="D1004" i="30"/>
  <c r="D1005" i="29"/>
  <c r="D992" i="30"/>
  <c r="D993" i="29"/>
  <c r="D980" i="30"/>
  <c r="D981" i="29"/>
  <c r="D968" i="30"/>
  <c r="D969" i="29"/>
  <c r="D956" i="30"/>
  <c r="D957" i="29"/>
  <c r="D944" i="30"/>
  <c r="D945" i="29"/>
  <c r="D932" i="30"/>
  <c r="D933" i="29"/>
  <c r="D920" i="30"/>
  <c r="D921" i="29"/>
  <c r="D908" i="30"/>
  <c r="D909" i="29"/>
  <c r="D896" i="30"/>
  <c r="D897" i="29"/>
  <c r="D884" i="30"/>
  <c r="D885" i="29"/>
  <c r="D872" i="30"/>
  <c r="D873" i="29"/>
  <c r="D860" i="30"/>
  <c r="D861" i="29"/>
  <c r="D848" i="30"/>
  <c r="D849" i="29"/>
  <c r="D836" i="30"/>
  <c r="D837" i="29"/>
  <c r="D824" i="30"/>
  <c r="D825" i="29"/>
  <c r="D812" i="30"/>
  <c r="D813" i="29"/>
  <c r="D800" i="30"/>
  <c r="D801" i="29"/>
  <c r="D788" i="30"/>
  <c r="D789" i="29"/>
  <c r="D776" i="30"/>
  <c r="D777" i="29"/>
  <c r="D764" i="30"/>
  <c r="D765" i="29"/>
  <c r="D752" i="30"/>
  <c r="D753" i="29"/>
  <c r="D740" i="30"/>
  <c r="D741" i="29"/>
  <c r="D728" i="30"/>
  <c r="D729" i="29"/>
  <c r="D716" i="30"/>
  <c r="D717" i="29"/>
  <c r="D704" i="30"/>
  <c r="D705" i="29"/>
  <c r="D692" i="30"/>
  <c r="D693" i="29"/>
  <c r="D680" i="30"/>
  <c r="D681" i="29"/>
  <c r="D668" i="30"/>
  <c r="D669" i="29"/>
  <c r="D656" i="30"/>
  <c r="D657" i="29"/>
  <c r="D644" i="30"/>
  <c r="D645" i="29"/>
  <c r="D632" i="30"/>
  <c r="D633" i="29"/>
  <c r="D620" i="30"/>
  <c r="D621" i="29"/>
  <c r="D608" i="30"/>
  <c r="D609" i="29"/>
  <c r="D596" i="30"/>
  <c r="D597" i="29"/>
  <c r="D584" i="30"/>
  <c r="D585" i="29"/>
  <c r="D572" i="30"/>
  <c r="D573" i="29"/>
  <c r="D560" i="30"/>
  <c r="D561" i="29"/>
  <c r="D548" i="30"/>
  <c r="D549" i="29"/>
  <c r="D536" i="30"/>
  <c r="D537" i="29"/>
  <c r="D524" i="30"/>
  <c r="D525" i="29"/>
  <c r="D512" i="30"/>
  <c r="D513" i="29"/>
  <c r="D500" i="30"/>
  <c r="D501" i="29"/>
  <c r="D488" i="30"/>
  <c r="D489" i="29"/>
  <c r="D476" i="30"/>
  <c r="D477" i="29"/>
  <c r="D464" i="30"/>
  <c r="D465" i="29"/>
  <c r="D452" i="30"/>
  <c r="D453" i="29"/>
  <c r="D440" i="30"/>
  <c r="D441" i="29"/>
  <c r="D428" i="30"/>
  <c r="D429" i="29"/>
  <c r="D416" i="30"/>
  <c r="D417" i="29"/>
  <c r="D404" i="30"/>
  <c r="D405" i="29"/>
  <c r="D392" i="30"/>
  <c r="D393" i="29"/>
  <c r="D380" i="30"/>
  <c r="D381" i="29"/>
  <c r="D368" i="30"/>
  <c r="D369" i="29"/>
  <c r="D356" i="30"/>
  <c r="D357" i="29"/>
  <c r="D344" i="30"/>
  <c r="D345" i="29"/>
  <c r="D332" i="30"/>
  <c r="D333" i="29"/>
  <c r="D320" i="30"/>
  <c r="D321" i="29"/>
  <c r="D308" i="30"/>
  <c r="D309" i="29"/>
  <c r="D296" i="30"/>
  <c r="D297" i="29"/>
  <c r="D284" i="30"/>
  <c r="D285" i="29"/>
  <c r="D272" i="30"/>
  <c r="D273" i="29"/>
  <c r="D260" i="30"/>
  <c r="D261" i="29"/>
  <c r="D248" i="30"/>
  <c r="D249" i="29"/>
  <c r="D236" i="30"/>
  <c r="D237" i="29"/>
  <c r="D224" i="30"/>
  <c r="D225" i="29"/>
  <c r="D212" i="30"/>
  <c r="D213" i="29"/>
  <c r="D200" i="30"/>
  <c r="D201" i="29"/>
  <c r="D188" i="30"/>
  <c r="D189" i="29"/>
  <c r="D176" i="30"/>
  <c r="D177" i="29"/>
  <c r="D164" i="30"/>
  <c r="D165" i="29"/>
  <c r="D152" i="30"/>
  <c r="D153" i="29"/>
  <c r="D140" i="30"/>
  <c r="D141" i="29"/>
  <c r="D128" i="30"/>
  <c r="D129" i="29"/>
  <c r="D116" i="30"/>
  <c r="D117" i="29"/>
  <c r="D104" i="30"/>
  <c r="D105" i="29"/>
  <c r="D92" i="30"/>
  <c r="D93" i="29"/>
  <c r="D80" i="30"/>
  <c r="D81" i="29"/>
  <c r="D68" i="30"/>
  <c r="D69" i="29"/>
  <c r="D56" i="30"/>
  <c r="D57" i="29"/>
  <c r="D44" i="30"/>
  <c r="D45" i="29"/>
  <c r="D32" i="30"/>
  <c r="D33" i="29"/>
  <c r="D20" i="30"/>
  <c r="D21" i="29"/>
  <c r="D8" i="30"/>
  <c r="D9" i="29"/>
  <c r="D1031" i="30"/>
  <c r="D1032" i="29"/>
  <c r="D923" i="30"/>
  <c r="D924" i="29"/>
  <c r="D815" i="30"/>
  <c r="D816" i="29"/>
  <c r="D683" i="30"/>
  <c r="D684" i="29"/>
  <c r="D443" i="30"/>
  <c r="D444" i="29"/>
  <c r="D1100" i="30"/>
  <c r="D1101" i="29"/>
  <c r="D1064" i="30"/>
  <c r="D1065" i="29"/>
  <c r="D1040" i="30"/>
  <c r="D1041" i="29"/>
  <c r="D1003" i="30"/>
  <c r="D1004" i="29"/>
  <c r="D967" i="30"/>
  <c r="D968" i="29"/>
  <c r="D943" i="30"/>
  <c r="D944" i="29"/>
  <c r="D919" i="30"/>
  <c r="D920" i="29"/>
  <c r="D895" i="30"/>
  <c r="D896" i="29"/>
  <c r="D871" i="30"/>
  <c r="D872" i="29"/>
  <c r="D835" i="30"/>
  <c r="D836" i="29"/>
  <c r="D799" i="30"/>
  <c r="D800" i="29"/>
  <c r="D775" i="30"/>
  <c r="D776" i="29"/>
  <c r="D739" i="30"/>
  <c r="D740" i="29"/>
  <c r="D715" i="30"/>
  <c r="D716" i="29"/>
  <c r="D691" i="30"/>
  <c r="D692" i="29"/>
  <c r="D667" i="30"/>
  <c r="D668" i="29"/>
  <c r="D643" i="30"/>
  <c r="D644" i="29"/>
  <c r="D619" i="30"/>
  <c r="D620" i="29"/>
  <c r="D607" i="30"/>
  <c r="D608" i="29"/>
  <c r="D583" i="30"/>
  <c r="D584" i="29"/>
  <c r="D571" i="30"/>
  <c r="D572" i="29"/>
  <c r="D559" i="30"/>
  <c r="D560" i="29"/>
  <c r="D547" i="30"/>
  <c r="D548" i="29"/>
  <c r="D523" i="30"/>
  <c r="D524" i="29"/>
  <c r="D511" i="30"/>
  <c r="D512" i="29"/>
  <c r="D499" i="30"/>
  <c r="D500" i="29"/>
  <c r="D487" i="30"/>
  <c r="D488" i="29"/>
  <c r="D475" i="30"/>
  <c r="D476" i="29"/>
  <c r="D463" i="30"/>
  <c r="D464" i="29"/>
  <c r="D451" i="30"/>
  <c r="D452" i="29"/>
  <c r="D439" i="30"/>
  <c r="D440" i="29"/>
  <c r="D427" i="30"/>
  <c r="D428" i="29"/>
  <c r="D415" i="30"/>
  <c r="D416" i="29"/>
  <c r="D403" i="30"/>
  <c r="D404" i="29"/>
  <c r="D391" i="30"/>
  <c r="D392" i="29"/>
  <c r="D379" i="30"/>
  <c r="D380" i="29"/>
  <c r="D367" i="30"/>
  <c r="D368" i="29"/>
  <c r="D355" i="30"/>
  <c r="D356" i="29"/>
  <c r="D343" i="30"/>
  <c r="D344" i="29"/>
  <c r="D331" i="30"/>
  <c r="D332" i="29"/>
  <c r="D319" i="30"/>
  <c r="D320" i="29"/>
  <c r="D307" i="30"/>
  <c r="D308" i="29"/>
  <c r="D295" i="30"/>
  <c r="D296" i="29"/>
  <c r="D283" i="30"/>
  <c r="D284" i="29"/>
  <c r="D271" i="30"/>
  <c r="D272" i="29"/>
  <c r="D259" i="30"/>
  <c r="D260" i="29"/>
  <c r="D247" i="30"/>
  <c r="D248" i="29"/>
  <c r="D235" i="30"/>
  <c r="D236" i="29"/>
  <c r="D223" i="30"/>
  <c r="D224" i="29"/>
  <c r="D211" i="30"/>
  <c r="D212" i="29"/>
  <c r="D199" i="30"/>
  <c r="D200" i="29"/>
  <c r="D187" i="30"/>
  <c r="D188" i="29"/>
  <c r="D163" i="30"/>
  <c r="D164" i="29"/>
  <c r="D151" i="30"/>
  <c r="D152" i="29"/>
  <c r="D139" i="30"/>
  <c r="D140" i="29"/>
  <c r="D127" i="30"/>
  <c r="D128" i="29"/>
  <c r="D115" i="30"/>
  <c r="D116" i="29"/>
  <c r="D103" i="30"/>
  <c r="D104" i="29"/>
  <c r="D91" i="30"/>
  <c r="D92" i="29"/>
  <c r="D79" i="30"/>
  <c r="D80" i="29"/>
  <c r="D67" i="30"/>
  <c r="D68" i="29"/>
  <c r="D55" i="30"/>
  <c r="D56" i="29"/>
  <c r="D43" i="30"/>
  <c r="D44" i="29"/>
  <c r="D31" i="30"/>
  <c r="D32" i="29"/>
  <c r="D19" i="30"/>
  <c r="D20" i="29"/>
  <c r="D1038" i="30"/>
  <c r="D1039" i="29"/>
  <c r="D1092" i="30"/>
  <c r="D1093" i="29"/>
  <c r="D1007" i="30"/>
  <c r="D1008" i="29"/>
  <c r="D947" i="30"/>
  <c r="D948" i="29"/>
  <c r="D875" i="30"/>
  <c r="D876" i="29"/>
  <c r="D803" i="30"/>
  <c r="D804" i="29"/>
  <c r="D743" i="30"/>
  <c r="D744" i="29"/>
  <c r="D647" i="30"/>
  <c r="D648" i="29"/>
  <c r="D419" i="30"/>
  <c r="D420" i="29"/>
  <c r="D1088" i="30"/>
  <c r="D1089" i="29"/>
  <c r="D1076" i="30"/>
  <c r="D1077" i="29"/>
  <c r="D1052" i="30"/>
  <c r="D1053" i="29"/>
  <c r="D1027" i="30"/>
  <c r="D1028" i="29"/>
  <c r="D1015" i="30"/>
  <c r="D1016" i="29"/>
  <c r="D991" i="30"/>
  <c r="D992" i="29"/>
  <c r="D979" i="30"/>
  <c r="D980" i="29"/>
  <c r="D955" i="30"/>
  <c r="D956" i="29"/>
  <c r="D931" i="30"/>
  <c r="D932" i="29"/>
  <c r="D907" i="30"/>
  <c r="D908" i="29"/>
  <c r="D883" i="30"/>
  <c r="D884" i="29"/>
  <c r="D859" i="30"/>
  <c r="D860" i="29"/>
  <c r="D847" i="30"/>
  <c r="D848" i="29"/>
  <c r="D823" i="30"/>
  <c r="D824" i="29"/>
  <c r="D811" i="30"/>
  <c r="D812" i="29"/>
  <c r="D787" i="30"/>
  <c r="D788" i="29"/>
  <c r="D763" i="30"/>
  <c r="D764" i="29"/>
  <c r="D751" i="30"/>
  <c r="D752" i="29"/>
  <c r="D727" i="30"/>
  <c r="D728" i="29"/>
  <c r="D703" i="30"/>
  <c r="D704" i="29"/>
  <c r="D679" i="30"/>
  <c r="D680" i="29"/>
  <c r="D655" i="30"/>
  <c r="D656" i="29"/>
  <c r="D631" i="30"/>
  <c r="D632" i="29"/>
  <c r="D595" i="30"/>
  <c r="D596" i="29"/>
  <c r="D535" i="30"/>
  <c r="D536" i="29"/>
  <c r="D175" i="30"/>
  <c r="D176" i="29"/>
  <c r="D1099" i="30"/>
  <c r="D1100" i="29"/>
  <c r="D1087" i="30"/>
  <c r="D1088" i="29"/>
  <c r="D1075" i="30"/>
  <c r="D1076" i="29"/>
  <c r="D1063" i="30"/>
  <c r="D1064" i="29"/>
  <c r="D1051" i="30"/>
  <c r="D1052" i="29"/>
  <c r="D1039" i="30"/>
  <c r="D1040" i="29"/>
  <c r="D1026" i="30"/>
  <c r="D1027" i="29"/>
  <c r="D1014" i="30"/>
  <c r="D1015" i="29"/>
  <c r="D1002" i="30"/>
  <c r="D1003" i="29"/>
  <c r="D990" i="30"/>
  <c r="D991" i="29"/>
  <c r="D978" i="30"/>
  <c r="D979" i="29"/>
  <c r="D966" i="30"/>
  <c r="D967" i="29"/>
  <c r="D954" i="30"/>
  <c r="D955" i="29"/>
  <c r="D942" i="30"/>
  <c r="D943" i="29"/>
  <c r="D930" i="30"/>
  <c r="D931" i="29"/>
  <c r="D918" i="30"/>
  <c r="D919" i="29"/>
  <c r="D906" i="30"/>
  <c r="D907" i="29"/>
  <c r="D894" i="30"/>
  <c r="D895" i="29"/>
  <c r="D882" i="30"/>
  <c r="D883" i="29"/>
  <c r="D870" i="30"/>
  <c r="D871" i="29"/>
  <c r="D858" i="30"/>
  <c r="D859" i="29"/>
  <c r="D846" i="30"/>
  <c r="D847" i="29"/>
  <c r="D834" i="30"/>
  <c r="D835" i="29"/>
  <c r="D822" i="30"/>
  <c r="D823" i="29"/>
  <c r="D810" i="30"/>
  <c r="D811" i="29"/>
  <c r="D798" i="30"/>
  <c r="D799" i="29"/>
  <c r="D786" i="30"/>
  <c r="D787" i="29"/>
  <c r="D774" i="30"/>
  <c r="D775" i="29"/>
  <c r="D762" i="30"/>
  <c r="D763" i="29"/>
  <c r="D750" i="30"/>
  <c r="D751" i="29"/>
  <c r="D738" i="30"/>
  <c r="D739" i="29"/>
  <c r="D726" i="30"/>
  <c r="D727" i="29"/>
  <c r="D714" i="30"/>
  <c r="D715" i="29"/>
  <c r="D702" i="30"/>
  <c r="D703" i="29"/>
  <c r="D690" i="30"/>
  <c r="D691" i="29"/>
  <c r="D678" i="30"/>
  <c r="D679" i="29"/>
  <c r="D666" i="30"/>
  <c r="D667" i="29"/>
  <c r="D654" i="30"/>
  <c r="D655" i="29"/>
  <c r="D642" i="30"/>
  <c r="D643" i="29"/>
  <c r="D630" i="30"/>
  <c r="D631" i="29"/>
  <c r="D618" i="30"/>
  <c r="D619" i="29"/>
  <c r="D606" i="30"/>
  <c r="D607" i="29"/>
  <c r="D594" i="30"/>
  <c r="D595" i="29"/>
  <c r="D582" i="30"/>
  <c r="D583" i="29"/>
  <c r="D570" i="30"/>
  <c r="D571" i="29"/>
  <c r="D558" i="30"/>
  <c r="D559" i="29"/>
  <c r="D546" i="30"/>
  <c r="D547" i="29"/>
  <c r="D534" i="30"/>
  <c r="D535" i="29"/>
  <c r="D522" i="30"/>
  <c r="D523" i="29"/>
  <c r="D510" i="30"/>
  <c r="D511" i="29"/>
  <c r="D498" i="30"/>
  <c r="D499" i="29"/>
  <c r="D486" i="30"/>
  <c r="D487" i="29"/>
  <c r="D474" i="30"/>
  <c r="D475" i="29"/>
  <c r="D462" i="30"/>
  <c r="D463" i="29"/>
  <c r="D450" i="30"/>
  <c r="D451" i="29"/>
  <c r="D438" i="30"/>
  <c r="D439" i="29"/>
  <c r="D426" i="30"/>
  <c r="D427" i="29"/>
  <c r="D414" i="30"/>
  <c r="D415" i="29"/>
  <c r="D402" i="30"/>
  <c r="D403" i="29"/>
  <c r="D390" i="30"/>
  <c r="D391" i="29"/>
  <c r="D378" i="30"/>
  <c r="D379" i="29"/>
  <c r="D366" i="30"/>
  <c r="D367" i="29"/>
  <c r="D354" i="30"/>
  <c r="D355" i="29"/>
  <c r="D342" i="30"/>
  <c r="D343" i="29"/>
  <c r="D330" i="30"/>
  <c r="D331" i="29"/>
  <c r="D318" i="30"/>
  <c r="D319" i="29"/>
  <c r="D306" i="30"/>
  <c r="D307" i="29"/>
  <c r="D294" i="30"/>
  <c r="D295" i="29"/>
  <c r="D282" i="30"/>
  <c r="D283" i="29"/>
  <c r="D270" i="30"/>
  <c r="D271" i="29"/>
  <c r="D258" i="30"/>
  <c r="D259" i="29"/>
  <c r="D246" i="30"/>
  <c r="D247" i="29"/>
  <c r="D234" i="30"/>
  <c r="D235" i="29"/>
  <c r="D222" i="30"/>
  <c r="D223" i="29"/>
  <c r="D210" i="30"/>
  <c r="D211" i="29"/>
  <c r="D198" i="30"/>
  <c r="D199" i="29"/>
  <c r="D186" i="30"/>
  <c r="D187" i="29"/>
  <c r="D174" i="30"/>
  <c r="D175" i="29"/>
  <c r="D162" i="30"/>
  <c r="D163" i="29"/>
  <c r="D150" i="30"/>
  <c r="D151" i="29"/>
  <c r="D138" i="30"/>
  <c r="D139" i="29"/>
  <c r="D126" i="30"/>
  <c r="D127" i="29"/>
  <c r="D114" i="30"/>
  <c r="D115" i="29"/>
  <c r="D102" i="30"/>
  <c r="D103" i="29"/>
  <c r="D90" i="30"/>
  <c r="D91" i="29"/>
  <c r="D78" i="30"/>
  <c r="D79" i="29"/>
  <c r="D66" i="30"/>
  <c r="D67" i="29"/>
  <c r="D54" i="30"/>
  <c r="D55" i="29"/>
  <c r="D42" i="30"/>
  <c r="D43" i="29"/>
  <c r="D30" i="30"/>
  <c r="D31" i="29"/>
  <c r="D18" i="30"/>
  <c r="D19" i="29"/>
  <c r="D1086" i="30"/>
  <c r="D1087" i="29"/>
  <c r="D989" i="30"/>
  <c r="D990" i="29"/>
  <c r="D893" i="30"/>
  <c r="D894" i="29"/>
  <c r="D785" i="30"/>
  <c r="D786" i="29"/>
  <c r="D713" i="30"/>
  <c r="D714" i="29"/>
  <c r="D653" i="30"/>
  <c r="D654" i="29"/>
  <c r="D593" i="30"/>
  <c r="D594" i="29"/>
  <c r="D533" i="30"/>
  <c r="D534" i="29"/>
  <c r="D521" i="30"/>
  <c r="D522" i="29"/>
  <c r="D461" i="30"/>
  <c r="D462" i="29"/>
  <c r="D449" i="30"/>
  <c r="D450" i="29"/>
  <c r="D437" i="30"/>
  <c r="D438" i="29"/>
  <c r="D425" i="30"/>
  <c r="D426" i="29"/>
  <c r="D413" i="30"/>
  <c r="D414" i="29"/>
  <c r="D401" i="30"/>
  <c r="D402" i="29"/>
  <c r="D389" i="30"/>
  <c r="D390" i="29"/>
  <c r="D377" i="30"/>
  <c r="D378" i="29"/>
  <c r="D365" i="30"/>
  <c r="D366" i="29"/>
  <c r="D353" i="30"/>
  <c r="D354" i="29"/>
  <c r="D341" i="30"/>
  <c r="D342" i="29"/>
  <c r="D329" i="30"/>
  <c r="D330" i="29"/>
  <c r="D317" i="30"/>
  <c r="D318" i="29"/>
  <c r="D305" i="30"/>
  <c r="D306" i="29"/>
  <c r="D269" i="30"/>
  <c r="D270" i="29"/>
  <c r="D233" i="30"/>
  <c r="D234" i="29"/>
  <c r="D221" i="30"/>
  <c r="D222" i="29"/>
  <c r="D209" i="30"/>
  <c r="D210" i="29"/>
  <c r="D197" i="30"/>
  <c r="D198" i="29"/>
  <c r="D185" i="30"/>
  <c r="D186" i="29"/>
  <c r="D173" i="30"/>
  <c r="D174" i="29"/>
  <c r="D161" i="30"/>
  <c r="D162" i="29"/>
  <c r="D149" i="30"/>
  <c r="D150" i="29"/>
  <c r="D137" i="30"/>
  <c r="D138" i="29"/>
  <c r="D125" i="30"/>
  <c r="D126" i="29"/>
  <c r="D113" i="30"/>
  <c r="D114" i="29"/>
  <c r="D101" i="30"/>
  <c r="D102" i="29"/>
  <c r="D89" i="30"/>
  <c r="D90" i="29"/>
  <c r="D77" i="30"/>
  <c r="D78" i="29"/>
  <c r="D65" i="30"/>
  <c r="D66" i="29"/>
  <c r="D53" i="30"/>
  <c r="D54" i="29"/>
  <c r="D41" i="30"/>
  <c r="D42" i="29"/>
  <c r="D29" i="30"/>
  <c r="D30" i="29"/>
  <c r="D17" i="30"/>
  <c r="D18" i="29"/>
  <c r="D1074" i="30"/>
  <c r="D1075" i="29"/>
  <c r="D1013" i="30"/>
  <c r="D1014" i="29"/>
  <c r="D965" i="30"/>
  <c r="D966" i="29"/>
  <c r="D905" i="30"/>
  <c r="D906" i="29"/>
  <c r="D857" i="30"/>
  <c r="D858" i="29"/>
  <c r="D797" i="30"/>
  <c r="D798" i="29"/>
  <c r="D761" i="30"/>
  <c r="D762" i="29"/>
  <c r="D689" i="30"/>
  <c r="D690" i="29"/>
  <c r="D617" i="30"/>
  <c r="D618" i="29"/>
  <c r="D557" i="30"/>
  <c r="D558" i="29"/>
  <c r="D509" i="30"/>
  <c r="D510" i="29"/>
  <c r="D293" i="30"/>
  <c r="D294" i="29"/>
  <c r="D1073" i="30"/>
  <c r="D1074" i="29"/>
  <c r="D988" i="30"/>
  <c r="D989" i="29"/>
  <c r="D904" i="30"/>
  <c r="D905" i="29"/>
  <c r="D808" i="30"/>
  <c r="D809" i="29"/>
  <c r="D712" i="30"/>
  <c r="D713" i="29"/>
  <c r="D640" i="30"/>
  <c r="D641" i="29"/>
  <c r="D592" i="30"/>
  <c r="D593" i="29"/>
  <c r="D544" i="30"/>
  <c r="D545" i="29"/>
  <c r="D520" i="30"/>
  <c r="D521" i="29"/>
  <c r="D484" i="30"/>
  <c r="D485" i="29"/>
  <c r="D472" i="30"/>
  <c r="D473" i="29"/>
  <c r="D448" i="30"/>
  <c r="D449" i="29"/>
  <c r="D424" i="30"/>
  <c r="D425" i="29"/>
  <c r="D412" i="30"/>
  <c r="D413" i="29"/>
  <c r="D400" i="30"/>
  <c r="D401" i="29"/>
  <c r="D388" i="30"/>
  <c r="D389" i="29"/>
  <c r="D376" i="30"/>
  <c r="D377" i="29"/>
  <c r="D364" i="30"/>
  <c r="D365" i="29"/>
  <c r="D352" i="30"/>
  <c r="D353" i="29"/>
  <c r="D340" i="30"/>
  <c r="D341" i="29"/>
  <c r="D328" i="30"/>
  <c r="D329" i="29"/>
  <c r="D316" i="30"/>
  <c r="D317" i="29"/>
  <c r="D304" i="30"/>
  <c r="D305" i="29"/>
  <c r="D292" i="30"/>
  <c r="D293" i="29"/>
  <c r="D256" i="30"/>
  <c r="D257" i="29"/>
  <c r="D232" i="30"/>
  <c r="D233" i="29"/>
  <c r="D220" i="30"/>
  <c r="D221" i="29"/>
  <c r="D208" i="30"/>
  <c r="D209" i="29"/>
  <c r="D196" i="30"/>
  <c r="D197" i="29"/>
  <c r="D184" i="30"/>
  <c r="D185" i="29"/>
  <c r="D172" i="30"/>
  <c r="D173" i="29"/>
  <c r="D160" i="30"/>
  <c r="D161" i="29"/>
  <c r="D148" i="30"/>
  <c r="D149" i="29"/>
  <c r="D136" i="30"/>
  <c r="D137" i="29"/>
  <c r="D124" i="30"/>
  <c r="D125" i="29"/>
  <c r="D112" i="30"/>
  <c r="D113" i="29"/>
  <c r="D100" i="30"/>
  <c r="D101" i="29"/>
  <c r="D88" i="30"/>
  <c r="D89" i="29"/>
  <c r="D76" i="30"/>
  <c r="D77" i="29"/>
  <c r="D64" i="30"/>
  <c r="D65" i="29"/>
  <c r="D52" i="30"/>
  <c r="D53" i="29"/>
  <c r="D40" i="30"/>
  <c r="D41" i="29"/>
  <c r="D28" i="30"/>
  <c r="D29" i="29"/>
  <c r="D16" i="30"/>
  <c r="D17" i="29"/>
  <c r="D1098" i="30"/>
  <c r="D1099" i="29"/>
  <c r="D1001" i="30"/>
  <c r="D1002" i="29"/>
  <c r="D929" i="30"/>
  <c r="D930" i="29"/>
  <c r="D845" i="30"/>
  <c r="D846" i="29"/>
  <c r="D749" i="30"/>
  <c r="D750" i="29"/>
  <c r="D677" i="30"/>
  <c r="D678" i="29"/>
  <c r="D605" i="30"/>
  <c r="D606" i="29"/>
  <c r="D545" i="30"/>
  <c r="D546" i="29"/>
  <c r="D485" i="30"/>
  <c r="D486" i="29"/>
  <c r="D257" i="30"/>
  <c r="D258" i="29"/>
  <c r="D1061" i="30"/>
  <c r="D1062" i="29"/>
  <c r="D1012" i="30"/>
  <c r="D1013" i="29"/>
  <c r="D952" i="30"/>
  <c r="D953" i="29"/>
  <c r="D892" i="30"/>
  <c r="D893" i="29"/>
  <c r="D844" i="30"/>
  <c r="D845" i="29"/>
  <c r="D796" i="30"/>
  <c r="D797" i="29"/>
  <c r="D748" i="30"/>
  <c r="D749" i="29"/>
  <c r="D676" i="30"/>
  <c r="D677" i="29"/>
  <c r="D628" i="30"/>
  <c r="D629" i="29"/>
  <c r="D568" i="30"/>
  <c r="D569" i="29"/>
  <c r="D508" i="30"/>
  <c r="D509" i="29"/>
  <c r="D436" i="30"/>
  <c r="D437" i="29"/>
  <c r="D268" i="30"/>
  <c r="D269" i="29"/>
  <c r="D1072" i="30"/>
  <c r="D1073" i="29"/>
  <c r="D1035" i="30"/>
  <c r="D1036" i="29"/>
  <c r="D1023" i="30"/>
  <c r="D1024" i="29"/>
  <c r="D999" i="30"/>
  <c r="D1000" i="29"/>
  <c r="D975" i="30"/>
  <c r="D976" i="29"/>
  <c r="D963" i="30"/>
  <c r="D964" i="29"/>
  <c r="D951" i="30"/>
  <c r="D952" i="29"/>
  <c r="D939" i="30"/>
  <c r="D940" i="29"/>
  <c r="D927" i="30"/>
  <c r="D928" i="29"/>
  <c r="D915" i="30"/>
  <c r="D916" i="29"/>
  <c r="D903" i="30"/>
  <c r="D904" i="29"/>
  <c r="D891" i="30"/>
  <c r="D892" i="29"/>
  <c r="D879" i="30"/>
  <c r="D880" i="29"/>
  <c r="D867" i="30"/>
  <c r="D868" i="29"/>
  <c r="D855" i="30"/>
  <c r="D856" i="29"/>
  <c r="D843" i="30"/>
  <c r="D844" i="29"/>
  <c r="D831" i="30"/>
  <c r="D832" i="29"/>
  <c r="D819" i="30"/>
  <c r="D820" i="29"/>
  <c r="D807" i="30"/>
  <c r="D808" i="29"/>
  <c r="D795" i="30"/>
  <c r="D796" i="29"/>
  <c r="D783" i="30"/>
  <c r="D784" i="29"/>
  <c r="D771" i="30"/>
  <c r="D772" i="29"/>
  <c r="D759" i="30"/>
  <c r="D760" i="29"/>
  <c r="D747" i="30"/>
  <c r="D748" i="29"/>
  <c r="D735" i="30"/>
  <c r="D736" i="29"/>
  <c r="D723" i="30"/>
  <c r="D724" i="29"/>
  <c r="D711" i="30"/>
  <c r="D712" i="29"/>
  <c r="D699" i="30"/>
  <c r="D700" i="29"/>
  <c r="D687" i="30"/>
  <c r="D688" i="29"/>
  <c r="D675" i="30"/>
  <c r="D676" i="29"/>
  <c r="D663" i="30"/>
  <c r="D664" i="29"/>
  <c r="D651" i="30"/>
  <c r="D652" i="29"/>
  <c r="D639" i="30"/>
  <c r="D640" i="29"/>
  <c r="D627" i="30"/>
  <c r="D628" i="29"/>
  <c r="D615" i="30"/>
  <c r="D616" i="29"/>
  <c r="D603" i="30"/>
  <c r="D604" i="29"/>
  <c r="D591" i="30"/>
  <c r="D592" i="29"/>
  <c r="D579" i="30"/>
  <c r="D580" i="29"/>
  <c r="D567" i="30"/>
  <c r="D568" i="29"/>
  <c r="D555" i="30"/>
  <c r="D556" i="29"/>
  <c r="D543" i="30"/>
  <c r="D544" i="29"/>
  <c r="D531" i="30"/>
  <c r="D532" i="29"/>
  <c r="D519" i="30"/>
  <c r="D520" i="29"/>
  <c r="D507" i="30"/>
  <c r="D508" i="29"/>
  <c r="D495" i="30"/>
  <c r="D496" i="29"/>
  <c r="D483" i="30"/>
  <c r="D484" i="29"/>
  <c r="D471" i="30"/>
  <c r="D472" i="29"/>
  <c r="D459" i="30"/>
  <c r="D460" i="29"/>
  <c r="D447" i="30"/>
  <c r="D448" i="29"/>
  <c r="D435" i="30"/>
  <c r="D436" i="29"/>
  <c r="D423" i="30"/>
  <c r="D424" i="29"/>
  <c r="D411" i="30"/>
  <c r="D412" i="29"/>
  <c r="D399" i="30"/>
  <c r="D400" i="29"/>
  <c r="D387" i="30"/>
  <c r="D388" i="29"/>
  <c r="D375" i="30"/>
  <c r="D376" i="29"/>
  <c r="D363" i="30"/>
  <c r="D364" i="29"/>
  <c r="D351" i="30"/>
  <c r="D352" i="29"/>
  <c r="D339" i="30"/>
  <c r="D340" i="29"/>
  <c r="D327" i="30"/>
  <c r="D328" i="29"/>
  <c r="D315" i="30"/>
  <c r="D316" i="29"/>
  <c r="D303" i="30"/>
  <c r="D304" i="29"/>
  <c r="D291" i="30"/>
  <c r="D292" i="29"/>
  <c r="D279" i="30"/>
  <c r="D280" i="29"/>
  <c r="D267" i="30"/>
  <c r="D268" i="29"/>
  <c r="D255" i="30"/>
  <c r="D256" i="29"/>
  <c r="D243" i="30"/>
  <c r="D244" i="29"/>
  <c r="D231" i="30"/>
  <c r="D232" i="29"/>
  <c r="D219" i="30"/>
  <c r="D220" i="29"/>
  <c r="D207" i="30"/>
  <c r="D208" i="29"/>
  <c r="D195" i="30"/>
  <c r="D196" i="29"/>
  <c r="D183" i="30"/>
  <c r="D184" i="29"/>
  <c r="D171" i="30"/>
  <c r="D172" i="29"/>
  <c r="D159" i="30"/>
  <c r="D160" i="29"/>
  <c r="D147" i="30"/>
  <c r="D148" i="29"/>
  <c r="D135" i="30"/>
  <c r="D136" i="29"/>
  <c r="D123" i="30"/>
  <c r="D124" i="29"/>
  <c r="D111" i="30"/>
  <c r="D112" i="29"/>
  <c r="D99" i="30"/>
  <c r="D100" i="29"/>
  <c r="D87" i="30"/>
  <c r="D88" i="29"/>
  <c r="D75" i="30"/>
  <c r="D76" i="29"/>
  <c r="D63" i="30"/>
  <c r="D64" i="29"/>
  <c r="D51" i="30"/>
  <c r="D52" i="29"/>
  <c r="D39" i="30"/>
  <c r="D40" i="29"/>
  <c r="D27" i="30"/>
  <c r="D28" i="29"/>
  <c r="D15" i="30"/>
  <c r="D16" i="29"/>
  <c r="D1049" i="5"/>
  <c r="D992" i="5"/>
  <c r="D928" i="5"/>
  <c r="D888" i="5"/>
  <c r="D816" i="5"/>
  <c r="D776" i="5"/>
  <c r="D760" i="5"/>
  <c r="D720" i="5"/>
  <c r="D704" i="5"/>
  <c r="D688" i="5"/>
  <c r="D680" i="5"/>
  <c r="D672" i="5"/>
  <c r="D664" i="5"/>
  <c r="D656" i="5"/>
  <c r="D648" i="5"/>
  <c r="D640" i="5"/>
  <c r="D632" i="5"/>
  <c r="D608" i="5"/>
  <c r="D568" i="5"/>
  <c r="D552" i="5"/>
  <c r="D544" i="5"/>
  <c r="D536" i="5"/>
  <c r="D528" i="5"/>
  <c r="D520" i="5"/>
  <c r="D512" i="5"/>
  <c r="D504" i="5"/>
  <c r="D496" i="5"/>
  <c r="D488" i="5"/>
  <c r="D480" i="5"/>
  <c r="D472" i="5"/>
  <c r="D464" i="5"/>
  <c r="D456" i="5"/>
  <c r="D448" i="5"/>
  <c r="D440" i="5"/>
  <c r="D432" i="5"/>
  <c r="D424" i="5"/>
  <c r="D416" i="5"/>
  <c r="D408" i="5"/>
  <c r="D400" i="5"/>
  <c r="D392" i="5"/>
  <c r="D384" i="5"/>
  <c r="D376" i="5"/>
  <c r="D368" i="5"/>
  <c r="D360" i="5"/>
  <c r="D352" i="5"/>
  <c r="D344" i="5"/>
  <c r="D336" i="5"/>
  <c r="D328" i="5"/>
  <c r="D320" i="5"/>
  <c r="D312" i="5"/>
  <c r="D304" i="5"/>
  <c r="D296" i="5"/>
  <c r="D288" i="5"/>
  <c r="D280" i="5"/>
  <c r="D272" i="5"/>
  <c r="D264" i="5"/>
  <c r="D256" i="5"/>
  <c r="D248" i="5"/>
  <c r="D240" i="5"/>
  <c r="D232" i="5"/>
  <c r="D224" i="5"/>
  <c r="D216" i="5"/>
  <c r="D208" i="5"/>
  <c r="D200" i="5"/>
  <c r="D192" i="5"/>
  <c r="D184" i="5"/>
  <c r="D176" i="5"/>
  <c r="D168" i="5"/>
  <c r="D160" i="5"/>
  <c r="D152" i="5"/>
  <c r="D144" i="5"/>
  <c r="D136" i="5"/>
  <c r="D128" i="5"/>
  <c r="D120" i="5"/>
  <c r="D112" i="5"/>
  <c r="D104" i="5"/>
  <c r="D96" i="5"/>
  <c r="D88" i="5"/>
  <c r="D80" i="5"/>
  <c r="D72" i="5"/>
  <c r="D64" i="5"/>
  <c r="D56" i="5"/>
  <c r="D48" i="5"/>
  <c r="D40" i="5"/>
  <c r="D32" i="5"/>
  <c r="D24" i="5"/>
  <c r="D16" i="5"/>
  <c r="D8" i="5"/>
  <c r="D1089" i="5"/>
  <c r="D1008" i="5"/>
  <c r="D936" i="5"/>
  <c r="D880" i="5"/>
  <c r="D768" i="5"/>
  <c r="D560" i="5"/>
  <c r="D1096" i="5"/>
  <c r="D1088" i="5"/>
  <c r="D1080" i="5"/>
  <c r="D1072" i="5"/>
  <c r="D1064" i="5"/>
  <c r="D1056" i="5"/>
  <c r="D1048" i="5"/>
  <c r="D1040" i="5"/>
  <c r="D1031" i="5"/>
  <c r="D1023" i="5"/>
  <c r="D1015" i="5"/>
  <c r="D1007" i="5"/>
  <c r="D999" i="5"/>
  <c r="D991" i="5"/>
  <c r="D983" i="5"/>
  <c r="D975" i="5"/>
  <c r="D967" i="5"/>
  <c r="D959" i="5"/>
  <c r="D951" i="5"/>
  <c r="D943" i="5"/>
  <c r="D935" i="5"/>
  <c r="D927" i="5"/>
  <c r="D919" i="5"/>
  <c r="D911" i="5"/>
  <c r="D903" i="5"/>
  <c r="D895" i="5"/>
  <c r="D887" i="5"/>
  <c r="D879" i="5"/>
  <c r="D871" i="5"/>
  <c r="D863" i="5"/>
  <c r="D855" i="5"/>
  <c r="D847" i="5"/>
  <c r="D839" i="5"/>
  <c r="D831" i="5"/>
  <c r="D823" i="5"/>
  <c r="D815" i="5"/>
  <c r="D807" i="5"/>
  <c r="D799" i="5"/>
  <c r="D791" i="5"/>
  <c r="D783" i="5"/>
  <c r="D775" i="5"/>
  <c r="D767" i="5"/>
  <c r="D759" i="5"/>
  <c r="D751" i="5"/>
  <c r="D743" i="5"/>
  <c r="D735" i="5"/>
  <c r="D727" i="5"/>
  <c r="D719" i="5"/>
  <c r="D711" i="5"/>
  <c r="D703" i="5"/>
  <c r="D695" i="5"/>
  <c r="D687" i="5"/>
  <c r="D679" i="5"/>
  <c r="D671" i="5"/>
  <c r="D663" i="5"/>
  <c r="D655" i="5"/>
  <c r="D647" i="5"/>
  <c r="D639" i="5"/>
  <c r="D631" i="5"/>
  <c r="D623" i="5"/>
  <c r="D615" i="5"/>
  <c r="D607" i="5"/>
  <c r="D599" i="5"/>
  <c r="D591" i="5"/>
  <c r="D583" i="5"/>
  <c r="D575" i="5"/>
  <c r="D567" i="5"/>
  <c r="D559" i="5"/>
  <c r="D551" i="5"/>
  <c r="D543" i="5"/>
  <c r="D535" i="5"/>
  <c r="D527" i="5"/>
  <c r="D519" i="5"/>
  <c r="D511" i="5"/>
  <c r="D503" i="5"/>
  <c r="D495" i="5"/>
  <c r="D487" i="5"/>
  <c r="D479" i="5"/>
  <c r="D471" i="5"/>
  <c r="D463" i="5"/>
  <c r="D455" i="5"/>
  <c r="D447" i="5"/>
  <c r="D439" i="5"/>
  <c r="D431" i="5"/>
  <c r="D423" i="5"/>
  <c r="D415" i="5"/>
  <c r="D407" i="5"/>
  <c r="D399" i="5"/>
  <c r="D391" i="5"/>
  <c r="D383" i="5"/>
  <c r="D375" i="5"/>
  <c r="D367" i="5"/>
  <c r="D359" i="5"/>
  <c r="D351" i="5"/>
  <c r="D343" i="5"/>
  <c r="D335" i="5"/>
  <c r="D327" i="5"/>
  <c r="D319" i="5"/>
  <c r="D311" i="5"/>
  <c r="D303" i="5"/>
  <c r="D295" i="5"/>
  <c r="D287" i="5"/>
  <c r="D279" i="5"/>
  <c r="D271" i="5"/>
  <c r="D263" i="5"/>
  <c r="D255" i="5"/>
  <c r="D247" i="5"/>
  <c r="D239" i="5"/>
  <c r="D231" i="5"/>
  <c r="D223" i="5"/>
  <c r="D215" i="5"/>
  <c r="D207" i="5"/>
  <c r="D199" i="5"/>
  <c r="D191" i="5"/>
  <c r="D183" i="5"/>
  <c r="D175" i="5"/>
  <c r="D167" i="5"/>
  <c r="D159" i="5"/>
  <c r="D151" i="5"/>
  <c r="D143" i="5"/>
  <c r="D135" i="5"/>
  <c r="D127" i="5"/>
  <c r="D119" i="5"/>
  <c r="D111" i="5"/>
  <c r="D103" i="5"/>
  <c r="D95" i="5"/>
  <c r="D87" i="5"/>
  <c r="D79" i="5"/>
  <c r="D71" i="5"/>
  <c r="D63" i="5"/>
  <c r="D55" i="5"/>
  <c r="D47" i="5"/>
  <c r="D39" i="5"/>
  <c r="D31" i="5"/>
  <c r="D23" i="5"/>
  <c r="D15" i="5"/>
  <c r="D7" i="5"/>
  <c r="D1065" i="5"/>
  <c r="D1000" i="5"/>
  <c r="D968" i="5"/>
  <c r="D912" i="5"/>
  <c r="D872" i="5"/>
  <c r="D824" i="5"/>
  <c r="D784" i="5"/>
  <c r="D752" i="5"/>
  <c r="D712" i="5"/>
  <c r="D696" i="5"/>
  <c r="D624" i="5"/>
  <c r="D1095" i="5"/>
  <c r="D1087" i="5"/>
  <c r="D1079" i="5"/>
  <c r="D1071" i="5"/>
  <c r="D1063" i="5"/>
  <c r="D1055" i="5"/>
  <c r="D1047" i="5"/>
  <c r="D1039" i="5"/>
  <c r="D1030" i="5"/>
  <c r="D1022" i="5"/>
  <c r="D1014" i="5"/>
  <c r="D1006" i="5"/>
  <c r="D998" i="5"/>
  <c r="D990" i="5"/>
  <c r="D982" i="5"/>
  <c r="D974" i="5"/>
  <c r="D966" i="5"/>
  <c r="D958" i="5"/>
  <c r="D950" i="5"/>
  <c r="D942" i="5"/>
  <c r="D934" i="5"/>
  <c r="D926" i="5"/>
  <c r="D918" i="5"/>
  <c r="D910" i="5"/>
  <c r="D902" i="5"/>
  <c r="D894" i="5"/>
  <c r="D886" i="5"/>
  <c r="D878" i="5"/>
  <c r="D870" i="5"/>
  <c r="D862" i="5"/>
  <c r="D854" i="5"/>
  <c r="D846" i="5"/>
  <c r="D838" i="5"/>
  <c r="D830" i="5"/>
  <c r="D822" i="5"/>
  <c r="D814" i="5"/>
  <c r="D806" i="5"/>
  <c r="D798" i="5"/>
  <c r="D790" i="5"/>
  <c r="D782" i="5"/>
  <c r="D774" i="5"/>
  <c r="D766" i="5"/>
  <c r="D758" i="5"/>
  <c r="D750" i="5"/>
  <c r="D742" i="5"/>
  <c r="D734" i="5"/>
  <c r="D726" i="5"/>
  <c r="D718" i="5"/>
  <c r="D710" i="5"/>
  <c r="D702" i="5"/>
  <c r="D694" i="5"/>
  <c r="D686" i="5"/>
  <c r="D678" i="5"/>
  <c r="D670" i="5"/>
  <c r="D662" i="5"/>
  <c r="D654" i="5"/>
  <c r="D646" i="5"/>
  <c r="D638" i="5"/>
  <c r="D630" i="5"/>
  <c r="D622" i="5"/>
  <c r="D614" i="5"/>
  <c r="D606" i="5"/>
  <c r="D598" i="5"/>
  <c r="D590" i="5"/>
  <c r="D582" i="5"/>
  <c r="D574" i="5"/>
  <c r="D566" i="5"/>
  <c r="D558" i="5"/>
  <c r="D550" i="5"/>
  <c r="D542" i="5"/>
  <c r="D534" i="5"/>
  <c r="D526" i="5"/>
  <c r="D518" i="5"/>
  <c r="D510" i="5"/>
  <c r="D502" i="5"/>
  <c r="D494" i="5"/>
  <c r="D486" i="5"/>
  <c r="D478" i="5"/>
  <c r="D470" i="5"/>
  <c r="D462" i="5"/>
  <c r="D454" i="5"/>
  <c r="D446" i="5"/>
  <c r="D438" i="5"/>
  <c r="D430" i="5"/>
  <c r="D422" i="5"/>
  <c r="D414" i="5"/>
  <c r="D406" i="5"/>
  <c r="D398" i="5"/>
  <c r="D390" i="5"/>
  <c r="D382" i="5"/>
  <c r="D374" i="5"/>
  <c r="D366" i="5"/>
  <c r="D358" i="5"/>
  <c r="D350" i="5"/>
  <c r="D342" i="5"/>
  <c r="D334" i="5"/>
  <c r="D326" i="5"/>
  <c r="D318" i="5"/>
  <c r="D310" i="5"/>
  <c r="D302" i="5"/>
  <c r="D294" i="5"/>
  <c r="D286" i="5"/>
  <c r="D278" i="5"/>
  <c r="D270" i="5"/>
  <c r="D262" i="5"/>
  <c r="D254" i="5"/>
  <c r="D246" i="5"/>
  <c r="D238" i="5"/>
  <c r="D230" i="5"/>
  <c r="D222" i="5"/>
  <c r="D214" i="5"/>
  <c r="D206" i="5"/>
  <c r="D198" i="5"/>
  <c r="D190" i="5"/>
  <c r="D182" i="5"/>
  <c r="D174" i="5"/>
  <c r="D166" i="5"/>
  <c r="D158" i="5"/>
  <c r="D150" i="5"/>
  <c r="D142" i="5"/>
  <c r="D134" i="5"/>
  <c r="D126" i="5"/>
  <c r="D118" i="5"/>
  <c r="D110" i="5"/>
  <c r="D102" i="5"/>
  <c r="D94" i="5"/>
  <c r="D86" i="5"/>
  <c r="D78" i="5"/>
  <c r="D70" i="5"/>
  <c r="D62" i="5"/>
  <c r="D54" i="5"/>
  <c r="D46" i="5"/>
  <c r="D38" i="5"/>
  <c r="D30" i="5"/>
  <c r="D22" i="5"/>
  <c r="D14" i="5"/>
  <c r="D6" i="5"/>
  <c r="D1073" i="5"/>
  <c r="D1024" i="5"/>
  <c r="D984" i="5"/>
  <c r="D920" i="5"/>
  <c r="D864" i="5"/>
  <c r="D800" i="5"/>
  <c r="D736" i="5"/>
  <c r="D600" i="5"/>
  <c r="D1094" i="5"/>
  <c r="D1086" i="5"/>
  <c r="D1078" i="5"/>
  <c r="D1070" i="5"/>
  <c r="D1062" i="5"/>
  <c r="D1054" i="5"/>
  <c r="D1046" i="5"/>
  <c r="D1038" i="5"/>
  <c r="D1029" i="5"/>
  <c r="D1021" i="5"/>
  <c r="D1013" i="5"/>
  <c r="D1005" i="5"/>
  <c r="D997" i="5"/>
  <c r="D989" i="5"/>
  <c r="D981" i="5"/>
  <c r="D973" i="5"/>
  <c r="D965" i="5"/>
  <c r="D957" i="5"/>
  <c r="D949" i="5"/>
  <c r="D941" i="5"/>
  <c r="D933" i="5"/>
  <c r="D925" i="5"/>
  <c r="D917" i="5"/>
  <c r="D909" i="5"/>
  <c r="D901" i="5"/>
  <c r="D893" i="5"/>
  <c r="D885" i="5"/>
  <c r="D877" i="5"/>
  <c r="D869" i="5"/>
  <c r="D861" i="5"/>
  <c r="D853" i="5"/>
  <c r="D845" i="5"/>
  <c r="D837" i="5"/>
  <c r="D829" i="5"/>
  <c r="D821" i="5"/>
  <c r="D813" i="5"/>
  <c r="D805" i="5"/>
  <c r="D797" i="5"/>
  <c r="D789" i="5"/>
  <c r="D781" i="5"/>
  <c r="D773" i="5"/>
  <c r="D765" i="5"/>
  <c r="D757" i="5"/>
  <c r="D749" i="5"/>
  <c r="D741" i="5"/>
  <c r="D733" i="5"/>
  <c r="D725" i="5"/>
  <c r="D717" i="5"/>
  <c r="D709" i="5"/>
  <c r="D701" i="5"/>
  <c r="D693" i="5"/>
  <c r="D685" i="5"/>
  <c r="D677" i="5"/>
  <c r="D669" i="5"/>
  <c r="D661" i="5"/>
  <c r="D653" i="5"/>
  <c r="D645" i="5"/>
  <c r="D637" i="5"/>
  <c r="D629" i="5"/>
  <c r="D621" i="5"/>
  <c r="D613" i="5"/>
  <c r="D605" i="5"/>
  <c r="D597" i="5"/>
  <c r="D589" i="5"/>
  <c r="D581" i="5"/>
  <c r="D573" i="5"/>
  <c r="D565" i="5"/>
  <c r="D557" i="5"/>
  <c r="D549" i="5"/>
  <c r="D541" i="5"/>
  <c r="D533" i="5"/>
  <c r="D525" i="5"/>
  <c r="D517" i="5"/>
  <c r="D509" i="5"/>
  <c r="D501" i="5"/>
  <c r="D493" i="5"/>
  <c r="D485" i="5"/>
  <c r="D477" i="5"/>
  <c r="D469" i="5"/>
  <c r="D461" i="5"/>
  <c r="D453" i="5"/>
  <c r="D445" i="5"/>
  <c r="D437" i="5"/>
  <c r="D429" i="5"/>
  <c r="D421" i="5"/>
  <c r="D413" i="5"/>
  <c r="D405" i="5"/>
  <c r="D397" i="5"/>
  <c r="D389" i="5"/>
  <c r="D381" i="5"/>
  <c r="D373" i="5"/>
  <c r="D365" i="5"/>
  <c r="D357" i="5"/>
  <c r="D349" i="5"/>
  <c r="D341" i="5"/>
  <c r="D333" i="5"/>
  <c r="D325" i="5"/>
  <c r="D317" i="5"/>
  <c r="D309" i="5"/>
  <c r="D301" i="5"/>
  <c r="D293" i="5"/>
  <c r="D285" i="5"/>
  <c r="D277" i="5"/>
  <c r="D269" i="5"/>
  <c r="D261" i="5"/>
  <c r="D253" i="5"/>
  <c r="D245" i="5"/>
  <c r="D237" i="5"/>
  <c r="D229" i="5"/>
  <c r="D221" i="5"/>
  <c r="D213" i="5"/>
  <c r="D205" i="5"/>
  <c r="D197" i="5"/>
  <c r="D189" i="5"/>
  <c r="D181" i="5"/>
  <c r="D173" i="5"/>
  <c r="D165" i="5"/>
  <c r="D157" i="5"/>
  <c r="D149" i="5"/>
  <c r="D141" i="5"/>
  <c r="D133" i="5"/>
  <c r="D125" i="5"/>
  <c r="D117" i="5"/>
  <c r="D109" i="5"/>
  <c r="D101" i="5"/>
  <c r="D93" i="5"/>
  <c r="D85" i="5"/>
  <c r="D77" i="5"/>
  <c r="D69" i="5"/>
  <c r="D61" i="5"/>
  <c r="D53" i="5"/>
  <c r="D45" i="5"/>
  <c r="D37" i="5"/>
  <c r="D29" i="5"/>
  <c r="D21" i="5"/>
  <c r="D13" i="5"/>
  <c r="D1057" i="5"/>
  <c r="D952" i="5"/>
  <c r="D840" i="5"/>
  <c r="D576" i="5"/>
  <c r="D1093" i="5"/>
  <c r="D1085" i="5"/>
  <c r="D1077" i="5"/>
  <c r="D1069" i="5"/>
  <c r="D1061" i="5"/>
  <c r="D1053" i="5"/>
  <c r="D1045" i="5"/>
  <c r="D1037" i="5"/>
  <c r="D1028" i="5"/>
  <c r="D1020" i="5"/>
  <c r="D1012" i="5"/>
  <c r="D1004" i="5"/>
  <c r="D996" i="5"/>
  <c r="D988" i="5"/>
  <c r="D980" i="5"/>
  <c r="D972" i="5"/>
  <c r="D964" i="5"/>
  <c r="D956" i="5"/>
  <c r="D948" i="5"/>
  <c r="D940" i="5"/>
  <c r="D932" i="5"/>
  <c r="D924" i="5"/>
  <c r="D916" i="5"/>
  <c r="D908" i="5"/>
  <c r="D900" i="5"/>
  <c r="D892" i="5"/>
  <c r="D884" i="5"/>
  <c r="D876" i="5"/>
  <c r="D868" i="5"/>
  <c r="D860" i="5"/>
  <c r="D852" i="5"/>
  <c r="D844" i="5"/>
  <c r="D836" i="5"/>
  <c r="D828" i="5"/>
  <c r="D820" i="5"/>
  <c r="D812" i="5"/>
  <c r="D804" i="5"/>
  <c r="D796" i="5"/>
  <c r="D788" i="5"/>
  <c r="D780" i="5"/>
  <c r="D772" i="5"/>
  <c r="D764" i="5"/>
  <c r="D756" i="5"/>
  <c r="D748" i="5"/>
  <c r="D740" i="5"/>
  <c r="D732" i="5"/>
  <c r="D724" i="5"/>
  <c r="D716" i="5"/>
  <c r="D708" i="5"/>
  <c r="D700" i="5"/>
  <c r="D692" i="5"/>
  <c r="D684" i="5"/>
  <c r="D676" i="5"/>
  <c r="D668" i="5"/>
  <c r="D660" i="5"/>
  <c r="D652" i="5"/>
  <c r="D644" i="5"/>
  <c r="D636" i="5"/>
  <c r="D628" i="5"/>
  <c r="D620" i="5"/>
  <c r="D612" i="5"/>
  <c r="D604" i="5"/>
  <c r="D596" i="5"/>
  <c r="D588" i="5"/>
  <c r="D580" i="5"/>
  <c r="D572" i="5"/>
  <c r="D564" i="5"/>
  <c r="D556" i="5"/>
  <c r="D548" i="5"/>
  <c r="D540" i="5"/>
  <c r="D532" i="5"/>
  <c r="D524" i="5"/>
  <c r="D516" i="5"/>
  <c r="D508" i="5"/>
  <c r="D500" i="5"/>
  <c r="D492" i="5"/>
  <c r="D484" i="5"/>
  <c r="D476" i="5"/>
  <c r="D468" i="5"/>
  <c r="D460" i="5"/>
  <c r="D452" i="5"/>
  <c r="D444" i="5"/>
  <c r="D436" i="5"/>
  <c r="D428" i="5"/>
  <c r="D420" i="5"/>
  <c r="D412" i="5"/>
  <c r="D404" i="5"/>
  <c r="D396" i="5"/>
  <c r="D388" i="5"/>
  <c r="D380" i="5"/>
  <c r="D372" i="5"/>
  <c r="D364" i="5"/>
  <c r="D356" i="5"/>
  <c r="D348" i="5"/>
  <c r="D340" i="5"/>
  <c r="D332" i="5"/>
  <c r="D324" i="5"/>
  <c r="D316" i="5"/>
  <c r="D308" i="5"/>
  <c r="D300" i="5"/>
  <c r="D292" i="5"/>
  <c r="D284" i="5"/>
  <c r="D276" i="5"/>
  <c r="D268" i="5"/>
  <c r="D260" i="5"/>
  <c r="D252" i="5"/>
  <c r="D244" i="5"/>
  <c r="D236" i="5"/>
  <c r="D228" i="5"/>
  <c r="D220" i="5"/>
  <c r="D212" i="5"/>
  <c r="D204" i="5"/>
  <c r="D196" i="5"/>
  <c r="D188" i="5"/>
  <c r="D180" i="5"/>
  <c r="D172" i="5"/>
  <c r="D164" i="5"/>
  <c r="D156" i="5"/>
  <c r="D148" i="5"/>
  <c r="D140" i="5"/>
  <c r="D132" i="5"/>
  <c r="D124" i="5"/>
  <c r="D116" i="5"/>
  <c r="D108" i="5"/>
  <c r="D100" i="5"/>
  <c r="D92" i="5"/>
  <c r="D84" i="5"/>
  <c r="D76" i="5"/>
  <c r="D68" i="5"/>
  <c r="D60" i="5"/>
  <c r="D52" i="5"/>
  <c r="D44" i="5"/>
  <c r="D36" i="5"/>
  <c r="D28" i="5"/>
  <c r="D20" i="5"/>
  <c r="D12" i="5"/>
  <c r="D1041" i="5"/>
  <c r="D944" i="5"/>
  <c r="D832" i="5"/>
  <c r="D584" i="5"/>
  <c r="D1100" i="5"/>
  <c r="D1092" i="5"/>
  <c r="D1084" i="5"/>
  <c r="D1076" i="5"/>
  <c r="D1068" i="5"/>
  <c r="D1060" i="5"/>
  <c r="D1052" i="5"/>
  <c r="D1044" i="5"/>
  <c r="D1035" i="5"/>
  <c r="D1027" i="5"/>
  <c r="D1019" i="5"/>
  <c r="D1011" i="5"/>
  <c r="D1003" i="5"/>
  <c r="D995" i="5"/>
  <c r="D987" i="5"/>
  <c r="D979" i="5"/>
  <c r="D971" i="5"/>
  <c r="D963" i="5"/>
  <c r="D955" i="5"/>
  <c r="D947" i="5"/>
  <c r="D939" i="5"/>
  <c r="D931" i="5"/>
  <c r="D923" i="5"/>
  <c r="D915" i="5"/>
  <c r="D907" i="5"/>
  <c r="D899" i="5"/>
  <c r="D891" i="5"/>
  <c r="D883" i="5"/>
  <c r="D875" i="5"/>
  <c r="D867" i="5"/>
  <c r="D859" i="5"/>
  <c r="D851" i="5"/>
  <c r="D843" i="5"/>
  <c r="D835" i="5"/>
  <c r="D827" i="5"/>
  <c r="D819" i="5"/>
  <c r="D811" i="5"/>
  <c r="D803" i="5"/>
  <c r="D795" i="5"/>
  <c r="D787" i="5"/>
  <c r="D779" i="5"/>
  <c r="D771" i="5"/>
  <c r="D763" i="5"/>
  <c r="D755" i="5"/>
  <c r="D747" i="5"/>
  <c r="D739" i="5"/>
  <c r="D731" i="5"/>
  <c r="D723" i="5"/>
  <c r="D715" i="5"/>
  <c r="D707" i="5"/>
  <c r="D699" i="5"/>
  <c r="D691" i="5"/>
  <c r="D683" i="5"/>
  <c r="D675" i="5"/>
  <c r="D667" i="5"/>
  <c r="D659" i="5"/>
  <c r="D651" i="5"/>
  <c r="D643" i="5"/>
  <c r="D635" i="5"/>
  <c r="D627" i="5"/>
  <c r="D619" i="5"/>
  <c r="D611" i="5"/>
  <c r="D603" i="5"/>
  <c r="D595" i="5"/>
  <c r="D587" i="5"/>
  <c r="D579" i="5"/>
  <c r="D571" i="5"/>
  <c r="D563" i="5"/>
  <c r="D555" i="5"/>
  <c r="D547" i="5"/>
  <c r="D539" i="5"/>
  <c r="D531" i="5"/>
  <c r="D523" i="5"/>
  <c r="D515" i="5"/>
  <c r="D507" i="5"/>
  <c r="D499" i="5"/>
  <c r="D491" i="5"/>
  <c r="D483" i="5"/>
  <c r="D475" i="5"/>
  <c r="D467" i="5"/>
  <c r="D459" i="5"/>
  <c r="D451" i="5"/>
  <c r="D443" i="5"/>
  <c r="D435" i="5"/>
  <c r="D427" i="5"/>
  <c r="D419" i="5"/>
  <c r="D411" i="5"/>
  <c r="D403" i="5"/>
  <c r="D395" i="5"/>
  <c r="D387" i="5"/>
  <c r="D379" i="5"/>
  <c r="D371" i="5"/>
  <c r="D363" i="5"/>
  <c r="D355" i="5"/>
  <c r="D347" i="5"/>
  <c r="D339" i="5"/>
  <c r="D331" i="5"/>
  <c r="D323" i="5"/>
  <c r="D315" i="5"/>
  <c r="D307" i="5"/>
  <c r="D299" i="5"/>
  <c r="D291" i="5"/>
  <c r="D283" i="5"/>
  <c r="D275" i="5"/>
  <c r="D267" i="5"/>
  <c r="D259" i="5"/>
  <c r="D251" i="5"/>
  <c r="D243" i="5"/>
  <c r="D235" i="5"/>
  <c r="D227" i="5"/>
  <c r="D219" i="5"/>
  <c r="D211" i="5"/>
  <c r="D203" i="5"/>
  <c r="D195" i="5"/>
  <c r="D187" i="5"/>
  <c r="D179" i="5"/>
  <c r="D171" i="5"/>
  <c r="D163" i="5"/>
  <c r="D155" i="5"/>
  <c r="D147" i="5"/>
  <c r="D139" i="5"/>
  <c r="D131" i="5"/>
  <c r="D123" i="5"/>
  <c r="D115" i="5"/>
  <c r="D107" i="5"/>
  <c r="D99" i="5"/>
  <c r="D91" i="5"/>
  <c r="D83" i="5"/>
  <c r="D75" i="5"/>
  <c r="D67" i="5"/>
  <c r="D59" i="5"/>
  <c r="D51" i="5"/>
  <c r="D43" i="5"/>
  <c r="D35" i="5"/>
  <c r="D27" i="5"/>
  <c r="D19" i="5"/>
  <c r="D11" i="5"/>
  <c r="D1081" i="5"/>
  <c r="D1016" i="5"/>
  <c r="D960" i="5"/>
  <c r="D896" i="5"/>
  <c r="D848" i="5"/>
  <c r="D792" i="5"/>
  <c r="D728" i="5"/>
  <c r="D616" i="5"/>
  <c r="D1099" i="5"/>
  <c r="D1091" i="5"/>
  <c r="D1083" i="5"/>
  <c r="D1075" i="5"/>
  <c r="D1067" i="5"/>
  <c r="D1059" i="5"/>
  <c r="D1051" i="5"/>
  <c r="D1043" i="5"/>
  <c r="D1034" i="5"/>
  <c r="D1026" i="5"/>
  <c r="D1018" i="5"/>
  <c r="D1010" i="5"/>
  <c r="D1002" i="5"/>
  <c r="D994" i="5"/>
  <c r="D986" i="5"/>
  <c r="D978" i="5"/>
  <c r="D970" i="5"/>
  <c r="D962" i="5"/>
  <c r="D954" i="5"/>
  <c r="D946" i="5"/>
  <c r="D938" i="5"/>
  <c r="D930" i="5"/>
  <c r="D922" i="5"/>
  <c r="D914" i="5"/>
  <c r="D906" i="5"/>
  <c r="D898" i="5"/>
  <c r="D890" i="5"/>
  <c r="D882" i="5"/>
  <c r="D874" i="5"/>
  <c r="D866" i="5"/>
  <c r="D858" i="5"/>
  <c r="D850" i="5"/>
  <c r="D842" i="5"/>
  <c r="D834" i="5"/>
  <c r="D826" i="5"/>
  <c r="D818" i="5"/>
  <c r="D810" i="5"/>
  <c r="D802" i="5"/>
  <c r="D794" i="5"/>
  <c r="D786" i="5"/>
  <c r="D778" i="5"/>
  <c r="D770" i="5"/>
  <c r="D762" i="5"/>
  <c r="D754" i="5"/>
  <c r="D746" i="5"/>
  <c r="D738" i="5"/>
  <c r="D730" i="5"/>
  <c r="D722" i="5"/>
  <c r="D714" i="5"/>
  <c r="D706" i="5"/>
  <c r="D698" i="5"/>
  <c r="D690" i="5"/>
  <c r="D682" i="5"/>
  <c r="D674" i="5"/>
  <c r="D666" i="5"/>
  <c r="D658" i="5"/>
  <c r="D650" i="5"/>
  <c r="D642" i="5"/>
  <c r="D634" i="5"/>
  <c r="D626" i="5"/>
  <c r="D618" i="5"/>
  <c r="D610" i="5"/>
  <c r="D602" i="5"/>
  <c r="D594" i="5"/>
  <c r="D586" i="5"/>
  <c r="D578" i="5"/>
  <c r="D570" i="5"/>
  <c r="D562" i="5"/>
  <c r="D554" i="5"/>
  <c r="D546" i="5"/>
  <c r="D538" i="5"/>
  <c r="D530" i="5"/>
  <c r="D522" i="5"/>
  <c r="D514" i="5"/>
  <c r="D506" i="5"/>
  <c r="D498" i="5"/>
  <c r="D490" i="5"/>
  <c r="D482" i="5"/>
  <c r="D474" i="5"/>
  <c r="D466" i="5"/>
  <c r="D458" i="5"/>
  <c r="D450" i="5"/>
  <c r="D442" i="5"/>
  <c r="D434" i="5"/>
  <c r="D426" i="5"/>
  <c r="D418" i="5"/>
  <c r="D410" i="5"/>
  <c r="D402" i="5"/>
  <c r="D394" i="5"/>
  <c r="D386" i="5"/>
  <c r="D378" i="5"/>
  <c r="D370" i="5"/>
  <c r="D362" i="5"/>
  <c r="D354" i="5"/>
  <c r="D346" i="5"/>
  <c r="D338" i="5"/>
  <c r="D330" i="5"/>
  <c r="D322" i="5"/>
  <c r="D314" i="5"/>
  <c r="D306" i="5"/>
  <c r="D298" i="5"/>
  <c r="D290" i="5"/>
  <c r="D282" i="5"/>
  <c r="D274" i="5"/>
  <c r="D266" i="5"/>
  <c r="D258" i="5"/>
  <c r="D250" i="5"/>
  <c r="D242" i="5"/>
  <c r="D234" i="5"/>
  <c r="D226" i="5"/>
  <c r="D218" i="5"/>
  <c r="D210" i="5"/>
  <c r="D202" i="5"/>
  <c r="D194" i="5"/>
  <c r="D186" i="5"/>
  <c r="D178" i="5"/>
  <c r="D170" i="5"/>
  <c r="D162" i="5"/>
  <c r="D154" i="5"/>
  <c r="D146" i="5"/>
  <c r="D138" i="5"/>
  <c r="D130" i="5"/>
  <c r="D122" i="5"/>
  <c r="D114" i="5"/>
  <c r="D106" i="5"/>
  <c r="D98" i="5"/>
  <c r="D90" i="5"/>
  <c r="D82" i="5"/>
  <c r="D74" i="5"/>
  <c r="D66" i="5"/>
  <c r="D58" i="5"/>
  <c r="D50" i="5"/>
  <c r="D42" i="5"/>
  <c r="D34" i="5"/>
  <c r="D26" i="5"/>
  <c r="D18" i="5"/>
  <c r="D10" i="5"/>
  <c r="D1097" i="5"/>
  <c r="D1032" i="5"/>
  <c r="D976" i="5"/>
  <c r="D904" i="5"/>
  <c r="D856" i="5"/>
  <c r="D808" i="5"/>
  <c r="D744" i="5"/>
  <c r="D592" i="5"/>
  <c r="D1098" i="5"/>
  <c r="D1090" i="5"/>
  <c r="D1082" i="5"/>
  <c r="D1074" i="5"/>
  <c r="D1066" i="5"/>
  <c r="D1058" i="5"/>
  <c r="D1050" i="5"/>
  <c r="D1042" i="5"/>
  <c r="D1033" i="5"/>
  <c r="D1025" i="5"/>
  <c r="D1017" i="5"/>
  <c r="D1009" i="5"/>
  <c r="D1001" i="5"/>
  <c r="D993" i="5"/>
  <c r="D985" i="5"/>
  <c r="D977" i="5"/>
  <c r="D969" i="5"/>
  <c r="D961" i="5"/>
  <c r="D953" i="5"/>
  <c r="D945" i="5"/>
  <c r="D937" i="5"/>
  <c r="D929" i="5"/>
  <c r="D921" i="5"/>
  <c r="D913" i="5"/>
  <c r="D905" i="5"/>
  <c r="D897" i="5"/>
  <c r="D889" i="5"/>
  <c r="D881" i="5"/>
  <c r="D873" i="5"/>
  <c r="D865" i="5"/>
  <c r="D857" i="5"/>
  <c r="D849" i="5"/>
  <c r="D841" i="5"/>
  <c r="D833" i="5"/>
  <c r="D825" i="5"/>
  <c r="D817" i="5"/>
  <c r="D809" i="5"/>
  <c r="D801" i="5"/>
  <c r="D793" i="5"/>
  <c r="D785" i="5"/>
  <c r="D777" i="5"/>
  <c r="D769" i="5"/>
  <c r="D761" i="5"/>
  <c r="D753" i="5"/>
  <c r="D745" i="5"/>
  <c r="D737" i="5"/>
  <c r="D729" i="5"/>
  <c r="D721" i="5"/>
  <c r="D713" i="5"/>
  <c r="D705" i="5"/>
  <c r="D697" i="5"/>
  <c r="D689" i="5"/>
  <c r="D681" i="5"/>
  <c r="D673" i="5"/>
  <c r="D665" i="5"/>
  <c r="D657" i="5"/>
  <c r="D649" i="5"/>
  <c r="D641" i="5"/>
  <c r="D633" i="5"/>
  <c r="D625" i="5"/>
  <c r="D617" i="5"/>
  <c r="D609" i="5"/>
  <c r="D601" i="5"/>
  <c r="D593" i="5"/>
  <c r="D585" i="5"/>
  <c r="D577" i="5"/>
  <c r="D569" i="5"/>
  <c r="D561" i="5"/>
  <c r="D553" i="5"/>
  <c r="D545" i="5"/>
  <c r="D537" i="5"/>
  <c r="D529" i="5"/>
  <c r="D521" i="5"/>
  <c r="D513" i="5"/>
  <c r="D505" i="5"/>
  <c r="D497" i="5"/>
  <c r="D489" i="5"/>
  <c r="D481" i="5"/>
  <c r="D473" i="5"/>
  <c r="D465" i="5"/>
  <c r="D457" i="5"/>
  <c r="D449" i="5"/>
  <c r="D441" i="5"/>
  <c r="D433" i="5"/>
  <c r="D425" i="5"/>
  <c r="D417" i="5"/>
  <c r="D409" i="5"/>
  <c r="D401" i="5"/>
  <c r="D393" i="5"/>
  <c r="D385" i="5"/>
  <c r="D377" i="5"/>
  <c r="D369" i="5"/>
  <c r="D361" i="5"/>
  <c r="D353" i="5"/>
  <c r="D345" i="5"/>
  <c r="D337" i="5"/>
  <c r="D329" i="5"/>
  <c r="D321" i="5"/>
  <c r="D313" i="5"/>
  <c r="D305" i="5"/>
  <c r="D297" i="5"/>
  <c r="D289" i="5"/>
  <c r="D281" i="5"/>
  <c r="D273" i="5"/>
  <c r="D265" i="5"/>
  <c r="D257" i="5"/>
  <c r="D249" i="5"/>
  <c r="D241" i="5"/>
  <c r="D233" i="5"/>
  <c r="D225" i="5"/>
  <c r="D217" i="5"/>
  <c r="D209" i="5"/>
  <c r="D201" i="5"/>
  <c r="D193" i="5"/>
  <c r="D185" i="5"/>
  <c r="D177" i="5"/>
  <c r="D169" i="5"/>
  <c r="D161" i="5"/>
  <c r="D153" i="5"/>
  <c r="D145" i="5"/>
  <c r="D137" i="5"/>
  <c r="D129" i="5"/>
  <c r="D121" i="5"/>
  <c r="D113" i="5"/>
  <c r="D105" i="5"/>
  <c r="D97" i="5"/>
  <c r="D89" i="5"/>
  <c r="D81" i="5"/>
  <c r="D73" i="5"/>
  <c r="D65" i="5"/>
  <c r="D57" i="5"/>
  <c r="D49" i="5"/>
  <c r="D41" i="5"/>
  <c r="D33" i="5"/>
  <c r="D25" i="5"/>
  <c r="D17" i="5"/>
  <c r="D9" i="5"/>
  <c r="D1036" i="5"/>
  <c r="D5" i="5"/>
  <c r="J1038" i="8"/>
  <c r="E1038" i="31" s="1"/>
  <c r="F380" i="8"/>
  <c r="F722" i="8"/>
  <c r="G722" i="8" s="1"/>
  <c r="F629" i="8"/>
  <c r="F501" i="8"/>
  <c r="F373" i="8"/>
  <c r="F714" i="8"/>
  <c r="G714" i="8" s="1"/>
  <c r="F613" i="8"/>
  <c r="F485" i="8"/>
  <c r="F706" i="8"/>
  <c r="G706" i="8" s="1"/>
  <c r="F597" i="8"/>
  <c r="F469" i="8"/>
  <c r="F698" i="8"/>
  <c r="J698" i="8" s="1"/>
  <c r="E698" i="31" s="1"/>
  <c r="F581" i="8"/>
  <c r="F453" i="8"/>
  <c r="F690" i="8"/>
  <c r="G690" i="8" s="1"/>
  <c r="F565" i="8"/>
  <c r="F437" i="8"/>
  <c r="F677" i="8"/>
  <c r="F549" i="8"/>
  <c r="F421" i="8"/>
  <c r="G1086" i="8"/>
  <c r="G1046" i="8"/>
  <c r="G1005" i="8"/>
  <c r="G965" i="8"/>
  <c r="G917" i="8"/>
  <c r="G877" i="8"/>
  <c r="G837" i="8"/>
  <c r="G797" i="8"/>
  <c r="G757" i="8"/>
  <c r="G1076" i="8"/>
  <c r="G1019" i="8"/>
  <c r="G979" i="8"/>
  <c r="G947" i="8"/>
  <c r="G907" i="8"/>
  <c r="G867" i="8"/>
  <c r="G851" i="8"/>
  <c r="G795" i="8"/>
  <c r="G1070" i="8"/>
  <c r="G1021" i="8"/>
  <c r="G973" i="8"/>
  <c r="G933" i="8"/>
  <c r="G893" i="8"/>
  <c r="G853" i="8"/>
  <c r="G813" i="8"/>
  <c r="G773" i="8"/>
  <c r="G1100" i="8"/>
  <c r="G1068" i="8"/>
  <c r="G1044" i="8"/>
  <c r="G1003" i="8"/>
  <c r="G955" i="8"/>
  <c r="G915" i="8"/>
  <c r="G883" i="8"/>
  <c r="G827" i="8"/>
  <c r="G787" i="8"/>
  <c r="G1102" i="8"/>
  <c r="G1062" i="8"/>
  <c r="G1029" i="8"/>
  <c r="G989" i="8"/>
  <c r="G941" i="8"/>
  <c r="G901" i="8"/>
  <c r="G861" i="8"/>
  <c r="G821" i="8"/>
  <c r="G781" i="8"/>
  <c r="G1084" i="8"/>
  <c r="G1035" i="8"/>
  <c r="G995" i="8"/>
  <c r="G963" i="8"/>
  <c r="G923" i="8"/>
  <c r="G875" i="8"/>
  <c r="G835" i="8"/>
  <c r="G811" i="8"/>
  <c r="G763" i="8"/>
  <c r="G739" i="8"/>
  <c r="G1094" i="8"/>
  <c r="G1054" i="8"/>
  <c r="G1013" i="8"/>
  <c r="G981" i="8"/>
  <c r="G949" i="8"/>
  <c r="G909" i="8"/>
  <c r="G869" i="8"/>
  <c r="G829" i="8"/>
  <c r="G789" i="8"/>
  <c r="G749" i="8"/>
  <c r="G1092" i="8"/>
  <c r="G1052" i="8"/>
  <c r="G1027" i="8"/>
  <c r="G987" i="8"/>
  <c r="G939" i="8"/>
  <c r="G891" i="8"/>
  <c r="G843" i="8"/>
  <c r="G803" i="8"/>
  <c r="G771" i="8"/>
  <c r="G755" i="8"/>
  <c r="G1078" i="8"/>
  <c r="G1037" i="8"/>
  <c r="G997" i="8"/>
  <c r="G957" i="8"/>
  <c r="G925" i="8"/>
  <c r="G885" i="8"/>
  <c r="G845" i="8"/>
  <c r="G805" i="8"/>
  <c r="G765" i="8"/>
  <c r="G741" i="8"/>
  <c r="G1060" i="8"/>
  <c r="G1011" i="8"/>
  <c r="G971" i="8"/>
  <c r="G931" i="8"/>
  <c r="G899" i="8"/>
  <c r="G859" i="8"/>
  <c r="G819" i="8"/>
  <c r="G779" i="8"/>
  <c r="G747" i="8"/>
  <c r="J1049" i="8"/>
  <c r="E1049" i="31" s="1"/>
  <c r="J984" i="8"/>
  <c r="E984" i="31" s="1"/>
  <c r="J920" i="8"/>
  <c r="E920" i="31" s="1"/>
  <c r="J856" i="8"/>
  <c r="E856" i="31" s="1"/>
  <c r="J792" i="8"/>
  <c r="E792" i="31" s="1"/>
  <c r="J1041" i="8"/>
  <c r="E1041" i="31" s="1"/>
  <c r="J976" i="8"/>
  <c r="E976" i="31" s="1"/>
  <c r="J912" i="8"/>
  <c r="E912" i="31" s="1"/>
  <c r="J848" i="8"/>
  <c r="E848" i="31" s="1"/>
  <c r="J784" i="8"/>
  <c r="E784" i="31" s="1"/>
  <c r="J1097" i="8"/>
  <c r="E1097" i="31" s="1"/>
  <c r="J1032" i="8"/>
  <c r="E1032" i="31" s="1"/>
  <c r="J968" i="8"/>
  <c r="E968" i="31" s="1"/>
  <c r="J904" i="8"/>
  <c r="E904" i="31" s="1"/>
  <c r="J840" i="8"/>
  <c r="E840" i="31" s="1"/>
  <c r="J776" i="8"/>
  <c r="E776" i="31" s="1"/>
  <c r="J1089" i="8"/>
  <c r="E1089" i="31" s="1"/>
  <c r="J1024" i="8"/>
  <c r="E1024" i="31" s="1"/>
  <c r="J960" i="8"/>
  <c r="E960" i="31" s="1"/>
  <c r="J896" i="8"/>
  <c r="E896" i="31" s="1"/>
  <c r="J832" i="8"/>
  <c r="E832" i="31" s="1"/>
  <c r="J768" i="8"/>
  <c r="E768" i="31" s="1"/>
  <c r="J1081" i="8"/>
  <c r="E1081" i="31" s="1"/>
  <c r="J1016" i="8"/>
  <c r="E1016" i="31" s="1"/>
  <c r="J952" i="8"/>
  <c r="E952" i="31" s="1"/>
  <c r="J888" i="8"/>
  <c r="E888" i="31" s="1"/>
  <c r="J824" i="8"/>
  <c r="E824" i="31" s="1"/>
  <c r="J760" i="8"/>
  <c r="E760" i="31" s="1"/>
  <c r="J1073" i="8"/>
  <c r="E1073" i="31" s="1"/>
  <c r="J1008" i="8"/>
  <c r="E1008" i="31" s="1"/>
  <c r="J944" i="8"/>
  <c r="E944" i="31" s="1"/>
  <c r="J880" i="8"/>
  <c r="E880" i="31" s="1"/>
  <c r="J816" i="8"/>
  <c r="E816" i="31" s="1"/>
  <c r="J752" i="8"/>
  <c r="E752" i="31" s="1"/>
  <c r="J1065" i="8"/>
  <c r="E1065" i="31" s="1"/>
  <c r="J1000" i="8"/>
  <c r="E1000" i="31" s="1"/>
  <c r="J936" i="8"/>
  <c r="E936" i="31" s="1"/>
  <c r="J872" i="8"/>
  <c r="E872" i="31" s="1"/>
  <c r="J808" i="8"/>
  <c r="E808" i="31" s="1"/>
  <c r="J744" i="8"/>
  <c r="E744" i="31" s="1"/>
  <c r="J1057" i="8"/>
  <c r="E1057" i="31" s="1"/>
  <c r="J992" i="8"/>
  <c r="E992" i="31" s="1"/>
  <c r="J928" i="8"/>
  <c r="E928" i="31" s="1"/>
  <c r="J864" i="8"/>
  <c r="E864" i="31" s="1"/>
  <c r="J800" i="8"/>
  <c r="E800" i="31" s="1"/>
  <c r="J1096" i="8"/>
  <c r="E1096" i="31" s="1"/>
  <c r="J1088" i="8"/>
  <c r="E1088" i="31" s="1"/>
  <c r="J1080" i="8"/>
  <c r="E1080" i="31" s="1"/>
  <c r="J1072" i="8"/>
  <c r="E1072" i="31" s="1"/>
  <c r="J1064" i="8"/>
  <c r="E1064" i="31" s="1"/>
  <c r="J1056" i="8"/>
  <c r="E1056" i="31" s="1"/>
  <c r="J1048" i="8"/>
  <c r="E1048" i="31" s="1"/>
  <c r="J1040" i="8"/>
  <c r="E1040" i="31" s="1"/>
  <c r="J1031" i="8"/>
  <c r="E1031" i="31" s="1"/>
  <c r="J1023" i="8"/>
  <c r="E1023" i="31" s="1"/>
  <c r="J1015" i="8"/>
  <c r="E1015" i="31" s="1"/>
  <c r="J1007" i="8"/>
  <c r="E1007" i="31" s="1"/>
  <c r="J999" i="8"/>
  <c r="E999" i="31" s="1"/>
  <c r="J991" i="8"/>
  <c r="E991" i="31" s="1"/>
  <c r="J983" i="8"/>
  <c r="E983" i="31" s="1"/>
  <c r="J975" i="8"/>
  <c r="E975" i="31" s="1"/>
  <c r="J967" i="8"/>
  <c r="E967" i="31" s="1"/>
  <c r="J959" i="8"/>
  <c r="E959" i="31" s="1"/>
  <c r="J951" i="8"/>
  <c r="E951" i="31" s="1"/>
  <c r="J943" i="8"/>
  <c r="E943" i="31" s="1"/>
  <c r="J935" i="8"/>
  <c r="E935" i="31" s="1"/>
  <c r="J927" i="8"/>
  <c r="E927" i="31" s="1"/>
  <c r="J919" i="8"/>
  <c r="E919" i="31" s="1"/>
  <c r="J911" i="8"/>
  <c r="E911" i="31" s="1"/>
  <c r="J903" i="8"/>
  <c r="E903" i="31" s="1"/>
  <c r="J895" i="8"/>
  <c r="E895" i="31" s="1"/>
  <c r="J887" i="8"/>
  <c r="E887" i="31" s="1"/>
  <c r="J879" i="8"/>
  <c r="E879" i="31" s="1"/>
  <c r="J871" i="8"/>
  <c r="E871" i="31" s="1"/>
  <c r="J863" i="8"/>
  <c r="E863" i="31" s="1"/>
  <c r="J855" i="8"/>
  <c r="E855" i="31" s="1"/>
  <c r="J847" i="8"/>
  <c r="E847" i="31" s="1"/>
  <c r="J839" i="8"/>
  <c r="E839" i="31" s="1"/>
  <c r="J831" i="8"/>
  <c r="E831" i="31" s="1"/>
  <c r="J823" i="8"/>
  <c r="E823" i="31" s="1"/>
  <c r="J815" i="8"/>
  <c r="E815" i="31" s="1"/>
  <c r="J807" i="8"/>
  <c r="E807" i="31" s="1"/>
  <c r="J799" i="8"/>
  <c r="E799" i="31" s="1"/>
  <c r="J791" i="8"/>
  <c r="E791" i="31" s="1"/>
  <c r="J783" i="8"/>
  <c r="E783" i="31" s="1"/>
  <c r="J775" i="8"/>
  <c r="E775" i="31" s="1"/>
  <c r="J767" i="8"/>
  <c r="E767" i="31" s="1"/>
  <c r="J759" i="8"/>
  <c r="E759" i="31" s="1"/>
  <c r="J751" i="8"/>
  <c r="E751" i="31" s="1"/>
  <c r="J743" i="8"/>
  <c r="E743" i="31" s="1"/>
  <c r="J1095" i="8"/>
  <c r="E1095" i="31" s="1"/>
  <c r="J1087" i="8"/>
  <c r="E1087" i="31" s="1"/>
  <c r="J1079" i="8"/>
  <c r="E1079" i="31" s="1"/>
  <c r="J1071" i="8"/>
  <c r="E1071" i="31" s="1"/>
  <c r="J1063" i="8"/>
  <c r="E1063" i="31" s="1"/>
  <c r="J1055" i="8"/>
  <c r="E1055" i="31" s="1"/>
  <c r="J1047" i="8"/>
  <c r="E1047" i="31" s="1"/>
  <c r="J1039" i="8"/>
  <c r="E1039" i="31" s="1"/>
  <c r="J1030" i="8"/>
  <c r="E1030" i="31" s="1"/>
  <c r="J1022" i="8"/>
  <c r="E1022" i="31" s="1"/>
  <c r="J1014" i="8"/>
  <c r="E1014" i="31" s="1"/>
  <c r="J1006" i="8"/>
  <c r="E1006" i="31" s="1"/>
  <c r="J998" i="8"/>
  <c r="E998" i="31" s="1"/>
  <c r="J990" i="8"/>
  <c r="E990" i="31" s="1"/>
  <c r="J982" i="8"/>
  <c r="E982" i="31" s="1"/>
  <c r="J974" i="8"/>
  <c r="E974" i="31" s="1"/>
  <c r="J966" i="8"/>
  <c r="E966" i="31" s="1"/>
  <c r="J958" i="8"/>
  <c r="E958" i="31" s="1"/>
  <c r="J950" i="8"/>
  <c r="E950" i="31" s="1"/>
  <c r="J942" i="8"/>
  <c r="E942" i="31" s="1"/>
  <c r="J934" i="8"/>
  <c r="E934" i="31" s="1"/>
  <c r="J926" i="8"/>
  <c r="E926" i="31" s="1"/>
  <c r="J918" i="8"/>
  <c r="E918" i="31" s="1"/>
  <c r="J910" i="8"/>
  <c r="E910" i="31" s="1"/>
  <c r="J902" i="8"/>
  <c r="E902" i="31" s="1"/>
  <c r="J894" i="8"/>
  <c r="E894" i="31" s="1"/>
  <c r="J886" i="8"/>
  <c r="E886" i="31" s="1"/>
  <c r="J878" i="8"/>
  <c r="E878" i="31" s="1"/>
  <c r="J870" i="8"/>
  <c r="E870" i="31" s="1"/>
  <c r="J862" i="8"/>
  <c r="E862" i="31" s="1"/>
  <c r="J854" i="8"/>
  <c r="E854" i="31" s="1"/>
  <c r="J846" i="8"/>
  <c r="E846" i="31" s="1"/>
  <c r="J838" i="8"/>
  <c r="E838" i="31" s="1"/>
  <c r="J830" i="8"/>
  <c r="E830" i="31" s="1"/>
  <c r="J822" i="8"/>
  <c r="E822" i="31" s="1"/>
  <c r="J814" i="8"/>
  <c r="E814" i="31" s="1"/>
  <c r="J806" i="8"/>
  <c r="E806" i="31" s="1"/>
  <c r="J798" i="8"/>
  <c r="E798" i="31" s="1"/>
  <c r="J790" i="8"/>
  <c r="E790" i="31" s="1"/>
  <c r="J782" i="8"/>
  <c r="E782" i="31" s="1"/>
  <c r="J774" i="8"/>
  <c r="E774" i="31" s="1"/>
  <c r="J766" i="8"/>
  <c r="E766" i="31" s="1"/>
  <c r="J758" i="8"/>
  <c r="E758" i="31" s="1"/>
  <c r="F758" i="31" s="1"/>
  <c r="J750" i="8"/>
  <c r="E750" i="31" s="1"/>
  <c r="J742" i="8"/>
  <c r="E742" i="31" s="1"/>
  <c r="J1102" i="8"/>
  <c r="E1102" i="31" s="1"/>
  <c r="J1094" i="8"/>
  <c r="E1094" i="31" s="1"/>
  <c r="J1086" i="8"/>
  <c r="E1086" i="31" s="1"/>
  <c r="J1078" i="8"/>
  <c r="E1078" i="31" s="1"/>
  <c r="J1070" i="8"/>
  <c r="E1070" i="31" s="1"/>
  <c r="J1062" i="8"/>
  <c r="E1062" i="31" s="1"/>
  <c r="J1054" i="8"/>
  <c r="E1054" i="31" s="1"/>
  <c r="J1046" i="8"/>
  <c r="E1046" i="31" s="1"/>
  <c r="J1037" i="8"/>
  <c r="E1037" i="31" s="1"/>
  <c r="J1029" i="8"/>
  <c r="E1029" i="31" s="1"/>
  <c r="J1021" i="8"/>
  <c r="E1021" i="31" s="1"/>
  <c r="J1013" i="8"/>
  <c r="E1013" i="31" s="1"/>
  <c r="J1005" i="8"/>
  <c r="E1005" i="31" s="1"/>
  <c r="J997" i="8"/>
  <c r="E997" i="31" s="1"/>
  <c r="J989" i="8"/>
  <c r="E989" i="31" s="1"/>
  <c r="J981" i="8"/>
  <c r="E981" i="31" s="1"/>
  <c r="J973" i="8"/>
  <c r="E973" i="31" s="1"/>
  <c r="J965" i="8"/>
  <c r="E965" i="31" s="1"/>
  <c r="J957" i="8"/>
  <c r="E957" i="31" s="1"/>
  <c r="J949" i="8"/>
  <c r="E949" i="31" s="1"/>
  <c r="J941" i="8"/>
  <c r="E941" i="31" s="1"/>
  <c r="J933" i="8"/>
  <c r="E933" i="31" s="1"/>
  <c r="J925" i="8"/>
  <c r="E925" i="31" s="1"/>
  <c r="J917" i="8"/>
  <c r="E917" i="31" s="1"/>
  <c r="J909" i="8"/>
  <c r="E909" i="31" s="1"/>
  <c r="J901" i="8"/>
  <c r="E901" i="31" s="1"/>
  <c r="J893" i="8"/>
  <c r="E893" i="31" s="1"/>
  <c r="J885" i="8"/>
  <c r="E885" i="31" s="1"/>
  <c r="J877" i="8"/>
  <c r="E877" i="31" s="1"/>
  <c r="J869" i="8"/>
  <c r="E869" i="31" s="1"/>
  <c r="J861" i="8"/>
  <c r="E861" i="31" s="1"/>
  <c r="J853" i="8"/>
  <c r="E853" i="31" s="1"/>
  <c r="J845" i="8"/>
  <c r="E845" i="31" s="1"/>
  <c r="J837" i="8"/>
  <c r="E837" i="31" s="1"/>
  <c r="J829" i="8"/>
  <c r="E829" i="31" s="1"/>
  <c r="J821" i="8"/>
  <c r="E821" i="31" s="1"/>
  <c r="J813" i="8"/>
  <c r="E813" i="31" s="1"/>
  <c r="J805" i="8"/>
  <c r="E805" i="31" s="1"/>
  <c r="J797" i="8"/>
  <c r="E797" i="31" s="1"/>
  <c r="J789" i="8"/>
  <c r="E789" i="31" s="1"/>
  <c r="J781" i="8"/>
  <c r="E781" i="31" s="1"/>
  <c r="J773" i="8"/>
  <c r="E773" i="31" s="1"/>
  <c r="J765" i="8"/>
  <c r="E765" i="31" s="1"/>
  <c r="J757" i="8"/>
  <c r="E757" i="31" s="1"/>
  <c r="J749" i="8"/>
  <c r="E749" i="31" s="1"/>
  <c r="J741" i="8"/>
  <c r="E741" i="31" s="1"/>
  <c r="J1101" i="8"/>
  <c r="E1101" i="31" s="1"/>
  <c r="J1093" i="8"/>
  <c r="E1093" i="31" s="1"/>
  <c r="J1085" i="8"/>
  <c r="E1085" i="31" s="1"/>
  <c r="J1077" i="8"/>
  <c r="E1077" i="31" s="1"/>
  <c r="J1069" i="8"/>
  <c r="E1069" i="31" s="1"/>
  <c r="J1061" i="8"/>
  <c r="E1061" i="31" s="1"/>
  <c r="J1053" i="8"/>
  <c r="E1053" i="31" s="1"/>
  <c r="J1045" i="8"/>
  <c r="E1045" i="31" s="1"/>
  <c r="J1036" i="8"/>
  <c r="E1036" i="31" s="1"/>
  <c r="J1028" i="8"/>
  <c r="E1028" i="31" s="1"/>
  <c r="J1020" i="8"/>
  <c r="E1020" i="31" s="1"/>
  <c r="J1012" i="8"/>
  <c r="E1012" i="31" s="1"/>
  <c r="J1004" i="8"/>
  <c r="E1004" i="31" s="1"/>
  <c r="J996" i="8"/>
  <c r="E996" i="31" s="1"/>
  <c r="J988" i="8"/>
  <c r="E988" i="31" s="1"/>
  <c r="J980" i="8"/>
  <c r="E980" i="31" s="1"/>
  <c r="J972" i="8"/>
  <c r="E972" i="31" s="1"/>
  <c r="J964" i="8"/>
  <c r="E964" i="31" s="1"/>
  <c r="J956" i="8"/>
  <c r="E956" i="31" s="1"/>
  <c r="J948" i="8"/>
  <c r="E948" i="31" s="1"/>
  <c r="J940" i="8"/>
  <c r="E940" i="31" s="1"/>
  <c r="J932" i="8"/>
  <c r="E932" i="31" s="1"/>
  <c r="F932" i="31" s="1"/>
  <c r="J924" i="8"/>
  <c r="E924" i="31" s="1"/>
  <c r="F924" i="31" s="1"/>
  <c r="J916" i="8"/>
  <c r="E916" i="31" s="1"/>
  <c r="J908" i="8"/>
  <c r="E908" i="31" s="1"/>
  <c r="J900" i="8"/>
  <c r="E900" i="31" s="1"/>
  <c r="J892" i="8"/>
  <c r="E892" i="31" s="1"/>
  <c r="J884" i="8"/>
  <c r="E884" i="31" s="1"/>
  <c r="J876" i="8"/>
  <c r="E876" i="31" s="1"/>
  <c r="J868" i="8"/>
  <c r="E868" i="31" s="1"/>
  <c r="J860" i="8"/>
  <c r="E860" i="31" s="1"/>
  <c r="J852" i="8"/>
  <c r="E852" i="31" s="1"/>
  <c r="J844" i="8"/>
  <c r="E844" i="31" s="1"/>
  <c r="J836" i="8"/>
  <c r="E836" i="31" s="1"/>
  <c r="J828" i="8"/>
  <c r="E828" i="31" s="1"/>
  <c r="J820" i="8"/>
  <c r="E820" i="31" s="1"/>
  <c r="J812" i="8"/>
  <c r="E812" i="31" s="1"/>
  <c r="J804" i="8"/>
  <c r="E804" i="31" s="1"/>
  <c r="J796" i="8"/>
  <c r="E796" i="31" s="1"/>
  <c r="J788" i="8"/>
  <c r="E788" i="31" s="1"/>
  <c r="J780" i="8"/>
  <c r="E780" i="31" s="1"/>
  <c r="J772" i="8"/>
  <c r="E772" i="31" s="1"/>
  <c r="J764" i="8"/>
  <c r="E764" i="31" s="1"/>
  <c r="J756" i="8"/>
  <c r="E756" i="31" s="1"/>
  <c r="J748" i="8"/>
  <c r="E748" i="31" s="1"/>
  <c r="J740" i="8"/>
  <c r="E740" i="31" s="1"/>
  <c r="G661" i="8"/>
  <c r="J661" i="8"/>
  <c r="E661" i="31" s="1"/>
  <c r="G533" i="8"/>
  <c r="J533" i="8"/>
  <c r="E533" i="31" s="1"/>
  <c r="G405" i="8"/>
  <c r="J405" i="8"/>
  <c r="E405" i="31" s="1"/>
  <c r="J1100" i="8"/>
  <c r="E1100" i="31" s="1"/>
  <c r="J1092" i="8"/>
  <c r="E1092" i="31" s="1"/>
  <c r="J1084" i="8"/>
  <c r="E1084" i="31" s="1"/>
  <c r="J1076" i="8"/>
  <c r="E1076" i="31" s="1"/>
  <c r="J1068" i="8"/>
  <c r="E1068" i="31" s="1"/>
  <c r="J1060" i="8"/>
  <c r="E1060" i="31" s="1"/>
  <c r="J1052" i="8"/>
  <c r="E1052" i="31" s="1"/>
  <c r="J1044" i="8"/>
  <c r="E1044" i="31" s="1"/>
  <c r="F1044" i="31" s="1"/>
  <c r="J1035" i="8"/>
  <c r="E1035" i="31" s="1"/>
  <c r="J1027" i="8"/>
  <c r="E1027" i="31" s="1"/>
  <c r="J1019" i="8"/>
  <c r="E1019" i="31" s="1"/>
  <c r="J1011" i="8"/>
  <c r="E1011" i="31" s="1"/>
  <c r="J1003" i="8"/>
  <c r="E1003" i="31" s="1"/>
  <c r="J995" i="8"/>
  <c r="E995" i="31" s="1"/>
  <c r="J987" i="8"/>
  <c r="E987" i="31" s="1"/>
  <c r="J979" i="8"/>
  <c r="E979" i="31" s="1"/>
  <c r="J971" i="8"/>
  <c r="E971" i="31" s="1"/>
  <c r="J963" i="8"/>
  <c r="E963" i="31" s="1"/>
  <c r="J955" i="8"/>
  <c r="E955" i="31" s="1"/>
  <c r="J947" i="8"/>
  <c r="E947" i="31" s="1"/>
  <c r="J939" i="8"/>
  <c r="E939" i="31" s="1"/>
  <c r="J931" i="8"/>
  <c r="E931" i="31" s="1"/>
  <c r="J923" i="8"/>
  <c r="E923" i="31" s="1"/>
  <c r="J915" i="8"/>
  <c r="E915" i="31" s="1"/>
  <c r="J907" i="8"/>
  <c r="E907" i="31" s="1"/>
  <c r="J899" i="8"/>
  <c r="E899" i="31" s="1"/>
  <c r="J891" i="8"/>
  <c r="E891" i="31" s="1"/>
  <c r="J883" i="8"/>
  <c r="E883" i="31" s="1"/>
  <c r="J875" i="8"/>
  <c r="E875" i="31" s="1"/>
  <c r="J867" i="8"/>
  <c r="E867" i="31" s="1"/>
  <c r="J859" i="8"/>
  <c r="E859" i="31" s="1"/>
  <c r="J851" i="8"/>
  <c r="E851" i="31" s="1"/>
  <c r="J843" i="8"/>
  <c r="E843" i="31" s="1"/>
  <c r="J835" i="8"/>
  <c r="E835" i="31" s="1"/>
  <c r="J827" i="8"/>
  <c r="E827" i="31" s="1"/>
  <c r="J819" i="8"/>
  <c r="E819" i="31" s="1"/>
  <c r="J811" i="8"/>
  <c r="E811" i="31" s="1"/>
  <c r="J803" i="8"/>
  <c r="E803" i="31" s="1"/>
  <c r="J795" i="8"/>
  <c r="E795" i="31" s="1"/>
  <c r="J787" i="8"/>
  <c r="E787" i="31" s="1"/>
  <c r="J779" i="8"/>
  <c r="E779" i="31" s="1"/>
  <c r="J771" i="8"/>
  <c r="E771" i="31" s="1"/>
  <c r="J763" i="8"/>
  <c r="E763" i="31" s="1"/>
  <c r="J755" i="8"/>
  <c r="E755" i="31" s="1"/>
  <c r="J747" i="8"/>
  <c r="E747" i="31" s="1"/>
  <c r="J739" i="8"/>
  <c r="E739" i="31" s="1"/>
  <c r="G645" i="8"/>
  <c r="J645" i="8"/>
  <c r="E645" i="31" s="1"/>
  <c r="G517" i="8"/>
  <c r="J517" i="8"/>
  <c r="E517" i="31" s="1"/>
  <c r="G389" i="8"/>
  <c r="J389" i="8"/>
  <c r="E389" i="31" s="1"/>
  <c r="J1099" i="8"/>
  <c r="E1099" i="31" s="1"/>
  <c r="J1091" i="8"/>
  <c r="E1091" i="31" s="1"/>
  <c r="J1083" i="8"/>
  <c r="E1083" i="31" s="1"/>
  <c r="J1075" i="8"/>
  <c r="E1075" i="31" s="1"/>
  <c r="J1067" i="8"/>
  <c r="E1067" i="31" s="1"/>
  <c r="J1059" i="8"/>
  <c r="E1059" i="31" s="1"/>
  <c r="J1051" i="8"/>
  <c r="E1051" i="31" s="1"/>
  <c r="J1043" i="8"/>
  <c r="E1043" i="31" s="1"/>
  <c r="J1034" i="8"/>
  <c r="E1034" i="31" s="1"/>
  <c r="J1026" i="8"/>
  <c r="E1026" i="31" s="1"/>
  <c r="J1018" i="8"/>
  <c r="E1018" i="31" s="1"/>
  <c r="J1010" i="8"/>
  <c r="E1010" i="31" s="1"/>
  <c r="J1002" i="8"/>
  <c r="E1002" i="31" s="1"/>
  <c r="J994" i="8"/>
  <c r="E994" i="31" s="1"/>
  <c r="J986" i="8"/>
  <c r="E986" i="31" s="1"/>
  <c r="J978" i="8"/>
  <c r="E978" i="31" s="1"/>
  <c r="J970" i="8"/>
  <c r="E970" i="31" s="1"/>
  <c r="J962" i="8"/>
  <c r="E962" i="31" s="1"/>
  <c r="J954" i="8"/>
  <c r="E954" i="31" s="1"/>
  <c r="J946" i="8"/>
  <c r="E946" i="31" s="1"/>
  <c r="J938" i="8"/>
  <c r="E938" i="31" s="1"/>
  <c r="J930" i="8"/>
  <c r="E930" i="31" s="1"/>
  <c r="J922" i="8"/>
  <c r="E922" i="31" s="1"/>
  <c r="J914" i="8"/>
  <c r="E914" i="31" s="1"/>
  <c r="J906" i="8"/>
  <c r="E906" i="31" s="1"/>
  <c r="J898" i="8"/>
  <c r="E898" i="31" s="1"/>
  <c r="J890" i="8"/>
  <c r="E890" i="31" s="1"/>
  <c r="J882" i="8"/>
  <c r="E882" i="31" s="1"/>
  <c r="J874" i="8"/>
  <c r="E874" i="31" s="1"/>
  <c r="J866" i="8"/>
  <c r="E866" i="31" s="1"/>
  <c r="J858" i="8"/>
  <c r="E858" i="31" s="1"/>
  <c r="J850" i="8"/>
  <c r="E850" i="31" s="1"/>
  <c r="J842" i="8"/>
  <c r="E842" i="31" s="1"/>
  <c r="J834" i="8"/>
  <c r="E834" i="31" s="1"/>
  <c r="J826" i="8"/>
  <c r="E826" i="31" s="1"/>
  <c r="J818" i="8"/>
  <c r="E818" i="31" s="1"/>
  <c r="J810" i="8"/>
  <c r="E810" i="31" s="1"/>
  <c r="J802" i="8"/>
  <c r="E802" i="31" s="1"/>
  <c r="J794" i="8"/>
  <c r="E794" i="31" s="1"/>
  <c r="J786" i="8"/>
  <c r="E786" i="31" s="1"/>
  <c r="J778" i="8"/>
  <c r="E778" i="31" s="1"/>
  <c r="J770" i="8"/>
  <c r="E770" i="31" s="1"/>
  <c r="J762" i="8"/>
  <c r="E762" i="31" s="1"/>
  <c r="J754" i="8"/>
  <c r="E754" i="31" s="1"/>
  <c r="J746" i="8"/>
  <c r="E746" i="31" s="1"/>
  <c r="J738" i="8"/>
  <c r="E738" i="31" s="1"/>
  <c r="J730" i="8"/>
  <c r="E730" i="31" s="1"/>
  <c r="J1098" i="8"/>
  <c r="E1098" i="31" s="1"/>
  <c r="J1090" i="8"/>
  <c r="E1090" i="31" s="1"/>
  <c r="J1082" i="8"/>
  <c r="E1082" i="31" s="1"/>
  <c r="J1074" i="8"/>
  <c r="E1074" i="31" s="1"/>
  <c r="J1066" i="8"/>
  <c r="E1066" i="31" s="1"/>
  <c r="J1058" i="8"/>
  <c r="E1058" i="31" s="1"/>
  <c r="J1050" i="8"/>
  <c r="E1050" i="31" s="1"/>
  <c r="J1042" i="8"/>
  <c r="E1042" i="31" s="1"/>
  <c r="J1033" i="8"/>
  <c r="E1033" i="31" s="1"/>
  <c r="J1025" i="8"/>
  <c r="E1025" i="31" s="1"/>
  <c r="J1017" i="8"/>
  <c r="E1017" i="31" s="1"/>
  <c r="J1009" i="8"/>
  <c r="E1009" i="31" s="1"/>
  <c r="J1001" i="8"/>
  <c r="E1001" i="31" s="1"/>
  <c r="J993" i="8"/>
  <c r="E993" i="31" s="1"/>
  <c r="J985" i="8"/>
  <c r="E985" i="31" s="1"/>
  <c r="J977" i="8"/>
  <c r="E977" i="31" s="1"/>
  <c r="J969" i="8"/>
  <c r="E969" i="31" s="1"/>
  <c r="J961" i="8"/>
  <c r="E961" i="31" s="1"/>
  <c r="J953" i="8"/>
  <c r="E953" i="31" s="1"/>
  <c r="J945" i="8"/>
  <c r="E945" i="31" s="1"/>
  <c r="J937" i="8"/>
  <c r="E937" i="31" s="1"/>
  <c r="J929" i="8"/>
  <c r="E929" i="31" s="1"/>
  <c r="J921" i="8"/>
  <c r="E921" i="31" s="1"/>
  <c r="J913" i="8"/>
  <c r="E913" i="31" s="1"/>
  <c r="J905" i="8"/>
  <c r="E905" i="31" s="1"/>
  <c r="J897" i="8"/>
  <c r="E897" i="31" s="1"/>
  <c r="J889" i="8"/>
  <c r="E889" i="31" s="1"/>
  <c r="J881" i="8"/>
  <c r="E881" i="31" s="1"/>
  <c r="J873" i="8"/>
  <c r="E873" i="31" s="1"/>
  <c r="J865" i="8"/>
  <c r="E865" i="31" s="1"/>
  <c r="J857" i="8"/>
  <c r="E857" i="31" s="1"/>
  <c r="J849" i="8"/>
  <c r="E849" i="31" s="1"/>
  <c r="J841" i="8"/>
  <c r="E841" i="31" s="1"/>
  <c r="J833" i="8"/>
  <c r="E833" i="31" s="1"/>
  <c r="J825" i="8"/>
  <c r="E825" i="31" s="1"/>
  <c r="J817" i="8"/>
  <c r="E817" i="31" s="1"/>
  <c r="J809" i="8"/>
  <c r="E809" i="31" s="1"/>
  <c r="J801" i="8"/>
  <c r="E801" i="31" s="1"/>
  <c r="J793" i="8"/>
  <c r="E793" i="31" s="1"/>
  <c r="J785" i="8"/>
  <c r="E785" i="31" s="1"/>
  <c r="J777" i="8"/>
  <c r="E777" i="31" s="1"/>
  <c r="J769" i="8"/>
  <c r="E769" i="31" s="1"/>
  <c r="J761" i="8"/>
  <c r="E761" i="31" s="1"/>
  <c r="J753" i="8"/>
  <c r="E753" i="31" s="1"/>
  <c r="J745" i="8"/>
  <c r="E745" i="31" s="1"/>
  <c r="F737" i="8"/>
  <c r="F729" i="8"/>
  <c r="F721" i="8"/>
  <c r="F713" i="8"/>
  <c r="F705" i="8"/>
  <c r="F697" i="8"/>
  <c r="F689" i="8"/>
  <c r="F676" i="8"/>
  <c r="F660" i="8"/>
  <c r="F644" i="8"/>
  <c r="F628" i="8"/>
  <c r="F612" i="8"/>
  <c r="F596" i="8"/>
  <c r="F580" i="8"/>
  <c r="F564" i="8"/>
  <c r="F548" i="8"/>
  <c r="F532" i="8"/>
  <c r="F516" i="8"/>
  <c r="F500" i="8"/>
  <c r="F484" i="8"/>
  <c r="F468" i="8"/>
  <c r="F452" i="8"/>
  <c r="F436" i="8"/>
  <c r="F420" i="8"/>
  <c r="F404" i="8"/>
  <c r="F388" i="8"/>
  <c r="F736" i="8"/>
  <c r="F728" i="8"/>
  <c r="F720" i="8"/>
  <c r="F712" i="8"/>
  <c r="F704" i="8"/>
  <c r="F696" i="8"/>
  <c r="F688" i="8"/>
  <c r="F674" i="8"/>
  <c r="F658" i="8"/>
  <c r="F642" i="8"/>
  <c r="F626" i="8"/>
  <c r="F610" i="8"/>
  <c r="F594" i="8"/>
  <c r="F578" i="8"/>
  <c r="F562" i="8"/>
  <c r="F546" i="8"/>
  <c r="F530" i="8"/>
  <c r="F514" i="8"/>
  <c r="F498" i="8"/>
  <c r="F482" i="8"/>
  <c r="F466" i="8"/>
  <c r="F450" i="8"/>
  <c r="F434" i="8"/>
  <c r="F418" i="8"/>
  <c r="F402" i="8"/>
  <c r="F386" i="8"/>
  <c r="F735" i="8"/>
  <c r="F727" i="8"/>
  <c r="F719" i="8"/>
  <c r="F711" i="8"/>
  <c r="F703" i="8"/>
  <c r="F695" i="8"/>
  <c r="F686" i="8"/>
  <c r="F670" i="8"/>
  <c r="F654" i="8"/>
  <c r="F638" i="8"/>
  <c r="F622" i="8"/>
  <c r="F606" i="8"/>
  <c r="F590" i="8"/>
  <c r="F574" i="8"/>
  <c r="F558" i="8"/>
  <c r="F542" i="8"/>
  <c r="F526" i="8"/>
  <c r="F510" i="8"/>
  <c r="F494" i="8"/>
  <c r="F478" i="8"/>
  <c r="F462" i="8"/>
  <c r="F446" i="8"/>
  <c r="F430" i="8"/>
  <c r="F414" i="8"/>
  <c r="F398" i="8"/>
  <c r="F382" i="8"/>
  <c r="F734" i="8"/>
  <c r="F726" i="8"/>
  <c r="F718" i="8"/>
  <c r="F710" i="8"/>
  <c r="F702" i="8"/>
  <c r="F694" i="8"/>
  <c r="F685" i="8"/>
  <c r="F669" i="8"/>
  <c r="F653" i="8"/>
  <c r="F637" i="8"/>
  <c r="F621" i="8"/>
  <c r="F605" i="8"/>
  <c r="F589" i="8"/>
  <c r="F573" i="8"/>
  <c r="F557" i="8"/>
  <c r="F541" i="8"/>
  <c r="F525" i="8"/>
  <c r="F509" i="8"/>
  <c r="F493" i="8"/>
  <c r="F477" i="8"/>
  <c r="F461" i="8"/>
  <c r="F445" i="8"/>
  <c r="F429" i="8"/>
  <c r="F413" i="8"/>
  <c r="F397" i="8"/>
  <c r="F381" i="8"/>
  <c r="F733" i="8"/>
  <c r="F725" i="8"/>
  <c r="F717" i="8"/>
  <c r="F709" i="8"/>
  <c r="F701" i="8"/>
  <c r="F693" i="8"/>
  <c r="F684" i="8"/>
  <c r="F668" i="8"/>
  <c r="F652" i="8"/>
  <c r="F636" i="8"/>
  <c r="F620" i="8"/>
  <c r="F604" i="8"/>
  <c r="F588" i="8"/>
  <c r="F572" i="8"/>
  <c r="F556" i="8"/>
  <c r="F540" i="8"/>
  <c r="F524" i="8"/>
  <c r="F508" i="8"/>
  <c r="F492" i="8"/>
  <c r="F476" i="8"/>
  <c r="F460" i="8"/>
  <c r="F444" i="8"/>
  <c r="F428" i="8"/>
  <c r="F412" i="8"/>
  <c r="F396" i="8"/>
  <c r="F375" i="8"/>
  <c r="F383" i="8"/>
  <c r="F391" i="8"/>
  <c r="F399" i="8"/>
  <c r="F407" i="8"/>
  <c r="F415" i="8"/>
  <c r="F423" i="8"/>
  <c r="F431" i="8"/>
  <c r="F439" i="8"/>
  <c r="F447" i="8"/>
  <c r="F455" i="8"/>
  <c r="F463" i="8"/>
  <c r="F471" i="8"/>
  <c r="F479" i="8"/>
  <c r="F487" i="8"/>
  <c r="F495" i="8"/>
  <c r="F503" i="8"/>
  <c r="F511" i="8"/>
  <c r="F519" i="8"/>
  <c r="F527" i="8"/>
  <c r="F535" i="8"/>
  <c r="F543" i="8"/>
  <c r="F551" i="8"/>
  <c r="F559" i="8"/>
  <c r="F567" i="8"/>
  <c r="F575" i="8"/>
  <c r="F583" i="8"/>
  <c r="F591" i="8"/>
  <c r="F599" i="8"/>
  <c r="F607" i="8"/>
  <c r="F615" i="8"/>
  <c r="F623" i="8"/>
  <c r="F631" i="8"/>
  <c r="F639" i="8"/>
  <c r="F647" i="8"/>
  <c r="F655" i="8"/>
  <c r="F663" i="8"/>
  <c r="F671" i="8"/>
  <c r="F679" i="8"/>
  <c r="F687" i="8"/>
  <c r="F376" i="8"/>
  <c r="F384" i="8"/>
  <c r="F392" i="8"/>
  <c r="F400" i="8"/>
  <c r="F408" i="8"/>
  <c r="F416" i="8"/>
  <c r="F424" i="8"/>
  <c r="F432" i="8"/>
  <c r="F440" i="8"/>
  <c r="F448" i="8"/>
  <c r="F456" i="8"/>
  <c r="F464" i="8"/>
  <c r="F472" i="8"/>
  <c r="F480" i="8"/>
  <c r="F488" i="8"/>
  <c r="F496" i="8"/>
  <c r="F504" i="8"/>
  <c r="F512" i="8"/>
  <c r="F520" i="8"/>
  <c r="F528" i="8"/>
  <c r="F536" i="8"/>
  <c r="F544" i="8"/>
  <c r="F552" i="8"/>
  <c r="F560" i="8"/>
  <c r="F568" i="8"/>
  <c r="F576" i="8"/>
  <c r="F584" i="8"/>
  <c r="F592" i="8"/>
  <c r="F600" i="8"/>
  <c r="F608" i="8"/>
  <c r="F616" i="8"/>
  <c r="F624" i="8"/>
  <c r="F632" i="8"/>
  <c r="F640" i="8"/>
  <c r="F648" i="8"/>
  <c r="F656" i="8"/>
  <c r="F664" i="8"/>
  <c r="F672" i="8"/>
  <c r="F680" i="8"/>
  <c r="F377" i="8"/>
  <c r="F385" i="8"/>
  <c r="F393" i="8"/>
  <c r="F401" i="8"/>
  <c r="F409" i="8"/>
  <c r="F417" i="8"/>
  <c r="F425" i="8"/>
  <c r="F433" i="8"/>
  <c r="F441" i="8"/>
  <c r="F449" i="8"/>
  <c r="F457" i="8"/>
  <c r="F465" i="8"/>
  <c r="F473" i="8"/>
  <c r="F481" i="8"/>
  <c r="F489" i="8"/>
  <c r="F497" i="8"/>
  <c r="F505" i="8"/>
  <c r="F513" i="8"/>
  <c r="F521" i="8"/>
  <c r="F529" i="8"/>
  <c r="F537" i="8"/>
  <c r="F545" i="8"/>
  <c r="F553" i="8"/>
  <c r="F561" i="8"/>
  <c r="F569" i="8"/>
  <c r="F577" i="8"/>
  <c r="F585" i="8"/>
  <c r="F593" i="8"/>
  <c r="F601" i="8"/>
  <c r="F609" i="8"/>
  <c r="F617" i="8"/>
  <c r="F625" i="8"/>
  <c r="F633" i="8"/>
  <c r="F641" i="8"/>
  <c r="F649" i="8"/>
  <c r="F657" i="8"/>
  <c r="F665" i="8"/>
  <c r="F673" i="8"/>
  <c r="F681" i="8"/>
  <c r="F379" i="8"/>
  <c r="F387" i="8"/>
  <c r="F395" i="8"/>
  <c r="F403" i="8"/>
  <c r="F411" i="8"/>
  <c r="F419" i="8"/>
  <c r="F427" i="8"/>
  <c r="F435" i="8"/>
  <c r="F443" i="8"/>
  <c r="F451" i="8"/>
  <c r="F459" i="8"/>
  <c r="F467" i="8"/>
  <c r="F475" i="8"/>
  <c r="F483" i="8"/>
  <c r="F491" i="8"/>
  <c r="F499" i="8"/>
  <c r="F507" i="8"/>
  <c r="F515" i="8"/>
  <c r="F523" i="8"/>
  <c r="F531" i="8"/>
  <c r="F539" i="8"/>
  <c r="F547" i="8"/>
  <c r="F555" i="8"/>
  <c r="F563" i="8"/>
  <c r="F571" i="8"/>
  <c r="F579" i="8"/>
  <c r="F587" i="8"/>
  <c r="F595" i="8"/>
  <c r="F603" i="8"/>
  <c r="F611" i="8"/>
  <c r="F619" i="8"/>
  <c r="F627" i="8"/>
  <c r="F635" i="8"/>
  <c r="F643" i="8"/>
  <c r="F651" i="8"/>
  <c r="F659" i="8"/>
  <c r="F667" i="8"/>
  <c r="F675" i="8"/>
  <c r="F683" i="8"/>
  <c r="F732" i="8"/>
  <c r="F724" i="8"/>
  <c r="F716" i="8"/>
  <c r="F708" i="8"/>
  <c r="F700" i="8"/>
  <c r="F692" i="8"/>
  <c r="F682" i="8"/>
  <c r="F666" i="8"/>
  <c r="F650" i="8"/>
  <c r="F634" i="8"/>
  <c r="F618" i="8"/>
  <c r="F602" i="8"/>
  <c r="F586" i="8"/>
  <c r="F570" i="8"/>
  <c r="F554" i="8"/>
  <c r="F538" i="8"/>
  <c r="F522" i="8"/>
  <c r="F506" i="8"/>
  <c r="F490" i="8"/>
  <c r="F474" i="8"/>
  <c r="F458" i="8"/>
  <c r="F442" i="8"/>
  <c r="F426" i="8"/>
  <c r="F410" i="8"/>
  <c r="F394" i="8"/>
  <c r="F378" i="8"/>
  <c r="F731" i="8"/>
  <c r="F723" i="8"/>
  <c r="F715" i="8"/>
  <c r="F707" i="8"/>
  <c r="F699" i="8"/>
  <c r="F691" i="8"/>
  <c r="F678" i="8"/>
  <c r="F662" i="8"/>
  <c r="F646" i="8"/>
  <c r="F630" i="8"/>
  <c r="F614" i="8"/>
  <c r="F598" i="8"/>
  <c r="F582" i="8"/>
  <c r="F566" i="8"/>
  <c r="F550" i="8"/>
  <c r="F534" i="8"/>
  <c r="F518" i="8"/>
  <c r="F502" i="8"/>
  <c r="F486" i="8"/>
  <c r="F470" i="8"/>
  <c r="F454" i="8"/>
  <c r="F438" i="8"/>
  <c r="F422" i="8"/>
  <c r="F406" i="8"/>
  <c r="F390" i="8"/>
  <c r="F374" i="8"/>
  <c r="I1044" i="31" l="1"/>
  <c r="J1044" i="31"/>
  <c r="J758" i="31"/>
  <c r="I758" i="31"/>
  <c r="J924" i="31"/>
  <c r="I924" i="31"/>
  <c r="I932" i="31"/>
  <c r="J932" i="31"/>
  <c r="L769" i="31"/>
  <c r="N769" i="31" s="1"/>
  <c r="P769" i="31" s="1"/>
  <c r="K769" i="31"/>
  <c r="M769" i="31" s="1"/>
  <c r="O769" i="31" s="1"/>
  <c r="F769" i="31"/>
  <c r="K939" i="31"/>
  <c r="M939" i="31" s="1"/>
  <c r="O939" i="31" s="1"/>
  <c r="F939" i="31"/>
  <c r="L939" i="31"/>
  <c r="N939" i="31" s="1"/>
  <c r="P939" i="31" s="1"/>
  <c r="F846" i="31"/>
  <c r="L846" i="31"/>
  <c r="N846" i="31" s="1"/>
  <c r="P846" i="31" s="1"/>
  <c r="K846" i="31"/>
  <c r="M846" i="31" s="1"/>
  <c r="O846" i="31" s="1"/>
  <c r="K872" i="31"/>
  <c r="M872" i="31" s="1"/>
  <c r="O872" i="31" s="1"/>
  <c r="F872" i="31"/>
  <c r="L872" i="31"/>
  <c r="N872" i="31" s="1"/>
  <c r="P872" i="31" s="1"/>
  <c r="K1066" i="31"/>
  <c r="M1066" i="31" s="1"/>
  <c r="O1066" i="31" s="1"/>
  <c r="F1066" i="31"/>
  <c r="L1066" i="31"/>
  <c r="N1066" i="31" s="1"/>
  <c r="P1066" i="31" s="1"/>
  <c r="L820" i="31"/>
  <c r="N820" i="31" s="1"/>
  <c r="P820" i="31" s="1"/>
  <c r="F820" i="31"/>
  <c r="K820" i="31"/>
  <c r="M820" i="31" s="1"/>
  <c r="O820" i="31" s="1"/>
  <c r="K950" i="31"/>
  <c r="M950" i="31" s="1"/>
  <c r="O950" i="31" s="1"/>
  <c r="F950" i="31"/>
  <c r="L950" i="31"/>
  <c r="N950" i="31" s="1"/>
  <c r="P950" i="31" s="1"/>
  <c r="K968" i="31"/>
  <c r="M968" i="31" s="1"/>
  <c r="O968" i="31" s="1"/>
  <c r="F968" i="31"/>
  <c r="L968" i="31"/>
  <c r="N968" i="31" s="1"/>
  <c r="P968" i="31" s="1"/>
  <c r="F825" i="31"/>
  <c r="K825" i="31"/>
  <c r="M825" i="31" s="1"/>
  <c r="O825" i="31" s="1"/>
  <c r="L825" i="31"/>
  <c r="N825" i="31" s="1"/>
  <c r="P825" i="31" s="1"/>
  <c r="F921" i="31"/>
  <c r="L921" i="31"/>
  <c r="N921" i="31" s="1"/>
  <c r="P921" i="31" s="1"/>
  <c r="K921" i="31"/>
  <c r="M921" i="31" s="1"/>
  <c r="O921" i="31" s="1"/>
  <c r="K1017" i="31"/>
  <c r="M1017" i="31" s="1"/>
  <c r="O1017" i="31" s="1"/>
  <c r="L1017" i="31"/>
  <c r="N1017" i="31" s="1"/>
  <c r="P1017" i="31" s="1"/>
  <c r="F1017" i="31"/>
  <c r="K738" i="31"/>
  <c r="M738" i="31" s="1"/>
  <c r="F738" i="31"/>
  <c r="L738" i="31"/>
  <c r="N738" i="31" s="1"/>
  <c r="F834" i="31"/>
  <c r="L834" i="31"/>
  <c r="N834" i="31" s="1"/>
  <c r="P834" i="31" s="1"/>
  <c r="K834" i="31"/>
  <c r="M834" i="31" s="1"/>
  <c r="O834" i="31" s="1"/>
  <c r="F930" i="31"/>
  <c r="L930" i="31"/>
  <c r="N930" i="31" s="1"/>
  <c r="P930" i="31" s="1"/>
  <c r="K930" i="31"/>
  <c r="M930" i="31" s="1"/>
  <c r="O930" i="31" s="1"/>
  <c r="K1026" i="31"/>
  <c r="M1026" i="31" s="1"/>
  <c r="O1026" i="31" s="1"/>
  <c r="L1026" i="31"/>
  <c r="N1026" i="31" s="1"/>
  <c r="P1026" i="31" s="1"/>
  <c r="F1026" i="31"/>
  <c r="F517" i="31"/>
  <c r="L517" i="31"/>
  <c r="N517" i="31" s="1"/>
  <c r="P517" i="31" s="1"/>
  <c r="K517" i="31"/>
  <c r="M517" i="31" s="1"/>
  <c r="O517" i="31" s="1"/>
  <c r="K803" i="31"/>
  <c r="M803" i="31" s="1"/>
  <c r="O803" i="31" s="1"/>
  <c r="F803" i="31"/>
  <c r="L803" i="31"/>
  <c r="N803" i="31" s="1"/>
  <c r="P803" i="31" s="1"/>
  <c r="K899" i="31"/>
  <c r="M899" i="31" s="1"/>
  <c r="O899" i="31" s="1"/>
  <c r="F899" i="31"/>
  <c r="L899" i="31"/>
  <c r="N899" i="31" s="1"/>
  <c r="P899" i="31" s="1"/>
  <c r="L995" i="31"/>
  <c r="N995" i="31" s="1"/>
  <c r="P995" i="31" s="1"/>
  <c r="F995" i="31"/>
  <c r="K995" i="31"/>
  <c r="M995" i="31" s="1"/>
  <c r="O995" i="31" s="1"/>
  <c r="L1092" i="31"/>
  <c r="N1092" i="31" s="1"/>
  <c r="P1092" i="31" s="1"/>
  <c r="K1092" i="31"/>
  <c r="M1092" i="31" s="1"/>
  <c r="O1092" i="31" s="1"/>
  <c r="F1092" i="31"/>
  <c r="F772" i="31"/>
  <c r="K772" i="31"/>
  <c r="M772" i="31" s="1"/>
  <c r="O772" i="31" s="1"/>
  <c r="L772" i="31"/>
  <c r="N772" i="31" s="1"/>
  <c r="P772" i="31" s="1"/>
  <c r="L868" i="31"/>
  <c r="N868" i="31" s="1"/>
  <c r="P868" i="31" s="1"/>
  <c r="K868" i="31"/>
  <c r="M868" i="31" s="1"/>
  <c r="O868" i="31" s="1"/>
  <c r="F868" i="31"/>
  <c r="L964" i="31"/>
  <c r="N964" i="31" s="1"/>
  <c r="P964" i="31" s="1"/>
  <c r="K964" i="31"/>
  <c r="M964" i="31" s="1"/>
  <c r="O964" i="31" s="1"/>
  <c r="F1061" i="31"/>
  <c r="K1061" i="31"/>
  <c r="M1061" i="31" s="1"/>
  <c r="O1061" i="31" s="1"/>
  <c r="L1061" i="31"/>
  <c r="N1061" i="31" s="1"/>
  <c r="P1061" i="31" s="1"/>
  <c r="L789" i="31"/>
  <c r="N789" i="31" s="1"/>
  <c r="P789" i="31" s="1"/>
  <c r="K789" i="31"/>
  <c r="M789" i="31" s="1"/>
  <c r="O789" i="31" s="1"/>
  <c r="F789" i="31"/>
  <c r="L885" i="31"/>
  <c r="N885" i="31" s="1"/>
  <c r="P885" i="31" s="1"/>
  <c r="F885" i="31"/>
  <c r="K885" i="31"/>
  <c r="M885" i="31" s="1"/>
  <c r="O885" i="31" s="1"/>
  <c r="L981" i="31"/>
  <c r="N981" i="31" s="1"/>
  <c r="P981" i="31" s="1"/>
  <c r="K981" i="31"/>
  <c r="M981" i="31" s="1"/>
  <c r="O981" i="31" s="1"/>
  <c r="F981" i="31"/>
  <c r="L1078" i="31"/>
  <c r="N1078" i="31" s="1"/>
  <c r="P1078" i="31" s="1"/>
  <c r="K1078" i="31"/>
  <c r="M1078" i="31" s="1"/>
  <c r="O1078" i="31" s="1"/>
  <c r="F1078" i="31"/>
  <c r="F806" i="31"/>
  <c r="L806" i="31"/>
  <c r="N806" i="31" s="1"/>
  <c r="P806" i="31" s="1"/>
  <c r="K806" i="31"/>
  <c r="M806" i="31" s="1"/>
  <c r="O806" i="31" s="1"/>
  <c r="L902" i="31"/>
  <c r="N902" i="31" s="1"/>
  <c r="P902" i="31" s="1"/>
  <c r="K902" i="31"/>
  <c r="M902" i="31" s="1"/>
  <c r="O902" i="31" s="1"/>
  <c r="F902" i="31"/>
  <c r="L998" i="31"/>
  <c r="N998" i="31" s="1"/>
  <c r="P998" i="31" s="1"/>
  <c r="F998" i="31"/>
  <c r="K998" i="31"/>
  <c r="M998" i="31" s="1"/>
  <c r="O998" i="31" s="1"/>
  <c r="F1095" i="31"/>
  <c r="L1095" i="31"/>
  <c r="N1095" i="31" s="1"/>
  <c r="P1095" i="31" s="1"/>
  <c r="K1095" i="31"/>
  <c r="M1095" i="31" s="1"/>
  <c r="O1095" i="31" s="1"/>
  <c r="F831" i="31"/>
  <c r="K831" i="31"/>
  <c r="M831" i="31" s="1"/>
  <c r="O831" i="31" s="1"/>
  <c r="L831" i="31"/>
  <c r="N831" i="31" s="1"/>
  <c r="P831" i="31" s="1"/>
  <c r="F927" i="31"/>
  <c r="K927" i="31"/>
  <c r="M927" i="31" s="1"/>
  <c r="O927" i="31" s="1"/>
  <c r="L927" i="31"/>
  <c r="N927" i="31" s="1"/>
  <c r="P927" i="31" s="1"/>
  <c r="F1023" i="31"/>
  <c r="K1023" i="31"/>
  <c r="M1023" i="31" s="1"/>
  <c r="O1023" i="31" s="1"/>
  <c r="L1023" i="31"/>
  <c r="N1023" i="31" s="1"/>
  <c r="P1023" i="31" s="1"/>
  <c r="K928" i="31"/>
  <c r="M928" i="31" s="1"/>
  <c r="O928" i="31" s="1"/>
  <c r="F928" i="31"/>
  <c r="L928" i="31"/>
  <c r="N928" i="31" s="1"/>
  <c r="P928" i="31" s="1"/>
  <c r="F944" i="31"/>
  <c r="L944" i="31"/>
  <c r="N944" i="31" s="1"/>
  <c r="P944" i="31" s="1"/>
  <c r="K944" i="31"/>
  <c r="M944" i="31" s="1"/>
  <c r="O944" i="31" s="1"/>
  <c r="K960" i="31"/>
  <c r="M960" i="31" s="1"/>
  <c r="O960" i="31" s="1"/>
  <c r="F960" i="31"/>
  <c r="L960" i="31"/>
  <c r="N960" i="31" s="1"/>
  <c r="P960" i="31" s="1"/>
  <c r="K976" i="31"/>
  <c r="M976" i="31" s="1"/>
  <c r="O976" i="31" s="1"/>
  <c r="L976" i="31"/>
  <c r="N976" i="31" s="1"/>
  <c r="P976" i="31" s="1"/>
  <c r="F976" i="31"/>
  <c r="F874" i="31"/>
  <c r="L874" i="31"/>
  <c r="N874" i="31" s="1"/>
  <c r="P874" i="31" s="1"/>
  <c r="K874" i="31"/>
  <c r="M874" i="31" s="1"/>
  <c r="O874" i="31" s="1"/>
  <c r="L829" i="31"/>
  <c r="N829" i="31" s="1"/>
  <c r="P829" i="31" s="1"/>
  <c r="F829" i="31"/>
  <c r="K829" i="31"/>
  <c r="M829" i="31" s="1"/>
  <c r="O829" i="31" s="1"/>
  <c r="L984" i="31"/>
  <c r="N984" i="31" s="1"/>
  <c r="P984" i="31" s="1"/>
  <c r="F984" i="31"/>
  <c r="K984" i="31"/>
  <c r="M984" i="31" s="1"/>
  <c r="O984" i="31" s="1"/>
  <c r="K777" i="31"/>
  <c r="M777" i="31" s="1"/>
  <c r="O777" i="31" s="1"/>
  <c r="F777" i="31"/>
  <c r="L777" i="31"/>
  <c r="N777" i="31" s="1"/>
  <c r="P777" i="31" s="1"/>
  <c r="K851" i="31"/>
  <c r="M851" i="31" s="1"/>
  <c r="O851" i="31" s="1"/>
  <c r="L851" i="31"/>
  <c r="N851" i="31" s="1"/>
  <c r="P851" i="31" s="1"/>
  <c r="F851" i="31"/>
  <c r="L933" i="31"/>
  <c r="N933" i="31" s="1"/>
  <c r="P933" i="31" s="1"/>
  <c r="K933" i="31"/>
  <c r="M933" i="31" s="1"/>
  <c r="O933" i="31" s="1"/>
  <c r="F933" i="31"/>
  <c r="L879" i="31"/>
  <c r="N879" i="31" s="1"/>
  <c r="P879" i="31" s="1"/>
  <c r="F879" i="31"/>
  <c r="K879" i="31"/>
  <c r="M879" i="31" s="1"/>
  <c r="O879" i="31" s="1"/>
  <c r="K833" i="31"/>
  <c r="M833" i="31" s="1"/>
  <c r="O833" i="31" s="1"/>
  <c r="L833" i="31"/>
  <c r="N833" i="31" s="1"/>
  <c r="P833" i="31" s="1"/>
  <c r="F833" i="31"/>
  <c r="K929" i="31"/>
  <c r="M929" i="31" s="1"/>
  <c r="O929" i="31" s="1"/>
  <c r="L929" i="31"/>
  <c r="N929" i="31" s="1"/>
  <c r="P929" i="31" s="1"/>
  <c r="F929" i="31"/>
  <c r="K1025" i="31"/>
  <c r="M1025" i="31" s="1"/>
  <c r="O1025" i="31" s="1"/>
  <c r="F1025" i="31"/>
  <c r="L1025" i="31"/>
  <c r="N1025" i="31" s="1"/>
  <c r="P1025" i="31" s="1"/>
  <c r="L746" i="31"/>
  <c r="N746" i="31" s="1"/>
  <c r="P746" i="31" s="1"/>
  <c r="K746" i="31"/>
  <c r="M746" i="31" s="1"/>
  <c r="O746" i="31" s="1"/>
  <c r="F746" i="31"/>
  <c r="L842" i="31"/>
  <c r="N842" i="31" s="1"/>
  <c r="P842" i="31" s="1"/>
  <c r="F842" i="31"/>
  <c r="K842" i="31"/>
  <c r="M842" i="31" s="1"/>
  <c r="O842" i="31" s="1"/>
  <c r="L938" i="31"/>
  <c r="N938" i="31" s="1"/>
  <c r="P938" i="31" s="1"/>
  <c r="F938" i="31"/>
  <c r="K938" i="31"/>
  <c r="M938" i="31" s="1"/>
  <c r="O938" i="31" s="1"/>
  <c r="K1034" i="31"/>
  <c r="M1034" i="31" s="1"/>
  <c r="O1034" i="31" s="1"/>
  <c r="L1034" i="31"/>
  <c r="N1034" i="31" s="1"/>
  <c r="P1034" i="31" s="1"/>
  <c r="F1034" i="31"/>
  <c r="K811" i="31"/>
  <c r="M811" i="31" s="1"/>
  <c r="O811" i="31" s="1"/>
  <c r="F811" i="31"/>
  <c r="L811" i="31"/>
  <c r="N811" i="31" s="1"/>
  <c r="P811" i="31" s="1"/>
  <c r="K907" i="31"/>
  <c r="M907" i="31" s="1"/>
  <c r="O907" i="31" s="1"/>
  <c r="F907" i="31"/>
  <c r="L907" i="31"/>
  <c r="N907" i="31" s="1"/>
  <c r="P907" i="31" s="1"/>
  <c r="F1003" i="31"/>
  <c r="K1003" i="31"/>
  <c r="M1003" i="31" s="1"/>
  <c r="O1003" i="31" s="1"/>
  <c r="L1003" i="31"/>
  <c r="N1003" i="31" s="1"/>
  <c r="P1003" i="31" s="1"/>
  <c r="F1100" i="31"/>
  <c r="L1100" i="31"/>
  <c r="N1100" i="31" s="1"/>
  <c r="P1100" i="31" s="1"/>
  <c r="K1100" i="31"/>
  <c r="M1100" i="31" s="1"/>
  <c r="O1100" i="31" s="1"/>
  <c r="L780" i="31"/>
  <c r="N780" i="31" s="1"/>
  <c r="P780" i="31" s="1"/>
  <c r="K780" i="31"/>
  <c r="M780" i="31" s="1"/>
  <c r="O780" i="31" s="1"/>
  <c r="F780" i="31"/>
  <c r="L876" i="31"/>
  <c r="N876" i="31" s="1"/>
  <c r="P876" i="31" s="1"/>
  <c r="K876" i="31"/>
  <c r="M876" i="31" s="1"/>
  <c r="O876" i="31" s="1"/>
  <c r="F876" i="31"/>
  <c r="K972" i="31"/>
  <c r="M972" i="31" s="1"/>
  <c r="O972" i="31" s="1"/>
  <c r="F972" i="31"/>
  <c r="L972" i="31"/>
  <c r="N972" i="31" s="1"/>
  <c r="P972" i="31" s="1"/>
  <c r="L1069" i="31"/>
  <c r="N1069" i="31" s="1"/>
  <c r="P1069" i="31" s="1"/>
  <c r="F1069" i="31"/>
  <c r="K1069" i="31"/>
  <c r="M1069" i="31" s="1"/>
  <c r="O1069" i="31" s="1"/>
  <c r="L797" i="31"/>
  <c r="N797" i="31" s="1"/>
  <c r="P797" i="31" s="1"/>
  <c r="F797" i="31"/>
  <c r="K797" i="31"/>
  <c r="M797" i="31" s="1"/>
  <c r="O797" i="31" s="1"/>
  <c r="L893" i="31"/>
  <c r="N893" i="31" s="1"/>
  <c r="P893" i="31" s="1"/>
  <c r="F893" i="31"/>
  <c r="K893" i="31"/>
  <c r="M893" i="31" s="1"/>
  <c r="O893" i="31" s="1"/>
  <c r="K989" i="31"/>
  <c r="M989" i="31" s="1"/>
  <c r="O989" i="31" s="1"/>
  <c r="L989" i="31"/>
  <c r="N989" i="31" s="1"/>
  <c r="P989" i="31" s="1"/>
  <c r="F989" i="31"/>
  <c r="K1086" i="31"/>
  <c r="M1086" i="31" s="1"/>
  <c r="O1086" i="31" s="1"/>
  <c r="F1086" i="31"/>
  <c r="L1086" i="31"/>
  <c r="N1086" i="31" s="1"/>
  <c r="P1086" i="31" s="1"/>
  <c r="L814" i="31"/>
  <c r="N814" i="31" s="1"/>
  <c r="P814" i="31" s="1"/>
  <c r="F814" i="31"/>
  <c r="K814" i="31"/>
  <c r="M814" i="31" s="1"/>
  <c r="O814" i="31" s="1"/>
  <c r="F910" i="31"/>
  <c r="L910" i="31"/>
  <c r="N910" i="31" s="1"/>
  <c r="P910" i="31" s="1"/>
  <c r="K910" i="31"/>
  <c r="M910" i="31" s="1"/>
  <c r="O910" i="31" s="1"/>
  <c r="L1006" i="31"/>
  <c r="N1006" i="31" s="1"/>
  <c r="P1006" i="31" s="1"/>
  <c r="K1006" i="31"/>
  <c r="M1006" i="31" s="1"/>
  <c r="O1006" i="31" s="1"/>
  <c r="F1006" i="31"/>
  <c r="L743" i="31"/>
  <c r="N743" i="31" s="1"/>
  <c r="P743" i="31" s="1"/>
  <c r="F743" i="31"/>
  <c r="K743" i="31"/>
  <c r="M743" i="31" s="1"/>
  <c r="O743" i="31" s="1"/>
  <c r="L839" i="31"/>
  <c r="N839" i="31" s="1"/>
  <c r="P839" i="31" s="1"/>
  <c r="F839" i="31"/>
  <c r="K839" i="31"/>
  <c r="M839" i="31" s="1"/>
  <c r="O839" i="31" s="1"/>
  <c r="F935" i="31"/>
  <c r="K935" i="31"/>
  <c r="M935" i="31" s="1"/>
  <c r="O935" i="31" s="1"/>
  <c r="L935" i="31"/>
  <c r="N935" i="31" s="1"/>
  <c r="P935" i="31" s="1"/>
  <c r="K1031" i="31"/>
  <c r="M1031" i="31" s="1"/>
  <c r="O1031" i="31" s="1"/>
  <c r="L1031" i="31"/>
  <c r="N1031" i="31" s="1"/>
  <c r="P1031" i="31" s="1"/>
  <c r="F1031" i="31"/>
  <c r="K992" i="31"/>
  <c r="M992" i="31" s="1"/>
  <c r="O992" i="31" s="1"/>
  <c r="L992" i="31"/>
  <c r="N992" i="31" s="1"/>
  <c r="P992" i="31" s="1"/>
  <c r="F1008" i="31"/>
  <c r="K1008" i="31"/>
  <c r="M1008" i="31" s="1"/>
  <c r="O1008" i="31" s="1"/>
  <c r="L1008" i="31"/>
  <c r="N1008" i="31" s="1"/>
  <c r="P1008" i="31" s="1"/>
  <c r="L1024" i="31"/>
  <c r="N1024" i="31" s="1"/>
  <c r="P1024" i="31" s="1"/>
  <c r="K1024" i="31"/>
  <c r="M1024" i="31" s="1"/>
  <c r="O1024" i="31" s="1"/>
  <c r="F1024" i="31"/>
  <c r="F1041" i="31"/>
  <c r="L1041" i="31"/>
  <c r="N1041" i="31" s="1"/>
  <c r="P1041" i="31" s="1"/>
  <c r="K1041" i="31"/>
  <c r="M1041" i="31" s="1"/>
  <c r="O1041" i="31" s="1"/>
  <c r="K1067" i="31"/>
  <c r="M1067" i="31" s="1"/>
  <c r="O1067" i="31" s="1"/>
  <c r="F1067" i="31"/>
  <c r="L1067" i="31"/>
  <c r="N1067" i="31" s="1"/>
  <c r="P1067" i="31" s="1"/>
  <c r="L1004" i="31"/>
  <c r="N1004" i="31" s="1"/>
  <c r="P1004" i="31" s="1"/>
  <c r="K1004" i="31"/>
  <c r="M1004" i="31" s="1"/>
  <c r="O1004" i="31" s="1"/>
  <c r="F775" i="31"/>
  <c r="L775" i="31"/>
  <c r="N775" i="31" s="1"/>
  <c r="P775" i="31" s="1"/>
  <c r="K775" i="31"/>
  <c r="M775" i="31" s="1"/>
  <c r="O775" i="31" s="1"/>
  <c r="L1075" i="31"/>
  <c r="N1075" i="31" s="1"/>
  <c r="P1075" i="31" s="1"/>
  <c r="F1075" i="31"/>
  <c r="K1075" i="31"/>
  <c r="M1075" i="31" s="1"/>
  <c r="O1075" i="31" s="1"/>
  <c r="L837" i="31"/>
  <c r="N837" i="31" s="1"/>
  <c r="P837" i="31" s="1"/>
  <c r="K837" i="31"/>
  <c r="M837" i="31" s="1"/>
  <c r="O837" i="31" s="1"/>
  <c r="F837" i="31"/>
  <c r="F1072" i="31"/>
  <c r="L1072" i="31"/>
  <c r="N1072" i="31" s="1"/>
  <c r="P1072" i="31" s="1"/>
  <c r="K1072" i="31"/>
  <c r="M1072" i="31" s="1"/>
  <c r="O1072" i="31" s="1"/>
  <c r="F745" i="31"/>
  <c r="K745" i="31"/>
  <c r="M745" i="31" s="1"/>
  <c r="O745" i="31" s="1"/>
  <c r="L745" i="31"/>
  <c r="N745" i="31" s="1"/>
  <c r="P745" i="31" s="1"/>
  <c r="F841" i="31"/>
  <c r="K841" i="31"/>
  <c r="M841" i="31" s="1"/>
  <c r="O841" i="31" s="1"/>
  <c r="L841" i="31"/>
  <c r="N841" i="31" s="1"/>
  <c r="P841" i="31" s="1"/>
  <c r="K937" i="31"/>
  <c r="M937" i="31" s="1"/>
  <c r="O937" i="31" s="1"/>
  <c r="L937" i="31"/>
  <c r="N937" i="31" s="1"/>
  <c r="P937" i="31" s="1"/>
  <c r="F937" i="31"/>
  <c r="K1033" i="31"/>
  <c r="M1033" i="31" s="1"/>
  <c r="O1033" i="31" s="1"/>
  <c r="F1033" i="31"/>
  <c r="L1033" i="31"/>
  <c r="N1033" i="31" s="1"/>
  <c r="P1033" i="31" s="1"/>
  <c r="K754" i="31"/>
  <c r="M754" i="31" s="1"/>
  <c r="O754" i="31" s="1"/>
  <c r="L754" i="31"/>
  <c r="N754" i="31" s="1"/>
  <c r="P754" i="31" s="1"/>
  <c r="F754" i="31"/>
  <c r="L850" i="31"/>
  <c r="N850" i="31" s="1"/>
  <c r="P850" i="31" s="1"/>
  <c r="K850" i="31"/>
  <c r="M850" i="31" s="1"/>
  <c r="O850" i="31" s="1"/>
  <c r="F850" i="31"/>
  <c r="K946" i="31"/>
  <c r="M946" i="31" s="1"/>
  <c r="O946" i="31" s="1"/>
  <c r="L946" i="31"/>
  <c r="N946" i="31" s="1"/>
  <c r="P946" i="31" s="1"/>
  <c r="F946" i="31"/>
  <c r="L1043" i="31"/>
  <c r="N1043" i="31" s="1"/>
  <c r="P1043" i="31" s="1"/>
  <c r="F1043" i="31"/>
  <c r="K1043" i="31"/>
  <c r="M1043" i="31" s="1"/>
  <c r="O1043" i="31" s="1"/>
  <c r="L645" i="31"/>
  <c r="N645" i="31" s="1"/>
  <c r="P645" i="31" s="1"/>
  <c r="F645" i="31"/>
  <c r="K645" i="31"/>
  <c r="M645" i="31" s="1"/>
  <c r="O645" i="31" s="1"/>
  <c r="K819" i="31"/>
  <c r="M819" i="31" s="1"/>
  <c r="O819" i="31" s="1"/>
  <c r="F819" i="31"/>
  <c r="L819" i="31"/>
  <c r="N819" i="31" s="1"/>
  <c r="P819" i="31" s="1"/>
  <c r="K915" i="31"/>
  <c r="M915" i="31" s="1"/>
  <c r="O915" i="31" s="1"/>
  <c r="L915" i="31"/>
  <c r="N915" i="31" s="1"/>
  <c r="P915" i="31" s="1"/>
  <c r="F915" i="31"/>
  <c r="L1011" i="31"/>
  <c r="N1011" i="31" s="1"/>
  <c r="P1011" i="31" s="1"/>
  <c r="F1011" i="31"/>
  <c r="K1011" i="31"/>
  <c r="M1011" i="31" s="1"/>
  <c r="O1011" i="31" s="1"/>
  <c r="K405" i="31"/>
  <c r="M405" i="31" s="1"/>
  <c r="O405" i="31" s="1"/>
  <c r="F405" i="31"/>
  <c r="L405" i="31"/>
  <c r="N405" i="31" s="1"/>
  <c r="P405" i="31" s="1"/>
  <c r="K788" i="31"/>
  <c r="M788" i="31" s="1"/>
  <c r="O788" i="31" s="1"/>
  <c r="F788" i="31"/>
  <c r="L788" i="31"/>
  <c r="N788" i="31" s="1"/>
  <c r="P788" i="31" s="1"/>
  <c r="F884" i="31"/>
  <c r="K884" i="31"/>
  <c r="M884" i="31" s="1"/>
  <c r="O884" i="31" s="1"/>
  <c r="L884" i="31"/>
  <c r="N884" i="31" s="1"/>
  <c r="P884" i="31" s="1"/>
  <c r="K980" i="31"/>
  <c r="M980" i="31" s="1"/>
  <c r="O980" i="31" s="1"/>
  <c r="L980" i="31"/>
  <c r="N980" i="31" s="1"/>
  <c r="P980" i="31" s="1"/>
  <c r="F980" i="31"/>
  <c r="L1077" i="31"/>
  <c r="N1077" i="31" s="1"/>
  <c r="P1077" i="31" s="1"/>
  <c r="K1077" i="31"/>
  <c r="M1077" i="31" s="1"/>
  <c r="O1077" i="31" s="1"/>
  <c r="F1077" i="31"/>
  <c r="L805" i="31"/>
  <c r="N805" i="31" s="1"/>
  <c r="P805" i="31" s="1"/>
  <c r="F805" i="31"/>
  <c r="K805" i="31"/>
  <c r="M805" i="31" s="1"/>
  <c r="O805" i="31" s="1"/>
  <c r="L901" i="31"/>
  <c r="N901" i="31" s="1"/>
  <c r="P901" i="31" s="1"/>
  <c r="F901" i="31"/>
  <c r="K901" i="31"/>
  <c r="M901" i="31" s="1"/>
  <c r="O901" i="31" s="1"/>
  <c r="L997" i="31"/>
  <c r="N997" i="31" s="1"/>
  <c r="P997" i="31" s="1"/>
  <c r="K997" i="31"/>
  <c r="M997" i="31" s="1"/>
  <c r="O997" i="31" s="1"/>
  <c r="F997" i="31"/>
  <c r="K1094" i="31"/>
  <c r="M1094" i="31" s="1"/>
  <c r="O1094" i="31" s="1"/>
  <c r="L1094" i="31"/>
  <c r="N1094" i="31" s="1"/>
  <c r="P1094" i="31" s="1"/>
  <c r="F1094" i="31"/>
  <c r="L822" i="31"/>
  <c r="N822" i="31" s="1"/>
  <c r="P822" i="31" s="1"/>
  <c r="K822" i="31"/>
  <c r="M822" i="31" s="1"/>
  <c r="O822" i="31" s="1"/>
  <c r="F822" i="31"/>
  <c r="L918" i="31"/>
  <c r="N918" i="31" s="1"/>
  <c r="P918" i="31" s="1"/>
  <c r="F918" i="31"/>
  <c r="K918" i="31"/>
  <c r="M918" i="31" s="1"/>
  <c r="O918" i="31" s="1"/>
  <c r="K1014" i="31"/>
  <c r="M1014" i="31" s="1"/>
  <c r="O1014" i="31" s="1"/>
  <c r="L1014" i="31"/>
  <c r="N1014" i="31" s="1"/>
  <c r="P1014" i="31" s="1"/>
  <c r="F1014" i="31"/>
  <c r="L751" i="31"/>
  <c r="N751" i="31" s="1"/>
  <c r="P751" i="31" s="1"/>
  <c r="K751" i="31"/>
  <c r="M751" i="31" s="1"/>
  <c r="O751" i="31" s="1"/>
  <c r="F751" i="31"/>
  <c r="L847" i="31"/>
  <c r="N847" i="31" s="1"/>
  <c r="P847" i="31" s="1"/>
  <c r="F847" i="31"/>
  <c r="K847" i="31"/>
  <c r="M847" i="31" s="1"/>
  <c r="O847" i="31" s="1"/>
  <c r="K943" i="31"/>
  <c r="M943" i="31" s="1"/>
  <c r="O943" i="31" s="1"/>
  <c r="L943" i="31"/>
  <c r="N943" i="31" s="1"/>
  <c r="P943" i="31" s="1"/>
  <c r="F943" i="31"/>
  <c r="F1040" i="31"/>
  <c r="L1040" i="31"/>
  <c r="N1040" i="31" s="1"/>
  <c r="P1040" i="31" s="1"/>
  <c r="K1040" i="31"/>
  <c r="M1040" i="31" s="1"/>
  <c r="O1040" i="31" s="1"/>
  <c r="K1057" i="31"/>
  <c r="M1057" i="31" s="1"/>
  <c r="O1057" i="31" s="1"/>
  <c r="F1057" i="31"/>
  <c r="L1057" i="31"/>
  <c r="N1057" i="31" s="1"/>
  <c r="P1057" i="31" s="1"/>
  <c r="K1073" i="31"/>
  <c r="M1073" i="31" s="1"/>
  <c r="O1073" i="31" s="1"/>
  <c r="F1073" i="31"/>
  <c r="L1073" i="31"/>
  <c r="N1073" i="31" s="1"/>
  <c r="P1073" i="31" s="1"/>
  <c r="K1089" i="31"/>
  <c r="M1089" i="31" s="1"/>
  <c r="O1089" i="31" s="1"/>
  <c r="F1089" i="31"/>
  <c r="L1089" i="31"/>
  <c r="N1089" i="31" s="1"/>
  <c r="P1089" i="31" s="1"/>
  <c r="K792" i="31"/>
  <c r="M792" i="31" s="1"/>
  <c r="O792" i="31" s="1"/>
  <c r="F792" i="31"/>
  <c r="L792" i="31"/>
  <c r="N792" i="31" s="1"/>
  <c r="P792" i="31" s="1"/>
  <c r="F992" i="31"/>
  <c r="F908" i="31"/>
  <c r="K908" i="31"/>
  <c r="M908" i="31" s="1"/>
  <c r="O908" i="31" s="1"/>
  <c r="L908" i="31"/>
  <c r="N908" i="31" s="1"/>
  <c r="P908" i="31" s="1"/>
  <c r="L978" i="31"/>
  <c r="N978" i="31" s="1"/>
  <c r="P978" i="31" s="1"/>
  <c r="K978" i="31"/>
  <c r="M978" i="31" s="1"/>
  <c r="O978" i="31" s="1"/>
  <c r="F978" i="31"/>
  <c r="K916" i="31"/>
  <c r="M916" i="31" s="1"/>
  <c r="O916" i="31" s="1"/>
  <c r="F916" i="31"/>
  <c r="L916" i="31"/>
  <c r="N916" i="31" s="1"/>
  <c r="P916" i="31" s="1"/>
  <c r="L1047" i="31"/>
  <c r="N1047" i="31" s="1"/>
  <c r="P1047" i="31" s="1"/>
  <c r="F1047" i="31"/>
  <c r="K1047" i="31"/>
  <c r="M1047" i="31" s="1"/>
  <c r="O1047" i="31" s="1"/>
  <c r="F753" i="31"/>
  <c r="K753" i="31"/>
  <c r="M753" i="31" s="1"/>
  <c r="O753" i="31" s="1"/>
  <c r="L753" i="31"/>
  <c r="N753" i="31" s="1"/>
  <c r="P753" i="31" s="1"/>
  <c r="K849" i="31"/>
  <c r="M849" i="31" s="1"/>
  <c r="O849" i="31" s="1"/>
  <c r="L849" i="31"/>
  <c r="N849" i="31" s="1"/>
  <c r="P849" i="31" s="1"/>
  <c r="F849" i="31"/>
  <c r="K945" i="31"/>
  <c r="M945" i="31" s="1"/>
  <c r="O945" i="31" s="1"/>
  <c r="L945" i="31"/>
  <c r="N945" i="31" s="1"/>
  <c r="P945" i="31" s="1"/>
  <c r="F945" i="31"/>
  <c r="K1042" i="31"/>
  <c r="M1042" i="31" s="1"/>
  <c r="O1042" i="31" s="1"/>
  <c r="F1042" i="31"/>
  <c r="L1042" i="31"/>
  <c r="N1042" i="31" s="1"/>
  <c r="P1042" i="31" s="1"/>
  <c r="L762" i="31"/>
  <c r="N762" i="31" s="1"/>
  <c r="P762" i="31" s="1"/>
  <c r="F762" i="31"/>
  <c r="K762" i="31"/>
  <c r="M762" i="31" s="1"/>
  <c r="O762" i="31" s="1"/>
  <c r="F858" i="31"/>
  <c r="L858" i="31"/>
  <c r="N858" i="31" s="1"/>
  <c r="P858" i="31" s="1"/>
  <c r="K858" i="31"/>
  <c r="M858" i="31" s="1"/>
  <c r="O858" i="31" s="1"/>
  <c r="K954" i="31"/>
  <c r="M954" i="31" s="1"/>
  <c r="O954" i="31" s="1"/>
  <c r="F954" i="31"/>
  <c r="L954" i="31"/>
  <c r="N954" i="31" s="1"/>
  <c r="P954" i="31" s="1"/>
  <c r="L1051" i="31"/>
  <c r="N1051" i="31" s="1"/>
  <c r="P1051" i="31" s="1"/>
  <c r="F1051" i="31"/>
  <c r="K1051" i="31"/>
  <c r="M1051" i="31" s="1"/>
  <c r="O1051" i="31" s="1"/>
  <c r="K827" i="31"/>
  <c r="M827" i="31" s="1"/>
  <c r="O827" i="31" s="1"/>
  <c r="L827" i="31"/>
  <c r="N827" i="31" s="1"/>
  <c r="P827" i="31" s="1"/>
  <c r="F827" i="31"/>
  <c r="K923" i="31"/>
  <c r="M923" i="31" s="1"/>
  <c r="O923" i="31" s="1"/>
  <c r="L923" i="31"/>
  <c r="N923" i="31" s="1"/>
  <c r="P923" i="31" s="1"/>
  <c r="F923" i="31"/>
  <c r="F1019" i="31"/>
  <c r="K1019" i="31"/>
  <c r="M1019" i="31" s="1"/>
  <c r="O1019" i="31" s="1"/>
  <c r="L1019" i="31"/>
  <c r="N1019" i="31" s="1"/>
  <c r="P1019" i="31" s="1"/>
  <c r="L796" i="31"/>
  <c r="N796" i="31" s="1"/>
  <c r="P796" i="31" s="1"/>
  <c r="K796" i="31"/>
  <c r="M796" i="31" s="1"/>
  <c r="O796" i="31" s="1"/>
  <c r="F796" i="31"/>
  <c r="K892" i="31"/>
  <c r="M892" i="31" s="1"/>
  <c r="O892" i="31" s="1"/>
  <c r="L892" i="31"/>
  <c r="N892" i="31" s="1"/>
  <c r="P892" i="31" s="1"/>
  <c r="F892" i="31"/>
  <c r="L988" i="31"/>
  <c r="N988" i="31" s="1"/>
  <c r="P988" i="31" s="1"/>
  <c r="F988" i="31"/>
  <c r="K988" i="31"/>
  <c r="M988" i="31" s="1"/>
  <c r="O988" i="31" s="1"/>
  <c r="F1085" i="31"/>
  <c r="K1085" i="31"/>
  <c r="M1085" i="31" s="1"/>
  <c r="O1085" i="31" s="1"/>
  <c r="L1085" i="31"/>
  <c r="N1085" i="31" s="1"/>
  <c r="P1085" i="31" s="1"/>
  <c r="L813" i="31"/>
  <c r="N813" i="31" s="1"/>
  <c r="P813" i="31" s="1"/>
  <c r="F813" i="31"/>
  <c r="K813" i="31"/>
  <c r="M813" i="31" s="1"/>
  <c r="O813" i="31" s="1"/>
  <c r="L909" i="31"/>
  <c r="N909" i="31" s="1"/>
  <c r="P909" i="31" s="1"/>
  <c r="F909" i="31"/>
  <c r="K909" i="31"/>
  <c r="M909" i="31" s="1"/>
  <c r="O909" i="31" s="1"/>
  <c r="F1005" i="31"/>
  <c r="L1005" i="31"/>
  <c r="N1005" i="31" s="1"/>
  <c r="P1005" i="31" s="1"/>
  <c r="K1005" i="31"/>
  <c r="M1005" i="31" s="1"/>
  <c r="O1005" i="31" s="1"/>
  <c r="L1102" i="31"/>
  <c r="N1102" i="31" s="1"/>
  <c r="P1102" i="31" s="1"/>
  <c r="F1102" i="31"/>
  <c r="K1102" i="31"/>
  <c r="M1102" i="31" s="1"/>
  <c r="O1102" i="31" s="1"/>
  <c r="K830" i="31"/>
  <c r="M830" i="31" s="1"/>
  <c r="O830" i="31" s="1"/>
  <c r="L830" i="31"/>
  <c r="N830" i="31" s="1"/>
  <c r="P830" i="31" s="1"/>
  <c r="F926" i="31"/>
  <c r="L926" i="31"/>
  <c r="N926" i="31" s="1"/>
  <c r="P926" i="31" s="1"/>
  <c r="K926" i="31"/>
  <c r="M926" i="31" s="1"/>
  <c r="O926" i="31" s="1"/>
  <c r="F1022" i="31"/>
  <c r="K1022" i="31"/>
  <c r="M1022" i="31" s="1"/>
  <c r="O1022" i="31" s="1"/>
  <c r="L1022" i="31"/>
  <c r="N1022" i="31" s="1"/>
  <c r="P1022" i="31" s="1"/>
  <c r="F759" i="31"/>
  <c r="K759" i="31"/>
  <c r="M759" i="31" s="1"/>
  <c r="O759" i="31" s="1"/>
  <c r="L759" i="31"/>
  <c r="N759" i="31" s="1"/>
  <c r="P759" i="31" s="1"/>
  <c r="F855" i="31"/>
  <c r="K855" i="31"/>
  <c r="M855" i="31" s="1"/>
  <c r="O855" i="31" s="1"/>
  <c r="L855" i="31"/>
  <c r="N855" i="31" s="1"/>
  <c r="P855" i="31" s="1"/>
  <c r="K951" i="31"/>
  <c r="M951" i="31" s="1"/>
  <c r="O951" i="31" s="1"/>
  <c r="F951" i="31"/>
  <c r="L951" i="31"/>
  <c r="N951" i="31" s="1"/>
  <c r="P951" i="31" s="1"/>
  <c r="K1048" i="31"/>
  <c r="M1048" i="31" s="1"/>
  <c r="O1048" i="31" s="1"/>
  <c r="F1048" i="31"/>
  <c r="L1048" i="31"/>
  <c r="N1048" i="31" s="1"/>
  <c r="P1048" i="31" s="1"/>
  <c r="L744" i="31"/>
  <c r="N744" i="31" s="1"/>
  <c r="P744" i="31" s="1"/>
  <c r="K744" i="31"/>
  <c r="M744" i="31" s="1"/>
  <c r="O744" i="31" s="1"/>
  <c r="F744" i="31"/>
  <c r="L760" i="31"/>
  <c r="N760" i="31" s="1"/>
  <c r="P760" i="31" s="1"/>
  <c r="K760" i="31"/>
  <c r="M760" i="31" s="1"/>
  <c r="O760" i="31" s="1"/>
  <c r="F760" i="31"/>
  <c r="F776" i="31"/>
  <c r="L776" i="31"/>
  <c r="N776" i="31" s="1"/>
  <c r="P776" i="31" s="1"/>
  <c r="K776" i="31"/>
  <c r="M776" i="31" s="1"/>
  <c r="O776" i="31" s="1"/>
  <c r="L856" i="31"/>
  <c r="N856" i="31" s="1"/>
  <c r="P856" i="31" s="1"/>
  <c r="F856" i="31"/>
  <c r="K856" i="31"/>
  <c r="M856" i="31" s="1"/>
  <c r="O856" i="31" s="1"/>
  <c r="F1004" i="31"/>
  <c r="K761" i="31"/>
  <c r="M761" i="31" s="1"/>
  <c r="O761" i="31" s="1"/>
  <c r="F761" i="31"/>
  <c r="L761" i="31"/>
  <c r="N761" i="31" s="1"/>
  <c r="P761" i="31" s="1"/>
  <c r="F857" i="31"/>
  <c r="K857" i="31"/>
  <c r="M857" i="31" s="1"/>
  <c r="O857" i="31" s="1"/>
  <c r="L857" i="31"/>
  <c r="N857" i="31" s="1"/>
  <c r="P857" i="31" s="1"/>
  <c r="L953" i="31"/>
  <c r="N953" i="31" s="1"/>
  <c r="P953" i="31" s="1"/>
  <c r="F953" i="31"/>
  <c r="K953" i="31"/>
  <c r="M953" i="31" s="1"/>
  <c r="O953" i="31" s="1"/>
  <c r="F1050" i="31"/>
  <c r="K1050" i="31"/>
  <c r="M1050" i="31" s="1"/>
  <c r="O1050" i="31" s="1"/>
  <c r="L1050" i="31"/>
  <c r="N1050" i="31" s="1"/>
  <c r="P1050" i="31" s="1"/>
  <c r="F770" i="31"/>
  <c r="L770" i="31"/>
  <c r="N770" i="31" s="1"/>
  <c r="P770" i="31" s="1"/>
  <c r="K770" i="31"/>
  <c r="M770" i="31" s="1"/>
  <c r="O770" i="31" s="1"/>
  <c r="L866" i="31"/>
  <c r="N866" i="31" s="1"/>
  <c r="P866" i="31" s="1"/>
  <c r="K866" i="31"/>
  <c r="M866" i="31" s="1"/>
  <c r="O866" i="31" s="1"/>
  <c r="F866" i="31"/>
  <c r="K962" i="31"/>
  <c r="M962" i="31" s="1"/>
  <c r="O962" i="31" s="1"/>
  <c r="F962" i="31"/>
  <c r="L962" i="31"/>
  <c r="N962" i="31" s="1"/>
  <c r="P962" i="31" s="1"/>
  <c r="L1059" i="31"/>
  <c r="N1059" i="31" s="1"/>
  <c r="P1059" i="31" s="1"/>
  <c r="F1059" i="31"/>
  <c r="K1059" i="31"/>
  <c r="M1059" i="31" s="1"/>
  <c r="O1059" i="31" s="1"/>
  <c r="L739" i="31"/>
  <c r="N739" i="31" s="1"/>
  <c r="P739" i="31" s="1"/>
  <c r="K739" i="31"/>
  <c r="M739" i="31" s="1"/>
  <c r="O739" i="31" s="1"/>
  <c r="F739" i="31"/>
  <c r="K835" i="31"/>
  <c r="M835" i="31" s="1"/>
  <c r="O835" i="31" s="1"/>
  <c r="L835" i="31"/>
  <c r="N835" i="31" s="1"/>
  <c r="P835" i="31" s="1"/>
  <c r="F835" i="31"/>
  <c r="K931" i="31"/>
  <c r="M931" i="31" s="1"/>
  <c r="O931" i="31" s="1"/>
  <c r="L931" i="31"/>
  <c r="N931" i="31" s="1"/>
  <c r="P931" i="31" s="1"/>
  <c r="F931" i="31"/>
  <c r="L1027" i="31"/>
  <c r="N1027" i="31" s="1"/>
  <c r="P1027" i="31" s="1"/>
  <c r="F1027" i="31"/>
  <c r="K1027" i="31"/>
  <c r="M1027" i="31" s="1"/>
  <c r="O1027" i="31" s="1"/>
  <c r="K533" i="31"/>
  <c r="M533" i="31" s="1"/>
  <c r="O533" i="31" s="1"/>
  <c r="L533" i="31"/>
  <c r="N533" i="31" s="1"/>
  <c r="P533" i="31" s="1"/>
  <c r="F533" i="31"/>
  <c r="K804" i="31"/>
  <c r="M804" i="31" s="1"/>
  <c r="O804" i="31" s="1"/>
  <c r="F804" i="31"/>
  <c r="L804" i="31"/>
  <c r="N804" i="31" s="1"/>
  <c r="P804" i="31" s="1"/>
  <c r="L900" i="31"/>
  <c r="N900" i="31" s="1"/>
  <c r="P900" i="31" s="1"/>
  <c r="K900" i="31"/>
  <c r="M900" i="31" s="1"/>
  <c r="O900" i="31" s="1"/>
  <c r="F900" i="31"/>
  <c r="F996" i="31"/>
  <c r="L996" i="31"/>
  <c r="N996" i="31" s="1"/>
  <c r="P996" i="31" s="1"/>
  <c r="K996" i="31"/>
  <c r="M996" i="31" s="1"/>
  <c r="O996" i="31" s="1"/>
  <c r="F1093" i="31"/>
  <c r="K1093" i="31"/>
  <c r="M1093" i="31" s="1"/>
  <c r="O1093" i="31" s="1"/>
  <c r="L1093" i="31"/>
  <c r="N1093" i="31" s="1"/>
  <c r="P1093" i="31" s="1"/>
  <c r="L821" i="31"/>
  <c r="N821" i="31" s="1"/>
  <c r="P821" i="31" s="1"/>
  <c r="K821" i="31"/>
  <c r="M821" i="31" s="1"/>
  <c r="O821" i="31" s="1"/>
  <c r="F821" i="31"/>
  <c r="L917" i="31"/>
  <c r="N917" i="31" s="1"/>
  <c r="P917" i="31" s="1"/>
  <c r="F917" i="31"/>
  <c r="K917" i="31"/>
  <c r="M917" i="31" s="1"/>
  <c r="O917" i="31" s="1"/>
  <c r="L1013" i="31"/>
  <c r="N1013" i="31" s="1"/>
  <c r="P1013" i="31" s="1"/>
  <c r="F1013" i="31"/>
  <c r="K1013" i="31"/>
  <c r="M1013" i="31" s="1"/>
  <c r="O1013" i="31" s="1"/>
  <c r="L742" i="31"/>
  <c r="N742" i="31" s="1"/>
  <c r="P742" i="31" s="1"/>
  <c r="F742" i="31"/>
  <c r="K742" i="31"/>
  <c r="M742" i="31" s="1"/>
  <c r="O742" i="31" s="1"/>
  <c r="K838" i="31"/>
  <c r="M838" i="31" s="1"/>
  <c r="O838" i="31" s="1"/>
  <c r="L838" i="31"/>
  <c r="N838" i="31" s="1"/>
  <c r="P838" i="31" s="1"/>
  <c r="F838" i="31"/>
  <c r="F934" i="31"/>
  <c r="L934" i="31"/>
  <c r="N934" i="31" s="1"/>
  <c r="P934" i="31" s="1"/>
  <c r="K934" i="31"/>
  <c r="M934" i="31" s="1"/>
  <c r="O934" i="31" s="1"/>
  <c r="L1030" i="31"/>
  <c r="N1030" i="31" s="1"/>
  <c r="P1030" i="31" s="1"/>
  <c r="K1030" i="31"/>
  <c r="M1030" i="31" s="1"/>
  <c r="O1030" i="31" s="1"/>
  <c r="F1030" i="31"/>
  <c r="F767" i="31"/>
  <c r="K767" i="31"/>
  <c r="M767" i="31" s="1"/>
  <c r="O767" i="31" s="1"/>
  <c r="L767" i="31"/>
  <c r="N767" i="31" s="1"/>
  <c r="P767" i="31" s="1"/>
  <c r="F863" i="31"/>
  <c r="L863" i="31"/>
  <c r="N863" i="31" s="1"/>
  <c r="P863" i="31" s="1"/>
  <c r="K863" i="31"/>
  <c r="M863" i="31" s="1"/>
  <c r="O863" i="31" s="1"/>
  <c r="L959" i="31"/>
  <c r="N959" i="31" s="1"/>
  <c r="P959" i="31" s="1"/>
  <c r="F959" i="31"/>
  <c r="K959" i="31"/>
  <c r="M959" i="31" s="1"/>
  <c r="O959" i="31" s="1"/>
  <c r="F1056" i="31"/>
  <c r="K1056" i="31"/>
  <c r="M1056" i="31" s="1"/>
  <c r="O1056" i="31" s="1"/>
  <c r="L1056" i="31"/>
  <c r="N1056" i="31" s="1"/>
  <c r="P1056" i="31" s="1"/>
  <c r="F808" i="31"/>
  <c r="L808" i="31"/>
  <c r="N808" i="31" s="1"/>
  <c r="P808" i="31" s="1"/>
  <c r="K808" i="31"/>
  <c r="M808" i="31" s="1"/>
  <c r="O808" i="31" s="1"/>
  <c r="F824" i="31"/>
  <c r="K824" i="31"/>
  <c r="M824" i="31" s="1"/>
  <c r="O824" i="31" s="1"/>
  <c r="L824" i="31"/>
  <c r="N824" i="31" s="1"/>
  <c r="P824" i="31" s="1"/>
  <c r="L840" i="31"/>
  <c r="N840" i="31" s="1"/>
  <c r="P840" i="31" s="1"/>
  <c r="K840" i="31"/>
  <c r="M840" i="31" s="1"/>
  <c r="O840" i="31" s="1"/>
  <c r="F840" i="31"/>
  <c r="K920" i="31"/>
  <c r="M920" i="31" s="1"/>
  <c r="O920" i="31" s="1"/>
  <c r="L920" i="31"/>
  <c r="N920" i="31" s="1"/>
  <c r="P920" i="31" s="1"/>
  <c r="F920" i="31"/>
  <c r="F964" i="31"/>
  <c r="K970" i="31"/>
  <c r="M970" i="31" s="1"/>
  <c r="O970" i="31" s="1"/>
  <c r="F970" i="31"/>
  <c r="L970" i="31"/>
  <c r="N970" i="31" s="1"/>
  <c r="P970" i="31" s="1"/>
  <c r="F1101" i="31"/>
  <c r="K1101" i="31"/>
  <c r="M1101" i="31" s="1"/>
  <c r="O1101" i="31" s="1"/>
  <c r="L1101" i="31"/>
  <c r="N1101" i="31" s="1"/>
  <c r="P1101" i="31" s="1"/>
  <c r="K967" i="31"/>
  <c r="M967" i="31" s="1"/>
  <c r="O967" i="31" s="1"/>
  <c r="L967" i="31"/>
  <c r="N967" i="31" s="1"/>
  <c r="P967" i="31" s="1"/>
  <c r="F967" i="31"/>
  <c r="K747" i="31"/>
  <c r="M747" i="31" s="1"/>
  <c r="O747" i="31" s="1"/>
  <c r="F747" i="31"/>
  <c r="L747" i="31"/>
  <c r="N747" i="31" s="1"/>
  <c r="P747" i="31" s="1"/>
  <c r="L1021" i="31"/>
  <c r="N1021" i="31" s="1"/>
  <c r="P1021" i="31" s="1"/>
  <c r="K1021" i="31"/>
  <c r="M1021" i="31" s="1"/>
  <c r="O1021" i="31" s="1"/>
  <c r="F1021" i="31"/>
  <c r="F871" i="31"/>
  <c r="L871" i="31"/>
  <c r="N871" i="31" s="1"/>
  <c r="P871" i="31" s="1"/>
  <c r="K871" i="31"/>
  <c r="M871" i="31" s="1"/>
  <c r="O871" i="31" s="1"/>
  <c r="K969" i="31"/>
  <c r="M969" i="31" s="1"/>
  <c r="O969" i="31" s="1"/>
  <c r="F969" i="31"/>
  <c r="L969" i="31"/>
  <c r="N969" i="31" s="1"/>
  <c r="P969" i="31" s="1"/>
  <c r="L1044" i="31"/>
  <c r="N1044" i="31" s="1"/>
  <c r="P1044" i="31" s="1"/>
  <c r="K1044" i="31"/>
  <c r="M1044" i="31" s="1"/>
  <c r="O1044" i="31" s="1"/>
  <c r="F854" i="31"/>
  <c r="L854" i="31"/>
  <c r="N854" i="31" s="1"/>
  <c r="P854" i="31" s="1"/>
  <c r="K854" i="31"/>
  <c r="M854" i="31" s="1"/>
  <c r="O854" i="31" s="1"/>
  <c r="F936" i="31"/>
  <c r="K936" i="31"/>
  <c r="M936" i="31" s="1"/>
  <c r="O936" i="31" s="1"/>
  <c r="L936" i="31"/>
  <c r="N936" i="31" s="1"/>
  <c r="P936" i="31" s="1"/>
  <c r="D2208" i="31"/>
  <c r="C2208" i="31" s="1"/>
  <c r="K961" i="31"/>
  <c r="M961" i="31" s="1"/>
  <c r="O961" i="31" s="1"/>
  <c r="F961" i="31"/>
  <c r="L961" i="31"/>
  <c r="N961" i="31" s="1"/>
  <c r="P961" i="31" s="1"/>
  <c r="K843" i="31"/>
  <c r="M843" i="31" s="1"/>
  <c r="O843" i="31" s="1"/>
  <c r="L843" i="31"/>
  <c r="N843" i="31" s="1"/>
  <c r="P843" i="31" s="1"/>
  <c r="F843" i="31"/>
  <c r="L750" i="31"/>
  <c r="N750" i="31" s="1"/>
  <c r="P750" i="31" s="1"/>
  <c r="K750" i="31"/>
  <c r="M750" i="31" s="1"/>
  <c r="O750" i="31" s="1"/>
  <c r="F750" i="31"/>
  <c r="F888" i="31"/>
  <c r="K888" i="31"/>
  <c r="M888" i="31" s="1"/>
  <c r="O888" i="31" s="1"/>
  <c r="L888" i="31"/>
  <c r="N888" i="31" s="1"/>
  <c r="P888" i="31" s="1"/>
  <c r="K786" i="31"/>
  <c r="M786" i="31" s="1"/>
  <c r="O786" i="31" s="1"/>
  <c r="L786" i="31"/>
  <c r="N786" i="31" s="1"/>
  <c r="P786" i="31" s="1"/>
  <c r="F786" i="31"/>
  <c r="L1012" i="31"/>
  <c r="N1012" i="31" s="1"/>
  <c r="P1012" i="31" s="1"/>
  <c r="K1012" i="31"/>
  <c r="M1012" i="31" s="1"/>
  <c r="O1012" i="31" s="1"/>
  <c r="F1012" i="31"/>
  <c r="F975" i="31"/>
  <c r="K975" i="31"/>
  <c r="M975" i="31" s="1"/>
  <c r="O975" i="31" s="1"/>
  <c r="L975" i="31"/>
  <c r="N975" i="31" s="1"/>
  <c r="P975" i="31" s="1"/>
  <c r="K785" i="31"/>
  <c r="M785" i="31" s="1"/>
  <c r="O785" i="31" s="1"/>
  <c r="L785" i="31"/>
  <c r="N785" i="31" s="1"/>
  <c r="P785" i="31" s="1"/>
  <c r="F785" i="31"/>
  <c r="F881" i="31"/>
  <c r="L881" i="31"/>
  <c r="N881" i="31" s="1"/>
  <c r="P881" i="31" s="1"/>
  <c r="K881" i="31"/>
  <c r="M881" i="31" s="1"/>
  <c r="O881" i="31" s="1"/>
  <c r="F977" i="31"/>
  <c r="L977" i="31"/>
  <c r="N977" i="31" s="1"/>
  <c r="P977" i="31" s="1"/>
  <c r="K977" i="31"/>
  <c r="M977" i="31" s="1"/>
  <c r="O977" i="31" s="1"/>
  <c r="K1074" i="31"/>
  <c r="M1074" i="31" s="1"/>
  <c r="O1074" i="31" s="1"/>
  <c r="F1074" i="31"/>
  <c r="L1074" i="31"/>
  <c r="N1074" i="31" s="1"/>
  <c r="P1074" i="31" s="1"/>
  <c r="L794" i="31"/>
  <c r="N794" i="31" s="1"/>
  <c r="P794" i="31" s="1"/>
  <c r="K794" i="31"/>
  <c r="M794" i="31" s="1"/>
  <c r="O794" i="31" s="1"/>
  <c r="F794" i="31"/>
  <c r="L890" i="31"/>
  <c r="N890" i="31" s="1"/>
  <c r="P890" i="31" s="1"/>
  <c r="F890" i="31"/>
  <c r="K890" i="31"/>
  <c r="M890" i="31" s="1"/>
  <c r="O890" i="31" s="1"/>
  <c r="F986" i="31"/>
  <c r="K986" i="31"/>
  <c r="M986" i="31" s="1"/>
  <c r="O986" i="31" s="1"/>
  <c r="L986" i="31"/>
  <c r="N986" i="31" s="1"/>
  <c r="P986" i="31" s="1"/>
  <c r="K1083" i="31"/>
  <c r="M1083" i="31" s="1"/>
  <c r="O1083" i="31" s="1"/>
  <c r="F1083" i="31"/>
  <c r="L1083" i="31"/>
  <c r="N1083" i="31" s="1"/>
  <c r="P1083" i="31" s="1"/>
  <c r="K763" i="31"/>
  <c r="M763" i="31" s="1"/>
  <c r="O763" i="31" s="1"/>
  <c r="F763" i="31"/>
  <c r="L763" i="31"/>
  <c r="N763" i="31" s="1"/>
  <c r="P763" i="31" s="1"/>
  <c r="K859" i="31"/>
  <c r="M859" i="31" s="1"/>
  <c r="O859" i="31" s="1"/>
  <c r="F859" i="31"/>
  <c r="L859" i="31"/>
  <c r="N859" i="31" s="1"/>
  <c r="P859" i="31" s="1"/>
  <c r="K955" i="31"/>
  <c r="M955" i="31" s="1"/>
  <c r="O955" i="31" s="1"/>
  <c r="L955" i="31"/>
  <c r="N955" i="31" s="1"/>
  <c r="P955" i="31" s="1"/>
  <c r="F955" i="31"/>
  <c r="L1052" i="31"/>
  <c r="N1052" i="31" s="1"/>
  <c r="P1052" i="31" s="1"/>
  <c r="K1052" i="31"/>
  <c r="M1052" i="31" s="1"/>
  <c r="O1052" i="31" s="1"/>
  <c r="L828" i="31"/>
  <c r="N828" i="31" s="1"/>
  <c r="P828" i="31" s="1"/>
  <c r="K828" i="31"/>
  <c r="M828" i="31" s="1"/>
  <c r="O828" i="31" s="1"/>
  <c r="F828" i="31"/>
  <c r="L924" i="31"/>
  <c r="N924" i="31" s="1"/>
  <c r="P924" i="31" s="1"/>
  <c r="K924" i="31"/>
  <c r="M924" i="31" s="1"/>
  <c r="O924" i="31" s="1"/>
  <c r="L1020" i="31"/>
  <c r="N1020" i="31" s="1"/>
  <c r="P1020" i="31" s="1"/>
  <c r="K1020" i="31"/>
  <c r="M1020" i="31" s="1"/>
  <c r="O1020" i="31" s="1"/>
  <c r="F1020" i="31"/>
  <c r="L749" i="31"/>
  <c r="N749" i="31" s="1"/>
  <c r="P749" i="31" s="1"/>
  <c r="F749" i="31"/>
  <c r="K749" i="31"/>
  <c r="M749" i="31" s="1"/>
  <c r="O749" i="31" s="1"/>
  <c r="L845" i="31"/>
  <c r="N845" i="31" s="1"/>
  <c r="P845" i="31" s="1"/>
  <c r="K845" i="31"/>
  <c r="M845" i="31" s="1"/>
  <c r="O845" i="31" s="1"/>
  <c r="F845" i="31"/>
  <c r="L941" i="31"/>
  <c r="N941" i="31" s="1"/>
  <c r="P941" i="31" s="1"/>
  <c r="F941" i="31"/>
  <c r="K941" i="31"/>
  <c r="M941" i="31" s="1"/>
  <c r="O941" i="31" s="1"/>
  <c r="K1037" i="31"/>
  <c r="M1037" i="31" s="1"/>
  <c r="O1037" i="31" s="1"/>
  <c r="L1037" i="31"/>
  <c r="N1037" i="31" s="1"/>
  <c r="P1037" i="31" s="1"/>
  <c r="F1037" i="31"/>
  <c r="L766" i="31"/>
  <c r="N766" i="31" s="1"/>
  <c r="P766" i="31" s="1"/>
  <c r="K766" i="31"/>
  <c r="M766" i="31" s="1"/>
  <c r="O766" i="31" s="1"/>
  <c r="F766" i="31"/>
  <c r="F862" i="31"/>
  <c r="K862" i="31"/>
  <c r="M862" i="31" s="1"/>
  <c r="O862" i="31" s="1"/>
  <c r="L862" i="31"/>
  <c r="N862" i="31" s="1"/>
  <c r="P862" i="31" s="1"/>
  <c r="K958" i="31"/>
  <c r="M958" i="31" s="1"/>
  <c r="O958" i="31" s="1"/>
  <c r="F958" i="31"/>
  <c r="L958" i="31"/>
  <c r="N958" i="31" s="1"/>
  <c r="P958" i="31" s="1"/>
  <c r="K1055" i="31"/>
  <c r="M1055" i="31" s="1"/>
  <c r="O1055" i="31" s="1"/>
  <c r="F1055" i="31"/>
  <c r="L1055" i="31"/>
  <c r="N1055" i="31" s="1"/>
  <c r="P1055" i="31" s="1"/>
  <c r="L791" i="31"/>
  <c r="N791" i="31" s="1"/>
  <c r="P791" i="31" s="1"/>
  <c r="K791" i="31"/>
  <c r="M791" i="31" s="1"/>
  <c r="O791" i="31" s="1"/>
  <c r="F791" i="31"/>
  <c r="F887" i="31"/>
  <c r="L887" i="31"/>
  <c r="N887" i="31" s="1"/>
  <c r="P887" i="31" s="1"/>
  <c r="K887" i="31"/>
  <c r="M887" i="31" s="1"/>
  <c r="O887" i="31" s="1"/>
  <c r="F983" i="31"/>
  <c r="K983" i="31"/>
  <c r="M983" i="31" s="1"/>
  <c r="O983" i="31" s="1"/>
  <c r="L983" i="31"/>
  <c r="N983" i="31" s="1"/>
  <c r="P983" i="31" s="1"/>
  <c r="L1080" i="31"/>
  <c r="N1080" i="31" s="1"/>
  <c r="P1080" i="31" s="1"/>
  <c r="K1080" i="31"/>
  <c r="M1080" i="31" s="1"/>
  <c r="O1080" i="31" s="1"/>
  <c r="F1080" i="31"/>
  <c r="L1000" i="31"/>
  <c r="N1000" i="31" s="1"/>
  <c r="P1000" i="31" s="1"/>
  <c r="K1000" i="31"/>
  <c r="M1000" i="31" s="1"/>
  <c r="O1000" i="31" s="1"/>
  <c r="F1000" i="31"/>
  <c r="K1016" i="31"/>
  <c r="M1016" i="31" s="1"/>
  <c r="O1016" i="31" s="1"/>
  <c r="F1016" i="31"/>
  <c r="L1016" i="31"/>
  <c r="N1016" i="31" s="1"/>
  <c r="P1016" i="31" s="1"/>
  <c r="F1032" i="31"/>
  <c r="L1032" i="31"/>
  <c r="N1032" i="31" s="1"/>
  <c r="P1032" i="31" s="1"/>
  <c r="K1032" i="31"/>
  <c r="M1032" i="31" s="1"/>
  <c r="O1032" i="31" s="1"/>
  <c r="K925" i="31"/>
  <c r="M925" i="31" s="1"/>
  <c r="O925" i="31" s="1"/>
  <c r="F925" i="31"/>
  <c r="L925" i="31"/>
  <c r="N925" i="31" s="1"/>
  <c r="P925" i="31" s="1"/>
  <c r="J774" i="31"/>
  <c r="I774" i="31"/>
  <c r="F755" i="31"/>
  <c r="L755" i="31"/>
  <c r="N755" i="31" s="1"/>
  <c r="P755" i="31" s="1"/>
  <c r="K755" i="31"/>
  <c r="M755" i="31" s="1"/>
  <c r="O755" i="31" s="1"/>
  <c r="L741" i="31"/>
  <c r="N741" i="31" s="1"/>
  <c r="P741" i="31" s="1"/>
  <c r="K741" i="31"/>
  <c r="M741" i="31" s="1"/>
  <c r="O741" i="31" s="1"/>
  <c r="F741" i="31"/>
  <c r="L783" i="31"/>
  <c r="N783" i="31" s="1"/>
  <c r="P783" i="31" s="1"/>
  <c r="F783" i="31"/>
  <c r="K783" i="31"/>
  <c r="M783" i="31" s="1"/>
  <c r="O783" i="31" s="1"/>
  <c r="F793" i="31"/>
  <c r="K793" i="31"/>
  <c r="M793" i="31" s="1"/>
  <c r="O793" i="31" s="1"/>
  <c r="L793" i="31"/>
  <c r="N793" i="31" s="1"/>
  <c r="P793" i="31" s="1"/>
  <c r="K889" i="31"/>
  <c r="M889" i="31" s="1"/>
  <c r="O889" i="31" s="1"/>
  <c r="F889" i="31"/>
  <c r="L889" i="31"/>
  <c r="N889" i="31" s="1"/>
  <c r="P889" i="31" s="1"/>
  <c r="K985" i="31"/>
  <c r="M985" i="31" s="1"/>
  <c r="O985" i="31" s="1"/>
  <c r="F985" i="31"/>
  <c r="L985" i="31"/>
  <c r="N985" i="31" s="1"/>
  <c r="P985" i="31" s="1"/>
  <c r="F1082" i="31"/>
  <c r="K1082" i="31"/>
  <c r="M1082" i="31" s="1"/>
  <c r="O1082" i="31" s="1"/>
  <c r="L1082" i="31"/>
  <c r="N1082" i="31" s="1"/>
  <c r="P1082" i="31" s="1"/>
  <c r="K802" i="31"/>
  <c r="M802" i="31" s="1"/>
  <c r="O802" i="31" s="1"/>
  <c r="L802" i="31"/>
  <c r="N802" i="31" s="1"/>
  <c r="P802" i="31" s="1"/>
  <c r="F802" i="31"/>
  <c r="K898" i="31"/>
  <c r="M898" i="31" s="1"/>
  <c r="O898" i="31" s="1"/>
  <c r="L898" i="31"/>
  <c r="N898" i="31" s="1"/>
  <c r="P898" i="31" s="1"/>
  <c r="F898" i="31"/>
  <c r="L994" i="31"/>
  <c r="N994" i="31" s="1"/>
  <c r="P994" i="31" s="1"/>
  <c r="F994" i="31"/>
  <c r="K994" i="31"/>
  <c r="M994" i="31" s="1"/>
  <c r="O994" i="31" s="1"/>
  <c r="K1091" i="31"/>
  <c r="M1091" i="31" s="1"/>
  <c r="O1091" i="31" s="1"/>
  <c r="F1091" i="31"/>
  <c r="L1091" i="31"/>
  <c r="N1091" i="31" s="1"/>
  <c r="P1091" i="31" s="1"/>
  <c r="K771" i="31"/>
  <c r="M771" i="31" s="1"/>
  <c r="O771" i="31" s="1"/>
  <c r="L771" i="31"/>
  <c r="N771" i="31" s="1"/>
  <c r="P771" i="31" s="1"/>
  <c r="F771" i="31"/>
  <c r="K867" i="31"/>
  <c r="M867" i="31" s="1"/>
  <c r="O867" i="31" s="1"/>
  <c r="F867" i="31"/>
  <c r="L867" i="31"/>
  <c r="N867" i="31" s="1"/>
  <c r="P867" i="31" s="1"/>
  <c r="K963" i="31"/>
  <c r="M963" i="31" s="1"/>
  <c r="O963" i="31" s="1"/>
  <c r="L963" i="31"/>
  <c r="N963" i="31" s="1"/>
  <c r="P963" i="31" s="1"/>
  <c r="F963" i="31"/>
  <c r="L1060" i="31"/>
  <c r="N1060" i="31" s="1"/>
  <c r="P1060" i="31" s="1"/>
  <c r="F1060" i="31"/>
  <c r="K1060" i="31"/>
  <c r="M1060" i="31" s="1"/>
  <c r="O1060" i="31" s="1"/>
  <c r="K740" i="31"/>
  <c r="M740" i="31" s="1"/>
  <c r="O740" i="31" s="1"/>
  <c r="F740" i="31"/>
  <c r="L740" i="31"/>
  <c r="N740" i="31" s="1"/>
  <c r="P740" i="31" s="1"/>
  <c r="K836" i="31"/>
  <c r="M836" i="31" s="1"/>
  <c r="O836" i="31" s="1"/>
  <c r="F836" i="31"/>
  <c r="L836" i="31"/>
  <c r="N836" i="31" s="1"/>
  <c r="P836" i="31" s="1"/>
  <c r="K932" i="31"/>
  <c r="M932" i="31" s="1"/>
  <c r="O932" i="31" s="1"/>
  <c r="L932" i="31"/>
  <c r="N932" i="31" s="1"/>
  <c r="P932" i="31" s="1"/>
  <c r="K1028" i="31"/>
  <c r="M1028" i="31" s="1"/>
  <c r="O1028" i="31" s="1"/>
  <c r="L1028" i="31"/>
  <c r="N1028" i="31" s="1"/>
  <c r="P1028" i="31" s="1"/>
  <c r="F1028" i="31"/>
  <c r="L757" i="31"/>
  <c r="N757" i="31" s="1"/>
  <c r="P757" i="31" s="1"/>
  <c r="K757" i="31"/>
  <c r="M757" i="31" s="1"/>
  <c r="O757" i="31" s="1"/>
  <c r="F757" i="31"/>
  <c r="L853" i="31"/>
  <c r="N853" i="31" s="1"/>
  <c r="P853" i="31" s="1"/>
  <c r="F853" i="31"/>
  <c r="K853" i="31"/>
  <c r="M853" i="31" s="1"/>
  <c r="O853" i="31" s="1"/>
  <c r="L949" i="31"/>
  <c r="N949" i="31" s="1"/>
  <c r="P949" i="31" s="1"/>
  <c r="K949" i="31"/>
  <c r="M949" i="31" s="1"/>
  <c r="O949" i="31" s="1"/>
  <c r="F949" i="31"/>
  <c r="F1046" i="31"/>
  <c r="L1046" i="31"/>
  <c r="N1046" i="31" s="1"/>
  <c r="P1046" i="31" s="1"/>
  <c r="K1046" i="31"/>
  <c r="M1046" i="31" s="1"/>
  <c r="O1046" i="31" s="1"/>
  <c r="L774" i="31"/>
  <c r="N774" i="31" s="1"/>
  <c r="P774" i="31" s="1"/>
  <c r="K774" i="31"/>
  <c r="M774" i="31" s="1"/>
  <c r="O774" i="31" s="1"/>
  <c r="L870" i="31"/>
  <c r="N870" i="31" s="1"/>
  <c r="P870" i="31" s="1"/>
  <c r="F870" i="31"/>
  <c r="K870" i="31"/>
  <c r="M870" i="31" s="1"/>
  <c r="O870" i="31" s="1"/>
  <c r="K966" i="31"/>
  <c r="M966" i="31" s="1"/>
  <c r="O966" i="31" s="1"/>
  <c r="F966" i="31"/>
  <c r="L966" i="31"/>
  <c r="N966" i="31" s="1"/>
  <c r="P966" i="31" s="1"/>
  <c r="L1063" i="31"/>
  <c r="N1063" i="31" s="1"/>
  <c r="P1063" i="31" s="1"/>
  <c r="K1063" i="31"/>
  <c r="M1063" i="31" s="1"/>
  <c r="O1063" i="31" s="1"/>
  <c r="L799" i="31"/>
  <c r="N799" i="31" s="1"/>
  <c r="P799" i="31" s="1"/>
  <c r="F799" i="31"/>
  <c r="K799" i="31"/>
  <c r="M799" i="31" s="1"/>
  <c r="O799" i="31" s="1"/>
  <c r="F895" i="31"/>
  <c r="L895" i="31"/>
  <c r="N895" i="31" s="1"/>
  <c r="P895" i="31" s="1"/>
  <c r="K895" i="31"/>
  <c r="M895" i="31" s="1"/>
  <c r="O895" i="31" s="1"/>
  <c r="F991" i="31"/>
  <c r="K991" i="31"/>
  <c r="M991" i="31" s="1"/>
  <c r="O991" i="31" s="1"/>
  <c r="L991" i="31"/>
  <c r="N991" i="31" s="1"/>
  <c r="P991" i="31" s="1"/>
  <c r="F1088" i="31"/>
  <c r="K1088" i="31"/>
  <c r="M1088" i="31" s="1"/>
  <c r="O1088" i="31" s="1"/>
  <c r="L1088" i="31"/>
  <c r="N1088" i="31" s="1"/>
  <c r="P1088" i="31" s="1"/>
  <c r="K1065" i="31"/>
  <c r="M1065" i="31" s="1"/>
  <c r="O1065" i="31" s="1"/>
  <c r="F1065" i="31"/>
  <c r="L1065" i="31"/>
  <c r="N1065" i="31" s="1"/>
  <c r="P1065" i="31" s="1"/>
  <c r="F1081" i="31"/>
  <c r="L1081" i="31"/>
  <c r="N1081" i="31" s="1"/>
  <c r="P1081" i="31" s="1"/>
  <c r="K1081" i="31"/>
  <c r="M1081" i="31" s="1"/>
  <c r="O1081" i="31" s="1"/>
  <c r="F1097" i="31"/>
  <c r="K1097" i="31"/>
  <c r="M1097" i="31" s="1"/>
  <c r="O1097" i="31" s="1"/>
  <c r="L1097" i="31"/>
  <c r="N1097" i="31" s="1"/>
  <c r="P1097" i="31" s="1"/>
  <c r="L778" i="31"/>
  <c r="N778" i="31" s="1"/>
  <c r="P778" i="31" s="1"/>
  <c r="F778" i="31"/>
  <c r="K778" i="31"/>
  <c r="M778" i="31" s="1"/>
  <c r="O778" i="31" s="1"/>
  <c r="L1064" i="31"/>
  <c r="N1064" i="31" s="1"/>
  <c r="P1064" i="31" s="1"/>
  <c r="K1064" i="31"/>
  <c r="M1064" i="31" s="1"/>
  <c r="O1064" i="31" s="1"/>
  <c r="F1064" i="31"/>
  <c r="F873" i="31"/>
  <c r="K873" i="31"/>
  <c r="M873" i="31" s="1"/>
  <c r="O873" i="31" s="1"/>
  <c r="L873" i="31"/>
  <c r="N873" i="31" s="1"/>
  <c r="P873" i="31" s="1"/>
  <c r="F947" i="31"/>
  <c r="K947" i="31"/>
  <c r="M947" i="31" s="1"/>
  <c r="O947" i="31" s="1"/>
  <c r="L947" i="31"/>
  <c r="N947" i="31" s="1"/>
  <c r="P947" i="31" s="1"/>
  <c r="L758" i="31"/>
  <c r="N758" i="31" s="1"/>
  <c r="P758" i="31" s="1"/>
  <c r="K758" i="31"/>
  <c r="M758" i="31" s="1"/>
  <c r="O758" i="31" s="1"/>
  <c r="K952" i="31"/>
  <c r="M952" i="31" s="1"/>
  <c r="O952" i="31" s="1"/>
  <c r="F952" i="31"/>
  <c r="L952" i="31"/>
  <c r="N952" i="31" s="1"/>
  <c r="P952" i="31" s="1"/>
  <c r="L801" i="31"/>
  <c r="N801" i="31" s="1"/>
  <c r="P801" i="31" s="1"/>
  <c r="F801" i="31"/>
  <c r="K801" i="31"/>
  <c r="M801" i="31" s="1"/>
  <c r="O801" i="31" s="1"/>
  <c r="K897" i="31"/>
  <c r="M897" i="31" s="1"/>
  <c r="O897" i="31" s="1"/>
  <c r="F897" i="31"/>
  <c r="L897" i="31"/>
  <c r="N897" i="31" s="1"/>
  <c r="P897" i="31" s="1"/>
  <c r="F993" i="31"/>
  <c r="L993" i="31"/>
  <c r="N993" i="31" s="1"/>
  <c r="P993" i="31" s="1"/>
  <c r="K993" i="31"/>
  <c r="M993" i="31" s="1"/>
  <c r="O993" i="31" s="1"/>
  <c r="F1090" i="31"/>
  <c r="L1090" i="31"/>
  <c r="N1090" i="31" s="1"/>
  <c r="P1090" i="31" s="1"/>
  <c r="K1090" i="31"/>
  <c r="M1090" i="31" s="1"/>
  <c r="O1090" i="31" s="1"/>
  <c r="K810" i="31"/>
  <c r="M810" i="31" s="1"/>
  <c r="O810" i="31" s="1"/>
  <c r="L810" i="31"/>
  <c r="N810" i="31" s="1"/>
  <c r="P810" i="31" s="1"/>
  <c r="F810" i="31"/>
  <c r="F906" i="31"/>
  <c r="L906" i="31"/>
  <c r="N906" i="31" s="1"/>
  <c r="P906" i="31" s="1"/>
  <c r="K906" i="31"/>
  <c r="M906" i="31" s="1"/>
  <c r="O906" i="31" s="1"/>
  <c r="K1002" i="31"/>
  <c r="M1002" i="31" s="1"/>
  <c r="O1002" i="31" s="1"/>
  <c r="F1002" i="31"/>
  <c r="L1002" i="31"/>
  <c r="N1002" i="31" s="1"/>
  <c r="P1002" i="31" s="1"/>
  <c r="K1099" i="31"/>
  <c r="M1099" i="31" s="1"/>
  <c r="O1099" i="31" s="1"/>
  <c r="F1099" i="31"/>
  <c r="L1099" i="31"/>
  <c r="N1099" i="31" s="1"/>
  <c r="P1099" i="31" s="1"/>
  <c r="K779" i="31"/>
  <c r="M779" i="31" s="1"/>
  <c r="O779" i="31" s="1"/>
  <c r="F779" i="31"/>
  <c r="L779" i="31"/>
  <c r="N779" i="31" s="1"/>
  <c r="P779" i="31" s="1"/>
  <c r="K875" i="31"/>
  <c r="M875" i="31" s="1"/>
  <c r="O875" i="31" s="1"/>
  <c r="F875" i="31"/>
  <c r="L875" i="31"/>
  <c r="N875" i="31" s="1"/>
  <c r="P875" i="31" s="1"/>
  <c r="F971" i="31"/>
  <c r="L971" i="31"/>
  <c r="N971" i="31" s="1"/>
  <c r="P971" i="31" s="1"/>
  <c r="K971" i="31"/>
  <c r="M971" i="31" s="1"/>
  <c r="O971" i="31" s="1"/>
  <c r="L1068" i="31"/>
  <c r="N1068" i="31" s="1"/>
  <c r="P1068" i="31" s="1"/>
  <c r="K1068" i="31"/>
  <c r="M1068" i="31" s="1"/>
  <c r="O1068" i="31" s="1"/>
  <c r="F1068" i="31"/>
  <c r="F748" i="31"/>
  <c r="L748" i="31"/>
  <c r="N748" i="31" s="1"/>
  <c r="P748" i="31" s="1"/>
  <c r="K748" i="31"/>
  <c r="M748" i="31" s="1"/>
  <c r="O748" i="31" s="1"/>
  <c r="K844" i="31"/>
  <c r="M844" i="31" s="1"/>
  <c r="O844" i="31" s="1"/>
  <c r="F844" i="31"/>
  <c r="L844" i="31"/>
  <c r="N844" i="31" s="1"/>
  <c r="P844" i="31" s="1"/>
  <c r="F940" i="31"/>
  <c r="L940" i="31"/>
  <c r="N940" i="31" s="1"/>
  <c r="P940" i="31" s="1"/>
  <c r="K940" i="31"/>
  <c r="M940" i="31" s="1"/>
  <c r="O940" i="31" s="1"/>
  <c r="L1036" i="31"/>
  <c r="N1036" i="31" s="1"/>
  <c r="P1036" i="31" s="1"/>
  <c r="F1036" i="31"/>
  <c r="K1036" i="31"/>
  <c r="M1036" i="31" s="1"/>
  <c r="O1036" i="31" s="1"/>
  <c r="L765" i="31"/>
  <c r="N765" i="31" s="1"/>
  <c r="P765" i="31" s="1"/>
  <c r="F765" i="31"/>
  <c r="K765" i="31"/>
  <c r="M765" i="31" s="1"/>
  <c r="O765" i="31" s="1"/>
  <c r="L861" i="31"/>
  <c r="N861" i="31" s="1"/>
  <c r="P861" i="31" s="1"/>
  <c r="K861" i="31"/>
  <c r="M861" i="31" s="1"/>
  <c r="O861" i="31" s="1"/>
  <c r="F861" i="31"/>
  <c r="K957" i="31"/>
  <c r="M957" i="31" s="1"/>
  <c r="O957" i="31" s="1"/>
  <c r="L957" i="31"/>
  <c r="N957" i="31" s="1"/>
  <c r="P957" i="31" s="1"/>
  <c r="F957" i="31"/>
  <c r="F1054" i="31"/>
  <c r="L1054" i="31"/>
  <c r="N1054" i="31" s="1"/>
  <c r="P1054" i="31" s="1"/>
  <c r="K1054" i="31"/>
  <c r="M1054" i="31" s="1"/>
  <c r="O1054" i="31" s="1"/>
  <c r="K782" i="31"/>
  <c r="M782" i="31" s="1"/>
  <c r="O782" i="31" s="1"/>
  <c r="L782" i="31"/>
  <c r="N782" i="31" s="1"/>
  <c r="P782" i="31" s="1"/>
  <c r="F782" i="31"/>
  <c r="L878" i="31"/>
  <c r="N878" i="31" s="1"/>
  <c r="P878" i="31" s="1"/>
  <c r="K878" i="31"/>
  <c r="M878" i="31" s="1"/>
  <c r="O878" i="31" s="1"/>
  <c r="F878" i="31"/>
  <c r="L974" i="31"/>
  <c r="N974" i="31" s="1"/>
  <c r="P974" i="31" s="1"/>
  <c r="F974" i="31"/>
  <c r="K974" i="31"/>
  <c r="M974" i="31" s="1"/>
  <c r="O974" i="31" s="1"/>
  <c r="L1071" i="31"/>
  <c r="N1071" i="31" s="1"/>
  <c r="P1071" i="31" s="1"/>
  <c r="F1071" i="31"/>
  <c r="K1071" i="31"/>
  <c r="M1071" i="31" s="1"/>
  <c r="O1071" i="31" s="1"/>
  <c r="F807" i="31"/>
  <c r="L807" i="31"/>
  <c r="N807" i="31" s="1"/>
  <c r="P807" i="31" s="1"/>
  <c r="K807" i="31"/>
  <c r="M807" i="31" s="1"/>
  <c r="O807" i="31" s="1"/>
  <c r="L903" i="31"/>
  <c r="N903" i="31" s="1"/>
  <c r="P903" i="31" s="1"/>
  <c r="F903" i="31"/>
  <c r="K903" i="31"/>
  <c r="M903" i="31" s="1"/>
  <c r="O903" i="31" s="1"/>
  <c r="K999" i="31"/>
  <c r="M999" i="31" s="1"/>
  <c r="O999" i="31" s="1"/>
  <c r="F999" i="31"/>
  <c r="L999" i="31"/>
  <c r="N999" i="31" s="1"/>
  <c r="P999" i="31" s="1"/>
  <c r="K1096" i="31"/>
  <c r="M1096" i="31" s="1"/>
  <c r="O1096" i="31" s="1"/>
  <c r="L1096" i="31"/>
  <c r="N1096" i="31" s="1"/>
  <c r="P1096" i="31" s="1"/>
  <c r="F1096" i="31"/>
  <c r="F752" i="31"/>
  <c r="K752" i="31"/>
  <c r="M752" i="31" s="1"/>
  <c r="O752" i="31" s="1"/>
  <c r="L752" i="31"/>
  <c r="N752" i="31" s="1"/>
  <c r="P752" i="31" s="1"/>
  <c r="L768" i="31"/>
  <c r="N768" i="31" s="1"/>
  <c r="P768" i="31" s="1"/>
  <c r="K768" i="31"/>
  <c r="M768" i="31" s="1"/>
  <c r="O768" i="31" s="1"/>
  <c r="F768" i="31"/>
  <c r="F784" i="31"/>
  <c r="K784" i="31"/>
  <c r="M784" i="31" s="1"/>
  <c r="O784" i="31" s="1"/>
  <c r="L784" i="31"/>
  <c r="N784" i="31" s="1"/>
  <c r="P784" i="31" s="1"/>
  <c r="F830" i="31"/>
  <c r="L865" i="31"/>
  <c r="N865" i="31" s="1"/>
  <c r="P865" i="31" s="1"/>
  <c r="F865" i="31"/>
  <c r="K865" i="31"/>
  <c r="M865" i="31" s="1"/>
  <c r="O865" i="31" s="1"/>
  <c r="F1035" i="31"/>
  <c r="L1035" i="31"/>
  <c r="N1035" i="31" s="1"/>
  <c r="P1035" i="31" s="1"/>
  <c r="K1035" i="31"/>
  <c r="M1035" i="31" s="1"/>
  <c r="O1035" i="31" s="1"/>
  <c r="K942" i="31"/>
  <c r="M942" i="31" s="1"/>
  <c r="O942" i="31" s="1"/>
  <c r="L942" i="31"/>
  <c r="N942" i="31" s="1"/>
  <c r="P942" i="31" s="1"/>
  <c r="F942" i="31"/>
  <c r="F904" i="31"/>
  <c r="K904" i="31"/>
  <c r="M904" i="31" s="1"/>
  <c r="O904" i="31" s="1"/>
  <c r="L904" i="31"/>
  <c r="N904" i="31" s="1"/>
  <c r="P904" i="31" s="1"/>
  <c r="L882" i="31"/>
  <c r="N882" i="31" s="1"/>
  <c r="P882" i="31" s="1"/>
  <c r="K882" i="31"/>
  <c r="M882" i="31" s="1"/>
  <c r="O882" i="31" s="1"/>
  <c r="F882" i="31"/>
  <c r="K1029" i="31"/>
  <c r="M1029" i="31" s="1"/>
  <c r="O1029" i="31" s="1"/>
  <c r="F1029" i="31"/>
  <c r="L1029" i="31"/>
  <c r="N1029" i="31" s="1"/>
  <c r="P1029" i="31" s="1"/>
  <c r="K1049" i="31"/>
  <c r="M1049" i="31" s="1"/>
  <c r="O1049" i="31" s="1"/>
  <c r="F1049" i="31"/>
  <c r="L1049" i="31"/>
  <c r="N1049" i="31" s="1"/>
  <c r="P1049" i="31" s="1"/>
  <c r="F809" i="31"/>
  <c r="K809" i="31"/>
  <c r="M809" i="31" s="1"/>
  <c r="O809" i="31" s="1"/>
  <c r="L809" i="31"/>
  <c r="N809" i="31" s="1"/>
  <c r="P809" i="31" s="1"/>
  <c r="K905" i="31"/>
  <c r="M905" i="31" s="1"/>
  <c r="O905" i="31" s="1"/>
  <c r="F905" i="31"/>
  <c r="L905" i="31"/>
  <c r="N905" i="31" s="1"/>
  <c r="P905" i="31" s="1"/>
  <c r="K1001" i="31"/>
  <c r="M1001" i="31" s="1"/>
  <c r="O1001" i="31" s="1"/>
  <c r="F1001" i="31"/>
  <c r="L1001" i="31"/>
  <c r="N1001" i="31" s="1"/>
  <c r="P1001" i="31" s="1"/>
  <c r="L1098" i="31"/>
  <c r="N1098" i="31" s="1"/>
  <c r="P1098" i="31" s="1"/>
  <c r="K1098" i="31"/>
  <c r="M1098" i="31" s="1"/>
  <c r="O1098" i="31" s="1"/>
  <c r="F1098" i="31"/>
  <c r="F818" i="31"/>
  <c r="L818" i="31"/>
  <c r="N818" i="31" s="1"/>
  <c r="P818" i="31" s="1"/>
  <c r="K818" i="31"/>
  <c r="M818" i="31" s="1"/>
  <c r="O818" i="31" s="1"/>
  <c r="K914" i="31"/>
  <c r="M914" i="31" s="1"/>
  <c r="O914" i="31" s="1"/>
  <c r="L914" i="31"/>
  <c r="N914" i="31" s="1"/>
  <c r="P914" i="31" s="1"/>
  <c r="F914" i="31"/>
  <c r="L1010" i="31"/>
  <c r="N1010" i="31" s="1"/>
  <c r="P1010" i="31" s="1"/>
  <c r="K1010" i="31"/>
  <c r="M1010" i="31" s="1"/>
  <c r="O1010" i="31" s="1"/>
  <c r="F1010" i="31"/>
  <c r="L389" i="31"/>
  <c r="N389" i="31" s="1"/>
  <c r="P389" i="31" s="1"/>
  <c r="K389" i="31"/>
  <c r="M389" i="31" s="1"/>
  <c r="O389" i="31" s="1"/>
  <c r="F389" i="31"/>
  <c r="K787" i="31"/>
  <c r="M787" i="31" s="1"/>
  <c r="O787" i="31" s="1"/>
  <c r="L787" i="31"/>
  <c r="N787" i="31" s="1"/>
  <c r="P787" i="31" s="1"/>
  <c r="F787" i="31"/>
  <c r="K883" i="31"/>
  <c r="M883" i="31" s="1"/>
  <c r="O883" i="31" s="1"/>
  <c r="F883" i="31"/>
  <c r="L883" i="31"/>
  <c r="N883" i="31" s="1"/>
  <c r="P883" i="31" s="1"/>
  <c r="L979" i="31"/>
  <c r="N979" i="31" s="1"/>
  <c r="P979" i="31" s="1"/>
  <c r="K979" i="31"/>
  <c r="M979" i="31" s="1"/>
  <c r="O979" i="31" s="1"/>
  <c r="F979" i="31"/>
  <c r="L1076" i="31"/>
  <c r="N1076" i="31" s="1"/>
  <c r="P1076" i="31" s="1"/>
  <c r="K1076" i="31"/>
  <c r="M1076" i="31" s="1"/>
  <c r="O1076" i="31" s="1"/>
  <c r="F1076" i="31"/>
  <c r="F756" i="31"/>
  <c r="K756" i="31"/>
  <c r="M756" i="31" s="1"/>
  <c r="O756" i="31" s="1"/>
  <c r="L756" i="31"/>
  <c r="N756" i="31" s="1"/>
  <c r="P756" i="31" s="1"/>
  <c r="L852" i="31"/>
  <c r="N852" i="31" s="1"/>
  <c r="P852" i="31" s="1"/>
  <c r="K852" i="31"/>
  <c r="M852" i="31" s="1"/>
  <c r="O852" i="31" s="1"/>
  <c r="F852" i="31"/>
  <c r="K948" i="31"/>
  <c r="M948" i="31" s="1"/>
  <c r="O948" i="31" s="1"/>
  <c r="F948" i="31"/>
  <c r="L948" i="31"/>
  <c r="N948" i="31" s="1"/>
  <c r="P948" i="31" s="1"/>
  <c r="L1045" i="31"/>
  <c r="N1045" i="31" s="1"/>
  <c r="P1045" i="31" s="1"/>
  <c r="K1045" i="31"/>
  <c r="M1045" i="31" s="1"/>
  <c r="O1045" i="31" s="1"/>
  <c r="F1045" i="31"/>
  <c r="L773" i="31"/>
  <c r="N773" i="31" s="1"/>
  <c r="P773" i="31" s="1"/>
  <c r="F773" i="31"/>
  <c r="K773" i="31"/>
  <c r="M773" i="31" s="1"/>
  <c r="O773" i="31" s="1"/>
  <c r="L869" i="31"/>
  <c r="N869" i="31" s="1"/>
  <c r="P869" i="31" s="1"/>
  <c r="K869" i="31"/>
  <c r="M869" i="31" s="1"/>
  <c r="O869" i="31" s="1"/>
  <c r="F869" i="31"/>
  <c r="F965" i="31"/>
  <c r="L965" i="31"/>
  <c r="N965" i="31" s="1"/>
  <c r="P965" i="31" s="1"/>
  <c r="K965" i="31"/>
  <c r="M965" i="31" s="1"/>
  <c r="O965" i="31" s="1"/>
  <c r="L1062" i="31"/>
  <c r="N1062" i="31" s="1"/>
  <c r="P1062" i="31" s="1"/>
  <c r="K1062" i="31"/>
  <c r="M1062" i="31" s="1"/>
  <c r="O1062" i="31" s="1"/>
  <c r="F1062" i="31"/>
  <c r="L790" i="31"/>
  <c r="N790" i="31" s="1"/>
  <c r="P790" i="31" s="1"/>
  <c r="K790" i="31"/>
  <c r="M790" i="31" s="1"/>
  <c r="O790" i="31" s="1"/>
  <c r="F790" i="31"/>
  <c r="K886" i="31"/>
  <c r="M886" i="31" s="1"/>
  <c r="O886" i="31" s="1"/>
  <c r="L886" i="31"/>
  <c r="N886" i="31" s="1"/>
  <c r="P886" i="31" s="1"/>
  <c r="F886" i="31"/>
  <c r="K982" i="31"/>
  <c r="M982" i="31" s="1"/>
  <c r="O982" i="31" s="1"/>
  <c r="L982" i="31"/>
  <c r="N982" i="31" s="1"/>
  <c r="P982" i="31" s="1"/>
  <c r="F982" i="31"/>
  <c r="F1079" i="31"/>
  <c r="L1079" i="31"/>
  <c r="N1079" i="31" s="1"/>
  <c r="P1079" i="31" s="1"/>
  <c r="K1079" i="31"/>
  <c r="M1079" i="31" s="1"/>
  <c r="O1079" i="31" s="1"/>
  <c r="F815" i="31"/>
  <c r="K815" i="31"/>
  <c r="M815" i="31" s="1"/>
  <c r="O815" i="31" s="1"/>
  <c r="L815" i="31"/>
  <c r="N815" i="31" s="1"/>
  <c r="P815" i="31" s="1"/>
  <c r="L911" i="31"/>
  <c r="N911" i="31" s="1"/>
  <c r="P911" i="31" s="1"/>
  <c r="F911" i="31"/>
  <c r="K911" i="31"/>
  <c r="M911" i="31" s="1"/>
  <c r="O911" i="31" s="1"/>
  <c r="F1007" i="31"/>
  <c r="K1007" i="31"/>
  <c r="M1007" i="31" s="1"/>
  <c r="O1007" i="31" s="1"/>
  <c r="L1007" i="31"/>
  <c r="N1007" i="31" s="1"/>
  <c r="P1007" i="31" s="1"/>
  <c r="F800" i="31"/>
  <c r="L800" i="31"/>
  <c r="N800" i="31" s="1"/>
  <c r="P800" i="31" s="1"/>
  <c r="K800" i="31"/>
  <c r="M800" i="31" s="1"/>
  <c r="O800" i="31" s="1"/>
  <c r="L816" i="31"/>
  <c r="N816" i="31" s="1"/>
  <c r="P816" i="31" s="1"/>
  <c r="F816" i="31"/>
  <c r="K816" i="31"/>
  <c r="M816" i="31" s="1"/>
  <c r="O816" i="31" s="1"/>
  <c r="K832" i="31"/>
  <c r="M832" i="31" s="1"/>
  <c r="O832" i="31" s="1"/>
  <c r="L832" i="31"/>
  <c r="N832" i="31" s="1"/>
  <c r="P832" i="31" s="1"/>
  <c r="F832" i="31"/>
  <c r="L848" i="31"/>
  <c r="N848" i="31" s="1"/>
  <c r="P848" i="31" s="1"/>
  <c r="K848" i="31"/>
  <c r="M848" i="31" s="1"/>
  <c r="O848" i="31" s="1"/>
  <c r="F848" i="31"/>
  <c r="F1063" i="31"/>
  <c r="F1058" i="31"/>
  <c r="L1058" i="31"/>
  <c r="N1058" i="31" s="1"/>
  <c r="P1058" i="31" s="1"/>
  <c r="K1058" i="31"/>
  <c r="M1058" i="31" s="1"/>
  <c r="O1058" i="31" s="1"/>
  <c r="L812" i="31"/>
  <c r="N812" i="31" s="1"/>
  <c r="P812" i="31" s="1"/>
  <c r="F812" i="31"/>
  <c r="K812" i="31"/>
  <c r="M812" i="31" s="1"/>
  <c r="O812" i="31" s="1"/>
  <c r="K1039" i="31"/>
  <c r="M1039" i="31" s="1"/>
  <c r="O1039" i="31" s="1"/>
  <c r="F1039" i="31"/>
  <c r="L1039" i="31"/>
  <c r="N1039" i="31" s="1"/>
  <c r="P1039" i="31" s="1"/>
  <c r="L661" i="31"/>
  <c r="N661" i="31" s="1"/>
  <c r="P661" i="31" s="1"/>
  <c r="K661" i="31"/>
  <c r="M661" i="31" s="1"/>
  <c r="O661" i="31" s="1"/>
  <c r="F661" i="31"/>
  <c r="F817" i="31"/>
  <c r="L817" i="31"/>
  <c r="N817" i="31" s="1"/>
  <c r="P817" i="31" s="1"/>
  <c r="K817" i="31"/>
  <c r="M817" i="31" s="1"/>
  <c r="O817" i="31" s="1"/>
  <c r="F913" i="31"/>
  <c r="K913" i="31"/>
  <c r="M913" i="31" s="1"/>
  <c r="O913" i="31" s="1"/>
  <c r="L913" i="31"/>
  <c r="N913" i="31" s="1"/>
  <c r="P913" i="31" s="1"/>
  <c r="F1009" i="31"/>
  <c r="L1009" i="31"/>
  <c r="N1009" i="31" s="1"/>
  <c r="P1009" i="31" s="1"/>
  <c r="K1009" i="31"/>
  <c r="M1009" i="31" s="1"/>
  <c r="O1009" i="31" s="1"/>
  <c r="F730" i="31"/>
  <c r="L730" i="31"/>
  <c r="N730" i="31" s="1"/>
  <c r="P730" i="31" s="1"/>
  <c r="K730" i="31"/>
  <c r="M730" i="31" s="1"/>
  <c r="O730" i="31" s="1"/>
  <c r="L826" i="31"/>
  <c r="N826" i="31" s="1"/>
  <c r="P826" i="31" s="1"/>
  <c r="K826" i="31"/>
  <c r="M826" i="31" s="1"/>
  <c r="O826" i="31" s="1"/>
  <c r="L922" i="31"/>
  <c r="N922" i="31" s="1"/>
  <c r="P922" i="31" s="1"/>
  <c r="F922" i="31"/>
  <c r="K922" i="31"/>
  <c r="M922" i="31" s="1"/>
  <c r="O922" i="31" s="1"/>
  <c r="K1018" i="31"/>
  <c r="M1018" i="31" s="1"/>
  <c r="O1018" i="31" s="1"/>
  <c r="L1018" i="31"/>
  <c r="N1018" i="31" s="1"/>
  <c r="P1018" i="31" s="1"/>
  <c r="F1018" i="31"/>
  <c r="K795" i="31"/>
  <c r="M795" i="31" s="1"/>
  <c r="O795" i="31" s="1"/>
  <c r="F795" i="31"/>
  <c r="L795" i="31"/>
  <c r="N795" i="31" s="1"/>
  <c r="P795" i="31" s="1"/>
  <c r="K891" i="31"/>
  <c r="M891" i="31" s="1"/>
  <c r="O891" i="31" s="1"/>
  <c r="F891" i="31"/>
  <c r="L891" i="31"/>
  <c r="N891" i="31" s="1"/>
  <c r="P891" i="31" s="1"/>
  <c r="F987" i="31"/>
  <c r="L987" i="31"/>
  <c r="N987" i="31" s="1"/>
  <c r="P987" i="31" s="1"/>
  <c r="K987" i="31"/>
  <c r="M987" i="31" s="1"/>
  <c r="O987" i="31" s="1"/>
  <c r="L1084" i="31"/>
  <c r="N1084" i="31" s="1"/>
  <c r="P1084" i="31" s="1"/>
  <c r="F1084" i="31"/>
  <c r="K1084" i="31"/>
  <c r="M1084" i="31" s="1"/>
  <c r="O1084" i="31" s="1"/>
  <c r="L764" i="31"/>
  <c r="N764" i="31" s="1"/>
  <c r="P764" i="31" s="1"/>
  <c r="K764" i="31"/>
  <c r="M764" i="31" s="1"/>
  <c r="O764" i="31" s="1"/>
  <c r="F764" i="31"/>
  <c r="L860" i="31"/>
  <c r="N860" i="31" s="1"/>
  <c r="P860" i="31" s="1"/>
  <c r="F860" i="31"/>
  <c r="K860" i="31"/>
  <c r="M860" i="31" s="1"/>
  <c r="O860" i="31" s="1"/>
  <c r="K956" i="31"/>
  <c r="M956" i="31" s="1"/>
  <c r="O956" i="31" s="1"/>
  <c r="L956" i="31"/>
  <c r="N956" i="31" s="1"/>
  <c r="P956" i="31" s="1"/>
  <c r="F956" i="31"/>
  <c r="L1053" i="31"/>
  <c r="N1053" i="31" s="1"/>
  <c r="P1053" i="31" s="1"/>
  <c r="F1053" i="31"/>
  <c r="K1053" i="31"/>
  <c r="M1053" i="31" s="1"/>
  <c r="O1053" i="31" s="1"/>
  <c r="L781" i="31"/>
  <c r="N781" i="31" s="1"/>
  <c r="P781" i="31" s="1"/>
  <c r="F781" i="31"/>
  <c r="K781" i="31"/>
  <c r="M781" i="31" s="1"/>
  <c r="O781" i="31" s="1"/>
  <c r="L877" i="31"/>
  <c r="N877" i="31" s="1"/>
  <c r="P877" i="31" s="1"/>
  <c r="F877" i="31"/>
  <c r="K877" i="31"/>
  <c r="M877" i="31" s="1"/>
  <c r="O877" i="31" s="1"/>
  <c r="L973" i="31"/>
  <c r="N973" i="31" s="1"/>
  <c r="P973" i="31" s="1"/>
  <c r="K973" i="31"/>
  <c r="M973" i="31" s="1"/>
  <c r="O973" i="31" s="1"/>
  <c r="F973" i="31"/>
  <c r="F1070" i="31"/>
  <c r="L1070" i="31"/>
  <c r="N1070" i="31" s="1"/>
  <c r="P1070" i="31" s="1"/>
  <c r="K1070" i="31"/>
  <c r="M1070" i="31" s="1"/>
  <c r="O1070" i="31" s="1"/>
  <c r="F798" i="31"/>
  <c r="L798" i="31"/>
  <c r="N798" i="31" s="1"/>
  <c r="P798" i="31" s="1"/>
  <c r="K798" i="31"/>
  <c r="M798" i="31" s="1"/>
  <c r="O798" i="31" s="1"/>
  <c r="K894" i="31"/>
  <c r="M894" i="31" s="1"/>
  <c r="O894" i="31" s="1"/>
  <c r="L894" i="31"/>
  <c r="N894" i="31" s="1"/>
  <c r="P894" i="31" s="1"/>
  <c r="F894" i="31"/>
  <c r="F990" i="31"/>
  <c r="L990" i="31"/>
  <c r="N990" i="31" s="1"/>
  <c r="P990" i="31" s="1"/>
  <c r="K990" i="31"/>
  <c r="M990" i="31" s="1"/>
  <c r="O990" i="31" s="1"/>
  <c r="F1087" i="31"/>
  <c r="L1087" i="31"/>
  <c r="N1087" i="31" s="1"/>
  <c r="P1087" i="31" s="1"/>
  <c r="K1087" i="31"/>
  <c r="M1087" i="31" s="1"/>
  <c r="O1087" i="31" s="1"/>
  <c r="L823" i="31"/>
  <c r="N823" i="31" s="1"/>
  <c r="P823" i="31" s="1"/>
  <c r="K823" i="31"/>
  <c r="M823" i="31" s="1"/>
  <c r="O823" i="31" s="1"/>
  <c r="F823" i="31"/>
  <c r="L919" i="31"/>
  <c r="N919" i="31" s="1"/>
  <c r="P919" i="31" s="1"/>
  <c r="F919" i="31"/>
  <c r="K919" i="31"/>
  <c r="M919" i="31" s="1"/>
  <c r="O919" i="31" s="1"/>
  <c r="K1015" i="31"/>
  <c r="M1015" i="31" s="1"/>
  <c r="O1015" i="31" s="1"/>
  <c r="L1015" i="31"/>
  <c r="N1015" i="31" s="1"/>
  <c r="P1015" i="31" s="1"/>
  <c r="F1015" i="31"/>
  <c r="K864" i="31"/>
  <c r="M864" i="31" s="1"/>
  <c r="O864" i="31" s="1"/>
  <c r="L864" i="31"/>
  <c r="N864" i="31" s="1"/>
  <c r="P864" i="31" s="1"/>
  <c r="F864" i="31"/>
  <c r="L880" i="31"/>
  <c r="N880" i="31" s="1"/>
  <c r="P880" i="31" s="1"/>
  <c r="K880" i="31"/>
  <c r="M880" i="31" s="1"/>
  <c r="O880" i="31" s="1"/>
  <c r="F880" i="31"/>
  <c r="K896" i="31"/>
  <c r="M896" i="31" s="1"/>
  <c r="O896" i="31" s="1"/>
  <c r="L896" i="31"/>
  <c r="N896" i="31" s="1"/>
  <c r="P896" i="31" s="1"/>
  <c r="F896" i="31"/>
  <c r="L912" i="31"/>
  <c r="N912" i="31" s="1"/>
  <c r="P912" i="31" s="1"/>
  <c r="F912" i="31"/>
  <c r="K912" i="31"/>
  <c r="M912" i="31" s="1"/>
  <c r="O912" i="31" s="1"/>
  <c r="F698" i="31"/>
  <c r="K698" i="31"/>
  <c r="M698" i="31" s="1"/>
  <c r="O698" i="31" s="1"/>
  <c r="L698" i="31"/>
  <c r="N698" i="31" s="1"/>
  <c r="P698" i="31" s="1"/>
  <c r="L1038" i="31"/>
  <c r="N1038" i="31" s="1"/>
  <c r="P1038" i="31" s="1"/>
  <c r="K1038" i="31"/>
  <c r="M1038" i="31" s="1"/>
  <c r="O1038" i="31" s="1"/>
  <c r="F1038" i="31"/>
  <c r="F826" i="31"/>
  <c r="F1052" i="31"/>
  <c r="E914" i="30"/>
  <c r="E915" i="29"/>
  <c r="E948" i="30"/>
  <c r="E949" i="29"/>
  <c r="E790" i="30"/>
  <c r="E791" i="29"/>
  <c r="E1007" i="30"/>
  <c r="E1008" i="29"/>
  <c r="E817" i="30"/>
  <c r="E818" i="29"/>
  <c r="E1009" i="30"/>
  <c r="E1010" i="29"/>
  <c r="E826" i="30"/>
  <c r="E827" i="29"/>
  <c r="E1018" i="30"/>
  <c r="E1019" i="29"/>
  <c r="E795" i="30"/>
  <c r="E796" i="29"/>
  <c r="E987" i="30"/>
  <c r="E988" i="29"/>
  <c r="E764" i="30"/>
  <c r="E765" i="29"/>
  <c r="E1053" i="30"/>
  <c r="E1054" i="29"/>
  <c r="E877" i="30"/>
  <c r="E878" i="29"/>
  <c r="E798" i="30"/>
  <c r="E799" i="29"/>
  <c r="E825" i="30"/>
  <c r="E826" i="29"/>
  <c r="E921" i="30"/>
  <c r="E922" i="29"/>
  <c r="E1017" i="30"/>
  <c r="E1018" i="29"/>
  <c r="E738" i="30"/>
  <c r="E739" i="29"/>
  <c r="E834" i="30"/>
  <c r="E835" i="29"/>
  <c r="E930" i="30"/>
  <c r="E931" i="29"/>
  <c r="E1026" i="30"/>
  <c r="E1027" i="29"/>
  <c r="E517" i="30"/>
  <c r="E518" i="29"/>
  <c r="E803" i="30"/>
  <c r="E804" i="29"/>
  <c r="E899" i="30"/>
  <c r="E900" i="29"/>
  <c r="E995" i="30"/>
  <c r="E996" i="29"/>
  <c r="E1092" i="30"/>
  <c r="E1093" i="29"/>
  <c r="E772" i="30"/>
  <c r="E773" i="29"/>
  <c r="E868" i="30"/>
  <c r="E869" i="29"/>
  <c r="E964" i="30"/>
  <c r="E965" i="29"/>
  <c r="E1061" i="30"/>
  <c r="E1062" i="29"/>
  <c r="E789" i="30"/>
  <c r="E790" i="29"/>
  <c r="E885" i="30"/>
  <c r="E886" i="29"/>
  <c r="E981" i="30"/>
  <c r="E982" i="29"/>
  <c r="E1078" i="30"/>
  <c r="E1079" i="29"/>
  <c r="E806" i="30"/>
  <c r="E807" i="29"/>
  <c r="E902" i="30"/>
  <c r="E903" i="29"/>
  <c r="E998" i="30"/>
  <c r="E999" i="29"/>
  <c r="E1095" i="30"/>
  <c r="E1096" i="29"/>
  <c r="E831" i="30"/>
  <c r="E832" i="29"/>
  <c r="E927" i="30"/>
  <c r="E928" i="29"/>
  <c r="E1023" i="30"/>
  <c r="E1024" i="29"/>
  <c r="E928" i="30"/>
  <c r="E929" i="29"/>
  <c r="E944" i="30"/>
  <c r="E945" i="29"/>
  <c r="E960" i="30"/>
  <c r="E961" i="29"/>
  <c r="E976" i="30"/>
  <c r="E977" i="29"/>
  <c r="D2202" i="29"/>
  <c r="C2202" i="29" s="1"/>
  <c r="E1010" i="30"/>
  <c r="E1011" i="29"/>
  <c r="E852" i="30"/>
  <c r="E853" i="29"/>
  <c r="E773" i="30"/>
  <c r="E774" i="29"/>
  <c r="E886" i="30"/>
  <c r="E887" i="29"/>
  <c r="E816" i="30"/>
  <c r="E817" i="29"/>
  <c r="E833" i="30"/>
  <c r="E834" i="29"/>
  <c r="E929" i="30"/>
  <c r="E930" i="29"/>
  <c r="E1025" i="30"/>
  <c r="E1026" i="29"/>
  <c r="E746" i="30"/>
  <c r="E747" i="29"/>
  <c r="E842" i="30"/>
  <c r="E843" i="29"/>
  <c r="E938" i="30"/>
  <c r="E939" i="29"/>
  <c r="E1034" i="30"/>
  <c r="E1035" i="29"/>
  <c r="E811" i="30"/>
  <c r="E812" i="29"/>
  <c r="E907" i="30"/>
  <c r="E908" i="29"/>
  <c r="E1003" i="30"/>
  <c r="E1004" i="29"/>
  <c r="E1100" i="30"/>
  <c r="E1101" i="29"/>
  <c r="E780" i="30"/>
  <c r="E781" i="29"/>
  <c r="E876" i="30"/>
  <c r="E877" i="29"/>
  <c r="E972" i="30"/>
  <c r="E973" i="29"/>
  <c r="E1069" i="30"/>
  <c r="E1070" i="29"/>
  <c r="E797" i="30"/>
  <c r="E798" i="29"/>
  <c r="E893" i="30"/>
  <c r="E894" i="29"/>
  <c r="E989" i="30"/>
  <c r="E990" i="29"/>
  <c r="E1086" i="30"/>
  <c r="E1087" i="29"/>
  <c r="E814" i="30"/>
  <c r="E815" i="29"/>
  <c r="E910" i="30"/>
  <c r="E911" i="29"/>
  <c r="E1006" i="30"/>
  <c r="E1007" i="29"/>
  <c r="E743" i="30"/>
  <c r="E744" i="29"/>
  <c r="E839" i="30"/>
  <c r="E840" i="29"/>
  <c r="E935" i="30"/>
  <c r="E936" i="29"/>
  <c r="E1031" i="30"/>
  <c r="E1032" i="29"/>
  <c r="E992" i="30"/>
  <c r="E993" i="29"/>
  <c r="E1008" i="30"/>
  <c r="E1009" i="29"/>
  <c r="E1024" i="30"/>
  <c r="E1025" i="29"/>
  <c r="E1041" i="30"/>
  <c r="E1042" i="29"/>
  <c r="D2201" i="30"/>
  <c r="C2201" i="30" s="1"/>
  <c r="E745" i="30"/>
  <c r="E746" i="29"/>
  <c r="E841" i="30"/>
  <c r="E842" i="29"/>
  <c r="E937" i="30"/>
  <c r="E938" i="29"/>
  <c r="E1033" i="30"/>
  <c r="E1034" i="29"/>
  <c r="E754" i="30"/>
  <c r="E755" i="29"/>
  <c r="E850" i="30"/>
  <c r="E851" i="29"/>
  <c r="E946" i="30"/>
  <c r="E947" i="29"/>
  <c r="E1043" i="30"/>
  <c r="E1044" i="29"/>
  <c r="E645" i="30"/>
  <c r="E646" i="29"/>
  <c r="E819" i="30"/>
  <c r="E820" i="29"/>
  <c r="E915" i="30"/>
  <c r="E916" i="29"/>
  <c r="E1011" i="30"/>
  <c r="E1012" i="29"/>
  <c r="E405" i="30"/>
  <c r="E406" i="29"/>
  <c r="E788" i="30"/>
  <c r="E789" i="29"/>
  <c r="E884" i="30"/>
  <c r="E885" i="29"/>
  <c r="E980" i="30"/>
  <c r="E981" i="29"/>
  <c r="E1077" i="30"/>
  <c r="E1078" i="29"/>
  <c r="E805" i="30"/>
  <c r="E806" i="29"/>
  <c r="E901" i="30"/>
  <c r="E902" i="29"/>
  <c r="E997" i="30"/>
  <c r="E998" i="29"/>
  <c r="E1094" i="30"/>
  <c r="E1095" i="29"/>
  <c r="E822" i="30"/>
  <c r="E823" i="29"/>
  <c r="E918" i="30"/>
  <c r="E919" i="29"/>
  <c r="E1014" i="30"/>
  <c r="E1015" i="29"/>
  <c r="E751" i="30"/>
  <c r="E752" i="29"/>
  <c r="E847" i="30"/>
  <c r="E848" i="29"/>
  <c r="E943" i="30"/>
  <c r="E944" i="29"/>
  <c r="E1040" i="30"/>
  <c r="E1041" i="29"/>
  <c r="E1057" i="30"/>
  <c r="E1058" i="29"/>
  <c r="E1073" i="30"/>
  <c r="E1074" i="29"/>
  <c r="E1089" i="30"/>
  <c r="E1090" i="29"/>
  <c r="E792" i="30"/>
  <c r="E793" i="29"/>
  <c r="E809" i="30"/>
  <c r="E810" i="29"/>
  <c r="E753" i="30"/>
  <c r="E754" i="29"/>
  <c r="E849" i="30"/>
  <c r="E850" i="29"/>
  <c r="E945" i="30"/>
  <c r="E946" i="29"/>
  <c r="E1042" i="30"/>
  <c r="E1043" i="29"/>
  <c r="E762" i="30"/>
  <c r="E763" i="29"/>
  <c r="E858" i="30"/>
  <c r="E859" i="29"/>
  <c r="E954" i="30"/>
  <c r="E955" i="29"/>
  <c r="E1051" i="30"/>
  <c r="E1052" i="29"/>
  <c r="E827" i="30"/>
  <c r="E828" i="29"/>
  <c r="E923" i="30"/>
  <c r="E924" i="29"/>
  <c r="E1019" i="30"/>
  <c r="E1020" i="29"/>
  <c r="E796" i="30"/>
  <c r="E797" i="29"/>
  <c r="E892" i="30"/>
  <c r="E893" i="29"/>
  <c r="E988" i="30"/>
  <c r="F988" i="30" s="1"/>
  <c r="E989" i="29"/>
  <c r="E1085" i="30"/>
  <c r="E1086" i="29"/>
  <c r="E813" i="30"/>
  <c r="E814" i="29"/>
  <c r="E909" i="30"/>
  <c r="E910" i="29"/>
  <c r="E1005" i="30"/>
  <c r="E1006" i="29"/>
  <c r="E1102" i="30"/>
  <c r="E1103" i="29"/>
  <c r="E830" i="30"/>
  <c r="E831" i="29"/>
  <c r="E926" i="30"/>
  <c r="E927" i="29"/>
  <c r="E1022" i="30"/>
  <c r="E1023" i="29"/>
  <c r="E759" i="30"/>
  <c r="E760" i="29"/>
  <c r="E855" i="30"/>
  <c r="E856" i="29"/>
  <c r="E951" i="30"/>
  <c r="E952" i="29"/>
  <c r="E1048" i="30"/>
  <c r="E1049" i="29"/>
  <c r="E744" i="30"/>
  <c r="E745" i="29"/>
  <c r="E760" i="30"/>
  <c r="E761" i="29"/>
  <c r="E776" i="30"/>
  <c r="E777" i="29"/>
  <c r="E856" i="30"/>
  <c r="E857" i="29"/>
  <c r="E1098" i="30"/>
  <c r="E1099" i="29"/>
  <c r="E1076" i="30"/>
  <c r="E1077" i="29"/>
  <c r="E965" i="30"/>
  <c r="E966" i="29"/>
  <c r="E866" i="30"/>
  <c r="E867" i="29"/>
  <c r="E1027" i="30"/>
  <c r="E1028" i="29"/>
  <c r="E996" i="30"/>
  <c r="E997" i="29"/>
  <c r="E917" i="30"/>
  <c r="E918" i="29"/>
  <c r="E1013" i="30"/>
  <c r="E1014" i="29"/>
  <c r="E838" i="30"/>
  <c r="E839" i="29"/>
  <c r="E934" i="30"/>
  <c r="E935" i="29"/>
  <c r="E1030" i="30"/>
  <c r="E1031" i="29"/>
  <c r="E767" i="30"/>
  <c r="E768" i="29"/>
  <c r="E959" i="30"/>
  <c r="E960" i="29"/>
  <c r="E840" i="30"/>
  <c r="E841" i="29"/>
  <c r="D2203" i="29"/>
  <c r="C2203" i="29" s="1"/>
  <c r="E787" i="30"/>
  <c r="E788" i="29"/>
  <c r="E832" i="30"/>
  <c r="E833" i="29"/>
  <c r="E770" i="30"/>
  <c r="E771" i="29"/>
  <c r="E739" i="30"/>
  <c r="E740" i="29"/>
  <c r="E900" i="30"/>
  <c r="E901" i="29"/>
  <c r="E1056" i="30"/>
  <c r="E1057" i="29"/>
  <c r="E769" i="30"/>
  <c r="E770" i="29"/>
  <c r="E961" i="30"/>
  <c r="E962" i="29"/>
  <c r="E778" i="30"/>
  <c r="E779" i="29"/>
  <c r="E747" i="30"/>
  <c r="E748" i="29"/>
  <c r="E939" i="30"/>
  <c r="E940" i="29"/>
  <c r="E908" i="30"/>
  <c r="E909" i="29"/>
  <c r="E1101" i="30"/>
  <c r="E1102" i="29"/>
  <c r="E925" i="30"/>
  <c r="E926" i="29"/>
  <c r="E750" i="30"/>
  <c r="E751" i="29"/>
  <c r="E942" i="30"/>
  <c r="E943" i="29"/>
  <c r="E775" i="30"/>
  <c r="E776" i="29"/>
  <c r="E967" i="30"/>
  <c r="E968" i="29"/>
  <c r="E872" i="30"/>
  <c r="E873" i="29"/>
  <c r="E904" i="30"/>
  <c r="E905" i="29"/>
  <c r="D2202" i="30"/>
  <c r="C2202" i="30" s="1"/>
  <c r="E389" i="30"/>
  <c r="E390" i="29"/>
  <c r="E911" i="30"/>
  <c r="E912" i="29"/>
  <c r="E953" i="30"/>
  <c r="E954" i="29"/>
  <c r="E533" i="30"/>
  <c r="E534" i="29"/>
  <c r="E808" i="30"/>
  <c r="E809" i="29"/>
  <c r="E865" i="30"/>
  <c r="E866" i="29"/>
  <c r="E1058" i="30"/>
  <c r="E1059" i="29"/>
  <c r="E874" i="30"/>
  <c r="E875" i="29"/>
  <c r="E843" i="30"/>
  <c r="E844" i="29"/>
  <c r="E1035" i="30"/>
  <c r="E1036" i="29"/>
  <c r="E812" i="30"/>
  <c r="E813" i="29"/>
  <c r="E1004" i="30"/>
  <c r="E1005" i="29"/>
  <c r="E829" i="30"/>
  <c r="E830" i="29"/>
  <c r="E1021" i="30"/>
  <c r="E1022" i="29"/>
  <c r="E846" i="30"/>
  <c r="E847" i="29"/>
  <c r="E1039" i="30"/>
  <c r="E1040" i="29"/>
  <c r="E871" i="30"/>
  <c r="E872" i="29"/>
  <c r="E1064" i="30"/>
  <c r="E1065" i="29"/>
  <c r="E888" i="30"/>
  <c r="E889" i="29"/>
  <c r="E984" i="30"/>
  <c r="E985" i="29"/>
  <c r="E777" i="30"/>
  <c r="E778" i="29"/>
  <c r="E873" i="30"/>
  <c r="E874" i="29"/>
  <c r="E969" i="30"/>
  <c r="E970" i="29"/>
  <c r="E1066" i="30"/>
  <c r="E1067" i="29"/>
  <c r="E786" i="30"/>
  <c r="E787" i="29"/>
  <c r="E882" i="30"/>
  <c r="E883" i="29"/>
  <c r="E978" i="30"/>
  <c r="E979" i="29"/>
  <c r="E1075" i="30"/>
  <c r="E1076" i="29"/>
  <c r="E755" i="30"/>
  <c r="E756" i="29"/>
  <c r="E851" i="30"/>
  <c r="E852" i="29"/>
  <c r="E947" i="30"/>
  <c r="E948" i="29"/>
  <c r="E1044" i="30"/>
  <c r="E1045" i="29"/>
  <c r="E661" i="30"/>
  <c r="E662" i="29"/>
  <c r="E820" i="30"/>
  <c r="E821" i="29"/>
  <c r="E916" i="30"/>
  <c r="F916" i="30" s="1"/>
  <c r="E917" i="29"/>
  <c r="E1012" i="30"/>
  <c r="E1013" i="29"/>
  <c r="E741" i="30"/>
  <c r="E742" i="29"/>
  <c r="E837" i="30"/>
  <c r="E838" i="29"/>
  <c r="E933" i="30"/>
  <c r="E934" i="29"/>
  <c r="E1029" i="30"/>
  <c r="E1030" i="29"/>
  <c r="E758" i="30"/>
  <c r="E759" i="29"/>
  <c r="E854" i="30"/>
  <c r="E855" i="29"/>
  <c r="E950" i="30"/>
  <c r="E951" i="29"/>
  <c r="E1047" i="30"/>
  <c r="E1048" i="29"/>
  <c r="E783" i="30"/>
  <c r="E784" i="29"/>
  <c r="E879" i="30"/>
  <c r="E880" i="29"/>
  <c r="E975" i="30"/>
  <c r="E976" i="29"/>
  <c r="E1072" i="30"/>
  <c r="E1073" i="29"/>
  <c r="E936" i="30"/>
  <c r="E937" i="29"/>
  <c r="E952" i="30"/>
  <c r="E953" i="29"/>
  <c r="E968" i="30"/>
  <c r="E969" i="29"/>
  <c r="E1049" i="30"/>
  <c r="E1050" i="29"/>
  <c r="E982" i="30"/>
  <c r="E983" i="29"/>
  <c r="E1050" i="30"/>
  <c r="E1051" i="29"/>
  <c r="E1059" i="30"/>
  <c r="E1060" i="29"/>
  <c r="E804" i="30"/>
  <c r="E805" i="29"/>
  <c r="E821" i="30"/>
  <c r="E822" i="29"/>
  <c r="E742" i="30"/>
  <c r="E743" i="29"/>
  <c r="E920" i="30"/>
  <c r="E921" i="29"/>
  <c r="E970" i="30"/>
  <c r="E971" i="29"/>
  <c r="E785" i="30"/>
  <c r="E786" i="29"/>
  <c r="E881" i="30"/>
  <c r="E882" i="29"/>
  <c r="E1074" i="30"/>
  <c r="E1075" i="29"/>
  <c r="E890" i="30"/>
  <c r="E891" i="29"/>
  <c r="E1083" i="30"/>
  <c r="E1084" i="29"/>
  <c r="E859" i="30"/>
  <c r="E860" i="29"/>
  <c r="E1052" i="30"/>
  <c r="E1053" i="29"/>
  <c r="E828" i="30"/>
  <c r="E829" i="29"/>
  <c r="E1020" i="30"/>
  <c r="E1021" i="29"/>
  <c r="E845" i="30"/>
  <c r="E846" i="29"/>
  <c r="E1037" i="30"/>
  <c r="E1038" i="29"/>
  <c r="E862" i="30"/>
  <c r="E863" i="29"/>
  <c r="E1055" i="30"/>
  <c r="E1056" i="29"/>
  <c r="E887" i="30"/>
  <c r="E888" i="29"/>
  <c r="E983" i="30"/>
  <c r="E984" i="29"/>
  <c r="E1000" i="30"/>
  <c r="E1001" i="29"/>
  <c r="E1016" i="30"/>
  <c r="E1017" i="29"/>
  <c r="E1032" i="30"/>
  <c r="E1033" i="29"/>
  <c r="E818" i="30"/>
  <c r="E819" i="29"/>
  <c r="E800" i="30"/>
  <c r="E801" i="29"/>
  <c r="E761" i="30"/>
  <c r="E762" i="29"/>
  <c r="E835" i="30"/>
  <c r="E836" i="29"/>
  <c r="E824" i="30"/>
  <c r="E825" i="29"/>
  <c r="E1067" i="30"/>
  <c r="E1068" i="29"/>
  <c r="E977" i="30"/>
  <c r="E978" i="29"/>
  <c r="E794" i="30"/>
  <c r="E795" i="29"/>
  <c r="E986" i="30"/>
  <c r="E987" i="29"/>
  <c r="E763" i="30"/>
  <c r="E764" i="29"/>
  <c r="E955" i="30"/>
  <c r="E956" i="29"/>
  <c r="E924" i="30"/>
  <c r="E925" i="29"/>
  <c r="E749" i="30"/>
  <c r="E750" i="29"/>
  <c r="E941" i="30"/>
  <c r="E942" i="29"/>
  <c r="E766" i="30"/>
  <c r="E767" i="29"/>
  <c r="E958" i="30"/>
  <c r="E959" i="29"/>
  <c r="E791" i="30"/>
  <c r="E792" i="29"/>
  <c r="E1080" i="30"/>
  <c r="E1081" i="29"/>
  <c r="E793" i="30"/>
  <c r="E794" i="29"/>
  <c r="E889" i="30"/>
  <c r="E890" i="29"/>
  <c r="E985" i="30"/>
  <c r="E986" i="29"/>
  <c r="E1082" i="30"/>
  <c r="E1083" i="29"/>
  <c r="E802" i="30"/>
  <c r="E803" i="29"/>
  <c r="E898" i="30"/>
  <c r="E899" i="29"/>
  <c r="E994" i="30"/>
  <c r="E995" i="29"/>
  <c r="E1091" i="30"/>
  <c r="E1092" i="29"/>
  <c r="E771" i="30"/>
  <c r="E772" i="29"/>
  <c r="E867" i="30"/>
  <c r="E868" i="29"/>
  <c r="E963" i="30"/>
  <c r="E964" i="29"/>
  <c r="E1060" i="30"/>
  <c r="E1061" i="29"/>
  <c r="E740" i="30"/>
  <c r="E741" i="29"/>
  <c r="E836" i="30"/>
  <c r="F836" i="30" s="1"/>
  <c r="E837" i="29"/>
  <c r="E932" i="30"/>
  <c r="F932" i="30" s="1"/>
  <c r="E933" i="29"/>
  <c r="E1028" i="30"/>
  <c r="E1029" i="29"/>
  <c r="E757" i="30"/>
  <c r="E758" i="29"/>
  <c r="E853" i="30"/>
  <c r="E854" i="29"/>
  <c r="E949" i="30"/>
  <c r="E950" i="29"/>
  <c r="E1046" i="30"/>
  <c r="E1047" i="29"/>
  <c r="E774" i="30"/>
  <c r="E775" i="29"/>
  <c r="E870" i="30"/>
  <c r="E871" i="29"/>
  <c r="E966" i="30"/>
  <c r="E967" i="29"/>
  <c r="E1063" i="30"/>
  <c r="E1064" i="29"/>
  <c r="E799" i="30"/>
  <c r="E800" i="29"/>
  <c r="E895" i="30"/>
  <c r="E896" i="29"/>
  <c r="E991" i="30"/>
  <c r="E992" i="29"/>
  <c r="E1088" i="30"/>
  <c r="E1089" i="29"/>
  <c r="E1065" i="30"/>
  <c r="E1066" i="29"/>
  <c r="E1081" i="30"/>
  <c r="E1082" i="29"/>
  <c r="E1097" i="30"/>
  <c r="E1098" i="29"/>
  <c r="E756" i="30"/>
  <c r="E757" i="29"/>
  <c r="E857" i="30"/>
  <c r="E858" i="29"/>
  <c r="E962" i="30"/>
  <c r="E963" i="29"/>
  <c r="E931" i="30"/>
  <c r="E932" i="29"/>
  <c r="E1093" i="30"/>
  <c r="E1094" i="29"/>
  <c r="E863" i="30"/>
  <c r="E864" i="29"/>
  <c r="E801" i="30"/>
  <c r="E802" i="29"/>
  <c r="E897" i="30"/>
  <c r="E898" i="29"/>
  <c r="E993" i="30"/>
  <c r="E994" i="29"/>
  <c r="E1090" i="30"/>
  <c r="E1091" i="29"/>
  <c r="E810" i="30"/>
  <c r="E811" i="29"/>
  <c r="E906" i="30"/>
  <c r="E907" i="29"/>
  <c r="E1002" i="30"/>
  <c r="E1003" i="29"/>
  <c r="E1099" i="30"/>
  <c r="E1100" i="29"/>
  <c r="E779" i="30"/>
  <c r="E780" i="29"/>
  <c r="E875" i="30"/>
  <c r="E876" i="29"/>
  <c r="E971" i="30"/>
  <c r="E972" i="29"/>
  <c r="E1068" i="30"/>
  <c r="E1069" i="29"/>
  <c r="E748" i="30"/>
  <c r="F748" i="30" s="1"/>
  <c r="E749" i="29"/>
  <c r="E844" i="30"/>
  <c r="E845" i="29"/>
  <c r="E940" i="30"/>
  <c r="E941" i="29"/>
  <c r="E1036" i="30"/>
  <c r="E1037" i="29"/>
  <c r="E765" i="30"/>
  <c r="E766" i="29"/>
  <c r="E861" i="30"/>
  <c r="E862" i="29"/>
  <c r="E957" i="30"/>
  <c r="E958" i="29"/>
  <c r="E1054" i="30"/>
  <c r="E1055" i="29"/>
  <c r="E782" i="30"/>
  <c r="E783" i="29"/>
  <c r="E878" i="30"/>
  <c r="E879" i="29"/>
  <c r="E974" i="30"/>
  <c r="E975" i="29"/>
  <c r="E1071" i="30"/>
  <c r="E1072" i="29"/>
  <c r="E807" i="30"/>
  <c r="E808" i="29"/>
  <c r="E903" i="30"/>
  <c r="E904" i="29"/>
  <c r="E999" i="30"/>
  <c r="E1000" i="29"/>
  <c r="E1096" i="30"/>
  <c r="E1097" i="29"/>
  <c r="E752" i="30"/>
  <c r="E753" i="29"/>
  <c r="E768" i="30"/>
  <c r="E769" i="29"/>
  <c r="E784" i="30"/>
  <c r="E785" i="29"/>
  <c r="E905" i="30"/>
  <c r="E906" i="29"/>
  <c r="E979" i="30"/>
  <c r="E980" i="29"/>
  <c r="E869" i="30"/>
  <c r="E870" i="29"/>
  <c r="E815" i="30"/>
  <c r="E816" i="29"/>
  <c r="D2204" i="29"/>
  <c r="C2204" i="29" s="1"/>
  <c r="E1001" i="30"/>
  <c r="E1002" i="29"/>
  <c r="E883" i="30"/>
  <c r="E884" i="29"/>
  <c r="E1045" i="30"/>
  <c r="E1046" i="29"/>
  <c r="E1062" i="30"/>
  <c r="E1063" i="29"/>
  <c r="E1079" i="30"/>
  <c r="E1080" i="29"/>
  <c r="E848" i="30"/>
  <c r="E849" i="29"/>
  <c r="E913" i="30"/>
  <c r="E914" i="29"/>
  <c r="E730" i="30"/>
  <c r="E731" i="29"/>
  <c r="E922" i="30"/>
  <c r="E923" i="29"/>
  <c r="E891" i="30"/>
  <c r="E892" i="29"/>
  <c r="E1084" i="30"/>
  <c r="E1085" i="29"/>
  <c r="E860" i="30"/>
  <c r="E861" i="29"/>
  <c r="E956" i="30"/>
  <c r="E957" i="29"/>
  <c r="E781" i="30"/>
  <c r="E782" i="29"/>
  <c r="E973" i="30"/>
  <c r="E974" i="29"/>
  <c r="E1070" i="30"/>
  <c r="E1071" i="29"/>
  <c r="E894" i="30"/>
  <c r="E895" i="29"/>
  <c r="E990" i="30"/>
  <c r="E991" i="29"/>
  <c r="E1087" i="30"/>
  <c r="E1088" i="29"/>
  <c r="E823" i="30"/>
  <c r="E824" i="29"/>
  <c r="E919" i="30"/>
  <c r="E920" i="29"/>
  <c r="E1015" i="30"/>
  <c r="E1016" i="29"/>
  <c r="E864" i="30"/>
  <c r="E865" i="29"/>
  <c r="E880" i="30"/>
  <c r="E881" i="29"/>
  <c r="E896" i="30"/>
  <c r="E897" i="29"/>
  <c r="E912" i="30"/>
  <c r="E913" i="29"/>
  <c r="E698" i="30"/>
  <c r="E699" i="29"/>
  <c r="E1038" i="30"/>
  <c r="E1039" i="29"/>
  <c r="D2203" i="30"/>
  <c r="C2203" i="30" s="1"/>
  <c r="E936" i="5"/>
  <c r="E1033" i="5"/>
  <c r="E938" i="5"/>
  <c r="E1019" i="5"/>
  <c r="E1062" i="5"/>
  <c r="E1022" i="5"/>
  <c r="E1064" i="5"/>
  <c r="E1073" i="5"/>
  <c r="E1075" i="5"/>
  <c r="E1045" i="5"/>
  <c r="E941" i="5"/>
  <c r="E950" i="5"/>
  <c r="E943" i="5"/>
  <c r="E1007" i="5"/>
  <c r="E1072" i="5"/>
  <c r="E952" i="5"/>
  <c r="E1016" i="5"/>
  <c r="E1081" i="5"/>
  <c r="E921" i="5"/>
  <c r="E985" i="5"/>
  <c r="E1050" i="5"/>
  <c r="E954" i="5"/>
  <c r="E1018" i="5"/>
  <c r="E1083" i="5"/>
  <c r="E971" i="5"/>
  <c r="E1035" i="5"/>
  <c r="E1100" i="5"/>
  <c r="E924" i="5"/>
  <c r="E988" i="5"/>
  <c r="E1053" i="5"/>
  <c r="E949" i="5"/>
  <c r="E1013" i="5"/>
  <c r="E1078" i="5"/>
  <c r="E1014" i="5"/>
  <c r="E991" i="5"/>
  <c r="E1098" i="5"/>
  <c r="E1002" i="5"/>
  <c r="E1037" i="5"/>
  <c r="E997" i="5"/>
  <c r="E977" i="5"/>
  <c r="E1027" i="5"/>
  <c r="E1055" i="5"/>
  <c r="E951" i="5"/>
  <c r="E1015" i="5"/>
  <c r="E1080" i="5"/>
  <c r="E960" i="5"/>
  <c r="E1024" i="5"/>
  <c r="E1089" i="5"/>
  <c r="E929" i="5"/>
  <c r="E993" i="5"/>
  <c r="E1058" i="5"/>
  <c r="E962" i="5"/>
  <c r="E1026" i="5"/>
  <c r="E1091" i="5"/>
  <c r="E979" i="5"/>
  <c r="E1044" i="5"/>
  <c r="E932" i="5"/>
  <c r="E996" i="5"/>
  <c r="E1061" i="5"/>
  <c r="E957" i="5"/>
  <c r="E1021" i="5"/>
  <c r="E1086" i="5"/>
  <c r="E942" i="5"/>
  <c r="E1079" i="5"/>
  <c r="E974" i="5"/>
  <c r="E1065" i="5"/>
  <c r="E969" i="5"/>
  <c r="E955" i="5"/>
  <c r="E972" i="5"/>
  <c r="E933" i="5"/>
  <c r="E990" i="5"/>
  <c r="E999" i="5"/>
  <c r="E944" i="5"/>
  <c r="E1010" i="5"/>
  <c r="E963" i="5"/>
  <c r="E1047" i="5"/>
  <c r="E959" i="5"/>
  <c r="E1023" i="5"/>
  <c r="E1088" i="5"/>
  <c r="E968" i="5"/>
  <c r="E1032" i="5"/>
  <c r="E1097" i="5"/>
  <c r="E937" i="5"/>
  <c r="E1001" i="5"/>
  <c r="E1066" i="5"/>
  <c r="E970" i="5"/>
  <c r="E1034" i="5"/>
  <c r="E1099" i="5"/>
  <c r="E923" i="5"/>
  <c r="E987" i="5"/>
  <c r="E1052" i="5"/>
  <c r="E940" i="5"/>
  <c r="E1004" i="5"/>
  <c r="E1069" i="5"/>
  <c r="E965" i="5"/>
  <c r="E1029" i="5"/>
  <c r="E1094" i="5"/>
  <c r="E1006" i="5"/>
  <c r="E1039" i="5"/>
  <c r="E927" i="5"/>
  <c r="E1067" i="5"/>
  <c r="E1005" i="5"/>
  <c r="E967" i="5"/>
  <c r="E1031" i="5"/>
  <c r="E1096" i="5"/>
  <c r="E976" i="5"/>
  <c r="E1041" i="5"/>
  <c r="E945" i="5"/>
  <c r="E1009" i="5"/>
  <c r="E1074" i="5"/>
  <c r="E978" i="5"/>
  <c r="E1043" i="5"/>
  <c r="E931" i="5"/>
  <c r="E995" i="5"/>
  <c r="E1060" i="5"/>
  <c r="E948" i="5"/>
  <c r="E1012" i="5"/>
  <c r="E1077" i="5"/>
  <c r="E973" i="5"/>
  <c r="E1038" i="5"/>
  <c r="E934" i="5"/>
  <c r="E1071" i="5"/>
  <c r="E966" i="5"/>
  <c r="E1008" i="5"/>
  <c r="E975" i="5"/>
  <c r="E1040" i="5"/>
  <c r="E920" i="5"/>
  <c r="E984" i="5"/>
  <c r="E1049" i="5"/>
  <c r="E953" i="5"/>
  <c r="E1017" i="5"/>
  <c r="E1082" i="5"/>
  <c r="E922" i="5"/>
  <c r="E986" i="5"/>
  <c r="E1051" i="5"/>
  <c r="E939" i="5"/>
  <c r="E1003" i="5"/>
  <c r="E1068" i="5"/>
  <c r="E956" i="5"/>
  <c r="E1020" i="5"/>
  <c r="E1085" i="5"/>
  <c r="E917" i="5"/>
  <c r="E981" i="5"/>
  <c r="E1046" i="5"/>
  <c r="E998" i="5"/>
  <c r="E1030" i="5"/>
  <c r="E1036" i="5"/>
  <c r="E1056" i="5"/>
  <c r="E1000" i="5"/>
  <c r="E1084" i="5"/>
  <c r="E982" i="5"/>
  <c r="E935" i="5"/>
  <c r="E1042" i="5"/>
  <c r="E946" i="5"/>
  <c r="E1092" i="5"/>
  <c r="E980" i="5"/>
  <c r="E1070" i="5"/>
  <c r="E1087" i="5"/>
  <c r="E919" i="5"/>
  <c r="E983" i="5"/>
  <c r="E1048" i="5"/>
  <c r="E928" i="5"/>
  <c r="E992" i="5"/>
  <c r="E1057" i="5"/>
  <c r="E961" i="5"/>
  <c r="E1025" i="5"/>
  <c r="E1090" i="5"/>
  <c r="E930" i="5"/>
  <c r="E994" i="5"/>
  <c r="E1059" i="5"/>
  <c r="E947" i="5"/>
  <c r="E1011" i="5"/>
  <c r="E1076" i="5"/>
  <c r="E964" i="5"/>
  <c r="E1028" i="5"/>
  <c r="E1093" i="5"/>
  <c r="E925" i="5"/>
  <c r="E989" i="5"/>
  <c r="E1054" i="5"/>
  <c r="E926" i="5"/>
  <c r="E1063" i="5"/>
  <c r="E958" i="5"/>
  <c r="E1095" i="5"/>
  <c r="E918" i="5"/>
  <c r="E916" i="5"/>
  <c r="E749" i="5"/>
  <c r="E813" i="5"/>
  <c r="E877" i="5"/>
  <c r="E814" i="5"/>
  <c r="E846" i="5"/>
  <c r="E872" i="5"/>
  <c r="E874" i="5"/>
  <c r="E908" i="5"/>
  <c r="E886" i="5"/>
  <c r="E871" i="5"/>
  <c r="E752" i="5"/>
  <c r="E880" i="5"/>
  <c r="E643" i="5"/>
  <c r="E785" i="5"/>
  <c r="E849" i="5"/>
  <c r="E913" i="5"/>
  <c r="E403" i="5"/>
  <c r="E754" i="5"/>
  <c r="E818" i="5"/>
  <c r="E835" i="5"/>
  <c r="E899" i="5"/>
  <c r="E788" i="5"/>
  <c r="E852" i="5"/>
  <c r="E751" i="5"/>
  <c r="E815" i="5"/>
  <c r="E879" i="5"/>
  <c r="E760" i="5"/>
  <c r="E824" i="5"/>
  <c r="E888" i="5"/>
  <c r="E793" i="5"/>
  <c r="E857" i="5"/>
  <c r="E762" i="5"/>
  <c r="E826" i="5"/>
  <c r="E890" i="5"/>
  <c r="E779" i="5"/>
  <c r="E843" i="5"/>
  <c r="E907" i="5"/>
  <c r="E796" i="5"/>
  <c r="E860" i="5"/>
  <c r="E757" i="5"/>
  <c r="E821" i="5"/>
  <c r="E885" i="5"/>
  <c r="E742" i="5"/>
  <c r="E878" i="5"/>
  <c r="E774" i="5"/>
  <c r="E910" i="5"/>
  <c r="E780" i="5"/>
  <c r="E741" i="5"/>
  <c r="E759" i="5"/>
  <c r="E823" i="5"/>
  <c r="E887" i="5"/>
  <c r="E768" i="5"/>
  <c r="E832" i="5"/>
  <c r="E896" i="5"/>
  <c r="E737" i="5"/>
  <c r="E801" i="5"/>
  <c r="E865" i="5"/>
  <c r="E531" i="5"/>
  <c r="E770" i="5"/>
  <c r="E834" i="5"/>
  <c r="E898" i="5"/>
  <c r="E787" i="5"/>
  <c r="E851" i="5"/>
  <c r="E915" i="5"/>
  <c r="E740" i="5"/>
  <c r="E804" i="5"/>
  <c r="E868" i="5"/>
  <c r="E765" i="5"/>
  <c r="E829" i="5"/>
  <c r="E893" i="5"/>
  <c r="E806" i="5"/>
  <c r="E838" i="5"/>
  <c r="E744" i="5"/>
  <c r="E841" i="5"/>
  <c r="E782" i="5"/>
  <c r="E771" i="5"/>
  <c r="E767" i="5"/>
  <c r="E831" i="5"/>
  <c r="E895" i="5"/>
  <c r="E776" i="5"/>
  <c r="E840" i="5"/>
  <c r="E904" i="5"/>
  <c r="E745" i="5"/>
  <c r="E809" i="5"/>
  <c r="E873" i="5"/>
  <c r="E778" i="5"/>
  <c r="E842" i="5"/>
  <c r="E906" i="5"/>
  <c r="E795" i="5"/>
  <c r="E859" i="5"/>
  <c r="E748" i="5"/>
  <c r="E812" i="5"/>
  <c r="E876" i="5"/>
  <c r="E773" i="5"/>
  <c r="E837" i="5"/>
  <c r="E901" i="5"/>
  <c r="E870" i="5"/>
  <c r="E766" i="5"/>
  <c r="E902" i="5"/>
  <c r="E799" i="5"/>
  <c r="E808" i="5"/>
  <c r="E777" i="5"/>
  <c r="E746" i="5"/>
  <c r="E827" i="5"/>
  <c r="E743" i="5"/>
  <c r="E882" i="5"/>
  <c r="E775" i="5"/>
  <c r="E839" i="5"/>
  <c r="E903" i="5"/>
  <c r="E784" i="5"/>
  <c r="E848" i="5"/>
  <c r="E912" i="5"/>
  <c r="E387" i="5"/>
  <c r="E753" i="5"/>
  <c r="E817" i="5"/>
  <c r="E881" i="5"/>
  <c r="E659" i="5"/>
  <c r="E786" i="5"/>
  <c r="E850" i="5"/>
  <c r="E914" i="5"/>
  <c r="E739" i="5"/>
  <c r="E803" i="5"/>
  <c r="E867" i="5"/>
  <c r="E756" i="5"/>
  <c r="E820" i="5"/>
  <c r="E884" i="5"/>
  <c r="E781" i="5"/>
  <c r="E845" i="5"/>
  <c r="E909" i="5"/>
  <c r="E798" i="5"/>
  <c r="E830" i="5"/>
  <c r="E790" i="5"/>
  <c r="E696" i="5"/>
  <c r="E905" i="5"/>
  <c r="E810" i="5"/>
  <c r="E763" i="5"/>
  <c r="E869" i="5"/>
  <c r="E750" i="5"/>
  <c r="E807" i="5"/>
  <c r="E816" i="5"/>
  <c r="E783" i="5"/>
  <c r="E847" i="5"/>
  <c r="E911" i="5"/>
  <c r="E728" i="5"/>
  <c r="E792" i="5"/>
  <c r="E856" i="5"/>
  <c r="E761" i="5"/>
  <c r="E825" i="5"/>
  <c r="E889" i="5"/>
  <c r="E794" i="5"/>
  <c r="E858" i="5"/>
  <c r="E747" i="5"/>
  <c r="E811" i="5"/>
  <c r="E875" i="5"/>
  <c r="E764" i="5"/>
  <c r="E828" i="5"/>
  <c r="E892" i="5"/>
  <c r="E789" i="5"/>
  <c r="E853" i="5"/>
  <c r="E862" i="5"/>
  <c r="E758" i="5"/>
  <c r="E894" i="5"/>
  <c r="E854" i="5"/>
  <c r="E863" i="5"/>
  <c r="E891" i="5"/>
  <c r="E844" i="5"/>
  <c r="E805" i="5"/>
  <c r="E791" i="5"/>
  <c r="E855" i="5"/>
  <c r="E736" i="5"/>
  <c r="E800" i="5"/>
  <c r="E864" i="5"/>
  <c r="E515" i="5"/>
  <c r="E769" i="5"/>
  <c r="E833" i="5"/>
  <c r="E897" i="5"/>
  <c r="E738" i="5"/>
  <c r="E802" i="5"/>
  <c r="E866" i="5"/>
  <c r="E755" i="5"/>
  <c r="E819" i="5"/>
  <c r="E883" i="5"/>
  <c r="E772" i="5"/>
  <c r="E836" i="5"/>
  <c r="E900" i="5"/>
  <c r="E797" i="5"/>
  <c r="E861" i="5"/>
  <c r="E822" i="5"/>
  <c r="J380" i="8"/>
  <c r="E380" i="31" s="1"/>
  <c r="G380" i="8"/>
  <c r="G629" i="8"/>
  <c r="G373" i="8"/>
  <c r="J629" i="8"/>
  <c r="E629" i="31" s="1"/>
  <c r="G469" i="8"/>
  <c r="J706" i="8"/>
  <c r="E706" i="31" s="1"/>
  <c r="G565" i="8"/>
  <c r="G698" i="8"/>
  <c r="G437" i="8"/>
  <c r="G501" i="8"/>
  <c r="J501" i="8"/>
  <c r="E501" i="31" s="1"/>
  <c r="G597" i="8"/>
  <c r="J437" i="8"/>
  <c r="E437" i="31" s="1"/>
  <c r="J597" i="8"/>
  <c r="E597" i="31" s="1"/>
  <c r="J565" i="8"/>
  <c r="E565" i="31" s="1"/>
  <c r="J690" i="8"/>
  <c r="E690" i="31" s="1"/>
  <c r="J722" i="8"/>
  <c r="E722" i="31" s="1"/>
  <c r="J373" i="8"/>
  <c r="E373" i="31" s="1"/>
  <c r="J549" i="8"/>
  <c r="E549" i="31" s="1"/>
  <c r="J469" i="8"/>
  <c r="E469" i="31" s="1"/>
  <c r="G581" i="8"/>
  <c r="G549" i="8"/>
  <c r="J677" i="8"/>
  <c r="E677" i="31" s="1"/>
  <c r="G677" i="8"/>
  <c r="J613" i="8"/>
  <c r="E613" i="31" s="1"/>
  <c r="J714" i="8"/>
  <c r="E714" i="31" s="1"/>
  <c r="G613" i="8"/>
  <c r="J581" i="8"/>
  <c r="E581" i="31" s="1"/>
  <c r="J421" i="8"/>
  <c r="E421" i="31" s="1"/>
  <c r="G421" i="8"/>
  <c r="J485" i="8"/>
  <c r="E485" i="31" s="1"/>
  <c r="J453" i="8"/>
  <c r="E453" i="31" s="1"/>
  <c r="G485" i="8"/>
  <c r="G453" i="8"/>
  <c r="G678" i="8"/>
  <c r="J678" i="8"/>
  <c r="E678" i="31" s="1"/>
  <c r="G563" i="8"/>
  <c r="J563" i="8"/>
  <c r="E563" i="31" s="1"/>
  <c r="G489" i="8"/>
  <c r="J489" i="8"/>
  <c r="E489" i="31" s="1"/>
  <c r="G416" i="8"/>
  <c r="J416" i="8"/>
  <c r="E416" i="31" s="1"/>
  <c r="G412" i="8"/>
  <c r="J412" i="8"/>
  <c r="E412" i="31" s="1"/>
  <c r="G726" i="8"/>
  <c r="J726" i="8"/>
  <c r="E726" i="31" s="1"/>
  <c r="G578" i="8"/>
  <c r="J578" i="8"/>
  <c r="E578" i="31" s="1"/>
  <c r="G438" i="8"/>
  <c r="J438" i="8"/>
  <c r="E438" i="31" s="1"/>
  <c r="G566" i="8"/>
  <c r="J566" i="8"/>
  <c r="E566" i="31" s="1"/>
  <c r="G691" i="8"/>
  <c r="J691" i="8"/>
  <c r="E691" i="31" s="1"/>
  <c r="G410" i="8"/>
  <c r="J410" i="8"/>
  <c r="E410" i="31" s="1"/>
  <c r="G538" i="8"/>
  <c r="J538" i="8"/>
  <c r="E538" i="31" s="1"/>
  <c r="G666" i="8"/>
  <c r="J666" i="8"/>
  <c r="E666" i="31" s="1"/>
  <c r="G683" i="8"/>
  <c r="J683" i="8"/>
  <c r="E683" i="31" s="1"/>
  <c r="G619" i="8"/>
  <c r="J619" i="8"/>
  <c r="E619" i="31" s="1"/>
  <c r="G555" i="8"/>
  <c r="J555" i="8"/>
  <c r="E555" i="31" s="1"/>
  <c r="G491" i="8"/>
  <c r="J491" i="8"/>
  <c r="E491" i="31" s="1"/>
  <c r="G427" i="8"/>
  <c r="J427" i="8"/>
  <c r="E427" i="31" s="1"/>
  <c r="G673" i="8"/>
  <c r="J673" i="8"/>
  <c r="E673" i="31" s="1"/>
  <c r="G609" i="8"/>
  <c r="J609" i="8"/>
  <c r="E609" i="31" s="1"/>
  <c r="G545" i="8"/>
  <c r="J545" i="8"/>
  <c r="E545" i="31" s="1"/>
  <c r="G481" i="8"/>
  <c r="J481" i="8"/>
  <c r="E481" i="31" s="1"/>
  <c r="G417" i="8"/>
  <c r="J417" i="8"/>
  <c r="E417" i="31" s="1"/>
  <c r="G664" i="8"/>
  <c r="J664" i="8"/>
  <c r="E664" i="31" s="1"/>
  <c r="G600" i="8"/>
  <c r="J600" i="8"/>
  <c r="E600" i="31" s="1"/>
  <c r="G536" i="8"/>
  <c r="J536" i="8"/>
  <c r="E536" i="31" s="1"/>
  <c r="G472" i="8"/>
  <c r="J472" i="8"/>
  <c r="E472" i="31" s="1"/>
  <c r="G408" i="8"/>
  <c r="J408" i="8"/>
  <c r="E408" i="31" s="1"/>
  <c r="G663" i="8"/>
  <c r="J663" i="8"/>
  <c r="E663" i="31" s="1"/>
  <c r="G599" i="8"/>
  <c r="J599" i="8"/>
  <c r="E599" i="31" s="1"/>
  <c r="G535" i="8"/>
  <c r="J535" i="8"/>
  <c r="E535" i="31" s="1"/>
  <c r="G471" i="8"/>
  <c r="J471" i="8"/>
  <c r="E471" i="31" s="1"/>
  <c r="G407" i="8"/>
  <c r="J407" i="8"/>
  <c r="E407" i="31" s="1"/>
  <c r="G428" i="8"/>
  <c r="J428" i="8"/>
  <c r="E428" i="31" s="1"/>
  <c r="G556" i="8"/>
  <c r="J556" i="8"/>
  <c r="E556" i="31" s="1"/>
  <c r="G684" i="8"/>
  <c r="J684" i="8"/>
  <c r="E684" i="31" s="1"/>
  <c r="G397" i="8"/>
  <c r="J397" i="8"/>
  <c r="E397" i="31" s="1"/>
  <c r="G525" i="8"/>
  <c r="J525" i="8"/>
  <c r="E525" i="31" s="1"/>
  <c r="G653" i="8"/>
  <c r="J653" i="8"/>
  <c r="E653" i="31" s="1"/>
  <c r="G734" i="8"/>
  <c r="J734" i="8"/>
  <c r="E734" i="31" s="1"/>
  <c r="G494" i="8"/>
  <c r="J494" i="8"/>
  <c r="E494" i="31" s="1"/>
  <c r="G622" i="8"/>
  <c r="J622" i="8"/>
  <c r="E622" i="31" s="1"/>
  <c r="G719" i="8"/>
  <c r="J719" i="8"/>
  <c r="E719" i="31" s="1"/>
  <c r="G466" i="8"/>
  <c r="J466" i="8"/>
  <c r="E466" i="31" s="1"/>
  <c r="G594" i="8"/>
  <c r="J594" i="8"/>
  <c r="E594" i="31" s="1"/>
  <c r="G704" i="8"/>
  <c r="J704" i="8"/>
  <c r="E704" i="31" s="1"/>
  <c r="G436" i="8"/>
  <c r="J436" i="8"/>
  <c r="E436" i="31" s="1"/>
  <c r="G564" i="8"/>
  <c r="J564" i="8"/>
  <c r="E564" i="31" s="1"/>
  <c r="G689" i="8"/>
  <c r="J689" i="8"/>
  <c r="E689" i="31" s="1"/>
  <c r="G650" i="8"/>
  <c r="J650" i="8"/>
  <c r="E650" i="31" s="1"/>
  <c r="G681" i="8"/>
  <c r="J681" i="8"/>
  <c r="E681" i="31" s="1"/>
  <c r="G608" i="8"/>
  <c r="J608" i="8"/>
  <c r="E608" i="31" s="1"/>
  <c r="G543" i="8"/>
  <c r="J543" i="8"/>
  <c r="E543" i="31" s="1"/>
  <c r="G381" i="8"/>
  <c r="J381" i="8"/>
  <c r="E381" i="31" s="1"/>
  <c r="G606" i="8"/>
  <c r="J606" i="8"/>
  <c r="E606" i="31" s="1"/>
  <c r="G420" i="8"/>
  <c r="J420" i="8"/>
  <c r="E420" i="31" s="1"/>
  <c r="G454" i="8"/>
  <c r="J454" i="8"/>
  <c r="E454" i="31" s="1"/>
  <c r="G554" i="8"/>
  <c r="J554" i="8"/>
  <c r="E554" i="31" s="1"/>
  <c r="G611" i="8"/>
  <c r="J611" i="8"/>
  <c r="E611" i="31" s="1"/>
  <c r="G419" i="8"/>
  <c r="J419" i="8"/>
  <c r="E419" i="31" s="1"/>
  <c r="G665" i="8"/>
  <c r="J665" i="8"/>
  <c r="E665" i="31" s="1"/>
  <c r="G601" i="8"/>
  <c r="J601" i="8"/>
  <c r="E601" i="31" s="1"/>
  <c r="G537" i="8"/>
  <c r="J537" i="8"/>
  <c r="E537" i="31" s="1"/>
  <c r="G473" i="8"/>
  <c r="J473" i="8"/>
  <c r="E473" i="31" s="1"/>
  <c r="G409" i="8"/>
  <c r="J409" i="8"/>
  <c r="E409" i="31" s="1"/>
  <c r="G656" i="8"/>
  <c r="J656" i="8"/>
  <c r="E656" i="31" s="1"/>
  <c r="G592" i="8"/>
  <c r="J592" i="8"/>
  <c r="E592" i="31" s="1"/>
  <c r="G528" i="8"/>
  <c r="J528" i="8"/>
  <c r="E528" i="31" s="1"/>
  <c r="G464" i="8"/>
  <c r="J464" i="8"/>
  <c r="E464" i="31" s="1"/>
  <c r="G400" i="8"/>
  <c r="J400" i="8"/>
  <c r="E400" i="31" s="1"/>
  <c r="G655" i="8"/>
  <c r="J655" i="8"/>
  <c r="E655" i="31" s="1"/>
  <c r="G591" i="8"/>
  <c r="J591" i="8"/>
  <c r="E591" i="31" s="1"/>
  <c r="G527" i="8"/>
  <c r="J527" i="8"/>
  <c r="E527" i="31" s="1"/>
  <c r="G463" i="8"/>
  <c r="J463" i="8"/>
  <c r="E463" i="31" s="1"/>
  <c r="G399" i="8"/>
  <c r="J399" i="8"/>
  <c r="E399" i="31" s="1"/>
  <c r="G444" i="8"/>
  <c r="J444" i="8"/>
  <c r="E444" i="31" s="1"/>
  <c r="G572" i="8"/>
  <c r="J572" i="8"/>
  <c r="E572" i="31" s="1"/>
  <c r="G693" i="8"/>
  <c r="J693" i="8"/>
  <c r="E693" i="31" s="1"/>
  <c r="G413" i="8"/>
  <c r="J413" i="8"/>
  <c r="E413" i="31" s="1"/>
  <c r="G541" i="8"/>
  <c r="J541" i="8"/>
  <c r="E541" i="31" s="1"/>
  <c r="G669" i="8"/>
  <c r="J669" i="8"/>
  <c r="E669" i="31" s="1"/>
  <c r="G382" i="8"/>
  <c r="J382" i="8"/>
  <c r="E382" i="31" s="1"/>
  <c r="G510" i="8"/>
  <c r="J510" i="8"/>
  <c r="E510" i="31" s="1"/>
  <c r="G638" i="8"/>
  <c r="J638" i="8"/>
  <c r="E638" i="31" s="1"/>
  <c r="G727" i="8"/>
  <c r="J727" i="8"/>
  <c r="E727" i="31" s="1"/>
  <c r="G482" i="8"/>
  <c r="J482" i="8"/>
  <c r="E482" i="31" s="1"/>
  <c r="G610" i="8"/>
  <c r="J610" i="8"/>
  <c r="E610" i="31" s="1"/>
  <c r="G712" i="8"/>
  <c r="J712" i="8"/>
  <c r="E712" i="31" s="1"/>
  <c r="G452" i="8"/>
  <c r="J452" i="8"/>
  <c r="E452" i="31" s="1"/>
  <c r="G580" i="8"/>
  <c r="J580" i="8"/>
  <c r="E580" i="31" s="1"/>
  <c r="G697" i="8"/>
  <c r="J697" i="8"/>
  <c r="E697" i="31" s="1"/>
  <c r="G394" i="8"/>
  <c r="J394" i="8"/>
  <c r="E394" i="31" s="1"/>
  <c r="G499" i="8"/>
  <c r="J499" i="8"/>
  <c r="E499" i="31" s="1"/>
  <c r="G425" i="8"/>
  <c r="J425" i="8"/>
  <c r="E425" i="31" s="1"/>
  <c r="G671" i="8"/>
  <c r="J671" i="8"/>
  <c r="E671" i="31" s="1"/>
  <c r="G540" i="8"/>
  <c r="J540" i="8"/>
  <c r="E540" i="31" s="1"/>
  <c r="G637" i="8"/>
  <c r="J637" i="8"/>
  <c r="E637" i="31" s="1"/>
  <c r="G696" i="8"/>
  <c r="J696" i="8"/>
  <c r="E696" i="31" s="1"/>
  <c r="G699" i="8"/>
  <c r="J699" i="8"/>
  <c r="E699" i="31" s="1"/>
  <c r="G675" i="8"/>
  <c r="J675" i="8"/>
  <c r="E675" i="31" s="1"/>
  <c r="G470" i="8"/>
  <c r="J470" i="8"/>
  <c r="E470" i="31" s="1"/>
  <c r="G707" i="8"/>
  <c r="J707" i="8"/>
  <c r="E707" i="31" s="1"/>
  <c r="G570" i="8"/>
  <c r="J570" i="8"/>
  <c r="E570" i="31" s="1"/>
  <c r="G692" i="8"/>
  <c r="J692" i="8"/>
  <c r="E692" i="31" s="1"/>
  <c r="G667" i="8"/>
  <c r="J667" i="8"/>
  <c r="E667" i="31" s="1"/>
  <c r="G603" i="8"/>
  <c r="J603" i="8"/>
  <c r="E603" i="31" s="1"/>
  <c r="G539" i="8"/>
  <c r="J539" i="8"/>
  <c r="E539" i="31" s="1"/>
  <c r="G475" i="8"/>
  <c r="J475" i="8"/>
  <c r="E475" i="31" s="1"/>
  <c r="G411" i="8"/>
  <c r="J411" i="8"/>
  <c r="E411" i="31" s="1"/>
  <c r="G657" i="8"/>
  <c r="J657" i="8"/>
  <c r="E657" i="31" s="1"/>
  <c r="G593" i="8"/>
  <c r="J593" i="8"/>
  <c r="E593" i="31" s="1"/>
  <c r="G529" i="8"/>
  <c r="J529" i="8"/>
  <c r="E529" i="31" s="1"/>
  <c r="G465" i="8"/>
  <c r="J465" i="8"/>
  <c r="E465" i="31" s="1"/>
  <c r="G401" i="8"/>
  <c r="J401" i="8"/>
  <c r="E401" i="31" s="1"/>
  <c r="G648" i="8"/>
  <c r="J648" i="8"/>
  <c r="E648" i="31" s="1"/>
  <c r="G584" i="8"/>
  <c r="J584" i="8"/>
  <c r="E584" i="31" s="1"/>
  <c r="G520" i="8"/>
  <c r="J520" i="8"/>
  <c r="E520" i="31" s="1"/>
  <c r="G456" i="8"/>
  <c r="J456" i="8"/>
  <c r="E456" i="31" s="1"/>
  <c r="G392" i="8"/>
  <c r="J392" i="8"/>
  <c r="E392" i="31" s="1"/>
  <c r="G647" i="8"/>
  <c r="J647" i="8"/>
  <c r="E647" i="31" s="1"/>
  <c r="G583" i="8"/>
  <c r="J583" i="8"/>
  <c r="E583" i="31" s="1"/>
  <c r="G519" i="8"/>
  <c r="J519" i="8"/>
  <c r="E519" i="31" s="1"/>
  <c r="G455" i="8"/>
  <c r="J455" i="8"/>
  <c r="E455" i="31" s="1"/>
  <c r="G391" i="8"/>
  <c r="J391" i="8"/>
  <c r="E391" i="31" s="1"/>
  <c r="G460" i="8"/>
  <c r="J460" i="8"/>
  <c r="E460" i="31" s="1"/>
  <c r="G588" i="8"/>
  <c r="J588" i="8"/>
  <c r="E588" i="31" s="1"/>
  <c r="G701" i="8"/>
  <c r="J701" i="8"/>
  <c r="E701" i="31" s="1"/>
  <c r="G429" i="8"/>
  <c r="J429" i="8"/>
  <c r="E429" i="31" s="1"/>
  <c r="G557" i="8"/>
  <c r="J557" i="8"/>
  <c r="E557" i="31" s="1"/>
  <c r="G685" i="8"/>
  <c r="J685" i="8"/>
  <c r="E685" i="31" s="1"/>
  <c r="G398" i="8"/>
  <c r="J398" i="8"/>
  <c r="E398" i="31" s="1"/>
  <c r="G526" i="8"/>
  <c r="J526" i="8"/>
  <c r="E526" i="31" s="1"/>
  <c r="G654" i="8"/>
  <c r="J654" i="8"/>
  <c r="E654" i="31" s="1"/>
  <c r="G735" i="8"/>
  <c r="J735" i="8"/>
  <c r="E735" i="31" s="1"/>
  <c r="G498" i="8"/>
  <c r="J498" i="8"/>
  <c r="E498" i="31" s="1"/>
  <c r="G626" i="8"/>
  <c r="J626" i="8"/>
  <c r="E626" i="31" s="1"/>
  <c r="G720" i="8"/>
  <c r="J720" i="8"/>
  <c r="E720" i="31" s="1"/>
  <c r="G468" i="8"/>
  <c r="J468" i="8"/>
  <c r="E468" i="31" s="1"/>
  <c r="G596" i="8"/>
  <c r="J596" i="8"/>
  <c r="E596" i="31" s="1"/>
  <c r="G705" i="8"/>
  <c r="J705" i="8"/>
  <c r="E705" i="31" s="1"/>
  <c r="G522" i="8"/>
  <c r="J522" i="8"/>
  <c r="E522" i="31" s="1"/>
  <c r="G435" i="8"/>
  <c r="J435" i="8"/>
  <c r="E435" i="31" s="1"/>
  <c r="G672" i="8"/>
  <c r="J672" i="8"/>
  <c r="E672" i="31" s="1"/>
  <c r="G607" i="8"/>
  <c r="J607" i="8"/>
  <c r="E607" i="31" s="1"/>
  <c r="G668" i="8"/>
  <c r="J668" i="8"/>
  <c r="E668" i="31" s="1"/>
  <c r="G711" i="8"/>
  <c r="J711" i="8"/>
  <c r="E711" i="31" s="1"/>
  <c r="G676" i="8"/>
  <c r="J676" i="8"/>
  <c r="E676" i="31" s="1"/>
  <c r="G582" i="8"/>
  <c r="J582" i="8"/>
  <c r="E582" i="31" s="1"/>
  <c r="G682" i="8"/>
  <c r="J682" i="8"/>
  <c r="E682" i="31" s="1"/>
  <c r="G483" i="8"/>
  <c r="J483" i="8"/>
  <c r="E483" i="31" s="1"/>
  <c r="G442" i="8"/>
  <c r="J442" i="8"/>
  <c r="E442" i="31" s="1"/>
  <c r="G486" i="8"/>
  <c r="J486" i="8"/>
  <c r="E486" i="31" s="1"/>
  <c r="G614" i="8"/>
  <c r="J614" i="8"/>
  <c r="E614" i="31" s="1"/>
  <c r="G715" i="8"/>
  <c r="J715" i="8"/>
  <c r="E715" i="31" s="1"/>
  <c r="G458" i="8"/>
  <c r="J458" i="8"/>
  <c r="E458" i="31" s="1"/>
  <c r="G586" i="8"/>
  <c r="J586" i="8"/>
  <c r="E586" i="31" s="1"/>
  <c r="G700" i="8"/>
  <c r="J700" i="8"/>
  <c r="E700" i="31" s="1"/>
  <c r="G659" i="8"/>
  <c r="J659" i="8"/>
  <c r="E659" i="31" s="1"/>
  <c r="G595" i="8"/>
  <c r="J595" i="8"/>
  <c r="E595" i="31" s="1"/>
  <c r="G531" i="8"/>
  <c r="J531" i="8"/>
  <c r="E531" i="31" s="1"/>
  <c r="G467" i="8"/>
  <c r="J467" i="8"/>
  <c r="E467" i="31" s="1"/>
  <c r="G403" i="8"/>
  <c r="J403" i="8"/>
  <c r="E403" i="31" s="1"/>
  <c r="G649" i="8"/>
  <c r="J649" i="8"/>
  <c r="E649" i="31" s="1"/>
  <c r="G585" i="8"/>
  <c r="J585" i="8"/>
  <c r="E585" i="31" s="1"/>
  <c r="G521" i="8"/>
  <c r="J521" i="8"/>
  <c r="E521" i="31" s="1"/>
  <c r="G457" i="8"/>
  <c r="J457" i="8"/>
  <c r="E457" i="31" s="1"/>
  <c r="G393" i="8"/>
  <c r="J393" i="8"/>
  <c r="E393" i="31" s="1"/>
  <c r="G640" i="8"/>
  <c r="J640" i="8"/>
  <c r="E640" i="31" s="1"/>
  <c r="G576" i="8"/>
  <c r="J576" i="8"/>
  <c r="E576" i="31" s="1"/>
  <c r="G512" i="8"/>
  <c r="J512" i="8"/>
  <c r="E512" i="31" s="1"/>
  <c r="G448" i="8"/>
  <c r="J448" i="8"/>
  <c r="E448" i="31" s="1"/>
  <c r="G384" i="8"/>
  <c r="J384" i="8"/>
  <c r="E384" i="31" s="1"/>
  <c r="G639" i="8"/>
  <c r="J639" i="8"/>
  <c r="E639" i="31" s="1"/>
  <c r="G575" i="8"/>
  <c r="J575" i="8"/>
  <c r="E575" i="31" s="1"/>
  <c r="G511" i="8"/>
  <c r="J511" i="8"/>
  <c r="E511" i="31" s="1"/>
  <c r="G447" i="8"/>
  <c r="J447" i="8"/>
  <c r="E447" i="31" s="1"/>
  <c r="G383" i="8"/>
  <c r="J383" i="8"/>
  <c r="E383" i="31" s="1"/>
  <c r="G476" i="8"/>
  <c r="J476" i="8"/>
  <c r="E476" i="31" s="1"/>
  <c r="G604" i="8"/>
  <c r="J604" i="8"/>
  <c r="E604" i="31" s="1"/>
  <c r="G709" i="8"/>
  <c r="J709" i="8"/>
  <c r="E709" i="31" s="1"/>
  <c r="G445" i="8"/>
  <c r="J445" i="8"/>
  <c r="E445" i="31" s="1"/>
  <c r="G573" i="8"/>
  <c r="J573" i="8"/>
  <c r="E573" i="31" s="1"/>
  <c r="G694" i="8"/>
  <c r="J694" i="8"/>
  <c r="E694" i="31" s="1"/>
  <c r="G414" i="8"/>
  <c r="J414" i="8"/>
  <c r="E414" i="31" s="1"/>
  <c r="G542" i="8"/>
  <c r="J542" i="8"/>
  <c r="E542" i="31" s="1"/>
  <c r="G670" i="8"/>
  <c r="J670" i="8"/>
  <c r="E670" i="31" s="1"/>
  <c r="G386" i="8"/>
  <c r="J386" i="8"/>
  <c r="E386" i="31" s="1"/>
  <c r="G514" i="8"/>
  <c r="J514" i="8"/>
  <c r="E514" i="31" s="1"/>
  <c r="G642" i="8"/>
  <c r="J642" i="8"/>
  <c r="E642" i="31" s="1"/>
  <c r="G728" i="8"/>
  <c r="J728" i="8"/>
  <c r="E728" i="31" s="1"/>
  <c r="G484" i="8"/>
  <c r="J484" i="8"/>
  <c r="E484" i="31" s="1"/>
  <c r="G612" i="8"/>
  <c r="J612" i="8"/>
  <c r="E612" i="31" s="1"/>
  <c r="G713" i="8"/>
  <c r="J713" i="8"/>
  <c r="E713" i="31" s="1"/>
  <c r="G426" i="8"/>
  <c r="J426" i="8"/>
  <c r="E426" i="31" s="1"/>
  <c r="G547" i="8"/>
  <c r="J547" i="8"/>
  <c r="E547" i="31" s="1"/>
  <c r="G598" i="8"/>
  <c r="J598" i="8"/>
  <c r="E598" i="31" s="1"/>
  <c r="G374" i="8"/>
  <c r="J374" i="8"/>
  <c r="E374" i="31" s="1"/>
  <c r="G502" i="8"/>
  <c r="J502" i="8"/>
  <c r="E502" i="31" s="1"/>
  <c r="G630" i="8"/>
  <c r="J630" i="8"/>
  <c r="E630" i="31" s="1"/>
  <c r="G723" i="8"/>
  <c r="J723" i="8"/>
  <c r="E723" i="31" s="1"/>
  <c r="G474" i="8"/>
  <c r="J474" i="8"/>
  <c r="E474" i="31" s="1"/>
  <c r="G602" i="8"/>
  <c r="J602" i="8"/>
  <c r="E602" i="31" s="1"/>
  <c r="G708" i="8"/>
  <c r="J708" i="8"/>
  <c r="E708" i="31" s="1"/>
  <c r="G651" i="8"/>
  <c r="J651" i="8"/>
  <c r="E651" i="31" s="1"/>
  <c r="G587" i="8"/>
  <c r="J587" i="8"/>
  <c r="E587" i="31" s="1"/>
  <c r="G523" i="8"/>
  <c r="J523" i="8"/>
  <c r="E523" i="31" s="1"/>
  <c r="G459" i="8"/>
  <c r="J459" i="8"/>
  <c r="E459" i="31" s="1"/>
  <c r="G395" i="8"/>
  <c r="J395" i="8"/>
  <c r="E395" i="31" s="1"/>
  <c r="G641" i="8"/>
  <c r="J641" i="8"/>
  <c r="E641" i="31" s="1"/>
  <c r="G577" i="8"/>
  <c r="J577" i="8"/>
  <c r="E577" i="31" s="1"/>
  <c r="G513" i="8"/>
  <c r="J513" i="8"/>
  <c r="E513" i="31" s="1"/>
  <c r="G449" i="8"/>
  <c r="J449" i="8"/>
  <c r="E449" i="31" s="1"/>
  <c r="G385" i="8"/>
  <c r="J385" i="8"/>
  <c r="E385" i="31" s="1"/>
  <c r="G632" i="8"/>
  <c r="J632" i="8"/>
  <c r="E632" i="31" s="1"/>
  <c r="G568" i="8"/>
  <c r="J568" i="8"/>
  <c r="E568" i="31" s="1"/>
  <c r="G504" i="8"/>
  <c r="J504" i="8"/>
  <c r="E504" i="31" s="1"/>
  <c r="G440" i="8"/>
  <c r="J440" i="8"/>
  <c r="E440" i="31" s="1"/>
  <c r="G376" i="8"/>
  <c r="J376" i="8"/>
  <c r="E376" i="31" s="1"/>
  <c r="G631" i="8"/>
  <c r="J631" i="8"/>
  <c r="E631" i="31" s="1"/>
  <c r="G567" i="8"/>
  <c r="J567" i="8"/>
  <c r="E567" i="31" s="1"/>
  <c r="G503" i="8"/>
  <c r="J503" i="8"/>
  <c r="E503" i="31" s="1"/>
  <c r="G439" i="8"/>
  <c r="J439" i="8"/>
  <c r="E439" i="31" s="1"/>
  <c r="G375" i="8"/>
  <c r="J375" i="8"/>
  <c r="E375" i="31" s="1"/>
  <c r="G492" i="8"/>
  <c r="J492" i="8"/>
  <c r="E492" i="31" s="1"/>
  <c r="G620" i="8"/>
  <c r="J620" i="8"/>
  <c r="E620" i="31" s="1"/>
  <c r="G717" i="8"/>
  <c r="J717" i="8"/>
  <c r="E717" i="31" s="1"/>
  <c r="G461" i="8"/>
  <c r="J461" i="8"/>
  <c r="E461" i="31" s="1"/>
  <c r="G589" i="8"/>
  <c r="J589" i="8"/>
  <c r="E589" i="31" s="1"/>
  <c r="G702" i="8"/>
  <c r="J702" i="8"/>
  <c r="E702" i="31" s="1"/>
  <c r="G430" i="8"/>
  <c r="J430" i="8"/>
  <c r="E430" i="31" s="1"/>
  <c r="G558" i="8"/>
  <c r="J558" i="8"/>
  <c r="E558" i="31" s="1"/>
  <c r="G686" i="8"/>
  <c r="J686" i="8"/>
  <c r="E686" i="31" s="1"/>
  <c r="G402" i="8"/>
  <c r="J402" i="8"/>
  <c r="E402" i="31" s="1"/>
  <c r="G530" i="8"/>
  <c r="J530" i="8"/>
  <c r="E530" i="31" s="1"/>
  <c r="G658" i="8"/>
  <c r="J658" i="8"/>
  <c r="E658" i="31" s="1"/>
  <c r="G736" i="8"/>
  <c r="J736" i="8"/>
  <c r="E736" i="31" s="1"/>
  <c r="G500" i="8"/>
  <c r="J500" i="8"/>
  <c r="E500" i="31" s="1"/>
  <c r="G628" i="8"/>
  <c r="J628" i="8"/>
  <c r="E628" i="31" s="1"/>
  <c r="G721" i="8"/>
  <c r="J721" i="8"/>
  <c r="E721" i="31" s="1"/>
  <c r="G550" i="8"/>
  <c r="J550" i="8"/>
  <c r="E550" i="31" s="1"/>
  <c r="G627" i="8"/>
  <c r="J627" i="8"/>
  <c r="E627" i="31" s="1"/>
  <c r="G617" i="8"/>
  <c r="J617" i="8"/>
  <c r="E617" i="31" s="1"/>
  <c r="G480" i="8"/>
  <c r="J480" i="8"/>
  <c r="E480" i="31" s="1"/>
  <c r="G415" i="8"/>
  <c r="J415" i="8"/>
  <c r="E415" i="31" s="1"/>
  <c r="G478" i="8"/>
  <c r="J478" i="8"/>
  <c r="E478" i="31" s="1"/>
  <c r="G548" i="8"/>
  <c r="J548" i="8"/>
  <c r="E548" i="31" s="1"/>
  <c r="G518" i="8"/>
  <c r="J518" i="8"/>
  <c r="E518" i="31" s="1"/>
  <c r="G731" i="8"/>
  <c r="J731" i="8"/>
  <c r="E731" i="31" s="1"/>
  <c r="G618" i="8"/>
  <c r="J618" i="8"/>
  <c r="E618" i="31" s="1"/>
  <c r="G643" i="8"/>
  <c r="J643" i="8"/>
  <c r="E643" i="31" s="1"/>
  <c r="G579" i="8"/>
  <c r="J579" i="8"/>
  <c r="E579" i="31" s="1"/>
  <c r="G515" i="8"/>
  <c r="J515" i="8"/>
  <c r="E515" i="31" s="1"/>
  <c r="G451" i="8"/>
  <c r="J451" i="8"/>
  <c r="E451" i="31" s="1"/>
  <c r="G387" i="8"/>
  <c r="J387" i="8"/>
  <c r="E387" i="31" s="1"/>
  <c r="G633" i="8"/>
  <c r="J633" i="8"/>
  <c r="E633" i="31" s="1"/>
  <c r="G569" i="8"/>
  <c r="J569" i="8"/>
  <c r="E569" i="31" s="1"/>
  <c r="G505" i="8"/>
  <c r="J505" i="8"/>
  <c r="E505" i="31" s="1"/>
  <c r="G441" i="8"/>
  <c r="J441" i="8"/>
  <c r="E441" i="31" s="1"/>
  <c r="G377" i="8"/>
  <c r="J377" i="8"/>
  <c r="E377" i="31" s="1"/>
  <c r="G624" i="8"/>
  <c r="J624" i="8"/>
  <c r="E624" i="31" s="1"/>
  <c r="G560" i="8"/>
  <c r="J560" i="8"/>
  <c r="E560" i="31" s="1"/>
  <c r="G496" i="8"/>
  <c r="J496" i="8"/>
  <c r="E496" i="31" s="1"/>
  <c r="G432" i="8"/>
  <c r="J432" i="8"/>
  <c r="E432" i="31" s="1"/>
  <c r="G687" i="8"/>
  <c r="J687" i="8"/>
  <c r="E687" i="31" s="1"/>
  <c r="G623" i="8"/>
  <c r="J623" i="8"/>
  <c r="E623" i="31" s="1"/>
  <c r="G559" i="8"/>
  <c r="J559" i="8"/>
  <c r="E559" i="31" s="1"/>
  <c r="G495" i="8"/>
  <c r="J495" i="8"/>
  <c r="E495" i="31" s="1"/>
  <c r="G431" i="8"/>
  <c r="J431" i="8"/>
  <c r="E431" i="31" s="1"/>
  <c r="G508" i="8"/>
  <c r="J508" i="8"/>
  <c r="E508" i="31" s="1"/>
  <c r="G636" i="8"/>
  <c r="J636" i="8"/>
  <c r="E636" i="31" s="1"/>
  <c r="G725" i="8"/>
  <c r="J725" i="8"/>
  <c r="E725" i="31" s="1"/>
  <c r="G477" i="8"/>
  <c r="J477" i="8"/>
  <c r="E477" i="31" s="1"/>
  <c r="G605" i="8"/>
  <c r="J605" i="8"/>
  <c r="E605" i="31" s="1"/>
  <c r="G710" i="8"/>
  <c r="J710" i="8"/>
  <c r="E710" i="31" s="1"/>
  <c r="G446" i="8"/>
  <c r="J446" i="8"/>
  <c r="E446" i="31" s="1"/>
  <c r="G574" i="8"/>
  <c r="J574" i="8"/>
  <c r="E574" i="31" s="1"/>
  <c r="G695" i="8"/>
  <c r="J695" i="8"/>
  <c r="E695" i="31" s="1"/>
  <c r="G418" i="8"/>
  <c r="J418" i="8"/>
  <c r="E418" i="31" s="1"/>
  <c r="G546" i="8"/>
  <c r="J546" i="8"/>
  <c r="E546" i="31" s="1"/>
  <c r="G674" i="8"/>
  <c r="J674" i="8"/>
  <c r="E674" i="31" s="1"/>
  <c r="G388" i="8"/>
  <c r="J388" i="8"/>
  <c r="E388" i="31" s="1"/>
  <c r="G516" i="8"/>
  <c r="J516" i="8"/>
  <c r="E516" i="31" s="1"/>
  <c r="G644" i="8"/>
  <c r="J644" i="8"/>
  <c r="E644" i="31" s="1"/>
  <c r="G729" i="8"/>
  <c r="J729" i="8"/>
  <c r="E729" i="31" s="1"/>
  <c r="G422" i="8"/>
  <c r="J422" i="8"/>
  <c r="E422" i="31" s="1"/>
  <c r="G732" i="8"/>
  <c r="J732" i="8"/>
  <c r="E732" i="31" s="1"/>
  <c r="G553" i="8"/>
  <c r="J553" i="8"/>
  <c r="E553" i="31" s="1"/>
  <c r="G544" i="8"/>
  <c r="J544" i="8"/>
  <c r="E544" i="31" s="1"/>
  <c r="G479" i="8"/>
  <c r="J479" i="8"/>
  <c r="E479" i="31" s="1"/>
  <c r="G509" i="8"/>
  <c r="J509" i="8"/>
  <c r="E509" i="31" s="1"/>
  <c r="G450" i="8"/>
  <c r="J450" i="8"/>
  <c r="E450" i="31" s="1"/>
  <c r="G390" i="8"/>
  <c r="J390" i="8"/>
  <c r="E390" i="31" s="1"/>
  <c r="G646" i="8"/>
  <c r="J646" i="8"/>
  <c r="E646" i="31" s="1"/>
  <c r="G490" i="8"/>
  <c r="J490" i="8"/>
  <c r="E490" i="31" s="1"/>
  <c r="G716" i="8"/>
  <c r="J716" i="8"/>
  <c r="E716" i="31" s="1"/>
  <c r="G406" i="8"/>
  <c r="J406" i="8"/>
  <c r="E406" i="31" s="1"/>
  <c r="G534" i="8"/>
  <c r="J534" i="8"/>
  <c r="E534" i="31" s="1"/>
  <c r="G662" i="8"/>
  <c r="J662" i="8"/>
  <c r="E662" i="31" s="1"/>
  <c r="G378" i="8"/>
  <c r="J378" i="8"/>
  <c r="E378" i="31" s="1"/>
  <c r="G506" i="8"/>
  <c r="J506" i="8"/>
  <c r="E506" i="31" s="1"/>
  <c r="G634" i="8"/>
  <c r="J634" i="8"/>
  <c r="E634" i="31" s="1"/>
  <c r="G724" i="8"/>
  <c r="J724" i="8"/>
  <c r="E724" i="31" s="1"/>
  <c r="G635" i="8"/>
  <c r="J635" i="8"/>
  <c r="E635" i="31" s="1"/>
  <c r="G571" i="8"/>
  <c r="J571" i="8"/>
  <c r="E571" i="31" s="1"/>
  <c r="G507" i="8"/>
  <c r="J507" i="8"/>
  <c r="E507" i="31" s="1"/>
  <c r="G443" i="8"/>
  <c r="J443" i="8"/>
  <c r="E443" i="31" s="1"/>
  <c r="G379" i="8"/>
  <c r="J379" i="8"/>
  <c r="E379" i="31" s="1"/>
  <c r="G625" i="8"/>
  <c r="J625" i="8"/>
  <c r="E625" i="31" s="1"/>
  <c r="G561" i="8"/>
  <c r="J561" i="8"/>
  <c r="E561" i="31" s="1"/>
  <c r="G497" i="8"/>
  <c r="J497" i="8"/>
  <c r="E497" i="31" s="1"/>
  <c r="G433" i="8"/>
  <c r="J433" i="8"/>
  <c r="E433" i="31" s="1"/>
  <c r="G680" i="8"/>
  <c r="J680" i="8"/>
  <c r="E680" i="31" s="1"/>
  <c r="G616" i="8"/>
  <c r="J616" i="8"/>
  <c r="E616" i="31" s="1"/>
  <c r="G552" i="8"/>
  <c r="J552" i="8"/>
  <c r="E552" i="31" s="1"/>
  <c r="G488" i="8"/>
  <c r="J488" i="8"/>
  <c r="E488" i="31" s="1"/>
  <c r="G424" i="8"/>
  <c r="J424" i="8"/>
  <c r="E424" i="31" s="1"/>
  <c r="G679" i="8"/>
  <c r="J679" i="8"/>
  <c r="E679" i="31" s="1"/>
  <c r="G615" i="8"/>
  <c r="J615" i="8"/>
  <c r="E615" i="31" s="1"/>
  <c r="G551" i="8"/>
  <c r="J551" i="8"/>
  <c r="E551" i="31" s="1"/>
  <c r="G487" i="8"/>
  <c r="J487" i="8"/>
  <c r="E487" i="31" s="1"/>
  <c r="G423" i="8"/>
  <c r="J423" i="8"/>
  <c r="E423" i="31" s="1"/>
  <c r="G396" i="8"/>
  <c r="J396" i="8"/>
  <c r="E396" i="31" s="1"/>
  <c r="G524" i="8"/>
  <c r="J524" i="8"/>
  <c r="E524" i="31" s="1"/>
  <c r="G652" i="8"/>
  <c r="J652" i="8"/>
  <c r="E652" i="31" s="1"/>
  <c r="G733" i="8"/>
  <c r="J733" i="8"/>
  <c r="E733" i="31" s="1"/>
  <c r="G493" i="8"/>
  <c r="J493" i="8"/>
  <c r="E493" i="31" s="1"/>
  <c r="G621" i="8"/>
  <c r="J621" i="8"/>
  <c r="E621" i="31" s="1"/>
  <c r="G718" i="8"/>
  <c r="J718" i="8"/>
  <c r="E718" i="31" s="1"/>
  <c r="G462" i="8"/>
  <c r="J462" i="8"/>
  <c r="E462" i="31" s="1"/>
  <c r="G590" i="8"/>
  <c r="J590" i="8"/>
  <c r="E590" i="31" s="1"/>
  <c r="G703" i="8"/>
  <c r="J703" i="8"/>
  <c r="E703" i="31" s="1"/>
  <c r="G434" i="8"/>
  <c r="J434" i="8"/>
  <c r="E434" i="31" s="1"/>
  <c r="G562" i="8"/>
  <c r="J562" i="8"/>
  <c r="E562" i="31" s="1"/>
  <c r="G688" i="8"/>
  <c r="J688" i="8"/>
  <c r="E688" i="31" s="1"/>
  <c r="G404" i="8"/>
  <c r="J404" i="8"/>
  <c r="E404" i="31" s="1"/>
  <c r="G532" i="8"/>
  <c r="J532" i="8"/>
  <c r="E532" i="31" s="1"/>
  <c r="G660" i="8"/>
  <c r="J660" i="8"/>
  <c r="E660" i="31" s="1"/>
  <c r="G737" i="8"/>
  <c r="J737" i="8"/>
  <c r="E737" i="31" s="1"/>
  <c r="F15" i="8"/>
  <c r="F23" i="8"/>
  <c r="F31" i="8"/>
  <c r="F39" i="8"/>
  <c r="F47" i="8"/>
  <c r="F55" i="8"/>
  <c r="F63" i="8"/>
  <c r="F71" i="8"/>
  <c r="F79" i="8"/>
  <c r="F87" i="8"/>
  <c r="F95" i="8"/>
  <c r="F103" i="8"/>
  <c r="F111" i="8"/>
  <c r="F119" i="8"/>
  <c r="F127" i="8"/>
  <c r="F135" i="8"/>
  <c r="F143" i="8"/>
  <c r="F151" i="8"/>
  <c r="F159" i="8"/>
  <c r="F167" i="8"/>
  <c r="F175" i="8"/>
  <c r="F183" i="8"/>
  <c r="F191" i="8"/>
  <c r="F199" i="8"/>
  <c r="F207" i="8"/>
  <c r="F215" i="8"/>
  <c r="F223" i="8"/>
  <c r="F231" i="8"/>
  <c r="F239" i="8"/>
  <c r="F247" i="8"/>
  <c r="F255" i="8"/>
  <c r="F263" i="8"/>
  <c r="F271" i="8"/>
  <c r="F279" i="8"/>
  <c r="F287" i="8"/>
  <c r="F295" i="8"/>
  <c r="F303" i="8"/>
  <c r="F311" i="8"/>
  <c r="F319" i="8"/>
  <c r="F327" i="8"/>
  <c r="F335" i="8"/>
  <c r="F343" i="8"/>
  <c r="F351" i="8"/>
  <c r="F359" i="8"/>
  <c r="F367" i="8"/>
  <c r="F8" i="8"/>
  <c r="F16" i="8"/>
  <c r="F24" i="8"/>
  <c r="F32" i="8"/>
  <c r="F40" i="8"/>
  <c r="F48" i="8"/>
  <c r="F56" i="8"/>
  <c r="F64" i="8"/>
  <c r="F72" i="8"/>
  <c r="F80" i="8"/>
  <c r="F88" i="8"/>
  <c r="F96" i="8"/>
  <c r="F104" i="8"/>
  <c r="F112" i="8"/>
  <c r="F120" i="8"/>
  <c r="F128" i="8"/>
  <c r="F136" i="8"/>
  <c r="F144" i="8"/>
  <c r="F152" i="8"/>
  <c r="F160" i="8"/>
  <c r="F168" i="8"/>
  <c r="F176" i="8"/>
  <c r="F184" i="8"/>
  <c r="F192" i="8"/>
  <c r="F200" i="8"/>
  <c r="F208" i="8"/>
  <c r="F216" i="8"/>
  <c r="F224" i="8"/>
  <c r="F232" i="8"/>
  <c r="F240" i="8"/>
  <c r="F248" i="8"/>
  <c r="F256" i="8"/>
  <c r="F264" i="8"/>
  <c r="F272" i="8"/>
  <c r="F280" i="8"/>
  <c r="F288" i="8"/>
  <c r="F296" i="8"/>
  <c r="F304" i="8"/>
  <c r="F312" i="8"/>
  <c r="F320" i="8"/>
  <c r="F328" i="8"/>
  <c r="F336" i="8"/>
  <c r="F344" i="8"/>
  <c r="F352" i="8"/>
  <c r="F360" i="8"/>
  <c r="F368" i="8"/>
  <c r="F9" i="8"/>
  <c r="F17" i="8"/>
  <c r="F25" i="8"/>
  <c r="F33" i="8"/>
  <c r="F41" i="8"/>
  <c r="F49" i="8"/>
  <c r="F57" i="8"/>
  <c r="F65" i="8"/>
  <c r="F73" i="8"/>
  <c r="F81" i="8"/>
  <c r="F89" i="8"/>
  <c r="F97" i="8"/>
  <c r="F105" i="8"/>
  <c r="F113" i="8"/>
  <c r="F121" i="8"/>
  <c r="F129" i="8"/>
  <c r="F137" i="8"/>
  <c r="F145" i="8"/>
  <c r="F153" i="8"/>
  <c r="F161" i="8"/>
  <c r="F169" i="8"/>
  <c r="F177" i="8"/>
  <c r="F185" i="8"/>
  <c r="F193" i="8"/>
  <c r="F201" i="8"/>
  <c r="F209" i="8"/>
  <c r="F217" i="8"/>
  <c r="F225" i="8"/>
  <c r="F233" i="8"/>
  <c r="F241" i="8"/>
  <c r="F249" i="8"/>
  <c r="F257" i="8"/>
  <c r="F265" i="8"/>
  <c r="F273" i="8"/>
  <c r="F281" i="8"/>
  <c r="F289" i="8"/>
  <c r="F297" i="8"/>
  <c r="F305" i="8"/>
  <c r="F313" i="8"/>
  <c r="F321" i="8"/>
  <c r="F329" i="8"/>
  <c r="F337" i="8"/>
  <c r="F345" i="8"/>
  <c r="F353" i="8"/>
  <c r="F361" i="8"/>
  <c r="F369" i="8"/>
  <c r="F11" i="8"/>
  <c r="F19" i="8"/>
  <c r="F27" i="8"/>
  <c r="F35" i="8"/>
  <c r="F43" i="8"/>
  <c r="F51" i="8"/>
  <c r="F59" i="8"/>
  <c r="F67" i="8"/>
  <c r="F75" i="8"/>
  <c r="F83" i="8"/>
  <c r="F91" i="8"/>
  <c r="F99" i="8"/>
  <c r="F107" i="8"/>
  <c r="F115" i="8"/>
  <c r="F123" i="8"/>
  <c r="F131" i="8"/>
  <c r="F139" i="8"/>
  <c r="F147" i="8"/>
  <c r="F155" i="8"/>
  <c r="F163" i="8"/>
  <c r="F171" i="8"/>
  <c r="F179" i="8"/>
  <c r="F187" i="8"/>
  <c r="F195" i="8"/>
  <c r="F203" i="8"/>
  <c r="F211" i="8"/>
  <c r="F219" i="8"/>
  <c r="F227" i="8"/>
  <c r="F235" i="8"/>
  <c r="F243" i="8"/>
  <c r="F251" i="8"/>
  <c r="F259" i="8"/>
  <c r="F267" i="8"/>
  <c r="F275" i="8"/>
  <c r="F283" i="8"/>
  <c r="F291" i="8"/>
  <c r="F299" i="8"/>
  <c r="F307" i="8"/>
  <c r="F315" i="8"/>
  <c r="F323" i="8"/>
  <c r="F331" i="8"/>
  <c r="F339" i="8"/>
  <c r="F347" i="8"/>
  <c r="F355" i="8"/>
  <c r="F363" i="8"/>
  <c r="F371" i="8"/>
  <c r="F22" i="8"/>
  <c r="F38" i="8"/>
  <c r="F54" i="8"/>
  <c r="F70" i="8"/>
  <c r="F86" i="8"/>
  <c r="F102" i="8"/>
  <c r="F118" i="8"/>
  <c r="F134" i="8"/>
  <c r="F150" i="8"/>
  <c r="F166" i="8"/>
  <c r="F182" i="8"/>
  <c r="F198" i="8"/>
  <c r="F214" i="8"/>
  <c r="F230" i="8"/>
  <c r="F246" i="8"/>
  <c r="F262" i="8"/>
  <c r="F278" i="8"/>
  <c r="F294" i="8"/>
  <c r="F310" i="8"/>
  <c r="F326" i="8"/>
  <c r="F342" i="8"/>
  <c r="F358" i="8"/>
  <c r="F245" i="8"/>
  <c r="F10" i="8"/>
  <c r="F26" i="8"/>
  <c r="F42" i="8"/>
  <c r="F58" i="8"/>
  <c r="F74" i="8"/>
  <c r="F90" i="8"/>
  <c r="F106" i="8"/>
  <c r="F122" i="8"/>
  <c r="F138" i="8"/>
  <c r="F154" i="8"/>
  <c r="F170" i="8"/>
  <c r="F186" i="8"/>
  <c r="F202" i="8"/>
  <c r="F218" i="8"/>
  <c r="F234" i="8"/>
  <c r="F250" i="8"/>
  <c r="F266" i="8"/>
  <c r="F282" i="8"/>
  <c r="F298" i="8"/>
  <c r="F314" i="8"/>
  <c r="F330" i="8"/>
  <c r="F346" i="8"/>
  <c r="F362" i="8"/>
  <c r="F101" i="8"/>
  <c r="F197" i="8"/>
  <c r="F309" i="8"/>
  <c r="F12" i="8"/>
  <c r="F28" i="8"/>
  <c r="F44" i="8"/>
  <c r="F60" i="8"/>
  <c r="F76" i="8"/>
  <c r="F92" i="8"/>
  <c r="F108" i="8"/>
  <c r="F124" i="8"/>
  <c r="F140" i="8"/>
  <c r="F156" i="8"/>
  <c r="F172" i="8"/>
  <c r="F188" i="8"/>
  <c r="F204" i="8"/>
  <c r="F220" i="8"/>
  <c r="F236" i="8"/>
  <c r="F252" i="8"/>
  <c r="F268" i="8"/>
  <c r="F284" i="8"/>
  <c r="F300" i="8"/>
  <c r="F316" i="8"/>
  <c r="F332" i="8"/>
  <c r="F348" i="8"/>
  <c r="F364" i="8"/>
  <c r="F69" i="8"/>
  <c r="F277" i="8"/>
  <c r="F13" i="8"/>
  <c r="F29" i="8"/>
  <c r="F45" i="8"/>
  <c r="F61" i="8"/>
  <c r="F77" i="8"/>
  <c r="F93" i="8"/>
  <c r="F109" i="8"/>
  <c r="F125" i="8"/>
  <c r="F141" i="8"/>
  <c r="F157" i="8"/>
  <c r="F173" i="8"/>
  <c r="F189" i="8"/>
  <c r="F205" i="8"/>
  <c r="F221" i="8"/>
  <c r="F237" i="8"/>
  <c r="F253" i="8"/>
  <c r="F269" i="8"/>
  <c r="F285" i="8"/>
  <c r="F301" i="8"/>
  <c r="F317" i="8"/>
  <c r="F333" i="8"/>
  <c r="F349" i="8"/>
  <c r="F365" i="8"/>
  <c r="F53" i="8"/>
  <c r="F181" i="8"/>
  <c r="F293" i="8"/>
  <c r="F14" i="8"/>
  <c r="F30" i="8"/>
  <c r="F46" i="8"/>
  <c r="F62" i="8"/>
  <c r="F78" i="8"/>
  <c r="F94" i="8"/>
  <c r="F110" i="8"/>
  <c r="F126" i="8"/>
  <c r="F142" i="8"/>
  <c r="F158" i="8"/>
  <c r="F174" i="8"/>
  <c r="F190" i="8"/>
  <c r="F206" i="8"/>
  <c r="F222" i="8"/>
  <c r="F238" i="8"/>
  <c r="F254" i="8"/>
  <c r="F270" i="8"/>
  <c r="F286" i="8"/>
  <c r="F302" i="8"/>
  <c r="F318" i="8"/>
  <c r="F334" i="8"/>
  <c r="F350" i="8"/>
  <c r="F366" i="8"/>
  <c r="F85" i="8"/>
  <c r="F229" i="8"/>
  <c r="F357" i="8"/>
  <c r="F18" i="8"/>
  <c r="F34" i="8"/>
  <c r="F50" i="8"/>
  <c r="F66" i="8"/>
  <c r="F82" i="8"/>
  <c r="F98" i="8"/>
  <c r="F114" i="8"/>
  <c r="F130" i="8"/>
  <c r="F146" i="8"/>
  <c r="F162" i="8"/>
  <c r="F178" i="8"/>
  <c r="F194" i="8"/>
  <c r="F210" i="8"/>
  <c r="F226" i="8"/>
  <c r="F242" i="8"/>
  <c r="F258" i="8"/>
  <c r="F274" i="8"/>
  <c r="F290" i="8"/>
  <c r="F306" i="8"/>
  <c r="F322" i="8"/>
  <c r="F338" i="8"/>
  <c r="F354" i="8"/>
  <c r="F370" i="8"/>
  <c r="F37" i="8"/>
  <c r="F133" i="8"/>
  <c r="F165" i="8"/>
  <c r="F261" i="8"/>
  <c r="F341" i="8"/>
  <c r="F20" i="8"/>
  <c r="F36" i="8"/>
  <c r="F52" i="8"/>
  <c r="F68" i="8"/>
  <c r="F84" i="8"/>
  <c r="F100" i="8"/>
  <c r="F116" i="8"/>
  <c r="F132" i="8"/>
  <c r="F148" i="8"/>
  <c r="F164" i="8"/>
  <c r="F180" i="8"/>
  <c r="F196" i="8"/>
  <c r="F212" i="8"/>
  <c r="F228" i="8"/>
  <c r="F244" i="8"/>
  <c r="F260" i="8"/>
  <c r="F276" i="8"/>
  <c r="F292" i="8"/>
  <c r="F308" i="8"/>
  <c r="F324" i="8"/>
  <c r="F340" i="8"/>
  <c r="F356" i="8"/>
  <c r="F372" i="8"/>
  <c r="F21" i="8"/>
  <c r="F117" i="8"/>
  <c r="F149" i="8"/>
  <c r="F213" i="8"/>
  <c r="F325" i="8"/>
  <c r="K516" i="31" l="1"/>
  <c r="M516" i="31" s="1"/>
  <c r="O516" i="31" s="1"/>
  <c r="F516" i="31"/>
  <c r="L516" i="31"/>
  <c r="N516" i="31" s="1"/>
  <c r="P516" i="31" s="1"/>
  <c r="L589" i="31"/>
  <c r="N589" i="31" s="1"/>
  <c r="P589" i="31" s="1"/>
  <c r="K589" i="31"/>
  <c r="M589" i="31" s="1"/>
  <c r="O589" i="31" s="1"/>
  <c r="F589" i="31"/>
  <c r="L640" i="31"/>
  <c r="N640" i="31" s="1"/>
  <c r="P640" i="31" s="1"/>
  <c r="K640" i="31"/>
  <c r="M640" i="31" s="1"/>
  <c r="O640" i="31" s="1"/>
  <c r="F640" i="31"/>
  <c r="K647" i="31"/>
  <c r="M647" i="31" s="1"/>
  <c r="O647" i="31" s="1"/>
  <c r="L647" i="31"/>
  <c r="N647" i="31" s="1"/>
  <c r="P647" i="31" s="1"/>
  <c r="F647" i="31"/>
  <c r="L693" i="31"/>
  <c r="N693" i="31" s="1"/>
  <c r="P693" i="31" s="1"/>
  <c r="F693" i="31"/>
  <c r="K693" i="31"/>
  <c r="M693" i="31" s="1"/>
  <c r="O693" i="31" s="1"/>
  <c r="K599" i="31"/>
  <c r="M599" i="31" s="1"/>
  <c r="O599" i="31" s="1"/>
  <c r="F599" i="31"/>
  <c r="L599" i="31"/>
  <c r="N599" i="31" s="1"/>
  <c r="P599" i="31" s="1"/>
  <c r="F404" i="31"/>
  <c r="L404" i="31"/>
  <c r="N404" i="31" s="1"/>
  <c r="P404" i="31" s="1"/>
  <c r="K404" i="31"/>
  <c r="M404" i="31" s="1"/>
  <c r="O404" i="31" s="1"/>
  <c r="F433" i="31"/>
  <c r="L433" i="31"/>
  <c r="N433" i="31" s="1"/>
  <c r="P433" i="31" s="1"/>
  <c r="K433" i="31"/>
  <c r="M433" i="31" s="1"/>
  <c r="O433" i="31" s="1"/>
  <c r="F388" i="31"/>
  <c r="K388" i="31"/>
  <c r="M388" i="31" s="1"/>
  <c r="O388" i="31" s="1"/>
  <c r="L388" i="31"/>
  <c r="N388" i="31" s="1"/>
  <c r="P388" i="31" s="1"/>
  <c r="K579" i="31"/>
  <c r="M579" i="31" s="1"/>
  <c r="O579" i="31" s="1"/>
  <c r="F579" i="31"/>
  <c r="L579" i="31"/>
  <c r="N579" i="31" s="1"/>
  <c r="P579" i="31" s="1"/>
  <c r="F503" i="31"/>
  <c r="L503" i="31"/>
  <c r="N503" i="31" s="1"/>
  <c r="P503" i="31" s="1"/>
  <c r="K503" i="31"/>
  <c r="M503" i="31" s="1"/>
  <c r="O503" i="31" s="1"/>
  <c r="F641" i="31"/>
  <c r="K641" i="31"/>
  <c r="M641" i="31" s="1"/>
  <c r="O641" i="31" s="1"/>
  <c r="L641" i="31"/>
  <c r="N641" i="31" s="1"/>
  <c r="P641" i="31" s="1"/>
  <c r="L542" i="31"/>
  <c r="N542" i="31" s="1"/>
  <c r="P542" i="31" s="1"/>
  <c r="F542" i="31"/>
  <c r="K542" i="31"/>
  <c r="M542" i="31" s="1"/>
  <c r="O542" i="31" s="1"/>
  <c r="K467" i="31"/>
  <c r="M467" i="31" s="1"/>
  <c r="O467" i="31" s="1"/>
  <c r="F467" i="31"/>
  <c r="L467" i="31"/>
  <c r="N467" i="31" s="1"/>
  <c r="P467" i="31" s="1"/>
  <c r="F720" i="31"/>
  <c r="L720" i="31"/>
  <c r="N720" i="31" s="1"/>
  <c r="P720" i="31" s="1"/>
  <c r="K720" i="31"/>
  <c r="M720" i="31" s="1"/>
  <c r="O720" i="31" s="1"/>
  <c r="K392" i="31"/>
  <c r="M392" i="31" s="1"/>
  <c r="O392" i="31" s="1"/>
  <c r="L392" i="31"/>
  <c r="N392" i="31" s="1"/>
  <c r="P392" i="31" s="1"/>
  <c r="F392" i="31"/>
  <c r="L510" i="31"/>
  <c r="N510" i="31" s="1"/>
  <c r="P510" i="31" s="1"/>
  <c r="F510" i="31"/>
  <c r="K510" i="31"/>
  <c r="M510" i="31" s="1"/>
  <c r="O510" i="31" s="1"/>
  <c r="K611" i="31"/>
  <c r="M611" i="31" s="1"/>
  <c r="O611" i="31" s="1"/>
  <c r="F611" i="31"/>
  <c r="L611" i="31"/>
  <c r="N611" i="31" s="1"/>
  <c r="P611" i="31" s="1"/>
  <c r="L556" i="31"/>
  <c r="N556" i="31" s="1"/>
  <c r="P556" i="31" s="1"/>
  <c r="K556" i="31"/>
  <c r="M556" i="31" s="1"/>
  <c r="O556" i="31" s="1"/>
  <c r="F556" i="31"/>
  <c r="F491" i="31"/>
  <c r="L491" i="31"/>
  <c r="N491" i="31" s="1"/>
  <c r="P491" i="31" s="1"/>
  <c r="K491" i="31"/>
  <c r="M491" i="31" s="1"/>
  <c r="O491" i="31" s="1"/>
  <c r="F469" i="31"/>
  <c r="L469" i="31"/>
  <c r="N469" i="31" s="1"/>
  <c r="P469" i="31" s="1"/>
  <c r="K469" i="31"/>
  <c r="M469" i="31" s="1"/>
  <c r="O469" i="31" s="1"/>
  <c r="L718" i="31"/>
  <c r="N718" i="31" s="1"/>
  <c r="P718" i="31" s="1"/>
  <c r="K718" i="31"/>
  <c r="M718" i="31" s="1"/>
  <c r="O718" i="31" s="1"/>
  <c r="F718" i="31"/>
  <c r="L571" i="31"/>
  <c r="N571" i="31" s="1"/>
  <c r="P571" i="31" s="1"/>
  <c r="K571" i="31"/>
  <c r="M571" i="31" s="1"/>
  <c r="O571" i="31" s="1"/>
  <c r="F571" i="31"/>
  <c r="K674" i="31"/>
  <c r="M674" i="31" s="1"/>
  <c r="O674" i="31" s="1"/>
  <c r="L674" i="31"/>
  <c r="N674" i="31" s="1"/>
  <c r="P674" i="31" s="1"/>
  <c r="F674" i="31"/>
  <c r="L569" i="31"/>
  <c r="N569" i="31" s="1"/>
  <c r="P569" i="31" s="1"/>
  <c r="F569" i="31"/>
  <c r="K569" i="31"/>
  <c r="M569" i="31" s="1"/>
  <c r="O569" i="31" s="1"/>
  <c r="L686" i="31"/>
  <c r="N686" i="31" s="1"/>
  <c r="P686" i="31" s="1"/>
  <c r="F686" i="31"/>
  <c r="K686" i="31"/>
  <c r="M686" i="31" s="1"/>
  <c r="O686" i="31" s="1"/>
  <c r="L395" i="31"/>
  <c r="N395" i="31" s="1"/>
  <c r="P395" i="31" s="1"/>
  <c r="F395" i="31"/>
  <c r="K395" i="31"/>
  <c r="M395" i="31" s="1"/>
  <c r="O395" i="31" s="1"/>
  <c r="F414" i="31"/>
  <c r="L414" i="31"/>
  <c r="N414" i="31" s="1"/>
  <c r="P414" i="31" s="1"/>
  <c r="K414" i="31"/>
  <c r="M414" i="31" s="1"/>
  <c r="O414" i="31" s="1"/>
  <c r="F457" i="31"/>
  <c r="L457" i="31"/>
  <c r="N457" i="31" s="1"/>
  <c r="P457" i="31" s="1"/>
  <c r="K457" i="31"/>
  <c r="M457" i="31" s="1"/>
  <c r="O457" i="31" s="1"/>
  <c r="F435" i="31"/>
  <c r="K435" i="31"/>
  <c r="M435" i="31" s="1"/>
  <c r="O435" i="31" s="1"/>
  <c r="L435" i="31"/>
  <c r="N435" i="31" s="1"/>
  <c r="P435" i="31" s="1"/>
  <c r="L456" i="31"/>
  <c r="N456" i="31" s="1"/>
  <c r="P456" i="31" s="1"/>
  <c r="K456" i="31"/>
  <c r="M456" i="31" s="1"/>
  <c r="O456" i="31" s="1"/>
  <c r="F456" i="31"/>
  <c r="K675" i="31"/>
  <c r="M675" i="31" s="1"/>
  <c r="O675" i="31" s="1"/>
  <c r="F675" i="31"/>
  <c r="L675" i="31"/>
  <c r="N675" i="31" s="1"/>
  <c r="P675" i="31" s="1"/>
  <c r="F444" i="31"/>
  <c r="K444" i="31"/>
  <c r="M444" i="31" s="1"/>
  <c r="O444" i="31" s="1"/>
  <c r="L444" i="31"/>
  <c r="N444" i="31" s="1"/>
  <c r="P444" i="31" s="1"/>
  <c r="L554" i="31"/>
  <c r="N554" i="31" s="1"/>
  <c r="P554" i="31" s="1"/>
  <c r="K554" i="31"/>
  <c r="M554" i="31" s="1"/>
  <c r="O554" i="31" s="1"/>
  <c r="F554" i="31"/>
  <c r="L734" i="31"/>
  <c r="N734" i="31" s="1"/>
  <c r="P734" i="31" s="1"/>
  <c r="F734" i="31"/>
  <c r="K734" i="31"/>
  <c r="M734" i="31" s="1"/>
  <c r="O734" i="31" s="1"/>
  <c r="K481" i="31"/>
  <c r="M481" i="31" s="1"/>
  <c r="O481" i="31" s="1"/>
  <c r="F481" i="31"/>
  <c r="L481" i="31"/>
  <c r="N481" i="31" s="1"/>
  <c r="P481" i="31" s="1"/>
  <c r="L416" i="31"/>
  <c r="N416" i="31" s="1"/>
  <c r="P416" i="31" s="1"/>
  <c r="F416" i="31"/>
  <c r="K416" i="31"/>
  <c r="M416" i="31" s="1"/>
  <c r="O416" i="31" s="1"/>
  <c r="J1015" i="31"/>
  <c r="I1015" i="31"/>
  <c r="J973" i="31"/>
  <c r="I973" i="31"/>
  <c r="J956" i="31"/>
  <c r="I956" i="31"/>
  <c r="I812" i="31"/>
  <c r="J812" i="31"/>
  <c r="J790" i="31"/>
  <c r="I790" i="31"/>
  <c r="I787" i="31"/>
  <c r="J787" i="31"/>
  <c r="I830" i="31"/>
  <c r="J830" i="31"/>
  <c r="J1054" i="31"/>
  <c r="I1054" i="31"/>
  <c r="I1090" i="31"/>
  <c r="J1090" i="31"/>
  <c r="J1046" i="31"/>
  <c r="I1046" i="31"/>
  <c r="I963" i="31"/>
  <c r="J963" i="31"/>
  <c r="I741" i="31"/>
  <c r="J741" i="31"/>
  <c r="I958" i="31"/>
  <c r="J958" i="31"/>
  <c r="J941" i="31"/>
  <c r="I941" i="31"/>
  <c r="J794" i="31"/>
  <c r="I794" i="31"/>
  <c r="I785" i="31"/>
  <c r="J785" i="31"/>
  <c r="F421" i="31"/>
  <c r="K421" i="31"/>
  <c r="M421" i="31" s="1"/>
  <c r="O421" i="31" s="1"/>
  <c r="L421" i="31"/>
  <c r="N421" i="31" s="1"/>
  <c r="P421" i="31" s="1"/>
  <c r="K722" i="31"/>
  <c r="M722" i="31" s="1"/>
  <c r="O722" i="31" s="1"/>
  <c r="L722" i="31"/>
  <c r="N722" i="31" s="1"/>
  <c r="P722" i="31" s="1"/>
  <c r="F722" i="31"/>
  <c r="J912" i="31"/>
  <c r="I912" i="31"/>
  <c r="J922" i="31"/>
  <c r="I922" i="31"/>
  <c r="J913" i="31"/>
  <c r="I913" i="31"/>
  <c r="I816" i="31"/>
  <c r="J816" i="31"/>
  <c r="I773" i="31"/>
  <c r="J773" i="31"/>
  <c r="J957" i="31"/>
  <c r="I957" i="31"/>
  <c r="J778" i="31"/>
  <c r="I778" i="31"/>
  <c r="I949" i="31"/>
  <c r="J949" i="31"/>
  <c r="I994" i="31"/>
  <c r="J994" i="31"/>
  <c r="J985" i="31"/>
  <c r="I985" i="31"/>
  <c r="I1032" i="31"/>
  <c r="J1032" i="31"/>
  <c r="J983" i="31"/>
  <c r="I983" i="31"/>
  <c r="I828" i="31"/>
  <c r="J828" i="31"/>
  <c r="J763" i="31"/>
  <c r="I763" i="31"/>
  <c r="J838" i="31"/>
  <c r="I838" i="31"/>
  <c r="I821" i="31"/>
  <c r="J821" i="31"/>
  <c r="I835" i="31"/>
  <c r="J835" i="31"/>
  <c r="J866" i="31"/>
  <c r="I866" i="31"/>
  <c r="I776" i="31"/>
  <c r="J776" i="31"/>
  <c r="J926" i="31"/>
  <c r="I926" i="31"/>
  <c r="I796" i="31"/>
  <c r="J796" i="31"/>
  <c r="J992" i="31"/>
  <c r="I992" i="31"/>
  <c r="J745" i="31"/>
  <c r="I745" i="31"/>
  <c r="I775" i="31"/>
  <c r="J775" i="31"/>
  <c r="I839" i="31"/>
  <c r="J839" i="31"/>
  <c r="I814" i="31"/>
  <c r="J814" i="31"/>
  <c r="J797" i="31"/>
  <c r="I797" i="31"/>
  <c r="I811" i="31"/>
  <c r="J811" i="31"/>
  <c r="J879" i="31"/>
  <c r="I879" i="31"/>
  <c r="J984" i="31"/>
  <c r="I984" i="31"/>
  <c r="J960" i="31"/>
  <c r="I960" i="31"/>
  <c r="I885" i="31"/>
  <c r="J885" i="31"/>
  <c r="J930" i="31"/>
  <c r="I930" i="31"/>
  <c r="I921" i="31"/>
  <c r="J921" i="31"/>
  <c r="F490" i="31"/>
  <c r="K490" i="31"/>
  <c r="M490" i="31" s="1"/>
  <c r="O490" i="31" s="1"/>
  <c r="L490" i="31"/>
  <c r="N490" i="31" s="1"/>
  <c r="P490" i="31" s="1"/>
  <c r="L550" i="31"/>
  <c r="N550" i="31" s="1"/>
  <c r="P550" i="31" s="1"/>
  <c r="K550" i="31"/>
  <c r="M550" i="31" s="1"/>
  <c r="O550" i="31" s="1"/>
  <c r="F550" i="31"/>
  <c r="K575" i="31"/>
  <c r="M575" i="31" s="1"/>
  <c r="O575" i="31" s="1"/>
  <c r="F575" i="31"/>
  <c r="L575" i="31"/>
  <c r="N575" i="31" s="1"/>
  <c r="P575" i="31" s="1"/>
  <c r="K401" i="31"/>
  <c r="M401" i="31" s="1"/>
  <c r="O401" i="31" s="1"/>
  <c r="L401" i="31"/>
  <c r="N401" i="31" s="1"/>
  <c r="P401" i="31" s="1"/>
  <c r="F401" i="31"/>
  <c r="L684" i="31"/>
  <c r="N684" i="31" s="1"/>
  <c r="P684" i="31" s="1"/>
  <c r="K684" i="31"/>
  <c r="M684" i="31" s="1"/>
  <c r="O684" i="31" s="1"/>
  <c r="F684" i="31"/>
  <c r="F507" i="31"/>
  <c r="L507" i="31"/>
  <c r="N507" i="31" s="1"/>
  <c r="P507" i="31" s="1"/>
  <c r="K507" i="31"/>
  <c r="M507" i="31" s="1"/>
  <c r="O507" i="31" s="1"/>
  <c r="K446" i="31"/>
  <c r="M446" i="31" s="1"/>
  <c r="O446" i="31" s="1"/>
  <c r="F446" i="31"/>
  <c r="L446" i="31"/>
  <c r="N446" i="31" s="1"/>
  <c r="P446" i="31" s="1"/>
  <c r="L478" i="31"/>
  <c r="N478" i="31" s="1"/>
  <c r="P478" i="31" s="1"/>
  <c r="F478" i="31"/>
  <c r="K478" i="31"/>
  <c r="M478" i="31" s="1"/>
  <c r="O478" i="31" s="1"/>
  <c r="K568" i="31"/>
  <c r="M568" i="31" s="1"/>
  <c r="O568" i="31" s="1"/>
  <c r="F568" i="31"/>
  <c r="L568" i="31"/>
  <c r="N568" i="31" s="1"/>
  <c r="P568" i="31" s="1"/>
  <c r="L639" i="31"/>
  <c r="N639" i="31" s="1"/>
  <c r="P639" i="31" s="1"/>
  <c r="K639" i="31"/>
  <c r="M639" i="31" s="1"/>
  <c r="O639" i="31" s="1"/>
  <c r="F639" i="31"/>
  <c r="L682" i="31"/>
  <c r="N682" i="31" s="1"/>
  <c r="P682" i="31" s="1"/>
  <c r="F682" i="31"/>
  <c r="K682" i="31"/>
  <c r="M682" i="31" s="1"/>
  <c r="O682" i="31" s="1"/>
  <c r="L539" i="31"/>
  <c r="N539" i="31" s="1"/>
  <c r="P539" i="31" s="1"/>
  <c r="K539" i="31"/>
  <c r="M539" i="31" s="1"/>
  <c r="O539" i="31" s="1"/>
  <c r="F539" i="31"/>
  <c r="F655" i="31"/>
  <c r="K655" i="31"/>
  <c r="M655" i="31" s="1"/>
  <c r="O655" i="31" s="1"/>
  <c r="L655" i="31"/>
  <c r="N655" i="31" s="1"/>
  <c r="P655" i="31" s="1"/>
  <c r="L663" i="31"/>
  <c r="N663" i="31" s="1"/>
  <c r="P663" i="31" s="1"/>
  <c r="F663" i="31"/>
  <c r="K663" i="31"/>
  <c r="M663" i="31" s="1"/>
  <c r="O663" i="31" s="1"/>
  <c r="L396" i="31"/>
  <c r="N396" i="31" s="1"/>
  <c r="P396" i="31" s="1"/>
  <c r="F396" i="31"/>
  <c r="K396" i="31"/>
  <c r="M396" i="31" s="1"/>
  <c r="O396" i="31" s="1"/>
  <c r="L662" i="31"/>
  <c r="N662" i="31" s="1"/>
  <c r="P662" i="31" s="1"/>
  <c r="F662" i="31"/>
  <c r="K662" i="31"/>
  <c r="M662" i="31" s="1"/>
  <c r="O662" i="31" s="1"/>
  <c r="L710" i="31"/>
  <c r="N710" i="31" s="1"/>
  <c r="P710" i="31" s="1"/>
  <c r="F710" i="31"/>
  <c r="K710" i="31"/>
  <c r="M710" i="31" s="1"/>
  <c r="O710" i="31" s="1"/>
  <c r="K643" i="31"/>
  <c r="M643" i="31" s="1"/>
  <c r="O643" i="31" s="1"/>
  <c r="L643" i="31"/>
  <c r="N643" i="31" s="1"/>
  <c r="P643" i="31" s="1"/>
  <c r="F643" i="31"/>
  <c r="L717" i="31"/>
  <c r="N717" i="31" s="1"/>
  <c r="P717" i="31" s="1"/>
  <c r="F717" i="31"/>
  <c r="K717" i="31"/>
  <c r="M717" i="31" s="1"/>
  <c r="O717" i="31" s="1"/>
  <c r="L602" i="31"/>
  <c r="N602" i="31" s="1"/>
  <c r="P602" i="31" s="1"/>
  <c r="F602" i="31"/>
  <c r="K602" i="31"/>
  <c r="M602" i="31" s="1"/>
  <c r="O602" i="31" s="1"/>
  <c r="L476" i="31"/>
  <c r="N476" i="31" s="1"/>
  <c r="P476" i="31" s="1"/>
  <c r="F476" i="31"/>
  <c r="K476" i="31"/>
  <c r="M476" i="31" s="1"/>
  <c r="O476" i="31" s="1"/>
  <c r="F715" i="31"/>
  <c r="L715" i="31"/>
  <c r="N715" i="31" s="1"/>
  <c r="P715" i="31" s="1"/>
  <c r="K715" i="31"/>
  <c r="M715" i="31" s="1"/>
  <c r="O715" i="31" s="1"/>
  <c r="L626" i="31"/>
  <c r="N626" i="31" s="1"/>
  <c r="P626" i="31" s="1"/>
  <c r="K626" i="31"/>
  <c r="M626" i="31" s="1"/>
  <c r="O626" i="31" s="1"/>
  <c r="F626" i="31"/>
  <c r="K529" i="31"/>
  <c r="M529" i="31" s="1"/>
  <c r="O529" i="31" s="1"/>
  <c r="L529" i="31"/>
  <c r="N529" i="31" s="1"/>
  <c r="P529" i="31" s="1"/>
  <c r="F529" i="31"/>
  <c r="L425" i="31"/>
  <c r="N425" i="31" s="1"/>
  <c r="P425" i="31" s="1"/>
  <c r="K425" i="31"/>
  <c r="M425" i="31" s="1"/>
  <c r="O425" i="31" s="1"/>
  <c r="F425" i="31"/>
  <c r="F473" i="31"/>
  <c r="L473" i="31"/>
  <c r="N473" i="31" s="1"/>
  <c r="P473" i="31" s="1"/>
  <c r="K473" i="31"/>
  <c r="M473" i="31" s="1"/>
  <c r="O473" i="31" s="1"/>
  <c r="K704" i="31"/>
  <c r="M704" i="31" s="1"/>
  <c r="O704" i="31" s="1"/>
  <c r="L704" i="31"/>
  <c r="N704" i="31" s="1"/>
  <c r="P704" i="31" s="1"/>
  <c r="F704" i="31"/>
  <c r="K408" i="31"/>
  <c r="M408" i="31" s="1"/>
  <c r="O408" i="31" s="1"/>
  <c r="L408" i="31"/>
  <c r="N408" i="31" s="1"/>
  <c r="P408" i="31" s="1"/>
  <c r="F408" i="31"/>
  <c r="K691" i="31"/>
  <c r="M691" i="31" s="1"/>
  <c r="O691" i="31" s="1"/>
  <c r="F691" i="31"/>
  <c r="L691" i="31"/>
  <c r="N691" i="31" s="1"/>
  <c r="P691" i="31" s="1"/>
  <c r="L706" i="31"/>
  <c r="N706" i="31" s="1"/>
  <c r="P706" i="31" s="1"/>
  <c r="K706" i="31"/>
  <c r="M706" i="31" s="1"/>
  <c r="O706" i="31" s="1"/>
  <c r="F706" i="31"/>
  <c r="F621" i="31"/>
  <c r="L621" i="31"/>
  <c r="N621" i="31" s="1"/>
  <c r="P621" i="31" s="1"/>
  <c r="K621" i="31"/>
  <c r="M621" i="31" s="1"/>
  <c r="O621" i="31" s="1"/>
  <c r="K488" i="31"/>
  <c r="M488" i="31" s="1"/>
  <c r="O488" i="31" s="1"/>
  <c r="F488" i="31"/>
  <c r="L488" i="31"/>
  <c r="N488" i="31" s="1"/>
  <c r="P488" i="31" s="1"/>
  <c r="F635" i="31"/>
  <c r="L635" i="31"/>
  <c r="N635" i="31" s="1"/>
  <c r="P635" i="31" s="1"/>
  <c r="K635" i="31"/>
  <c r="M635" i="31" s="1"/>
  <c r="O635" i="31" s="1"/>
  <c r="L450" i="31"/>
  <c r="N450" i="31" s="1"/>
  <c r="P450" i="31" s="1"/>
  <c r="K450" i="31"/>
  <c r="M450" i="31" s="1"/>
  <c r="O450" i="31" s="1"/>
  <c r="F450" i="31"/>
  <c r="L546" i="31"/>
  <c r="N546" i="31" s="1"/>
  <c r="P546" i="31" s="1"/>
  <c r="K546" i="31"/>
  <c r="M546" i="31" s="1"/>
  <c r="O546" i="31" s="1"/>
  <c r="F546" i="31"/>
  <c r="K495" i="31"/>
  <c r="M495" i="31" s="1"/>
  <c r="O495" i="31" s="1"/>
  <c r="L495" i="31"/>
  <c r="N495" i="31" s="1"/>
  <c r="P495" i="31" s="1"/>
  <c r="F495" i="31"/>
  <c r="F633" i="31"/>
  <c r="K633" i="31"/>
  <c r="M633" i="31" s="1"/>
  <c r="O633" i="31" s="1"/>
  <c r="L633" i="31"/>
  <c r="N633" i="31" s="1"/>
  <c r="P633" i="31" s="1"/>
  <c r="L480" i="31"/>
  <c r="N480" i="31" s="1"/>
  <c r="P480" i="31" s="1"/>
  <c r="F480" i="31"/>
  <c r="K480" i="31"/>
  <c r="M480" i="31" s="1"/>
  <c r="O480" i="31" s="1"/>
  <c r="L558" i="31"/>
  <c r="N558" i="31" s="1"/>
  <c r="P558" i="31" s="1"/>
  <c r="F558" i="31"/>
  <c r="K558" i="31"/>
  <c r="M558" i="31" s="1"/>
  <c r="O558" i="31" s="1"/>
  <c r="L631" i="31"/>
  <c r="N631" i="31" s="1"/>
  <c r="P631" i="31" s="1"/>
  <c r="K631" i="31"/>
  <c r="M631" i="31" s="1"/>
  <c r="O631" i="31" s="1"/>
  <c r="F631" i="31"/>
  <c r="F459" i="31"/>
  <c r="L459" i="31"/>
  <c r="N459" i="31" s="1"/>
  <c r="P459" i="31" s="1"/>
  <c r="K459" i="31"/>
  <c r="M459" i="31" s="1"/>
  <c r="O459" i="31" s="1"/>
  <c r="F474" i="31"/>
  <c r="K474" i="31"/>
  <c r="M474" i="31" s="1"/>
  <c r="O474" i="31" s="1"/>
  <c r="L474" i="31"/>
  <c r="N474" i="31" s="1"/>
  <c r="P474" i="31" s="1"/>
  <c r="F547" i="31"/>
  <c r="L547" i="31"/>
  <c r="N547" i="31" s="1"/>
  <c r="P547" i="31" s="1"/>
  <c r="K547" i="31"/>
  <c r="M547" i="31" s="1"/>
  <c r="O547" i="31" s="1"/>
  <c r="K642" i="31"/>
  <c r="M642" i="31" s="1"/>
  <c r="O642" i="31" s="1"/>
  <c r="L642" i="31"/>
  <c r="N642" i="31" s="1"/>
  <c r="P642" i="31" s="1"/>
  <c r="F642" i="31"/>
  <c r="L694" i="31"/>
  <c r="N694" i="31" s="1"/>
  <c r="P694" i="31" s="1"/>
  <c r="K694" i="31"/>
  <c r="M694" i="31" s="1"/>
  <c r="O694" i="31" s="1"/>
  <c r="F694" i="31"/>
  <c r="L448" i="31"/>
  <c r="N448" i="31" s="1"/>
  <c r="P448" i="31" s="1"/>
  <c r="F448" i="31"/>
  <c r="K448" i="31"/>
  <c r="M448" i="31" s="1"/>
  <c r="O448" i="31" s="1"/>
  <c r="L521" i="31"/>
  <c r="N521" i="31" s="1"/>
  <c r="P521" i="31" s="1"/>
  <c r="F521" i="31"/>
  <c r="K521" i="31"/>
  <c r="M521" i="31" s="1"/>
  <c r="O521" i="31" s="1"/>
  <c r="K595" i="31"/>
  <c r="M595" i="31" s="1"/>
  <c r="O595" i="31" s="1"/>
  <c r="F595" i="31"/>
  <c r="L595" i="31"/>
  <c r="N595" i="31" s="1"/>
  <c r="P595" i="31" s="1"/>
  <c r="K614" i="31"/>
  <c r="M614" i="31" s="1"/>
  <c r="O614" i="31" s="1"/>
  <c r="L614" i="31"/>
  <c r="N614" i="31" s="1"/>
  <c r="P614" i="31" s="1"/>
  <c r="F614" i="31"/>
  <c r="F676" i="31"/>
  <c r="K676" i="31"/>
  <c r="M676" i="31" s="1"/>
  <c r="O676" i="31" s="1"/>
  <c r="L676" i="31"/>
  <c r="N676" i="31" s="1"/>
  <c r="P676" i="31" s="1"/>
  <c r="K522" i="31"/>
  <c r="M522" i="31" s="1"/>
  <c r="O522" i="31" s="1"/>
  <c r="L522" i="31"/>
  <c r="N522" i="31" s="1"/>
  <c r="P522" i="31" s="1"/>
  <c r="F522" i="31"/>
  <c r="F498" i="31"/>
  <c r="K498" i="31"/>
  <c r="M498" i="31" s="1"/>
  <c r="O498" i="31" s="1"/>
  <c r="L498" i="31"/>
  <c r="N498" i="31" s="1"/>
  <c r="P498" i="31" s="1"/>
  <c r="F557" i="31"/>
  <c r="L557" i="31"/>
  <c r="N557" i="31" s="1"/>
  <c r="P557" i="31" s="1"/>
  <c r="K557" i="31"/>
  <c r="M557" i="31" s="1"/>
  <c r="O557" i="31" s="1"/>
  <c r="L455" i="31"/>
  <c r="N455" i="31" s="1"/>
  <c r="P455" i="31" s="1"/>
  <c r="F455" i="31"/>
  <c r="K455" i="31"/>
  <c r="M455" i="31" s="1"/>
  <c r="O455" i="31" s="1"/>
  <c r="K520" i="31"/>
  <c r="M520" i="31" s="1"/>
  <c r="O520" i="31" s="1"/>
  <c r="L520" i="31"/>
  <c r="N520" i="31" s="1"/>
  <c r="P520" i="31" s="1"/>
  <c r="F520" i="31"/>
  <c r="K593" i="31"/>
  <c r="M593" i="31" s="1"/>
  <c r="O593" i="31" s="1"/>
  <c r="F593" i="31"/>
  <c r="L593" i="31"/>
  <c r="N593" i="31" s="1"/>
  <c r="P593" i="31" s="1"/>
  <c r="K667" i="31"/>
  <c r="M667" i="31" s="1"/>
  <c r="O667" i="31" s="1"/>
  <c r="F667" i="31"/>
  <c r="L667" i="31"/>
  <c r="N667" i="31" s="1"/>
  <c r="P667" i="31" s="1"/>
  <c r="K699" i="31"/>
  <c r="M699" i="31" s="1"/>
  <c r="O699" i="31" s="1"/>
  <c r="F699" i="31"/>
  <c r="L699" i="31"/>
  <c r="N699" i="31" s="1"/>
  <c r="P699" i="31" s="1"/>
  <c r="K499" i="31"/>
  <c r="M499" i="31" s="1"/>
  <c r="O499" i="31" s="1"/>
  <c r="L499" i="31"/>
  <c r="N499" i="31" s="1"/>
  <c r="P499" i="31" s="1"/>
  <c r="F499" i="31"/>
  <c r="F610" i="31"/>
  <c r="K610" i="31"/>
  <c r="M610" i="31" s="1"/>
  <c r="O610" i="31" s="1"/>
  <c r="L610" i="31"/>
  <c r="N610" i="31" s="1"/>
  <c r="P610" i="31" s="1"/>
  <c r="L669" i="31"/>
  <c r="N669" i="31" s="1"/>
  <c r="P669" i="31" s="1"/>
  <c r="F669" i="31"/>
  <c r="K669" i="31"/>
  <c r="M669" i="31" s="1"/>
  <c r="O669" i="31" s="1"/>
  <c r="K399" i="31"/>
  <c r="M399" i="31" s="1"/>
  <c r="O399" i="31" s="1"/>
  <c r="F399" i="31"/>
  <c r="L399" i="31"/>
  <c r="N399" i="31" s="1"/>
  <c r="P399" i="31" s="1"/>
  <c r="F464" i="31"/>
  <c r="K464" i="31"/>
  <c r="M464" i="31" s="1"/>
  <c r="O464" i="31" s="1"/>
  <c r="L464" i="31"/>
  <c r="N464" i="31" s="1"/>
  <c r="P464" i="31" s="1"/>
  <c r="F537" i="31"/>
  <c r="L537" i="31"/>
  <c r="N537" i="31" s="1"/>
  <c r="P537" i="31" s="1"/>
  <c r="K537" i="31"/>
  <c r="M537" i="31" s="1"/>
  <c r="O537" i="31" s="1"/>
  <c r="F454" i="31"/>
  <c r="K454" i="31"/>
  <c r="M454" i="31" s="1"/>
  <c r="O454" i="31" s="1"/>
  <c r="L454" i="31"/>
  <c r="N454" i="31" s="1"/>
  <c r="P454" i="31" s="1"/>
  <c r="F681" i="31"/>
  <c r="K681" i="31"/>
  <c r="M681" i="31" s="1"/>
  <c r="O681" i="31" s="1"/>
  <c r="L681" i="31"/>
  <c r="N681" i="31" s="1"/>
  <c r="P681" i="31" s="1"/>
  <c r="F594" i="31"/>
  <c r="K594" i="31"/>
  <c r="M594" i="31" s="1"/>
  <c r="O594" i="31" s="1"/>
  <c r="L594" i="31"/>
  <c r="N594" i="31" s="1"/>
  <c r="P594" i="31" s="1"/>
  <c r="L653" i="31"/>
  <c r="N653" i="31" s="1"/>
  <c r="P653" i="31" s="1"/>
  <c r="K653" i="31"/>
  <c r="M653" i="31" s="1"/>
  <c r="O653" i="31" s="1"/>
  <c r="F653" i="31"/>
  <c r="K407" i="31"/>
  <c r="M407" i="31" s="1"/>
  <c r="O407" i="31" s="1"/>
  <c r="F407" i="31"/>
  <c r="L407" i="31"/>
  <c r="N407" i="31" s="1"/>
  <c r="P407" i="31" s="1"/>
  <c r="F472" i="31"/>
  <c r="L472" i="31"/>
  <c r="N472" i="31" s="1"/>
  <c r="P472" i="31" s="1"/>
  <c r="K472" i="31"/>
  <c r="M472" i="31" s="1"/>
  <c r="O472" i="31" s="1"/>
  <c r="L545" i="31"/>
  <c r="N545" i="31" s="1"/>
  <c r="P545" i="31" s="1"/>
  <c r="F545" i="31"/>
  <c r="K545" i="31"/>
  <c r="M545" i="31" s="1"/>
  <c r="O545" i="31" s="1"/>
  <c r="F619" i="31"/>
  <c r="L619" i="31"/>
  <c r="N619" i="31" s="1"/>
  <c r="P619" i="31" s="1"/>
  <c r="K619" i="31"/>
  <c r="M619" i="31" s="1"/>
  <c r="O619" i="31" s="1"/>
  <c r="L566" i="31"/>
  <c r="N566" i="31" s="1"/>
  <c r="P566" i="31" s="1"/>
  <c r="F566" i="31"/>
  <c r="K566" i="31"/>
  <c r="M566" i="31" s="1"/>
  <c r="O566" i="31" s="1"/>
  <c r="L489" i="31"/>
  <c r="N489" i="31" s="1"/>
  <c r="P489" i="31" s="1"/>
  <c r="F489" i="31"/>
  <c r="K489" i="31"/>
  <c r="M489" i="31" s="1"/>
  <c r="O489" i="31" s="1"/>
  <c r="F581" i="31"/>
  <c r="L581" i="31"/>
  <c r="N581" i="31" s="1"/>
  <c r="P581" i="31" s="1"/>
  <c r="K581" i="31"/>
  <c r="M581" i="31" s="1"/>
  <c r="O581" i="31" s="1"/>
  <c r="K690" i="31"/>
  <c r="M690" i="31" s="1"/>
  <c r="O690" i="31" s="1"/>
  <c r="F690" i="31"/>
  <c r="L690" i="31"/>
  <c r="N690" i="31" s="1"/>
  <c r="P690" i="31" s="1"/>
  <c r="L629" i="31"/>
  <c r="N629" i="31" s="1"/>
  <c r="P629" i="31" s="1"/>
  <c r="F629" i="31"/>
  <c r="K629" i="31"/>
  <c r="M629" i="31" s="1"/>
  <c r="O629" i="31" s="1"/>
  <c r="J990" i="31"/>
  <c r="I990" i="31"/>
  <c r="I987" i="31"/>
  <c r="J987" i="31"/>
  <c r="J815" i="31"/>
  <c r="I815" i="31"/>
  <c r="I756" i="31"/>
  <c r="J756" i="31"/>
  <c r="J818" i="31"/>
  <c r="I818" i="31"/>
  <c r="I809" i="31"/>
  <c r="J809" i="31"/>
  <c r="I904" i="31"/>
  <c r="J904" i="31"/>
  <c r="J999" i="31"/>
  <c r="I999" i="31"/>
  <c r="I974" i="31"/>
  <c r="J974" i="31"/>
  <c r="I1002" i="31"/>
  <c r="J1002" i="31"/>
  <c r="J1088" i="31"/>
  <c r="I1088" i="31"/>
  <c r="J845" i="31"/>
  <c r="I845" i="31"/>
  <c r="J888" i="31"/>
  <c r="I888" i="31"/>
  <c r="J871" i="31"/>
  <c r="I871" i="31"/>
  <c r="J1101" i="31"/>
  <c r="I1101" i="31"/>
  <c r="J804" i="31"/>
  <c r="I804" i="31"/>
  <c r="J760" i="31"/>
  <c r="I760" i="31"/>
  <c r="I813" i="31"/>
  <c r="J813" i="31"/>
  <c r="I1051" i="31"/>
  <c r="J1051" i="31"/>
  <c r="I1042" i="31"/>
  <c r="J1042" i="31"/>
  <c r="J1047" i="31"/>
  <c r="I1047" i="31"/>
  <c r="I1014" i="31"/>
  <c r="J1014" i="31"/>
  <c r="I997" i="31"/>
  <c r="J997" i="31"/>
  <c r="J980" i="31"/>
  <c r="I980" i="31"/>
  <c r="J927" i="31"/>
  <c r="I927" i="31"/>
  <c r="J769" i="31"/>
  <c r="I769" i="31"/>
  <c r="K506" i="31"/>
  <c r="M506" i="31" s="1"/>
  <c r="O506" i="31" s="1"/>
  <c r="L506" i="31"/>
  <c r="N506" i="31" s="1"/>
  <c r="P506" i="31" s="1"/>
  <c r="F506" i="31"/>
  <c r="F502" i="31"/>
  <c r="K502" i="31"/>
  <c r="M502" i="31" s="1"/>
  <c r="O502" i="31" s="1"/>
  <c r="L502" i="31"/>
  <c r="N502" i="31" s="1"/>
  <c r="P502" i="31" s="1"/>
  <c r="L419" i="31"/>
  <c r="N419" i="31" s="1"/>
  <c r="P419" i="31" s="1"/>
  <c r="F419" i="31"/>
  <c r="K419" i="31"/>
  <c r="M419" i="31" s="1"/>
  <c r="O419" i="31" s="1"/>
  <c r="L462" i="31"/>
  <c r="N462" i="31" s="1"/>
  <c r="P462" i="31" s="1"/>
  <c r="F462" i="31"/>
  <c r="K462" i="31"/>
  <c r="M462" i="31" s="1"/>
  <c r="O462" i="31" s="1"/>
  <c r="L378" i="31"/>
  <c r="N378" i="31" s="1"/>
  <c r="P378" i="31" s="1"/>
  <c r="K378" i="31"/>
  <c r="M378" i="31" s="1"/>
  <c r="O378" i="31" s="1"/>
  <c r="F378" i="31"/>
  <c r="L508" i="31"/>
  <c r="N508" i="31" s="1"/>
  <c r="P508" i="31" s="1"/>
  <c r="K508" i="31"/>
  <c r="M508" i="31" s="1"/>
  <c r="O508" i="31" s="1"/>
  <c r="F508" i="31"/>
  <c r="L402" i="31"/>
  <c r="N402" i="31" s="1"/>
  <c r="P402" i="31" s="1"/>
  <c r="K402" i="31"/>
  <c r="M402" i="31" s="1"/>
  <c r="O402" i="31" s="1"/>
  <c r="F402" i="31"/>
  <c r="L484" i="31"/>
  <c r="N484" i="31" s="1"/>
  <c r="P484" i="31" s="1"/>
  <c r="F484" i="31"/>
  <c r="K484" i="31"/>
  <c r="M484" i="31" s="1"/>
  <c r="O484" i="31" s="1"/>
  <c r="L672" i="31"/>
  <c r="N672" i="31" s="1"/>
  <c r="P672" i="31" s="1"/>
  <c r="K672" i="31"/>
  <c r="M672" i="31" s="1"/>
  <c r="O672" i="31" s="1"/>
  <c r="F672" i="31"/>
  <c r="K470" i="31"/>
  <c r="M470" i="31" s="1"/>
  <c r="O470" i="31" s="1"/>
  <c r="L470" i="31"/>
  <c r="N470" i="31" s="1"/>
  <c r="P470" i="31" s="1"/>
  <c r="F470" i="31"/>
  <c r="L572" i="31"/>
  <c r="N572" i="31" s="1"/>
  <c r="P572" i="31" s="1"/>
  <c r="K572" i="31"/>
  <c r="M572" i="31" s="1"/>
  <c r="O572" i="31" s="1"/>
  <c r="F572" i="31"/>
  <c r="K436" i="31"/>
  <c r="M436" i="31" s="1"/>
  <c r="O436" i="31" s="1"/>
  <c r="F436" i="31"/>
  <c r="L436" i="31"/>
  <c r="N436" i="31" s="1"/>
  <c r="P436" i="31" s="1"/>
  <c r="F412" i="31"/>
  <c r="L412" i="31"/>
  <c r="N412" i="31" s="1"/>
  <c r="P412" i="31" s="1"/>
  <c r="K412" i="31"/>
  <c r="M412" i="31" s="1"/>
  <c r="O412" i="31" s="1"/>
  <c r="L549" i="31"/>
  <c r="N549" i="31" s="1"/>
  <c r="P549" i="31" s="1"/>
  <c r="K549" i="31"/>
  <c r="M549" i="31" s="1"/>
  <c r="O549" i="31" s="1"/>
  <c r="F549" i="31"/>
  <c r="L688" i="31"/>
  <c r="N688" i="31" s="1"/>
  <c r="P688" i="31" s="1"/>
  <c r="K688" i="31"/>
  <c r="M688" i="31" s="1"/>
  <c r="O688" i="31" s="1"/>
  <c r="F688" i="31"/>
  <c r="K497" i="31"/>
  <c r="M497" i="31" s="1"/>
  <c r="O497" i="31" s="1"/>
  <c r="L497" i="31"/>
  <c r="N497" i="31" s="1"/>
  <c r="P497" i="31" s="1"/>
  <c r="F497" i="31"/>
  <c r="L732" i="31"/>
  <c r="N732" i="31" s="1"/>
  <c r="P732" i="31" s="1"/>
  <c r="K732" i="31"/>
  <c r="M732" i="31" s="1"/>
  <c r="O732" i="31" s="1"/>
  <c r="F732" i="31"/>
  <c r="L431" i="31"/>
  <c r="N431" i="31" s="1"/>
  <c r="P431" i="31" s="1"/>
  <c r="F431" i="31"/>
  <c r="K431" i="31"/>
  <c r="M431" i="31" s="1"/>
  <c r="O431" i="31" s="1"/>
  <c r="K415" i="31"/>
  <c r="M415" i="31" s="1"/>
  <c r="O415" i="31" s="1"/>
  <c r="F415" i="31"/>
  <c r="L415" i="31"/>
  <c r="N415" i="31" s="1"/>
  <c r="P415" i="31" s="1"/>
  <c r="F567" i="31"/>
  <c r="L567" i="31"/>
  <c r="N567" i="31" s="1"/>
  <c r="P567" i="31" s="1"/>
  <c r="K567" i="31"/>
  <c r="M567" i="31" s="1"/>
  <c r="O567" i="31" s="1"/>
  <c r="L598" i="31"/>
  <c r="N598" i="31" s="1"/>
  <c r="P598" i="31" s="1"/>
  <c r="F598" i="31"/>
  <c r="K598" i="31"/>
  <c r="M598" i="31" s="1"/>
  <c r="O598" i="31" s="1"/>
  <c r="L384" i="31"/>
  <c r="N384" i="31" s="1"/>
  <c r="P384" i="31" s="1"/>
  <c r="F384" i="31"/>
  <c r="K384" i="31"/>
  <c r="M384" i="31" s="1"/>
  <c r="O384" i="31" s="1"/>
  <c r="L582" i="31"/>
  <c r="N582" i="31" s="1"/>
  <c r="P582" i="31" s="1"/>
  <c r="K582" i="31"/>
  <c r="M582" i="31" s="1"/>
  <c r="O582" i="31" s="1"/>
  <c r="F582" i="31"/>
  <c r="L685" i="31"/>
  <c r="N685" i="31" s="1"/>
  <c r="P685" i="31" s="1"/>
  <c r="K685" i="31"/>
  <c r="M685" i="31" s="1"/>
  <c r="O685" i="31" s="1"/>
  <c r="F685" i="31"/>
  <c r="F603" i="31"/>
  <c r="K603" i="31"/>
  <c r="M603" i="31" s="1"/>
  <c r="O603" i="31" s="1"/>
  <c r="L603" i="31"/>
  <c r="N603" i="31" s="1"/>
  <c r="P603" i="31" s="1"/>
  <c r="F712" i="31"/>
  <c r="L712" i="31"/>
  <c r="N712" i="31" s="1"/>
  <c r="P712" i="31" s="1"/>
  <c r="K712" i="31"/>
  <c r="M712" i="31" s="1"/>
  <c r="O712" i="31" s="1"/>
  <c r="K400" i="31"/>
  <c r="M400" i="31" s="1"/>
  <c r="O400" i="31" s="1"/>
  <c r="L400" i="31"/>
  <c r="N400" i="31" s="1"/>
  <c r="P400" i="31" s="1"/>
  <c r="F400" i="31"/>
  <c r="K608" i="31"/>
  <c r="M608" i="31" s="1"/>
  <c r="O608" i="31" s="1"/>
  <c r="L608" i="31"/>
  <c r="N608" i="31" s="1"/>
  <c r="P608" i="31" s="1"/>
  <c r="F608" i="31"/>
  <c r="K428" i="31"/>
  <c r="M428" i="31" s="1"/>
  <c r="O428" i="31" s="1"/>
  <c r="L428" i="31"/>
  <c r="N428" i="31" s="1"/>
  <c r="P428" i="31" s="1"/>
  <c r="F428" i="31"/>
  <c r="F555" i="31"/>
  <c r="K555" i="31"/>
  <c r="M555" i="31" s="1"/>
  <c r="O555" i="31" s="1"/>
  <c r="L555" i="31"/>
  <c r="N555" i="31" s="1"/>
  <c r="P555" i="31" s="1"/>
  <c r="F562" i="31"/>
  <c r="K562" i="31"/>
  <c r="M562" i="31" s="1"/>
  <c r="O562" i="31" s="1"/>
  <c r="L562" i="31"/>
  <c r="N562" i="31" s="1"/>
  <c r="P562" i="31" s="1"/>
  <c r="K423" i="31"/>
  <c r="M423" i="31" s="1"/>
  <c r="O423" i="31" s="1"/>
  <c r="L423" i="31"/>
  <c r="N423" i="31" s="1"/>
  <c r="P423" i="31" s="1"/>
  <c r="F423" i="31"/>
  <c r="K561" i="31"/>
  <c r="M561" i="31" s="1"/>
  <c r="O561" i="31" s="1"/>
  <c r="L561" i="31"/>
  <c r="N561" i="31" s="1"/>
  <c r="P561" i="31" s="1"/>
  <c r="F561" i="31"/>
  <c r="L534" i="31"/>
  <c r="N534" i="31" s="1"/>
  <c r="P534" i="31" s="1"/>
  <c r="K534" i="31"/>
  <c r="M534" i="31" s="1"/>
  <c r="O534" i="31" s="1"/>
  <c r="F534" i="31"/>
  <c r="K422" i="31"/>
  <c r="M422" i="31" s="1"/>
  <c r="O422" i="31" s="1"/>
  <c r="F422" i="31"/>
  <c r="L422" i="31"/>
  <c r="N422" i="31" s="1"/>
  <c r="P422" i="31" s="1"/>
  <c r="F605" i="31"/>
  <c r="L605" i="31"/>
  <c r="N605" i="31" s="1"/>
  <c r="P605" i="31" s="1"/>
  <c r="K605" i="31"/>
  <c r="M605" i="31" s="1"/>
  <c r="O605" i="31" s="1"/>
  <c r="K560" i="31"/>
  <c r="M560" i="31" s="1"/>
  <c r="O560" i="31" s="1"/>
  <c r="L560" i="31"/>
  <c r="N560" i="31" s="1"/>
  <c r="P560" i="31" s="1"/>
  <c r="F560" i="31"/>
  <c r="K618" i="31"/>
  <c r="M618" i="31" s="1"/>
  <c r="O618" i="31" s="1"/>
  <c r="L618" i="31"/>
  <c r="N618" i="31" s="1"/>
  <c r="P618" i="31" s="1"/>
  <c r="F618" i="31"/>
  <c r="L500" i="31"/>
  <c r="N500" i="31" s="1"/>
  <c r="P500" i="31" s="1"/>
  <c r="K500" i="31"/>
  <c r="M500" i="31" s="1"/>
  <c r="O500" i="31" s="1"/>
  <c r="F500" i="31"/>
  <c r="L620" i="31"/>
  <c r="N620" i="31" s="1"/>
  <c r="P620" i="31" s="1"/>
  <c r="K620" i="31"/>
  <c r="M620" i="31" s="1"/>
  <c r="O620" i="31" s="1"/>
  <c r="F620" i="31"/>
  <c r="F385" i="31"/>
  <c r="L385" i="31"/>
  <c r="N385" i="31" s="1"/>
  <c r="P385" i="31" s="1"/>
  <c r="K385" i="31"/>
  <c r="M385" i="31" s="1"/>
  <c r="O385" i="31" s="1"/>
  <c r="F383" i="31"/>
  <c r="L383" i="31"/>
  <c r="N383" i="31" s="1"/>
  <c r="P383" i="31" s="1"/>
  <c r="K383" i="31"/>
  <c r="M383" i="31" s="1"/>
  <c r="O383" i="31" s="1"/>
  <c r="F565" i="31"/>
  <c r="L565" i="31"/>
  <c r="N565" i="31" s="1"/>
  <c r="P565" i="31" s="1"/>
  <c r="K565" i="31"/>
  <c r="M565" i="31" s="1"/>
  <c r="O565" i="31" s="1"/>
  <c r="J896" i="31"/>
  <c r="I896" i="31"/>
  <c r="J894" i="31"/>
  <c r="I894" i="31"/>
  <c r="J1062" i="31"/>
  <c r="I1062" i="31"/>
  <c r="J1045" i="31"/>
  <c r="I1045" i="31"/>
  <c r="I1076" i="31"/>
  <c r="J1076" i="31"/>
  <c r="J389" i="31"/>
  <c r="I389" i="31"/>
  <c r="I1098" i="31"/>
  <c r="J1098" i="31"/>
  <c r="J942" i="31"/>
  <c r="I942" i="31"/>
  <c r="J784" i="31"/>
  <c r="I784" i="31"/>
  <c r="I940" i="31"/>
  <c r="J940" i="31"/>
  <c r="I971" i="31"/>
  <c r="J971" i="31"/>
  <c r="I993" i="31"/>
  <c r="J993" i="31"/>
  <c r="I966" i="31"/>
  <c r="J966" i="31"/>
  <c r="J898" i="31"/>
  <c r="I898" i="31"/>
  <c r="J1016" i="31"/>
  <c r="I1016" i="31"/>
  <c r="I750" i="31"/>
  <c r="J750" i="31"/>
  <c r="I936" i="31"/>
  <c r="J936" i="31"/>
  <c r="J1021" i="31"/>
  <c r="I1021" i="31"/>
  <c r="J824" i="31"/>
  <c r="I824" i="31"/>
  <c r="J863" i="31"/>
  <c r="I863" i="31"/>
  <c r="J857" i="31"/>
  <c r="I857" i="31"/>
  <c r="J792" i="31"/>
  <c r="I792" i="31"/>
  <c r="I1011" i="31"/>
  <c r="J1011" i="31"/>
  <c r="I1043" i="31"/>
  <c r="J1043" i="31"/>
  <c r="J1033" i="31"/>
  <c r="I1033" i="31"/>
  <c r="I1008" i="31"/>
  <c r="J1008" i="31"/>
  <c r="I1034" i="31"/>
  <c r="J1034" i="31"/>
  <c r="J933" i="31"/>
  <c r="I933" i="31"/>
  <c r="J789" i="31"/>
  <c r="I789" i="31"/>
  <c r="I803" i="31"/>
  <c r="J803" i="31"/>
  <c r="J1066" i="31"/>
  <c r="I1066" i="31"/>
  <c r="K532" i="31"/>
  <c r="M532" i="31" s="1"/>
  <c r="O532" i="31" s="1"/>
  <c r="F532" i="31"/>
  <c r="L532" i="31"/>
  <c r="N532" i="31" s="1"/>
  <c r="P532" i="31" s="1"/>
  <c r="L574" i="31"/>
  <c r="N574" i="31" s="1"/>
  <c r="P574" i="31" s="1"/>
  <c r="K574" i="31"/>
  <c r="M574" i="31" s="1"/>
  <c r="O574" i="31" s="1"/>
  <c r="F574" i="31"/>
  <c r="K439" i="31"/>
  <c r="M439" i="31" s="1"/>
  <c r="O439" i="31" s="1"/>
  <c r="F439" i="31"/>
  <c r="L439" i="31"/>
  <c r="N439" i="31" s="1"/>
  <c r="P439" i="31" s="1"/>
  <c r="F403" i="31"/>
  <c r="K403" i="31"/>
  <c r="M403" i="31" s="1"/>
  <c r="O403" i="31" s="1"/>
  <c r="L403" i="31"/>
  <c r="N403" i="31" s="1"/>
  <c r="P403" i="31" s="1"/>
  <c r="F707" i="31"/>
  <c r="L707" i="31"/>
  <c r="N707" i="31" s="1"/>
  <c r="P707" i="31" s="1"/>
  <c r="K707" i="31"/>
  <c r="M707" i="31" s="1"/>
  <c r="O707" i="31" s="1"/>
  <c r="L564" i="31"/>
  <c r="N564" i="31" s="1"/>
  <c r="P564" i="31" s="1"/>
  <c r="F564" i="31"/>
  <c r="K564" i="31"/>
  <c r="M564" i="31" s="1"/>
  <c r="O564" i="31" s="1"/>
  <c r="L524" i="31"/>
  <c r="N524" i="31" s="1"/>
  <c r="P524" i="31" s="1"/>
  <c r="F524" i="31"/>
  <c r="K524" i="31"/>
  <c r="M524" i="31" s="1"/>
  <c r="O524" i="31" s="1"/>
  <c r="L646" i="31"/>
  <c r="N646" i="31" s="1"/>
  <c r="P646" i="31" s="1"/>
  <c r="K646" i="31"/>
  <c r="M646" i="31" s="1"/>
  <c r="O646" i="31" s="1"/>
  <c r="F646" i="31"/>
  <c r="L432" i="31"/>
  <c r="N432" i="31" s="1"/>
  <c r="P432" i="31" s="1"/>
  <c r="K432" i="31"/>
  <c r="M432" i="31" s="1"/>
  <c r="O432" i="31" s="1"/>
  <c r="F432" i="31"/>
  <c r="F461" i="31"/>
  <c r="L461" i="31"/>
  <c r="N461" i="31" s="1"/>
  <c r="P461" i="31" s="1"/>
  <c r="K461" i="31"/>
  <c r="M461" i="31" s="1"/>
  <c r="O461" i="31" s="1"/>
  <c r="F374" i="31"/>
  <c r="K374" i="31"/>
  <c r="M374" i="31" s="1"/>
  <c r="O374" i="31" s="1"/>
  <c r="L374" i="31"/>
  <c r="N374" i="31" s="1"/>
  <c r="P374" i="31" s="1"/>
  <c r="K393" i="31"/>
  <c r="M393" i="31" s="1"/>
  <c r="O393" i="31" s="1"/>
  <c r="L393" i="31"/>
  <c r="N393" i="31" s="1"/>
  <c r="P393" i="31" s="1"/>
  <c r="F393" i="31"/>
  <c r="L460" i="31"/>
  <c r="N460" i="31" s="1"/>
  <c r="P460" i="31" s="1"/>
  <c r="K460" i="31"/>
  <c r="M460" i="31" s="1"/>
  <c r="O460" i="31" s="1"/>
  <c r="F460" i="31"/>
  <c r="L671" i="31"/>
  <c r="N671" i="31" s="1"/>
  <c r="P671" i="31" s="1"/>
  <c r="F671" i="31"/>
  <c r="K671" i="31"/>
  <c r="M671" i="31" s="1"/>
  <c r="O671" i="31" s="1"/>
  <c r="L543" i="31"/>
  <c r="N543" i="31" s="1"/>
  <c r="P543" i="31" s="1"/>
  <c r="K543" i="31"/>
  <c r="M543" i="31" s="1"/>
  <c r="O543" i="31" s="1"/>
  <c r="F543" i="31"/>
  <c r="L410" i="31"/>
  <c r="N410" i="31" s="1"/>
  <c r="P410" i="31" s="1"/>
  <c r="K410" i="31"/>
  <c r="M410" i="31" s="1"/>
  <c r="O410" i="31" s="1"/>
  <c r="F410" i="31"/>
  <c r="F485" i="31"/>
  <c r="K485" i="31"/>
  <c r="M485" i="31" s="1"/>
  <c r="O485" i="31" s="1"/>
  <c r="L485" i="31"/>
  <c r="N485" i="31" s="1"/>
  <c r="P485" i="31" s="1"/>
  <c r="K424" i="31"/>
  <c r="M424" i="31" s="1"/>
  <c r="O424" i="31" s="1"/>
  <c r="F424" i="31"/>
  <c r="L424" i="31"/>
  <c r="N424" i="31" s="1"/>
  <c r="P424" i="31" s="1"/>
  <c r="F390" i="31"/>
  <c r="L390" i="31"/>
  <c r="N390" i="31" s="1"/>
  <c r="P390" i="31" s="1"/>
  <c r="K390" i="31"/>
  <c r="M390" i="31" s="1"/>
  <c r="O390" i="31" s="1"/>
  <c r="F496" i="31"/>
  <c r="L496" i="31"/>
  <c r="N496" i="31" s="1"/>
  <c r="P496" i="31" s="1"/>
  <c r="K496" i="31"/>
  <c r="M496" i="31" s="1"/>
  <c r="O496" i="31" s="1"/>
  <c r="F628" i="31"/>
  <c r="K628" i="31"/>
  <c r="M628" i="31" s="1"/>
  <c r="O628" i="31" s="1"/>
  <c r="L628" i="31"/>
  <c r="N628" i="31" s="1"/>
  <c r="P628" i="31" s="1"/>
  <c r="F632" i="31"/>
  <c r="L632" i="31"/>
  <c r="N632" i="31" s="1"/>
  <c r="P632" i="31" s="1"/>
  <c r="K632" i="31"/>
  <c r="M632" i="31" s="1"/>
  <c r="O632" i="31" s="1"/>
  <c r="L728" i="31"/>
  <c r="N728" i="31" s="1"/>
  <c r="P728" i="31" s="1"/>
  <c r="K728" i="31"/>
  <c r="M728" i="31" s="1"/>
  <c r="O728" i="31" s="1"/>
  <c r="F728" i="31"/>
  <c r="K531" i="31"/>
  <c r="M531" i="31" s="1"/>
  <c r="O531" i="31" s="1"/>
  <c r="F531" i="31"/>
  <c r="L531" i="31"/>
  <c r="N531" i="31" s="1"/>
  <c r="P531" i="31" s="1"/>
  <c r="K391" i="31"/>
  <c r="M391" i="31" s="1"/>
  <c r="O391" i="31" s="1"/>
  <c r="F391" i="31"/>
  <c r="L391" i="31"/>
  <c r="N391" i="31" s="1"/>
  <c r="P391" i="31" s="1"/>
  <c r="L382" i="31"/>
  <c r="N382" i="31" s="1"/>
  <c r="P382" i="31" s="1"/>
  <c r="K382" i="31"/>
  <c r="M382" i="31" s="1"/>
  <c r="O382" i="31" s="1"/>
  <c r="F382" i="31"/>
  <c r="L373" i="31"/>
  <c r="N373" i="31" s="1"/>
  <c r="F373" i="31"/>
  <c r="K373" i="31"/>
  <c r="M373" i="31" s="1"/>
  <c r="K737" i="31"/>
  <c r="M737" i="31" s="1"/>
  <c r="O737" i="31" s="1"/>
  <c r="F737" i="31"/>
  <c r="L737" i="31"/>
  <c r="N737" i="31" s="1"/>
  <c r="P737" i="31" s="1"/>
  <c r="K434" i="31"/>
  <c r="M434" i="31" s="1"/>
  <c r="O434" i="31" s="1"/>
  <c r="L434" i="31"/>
  <c r="N434" i="31" s="1"/>
  <c r="P434" i="31" s="1"/>
  <c r="F434" i="31"/>
  <c r="F493" i="31"/>
  <c r="L493" i="31"/>
  <c r="N493" i="31" s="1"/>
  <c r="P493" i="31" s="1"/>
  <c r="K493" i="31"/>
  <c r="M493" i="31" s="1"/>
  <c r="O493" i="31" s="1"/>
  <c r="K487" i="31"/>
  <c r="M487" i="31" s="1"/>
  <c r="O487" i="31" s="1"/>
  <c r="L487" i="31"/>
  <c r="N487" i="31" s="1"/>
  <c r="P487" i="31" s="1"/>
  <c r="F487" i="31"/>
  <c r="K552" i="31"/>
  <c r="M552" i="31" s="1"/>
  <c r="O552" i="31" s="1"/>
  <c r="F552" i="31"/>
  <c r="L552" i="31"/>
  <c r="N552" i="31" s="1"/>
  <c r="P552" i="31" s="1"/>
  <c r="K625" i="31"/>
  <c r="M625" i="31" s="1"/>
  <c r="O625" i="31" s="1"/>
  <c r="L625" i="31"/>
  <c r="N625" i="31" s="1"/>
  <c r="P625" i="31" s="1"/>
  <c r="F625" i="31"/>
  <c r="L724" i="31"/>
  <c r="N724" i="31" s="1"/>
  <c r="P724" i="31" s="1"/>
  <c r="K724" i="31"/>
  <c r="M724" i="31" s="1"/>
  <c r="O724" i="31" s="1"/>
  <c r="F724" i="31"/>
  <c r="L406" i="31"/>
  <c r="N406" i="31" s="1"/>
  <c r="P406" i="31" s="1"/>
  <c r="K406" i="31"/>
  <c r="M406" i="31" s="1"/>
  <c r="O406" i="31" s="1"/>
  <c r="F406" i="31"/>
  <c r="F509" i="31"/>
  <c r="L509" i="31"/>
  <c r="N509" i="31" s="1"/>
  <c r="P509" i="31" s="1"/>
  <c r="K509" i="31"/>
  <c r="M509" i="31" s="1"/>
  <c r="O509" i="31" s="1"/>
  <c r="K729" i="31"/>
  <c r="M729" i="31" s="1"/>
  <c r="O729" i="31" s="1"/>
  <c r="F729" i="31"/>
  <c r="L729" i="31"/>
  <c r="N729" i="31" s="1"/>
  <c r="P729" i="31" s="1"/>
  <c r="K418" i="31"/>
  <c r="M418" i="31" s="1"/>
  <c r="O418" i="31" s="1"/>
  <c r="L418" i="31"/>
  <c r="N418" i="31" s="1"/>
  <c r="P418" i="31" s="1"/>
  <c r="F418" i="31"/>
  <c r="K477" i="31"/>
  <c r="M477" i="31" s="1"/>
  <c r="O477" i="31" s="1"/>
  <c r="F477" i="31"/>
  <c r="L477" i="31"/>
  <c r="N477" i="31" s="1"/>
  <c r="P477" i="31" s="1"/>
  <c r="L559" i="31"/>
  <c r="N559" i="31" s="1"/>
  <c r="P559" i="31" s="1"/>
  <c r="F559" i="31"/>
  <c r="K559" i="31"/>
  <c r="M559" i="31" s="1"/>
  <c r="O559" i="31" s="1"/>
  <c r="K624" i="31"/>
  <c r="M624" i="31" s="1"/>
  <c r="O624" i="31" s="1"/>
  <c r="L624" i="31"/>
  <c r="N624" i="31" s="1"/>
  <c r="P624" i="31" s="1"/>
  <c r="F624" i="31"/>
  <c r="F387" i="31"/>
  <c r="K387" i="31"/>
  <c r="M387" i="31" s="1"/>
  <c r="O387" i="31" s="1"/>
  <c r="L387" i="31"/>
  <c r="N387" i="31" s="1"/>
  <c r="P387" i="31" s="1"/>
  <c r="F731" i="31"/>
  <c r="L731" i="31"/>
  <c r="N731" i="31" s="1"/>
  <c r="P731" i="31" s="1"/>
  <c r="K731" i="31"/>
  <c r="M731" i="31" s="1"/>
  <c r="O731" i="31" s="1"/>
  <c r="L617" i="31"/>
  <c r="N617" i="31" s="1"/>
  <c r="P617" i="31" s="1"/>
  <c r="F617" i="31"/>
  <c r="K617" i="31"/>
  <c r="M617" i="31" s="1"/>
  <c r="O617" i="31" s="1"/>
  <c r="K736" i="31"/>
  <c r="M736" i="31" s="1"/>
  <c r="O736" i="31" s="1"/>
  <c r="L736" i="31"/>
  <c r="N736" i="31" s="1"/>
  <c r="P736" i="31" s="1"/>
  <c r="F736" i="31"/>
  <c r="L430" i="31"/>
  <c r="N430" i="31" s="1"/>
  <c r="P430" i="31" s="1"/>
  <c r="K430" i="31"/>
  <c r="M430" i="31" s="1"/>
  <c r="O430" i="31" s="1"/>
  <c r="F430" i="31"/>
  <c r="L492" i="31"/>
  <c r="N492" i="31" s="1"/>
  <c r="P492" i="31" s="1"/>
  <c r="K492" i="31"/>
  <c r="M492" i="31" s="1"/>
  <c r="O492" i="31" s="1"/>
  <c r="F492" i="31"/>
  <c r="F376" i="31"/>
  <c r="K376" i="31"/>
  <c r="M376" i="31" s="1"/>
  <c r="O376" i="31" s="1"/>
  <c r="L376" i="31"/>
  <c r="N376" i="31" s="1"/>
  <c r="P376" i="31" s="1"/>
  <c r="K449" i="31"/>
  <c r="M449" i="31" s="1"/>
  <c r="O449" i="31" s="1"/>
  <c r="F449" i="31"/>
  <c r="L449" i="31"/>
  <c r="N449" i="31" s="1"/>
  <c r="P449" i="31" s="1"/>
  <c r="F523" i="31"/>
  <c r="L523" i="31"/>
  <c r="N523" i="31" s="1"/>
  <c r="P523" i="31" s="1"/>
  <c r="K523" i="31"/>
  <c r="M523" i="31" s="1"/>
  <c r="O523" i="31" s="1"/>
  <c r="K723" i="31"/>
  <c r="M723" i="31" s="1"/>
  <c r="O723" i="31" s="1"/>
  <c r="F723" i="31"/>
  <c r="L723" i="31"/>
  <c r="N723" i="31" s="1"/>
  <c r="P723" i="31" s="1"/>
  <c r="L426" i="31"/>
  <c r="N426" i="31" s="1"/>
  <c r="P426" i="31" s="1"/>
  <c r="F426" i="31"/>
  <c r="K426" i="31"/>
  <c r="M426" i="31" s="1"/>
  <c r="O426" i="31" s="1"/>
  <c r="K514" i="31"/>
  <c r="M514" i="31" s="1"/>
  <c r="O514" i="31" s="1"/>
  <c r="L514" i="31"/>
  <c r="N514" i="31" s="1"/>
  <c r="P514" i="31" s="1"/>
  <c r="F514" i="31"/>
  <c r="F573" i="31"/>
  <c r="L573" i="31"/>
  <c r="N573" i="31" s="1"/>
  <c r="P573" i="31" s="1"/>
  <c r="K573" i="31"/>
  <c r="M573" i="31" s="1"/>
  <c r="O573" i="31" s="1"/>
  <c r="L447" i="31"/>
  <c r="N447" i="31" s="1"/>
  <c r="P447" i="31" s="1"/>
  <c r="K447" i="31"/>
  <c r="M447" i="31" s="1"/>
  <c r="O447" i="31" s="1"/>
  <c r="F447" i="31"/>
  <c r="L512" i="31"/>
  <c r="N512" i="31" s="1"/>
  <c r="P512" i="31" s="1"/>
  <c r="F512" i="31"/>
  <c r="K512" i="31"/>
  <c r="M512" i="31" s="1"/>
  <c r="O512" i="31" s="1"/>
  <c r="L585" i="31"/>
  <c r="N585" i="31" s="1"/>
  <c r="P585" i="31" s="1"/>
  <c r="F585" i="31"/>
  <c r="K585" i="31"/>
  <c r="M585" i="31" s="1"/>
  <c r="O585" i="31" s="1"/>
  <c r="F659" i="31"/>
  <c r="L659" i="31"/>
  <c r="N659" i="31" s="1"/>
  <c r="P659" i="31" s="1"/>
  <c r="K659" i="31"/>
  <c r="M659" i="31" s="1"/>
  <c r="O659" i="31" s="1"/>
  <c r="L486" i="31"/>
  <c r="N486" i="31" s="1"/>
  <c r="P486" i="31" s="1"/>
  <c r="F486" i="31"/>
  <c r="K486" i="31"/>
  <c r="M486" i="31" s="1"/>
  <c r="O486" i="31" s="1"/>
  <c r="L711" i="31"/>
  <c r="N711" i="31" s="1"/>
  <c r="P711" i="31" s="1"/>
  <c r="K711" i="31"/>
  <c r="M711" i="31" s="1"/>
  <c r="O711" i="31" s="1"/>
  <c r="F711" i="31"/>
  <c r="F705" i="31"/>
  <c r="K705" i="31"/>
  <c r="M705" i="31" s="1"/>
  <c r="O705" i="31" s="1"/>
  <c r="L705" i="31"/>
  <c r="N705" i="31" s="1"/>
  <c r="P705" i="31" s="1"/>
  <c r="F735" i="31"/>
  <c r="L735" i="31"/>
  <c r="N735" i="31" s="1"/>
  <c r="P735" i="31" s="1"/>
  <c r="K735" i="31"/>
  <c r="M735" i="31" s="1"/>
  <c r="O735" i="31" s="1"/>
  <c r="K429" i="31"/>
  <c r="M429" i="31" s="1"/>
  <c r="O429" i="31" s="1"/>
  <c r="F429" i="31"/>
  <c r="L429" i="31"/>
  <c r="N429" i="31" s="1"/>
  <c r="P429" i="31" s="1"/>
  <c r="F519" i="31"/>
  <c r="L519" i="31"/>
  <c r="N519" i="31" s="1"/>
  <c r="P519" i="31" s="1"/>
  <c r="K519" i="31"/>
  <c r="M519" i="31" s="1"/>
  <c r="O519" i="31" s="1"/>
  <c r="K584" i="31"/>
  <c r="M584" i="31" s="1"/>
  <c r="O584" i="31" s="1"/>
  <c r="F584" i="31"/>
  <c r="L584" i="31"/>
  <c r="N584" i="31" s="1"/>
  <c r="P584" i="31" s="1"/>
  <c r="L657" i="31"/>
  <c r="N657" i="31" s="1"/>
  <c r="P657" i="31" s="1"/>
  <c r="F657" i="31"/>
  <c r="K657" i="31"/>
  <c r="M657" i="31" s="1"/>
  <c r="O657" i="31" s="1"/>
  <c r="F692" i="31"/>
  <c r="K692" i="31"/>
  <c r="M692" i="31" s="1"/>
  <c r="O692" i="31" s="1"/>
  <c r="L692" i="31"/>
  <c r="N692" i="31" s="1"/>
  <c r="P692" i="31" s="1"/>
  <c r="K696" i="31"/>
  <c r="M696" i="31" s="1"/>
  <c r="O696" i="31" s="1"/>
  <c r="L696" i="31"/>
  <c r="N696" i="31" s="1"/>
  <c r="P696" i="31" s="1"/>
  <c r="F696" i="31"/>
  <c r="L394" i="31"/>
  <c r="N394" i="31" s="1"/>
  <c r="P394" i="31" s="1"/>
  <c r="F394" i="31"/>
  <c r="K394" i="31"/>
  <c r="M394" i="31" s="1"/>
  <c r="O394" i="31" s="1"/>
  <c r="K482" i="31"/>
  <c r="M482" i="31" s="1"/>
  <c r="O482" i="31" s="1"/>
  <c r="L482" i="31"/>
  <c r="N482" i="31" s="1"/>
  <c r="P482" i="31" s="1"/>
  <c r="F482" i="31"/>
  <c r="F541" i="31"/>
  <c r="L541" i="31"/>
  <c r="N541" i="31" s="1"/>
  <c r="P541" i="31" s="1"/>
  <c r="K541" i="31"/>
  <c r="M541" i="31" s="1"/>
  <c r="O541" i="31" s="1"/>
  <c r="F463" i="31"/>
  <c r="L463" i="31"/>
  <c r="N463" i="31" s="1"/>
  <c r="P463" i="31" s="1"/>
  <c r="K463" i="31"/>
  <c r="M463" i="31" s="1"/>
  <c r="O463" i="31" s="1"/>
  <c r="K528" i="31"/>
  <c r="M528" i="31" s="1"/>
  <c r="O528" i="31" s="1"/>
  <c r="F528" i="31"/>
  <c r="L528" i="31"/>
  <c r="N528" i="31" s="1"/>
  <c r="P528" i="31" s="1"/>
  <c r="F601" i="31"/>
  <c r="L601" i="31"/>
  <c r="N601" i="31" s="1"/>
  <c r="P601" i="31" s="1"/>
  <c r="K601" i="31"/>
  <c r="M601" i="31" s="1"/>
  <c r="O601" i="31" s="1"/>
  <c r="K420" i="31"/>
  <c r="M420" i="31" s="1"/>
  <c r="O420" i="31" s="1"/>
  <c r="L420" i="31"/>
  <c r="N420" i="31" s="1"/>
  <c r="P420" i="31" s="1"/>
  <c r="F420" i="31"/>
  <c r="K650" i="31"/>
  <c r="M650" i="31" s="1"/>
  <c r="O650" i="31" s="1"/>
  <c r="L650" i="31"/>
  <c r="N650" i="31" s="1"/>
  <c r="P650" i="31" s="1"/>
  <c r="F650" i="31"/>
  <c r="L466" i="31"/>
  <c r="N466" i="31" s="1"/>
  <c r="P466" i="31" s="1"/>
  <c r="K466" i="31"/>
  <c r="M466" i="31" s="1"/>
  <c r="O466" i="31" s="1"/>
  <c r="F466" i="31"/>
  <c r="L525" i="31"/>
  <c r="N525" i="31" s="1"/>
  <c r="P525" i="31" s="1"/>
  <c r="K525" i="31"/>
  <c r="M525" i="31" s="1"/>
  <c r="O525" i="31" s="1"/>
  <c r="F525" i="31"/>
  <c r="L471" i="31"/>
  <c r="N471" i="31" s="1"/>
  <c r="P471" i="31" s="1"/>
  <c r="K471" i="31"/>
  <c r="M471" i="31" s="1"/>
  <c r="O471" i="31" s="1"/>
  <c r="F471" i="31"/>
  <c r="K536" i="31"/>
  <c r="M536" i="31" s="1"/>
  <c r="O536" i="31" s="1"/>
  <c r="F536" i="31"/>
  <c r="L536" i="31"/>
  <c r="N536" i="31" s="1"/>
  <c r="P536" i="31" s="1"/>
  <c r="F609" i="31"/>
  <c r="L609" i="31"/>
  <c r="N609" i="31" s="1"/>
  <c r="P609" i="31" s="1"/>
  <c r="K609" i="31"/>
  <c r="M609" i="31" s="1"/>
  <c r="O609" i="31" s="1"/>
  <c r="K683" i="31"/>
  <c r="M683" i="31" s="1"/>
  <c r="O683" i="31" s="1"/>
  <c r="F683" i="31"/>
  <c r="L683" i="31"/>
  <c r="N683" i="31" s="1"/>
  <c r="P683" i="31" s="1"/>
  <c r="K438" i="31"/>
  <c r="M438" i="31" s="1"/>
  <c r="O438" i="31" s="1"/>
  <c r="F438" i="31"/>
  <c r="L438" i="31"/>
  <c r="N438" i="31" s="1"/>
  <c r="P438" i="31" s="1"/>
  <c r="K563" i="31"/>
  <c r="M563" i="31" s="1"/>
  <c r="O563" i="31" s="1"/>
  <c r="L563" i="31"/>
  <c r="N563" i="31" s="1"/>
  <c r="P563" i="31" s="1"/>
  <c r="F563" i="31"/>
  <c r="L714" i="31"/>
  <c r="N714" i="31" s="1"/>
  <c r="P714" i="31" s="1"/>
  <c r="K714" i="31"/>
  <c r="M714" i="31" s="1"/>
  <c r="O714" i="31" s="1"/>
  <c r="F714" i="31"/>
  <c r="L597" i="31"/>
  <c r="N597" i="31" s="1"/>
  <c r="P597" i="31" s="1"/>
  <c r="F597" i="31"/>
  <c r="K597" i="31"/>
  <c r="M597" i="31" s="1"/>
  <c r="O597" i="31" s="1"/>
  <c r="I1052" i="31"/>
  <c r="J1052" i="31"/>
  <c r="I919" i="31"/>
  <c r="J919" i="31"/>
  <c r="I877" i="31"/>
  <c r="J877" i="31"/>
  <c r="I860" i="31"/>
  <c r="J860" i="31"/>
  <c r="I891" i="31"/>
  <c r="J891" i="31"/>
  <c r="J817" i="31"/>
  <c r="I817" i="31"/>
  <c r="I1058" i="31"/>
  <c r="J1058" i="31"/>
  <c r="I1049" i="31"/>
  <c r="J1049" i="31"/>
  <c r="I768" i="31"/>
  <c r="J768" i="31"/>
  <c r="J878" i="31"/>
  <c r="I878" i="31"/>
  <c r="I861" i="31"/>
  <c r="J861" i="31"/>
  <c r="I836" i="31"/>
  <c r="J836" i="31"/>
  <c r="I867" i="31"/>
  <c r="J867" i="31"/>
  <c r="J889" i="31"/>
  <c r="I889" i="31"/>
  <c r="J887" i="31"/>
  <c r="I887" i="31"/>
  <c r="I862" i="31"/>
  <c r="J862" i="31"/>
  <c r="I1083" i="31"/>
  <c r="J1083" i="31"/>
  <c r="J1074" i="31"/>
  <c r="I1074" i="31"/>
  <c r="J970" i="31"/>
  <c r="I970" i="31"/>
  <c r="I533" i="31"/>
  <c r="J533" i="31"/>
  <c r="I739" i="31"/>
  <c r="J739" i="31"/>
  <c r="I855" i="31"/>
  <c r="J855" i="31"/>
  <c r="I945" i="31"/>
  <c r="J945" i="31"/>
  <c r="J1040" i="31"/>
  <c r="I1040" i="31"/>
  <c r="J1072" i="31"/>
  <c r="I1072" i="31"/>
  <c r="J743" i="31"/>
  <c r="I743" i="31"/>
  <c r="J1086" i="31"/>
  <c r="I1086" i="31"/>
  <c r="I1069" i="31"/>
  <c r="J1069" i="31"/>
  <c r="J1025" i="31"/>
  <c r="I1025" i="31"/>
  <c r="I829" i="31"/>
  <c r="J829" i="31"/>
  <c r="I772" i="31"/>
  <c r="J772" i="31"/>
  <c r="I834" i="31"/>
  <c r="J834" i="31"/>
  <c r="J825" i="31"/>
  <c r="I825" i="31"/>
  <c r="L652" i="31"/>
  <c r="N652" i="31" s="1"/>
  <c r="P652" i="31" s="1"/>
  <c r="K652" i="31"/>
  <c r="M652" i="31" s="1"/>
  <c r="O652" i="31" s="1"/>
  <c r="F652" i="31"/>
  <c r="K636" i="31"/>
  <c r="M636" i="31" s="1"/>
  <c r="O636" i="31" s="1"/>
  <c r="F636" i="31"/>
  <c r="L636" i="31"/>
  <c r="N636" i="31" s="1"/>
  <c r="P636" i="31" s="1"/>
  <c r="K577" i="31"/>
  <c r="M577" i="31" s="1"/>
  <c r="O577" i="31" s="1"/>
  <c r="F577" i="31"/>
  <c r="L577" i="31"/>
  <c r="N577" i="31" s="1"/>
  <c r="P577" i="31" s="1"/>
  <c r="K483" i="31"/>
  <c r="M483" i="31" s="1"/>
  <c r="O483" i="31" s="1"/>
  <c r="F483" i="31"/>
  <c r="L483" i="31"/>
  <c r="N483" i="31" s="1"/>
  <c r="P483" i="31" s="1"/>
  <c r="L540" i="31"/>
  <c r="N540" i="31" s="1"/>
  <c r="P540" i="31" s="1"/>
  <c r="F540" i="31"/>
  <c r="K540" i="31"/>
  <c r="M540" i="31" s="1"/>
  <c r="O540" i="31" s="1"/>
  <c r="K538" i="31"/>
  <c r="M538" i="31" s="1"/>
  <c r="O538" i="31" s="1"/>
  <c r="F538" i="31"/>
  <c r="L538" i="31"/>
  <c r="N538" i="31" s="1"/>
  <c r="P538" i="31" s="1"/>
  <c r="I826" i="31"/>
  <c r="J826" i="31"/>
  <c r="I661" i="31"/>
  <c r="J661" i="31"/>
  <c r="J1063" i="31"/>
  <c r="I1063" i="31"/>
  <c r="J800" i="31"/>
  <c r="I800" i="31"/>
  <c r="J1079" i="31"/>
  <c r="I1079" i="31"/>
  <c r="J903" i="31"/>
  <c r="I903" i="31"/>
  <c r="J844" i="31"/>
  <c r="I844" i="31"/>
  <c r="I875" i="31"/>
  <c r="J875" i="31"/>
  <c r="J897" i="31"/>
  <c r="I897" i="31"/>
  <c r="I947" i="31"/>
  <c r="J947" i="31"/>
  <c r="J1097" i="31"/>
  <c r="I1097" i="31"/>
  <c r="J991" i="31"/>
  <c r="I991" i="31"/>
  <c r="J853" i="31"/>
  <c r="I853" i="31"/>
  <c r="I755" i="31"/>
  <c r="J755" i="31"/>
  <c r="J1000" i="31"/>
  <c r="I1000" i="31"/>
  <c r="J791" i="31"/>
  <c r="I791" i="31"/>
  <c r="J766" i="31"/>
  <c r="I766" i="31"/>
  <c r="I975" i="31"/>
  <c r="J975" i="31"/>
  <c r="J742" i="31"/>
  <c r="I742" i="31"/>
  <c r="J761" i="31"/>
  <c r="I761" i="31"/>
  <c r="I744" i="31"/>
  <c r="J744" i="31"/>
  <c r="I1102" i="31"/>
  <c r="J1102" i="31"/>
  <c r="J954" i="31"/>
  <c r="I954" i="31"/>
  <c r="I916" i="31"/>
  <c r="J916" i="31"/>
  <c r="J943" i="31"/>
  <c r="I943" i="31"/>
  <c r="I915" i="31"/>
  <c r="J915" i="31"/>
  <c r="J946" i="31"/>
  <c r="I946" i="31"/>
  <c r="J937" i="31"/>
  <c r="I937" i="31"/>
  <c r="I837" i="31"/>
  <c r="J837" i="31"/>
  <c r="J1067" i="31"/>
  <c r="I1067" i="31"/>
  <c r="I1100" i="31"/>
  <c r="J1100" i="31"/>
  <c r="I944" i="31"/>
  <c r="J944" i="31"/>
  <c r="J831" i="31"/>
  <c r="I831" i="31"/>
  <c r="I806" i="31"/>
  <c r="J806" i="31"/>
  <c r="I1092" i="31"/>
  <c r="J1092" i="31"/>
  <c r="N2203" i="31"/>
  <c r="P738" i="31"/>
  <c r="P2203" i="31" s="1"/>
  <c r="L443" i="31"/>
  <c r="N443" i="31" s="1"/>
  <c r="P443" i="31" s="1"/>
  <c r="K443" i="31"/>
  <c r="M443" i="31" s="1"/>
  <c r="O443" i="31" s="1"/>
  <c r="F443" i="31"/>
  <c r="K548" i="31"/>
  <c r="M548" i="31" s="1"/>
  <c r="O548" i="31" s="1"/>
  <c r="L548" i="31"/>
  <c r="N548" i="31" s="1"/>
  <c r="P548" i="31" s="1"/>
  <c r="F548" i="31"/>
  <c r="L670" i="31"/>
  <c r="N670" i="31" s="1"/>
  <c r="P670" i="31" s="1"/>
  <c r="F670" i="31"/>
  <c r="K670" i="31"/>
  <c r="M670" i="31" s="1"/>
  <c r="O670" i="31" s="1"/>
  <c r="L588" i="31"/>
  <c r="N588" i="31" s="1"/>
  <c r="P588" i="31" s="1"/>
  <c r="F588" i="31"/>
  <c r="K588" i="31"/>
  <c r="M588" i="31" s="1"/>
  <c r="O588" i="31" s="1"/>
  <c r="K656" i="31"/>
  <c r="M656" i="31" s="1"/>
  <c r="O656" i="31" s="1"/>
  <c r="L656" i="31"/>
  <c r="N656" i="31" s="1"/>
  <c r="P656" i="31" s="1"/>
  <c r="F656" i="31"/>
  <c r="K427" i="31"/>
  <c r="M427" i="31" s="1"/>
  <c r="O427" i="31" s="1"/>
  <c r="L427" i="31"/>
  <c r="N427" i="31" s="1"/>
  <c r="P427" i="31" s="1"/>
  <c r="F427" i="31"/>
  <c r="J1038" i="31"/>
  <c r="I1038" i="31"/>
  <c r="J880" i="31"/>
  <c r="I880" i="31"/>
  <c r="I823" i="31"/>
  <c r="J823" i="31"/>
  <c r="J764" i="31"/>
  <c r="I764" i="31"/>
  <c r="J848" i="31"/>
  <c r="I848" i="31"/>
  <c r="I982" i="31"/>
  <c r="J982" i="31"/>
  <c r="I979" i="31"/>
  <c r="J979" i="31"/>
  <c r="J1010" i="31"/>
  <c r="I1010" i="31"/>
  <c r="J906" i="31"/>
  <c r="I906" i="31"/>
  <c r="J870" i="31"/>
  <c r="I870" i="31"/>
  <c r="I771" i="31"/>
  <c r="J771" i="31"/>
  <c r="J802" i="31"/>
  <c r="I802" i="31"/>
  <c r="I749" i="31"/>
  <c r="J749" i="31"/>
  <c r="I955" i="31"/>
  <c r="J955" i="31"/>
  <c r="J1012" i="31"/>
  <c r="I1012" i="31"/>
  <c r="I843" i="31"/>
  <c r="J843" i="31"/>
  <c r="J854" i="31"/>
  <c r="I854" i="31"/>
  <c r="I964" i="31"/>
  <c r="J964" i="31"/>
  <c r="J808" i="31"/>
  <c r="I808" i="31"/>
  <c r="J767" i="31"/>
  <c r="I767" i="31"/>
  <c r="I1093" i="31"/>
  <c r="J1093" i="31"/>
  <c r="J770" i="31"/>
  <c r="I770" i="31"/>
  <c r="I1085" i="31"/>
  <c r="J1085" i="31"/>
  <c r="J1019" i="31"/>
  <c r="I1019" i="31"/>
  <c r="J1089" i="31"/>
  <c r="I1089" i="31"/>
  <c r="I918" i="31"/>
  <c r="J918" i="31"/>
  <c r="I901" i="31"/>
  <c r="J901" i="31"/>
  <c r="J1031" i="31"/>
  <c r="I1031" i="31"/>
  <c r="J1006" i="31"/>
  <c r="I1006" i="31"/>
  <c r="J989" i="31"/>
  <c r="I989" i="31"/>
  <c r="I929" i="31"/>
  <c r="J929" i="31"/>
  <c r="I851" i="31"/>
  <c r="J851" i="31"/>
  <c r="I1078" i="31"/>
  <c r="J1078" i="31"/>
  <c r="F2203" i="31"/>
  <c r="J738" i="31"/>
  <c r="I738" i="31"/>
  <c r="J968" i="31"/>
  <c r="I968" i="31"/>
  <c r="J872" i="31"/>
  <c r="I872" i="31"/>
  <c r="L544" i="31"/>
  <c r="N544" i="31" s="1"/>
  <c r="P544" i="31" s="1"/>
  <c r="F544" i="31"/>
  <c r="K544" i="31"/>
  <c r="M544" i="31" s="1"/>
  <c r="O544" i="31" s="1"/>
  <c r="L530" i="31"/>
  <c r="N530" i="31" s="1"/>
  <c r="P530" i="31" s="1"/>
  <c r="K530" i="31"/>
  <c r="M530" i="31" s="1"/>
  <c r="O530" i="31" s="1"/>
  <c r="F530" i="31"/>
  <c r="L709" i="31"/>
  <c r="N709" i="31" s="1"/>
  <c r="P709" i="31" s="1"/>
  <c r="F709" i="31"/>
  <c r="K709" i="31"/>
  <c r="M709" i="31" s="1"/>
  <c r="O709" i="31" s="1"/>
  <c r="L526" i="31"/>
  <c r="N526" i="31" s="1"/>
  <c r="P526" i="31" s="1"/>
  <c r="K526" i="31"/>
  <c r="M526" i="31" s="1"/>
  <c r="O526" i="31" s="1"/>
  <c r="F526" i="31"/>
  <c r="L638" i="31"/>
  <c r="N638" i="31" s="1"/>
  <c r="P638" i="31" s="1"/>
  <c r="F638" i="31"/>
  <c r="K638" i="31"/>
  <c r="M638" i="31" s="1"/>
  <c r="O638" i="31" s="1"/>
  <c r="L622" i="31"/>
  <c r="N622" i="31" s="1"/>
  <c r="P622" i="31" s="1"/>
  <c r="F622" i="31"/>
  <c r="K622" i="31"/>
  <c r="M622" i="31" s="1"/>
  <c r="O622" i="31" s="1"/>
  <c r="F679" i="31"/>
  <c r="K679" i="31"/>
  <c r="M679" i="31" s="1"/>
  <c r="O679" i="31" s="1"/>
  <c r="L679" i="31"/>
  <c r="N679" i="31" s="1"/>
  <c r="P679" i="31" s="1"/>
  <c r="L553" i="31"/>
  <c r="N553" i="31" s="1"/>
  <c r="P553" i="31" s="1"/>
  <c r="F553" i="31"/>
  <c r="K553" i="31"/>
  <c r="M553" i="31" s="1"/>
  <c r="O553" i="31" s="1"/>
  <c r="F505" i="31"/>
  <c r="L505" i="31"/>
  <c r="N505" i="31" s="1"/>
  <c r="P505" i="31" s="1"/>
  <c r="K505" i="31"/>
  <c r="M505" i="31" s="1"/>
  <c r="O505" i="31" s="1"/>
  <c r="F721" i="31"/>
  <c r="L721" i="31"/>
  <c r="N721" i="31" s="1"/>
  <c r="P721" i="31" s="1"/>
  <c r="K721" i="31"/>
  <c r="M721" i="31" s="1"/>
  <c r="O721" i="31" s="1"/>
  <c r="F708" i="31"/>
  <c r="L708" i="31"/>
  <c r="N708" i="31" s="1"/>
  <c r="P708" i="31" s="1"/>
  <c r="K708" i="31"/>
  <c r="M708" i="31" s="1"/>
  <c r="O708" i="31" s="1"/>
  <c r="L604" i="31"/>
  <c r="N604" i="31" s="1"/>
  <c r="P604" i="31" s="1"/>
  <c r="K604" i="31"/>
  <c r="M604" i="31" s="1"/>
  <c r="O604" i="31" s="1"/>
  <c r="F604" i="31"/>
  <c r="K458" i="31"/>
  <c r="M458" i="31" s="1"/>
  <c r="O458" i="31" s="1"/>
  <c r="F458" i="31"/>
  <c r="L458" i="31"/>
  <c r="N458" i="31" s="1"/>
  <c r="P458" i="31" s="1"/>
  <c r="K398" i="31"/>
  <c r="M398" i="31" s="1"/>
  <c r="O398" i="31" s="1"/>
  <c r="L398" i="31"/>
  <c r="N398" i="31" s="1"/>
  <c r="P398" i="31" s="1"/>
  <c r="F398" i="31"/>
  <c r="K465" i="31"/>
  <c r="M465" i="31" s="1"/>
  <c r="O465" i="31" s="1"/>
  <c r="F465" i="31"/>
  <c r="L465" i="31"/>
  <c r="N465" i="31" s="1"/>
  <c r="P465" i="31" s="1"/>
  <c r="L452" i="31"/>
  <c r="N452" i="31" s="1"/>
  <c r="P452" i="31" s="1"/>
  <c r="K452" i="31"/>
  <c r="M452" i="31" s="1"/>
  <c r="O452" i="31" s="1"/>
  <c r="F452" i="31"/>
  <c r="K409" i="31"/>
  <c r="M409" i="31" s="1"/>
  <c r="O409" i="31" s="1"/>
  <c r="F409" i="31"/>
  <c r="L409" i="31"/>
  <c r="N409" i="31" s="1"/>
  <c r="P409" i="31" s="1"/>
  <c r="L494" i="31"/>
  <c r="N494" i="31" s="1"/>
  <c r="P494" i="31" s="1"/>
  <c r="F494" i="31"/>
  <c r="K494" i="31"/>
  <c r="M494" i="31" s="1"/>
  <c r="O494" i="31" s="1"/>
  <c r="L417" i="31"/>
  <c r="N417" i="31" s="1"/>
  <c r="P417" i="31" s="1"/>
  <c r="F417" i="31"/>
  <c r="K417" i="31"/>
  <c r="M417" i="31" s="1"/>
  <c r="O417" i="31" s="1"/>
  <c r="F453" i="31"/>
  <c r="L453" i="31"/>
  <c r="N453" i="31" s="1"/>
  <c r="P453" i="31" s="1"/>
  <c r="K453" i="31"/>
  <c r="M453" i="31" s="1"/>
  <c r="O453" i="31" s="1"/>
  <c r="K613" i="31"/>
  <c r="M613" i="31" s="1"/>
  <c r="O613" i="31" s="1"/>
  <c r="F613" i="31"/>
  <c r="L613" i="31"/>
  <c r="N613" i="31" s="1"/>
  <c r="P613" i="31" s="1"/>
  <c r="K437" i="31"/>
  <c r="M437" i="31" s="1"/>
  <c r="O437" i="31" s="1"/>
  <c r="F437" i="31"/>
  <c r="L437" i="31"/>
  <c r="N437" i="31" s="1"/>
  <c r="P437" i="31" s="1"/>
  <c r="K660" i="31"/>
  <c r="M660" i="31" s="1"/>
  <c r="O660" i="31" s="1"/>
  <c r="F660" i="31"/>
  <c r="L660" i="31"/>
  <c r="N660" i="31" s="1"/>
  <c r="P660" i="31" s="1"/>
  <c r="F703" i="31"/>
  <c r="L703" i="31"/>
  <c r="N703" i="31" s="1"/>
  <c r="P703" i="31" s="1"/>
  <c r="K703" i="31"/>
  <c r="M703" i="31" s="1"/>
  <c r="O703" i="31" s="1"/>
  <c r="L733" i="31"/>
  <c r="N733" i="31" s="1"/>
  <c r="P733" i="31" s="1"/>
  <c r="F733" i="31"/>
  <c r="K733" i="31"/>
  <c r="M733" i="31" s="1"/>
  <c r="O733" i="31" s="1"/>
  <c r="K551" i="31"/>
  <c r="M551" i="31" s="1"/>
  <c r="O551" i="31" s="1"/>
  <c r="L551" i="31"/>
  <c r="N551" i="31" s="1"/>
  <c r="P551" i="31" s="1"/>
  <c r="F551" i="31"/>
  <c r="K616" i="31"/>
  <c r="M616" i="31" s="1"/>
  <c r="O616" i="31" s="1"/>
  <c r="L616" i="31"/>
  <c r="N616" i="31" s="1"/>
  <c r="P616" i="31" s="1"/>
  <c r="F616" i="31"/>
  <c r="L379" i="31"/>
  <c r="N379" i="31" s="1"/>
  <c r="P379" i="31" s="1"/>
  <c r="F379" i="31"/>
  <c r="K379" i="31"/>
  <c r="M379" i="31" s="1"/>
  <c r="O379" i="31" s="1"/>
  <c r="F634" i="31"/>
  <c r="L634" i="31"/>
  <c r="N634" i="31" s="1"/>
  <c r="P634" i="31" s="1"/>
  <c r="K634" i="31"/>
  <c r="M634" i="31" s="1"/>
  <c r="O634" i="31" s="1"/>
  <c r="L716" i="31"/>
  <c r="N716" i="31" s="1"/>
  <c r="P716" i="31" s="1"/>
  <c r="K716" i="31"/>
  <c r="M716" i="31" s="1"/>
  <c r="O716" i="31" s="1"/>
  <c r="F716" i="31"/>
  <c r="K479" i="31"/>
  <c r="M479" i="31" s="1"/>
  <c r="O479" i="31" s="1"/>
  <c r="L479" i="31"/>
  <c r="N479" i="31" s="1"/>
  <c r="P479" i="31" s="1"/>
  <c r="F479" i="31"/>
  <c r="F644" i="31"/>
  <c r="K644" i="31"/>
  <c r="M644" i="31" s="1"/>
  <c r="O644" i="31" s="1"/>
  <c r="L644" i="31"/>
  <c r="N644" i="31" s="1"/>
  <c r="P644" i="31" s="1"/>
  <c r="F695" i="31"/>
  <c r="K695" i="31"/>
  <c r="M695" i="31" s="1"/>
  <c r="O695" i="31" s="1"/>
  <c r="L695" i="31"/>
  <c r="N695" i="31" s="1"/>
  <c r="P695" i="31" s="1"/>
  <c r="L725" i="31"/>
  <c r="N725" i="31" s="1"/>
  <c r="P725" i="31" s="1"/>
  <c r="K725" i="31"/>
  <c r="M725" i="31" s="1"/>
  <c r="O725" i="31" s="1"/>
  <c r="F725" i="31"/>
  <c r="L623" i="31"/>
  <c r="N623" i="31" s="1"/>
  <c r="P623" i="31" s="1"/>
  <c r="K623" i="31"/>
  <c r="M623" i="31" s="1"/>
  <c r="O623" i="31" s="1"/>
  <c r="F623" i="31"/>
  <c r="K377" i="31"/>
  <c r="M377" i="31" s="1"/>
  <c r="O377" i="31" s="1"/>
  <c r="F377" i="31"/>
  <c r="L377" i="31"/>
  <c r="N377" i="31" s="1"/>
  <c r="P377" i="31" s="1"/>
  <c r="F451" i="31"/>
  <c r="K451" i="31"/>
  <c r="M451" i="31" s="1"/>
  <c r="O451" i="31" s="1"/>
  <c r="L451" i="31"/>
  <c r="N451" i="31" s="1"/>
  <c r="P451" i="31" s="1"/>
  <c r="F518" i="31"/>
  <c r="K518" i="31"/>
  <c r="M518" i="31" s="1"/>
  <c r="O518" i="31" s="1"/>
  <c r="L518" i="31"/>
  <c r="N518" i="31" s="1"/>
  <c r="P518" i="31" s="1"/>
  <c r="K627" i="31"/>
  <c r="M627" i="31" s="1"/>
  <c r="O627" i="31" s="1"/>
  <c r="F627" i="31"/>
  <c r="L627" i="31"/>
  <c r="N627" i="31" s="1"/>
  <c r="P627" i="31" s="1"/>
  <c r="K658" i="31"/>
  <c r="M658" i="31" s="1"/>
  <c r="O658" i="31" s="1"/>
  <c r="F658" i="31"/>
  <c r="L658" i="31"/>
  <c r="N658" i="31" s="1"/>
  <c r="P658" i="31" s="1"/>
  <c r="L702" i="31"/>
  <c r="N702" i="31" s="1"/>
  <c r="P702" i="31" s="1"/>
  <c r="F702" i="31"/>
  <c r="K702" i="31"/>
  <c r="M702" i="31" s="1"/>
  <c r="O702" i="31" s="1"/>
  <c r="F375" i="31"/>
  <c r="K375" i="31"/>
  <c r="M375" i="31" s="1"/>
  <c r="O375" i="31" s="1"/>
  <c r="L375" i="31"/>
  <c r="N375" i="31" s="1"/>
  <c r="P375" i="31" s="1"/>
  <c r="K440" i="31"/>
  <c r="M440" i="31" s="1"/>
  <c r="O440" i="31" s="1"/>
  <c r="F440" i="31"/>
  <c r="L440" i="31"/>
  <c r="N440" i="31" s="1"/>
  <c r="P440" i="31" s="1"/>
  <c r="K513" i="31"/>
  <c r="M513" i="31" s="1"/>
  <c r="O513" i="31" s="1"/>
  <c r="L513" i="31"/>
  <c r="N513" i="31" s="1"/>
  <c r="P513" i="31" s="1"/>
  <c r="F513" i="31"/>
  <c r="F587" i="31"/>
  <c r="L587" i="31"/>
  <c r="N587" i="31" s="1"/>
  <c r="P587" i="31" s="1"/>
  <c r="K587" i="31"/>
  <c r="M587" i="31" s="1"/>
  <c r="O587" i="31" s="1"/>
  <c r="L630" i="31"/>
  <c r="N630" i="31" s="1"/>
  <c r="P630" i="31" s="1"/>
  <c r="K630" i="31"/>
  <c r="M630" i="31" s="1"/>
  <c r="O630" i="31" s="1"/>
  <c r="F630" i="31"/>
  <c r="F713" i="31"/>
  <c r="K713" i="31"/>
  <c r="M713" i="31" s="1"/>
  <c r="O713" i="31" s="1"/>
  <c r="L713" i="31"/>
  <c r="N713" i="31" s="1"/>
  <c r="P713" i="31" s="1"/>
  <c r="K386" i="31"/>
  <c r="M386" i="31" s="1"/>
  <c r="O386" i="31" s="1"/>
  <c r="F386" i="31"/>
  <c r="L386" i="31"/>
  <c r="N386" i="31" s="1"/>
  <c r="P386" i="31" s="1"/>
  <c r="F445" i="31"/>
  <c r="K445" i="31"/>
  <c r="M445" i="31" s="1"/>
  <c r="O445" i="31" s="1"/>
  <c r="L445" i="31"/>
  <c r="N445" i="31" s="1"/>
  <c r="P445" i="31" s="1"/>
  <c r="K511" i="31"/>
  <c r="M511" i="31" s="1"/>
  <c r="O511" i="31" s="1"/>
  <c r="L511" i="31"/>
  <c r="N511" i="31" s="1"/>
  <c r="P511" i="31" s="1"/>
  <c r="F511" i="31"/>
  <c r="L576" i="31"/>
  <c r="N576" i="31" s="1"/>
  <c r="P576" i="31" s="1"/>
  <c r="F576" i="31"/>
  <c r="K576" i="31"/>
  <c r="M576" i="31" s="1"/>
  <c r="O576" i="31" s="1"/>
  <c r="K649" i="31"/>
  <c r="M649" i="31" s="1"/>
  <c r="O649" i="31" s="1"/>
  <c r="F649" i="31"/>
  <c r="L649" i="31"/>
  <c r="N649" i="31" s="1"/>
  <c r="P649" i="31" s="1"/>
  <c r="K700" i="31"/>
  <c r="M700" i="31" s="1"/>
  <c r="O700" i="31" s="1"/>
  <c r="F700" i="31"/>
  <c r="L700" i="31"/>
  <c r="N700" i="31" s="1"/>
  <c r="P700" i="31" s="1"/>
  <c r="K442" i="31"/>
  <c r="M442" i="31" s="1"/>
  <c r="O442" i="31" s="1"/>
  <c r="L442" i="31"/>
  <c r="N442" i="31" s="1"/>
  <c r="P442" i="31" s="1"/>
  <c r="F442" i="31"/>
  <c r="K668" i="31"/>
  <c r="M668" i="31" s="1"/>
  <c r="O668" i="31" s="1"/>
  <c r="F668" i="31"/>
  <c r="L668" i="31"/>
  <c r="N668" i="31" s="1"/>
  <c r="P668" i="31" s="1"/>
  <c r="K596" i="31"/>
  <c r="M596" i="31" s="1"/>
  <c r="O596" i="31" s="1"/>
  <c r="F596" i="31"/>
  <c r="L596" i="31"/>
  <c r="N596" i="31" s="1"/>
  <c r="P596" i="31" s="1"/>
  <c r="L654" i="31"/>
  <c r="N654" i="31" s="1"/>
  <c r="P654" i="31" s="1"/>
  <c r="F654" i="31"/>
  <c r="K654" i="31"/>
  <c r="M654" i="31" s="1"/>
  <c r="O654" i="31" s="1"/>
  <c r="L701" i="31"/>
  <c r="N701" i="31" s="1"/>
  <c r="P701" i="31" s="1"/>
  <c r="F701" i="31"/>
  <c r="K701" i="31"/>
  <c r="M701" i="31" s="1"/>
  <c r="O701" i="31" s="1"/>
  <c r="K583" i="31"/>
  <c r="M583" i="31" s="1"/>
  <c r="O583" i="31" s="1"/>
  <c r="F583" i="31"/>
  <c r="L583" i="31"/>
  <c r="N583" i="31" s="1"/>
  <c r="P583" i="31" s="1"/>
  <c r="K648" i="31"/>
  <c r="M648" i="31" s="1"/>
  <c r="O648" i="31" s="1"/>
  <c r="L648" i="31"/>
  <c r="N648" i="31" s="1"/>
  <c r="P648" i="31" s="1"/>
  <c r="F648" i="31"/>
  <c r="L411" i="31"/>
  <c r="N411" i="31" s="1"/>
  <c r="P411" i="31" s="1"/>
  <c r="F411" i="31"/>
  <c r="K411" i="31"/>
  <c r="M411" i="31" s="1"/>
  <c r="O411" i="31" s="1"/>
  <c r="L570" i="31"/>
  <c r="N570" i="31" s="1"/>
  <c r="P570" i="31" s="1"/>
  <c r="K570" i="31"/>
  <c r="M570" i="31" s="1"/>
  <c r="O570" i="31" s="1"/>
  <c r="F570" i="31"/>
  <c r="L637" i="31"/>
  <c r="N637" i="31" s="1"/>
  <c r="P637" i="31" s="1"/>
  <c r="K637" i="31"/>
  <c r="M637" i="31" s="1"/>
  <c r="O637" i="31" s="1"/>
  <c r="F637" i="31"/>
  <c r="F697" i="31"/>
  <c r="K697" i="31"/>
  <c r="M697" i="31" s="1"/>
  <c r="O697" i="31" s="1"/>
  <c r="L697" i="31"/>
  <c r="N697" i="31" s="1"/>
  <c r="P697" i="31" s="1"/>
  <c r="F727" i="31"/>
  <c r="L727" i="31"/>
  <c r="N727" i="31" s="1"/>
  <c r="P727" i="31" s="1"/>
  <c r="K727" i="31"/>
  <c r="M727" i="31" s="1"/>
  <c r="O727" i="31" s="1"/>
  <c r="F413" i="31"/>
  <c r="K413" i="31"/>
  <c r="M413" i="31" s="1"/>
  <c r="O413" i="31" s="1"/>
  <c r="L413" i="31"/>
  <c r="N413" i="31" s="1"/>
  <c r="P413" i="31" s="1"/>
  <c r="K527" i="31"/>
  <c r="M527" i="31" s="1"/>
  <c r="O527" i="31" s="1"/>
  <c r="L527" i="31"/>
  <c r="N527" i="31" s="1"/>
  <c r="P527" i="31" s="1"/>
  <c r="F527" i="31"/>
  <c r="L592" i="31"/>
  <c r="N592" i="31" s="1"/>
  <c r="P592" i="31" s="1"/>
  <c r="F592" i="31"/>
  <c r="K592" i="31"/>
  <c r="M592" i="31" s="1"/>
  <c r="O592" i="31" s="1"/>
  <c r="F665" i="31"/>
  <c r="K665" i="31"/>
  <c r="M665" i="31" s="1"/>
  <c r="O665" i="31" s="1"/>
  <c r="L665" i="31"/>
  <c r="N665" i="31" s="1"/>
  <c r="P665" i="31" s="1"/>
  <c r="F606" i="31"/>
  <c r="L606" i="31"/>
  <c r="N606" i="31" s="1"/>
  <c r="P606" i="31" s="1"/>
  <c r="K606" i="31"/>
  <c r="M606" i="31" s="1"/>
  <c r="O606" i="31" s="1"/>
  <c r="F689" i="31"/>
  <c r="L689" i="31"/>
  <c r="N689" i="31" s="1"/>
  <c r="P689" i="31" s="1"/>
  <c r="K689" i="31"/>
  <c r="M689" i="31" s="1"/>
  <c r="O689" i="31" s="1"/>
  <c r="K719" i="31"/>
  <c r="M719" i="31" s="1"/>
  <c r="O719" i="31" s="1"/>
  <c r="L719" i="31"/>
  <c r="N719" i="31" s="1"/>
  <c r="P719" i="31" s="1"/>
  <c r="F719" i="31"/>
  <c r="K397" i="31"/>
  <c r="M397" i="31" s="1"/>
  <c r="O397" i="31" s="1"/>
  <c r="L397" i="31"/>
  <c r="N397" i="31" s="1"/>
  <c r="P397" i="31" s="1"/>
  <c r="F397" i="31"/>
  <c r="K535" i="31"/>
  <c r="M535" i="31" s="1"/>
  <c r="O535" i="31" s="1"/>
  <c r="L535" i="31"/>
  <c r="N535" i="31" s="1"/>
  <c r="P535" i="31" s="1"/>
  <c r="F535" i="31"/>
  <c r="L600" i="31"/>
  <c r="N600" i="31" s="1"/>
  <c r="P600" i="31" s="1"/>
  <c r="K600" i="31"/>
  <c r="M600" i="31" s="1"/>
  <c r="O600" i="31" s="1"/>
  <c r="F600" i="31"/>
  <c r="K673" i="31"/>
  <c r="M673" i="31" s="1"/>
  <c r="O673" i="31" s="1"/>
  <c r="F673" i="31"/>
  <c r="L673" i="31"/>
  <c r="N673" i="31" s="1"/>
  <c r="P673" i="31" s="1"/>
  <c r="L666" i="31"/>
  <c r="N666" i="31" s="1"/>
  <c r="P666" i="31" s="1"/>
  <c r="K666" i="31"/>
  <c r="M666" i="31" s="1"/>
  <c r="O666" i="31" s="1"/>
  <c r="F666" i="31"/>
  <c r="F578" i="31"/>
  <c r="K578" i="31"/>
  <c r="M578" i="31" s="1"/>
  <c r="O578" i="31" s="1"/>
  <c r="L578" i="31"/>
  <c r="N578" i="31" s="1"/>
  <c r="P578" i="31" s="1"/>
  <c r="L678" i="31"/>
  <c r="N678" i="31" s="1"/>
  <c r="P678" i="31" s="1"/>
  <c r="K678" i="31"/>
  <c r="M678" i="31" s="1"/>
  <c r="O678" i="31" s="1"/>
  <c r="F678" i="31"/>
  <c r="F380" i="31"/>
  <c r="L380" i="31"/>
  <c r="N380" i="31" s="1"/>
  <c r="P380" i="31" s="1"/>
  <c r="K380" i="31"/>
  <c r="M380" i="31" s="1"/>
  <c r="O380" i="31" s="1"/>
  <c r="L677" i="31"/>
  <c r="N677" i="31" s="1"/>
  <c r="P677" i="31" s="1"/>
  <c r="F677" i="31"/>
  <c r="K677" i="31"/>
  <c r="M677" i="31" s="1"/>
  <c r="O677" i="31" s="1"/>
  <c r="F501" i="31"/>
  <c r="K501" i="31"/>
  <c r="M501" i="31" s="1"/>
  <c r="O501" i="31" s="1"/>
  <c r="L501" i="31"/>
  <c r="N501" i="31" s="1"/>
  <c r="P501" i="31" s="1"/>
  <c r="I781" i="31"/>
  <c r="J781" i="31"/>
  <c r="J795" i="31"/>
  <c r="I795" i="31"/>
  <c r="J730" i="31"/>
  <c r="I730" i="31"/>
  <c r="J948" i="31"/>
  <c r="I948" i="31"/>
  <c r="I1001" i="31"/>
  <c r="J1001" i="31"/>
  <c r="J1029" i="31"/>
  <c r="I1029" i="31"/>
  <c r="J782" i="31"/>
  <c r="I782" i="31"/>
  <c r="J810" i="31"/>
  <c r="I810" i="31"/>
  <c r="J757" i="31"/>
  <c r="I757" i="31"/>
  <c r="I740" i="31"/>
  <c r="J740" i="31"/>
  <c r="J747" i="31"/>
  <c r="I747" i="31"/>
  <c r="J920" i="31"/>
  <c r="I920" i="31"/>
  <c r="J1030" i="31"/>
  <c r="I1030" i="31"/>
  <c r="J1004" i="31"/>
  <c r="I1004" i="31"/>
  <c r="J759" i="31"/>
  <c r="I759" i="31"/>
  <c r="J923" i="31"/>
  <c r="I923" i="31"/>
  <c r="J849" i="31"/>
  <c r="I849" i="31"/>
  <c r="I978" i="31"/>
  <c r="J978" i="31"/>
  <c r="J884" i="31"/>
  <c r="I884" i="31"/>
  <c r="I972" i="31"/>
  <c r="J972" i="31"/>
  <c r="J938" i="31"/>
  <c r="I938" i="31"/>
  <c r="I928" i="31"/>
  <c r="J928" i="31"/>
  <c r="I517" i="31"/>
  <c r="J517" i="31"/>
  <c r="O738" i="31"/>
  <c r="O2203" i="31" s="1"/>
  <c r="M2203" i="31"/>
  <c r="J798" i="31"/>
  <c r="I798" i="31"/>
  <c r="I1007" i="31"/>
  <c r="J1007" i="31"/>
  <c r="J965" i="31"/>
  <c r="I965" i="31"/>
  <c r="I1035" i="31"/>
  <c r="J1035" i="31"/>
  <c r="I765" i="31"/>
  <c r="J765" i="31"/>
  <c r="I779" i="31"/>
  <c r="J779" i="31"/>
  <c r="J801" i="31"/>
  <c r="I801" i="31"/>
  <c r="I873" i="31"/>
  <c r="J873" i="31"/>
  <c r="J1081" i="31"/>
  <c r="I1081" i="31"/>
  <c r="J895" i="31"/>
  <c r="I895" i="31"/>
  <c r="J793" i="31"/>
  <c r="I793" i="31"/>
  <c r="J1080" i="31"/>
  <c r="I1080" i="31"/>
  <c r="J1037" i="31"/>
  <c r="I1037" i="31"/>
  <c r="J1020" i="31"/>
  <c r="I1020" i="31"/>
  <c r="J986" i="31"/>
  <c r="I986" i="31"/>
  <c r="I977" i="31"/>
  <c r="J977" i="31"/>
  <c r="I1013" i="31"/>
  <c r="J1013" i="31"/>
  <c r="I1027" i="31"/>
  <c r="J1027" i="31"/>
  <c r="I1059" i="31"/>
  <c r="J1059" i="31"/>
  <c r="J988" i="31"/>
  <c r="I988" i="31"/>
  <c r="J822" i="31"/>
  <c r="I822" i="31"/>
  <c r="J850" i="31"/>
  <c r="I850" i="31"/>
  <c r="I1003" i="31"/>
  <c r="J1003" i="31"/>
  <c r="J874" i="31"/>
  <c r="I874" i="31"/>
  <c r="J1095" i="31"/>
  <c r="I1095" i="31"/>
  <c r="I1061" i="31"/>
  <c r="J1061" i="31"/>
  <c r="I1026" i="31"/>
  <c r="J1026" i="31"/>
  <c r="I1017" i="31"/>
  <c r="J1017" i="31"/>
  <c r="L590" i="31"/>
  <c r="N590" i="31" s="1"/>
  <c r="P590" i="31" s="1"/>
  <c r="F590" i="31"/>
  <c r="K590" i="31"/>
  <c r="M590" i="31" s="1"/>
  <c r="O590" i="31" s="1"/>
  <c r="F441" i="31"/>
  <c r="L441" i="31"/>
  <c r="N441" i="31" s="1"/>
  <c r="P441" i="31" s="1"/>
  <c r="K441" i="31"/>
  <c r="M441" i="31" s="1"/>
  <c r="O441" i="31" s="1"/>
  <c r="F651" i="31"/>
  <c r="L651" i="31"/>
  <c r="N651" i="31" s="1"/>
  <c r="P651" i="31" s="1"/>
  <c r="K651" i="31"/>
  <c r="M651" i="31" s="1"/>
  <c r="O651" i="31" s="1"/>
  <c r="L607" i="31"/>
  <c r="N607" i="31" s="1"/>
  <c r="P607" i="31" s="1"/>
  <c r="K607" i="31"/>
  <c r="M607" i="31" s="1"/>
  <c r="O607" i="31" s="1"/>
  <c r="F607" i="31"/>
  <c r="K580" i="31"/>
  <c r="M580" i="31" s="1"/>
  <c r="O580" i="31" s="1"/>
  <c r="F580" i="31"/>
  <c r="L580" i="31"/>
  <c r="N580" i="31" s="1"/>
  <c r="P580" i="31" s="1"/>
  <c r="F664" i="31"/>
  <c r="L664" i="31"/>
  <c r="N664" i="31" s="1"/>
  <c r="P664" i="31" s="1"/>
  <c r="K664" i="31"/>
  <c r="M664" i="31" s="1"/>
  <c r="O664" i="31" s="1"/>
  <c r="I864" i="31"/>
  <c r="J864" i="31"/>
  <c r="I1018" i="31"/>
  <c r="J1018" i="31"/>
  <c r="I1039" i="31"/>
  <c r="J1039" i="31"/>
  <c r="J832" i="31"/>
  <c r="I832" i="31"/>
  <c r="I886" i="31"/>
  <c r="J886" i="31"/>
  <c r="I869" i="31"/>
  <c r="J869" i="31"/>
  <c r="I852" i="31"/>
  <c r="J852" i="31"/>
  <c r="J914" i="31"/>
  <c r="I914" i="31"/>
  <c r="I882" i="31"/>
  <c r="J882" i="31"/>
  <c r="J752" i="31"/>
  <c r="I752" i="31"/>
  <c r="I807" i="31"/>
  <c r="J807" i="31"/>
  <c r="I748" i="31"/>
  <c r="J748" i="31"/>
  <c r="J1064" i="31"/>
  <c r="I1064" i="31"/>
  <c r="J925" i="31"/>
  <c r="I925" i="31"/>
  <c r="I1055" i="31"/>
  <c r="J1055" i="31"/>
  <c r="J786" i="31"/>
  <c r="I786" i="31"/>
  <c r="J967" i="31"/>
  <c r="I967" i="31"/>
  <c r="J1056" i="31"/>
  <c r="I1056" i="31"/>
  <c r="J996" i="31"/>
  <c r="I996" i="31"/>
  <c r="I1050" i="31"/>
  <c r="J1050" i="31"/>
  <c r="I856" i="31"/>
  <c r="J856" i="31"/>
  <c r="J1048" i="31"/>
  <c r="I1048" i="31"/>
  <c r="I1005" i="31"/>
  <c r="J1005" i="31"/>
  <c r="I858" i="31"/>
  <c r="J858" i="31"/>
  <c r="J1073" i="31"/>
  <c r="I1073" i="31"/>
  <c r="J847" i="31"/>
  <c r="I847" i="31"/>
  <c r="J805" i="31"/>
  <c r="I805" i="31"/>
  <c r="I788" i="31"/>
  <c r="J788" i="31"/>
  <c r="J819" i="31"/>
  <c r="I819" i="31"/>
  <c r="I1075" i="31"/>
  <c r="J1075" i="31"/>
  <c r="J1041" i="31"/>
  <c r="I1041" i="31"/>
  <c r="I876" i="31"/>
  <c r="J876" i="31"/>
  <c r="J833" i="31"/>
  <c r="I833" i="31"/>
  <c r="J976" i="31"/>
  <c r="I976" i="31"/>
  <c r="J981" i="31"/>
  <c r="I981" i="31"/>
  <c r="J995" i="31"/>
  <c r="I995" i="31"/>
  <c r="I950" i="31"/>
  <c r="J950" i="31"/>
  <c r="J1053" i="31"/>
  <c r="I1053" i="31"/>
  <c r="I1084" i="31"/>
  <c r="J1084" i="31"/>
  <c r="I1009" i="31"/>
  <c r="J1009" i="31"/>
  <c r="J911" i="31"/>
  <c r="I911" i="31"/>
  <c r="J883" i="31"/>
  <c r="I883" i="31"/>
  <c r="I905" i="31"/>
  <c r="J905" i="31"/>
  <c r="J865" i="31"/>
  <c r="I865" i="31"/>
  <c r="J1096" i="31"/>
  <c r="I1096" i="31"/>
  <c r="I1068" i="31"/>
  <c r="J1068" i="31"/>
  <c r="I1065" i="31"/>
  <c r="J1065" i="31"/>
  <c r="J799" i="31"/>
  <c r="I799" i="31"/>
  <c r="J1028" i="31"/>
  <c r="I1028" i="31"/>
  <c r="J1060" i="31"/>
  <c r="I1060" i="31"/>
  <c r="I1091" i="31"/>
  <c r="J1091" i="31"/>
  <c r="J783" i="31"/>
  <c r="I783" i="31"/>
  <c r="I859" i="31"/>
  <c r="J859" i="31"/>
  <c r="J890" i="31"/>
  <c r="I890" i="31"/>
  <c r="I961" i="31"/>
  <c r="J961" i="31"/>
  <c r="I969" i="31"/>
  <c r="J969" i="31"/>
  <c r="J840" i="31"/>
  <c r="I840" i="31"/>
  <c r="I900" i="31"/>
  <c r="J900" i="31"/>
  <c r="I931" i="31"/>
  <c r="J931" i="31"/>
  <c r="J1022" i="31"/>
  <c r="I1022" i="31"/>
  <c r="J892" i="31"/>
  <c r="I892" i="31"/>
  <c r="J827" i="31"/>
  <c r="I827" i="31"/>
  <c r="J841" i="31"/>
  <c r="I841" i="31"/>
  <c r="J1024" i="31"/>
  <c r="I1024" i="31"/>
  <c r="I893" i="31"/>
  <c r="J893" i="31"/>
  <c r="I907" i="31"/>
  <c r="J907" i="31"/>
  <c r="J842" i="31"/>
  <c r="I842" i="31"/>
  <c r="J777" i="31"/>
  <c r="I777" i="31"/>
  <c r="J998" i="31"/>
  <c r="I998" i="31"/>
  <c r="I846" i="31"/>
  <c r="J846" i="31"/>
  <c r="L615" i="31"/>
  <c r="N615" i="31" s="1"/>
  <c r="P615" i="31" s="1"/>
  <c r="F615" i="31"/>
  <c r="K615" i="31"/>
  <c r="M615" i="31" s="1"/>
  <c r="O615" i="31" s="1"/>
  <c r="F687" i="31"/>
  <c r="L687" i="31"/>
  <c r="N687" i="31" s="1"/>
  <c r="P687" i="31" s="1"/>
  <c r="K687" i="31"/>
  <c r="M687" i="31" s="1"/>
  <c r="O687" i="31" s="1"/>
  <c r="K504" i="31"/>
  <c r="M504" i="31" s="1"/>
  <c r="O504" i="31" s="1"/>
  <c r="F504" i="31"/>
  <c r="L504" i="31"/>
  <c r="N504" i="31" s="1"/>
  <c r="P504" i="31" s="1"/>
  <c r="L586" i="31"/>
  <c r="N586" i="31" s="1"/>
  <c r="P586" i="31" s="1"/>
  <c r="F586" i="31"/>
  <c r="K586" i="31"/>
  <c r="M586" i="31" s="1"/>
  <c r="O586" i="31" s="1"/>
  <c r="F475" i="31"/>
  <c r="L475" i="31"/>
  <c r="N475" i="31" s="1"/>
  <c r="P475" i="31" s="1"/>
  <c r="K475" i="31"/>
  <c r="M475" i="31" s="1"/>
  <c r="O475" i="31" s="1"/>
  <c r="L381" i="31"/>
  <c r="N381" i="31" s="1"/>
  <c r="P381" i="31" s="1"/>
  <c r="F381" i="31"/>
  <c r="K381" i="31"/>
  <c r="M381" i="31" s="1"/>
  <c r="O381" i="31" s="1"/>
  <c r="I698" i="31"/>
  <c r="J698" i="31"/>
  <c r="J1087" i="31"/>
  <c r="I1087" i="31"/>
  <c r="J1070" i="31"/>
  <c r="I1070" i="31"/>
  <c r="J1071" i="31"/>
  <c r="I1071" i="31"/>
  <c r="J1036" i="31"/>
  <c r="I1036" i="31"/>
  <c r="I1099" i="31"/>
  <c r="J1099" i="31"/>
  <c r="J952" i="31"/>
  <c r="I952" i="31"/>
  <c r="I1082" i="31"/>
  <c r="J1082" i="31"/>
  <c r="J881" i="31"/>
  <c r="I881" i="31"/>
  <c r="I959" i="31"/>
  <c r="J959" i="31"/>
  <c r="I917" i="31"/>
  <c r="J917" i="31"/>
  <c r="J962" i="31"/>
  <c r="I962" i="31"/>
  <c r="J953" i="31"/>
  <c r="I953" i="31"/>
  <c r="I909" i="31"/>
  <c r="J909" i="31"/>
  <c r="J762" i="31"/>
  <c r="I762" i="31"/>
  <c r="J751" i="31"/>
  <c r="I751" i="31"/>
  <c r="J1094" i="31"/>
  <c r="I1094" i="31"/>
  <c r="I1077" i="31"/>
  <c r="J1077" i="31"/>
  <c r="I754" i="31"/>
  <c r="J754" i="31"/>
  <c r="J935" i="31"/>
  <c r="I935" i="31"/>
  <c r="J910" i="31"/>
  <c r="I910" i="31"/>
  <c r="J1023" i="31"/>
  <c r="I1023" i="31"/>
  <c r="I868" i="31"/>
  <c r="J868" i="31"/>
  <c r="K680" i="31"/>
  <c r="M680" i="31" s="1"/>
  <c r="O680" i="31" s="1"/>
  <c r="F680" i="31"/>
  <c r="L680" i="31"/>
  <c r="N680" i="31" s="1"/>
  <c r="P680" i="31" s="1"/>
  <c r="K515" i="31"/>
  <c r="M515" i="31" s="1"/>
  <c r="O515" i="31" s="1"/>
  <c r="F515" i="31"/>
  <c r="L515" i="31"/>
  <c r="N515" i="31" s="1"/>
  <c r="P515" i="31" s="1"/>
  <c r="K612" i="31"/>
  <c r="M612" i="31" s="1"/>
  <c r="O612" i="31" s="1"/>
  <c r="L612" i="31"/>
  <c r="N612" i="31" s="1"/>
  <c r="P612" i="31" s="1"/>
  <c r="F612" i="31"/>
  <c r="K468" i="31"/>
  <c r="M468" i="31" s="1"/>
  <c r="O468" i="31" s="1"/>
  <c r="F468" i="31"/>
  <c r="L468" i="31"/>
  <c r="N468" i="31" s="1"/>
  <c r="P468" i="31" s="1"/>
  <c r="L591" i="31"/>
  <c r="N591" i="31" s="1"/>
  <c r="P591" i="31" s="1"/>
  <c r="K591" i="31"/>
  <c r="M591" i="31" s="1"/>
  <c r="O591" i="31" s="1"/>
  <c r="F591" i="31"/>
  <c r="L726" i="31"/>
  <c r="N726" i="31" s="1"/>
  <c r="P726" i="31" s="1"/>
  <c r="K726" i="31"/>
  <c r="M726" i="31" s="1"/>
  <c r="O726" i="31" s="1"/>
  <c r="F726" i="31"/>
  <c r="I934" i="31"/>
  <c r="J934" i="31"/>
  <c r="I951" i="31"/>
  <c r="J951" i="31"/>
  <c r="J753" i="31"/>
  <c r="I753" i="31"/>
  <c r="J908" i="31"/>
  <c r="I908" i="31"/>
  <c r="I1057" i="31"/>
  <c r="J1057" i="31"/>
  <c r="J405" i="31"/>
  <c r="I405" i="31"/>
  <c r="I645" i="31"/>
  <c r="J645" i="31"/>
  <c r="I780" i="31"/>
  <c r="J780" i="31"/>
  <c r="I746" i="31"/>
  <c r="J746" i="31"/>
  <c r="J902" i="31"/>
  <c r="I902" i="31"/>
  <c r="I899" i="31"/>
  <c r="J899" i="31"/>
  <c r="I820" i="31"/>
  <c r="J820" i="31"/>
  <c r="J939" i="31"/>
  <c r="I939" i="31"/>
  <c r="H916" i="30"/>
  <c r="H836" i="30"/>
  <c r="H988" i="30"/>
  <c r="I939" i="30"/>
  <c r="F939" i="30"/>
  <c r="K960" i="29"/>
  <c r="M960" i="29" s="1"/>
  <c r="O960" i="29" s="1"/>
  <c r="L960" i="29"/>
  <c r="N960" i="29" s="1"/>
  <c r="P960" i="29" s="1"/>
  <c r="F960" i="29"/>
  <c r="L1099" i="29"/>
  <c r="N1099" i="29" s="1"/>
  <c r="P1099" i="29" s="1"/>
  <c r="F1099" i="29"/>
  <c r="K1099" i="29"/>
  <c r="M1099" i="29" s="1"/>
  <c r="O1099" i="29" s="1"/>
  <c r="L831" i="29"/>
  <c r="N831" i="29" s="1"/>
  <c r="P831" i="29" s="1"/>
  <c r="F831" i="29"/>
  <c r="K831" i="29"/>
  <c r="M831" i="29" s="1"/>
  <c r="O831" i="29" s="1"/>
  <c r="L989" i="29"/>
  <c r="N989" i="29" s="1"/>
  <c r="P989" i="29" s="1"/>
  <c r="K989" i="29"/>
  <c r="M989" i="29" s="1"/>
  <c r="O989" i="29" s="1"/>
  <c r="F989" i="29"/>
  <c r="K850" i="29"/>
  <c r="M850" i="29" s="1"/>
  <c r="O850" i="29" s="1"/>
  <c r="L850" i="29"/>
  <c r="N850" i="29" s="1"/>
  <c r="P850" i="29" s="1"/>
  <c r="F850" i="29"/>
  <c r="L919" i="29"/>
  <c r="N919" i="29" s="1"/>
  <c r="P919" i="29" s="1"/>
  <c r="K919" i="29"/>
  <c r="M919" i="29" s="1"/>
  <c r="O919" i="29" s="1"/>
  <c r="F919" i="29"/>
  <c r="L916" i="29"/>
  <c r="N916" i="29" s="1"/>
  <c r="P916" i="29" s="1"/>
  <c r="F916" i="29"/>
  <c r="K916" i="29"/>
  <c r="M916" i="29" s="1"/>
  <c r="O916" i="29" s="1"/>
  <c r="E660" i="30"/>
  <c r="E661" i="29"/>
  <c r="E551" i="30"/>
  <c r="E552" i="29"/>
  <c r="E634" i="30"/>
  <c r="E635" i="29"/>
  <c r="E695" i="30"/>
  <c r="E696" i="29"/>
  <c r="E377" i="30"/>
  <c r="E378" i="29"/>
  <c r="E627" i="30"/>
  <c r="E628" i="29"/>
  <c r="E375" i="30"/>
  <c r="E376" i="29"/>
  <c r="E587" i="30"/>
  <c r="E588" i="29"/>
  <c r="E386" i="30"/>
  <c r="E387" i="29"/>
  <c r="E576" i="30"/>
  <c r="E577" i="29"/>
  <c r="E442" i="30"/>
  <c r="E443" i="29"/>
  <c r="E654" i="30"/>
  <c r="E655" i="29"/>
  <c r="E411" i="30"/>
  <c r="E412" i="29"/>
  <c r="E727" i="30"/>
  <c r="E728" i="29"/>
  <c r="E689" i="30"/>
  <c r="E690" i="29"/>
  <c r="E532" i="30"/>
  <c r="E533" i="29"/>
  <c r="E590" i="30"/>
  <c r="E591" i="29"/>
  <c r="E652" i="30"/>
  <c r="E653" i="29"/>
  <c r="E615" i="30"/>
  <c r="E616" i="29"/>
  <c r="E680" i="30"/>
  <c r="E681" i="29"/>
  <c r="E443" i="30"/>
  <c r="E444" i="29"/>
  <c r="E506" i="30"/>
  <c r="E507" i="29"/>
  <c r="E490" i="30"/>
  <c r="E491" i="29"/>
  <c r="E544" i="30"/>
  <c r="E545" i="29"/>
  <c r="E516" i="30"/>
  <c r="E517" i="29"/>
  <c r="E574" i="30"/>
  <c r="E575" i="29"/>
  <c r="E636" i="30"/>
  <c r="E637" i="29"/>
  <c r="E687" i="30"/>
  <c r="E688" i="29"/>
  <c r="E441" i="30"/>
  <c r="E442" i="29"/>
  <c r="E515" i="30"/>
  <c r="E516" i="29"/>
  <c r="E548" i="30"/>
  <c r="E549" i="29"/>
  <c r="E550" i="30"/>
  <c r="E551" i="29"/>
  <c r="E530" i="30"/>
  <c r="E531" i="29"/>
  <c r="E589" i="30"/>
  <c r="E590" i="29"/>
  <c r="E439" i="30"/>
  <c r="E440" i="29"/>
  <c r="E504" i="30"/>
  <c r="E505" i="29"/>
  <c r="E577" i="30"/>
  <c r="E578" i="29"/>
  <c r="E651" i="30"/>
  <c r="E652" i="29"/>
  <c r="E502" i="30"/>
  <c r="E503" i="29"/>
  <c r="E612" i="30"/>
  <c r="E613" i="29"/>
  <c r="E670" i="30"/>
  <c r="E671" i="29"/>
  <c r="E709" i="30"/>
  <c r="E710" i="29"/>
  <c r="E575" i="30"/>
  <c r="E576" i="29"/>
  <c r="E640" i="30"/>
  <c r="E641" i="29"/>
  <c r="E403" i="30"/>
  <c r="E404" i="29"/>
  <c r="E586" i="30"/>
  <c r="E587" i="29"/>
  <c r="E483" i="30"/>
  <c r="E484" i="29"/>
  <c r="E607" i="30"/>
  <c r="E608" i="29"/>
  <c r="E468" i="30"/>
  <c r="E469" i="29"/>
  <c r="E526" i="30"/>
  <c r="E527" i="29"/>
  <c r="E588" i="30"/>
  <c r="E589" i="29"/>
  <c r="E647" i="30"/>
  <c r="E648" i="29"/>
  <c r="E401" i="30"/>
  <c r="E402" i="29"/>
  <c r="E475" i="30"/>
  <c r="E476" i="29"/>
  <c r="E707" i="30"/>
  <c r="E708" i="29"/>
  <c r="E540" i="30"/>
  <c r="E541" i="29"/>
  <c r="E580" i="30"/>
  <c r="E581" i="29"/>
  <c r="E638" i="30"/>
  <c r="E639" i="29"/>
  <c r="E693" i="30"/>
  <c r="E694" i="29"/>
  <c r="E591" i="30"/>
  <c r="E592" i="29"/>
  <c r="E656" i="30"/>
  <c r="E657" i="29"/>
  <c r="E419" i="30"/>
  <c r="E420" i="29"/>
  <c r="E381" i="30"/>
  <c r="E382" i="29"/>
  <c r="E564" i="30"/>
  <c r="E565" i="29"/>
  <c r="E622" i="30"/>
  <c r="E623" i="29"/>
  <c r="E684" i="30"/>
  <c r="E685" i="29"/>
  <c r="E599" i="30"/>
  <c r="E600" i="29"/>
  <c r="E664" i="30"/>
  <c r="E665" i="29"/>
  <c r="E427" i="30"/>
  <c r="E428" i="29"/>
  <c r="E538" i="30"/>
  <c r="E539" i="29"/>
  <c r="E726" i="30"/>
  <c r="E727" i="29"/>
  <c r="F896" i="30"/>
  <c r="I896" i="30"/>
  <c r="F1087" i="30"/>
  <c r="I1087" i="30"/>
  <c r="I956" i="30"/>
  <c r="F956" i="30"/>
  <c r="F913" i="30"/>
  <c r="I913" i="30"/>
  <c r="F1001" i="30"/>
  <c r="I1001" i="30"/>
  <c r="F903" i="30"/>
  <c r="I903" i="30"/>
  <c r="F1054" i="30"/>
  <c r="I1054" i="30"/>
  <c r="F844" i="30"/>
  <c r="I844" i="30"/>
  <c r="I1099" i="30"/>
  <c r="F1099" i="30"/>
  <c r="I897" i="30"/>
  <c r="F897" i="30"/>
  <c r="F857" i="30"/>
  <c r="I857" i="30"/>
  <c r="F991" i="30"/>
  <c r="I991" i="30"/>
  <c r="I774" i="30"/>
  <c r="F774" i="30"/>
  <c r="I932" i="30"/>
  <c r="F771" i="30"/>
  <c r="I771" i="30"/>
  <c r="I985" i="30"/>
  <c r="F985" i="30"/>
  <c r="I766" i="30"/>
  <c r="F766" i="30"/>
  <c r="I986" i="30"/>
  <c r="F986" i="30"/>
  <c r="F761" i="30"/>
  <c r="I761" i="30"/>
  <c r="F1000" i="30"/>
  <c r="I1000" i="30"/>
  <c r="F845" i="30"/>
  <c r="I845" i="30"/>
  <c r="F890" i="30"/>
  <c r="I890" i="30"/>
  <c r="I742" i="30"/>
  <c r="F742" i="30"/>
  <c r="I1049" i="30"/>
  <c r="F1049" i="30"/>
  <c r="F879" i="30"/>
  <c r="I879" i="30"/>
  <c r="F1029" i="30"/>
  <c r="I1029" i="30"/>
  <c r="I820" i="30"/>
  <c r="F820" i="30"/>
  <c r="F1075" i="30"/>
  <c r="I1075" i="30"/>
  <c r="F873" i="30"/>
  <c r="I873" i="30"/>
  <c r="F1039" i="30"/>
  <c r="I1039" i="30"/>
  <c r="I1035" i="30"/>
  <c r="F1035" i="30"/>
  <c r="F533" i="30"/>
  <c r="I533" i="30"/>
  <c r="L751" i="29"/>
  <c r="N751" i="29" s="1"/>
  <c r="P751" i="29" s="1"/>
  <c r="F751" i="29"/>
  <c r="K751" i="29"/>
  <c r="M751" i="29" s="1"/>
  <c r="O751" i="29" s="1"/>
  <c r="K779" i="29"/>
  <c r="M779" i="29" s="1"/>
  <c r="O779" i="29" s="1"/>
  <c r="L779" i="29"/>
  <c r="N779" i="29" s="1"/>
  <c r="P779" i="29" s="1"/>
  <c r="F779" i="29"/>
  <c r="L771" i="29"/>
  <c r="N771" i="29" s="1"/>
  <c r="P771" i="29" s="1"/>
  <c r="K771" i="29"/>
  <c r="M771" i="29" s="1"/>
  <c r="O771" i="29" s="1"/>
  <c r="F771" i="29"/>
  <c r="F767" i="30"/>
  <c r="I767" i="30"/>
  <c r="I996" i="30"/>
  <c r="F996" i="30"/>
  <c r="F951" i="30"/>
  <c r="I951" i="30"/>
  <c r="I1102" i="30"/>
  <c r="F1102" i="30"/>
  <c r="I892" i="30"/>
  <c r="F892" i="30"/>
  <c r="F954" i="30"/>
  <c r="I954" i="30"/>
  <c r="F753" i="30"/>
  <c r="I753" i="30"/>
  <c r="F1040" i="30"/>
  <c r="I1040" i="30"/>
  <c r="I822" i="30"/>
  <c r="F822" i="30"/>
  <c r="F980" i="30"/>
  <c r="I980" i="30"/>
  <c r="F819" i="30"/>
  <c r="I819" i="30"/>
  <c r="F1033" i="30"/>
  <c r="I1033" i="30"/>
  <c r="I992" i="30"/>
  <c r="F992" i="30"/>
  <c r="I910" i="30"/>
  <c r="F910" i="30"/>
  <c r="F1069" i="30"/>
  <c r="I1069" i="30"/>
  <c r="I907" i="30"/>
  <c r="F907" i="30"/>
  <c r="F1025" i="30"/>
  <c r="I1025" i="30"/>
  <c r="I852" i="30"/>
  <c r="F852" i="30"/>
  <c r="L929" i="29"/>
  <c r="N929" i="29" s="1"/>
  <c r="P929" i="29" s="1"/>
  <c r="K929" i="29"/>
  <c r="M929" i="29" s="1"/>
  <c r="O929" i="29" s="1"/>
  <c r="F929" i="29"/>
  <c r="L903" i="29"/>
  <c r="N903" i="29" s="1"/>
  <c r="P903" i="29" s="1"/>
  <c r="F903" i="29"/>
  <c r="K903" i="29"/>
  <c r="M903" i="29" s="1"/>
  <c r="O903" i="29" s="1"/>
  <c r="L1062" i="29"/>
  <c r="N1062" i="29" s="1"/>
  <c r="P1062" i="29" s="1"/>
  <c r="K1062" i="29"/>
  <c r="M1062" i="29" s="1"/>
  <c r="O1062" i="29" s="1"/>
  <c r="F1062" i="29"/>
  <c r="L900" i="29"/>
  <c r="N900" i="29" s="1"/>
  <c r="P900" i="29" s="1"/>
  <c r="F900" i="29"/>
  <c r="K900" i="29"/>
  <c r="M900" i="29" s="1"/>
  <c r="O900" i="29" s="1"/>
  <c r="L739" i="29"/>
  <c r="N739" i="29" s="1"/>
  <c r="F739" i="29"/>
  <c r="K739" i="29"/>
  <c r="M739" i="29" s="1"/>
  <c r="L1054" i="29"/>
  <c r="N1054" i="29" s="1"/>
  <c r="P1054" i="29" s="1"/>
  <c r="K1054" i="29"/>
  <c r="M1054" i="29" s="1"/>
  <c r="O1054" i="29" s="1"/>
  <c r="F1054" i="29"/>
  <c r="L1010" i="29"/>
  <c r="N1010" i="29" s="1"/>
  <c r="P1010" i="29" s="1"/>
  <c r="K1010" i="29"/>
  <c r="M1010" i="29" s="1"/>
  <c r="O1010" i="29" s="1"/>
  <c r="F1010" i="29"/>
  <c r="L785" i="29"/>
  <c r="N785" i="29" s="1"/>
  <c r="P785" i="29" s="1"/>
  <c r="K785" i="29"/>
  <c r="M785" i="29" s="1"/>
  <c r="O785" i="29" s="1"/>
  <c r="F785" i="29"/>
  <c r="L808" i="29"/>
  <c r="N808" i="29" s="1"/>
  <c r="P808" i="29" s="1"/>
  <c r="F808" i="29"/>
  <c r="K808" i="29"/>
  <c r="M808" i="29" s="1"/>
  <c r="O808" i="29" s="1"/>
  <c r="L958" i="29"/>
  <c r="N958" i="29" s="1"/>
  <c r="P958" i="29" s="1"/>
  <c r="F958" i="29"/>
  <c r="K958" i="29"/>
  <c r="M958" i="29" s="1"/>
  <c r="O958" i="29" s="1"/>
  <c r="L749" i="29"/>
  <c r="N749" i="29" s="1"/>
  <c r="P749" i="29" s="1"/>
  <c r="F749" i="29"/>
  <c r="K749" i="29"/>
  <c r="M749" i="29" s="1"/>
  <c r="O749" i="29" s="1"/>
  <c r="L1003" i="29"/>
  <c r="N1003" i="29" s="1"/>
  <c r="P1003" i="29" s="1"/>
  <c r="K1003" i="29"/>
  <c r="M1003" i="29" s="1"/>
  <c r="O1003" i="29" s="1"/>
  <c r="F1003" i="29"/>
  <c r="L802" i="29"/>
  <c r="N802" i="29" s="1"/>
  <c r="P802" i="29" s="1"/>
  <c r="K802" i="29"/>
  <c r="M802" i="29" s="1"/>
  <c r="O802" i="29" s="1"/>
  <c r="F802" i="29"/>
  <c r="L757" i="29"/>
  <c r="N757" i="29" s="1"/>
  <c r="P757" i="29" s="1"/>
  <c r="F757" i="29"/>
  <c r="K757" i="29"/>
  <c r="M757" i="29" s="1"/>
  <c r="O757" i="29" s="1"/>
  <c r="K896" i="29"/>
  <c r="M896" i="29" s="1"/>
  <c r="O896" i="29" s="1"/>
  <c r="L896" i="29"/>
  <c r="N896" i="29" s="1"/>
  <c r="P896" i="29" s="1"/>
  <c r="F896" i="29"/>
  <c r="L1047" i="29"/>
  <c r="N1047" i="29" s="1"/>
  <c r="P1047" i="29" s="1"/>
  <c r="K1047" i="29"/>
  <c r="M1047" i="29" s="1"/>
  <c r="O1047" i="29" s="1"/>
  <c r="F1047" i="29"/>
  <c r="L837" i="29"/>
  <c r="N837" i="29" s="1"/>
  <c r="P837" i="29" s="1"/>
  <c r="F837" i="29"/>
  <c r="K837" i="29"/>
  <c r="M837" i="29" s="1"/>
  <c r="O837" i="29" s="1"/>
  <c r="L1092" i="29"/>
  <c r="N1092" i="29" s="1"/>
  <c r="P1092" i="29" s="1"/>
  <c r="F1092" i="29"/>
  <c r="K1092" i="29"/>
  <c r="M1092" i="29" s="1"/>
  <c r="O1092" i="29" s="1"/>
  <c r="L890" i="29"/>
  <c r="N890" i="29" s="1"/>
  <c r="P890" i="29" s="1"/>
  <c r="K890" i="29"/>
  <c r="M890" i="29" s="1"/>
  <c r="O890" i="29" s="1"/>
  <c r="F890" i="29"/>
  <c r="L942" i="29"/>
  <c r="N942" i="29" s="1"/>
  <c r="P942" i="29" s="1"/>
  <c r="F942" i="29"/>
  <c r="K942" i="29"/>
  <c r="M942" i="29" s="1"/>
  <c r="O942" i="29" s="1"/>
  <c r="L795" i="29"/>
  <c r="N795" i="29" s="1"/>
  <c r="P795" i="29" s="1"/>
  <c r="K795" i="29"/>
  <c r="M795" i="29" s="1"/>
  <c r="O795" i="29" s="1"/>
  <c r="F795" i="29"/>
  <c r="K801" i="29"/>
  <c r="M801" i="29" s="1"/>
  <c r="O801" i="29" s="1"/>
  <c r="L801" i="29"/>
  <c r="N801" i="29" s="1"/>
  <c r="P801" i="29" s="1"/>
  <c r="F801" i="29"/>
  <c r="F984" i="29"/>
  <c r="K984" i="29"/>
  <c r="M984" i="29" s="1"/>
  <c r="O984" i="29" s="1"/>
  <c r="L984" i="29"/>
  <c r="N984" i="29" s="1"/>
  <c r="P984" i="29" s="1"/>
  <c r="L1021" i="29"/>
  <c r="N1021" i="29" s="1"/>
  <c r="P1021" i="29" s="1"/>
  <c r="K1021" i="29"/>
  <c r="M1021" i="29" s="1"/>
  <c r="O1021" i="29" s="1"/>
  <c r="F1021" i="29"/>
  <c r="L1075" i="29"/>
  <c r="N1075" i="29" s="1"/>
  <c r="P1075" i="29" s="1"/>
  <c r="F1075" i="29"/>
  <c r="K1075" i="29"/>
  <c r="M1075" i="29" s="1"/>
  <c r="O1075" i="29" s="1"/>
  <c r="L822" i="29"/>
  <c r="N822" i="29" s="1"/>
  <c r="P822" i="29" s="1"/>
  <c r="K822" i="29"/>
  <c r="M822" i="29" s="1"/>
  <c r="O822" i="29" s="1"/>
  <c r="F822" i="29"/>
  <c r="K969" i="29"/>
  <c r="M969" i="29" s="1"/>
  <c r="O969" i="29" s="1"/>
  <c r="L969" i="29"/>
  <c r="N969" i="29" s="1"/>
  <c r="P969" i="29" s="1"/>
  <c r="F969" i="29"/>
  <c r="L784" i="29"/>
  <c r="N784" i="29" s="1"/>
  <c r="P784" i="29" s="1"/>
  <c r="K784" i="29"/>
  <c r="M784" i="29" s="1"/>
  <c r="O784" i="29" s="1"/>
  <c r="F784" i="29"/>
  <c r="L934" i="29"/>
  <c r="N934" i="29" s="1"/>
  <c r="P934" i="29" s="1"/>
  <c r="F934" i="29"/>
  <c r="K934" i="29"/>
  <c r="M934" i="29" s="1"/>
  <c r="O934" i="29" s="1"/>
  <c r="K662" i="29"/>
  <c r="M662" i="29" s="1"/>
  <c r="O662" i="29" s="1"/>
  <c r="L662" i="29"/>
  <c r="N662" i="29" s="1"/>
  <c r="P662" i="29" s="1"/>
  <c r="F662" i="29"/>
  <c r="L979" i="29"/>
  <c r="N979" i="29" s="1"/>
  <c r="P979" i="29" s="1"/>
  <c r="F979" i="29"/>
  <c r="K979" i="29"/>
  <c r="M979" i="29" s="1"/>
  <c r="O979" i="29" s="1"/>
  <c r="L778" i="29"/>
  <c r="N778" i="29" s="1"/>
  <c r="P778" i="29" s="1"/>
  <c r="F778" i="29"/>
  <c r="K778" i="29"/>
  <c r="M778" i="29" s="1"/>
  <c r="O778" i="29" s="1"/>
  <c r="L847" i="29"/>
  <c r="N847" i="29" s="1"/>
  <c r="P847" i="29" s="1"/>
  <c r="F847" i="29"/>
  <c r="K847" i="29"/>
  <c r="M847" i="29" s="1"/>
  <c r="O847" i="29" s="1"/>
  <c r="L844" i="29"/>
  <c r="N844" i="29" s="1"/>
  <c r="P844" i="29" s="1"/>
  <c r="K844" i="29"/>
  <c r="M844" i="29" s="1"/>
  <c r="O844" i="29" s="1"/>
  <c r="F844" i="29"/>
  <c r="L954" i="29"/>
  <c r="N954" i="29" s="1"/>
  <c r="P954" i="29" s="1"/>
  <c r="F954" i="29"/>
  <c r="K954" i="29"/>
  <c r="M954" i="29" s="1"/>
  <c r="O954" i="29" s="1"/>
  <c r="I750" i="30"/>
  <c r="F750" i="30"/>
  <c r="F778" i="30"/>
  <c r="I778" i="30"/>
  <c r="I770" i="30"/>
  <c r="F770" i="30"/>
  <c r="L1031" i="29"/>
  <c r="N1031" i="29" s="1"/>
  <c r="P1031" i="29" s="1"/>
  <c r="F1031" i="29"/>
  <c r="K1031" i="29"/>
  <c r="M1031" i="29" s="1"/>
  <c r="O1031" i="29" s="1"/>
  <c r="L1028" i="29"/>
  <c r="N1028" i="29" s="1"/>
  <c r="P1028" i="29" s="1"/>
  <c r="F1028" i="29"/>
  <c r="K1028" i="29"/>
  <c r="M1028" i="29" s="1"/>
  <c r="O1028" i="29" s="1"/>
  <c r="K857" i="29"/>
  <c r="M857" i="29" s="1"/>
  <c r="O857" i="29" s="1"/>
  <c r="L857" i="29"/>
  <c r="N857" i="29" s="1"/>
  <c r="P857" i="29" s="1"/>
  <c r="F857" i="29"/>
  <c r="L856" i="29"/>
  <c r="N856" i="29" s="1"/>
  <c r="P856" i="29" s="1"/>
  <c r="K856" i="29"/>
  <c r="M856" i="29" s="1"/>
  <c r="O856" i="29" s="1"/>
  <c r="F856" i="29"/>
  <c r="L1006" i="29"/>
  <c r="N1006" i="29" s="1"/>
  <c r="P1006" i="29" s="1"/>
  <c r="F1006" i="29"/>
  <c r="K1006" i="29"/>
  <c r="M1006" i="29" s="1"/>
  <c r="O1006" i="29" s="1"/>
  <c r="L797" i="29"/>
  <c r="N797" i="29" s="1"/>
  <c r="P797" i="29" s="1"/>
  <c r="F797" i="29"/>
  <c r="K797" i="29"/>
  <c r="M797" i="29" s="1"/>
  <c r="O797" i="29" s="1"/>
  <c r="K859" i="29"/>
  <c r="M859" i="29" s="1"/>
  <c r="O859" i="29" s="1"/>
  <c r="L859" i="29"/>
  <c r="N859" i="29" s="1"/>
  <c r="P859" i="29" s="1"/>
  <c r="F859" i="29"/>
  <c r="L810" i="29"/>
  <c r="N810" i="29" s="1"/>
  <c r="P810" i="29" s="1"/>
  <c r="F810" i="29"/>
  <c r="K810" i="29"/>
  <c r="M810" i="29" s="1"/>
  <c r="O810" i="29" s="1"/>
  <c r="L944" i="29"/>
  <c r="N944" i="29" s="1"/>
  <c r="P944" i="29" s="1"/>
  <c r="F944" i="29"/>
  <c r="K944" i="29"/>
  <c r="M944" i="29" s="1"/>
  <c r="O944" i="29" s="1"/>
  <c r="K1095" i="29"/>
  <c r="M1095" i="29" s="1"/>
  <c r="O1095" i="29" s="1"/>
  <c r="F1095" i="29"/>
  <c r="L1095" i="29"/>
  <c r="N1095" i="29" s="1"/>
  <c r="P1095" i="29" s="1"/>
  <c r="L885" i="29"/>
  <c r="N885" i="29" s="1"/>
  <c r="P885" i="29" s="1"/>
  <c r="F885" i="29"/>
  <c r="K885" i="29"/>
  <c r="M885" i="29" s="1"/>
  <c r="O885" i="29" s="1"/>
  <c r="L646" i="29"/>
  <c r="N646" i="29" s="1"/>
  <c r="P646" i="29" s="1"/>
  <c r="K646" i="29"/>
  <c r="M646" i="29" s="1"/>
  <c r="O646" i="29" s="1"/>
  <c r="F646" i="29"/>
  <c r="L938" i="29"/>
  <c r="N938" i="29" s="1"/>
  <c r="P938" i="29" s="1"/>
  <c r="K938" i="29"/>
  <c r="M938" i="29" s="1"/>
  <c r="O938" i="29" s="1"/>
  <c r="F938" i="29"/>
  <c r="L1032" i="29"/>
  <c r="N1032" i="29" s="1"/>
  <c r="P1032" i="29" s="1"/>
  <c r="K1032" i="29"/>
  <c r="M1032" i="29" s="1"/>
  <c r="O1032" i="29" s="1"/>
  <c r="F1032" i="29"/>
  <c r="L815" i="29"/>
  <c r="N815" i="29" s="1"/>
  <c r="P815" i="29" s="1"/>
  <c r="K815" i="29"/>
  <c r="M815" i="29" s="1"/>
  <c r="O815" i="29" s="1"/>
  <c r="F815" i="29"/>
  <c r="L973" i="29"/>
  <c r="N973" i="29" s="1"/>
  <c r="P973" i="29" s="1"/>
  <c r="F973" i="29"/>
  <c r="K973" i="29"/>
  <c r="M973" i="29" s="1"/>
  <c r="O973" i="29" s="1"/>
  <c r="L812" i="29"/>
  <c r="N812" i="29" s="1"/>
  <c r="P812" i="29" s="1"/>
  <c r="F812" i="29"/>
  <c r="K812" i="29"/>
  <c r="M812" i="29" s="1"/>
  <c r="O812" i="29" s="1"/>
  <c r="L930" i="29"/>
  <c r="N930" i="29" s="1"/>
  <c r="P930" i="29" s="1"/>
  <c r="K930" i="29"/>
  <c r="M930" i="29" s="1"/>
  <c r="O930" i="29" s="1"/>
  <c r="F930" i="29"/>
  <c r="L1011" i="29"/>
  <c r="N1011" i="29" s="1"/>
  <c r="P1011" i="29" s="1"/>
  <c r="F1011" i="29"/>
  <c r="K1011" i="29"/>
  <c r="M1011" i="29" s="1"/>
  <c r="O1011" i="29" s="1"/>
  <c r="I928" i="30"/>
  <c r="F928" i="30"/>
  <c r="I902" i="30"/>
  <c r="F902" i="30"/>
  <c r="I1061" i="30"/>
  <c r="F1061" i="30"/>
  <c r="F899" i="30"/>
  <c r="I899" i="30"/>
  <c r="I738" i="30"/>
  <c r="F738" i="30"/>
  <c r="F1053" i="30"/>
  <c r="I1053" i="30"/>
  <c r="F1009" i="30"/>
  <c r="I1009" i="30"/>
  <c r="E424" i="30"/>
  <c r="E425" i="29"/>
  <c r="E710" i="30"/>
  <c r="E711" i="29"/>
  <c r="E628" i="30"/>
  <c r="E629" i="29"/>
  <c r="E602" i="30"/>
  <c r="E603" i="29"/>
  <c r="E384" i="30"/>
  <c r="E385" i="29"/>
  <c r="E685" i="30"/>
  <c r="E686" i="29"/>
  <c r="E400" i="30"/>
  <c r="E401" i="29"/>
  <c r="E421" i="30"/>
  <c r="E422" i="29"/>
  <c r="L1039" i="29"/>
  <c r="N1039" i="29" s="1"/>
  <c r="P1039" i="29" s="1"/>
  <c r="F1039" i="29"/>
  <c r="K1039" i="29"/>
  <c r="M1039" i="29" s="1"/>
  <c r="O1039" i="29" s="1"/>
  <c r="L892" i="29"/>
  <c r="N892" i="29" s="1"/>
  <c r="P892" i="29" s="1"/>
  <c r="K892" i="29"/>
  <c r="M892" i="29" s="1"/>
  <c r="O892" i="29" s="1"/>
  <c r="F892" i="29"/>
  <c r="L753" i="29"/>
  <c r="N753" i="29" s="1"/>
  <c r="P753" i="29" s="1"/>
  <c r="K753" i="29"/>
  <c r="M753" i="29" s="1"/>
  <c r="O753" i="29" s="1"/>
  <c r="F753" i="29"/>
  <c r="L972" i="29"/>
  <c r="N972" i="29" s="1"/>
  <c r="P972" i="29" s="1"/>
  <c r="F972" i="29"/>
  <c r="K972" i="29"/>
  <c r="M972" i="29" s="1"/>
  <c r="O972" i="29" s="1"/>
  <c r="L1064" i="29"/>
  <c r="N1064" i="29" s="1"/>
  <c r="P1064" i="29" s="1"/>
  <c r="F1064" i="29"/>
  <c r="K1064" i="29"/>
  <c r="M1064" i="29" s="1"/>
  <c r="O1064" i="29" s="1"/>
  <c r="L899" i="29"/>
  <c r="N899" i="29" s="1"/>
  <c r="P899" i="29" s="1"/>
  <c r="F899" i="29"/>
  <c r="K899" i="29"/>
  <c r="M899" i="29" s="1"/>
  <c r="O899" i="29" s="1"/>
  <c r="L1068" i="29"/>
  <c r="N1068" i="29" s="1"/>
  <c r="P1068" i="29" s="1"/>
  <c r="F1068" i="29"/>
  <c r="K1068" i="29"/>
  <c r="M1068" i="29" s="1"/>
  <c r="O1068" i="29" s="1"/>
  <c r="L1053" i="29"/>
  <c r="N1053" i="29" s="1"/>
  <c r="P1053" i="29" s="1"/>
  <c r="K1053" i="29"/>
  <c r="M1053" i="29" s="1"/>
  <c r="O1053" i="29" s="1"/>
  <c r="F1053" i="29"/>
  <c r="L742" i="29"/>
  <c r="N742" i="29" s="1"/>
  <c r="P742" i="29" s="1"/>
  <c r="F742" i="29"/>
  <c r="K742" i="29"/>
  <c r="M742" i="29" s="1"/>
  <c r="O742" i="29" s="1"/>
  <c r="L830" i="29"/>
  <c r="N830" i="29" s="1"/>
  <c r="P830" i="29" s="1"/>
  <c r="F830" i="29"/>
  <c r="K830" i="29"/>
  <c r="M830" i="29" s="1"/>
  <c r="O830" i="29" s="1"/>
  <c r="I1101" i="30"/>
  <c r="F1101" i="30"/>
  <c r="L966" i="29"/>
  <c r="N966" i="29" s="1"/>
  <c r="P966" i="29" s="1"/>
  <c r="F966" i="29"/>
  <c r="K966" i="29"/>
  <c r="M966" i="29" s="1"/>
  <c r="O966" i="29" s="1"/>
  <c r="L924" i="29"/>
  <c r="N924" i="29" s="1"/>
  <c r="P924" i="29" s="1"/>
  <c r="F924" i="29"/>
  <c r="K924" i="29"/>
  <c r="M924" i="29" s="1"/>
  <c r="O924" i="29" s="1"/>
  <c r="L752" i="29"/>
  <c r="N752" i="29" s="1"/>
  <c r="P752" i="29" s="1"/>
  <c r="K752" i="29"/>
  <c r="M752" i="29" s="1"/>
  <c r="O752" i="29" s="1"/>
  <c r="F752" i="29"/>
  <c r="L947" i="29"/>
  <c r="N947" i="29" s="1"/>
  <c r="P947" i="29" s="1"/>
  <c r="K947" i="29"/>
  <c r="M947" i="29" s="1"/>
  <c r="O947" i="29" s="1"/>
  <c r="F947" i="29"/>
  <c r="L1042" i="29"/>
  <c r="N1042" i="29" s="1"/>
  <c r="P1042" i="29" s="1"/>
  <c r="K1042" i="29"/>
  <c r="M1042" i="29" s="1"/>
  <c r="O1042" i="29" s="1"/>
  <c r="F1042" i="29"/>
  <c r="L939" i="29"/>
  <c r="N939" i="29" s="1"/>
  <c r="P939" i="29" s="1"/>
  <c r="F939" i="29"/>
  <c r="K939" i="29"/>
  <c r="M939" i="29" s="1"/>
  <c r="O939" i="29" s="1"/>
  <c r="L881" i="29"/>
  <c r="N881" i="29" s="1"/>
  <c r="P881" i="29" s="1"/>
  <c r="K881" i="29"/>
  <c r="M881" i="29" s="1"/>
  <c r="O881" i="29" s="1"/>
  <c r="F881" i="29"/>
  <c r="L991" i="29"/>
  <c r="N991" i="29" s="1"/>
  <c r="P991" i="29" s="1"/>
  <c r="F991" i="29"/>
  <c r="K991" i="29"/>
  <c r="M991" i="29" s="1"/>
  <c r="O991" i="29" s="1"/>
  <c r="L861" i="29"/>
  <c r="N861" i="29" s="1"/>
  <c r="P861" i="29" s="1"/>
  <c r="F861" i="29"/>
  <c r="K861" i="29"/>
  <c r="M861" i="29" s="1"/>
  <c r="O861" i="29" s="1"/>
  <c r="L849" i="29"/>
  <c r="N849" i="29" s="1"/>
  <c r="P849" i="29" s="1"/>
  <c r="K849" i="29"/>
  <c r="M849" i="29" s="1"/>
  <c r="O849" i="29" s="1"/>
  <c r="F849" i="29"/>
  <c r="E404" i="30"/>
  <c r="E405" i="29"/>
  <c r="E462" i="30"/>
  <c r="E463" i="29"/>
  <c r="E524" i="30"/>
  <c r="E525" i="29"/>
  <c r="E679" i="30"/>
  <c r="E680" i="29"/>
  <c r="E433" i="30"/>
  <c r="E434" i="29"/>
  <c r="E507" i="30"/>
  <c r="E508" i="29"/>
  <c r="E378" i="30"/>
  <c r="E379" i="29"/>
  <c r="E646" i="30"/>
  <c r="E647" i="29"/>
  <c r="E553" i="30"/>
  <c r="E554" i="29"/>
  <c r="E388" i="30"/>
  <c r="E389" i="29"/>
  <c r="E446" i="30"/>
  <c r="E447" i="29"/>
  <c r="E508" i="30"/>
  <c r="E509" i="29"/>
  <c r="E432" i="30"/>
  <c r="E433" i="29"/>
  <c r="E505" i="30"/>
  <c r="E506" i="29"/>
  <c r="E579" i="30"/>
  <c r="E580" i="29"/>
  <c r="E478" i="30"/>
  <c r="E479" i="29"/>
  <c r="E721" i="30"/>
  <c r="E722" i="29"/>
  <c r="E402" i="30"/>
  <c r="E403" i="29"/>
  <c r="E461" i="30"/>
  <c r="E462" i="29"/>
  <c r="E503" i="30"/>
  <c r="E504" i="29"/>
  <c r="E568" i="30"/>
  <c r="E569" i="29"/>
  <c r="E641" i="30"/>
  <c r="E642" i="29"/>
  <c r="E708" i="30"/>
  <c r="E709" i="29"/>
  <c r="E374" i="30"/>
  <c r="E375" i="29"/>
  <c r="E484" i="30"/>
  <c r="E485" i="29"/>
  <c r="E542" i="30"/>
  <c r="E543" i="29"/>
  <c r="E604" i="30"/>
  <c r="E605" i="29"/>
  <c r="E639" i="30"/>
  <c r="E640" i="29"/>
  <c r="E393" i="30"/>
  <c r="E394" i="29"/>
  <c r="E467" i="30"/>
  <c r="E468" i="29"/>
  <c r="E458" i="30"/>
  <c r="E459" i="29"/>
  <c r="E682" i="30"/>
  <c r="E683" i="29"/>
  <c r="E672" i="30"/>
  <c r="E673" i="29"/>
  <c r="E720" i="30"/>
  <c r="E721" i="29"/>
  <c r="E398" i="30"/>
  <c r="E399" i="29"/>
  <c r="E460" i="30"/>
  <c r="E461" i="29"/>
  <c r="E392" i="30"/>
  <c r="E393" i="29"/>
  <c r="E465" i="30"/>
  <c r="E466" i="29"/>
  <c r="E539" i="30"/>
  <c r="E540" i="29"/>
  <c r="E470" i="30"/>
  <c r="E471" i="29"/>
  <c r="E671" i="30"/>
  <c r="E672" i="29"/>
  <c r="E452" i="30"/>
  <c r="E453" i="29"/>
  <c r="E510" i="30"/>
  <c r="E511" i="29"/>
  <c r="E572" i="30"/>
  <c r="E573" i="29"/>
  <c r="E655" i="30"/>
  <c r="E656" i="29"/>
  <c r="E409" i="30"/>
  <c r="E410" i="29"/>
  <c r="E611" i="30"/>
  <c r="E612" i="29"/>
  <c r="E543" i="30"/>
  <c r="E544" i="29"/>
  <c r="E436" i="30"/>
  <c r="E437" i="29"/>
  <c r="E494" i="30"/>
  <c r="E495" i="29"/>
  <c r="E556" i="30"/>
  <c r="E557" i="29"/>
  <c r="E663" i="30"/>
  <c r="E664" i="29"/>
  <c r="E417" i="30"/>
  <c r="E418" i="29"/>
  <c r="E491" i="30"/>
  <c r="E492" i="29"/>
  <c r="E410" i="30"/>
  <c r="E411" i="29"/>
  <c r="E412" i="30"/>
  <c r="E413" i="29"/>
  <c r="E453" i="30"/>
  <c r="E454" i="29"/>
  <c r="E469" i="30"/>
  <c r="E470" i="29"/>
  <c r="I880" i="30"/>
  <c r="F880" i="30"/>
  <c r="F990" i="30"/>
  <c r="I990" i="30"/>
  <c r="I860" i="30"/>
  <c r="F860" i="30"/>
  <c r="I848" i="30"/>
  <c r="F848" i="30"/>
  <c r="K816" i="29"/>
  <c r="M816" i="29" s="1"/>
  <c r="O816" i="29" s="1"/>
  <c r="L816" i="29"/>
  <c r="N816" i="29" s="1"/>
  <c r="P816" i="29" s="1"/>
  <c r="F816" i="29"/>
  <c r="F784" i="30"/>
  <c r="I784" i="30"/>
  <c r="F807" i="30"/>
  <c r="I807" i="30"/>
  <c r="I957" i="30"/>
  <c r="F957" i="30"/>
  <c r="I748" i="30"/>
  <c r="I1002" i="30"/>
  <c r="F1002" i="30"/>
  <c r="I801" i="30"/>
  <c r="F801" i="30"/>
  <c r="F756" i="30"/>
  <c r="I756" i="30"/>
  <c r="F895" i="30"/>
  <c r="I895" i="30"/>
  <c r="F1046" i="30"/>
  <c r="I1046" i="30"/>
  <c r="I836" i="30"/>
  <c r="F1091" i="30"/>
  <c r="I1091" i="30"/>
  <c r="I889" i="30"/>
  <c r="F889" i="30"/>
  <c r="I941" i="30"/>
  <c r="F941" i="30"/>
  <c r="F794" i="30"/>
  <c r="I794" i="30"/>
  <c r="F800" i="30"/>
  <c r="I800" i="30"/>
  <c r="F983" i="30"/>
  <c r="I983" i="30"/>
  <c r="F1020" i="30"/>
  <c r="I1020" i="30"/>
  <c r="I1074" i="30"/>
  <c r="F1074" i="30"/>
  <c r="F821" i="30"/>
  <c r="I821" i="30"/>
  <c r="F968" i="30"/>
  <c r="I968" i="30"/>
  <c r="F783" i="30"/>
  <c r="I783" i="30"/>
  <c r="F933" i="30"/>
  <c r="I933" i="30"/>
  <c r="F661" i="30"/>
  <c r="I661" i="30"/>
  <c r="I978" i="30"/>
  <c r="F978" i="30"/>
  <c r="F777" i="30"/>
  <c r="I777" i="30"/>
  <c r="F846" i="30"/>
  <c r="I846" i="30"/>
  <c r="F843" i="30"/>
  <c r="I843" i="30"/>
  <c r="I953" i="30"/>
  <c r="F953" i="30"/>
  <c r="L905" i="29"/>
  <c r="N905" i="29" s="1"/>
  <c r="P905" i="29" s="1"/>
  <c r="F905" i="29"/>
  <c r="K905" i="29"/>
  <c r="M905" i="29" s="1"/>
  <c r="O905" i="29" s="1"/>
  <c r="L926" i="29"/>
  <c r="N926" i="29" s="1"/>
  <c r="P926" i="29" s="1"/>
  <c r="K926" i="29"/>
  <c r="M926" i="29" s="1"/>
  <c r="O926" i="29" s="1"/>
  <c r="F926" i="29"/>
  <c r="L962" i="29"/>
  <c r="N962" i="29" s="1"/>
  <c r="P962" i="29" s="1"/>
  <c r="F962" i="29"/>
  <c r="K962" i="29"/>
  <c r="M962" i="29" s="1"/>
  <c r="O962" i="29" s="1"/>
  <c r="L833" i="29"/>
  <c r="N833" i="29" s="1"/>
  <c r="P833" i="29" s="1"/>
  <c r="K833" i="29"/>
  <c r="M833" i="29" s="1"/>
  <c r="O833" i="29" s="1"/>
  <c r="F833" i="29"/>
  <c r="F1030" i="30"/>
  <c r="I1030" i="30"/>
  <c r="I1027" i="30"/>
  <c r="F1027" i="30"/>
  <c r="F856" i="30"/>
  <c r="I856" i="30"/>
  <c r="F855" i="30"/>
  <c r="I855" i="30"/>
  <c r="I1005" i="30"/>
  <c r="F1005" i="30"/>
  <c r="F796" i="30"/>
  <c r="I796" i="30"/>
  <c r="I858" i="30"/>
  <c r="F858" i="30"/>
  <c r="I809" i="30"/>
  <c r="F809" i="30"/>
  <c r="I943" i="30"/>
  <c r="F943" i="30"/>
  <c r="I1094" i="30"/>
  <c r="F1094" i="30"/>
  <c r="F884" i="30"/>
  <c r="I884" i="30"/>
  <c r="F645" i="30"/>
  <c r="I645" i="30"/>
  <c r="F937" i="30"/>
  <c r="I937" i="30"/>
  <c r="I1031" i="30"/>
  <c r="F1031" i="30"/>
  <c r="I814" i="30"/>
  <c r="F814" i="30"/>
  <c r="F972" i="30"/>
  <c r="I972" i="30"/>
  <c r="F811" i="30"/>
  <c r="I811" i="30"/>
  <c r="F929" i="30"/>
  <c r="I929" i="30"/>
  <c r="I1010" i="30"/>
  <c r="F1010" i="30"/>
  <c r="L1024" i="29"/>
  <c r="N1024" i="29" s="1"/>
  <c r="P1024" i="29" s="1"/>
  <c r="K1024" i="29"/>
  <c r="M1024" i="29" s="1"/>
  <c r="O1024" i="29" s="1"/>
  <c r="F1024" i="29"/>
  <c r="L807" i="29"/>
  <c r="N807" i="29" s="1"/>
  <c r="P807" i="29" s="1"/>
  <c r="F807" i="29"/>
  <c r="K807" i="29"/>
  <c r="M807" i="29" s="1"/>
  <c r="O807" i="29" s="1"/>
  <c r="L965" i="29"/>
  <c r="N965" i="29" s="1"/>
  <c r="P965" i="29" s="1"/>
  <c r="K965" i="29"/>
  <c r="M965" i="29" s="1"/>
  <c r="O965" i="29" s="1"/>
  <c r="F965" i="29"/>
  <c r="L804" i="29"/>
  <c r="N804" i="29" s="1"/>
  <c r="P804" i="29" s="1"/>
  <c r="F804" i="29"/>
  <c r="K804" i="29"/>
  <c r="M804" i="29" s="1"/>
  <c r="O804" i="29" s="1"/>
  <c r="K1018" i="29"/>
  <c r="M1018" i="29" s="1"/>
  <c r="O1018" i="29" s="1"/>
  <c r="L1018" i="29"/>
  <c r="N1018" i="29" s="1"/>
  <c r="P1018" i="29" s="1"/>
  <c r="F1018" i="29"/>
  <c r="L765" i="29"/>
  <c r="N765" i="29" s="1"/>
  <c r="P765" i="29" s="1"/>
  <c r="F765" i="29"/>
  <c r="K765" i="29"/>
  <c r="M765" i="29" s="1"/>
  <c r="O765" i="29" s="1"/>
  <c r="L818" i="29"/>
  <c r="N818" i="29" s="1"/>
  <c r="P818" i="29" s="1"/>
  <c r="K818" i="29"/>
  <c r="M818" i="29" s="1"/>
  <c r="O818" i="29" s="1"/>
  <c r="F818" i="29"/>
  <c r="E485" i="30"/>
  <c r="E486" i="29"/>
  <c r="L865" i="29"/>
  <c r="N865" i="29" s="1"/>
  <c r="P865" i="29" s="1"/>
  <c r="F865" i="29"/>
  <c r="K865" i="29"/>
  <c r="M865" i="29" s="1"/>
  <c r="O865" i="29" s="1"/>
  <c r="L895" i="29"/>
  <c r="N895" i="29" s="1"/>
  <c r="P895" i="29" s="1"/>
  <c r="K895" i="29"/>
  <c r="M895" i="29" s="1"/>
  <c r="O895" i="29" s="1"/>
  <c r="F895" i="29"/>
  <c r="L1085" i="29"/>
  <c r="N1085" i="29" s="1"/>
  <c r="P1085" i="29" s="1"/>
  <c r="F1085" i="29"/>
  <c r="K1085" i="29"/>
  <c r="M1085" i="29" s="1"/>
  <c r="O1085" i="29" s="1"/>
  <c r="L1080" i="29"/>
  <c r="N1080" i="29" s="1"/>
  <c r="P1080" i="29" s="1"/>
  <c r="F1080" i="29"/>
  <c r="K1080" i="29"/>
  <c r="M1080" i="29" s="1"/>
  <c r="O1080" i="29" s="1"/>
  <c r="I815" i="30"/>
  <c r="F815" i="30"/>
  <c r="F769" i="29"/>
  <c r="L769" i="29"/>
  <c r="N769" i="29" s="1"/>
  <c r="P769" i="29" s="1"/>
  <c r="K769" i="29"/>
  <c r="M769" i="29" s="1"/>
  <c r="O769" i="29" s="1"/>
  <c r="L1072" i="29"/>
  <c r="N1072" i="29" s="1"/>
  <c r="P1072" i="29" s="1"/>
  <c r="F1072" i="29"/>
  <c r="K1072" i="29"/>
  <c r="M1072" i="29" s="1"/>
  <c r="O1072" i="29" s="1"/>
  <c r="L862" i="29"/>
  <c r="N862" i="29" s="1"/>
  <c r="P862" i="29" s="1"/>
  <c r="K862" i="29"/>
  <c r="M862" i="29" s="1"/>
  <c r="O862" i="29" s="1"/>
  <c r="F862" i="29"/>
  <c r="L1069" i="29"/>
  <c r="N1069" i="29" s="1"/>
  <c r="P1069" i="29" s="1"/>
  <c r="K1069" i="29"/>
  <c r="M1069" i="29" s="1"/>
  <c r="O1069" i="29" s="1"/>
  <c r="F1069" i="29"/>
  <c r="L907" i="29"/>
  <c r="N907" i="29" s="1"/>
  <c r="P907" i="29" s="1"/>
  <c r="F907" i="29"/>
  <c r="K907" i="29"/>
  <c r="M907" i="29" s="1"/>
  <c r="O907" i="29" s="1"/>
  <c r="K864" i="29"/>
  <c r="M864" i="29" s="1"/>
  <c r="O864" i="29" s="1"/>
  <c r="L864" i="29"/>
  <c r="N864" i="29" s="1"/>
  <c r="P864" i="29" s="1"/>
  <c r="F864" i="29"/>
  <c r="L1098" i="29"/>
  <c r="N1098" i="29" s="1"/>
  <c r="P1098" i="29" s="1"/>
  <c r="K1098" i="29"/>
  <c r="M1098" i="29" s="1"/>
  <c r="O1098" i="29" s="1"/>
  <c r="F1098" i="29"/>
  <c r="K800" i="29"/>
  <c r="M800" i="29" s="1"/>
  <c r="O800" i="29" s="1"/>
  <c r="L800" i="29"/>
  <c r="N800" i="29" s="1"/>
  <c r="P800" i="29" s="1"/>
  <c r="F800" i="29"/>
  <c r="L950" i="29"/>
  <c r="N950" i="29" s="1"/>
  <c r="P950" i="29" s="1"/>
  <c r="K950" i="29"/>
  <c r="M950" i="29" s="1"/>
  <c r="O950" i="29" s="1"/>
  <c r="F950" i="29"/>
  <c r="L741" i="29"/>
  <c r="N741" i="29" s="1"/>
  <c r="P741" i="29" s="1"/>
  <c r="F741" i="29"/>
  <c r="K741" i="29"/>
  <c r="M741" i="29" s="1"/>
  <c r="O741" i="29" s="1"/>
  <c r="L995" i="29"/>
  <c r="N995" i="29" s="1"/>
  <c r="P995" i="29" s="1"/>
  <c r="K995" i="29"/>
  <c r="M995" i="29" s="1"/>
  <c r="O995" i="29" s="1"/>
  <c r="F995" i="29"/>
  <c r="L794" i="29"/>
  <c r="N794" i="29" s="1"/>
  <c r="P794" i="29" s="1"/>
  <c r="F794" i="29"/>
  <c r="K794" i="29"/>
  <c r="M794" i="29" s="1"/>
  <c r="O794" i="29" s="1"/>
  <c r="L750" i="29"/>
  <c r="N750" i="29" s="1"/>
  <c r="P750" i="29" s="1"/>
  <c r="K750" i="29"/>
  <c r="M750" i="29" s="1"/>
  <c r="O750" i="29" s="1"/>
  <c r="F750" i="29"/>
  <c r="L978" i="29"/>
  <c r="N978" i="29" s="1"/>
  <c r="P978" i="29" s="1"/>
  <c r="F978" i="29"/>
  <c r="K978" i="29"/>
  <c r="M978" i="29" s="1"/>
  <c r="O978" i="29" s="1"/>
  <c r="L819" i="29"/>
  <c r="N819" i="29" s="1"/>
  <c r="P819" i="29" s="1"/>
  <c r="F819" i="29"/>
  <c r="K819" i="29"/>
  <c r="M819" i="29" s="1"/>
  <c r="O819" i="29" s="1"/>
  <c r="L888" i="29"/>
  <c r="N888" i="29" s="1"/>
  <c r="P888" i="29" s="1"/>
  <c r="K888" i="29"/>
  <c r="M888" i="29" s="1"/>
  <c r="O888" i="29" s="1"/>
  <c r="F888" i="29"/>
  <c r="L829" i="29"/>
  <c r="N829" i="29" s="1"/>
  <c r="P829" i="29" s="1"/>
  <c r="K829" i="29"/>
  <c r="M829" i="29" s="1"/>
  <c r="O829" i="29" s="1"/>
  <c r="F829" i="29"/>
  <c r="L882" i="29"/>
  <c r="N882" i="29" s="1"/>
  <c r="P882" i="29" s="1"/>
  <c r="F882" i="29"/>
  <c r="K882" i="29"/>
  <c r="M882" i="29" s="1"/>
  <c r="O882" i="29" s="1"/>
  <c r="L805" i="29"/>
  <c r="N805" i="29" s="1"/>
  <c r="P805" i="29" s="1"/>
  <c r="F805" i="29"/>
  <c r="K805" i="29"/>
  <c r="M805" i="29" s="1"/>
  <c r="O805" i="29" s="1"/>
  <c r="K953" i="29"/>
  <c r="M953" i="29" s="1"/>
  <c r="O953" i="29" s="1"/>
  <c r="F953" i="29"/>
  <c r="L953" i="29"/>
  <c r="N953" i="29" s="1"/>
  <c r="P953" i="29" s="1"/>
  <c r="L1048" i="29"/>
  <c r="N1048" i="29" s="1"/>
  <c r="P1048" i="29" s="1"/>
  <c r="K1048" i="29"/>
  <c r="M1048" i="29" s="1"/>
  <c r="O1048" i="29" s="1"/>
  <c r="F1048" i="29"/>
  <c r="L838" i="29"/>
  <c r="N838" i="29" s="1"/>
  <c r="P838" i="29" s="1"/>
  <c r="F838" i="29"/>
  <c r="K838" i="29"/>
  <c r="M838" i="29" s="1"/>
  <c r="O838" i="29" s="1"/>
  <c r="L1045" i="29"/>
  <c r="N1045" i="29" s="1"/>
  <c r="P1045" i="29" s="1"/>
  <c r="K1045" i="29"/>
  <c r="M1045" i="29" s="1"/>
  <c r="O1045" i="29" s="1"/>
  <c r="F1045" i="29"/>
  <c r="L883" i="29"/>
  <c r="N883" i="29" s="1"/>
  <c r="P883" i="29" s="1"/>
  <c r="F883" i="29"/>
  <c r="K883" i="29"/>
  <c r="M883" i="29" s="1"/>
  <c r="O883" i="29" s="1"/>
  <c r="L985" i="29"/>
  <c r="N985" i="29" s="1"/>
  <c r="P985" i="29" s="1"/>
  <c r="K985" i="29"/>
  <c r="M985" i="29" s="1"/>
  <c r="O985" i="29" s="1"/>
  <c r="F985" i="29"/>
  <c r="L1022" i="29"/>
  <c r="N1022" i="29" s="1"/>
  <c r="P1022" i="29" s="1"/>
  <c r="F1022" i="29"/>
  <c r="K1022" i="29"/>
  <c r="M1022" i="29" s="1"/>
  <c r="O1022" i="29" s="1"/>
  <c r="L875" i="29"/>
  <c r="N875" i="29" s="1"/>
  <c r="P875" i="29" s="1"/>
  <c r="K875" i="29"/>
  <c r="M875" i="29" s="1"/>
  <c r="O875" i="29" s="1"/>
  <c r="F875" i="29"/>
  <c r="L912" i="29"/>
  <c r="N912" i="29" s="1"/>
  <c r="P912" i="29" s="1"/>
  <c r="F912" i="29"/>
  <c r="K912" i="29"/>
  <c r="M912" i="29" s="1"/>
  <c r="O912" i="29" s="1"/>
  <c r="F904" i="30"/>
  <c r="I904" i="30"/>
  <c r="I925" i="30"/>
  <c r="F925" i="30"/>
  <c r="I961" i="30"/>
  <c r="F961" i="30"/>
  <c r="F832" i="30"/>
  <c r="I832" i="30"/>
  <c r="K935" i="29"/>
  <c r="M935" i="29" s="1"/>
  <c r="O935" i="29" s="1"/>
  <c r="L935" i="29"/>
  <c r="N935" i="29" s="1"/>
  <c r="P935" i="29" s="1"/>
  <c r="F935" i="29"/>
  <c r="L867" i="29"/>
  <c r="N867" i="29" s="1"/>
  <c r="P867" i="29" s="1"/>
  <c r="K867" i="29"/>
  <c r="M867" i="29" s="1"/>
  <c r="O867" i="29" s="1"/>
  <c r="F867" i="29"/>
  <c r="F777" i="29"/>
  <c r="L777" i="29"/>
  <c r="N777" i="29" s="1"/>
  <c r="P777" i="29" s="1"/>
  <c r="K777" i="29"/>
  <c r="M777" i="29" s="1"/>
  <c r="O777" i="29" s="1"/>
  <c r="L760" i="29"/>
  <c r="N760" i="29" s="1"/>
  <c r="P760" i="29" s="1"/>
  <c r="F760" i="29"/>
  <c r="K760" i="29"/>
  <c r="M760" i="29" s="1"/>
  <c r="O760" i="29" s="1"/>
  <c r="K910" i="29"/>
  <c r="M910" i="29" s="1"/>
  <c r="O910" i="29" s="1"/>
  <c r="L910" i="29"/>
  <c r="N910" i="29" s="1"/>
  <c r="P910" i="29" s="1"/>
  <c r="F910" i="29"/>
  <c r="L1020" i="29"/>
  <c r="N1020" i="29" s="1"/>
  <c r="P1020" i="29" s="1"/>
  <c r="F1020" i="29"/>
  <c r="K1020" i="29"/>
  <c r="M1020" i="29" s="1"/>
  <c r="O1020" i="29" s="1"/>
  <c r="L763" i="29"/>
  <c r="N763" i="29" s="1"/>
  <c r="P763" i="29" s="1"/>
  <c r="F763" i="29"/>
  <c r="K763" i="29"/>
  <c r="M763" i="29" s="1"/>
  <c r="O763" i="29" s="1"/>
  <c r="K793" i="29"/>
  <c r="M793" i="29" s="1"/>
  <c r="O793" i="29" s="1"/>
  <c r="L793" i="29"/>
  <c r="N793" i="29" s="1"/>
  <c r="P793" i="29" s="1"/>
  <c r="F793" i="29"/>
  <c r="L848" i="29"/>
  <c r="N848" i="29" s="1"/>
  <c r="P848" i="29" s="1"/>
  <c r="K848" i="29"/>
  <c r="M848" i="29" s="1"/>
  <c r="O848" i="29" s="1"/>
  <c r="F848" i="29"/>
  <c r="L998" i="29"/>
  <c r="N998" i="29" s="1"/>
  <c r="P998" i="29" s="1"/>
  <c r="F998" i="29"/>
  <c r="K998" i="29"/>
  <c r="M998" i="29" s="1"/>
  <c r="O998" i="29" s="1"/>
  <c r="L789" i="29"/>
  <c r="N789" i="29" s="1"/>
  <c r="P789" i="29" s="1"/>
  <c r="F789" i="29"/>
  <c r="K789" i="29"/>
  <c r="M789" i="29" s="1"/>
  <c r="O789" i="29" s="1"/>
  <c r="L1044" i="29"/>
  <c r="N1044" i="29" s="1"/>
  <c r="P1044" i="29" s="1"/>
  <c r="F1044" i="29"/>
  <c r="K1044" i="29"/>
  <c r="M1044" i="29" s="1"/>
  <c r="O1044" i="29" s="1"/>
  <c r="L842" i="29"/>
  <c r="N842" i="29" s="1"/>
  <c r="P842" i="29" s="1"/>
  <c r="F842" i="29"/>
  <c r="K842" i="29"/>
  <c r="M842" i="29" s="1"/>
  <c r="O842" i="29" s="1"/>
  <c r="L936" i="29"/>
  <c r="N936" i="29" s="1"/>
  <c r="P936" i="29" s="1"/>
  <c r="F936" i="29"/>
  <c r="K936" i="29"/>
  <c r="M936" i="29" s="1"/>
  <c r="O936" i="29" s="1"/>
  <c r="L1087" i="29"/>
  <c r="N1087" i="29" s="1"/>
  <c r="P1087" i="29" s="1"/>
  <c r="K1087" i="29"/>
  <c r="M1087" i="29" s="1"/>
  <c r="O1087" i="29" s="1"/>
  <c r="F1087" i="29"/>
  <c r="L877" i="29"/>
  <c r="N877" i="29" s="1"/>
  <c r="P877" i="29" s="1"/>
  <c r="F877" i="29"/>
  <c r="K877" i="29"/>
  <c r="M877" i="29" s="1"/>
  <c r="O877" i="29" s="1"/>
  <c r="L1035" i="29"/>
  <c r="N1035" i="29" s="1"/>
  <c r="P1035" i="29" s="1"/>
  <c r="K1035" i="29"/>
  <c r="M1035" i="29" s="1"/>
  <c r="O1035" i="29" s="1"/>
  <c r="F1035" i="29"/>
  <c r="L834" i="29"/>
  <c r="N834" i="29" s="1"/>
  <c r="P834" i="29" s="1"/>
  <c r="K834" i="29"/>
  <c r="M834" i="29" s="1"/>
  <c r="O834" i="29" s="1"/>
  <c r="F834" i="29"/>
  <c r="I1023" i="30"/>
  <c r="F1023" i="30"/>
  <c r="I806" i="30"/>
  <c r="F806" i="30"/>
  <c r="F964" i="30"/>
  <c r="I964" i="30"/>
  <c r="F803" i="30"/>
  <c r="I803" i="30"/>
  <c r="F1017" i="30"/>
  <c r="I1017" i="30"/>
  <c r="F764" i="30"/>
  <c r="I764" i="30"/>
  <c r="F817" i="30"/>
  <c r="I817" i="30"/>
  <c r="I864" i="30"/>
  <c r="F864" i="30"/>
  <c r="I894" i="30"/>
  <c r="F894" i="30"/>
  <c r="I1084" i="30"/>
  <c r="F1084" i="30"/>
  <c r="I1079" i="30"/>
  <c r="F1079" i="30"/>
  <c r="L870" i="29"/>
  <c r="N870" i="29" s="1"/>
  <c r="P870" i="29" s="1"/>
  <c r="F870" i="29"/>
  <c r="K870" i="29"/>
  <c r="M870" i="29" s="1"/>
  <c r="O870" i="29" s="1"/>
  <c r="I768" i="30"/>
  <c r="F768" i="30"/>
  <c r="F1071" i="30"/>
  <c r="I1071" i="30"/>
  <c r="F861" i="30"/>
  <c r="I861" i="30"/>
  <c r="I1068" i="30"/>
  <c r="F1068" i="30"/>
  <c r="F906" i="30"/>
  <c r="I906" i="30"/>
  <c r="F863" i="30"/>
  <c r="I863" i="30"/>
  <c r="I1097" i="30"/>
  <c r="I799" i="30"/>
  <c r="F799" i="30"/>
  <c r="I949" i="30"/>
  <c r="F949" i="30"/>
  <c r="F740" i="30"/>
  <c r="I740" i="30"/>
  <c r="I994" i="30"/>
  <c r="F994" i="30"/>
  <c r="I793" i="30"/>
  <c r="F793" i="30"/>
  <c r="I749" i="30"/>
  <c r="F749" i="30"/>
  <c r="I977" i="30"/>
  <c r="F977" i="30"/>
  <c r="F818" i="30"/>
  <c r="I818" i="30"/>
  <c r="I887" i="30"/>
  <c r="F887" i="30"/>
  <c r="I828" i="30"/>
  <c r="F828" i="30"/>
  <c r="I881" i="30"/>
  <c r="F881" i="30"/>
  <c r="F804" i="30"/>
  <c r="I804" i="30"/>
  <c r="F952" i="30"/>
  <c r="I952" i="30"/>
  <c r="I1047" i="30"/>
  <c r="F1047" i="30"/>
  <c r="I837" i="30"/>
  <c r="F837" i="30"/>
  <c r="I1044" i="30"/>
  <c r="F1044" i="30"/>
  <c r="I882" i="30"/>
  <c r="F882" i="30"/>
  <c r="I984" i="30"/>
  <c r="F984" i="30"/>
  <c r="I1021" i="30"/>
  <c r="F1021" i="30"/>
  <c r="F874" i="30"/>
  <c r="I874" i="30"/>
  <c r="I911" i="30"/>
  <c r="F911" i="30"/>
  <c r="L873" i="29"/>
  <c r="N873" i="29" s="1"/>
  <c r="P873" i="29" s="1"/>
  <c r="K873" i="29"/>
  <c r="M873" i="29" s="1"/>
  <c r="O873" i="29" s="1"/>
  <c r="F873" i="29"/>
  <c r="L1102" i="29"/>
  <c r="N1102" i="29" s="1"/>
  <c r="P1102" i="29" s="1"/>
  <c r="F1102" i="29"/>
  <c r="K1102" i="29"/>
  <c r="M1102" i="29" s="1"/>
  <c r="O1102" i="29" s="1"/>
  <c r="L770" i="29"/>
  <c r="N770" i="29" s="1"/>
  <c r="P770" i="29" s="1"/>
  <c r="K770" i="29"/>
  <c r="M770" i="29" s="1"/>
  <c r="O770" i="29" s="1"/>
  <c r="F770" i="29"/>
  <c r="L788" i="29"/>
  <c r="N788" i="29" s="1"/>
  <c r="P788" i="29" s="1"/>
  <c r="K788" i="29"/>
  <c r="M788" i="29" s="1"/>
  <c r="O788" i="29" s="1"/>
  <c r="F788" i="29"/>
  <c r="I934" i="30"/>
  <c r="F934" i="30"/>
  <c r="F866" i="30"/>
  <c r="I866" i="30"/>
  <c r="F776" i="30"/>
  <c r="I776" i="30"/>
  <c r="F759" i="30"/>
  <c r="I759" i="30"/>
  <c r="I909" i="30"/>
  <c r="F909" i="30"/>
  <c r="F1019" i="30"/>
  <c r="I1019" i="30"/>
  <c r="F762" i="30"/>
  <c r="I762" i="30"/>
  <c r="F792" i="30"/>
  <c r="I792" i="30"/>
  <c r="I847" i="30"/>
  <c r="F847" i="30"/>
  <c r="I997" i="30"/>
  <c r="F997" i="30"/>
  <c r="I788" i="30"/>
  <c r="F788" i="30"/>
  <c r="I1043" i="30"/>
  <c r="F1043" i="30"/>
  <c r="F841" i="30"/>
  <c r="I841" i="30"/>
  <c r="I935" i="30"/>
  <c r="F935" i="30"/>
  <c r="I1086" i="30"/>
  <c r="F1086" i="30"/>
  <c r="I876" i="30"/>
  <c r="F876" i="30"/>
  <c r="I1034" i="30"/>
  <c r="F1034" i="30"/>
  <c r="F833" i="30"/>
  <c r="I833" i="30"/>
  <c r="L928" i="29"/>
  <c r="N928" i="29" s="1"/>
  <c r="P928" i="29" s="1"/>
  <c r="F928" i="29"/>
  <c r="K928" i="29"/>
  <c r="M928" i="29" s="1"/>
  <c r="O928" i="29" s="1"/>
  <c r="L1079" i="29"/>
  <c r="N1079" i="29" s="1"/>
  <c r="P1079" i="29" s="1"/>
  <c r="K1079" i="29"/>
  <c r="M1079" i="29" s="1"/>
  <c r="O1079" i="29" s="1"/>
  <c r="F1079" i="29"/>
  <c r="F869" i="29"/>
  <c r="L869" i="29"/>
  <c r="N869" i="29" s="1"/>
  <c r="P869" i="29" s="1"/>
  <c r="K869" i="29"/>
  <c r="M869" i="29" s="1"/>
  <c r="O869" i="29" s="1"/>
  <c r="L518" i="29"/>
  <c r="N518" i="29" s="1"/>
  <c r="P518" i="29" s="1"/>
  <c r="F518" i="29"/>
  <c r="K518" i="29"/>
  <c r="M518" i="29" s="1"/>
  <c r="O518" i="29" s="1"/>
  <c r="L922" i="29"/>
  <c r="N922" i="29" s="1"/>
  <c r="P922" i="29" s="1"/>
  <c r="F922" i="29"/>
  <c r="K922" i="29"/>
  <c r="M922" i="29" s="1"/>
  <c r="O922" i="29" s="1"/>
  <c r="L988" i="29"/>
  <c r="N988" i="29" s="1"/>
  <c r="P988" i="29" s="1"/>
  <c r="F988" i="29"/>
  <c r="K988" i="29"/>
  <c r="M988" i="29" s="1"/>
  <c r="O988" i="29" s="1"/>
  <c r="L1008" i="29"/>
  <c r="N1008" i="29" s="1"/>
  <c r="P1008" i="29" s="1"/>
  <c r="K1008" i="29"/>
  <c r="M1008" i="29" s="1"/>
  <c r="O1008" i="29" s="1"/>
  <c r="F1008" i="29"/>
  <c r="E497" i="30"/>
  <c r="E498" i="29"/>
  <c r="E674" i="30"/>
  <c r="E675" i="29"/>
  <c r="E415" i="30"/>
  <c r="E416" i="29"/>
  <c r="E395" i="30"/>
  <c r="E396" i="29"/>
  <c r="E457" i="30"/>
  <c r="E458" i="29"/>
  <c r="E425" i="30"/>
  <c r="E426" i="29"/>
  <c r="D2209" i="29"/>
  <c r="F927" i="30"/>
  <c r="I927" i="30"/>
  <c r="I1078" i="30"/>
  <c r="F1078" i="30"/>
  <c r="I868" i="30"/>
  <c r="F868" i="30"/>
  <c r="I517" i="30"/>
  <c r="F517" i="30"/>
  <c r="I921" i="30"/>
  <c r="F921" i="30"/>
  <c r="I987" i="30"/>
  <c r="F987" i="30"/>
  <c r="F1007" i="30"/>
  <c r="I1007" i="30"/>
  <c r="I838" i="30"/>
  <c r="F838" i="30"/>
  <c r="F965" i="30"/>
  <c r="I965" i="30"/>
  <c r="F760" i="30"/>
  <c r="I760" i="30"/>
  <c r="F1022" i="30"/>
  <c r="I1022" i="30"/>
  <c r="I813" i="30"/>
  <c r="F813" i="30"/>
  <c r="I923" i="30"/>
  <c r="F923" i="30"/>
  <c r="F1042" i="30"/>
  <c r="I1042" i="30"/>
  <c r="I1089" i="30"/>
  <c r="F1089" i="30"/>
  <c r="I751" i="30"/>
  <c r="F751" i="30"/>
  <c r="F901" i="30"/>
  <c r="I901" i="30"/>
  <c r="I405" i="30"/>
  <c r="F405" i="30"/>
  <c r="I946" i="30"/>
  <c r="F946" i="30"/>
  <c r="F745" i="30"/>
  <c r="I745" i="30"/>
  <c r="I1041" i="30"/>
  <c r="F1041" i="30"/>
  <c r="I839" i="30"/>
  <c r="F839" i="30"/>
  <c r="I989" i="30"/>
  <c r="F989" i="30"/>
  <c r="I780" i="30"/>
  <c r="F780" i="30"/>
  <c r="I938" i="30"/>
  <c r="F938" i="30"/>
  <c r="F816" i="30"/>
  <c r="I816" i="30"/>
  <c r="L977" i="29"/>
  <c r="N977" i="29" s="1"/>
  <c r="P977" i="29" s="1"/>
  <c r="K977" i="29"/>
  <c r="M977" i="29" s="1"/>
  <c r="O977" i="29" s="1"/>
  <c r="F977" i="29"/>
  <c r="L832" i="29"/>
  <c r="N832" i="29" s="1"/>
  <c r="P832" i="29" s="1"/>
  <c r="K832" i="29"/>
  <c r="M832" i="29" s="1"/>
  <c r="O832" i="29" s="1"/>
  <c r="F832" i="29"/>
  <c r="L982" i="29"/>
  <c r="N982" i="29" s="1"/>
  <c r="P982" i="29" s="1"/>
  <c r="F982" i="29"/>
  <c r="K982" i="29"/>
  <c r="M982" i="29" s="1"/>
  <c r="O982" i="29" s="1"/>
  <c r="L773" i="29"/>
  <c r="N773" i="29" s="1"/>
  <c r="P773" i="29" s="1"/>
  <c r="K773" i="29"/>
  <c r="M773" i="29" s="1"/>
  <c r="O773" i="29" s="1"/>
  <c r="F773" i="29"/>
  <c r="L1027" i="29"/>
  <c r="N1027" i="29" s="1"/>
  <c r="P1027" i="29" s="1"/>
  <c r="K1027" i="29"/>
  <c r="M1027" i="29" s="1"/>
  <c r="O1027" i="29" s="1"/>
  <c r="F1027" i="29"/>
  <c r="K826" i="29"/>
  <c r="M826" i="29" s="1"/>
  <c r="O826" i="29" s="1"/>
  <c r="L826" i="29"/>
  <c r="N826" i="29" s="1"/>
  <c r="P826" i="29" s="1"/>
  <c r="F826" i="29"/>
  <c r="L796" i="29"/>
  <c r="N796" i="29" s="1"/>
  <c r="P796" i="29" s="1"/>
  <c r="K796" i="29"/>
  <c r="M796" i="29" s="1"/>
  <c r="O796" i="29" s="1"/>
  <c r="F796" i="29"/>
  <c r="L791" i="29"/>
  <c r="N791" i="29" s="1"/>
  <c r="P791" i="29" s="1"/>
  <c r="F791" i="29"/>
  <c r="K791" i="29"/>
  <c r="M791" i="29" s="1"/>
  <c r="O791" i="29" s="1"/>
  <c r="E549" i="30"/>
  <c r="E550" i="29"/>
  <c r="E688" i="30"/>
  <c r="E689" i="29"/>
  <c r="E662" i="30"/>
  <c r="E663" i="29"/>
  <c r="E496" i="30"/>
  <c r="E497" i="29"/>
  <c r="E686" i="30"/>
  <c r="E687" i="29"/>
  <c r="E598" i="30"/>
  <c r="E599" i="29"/>
  <c r="E715" i="30"/>
  <c r="E716" i="29"/>
  <c r="E391" i="30"/>
  <c r="E392" i="29"/>
  <c r="E382" i="30"/>
  <c r="E383" i="29"/>
  <c r="E734" i="30"/>
  <c r="E735" i="29"/>
  <c r="E481" i="30"/>
  <c r="E482" i="29"/>
  <c r="L1071" i="29"/>
  <c r="N1071" i="29" s="1"/>
  <c r="P1071" i="29" s="1"/>
  <c r="K1071" i="29"/>
  <c r="M1071" i="29" s="1"/>
  <c r="O1071" i="29" s="1"/>
  <c r="F1071" i="29"/>
  <c r="L975" i="29"/>
  <c r="N975" i="29" s="1"/>
  <c r="P975" i="29" s="1"/>
  <c r="K975" i="29"/>
  <c r="M975" i="29" s="1"/>
  <c r="O975" i="29" s="1"/>
  <c r="F975" i="29"/>
  <c r="L811" i="29"/>
  <c r="N811" i="29" s="1"/>
  <c r="P811" i="29" s="1"/>
  <c r="K811" i="29"/>
  <c r="M811" i="29" s="1"/>
  <c r="O811" i="29" s="1"/>
  <c r="F811" i="29"/>
  <c r="L854" i="29"/>
  <c r="N854" i="29" s="1"/>
  <c r="P854" i="29" s="1"/>
  <c r="F854" i="29"/>
  <c r="K854" i="29"/>
  <c r="M854" i="29" s="1"/>
  <c r="O854" i="29" s="1"/>
  <c r="L1081" i="29"/>
  <c r="N1081" i="29" s="1"/>
  <c r="P1081" i="29" s="1"/>
  <c r="F1081" i="29"/>
  <c r="K1081" i="29"/>
  <c r="M1081" i="29" s="1"/>
  <c r="O1081" i="29" s="1"/>
  <c r="L1056" i="29"/>
  <c r="N1056" i="29" s="1"/>
  <c r="P1056" i="29" s="1"/>
  <c r="F1056" i="29"/>
  <c r="K1056" i="29"/>
  <c r="M1056" i="29" s="1"/>
  <c r="O1056" i="29" s="1"/>
  <c r="L1060" i="29"/>
  <c r="N1060" i="29" s="1"/>
  <c r="P1060" i="29" s="1"/>
  <c r="K1060" i="29"/>
  <c r="M1060" i="29" s="1"/>
  <c r="O1060" i="29" s="1"/>
  <c r="F1060" i="29"/>
  <c r="L948" i="29"/>
  <c r="N948" i="29" s="1"/>
  <c r="P948" i="29" s="1"/>
  <c r="F948" i="29"/>
  <c r="K948" i="29"/>
  <c r="M948" i="29" s="1"/>
  <c r="O948" i="29" s="1"/>
  <c r="L889" i="29"/>
  <c r="N889" i="29" s="1"/>
  <c r="P889" i="29" s="1"/>
  <c r="F889" i="29"/>
  <c r="K889" i="29"/>
  <c r="M889" i="29" s="1"/>
  <c r="O889" i="29" s="1"/>
  <c r="L390" i="29"/>
  <c r="N390" i="29" s="1"/>
  <c r="P390" i="29" s="1"/>
  <c r="F390" i="29"/>
  <c r="K390" i="29"/>
  <c r="M390" i="29" s="1"/>
  <c r="O390" i="29" s="1"/>
  <c r="L839" i="29"/>
  <c r="N839" i="29" s="1"/>
  <c r="P839" i="29" s="1"/>
  <c r="K839" i="29"/>
  <c r="M839" i="29" s="1"/>
  <c r="O839" i="29" s="1"/>
  <c r="F839" i="29"/>
  <c r="L1023" i="29"/>
  <c r="N1023" i="29" s="1"/>
  <c r="P1023" i="29" s="1"/>
  <c r="K1023" i="29"/>
  <c r="M1023" i="29" s="1"/>
  <c r="O1023" i="29" s="1"/>
  <c r="F1023" i="29"/>
  <c r="L1043" i="29"/>
  <c r="N1043" i="29" s="1"/>
  <c r="P1043" i="29" s="1"/>
  <c r="F1043" i="29"/>
  <c r="K1043" i="29"/>
  <c r="M1043" i="29" s="1"/>
  <c r="O1043" i="29" s="1"/>
  <c r="L406" i="29"/>
  <c r="N406" i="29" s="1"/>
  <c r="P406" i="29" s="1"/>
  <c r="F406" i="29"/>
  <c r="K406" i="29"/>
  <c r="M406" i="29" s="1"/>
  <c r="O406" i="29" s="1"/>
  <c r="L746" i="29"/>
  <c r="N746" i="29" s="1"/>
  <c r="P746" i="29" s="1"/>
  <c r="K746" i="29"/>
  <c r="M746" i="29" s="1"/>
  <c r="O746" i="29" s="1"/>
  <c r="F746" i="29"/>
  <c r="L817" i="29"/>
  <c r="N817" i="29" s="1"/>
  <c r="P817" i="29" s="1"/>
  <c r="K817" i="29"/>
  <c r="M817" i="29" s="1"/>
  <c r="O817" i="29" s="1"/>
  <c r="F817" i="29"/>
  <c r="E621" i="30"/>
  <c r="E622" i="29"/>
  <c r="E488" i="30"/>
  <c r="E489" i="29"/>
  <c r="E561" i="30"/>
  <c r="E562" i="29"/>
  <c r="E534" i="30"/>
  <c r="E535" i="29"/>
  <c r="E422" i="30"/>
  <c r="E423" i="29"/>
  <c r="E605" i="30"/>
  <c r="E606" i="29"/>
  <c r="E495" i="30"/>
  <c r="E496" i="29"/>
  <c r="E633" i="30"/>
  <c r="E634" i="29"/>
  <c r="E480" i="30"/>
  <c r="E481" i="29"/>
  <c r="E558" i="30"/>
  <c r="E559" i="29"/>
  <c r="E631" i="30"/>
  <c r="E632" i="29"/>
  <c r="E459" i="30"/>
  <c r="E460" i="29"/>
  <c r="E547" i="30"/>
  <c r="E548" i="29"/>
  <c r="E642" i="30"/>
  <c r="E643" i="29"/>
  <c r="E383" i="30"/>
  <c r="E384" i="29"/>
  <c r="E521" i="30"/>
  <c r="E522" i="29"/>
  <c r="E595" i="30"/>
  <c r="E596" i="29"/>
  <c r="E676" i="30"/>
  <c r="E677" i="29"/>
  <c r="E498" i="30"/>
  <c r="E499" i="29"/>
  <c r="E455" i="30"/>
  <c r="E456" i="29"/>
  <c r="E593" i="30"/>
  <c r="E594" i="29"/>
  <c r="E667" i="30"/>
  <c r="E668" i="29"/>
  <c r="E499" i="30"/>
  <c r="E500" i="29"/>
  <c r="E610" i="30"/>
  <c r="E611" i="29"/>
  <c r="E399" i="30"/>
  <c r="E400" i="29"/>
  <c r="E464" i="30"/>
  <c r="E465" i="29"/>
  <c r="E454" i="30"/>
  <c r="E455" i="29"/>
  <c r="E681" i="30"/>
  <c r="E682" i="29"/>
  <c r="E653" i="30"/>
  <c r="E654" i="29"/>
  <c r="E407" i="30"/>
  <c r="E408" i="29"/>
  <c r="E545" i="30"/>
  <c r="E546" i="29"/>
  <c r="E619" i="30"/>
  <c r="E620" i="29"/>
  <c r="E489" i="30"/>
  <c r="E490" i="29"/>
  <c r="E581" i="30"/>
  <c r="E582" i="29"/>
  <c r="E629" i="30"/>
  <c r="E630" i="29"/>
  <c r="F1038" i="30"/>
  <c r="I1038" i="30"/>
  <c r="I1070" i="30"/>
  <c r="F1070" i="30"/>
  <c r="I1062" i="30"/>
  <c r="F1062" i="30"/>
  <c r="I752" i="30"/>
  <c r="F752" i="30"/>
  <c r="I765" i="30"/>
  <c r="F765" i="30"/>
  <c r="I810" i="30"/>
  <c r="F810" i="30"/>
  <c r="I1063" i="30"/>
  <c r="F1063" i="30"/>
  <c r="F1060" i="30"/>
  <c r="I1060" i="30"/>
  <c r="F924" i="30"/>
  <c r="I924" i="30"/>
  <c r="H748" i="30"/>
  <c r="F1052" i="30"/>
  <c r="I1052" i="30"/>
  <c r="I1059" i="30"/>
  <c r="F1059" i="30"/>
  <c r="I950" i="30"/>
  <c r="F950" i="30"/>
  <c r="F741" i="30"/>
  <c r="I741" i="30"/>
  <c r="I947" i="30"/>
  <c r="F947" i="30"/>
  <c r="F888" i="30"/>
  <c r="I888" i="30"/>
  <c r="I829" i="30"/>
  <c r="F829" i="30"/>
  <c r="F1058" i="30"/>
  <c r="I1058" i="30"/>
  <c r="I389" i="30"/>
  <c r="F389" i="30"/>
  <c r="L968" i="29"/>
  <c r="N968" i="29" s="1"/>
  <c r="P968" i="29" s="1"/>
  <c r="K968" i="29"/>
  <c r="M968" i="29" s="1"/>
  <c r="O968" i="29" s="1"/>
  <c r="F968" i="29"/>
  <c r="K909" i="29"/>
  <c r="M909" i="29" s="1"/>
  <c r="O909" i="29" s="1"/>
  <c r="L909" i="29"/>
  <c r="N909" i="29" s="1"/>
  <c r="P909" i="29" s="1"/>
  <c r="F909" i="29"/>
  <c r="E565" i="30"/>
  <c r="E566" i="29"/>
  <c r="L699" i="29"/>
  <c r="N699" i="29" s="1"/>
  <c r="P699" i="29" s="1"/>
  <c r="K699" i="29"/>
  <c r="M699" i="29" s="1"/>
  <c r="O699" i="29" s="1"/>
  <c r="F699" i="29"/>
  <c r="L920" i="29"/>
  <c r="N920" i="29" s="1"/>
  <c r="P920" i="29" s="1"/>
  <c r="K920" i="29"/>
  <c r="M920" i="29" s="1"/>
  <c r="O920" i="29" s="1"/>
  <c r="F920" i="29"/>
  <c r="L974" i="29"/>
  <c r="N974" i="29" s="1"/>
  <c r="P974" i="29" s="1"/>
  <c r="F974" i="29"/>
  <c r="K974" i="29"/>
  <c r="M974" i="29" s="1"/>
  <c r="O974" i="29" s="1"/>
  <c r="K923" i="29"/>
  <c r="M923" i="29" s="1"/>
  <c r="O923" i="29" s="1"/>
  <c r="F923" i="29"/>
  <c r="L923" i="29"/>
  <c r="N923" i="29" s="1"/>
  <c r="P923" i="29" s="1"/>
  <c r="L1046" i="29"/>
  <c r="N1046" i="29" s="1"/>
  <c r="P1046" i="29" s="1"/>
  <c r="F1046" i="29"/>
  <c r="K1046" i="29"/>
  <c r="M1046" i="29" s="1"/>
  <c r="O1046" i="29" s="1"/>
  <c r="I979" i="30"/>
  <c r="F979" i="30"/>
  <c r="L1097" i="29"/>
  <c r="N1097" i="29" s="1"/>
  <c r="P1097" i="29" s="1"/>
  <c r="K1097" i="29"/>
  <c r="M1097" i="29" s="1"/>
  <c r="O1097" i="29" s="1"/>
  <c r="F1097" i="29"/>
  <c r="L879" i="29"/>
  <c r="N879" i="29" s="1"/>
  <c r="P879" i="29" s="1"/>
  <c r="K879" i="29"/>
  <c r="M879" i="29" s="1"/>
  <c r="O879" i="29" s="1"/>
  <c r="F879" i="29"/>
  <c r="F1037" i="29"/>
  <c r="L1037" i="29"/>
  <c r="N1037" i="29" s="1"/>
  <c r="P1037" i="29" s="1"/>
  <c r="K1037" i="29"/>
  <c r="M1037" i="29" s="1"/>
  <c r="O1037" i="29" s="1"/>
  <c r="L876" i="29"/>
  <c r="N876" i="29" s="1"/>
  <c r="P876" i="29" s="1"/>
  <c r="K876" i="29"/>
  <c r="M876" i="29" s="1"/>
  <c r="O876" i="29" s="1"/>
  <c r="F876" i="29"/>
  <c r="L1091" i="29"/>
  <c r="N1091" i="29" s="1"/>
  <c r="P1091" i="29" s="1"/>
  <c r="K1091" i="29"/>
  <c r="M1091" i="29" s="1"/>
  <c r="O1091" i="29" s="1"/>
  <c r="F1091" i="29"/>
  <c r="L932" i="29"/>
  <c r="N932" i="29" s="1"/>
  <c r="P932" i="29" s="1"/>
  <c r="F932" i="29"/>
  <c r="K932" i="29"/>
  <c r="M932" i="29" s="1"/>
  <c r="O932" i="29" s="1"/>
  <c r="L1066" i="29"/>
  <c r="N1066" i="29" s="1"/>
  <c r="P1066" i="29" s="1"/>
  <c r="F1066" i="29"/>
  <c r="K1066" i="29"/>
  <c r="M1066" i="29" s="1"/>
  <c r="O1066" i="29" s="1"/>
  <c r="L967" i="29"/>
  <c r="N967" i="29" s="1"/>
  <c r="P967" i="29" s="1"/>
  <c r="K967" i="29"/>
  <c r="M967" i="29" s="1"/>
  <c r="O967" i="29" s="1"/>
  <c r="F967" i="29"/>
  <c r="L758" i="29"/>
  <c r="N758" i="29" s="1"/>
  <c r="P758" i="29" s="1"/>
  <c r="K758" i="29"/>
  <c r="M758" i="29" s="1"/>
  <c r="O758" i="29" s="1"/>
  <c r="F758" i="29"/>
  <c r="L964" i="29"/>
  <c r="N964" i="29" s="1"/>
  <c r="P964" i="29" s="1"/>
  <c r="F964" i="29"/>
  <c r="K964" i="29"/>
  <c r="M964" i="29" s="1"/>
  <c r="O964" i="29" s="1"/>
  <c r="L803" i="29"/>
  <c r="N803" i="29" s="1"/>
  <c r="P803" i="29" s="1"/>
  <c r="F803" i="29"/>
  <c r="K803" i="29"/>
  <c r="M803" i="29" s="1"/>
  <c r="O803" i="29" s="1"/>
  <c r="L792" i="29"/>
  <c r="N792" i="29" s="1"/>
  <c r="P792" i="29" s="1"/>
  <c r="K792" i="29"/>
  <c r="M792" i="29" s="1"/>
  <c r="O792" i="29" s="1"/>
  <c r="F792" i="29"/>
  <c r="L956" i="29"/>
  <c r="N956" i="29" s="1"/>
  <c r="P956" i="29" s="1"/>
  <c r="F956" i="29"/>
  <c r="K956" i="29"/>
  <c r="M956" i="29" s="1"/>
  <c r="O956" i="29" s="1"/>
  <c r="L825" i="29"/>
  <c r="N825" i="29" s="1"/>
  <c r="P825" i="29" s="1"/>
  <c r="K825" i="29"/>
  <c r="M825" i="29" s="1"/>
  <c r="O825" i="29" s="1"/>
  <c r="F825" i="29"/>
  <c r="L1033" i="29"/>
  <c r="N1033" i="29" s="1"/>
  <c r="P1033" i="29" s="1"/>
  <c r="F1033" i="29"/>
  <c r="K1033" i="29"/>
  <c r="M1033" i="29" s="1"/>
  <c r="O1033" i="29" s="1"/>
  <c r="L863" i="29"/>
  <c r="N863" i="29" s="1"/>
  <c r="P863" i="29" s="1"/>
  <c r="F863" i="29"/>
  <c r="K863" i="29"/>
  <c r="M863" i="29" s="1"/>
  <c r="O863" i="29" s="1"/>
  <c r="L860" i="29"/>
  <c r="N860" i="29" s="1"/>
  <c r="P860" i="29" s="1"/>
  <c r="F860" i="29"/>
  <c r="K860" i="29"/>
  <c r="M860" i="29" s="1"/>
  <c r="O860" i="29" s="1"/>
  <c r="L971" i="29"/>
  <c r="N971" i="29" s="1"/>
  <c r="P971" i="29" s="1"/>
  <c r="K971" i="29"/>
  <c r="M971" i="29" s="1"/>
  <c r="O971" i="29" s="1"/>
  <c r="F971" i="29"/>
  <c r="K1051" i="29"/>
  <c r="M1051" i="29" s="1"/>
  <c r="O1051" i="29" s="1"/>
  <c r="L1051" i="29"/>
  <c r="N1051" i="29" s="1"/>
  <c r="P1051" i="29" s="1"/>
  <c r="F1051" i="29"/>
  <c r="L1073" i="29"/>
  <c r="N1073" i="29" s="1"/>
  <c r="P1073" i="29" s="1"/>
  <c r="F1073" i="29"/>
  <c r="K1073" i="29"/>
  <c r="M1073" i="29" s="1"/>
  <c r="O1073" i="29" s="1"/>
  <c r="L855" i="29"/>
  <c r="N855" i="29" s="1"/>
  <c r="P855" i="29" s="1"/>
  <c r="F855" i="29"/>
  <c r="K855" i="29"/>
  <c r="M855" i="29" s="1"/>
  <c r="O855" i="29" s="1"/>
  <c r="L1013" i="29"/>
  <c r="N1013" i="29" s="1"/>
  <c r="P1013" i="29" s="1"/>
  <c r="F1013" i="29"/>
  <c r="K1013" i="29"/>
  <c r="M1013" i="29" s="1"/>
  <c r="O1013" i="29" s="1"/>
  <c r="K852" i="29"/>
  <c r="M852" i="29" s="1"/>
  <c r="O852" i="29" s="1"/>
  <c r="L852" i="29"/>
  <c r="N852" i="29" s="1"/>
  <c r="P852" i="29" s="1"/>
  <c r="F852" i="29"/>
  <c r="L1067" i="29"/>
  <c r="N1067" i="29" s="1"/>
  <c r="P1067" i="29" s="1"/>
  <c r="K1067" i="29"/>
  <c r="M1067" i="29" s="1"/>
  <c r="O1067" i="29" s="1"/>
  <c r="F1067" i="29"/>
  <c r="L1065" i="29"/>
  <c r="N1065" i="29" s="1"/>
  <c r="P1065" i="29" s="1"/>
  <c r="F1065" i="29"/>
  <c r="K1065" i="29"/>
  <c r="M1065" i="29" s="1"/>
  <c r="O1065" i="29" s="1"/>
  <c r="L1005" i="29"/>
  <c r="N1005" i="29" s="1"/>
  <c r="P1005" i="29" s="1"/>
  <c r="K1005" i="29"/>
  <c r="M1005" i="29" s="1"/>
  <c r="O1005" i="29" s="1"/>
  <c r="F1005" i="29"/>
  <c r="L866" i="29"/>
  <c r="N866" i="29" s="1"/>
  <c r="P866" i="29" s="1"/>
  <c r="K866" i="29"/>
  <c r="M866" i="29" s="1"/>
  <c r="O866" i="29" s="1"/>
  <c r="F866" i="29"/>
  <c r="F967" i="30"/>
  <c r="I967" i="30"/>
  <c r="I908" i="30"/>
  <c r="F908" i="30"/>
  <c r="I1056" i="30"/>
  <c r="F1056" i="30"/>
  <c r="L841" i="29"/>
  <c r="N841" i="29" s="1"/>
  <c r="P841" i="29" s="1"/>
  <c r="K841" i="29"/>
  <c r="M841" i="29" s="1"/>
  <c r="O841" i="29" s="1"/>
  <c r="F841" i="29"/>
  <c r="L1014" i="29"/>
  <c r="N1014" i="29" s="1"/>
  <c r="P1014" i="29" s="1"/>
  <c r="F1014" i="29"/>
  <c r="K1014" i="29"/>
  <c r="M1014" i="29" s="1"/>
  <c r="O1014" i="29" s="1"/>
  <c r="L1077" i="29"/>
  <c r="N1077" i="29" s="1"/>
  <c r="P1077" i="29" s="1"/>
  <c r="K1077" i="29"/>
  <c r="M1077" i="29" s="1"/>
  <c r="O1077" i="29" s="1"/>
  <c r="F1077" i="29"/>
  <c r="L745" i="29"/>
  <c r="N745" i="29" s="1"/>
  <c r="P745" i="29" s="1"/>
  <c r="K745" i="29"/>
  <c r="M745" i="29" s="1"/>
  <c r="O745" i="29" s="1"/>
  <c r="F745" i="29"/>
  <c r="L927" i="29"/>
  <c r="N927" i="29" s="1"/>
  <c r="P927" i="29" s="1"/>
  <c r="F927" i="29"/>
  <c r="K927" i="29"/>
  <c r="M927" i="29" s="1"/>
  <c r="O927" i="29" s="1"/>
  <c r="L1086" i="29"/>
  <c r="N1086" i="29" s="1"/>
  <c r="P1086" i="29" s="1"/>
  <c r="F1086" i="29"/>
  <c r="K1086" i="29"/>
  <c r="M1086" i="29" s="1"/>
  <c r="O1086" i="29" s="1"/>
  <c r="L828" i="29"/>
  <c r="N828" i="29" s="1"/>
  <c r="P828" i="29" s="1"/>
  <c r="F828" i="29"/>
  <c r="K828" i="29"/>
  <c r="M828" i="29" s="1"/>
  <c r="O828" i="29" s="1"/>
  <c r="K946" i="29"/>
  <c r="M946" i="29" s="1"/>
  <c r="O946" i="29" s="1"/>
  <c r="F946" i="29"/>
  <c r="L946" i="29"/>
  <c r="N946" i="29" s="1"/>
  <c r="P946" i="29" s="1"/>
  <c r="L1074" i="29"/>
  <c r="N1074" i="29" s="1"/>
  <c r="P1074" i="29" s="1"/>
  <c r="F1074" i="29"/>
  <c r="K1074" i="29"/>
  <c r="M1074" i="29" s="1"/>
  <c r="O1074" i="29" s="1"/>
  <c r="L1015" i="29"/>
  <c r="N1015" i="29" s="1"/>
  <c r="P1015" i="29" s="1"/>
  <c r="K1015" i="29"/>
  <c r="M1015" i="29" s="1"/>
  <c r="O1015" i="29" s="1"/>
  <c r="F1015" i="29"/>
  <c r="L806" i="29"/>
  <c r="N806" i="29" s="1"/>
  <c r="P806" i="29" s="1"/>
  <c r="K806" i="29"/>
  <c r="M806" i="29" s="1"/>
  <c r="O806" i="29" s="1"/>
  <c r="F806" i="29"/>
  <c r="L1012" i="29"/>
  <c r="N1012" i="29" s="1"/>
  <c r="P1012" i="29" s="1"/>
  <c r="K1012" i="29"/>
  <c r="M1012" i="29" s="1"/>
  <c r="O1012" i="29" s="1"/>
  <c r="F1012" i="29"/>
  <c r="K851" i="29"/>
  <c r="M851" i="29" s="1"/>
  <c r="O851" i="29" s="1"/>
  <c r="F851" i="29"/>
  <c r="L851" i="29"/>
  <c r="N851" i="29" s="1"/>
  <c r="P851" i="29" s="1"/>
  <c r="K1025" i="29"/>
  <c r="M1025" i="29" s="1"/>
  <c r="O1025" i="29" s="1"/>
  <c r="L1025" i="29"/>
  <c r="N1025" i="29" s="1"/>
  <c r="P1025" i="29" s="1"/>
  <c r="F1025" i="29"/>
  <c r="L744" i="29"/>
  <c r="N744" i="29" s="1"/>
  <c r="P744" i="29" s="1"/>
  <c r="K744" i="29"/>
  <c r="M744" i="29" s="1"/>
  <c r="O744" i="29" s="1"/>
  <c r="F744" i="29"/>
  <c r="L894" i="29"/>
  <c r="N894" i="29" s="1"/>
  <c r="P894" i="29" s="1"/>
  <c r="F894" i="29"/>
  <c r="K894" i="29"/>
  <c r="M894" i="29" s="1"/>
  <c r="O894" i="29" s="1"/>
  <c r="L1101" i="29"/>
  <c r="N1101" i="29" s="1"/>
  <c r="P1101" i="29" s="1"/>
  <c r="F1101" i="29"/>
  <c r="K1101" i="29"/>
  <c r="M1101" i="29" s="1"/>
  <c r="O1101" i="29" s="1"/>
  <c r="K843" i="29"/>
  <c r="M843" i="29" s="1"/>
  <c r="O843" i="29" s="1"/>
  <c r="L843" i="29"/>
  <c r="N843" i="29" s="1"/>
  <c r="P843" i="29" s="1"/>
  <c r="F843" i="29"/>
  <c r="K887" i="29"/>
  <c r="M887" i="29" s="1"/>
  <c r="O887" i="29" s="1"/>
  <c r="L887" i="29"/>
  <c r="N887" i="29" s="1"/>
  <c r="P887" i="29" s="1"/>
  <c r="F887" i="29"/>
  <c r="F976" i="30"/>
  <c r="I976" i="30"/>
  <c r="I831" i="30"/>
  <c r="F831" i="30"/>
  <c r="I981" i="30"/>
  <c r="F981" i="30"/>
  <c r="I772" i="30"/>
  <c r="F772" i="30"/>
  <c r="I1026" i="30"/>
  <c r="F1026" i="30"/>
  <c r="I825" i="30"/>
  <c r="F825" i="30"/>
  <c r="F795" i="30"/>
  <c r="I795" i="30"/>
  <c r="I790" i="30"/>
  <c r="F790" i="30"/>
  <c r="E732" i="30"/>
  <c r="E733" i="29"/>
  <c r="E717" i="30"/>
  <c r="E718" i="29"/>
  <c r="E476" i="30"/>
  <c r="E477" i="29"/>
  <c r="E626" i="30"/>
  <c r="E627" i="29"/>
  <c r="E675" i="30"/>
  <c r="E676" i="29"/>
  <c r="E608" i="30"/>
  <c r="E609" i="29"/>
  <c r="E416" i="30"/>
  <c r="E417" i="29"/>
  <c r="L1016" i="29"/>
  <c r="N1016" i="29" s="1"/>
  <c r="P1016" i="29" s="1"/>
  <c r="K1016" i="29"/>
  <c r="M1016" i="29" s="1"/>
  <c r="O1016" i="29" s="1"/>
  <c r="F1016" i="29"/>
  <c r="L766" i="29"/>
  <c r="N766" i="29" s="1"/>
  <c r="P766" i="29" s="1"/>
  <c r="K766" i="29"/>
  <c r="M766" i="29" s="1"/>
  <c r="O766" i="29" s="1"/>
  <c r="F766" i="29"/>
  <c r="L1061" i="29"/>
  <c r="N1061" i="29" s="1"/>
  <c r="P1061" i="29" s="1"/>
  <c r="K1061" i="29"/>
  <c r="M1061" i="29" s="1"/>
  <c r="O1061" i="29" s="1"/>
  <c r="F1061" i="29"/>
  <c r="L937" i="29"/>
  <c r="N937" i="29" s="1"/>
  <c r="P937" i="29" s="1"/>
  <c r="K937" i="29"/>
  <c r="M937" i="29" s="1"/>
  <c r="O937" i="29" s="1"/>
  <c r="F937" i="29"/>
  <c r="F769" i="30"/>
  <c r="I769" i="30"/>
  <c r="L781" i="29"/>
  <c r="N781" i="29" s="1"/>
  <c r="P781" i="29" s="1"/>
  <c r="F781" i="29"/>
  <c r="K781" i="29"/>
  <c r="M781" i="29" s="1"/>
  <c r="O781" i="29" s="1"/>
  <c r="E562" i="30"/>
  <c r="E563" i="29"/>
  <c r="E423" i="30"/>
  <c r="E424" i="29"/>
  <c r="E635" i="30"/>
  <c r="E636" i="29"/>
  <c r="E450" i="30"/>
  <c r="E451" i="29"/>
  <c r="E546" i="30"/>
  <c r="E547" i="29"/>
  <c r="E560" i="30"/>
  <c r="E561" i="29"/>
  <c r="E618" i="30"/>
  <c r="E619" i="29"/>
  <c r="E500" i="30"/>
  <c r="E501" i="29"/>
  <c r="E620" i="30"/>
  <c r="E621" i="29"/>
  <c r="E385" i="30"/>
  <c r="E386" i="29"/>
  <c r="E474" i="30"/>
  <c r="E475" i="29"/>
  <c r="E694" i="30"/>
  <c r="E695" i="29"/>
  <c r="E448" i="30"/>
  <c r="E449" i="29"/>
  <c r="E614" i="30"/>
  <c r="E615" i="29"/>
  <c r="E522" i="30"/>
  <c r="E523" i="29"/>
  <c r="E557" i="30"/>
  <c r="E558" i="29"/>
  <c r="E520" i="30"/>
  <c r="E521" i="29"/>
  <c r="E699" i="30"/>
  <c r="E700" i="29"/>
  <c r="E669" i="30"/>
  <c r="E670" i="29"/>
  <c r="E537" i="30"/>
  <c r="E538" i="29"/>
  <c r="E594" i="30"/>
  <c r="E595" i="29"/>
  <c r="E472" i="30"/>
  <c r="E473" i="29"/>
  <c r="E566" i="30"/>
  <c r="E567" i="29"/>
  <c r="E690" i="30"/>
  <c r="E691" i="29"/>
  <c r="I1015" i="30"/>
  <c r="F1015" i="30"/>
  <c r="I891" i="30"/>
  <c r="F891" i="30"/>
  <c r="L980" i="29"/>
  <c r="N980" i="29" s="1"/>
  <c r="P980" i="29" s="1"/>
  <c r="F980" i="29"/>
  <c r="K980" i="29"/>
  <c r="M980" i="29" s="1"/>
  <c r="O980" i="29" s="1"/>
  <c r="I974" i="30"/>
  <c r="F974" i="30"/>
  <c r="I971" i="30"/>
  <c r="F971" i="30"/>
  <c r="I1093" i="30"/>
  <c r="F1093" i="30"/>
  <c r="I1081" i="30"/>
  <c r="F1081" i="30"/>
  <c r="I853" i="30"/>
  <c r="F853" i="30"/>
  <c r="F898" i="30"/>
  <c r="I898" i="30"/>
  <c r="F1080" i="30"/>
  <c r="I1080" i="30"/>
  <c r="I1067" i="30"/>
  <c r="F1067" i="30"/>
  <c r="I1055" i="30"/>
  <c r="F1055" i="30"/>
  <c r="F785" i="30"/>
  <c r="I785" i="30"/>
  <c r="F936" i="30"/>
  <c r="I936" i="30"/>
  <c r="F786" i="30"/>
  <c r="I786" i="30"/>
  <c r="L1057" i="29"/>
  <c r="N1057" i="29" s="1"/>
  <c r="P1057" i="29" s="1"/>
  <c r="F1057" i="29"/>
  <c r="K1057" i="29"/>
  <c r="M1057" i="29" s="1"/>
  <c r="O1057" i="29" s="1"/>
  <c r="E737" i="30"/>
  <c r="E738" i="29"/>
  <c r="E434" i="30"/>
  <c r="E435" i="29"/>
  <c r="E493" i="30"/>
  <c r="E494" i="29"/>
  <c r="E487" i="30"/>
  <c r="E488" i="29"/>
  <c r="E552" i="30"/>
  <c r="E553" i="29"/>
  <c r="E625" i="30"/>
  <c r="E626" i="29"/>
  <c r="E724" i="30"/>
  <c r="E725" i="29"/>
  <c r="E406" i="30"/>
  <c r="E407" i="29"/>
  <c r="E509" i="30"/>
  <c r="E510" i="29"/>
  <c r="E729" i="30"/>
  <c r="E730" i="29"/>
  <c r="E418" i="30"/>
  <c r="E419" i="29"/>
  <c r="E477" i="30"/>
  <c r="E478" i="29"/>
  <c r="E559" i="30"/>
  <c r="E560" i="29"/>
  <c r="E624" i="30"/>
  <c r="E625" i="29"/>
  <c r="E387" i="30"/>
  <c r="E388" i="29"/>
  <c r="E731" i="30"/>
  <c r="E732" i="29"/>
  <c r="E617" i="30"/>
  <c r="E618" i="29"/>
  <c r="E736" i="30"/>
  <c r="E737" i="29"/>
  <c r="E430" i="30"/>
  <c r="E431" i="29"/>
  <c r="E492" i="30"/>
  <c r="E493" i="29"/>
  <c r="E376" i="30"/>
  <c r="E377" i="29"/>
  <c r="E449" i="30"/>
  <c r="E450" i="29"/>
  <c r="E523" i="30"/>
  <c r="E524" i="29"/>
  <c r="E723" i="30"/>
  <c r="E724" i="29"/>
  <c r="E426" i="30"/>
  <c r="E427" i="29"/>
  <c r="E514" i="30"/>
  <c r="E515" i="29"/>
  <c r="E573" i="30"/>
  <c r="E574" i="29"/>
  <c r="E447" i="30"/>
  <c r="E448" i="29"/>
  <c r="E512" i="30"/>
  <c r="E513" i="29"/>
  <c r="E585" i="30"/>
  <c r="E586" i="29"/>
  <c r="E659" i="30"/>
  <c r="E660" i="29"/>
  <c r="E486" i="30"/>
  <c r="E487" i="29"/>
  <c r="E711" i="30"/>
  <c r="E712" i="29"/>
  <c r="E705" i="30"/>
  <c r="E706" i="29"/>
  <c r="E735" i="30"/>
  <c r="E736" i="29"/>
  <c r="E429" i="30"/>
  <c r="E430" i="29"/>
  <c r="E519" i="30"/>
  <c r="E520" i="29"/>
  <c r="E584" i="30"/>
  <c r="E585" i="29"/>
  <c r="E657" i="30"/>
  <c r="E658" i="29"/>
  <c r="E692" i="30"/>
  <c r="E693" i="29"/>
  <c r="E696" i="30"/>
  <c r="E697" i="29"/>
  <c r="E394" i="30"/>
  <c r="E395" i="29"/>
  <c r="E482" i="30"/>
  <c r="E483" i="29"/>
  <c r="E541" i="30"/>
  <c r="E542" i="29"/>
  <c r="E463" i="30"/>
  <c r="E464" i="29"/>
  <c r="E528" i="30"/>
  <c r="E529" i="29"/>
  <c r="E601" i="30"/>
  <c r="E602" i="29"/>
  <c r="E420" i="30"/>
  <c r="E421" i="29"/>
  <c r="E650" i="30"/>
  <c r="E651" i="29"/>
  <c r="E466" i="30"/>
  <c r="E467" i="29"/>
  <c r="E525" i="30"/>
  <c r="E526" i="29"/>
  <c r="E471" i="30"/>
  <c r="E472" i="29"/>
  <c r="E536" i="30"/>
  <c r="E537" i="29"/>
  <c r="E609" i="30"/>
  <c r="E610" i="29"/>
  <c r="E683" i="30"/>
  <c r="E684" i="29"/>
  <c r="E438" i="30"/>
  <c r="E439" i="29"/>
  <c r="E563" i="30"/>
  <c r="E564" i="29"/>
  <c r="E714" i="30"/>
  <c r="E715" i="29"/>
  <c r="E597" i="30"/>
  <c r="E598" i="29"/>
  <c r="I698" i="30"/>
  <c r="F698" i="30"/>
  <c r="F919" i="30"/>
  <c r="I919" i="30"/>
  <c r="I973" i="30"/>
  <c r="F973" i="30"/>
  <c r="F922" i="30"/>
  <c r="I922" i="30"/>
  <c r="F1045" i="30"/>
  <c r="I1045" i="30"/>
  <c r="L906" i="29"/>
  <c r="N906" i="29" s="1"/>
  <c r="P906" i="29" s="1"/>
  <c r="F906" i="29"/>
  <c r="K906" i="29"/>
  <c r="M906" i="29" s="1"/>
  <c r="O906" i="29" s="1"/>
  <c r="F1096" i="30"/>
  <c r="I1096" i="30"/>
  <c r="I878" i="30"/>
  <c r="F878" i="30"/>
  <c r="F1036" i="30"/>
  <c r="I1036" i="30"/>
  <c r="I875" i="30"/>
  <c r="F875" i="30"/>
  <c r="I1090" i="30"/>
  <c r="F1090" i="30"/>
  <c r="F931" i="30"/>
  <c r="I931" i="30"/>
  <c r="I1065" i="30"/>
  <c r="F1065" i="30"/>
  <c r="F966" i="30"/>
  <c r="I966" i="30"/>
  <c r="I757" i="30"/>
  <c r="F757" i="30"/>
  <c r="I963" i="30"/>
  <c r="F963" i="30"/>
  <c r="I802" i="30"/>
  <c r="F802" i="30"/>
  <c r="F791" i="30"/>
  <c r="I791" i="30"/>
  <c r="I955" i="30"/>
  <c r="F955" i="30"/>
  <c r="I824" i="30"/>
  <c r="F824" i="30"/>
  <c r="F1032" i="30"/>
  <c r="I1032" i="30"/>
  <c r="I862" i="30"/>
  <c r="F862" i="30"/>
  <c r="F859" i="30"/>
  <c r="I859" i="30"/>
  <c r="F970" i="30"/>
  <c r="I970" i="30"/>
  <c r="I1050" i="30"/>
  <c r="F1050" i="30"/>
  <c r="I1072" i="30"/>
  <c r="F1072" i="30"/>
  <c r="I854" i="30"/>
  <c r="F854" i="30"/>
  <c r="I1012" i="30"/>
  <c r="F1012" i="30"/>
  <c r="I851" i="30"/>
  <c r="F851" i="30"/>
  <c r="F1066" i="30"/>
  <c r="I1066" i="30"/>
  <c r="I1064" i="30"/>
  <c r="F1064" i="30"/>
  <c r="I1004" i="30"/>
  <c r="F1004" i="30"/>
  <c r="F865" i="30"/>
  <c r="I865" i="30"/>
  <c r="F1097" i="30"/>
  <c r="L776" i="29"/>
  <c r="N776" i="29" s="1"/>
  <c r="P776" i="29" s="1"/>
  <c r="K776" i="29"/>
  <c r="M776" i="29" s="1"/>
  <c r="O776" i="29" s="1"/>
  <c r="F776" i="29"/>
  <c r="L940" i="29"/>
  <c r="N940" i="29" s="1"/>
  <c r="P940" i="29" s="1"/>
  <c r="F940" i="29"/>
  <c r="K940" i="29"/>
  <c r="M940" i="29" s="1"/>
  <c r="O940" i="29" s="1"/>
  <c r="L901" i="29"/>
  <c r="N901" i="29" s="1"/>
  <c r="P901" i="29" s="1"/>
  <c r="F901" i="29"/>
  <c r="K901" i="29"/>
  <c r="M901" i="29" s="1"/>
  <c r="O901" i="29" s="1"/>
  <c r="I840" i="30"/>
  <c r="F840" i="30"/>
  <c r="F1013" i="30"/>
  <c r="I1013" i="30"/>
  <c r="I1076" i="30"/>
  <c r="F1076" i="30"/>
  <c r="I744" i="30"/>
  <c r="F744" i="30"/>
  <c r="F926" i="30"/>
  <c r="I926" i="30"/>
  <c r="I1085" i="30"/>
  <c r="F1085" i="30"/>
  <c r="F827" i="30"/>
  <c r="I827" i="30"/>
  <c r="I945" i="30"/>
  <c r="F945" i="30"/>
  <c r="I1073" i="30"/>
  <c r="F1073" i="30"/>
  <c r="I1014" i="30"/>
  <c r="F1014" i="30"/>
  <c r="I805" i="30"/>
  <c r="F805" i="30"/>
  <c r="I1011" i="30"/>
  <c r="F1011" i="30"/>
  <c r="I850" i="30"/>
  <c r="F850" i="30"/>
  <c r="F1024" i="30"/>
  <c r="I1024" i="30"/>
  <c r="I743" i="30"/>
  <c r="F743" i="30"/>
  <c r="F893" i="30"/>
  <c r="I893" i="30"/>
  <c r="I1100" i="30"/>
  <c r="F1100" i="30"/>
  <c r="I842" i="30"/>
  <c r="F842" i="30"/>
  <c r="F886" i="30"/>
  <c r="I886" i="30"/>
  <c r="K961" i="29"/>
  <c r="M961" i="29" s="1"/>
  <c r="O961" i="29" s="1"/>
  <c r="L961" i="29"/>
  <c r="N961" i="29" s="1"/>
  <c r="P961" i="29" s="1"/>
  <c r="F961" i="29"/>
  <c r="L1096" i="29"/>
  <c r="N1096" i="29" s="1"/>
  <c r="P1096" i="29" s="1"/>
  <c r="F1096" i="29"/>
  <c r="K1096" i="29"/>
  <c r="M1096" i="29" s="1"/>
  <c r="O1096" i="29" s="1"/>
  <c r="L886" i="29"/>
  <c r="N886" i="29" s="1"/>
  <c r="P886" i="29" s="1"/>
  <c r="K886" i="29"/>
  <c r="M886" i="29" s="1"/>
  <c r="O886" i="29" s="1"/>
  <c r="F886" i="29"/>
  <c r="L1093" i="29"/>
  <c r="N1093" i="29" s="1"/>
  <c r="P1093" i="29" s="1"/>
  <c r="K1093" i="29"/>
  <c r="M1093" i="29" s="1"/>
  <c r="O1093" i="29" s="1"/>
  <c r="F1093" i="29"/>
  <c r="L931" i="29"/>
  <c r="N931" i="29" s="1"/>
  <c r="P931" i="29" s="1"/>
  <c r="F931" i="29"/>
  <c r="K931" i="29"/>
  <c r="M931" i="29" s="1"/>
  <c r="O931" i="29" s="1"/>
  <c r="L799" i="29"/>
  <c r="N799" i="29" s="1"/>
  <c r="P799" i="29" s="1"/>
  <c r="F799" i="29"/>
  <c r="K799" i="29"/>
  <c r="M799" i="29" s="1"/>
  <c r="O799" i="29" s="1"/>
  <c r="L1019" i="29"/>
  <c r="N1019" i="29" s="1"/>
  <c r="P1019" i="29" s="1"/>
  <c r="K1019" i="29"/>
  <c r="M1019" i="29" s="1"/>
  <c r="O1019" i="29" s="1"/>
  <c r="F1019" i="29"/>
  <c r="F949" i="29"/>
  <c r="K949" i="29"/>
  <c r="M949" i="29" s="1"/>
  <c r="O949" i="29" s="1"/>
  <c r="L949" i="29"/>
  <c r="N949" i="29" s="1"/>
  <c r="P949" i="29" s="1"/>
  <c r="D2208" i="30"/>
  <c r="C2208" i="30" s="1"/>
  <c r="K1009" i="29"/>
  <c r="M1009" i="29" s="1"/>
  <c r="O1009" i="29" s="1"/>
  <c r="L1009" i="29"/>
  <c r="N1009" i="29" s="1"/>
  <c r="P1009" i="29" s="1"/>
  <c r="F1009" i="29"/>
  <c r="L1007" i="29"/>
  <c r="N1007" i="29" s="1"/>
  <c r="P1007" i="29" s="1"/>
  <c r="K1007" i="29"/>
  <c r="M1007" i="29" s="1"/>
  <c r="O1007" i="29" s="1"/>
  <c r="F1007" i="29"/>
  <c r="L798" i="29"/>
  <c r="N798" i="29" s="1"/>
  <c r="P798" i="29" s="1"/>
  <c r="K798" i="29"/>
  <c r="M798" i="29" s="1"/>
  <c r="O798" i="29" s="1"/>
  <c r="F798" i="29"/>
  <c r="L1004" i="29"/>
  <c r="N1004" i="29" s="1"/>
  <c r="P1004" i="29" s="1"/>
  <c r="K1004" i="29"/>
  <c r="M1004" i="29" s="1"/>
  <c r="O1004" i="29" s="1"/>
  <c r="F1004" i="29"/>
  <c r="L747" i="29"/>
  <c r="N747" i="29" s="1"/>
  <c r="P747" i="29" s="1"/>
  <c r="F747" i="29"/>
  <c r="K747" i="29"/>
  <c r="M747" i="29" s="1"/>
  <c r="O747" i="29" s="1"/>
  <c r="L774" i="29"/>
  <c r="N774" i="29" s="1"/>
  <c r="P774" i="29" s="1"/>
  <c r="F774" i="29"/>
  <c r="K774" i="29"/>
  <c r="M774" i="29" s="1"/>
  <c r="O774" i="29" s="1"/>
  <c r="I960" i="30"/>
  <c r="F960" i="30"/>
  <c r="I1095" i="30"/>
  <c r="F1095" i="30"/>
  <c r="F885" i="30"/>
  <c r="I885" i="30"/>
  <c r="F1092" i="30"/>
  <c r="I1092" i="30"/>
  <c r="I930" i="30"/>
  <c r="F930" i="30"/>
  <c r="I798" i="30"/>
  <c r="F798" i="30"/>
  <c r="I1018" i="30"/>
  <c r="F1018" i="30"/>
  <c r="F948" i="30"/>
  <c r="I948" i="30"/>
  <c r="E718" i="30"/>
  <c r="E719" i="29"/>
  <c r="E390" i="30"/>
  <c r="E391" i="29"/>
  <c r="E569" i="30"/>
  <c r="E570" i="29"/>
  <c r="E632" i="30"/>
  <c r="E633" i="29"/>
  <c r="E414" i="30"/>
  <c r="E415" i="29"/>
  <c r="E582" i="30"/>
  <c r="E583" i="29"/>
  <c r="E529" i="30"/>
  <c r="E530" i="29"/>
  <c r="E712" i="30"/>
  <c r="E713" i="29"/>
  <c r="E473" i="30"/>
  <c r="E474" i="29"/>
  <c r="E704" i="30"/>
  <c r="E705" i="29"/>
  <c r="E408" i="30"/>
  <c r="E409" i="29"/>
  <c r="E555" i="30"/>
  <c r="E556" i="29"/>
  <c r="E373" i="30"/>
  <c r="E374" i="29"/>
  <c r="F869" i="30"/>
  <c r="I869" i="30"/>
  <c r="L1094" i="29"/>
  <c r="N1094" i="29" s="1"/>
  <c r="P1094" i="29" s="1"/>
  <c r="F1094" i="29"/>
  <c r="K1094" i="29"/>
  <c r="M1094" i="29" s="1"/>
  <c r="O1094" i="29" s="1"/>
  <c r="L925" i="29"/>
  <c r="N925" i="29" s="1"/>
  <c r="P925" i="29" s="1"/>
  <c r="F925" i="29"/>
  <c r="K925" i="29"/>
  <c r="M925" i="29" s="1"/>
  <c r="O925" i="29" s="1"/>
  <c r="L786" i="29"/>
  <c r="N786" i="29" s="1"/>
  <c r="P786" i="29" s="1"/>
  <c r="K786" i="29"/>
  <c r="M786" i="29" s="1"/>
  <c r="O786" i="29" s="1"/>
  <c r="F786" i="29"/>
  <c r="K787" i="29"/>
  <c r="M787" i="29" s="1"/>
  <c r="O787" i="29" s="1"/>
  <c r="L787" i="29"/>
  <c r="N787" i="29" s="1"/>
  <c r="P787" i="29" s="1"/>
  <c r="F787" i="29"/>
  <c r="I872" i="30"/>
  <c r="F872" i="30"/>
  <c r="L761" i="29"/>
  <c r="N761" i="29" s="1"/>
  <c r="P761" i="29" s="1"/>
  <c r="K761" i="29"/>
  <c r="M761" i="29" s="1"/>
  <c r="O761" i="29" s="1"/>
  <c r="F761" i="29"/>
  <c r="L1090" i="29"/>
  <c r="N1090" i="29" s="1"/>
  <c r="P1090" i="29" s="1"/>
  <c r="F1090" i="29"/>
  <c r="K1090" i="29"/>
  <c r="M1090" i="29" s="1"/>
  <c r="O1090" i="29" s="1"/>
  <c r="L840" i="29"/>
  <c r="N840" i="29" s="1"/>
  <c r="P840" i="29" s="1"/>
  <c r="K840" i="29"/>
  <c r="M840" i="29" s="1"/>
  <c r="O840" i="29" s="1"/>
  <c r="F840" i="29"/>
  <c r="E613" i="30"/>
  <c r="E614" i="29"/>
  <c r="L782" i="29"/>
  <c r="N782" i="29" s="1"/>
  <c r="P782" i="29" s="1"/>
  <c r="K782" i="29"/>
  <c r="M782" i="29" s="1"/>
  <c r="O782" i="29" s="1"/>
  <c r="F782" i="29"/>
  <c r="I905" i="30"/>
  <c r="F905" i="30"/>
  <c r="L783" i="29"/>
  <c r="N783" i="29" s="1"/>
  <c r="P783" i="29" s="1"/>
  <c r="F783" i="29"/>
  <c r="K783" i="29"/>
  <c r="M783" i="29" s="1"/>
  <c r="O783" i="29" s="1"/>
  <c r="L780" i="29"/>
  <c r="N780" i="29" s="1"/>
  <c r="P780" i="29" s="1"/>
  <c r="K780" i="29"/>
  <c r="M780" i="29" s="1"/>
  <c r="O780" i="29" s="1"/>
  <c r="F780" i="29"/>
  <c r="L963" i="29"/>
  <c r="N963" i="29" s="1"/>
  <c r="P963" i="29" s="1"/>
  <c r="K963" i="29"/>
  <c r="M963" i="29" s="1"/>
  <c r="O963" i="29" s="1"/>
  <c r="F963" i="29"/>
  <c r="L871" i="29"/>
  <c r="N871" i="29" s="1"/>
  <c r="P871" i="29" s="1"/>
  <c r="F871" i="29"/>
  <c r="K871" i="29"/>
  <c r="M871" i="29" s="1"/>
  <c r="O871" i="29" s="1"/>
  <c r="L868" i="29"/>
  <c r="N868" i="29" s="1"/>
  <c r="P868" i="29" s="1"/>
  <c r="F868" i="29"/>
  <c r="K868" i="29"/>
  <c r="M868" i="29" s="1"/>
  <c r="O868" i="29" s="1"/>
  <c r="L959" i="29"/>
  <c r="N959" i="29" s="1"/>
  <c r="P959" i="29" s="1"/>
  <c r="F959" i="29"/>
  <c r="K959" i="29"/>
  <c r="M959" i="29" s="1"/>
  <c r="O959" i="29" s="1"/>
  <c r="L764" i="29"/>
  <c r="N764" i="29" s="1"/>
  <c r="P764" i="29" s="1"/>
  <c r="F764" i="29"/>
  <c r="K764" i="29"/>
  <c r="M764" i="29" s="1"/>
  <c r="O764" i="29" s="1"/>
  <c r="L836" i="29"/>
  <c r="N836" i="29" s="1"/>
  <c r="P836" i="29" s="1"/>
  <c r="F836" i="29"/>
  <c r="K836" i="29"/>
  <c r="M836" i="29" s="1"/>
  <c r="O836" i="29" s="1"/>
  <c r="L1038" i="29"/>
  <c r="N1038" i="29" s="1"/>
  <c r="P1038" i="29" s="1"/>
  <c r="F1038" i="29"/>
  <c r="K1038" i="29"/>
  <c r="M1038" i="29" s="1"/>
  <c r="O1038" i="29" s="1"/>
  <c r="L1084" i="29"/>
  <c r="N1084" i="29" s="1"/>
  <c r="P1084" i="29" s="1"/>
  <c r="K1084" i="29"/>
  <c r="M1084" i="29" s="1"/>
  <c r="O1084" i="29" s="1"/>
  <c r="F1084" i="29"/>
  <c r="L921" i="29"/>
  <c r="N921" i="29" s="1"/>
  <c r="P921" i="29" s="1"/>
  <c r="F921" i="29"/>
  <c r="K921" i="29"/>
  <c r="M921" i="29" s="1"/>
  <c r="O921" i="29" s="1"/>
  <c r="K983" i="29"/>
  <c r="M983" i="29" s="1"/>
  <c r="O983" i="29" s="1"/>
  <c r="L983" i="29"/>
  <c r="N983" i="29" s="1"/>
  <c r="P983" i="29" s="1"/>
  <c r="F983" i="29"/>
  <c r="L976" i="29"/>
  <c r="N976" i="29" s="1"/>
  <c r="P976" i="29" s="1"/>
  <c r="K976" i="29"/>
  <c r="M976" i="29" s="1"/>
  <c r="O976" i="29" s="1"/>
  <c r="F976" i="29"/>
  <c r="L917" i="29"/>
  <c r="N917" i="29" s="1"/>
  <c r="P917" i="29" s="1"/>
  <c r="K917" i="29"/>
  <c r="M917" i="29" s="1"/>
  <c r="O917" i="29" s="1"/>
  <c r="F917" i="29"/>
  <c r="L756" i="29"/>
  <c r="N756" i="29" s="1"/>
  <c r="P756" i="29" s="1"/>
  <c r="K756" i="29"/>
  <c r="M756" i="29" s="1"/>
  <c r="O756" i="29" s="1"/>
  <c r="F756" i="29"/>
  <c r="L970" i="29"/>
  <c r="N970" i="29" s="1"/>
  <c r="P970" i="29" s="1"/>
  <c r="F970" i="29"/>
  <c r="K970" i="29"/>
  <c r="M970" i="29" s="1"/>
  <c r="O970" i="29" s="1"/>
  <c r="L872" i="29"/>
  <c r="N872" i="29" s="1"/>
  <c r="P872" i="29" s="1"/>
  <c r="K872" i="29"/>
  <c r="M872" i="29" s="1"/>
  <c r="O872" i="29" s="1"/>
  <c r="F872" i="29"/>
  <c r="L813" i="29"/>
  <c r="N813" i="29" s="1"/>
  <c r="P813" i="29" s="1"/>
  <c r="F813" i="29"/>
  <c r="K813" i="29"/>
  <c r="M813" i="29" s="1"/>
  <c r="O813" i="29" s="1"/>
  <c r="L809" i="29"/>
  <c r="N809" i="29" s="1"/>
  <c r="P809" i="29" s="1"/>
  <c r="F809" i="29"/>
  <c r="K809" i="29"/>
  <c r="M809" i="29" s="1"/>
  <c r="O809" i="29" s="1"/>
  <c r="F775" i="30"/>
  <c r="I775" i="30"/>
  <c r="I900" i="30"/>
  <c r="F900" i="30"/>
  <c r="L918" i="29"/>
  <c r="N918" i="29" s="1"/>
  <c r="P918" i="29" s="1"/>
  <c r="F918" i="29"/>
  <c r="K918" i="29"/>
  <c r="M918" i="29" s="1"/>
  <c r="O918" i="29" s="1"/>
  <c r="L1049" i="29"/>
  <c r="N1049" i="29" s="1"/>
  <c r="P1049" i="29" s="1"/>
  <c r="K1049" i="29"/>
  <c r="M1049" i="29" s="1"/>
  <c r="O1049" i="29" s="1"/>
  <c r="F1049" i="29"/>
  <c r="L1052" i="29"/>
  <c r="N1052" i="29" s="1"/>
  <c r="P1052" i="29" s="1"/>
  <c r="F1052" i="29"/>
  <c r="K1052" i="29"/>
  <c r="M1052" i="29" s="1"/>
  <c r="O1052" i="29" s="1"/>
  <c r="L1058" i="29"/>
  <c r="N1058" i="29" s="1"/>
  <c r="P1058" i="29" s="1"/>
  <c r="K1058" i="29"/>
  <c r="M1058" i="29" s="1"/>
  <c r="O1058" i="29" s="1"/>
  <c r="F1058" i="29"/>
  <c r="L1078" i="29"/>
  <c r="N1078" i="29" s="1"/>
  <c r="P1078" i="29" s="1"/>
  <c r="F1078" i="29"/>
  <c r="K1078" i="29"/>
  <c r="M1078" i="29" s="1"/>
  <c r="O1078" i="29" s="1"/>
  <c r="E733" i="30"/>
  <c r="E734" i="29"/>
  <c r="E379" i="30"/>
  <c r="E380" i="29"/>
  <c r="E479" i="30"/>
  <c r="E480" i="29"/>
  <c r="E725" i="30"/>
  <c r="E726" i="29"/>
  <c r="E451" i="30"/>
  <c r="E452" i="29"/>
  <c r="E658" i="30"/>
  <c r="E659" i="29"/>
  <c r="E440" i="30"/>
  <c r="E441" i="29"/>
  <c r="E630" i="30"/>
  <c r="E631" i="29"/>
  <c r="E511" i="30"/>
  <c r="E512" i="29"/>
  <c r="E700" i="30"/>
  <c r="E701" i="29"/>
  <c r="E596" i="30"/>
  <c r="E597" i="29"/>
  <c r="E583" i="30"/>
  <c r="E584" i="29"/>
  <c r="E570" i="30"/>
  <c r="E571" i="29"/>
  <c r="E697" i="30"/>
  <c r="E698" i="29"/>
  <c r="E527" i="30"/>
  <c r="E528" i="29"/>
  <c r="E665" i="30"/>
  <c r="E666" i="29"/>
  <c r="E606" i="30"/>
  <c r="E607" i="29"/>
  <c r="E719" i="30"/>
  <c r="E720" i="29"/>
  <c r="E535" i="30"/>
  <c r="E536" i="29"/>
  <c r="E600" i="30"/>
  <c r="E601" i="29"/>
  <c r="E673" i="30"/>
  <c r="E674" i="29"/>
  <c r="E666" i="30"/>
  <c r="E667" i="29"/>
  <c r="E578" i="30"/>
  <c r="E579" i="29"/>
  <c r="E678" i="30"/>
  <c r="E679" i="29"/>
  <c r="E380" i="30"/>
  <c r="E381" i="29"/>
  <c r="I912" i="30"/>
  <c r="F912" i="30"/>
  <c r="F823" i="30"/>
  <c r="I823" i="30"/>
  <c r="I781" i="30"/>
  <c r="F781" i="30"/>
  <c r="I730" i="30"/>
  <c r="F730" i="30"/>
  <c r="F883" i="30"/>
  <c r="I883" i="30"/>
  <c r="F999" i="30"/>
  <c r="I999" i="30"/>
  <c r="I782" i="30"/>
  <c r="F782" i="30"/>
  <c r="F940" i="30"/>
  <c r="I940" i="30"/>
  <c r="F779" i="30"/>
  <c r="I779" i="30"/>
  <c r="I993" i="30"/>
  <c r="F993" i="30"/>
  <c r="I962" i="30"/>
  <c r="F962" i="30"/>
  <c r="F1088" i="30"/>
  <c r="I1088" i="30"/>
  <c r="F870" i="30"/>
  <c r="I870" i="30"/>
  <c r="F1028" i="30"/>
  <c r="I1028" i="30"/>
  <c r="F867" i="30"/>
  <c r="I867" i="30"/>
  <c r="F1082" i="30"/>
  <c r="I1082" i="30"/>
  <c r="I958" i="30"/>
  <c r="F958" i="30"/>
  <c r="F763" i="30"/>
  <c r="I763" i="30"/>
  <c r="F835" i="30"/>
  <c r="I835" i="30"/>
  <c r="F1016" i="30"/>
  <c r="I1016" i="30"/>
  <c r="I1037" i="30"/>
  <c r="F1037" i="30"/>
  <c r="I1083" i="30"/>
  <c r="F1083" i="30"/>
  <c r="I920" i="30"/>
  <c r="F920" i="30"/>
  <c r="I982" i="30"/>
  <c r="F982" i="30"/>
  <c r="F975" i="30"/>
  <c r="I975" i="30"/>
  <c r="I758" i="30"/>
  <c r="F758" i="30"/>
  <c r="I916" i="30"/>
  <c r="F755" i="30"/>
  <c r="I755" i="30"/>
  <c r="F969" i="30"/>
  <c r="I969" i="30"/>
  <c r="F871" i="30"/>
  <c r="I871" i="30"/>
  <c r="I812" i="30"/>
  <c r="F812" i="30"/>
  <c r="I808" i="30"/>
  <c r="F808" i="30"/>
  <c r="L943" i="29"/>
  <c r="N943" i="29" s="1"/>
  <c r="P943" i="29" s="1"/>
  <c r="K943" i="29"/>
  <c r="M943" i="29" s="1"/>
  <c r="O943" i="29" s="1"/>
  <c r="F943" i="29"/>
  <c r="L748" i="29"/>
  <c r="N748" i="29" s="1"/>
  <c r="P748" i="29" s="1"/>
  <c r="K748" i="29"/>
  <c r="M748" i="29" s="1"/>
  <c r="O748" i="29" s="1"/>
  <c r="F748" i="29"/>
  <c r="L740" i="29"/>
  <c r="N740" i="29" s="1"/>
  <c r="P740" i="29" s="1"/>
  <c r="F740" i="29"/>
  <c r="K740" i="29"/>
  <c r="M740" i="29" s="1"/>
  <c r="O740" i="29" s="1"/>
  <c r="F959" i="30"/>
  <c r="I959" i="30"/>
  <c r="F917" i="30"/>
  <c r="I917" i="30"/>
  <c r="I1098" i="30"/>
  <c r="F1098" i="30"/>
  <c r="F1048" i="30"/>
  <c r="I1048" i="30"/>
  <c r="I830" i="30"/>
  <c r="F830" i="30"/>
  <c r="I988" i="30"/>
  <c r="F1051" i="30"/>
  <c r="I1051" i="30"/>
  <c r="F849" i="30"/>
  <c r="I849" i="30"/>
  <c r="I1057" i="30"/>
  <c r="F1057" i="30"/>
  <c r="I918" i="30"/>
  <c r="F918" i="30"/>
  <c r="I1077" i="30"/>
  <c r="F1077" i="30"/>
  <c r="F915" i="30"/>
  <c r="I915" i="30"/>
  <c r="I754" i="30"/>
  <c r="F754" i="30"/>
  <c r="F1008" i="30"/>
  <c r="I1008" i="30"/>
  <c r="F1006" i="30"/>
  <c r="I1006" i="30"/>
  <c r="F797" i="30"/>
  <c r="I797" i="30"/>
  <c r="F1003" i="30"/>
  <c r="I1003" i="30"/>
  <c r="F746" i="30"/>
  <c r="I746" i="30"/>
  <c r="I773" i="30"/>
  <c r="F773" i="30"/>
  <c r="L945" i="29"/>
  <c r="N945" i="29" s="1"/>
  <c r="P945" i="29" s="1"/>
  <c r="K945" i="29"/>
  <c r="M945" i="29" s="1"/>
  <c r="O945" i="29" s="1"/>
  <c r="F945" i="29"/>
  <c r="L999" i="29"/>
  <c r="N999" i="29" s="1"/>
  <c r="P999" i="29" s="1"/>
  <c r="F999" i="29"/>
  <c r="K999" i="29"/>
  <c r="M999" i="29" s="1"/>
  <c r="O999" i="29" s="1"/>
  <c r="L790" i="29"/>
  <c r="N790" i="29" s="1"/>
  <c r="P790" i="29" s="1"/>
  <c r="F790" i="29"/>
  <c r="K790" i="29"/>
  <c r="M790" i="29" s="1"/>
  <c r="O790" i="29" s="1"/>
  <c r="L996" i="29"/>
  <c r="N996" i="29" s="1"/>
  <c r="P996" i="29" s="1"/>
  <c r="F996" i="29"/>
  <c r="K996" i="29"/>
  <c r="M996" i="29" s="1"/>
  <c r="O996" i="29" s="1"/>
  <c r="L835" i="29"/>
  <c r="N835" i="29" s="1"/>
  <c r="P835" i="29" s="1"/>
  <c r="F835" i="29"/>
  <c r="K835" i="29"/>
  <c r="M835" i="29" s="1"/>
  <c r="O835" i="29" s="1"/>
  <c r="L878" i="29"/>
  <c r="N878" i="29" s="1"/>
  <c r="P878" i="29" s="1"/>
  <c r="K878" i="29"/>
  <c r="M878" i="29" s="1"/>
  <c r="O878" i="29" s="1"/>
  <c r="F878" i="29"/>
  <c r="L827" i="29"/>
  <c r="N827" i="29" s="1"/>
  <c r="P827" i="29" s="1"/>
  <c r="K827" i="29"/>
  <c r="M827" i="29" s="1"/>
  <c r="O827" i="29" s="1"/>
  <c r="F827" i="29"/>
  <c r="L915" i="29"/>
  <c r="N915" i="29" s="1"/>
  <c r="P915" i="29" s="1"/>
  <c r="F915" i="29"/>
  <c r="K915" i="29"/>
  <c r="M915" i="29" s="1"/>
  <c r="O915" i="29" s="1"/>
  <c r="E396" i="30"/>
  <c r="E397" i="29"/>
  <c r="E571" i="30"/>
  <c r="E572" i="29"/>
  <c r="E431" i="30"/>
  <c r="E432" i="29"/>
  <c r="E643" i="30"/>
  <c r="E644" i="29"/>
  <c r="E567" i="30"/>
  <c r="E568" i="29"/>
  <c r="E728" i="30"/>
  <c r="E729" i="29"/>
  <c r="E531" i="30"/>
  <c r="E532" i="29"/>
  <c r="E435" i="30"/>
  <c r="E436" i="29"/>
  <c r="E456" i="30"/>
  <c r="E457" i="29"/>
  <c r="E603" i="30"/>
  <c r="E604" i="29"/>
  <c r="E444" i="30"/>
  <c r="E445" i="29"/>
  <c r="E554" i="30"/>
  <c r="E555" i="29"/>
  <c r="E428" i="30"/>
  <c r="E429" i="29"/>
  <c r="E691" i="30"/>
  <c r="E692" i="29"/>
  <c r="E706" i="30"/>
  <c r="E707" i="29"/>
  <c r="E722" i="30"/>
  <c r="E723" i="29"/>
  <c r="L1063" i="29"/>
  <c r="N1063" i="29" s="1"/>
  <c r="P1063" i="29" s="1"/>
  <c r="K1063" i="29"/>
  <c r="M1063" i="29" s="1"/>
  <c r="O1063" i="29" s="1"/>
  <c r="F1063" i="29"/>
  <c r="L1082" i="29"/>
  <c r="N1082" i="29" s="1"/>
  <c r="P1082" i="29" s="1"/>
  <c r="K1082" i="29"/>
  <c r="M1082" i="29" s="1"/>
  <c r="O1082" i="29" s="1"/>
  <c r="F1082" i="29"/>
  <c r="L951" i="29"/>
  <c r="N951" i="29" s="1"/>
  <c r="P951" i="29" s="1"/>
  <c r="K951" i="29"/>
  <c r="M951" i="29" s="1"/>
  <c r="O951" i="29" s="1"/>
  <c r="F951" i="29"/>
  <c r="L1059" i="29"/>
  <c r="N1059" i="29" s="1"/>
  <c r="P1059" i="29" s="1"/>
  <c r="F1059" i="29"/>
  <c r="K1059" i="29"/>
  <c r="M1059" i="29" s="1"/>
  <c r="O1059" i="29" s="1"/>
  <c r="F787" i="30"/>
  <c r="I787" i="30"/>
  <c r="L814" i="29"/>
  <c r="N814" i="29" s="1"/>
  <c r="P814" i="29" s="1"/>
  <c r="K814" i="29"/>
  <c r="M814" i="29" s="1"/>
  <c r="O814" i="29" s="1"/>
  <c r="F814" i="29"/>
  <c r="L902" i="29"/>
  <c r="N902" i="29" s="1"/>
  <c r="P902" i="29" s="1"/>
  <c r="K902" i="29"/>
  <c r="M902" i="29" s="1"/>
  <c r="O902" i="29" s="1"/>
  <c r="F902" i="29"/>
  <c r="L990" i="29"/>
  <c r="N990" i="29" s="1"/>
  <c r="P990" i="29" s="1"/>
  <c r="F990" i="29"/>
  <c r="K990" i="29"/>
  <c r="M990" i="29" s="1"/>
  <c r="O990" i="29" s="1"/>
  <c r="E437" i="30"/>
  <c r="E438" i="29"/>
  <c r="L913" i="29"/>
  <c r="N913" i="29" s="1"/>
  <c r="P913" i="29" s="1"/>
  <c r="F913" i="29"/>
  <c r="K913" i="29"/>
  <c r="M913" i="29" s="1"/>
  <c r="O913" i="29" s="1"/>
  <c r="L824" i="29"/>
  <c r="N824" i="29" s="1"/>
  <c r="P824" i="29" s="1"/>
  <c r="K824" i="29"/>
  <c r="M824" i="29" s="1"/>
  <c r="O824" i="29" s="1"/>
  <c r="F824" i="29"/>
  <c r="L731" i="29"/>
  <c r="N731" i="29" s="1"/>
  <c r="P731" i="29" s="1"/>
  <c r="F731" i="29"/>
  <c r="K731" i="29"/>
  <c r="M731" i="29" s="1"/>
  <c r="O731" i="29" s="1"/>
  <c r="L884" i="29"/>
  <c r="N884" i="29" s="1"/>
  <c r="P884" i="29" s="1"/>
  <c r="K884" i="29"/>
  <c r="M884" i="29" s="1"/>
  <c r="O884" i="29" s="1"/>
  <c r="F884" i="29"/>
  <c r="L1000" i="29"/>
  <c r="N1000" i="29" s="1"/>
  <c r="P1000" i="29" s="1"/>
  <c r="K1000" i="29"/>
  <c r="M1000" i="29" s="1"/>
  <c r="O1000" i="29" s="1"/>
  <c r="F1000" i="29"/>
  <c r="K941" i="29"/>
  <c r="M941" i="29" s="1"/>
  <c r="O941" i="29" s="1"/>
  <c r="L941" i="29"/>
  <c r="N941" i="29" s="1"/>
  <c r="P941" i="29" s="1"/>
  <c r="F941" i="29"/>
  <c r="L994" i="29"/>
  <c r="N994" i="29" s="1"/>
  <c r="P994" i="29" s="1"/>
  <c r="K994" i="29"/>
  <c r="M994" i="29" s="1"/>
  <c r="O994" i="29" s="1"/>
  <c r="F994" i="29"/>
  <c r="L1089" i="29"/>
  <c r="N1089" i="29" s="1"/>
  <c r="P1089" i="29" s="1"/>
  <c r="K1089" i="29"/>
  <c r="M1089" i="29" s="1"/>
  <c r="O1089" i="29" s="1"/>
  <c r="F1089" i="29"/>
  <c r="L1029" i="29"/>
  <c r="N1029" i="29" s="1"/>
  <c r="P1029" i="29" s="1"/>
  <c r="F1029" i="29"/>
  <c r="K1029" i="29"/>
  <c r="M1029" i="29" s="1"/>
  <c r="O1029" i="29" s="1"/>
  <c r="K1083" i="29"/>
  <c r="M1083" i="29" s="1"/>
  <c r="O1083" i="29" s="1"/>
  <c r="L1083" i="29"/>
  <c r="N1083" i="29" s="1"/>
  <c r="P1083" i="29" s="1"/>
  <c r="F1083" i="29"/>
  <c r="L1017" i="29"/>
  <c r="N1017" i="29" s="1"/>
  <c r="P1017" i="29" s="1"/>
  <c r="K1017" i="29"/>
  <c r="M1017" i="29" s="1"/>
  <c r="O1017" i="29" s="1"/>
  <c r="F1017" i="29"/>
  <c r="L759" i="29"/>
  <c r="N759" i="29" s="1"/>
  <c r="P759" i="29" s="1"/>
  <c r="K759" i="29"/>
  <c r="M759" i="29" s="1"/>
  <c r="O759" i="29" s="1"/>
  <c r="F759" i="29"/>
  <c r="L755" i="29"/>
  <c r="N755" i="29" s="1"/>
  <c r="P755" i="29" s="1"/>
  <c r="F755" i="29"/>
  <c r="K755" i="29"/>
  <c r="M755" i="29" s="1"/>
  <c r="O755" i="29" s="1"/>
  <c r="E703" i="30"/>
  <c r="E704" i="29"/>
  <c r="E616" i="30"/>
  <c r="E617" i="29"/>
  <c r="E716" i="30"/>
  <c r="E717" i="29"/>
  <c r="E644" i="30"/>
  <c r="E645" i="29"/>
  <c r="E623" i="30"/>
  <c r="E624" i="29"/>
  <c r="E518" i="30"/>
  <c r="E519" i="29"/>
  <c r="E702" i="30"/>
  <c r="E703" i="29"/>
  <c r="E513" i="30"/>
  <c r="E514" i="29"/>
  <c r="E713" i="30"/>
  <c r="E714" i="29"/>
  <c r="E445" i="30"/>
  <c r="E446" i="29"/>
  <c r="E649" i="30"/>
  <c r="E650" i="29"/>
  <c r="E668" i="30"/>
  <c r="E669" i="29"/>
  <c r="E701" i="30"/>
  <c r="E702" i="29"/>
  <c r="E648" i="30"/>
  <c r="E649" i="29"/>
  <c r="E637" i="30"/>
  <c r="E638" i="29"/>
  <c r="E413" i="30"/>
  <c r="E414" i="29"/>
  <c r="E592" i="30"/>
  <c r="E593" i="29"/>
  <c r="E397" i="30"/>
  <c r="E398" i="29"/>
  <c r="E677" i="30"/>
  <c r="E678" i="29"/>
  <c r="E501" i="30"/>
  <c r="E502" i="29"/>
  <c r="L897" i="29"/>
  <c r="N897" i="29" s="1"/>
  <c r="P897" i="29" s="1"/>
  <c r="F897" i="29"/>
  <c r="K897" i="29"/>
  <c r="M897" i="29" s="1"/>
  <c r="O897" i="29" s="1"/>
  <c r="L1088" i="29"/>
  <c r="N1088" i="29" s="1"/>
  <c r="P1088" i="29" s="1"/>
  <c r="F1088" i="29"/>
  <c r="K1088" i="29"/>
  <c r="M1088" i="29" s="1"/>
  <c r="O1088" i="29" s="1"/>
  <c r="L957" i="29"/>
  <c r="N957" i="29" s="1"/>
  <c r="P957" i="29" s="1"/>
  <c r="K957" i="29"/>
  <c r="M957" i="29" s="1"/>
  <c r="O957" i="29" s="1"/>
  <c r="F957" i="29"/>
  <c r="L914" i="29"/>
  <c r="N914" i="29" s="1"/>
  <c r="P914" i="29" s="1"/>
  <c r="F914" i="29"/>
  <c r="K914" i="29"/>
  <c r="M914" i="29" s="1"/>
  <c r="O914" i="29" s="1"/>
  <c r="L1002" i="29"/>
  <c r="N1002" i="29" s="1"/>
  <c r="P1002" i="29" s="1"/>
  <c r="F1002" i="29"/>
  <c r="K1002" i="29"/>
  <c r="M1002" i="29" s="1"/>
  <c r="O1002" i="29" s="1"/>
  <c r="L904" i="29"/>
  <c r="N904" i="29" s="1"/>
  <c r="P904" i="29" s="1"/>
  <c r="F904" i="29"/>
  <c r="K904" i="29"/>
  <c r="M904" i="29" s="1"/>
  <c r="O904" i="29" s="1"/>
  <c r="L1055" i="29"/>
  <c r="N1055" i="29" s="1"/>
  <c r="P1055" i="29" s="1"/>
  <c r="K1055" i="29"/>
  <c r="M1055" i="29" s="1"/>
  <c r="O1055" i="29" s="1"/>
  <c r="F1055" i="29"/>
  <c r="L845" i="29"/>
  <c r="N845" i="29" s="1"/>
  <c r="P845" i="29" s="1"/>
  <c r="F845" i="29"/>
  <c r="K845" i="29"/>
  <c r="M845" i="29" s="1"/>
  <c r="O845" i="29" s="1"/>
  <c r="L1100" i="29"/>
  <c r="N1100" i="29" s="1"/>
  <c r="P1100" i="29" s="1"/>
  <c r="K1100" i="29"/>
  <c r="M1100" i="29" s="1"/>
  <c r="O1100" i="29" s="1"/>
  <c r="F1100" i="29"/>
  <c r="L898" i="29"/>
  <c r="N898" i="29" s="1"/>
  <c r="P898" i="29" s="1"/>
  <c r="K898" i="29"/>
  <c r="M898" i="29" s="1"/>
  <c r="O898" i="29" s="1"/>
  <c r="F898" i="29"/>
  <c r="L858" i="29"/>
  <c r="N858" i="29" s="1"/>
  <c r="P858" i="29" s="1"/>
  <c r="K858" i="29"/>
  <c r="M858" i="29" s="1"/>
  <c r="O858" i="29" s="1"/>
  <c r="F858" i="29"/>
  <c r="L992" i="29"/>
  <c r="N992" i="29" s="1"/>
  <c r="P992" i="29" s="1"/>
  <c r="K992" i="29"/>
  <c r="M992" i="29" s="1"/>
  <c r="O992" i="29" s="1"/>
  <c r="F992" i="29"/>
  <c r="L775" i="29"/>
  <c r="N775" i="29" s="1"/>
  <c r="P775" i="29" s="1"/>
  <c r="F775" i="29"/>
  <c r="K775" i="29"/>
  <c r="M775" i="29" s="1"/>
  <c r="O775" i="29" s="1"/>
  <c r="L933" i="29"/>
  <c r="N933" i="29" s="1"/>
  <c r="P933" i="29" s="1"/>
  <c r="F933" i="29"/>
  <c r="K933" i="29"/>
  <c r="M933" i="29" s="1"/>
  <c r="O933" i="29" s="1"/>
  <c r="K772" i="29"/>
  <c r="M772" i="29" s="1"/>
  <c r="O772" i="29" s="1"/>
  <c r="L772" i="29"/>
  <c r="N772" i="29" s="1"/>
  <c r="P772" i="29" s="1"/>
  <c r="F772" i="29"/>
  <c r="L986" i="29"/>
  <c r="N986" i="29" s="1"/>
  <c r="P986" i="29" s="1"/>
  <c r="K986" i="29"/>
  <c r="M986" i="29" s="1"/>
  <c r="O986" i="29" s="1"/>
  <c r="F986" i="29"/>
  <c r="L767" i="29"/>
  <c r="N767" i="29" s="1"/>
  <c r="P767" i="29" s="1"/>
  <c r="F767" i="29"/>
  <c r="K767" i="29"/>
  <c r="M767" i="29" s="1"/>
  <c r="O767" i="29" s="1"/>
  <c r="L987" i="29"/>
  <c r="N987" i="29" s="1"/>
  <c r="P987" i="29" s="1"/>
  <c r="K987" i="29"/>
  <c r="M987" i="29" s="1"/>
  <c r="O987" i="29" s="1"/>
  <c r="F987" i="29"/>
  <c r="L762" i="29"/>
  <c r="N762" i="29" s="1"/>
  <c r="P762" i="29" s="1"/>
  <c r="F762" i="29"/>
  <c r="K762" i="29"/>
  <c r="M762" i="29" s="1"/>
  <c r="O762" i="29" s="1"/>
  <c r="L1001" i="29"/>
  <c r="N1001" i="29" s="1"/>
  <c r="P1001" i="29" s="1"/>
  <c r="K1001" i="29"/>
  <c r="M1001" i="29" s="1"/>
  <c r="O1001" i="29" s="1"/>
  <c r="F1001" i="29"/>
  <c r="L846" i="29"/>
  <c r="N846" i="29" s="1"/>
  <c r="P846" i="29" s="1"/>
  <c r="K846" i="29"/>
  <c r="M846" i="29" s="1"/>
  <c r="O846" i="29" s="1"/>
  <c r="F846" i="29"/>
  <c r="L891" i="29"/>
  <c r="N891" i="29" s="1"/>
  <c r="P891" i="29" s="1"/>
  <c r="K891" i="29"/>
  <c r="M891" i="29" s="1"/>
  <c r="O891" i="29" s="1"/>
  <c r="F891" i="29"/>
  <c r="L743" i="29"/>
  <c r="N743" i="29" s="1"/>
  <c r="P743" i="29" s="1"/>
  <c r="F743" i="29"/>
  <c r="K743" i="29"/>
  <c r="M743" i="29" s="1"/>
  <c r="O743" i="29" s="1"/>
  <c r="L1050" i="29"/>
  <c r="N1050" i="29" s="1"/>
  <c r="P1050" i="29" s="1"/>
  <c r="F1050" i="29"/>
  <c r="K1050" i="29"/>
  <c r="M1050" i="29" s="1"/>
  <c r="O1050" i="29" s="1"/>
  <c r="K880" i="29"/>
  <c r="M880" i="29" s="1"/>
  <c r="O880" i="29" s="1"/>
  <c r="L880" i="29"/>
  <c r="N880" i="29" s="1"/>
  <c r="P880" i="29" s="1"/>
  <c r="F880" i="29"/>
  <c r="L1030" i="29"/>
  <c r="N1030" i="29" s="1"/>
  <c r="P1030" i="29" s="1"/>
  <c r="K1030" i="29"/>
  <c r="M1030" i="29" s="1"/>
  <c r="O1030" i="29" s="1"/>
  <c r="F1030" i="29"/>
  <c r="L821" i="29"/>
  <c r="N821" i="29" s="1"/>
  <c r="P821" i="29" s="1"/>
  <c r="F821" i="29"/>
  <c r="K821" i="29"/>
  <c r="M821" i="29" s="1"/>
  <c r="O821" i="29" s="1"/>
  <c r="L1076" i="29"/>
  <c r="N1076" i="29" s="1"/>
  <c r="P1076" i="29" s="1"/>
  <c r="F1076" i="29"/>
  <c r="K1076" i="29"/>
  <c r="M1076" i="29" s="1"/>
  <c r="O1076" i="29" s="1"/>
  <c r="L874" i="29"/>
  <c r="N874" i="29" s="1"/>
  <c r="P874" i="29" s="1"/>
  <c r="F874" i="29"/>
  <c r="K874" i="29"/>
  <c r="M874" i="29" s="1"/>
  <c r="O874" i="29" s="1"/>
  <c r="L1040" i="29"/>
  <c r="N1040" i="29" s="1"/>
  <c r="P1040" i="29" s="1"/>
  <c r="F1040" i="29"/>
  <c r="K1040" i="29"/>
  <c r="M1040" i="29" s="1"/>
  <c r="O1040" i="29" s="1"/>
  <c r="L1036" i="29"/>
  <c r="N1036" i="29" s="1"/>
  <c r="P1036" i="29" s="1"/>
  <c r="F1036" i="29"/>
  <c r="K1036" i="29"/>
  <c r="M1036" i="29" s="1"/>
  <c r="O1036" i="29" s="1"/>
  <c r="L534" i="29"/>
  <c r="N534" i="29" s="1"/>
  <c r="P534" i="29" s="1"/>
  <c r="K534" i="29"/>
  <c r="M534" i="29" s="1"/>
  <c r="O534" i="29" s="1"/>
  <c r="F534" i="29"/>
  <c r="H932" i="30"/>
  <c r="I942" i="30"/>
  <c r="F942" i="30"/>
  <c r="F747" i="30"/>
  <c r="I747" i="30"/>
  <c r="F739" i="30"/>
  <c r="I739" i="30"/>
  <c r="K768" i="29"/>
  <c r="M768" i="29" s="1"/>
  <c r="O768" i="29" s="1"/>
  <c r="L768" i="29"/>
  <c r="N768" i="29" s="1"/>
  <c r="P768" i="29" s="1"/>
  <c r="F768" i="29"/>
  <c r="L997" i="29"/>
  <c r="N997" i="29" s="1"/>
  <c r="P997" i="29" s="1"/>
  <c r="F997" i="29"/>
  <c r="K997" i="29"/>
  <c r="M997" i="29" s="1"/>
  <c r="O997" i="29" s="1"/>
  <c r="L952" i="29"/>
  <c r="N952" i="29" s="1"/>
  <c r="P952" i="29" s="1"/>
  <c r="K952" i="29"/>
  <c r="M952" i="29" s="1"/>
  <c r="O952" i="29" s="1"/>
  <c r="F952" i="29"/>
  <c r="L1103" i="29"/>
  <c r="N1103" i="29" s="1"/>
  <c r="P1103" i="29" s="1"/>
  <c r="F1103" i="29"/>
  <c r="K1103" i="29"/>
  <c r="M1103" i="29" s="1"/>
  <c r="O1103" i="29" s="1"/>
  <c r="L893" i="29"/>
  <c r="N893" i="29" s="1"/>
  <c r="P893" i="29" s="1"/>
  <c r="F893" i="29"/>
  <c r="K893" i="29"/>
  <c r="M893" i="29" s="1"/>
  <c r="O893" i="29" s="1"/>
  <c r="L955" i="29"/>
  <c r="N955" i="29" s="1"/>
  <c r="P955" i="29" s="1"/>
  <c r="K955" i="29"/>
  <c r="M955" i="29" s="1"/>
  <c r="O955" i="29" s="1"/>
  <c r="F955" i="29"/>
  <c r="L754" i="29"/>
  <c r="N754" i="29" s="1"/>
  <c r="P754" i="29" s="1"/>
  <c r="K754" i="29"/>
  <c r="M754" i="29" s="1"/>
  <c r="O754" i="29" s="1"/>
  <c r="F754" i="29"/>
  <c r="K1041" i="29"/>
  <c r="M1041" i="29" s="1"/>
  <c r="O1041" i="29" s="1"/>
  <c r="L1041" i="29"/>
  <c r="N1041" i="29" s="1"/>
  <c r="P1041" i="29" s="1"/>
  <c r="F1041" i="29"/>
  <c r="L823" i="29"/>
  <c r="N823" i="29" s="1"/>
  <c r="P823" i="29" s="1"/>
  <c r="F823" i="29"/>
  <c r="K823" i="29"/>
  <c r="M823" i="29" s="1"/>
  <c r="O823" i="29" s="1"/>
  <c r="L981" i="29"/>
  <c r="N981" i="29" s="1"/>
  <c r="P981" i="29" s="1"/>
  <c r="F981" i="29"/>
  <c r="K981" i="29"/>
  <c r="M981" i="29" s="1"/>
  <c r="O981" i="29" s="1"/>
  <c r="K820" i="29"/>
  <c r="M820" i="29" s="1"/>
  <c r="O820" i="29" s="1"/>
  <c r="L820" i="29"/>
  <c r="N820" i="29" s="1"/>
  <c r="P820" i="29" s="1"/>
  <c r="F820" i="29"/>
  <c r="L1034" i="29"/>
  <c r="N1034" i="29" s="1"/>
  <c r="P1034" i="29" s="1"/>
  <c r="K1034" i="29"/>
  <c r="M1034" i="29" s="1"/>
  <c r="O1034" i="29" s="1"/>
  <c r="F1034" i="29"/>
  <c r="L993" i="29"/>
  <c r="N993" i="29" s="1"/>
  <c r="P993" i="29" s="1"/>
  <c r="K993" i="29"/>
  <c r="M993" i="29" s="1"/>
  <c r="O993" i="29" s="1"/>
  <c r="F993" i="29"/>
  <c r="L911" i="29"/>
  <c r="N911" i="29" s="1"/>
  <c r="P911" i="29" s="1"/>
  <c r="F911" i="29"/>
  <c r="K911" i="29"/>
  <c r="M911" i="29" s="1"/>
  <c r="O911" i="29" s="1"/>
  <c r="L1070" i="29"/>
  <c r="N1070" i="29" s="1"/>
  <c r="P1070" i="29" s="1"/>
  <c r="F1070" i="29"/>
  <c r="K1070" i="29"/>
  <c r="M1070" i="29" s="1"/>
  <c r="O1070" i="29" s="1"/>
  <c r="L908" i="29"/>
  <c r="N908" i="29" s="1"/>
  <c r="P908" i="29" s="1"/>
  <c r="F908" i="29"/>
  <c r="K908" i="29"/>
  <c r="M908" i="29" s="1"/>
  <c r="O908" i="29" s="1"/>
  <c r="L1026" i="29"/>
  <c r="N1026" i="29" s="1"/>
  <c r="P1026" i="29" s="1"/>
  <c r="K1026" i="29"/>
  <c r="M1026" i="29" s="1"/>
  <c r="O1026" i="29" s="1"/>
  <c r="F1026" i="29"/>
  <c r="L853" i="29"/>
  <c r="N853" i="29" s="1"/>
  <c r="P853" i="29" s="1"/>
  <c r="F853" i="29"/>
  <c r="K853" i="29"/>
  <c r="M853" i="29" s="1"/>
  <c r="O853" i="29" s="1"/>
  <c r="I944" i="30"/>
  <c r="F944" i="30"/>
  <c r="I998" i="30"/>
  <c r="F998" i="30"/>
  <c r="I789" i="30"/>
  <c r="F789" i="30"/>
  <c r="I995" i="30"/>
  <c r="F995" i="30"/>
  <c r="F834" i="30"/>
  <c r="I834" i="30"/>
  <c r="F877" i="30"/>
  <c r="I877" i="30"/>
  <c r="I826" i="30"/>
  <c r="F826" i="30"/>
  <c r="F914" i="30"/>
  <c r="I914" i="30"/>
  <c r="F900" i="5"/>
  <c r="F738" i="5"/>
  <c r="F855" i="5"/>
  <c r="F758" i="5"/>
  <c r="F811" i="5"/>
  <c r="F792" i="5"/>
  <c r="F869" i="5"/>
  <c r="F909" i="5"/>
  <c r="F739" i="5"/>
  <c r="F387" i="5"/>
  <c r="F743" i="5"/>
  <c r="F870" i="5"/>
  <c r="F795" i="5"/>
  <c r="F840" i="5"/>
  <c r="F744" i="5"/>
  <c r="F740" i="5"/>
  <c r="F865" i="5"/>
  <c r="F759" i="5"/>
  <c r="F821" i="5"/>
  <c r="F826" i="5"/>
  <c r="F815" i="5"/>
  <c r="F403" i="5"/>
  <c r="F886" i="5"/>
  <c r="F749" i="5"/>
  <c r="F989" i="5"/>
  <c r="H989" i="5" s="1"/>
  <c r="F1059" i="5"/>
  <c r="H1059" i="5" s="1"/>
  <c r="F928" i="5"/>
  <c r="F946" i="5"/>
  <c r="H946" i="5" s="1"/>
  <c r="F1030" i="5"/>
  <c r="H1030" i="5" s="1"/>
  <c r="F1068" i="5"/>
  <c r="F953" i="5"/>
  <c r="H953" i="5" s="1"/>
  <c r="F1071" i="5"/>
  <c r="H1071" i="5" s="1"/>
  <c r="F995" i="5"/>
  <c r="H995" i="5" s="1"/>
  <c r="F976" i="5"/>
  <c r="H976" i="5" s="1"/>
  <c r="F1006" i="5"/>
  <c r="F987" i="5"/>
  <c r="H987" i="5" s="1"/>
  <c r="F1097" i="5"/>
  <c r="H1097" i="5" s="1"/>
  <c r="F1010" i="5"/>
  <c r="F1065" i="5"/>
  <c r="H1065" i="5" s="1"/>
  <c r="F996" i="5"/>
  <c r="H996" i="5" s="1"/>
  <c r="F993" i="5"/>
  <c r="H993" i="5" s="1"/>
  <c r="F1055" i="5"/>
  <c r="H1055" i="5" s="1"/>
  <c r="F1014" i="5"/>
  <c r="F1035" i="5"/>
  <c r="H1035" i="5" s="1"/>
  <c r="F1081" i="5"/>
  <c r="H1081" i="5" s="1"/>
  <c r="F1045" i="5"/>
  <c r="F1033" i="5"/>
  <c r="H1033" i="5" s="1"/>
  <c r="F836" i="5"/>
  <c r="F897" i="5"/>
  <c r="F791" i="5"/>
  <c r="F862" i="5"/>
  <c r="F747" i="5"/>
  <c r="F728" i="5"/>
  <c r="F763" i="5"/>
  <c r="F845" i="5"/>
  <c r="F914" i="5"/>
  <c r="F912" i="5"/>
  <c r="F827" i="5"/>
  <c r="F901" i="5"/>
  <c r="F906" i="5"/>
  <c r="F776" i="5"/>
  <c r="F838" i="5"/>
  <c r="F915" i="5"/>
  <c r="F801" i="5"/>
  <c r="F741" i="5"/>
  <c r="F757" i="5"/>
  <c r="F762" i="5"/>
  <c r="F751" i="5"/>
  <c r="F913" i="5"/>
  <c r="F908" i="5"/>
  <c r="F916" i="5"/>
  <c r="F925" i="5"/>
  <c r="H925" i="5" s="1"/>
  <c r="F994" i="5"/>
  <c r="H994" i="5" s="1"/>
  <c r="F1048" i="5"/>
  <c r="H1048" i="5" s="1"/>
  <c r="F1042" i="5"/>
  <c r="H1042" i="5" s="1"/>
  <c r="F998" i="5"/>
  <c r="H998" i="5" s="1"/>
  <c r="F1003" i="5"/>
  <c r="H1003" i="5" s="1"/>
  <c r="F1049" i="5"/>
  <c r="F934" i="5"/>
  <c r="H934" i="5" s="1"/>
  <c r="F931" i="5"/>
  <c r="H931" i="5" s="1"/>
  <c r="F1096" i="5"/>
  <c r="H1096" i="5" s="1"/>
  <c r="F1094" i="5"/>
  <c r="H1094" i="5" s="1"/>
  <c r="F923" i="5"/>
  <c r="F1032" i="5"/>
  <c r="H1032" i="5" s="1"/>
  <c r="F944" i="5"/>
  <c r="H944" i="5" s="1"/>
  <c r="F974" i="5"/>
  <c r="F932" i="5"/>
  <c r="H932" i="5" s="1"/>
  <c r="F929" i="5"/>
  <c r="H929" i="5" s="1"/>
  <c r="F1027" i="5"/>
  <c r="H1027" i="5" s="1"/>
  <c r="F1078" i="5"/>
  <c r="H1078" i="5" s="1"/>
  <c r="F971" i="5"/>
  <c r="F1016" i="5"/>
  <c r="H1016" i="5" s="1"/>
  <c r="F1075" i="5"/>
  <c r="H1075" i="5" s="1"/>
  <c r="F936" i="5"/>
  <c r="H936" i="5" s="1"/>
  <c r="F772" i="5"/>
  <c r="F833" i="5"/>
  <c r="F805" i="5"/>
  <c r="F853" i="5"/>
  <c r="F858" i="5"/>
  <c r="F911" i="5"/>
  <c r="F810" i="5"/>
  <c r="F781" i="5"/>
  <c r="F850" i="5"/>
  <c r="F848" i="5"/>
  <c r="F746" i="5"/>
  <c r="F837" i="5"/>
  <c r="F842" i="5"/>
  <c r="F895" i="5"/>
  <c r="F806" i="5"/>
  <c r="F851" i="5"/>
  <c r="F737" i="5"/>
  <c r="F780" i="5"/>
  <c r="F860" i="5"/>
  <c r="F857" i="5"/>
  <c r="F852" i="5"/>
  <c r="F849" i="5"/>
  <c r="F874" i="5"/>
  <c r="F918" i="5"/>
  <c r="F1093" i="5"/>
  <c r="H1093" i="5" s="1"/>
  <c r="F930" i="5"/>
  <c r="H930" i="5" s="1"/>
  <c r="F983" i="5"/>
  <c r="H983" i="5" s="1"/>
  <c r="F935" i="5"/>
  <c r="H935" i="5" s="1"/>
  <c r="F1046" i="5"/>
  <c r="H1046" i="5" s="1"/>
  <c r="F939" i="5"/>
  <c r="H939" i="5" s="1"/>
  <c r="F984" i="5"/>
  <c r="F1038" i="5"/>
  <c r="H1038" i="5" s="1"/>
  <c r="F1043" i="5"/>
  <c r="H1043" i="5" s="1"/>
  <c r="F1031" i="5"/>
  <c r="F1029" i="5"/>
  <c r="H1029" i="5" s="1"/>
  <c r="F1099" i="5"/>
  <c r="H1099" i="5" s="1"/>
  <c r="F968" i="5"/>
  <c r="F999" i="5"/>
  <c r="H999" i="5" s="1"/>
  <c r="F1079" i="5"/>
  <c r="H1079" i="5" s="1"/>
  <c r="F1044" i="5"/>
  <c r="F1089" i="5"/>
  <c r="H1089" i="5" s="1"/>
  <c r="F977" i="5"/>
  <c r="F1013" i="5"/>
  <c r="H1013" i="5" s="1"/>
  <c r="F1083" i="5"/>
  <c r="H1083" i="5" s="1"/>
  <c r="F952" i="5"/>
  <c r="F1073" i="5"/>
  <c r="H1073" i="5" s="1"/>
  <c r="F883" i="5"/>
  <c r="F769" i="5"/>
  <c r="F844" i="5"/>
  <c r="F789" i="5"/>
  <c r="F794" i="5"/>
  <c r="F847" i="5"/>
  <c r="F905" i="5"/>
  <c r="F884" i="5"/>
  <c r="F786" i="5"/>
  <c r="F784" i="5"/>
  <c r="F777" i="5"/>
  <c r="F773" i="5"/>
  <c r="F778" i="5"/>
  <c r="F831" i="5"/>
  <c r="F893" i="5"/>
  <c r="F787" i="5"/>
  <c r="F896" i="5"/>
  <c r="F910" i="5"/>
  <c r="F796" i="5"/>
  <c r="F793" i="5"/>
  <c r="F788" i="5"/>
  <c r="F785" i="5"/>
  <c r="F872" i="5"/>
  <c r="F1095" i="5"/>
  <c r="H1095" i="5" s="1"/>
  <c r="F1028" i="5"/>
  <c r="H1028" i="5" s="1"/>
  <c r="F1090" i="5"/>
  <c r="H1090" i="5" s="1"/>
  <c r="F919" i="5"/>
  <c r="H919" i="5" s="1"/>
  <c r="F982" i="5"/>
  <c r="H982" i="5" s="1"/>
  <c r="F981" i="5"/>
  <c r="H981" i="5" s="1"/>
  <c r="F1051" i="5"/>
  <c r="F920" i="5"/>
  <c r="H920" i="5" s="1"/>
  <c r="F973" i="5"/>
  <c r="H973" i="5" s="1"/>
  <c r="F978" i="5"/>
  <c r="H978" i="5" s="1"/>
  <c r="F967" i="5"/>
  <c r="F965" i="5"/>
  <c r="F1034" i="5"/>
  <c r="F1088" i="5"/>
  <c r="H1088" i="5" s="1"/>
  <c r="F990" i="5"/>
  <c r="F942" i="5"/>
  <c r="F979" i="5"/>
  <c r="H979" i="5" s="1"/>
  <c r="F1024" i="5"/>
  <c r="H1024" i="5" s="1"/>
  <c r="F997" i="5"/>
  <c r="H997" i="5" s="1"/>
  <c r="F949" i="5"/>
  <c r="F1018" i="5"/>
  <c r="F1072" i="5"/>
  <c r="H1072" i="5" s="1"/>
  <c r="F1064" i="5"/>
  <c r="F819" i="5"/>
  <c r="F515" i="5"/>
  <c r="F891" i="5"/>
  <c r="F892" i="5"/>
  <c r="F889" i="5"/>
  <c r="F783" i="5"/>
  <c r="F696" i="5"/>
  <c r="F820" i="5"/>
  <c r="F659" i="5"/>
  <c r="F903" i="5"/>
  <c r="F808" i="5"/>
  <c r="F876" i="5"/>
  <c r="F873" i="5"/>
  <c r="F767" i="5"/>
  <c r="F829" i="5"/>
  <c r="F898" i="5"/>
  <c r="F832" i="5"/>
  <c r="F774" i="5"/>
  <c r="F907" i="5"/>
  <c r="F888" i="5"/>
  <c r="F899" i="5"/>
  <c r="F643" i="5"/>
  <c r="F846" i="5"/>
  <c r="F958" i="5"/>
  <c r="F964" i="5"/>
  <c r="H964" i="5" s="1"/>
  <c r="F1025" i="5"/>
  <c r="F1087" i="5"/>
  <c r="H1087" i="5" s="1"/>
  <c r="F1084" i="5"/>
  <c r="H1084" i="5" s="1"/>
  <c r="F917" i="5"/>
  <c r="H917" i="5" s="1"/>
  <c r="F986" i="5"/>
  <c r="H986" i="5" s="1"/>
  <c r="F1040" i="5"/>
  <c r="H1040" i="5" s="1"/>
  <c r="F1077" i="5"/>
  <c r="F1074" i="5"/>
  <c r="F1005" i="5"/>
  <c r="F1069" i="5"/>
  <c r="H1069" i="5" s="1"/>
  <c r="F970" i="5"/>
  <c r="F1023" i="5"/>
  <c r="H1023" i="5" s="1"/>
  <c r="F933" i="5"/>
  <c r="H933" i="5" s="1"/>
  <c r="F1086" i="5"/>
  <c r="F1091" i="5"/>
  <c r="H1091" i="5" s="1"/>
  <c r="F960" i="5"/>
  <c r="F1037" i="5"/>
  <c r="H1037" i="5" s="1"/>
  <c r="F1053" i="5"/>
  <c r="H1053" i="5" s="1"/>
  <c r="F954" i="5"/>
  <c r="F1007" i="5"/>
  <c r="H1007" i="5" s="1"/>
  <c r="F1022" i="5"/>
  <c r="H1022" i="5" s="1"/>
  <c r="F822" i="5"/>
  <c r="F755" i="5"/>
  <c r="F864" i="5"/>
  <c r="F863" i="5"/>
  <c r="F828" i="5"/>
  <c r="F825" i="5"/>
  <c r="F816" i="5"/>
  <c r="F790" i="5"/>
  <c r="F756" i="5"/>
  <c r="F881" i="5"/>
  <c r="F839" i="5"/>
  <c r="F799" i="5"/>
  <c r="F812" i="5"/>
  <c r="F809" i="5"/>
  <c r="F771" i="5"/>
  <c r="F765" i="5"/>
  <c r="F834" i="5"/>
  <c r="F768" i="5"/>
  <c r="F878" i="5"/>
  <c r="F843" i="5"/>
  <c r="F824" i="5"/>
  <c r="F835" i="5"/>
  <c r="F880" i="5"/>
  <c r="F814" i="5"/>
  <c r="F1063" i="5"/>
  <c r="H1063" i="5" s="1"/>
  <c r="F1076" i="5"/>
  <c r="H1076" i="5" s="1"/>
  <c r="F961" i="5"/>
  <c r="H961" i="5" s="1"/>
  <c r="F1070" i="5"/>
  <c r="F1000" i="5"/>
  <c r="H1000" i="5" s="1"/>
  <c r="F1085" i="5"/>
  <c r="F922" i="5"/>
  <c r="F975" i="5"/>
  <c r="F1012" i="5"/>
  <c r="F1009" i="5"/>
  <c r="F1067" i="5"/>
  <c r="F1004" i="5"/>
  <c r="F1066" i="5"/>
  <c r="H1066" i="5" s="1"/>
  <c r="F959" i="5"/>
  <c r="F972" i="5"/>
  <c r="F1021" i="5"/>
  <c r="H1021" i="5" s="1"/>
  <c r="F1026" i="5"/>
  <c r="F1080" i="5"/>
  <c r="F1002" i="5"/>
  <c r="H1002" i="5" s="1"/>
  <c r="F988" i="5"/>
  <c r="F1050" i="5"/>
  <c r="F943" i="5"/>
  <c r="F1062" i="5"/>
  <c r="F861" i="5"/>
  <c r="F866" i="5"/>
  <c r="F800" i="5"/>
  <c r="F854" i="5"/>
  <c r="F764" i="5"/>
  <c r="F761" i="5"/>
  <c r="F807" i="5"/>
  <c r="F830" i="5"/>
  <c r="F867" i="5"/>
  <c r="F817" i="5"/>
  <c r="F775" i="5"/>
  <c r="F902" i="5"/>
  <c r="F748" i="5"/>
  <c r="F745" i="5"/>
  <c r="F782" i="5"/>
  <c r="F868" i="5"/>
  <c r="F770" i="5"/>
  <c r="F887" i="5"/>
  <c r="F742" i="5"/>
  <c r="F779" i="5"/>
  <c r="F760" i="5"/>
  <c r="F818" i="5"/>
  <c r="F752" i="5"/>
  <c r="F877" i="5"/>
  <c r="F926" i="5"/>
  <c r="F1011" i="5"/>
  <c r="H1011" i="5" s="1"/>
  <c r="F1057" i="5"/>
  <c r="F980" i="5"/>
  <c r="F1056" i="5"/>
  <c r="F1020" i="5"/>
  <c r="H1020" i="5" s="1"/>
  <c r="F1082" i="5"/>
  <c r="F1008" i="5"/>
  <c r="F948" i="5"/>
  <c r="F945" i="5"/>
  <c r="H945" i="5" s="1"/>
  <c r="F927" i="5"/>
  <c r="F940" i="5"/>
  <c r="F1001" i="5"/>
  <c r="F1047" i="5"/>
  <c r="H1047" i="5" s="1"/>
  <c r="F955" i="5"/>
  <c r="H955" i="5" s="1"/>
  <c r="F957" i="5"/>
  <c r="F962" i="5"/>
  <c r="F1015" i="5"/>
  <c r="F1098" i="5"/>
  <c r="F924" i="5"/>
  <c r="F985" i="5"/>
  <c r="F950" i="5"/>
  <c r="F1019" i="5"/>
  <c r="F797" i="5"/>
  <c r="F802" i="5"/>
  <c r="F736" i="5"/>
  <c r="F894" i="5"/>
  <c r="F875" i="5"/>
  <c r="F856" i="5"/>
  <c r="F750" i="5"/>
  <c r="F798" i="5"/>
  <c r="F803" i="5"/>
  <c r="F753" i="5"/>
  <c r="F882" i="5"/>
  <c r="F766" i="5"/>
  <c r="F859" i="5"/>
  <c r="F904" i="5"/>
  <c r="F841" i="5"/>
  <c r="F804" i="5"/>
  <c r="F531" i="5"/>
  <c r="F823" i="5"/>
  <c r="F885" i="5"/>
  <c r="F890" i="5"/>
  <c r="F879" i="5"/>
  <c r="F754" i="5"/>
  <c r="F871" i="5"/>
  <c r="F813" i="5"/>
  <c r="F1054" i="5"/>
  <c r="F947" i="5"/>
  <c r="F992" i="5"/>
  <c r="F1092" i="5"/>
  <c r="F1036" i="5"/>
  <c r="F956" i="5"/>
  <c r="F1017" i="5"/>
  <c r="F966" i="5"/>
  <c r="F1060" i="5"/>
  <c r="F1041" i="5"/>
  <c r="F1039" i="5"/>
  <c r="F1052" i="5"/>
  <c r="H1052" i="5" s="1"/>
  <c r="F937" i="5"/>
  <c r="H937" i="5" s="1"/>
  <c r="F963" i="5"/>
  <c r="F969" i="5"/>
  <c r="F1061" i="5"/>
  <c r="F1058" i="5"/>
  <c r="F951" i="5"/>
  <c r="F991" i="5"/>
  <c r="F1100" i="5"/>
  <c r="F921" i="5"/>
  <c r="F941" i="5"/>
  <c r="F938" i="5"/>
  <c r="I1054" i="5"/>
  <c r="I981" i="5"/>
  <c r="I1060" i="5"/>
  <c r="I1052" i="5"/>
  <c r="I1061" i="5"/>
  <c r="I949" i="5"/>
  <c r="I938" i="5"/>
  <c r="I992" i="5"/>
  <c r="I1017" i="5"/>
  <c r="I967" i="5"/>
  <c r="I969" i="5"/>
  <c r="I997" i="5"/>
  <c r="I921" i="5"/>
  <c r="I1095" i="5"/>
  <c r="I1092" i="5"/>
  <c r="I920" i="5"/>
  <c r="I1039" i="5"/>
  <c r="I963" i="5"/>
  <c r="I951" i="5"/>
  <c r="I1072" i="5"/>
  <c r="I958" i="5"/>
  <c r="I989" i="5"/>
  <c r="I964" i="5"/>
  <c r="I1059" i="5"/>
  <c r="I1025" i="5"/>
  <c r="I928" i="5"/>
  <c r="I1087" i="5"/>
  <c r="I946" i="5"/>
  <c r="I1084" i="5"/>
  <c r="I1030" i="5"/>
  <c r="I917" i="5"/>
  <c r="I1068" i="5"/>
  <c r="I986" i="5"/>
  <c r="I953" i="5"/>
  <c r="I1040" i="5"/>
  <c r="I1071" i="5"/>
  <c r="I1077" i="5"/>
  <c r="I995" i="5"/>
  <c r="I1074" i="5"/>
  <c r="I976" i="5"/>
  <c r="I1005" i="5"/>
  <c r="I1006" i="5"/>
  <c r="I1069" i="5"/>
  <c r="I987" i="5"/>
  <c r="I970" i="5"/>
  <c r="I1097" i="5"/>
  <c r="I1023" i="5"/>
  <c r="I1010" i="5"/>
  <c r="I933" i="5"/>
  <c r="I1065" i="5"/>
  <c r="I1086" i="5"/>
  <c r="I996" i="5"/>
  <c r="I1091" i="5"/>
  <c r="I993" i="5"/>
  <c r="I960" i="5"/>
  <c r="I1055" i="5"/>
  <c r="I1037" i="5"/>
  <c r="I1014" i="5"/>
  <c r="I1053" i="5"/>
  <c r="I1035" i="5"/>
  <c r="I954" i="5"/>
  <c r="I1081" i="5"/>
  <c r="I1007" i="5"/>
  <c r="I1045" i="5"/>
  <c r="I1022" i="5"/>
  <c r="I1033" i="5"/>
  <c r="I947" i="5"/>
  <c r="I1036" i="5"/>
  <c r="I973" i="5"/>
  <c r="I937" i="5"/>
  <c r="I979" i="5"/>
  <c r="I1100" i="5"/>
  <c r="I1028" i="5"/>
  <c r="I956" i="5"/>
  <c r="I978" i="5"/>
  <c r="I1034" i="5"/>
  <c r="I942" i="5"/>
  <c r="I991" i="5"/>
  <c r="I1064" i="5"/>
  <c r="I1063" i="5"/>
  <c r="I925" i="5"/>
  <c r="I1076" i="5"/>
  <c r="I994" i="5"/>
  <c r="I961" i="5"/>
  <c r="I1048" i="5"/>
  <c r="I1070" i="5"/>
  <c r="I1042" i="5"/>
  <c r="I1000" i="5"/>
  <c r="I998" i="5"/>
  <c r="I1085" i="5"/>
  <c r="I1003" i="5"/>
  <c r="I922" i="5"/>
  <c r="I1049" i="5"/>
  <c r="I975" i="5"/>
  <c r="I934" i="5"/>
  <c r="I1012" i="5"/>
  <c r="I931" i="5"/>
  <c r="I1009" i="5"/>
  <c r="I1096" i="5"/>
  <c r="I1067" i="5"/>
  <c r="I1094" i="5"/>
  <c r="I1004" i="5"/>
  <c r="I923" i="5"/>
  <c r="I1066" i="5"/>
  <c r="I1032" i="5"/>
  <c r="I959" i="5"/>
  <c r="I944" i="5"/>
  <c r="I972" i="5"/>
  <c r="I974" i="5"/>
  <c r="I1021" i="5"/>
  <c r="I932" i="5"/>
  <c r="I1026" i="5"/>
  <c r="I929" i="5"/>
  <c r="I1080" i="5"/>
  <c r="I1027" i="5"/>
  <c r="I1002" i="5"/>
  <c r="I1078" i="5"/>
  <c r="I988" i="5"/>
  <c r="I971" i="5"/>
  <c r="I1050" i="5"/>
  <c r="I1016" i="5"/>
  <c r="I943" i="5"/>
  <c r="I1075" i="5"/>
  <c r="I1062" i="5"/>
  <c r="I936" i="5"/>
  <c r="I919" i="5"/>
  <c r="I1051" i="5"/>
  <c r="I1041" i="5"/>
  <c r="I1088" i="5"/>
  <c r="I1058" i="5"/>
  <c r="I1018" i="5"/>
  <c r="I918" i="5"/>
  <c r="I926" i="5"/>
  <c r="I1093" i="5"/>
  <c r="I1011" i="5"/>
  <c r="I930" i="5"/>
  <c r="I1057" i="5"/>
  <c r="I983" i="5"/>
  <c r="I980" i="5"/>
  <c r="I935" i="5"/>
  <c r="I1056" i="5"/>
  <c r="I1046" i="5"/>
  <c r="I1020" i="5"/>
  <c r="I939" i="5"/>
  <c r="I1082" i="5"/>
  <c r="I984" i="5"/>
  <c r="I1008" i="5"/>
  <c r="I1038" i="5"/>
  <c r="I948" i="5"/>
  <c r="I1043" i="5"/>
  <c r="I945" i="5"/>
  <c r="I1031" i="5"/>
  <c r="I927" i="5"/>
  <c r="I1029" i="5"/>
  <c r="I940" i="5"/>
  <c r="I1099" i="5"/>
  <c r="I1001" i="5"/>
  <c r="I968" i="5"/>
  <c r="I1047" i="5"/>
  <c r="I999" i="5"/>
  <c r="I955" i="5"/>
  <c r="I1079" i="5"/>
  <c r="I957" i="5"/>
  <c r="I1044" i="5"/>
  <c r="I962" i="5"/>
  <c r="I1089" i="5"/>
  <c r="I1015" i="5"/>
  <c r="I977" i="5"/>
  <c r="I1098" i="5"/>
  <c r="I1013" i="5"/>
  <c r="I924" i="5"/>
  <c r="I1083" i="5"/>
  <c r="I985" i="5"/>
  <c r="I952" i="5"/>
  <c r="I950" i="5"/>
  <c r="I1073" i="5"/>
  <c r="I1019" i="5"/>
  <c r="I1090" i="5"/>
  <c r="I982" i="5"/>
  <c r="I966" i="5"/>
  <c r="I965" i="5"/>
  <c r="I990" i="5"/>
  <c r="I1024" i="5"/>
  <c r="I941" i="5"/>
  <c r="E371" i="5"/>
  <c r="E735" i="5"/>
  <c r="E686" i="5"/>
  <c r="E588" i="5"/>
  <c r="E491" i="5"/>
  <c r="E394" i="5"/>
  <c r="E613" i="5"/>
  <c r="E550" i="5"/>
  <c r="E495" i="5"/>
  <c r="E441" i="5"/>
  <c r="E722" i="5"/>
  <c r="E660" i="5"/>
  <c r="E488" i="5"/>
  <c r="E507" i="5"/>
  <c r="E730" i="5"/>
  <c r="E514" i="5"/>
  <c r="E416" i="5"/>
  <c r="E708" i="5"/>
  <c r="E634" i="5"/>
  <c r="E557" i="5"/>
  <c r="E494" i="5"/>
  <c r="E439" i="5"/>
  <c r="E385" i="5"/>
  <c r="E641" i="5"/>
  <c r="E546" i="5"/>
  <c r="E615" i="5"/>
  <c r="E626" i="5"/>
  <c r="E528" i="5"/>
  <c r="E428" i="5"/>
  <c r="E715" i="5"/>
  <c r="E437" i="5"/>
  <c r="E374" i="5"/>
  <c r="E630" i="5"/>
  <c r="E575" i="5"/>
  <c r="E521" i="5"/>
  <c r="E600" i="5"/>
  <c r="E500" i="5"/>
  <c r="E424" i="5"/>
  <c r="E726" i="5"/>
  <c r="E668" i="5"/>
  <c r="E571" i="5"/>
  <c r="E474" i="5"/>
  <c r="E573" i="5"/>
  <c r="E510" i="5"/>
  <c r="E455" i="5"/>
  <c r="E401" i="5"/>
  <c r="E657" i="5"/>
  <c r="E713" i="5"/>
  <c r="E481" i="5"/>
  <c r="E709" i="5"/>
  <c r="E433" i="5"/>
  <c r="E466" i="5"/>
  <c r="E733" i="5"/>
  <c r="E683" i="5"/>
  <c r="E586" i="5"/>
  <c r="E517" i="5"/>
  <c r="E454" i="5"/>
  <c r="E399" i="5"/>
  <c r="E655" i="5"/>
  <c r="E601" i="5"/>
  <c r="E705" i="5"/>
  <c r="E694" i="5"/>
  <c r="E423" i="5"/>
  <c r="E578" i="5"/>
  <c r="E480" i="5"/>
  <c r="E380" i="5"/>
  <c r="E691" i="5"/>
  <c r="E461" i="5"/>
  <c r="E398" i="5"/>
  <c r="E654" i="5"/>
  <c r="E599" i="5"/>
  <c r="E552" i="5"/>
  <c r="E379" i="5"/>
  <c r="E648" i="5"/>
  <c r="E702" i="5"/>
  <c r="E620" i="5"/>
  <c r="E523" i="5"/>
  <c r="E426" i="5"/>
  <c r="E597" i="5"/>
  <c r="E534" i="5"/>
  <c r="E479" i="5"/>
  <c r="E425" i="5"/>
  <c r="E681" i="5"/>
  <c r="E689" i="5"/>
  <c r="E724" i="5"/>
  <c r="E561" i="5"/>
  <c r="E720" i="5"/>
  <c r="E499" i="5"/>
  <c r="E419" i="5"/>
  <c r="E675" i="5"/>
  <c r="E688" i="5"/>
  <c r="E658" i="5"/>
  <c r="E560" i="5"/>
  <c r="E460" i="5"/>
  <c r="E731" i="5"/>
  <c r="E421" i="5"/>
  <c r="E677" i="5"/>
  <c r="E614" i="5"/>
  <c r="E559" i="5"/>
  <c r="E505" i="5"/>
  <c r="E632" i="5"/>
  <c r="E532" i="5"/>
  <c r="E644" i="5"/>
  <c r="E477" i="5"/>
  <c r="E420" i="5"/>
  <c r="E386" i="5"/>
  <c r="E693" i="5"/>
  <c r="E603" i="5"/>
  <c r="E506" i="5"/>
  <c r="E621" i="5"/>
  <c r="E558" i="5"/>
  <c r="E503" i="5"/>
  <c r="E449" i="5"/>
  <c r="E616" i="5"/>
  <c r="E476" i="5"/>
  <c r="E625" i="5"/>
  <c r="E498" i="5"/>
  <c r="E400" i="5"/>
  <c r="E700" i="5"/>
  <c r="E618" i="5"/>
  <c r="E501" i="5"/>
  <c r="E438" i="5"/>
  <c r="E383" i="5"/>
  <c r="E639" i="5"/>
  <c r="E585" i="5"/>
  <c r="E472" i="5"/>
  <c r="E372" i="5"/>
  <c r="E711" i="5"/>
  <c r="E640" i="5"/>
  <c r="E540" i="5"/>
  <c r="E443" i="5"/>
  <c r="E381" i="5"/>
  <c r="E637" i="5"/>
  <c r="E574" i="5"/>
  <c r="E519" i="5"/>
  <c r="E465" i="5"/>
  <c r="E698" i="5"/>
  <c r="E612" i="5"/>
  <c r="E680" i="5"/>
  <c r="E666" i="5"/>
  <c r="E520" i="5"/>
  <c r="E718" i="5"/>
  <c r="E652" i="5"/>
  <c r="E555" i="5"/>
  <c r="E458" i="5"/>
  <c r="E581" i="5"/>
  <c r="E518" i="5"/>
  <c r="E463" i="5"/>
  <c r="E409" i="5"/>
  <c r="E665" i="5"/>
  <c r="E468" i="5"/>
  <c r="E635" i="5"/>
  <c r="E497" i="5"/>
  <c r="E450" i="5"/>
  <c r="E725" i="5"/>
  <c r="E667" i="5"/>
  <c r="E570" i="5"/>
  <c r="E525" i="5"/>
  <c r="E462" i="5"/>
  <c r="E407" i="5"/>
  <c r="E663" i="5"/>
  <c r="E452" i="5"/>
  <c r="E541" i="5"/>
  <c r="E687" i="5"/>
  <c r="E592" i="5"/>
  <c r="E492" i="5"/>
  <c r="E395" i="5"/>
  <c r="E405" i="5"/>
  <c r="E661" i="5"/>
  <c r="E598" i="5"/>
  <c r="E543" i="5"/>
  <c r="E489" i="5"/>
  <c r="E664" i="5"/>
  <c r="E564" i="5"/>
  <c r="E410" i="5"/>
  <c r="E676" i="5"/>
  <c r="E579" i="5"/>
  <c r="E563" i="5"/>
  <c r="E378" i="5"/>
  <c r="E627" i="5"/>
  <c r="E530" i="5"/>
  <c r="E432" i="5"/>
  <c r="E716" i="5"/>
  <c r="E650" i="5"/>
  <c r="E485" i="5"/>
  <c r="E422" i="5"/>
  <c r="E678" i="5"/>
  <c r="E623" i="5"/>
  <c r="E569" i="5"/>
  <c r="E504" i="5"/>
  <c r="E404" i="5"/>
  <c r="E388" i="5"/>
  <c r="E542" i="5"/>
  <c r="E727" i="5"/>
  <c r="E672" i="5"/>
  <c r="E572" i="5"/>
  <c r="E475" i="5"/>
  <c r="E429" i="5"/>
  <c r="E685" i="5"/>
  <c r="E622" i="5"/>
  <c r="E567" i="5"/>
  <c r="E513" i="5"/>
  <c r="E729" i="5"/>
  <c r="E413" i="5"/>
  <c r="E548" i="5"/>
  <c r="E734" i="5"/>
  <c r="E684" i="5"/>
  <c r="E587" i="5"/>
  <c r="E490" i="5"/>
  <c r="E565" i="5"/>
  <c r="E502" i="5"/>
  <c r="E447" i="5"/>
  <c r="E393" i="5"/>
  <c r="E649" i="5"/>
  <c r="E721" i="5"/>
  <c r="E596" i="5"/>
  <c r="E610" i="5"/>
  <c r="E512" i="5"/>
  <c r="E412" i="5"/>
  <c r="E707" i="5"/>
  <c r="E445" i="5"/>
  <c r="E382" i="5"/>
  <c r="E638" i="5"/>
  <c r="E583" i="5"/>
  <c r="E529" i="5"/>
  <c r="E584" i="5"/>
  <c r="E484" i="5"/>
  <c r="E580" i="5"/>
  <c r="E605" i="5"/>
  <c r="E703" i="5"/>
  <c r="E624" i="5"/>
  <c r="E524" i="5"/>
  <c r="E427" i="5"/>
  <c r="E389" i="5"/>
  <c r="E645" i="5"/>
  <c r="E582" i="5"/>
  <c r="E527" i="5"/>
  <c r="E473" i="5"/>
  <c r="E690" i="5"/>
  <c r="E673" i="5"/>
  <c r="E538" i="5"/>
  <c r="E392" i="5"/>
  <c r="E710" i="5"/>
  <c r="E636" i="5"/>
  <c r="E539" i="5"/>
  <c r="E442" i="5"/>
  <c r="E589" i="5"/>
  <c r="E526" i="5"/>
  <c r="E471" i="5"/>
  <c r="E417" i="5"/>
  <c r="E418" i="5"/>
  <c r="E606" i="5"/>
  <c r="E562" i="5"/>
  <c r="E464" i="5"/>
  <c r="E732" i="5"/>
  <c r="E682" i="5"/>
  <c r="E469" i="5"/>
  <c r="E406" i="5"/>
  <c r="E662" i="5"/>
  <c r="E607" i="5"/>
  <c r="E553" i="5"/>
  <c r="E536" i="5"/>
  <c r="E436" i="5"/>
  <c r="E414" i="5"/>
  <c r="E595" i="5"/>
  <c r="E483" i="5"/>
  <c r="E712" i="5"/>
  <c r="E467" i="5"/>
  <c r="E435" i="5"/>
  <c r="E704" i="5"/>
  <c r="E402" i="5"/>
  <c r="E701" i="5"/>
  <c r="E619" i="5"/>
  <c r="E522" i="5"/>
  <c r="E549" i="5"/>
  <c r="E486" i="5"/>
  <c r="E431" i="5"/>
  <c r="E377" i="5"/>
  <c r="E633" i="5"/>
  <c r="E376" i="5"/>
  <c r="E714" i="5"/>
  <c r="E448" i="5"/>
  <c r="E551" i="5"/>
  <c r="E642" i="5"/>
  <c r="E544" i="5"/>
  <c r="E444" i="5"/>
  <c r="E723" i="5"/>
  <c r="E493" i="5"/>
  <c r="E430" i="5"/>
  <c r="E375" i="5"/>
  <c r="E631" i="5"/>
  <c r="E577" i="5"/>
  <c r="E516" i="5"/>
  <c r="E478" i="5"/>
  <c r="E719" i="5"/>
  <c r="E656" i="5"/>
  <c r="E556" i="5"/>
  <c r="E459" i="5"/>
  <c r="E373" i="5"/>
  <c r="E629" i="5"/>
  <c r="E566" i="5"/>
  <c r="E511" i="5"/>
  <c r="E457" i="5"/>
  <c r="E706" i="5"/>
  <c r="E628" i="5"/>
  <c r="E545" i="5"/>
  <c r="E482" i="5"/>
  <c r="E384" i="5"/>
  <c r="E692" i="5"/>
  <c r="E602" i="5"/>
  <c r="E509" i="5"/>
  <c r="E446" i="5"/>
  <c r="E391" i="5"/>
  <c r="E647" i="5"/>
  <c r="E593" i="5"/>
  <c r="E456" i="5"/>
  <c r="E440" i="5"/>
  <c r="E674" i="5"/>
  <c r="E670" i="5"/>
  <c r="E594" i="5"/>
  <c r="E496" i="5"/>
  <c r="E396" i="5"/>
  <c r="E699" i="5"/>
  <c r="E453" i="5"/>
  <c r="E390" i="5"/>
  <c r="E646" i="5"/>
  <c r="E591" i="5"/>
  <c r="E537" i="5"/>
  <c r="E568" i="5"/>
  <c r="E697" i="5"/>
  <c r="E669" i="5"/>
  <c r="E695" i="5"/>
  <c r="E608" i="5"/>
  <c r="E508" i="5"/>
  <c r="E411" i="5"/>
  <c r="E397" i="5"/>
  <c r="E653" i="5"/>
  <c r="E590" i="5"/>
  <c r="E535" i="5"/>
  <c r="E609" i="5"/>
  <c r="E604" i="5"/>
  <c r="E679" i="5"/>
  <c r="E434" i="5"/>
  <c r="E717" i="5"/>
  <c r="E651" i="5"/>
  <c r="E554" i="5"/>
  <c r="E533" i="5"/>
  <c r="E470" i="5"/>
  <c r="E415" i="5"/>
  <c r="E671" i="5"/>
  <c r="E617" i="5"/>
  <c r="E408" i="5"/>
  <c r="E576" i="5"/>
  <c r="E487" i="5"/>
  <c r="E451" i="5"/>
  <c r="E611" i="5"/>
  <c r="E547" i="5"/>
  <c r="G292" i="8"/>
  <c r="J292" i="8"/>
  <c r="E292" i="31" s="1"/>
  <c r="G293" i="8"/>
  <c r="J293" i="8"/>
  <c r="E293" i="31" s="1"/>
  <c r="G218" i="8"/>
  <c r="J218" i="8"/>
  <c r="E218" i="31" s="1"/>
  <c r="G219" i="8"/>
  <c r="J219" i="8"/>
  <c r="E219" i="31" s="1"/>
  <c r="G248" i="8"/>
  <c r="J248" i="8"/>
  <c r="E248" i="31" s="1"/>
  <c r="G338" i="8"/>
  <c r="J338" i="8"/>
  <c r="E338" i="31" s="1"/>
  <c r="G202" i="8"/>
  <c r="J202" i="8"/>
  <c r="E202" i="31" s="1"/>
  <c r="G48" i="8"/>
  <c r="J48" i="8"/>
  <c r="E48" i="31" s="1"/>
  <c r="G36" i="8"/>
  <c r="J36" i="8"/>
  <c r="E36" i="31" s="1"/>
  <c r="G126" i="8"/>
  <c r="J126" i="8"/>
  <c r="E126" i="31" s="1"/>
  <c r="G60" i="8"/>
  <c r="J60" i="8"/>
  <c r="E60" i="31" s="1"/>
  <c r="G283" i="8"/>
  <c r="J283" i="8"/>
  <c r="E283" i="31" s="1"/>
  <c r="G201" i="8"/>
  <c r="J201" i="8"/>
  <c r="E201" i="31" s="1"/>
  <c r="G184" i="8"/>
  <c r="J184" i="8"/>
  <c r="E184" i="31" s="1"/>
  <c r="G103" i="8"/>
  <c r="J103" i="8"/>
  <c r="E103" i="31" s="1"/>
  <c r="G366" i="8"/>
  <c r="J366" i="8"/>
  <c r="E366" i="31" s="1"/>
  <c r="G29" i="8"/>
  <c r="J29" i="8"/>
  <c r="E29" i="31" s="1"/>
  <c r="G326" i="8"/>
  <c r="J326" i="8"/>
  <c r="E326" i="31" s="1"/>
  <c r="G147" i="8"/>
  <c r="J147" i="8"/>
  <c r="E147" i="31" s="1"/>
  <c r="G193" i="8"/>
  <c r="J193" i="8"/>
  <c r="E193" i="31" s="1"/>
  <c r="G368" i="8"/>
  <c r="J368" i="8"/>
  <c r="E368" i="31" s="1"/>
  <c r="G351" i="8"/>
  <c r="J351" i="8"/>
  <c r="E351" i="31" s="1"/>
  <c r="G21" i="8"/>
  <c r="J21" i="8"/>
  <c r="E21" i="31" s="1"/>
  <c r="G260" i="8"/>
  <c r="J260" i="8"/>
  <c r="E260" i="31" s="1"/>
  <c r="G132" i="8"/>
  <c r="J132" i="8"/>
  <c r="E132" i="31" s="1"/>
  <c r="G341" i="8"/>
  <c r="J341" i="8"/>
  <c r="E341" i="31" s="1"/>
  <c r="G322" i="8"/>
  <c r="J322" i="8"/>
  <c r="E322" i="31" s="1"/>
  <c r="G194" i="8"/>
  <c r="J194" i="8"/>
  <c r="E194" i="31" s="1"/>
  <c r="G66" i="8"/>
  <c r="J66" i="8"/>
  <c r="E66" i="31" s="1"/>
  <c r="G350" i="8"/>
  <c r="J350" i="8"/>
  <c r="E350" i="31" s="1"/>
  <c r="G222" i="8"/>
  <c r="J222" i="8"/>
  <c r="E222" i="31" s="1"/>
  <c r="G94" i="8"/>
  <c r="J94" i="8"/>
  <c r="E94" i="31" s="1"/>
  <c r="G53" i="8"/>
  <c r="J53" i="8"/>
  <c r="E53" i="31" s="1"/>
  <c r="G269" i="8"/>
  <c r="J269" i="8"/>
  <c r="E269" i="31" s="1"/>
  <c r="G141" i="8"/>
  <c r="J141" i="8"/>
  <c r="E141" i="31" s="1"/>
  <c r="G13" i="8"/>
  <c r="J13" i="8"/>
  <c r="E13" i="31" s="1"/>
  <c r="G284" i="8"/>
  <c r="J284" i="8"/>
  <c r="E284" i="31" s="1"/>
  <c r="G156" i="8"/>
  <c r="J156" i="8"/>
  <c r="E156" i="31" s="1"/>
  <c r="G28" i="8"/>
  <c r="J28" i="8"/>
  <c r="E28" i="31" s="1"/>
  <c r="G314" i="8"/>
  <c r="J314" i="8"/>
  <c r="E314" i="31" s="1"/>
  <c r="G186" i="8"/>
  <c r="J186" i="8"/>
  <c r="E186" i="31" s="1"/>
  <c r="G58" i="8"/>
  <c r="J58" i="8"/>
  <c r="E58" i="31" s="1"/>
  <c r="G310" i="8"/>
  <c r="J310" i="8"/>
  <c r="E310" i="31" s="1"/>
  <c r="G182" i="8"/>
  <c r="J182" i="8"/>
  <c r="E182" i="31" s="1"/>
  <c r="G54" i="8"/>
  <c r="J54" i="8"/>
  <c r="E54" i="31" s="1"/>
  <c r="G331" i="8"/>
  <c r="J331" i="8"/>
  <c r="E331" i="31" s="1"/>
  <c r="G267" i="8"/>
  <c r="J267" i="8"/>
  <c r="E267" i="31" s="1"/>
  <c r="G203" i="8"/>
  <c r="J203" i="8"/>
  <c r="E203" i="31" s="1"/>
  <c r="G139" i="8"/>
  <c r="J139" i="8"/>
  <c r="E139" i="31" s="1"/>
  <c r="G75" i="8"/>
  <c r="J75" i="8"/>
  <c r="E75" i="31" s="1"/>
  <c r="G11" i="8"/>
  <c r="J11" i="8"/>
  <c r="E11" i="31" s="1"/>
  <c r="G313" i="8"/>
  <c r="J313" i="8"/>
  <c r="E313" i="31" s="1"/>
  <c r="G249" i="8"/>
  <c r="J249" i="8"/>
  <c r="E249" i="31" s="1"/>
  <c r="G185" i="8"/>
  <c r="J185" i="8"/>
  <c r="E185" i="31" s="1"/>
  <c r="G121" i="8"/>
  <c r="J121" i="8"/>
  <c r="E121" i="31" s="1"/>
  <c r="G57" i="8"/>
  <c r="J57" i="8"/>
  <c r="E57" i="31" s="1"/>
  <c r="G360" i="8"/>
  <c r="J360" i="8"/>
  <c r="E360" i="31" s="1"/>
  <c r="G296" i="8"/>
  <c r="J296" i="8"/>
  <c r="E296" i="31" s="1"/>
  <c r="G232" i="8"/>
  <c r="J232" i="8"/>
  <c r="E232" i="31" s="1"/>
  <c r="G168" i="8"/>
  <c r="J168" i="8"/>
  <c r="E168" i="31" s="1"/>
  <c r="G104" i="8"/>
  <c r="J104" i="8"/>
  <c r="E104" i="31" s="1"/>
  <c r="G40" i="8"/>
  <c r="J40" i="8"/>
  <c r="E40" i="31" s="1"/>
  <c r="G343" i="8"/>
  <c r="J343" i="8"/>
  <c r="E343" i="31" s="1"/>
  <c r="G279" i="8"/>
  <c r="J279" i="8"/>
  <c r="E279" i="31" s="1"/>
  <c r="G215" i="8"/>
  <c r="J215" i="8"/>
  <c r="E215" i="31" s="1"/>
  <c r="G151" i="8"/>
  <c r="J151" i="8"/>
  <c r="E151" i="31" s="1"/>
  <c r="G87" i="8"/>
  <c r="J87" i="8"/>
  <c r="E87" i="31" s="1"/>
  <c r="G23" i="8"/>
  <c r="J23" i="8"/>
  <c r="E23" i="31" s="1"/>
  <c r="G354" i="8"/>
  <c r="J354" i="8"/>
  <c r="E354" i="31" s="1"/>
  <c r="G301" i="8"/>
  <c r="J301" i="8"/>
  <c r="E301" i="31" s="1"/>
  <c r="G346" i="8"/>
  <c r="J346" i="8"/>
  <c r="E346" i="31" s="1"/>
  <c r="G86" i="8"/>
  <c r="J86" i="8"/>
  <c r="E86" i="31" s="1"/>
  <c r="G265" i="8"/>
  <c r="J265" i="8"/>
  <c r="E265" i="31" s="1"/>
  <c r="G120" i="8"/>
  <c r="J120" i="8"/>
  <c r="E120" i="31" s="1"/>
  <c r="G231" i="8"/>
  <c r="J231" i="8"/>
  <c r="E231" i="31" s="1"/>
  <c r="G210" i="8"/>
  <c r="J210" i="8"/>
  <c r="E210" i="31" s="1"/>
  <c r="G285" i="8"/>
  <c r="J285" i="8"/>
  <c r="E285" i="31" s="1"/>
  <c r="G330" i="8"/>
  <c r="J330" i="8"/>
  <c r="E330" i="31" s="1"/>
  <c r="G275" i="8"/>
  <c r="J275" i="8"/>
  <c r="E275" i="31" s="1"/>
  <c r="G257" i="8"/>
  <c r="J257" i="8"/>
  <c r="E257" i="31" s="1"/>
  <c r="G223" i="8"/>
  <c r="J223" i="8"/>
  <c r="E223" i="31" s="1"/>
  <c r="G372" i="8"/>
  <c r="J372" i="8"/>
  <c r="E372" i="31" s="1"/>
  <c r="G244" i="8"/>
  <c r="J244" i="8"/>
  <c r="E244" i="31" s="1"/>
  <c r="G116" i="8"/>
  <c r="J116" i="8"/>
  <c r="E116" i="31" s="1"/>
  <c r="G261" i="8"/>
  <c r="J261" i="8"/>
  <c r="E261" i="31" s="1"/>
  <c r="G306" i="8"/>
  <c r="J306" i="8"/>
  <c r="E306" i="31" s="1"/>
  <c r="G178" i="8"/>
  <c r="J178" i="8"/>
  <c r="E178" i="31" s="1"/>
  <c r="G50" i="8"/>
  <c r="J50" i="8"/>
  <c r="E50" i="31" s="1"/>
  <c r="G334" i="8"/>
  <c r="J334" i="8"/>
  <c r="E334" i="31" s="1"/>
  <c r="G206" i="8"/>
  <c r="J206" i="8"/>
  <c r="E206" i="31" s="1"/>
  <c r="G78" i="8"/>
  <c r="J78" i="8"/>
  <c r="E78" i="31" s="1"/>
  <c r="G253" i="8"/>
  <c r="J253" i="8"/>
  <c r="E253" i="31" s="1"/>
  <c r="G125" i="8"/>
  <c r="J125" i="8"/>
  <c r="E125" i="31" s="1"/>
  <c r="G277" i="8"/>
  <c r="J277" i="8"/>
  <c r="E277" i="31" s="1"/>
  <c r="G268" i="8"/>
  <c r="J268" i="8"/>
  <c r="E268" i="31" s="1"/>
  <c r="G140" i="8"/>
  <c r="J140" i="8"/>
  <c r="E140" i="31" s="1"/>
  <c r="G12" i="8"/>
  <c r="J12" i="8"/>
  <c r="E12" i="31" s="1"/>
  <c r="G298" i="8"/>
  <c r="J298" i="8"/>
  <c r="E298" i="31" s="1"/>
  <c r="G170" i="8"/>
  <c r="J170" i="8"/>
  <c r="E170" i="31" s="1"/>
  <c r="G42" i="8"/>
  <c r="J42" i="8"/>
  <c r="E42" i="31" s="1"/>
  <c r="G294" i="8"/>
  <c r="J294" i="8"/>
  <c r="E294" i="31" s="1"/>
  <c r="G166" i="8"/>
  <c r="J166" i="8"/>
  <c r="E166" i="31" s="1"/>
  <c r="G38" i="8"/>
  <c r="J38" i="8"/>
  <c r="E38" i="31" s="1"/>
  <c r="G323" i="8"/>
  <c r="J323" i="8"/>
  <c r="E323" i="31" s="1"/>
  <c r="G259" i="8"/>
  <c r="J259" i="8"/>
  <c r="E259" i="31" s="1"/>
  <c r="G195" i="8"/>
  <c r="J195" i="8"/>
  <c r="E195" i="31" s="1"/>
  <c r="G131" i="8"/>
  <c r="J131" i="8"/>
  <c r="E131" i="31" s="1"/>
  <c r="G67" i="8"/>
  <c r="J67" i="8"/>
  <c r="E67" i="31" s="1"/>
  <c r="G369" i="8"/>
  <c r="J369" i="8"/>
  <c r="E369" i="31" s="1"/>
  <c r="G305" i="8"/>
  <c r="J305" i="8"/>
  <c r="E305" i="31" s="1"/>
  <c r="G241" i="8"/>
  <c r="J241" i="8"/>
  <c r="E241" i="31" s="1"/>
  <c r="G177" i="8"/>
  <c r="J177" i="8"/>
  <c r="E177" i="31" s="1"/>
  <c r="G113" i="8"/>
  <c r="J113" i="8"/>
  <c r="E113" i="31" s="1"/>
  <c r="G49" i="8"/>
  <c r="J49" i="8"/>
  <c r="E49" i="31" s="1"/>
  <c r="G352" i="8"/>
  <c r="J352" i="8"/>
  <c r="E352" i="31" s="1"/>
  <c r="G288" i="8"/>
  <c r="J288" i="8"/>
  <c r="E288" i="31" s="1"/>
  <c r="G224" i="8"/>
  <c r="J224" i="8"/>
  <c r="E224" i="31" s="1"/>
  <c r="G160" i="8"/>
  <c r="J160" i="8"/>
  <c r="E160" i="31" s="1"/>
  <c r="G96" i="8"/>
  <c r="J96" i="8"/>
  <c r="E96" i="31" s="1"/>
  <c r="G32" i="8"/>
  <c r="J32" i="8"/>
  <c r="E32" i="31" s="1"/>
  <c r="G335" i="8"/>
  <c r="J335" i="8"/>
  <c r="E335" i="31" s="1"/>
  <c r="G271" i="8"/>
  <c r="J271" i="8"/>
  <c r="E271" i="31" s="1"/>
  <c r="G207" i="8"/>
  <c r="J207" i="8"/>
  <c r="E207" i="31" s="1"/>
  <c r="G143" i="8"/>
  <c r="J143" i="8"/>
  <c r="E143" i="31" s="1"/>
  <c r="G79" i="8"/>
  <c r="J79" i="8"/>
  <c r="E79" i="31" s="1"/>
  <c r="G15" i="8"/>
  <c r="J15" i="8"/>
  <c r="E15" i="31" s="1"/>
  <c r="G164" i="8"/>
  <c r="J164" i="8"/>
  <c r="E164" i="31" s="1"/>
  <c r="G254" i="8"/>
  <c r="J254" i="8"/>
  <c r="E254" i="31" s="1"/>
  <c r="G188" i="8"/>
  <c r="J188" i="8"/>
  <c r="E188" i="31" s="1"/>
  <c r="G347" i="8"/>
  <c r="J347" i="8"/>
  <c r="E347" i="31" s="1"/>
  <c r="G329" i="8"/>
  <c r="J329" i="8"/>
  <c r="E329" i="31" s="1"/>
  <c r="G9" i="8"/>
  <c r="J9" i="8"/>
  <c r="E9" i="31" s="1"/>
  <c r="G295" i="8"/>
  <c r="J295" i="8"/>
  <c r="E295" i="31" s="1"/>
  <c r="G276" i="8"/>
  <c r="J276" i="8"/>
  <c r="E276" i="31" s="1"/>
  <c r="G181" i="8"/>
  <c r="J181" i="8"/>
  <c r="E181" i="31" s="1"/>
  <c r="G172" i="8"/>
  <c r="J172" i="8"/>
  <c r="E172" i="31" s="1"/>
  <c r="G70" i="8"/>
  <c r="J70" i="8"/>
  <c r="E70" i="31" s="1"/>
  <c r="G19" i="8"/>
  <c r="J19" i="8"/>
  <c r="E19" i="31" s="1"/>
  <c r="G304" i="8"/>
  <c r="J304" i="8"/>
  <c r="E304" i="31" s="1"/>
  <c r="G95" i="8"/>
  <c r="J95" i="8"/>
  <c r="E95" i="31" s="1"/>
  <c r="G356" i="8"/>
  <c r="J356" i="8"/>
  <c r="E356" i="31" s="1"/>
  <c r="G228" i="8"/>
  <c r="J228" i="8"/>
  <c r="E228" i="31" s="1"/>
  <c r="G100" i="8"/>
  <c r="J100" i="8"/>
  <c r="E100" i="31" s="1"/>
  <c r="G165" i="8"/>
  <c r="J165" i="8"/>
  <c r="E165" i="31" s="1"/>
  <c r="G290" i="8"/>
  <c r="J290" i="8"/>
  <c r="E290" i="31" s="1"/>
  <c r="G162" i="8"/>
  <c r="J162" i="8"/>
  <c r="E162" i="31" s="1"/>
  <c r="G34" i="8"/>
  <c r="J34" i="8"/>
  <c r="E34" i="31" s="1"/>
  <c r="G318" i="8"/>
  <c r="J318" i="8"/>
  <c r="E318" i="31" s="1"/>
  <c r="G190" i="8"/>
  <c r="J190" i="8"/>
  <c r="E190" i="31" s="1"/>
  <c r="G62" i="8"/>
  <c r="J62" i="8"/>
  <c r="E62" i="31" s="1"/>
  <c r="G365" i="8"/>
  <c r="J365" i="8"/>
  <c r="E365" i="31" s="1"/>
  <c r="G237" i="8"/>
  <c r="J237" i="8"/>
  <c r="E237" i="31" s="1"/>
  <c r="G109" i="8"/>
  <c r="J109" i="8"/>
  <c r="E109" i="31" s="1"/>
  <c r="G69" i="8"/>
  <c r="J69" i="8"/>
  <c r="E69" i="31" s="1"/>
  <c r="G252" i="8"/>
  <c r="J252" i="8"/>
  <c r="E252" i="31" s="1"/>
  <c r="G124" i="8"/>
  <c r="J124" i="8"/>
  <c r="E124" i="31" s="1"/>
  <c r="G309" i="8"/>
  <c r="J309" i="8"/>
  <c r="E309" i="31" s="1"/>
  <c r="G282" i="8"/>
  <c r="J282" i="8"/>
  <c r="E282" i="31" s="1"/>
  <c r="G154" i="8"/>
  <c r="J154" i="8"/>
  <c r="E154" i="31" s="1"/>
  <c r="G26" i="8"/>
  <c r="J26" i="8"/>
  <c r="E26" i="31" s="1"/>
  <c r="G278" i="8"/>
  <c r="J278" i="8"/>
  <c r="E278" i="31" s="1"/>
  <c r="G150" i="8"/>
  <c r="J150" i="8"/>
  <c r="E150" i="31" s="1"/>
  <c r="G22" i="8"/>
  <c r="J22" i="8"/>
  <c r="E22" i="31" s="1"/>
  <c r="G315" i="8"/>
  <c r="J315" i="8"/>
  <c r="E315" i="31" s="1"/>
  <c r="G251" i="8"/>
  <c r="J251" i="8"/>
  <c r="E251" i="31" s="1"/>
  <c r="G187" i="8"/>
  <c r="J187" i="8"/>
  <c r="E187" i="31" s="1"/>
  <c r="G123" i="8"/>
  <c r="J123" i="8"/>
  <c r="E123" i="31" s="1"/>
  <c r="G59" i="8"/>
  <c r="J59" i="8"/>
  <c r="E59" i="31" s="1"/>
  <c r="G361" i="8"/>
  <c r="J361" i="8"/>
  <c r="E361" i="31" s="1"/>
  <c r="G297" i="8"/>
  <c r="J297" i="8"/>
  <c r="E297" i="31" s="1"/>
  <c r="G233" i="8"/>
  <c r="J233" i="8"/>
  <c r="E233" i="31" s="1"/>
  <c r="G169" i="8"/>
  <c r="J169" i="8"/>
  <c r="E169" i="31" s="1"/>
  <c r="G105" i="8"/>
  <c r="J105" i="8"/>
  <c r="E105" i="31" s="1"/>
  <c r="G41" i="8"/>
  <c r="J41" i="8"/>
  <c r="E41" i="31" s="1"/>
  <c r="G344" i="8"/>
  <c r="J344" i="8"/>
  <c r="E344" i="31" s="1"/>
  <c r="G280" i="8"/>
  <c r="J280" i="8"/>
  <c r="E280" i="31" s="1"/>
  <c r="G216" i="8"/>
  <c r="J216" i="8"/>
  <c r="E216" i="31" s="1"/>
  <c r="G152" i="8"/>
  <c r="J152" i="8"/>
  <c r="E152" i="31" s="1"/>
  <c r="G88" i="8"/>
  <c r="J88" i="8"/>
  <c r="E88" i="31" s="1"/>
  <c r="G24" i="8"/>
  <c r="J24" i="8"/>
  <c r="E24" i="31" s="1"/>
  <c r="G327" i="8"/>
  <c r="J327" i="8"/>
  <c r="E327" i="31" s="1"/>
  <c r="G263" i="8"/>
  <c r="J263" i="8"/>
  <c r="E263" i="31" s="1"/>
  <c r="G199" i="8"/>
  <c r="J199" i="8"/>
  <c r="E199" i="31" s="1"/>
  <c r="G135" i="8"/>
  <c r="J135" i="8"/>
  <c r="E135" i="31" s="1"/>
  <c r="G71" i="8"/>
  <c r="J71" i="8"/>
  <c r="E71" i="31" s="1"/>
  <c r="G98" i="8"/>
  <c r="J98" i="8"/>
  <c r="E98" i="31" s="1"/>
  <c r="G45" i="8"/>
  <c r="J45" i="8"/>
  <c r="E45" i="31" s="1"/>
  <c r="G214" i="8"/>
  <c r="J214" i="8"/>
  <c r="E214" i="31" s="1"/>
  <c r="G27" i="8"/>
  <c r="J27" i="8"/>
  <c r="E27" i="31" s="1"/>
  <c r="G312" i="8"/>
  <c r="J312" i="8"/>
  <c r="E312" i="31" s="1"/>
  <c r="G167" i="8"/>
  <c r="J167" i="8"/>
  <c r="E167" i="31" s="1"/>
  <c r="G148" i="8"/>
  <c r="J148" i="8"/>
  <c r="E148" i="31" s="1"/>
  <c r="G110" i="8"/>
  <c r="J110" i="8"/>
  <c r="E110" i="31" s="1"/>
  <c r="G300" i="8"/>
  <c r="J300" i="8"/>
  <c r="E300" i="31" s="1"/>
  <c r="G198" i="8"/>
  <c r="J198" i="8"/>
  <c r="E198" i="31" s="1"/>
  <c r="G83" i="8"/>
  <c r="J83" i="8"/>
  <c r="E83" i="31" s="1"/>
  <c r="G65" i="8"/>
  <c r="J65" i="8"/>
  <c r="E65" i="31" s="1"/>
  <c r="G112" i="8"/>
  <c r="J112" i="8"/>
  <c r="E112" i="31" s="1"/>
  <c r="G31" i="8"/>
  <c r="J31" i="8"/>
  <c r="E31" i="31" s="1"/>
  <c r="G340" i="8"/>
  <c r="J340" i="8"/>
  <c r="E340" i="31" s="1"/>
  <c r="G212" i="8"/>
  <c r="J212" i="8"/>
  <c r="E212" i="31" s="1"/>
  <c r="G84" i="8"/>
  <c r="J84" i="8"/>
  <c r="E84" i="31" s="1"/>
  <c r="G133" i="8"/>
  <c r="J133" i="8"/>
  <c r="E133" i="31" s="1"/>
  <c r="G274" i="8"/>
  <c r="J274" i="8"/>
  <c r="E274" i="31" s="1"/>
  <c r="G146" i="8"/>
  <c r="J146" i="8"/>
  <c r="E146" i="31" s="1"/>
  <c r="G18" i="8"/>
  <c r="J18" i="8"/>
  <c r="E18" i="31" s="1"/>
  <c r="G302" i="8"/>
  <c r="J302" i="8"/>
  <c r="E302" i="31" s="1"/>
  <c r="G174" i="8"/>
  <c r="J174" i="8"/>
  <c r="E174" i="31" s="1"/>
  <c r="G46" i="8"/>
  <c r="J46" i="8"/>
  <c r="E46" i="31" s="1"/>
  <c r="G349" i="8"/>
  <c r="J349" i="8"/>
  <c r="E349" i="31" s="1"/>
  <c r="G221" i="8"/>
  <c r="J221" i="8"/>
  <c r="E221" i="31" s="1"/>
  <c r="G93" i="8"/>
  <c r="J93" i="8"/>
  <c r="E93" i="31" s="1"/>
  <c r="G364" i="8"/>
  <c r="J364" i="8"/>
  <c r="E364" i="31" s="1"/>
  <c r="G236" i="8"/>
  <c r="J236" i="8"/>
  <c r="E236" i="31" s="1"/>
  <c r="G108" i="8"/>
  <c r="J108" i="8"/>
  <c r="E108" i="31" s="1"/>
  <c r="G197" i="8"/>
  <c r="J197" i="8"/>
  <c r="E197" i="31" s="1"/>
  <c r="G266" i="8"/>
  <c r="J266" i="8"/>
  <c r="E266" i="31" s="1"/>
  <c r="G138" i="8"/>
  <c r="J138" i="8"/>
  <c r="E138" i="31" s="1"/>
  <c r="G10" i="8"/>
  <c r="J10" i="8"/>
  <c r="E10" i="31" s="1"/>
  <c r="G262" i="8"/>
  <c r="J262" i="8"/>
  <c r="E262" i="31" s="1"/>
  <c r="G134" i="8"/>
  <c r="J134" i="8"/>
  <c r="E134" i="31" s="1"/>
  <c r="G371" i="8"/>
  <c r="J371" i="8"/>
  <c r="E371" i="31" s="1"/>
  <c r="G307" i="8"/>
  <c r="J307" i="8"/>
  <c r="E307" i="31" s="1"/>
  <c r="G243" i="8"/>
  <c r="J243" i="8"/>
  <c r="E243" i="31" s="1"/>
  <c r="G179" i="8"/>
  <c r="J179" i="8"/>
  <c r="E179" i="31" s="1"/>
  <c r="G115" i="8"/>
  <c r="J115" i="8"/>
  <c r="E115" i="31" s="1"/>
  <c r="G51" i="8"/>
  <c r="J51" i="8"/>
  <c r="E51" i="31" s="1"/>
  <c r="G353" i="8"/>
  <c r="J353" i="8"/>
  <c r="E353" i="31" s="1"/>
  <c r="G289" i="8"/>
  <c r="J289" i="8"/>
  <c r="E289" i="31" s="1"/>
  <c r="G225" i="8"/>
  <c r="J225" i="8"/>
  <c r="E225" i="31" s="1"/>
  <c r="G161" i="8"/>
  <c r="J161" i="8"/>
  <c r="E161" i="31" s="1"/>
  <c r="G97" i="8"/>
  <c r="J97" i="8"/>
  <c r="E97" i="31" s="1"/>
  <c r="G33" i="8"/>
  <c r="J33" i="8"/>
  <c r="E33" i="31" s="1"/>
  <c r="G336" i="8"/>
  <c r="J336" i="8"/>
  <c r="E336" i="31" s="1"/>
  <c r="G272" i="8"/>
  <c r="J272" i="8"/>
  <c r="E272" i="31" s="1"/>
  <c r="G208" i="8"/>
  <c r="J208" i="8"/>
  <c r="E208" i="31" s="1"/>
  <c r="G144" i="8"/>
  <c r="J144" i="8"/>
  <c r="E144" i="31" s="1"/>
  <c r="G80" i="8"/>
  <c r="J80" i="8"/>
  <c r="E80" i="31" s="1"/>
  <c r="G16" i="8"/>
  <c r="J16" i="8"/>
  <c r="E16" i="31" s="1"/>
  <c r="G319" i="8"/>
  <c r="J319" i="8"/>
  <c r="E319" i="31" s="1"/>
  <c r="G255" i="8"/>
  <c r="J255" i="8"/>
  <c r="E255" i="31" s="1"/>
  <c r="G191" i="8"/>
  <c r="J191" i="8"/>
  <c r="E191" i="31" s="1"/>
  <c r="G127" i="8"/>
  <c r="J127" i="8"/>
  <c r="E127" i="31" s="1"/>
  <c r="G63" i="8"/>
  <c r="J63" i="8"/>
  <c r="E63" i="31" s="1"/>
  <c r="G149" i="8"/>
  <c r="J149" i="8"/>
  <c r="E149" i="31" s="1"/>
  <c r="G85" i="8"/>
  <c r="J85" i="8"/>
  <c r="E85" i="31" s="1"/>
  <c r="G316" i="8"/>
  <c r="J316" i="8"/>
  <c r="E316" i="31" s="1"/>
  <c r="G342" i="8"/>
  <c r="J342" i="8"/>
  <c r="E342" i="31" s="1"/>
  <c r="G91" i="8"/>
  <c r="J91" i="8"/>
  <c r="E91" i="31" s="1"/>
  <c r="G73" i="8"/>
  <c r="J73" i="8"/>
  <c r="E73" i="31" s="1"/>
  <c r="G359" i="8"/>
  <c r="J359" i="8"/>
  <c r="E359" i="31" s="1"/>
  <c r="G117" i="8"/>
  <c r="J117" i="8"/>
  <c r="E117" i="31" s="1"/>
  <c r="G82" i="8"/>
  <c r="J82" i="8"/>
  <c r="E82" i="31" s="1"/>
  <c r="G157" i="8"/>
  <c r="J157" i="8"/>
  <c r="E157" i="31" s="1"/>
  <c r="G74" i="8"/>
  <c r="J74" i="8"/>
  <c r="E74" i="31" s="1"/>
  <c r="G211" i="8"/>
  <c r="J211" i="8"/>
  <c r="E211" i="31" s="1"/>
  <c r="G129" i="8"/>
  <c r="J129" i="8"/>
  <c r="E129" i="31" s="1"/>
  <c r="G240" i="8"/>
  <c r="J240" i="8"/>
  <c r="E240" i="31" s="1"/>
  <c r="G287" i="8"/>
  <c r="J287" i="8"/>
  <c r="E287" i="31" s="1"/>
  <c r="G325" i="8"/>
  <c r="J325" i="8"/>
  <c r="E325" i="31" s="1"/>
  <c r="G324" i="8"/>
  <c r="J324" i="8"/>
  <c r="E324" i="31" s="1"/>
  <c r="G196" i="8"/>
  <c r="J196" i="8"/>
  <c r="E196" i="31" s="1"/>
  <c r="G68" i="8"/>
  <c r="J68" i="8"/>
  <c r="E68" i="31" s="1"/>
  <c r="G37" i="8"/>
  <c r="J37" i="8"/>
  <c r="E37" i="31" s="1"/>
  <c r="G258" i="8"/>
  <c r="J258" i="8"/>
  <c r="E258" i="31" s="1"/>
  <c r="G130" i="8"/>
  <c r="J130" i="8"/>
  <c r="E130" i="31" s="1"/>
  <c r="G357" i="8"/>
  <c r="J357" i="8"/>
  <c r="E357" i="31" s="1"/>
  <c r="G286" i="8"/>
  <c r="J286" i="8"/>
  <c r="E286" i="31" s="1"/>
  <c r="G158" i="8"/>
  <c r="J158" i="8"/>
  <c r="E158" i="31" s="1"/>
  <c r="G30" i="8"/>
  <c r="J30" i="8"/>
  <c r="E30" i="31" s="1"/>
  <c r="G333" i="8"/>
  <c r="J333" i="8"/>
  <c r="E333" i="31" s="1"/>
  <c r="G205" i="8"/>
  <c r="J205" i="8"/>
  <c r="E205" i="31" s="1"/>
  <c r="G77" i="8"/>
  <c r="J77" i="8"/>
  <c r="E77" i="31" s="1"/>
  <c r="G348" i="8"/>
  <c r="J348" i="8"/>
  <c r="E348" i="31" s="1"/>
  <c r="G220" i="8"/>
  <c r="J220" i="8"/>
  <c r="E220" i="31" s="1"/>
  <c r="G92" i="8"/>
  <c r="J92" i="8"/>
  <c r="E92" i="31" s="1"/>
  <c r="G101" i="8"/>
  <c r="J101" i="8"/>
  <c r="E101" i="31" s="1"/>
  <c r="G250" i="8"/>
  <c r="J250" i="8"/>
  <c r="E250" i="31" s="1"/>
  <c r="G122" i="8"/>
  <c r="J122" i="8"/>
  <c r="E122" i="31" s="1"/>
  <c r="G245" i="8"/>
  <c r="J245" i="8"/>
  <c r="E245" i="31" s="1"/>
  <c r="G246" i="8"/>
  <c r="J246" i="8"/>
  <c r="E246" i="31" s="1"/>
  <c r="G118" i="8"/>
  <c r="J118" i="8"/>
  <c r="E118" i="31" s="1"/>
  <c r="G363" i="8"/>
  <c r="J363" i="8"/>
  <c r="E363" i="31" s="1"/>
  <c r="G299" i="8"/>
  <c r="J299" i="8"/>
  <c r="E299" i="31" s="1"/>
  <c r="G235" i="8"/>
  <c r="J235" i="8"/>
  <c r="E235" i="31" s="1"/>
  <c r="G171" i="8"/>
  <c r="J171" i="8"/>
  <c r="E171" i="31" s="1"/>
  <c r="G107" i="8"/>
  <c r="J107" i="8"/>
  <c r="E107" i="31" s="1"/>
  <c r="G43" i="8"/>
  <c r="J43" i="8"/>
  <c r="E43" i="31" s="1"/>
  <c r="G345" i="8"/>
  <c r="J345" i="8"/>
  <c r="E345" i="31" s="1"/>
  <c r="G281" i="8"/>
  <c r="J281" i="8"/>
  <c r="E281" i="31" s="1"/>
  <c r="G217" i="8"/>
  <c r="J217" i="8"/>
  <c r="E217" i="31" s="1"/>
  <c r="G153" i="8"/>
  <c r="J153" i="8"/>
  <c r="E153" i="31" s="1"/>
  <c r="G89" i="8"/>
  <c r="J89" i="8"/>
  <c r="E89" i="31" s="1"/>
  <c r="G25" i="8"/>
  <c r="J25" i="8"/>
  <c r="E25" i="31" s="1"/>
  <c r="G328" i="8"/>
  <c r="J328" i="8"/>
  <c r="E328" i="31" s="1"/>
  <c r="G264" i="8"/>
  <c r="J264" i="8"/>
  <c r="E264" i="31" s="1"/>
  <c r="G200" i="8"/>
  <c r="J200" i="8"/>
  <c r="E200" i="31" s="1"/>
  <c r="G136" i="8"/>
  <c r="J136" i="8"/>
  <c r="E136" i="31" s="1"/>
  <c r="G72" i="8"/>
  <c r="J72" i="8"/>
  <c r="E72" i="31" s="1"/>
  <c r="G8" i="8"/>
  <c r="J8" i="8"/>
  <c r="E8" i="31" s="1"/>
  <c r="G311" i="8"/>
  <c r="J311" i="8"/>
  <c r="E311" i="31" s="1"/>
  <c r="G247" i="8"/>
  <c r="J247" i="8"/>
  <c r="E247" i="31" s="1"/>
  <c r="G183" i="8"/>
  <c r="J183" i="8"/>
  <c r="E183" i="31" s="1"/>
  <c r="G119" i="8"/>
  <c r="J119" i="8"/>
  <c r="E119" i="31" s="1"/>
  <c r="G55" i="8"/>
  <c r="J55" i="8"/>
  <c r="E55" i="31" s="1"/>
  <c r="G226" i="8"/>
  <c r="J226" i="8"/>
  <c r="E226" i="31" s="1"/>
  <c r="G173" i="8"/>
  <c r="J173" i="8"/>
  <c r="E173" i="31" s="1"/>
  <c r="G90" i="8"/>
  <c r="J90" i="8"/>
  <c r="E90" i="31" s="1"/>
  <c r="G155" i="8"/>
  <c r="J155" i="8"/>
  <c r="E155" i="31" s="1"/>
  <c r="G137" i="8"/>
  <c r="J137" i="8"/>
  <c r="E137" i="31" s="1"/>
  <c r="G56" i="8"/>
  <c r="J56" i="8"/>
  <c r="E56" i="31" s="1"/>
  <c r="G39" i="8"/>
  <c r="J39" i="8"/>
  <c r="E39" i="31" s="1"/>
  <c r="G20" i="8"/>
  <c r="J20" i="8"/>
  <c r="E20" i="31" s="1"/>
  <c r="G238" i="8"/>
  <c r="J238" i="8"/>
  <c r="E238" i="31" s="1"/>
  <c r="G44" i="8"/>
  <c r="J44" i="8"/>
  <c r="E44" i="31" s="1"/>
  <c r="G339" i="8"/>
  <c r="J339" i="8"/>
  <c r="E339" i="31" s="1"/>
  <c r="G321" i="8"/>
  <c r="J321" i="8"/>
  <c r="E321" i="31" s="1"/>
  <c r="G176" i="8"/>
  <c r="J176" i="8"/>
  <c r="E176" i="31" s="1"/>
  <c r="G159" i="8"/>
  <c r="J159" i="8"/>
  <c r="E159" i="31" s="1"/>
  <c r="G213" i="8"/>
  <c r="J213" i="8"/>
  <c r="E213" i="31" s="1"/>
  <c r="G308" i="8"/>
  <c r="J308" i="8"/>
  <c r="E308" i="31" s="1"/>
  <c r="G180" i="8"/>
  <c r="J180" i="8"/>
  <c r="E180" i="31" s="1"/>
  <c r="G52" i="8"/>
  <c r="J52" i="8"/>
  <c r="E52" i="31" s="1"/>
  <c r="G370" i="8"/>
  <c r="J370" i="8"/>
  <c r="E370" i="31" s="1"/>
  <c r="G242" i="8"/>
  <c r="J242" i="8"/>
  <c r="E242" i="31" s="1"/>
  <c r="G114" i="8"/>
  <c r="J114" i="8"/>
  <c r="E114" i="31" s="1"/>
  <c r="G229" i="8"/>
  <c r="J229" i="8"/>
  <c r="E229" i="31" s="1"/>
  <c r="G270" i="8"/>
  <c r="J270" i="8"/>
  <c r="E270" i="31" s="1"/>
  <c r="G142" i="8"/>
  <c r="J142" i="8"/>
  <c r="E142" i="31" s="1"/>
  <c r="G14" i="8"/>
  <c r="J14" i="8"/>
  <c r="E14" i="31" s="1"/>
  <c r="G317" i="8"/>
  <c r="J317" i="8"/>
  <c r="E317" i="31" s="1"/>
  <c r="G189" i="8"/>
  <c r="J189" i="8"/>
  <c r="E189" i="31" s="1"/>
  <c r="G61" i="8"/>
  <c r="J61" i="8"/>
  <c r="E61" i="31" s="1"/>
  <c r="G332" i="8"/>
  <c r="J332" i="8"/>
  <c r="E332" i="31" s="1"/>
  <c r="G204" i="8"/>
  <c r="J204" i="8"/>
  <c r="E204" i="31" s="1"/>
  <c r="G76" i="8"/>
  <c r="J76" i="8"/>
  <c r="E76" i="31" s="1"/>
  <c r="G362" i="8"/>
  <c r="J362" i="8"/>
  <c r="E362" i="31" s="1"/>
  <c r="G234" i="8"/>
  <c r="J234" i="8"/>
  <c r="E234" i="31" s="1"/>
  <c r="G106" i="8"/>
  <c r="J106" i="8"/>
  <c r="E106" i="31" s="1"/>
  <c r="G358" i="8"/>
  <c r="J358" i="8"/>
  <c r="E358" i="31" s="1"/>
  <c r="G230" i="8"/>
  <c r="J230" i="8"/>
  <c r="E230" i="31" s="1"/>
  <c r="G102" i="8"/>
  <c r="J102" i="8"/>
  <c r="E102" i="31" s="1"/>
  <c r="G355" i="8"/>
  <c r="J355" i="8"/>
  <c r="E355" i="31" s="1"/>
  <c r="G291" i="8"/>
  <c r="J291" i="8"/>
  <c r="E291" i="31" s="1"/>
  <c r="G227" i="8"/>
  <c r="J227" i="8"/>
  <c r="E227" i="31" s="1"/>
  <c r="G163" i="8"/>
  <c r="J163" i="8"/>
  <c r="E163" i="31" s="1"/>
  <c r="G99" i="8"/>
  <c r="J99" i="8"/>
  <c r="E99" i="31" s="1"/>
  <c r="G35" i="8"/>
  <c r="J35" i="8"/>
  <c r="E35" i="31" s="1"/>
  <c r="G337" i="8"/>
  <c r="J337" i="8"/>
  <c r="E337" i="31" s="1"/>
  <c r="G273" i="8"/>
  <c r="J273" i="8"/>
  <c r="E273" i="31" s="1"/>
  <c r="G209" i="8"/>
  <c r="J209" i="8"/>
  <c r="E209" i="31" s="1"/>
  <c r="G145" i="8"/>
  <c r="J145" i="8"/>
  <c r="E145" i="31" s="1"/>
  <c r="G81" i="8"/>
  <c r="J81" i="8"/>
  <c r="E81" i="31" s="1"/>
  <c r="G17" i="8"/>
  <c r="J17" i="8"/>
  <c r="E17" i="31" s="1"/>
  <c r="G320" i="8"/>
  <c r="J320" i="8"/>
  <c r="E320" i="31" s="1"/>
  <c r="G256" i="8"/>
  <c r="J256" i="8"/>
  <c r="E256" i="31" s="1"/>
  <c r="G192" i="8"/>
  <c r="J192" i="8"/>
  <c r="E192" i="31" s="1"/>
  <c r="G128" i="8"/>
  <c r="J128" i="8"/>
  <c r="E128" i="31" s="1"/>
  <c r="G64" i="8"/>
  <c r="J64" i="8"/>
  <c r="E64" i="31" s="1"/>
  <c r="G367" i="8"/>
  <c r="J367" i="8"/>
  <c r="E367" i="31" s="1"/>
  <c r="G303" i="8"/>
  <c r="J303" i="8"/>
  <c r="E303" i="31" s="1"/>
  <c r="G239" i="8"/>
  <c r="J239" i="8"/>
  <c r="E239" i="31" s="1"/>
  <c r="G175" i="8"/>
  <c r="J175" i="8"/>
  <c r="E175" i="31" s="1"/>
  <c r="G111" i="8"/>
  <c r="J111" i="8"/>
  <c r="E111" i="31" s="1"/>
  <c r="G47" i="8"/>
  <c r="J47" i="8"/>
  <c r="E47" i="31" s="1"/>
  <c r="F7" i="8"/>
  <c r="K230" i="31" l="1"/>
  <c r="M230" i="31" s="1"/>
  <c r="O230" i="31" s="1"/>
  <c r="F230" i="31"/>
  <c r="L230" i="31"/>
  <c r="N230" i="31" s="1"/>
  <c r="P230" i="31" s="1"/>
  <c r="F72" i="31"/>
  <c r="L72" i="31"/>
  <c r="N72" i="31" s="1"/>
  <c r="P72" i="31" s="1"/>
  <c r="K72" i="31"/>
  <c r="M72" i="31" s="1"/>
  <c r="O72" i="31" s="1"/>
  <c r="K129" i="31"/>
  <c r="M129" i="31" s="1"/>
  <c r="O129" i="31" s="1"/>
  <c r="L129" i="31"/>
  <c r="N129" i="31" s="1"/>
  <c r="P129" i="31" s="1"/>
  <c r="F129" i="31"/>
  <c r="L51" i="31"/>
  <c r="N51" i="31" s="1"/>
  <c r="P51" i="31" s="1"/>
  <c r="K51" i="31"/>
  <c r="M51" i="31" s="1"/>
  <c r="O51" i="31" s="1"/>
  <c r="F51" i="31"/>
  <c r="K88" i="31"/>
  <c r="M88" i="31" s="1"/>
  <c r="O88" i="31" s="1"/>
  <c r="L88" i="31"/>
  <c r="N88" i="31" s="1"/>
  <c r="P88" i="31" s="1"/>
  <c r="F88" i="31"/>
  <c r="L70" i="31"/>
  <c r="N70" i="31" s="1"/>
  <c r="P70" i="31" s="1"/>
  <c r="K70" i="31"/>
  <c r="M70" i="31" s="1"/>
  <c r="O70" i="31" s="1"/>
  <c r="F70" i="31"/>
  <c r="L131" i="31"/>
  <c r="N131" i="31" s="1"/>
  <c r="P131" i="31" s="1"/>
  <c r="K131" i="31"/>
  <c r="M131" i="31" s="1"/>
  <c r="O131" i="31" s="1"/>
  <c r="F131" i="31"/>
  <c r="F215" i="31"/>
  <c r="L215" i="31"/>
  <c r="N215" i="31" s="1"/>
  <c r="P215" i="31" s="1"/>
  <c r="K215" i="31"/>
  <c r="M215" i="31" s="1"/>
  <c r="O215" i="31" s="1"/>
  <c r="L21" i="31"/>
  <c r="N21" i="31" s="1"/>
  <c r="P21" i="31" s="1"/>
  <c r="F21" i="31"/>
  <c r="K21" i="31"/>
  <c r="M21" i="31" s="1"/>
  <c r="O21" i="31" s="1"/>
  <c r="I580" i="31"/>
  <c r="J580" i="31"/>
  <c r="J590" i="31"/>
  <c r="I590" i="31"/>
  <c r="I501" i="31"/>
  <c r="J501" i="31"/>
  <c r="I578" i="31"/>
  <c r="J578" i="31"/>
  <c r="I606" i="31"/>
  <c r="J606" i="31"/>
  <c r="J413" i="31"/>
  <c r="I413" i="31"/>
  <c r="J375" i="31"/>
  <c r="I375" i="31"/>
  <c r="I518" i="31"/>
  <c r="J518" i="31"/>
  <c r="I721" i="31"/>
  <c r="J721" i="31"/>
  <c r="J588" i="31"/>
  <c r="I588" i="31"/>
  <c r="I538" i="31"/>
  <c r="J538" i="31"/>
  <c r="I636" i="31"/>
  <c r="J636" i="31"/>
  <c r="J597" i="31"/>
  <c r="I597" i="31"/>
  <c r="I683" i="31"/>
  <c r="J683" i="31"/>
  <c r="J657" i="31"/>
  <c r="I657" i="31"/>
  <c r="J424" i="31"/>
  <c r="I424" i="31"/>
  <c r="J671" i="31"/>
  <c r="I671" i="31"/>
  <c r="I564" i="31"/>
  <c r="J564" i="31"/>
  <c r="J383" i="31"/>
  <c r="I383" i="31"/>
  <c r="J555" i="31"/>
  <c r="I555" i="31"/>
  <c r="J712" i="31"/>
  <c r="I712" i="31"/>
  <c r="J502" i="31"/>
  <c r="I502" i="31"/>
  <c r="J690" i="31"/>
  <c r="I690" i="31"/>
  <c r="I593" i="31"/>
  <c r="J593" i="31"/>
  <c r="J595" i="31"/>
  <c r="I595" i="31"/>
  <c r="J488" i="31"/>
  <c r="I488" i="31"/>
  <c r="J602" i="31"/>
  <c r="I602" i="31"/>
  <c r="J662" i="31"/>
  <c r="I662" i="31"/>
  <c r="I478" i="31"/>
  <c r="J478" i="31"/>
  <c r="J421" i="31"/>
  <c r="I421" i="31"/>
  <c r="I674" i="31"/>
  <c r="J674" i="31"/>
  <c r="J392" i="31"/>
  <c r="I392" i="31"/>
  <c r="J647" i="31"/>
  <c r="I647" i="31"/>
  <c r="F52" i="31"/>
  <c r="K52" i="31"/>
  <c r="M52" i="31" s="1"/>
  <c r="O52" i="31" s="1"/>
  <c r="L52" i="31"/>
  <c r="N52" i="31" s="1"/>
  <c r="P52" i="31" s="1"/>
  <c r="K68" i="31"/>
  <c r="M68" i="31" s="1"/>
  <c r="O68" i="31" s="1"/>
  <c r="F68" i="31"/>
  <c r="L68" i="31"/>
  <c r="N68" i="31" s="1"/>
  <c r="P68" i="31" s="1"/>
  <c r="L46" i="31"/>
  <c r="N46" i="31" s="1"/>
  <c r="P46" i="31" s="1"/>
  <c r="F46" i="31"/>
  <c r="K46" i="31"/>
  <c r="M46" i="31" s="1"/>
  <c r="O46" i="31" s="1"/>
  <c r="K123" i="31"/>
  <c r="M123" i="31" s="1"/>
  <c r="O123" i="31" s="1"/>
  <c r="L123" i="31"/>
  <c r="N123" i="31" s="1"/>
  <c r="P123" i="31" s="1"/>
  <c r="F123" i="31"/>
  <c r="F79" i="31"/>
  <c r="L79" i="31"/>
  <c r="N79" i="31" s="1"/>
  <c r="P79" i="31" s="1"/>
  <c r="K79" i="31"/>
  <c r="M79" i="31" s="1"/>
  <c r="O79" i="31" s="1"/>
  <c r="F244" i="31"/>
  <c r="L244" i="31"/>
  <c r="N244" i="31" s="1"/>
  <c r="P244" i="31" s="1"/>
  <c r="K244" i="31"/>
  <c r="M244" i="31" s="1"/>
  <c r="O244" i="31" s="1"/>
  <c r="K186" i="31"/>
  <c r="M186" i="31" s="1"/>
  <c r="O186" i="31" s="1"/>
  <c r="L186" i="31"/>
  <c r="N186" i="31" s="1"/>
  <c r="P186" i="31" s="1"/>
  <c r="F186" i="31"/>
  <c r="F29" i="31"/>
  <c r="K29" i="31"/>
  <c r="M29" i="31" s="1"/>
  <c r="O29" i="31" s="1"/>
  <c r="L29" i="31"/>
  <c r="N29" i="31" s="1"/>
  <c r="P29" i="31" s="1"/>
  <c r="F111" i="31"/>
  <c r="K111" i="31"/>
  <c r="M111" i="31" s="1"/>
  <c r="O111" i="31" s="1"/>
  <c r="L111" i="31"/>
  <c r="N111" i="31" s="1"/>
  <c r="P111" i="31" s="1"/>
  <c r="F145" i="31"/>
  <c r="L145" i="31"/>
  <c r="N145" i="31" s="1"/>
  <c r="P145" i="31" s="1"/>
  <c r="K145" i="31"/>
  <c r="M145" i="31" s="1"/>
  <c r="O145" i="31" s="1"/>
  <c r="L332" i="31"/>
  <c r="N332" i="31" s="1"/>
  <c r="P332" i="31" s="1"/>
  <c r="K332" i="31"/>
  <c r="M332" i="31" s="1"/>
  <c r="O332" i="31" s="1"/>
  <c r="F332" i="31"/>
  <c r="F180" i="31"/>
  <c r="K180" i="31"/>
  <c r="M180" i="31" s="1"/>
  <c r="O180" i="31" s="1"/>
  <c r="L180" i="31"/>
  <c r="N180" i="31" s="1"/>
  <c r="P180" i="31" s="1"/>
  <c r="K137" i="31"/>
  <c r="M137" i="31" s="1"/>
  <c r="O137" i="31" s="1"/>
  <c r="F137" i="31"/>
  <c r="L137" i="31"/>
  <c r="N137" i="31" s="1"/>
  <c r="P137" i="31" s="1"/>
  <c r="F136" i="31"/>
  <c r="K136" i="31"/>
  <c r="M136" i="31" s="1"/>
  <c r="O136" i="31" s="1"/>
  <c r="L136" i="31"/>
  <c r="N136" i="31" s="1"/>
  <c r="P136" i="31" s="1"/>
  <c r="F171" i="31"/>
  <c r="K171" i="31"/>
  <c r="M171" i="31" s="1"/>
  <c r="O171" i="31" s="1"/>
  <c r="L171" i="31"/>
  <c r="N171" i="31" s="1"/>
  <c r="P171" i="31" s="1"/>
  <c r="K286" i="31"/>
  <c r="M286" i="31" s="1"/>
  <c r="O286" i="31" s="1"/>
  <c r="F286" i="31"/>
  <c r="L286" i="31"/>
  <c r="N286" i="31" s="1"/>
  <c r="P286" i="31" s="1"/>
  <c r="L211" i="31"/>
  <c r="N211" i="31" s="1"/>
  <c r="P211" i="31" s="1"/>
  <c r="F211" i="31"/>
  <c r="K211" i="31"/>
  <c r="M211" i="31" s="1"/>
  <c r="O211" i="31" s="1"/>
  <c r="L63" i="31"/>
  <c r="N63" i="31" s="1"/>
  <c r="P63" i="31" s="1"/>
  <c r="F63" i="31"/>
  <c r="K63" i="31"/>
  <c r="M63" i="31" s="1"/>
  <c r="O63" i="31" s="1"/>
  <c r="K97" i="31"/>
  <c r="M97" i="31" s="1"/>
  <c r="O97" i="31" s="1"/>
  <c r="L97" i="31"/>
  <c r="N97" i="31" s="1"/>
  <c r="P97" i="31" s="1"/>
  <c r="F97" i="31"/>
  <c r="F236" i="31"/>
  <c r="L236" i="31"/>
  <c r="N236" i="31" s="1"/>
  <c r="P236" i="31" s="1"/>
  <c r="K236" i="31"/>
  <c r="M236" i="31" s="1"/>
  <c r="O236" i="31" s="1"/>
  <c r="K84" i="31"/>
  <c r="M84" i="31" s="1"/>
  <c r="O84" i="31" s="1"/>
  <c r="F84" i="31"/>
  <c r="L84" i="31"/>
  <c r="N84" i="31" s="1"/>
  <c r="P84" i="31" s="1"/>
  <c r="L312" i="31"/>
  <c r="N312" i="31" s="1"/>
  <c r="P312" i="31" s="1"/>
  <c r="F312" i="31"/>
  <c r="K312" i="31"/>
  <c r="M312" i="31" s="1"/>
  <c r="O312" i="31" s="1"/>
  <c r="K152" i="31"/>
  <c r="M152" i="31" s="1"/>
  <c r="O152" i="31" s="1"/>
  <c r="F152" i="31"/>
  <c r="L152" i="31"/>
  <c r="N152" i="31" s="1"/>
  <c r="P152" i="31" s="1"/>
  <c r="K187" i="31"/>
  <c r="M187" i="31" s="1"/>
  <c r="O187" i="31" s="1"/>
  <c r="L187" i="31"/>
  <c r="N187" i="31" s="1"/>
  <c r="P187" i="31" s="1"/>
  <c r="F187" i="31"/>
  <c r="L69" i="31"/>
  <c r="N69" i="31" s="1"/>
  <c r="P69" i="31" s="1"/>
  <c r="K69" i="31"/>
  <c r="M69" i="31" s="1"/>
  <c r="O69" i="31" s="1"/>
  <c r="F69" i="31"/>
  <c r="L228" i="31"/>
  <c r="N228" i="31" s="1"/>
  <c r="P228" i="31" s="1"/>
  <c r="K228" i="31"/>
  <c r="M228" i="31" s="1"/>
  <c r="O228" i="31" s="1"/>
  <c r="F228" i="31"/>
  <c r="L347" i="31"/>
  <c r="N347" i="31" s="1"/>
  <c r="P347" i="31" s="1"/>
  <c r="F347" i="31"/>
  <c r="K347" i="31"/>
  <c r="M347" i="31" s="1"/>
  <c r="O347" i="31" s="1"/>
  <c r="F160" i="31"/>
  <c r="L160" i="31"/>
  <c r="N160" i="31" s="1"/>
  <c r="P160" i="31" s="1"/>
  <c r="K160" i="31"/>
  <c r="M160" i="31" s="1"/>
  <c r="O160" i="31" s="1"/>
  <c r="K195" i="31"/>
  <c r="M195" i="31" s="1"/>
  <c r="O195" i="31" s="1"/>
  <c r="L195" i="31"/>
  <c r="N195" i="31" s="1"/>
  <c r="P195" i="31" s="1"/>
  <c r="F195" i="31"/>
  <c r="L277" i="31"/>
  <c r="N277" i="31" s="1"/>
  <c r="P277" i="31" s="1"/>
  <c r="K277" i="31"/>
  <c r="M277" i="31" s="1"/>
  <c r="O277" i="31" s="1"/>
  <c r="F277" i="31"/>
  <c r="L372" i="31"/>
  <c r="N372" i="31" s="1"/>
  <c r="P372" i="31" s="1"/>
  <c r="K372" i="31"/>
  <c r="M372" i="31" s="1"/>
  <c r="O372" i="31" s="1"/>
  <c r="F372" i="31"/>
  <c r="F301" i="31"/>
  <c r="K301" i="31"/>
  <c r="M301" i="31" s="1"/>
  <c r="O301" i="31" s="1"/>
  <c r="L301" i="31"/>
  <c r="N301" i="31" s="1"/>
  <c r="P301" i="31" s="1"/>
  <c r="L296" i="31"/>
  <c r="N296" i="31" s="1"/>
  <c r="P296" i="31" s="1"/>
  <c r="F296" i="31"/>
  <c r="K296" i="31"/>
  <c r="M296" i="31" s="1"/>
  <c r="O296" i="31" s="1"/>
  <c r="L314" i="31"/>
  <c r="N314" i="31" s="1"/>
  <c r="P314" i="31" s="1"/>
  <c r="K314" i="31"/>
  <c r="M314" i="31" s="1"/>
  <c r="O314" i="31" s="1"/>
  <c r="F314" i="31"/>
  <c r="F194" i="31"/>
  <c r="L194" i="31"/>
  <c r="N194" i="31" s="1"/>
  <c r="P194" i="31" s="1"/>
  <c r="K194" i="31"/>
  <c r="M194" i="31" s="1"/>
  <c r="O194" i="31" s="1"/>
  <c r="K126" i="31"/>
  <c r="M126" i="31" s="1"/>
  <c r="O126" i="31" s="1"/>
  <c r="L126" i="31"/>
  <c r="N126" i="31" s="1"/>
  <c r="P126" i="31" s="1"/>
  <c r="F126" i="31"/>
  <c r="I586" i="31"/>
  <c r="J586" i="31"/>
  <c r="I666" i="31"/>
  <c r="J666" i="31"/>
  <c r="J397" i="31"/>
  <c r="I397" i="31"/>
  <c r="J601" i="31"/>
  <c r="I601" i="31"/>
  <c r="J735" i="31"/>
  <c r="I735" i="31"/>
  <c r="I659" i="31"/>
  <c r="J659" i="31"/>
  <c r="J573" i="31"/>
  <c r="I573" i="31"/>
  <c r="J523" i="31"/>
  <c r="I523" i="31"/>
  <c r="J387" i="31"/>
  <c r="I387" i="31"/>
  <c r="I493" i="31"/>
  <c r="J493" i="31"/>
  <c r="I632" i="31"/>
  <c r="J632" i="31"/>
  <c r="J461" i="31"/>
  <c r="I461" i="31"/>
  <c r="J560" i="31"/>
  <c r="I560" i="31"/>
  <c r="J561" i="31"/>
  <c r="I561" i="31"/>
  <c r="I428" i="31"/>
  <c r="J428" i="31"/>
  <c r="I732" i="31"/>
  <c r="J732" i="31"/>
  <c r="J672" i="31"/>
  <c r="I672" i="31"/>
  <c r="J378" i="31"/>
  <c r="I378" i="31"/>
  <c r="J506" i="31"/>
  <c r="I506" i="31"/>
  <c r="J619" i="31"/>
  <c r="I619" i="31"/>
  <c r="J537" i="31"/>
  <c r="I537" i="31"/>
  <c r="I610" i="31"/>
  <c r="J610" i="31"/>
  <c r="I498" i="31"/>
  <c r="J498" i="31"/>
  <c r="J481" i="31"/>
  <c r="I481" i="31"/>
  <c r="J675" i="31"/>
  <c r="I675" i="31"/>
  <c r="F204" i="31"/>
  <c r="L204" i="31"/>
  <c r="N204" i="31" s="1"/>
  <c r="P204" i="31" s="1"/>
  <c r="K204" i="31"/>
  <c r="M204" i="31" s="1"/>
  <c r="O204" i="31" s="1"/>
  <c r="F89" i="31"/>
  <c r="K89" i="31"/>
  <c r="M89" i="31" s="1"/>
  <c r="O89" i="31" s="1"/>
  <c r="L89" i="31"/>
  <c r="N89" i="31" s="1"/>
  <c r="P89" i="31" s="1"/>
  <c r="L149" i="31"/>
  <c r="N149" i="31" s="1"/>
  <c r="P149" i="31" s="1"/>
  <c r="F149" i="31"/>
  <c r="K149" i="31"/>
  <c r="M149" i="31" s="1"/>
  <c r="O149" i="31" s="1"/>
  <c r="F108" i="31"/>
  <c r="K108" i="31"/>
  <c r="M108" i="31" s="1"/>
  <c r="O108" i="31" s="1"/>
  <c r="L108" i="31"/>
  <c r="N108" i="31" s="1"/>
  <c r="P108" i="31" s="1"/>
  <c r="F105" i="31"/>
  <c r="K105" i="31"/>
  <c r="M105" i="31" s="1"/>
  <c r="O105" i="31" s="1"/>
  <c r="L105" i="31"/>
  <c r="N105" i="31" s="1"/>
  <c r="P105" i="31" s="1"/>
  <c r="F329" i="31"/>
  <c r="L329" i="31"/>
  <c r="N329" i="31" s="1"/>
  <c r="P329" i="31" s="1"/>
  <c r="K329" i="31"/>
  <c r="M329" i="31" s="1"/>
  <c r="O329" i="31" s="1"/>
  <c r="L268" i="31"/>
  <c r="N268" i="31" s="1"/>
  <c r="P268" i="31" s="1"/>
  <c r="K268" i="31"/>
  <c r="M268" i="31" s="1"/>
  <c r="O268" i="31" s="1"/>
  <c r="F268" i="31"/>
  <c r="K267" i="31"/>
  <c r="M267" i="31" s="1"/>
  <c r="O267" i="31" s="1"/>
  <c r="F267" i="31"/>
  <c r="L267" i="31"/>
  <c r="N267" i="31" s="1"/>
  <c r="P267" i="31" s="1"/>
  <c r="F60" i="31"/>
  <c r="K60" i="31"/>
  <c r="M60" i="31" s="1"/>
  <c r="O60" i="31" s="1"/>
  <c r="L60" i="31"/>
  <c r="N60" i="31" s="1"/>
  <c r="P60" i="31" s="1"/>
  <c r="L128" i="31"/>
  <c r="N128" i="31" s="1"/>
  <c r="P128" i="31" s="1"/>
  <c r="K128" i="31"/>
  <c r="M128" i="31" s="1"/>
  <c r="O128" i="31" s="1"/>
  <c r="F128" i="31"/>
  <c r="K163" i="31"/>
  <c r="M163" i="31" s="1"/>
  <c r="O163" i="31" s="1"/>
  <c r="F163" i="31"/>
  <c r="L163" i="31"/>
  <c r="N163" i="31" s="1"/>
  <c r="P163" i="31" s="1"/>
  <c r="F358" i="31"/>
  <c r="K358" i="31"/>
  <c r="M358" i="31" s="1"/>
  <c r="O358" i="31" s="1"/>
  <c r="L358" i="31"/>
  <c r="N358" i="31" s="1"/>
  <c r="P358" i="31" s="1"/>
  <c r="L270" i="31"/>
  <c r="N270" i="31" s="1"/>
  <c r="P270" i="31" s="1"/>
  <c r="K270" i="31"/>
  <c r="M270" i="31" s="1"/>
  <c r="O270" i="31" s="1"/>
  <c r="F270" i="31"/>
  <c r="L339" i="31"/>
  <c r="N339" i="31" s="1"/>
  <c r="P339" i="31" s="1"/>
  <c r="K339" i="31"/>
  <c r="M339" i="31" s="1"/>
  <c r="O339" i="31" s="1"/>
  <c r="F339" i="31"/>
  <c r="L119" i="31"/>
  <c r="N119" i="31" s="1"/>
  <c r="P119" i="31" s="1"/>
  <c r="K119" i="31"/>
  <c r="M119" i="31" s="1"/>
  <c r="O119" i="31" s="1"/>
  <c r="F119" i="31"/>
  <c r="K153" i="31"/>
  <c r="M153" i="31" s="1"/>
  <c r="O153" i="31" s="1"/>
  <c r="F153" i="31"/>
  <c r="L153" i="31"/>
  <c r="N153" i="31" s="1"/>
  <c r="P153" i="31" s="1"/>
  <c r="K245" i="31"/>
  <c r="M245" i="31" s="1"/>
  <c r="O245" i="31" s="1"/>
  <c r="F245" i="31"/>
  <c r="L245" i="31"/>
  <c r="N245" i="31" s="1"/>
  <c r="P245" i="31" s="1"/>
  <c r="L348" i="31"/>
  <c r="N348" i="31" s="1"/>
  <c r="P348" i="31" s="1"/>
  <c r="K348" i="31"/>
  <c r="M348" i="31" s="1"/>
  <c r="O348" i="31" s="1"/>
  <c r="F348" i="31"/>
  <c r="K196" i="31"/>
  <c r="M196" i="31" s="1"/>
  <c r="O196" i="31" s="1"/>
  <c r="F196" i="31"/>
  <c r="L196" i="31"/>
  <c r="N196" i="31" s="1"/>
  <c r="P196" i="31" s="1"/>
  <c r="F73" i="31"/>
  <c r="L73" i="31"/>
  <c r="N73" i="31" s="1"/>
  <c r="P73" i="31" s="1"/>
  <c r="K73" i="31"/>
  <c r="M73" i="31" s="1"/>
  <c r="O73" i="31" s="1"/>
  <c r="L80" i="31"/>
  <c r="N80" i="31" s="1"/>
  <c r="P80" i="31" s="1"/>
  <c r="K80" i="31"/>
  <c r="M80" i="31" s="1"/>
  <c r="O80" i="31" s="1"/>
  <c r="F80" i="31"/>
  <c r="L115" i="31"/>
  <c r="N115" i="31" s="1"/>
  <c r="P115" i="31" s="1"/>
  <c r="F115" i="31"/>
  <c r="K115" i="31"/>
  <c r="M115" i="31" s="1"/>
  <c r="O115" i="31" s="1"/>
  <c r="L262" i="31"/>
  <c r="N262" i="31" s="1"/>
  <c r="P262" i="31" s="1"/>
  <c r="K262" i="31"/>
  <c r="M262" i="31" s="1"/>
  <c r="O262" i="31" s="1"/>
  <c r="F262" i="31"/>
  <c r="F174" i="31"/>
  <c r="L174" i="31"/>
  <c r="N174" i="31" s="1"/>
  <c r="P174" i="31" s="1"/>
  <c r="K174" i="31"/>
  <c r="M174" i="31" s="1"/>
  <c r="O174" i="31" s="1"/>
  <c r="L83" i="31"/>
  <c r="N83" i="31" s="1"/>
  <c r="P83" i="31" s="1"/>
  <c r="K83" i="31"/>
  <c r="M83" i="31" s="1"/>
  <c r="O83" i="31" s="1"/>
  <c r="F83" i="31"/>
  <c r="L135" i="31"/>
  <c r="N135" i="31" s="1"/>
  <c r="P135" i="31" s="1"/>
  <c r="K135" i="31"/>
  <c r="M135" i="31" s="1"/>
  <c r="O135" i="31" s="1"/>
  <c r="F135" i="31"/>
  <c r="L169" i="31"/>
  <c r="N169" i="31" s="1"/>
  <c r="P169" i="31" s="1"/>
  <c r="K169" i="31"/>
  <c r="M169" i="31" s="1"/>
  <c r="O169" i="31" s="1"/>
  <c r="F169" i="31"/>
  <c r="F26" i="31"/>
  <c r="L26" i="31"/>
  <c r="N26" i="31" s="1"/>
  <c r="P26" i="31" s="1"/>
  <c r="K26" i="31"/>
  <c r="M26" i="31" s="1"/>
  <c r="O26" i="31" s="1"/>
  <c r="F318" i="31"/>
  <c r="L318" i="31"/>
  <c r="N318" i="31" s="1"/>
  <c r="P318" i="31" s="1"/>
  <c r="K318" i="31"/>
  <c r="M318" i="31" s="1"/>
  <c r="O318" i="31" s="1"/>
  <c r="F172" i="31"/>
  <c r="K172" i="31"/>
  <c r="M172" i="31" s="1"/>
  <c r="O172" i="31" s="1"/>
  <c r="L172" i="31"/>
  <c r="N172" i="31" s="1"/>
  <c r="P172" i="31" s="1"/>
  <c r="L143" i="31"/>
  <c r="N143" i="31" s="1"/>
  <c r="P143" i="31" s="1"/>
  <c r="F143" i="31"/>
  <c r="K143" i="31"/>
  <c r="M143" i="31" s="1"/>
  <c r="O143" i="31" s="1"/>
  <c r="K177" i="31"/>
  <c r="M177" i="31" s="1"/>
  <c r="O177" i="31" s="1"/>
  <c r="F177" i="31"/>
  <c r="L177" i="31"/>
  <c r="N177" i="31" s="1"/>
  <c r="P177" i="31" s="1"/>
  <c r="L42" i="31"/>
  <c r="N42" i="31" s="1"/>
  <c r="P42" i="31" s="1"/>
  <c r="F42" i="31"/>
  <c r="K42" i="31"/>
  <c r="M42" i="31" s="1"/>
  <c r="O42" i="31" s="1"/>
  <c r="K50" i="31"/>
  <c r="M50" i="31" s="1"/>
  <c r="O50" i="31" s="1"/>
  <c r="L50" i="31"/>
  <c r="N50" i="31" s="1"/>
  <c r="P50" i="31" s="1"/>
  <c r="F50" i="31"/>
  <c r="K210" i="31"/>
  <c r="M210" i="31" s="1"/>
  <c r="O210" i="31" s="1"/>
  <c r="L210" i="31"/>
  <c r="N210" i="31" s="1"/>
  <c r="P210" i="31" s="1"/>
  <c r="F210" i="31"/>
  <c r="K279" i="31"/>
  <c r="M279" i="31" s="1"/>
  <c r="O279" i="31" s="1"/>
  <c r="F279" i="31"/>
  <c r="L279" i="31"/>
  <c r="N279" i="31" s="1"/>
  <c r="P279" i="31" s="1"/>
  <c r="K313" i="31"/>
  <c r="M313" i="31" s="1"/>
  <c r="O313" i="31" s="1"/>
  <c r="F313" i="31"/>
  <c r="L313" i="31"/>
  <c r="N313" i="31" s="1"/>
  <c r="P313" i="31" s="1"/>
  <c r="L331" i="31"/>
  <c r="N331" i="31" s="1"/>
  <c r="P331" i="31" s="1"/>
  <c r="F331" i="31"/>
  <c r="K331" i="31"/>
  <c r="M331" i="31" s="1"/>
  <c r="O331" i="31" s="1"/>
  <c r="K269" i="31"/>
  <c r="M269" i="31" s="1"/>
  <c r="O269" i="31" s="1"/>
  <c r="L269" i="31"/>
  <c r="N269" i="31" s="1"/>
  <c r="P269" i="31" s="1"/>
  <c r="F269" i="31"/>
  <c r="K351" i="31"/>
  <c r="M351" i="31" s="1"/>
  <c r="O351" i="31" s="1"/>
  <c r="L351" i="31"/>
  <c r="N351" i="31" s="1"/>
  <c r="P351" i="31" s="1"/>
  <c r="F351" i="31"/>
  <c r="L366" i="31"/>
  <c r="N366" i="31" s="1"/>
  <c r="P366" i="31" s="1"/>
  <c r="K366" i="31"/>
  <c r="M366" i="31" s="1"/>
  <c r="O366" i="31" s="1"/>
  <c r="F366" i="31"/>
  <c r="F219" i="31"/>
  <c r="K219" i="31"/>
  <c r="M219" i="31" s="1"/>
  <c r="O219" i="31" s="1"/>
  <c r="L219" i="31"/>
  <c r="N219" i="31" s="1"/>
  <c r="P219" i="31" s="1"/>
  <c r="I726" i="31"/>
  <c r="J726" i="31"/>
  <c r="J607" i="31"/>
  <c r="I607" i="31"/>
  <c r="I677" i="31"/>
  <c r="J677" i="31"/>
  <c r="I411" i="31"/>
  <c r="J411" i="31"/>
  <c r="J654" i="31"/>
  <c r="I654" i="31"/>
  <c r="I700" i="31"/>
  <c r="J700" i="31"/>
  <c r="I702" i="31"/>
  <c r="J702" i="31"/>
  <c r="I733" i="31"/>
  <c r="J733" i="31"/>
  <c r="I613" i="31"/>
  <c r="J613" i="31"/>
  <c r="I409" i="31"/>
  <c r="J409" i="31"/>
  <c r="J458" i="31"/>
  <c r="I458" i="31"/>
  <c r="J638" i="31"/>
  <c r="I638" i="31"/>
  <c r="J544" i="31"/>
  <c r="I544" i="31"/>
  <c r="J652" i="31"/>
  <c r="I652" i="31"/>
  <c r="J714" i="31"/>
  <c r="I714" i="31"/>
  <c r="I466" i="31"/>
  <c r="J466" i="31"/>
  <c r="I514" i="31"/>
  <c r="J514" i="31"/>
  <c r="I736" i="31"/>
  <c r="J736" i="31"/>
  <c r="I624" i="31"/>
  <c r="J624" i="31"/>
  <c r="J625" i="31"/>
  <c r="I625" i="31"/>
  <c r="J434" i="31"/>
  <c r="I434" i="31"/>
  <c r="J460" i="31"/>
  <c r="I460" i="31"/>
  <c r="I432" i="31"/>
  <c r="J432" i="31"/>
  <c r="I598" i="31"/>
  <c r="J598" i="31"/>
  <c r="I499" i="31"/>
  <c r="J499" i="31"/>
  <c r="I520" i="31"/>
  <c r="J520" i="31"/>
  <c r="J522" i="31"/>
  <c r="I522" i="31"/>
  <c r="I546" i="31"/>
  <c r="J546" i="31"/>
  <c r="J704" i="31"/>
  <c r="I704" i="31"/>
  <c r="J626" i="31"/>
  <c r="I626" i="31"/>
  <c r="J414" i="31"/>
  <c r="I414" i="31"/>
  <c r="J491" i="31"/>
  <c r="I491" i="31"/>
  <c r="I641" i="31"/>
  <c r="J641" i="31"/>
  <c r="J433" i="31"/>
  <c r="I433" i="31"/>
  <c r="F47" i="31"/>
  <c r="K47" i="31"/>
  <c r="M47" i="31" s="1"/>
  <c r="O47" i="31" s="1"/>
  <c r="L47" i="31"/>
  <c r="N47" i="31" s="1"/>
  <c r="P47" i="31" s="1"/>
  <c r="K321" i="31"/>
  <c r="M321" i="31" s="1"/>
  <c r="O321" i="31" s="1"/>
  <c r="F321" i="31"/>
  <c r="L321" i="31"/>
  <c r="N321" i="31" s="1"/>
  <c r="P321" i="31" s="1"/>
  <c r="F359" i="31"/>
  <c r="K359" i="31"/>
  <c r="M359" i="31" s="1"/>
  <c r="O359" i="31" s="1"/>
  <c r="L359" i="31"/>
  <c r="N359" i="31" s="1"/>
  <c r="P359" i="31" s="1"/>
  <c r="F133" i="31"/>
  <c r="K133" i="31"/>
  <c r="M133" i="31" s="1"/>
  <c r="O133" i="31" s="1"/>
  <c r="L133" i="31"/>
  <c r="N133" i="31" s="1"/>
  <c r="P133" i="31" s="1"/>
  <c r="K278" i="31"/>
  <c r="M278" i="31" s="1"/>
  <c r="O278" i="31" s="1"/>
  <c r="L278" i="31"/>
  <c r="N278" i="31" s="1"/>
  <c r="P278" i="31" s="1"/>
  <c r="F278" i="31"/>
  <c r="K96" i="31"/>
  <c r="M96" i="31" s="1"/>
  <c r="O96" i="31" s="1"/>
  <c r="F96" i="31"/>
  <c r="L96" i="31"/>
  <c r="N96" i="31" s="1"/>
  <c r="P96" i="31" s="1"/>
  <c r="K285" i="31"/>
  <c r="M285" i="31" s="1"/>
  <c r="O285" i="31" s="1"/>
  <c r="F285" i="31"/>
  <c r="L285" i="31"/>
  <c r="N285" i="31" s="1"/>
  <c r="P285" i="31" s="1"/>
  <c r="F66" i="31"/>
  <c r="K66" i="31"/>
  <c r="M66" i="31" s="1"/>
  <c r="O66" i="31" s="1"/>
  <c r="L66" i="31"/>
  <c r="N66" i="31" s="1"/>
  <c r="P66" i="31" s="1"/>
  <c r="L175" i="31"/>
  <c r="N175" i="31" s="1"/>
  <c r="P175" i="31" s="1"/>
  <c r="K175" i="31"/>
  <c r="M175" i="31" s="1"/>
  <c r="O175" i="31" s="1"/>
  <c r="F175" i="31"/>
  <c r="L229" i="31"/>
  <c r="N229" i="31" s="1"/>
  <c r="P229" i="31" s="1"/>
  <c r="K229" i="31"/>
  <c r="M229" i="31" s="1"/>
  <c r="O229" i="31" s="1"/>
  <c r="F229" i="31"/>
  <c r="K200" i="31"/>
  <c r="M200" i="31" s="1"/>
  <c r="O200" i="31" s="1"/>
  <c r="L200" i="31"/>
  <c r="N200" i="31" s="1"/>
  <c r="P200" i="31" s="1"/>
  <c r="F200" i="31"/>
  <c r="L357" i="31"/>
  <c r="N357" i="31" s="1"/>
  <c r="P357" i="31" s="1"/>
  <c r="K357" i="31"/>
  <c r="M357" i="31" s="1"/>
  <c r="O357" i="31" s="1"/>
  <c r="F357" i="31"/>
  <c r="L161" i="31"/>
  <c r="N161" i="31" s="1"/>
  <c r="P161" i="31" s="1"/>
  <c r="K161" i="31"/>
  <c r="M161" i="31" s="1"/>
  <c r="O161" i="31" s="1"/>
  <c r="F161" i="31"/>
  <c r="L212" i="31"/>
  <c r="N212" i="31" s="1"/>
  <c r="P212" i="31" s="1"/>
  <c r="F212" i="31"/>
  <c r="K212" i="31"/>
  <c r="M212" i="31" s="1"/>
  <c r="O212" i="31" s="1"/>
  <c r="L233" i="31"/>
  <c r="N233" i="31" s="1"/>
  <c r="P233" i="31" s="1"/>
  <c r="F233" i="31"/>
  <c r="K233" i="31"/>
  <c r="M233" i="31" s="1"/>
  <c r="O233" i="31" s="1"/>
  <c r="L34" i="31"/>
  <c r="N34" i="31" s="1"/>
  <c r="P34" i="31" s="1"/>
  <c r="K34" i="31"/>
  <c r="M34" i="31" s="1"/>
  <c r="O34" i="31" s="1"/>
  <c r="F34" i="31"/>
  <c r="F207" i="31"/>
  <c r="K207" i="31"/>
  <c r="M207" i="31" s="1"/>
  <c r="O207" i="31" s="1"/>
  <c r="L207" i="31"/>
  <c r="N207" i="31" s="1"/>
  <c r="P207" i="31" s="1"/>
  <c r="F241" i="31"/>
  <c r="L241" i="31"/>
  <c r="N241" i="31" s="1"/>
  <c r="P241" i="31" s="1"/>
  <c r="K241" i="31"/>
  <c r="M241" i="31" s="1"/>
  <c r="O241" i="31" s="1"/>
  <c r="L259" i="31"/>
  <c r="N259" i="31" s="1"/>
  <c r="P259" i="31" s="1"/>
  <c r="K259" i="31"/>
  <c r="M259" i="31" s="1"/>
  <c r="O259" i="31" s="1"/>
  <c r="F259" i="31"/>
  <c r="F170" i="31"/>
  <c r="L170" i="31"/>
  <c r="N170" i="31" s="1"/>
  <c r="P170" i="31" s="1"/>
  <c r="K170" i="31"/>
  <c r="M170" i="31" s="1"/>
  <c r="O170" i="31" s="1"/>
  <c r="K231" i="31"/>
  <c r="M231" i="31" s="1"/>
  <c r="O231" i="31" s="1"/>
  <c r="L231" i="31"/>
  <c r="N231" i="31" s="1"/>
  <c r="P231" i="31" s="1"/>
  <c r="F231" i="31"/>
  <c r="L354" i="31"/>
  <c r="N354" i="31" s="1"/>
  <c r="P354" i="31" s="1"/>
  <c r="K354" i="31"/>
  <c r="M354" i="31" s="1"/>
  <c r="O354" i="31" s="1"/>
  <c r="F354" i="31"/>
  <c r="K343" i="31"/>
  <c r="M343" i="31" s="1"/>
  <c r="O343" i="31" s="1"/>
  <c r="F343" i="31"/>
  <c r="L343" i="31"/>
  <c r="N343" i="31" s="1"/>
  <c r="P343" i="31" s="1"/>
  <c r="L360" i="31"/>
  <c r="N360" i="31" s="1"/>
  <c r="P360" i="31" s="1"/>
  <c r="K360" i="31"/>
  <c r="M360" i="31" s="1"/>
  <c r="O360" i="31" s="1"/>
  <c r="F360" i="31"/>
  <c r="L11" i="31"/>
  <c r="N11" i="31" s="1"/>
  <c r="P11" i="31" s="1"/>
  <c r="K11" i="31"/>
  <c r="M11" i="31" s="1"/>
  <c r="O11" i="31" s="1"/>
  <c r="F11" i="31"/>
  <c r="L54" i="31"/>
  <c r="N54" i="31" s="1"/>
  <c r="P54" i="31" s="1"/>
  <c r="K54" i="31"/>
  <c r="M54" i="31" s="1"/>
  <c r="O54" i="31" s="1"/>
  <c r="F54" i="31"/>
  <c r="F28" i="31"/>
  <c r="K28" i="31"/>
  <c r="M28" i="31" s="1"/>
  <c r="O28" i="31" s="1"/>
  <c r="L28" i="31"/>
  <c r="N28" i="31" s="1"/>
  <c r="P28" i="31" s="1"/>
  <c r="F53" i="31"/>
  <c r="K53" i="31"/>
  <c r="M53" i="31" s="1"/>
  <c r="O53" i="31" s="1"/>
  <c r="L53" i="31"/>
  <c r="N53" i="31" s="1"/>
  <c r="P53" i="31" s="1"/>
  <c r="L322" i="31"/>
  <c r="N322" i="31" s="1"/>
  <c r="P322" i="31" s="1"/>
  <c r="F322" i="31"/>
  <c r="K322" i="31"/>
  <c r="M322" i="31" s="1"/>
  <c r="O322" i="31" s="1"/>
  <c r="L368" i="31"/>
  <c r="N368" i="31" s="1"/>
  <c r="P368" i="31" s="1"/>
  <c r="K368" i="31"/>
  <c r="M368" i="31" s="1"/>
  <c r="O368" i="31" s="1"/>
  <c r="F368" i="31"/>
  <c r="L103" i="31"/>
  <c r="N103" i="31" s="1"/>
  <c r="P103" i="31" s="1"/>
  <c r="K103" i="31"/>
  <c r="M103" i="31" s="1"/>
  <c r="O103" i="31" s="1"/>
  <c r="F103" i="31"/>
  <c r="F36" i="31"/>
  <c r="K36" i="31"/>
  <c r="M36" i="31" s="1"/>
  <c r="O36" i="31" s="1"/>
  <c r="L36" i="31"/>
  <c r="N36" i="31" s="1"/>
  <c r="P36" i="31" s="1"/>
  <c r="L218" i="31"/>
  <c r="N218" i="31" s="1"/>
  <c r="P218" i="31" s="1"/>
  <c r="K218" i="31"/>
  <c r="M218" i="31" s="1"/>
  <c r="O218" i="31" s="1"/>
  <c r="F218" i="31"/>
  <c r="I515" i="31"/>
  <c r="J515" i="31"/>
  <c r="J665" i="31"/>
  <c r="I665" i="31"/>
  <c r="J727" i="31"/>
  <c r="I727" i="31"/>
  <c r="J445" i="31"/>
  <c r="I445" i="31"/>
  <c r="J587" i="31"/>
  <c r="I587" i="31"/>
  <c r="J451" i="31"/>
  <c r="I451" i="31"/>
  <c r="J695" i="31"/>
  <c r="I695" i="31"/>
  <c r="J634" i="31"/>
  <c r="I634" i="31"/>
  <c r="J505" i="31"/>
  <c r="I505" i="31"/>
  <c r="I670" i="31"/>
  <c r="J670" i="31"/>
  <c r="J540" i="31"/>
  <c r="I540" i="31"/>
  <c r="I528" i="31"/>
  <c r="J528" i="31"/>
  <c r="I394" i="31"/>
  <c r="J394" i="31"/>
  <c r="J584" i="31"/>
  <c r="I584" i="31"/>
  <c r="J585" i="31"/>
  <c r="I585" i="31"/>
  <c r="J449" i="31"/>
  <c r="I449" i="31"/>
  <c r="J729" i="31"/>
  <c r="I729" i="31"/>
  <c r="J391" i="31"/>
  <c r="I391" i="31"/>
  <c r="I532" i="31"/>
  <c r="J532" i="31"/>
  <c r="J385" i="31"/>
  <c r="I385" i="31"/>
  <c r="J603" i="31"/>
  <c r="I603" i="31"/>
  <c r="J412" i="31"/>
  <c r="I412" i="31"/>
  <c r="J545" i="31"/>
  <c r="I545" i="31"/>
  <c r="J521" i="31"/>
  <c r="I521" i="31"/>
  <c r="J558" i="31"/>
  <c r="I558" i="31"/>
  <c r="I717" i="31"/>
  <c r="J717" i="31"/>
  <c r="J396" i="31"/>
  <c r="I396" i="31"/>
  <c r="I682" i="31"/>
  <c r="J682" i="31"/>
  <c r="J446" i="31"/>
  <c r="I446" i="31"/>
  <c r="J575" i="31"/>
  <c r="I575" i="31"/>
  <c r="I456" i="31"/>
  <c r="J456" i="31"/>
  <c r="J571" i="31"/>
  <c r="I571" i="31"/>
  <c r="J556" i="31"/>
  <c r="I556" i="31"/>
  <c r="J640" i="31"/>
  <c r="I640" i="31"/>
  <c r="L142" i="31"/>
  <c r="N142" i="31" s="1"/>
  <c r="P142" i="31" s="1"/>
  <c r="F142" i="31"/>
  <c r="K142" i="31"/>
  <c r="M142" i="31" s="1"/>
  <c r="O142" i="31" s="1"/>
  <c r="F246" i="31"/>
  <c r="L246" i="31"/>
  <c r="N246" i="31" s="1"/>
  <c r="P246" i="31" s="1"/>
  <c r="K246" i="31"/>
  <c r="M246" i="31" s="1"/>
  <c r="O246" i="31" s="1"/>
  <c r="L134" i="31"/>
  <c r="N134" i="31" s="1"/>
  <c r="P134" i="31" s="1"/>
  <c r="K134" i="31"/>
  <c r="M134" i="31" s="1"/>
  <c r="O134" i="31" s="1"/>
  <c r="F134" i="31"/>
  <c r="L252" i="31"/>
  <c r="N252" i="31" s="1"/>
  <c r="P252" i="31" s="1"/>
  <c r="F252" i="31"/>
  <c r="K252" i="31"/>
  <c r="M252" i="31" s="1"/>
  <c r="O252" i="31" s="1"/>
  <c r="L334" i="31"/>
  <c r="N334" i="31" s="1"/>
  <c r="P334" i="31" s="1"/>
  <c r="K334" i="31"/>
  <c r="M334" i="31" s="1"/>
  <c r="O334" i="31" s="1"/>
  <c r="F334" i="31"/>
  <c r="L209" i="31"/>
  <c r="N209" i="31" s="1"/>
  <c r="P209" i="31" s="1"/>
  <c r="K209" i="31"/>
  <c r="M209" i="31" s="1"/>
  <c r="O209" i="31" s="1"/>
  <c r="F209" i="31"/>
  <c r="F44" i="31"/>
  <c r="K44" i="31"/>
  <c r="M44" i="31" s="1"/>
  <c r="O44" i="31" s="1"/>
  <c r="L44" i="31"/>
  <c r="N44" i="31" s="1"/>
  <c r="P44" i="31" s="1"/>
  <c r="F122" i="31"/>
  <c r="L122" i="31"/>
  <c r="N122" i="31" s="1"/>
  <c r="P122" i="31" s="1"/>
  <c r="K122" i="31"/>
  <c r="M122" i="31" s="1"/>
  <c r="O122" i="31" s="1"/>
  <c r="F91" i="31"/>
  <c r="L91" i="31"/>
  <c r="N91" i="31" s="1"/>
  <c r="P91" i="31" s="1"/>
  <c r="K91" i="31"/>
  <c r="M91" i="31" s="1"/>
  <c r="O91" i="31" s="1"/>
  <c r="K10" i="31"/>
  <c r="M10" i="31" s="1"/>
  <c r="O10" i="31" s="1"/>
  <c r="L10" i="31"/>
  <c r="N10" i="31" s="1"/>
  <c r="P10" i="31" s="1"/>
  <c r="F10" i="31"/>
  <c r="K198" i="31"/>
  <c r="M198" i="31" s="1"/>
  <c r="O198" i="31" s="1"/>
  <c r="F198" i="31"/>
  <c r="L198" i="31"/>
  <c r="N198" i="31" s="1"/>
  <c r="P198" i="31" s="1"/>
  <c r="L154" i="31"/>
  <c r="N154" i="31" s="1"/>
  <c r="P154" i="31" s="1"/>
  <c r="K154" i="31"/>
  <c r="M154" i="31" s="1"/>
  <c r="O154" i="31" s="1"/>
  <c r="F154" i="31"/>
  <c r="L181" i="31"/>
  <c r="N181" i="31" s="1"/>
  <c r="P181" i="31" s="1"/>
  <c r="K181" i="31"/>
  <c r="M181" i="31" s="1"/>
  <c r="O181" i="31" s="1"/>
  <c r="F181" i="31"/>
  <c r="F178" i="31"/>
  <c r="L178" i="31"/>
  <c r="N178" i="31" s="1"/>
  <c r="P178" i="31" s="1"/>
  <c r="K178" i="31"/>
  <c r="M178" i="31" s="1"/>
  <c r="O178" i="31" s="1"/>
  <c r="J504" i="31"/>
  <c r="I504" i="31"/>
  <c r="I719" i="31"/>
  <c r="J719" i="31"/>
  <c r="J648" i="31"/>
  <c r="I648" i="31"/>
  <c r="I513" i="31"/>
  <c r="J513" i="31"/>
  <c r="J452" i="31"/>
  <c r="I452" i="31"/>
  <c r="I604" i="31"/>
  <c r="J604" i="31"/>
  <c r="I526" i="31"/>
  <c r="J526" i="31"/>
  <c r="J609" i="31"/>
  <c r="I609" i="31"/>
  <c r="J705" i="31"/>
  <c r="I705" i="31"/>
  <c r="I628" i="31"/>
  <c r="J628" i="31"/>
  <c r="I485" i="31"/>
  <c r="J485" i="31"/>
  <c r="I707" i="31"/>
  <c r="J707" i="31"/>
  <c r="I620" i="31"/>
  <c r="J620" i="31"/>
  <c r="I423" i="31"/>
  <c r="J423" i="31"/>
  <c r="I608" i="31"/>
  <c r="J608" i="31"/>
  <c r="I685" i="31"/>
  <c r="J685" i="31"/>
  <c r="J497" i="31"/>
  <c r="I497" i="31"/>
  <c r="I581" i="31"/>
  <c r="J581" i="31"/>
  <c r="I594" i="31"/>
  <c r="J594" i="31"/>
  <c r="J464" i="31"/>
  <c r="I464" i="31"/>
  <c r="J547" i="31"/>
  <c r="I547" i="31"/>
  <c r="J621" i="31"/>
  <c r="I621" i="31"/>
  <c r="J734" i="31"/>
  <c r="I734" i="31"/>
  <c r="I395" i="31"/>
  <c r="J395" i="31"/>
  <c r="K64" i="31"/>
  <c r="M64" i="31" s="1"/>
  <c r="O64" i="31" s="1"/>
  <c r="L64" i="31"/>
  <c r="N64" i="31" s="1"/>
  <c r="P64" i="31" s="1"/>
  <c r="F64" i="31"/>
  <c r="K107" i="31"/>
  <c r="M107" i="31" s="1"/>
  <c r="O107" i="31" s="1"/>
  <c r="F107" i="31"/>
  <c r="L107" i="31"/>
  <c r="N107" i="31" s="1"/>
  <c r="P107" i="31" s="1"/>
  <c r="L65" i="31"/>
  <c r="N65" i="31" s="1"/>
  <c r="P65" i="31" s="1"/>
  <c r="F65" i="31"/>
  <c r="K65" i="31"/>
  <c r="M65" i="31" s="1"/>
  <c r="O65" i="31" s="1"/>
  <c r="K232" i="31"/>
  <c r="M232" i="31" s="1"/>
  <c r="O232" i="31" s="1"/>
  <c r="F232" i="31"/>
  <c r="L232" i="31"/>
  <c r="N232" i="31" s="1"/>
  <c r="P232" i="31" s="1"/>
  <c r="L106" i="31"/>
  <c r="N106" i="31" s="1"/>
  <c r="P106" i="31" s="1"/>
  <c r="K106" i="31"/>
  <c r="M106" i="31" s="1"/>
  <c r="O106" i="31" s="1"/>
  <c r="F106" i="31"/>
  <c r="L155" i="31"/>
  <c r="N155" i="31" s="1"/>
  <c r="P155" i="31" s="1"/>
  <c r="F155" i="31"/>
  <c r="K155" i="31"/>
  <c r="M155" i="31" s="1"/>
  <c r="O155" i="31" s="1"/>
  <c r="K235" i="31"/>
  <c r="M235" i="31" s="1"/>
  <c r="O235" i="31" s="1"/>
  <c r="F235" i="31"/>
  <c r="L235" i="31"/>
  <c r="N235" i="31" s="1"/>
  <c r="P235" i="31" s="1"/>
  <c r="F74" i="31"/>
  <c r="L74" i="31"/>
  <c r="N74" i="31" s="1"/>
  <c r="P74" i="31" s="1"/>
  <c r="K74" i="31"/>
  <c r="M74" i="31" s="1"/>
  <c r="O74" i="31" s="1"/>
  <c r="L179" i="31"/>
  <c r="N179" i="31" s="1"/>
  <c r="P179" i="31" s="1"/>
  <c r="K179" i="31"/>
  <c r="M179" i="31" s="1"/>
  <c r="O179" i="31" s="1"/>
  <c r="F179" i="31"/>
  <c r="K302" i="31"/>
  <c r="M302" i="31" s="1"/>
  <c r="O302" i="31" s="1"/>
  <c r="L302" i="31"/>
  <c r="N302" i="31" s="1"/>
  <c r="P302" i="31" s="1"/>
  <c r="F302" i="31"/>
  <c r="K216" i="31"/>
  <c r="M216" i="31" s="1"/>
  <c r="O216" i="31" s="1"/>
  <c r="F216" i="31"/>
  <c r="L216" i="31"/>
  <c r="N216" i="31" s="1"/>
  <c r="P216" i="31" s="1"/>
  <c r="L109" i="31"/>
  <c r="N109" i="31" s="1"/>
  <c r="P109" i="31" s="1"/>
  <c r="K109" i="31"/>
  <c r="M109" i="31" s="1"/>
  <c r="O109" i="31" s="1"/>
  <c r="F109" i="31"/>
  <c r="K188" i="31"/>
  <c r="M188" i="31" s="1"/>
  <c r="O188" i="31" s="1"/>
  <c r="F188" i="31"/>
  <c r="L188" i="31"/>
  <c r="N188" i="31" s="1"/>
  <c r="P188" i="31" s="1"/>
  <c r="K223" i="31"/>
  <c r="M223" i="31" s="1"/>
  <c r="O223" i="31" s="1"/>
  <c r="F223" i="31"/>
  <c r="L223" i="31"/>
  <c r="N223" i="31" s="1"/>
  <c r="P223" i="31" s="1"/>
  <c r="L239" i="31"/>
  <c r="N239" i="31" s="1"/>
  <c r="P239" i="31" s="1"/>
  <c r="K239" i="31"/>
  <c r="M239" i="31" s="1"/>
  <c r="O239" i="31" s="1"/>
  <c r="F239" i="31"/>
  <c r="K273" i="31"/>
  <c r="M273" i="31" s="1"/>
  <c r="O273" i="31" s="1"/>
  <c r="L273" i="31"/>
  <c r="N273" i="31" s="1"/>
  <c r="P273" i="31" s="1"/>
  <c r="F273" i="31"/>
  <c r="L234" i="31"/>
  <c r="N234" i="31" s="1"/>
  <c r="P234" i="31" s="1"/>
  <c r="K234" i="31"/>
  <c r="M234" i="31" s="1"/>
  <c r="O234" i="31" s="1"/>
  <c r="F234" i="31"/>
  <c r="F114" i="31"/>
  <c r="L114" i="31"/>
  <c r="N114" i="31" s="1"/>
  <c r="P114" i="31" s="1"/>
  <c r="K114" i="31"/>
  <c r="M114" i="31" s="1"/>
  <c r="O114" i="31" s="1"/>
  <c r="K238" i="31"/>
  <c r="M238" i="31" s="1"/>
  <c r="O238" i="31" s="1"/>
  <c r="F238" i="31"/>
  <c r="L238" i="31"/>
  <c r="N238" i="31" s="1"/>
  <c r="P238" i="31" s="1"/>
  <c r="L247" i="31"/>
  <c r="N247" i="31" s="1"/>
  <c r="P247" i="31" s="1"/>
  <c r="F247" i="31"/>
  <c r="K247" i="31"/>
  <c r="M247" i="31" s="1"/>
  <c r="O247" i="31" s="1"/>
  <c r="L281" i="31"/>
  <c r="N281" i="31" s="1"/>
  <c r="P281" i="31" s="1"/>
  <c r="F281" i="31"/>
  <c r="K281" i="31"/>
  <c r="M281" i="31" s="1"/>
  <c r="O281" i="31" s="1"/>
  <c r="L250" i="31"/>
  <c r="N250" i="31" s="1"/>
  <c r="P250" i="31" s="1"/>
  <c r="F250" i="31"/>
  <c r="K250" i="31"/>
  <c r="M250" i="31" s="1"/>
  <c r="O250" i="31" s="1"/>
  <c r="F130" i="31"/>
  <c r="L130" i="31"/>
  <c r="N130" i="31" s="1"/>
  <c r="P130" i="31" s="1"/>
  <c r="K130" i="31"/>
  <c r="M130" i="31" s="1"/>
  <c r="O130" i="31" s="1"/>
  <c r="K157" i="31"/>
  <c r="M157" i="31" s="1"/>
  <c r="O157" i="31" s="1"/>
  <c r="F157" i="31"/>
  <c r="L157" i="31"/>
  <c r="N157" i="31" s="1"/>
  <c r="P157" i="31" s="1"/>
  <c r="F342" i="31"/>
  <c r="L342" i="31"/>
  <c r="N342" i="31" s="1"/>
  <c r="P342" i="31" s="1"/>
  <c r="K342" i="31"/>
  <c r="M342" i="31" s="1"/>
  <c r="O342" i="31" s="1"/>
  <c r="F208" i="31"/>
  <c r="L208" i="31"/>
  <c r="N208" i="31" s="1"/>
  <c r="P208" i="31" s="1"/>
  <c r="K208" i="31"/>
  <c r="M208" i="31" s="1"/>
  <c r="O208" i="31" s="1"/>
  <c r="L243" i="31"/>
  <c r="N243" i="31" s="1"/>
  <c r="P243" i="31" s="1"/>
  <c r="F243" i="31"/>
  <c r="K243" i="31"/>
  <c r="M243" i="31" s="1"/>
  <c r="O243" i="31" s="1"/>
  <c r="K93" i="31"/>
  <c r="M93" i="31" s="1"/>
  <c r="O93" i="31" s="1"/>
  <c r="L93" i="31"/>
  <c r="N93" i="31" s="1"/>
  <c r="P93" i="31" s="1"/>
  <c r="F93" i="31"/>
  <c r="L340" i="31"/>
  <c r="N340" i="31" s="1"/>
  <c r="P340" i="31" s="1"/>
  <c r="K340" i="31"/>
  <c r="M340" i="31" s="1"/>
  <c r="O340" i="31" s="1"/>
  <c r="F340" i="31"/>
  <c r="K214" i="31"/>
  <c r="M214" i="31" s="1"/>
  <c r="O214" i="31" s="1"/>
  <c r="F214" i="31"/>
  <c r="L214" i="31"/>
  <c r="N214" i="31" s="1"/>
  <c r="P214" i="31" s="1"/>
  <c r="F280" i="31"/>
  <c r="K280" i="31"/>
  <c r="M280" i="31" s="1"/>
  <c r="O280" i="31" s="1"/>
  <c r="L280" i="31"/>
  <c r="N280" i="31" s="1"/>
  <c r="P280" i="31" s="1"/>
  <c r="F315" i="31"/>
  <c r="K315" i="31"/>
  <c r="M315" i="31" s="1"/>
  <c r="O315" i="31" s="1"/>
  <c r="L315" i="31"/>
  <c r="N315" i="31" s="1"/>
  <c r="P315" i="31" s="1"/>
  <c r="K237" i="31"/>
  <c r="M237" i="31" s="1"/>
  <c r="O237" i="31" s="1"/>
  <c r="L237" i="31"/>
  <c r="N237" i="31" s="1"/>
  <c r="P237" i="31" s="1"/>
  <c r="F237" i="31"/>
  <c r="L95" i="31"/>
  <c r="N95" i="31" s="1"/>
  <c r="P95" i="31" s="1"/>
  <c r="K95" i="31"/>
  <c r="M95" i="31" s="1"/>
  <c r="O95" i="31" s="1"/>
  <c r="F95" i="31"/>
  <c r="L254" i="31"/>
  <c r="N254" i="31" s="1"/>
  <c r="P254" i="31" s="1"/>
  <c r="K254" i="31"/>
  <c r="M254" i="31" s="1"/>
  <c r="O254" i="31" s="1"/>
  <c r="F254" i="31"/>
  <c r="K288" i="31"/>
  <c r="M288" i="31" s="1"/>
  <c r="O288" i="31" s="1"/>
  <c r="F288" i="31"/>
  <c r="L288" i="31"/>
  <c r="N288" i="31" s="1"/>
  <c r="P288" i="31" s="1"/>
  <c r="L323" i="31"/>
  <c r="N323" i="31" s="1"/>
  <c r="P323" i="31" s="1"/>
  <c r="F323" i="31"/>
  <c r="K323" i="31"/>
  <c r="M323" i="31" s="1"/>
  <c r="O323" i="31" s="1"/>
  <c r="F253" i="31"/>
  <c r="L253" i="31"/>
  <c r="N253" i="31" s="1"/>
  <c r="P253" i="31" s="1"/>
  <c r="K253" i="31"/>
  <c r="M253" i="31" s="1"/>
  <c r="O253" i="31" s="1"/>
  <c r="L120" i="31"/>
  <c r="N120" i="31" s="1"/>
  <c r="P120" i="31" s="1"/>
  <c r="F120" i="31"/>
  <c r="K120" i="31"/>
  <c r="M120" i="31" s="1"/>
  <c r="O120" i="31" s="1"/>
  <c r="L40" i="31"/>
  <c r="N40" i="31" s="1"/>
  <c r="P40" i="31" s="1"/>
  <c r="K40" i="31"/>
  <c r="M40" i="31" s="1"/>
  <c r="O40" i="31" s="1"/>
  <c r="F40" i="31"/>
  <c r="L75" i="31"/>
  <c r="N75" i="31" s="1"/>
  <c r="P75" i="31" s="1"/>
  <c r="F75" i="31"/>
  <c r="K75" i="31"/>
  <c r="M75" i="31" s="1"/>
  <c r="O75" i="31" s="1"/>
  <c r="F156" i="31"/>
  <c r="L156" i="31"/>
  <c r="N156" i="31" s="1"/>
  <c r="P156" i="31" s="1"/>
  <c r="K156" i="31"/>
  <c r="M156" i="31" s="1"/>
  <c r="O156" i="31" s="1"/>
  <c r="L341" i="31"/>
  <c r="N341" i="31" s="1"/>
  <c r="P341" i="31" s="1"/>
  <c r="F341" i="31"/>
  <c r="K341" i="31"/>
  <c r="M341" i="31" s="1"/>
  <c r="O341" i="31" s="1"/>
  <c r="L48" i="31"/>
  <c r="N48" i="31" s="1"/>
  <c r="P48" i="31" s="1"/>
  <c r="K48" i="31"/>
  <c r="M48" i="31" s="1"/>
  <c r="O48" i="31" s="1"/>
  <c r="F48" i="31"/>
  <c r="J591" i="31"/>
  <c r="I591" i="31"/>
  <c r="I673" i="31"/>
  <c r="J673" i="31"/>
  <c r="J592" i="31"/>
  <c r="I592" i="31"/>
  <c r="I596" i="31"/>
  <c r="J596" i="31"/>
  <c r="J649" i="31"/>
  <c r="I649" i="31"/>
  <c r="I386" i="31"/>
  <c r="J386" i="31"/>
  <c r="J658" i="31"/>
  <c r="I658" i="31"/>
  <c r="J377" i="31"/>
  <c r="I377" i="31"/>
  <c r="I379" i="31"/>
  <c r="J379" i="31"/>
  <c r="J553" i="31"/>
  <c r="I553" i="31"/>
  <c r="I427" i="31"/>
  <c r="J427" i="31"/>
  <c r="J548" i="31"/>
  <c r="I548" i="31"/>
  <c r="J563" i="31"/>
  <c r="I563" i="31"/>
  <c r="J650" i="31"/>
  <c r="I650" i="31"/>
  <c r="J696" i="31"/>
  <c r="I696" i="31"/>
  <c r="J711" i="31"/>
  <c r="I711" i="31"/>
  <c r="I410" i="31"/>
  <c r="J410" i="31"/>
  <c r="I393" i="31"/>
  <c r="J393" i="31"/>
  <c r="J646" i="31"/>
  <c r="I646" i="31"/>
  <c r="I436" i="31"/>
  <c r="J436" i="31"/>
  <c r="I484" i="31"/>
  <c r="J484" i="31"/>
  <c r="J462" i="31"/>
  <c r="I462" i="31"/>
  <c r="I450" i="31"/>
  <c r="J450" i="31"/>
  <c r="J706" i="31"/>
  <c r="I706" i="31"/>
  <c r="I643" i="31"/>
  <c r="J643" i="31"/>
  <c r="J639" i="31"/>
  <c r="I639" i="31"/>
  <c r="J550" i="31"/>
  <c r="I550" i="31"/>
  <c r="J720" i="31"/>
  <c r="I720" i="31"/>
  <c r="J503" i="31"/>
  <c r="I503" i="31"/>
  <c r="J404" i="31"/>
  <c r="I404" i="31"/>
  <c r="K81" i="31"/>
  <c r="M81" i="31" s="1"/>
  <c r="O81" i="31" s="1"/>
  <c r="L81" i="31"/>
  <c r="N81" i="31" s="1"/>
  <c r="P81" i="31" s="1"/>
  <c r="F81" i="31"/>
  <c r="L56" i="31"/>
  <c r="N56" i="31" s="1"/>
  <c r="P56" i="31" s="1"/>
  <c r="K56" i="31"/>
  <c r="M56" i="31" s="1"/>
  <c r="O56" i="31" s="1"/>
  <c r="F56" i="31"/>
  <c r="L220" i="31"/>
  <c r="N220" i="31" s="1"/>
  <c r="P220" i="31" s="1"/>
  <c r="K220" i="31"/>
  <c r="M220" i="31" s="1"/>
  <c r="O220" i="31" s="1"/>
  <c r="F220" i="31"/>
  <c r="F16" i="31"/>
  <c r="L16" i="31"/>
  <c r="N16" i="31" s="1"/>
  <c r="P16" i="31" s="1"/>
  <c r="K16" i="31"/>
  <c r="M16" i="31" s="1"/>
  <c r="O16" i="31" s="1"/>
  <c r="K167" i="31"/>
  <c r="M167" i="31" s="1"/>
  <c r="O167" i="31" s="1"/>
  <c r="L167" i="31"/>
  <c r="N167" i="31" s="1"/>
  <c r="P167" i="31" s="1"/>
  <c r="F167" i="31"/>
  <c r="L190" i="31"/>
  <c r="N190" i="31" s="1"/>
  <c r="P190" i="31" s="1"/>
  <c r="K190" i="31"/>
  <c r="M190" i="31" s="1"/>
  <c r="O190" i="31" s="1"/>
  <c r="F190" i="31"/>
  <c r="K113" i="31"/>
  <c r="M113" i="31" s="1"/>
  <c r="O113" i="31" s="1"/>
  <c r="L113" i="31"/>
  <c r="N113" i="31" s="1"/>
  <c r="P113" i="31" s="1"/>
  <c r="F113" i="31"/>
  <c r="L346" i="31"/>
  <c r="N346" i="31" s="1"/>
  <c r="P346" i="31" s="1"/>
  <c r="K346" i="31"/>
  <c r="M346" i="31" s="1"/>
  <c r="O346" i="31" s="1"/>
  <c r="F346" i="31"/>
  <c r="L141" i="31"/>
  <c r="N141" i="31" s="1"/>
  <c r="P141" i="31" s="1"/>
  <c r="F141" i="31"/>
  <c r="K141" i="31"/>
  <c r="M141" i="31" s="1"/>
  <c r="O141" i="31" s="1"/>
  <c r="L227" i="31"/>
  <c r="N227" i="31" s="1"/>
  <c r="P227" i="31" s="1"/>
  <c r="K227" i="31"/>
  <c r="M227" i="31" s="1"/>
  <c r="O227" i="31" s="1"/>
  <c r="F227" i="31"/>
  <c r="L308" i="31"/>
  <c r="N308" i="31" s="1"/>
  <c r="P308" i="31" s="1"/>
  <c r="K308" i="31"/>
  <c r="M308" i="31" s="1"/>
  <c r="O308" i="31" s="1"/>
  <c r="F308" i="31"/>
  <c r="K217" i="31"/>
  <c r="M217" i="31" s="1"/>
  <c r="O217" i="31" s="1"/>
  <c r="L217" i="31"/>
  <c r="N217" i="31" s="1"/>
  <c r="P217" i="31" s="1"/>
  <c r="F217" i="31"/>
  <c r="K324" i="31"/>
  <c r="M324" i="31" s="1"/>
  <c r="O324" i="31" s="1"/>
  <c r="F324" i="31"/>
  <c r="L324" i="31"/>
  <c r="N324" i="31" s="1"/>
  <c r="P324" i="31" s="1"/>
  <c r="L144" i="31"/>
  <c r="N144" i="31" s="1"/>
  <c r="P144" i="31" s="1"/>
  <c r="K144" i="31"/>
  <c r="M144" i="31" s="1"/>
  <c r="O144" i="31" s="1"/>
  <c r="F144" i="31"/>
  <c r="F364" i="31"/>
  <c r="L364" i="31"/>
  <c r="N364" i="31" s="1"/>
  <c r="P364" i="31" s="1"/>
  <c r="K364" i="31"/>
  <c r="M364" i="31" s="1"/>
  <c r="O364" i="31" s="1"/>
  <c r="L27" i="31"/>
  <c r="N27" i="31" s="1"/>
  <c r="P27" i="31" s="1"/>
  <c r="K27" i="31"/>
  <c r="M27" i="31" s="1"/>
  <c r="O27" i="31" s="1"/>
  <c r="F27" i="31"/>
  <c r="L251" i="31"/>
  <c r="N251" i="31" s="1"/>
  <c r="P251" i="31" s="1"/>
  <c r="K251" i="31"/>
  <c r="M251" i="31" s="1"/>
  <c r="O251" i="31" s="1"/>
  <c r="F251" i="31"/>
  <c r="F356" i="31"/>
  <c r="L356" i="31"/>
  <c r="N356" i="31" s="1"/>
  <c r="P356" i="31" s="1"/>
  <c r="K356" i="31"/>
  <c r="M356" i="31" s="1"/>
  <c r="O356" i="31" s="1"/>
  <c r="F224" i="31"/>
  <c r="L224" i="31"/>
  <c r="N224" i="31" s="1"/>
  <c r="P224" i="31" s="1"/>
  <c r="K224" i="31"/>
  <c r="M224" i="31" s="1"/>
  <c r="O224" i="31" s="1"/>
  <c r="L125" i="31"/>
  <c r="N125" i="31" s="1"/>
  <c r="P125" i="31" s="1"/>
  <c r="K125" i="31"/>
  <c r="M125" i="31" s="1"/>
  <c r="O125" i="31" s="1"/>
  <c r="F125" i="31"/>
  <c r="K256" i="31"/>
  <c r="M256" i="31" s="1"/>
  <c r="O256" i="31" s="1"/>
  <c r="L256" i="31"/>
  <c r="N256" i="31" s="1"/>
  <c r="P256" i="31" s="1"/>
  <c r="F256" i="31"/>
  <c r="L291" i="31"/>
  <c r="N291" i="31" s="1"/>
  <c r="P291" i="31" s="1"/>
  <c r="F291" i="31"/>
  <c r="K291" i="31"/>
  <c r="M291" i="31" s="1"/>
  <c r="O291" i="31" s="1"/>
  <c r="L189" i="31"/>
  <c r="N189" i="31" s="1"/>
  <c r="P189" i="31" s="1"/>
  <c r="F189" i="31"/>
  <c r="K189" i="31"/>
  <c r="M189" i="31" s="1"/>
  <c r="O189" i="31" s="1"/>
  <c r="K213" i="31"/>
  <c r="M213" i="31" s="1"/>
  <c r="O213" i="31" s="1"/>
  <c r="F213" i="31"/>
  <c r="L213" i="31"/>
  <c r="N213" i="31" s="1"/>
  <c r="P213" i="31" s="1"/>
  <c r="K90" i="31"/>
  <c r="M90" i="31" s="1"/>
  <c r="O90" i="31" s="1"/>
  <c r="L90" i="31"/>
  <c r="N90" i="31" s="1"/>
  <c r="P90" i="31" s="1"/>
  <c r="F90" i="31"/>
  <c r="K264" i="31"/>
  <c r="M264" i="31" s="1"/>
  <c r="O264" i="31" s="1"/>
  <c r="F264" i="31"/>
  <c r="L264" i="31"/>
  <c r="N264" i="31" s="1"/>
  <c r="P264" i="31" s="1"/>
  <c r="L299" i="31"/>
  <c r="N299" i="31" s="1"/>
  <c r="P299" i="31" s="1"/>
  <c r="F299" i="31"/>
  <c r="K299" i="31"/>
  <c r="M299" i="31" s="1"/>
  <c r="O299" i="31" s="1"/>
  <c r="F205" i="31"/>
  <c r="L205" i="31"/>
  <c r="N205" i="31" s="1"/>
  <c r="P205" i="31" s="1"/>
  <c r="K205" i="31"/>
  <c r="M205" i="31" s="1"/>
  <c r="O205" i="31" s="1"/>
  <c r="K325" i="31"/>
  <c r="M325" i="31" s="1"/>
  <c r="O325" i="31" s="1"/>
  <c r="L325" i="31"/>
  <c r="N325" i="31" s="1"/>
  <c r="P325" i="31" s="1"/>
  <c r="F325" i="31"/>
  <c r="K191" i="31"/>
  <c r="M191" i="31" s="1"/>
  <c r="O191" i="31" s="1"/>
  <c r="L191" i="31"/>
  <c r="N191" i="31" s="1"/>
  <c r="P191" i="31" s="1"/>
  <c r="F191" i="31"/>
  <c r="K225" i="31"/>
  <c r="M225" i="31" s="1"/>
  <c r="O225" i="31" s="1"/>
  <c r="F225" i="31"/>
  <c r="L225" i="31"/>
  <c r="N225" i="31" s="1"/>
  <c r="P225" i="31" s="1"/>
  <c r="F138" i="31"/>
  <c r="L138" i="31"/>
  <c r="N138" i="31" s="1"/>
  <c r="P138" i="31" s="1"/>
  <c r="K138" i="31"/>
  <c r="M138" i="31" s="1"/>
  <c r="O138" i="31" s="1"/>
  <c r="K18" i="31"/>
  <c r="M18" i="31" s="1"/>
  <c r="O18" i="31" s="1"/>
  <c r="F18" i="31"/>
  <c r="L18" i="31"/>
  <c r="N18" i="31" s="1"/>
  <c r="P18" i="31" s="1"/>
  <c r="L300" i="31"/>
  <c r="N300" i="31" s="1"/>
  <c r="P300" i="31" s="1"/>
  <c r="K300" i="31"/>
  <c r="M300" i="31" s="1"/>
  <c r="O300" i="31" s="1"/>
  <c r="F300" i="31"/>
  <c r="L263" i="31"/>
  <c r="N263" i="31" s="1"/>
  <c r="P263" i="31" s="1"/>
  <c r="K263" i="31"/>
  <c r="M263" i="31" s="1"/>
  <c r="O263" i="31" s="1"/>
  <c r="F263" i="31"/>
  <c r="K297" i="31"/>
  <c r="M297" i="31" s="1"/>
  <c r="O297" i="31" s="1"/>
  <c r="F297" i="31"/>
  <c r="L297" i="31"/>
  <c r="N297" i="31" s="1"/>
  <c r="P297" i="31" s="1"/>
  <c r="L282" i="31"/>
  <c r="N282" i="31" s="1"/>
  <c r="P282" i="31" s="1"/>
  <c r="K282" i="31"/>
  <c r="M282" i="31" s="1"/>
  <c r="O282" i="31" s="1"/>
  <c r="F282" i="31"/>
  <c r="L162" i="31"/>
  <c r="N162" i="31" s="1"/>
  <c r="P162" i="31" s="1"/>
  <c r="F162" i="31"/>
  <c r="K162" i="31"/>
  <c r="M162" i="31" s="1"/>
  <c r="O162" i="31" s="1"/>
  <c r="L276" i="31"/>
  <c r="N276" i="31" s="1"/>
  <c r="P276" i="31" s="1"/>
  <c r="K276" i="31"/>
  <c r="M276" i="31" s="1"/>
  <c r="O276" i="31" s="1"/>
  <c r="F276" i="31"/>
  <c r="K271" i="31"/>
  <c r="M271" i="31" s="1"/>
  <c r="O271" i="31" s="1"/>
  <c r="L271" i="31"/>
  <c r="N271" i="31" s="1"/>
  <c r="P271" i="31" s="1"/>
  <c r="F271" i="31"/>
  <c r="F305" i="31"/>
  <c r="L305" i="31"/>
  <c r="N305" i="31" s="1"/>
  <c r="P305" i="31" s="1"/>
  <c r="K305" i="31"/>
  <c r="M305" i="31" s="1"/>
  <c r="O305" i="31" s="1"/>
  <c r="L298" i="31"/>
  <c r="N298" i="31" s="1"/>
  <c r="P298" i="31" s="1"/>
  <c r="K298" i="31"/>
  <c r="M298" i="31" s="1"/>
  <c r="O298" i="31" s="1"/>
  <c r="F298" i="31"/>
  <c r="K306" i="31"/>
  <c r="M306" i="31" s="1"/>
  <c r="O306" i="31" s="1"/>
  <c r="F306" i="31"/>
  <c r="L306" i="31"/>
  <c r="N306" i="31" s="1"/>
  <c r="P306" i="31" s="1"/>
  <c r="K257" i="31"/>
  <c r="M257" i="31" s="1"/>
  <c r="O257" i="31" s="1"/>
  <c r="F257" i="31"/>
  <c r="L257" i="31"/>
  <c r="N257" i="31" s="1"/>
  <c r="P257" i="31" s="1"/>
  <c r="L23" i="31"/>
  <c r="N23" i="31" s="1"/>
  <c r="P23" i="31" s="1"/>
  <c r="F23" i="31"/>
  <c r="K23" i="31"/>
  <c r="M23" i="31" s="1"/>
  <c r="O23" i="31" s="1"/>
  <c r="F57" i="31"/>
  <c r="K57" i="31"/>
  <c r="M57" i="31" s="1"/>
  <c r="O57" i="31" s="1"/>
  <c r="L57" i="31"/>
  <c r="N57" i="31" s="1"/>
  <c r="P57" i="31" s="1"/>
  <c r="L182" i="31"/>
  <c r="N182" i="31" s="1"/>
  <c r="P182" i="31" s="1"/>
  <c r="K182" i="31"/>
  <c r="M182" i="31" s="1"/>
  <c r="O182" i="31" s="1"/>
  <c r="F182" i="31"/>
  <c r="L94" i="31"/>
  <c r="N94" i="31" s="1"/>
  <c r="P94" i="31" s="1"/>
  <c r="K94" i="31"/>
  <c r="M94" i="31" s="1"/>
  <c r="O94" i="31" s="1"/>
  <c r="F94" i="31"/>
  <c r="L193" i="31"/>
  <c r="N193" i="31" s="1"/>
  <c r="P193" i="31" s="1"/>
  <c r="K193" i="31"/>
  <c r="M193" i="31" s="1"/>
  <c r="O193" i="31" s="1"/>
  <c r="F193" i="31"/>
  <c r="K184" i="31"/>
  <c r="M184" i="31" s="1"/>
  <c r="O184" i="31" s="1"/>
  <c r="F184" i="31"/>
  <c r="L184" i="31"/>
  <c r="N184" i="31" s="1"/>
  <c r="P184" i="31" s="1"/>
  <c r="F293" i="31"/>
  <c r="L293" i="31"/>
  <c r="N293" i="31" s="1"/>
  <c r="P293" i="31" s="1"/>
  <c r="K293" i="31"/>
  <c r="M293" i="31" s="1"/>
  <c r="O293" i="31" s="1"/>
  <c r="J680" i="31"/>
  <c r="I680" i="31"/>
  <c r="J380" i="31"/>
  <c r="I380" i="31"/>
  <c r="J697" i="31"/>
  <c r="I697" i="31"/>
  <c r="J644" i="31"/>
  <c r="I644" i="31"/>
  <c r="J703" i="31"/>
  <c r="I703" i="31"/>
  <c r="I453" i="31"/>
  <c r="J453" i="31"/>
  <c r="J483" i="31"/>
  <c r="I483" i="31"/>
  <c r="J536" i="31"/>
  <c r="I536" i="31"/>
  <c r="I512" i="31"/>
  <c r="J512" i="31"/>
  <c r="J426" i="31"/>
  <c r="I426" i="31"/>
  <c r="J617" i="31"/>
  <c r="I617" i="31"/>
  <c r="I559" i="31"/>
  <c r="J559" i="31"/>
  <c r="J552" i="31"/>
  <c r="I552" i="31"/>
  <c r="J737" i="31"/>
  <c r="I737" i="31"/>
  <c r="J531" i="31"/>
  <c r="I531" i="31"/>
  <c r="J605" i="31"/>
  <c r="I605" i="31"/>
  <c r="I567" i="31"/>
  <c r="J567" i="31"/>
  <c r="J489" i="31"/>
  <c r="I489" i="31"/>
  <c r="J399" i="31"/>
  <c r="I399" i="31"/>
  <c r="J699" i="31"/>
  <c r="I699" i="31"/>
  <c r="J455" i="31"/>
  <c r="I455" i="31"/>
  <c r="J448" i="31"/>
  <c r="I448" i="31"/>
  <c r="J480" i="31"/>
  <c r="I480" i="31"/>
  <c r="J663" i="31"/>
  <c r="I663" i="31"/>
  <c r="I554" i="31"/>
  <c r="J554" i="31"/>
  <c r="J718" i="31"/>
  <c r="I718" i="31"/>
  <c r="J589" i="31"/>
  <c r="I589" i="31"/>
  <c r="L99" i="31"/>
  <c r="N99" i="31" s="1"/>
  <c r="P99" i="31" s="1"/>
  <c r="F99" i="31"/>
  <c r="K99" i="31"/>
  <c r="M99" i="31" s="1"/>
  <c r="O99" i="31" s="1"/>
  <c r="K55" i="31"/>
  <c r="M55" i="31" s="1"/>
  <c r="O55" i="31" s="1"/>
  <c r="L55" i="31"/>
  <c r="N55" i="31" s="1"/>
  <c r="P55" i="31" s="1"/>
  <c r="F55" i="31"/>
  <c r="L158" i="31"/>
  <c r="N158" i="31" s="1"/>
  <c r="P158" i="31" s="1"/>
  <c r="K158" i="31"/>
  <c r="M158" i="31" s="1"/>
  <c r="O158" i="31" s="1"/>
  <c r="F158" i="31"/>
  <c r="K33" i="31"/>
  <c r="M33" i="31" s="1"/>
  <c r="O33" i="31" s="1"/>
  <c r="F33" i="31"/>
  <c r="L33" i="31"/>
  <c r="N33" i="31" s="1"/>
  <c r="P33" i="31" s="1"/>
  <c r="L71" i="31"/>
  <c r="N71" i="31" s="1"/>
  <c r="P71" i="31" s="1"/>
  <c r="F71" i="31"/>
  <c r="K71" i="31"/>
  <c r="M71" i="31" s="1"/>
  <c r="O71" i="31" s="1"/>
  <c r="K100" i="31"/>
  <c r="M100" i="31" s="1"/>
  <c r="O100" i="31" s="1"/>
  <c r="F100" i="31"/>
  <c r="L100" i="31"/>
  <c r="N100" i="31" s="1"/>
  <c r="P100" i="31" s="1"/>
  <c r="L294" i="31"/>
  <c r="N294" i="31" s="1"/>
  <c r="P294" i="31" s="1"/>
  <c r="F294" i="31"/>
  <c r="K294" i="31"/>
  <c r="M294" i="31" s="1"/>
  <c r="O294" i="31" s="1"/>
  <c r="L249" i="31"/>
  <c r="N249" i="31" s="1"/>
  <c r="P249" i="31" s="1"/>
  <c r="K249" i="31"/>
  <c r="M249" i="31" s="1"/>
  <c r="O249" i="31" s="1"/>
  <c r="F249" i="31"/>
  <c r="F248" i="31"/>
  <c r="L248" i="31"/>
  <c r="N248" i="31" s="1"/>
  <c r="P248" i="31" s="1"/>
  <c r="K248" i="31"/>
  <c r="M248" i="31" s="1"/>
  <c r="O248" i="31" s="1"/>
  <c r="F192" i="31"/>
  <c r="L192" i="31"/>
  <c r="N192" i="31" s="1"/>
  <c r="P192" i="31" s="1"/>
  <c r="K192" i="31"/>
  <c r="M192" i="31" s="1"/>
  <c r="O192" i="31" s="1"/>
  <c r="L61" i="31"/>
  <c r="N61" i="31" s="1"/>
  <c r="P61" i="31" s="1"/>
  <c r="F61" i="31"/>
  <c r="K61" i="31"/>
  <c r="M61" i="31" s="1"/>
  <c r="O61" i="31" s="1"/>
  <c r="L183" i="31"/>
  <c r="N183" i="31" s="1"/>
  <c r="P183" i="31" s="1"/>
  <c r="K183" i="31"/>
  <c r="M183" i="31" s="1"/>
  <c r="O183" i="31" s="1"/>
  <c r="F183" i="31"/>
  <c r="L77" i="31"/>
  <c r="N77" i="31" s="1"/>
  <c r="P77" i="31" s="1"/>
  <c r="F77" i="31"/>
  <c r="K77" i="31"/>
  <c r="M77" i="31" s="1"/>
  <c r="O77" i="31" s="1"/>
  <c r="F127" i="31"/>
  <c r="L127" i="31"/>
  <c r="N127" i="31" s="1"/>
  <c r="P127" i="31" s="1"/>
  <c r="K127" i="31"/>
  <c r="M127" i="31" s="1"/>
  <c r="O127" i="31" s="1"/>
  <c r="K199" i="31"/>
  <c r="M199" i="31" s="1"/>
  <c r="O199" i="31" s="1"/>
  <c r="F199" i="31"/>
  <c r="L199" i="31"/>
  <c r="N199" i="31" s="1"/>
  <c r="P199" i="31" s="1"/>
  <c r="K303" i="31"/>
  <c r="M303" i="31" s="1"/>
  <c r="O303" i="31" s="1"/>
  <c r="L303" i="31"/>
  <c r="N303" i="31" s="1"/>
  <c r="P303" i="31" s="1"/>
  <c r="F303" i="31"/>
  <c r="K320" i="31"/>
  <c r="M320" i="31" s="1"/>
  <c r="O320" i="31" s="1"/>
  <c r="F320" i="31"/>
  <c r="L320" i="31"/>
  <c r="N320" i="31" s="1"/>
  <c r="P320" i="31" s="1"/>
  <c r="L337" i="31"/>
  <c r="N337" i="31" s="1"/>
  <c r="P337" i="31" s="1"/>
  <c r="F337" i="31"/>
  <c r="K337" i="31"/>
  <c r="M337" i="31" s="1"/>
  <c r="O337" i="31" s="1"/>
  <c r="K355" i="31"/>
  <c r="M355" i="31" s="1"/>
  <c r="O355" i="31" s="1"/>
  <c r="L355" i="31"/>
  <c r="N355" i="31" s="1"/>
  <c r="P355" i="31" s="1"/>
  <c r="F355" i="31"/>
  <c r="L362" i="31"/>
  <c r="N362" i="31" s="1"/>
  <c r="P362" i="31" s="1"/>
  <c r="K362" i="31"/>
  <c r="M362" i="31" s="1"/>
  <c r="O362" i="31" s="1"/>
  <c r="F362" i="31"/>
  <c r="L317" i="31"/>
  <c r="N317" i="31" s="1"/>
  <c r="P317" i="31" s="1"/>
  <c r="K317" i="31"/>
  <c r="M317" i="31" s="1"/>
  <c r="O317" i="31" s="1"/>
  <c r="F317" i="31"/>
  <c r="F242" i="31"/>
  <c r="K242" i="31"/>
  <c r="M242" i="31" s="1"/>
  <c r="O242" i="31" s="1"/>
  <c r="L242" i="31"/>
  <c r="N242" i="31" s="1"/>
  <c r="P242" i="31" s="1"/>
  <c r="F159" i="31"/>
  <c r="L159" i="31"/>
  <c r="N159" i="31" s="1"/>
  <c r="P159" i="31" s="1"/>
  <c r="K159" i="31"/>
  <c r="M159" i="31" s="1"/>
  <c r="O159" i="31" s="1"/>
  <c r="F20" i="31"/>
  <c r="L20" i="31"/>
  <c r="N20" i="31" s="1"/>
  <c r="P20" i="31" s="1"/>
  <c r="K20" i="31"/>
  <c r="M20" i="31" s="1"/>
  <c r="O20" i="31" s="1"/>
  <c r="L173" i="31"/>
  <c r="N173" i="31" s="1"/>
  <c r="P173" i="31" s="1"/>
  <c r="F173" i="31"/>
  <c r="K173" i="31"/>
  <c r="M173" i="31" s="1"/>
  <c r="O173" i="31" s="1"/>
  <c r="K311" i="31"/>
  <c r="M311" i="31" s="1"/>
  <c r="O311" i="31" s="1"/>
  <c r="L311" i="31"/>
  <c r="N311" i="31" s="1"/>
  <c r="P311" i="31" s="1"/>
  <c r="F311" i="31"/>
  <c r="F328" i="31"/>
  <c r="L328" i="31"/>
  <c r="N328" i="31" s="1"/>
  <c r="P328" i="31" s="1"/>
  <c r="K328" i="31"/>
  <c r="M328" i="31" s="1"/>
  <c r="O328" i="31" s="1"/>
  <c r="K345" i="31"/>
  <c r="M345" i="31" s="1"/>
  <c r="O345" i="31" s="1"/>
  <c r="F345" i="31"/>
  <c r="L345" i="31"/>
  <c r="N345" i="31" s="1"/>
  <c r="P345" i="31" s="1"/>
  <c r="L363" i="31"/>
  <c r="N363" i="31" s="1"/>
  <c r="P363" i="31" s="1"/>
  <c r="K363" i="31"/>
  <c r="M363" i="31" s="1"/>
  <c r="O363" i="31" s="1"/>
  <c r="F363" i="31"/>
  <c r="F101" i="31"/>
  <c r="K101" i="31"/>
  <c r="M101" i="31" s="1"/>
  <c r="O101" i="31" s="1"/>
  <c r="L101" i="31"/>
  <c r="N101" i="31" s="1"/>
  <c r="P101" i="31" s="1"/>
  <c r="F333" i="31"/>
  <c r="L333" i="31"/>
  <c r="N333" i="31" s="1"/>
  <c r="P333" i="31" s="1"/>
  <c r="K333" i="31"/>
  <c r="M333" i="31" s="1"/>
  <c r="O333" i="31" s="1"/>
  <c r="K258" i="31"/>
  <c r="M258" i="31" s="1"/>
  <c r="O258" i="31" s="1"/>
  <c r="F258" i="31"/>
  <c r="L258" i="31"/>
  <c r="N258" i="31" s="1"/>
  <c r="P258" i="31" s="1"/>
  <c r="F287" i="31"/>
  <c r="K287" i="31"/>
  <c r="M287" i="31" s="1"/>
  <c r="O287" i="31" s="1"/>
  <c r="L287" i="31"/>
  <c r="N287" i="31" s="1"/>
  <c r="P287" i="31" s="1"/>
  <c r="L82" i="31"/>
  <c r="N82" i="31" s="1"/>
  <c r="P82" i="31" s="1"/>
  <c r="K82" i="31"/>
  <c r="M82" i="31" s="1"/>
  <c r="O82" i="31" s="1"/>
  <c r="F82" i="31"/>
  <c r="L316" i="31"/>
  <c r="N316" i="31" s="1"/>
  <c r="P316" i="31" s="1"/>
  <c r="F316" i="31"/>
  <c r="K316" i="31"/>
  <c r="M316" i="31" s="1"/>
  <c r="O316" i="31" s="1"/>
  <c r="K255" i="31"/>
  <c r="M255" i="31" s="1"/>
  <c r="O255" i="31" s="1"/>
  <c r="L255" i="31"/>
  <c r="N255" i="31" s="1"/>
  <c r="P255" i="31" s="1"/>
  <c r="F255" i="31"/>
  <c r="K272" i="31"/>
  <c r="M272" i="31" s="1"/>
  <c r="O272" i="31" s="1"/>
  <c r="L272" i="31"/>
  <c r="N272" i="31" s="1"/>
  <c r="P272" i="31" s="1"/>
  <c r="F272" i="31"/>
  <c r="F289" i="31"/>
  <c r="K289" i="31"/>
  <c r="M289" i="31" s="1"/>
  <c r="O289" i="31" s="1"/>
  <c r="L289" i="31"/>
  <c r="N289" i="31" s="1"/>
  <c r="P289" i="31" s="1"/>
  <c r="F307" i="31"/>
  <c r="L307" i="31"/>
  <c r="N307" i="31" s="1"/>
  <c r="P307" i="31" s="1"/>
  <c r="K307" i="31"/>
  <c r="M307" i="31" s="1"/>
  <c r="O307" i="31" s="1"/>
  <c r="L266" i="31"/>
  <c r="N266" i="31" s="1"/>
  <c r="P266" i="31" s="1"/>
  <c r="K266" i="31"/>
  <c r="M266" i="31" s="1"/>
  <c r="O266" i="31" s="1"/>
  <c r="F266" i="31"/>
  <c r="F221" i="31"/>
  <c r="L221" i="31"/>
  <c r="N221" i="31" s="1"/>
  <c r="P221" i="31" s="1"/>
  <c r="K221" i="31"/>
  <c r="M221" i="31" s="1"/>
  <c r="O221" i="31" s="1"/>
  <c r="F146" i="31"/>
  <c r="L146" i="31"/>
  <c r="N146" i="31" s="1"/>
  <c r="P146" i="31" s="1"/>
  <c r="K146" i="31"/>
  <c r="M146" i="31" s="1"/>
  <c r="O146" i="31" s="1"/>
  <c r="K31" i="31"/>
  <c r="M31" i="31" s="1"/>
  <c r="O31" i="31" s="1"/>
  <c r="F31" i="31"/>
  <c r="L31" i="31"/>
  <c r="N31" i="31" s="1"/>
  <c r="P31" i="31" s="1"/>
  <c r="K110" i="31"/>
  <c r="M110" i="31" s="1"/>
  <c r="O110" i="31" s="1"/>
  <c r="L110" i="31"/>
  <c r="N110" i="31" s="1"/>
  <c r="P110" i="31" s="1"/>
  <c r="F110" i="31"/>
  <c r="L45" i="31"/>
  <c r="N45" i="31" s="1"/>
  <c r="P45" i="31" s="1"/>
  <c r="F45" i="31"/>
  <c r="K45" i="31"/>
  <c r="M45" i="31" s="1"/>
  <c r="O45" i="31" s="1"/>
  <c r="F327" i="31"/>
  <c r="L327" i="31"/>
  <c r="N327" i="31" s="1"/>
  <c r="P327" i="31" s="1"/>
  <c r="K327" i="31"/>
  <c r="M327" i="31" s="1"/>
  <c r="O327" i="31" s="1"/>
  <c r="K344" i="31"/>
  <c r="M344" i="31" s="1"/>
  <c r="O344" i="31" s="1"/>
  <c r="L344" i="31"/>
  <c r="N344" i="31" s="1"/>
  <c r="P344" i="31" s="1"/>
  <c r="F344" i="31"/>
  <c r="L361" i="31"/>
  <c r="N361" i="31" s="1"/>
  <c r="P361" i="31" s="1"/>
  <c r="F361" i="31"/>
  <c r="K361" i="31"/>
  <c r="M361" i="31" s="1"/>
  <c r="O361" i="31" s="1"/>
  <c r="L22" i="31"/>
  <c r="N22" i="31" s="1"/>
  <c r="P22" i="31" s="1"/>
  <c r="K22" i="31"/>
  <c r="M22" i="31" s="1"/>
  <c r="O22" i="31" s="1"/>
  <c r="F22" i="31"/>
  <c r="F309" i="31"/>
  <c r="L309" i="31"/>
  <c r="N309" i="31" s="1"/>
  <c r="P309" i="31" s="1"/>
  <c r="K309" i="31"/>
  <c r="M309" i="31" s="1"/>
  <c r="O309" i="31" s="1"/>
  <c r="F365" i="31"/>
  <c r="K365" i="31"/>
  <c r="M365" i="31" s="1"/>
  <c r="O365" i="31" s="1"/>
  <c r="L365" i="31"/>
  <c r="N365" i="31" s="1"/>
  <c r="P365" i="31" s="1"/>
  <c r="K290" i="31"/>
  <c r="M290" i="31" s="1"/>
  <c r="O290" i="31" s="1"/>
  <c r="F290" i="31"/>
  <c r="L290" i="31"/>
  <c r="N290" i="31" s="1"/>
  <c r="P290" i="31" s="1"/>
  <c r="F304" i="31"/>
  <c r="K304" i="31"/>
  <c r="M304" i="31" s="1"/>
  <c r="O304" i="31" s="1"/>
  <c r="L304" i="31"/>
  <c r="N304" i="31" s="1"/>
  <c r="P304" i="31" s="1"/>
  <c r="L295" i="31"/>
  <c r="N295" i="31" s="1"/>
  <c r="P295" i="31" s="1"/>
  <c r="F295" i="31"/>
  <c r="K295" i="31"/>
  <c r="M295" i="31" s="1"/>
  <c r="O295" i="31" s="1"/>
  <c r="F164" i="31"/>
  <c r="K164" i="31"/>
  <c r="M164" i="31" s="1"/>
  <c r="O164" i="31" s="1"/>
  <c r="L164" i="31"/>
  <c r="N164" i="31" s="1"/>
  <c r="P164" i="31" s="1"/>
  <c r="L335" i="31"/>
  <c r="N335" i="31" s="1"/>
  <c r="P335" i="31" s="1"/>
  <c r="K335" i="31"/>
  <c r="M335" i="31" s="1"/>
  <c r="O335" i="31" s="1"/>
  <c r="F335" i="31"/>
  <c r="K352" i="31"/>
  <c r="M352" i="31" s="1"/>
  <c r="O352" i="31" s="1"/>
  <c r="F352" i="31"/>
  <c r="L352" i="31"/>
  <c r="N352" i="31" s="1"/>
  <c r="P352" i="31" s="1"/>
  <c r="K369" i="31"/>
  <c r="M369" i="31" s="1"/>
  <c r="O369" i="31" s="1"/>
  <c r="F369" i="31"/>
  <c r="L369" i="31"/>
  <c r="N369" i="31" s="1"/>
  <c r="P369" i="31" s="1"/>
  <c r="L38" i="31"/>
  <c r="N38" i="31" s="1"/>
  <c r="P38" i="31" s="1"/>
  <c r="K38" i="31"/>
  <c r="M38" i="31" s="1"/>
  <c r="O38" i="31" s="1"/>
  <c r="F38" i="31"/>
  <c r="K12" i="31"/>
  <c r="M12" i="31" s="1"/>
  <c r="O12" i="31" s="1"/>
  <c r="F12" i="31"/>
  <c r="L12" i="31"/>
  <c r="N12" i="31" s="1"/>
  <c r="P12" i="31" s="1"/>
  <c r="L78" i="31"/>
  <c r="N78" i="31" s="1"/>
  <c r="P78" i="31" s="1"/>
  <c r="F78" i="31"/>
  <c r="K78" i="31"/>
  <c r="M78" i="31" s="1"/>
  <c r="O78" i="31" s="1"/>
  <c r="K261" i="31"/>
  <c r="M261" i="31" s="1"/>
  <c r="O261" i="31" s="1"/>
  <c r="L261" i="31"/>
  <c r="N261" i="31" s="1"/>
  <c r="P261" i="31" s="1"/>
  <c r="F261" i="31"/>
  <c r="F275" i="31"/>
  <c r="K275" i="31"/>
  <c r="M275" i="31" s="1"/>
  <c r="O275" i="31" s="1"/>
  <c r="L275" i="31"/>
  <c r="N275" i="31" s="1"/>
  <c r="P275" i="31" s="1"/>
  <c r="K265" i="31"/>
  <c r="M265" i="31" s="1"/>
  <c r="O265" i="31" s="1"/>
  <c r="L265" i="31"/>
  <c r="N265" i="31" s="1"/>
  <c r="P265" i="31" s="1"/>
  <c r="F265" i="31"/>
  <c r="L87" i="31"/>
  <c r="N87" i="31" s="1"/>
  <c r="P87" i="31" s="1"/>
  <c r="K87" i="31"/>
  <c r="M87" i="31" s="1"/>
  <c r="O87" i="31" s="1"/>
  <c r="F87" i="31"/>
  <c r="L104" i="31"/>
  <c r="N104" i="31" s="1"/>
  <c r="P104" i="31" s="1"/>
  <c r="F104" i="31"/>
  <c r="K104" i="31"/>
  <c r="M104" i="31" s="1"/>
  <c r="O104" i="31" s="1"/>
  <c r="K121" i="31"/>
  <c r="M121" i="31" s="1"/>
  <c r="O121" i="31" s="1"/>
  <c r="F121" i="31"/>
  <c r="L121" i="31"/>
  <c r="N121" i="31" s="1"/>
  <c r="P121" i="31" s="1"/>
  <c r="L139" i="31"/>
  <c r="N139" i="31" s="1"/>
  <c r="P139" i="31" s="1"/>
  <c r="K139" i="31"/>
  <c r="M139" i="31" s="1"/>
  <c r="O139" i="31" s="1"/>
  <c r="F139" i="31"/>
  <c r="K310" i="31"/>
  <c r="M310" i="31" s="1"/>
  <c r="O310" i="31" s="1"/>
  <c r="F310" i="31"/>
  <c r="L310" i="31"/>
  <c r="N310" i="31" s="1"/>
  <c r="P310" i="31" s="1"/>
  <c r="K284" i="31"/>
  <c r="M284" i="31" s="1"/>
  <c r="O284" i="31" s="1"/>
  <c r="L284" i="31"/>
  <c r="N284" i="31" s="1"/>
  <c r="P284" i="31" s="1"/>
  <c r="F284" i="31"/>
  <c r="L222" i="31"/>
  <c r="N222" i="31" s="1"/>
  <c r="P222" i="31" s="1"/>
  <c r="F222" i="31"/>
  <c r="K222" i="31"/>
  <c r="M222" i="31" s="1"/>
  <c r="O222" i="31" s="1"/>
  <c r="F132" i="31"/>
  <c r="K132" i="31"/>
  <c r="M132" i="31" s="1"/>
  <c r="O132" i="31" s="1"/>
  <c r="L132" i="31"/>
  <c r="N132" i="31" s="1"/>
  <c r="P132" i="31" s="1"/>
  <c r="K147" i="31"/>
  <c r="M147" i="31" s="1"/>
  <c r="O147" i="31" s="1"/>
  <c r="L147" i="31"/>
  <c r="N147" i="31" s="1"/>
  <c r="P147" i="31" s="1"/>
  <c r="F147" i="31"/>
  <c r="L201" i="31"/>
  <c r="N201" i="31" s="1"/>
  <c r="P201" i="31" s="1"/>
  <c r="F201" i="31"/>
  <c r="K201" i="31"/>
  <c r="M201" i="31" s="1"/>
  <c r="O201" i="31" s="1"/>
  <c r="L202" i="31"/>
  <c r="N202" i="31" s="1"/>
  <c r="P202" i="31" s="1"/>
  <c r="F202" i="31"/>
  <c r="K202" i="31"/>
  <c r="M202" i="31" s="1"/>
  <c r="O202" i="31" s="1"/>
  <c r="K292" i="31"/>
  <c r="M292" i="31" s="1"/>
  <c r="O292" i="31" s="1"/>
  <c r="F292" i="31"/>
  <c r="L292" i="31"/>
  <c r="N292" i="31" s="1"/>
  <c r="P292" i="31" s="1"/>
  <c r="J381" i="31"/>
  <c r="I381" i="31"/>
  <c r="J651" i="31"/>
  <c r="I651" i="31"/>
  <c r="I678" i="31"/>
  <c r="J678" i="31"/>
  <c r="I600" i="31"/>
  <c r="J600" i="31"/>
  <c r="J527" i="31"/>
  <c r="I527" i="31"/>
  <c r="J637" i="31"/>
  <c r="I637" i="31"/>
  <c r="J623" i="31"/>
  <c r="I623" i="31"/>
  <c r="J479" i="31"/>
  <c r="I479" i="31"/>
  <c r="I616" i="31"/>
  <c r="J616" i="31"/>
  <c r="J463" i="31"/>
  <c r="I463" i="31"/>
  <c r="J519" i="31"/>
  <c r="I519" i="31"/>
  <c r="I376" i="31"/>
  <c r="J376" i="31"/>
  <c r="J509" i="31"/>
  <c r="I509" i="31"/>
  <c r="J496" i="31"/>
  <c r="I496" i="31"/>
  <c r="I403" i="31"/>
  <c r="J403" i="31"/>
  <c r="J500" i="31"/>
  <c r="I500" i="31"/>
  <c r="I400" i="31"/>
  <c r="J400" i="31"/>
  <c r="J582" i="31"/>
  <c r="I582" i="31"/>
  <c r="J688" i="31"/>
  <c r="I688" i="31"/>
  <c r="I572" i="31"/>
  <c r="J572" i="31"/>
  <c r="I402" i="31"/>
  <c r="J402" i="31"/>
  <c r="J472" i="31"/>
  <c r="I472" i="31"/>
  <c r="I681" i="31"/>
  <c r="J681" i="31"/>
  <c r="J676" i="31"/>
  <c r="I676" i="31"/>
  <c r="J474" i="31"/>
  <c r="I474" i="31"/>
  <c r="J473" i="31"/>
  <c r="I473" i="31"/>
  <c r="J715" i="31"/>
  <c r="I715" i="31"/>
  <c r="J507" i="31"/>
  <c r="I507" i="31"/>
  <c r="J722" i="31"/>
  <c r="I722" i="31"/>
  <c r="I686" i="31"/>
  <c r="J686" i="31"/>
  <c r="J611" i="31"/>
  <c r="I611" i="31"/>
  <c r="J467" i="31"/>
  <c r="I467" i="31"/>
  <c r="J579" i="31"/>
  <c r="I579" i="31"/>
  <c r="J599" i="31"/>
  <c r="I599" i="31"/>
  <c r="J687" i="31"/>
  <c r="I687" i="31"/>
  <c r="J583" i="31"/>
  <c r="I583" i="31"/>
  <c r="I668" i="31"/>
  <c r="J668" i="31"/>
  <c r="I576" i="31"/>
  <c r="J576" i="31"/>
  <c r="J440" i="31"/>
  <c r="I440" i="31"/>
  <c r="J627" i="31"/>
  <c r="I627" i="31"/>
  <c r="J660" i="31"/>
  <c r="I660" i="31"/>
  <c r="I417" i="31"/>
  <c r="J417" i="31"/>
  <c r="J465" i="31"/>
  <c r="I465" i="31"/>
  <c r="J709" i="31"/>
  <c r="I709" i="31"/>
  <c r="I2203" i="31"/>
  <c r="K2203" i="31" s="1"/>
  <c r="I656" i="31"/>
  <c r="J656" i="31"/>
  <c r="J443" i="31"/>
  <c r="I443" i="31"/>
  <c r="J471" i="31"/>
  <c r="I471" i="31"/>
  <c r="J420" i="31"/>
  <c r="I420" i="31"/>
  <c r="I447" i="31"/>
  <c r="J447" i="31"/>
  <c r="J492" i="31"/>
  <c r="I492" i="31"/>
  <c r="J406" i="31"/>
  <c r="I406" i="31"/>
  <c r="J487" i="31"/>
  <c r="I487" i="31"/>
  <c r="O373" i="31"/>
  <c r="O2202" i="31" s="1"/>
  <c r="M2202" i="31"/>
  <c r="J728" i="31"/>
  <c r="I728" i="31"/>
  <c r="J543" i="31"/>
  <c r="I543" i="31"/>
  <c r="I422" i="31"/>
  <c r="J422" i="31"/>
  <c r="J415" i="31"/>
  <c r="I415" i="31"/>
  <c r="J419" i="31"/>
  <c r="I419" i="31"/>
  <c r="J614" i="31"/>
  <c r="I614" i="31"/>
  <c r="I694" i="31"/>
  <c r="J694" i="31"/>
  <c r="J425" i="31"/>
  <c r="I425" i="31"/>
  <c r="I684" i="31"/>
  <c r="J684" i="31"/>
  <c r="J435" i="31"/>
  <c r="I435" i="31"/>
  <c r="L367" i="31"/>
  <c r="N367" i="31" s="1"/>
  <c r="P367" i="31" s="1"/>
  <c r="K367" i="31"/>
  <c r="M367" i="31" s="1"/>
  <c r="O367" i="31" s="1"/>
  <c r="F367" i="31"/>
  <c r="F17" i="31"/>
  <c r="K17" i="31"/>
  <c r="M17" i="31" s="1"/>
  <c r="O17" i="31" s="1"/>
  <c r="L17" i="31"/>
  <c r="N17" i="31" s="1"/>
  <c r="P17" i="31" s="1"/>
  <c r="F35" i="31"/>
  <c r="K35" i="31"/>
  <c r="M35" i="31" s="1"/>
  <c r="O35" i="31" s="1"/>
  <c r="L35" i="31"/>
  <c r="N35" i="31" s="1"/>
  <c r="P35" i="31" s="1"/>
  <c r="L102" i="31"/>
  <c r="N102" i="31" s="1"/>
  <c r="P102" i="31" s="1"/>
  <c r="K102" i="31"/>
  <c r="M102" i="31" s="1"/>
  <c r="O102" i="31" s="1"/>
  <c r="F102" i="31"/>
  <c r="F76" i="31"/>
  <c r="K76" i="31"/>
  <c r="M76" i="31" s="1"/>
  <c r="O76" i="31" s="1"/>
  <c r="L76" i="31"/>
  <c r="N76" i="31" s="1"/>
  <c r="P76" i="31" s="1"/>
  <c r="L14" i="31"/>
  <c r="N14" i="31" s="1"/>
  <c r="P14" i="31" s="1"/>
  <c r="K14" i="31"/>
  <c r="M14" i="31" s="1"/>
  <c r="O14" i="31" s="1"/>
  <c r="F14" i="31"/>
  <c r="L370" i="31"/>
  <c r="N370" i="31" s="1"/>
  <c r="P370" i="31" s="1"/>
  <c r="K370" i="31"/>
  <c r="M370" i="31" s="1"/>
  <c r="O370" i="31" s="1"/>
  <c r="F370" i="31"/>
  <c r="F176" i="31"/>
  <c r="L176" i="31"/>
  <c r="N176" i="31" s="1"/>
  <c r="P176" i="31" s="1"/>
  <c r="K176" i="31"/>
  <c r="M176" i="31" s="1"/>
  <c r="O176" i="31" s="1"/>
  <c r="K39" i="31"/>
  <c r="M39" i="31" s="1"/>
  <c r="O39" i="31" s="1"/>
  <c r="F39" i="31"/>
  <c r="L39" i="31"/>
  <c r="N39" i="31" s="1"/>
  <c r="P39" i="31" s="1"/>
  <c r="F226" i="31"/>
  <c r="L226" i="31"/>
  <c r="N226" i="31" s="1"/>
  <c r="P226" i="31" s="1"/>
  <c r="K226" i="31"/>
  <c r="M226" i="31" s="1"/>
  <c r="O226" i="31" s="1"/>
  <c r="F8" i="31"/>
  <c r="L8" i="31"/>
  <c r="N8" i="31" s="1"/>
  <c r="P8" i="31" s="1"/>
  <c r="K8" i="31"/>
  <c r="M8" i="31" s="1"/>
  <c r="O8" i="31" s="1"/>
  <c r="K25" i="31"/>
  <c r="M25" i="31" s="1"/>
  <c r="O25" i="31" s="1"/>
  <c r="L25" i="31"/>
  <c r="N25" i="31" s="1"/>
  <c r="P25" i="31" s="1"/>
  <c r="F25" i="31"/>
  <c r="F43" i="31"/>
  <c r="L43" i="31"/>
  <c r="N43" i="31" s="1"/>
  <c r="P43" i="31" s="1"/>
  <c r="K43" i="31"/>
  <c r="M43" i="31" s="1"/>
  <c r="O43" i="31" s="1"/>
  <c r="L118" i="31"/>
  <c r="N118" i="31" s="1"/>
  <c r="P118" i="31" s="1"/>
  <c r="F118" i="31"/>
  <c r="K118" i="31"/>
  <c r="M118" i="31" s="1"/>
  <c r="O118" i="31" s="1"/>
  <c r="K92" i="31"/>
  <c r="M92" i="31" s="1"/>
  <c r="O92" i="31" s="1"/>
  <c r="F92" i="31"/>
  <c r="L92" i="31"/>
  <c r="N92" i="31" s="1"/>
  <c r="P92" i="31" s="1"/>
  <c r="L30" i="31"/>
  <c r="N30" i="31" s="1"/>
  <c r="P30" i="31" s="1"/>
  <c r="K30" i="31"/>
  <c r="M30" i="31" s="1"/>
  <c r="O30" i="31" s="1"/>
  <c r="F30" i="31"/>
  <c r="L37" i="31"/>
  <c r="N37" i="31" s="1"/>
  <c r="P37" i="31" s="1"/>
  <c r="F37" i="31"/>
  <c r="K37" i="31"/>
  <c r="M37" i="31" s="1"/>
  <c r="O37" i="31" s="1"/>
  <c r="F240" i="31"/>
  <c r="L240" i="31"/>
  <c r="N240" i="31" s="1"/>
  <c r="P240" i="31" s="1"/>
  <c r="K240" i="31"/>
  <c r="M240" i="31" s="1"/>
  <c r="O240" i="31" s="1"/>
  <c r="F117" i="31"/>
  <c r="K117" i="31"/>
  <c r="M117" i="31" s="1"/>
  <c r="O117" i="31" s="1"/>
  <c r="L117" i="31"/>
  <c r="N117" i="31" s="1"/>
  <c r="P117" i="31" s="1"/>
  <c r="L85" i="31"/>
  <c r="N85" i="31" s="1"/>
  <c r="P85" i="31" s="1"/>
  <c r="F85" i="31"/>
  <c r="K85" i="31"/>
  <c r="M85" i="31" s="1"/>
  <c r="O85" i="31" s="1"/>
  <c r="K319" i="31"/>
  <c r="M319" i="31" s="1"/>
  <c r="O319" i="31" s="1"/>
  <c r="L319" i="31"/>
  <c r="N319" i="31" s="1"/>
  <c r="P319" i="31" s="1"/>
  <c r="F319" i="31"/>
  <c r="F336" i="31"/>
  <c r="L336" i="31"/>
  <c r="N336" i="31" s="1"/>
  <c r="P336" i="31" s="1"/>
  <c r="K336" i="31"/>
  <c r="M336" i="31" s="1"/>
  <c r="O336" i="31" s="1"/>
  <c r="K353" i="31"/>
  <c r="M353" i="31" s="1"/>
  <c r="O353" i="31" s="1"/>
  <c r="F353" i="31"/>
  <c r="L353" i="31"/>
  <c r="N353" i="31" s="1"/>
  <c r="P353" i="31" s="1"/>
  <c r="L371" i="31"/>
  <c r="N371" i="31" s="1"/>
  <c r="P371" i="31" s="1"/>
  <c r="F371" i="31"/>
  <c r="K371" i="31"/>
  <c r="M371" i="31" s="1"/>
  <c r="O371" i="31" s="1"/>
  <c r="F197" i="31"/>
  <c r="K197" i="31"/>
  <c r="M197" i="31" s="1"/>
  <c r="O197" i="31" s="1"/>
  <c r="L197" i="31"/>
  <c r="N197" i="31" s="1"/>
  <c r="P197" i="31" s="1"/>
  <c r="K349" i="31"/>
  <c r="M349" i="31" s="1"/>
  <c r="O349" i="31" s="1"/>
  <c r="F349" i="31"/>
  <c r="L349" i="31"/>
  <c r="N349" i="31" s="1"/>
  <c r="P349" i="31" s="1"/>
  <c r="L274" i="31"/>
  <c r="N274" i="31" s="1"/>
  <c r="P274" i="31" s="1"/>
  <c r="K274" i="31"/>
  <c r="M274" i="31" s="1"/>
  <c r="O274" i="31" s="1"/>
  <c r="F274" i="31"/>
  <c r="L112" i="31"/>
  <c r="N112" i="31" s="1"/>
  <c r="P112" i="31" s="1"/>
  <c r="K112" i="31"/>
  <c r="M112" i="31" s="1"/>
  <c r="O112" i="31" s="1"/>
  <c r="F112" i="31"/>
  <c r="F148" i="31"/>
  <c r="K148" i="31"/>
  <c r="M148" i="31" s="1"/>
  <c r="O148" i="31" s="1"/>
  <c r="L148" i="31"/>
  <c r="N148" i="31" s="1"/>
  <c r="P148" i="31" s="1"/>
  <c r="F98" i="31"/>
  <c r="K98" i="31"/>
  <c r="M98" i="31" s="1"/>
  <c r="O98" i="31" s="1"/>
  <c r="L98" i="31"/>
  <c r="N98" i="31" s="1"/>
  <c r="P98" i="31" s="1"/>
  <c r="L24" i="31"/>
  <c r="N24" i="31" s="1"/>
  <c r="P24" i="31" s="1"/>
  <c r="K24" i="31"/>
  <c r="M24" i="31" s="1"/>
  <c r="O24" i="31" s="1"/>
  <c r="F24" i="31"/>
  <c r="F41" i="31"/>
  <c r="L41" i="31"/>
  <c r="N41" i="31" s="1"/>
  <c r="P41" i="31" s="1"/>
  <c r="K41" i="31"/>
  <c r="M41" i="31" s="1"/>
  <c r="O41" i="31" s="1"/>
  <c r="L59" i="31"/>
  <c r="N59" i="31" s="1"/>
  <c r="P59" i="31" s="1"/>
  <c r="K59" i="31"/>
  <c r="M59" i="31" s="1"/>
  <c r="O59" i="31" s="1"/>
  <c r="F59" i="31"/>
  <c r="L150" i="31"/>
  <c r="N150" i="31" s="1"/>
  <c r="P150" i="31" s="1"/>
  <c r="K150" i="31"/>
  <c r="M150" i="31" s="1"/>
  <c r="O150" i="31" s="1"/>
  <c r="F150" i="31"/>
  <c r="F124" i="31"/>
  <c r="K124" i="31"/>
  <c r="M124" i="31" s="1"/>
  <c r="O124" i="31" s="1"/>
  <c r="L124" i="31"/>
  <c r="N124" i="31" s="1"/>
  <c r="P124" i="31" s="1"/>
  <c r="K62" i="31"/>
  <c r="M62" i="31" s="1"/>
  <c r="O62" i="31" s="1"/>
  <c r="F62" i="31"/>
  <c r="L62" i="31"/>
  <c r="N62" i="31" s="1"/>
  <c r="P62" i="31" s="1"/>
  <c r="L165" i="31"/>
  <c r="N165" i="31" s="1"/>
  <c r="P165" i="31" s="1"/>
  <c r="F165" i="31"/>
  <c r="K165" i="31"/>
  <c r="M165" i="31" s="1"/>
  <c r="O165" i="31" s="1"/>
  <c r="K19" i="31"/>
  <c r="M19" i="31" s="1"/>
  <c r="O19" i="31" s="1"/>
  <c r="F19" i="31"/>
  <c r="L19" i="31"/>
  <c r="N19" i="31" s="1"/>
  <c r="P19" i="31" s="1"/>
  <c r="K9" i="31"/>
  <c r="M9" i="31" s="1"/>
  <c r="O9" i="31" s="1"/>
  <c r="F9" i="31"/>
  <c r="L9" i="31"/>
  <c r="N9" i="31" s="1"/>
  <c r="P9" i="31" s="1"/>
  <c r="L15" i="31"/>
  <c r="N15" i="31" s="1"/>
  <c r="P15" i="31" s="1"/>
  <c r="F15" i="31"/>
  <c r="K15" i="31"/>
  <c r="M15" i="31" s="1"/>
  <c r="O15" i="31" s="1"/>
  <c r="L32" i="31"/>
  <c r="N32" i="31" s="1"/>
  <c r="P32" i="31" s="1"/>
  <c r="K32" i="31"/>
  <c r="M32" i="31" s="1"/>
  <c r="O32" i="31" s="1"/>
  <c r="F32" i="31"/>
  <c r="L49" i="31"/>
  <c r="N49" i="31" s="1"/>
  <c r="P49" i="31" s="1"/>
  <c r="K49" i="31"/>
  <c r="M49" i="31" s="1"/>
  <c r="O49" i="31" s="1"/>
  <c r="F49" i="31"/>
  <c r="K67" i="31"/>
  <c r="M67" i="31" s="1"/>
  <c r="O67" i="31" s="1"/>
  <c r="L67" i="31"/>
  <c r="N67" i="31" s="1"/>
  <c r="P67" i="31" s="1"/>
  <c r="F67" i="31"/>
  <c r="L166" i="31"/>
  <c r="N166" i="31" s="1"/>
  <c r="P166" i="31" s="1"/>
  <c r="F166" i="31"/>
  <c r="K166" i="31"/>
  <c r="M166" i="31" s="1"/>
  <c r="O166" i="31" s="1"/>
  <c r="F140" i="31"/>
  <c r="K140" i="31"/>
  <c r="M140" i="31" s="1"/>
  <c r="O140" i="31" s="1"/>
  <c r="L140" i="31"/>
  <c r="N140" i="31" s="1"/>
  <c r="P140" i="31" s="1"/>
  <c r="K206" i="31"/>
  <c r="M206" i="31" s="1"/>
  <c r="O206" i="31" s="1"/>
  <c r="L206" i="31"/>
  <c r="N206" i="31" s="1"/>
  <c r="P206" i="31" s="1"/>
  <c r="F206" i="31"/>
  <c r="F116" i="31"/>
  <c r="K116" i="31"/>
  <c r="M116" i="31" s="1"/>
  <c r="O116" i="31" s="1"/>
  <c r="L116" i="31"/>
  <c r="N116" i="31" s="1"/>
  <c r="P116" i="31" s="1"/>
  <c r="L330" i="31"/>
  <c r="N330" i="31" s="1"/>
  <c r="P330" i="31" s="1"/>
  <c r="K330" i="31"/>
  <c r="M330" i="31" s="1"/>
  <c r="O330" i="31" s="1"/>
  <c r="F330" i="31"/>
  <c r="K86" i="31"/>
  <c r="M86" i="31" s="1"/>
  <c r="O86" i="31" s="1"/>
  <c r="F86" i="31"/>
  <c r="L86" i="31"/>
  <c r="N86" i="31" s="1"/>
  <c r="P86" i="31" s="1"/>
  <c r="F151" i="31"/>
  <c r="L151" i="31"/>
  <c r="N151" i="31" s="1"/>
  <c r="P151" i="31" s="1"/>
  <c r="K151" i="31"/>
  <c r="M151" i="31" s="1"/>
  <c r="O151" i="31" s="1"/>
  <c r="L168" i="31"/>
  <c r="N168" i="31" s="1"/>
  <c r="P168" i="31" s="1"/>
  <c r="K168" i="31"/>
  <c r="M168" i="31" s="1"/>
  <c r="O168" i="31" s="1"/>
  <c r="F168" i="31"/>
  <c r="L185" i="31"/>
  <c r="N185" i="31" s="1"/>
  <c r="P185" i="31" s="1"/>
  <c r="K185" i="31"/>
  <c r="M185" i="31" s="1"/>
  <c r="O185" i="31" s="1"/>
  <c r="F185" i="31"/>
  <c r="K203" i="31"/>
  <c r="M203" i="31" s="1"/>
  <c r="O203" i="31" s="1"/>
  <c r="F203" i="31"/>
  <c r="L203" i="31"/>
  <c r="N203" i="31" s="1"/>
  <c r="P203" i="31" s="1"/>
  <c r="K58" i="31"/>
  <c r="M58" i="31" s="1"/>
  <c r="O58" i="31" s="1"/>
  <c r="F58" i="31"/>
  <c r="L58" i="31"/>
  <c r="N58" i="31" s="1"/>
  <c r="P58" i="31" s="1"/>
  <c r="L13" i="31"/>
  <c r="N13" i="31" s="1"/>
  <c r="P13" i="31" s="1"/>
  <c r="K13" i="31"/>
  <c r="M13" i="31" s="1"/>
  <c r="O13" i="31" s="1"/>
  <c r="F13" i="31"/>
  <c r="F350" i="31"/>
  <c r="L350" i="31"/>
  <c r="N350" i="31" s="1"/>
  <c r="P350" i="31" s="1"/>
  <c r="K350" i="31"/>
  <c r="M350" i="31" s="1"/>
  <c r="O350" i="31" s="1"/>
  <c r="K260" i="31"/>
  <c r="M260" i="31" s="1"/>
  <c r="O260" i="31" s="1"/>
  <c r="F260" i="31"/>
  <c r="L260" i="31"/>
  <c r="N260" i="31" s="1"/>
  <c r="P260" i="31" s="1"/>
  <c r="L326" i="31"/>
  <c r="N326" i="31" s="1"/>
  <c r="P326" i="31" s="1"/>
  <c r="F326" i="31"/>
  <c r="K326" i="31"/>
  <c r="M326" i="31" s="1"/>
  <c r="O326" i="31" s="1"/>
  <c r="L283" i="31"/>
  <c r="N283" i="31" s="1"/>
  <c r="P283" i="31" s="1"/>
  <c r="F283" i="31"/>
  <c r="K283" i="31"/>
  <c r="M283" i="31" s="1"/>
  <c r="O283" i="31" s="1"/>
  <c r="F338" i="31"/>
  <c r="L338" i="31"/>
  <c r="N338" i="31" s="1"/>
  <c r="P338" i="31" s="1"/>
  <c r="K338" i="31"/>
  <c r="M338" i="31" s="1"/>
  <c r="O338" i="31" s="1"/>
  <c r="I468" i="31"/>
  <c r="J468" i="31"/>
  <c r="J689" i="31"/>
  <c r="I689" i="31"/>
  <c r="I713" i="31"/>
  <c r="J713" i="31"/>
  <c r="I708" i="31"/>
  <c r="J708" i="31"/>
  <c r="J679" i="31"/>
  <c r="I679" i="31"/>
  <c r="J2203" i="31"/>
  <c r="L2203" i="31" s="1"/>
  <c r="J577" i="31"/>
  <c r="I577" i="31"/>
  <c r="I438" i="31"/>
  <c r="J438" i="31"/>
  <c r="J429" i="31"/>
  <c r="I429" i="31"/>
  <c r="J486" i="31"/>
  <c r="I486" i="31"/>
  <c r="I723" i="31"/>
  <c r="J723" i="31"/>
  <c r="I477" i="31"/>
  <c r="J477" i="31"/>
  <c r="J373" i="31"/>
  <c r="I373" i="31"/>
  <c r="F2202" i="31"/>
  <c r="I524" i="31"/>
  <c r="J524" i="31"/>
  <c r="J439" i="31"/>
  <c r="I439" i="31"/>
  <c r="I565" i="31"/>
  <c r="J565" i="31"/>
  <c r="I562" i="31"/>
  <c r="J562" i="31"/>
  <c r="J629" i="31"/>
  <c r="I629" i="31"/>
  <c r="J566" i="31"/>
  <c r="I566" i="31"/>
  <c r="J407" i="31"/>
  <c r="I407" i="31"/>
  <c r="I669" i="31"/>
  <c r="J669" i="31"/>
  <c r="I667" i="31"/>
  <c r="J667" i="31"/>
  <c r="I691" i="31"/>
  <c r="J691" i="31"/>
  <c r="I476" i="31"/>
  <c r="J476" i="31"/>
  <c r="I710" i="31"/>
  <c r="J710" i="31"/>
  <c r="J568" i="31"/>
  <c r="I568" i="31"/>
  <c r="J615" i="31"/>
  <c r="I615" i="31"/>
  <c r="J664" i="31"/>
  <c r="I664" i="31"/>
  <c r="J441" i="31"/>
  <c r="I441" i="31"/>
  <c r="J535" i="31"/>
  <c r="I535" i="31"/>
  <c r="I570" i="31"/>
  <c r="J570" i="31"/>
  <c r="J442" i="31"/>
  <c r="I442" i="31"/>
  <c r="I511" i="31"/>
  <c r="J511" i="31"/>
  <c r="I630" i="31"/>
  <c r="J630" i="31"/>
  <c r="J725" i="31"/>
  <c r="I725" i="31"/>
  <c r="I716" i="31"/>
  <c r="J716" i="31"/>
  <c r="J551" i="31"/>
  <c r="I551" i="31"/>
  <c r="J398" i="31"/>
  <c r="I398" i="31"/>
  <c r="I530" i="31"/>
  <c r="J530" i="31"/>
  <c r="J541" i="31"/>
  <c r="I541" i="31"/>
  <c r="I692" i="31"/>
  <c r="J692" i="31"/>
  <c r="J731" i="31"/>
  <c r="I731" i="31"/>
  <c r="P373" i="31"/>
  <c r="P2202" i="31" s="1"/>
  <c r="N2202" i="31"/>
  <c r="J390" i="31"/>
  <c r="I390" i="31"/>
  <c r="I374" i="31"/>
  <c r="J374" i="31"/>
  <c r="I618" i="31"/>
  <c r="J618" i="31"/>
  <c r="J534" i="31"/>
  <c r="I534" i="31"/>
  <c r="I549" i="31"/>
  <c r="J549" i="31"/>
  <c r="I470" i="31"/>
  <c r="J470" i="31"/>
  <c r="J508" i="31"/>
  <c r="I508" i="31"/>
  <c r="I454" i="31"/>
  <c r="J454" i="31"/>
  <c r="J557" i="31"/>
  <c r="I557" i="31"/>
  <c r="J459" i="31"/>
  <c r="I459" i="31"/>
  <c r="J633" i="31"/>
  <c r="I633" i="31"/>
  <c r="J635" i="31"/>
  <c r="I635" i="31"/>
  <c r="J655" i="31"/>
  <c r="I655" i="31"/>
  <c r="I490" i="31"/>
  <c r="J490" i="31"/>
  <c r="J416" i="31"/>
  <c r="I416" i="31"/>
  <c r="J569" i="31"/>
  <c r="I569" i="31"/>
  <c r="I510" i="31"/>
  <c r="J510" i="31"/>
  <c r="J542" i="31"/>
  <c r="I542" i="31"/>
  <c r="J693" i="31"/>
  <c r="I693" i="31"/>
  <c r="I516" i="31"/>
  <c r="J516" i="31"/>
  <c r="I612" i="31"/>
  <c r="J612" i="31"/>
  <c r="J475" i="31"/>
  <c r="I475" i="31"/>
  <c r="J701" i="31"/>
  <c r="I701" i="31"/>
  <c r="I437" i="31"/>
  <c r="J437" i="31"/>
  <c r="I494" i="31"/>
  <c r="J494" i="31"/>
  <c r="J622" i="31"/>
  <c r="I622" i="31"/>
  <c r="J525" i="31"/>
  <c r="I525" i="31"/>
  <c r="I482" i="31"/>
  <c r="J482" i="31"/>
  <c r="I430" i="31"/>
  <c r="J430" i="31"/>
  <c r="J418" i="31"/>
  <c r="I418" i="31"/>
  <c r="I724" i="31"/>
  <c r="J724" i="31"/>
  <c r="J382" i="31"/>
  <c r="I382" i="31"/>
  <c r="J574" i="31"/>
  <c r="I574" i="31"/>
  <c r="I384" i="31"/>
  <c r="J384" i="31"/>
  <c r="J431" i="31"/>
  <c r="I431" i="31"/>
  <c r="I653" i="31"/>
  <c r="J653" i="31"/>
  <c r="J642" i="31"/>
  <c r="I642" i="31"/>
  <c r="J631" i="31"/>
  <c r="I631" i="31"/>
  <c r="J495" i="31"/>
  <c r="I495" i="31"/>
  <c r="J408" i="31"/>
  <c r="I408" i="31"/>
  <c r="I529" i="31"/>
  <c r="J529" i="31"/>
  <c r="J539" i="31"/>
  <c r="I539" i="31"/>
  <c r="I401" i="31"/>
  <c r="J401" i="31"/>
  <c r="I444" i="31"/>
  <c r="J444" i="31"/>
  <c r="J457" i="31"/>
  <c r="I457" i="31"/>
  <c r="I469" i="31"/>
  <c r="J469" i="31"/>
  <c r="I388" i="31"/>
  <c r="J388" i="31"/>
  <c r="L502" i="29"/>
  <c r="N502" i="29" s="1"/>
  <c r="P502" i="29" s="1"/>
  <c r="F502" i="29"/>
  <c r="K502" i="29"/>
  <c r="M502" i="29" s="1"/>
  <c r="O502" i="29" s="1"/>
  <c r="K617" i="29"/>
  <c r="M617" i="29" s="1"/>
  <c r="O617" i="29" s="1"/>
  <c r="L617" i="29"/>
  <c r="N617" i="29" s="1"/>
  <c r="P617" i="29" s="1"/>
  <c r="F617" i="29"/>
  <c r="I706" i="30"/>
  <c r="F706" i="30"/>
  <c r="F431" i="30"/>
  <c r="I431" i="30"/>
  <c r="H1003" i="30"/>
  <c r="H920" i="30"/>
  <c r="H962" i="30"/>
  <c r="I678" i="30"/>
  <c r="F678" i="30"/>
  <c r="I1078" i="29"/>
  <c r="J1078" i="29"/>
  <c r="I1004" i="29"/>
  <c r="J1004" i="29"/>
  <c r="E273" i="30"/>
  <c r="E274" i="29"/>
  <c r="E189" i="30"/>
  <c r="E190" i="29"/>
  <c r="E238" i="30"/>
  <c r="E239" i="29"/>
  <c r="E264" i="30"/>
  <c r="E265" i="29"/>
  <c r="E250" i="30"/>
  <c r="E251" i="29"/>
  <c r="E325" i="30"/>
  <c r="E326" i="29"/>
  <c r="E191" i="30"/>
  <c r="E192" i="29"/>
  <c r="E138" i="30"/>
  <c r="E139" i="29"/>
  <c r="E214" i="30"/>
  <c r="E215" i="29"/>
  <c r="E323" i="30"/>
  <c r="E324" i="29"/>
  <c r="H877" i="30"/>
  <c r="J908" i="29"/>
  <c r="I908" i="29"/>
  <c r="I1103" i="29"/>
  <c r="J1103" i="29"/>
  <c r="H739" i="30"/>
  <c r="L678" i="29"/>
  <c r="N678" i="29" s="1"/>
  <c r="P678" i="29" s="1"/>
  <c r="F678" i="29"/>
  <c r="K678" i="29"/>
  <c r="M678" i="29" s="1"/>
  <c r="O678" i="29" s="1"/>
  <c r="L702" i="29"/>
  <c r="N702" i="29" s="1"/>
  <c r="P702" i="29" s="1"/>
  <c r="K702" i="29"/>
  <c r="M702" i="29" s="1"/>
  <c r="O702" i="29" s="1"/>
  <c r="F702" i="29"/>
  <c r="L703" i="29"/>
  <c r="N703" i="29" s="1"/>
  <c r="P703" i="29" s="1"/>
  <c r="F703" i="29"/>
  <c r="K703" i="29"/>
  <c r="M703" i="29" s="1"/>
  <c r="O703" i="29" s="1"/>
  <c r="L704" i="29"/>
  <c r="N704" i="29" s="1"/>
  <c r="P704" i="29" s="1"/>
  <c r="F704" i="29"/>
  <c r="K704" i="29"/>
  <c r="M704" i="29" s="1"/>
  <c r="O704" i="29" s="1"/>
  <c r="F691" i="30"/>
  <c r="I691" i="30"/>
  <c r="I435" i="30"/>
  <c r="F435" i="30"/>
  <c r="I571" i="30"/>
  <c r="F571" i="30"/>
  <c r="I945" i="29"/>
  <c r="J945" i="29"/>
  <c r="L797" i="30"/>
  <c r="O797" i="30" s="1"/>
  <c r="K797" i="30"/>
  <c r="N797" i="30" s="1"/>
  <c r="J797" i="30"/>
  <c r="M797" i="30" s="1"/>
  <c r="K915" i="30"/>
  <c r="N915" i="30" s="1"/>
  <c r="J915" i="30"/>
  <c r="M915" i="30" s="1"/>
  <c r="L915" i="30"/>
  <c r="O915" i="30" s="1"/>
  <c r="L849" i="30"/>
  <c r="O849" i="30" s="1"/>
  <c r="K849" i="30"/>
  <c r="N849" i="30" s="1"/>
  <c r="J849" i="30"/>
  <c r="M849" i="30" s="1"/>
  <c r="H1048" i="30"/>
  <c r="I740" i="29"/>
  <c r="J740" i="29"/>
  <c r="K812" i="30"/>
  <c r="N812" i="30" s="1"/>
  <c r="L812" i="30"/>
  <c r="O812" i="30" s="1"/>
  <c r="J812" i="30"/>
  <c r="M812" i="30" s="1"/>
  <c r="I578" i="30"/>
  <c r="F578" i="30"/>
  <c r="I606" i="30"/>
  <c r="F606" i="30"/>
  <c r="F596" i="30"/>
  <c r="I596" i="30"/>
  <c r="F451" i="30"/>
  <c r="I451" i="30"/>
  <c r="I1058" i="29"/>
  <c r="J1058" i="29"/>
  <c r="H900" i="30"/>
  <c r="I872" i="29"/>
  <c r="J872" i="29"/>
  <c r="J976" i="29"/>
  <c r="I976" i="29"/>
  <c r="H869" i="30"/>
  <c r="L713" i="29"/>
  <c r="N713" i="29" s="1"/>
  <c r="P713" i="29" s="1"/>
  <c r="K713" i="29"/>
  <c r="M713" i="29" s="1"/>
  <c r="O713" i="29" s="1"/>
  <c r="F713" i="29"/>
  <c r="L391" i="29"/>
  <c r="N391" i="29" s="1"/>
  <c r="P391" i="29" s="1"/>
  <c r="F391" i="29"/>
  <c r="K391" i="29"/>
  <c r="M391" i="29" s="1"/>
  <c r="O391" i="29" s="1"/>
  <c r="K798" i="30"/>
  <c r="N798" i="30" s="1"/>
  <c r="L798" i="30"/>
  <c r="O798" i="30" s="1"/>
  <c r="J798" i="30"/>
  <c r="M798" i="30" s="1"/>
  <c r="H886" i="30"/>
  <c r="J743" i="30"/>
  <c r="M743" i="30" s="1"/>
  <c r="K743" i="30"/>
  <c r="N743" i="30" s="1"/>
  <c r="L743" i="30"/>
  <c r="O743" i="30" s="1"/>
  <c r="J805" i="30"/>
  <c r="M805" i="30" s="1"/>
  <c r="L805" i="30"/>
  <c r="O805" i="30" s="1"/>
  <c r="K805" i="30"/>
  <c r="N805" i="30" s="1"/>
  <c r="H827" i="30"/>
  <c r="J1076" i="30"/>
  <c r="M1076" i="30" s="1"/>
  <c r="K1076" i="30"/>
  <c r="N1076" i="30" s="1"/>
  <c r="L1076" i="30"/>
  <c r="O1076" i="30" s="1"/>
  <c r="J940" i="29"/>
  <c r="I940" i="29"/>
  <c r="H1064" i="30"/>
  <c r="H854" i="30"/>
  <c r="J859" i="30"/>
  <c r="M859" i="30" s="1"/>
  <c r="L859" i="30"/>
  <c r="O859" i="30" s="1"/>
  <c r="K859" i="30"/>
  <c r="N859" i="30" s="1"/>
  <c r="H955" i="30"/>
  <c r="H757" i="30"/>
  <c r="L1096" i="30"/>
  <c r="O1096" i="30" s="1"/>
  <c r="K1096" i="30"/>
  <c r="N1096" i="30" s="1"/>
  <c r="J1096" i="30"/>
  <c r="M1096" i="30" s="1"/>
  <c r="H973" i="30"/>
  <c r="F714" i="30"/>
  <c r="I714" i="30"/>
  <c r="F471" i="30"/>
  <c r="I471" i="30"/>
  <c r="I528" i="30"/>
  <c r="F528" i="30"/>
  <c r="F692" i="30"/>
  <c r="I692" i="30"/>
  <c r="F705" i="30"/>
  <c r="I705" i="30"/>
  <c r="I447" i="30"/>
  <c r="F447" i="30"/>
  <c r="I449" i="30"/>
  <c r="F449" i="30"/>
  <c r="F731" i="30"/>
  <c r="I731" i="30"/>
  <c r="I729" i="30"/>
  <c r="F729" i="30"/>
  <c r="I487" i="30"/>
  <c r="F487" i="30"/>
  <c r="I472" i="30"/>
  <c r="F472" i="30"/>
  <c r="I557" i="30"/>
  <c r="F557" i="30"/>
  <c r="F385" i="30"/>
  <c r="I385" i="30"/>
  <c r="I450" i="30"/>
  <c r="F450" i="30"/>
  <c r="I717" i="30"/>
  <c r="F717" i="30"/>
  <c r="H1026" i="30"/>
  <c r="L976" i="30"/>
  <c r="O976" i="30" s="1"/>
  <c r="J976" i="30"/>
  <c r="M976" i="30" s="1"/>
  <c r="K976" i="30"/>
  <c r="N976" i="30" s="1"/>
  <c r="J1012" i="29"/>
  <c r="I1012" i="29"/>
  <c r="I745" i="29"/>
  <c r="J745" i="29"/>
  <c r="H1056" i="30"/>
  <c r="I1005" i="29"/>
  <c r="J1005" i="29"/>
  <c r="I971" i="29"/>
  <c r="J971" i="29"/>
  <c r="I825" i="29"/>
  <c r="J825" i="29"/>
  <c r="J879" i="29"/>
  <c r="I879" i="29"/>
  <c r="L566" i="29"/>
  <c r="N566" i="29" s="1"/>
  <c r="P566" i="29" s="1"/>
  <c r="F566" i="29"/>
  <c r="K566" i="29"/>
  <c r="M566" i="29" s="1"/>
  <c r="O566" i="29" s="1"/>
  <c r="H1058" i="30"/>
  <c r="H741" i="30"/>
  <c r="L546" i="29"/>
  <c r="N546" i="29" s="1"/>
  <c r="P546" i="29" s="1"/>
  <c r="F546" i="29"/>
  <c r="K546" i="29"/>
  <c r="M546" i="29" s="1"/>
  <c r="O546" i="29" s="1"/>
  <c r="L400" i="29"/>
  <c r="N400" i="29" s="1"/>
  <c r="P400" i="29" s="1"/>
  <c r="K400" i="29"/>
  <c r="M400" i="29" s="1"/>
  <c r="O400" i="29" s="1"/>
  <c r="F400" i="29"/>
  <c r="K499" i="29"/>
  <c r="M499" i="29" s="1"/>
  <c r="O499" i="29" s="1"/>
  <c r="L499" i="29"/>
  <c r="N499" i="29" s="1"/>
  <c r="P499" i="29" s="1"/>
  <c r="F499" i="29"/>
  <c r="L548" i="29"/>
  <c r="N548" i="29" s="1"/>
  <c r="P548" i="29" s="1"/>
  <c r="F548" i="29"/>
  <c r="K548" i="29"/>
  <c r="M548" i="29" s="1"/>
  <c r="O548" i="29" s="1"/>
  <c r="L496" i="29"/>
  <c r="N496" i="29" s="1"/>
  <c r="P496" i="29" s="1"/>
  <c r="K496" i="29"/>
  <c r="M496" i="29" s="1"/>
  <c r="O496" i="29" s="1"/>
  <c r="F496" i="29"/>
  <c r="L622" i="29"/>
  <c r="N622" i="29" s="1"/>
  <c r="P622" i="29" s="1"/>
  <c r="F622" i="29"/>
  <c r="K622" i="29"/>
  <c r="M622" i="29" s="1"/>
  <c r="O622" i="29" s="1"/>
  <c r="J1043" i="29"/>
  <c r="I1043" i="29"/>
  <c r="I889" i="29"/>
  <c r="J889" i="29"/>
  <c r="J1081" i="29"/>
  <c r="I1081" i="29"/>
  <c r="L599" i="29"/>
  <c r="N599" i="29" s="1"/>
  <c r="P599" i="29" s="1"/>
  <c r="F599" i="29"/>
  <c r="K599" i="29"/>
  <c r="M599" i="29" s="1"/>
  <c r="O599" i="29" s="1"/>
  <c r="I773" i="29"/>
  <c r="J773" i="29"/>
  <c r="K816" i="30"/>
  <c r="N816" i="30" s="1"/>
  <c r="L816" i="30"/>
  <c r="O816" i="30" s="1"/>
  <c r="J816" i="30"/>
  <c r="M816" i="30" s="1"/>
  <c r="H839" i="30"/>
  <c r="H405" i="30"/>
  <c r="L1042" i="30"/>
  <c r="O1042" i="30" s="1"/>
  <c r="K1042" i="30"/>
  <c r="N1042" i="30" s="1"/>
  <c r="J1042" i="30"/>
  <c r="M1042" i="30" s="1"/>
  <c r="J760" i="30"/>
  <c r="M760" i="30" s="1"/>
  <c r="L760" i="30"/>
  <c r="O760" i="30" s="1"/>
  <c r="K760" i="30"/>
  <c r="N760" i="30" s="1"/>
  <c r="H987" i="30"/>
  <c r="H1078" i="30"/>
  <c r="I395" i="30"/>
  <c r="F395" i="30"/>
  <c r="L861" i="30"/>
  <c r="O861" i="30" s="1"/>
  <c r="K861" i="30"/>
  <c r="N861" i="30" s="1"/>
  <c r="J861" i="30"/>
  <c r="M861" i="30" s="1"/>
  <c r="H1079" i="30"/>
  <c r="L817" i="30"/>
  <c r="O817" i="30" s="1"/>
  <c r="K817" i="30"/>
  <c r="N817" i="30" s="1"/>
  <c r="J817" i="30"/>
  <c r="M817" i="30" s="1"/>
  <c r="K964" i="30"/>
  <c r="N964" i="30" s="1"/>
  <c r="J964" i="30"/>
  <c r="M964" i="30" s="1"/>
  <c r="L964" i="30"/>
  <c r="O964" i="30" s="1"/>
  <c r="J1035" i="29"/>
  <c r="I1035" i="29"/>
  <c r="I848" i="29"/>
  <c r="J848" i="29"/>
  <c r="I910" i="29"/>
  <c r="J910" i="29"/>
  <c r="J935" i="29"/>
  <c r="I935" i="29"/>
  <c r="J904" i="30"/>
  <c r="M904" i="30" s="1"/>
  <c r="L904" i="30"/>
  <c r="O904" i="30" s="1"/>
  <c r="K904" i="30"/>
  <c r="N904" i="30" s="1"/>
  <c r="J985" i="29"/>
  <c r="I985" i="29"/>
  <c r="I1048" i="29"/>
  <c r="J1048" i="29"/>
  <c r="I829" i="29"/>
  <c r="J829" i="29"/>
  <c r="I750" i="29"/>
  <c r="J750" i="29"/>
  <c r="I950" i="29"/>
  <c r="J950" i="29"/>
  <c r="I895" i="29"/>
  <c r="J895" i="29"/>
  <c r="J765" i="29"/>
  <c r="I765" i="29"/>
  <c r="I807" i="29"/>
  <c r="J807" i="29"/>
  <c r="H811" i="30"/>
  <c r="H937" i="30"/>
  <c r="L943" i="30"/>
  <c r="O943" i="30" s="1"/>
  <c r="K943" i="30"/>
  <c r="N943" i="30" s="1"/>
  <c r="J943" i="30"/>
  <c r="M943" i="30" s="1"/>
  <c r="J1005" i="30"/>
  <c r="M1005" i="30" s="1"/>
  <c r="K1005" i="30"/>
  <c r="N1005" i="30" s="1"/>
  <c r="L1005" i="30"/>
  <c r="O1005" i="30" s="1"/>
  <c r="H1030" i="30"/>
  <c r="J905" i="29"/>
  <c r="I905" i="29"/>
  <c r="H777" i="30"/>
  <c r="H783" i="30"/>
  <c r="H1020" i="30"/>
  <c r="L941" i="30"/>
  <c r="O941" i="30" s="1"/>
  <c r="J941" i="30"/>
  <c r="M941" i="30" s="1"/>
  <c r="K941" i="30"/>
  <c r="N941" i="30" s="1"/>
  <c r="I816" i="29"/>
  <c r="J816" i="29"/>
  <c r="H880" i="30"/>
  <c r="I491" i="30"/>
  <c r="F491" i="30"/>
  <c r="F543" i="30"/>
  <c r="I543" i="30"/>
  <c r="F452" i="30"/>
  <c r="I452" i="30"/>
  <c r="F460" i="30"/>
  <c r="I460" i="30"/>
  <c r="F467" i="30"/>
  <c r="I467" i="30"/>
  <c r="F374" i="30"/>
  <c r="I374" i="30"/>
  <c r="I402" i="30"/>
  <c r="F402" i="30"/>
  <c r="F508" i="30"/>
  <c r="I508" i="30"/>
  <c r="I507" i="30"/>
  <c r="F507" i="30"/>
  <c r="J939" i="29"/>
  <c r="I939" i="29"/>
  <c r="I924" i="29"/>
  <c r="J924" i="29"/>
  <c r="I742" i="29"/>
  <c r="J742" i="29"/>
  <c r="I1064" i="29"/>
  <c r="J1064" i="29"/>
  <c r="I1039" i="29"/>
  <c r="J1039" i="29"/>
  <c r="L629" i="29"/>
  <c r="N629" i="29" s="1"/>
  <c r="P629" i="29" s="1"/>
  <c r="K629" i="29"/>
  <c r="M629" i="29" s="1"/>
  <c r="O629" i="29" s="1"/>
  <c r="F629" i="29"/>
  <c r="H738" i="30"/>
  <c r="F2203" i="30"/>
  <c r="H928" i="30"/>
  <c r="I646" i="29"/>
  <c r="J646" i="29"/>
  <c r="J856" i="29"/>
  <c r="I856" i="29"/>
  <c r="H770" i="30"/>
  <c r="I844" i="29"/>
  <c r="J844" i="29"/>
  <c r="I662" i="29"/>
  <c r="J662" i="29"/>
  <c r="I822" i="29"/>
  <c r="J822" i="29"/>
  <c r="J801" i="29"/>
  <c r="I801" i="29"/>
  <c r="I1054" i="29"/>
  <c r="J1054" i="29"/>
  <c r="H907" i="30"/>
  <c r="J1040" i="30"/>
  <c r="M1040" i="30" s="1"/>
  <c r="L1040" i="30"/>
  <c r="O1040" i="30" s="1"/>
  <c r="K1040" i="30"/>
  <c r="N1040" i="30" s="1"/>
  <c r="H1102" i="30"/>
  <c r="I771" i="29"/>
  <c r="J771" i="29"/>
  <c r="H1035" i="30"/>
  <c r="H820" i="30"/>
  <c r="H742" i="30"/>
  <c r="L761" i="30"/>
  <c r="O761" i="30" s="1"/>
  <c r="K761" i="30"/>
  <c r="N761" i="30" s="1"/>
  <c r="J761" i="30"/>
  <c r="M761" i="30" s="1"/>
  <c r="K771" i="30"/>
  <c r="N771" i="30" s="1"/>
  <c r="L771" i="30"/>
  <c r="O771" i="30" s="1"/>
  <c r="J771" i="30"/>
  <c r="M771" i="30" s="1"/>
  <c r="H857" i="30"/>
  <c r="H1054" i="30"/>
  <c r="L428" i="29"/>
  <c r="N428" i="29" s="1"/>
  <c r="P428" i="29" s="1"/>
  <c r="F428" i="29"/>
  <c r="K428" i="29"/>
  <c r="M428" i="29" s="1"/>
  <c r="O428" i="29" s="1"/>
  <c r="L382" i="29"/>
  <c r="N382" i="29" s="1"/>
  <c r="P382" i="29" s="1"/>
  <c r="F382" i="29"/>
  <c r="K382" i="29"/>
  <c r="M382" i="29" s="1"/>
  <c r="O382" i="29" s="1"/>
  <c r="L581" i="29"/>
  <c r="N581" i="29" s="1"/>
  <c r="P581" i="29" s="1"/>
  <c r="K581" i="29"/>
  <c r="M581" i="29" s="1"/>
  <c r="O581" i="29" s="1"/>
  <c r="F581" i="29"/>
  <c r="L589" i="29"/>
  <c r="N589" i="29" s="1"/>
  <c r="P589" i="29" s="1"/>
  <c r="K589" i="29"/>
  <c r="M589" i="29" s="1"/>
  <c r="O589" i="29" s="1"/>
  <c r="F589" i="29"/>
  <c r="L404" i="29"/>
  <c r="N404" i="29" s="1"/>
  <c r="P404" i="29" s="1"/>
  <c r="K404" i="29"/>
  <c r="M404" i="29" s="1"/>
  <c r="O404" i="29" s="1"/>
  <c r="F404" i="29"/>
  <c r="L503" i="29"/>
  <c r="N503" i="29" s="1"/>
  <c r="P503" i="29" s="1"/>
  <c r="F503" i="29"/>
  <c r="K503" i="29"/>
  <c r="M503" i="29" s="1"/>
  <c r="O503" i="29" s="1"/>
  <c r="K531" i="29"/>
  <c r="M531" i="29" s="1"/>
  <c r="O531" i="29" s="1"/>
  <c r="L531" i="29"/>
  <c r="N531" i="29" s="1"/>
  <c r="P531" i="29" s="1"/>
  <c r="F531" i="29"/>
  <c r="L637" i="29"/>
  <c r="N637" i="29" s="1"/>
  <c r="P637" i="29" s="1"/>
  <c r="F637" i="29"/>
  <c r="K637" i="29"/>
  <c r="M637" i="29" s="1"/>
  <c r="O637" i="29" s="1"/>
  <c r="L444" i="29"/>
  <c r="N444" i="29" s="1"/>
  <c r="P444" i="29" s="1"/>
  <c r="K444" i="29"/>
  <c r="M444" i="29" s="1"/>
  <c r="O444" i="29" s="1"/>
  <c r="F444" i="29"/>
  <c r="L690" i="29"/>
  <c r="N690" i="29" s="1"/>
  <c r="P690" i="29" s="1"/>
  <c r="K690" i="29"/>
  <c r="M690" i="29" s="1"/>
  <c r="O690" i="29" s="1"/>
  <c r="F690" i="29"/>
  <c r="L387" i="29"/>
  <c r="N387" i="29" s="1"/>
  <c r="P387" i="29" s="1"/>
  <c r="K387" i="29"/>
  <c r="M387" i="29" s="1"/>
  <c r="O387" i="29" s="1"/>
  <c r="F387" i="29"/>
  <c r="L635" i="29"/>
  <c r="N635" i="29" s="1"/>
  <c r="P635" i="29" s="1"/>
  <c r="F635" i="29"/>
  <c r="K635" i="29"/>
  <c r="M635" i="29" s="1"/>
  <c r="O635" i="29" s="1"/>
  <c r="I850" i="29"/>
  <c r="J850" i="29"/>
  <c r="I960" i="29"/>
  <c r="J960" i="29"/>
  <c r="I986" i="29"/>
  <c r="J986" i="29"/>
  <c r="J992" i="29"/>
  <c r="I992" i="29"/>
  <c r="K649" i="29"/>
  <c r="M649" i="29" s="1"/>
  <c r="O649" i="29" s="1"/>
  <c r="L649" i="29"/>
  <c r="N649" i="29" s="1"/>
  <c r="P649" i="29" s="1"/>
  <c r="F649" i="29"/>
  <c r="I951" i="29"/>
  <c r="J951" i="29"/>
  <c r="J754" i="30"/>
  <c r="M754" i="30" s="1"/>
  <c r="K754" i="30"/>
  <c r="N754" i="30" s="1"/>
  <c r="L754" i="30"/>
  <c r="O754" i="30" s="1"/>
  <c r="J867" i="30"/>
  <c r="M867" i="30" s="1"/>
  <c r="L867" i="30"/>
  <c r="O867" i="30" s="1"/>
  <c r="K867" i="30"/>
  <c r="N867" i="30" s="1"/>
  <c r="H781" i="30"/>
  <c r="F583" i="30"/>
  <c r="I583" i="30"/>
  <c r="H798" i="30"/>
  <c r="E239" i="30"/>
  <c r="E240" i="29"/>
  <c r="E291" i="30"/>
  <c r="E292" i="29"/>
  <c r="E114" i="30"/>
  <c r="E115" i="29"/>
  <c r="E90" i="30"/>
  <c r="E91" i="29"/>
  <c r="E281" i="30"/>
  <c r="E282" i="29"/>
  <c r="E205" i="30"/>
  <c r="E206" i="29"/>
  <c r="E225" i="30"/>
  <c r="E226" i="29"/>
  <c r="E303" i="30"/>
  <c r="E304" i="29"/>
  <c r="E320" i="30"/>
  <c r="E321" i="29"/>
  <c r="E337" i="30"/>
  <c r="E338" i="29"/>
  <c r="E355" i="30"/>
  <c r="E356" i="29"/>
  <c r="E362" i="30"/>
  <c r="E363" i="29"/>
  <c r="E317" i="30"/>
  <c r="E318" i="29"/>
  <c r="E242" i="30"/>
  <c r="E243" i="29"/>
  <c r="E159" i="30"/>
  <c r="E160" i="29"/>
  <c r="E20" i="30"/>
  <c r="E21" i="29"/>
  <c r="E173" i="30"/>
  <c r="E174" i="29"/>
  <c r="E311" i="30"/>
  <c r="E312" i="29"/>
  <c r="E328" i="30"/>
  <c r="E329" i="29"/>
  <c r="E345" i="30"/>
  <c r="E346" i="29"/>
  <c r="E363" i="30"/>
  <c r="E364" i="29"/>
  <c r="E101" i="30"/>
  <c r="E102" i="29"/>
  <c r="E333" i="30"/>
  <c r="E334" i="29"/>
  <c r="E258" i="30"/>
  <c r="E259" i="29"/>
  <c r="E287" i="30"/>
  <c r="E288" i="29"/>
  <c r="E82" i="30"/>
  <c r="E83" i="29"/>
  <c r="E316" i="30"/>
  <c r="E317" i="29"/>
  <c r="E255" i="30"/>
  <c r="E256" i="29"/>
  <c r="E272" i="30"/>
  <c r="E273" i="29"/>
  <c r="E289" i="30"/>
  <c r="E290" i="29"/>
  <c r="E307" i="30"/>
  <c r="E308" i="29"/>
  <c r="E266" i="30"/>
  <c r="E267" i="29"/>
  <c r="E221" i="30"/>
  <c r="E222" i="29"/>
  <c r="E146" i="30"/>
  <c r="E147" i="29"/>
  <c r="E31" i="30"/>
  <c r="E32" i="29"/>
  <c r="E110" i="30"/>
  <c r="E111" i="29"/>
  <c r="E45" i="30"/>
  <c r="E46" i="29"/>
  <c r="E327" i="30"/>
  <c r="E328" i="29"/>
  <c r="E344" i="30"/>
  <c r="E345" i="29"/>
  <c r="E361" i="30"/>
  <c r="E362" i="29"/>
  <c r="E22" i="30"/>
  <c r="E23" i="29"/>
  <c r="E309" i="30"/>
  <c r="E310" i="29"/>
  <c r="E365" i="30"/>
  <c r="E366" i="29"/>
  <c r="E290" i="30"/>
  <c r="E291" i="29"/>
  <c r="E304" i="30"/>
  <c r="E305" i="29"/>
  <c r="E295" i="30"/>
  <c r="E296" i="29"/>
  <c r="E164" i="30"/>
  <c r="E165" i="29"/>
  <c r="E335" i="30"/>
  <c r="E336" i="29"/>
  <c r="E352" i="30"/>
  <c r="E353" i="29"/>
  <c r="E369" i="30"/>
  <c r="E370" i="29"/>
  <c r="E38" i="30"/>
  <c r="E39" i="29"/>
  <c r="E12" i="30"/>
  <c r="E13" i="29"/>
  <c r="E78" i="30"/>
  <c r="E79" i="29"/>
  <c r="E261" i="30"/>
  <c r="E262" i="29"/>
  <c r="E275" i="30"/>
  <c r="E276" i="29"/>
  <c r="E265" i="30"/>
  <c r="E266" i="29"/>
  <c r="E87" i="30"/>
  <c r="E88" i="29"/>
  <c r="E104" i="30"/>
  <c r="E105" i="29"/>
  <c r="E121" i="30"/>
  <c r="E122" i="29"/>
  <c r="E139" i="30"/>
  <c r="E140" i="29"/>
  <c r="E310" i="30"/>
  <c r="E311" i="29"/>
  <c r="E284" i="30"/>
  <c r="E285" i="29"/>
  <c r="E222" i="30"/>
  <c r="E223" i="29"/>
  <c r="E132" i="30"/>
  <c r="E133" i="29"/>
  <c r="E147" i="30"/>
  <c r="E148" i="29"/>
  <c r="E201" i="30"/>
  <c r="E202" i="29"/>
  <c r="E202" i="30"/>
  <c r="E203" i="29"/>
  <c r="E292" i="30"/>
  <c r="E293" i="29"/>
  <c r="K998" i="30"/>
  <c r="N998" i="30" s="1"/>
  <c r="J998" i="30"/>
  <c r="M998" i="30" s="1"/>
  <c r="L998" i="30"/>
  <c r="O998" i="30" s="1"/>
  <c r="I772" i="29"/>
  <c r="J772" i="29"/>
  <c r="I858" i="29"/>
  <c r="J858" i="29"/>
  <c r="I1055" i="29"/>
  <c r="J1055" i="29"/>
  <c r="I957" i="29"/>
  <c r="J957" i="29"/>
  <c r="I677" i="30"/>
  <c r="F677" i="30"/>
  <c r="F701" i="30"/>
  <c r="I701" i="30"/>
  <c r="I702" i="30"/>
  <c r="F702" i="30"/>
  <c r="I703" i="30"/>
  <c r="F703" i="30"/>
  <c r="I814" i="29"/>
  <c r="J814" i="29"/>
  <c r="J1082" i="29"/>
  <c r="I1082" i="29"/>
  <c r="K429" i="29"/>
  <c r="M429" i="29" s="1"/>
  <c r="O429" i="29" s="1"/>
  <c r="L429" i="29"/>
  <c r="N429" i="29" s="1"/>
  <c r="P429" i="29" s="1"/>
  <c r="F429" i="29"/>
  <c r="L532" i="29"/>
  <c r="N532" i="29" s="1"/>
  <c r="P532" i="29" s="1"/>
  <c r="K532" i="29"/>
  <c r="M532" i="29" s="1"/>
  <c r="O532" i="29" s="1"/>
  <c r="F532" i="29"/>
  <c r="L397" i="29"/>
  <c r="N397" i="29" s="1"/>
  <c r="P397" i="29" s="1"/>
  <c r="K397" i="29"/>
  <c r="M397" i="29" s="1"/>
  <c r="O397" i="29" s="1"/>
  <c r="F397" i="29"/>
  <c r="J835" i="29"/>
  <c r="I835" i="29"/>
  <c r="H797" i="30"/>
  <c r="H915" i="30"/>
  <c r="H849" i="30"/>
  <c r="H758" i="30"/>
  <c r="H1083" i="30"/>
  <c r="L763" i="30"/>
  <c r="O763" i="30" s="1"/>
  <c r="K763" i="30"/>
  <c r="N763" i="30" s="1"/>
  <c r="J763" i="30"/>
  <c r="M763" i="30" s="1"/>
  <c r="K1028" i="30"/>
  <c r="N1028" i="30" s="1"/>
  <c r="J1028" i="30"/>
  <c r="M1028" i="30" s="1"/>
  <c r="L1028" i="30"/>
  <c r="O1028" i="30" s="1"/>
  <c r="H993" i="30"/>
  <c r="J999" i="30"/>
  <c r="M999" i="30" s="1"/>
  <c r="L999" i="30"/>
  <c r="O999" i="30" s="1"/>
  <c r="K999" i="30"/>
  <c r="N999" i="30" s="1"/>
  <c r="K823" i="30"/>
  <c r="N823" i="30" s="1"/>
  <c r="J823" i="30"/>
  <c r="M823" i="30" s="1"/>
  <c r="L823" i="30"/>
  <c r="O823" i="30" s="1"/>
  <c r="F667" i="29"/>
  <c r="K667" i="29"/>
  <c r="M667" i="29" s="1"/>
  <c r="O667" i="29" s="1"/>
  <c r="L667" i="29"/>
  <c r="N667" i="29" s="1"/>
  <c r="P667" i="29" s="1"/>
  <c r="K666" i="29"/>
  <c r="M666" i="29" s="1"/>
  <c r="O666" i="29" s="1"/>
  <c r="L666" i="29"/>
  <c r="N666" i="29" s="1"/>
  <c r="P666" i="29" s="1"/>
  <c r="F666" i="29"/>
  <c r="L701" i="29"/>
  <c r="N701" i="29" s="1"/>
  <c r="P701" i="29" s="1"/>
  <c r="F701" i="29"/>
  <c r="K701" i="29"/>
  <c r="M701" i="29" s="1"/>
  <c r="O701" i="29" s="1"/>
  <c r="L726" i="29"/>
  <c r="N726" i="29" s="1"/>
  <c r="P726" i="29" s="1"/>
  <c r="F726" i="29"/>
  <c r="K726" i="29"/>
  <c r="M726" i="29" s="1"/>
  <c r="O726" i="29" s="1"/>
  <c r="I1038" i="29"/>
  <c r="J1038" i="29"/>
  <c r="I868" i="29"/>
  <c r="J868" i="29"/>
  <c r="I783" i="29"/>
  <c r="J783" i="29"/>
  <c r="F712" i="30"/>
  <c r="I712" i="30"/>
  <c r="F390" i="30"/>
  <c r="I390" i="30"/>
  <c r="H930" i="30"/>
  <c r="H960" i="30"/>
  <c r="J798" i="29"/>
  <c r="I798" i="29"/>
  <c r="I949" i="29"/>
  <c r="J949" i="29"/>
  <c r="L854" i="30"/>
  <c r="O854" i="30" s="1"/>
  <c r="K854" i="30"/>
  <c r="N854" i="30" s="1"/>
  <c r="J854" i="30"/>
  <c r="M854" i="30" s="1"/>
  <c r="H859" i="30"/>
  <c r="K955" i="30"/>
  <c r="N955" i="30" s="1"/>
  <c r="J955" i="30"/>
  <c r="M955" i="30" s="1"/>
  <c r="L955" i="30"/>
  <c r="O955" i="30" s="1"/>
  <c r="L757" i="30"/>
  <c r="O757" i="30" s="1"/>
  <c r="J757" i="30"/>
  <c r="M757" i="30" s="1"/>
  <c r="K757" i="30"/>
  <c r="N757" i="30" s="1"/>
  <c r="H1090" i="30"/>
  <c r="H1096" i="30"/>
  <c r="L973" i="30"/>
  <c r="O973" i="30" s="1"/>
  <c r="J973" i="30"/>
  <c r="M973" i="30" s="1"/>
  <c r="K973" i="30"/>
  <c r="N973" i="30" s="1"/>
  <c r="L564" i="29"/>
  <c r="N564" i="29" s="1"/>
  <c r="P564" i="29" s="1"/>
  <c r="F564" i="29"/>
  <c r="K564" i="29"/>
  <c r="M564" i="29" s="1"/>
  <c r="O564" i="29" s="1"/>
  <c r="L526" i="29"/>
  <c r="N526" i="29" s="1"/>
  <c r="P526" i="29" s="1"/>
  <c r="F526" i="29"/>
  <c r="K526" i="29"/>
  <c r="M526" i="29" s="1"/>
  <c r="O526" i="29" s="1"/>
  <c r="L464" i="29"/>
  <c r="N464" i="29" s="1"/>
  <c r="P464" i="29" s="1"/>
  <c r="F464" i="29"/>
  <c r="K464" i="29"/>
  <c r="M464" i="29" s="1"/>
  <c r="O464" i="29" s="1"/>
  <c r="L658" i="29"/>
  <c r="N658" i="29" s="1"/>
  <c r="P658" i="29" s="1"/>
  <c r="K658" i="29"/>
  <c r="M658" i="29" s="1"/>
  <c r="O658" i="29" s="1"/>
  <c r="F658" i="29"/>
  <c r="L712" i="29"/>
  <c r="N712" i="29" s="1"/>
  <c r="P712" i="29" s="1"/>
  <c r="F712" i="29"/>
  <c r="K712" i="29"/>
  <c r="M712" i="29" s="1"/>
  <c r="O712" i="29" s="1"/>
  <c r="K574" i="29"/>
  <c r="M574" i="29" s="1"/>
  <c r="O574" i="29" s="1"/>
  <c r="L574" i="29"/>
  <c r="N574" i="29" s="1"/>
  <c r="P574" i="29" s="1"/>
  <c r="F574" i="29"/>
  <c r="L377" i="29"/>
  <c r="N377" i="29" s="1"/>
  <c r="P377" i="29" s="1"/>
  <c r="K377" i="29"/>
  <c r="M377" i="29" s="1"/>
  <c r="O377" i="29" s="1"/>
  <c r="F377" i="29"/>
  <c r="L388" i="29"/>
  <c r="N388" i="29" s="1"/>
  <c r="P388" i="29" s="1"/>
  <c r="K388" i="29"/>
  <c r="M388" i="29" s="1"/>
  <c r="O388" i="29" s="1"/>
  <c r="F388" i="29"/>
  <c r="L510" i="29"/>
  <c r="N510" i="29" s="1"/>
  <c r="P510" i="29" s="1"/>
  <c r="F510" i="29"/>
  <c r="K510" i="29"/>
  <c r="M510" i="29" s="1"/>
  <c r="O510" i="29" s="1"/>
  <c r="L494" i="29"/>
  <c r="N494" i="29" s="1"/>
  <c r="P494" i="29" s="1"/>
  <c r="F494" i="29"/>
  <c r="K494" i="29"/>
  <c r="M494" i="29" s="1"/>
  <c r="O494" i="29" s="1"/>
  <c r="L936" i="30"/>
  <c r="O936" i="30" s="1"/>
  <c r="K936" i="30"/>
  <c r="N936" i="30" s="1"/>
  <c r="J936" i="30"/>
  <c r="M936" i="30" s="1"/>
  <c r="L1080" i="30"/>
  <c r="O1080" i="30" s="1"/>
  <c r="J1080" i="30"/>
  <c r="M1080" i="30" s="1"/>
  <c r="K1080" i="30"/>
  <c r="N1080" i="30" s="1"/>
  <c r="H1093" i="30"/>
  <c r="H891" i="30"/>
  <c r="L595" i="29"/>
  <c r="N595" i="29" s="1"/>
  <c r="P595" i="29" s="1"/>
  <c r="F595" i="29"/>
  <c r="K595" i="29"/>
  <c r="M595" i="29" s="1"/>
  <c r="O595" i="29" s="1"/>
  <c r="L523" i="29"/>
  <c r="N523" i="29" s="1"/>
  <c r="P523" i="29" s="1"/>
  <c r="F523" i="29"/>
  <c r="K523" i="29"/>
  <c r="M523" i="29" s="1"/>
  <c r="O523" i="29" s="1"/>
  <c r="L621" i="29"/>
  <c r="N621" i="29" s="1"/>
  <c r="P621" i="29" s="1"/>
  <c r="F621" i="29"/>
  <c r="K621" i="29"/>
  <c r="M621" i="29" s="1"/>
  <c r="O621" i="29" s="1"/>
  <c r="L636" i="29"/>
  <c r="N636" i="29" s="1"/>
  <c r="P636" i="29" s="1"/>
  <c r="K636" i="29"/>
  <c r="M636" i="29" s="1"/>
  <c r="O636" i="29" s="1"/>
  <c r="F636" i="29"/>
  <c r="I937" i="29"/>
  <c r="J937" i="29"/>
  <c r="L417" i="29"/>
  <c r="N417" i="29" s="1"/>
  <c r="P417" i="29" s="1"/>
  <c r="K417" i="29"/>
  <c r="M417" i="29" s="1"/>
  <c r="O417" i="29" s="1"/>
  <c r="F417" i="29"/>
  <c r="L733" i="29"/>
  <c r="N733" i="29" s="1"/>
  <c r="P733" i="29" s="1"/>
  <c r="K733" i="29"/>
  <c r="M733" i="29" s="1"/>
  <c r="O733" i="29" s="1"/>
  <c r="F733" i="29"/>
  <c r="L1026" i="30"/>
  <c r="O1026" i="30" s="1"/>
  <c r="K1026" i="30"/>
  <c r="N1026" i="30" s="1"/>
  <c r="J1026" i="30"/>
  <c r="M1026" i="30" s="1"/>
  <c r="I894" i="29"/>
  <c r="J894" i="29"/>
  <c r="J946" i="29"/>
  <c r="I946" i="29"/>
  <c r="L1056" i="30"/>
  <c r="O1056" i="30" s="1"/>
  <c r="J1056" i="30"/>
  <c r="M1056" i="30" s="1"/>
  <c r="K1056" i="30"/>
  <c r="N1056" i="30" s="1"/>
  <c r="I1013" i="29"/>
  <c r="J1013" i="29"/>
  <c r="I964" i="29"/>
  <c r="J964" i="29"/>
  <c r="I932" i="29"/>
  <c r="J932" i="29"/>
  <c r="I923" i="29"/>
  <c r="J923" i="29"/>
  <c r="I565" i="30"/>
  <c r="F565" i="30"/>
  <c r="K924" i="30"/>
  <c r="N924" i="30" s="1"/>
  <c r="L924" i="30"/>
  <c r="O924" i="30" s="1"/>
  <c r="J924" i="30"/>
  <c r="M924" i="30" s="1"/>
  <c r="H765" i="30"/>
  <c r="L1038" i="30"/>
  <c r="O1038" i="30" s="1"/>
  <c r="K1038" i="30"/>
  <c r="N1038" i="30" s="1"/>
  <c r="J1038" i="30"/>
  <c r="M1038" i="30" s="1"/>
  <c r="F545" i="30"/>
  <c r="I545" i="30"/>
  <c r="I399" i="30"/>
  <c r="F399" i="30"/>
  <c r="I498" i="30"/>
  <c r="F498" i="30"/>
  <c r="F547" i="30"/>
  <c r="I547" i="30"/>
  <c r="I495" i="30"/>
  <c r="F495" i="30"/>
  <c r="F621" i="30"/>
  <c r="I621" i="30"/>
  <c r="I598" i="30"/>
  <c r="F598" i="30"/>
  <c r="I791" i="29"/>
  <c r="J791" i="29"/>
  <c r="J839" i="30"/>
  <c r="M839" i="30" s="1"/>
  <c r="L839" i="30"/>
  <c r="O839" i="30" s="1"/>
  <c r="K839" i="30"/>
  <c r="N839" i="30" s="1"/>
  <c r="L405" i="30"/>
  <c r="O405" i="30" s="1"/>
  <c r="K405" i="30"/>
  <c r="N405" i="30" s="1"/>
  <c r="J405" i="30"/>
  <c r="M405" i="30" s="1"/>
  <c r="H760" i="30"/>
  <c r="K987" i="30"/>
  <c r="N987" i="30" s="1"/>
  <c r="J987" i="30"/>
  <c r="M987" i="30" s="1"/>
  <c r="L987" i="30"/>
  <c r="O987" i="30" s="1"/>
  <c r="J1078" i="30"/>
  <c r="M1078" i="30" s="1"/>
  <c r="L1078" i="30"/>
  <c r="O1078" i="30" s="1"/>
  <c r="K1078" i="30"/>
  <c r="N1078" i="30" s="1"/>
  <c r="L416" i="29"/>
  <c r="N416" i="29" s="1"/>
  <c r="P416" i="29" s="1"/>
  <c r="K416" i="29"/>
  <c r="M416" i="29" s="1"/>
  <c r="O416" i="29" s="1"/>
  <c r="F416" i="29"/>
  <c r="H1086" i="30"/>
  <c r="H788" i="30"/>
  <c r="K762" i="30"/>
  <c r="N762" i="30" s="1"/>
  <c r="L762" i="30"/>
  <c r="O762" i="30" s="1"/>
  <c r="J762" i="30"/>
  <c r="M762" i="30" s="1"/>
  <c r="J776" i="30"/>
  <c r="M776" i="30" s="1"/>
  <c r="L776" i="30"/>
  <c r="O776" i="30" s="1"/>
  <c r="K776" i="30"/>
  <c r="N776" i="30" s="1"/>
  <c r="I770" i="29"/>
  <c r="J770" i="29"/>
  <c r="L874" i="30"/>
  <c r="O874" i="30" s="1"/>
  <c r="K874" i="30"/>
  <c r="N874" i="30" s="1"/>
  <c r="J874" i="30"/>
  <c r="M874" i="30" s="1"/>
  <c r="H1044" i="30"/>
  <c r="K804" i="30"/>
  <c r="N804" i="30" s="1"/>
  <c r="L804" i="30"/>
  <c r="O804" i="30" s="1"/>
  <c r="J804" i="30"/>
  <c r="M804" i="30" s="1"/>
  <c r="L818" i="30"/>
  <c r="O818" i="30" s="1"/>
  <c r="K818" i="30"/>
  <c r="N818" i="30" s="1"/>
  <c r="J818" i="30"/>
  <c r="M818" i="30" s="1"/>
  <c r="H994" i="30"/>
  <c r="H861" i="30"/>
  <c r="K1079" i="30"/>
  <c r="N1079" i="30" s="1"/>
  <c r="J1079" i="30"/>
  <c r="M1079" i="30" s="1"/>
  <c r="L1079" i="30"/>
  <c r="O1079" i="30" s="1"/>
  <c r="H817" i="30"/>
  <c r="H964" i="30"/>
  <c r="I842" i="29"/>
  <c r="J842" i="29"/>
  <c r="H904" i="30"/>
  <c r="I907" i="29"/>
  <c r="J907" i="29"/>
  <c r="L895" i="30"/>
  <c r="O895" i="30" s="1"/>
  <c r="K895" i="30"/>
  <c r="N895" i="30" s="1"/>
  <c r="J895" i="30"/>
  <c r="M895" i="30" s="1"/>
  <c r="L748" i="30"/>
  <c r="O748" i="30" s="1"/>
  <c r="J748" i="30"/>
  <c r="M748" i="30" s="1"/>
  <c r="K748" i="30"/>
  <c r="N748" i="30" s="1"/>
  <c r="L880" i="30"/>
  <c r="O880" i="30" s="1"/>
  <c r="K880" i="30"/>
  <c r="N880" i="30" s="1"/>
  <c r="J880" i="30"/>
  <c r="M880" i="30" s="1"/>
  <c r="L418" i="29"/>
  <c r="N418" i="29" s="1"/>
  <c r="P418" i="29" s="1"/>
  <c r="F418" i="29"/>
  <c r="K418" i="29"/>
  <c r="M418" i="29" s="1"/>
  <c r="O418" i="29" s="1"/>
  <c r="L612" i="29"/>
  <c r="N612" i="29" s="1"/>
  <c r="P612" i="29" s="1"/>
  <c r="F612" i="29"/>
  <c r="K612" i="29"/>
  <c r="M612" i="29" s="1"/>
  <c r="O612" i="29" s="1"/>
  <c r="L672" i="29"/>
  <c r="N672" i="29" s="1"/>
  <c r="P672" i="29" s="1"/>
  <c r="K672" i="29"/>
  <c r="M672" i="29" s="1"/>
  <c r="O672" i="29" s="1"/>
  <c r="F672" i="29"/>
  <c r="L399" i="29"/>
  <c r="N399" i="29" s="1"/>
  <c r="P399" i="29" s="1"/>
  <c r="F399" i="29"/>
  <c r="K399" i="29"/>
  <c r="M399" i="29" s="1"/>
  <c r="O399" i="29" s="1"/>
  <c r="F394" i="29"/>
  <c r="L394" i="29"/>
  <c r="N394" i="29" s="1"/>
  <c r="P394" i="29" s="1"/>
  <c r="K394" i="29"/>
  <c r="M394" i="29" s="1"/>
  <c r="O394" i="29" s="1"/>
  <c r="L709" i="29"/>
  <c r="N709" i="29" s="1"/>
  <c r="P709" i="29" s="1"/>
  <c r="F709" i="29"/>
  <c r="K709" i="29"/>
  <c r="M709" i="29" s="1"/>
  <c r="O709" i="29" s="1"/>
  <c r="L722" i="29"/>
  <c r="N722" i="29" s="1"/>
  <c r="P722" i="29" s="1"/>
  <c r="K722" i="29"/>
  <c r="M722" i="29" s="1"/>
  <c r="O722" i="29" s="1"/>
  <c r="F722" i="29"/>
  <c r="L447" i="29"/>
  <c r="N447" i="29" s="1"/>
  <c r="P447" i="29" s="1"/>
  <c r="K447" i="29"/>
  <c r="M447" i="29" s="1"/>
  <c r="O447" i="29" s="1"/>
  <c r="F447" i="29"/>
  <c r="L434" i="29"/>
  <c r="N434" i="29" s="1"/>
  <c r="P434" i="29" s="1"/>
  <c r="F434" i="29"/>
  <c r="K434" i="29"/>
  <c r="M434" i="29" s="1"/>
  <c r="O434" i="29" s="1"/>
  <c r="I628" i="30"/>
  <c r="F628" i="30"/>
  <c r="K738" i="30"/>
  <c r="L738" i="30"/>
  <c r="J738" i="30"/>
  <c r="L928" i="30"/>
  <c r="O928" i="30" s="1"/>
  <c r="J928" i="30"/>
  <c r="M928" i="30" s="1"/>
  <c r="K928" i="30"/>
  <c r="N928" i="30" s="1"/>
  <c r="J973" i="29"/>
  <c r="I973" i="29"/>
  <c r="I810" i="29"/>
  <c r="J810" i="29"/>
  <c r="K770" i="30"/>
  <c r="N770" i="30" s="1"/>
  <c r="J770" i="30"/>
  <c r="M770" i="30" s="1"/>
  <c r="L770" i="30"/>
  <c r="O770" i="30" s="1"/>
  <c r="J1092" i="29"/>
  <c r="I1092" i="29"/>
  <c r="J757" i="29"/>
  <c r="I757" i="29"/>
  <c r="I958" i="29"/>
  <c r="J958" i="29"/>
  <c r="I903" i="29"/>
  <c r="J903" i="29"/>
  <c r="K907" i="30"/>
  <c r="N907" i="30" s="1"/>
  <c r="L907" i="30"/>
  <c r="O907" i="30" s="1"/>
  <c r="J907" i="30"/>
  <c r="M907" i="30" s="1"/>
  <c r="J1033" i="30"/>
  <c r="M1033" i="30" s="1"/>
  <c r="L1033" i="30"/>
  <c r="O1033" i="30" s="1"/>
  <c r="K1033" i="30"/>
  <c r="N1033" i="30" s="1"/>
  <c r="H1040" i="30"/>
  <c r="J1102" i="30"/>
  <c r="M1102" i="30" s="1"/>
  <c r="L1102" i="30"/>
  <c r="O1102" i="30" s="1"/>
  <c r="K1102" i="30"/>
  <c r="N1102" i="30" s="1"/>
  <c r="L1035" i="30"/>
  <c r="O1035" i="30" s="1"/>
  <c r="K1035" i="30"/>
  <c r="N1035" i="30" s="1"/>
  <c r="J1035" i="30"/>
  <c r="M1035" i="30" s="1"/>
  <c r="K820" i="30"/>
  <c r="N820" i="30" s="1"/>
  <c r="J820" i="30"/>
  <c r="M820" i="30" s="1"/>
  <c r="L820" i="30"/>
  <c r="O820" i="30" s="1"/>
  <c r="J742" i="30"/>
  <c r="M742" i="30" s="1"/>
  <c r="K742" i="30"/>
  <c r="N742" i="30" s="1"/>
  <c r="L742" i="30"/>
  <c r="O742" i="30" s="1"/>
  <c r="H761" i="30"/>
  <c r="H771" i="30"/>
  <c r="L956" i="30"/>
  <c r="O956" i="30" s="1"/>
  <c r="J956" i="30"/>
  <c r="M956" i="30" s="1"/>
  <c r="K956" i="30"/>
  <c r="N956" i="30" s="1"/>
  <c r="F427" i="30"/>
  <c r="I427" i="30"/>
  <c r="F381" i="30"/>
  <c r="I381" i="30"/>
  <c r="F580" i="30"/>
  <c r="I580" i="30"/>
  <c r="F588" i="30"/>
  <c r="I588" i="30"/>
  <c r="F403" i="30"/>
  <c r="I403" i="30"/>
  <c r="F502" i="30"/>
  <c r="I502" i="30"/>
  <c r="I530" i="30"/>
  <c r="F530" i="30"/>
  <c r="F636" i="30"/>
  <c r="I636" i="30"/>
  <c r="I443" i="30"/>
  <c r="F443" i="30"/>
  <c r="I689" i="30"/>
  <c r="F689" i="30"/>
  <c r="F386" i="30"/>
  <c r="I386" i="30"/>
  <c r="I634" i="30"/>
  <c r="F634" i="30"/>
  <c r="J834" i="30"/>
  <c r="M834" i="30" s="1"/>
  <c r="L834" i="30"/>
  <c r="O834" i="30" s="1"/>
  <c r="K834" i="30"/>
  <c r="N834" i="30" s="1"/>
  <c r="H944" i="30"/>
  <c r="J820" i="29"/>
  <c r="I820" i="29"/>
  <c r="I754" i="29"/>
  <c r="J754" i="29"/>
  <c r="I952" i="29"/>
  <c r="J952" i="29"/>
  <c r="K747" i="30"/>
  <c r="N747" i="30" s="1"/>
  <c r="J747" i="30"/>
  <c r="M747" i="30" s="1"/>
  <c r="L747" i="30"/>
  <c r="O747" i="30" s="1"/>
  <c r="I1036" i="29"/>
  <c r="J1036" i="29"/>
  <c r="J821" i="29"/>
  <c r="I821" i="29"/>
  <c r="I743" i="29"/>
  <c r="J743" i="29"/>
  <c r="I762" i="29"/>
  <c r="J762" i="29"/>
  <c r="L398" i="29"/>
  <c r="N398" i="29" s="1"/>
  <c r="P398" i="29" s="1"/>
  <c r="F398" i="29"/>
  <c r="K398" i="29"/>
  <c r="M398" i="29" s="1"/>
  <c r="O398" i="29" s="1"/>
  <c r="K669" i="29"/>
  <c r="M669" i="29" s="1"/>
  <c r="O669" i="29" s="1"/>
  <c r="L669" i="29"/>
  <c r="N669" i="29" s="1"/>
  <c r="P669" i="29" s="1"/>
  <c r="F669" i="29"/>
  <c r="L519" i="29"/>
  <c r="N519" i="29" s="1"/>
  <c r="P519" i="29" s="1"/>
  <c r="K519" i="29"/>
  <c r="M519" i="29" s="1"/>
  <c r="O519" i="29" s="1"/>
  <c r="F519" i="29"/>
  <c r="I1000" i="29"/>
  <c r="J1000" i="29"/>
  <c r="I428" i="30"/>
  <c r="F428" i="30"/>
  <c r="I531" i="30"/>
  <c r="F531" i="30"/>
  <c r="I396" i="30"/>
  <c r="F396" i="30"/>
  <c r="J748" i="29"/>
  <c r="I748" i="29"/>
  <c r="J871" i="30"/>
  <c r="M871" i="30" s="1"/>
  <c r="K871" i="30"/>
  <c r="N871" i="30" s="1"/>
  <c r="L871" i="30"/>
  <c r="O871" i="30" s="1"/>
  <c r="K758" i="30"/>
  <c r="N758" i="30" s="1"/>
  <c r="L758" i="30"/>
  <c r="O758" i="30" s="1"/>
  <c r="J758" i="30"/>
  <c r="M758" i="30" s="1"/>
  <c r="L1083" i="30"/>
  <c r="O1083" i="30" s="1"/>
  <c r="K1083" i="30"/>
  <c r="N1083" i="30" s="1"/>
  <c r="J1083" i="30"/>
  <c r="M1083" i="30" s="1"/>
  <c r="H763" i="30"/>
  <c r="H1028" i="30"/>
  <c r="L993" i="30"/>
  <c r="O993" i="30" s="1"/>
  <c r="K993" i="30"/>
  <c r="N993" i="30" s="1"/>
  <c r="J993" i="30"/>
  <c r="M993" i="30" s="1"/>
  <c r="H999" i="30"/>
  <c r="I666" i="30"/>
  <c r="F666" i="30"/>
  <c r="I665" i="30"/>
  <c r="F665" i="30"/>
  <c r="I700" i="30"/>
  <c r="F700" i="30"/>
  <c r="I725" i="30"/>
  <c r="F725" i="30"/>
  <c r="L900" i="30"/>
  <c r="O900" i="30" s="1"/>
  <c r="K900" i="30"/>
  <c r="N900" i="30" s="1"/>
  <c r="J900" i="30"/>
  <c r="M900" i="30" s="1"/>
  <c r="I786" i="29"/>
  <c r="J786" i="29"/>
  <c r="L374" i="29"/>
  <c r="N374" i="29" s="1"/>
  <c r="K374" i="29"/>
  <c r="M374" i="29" s="1"/>
  <c r="F374" i="29"/>
  <c r="L530" i="29"/>
  <c r="N530" i="29" s="1"/>
  <c r="P530" i="29" s="1"/>
  <c r="F530" i="29"/>
  <c r="K530" i="29"/>
  <c r="M530" i="29" s="1"/>
  <c r="O530" i="29" s="1"/>
  <c r="L719" i="29"/>
  <c r="N719" i="29" s="1"/>
  <c r="P719" i="29" s="1"/>
  <c r="K719" i="29"/>
  <c r="M719" i="29" s="1"/>
  <c r="O719" i="29" s="1"/>
  <c r="F719" i="29"/>
  <c r="K930" i="30"/>
  <c r="N930" i="30" s="1"/>
  <c r="J930" i="30"/>
  <c r="M930" i="30" s="1"/>
  <c r="L930" i="30"/>
  <c r="O930" i="30" s="1"/>
  <c r="L960" i="30"/>
  <c r="O960" i="30" s="1"/>
  <c r="K960" i="30"/>
  <c r="N960" i="30" s="1"/>
  <c r="J960" i="30"/>
  <c r="M960" i="30" s="1"/>
  <c r="I1019" i="29"/>
  <c r="J1019" i="29"/>
  <c r="I886" i="29"/>
  <c r="J886" i="29"/>
  <c r="H842" i="30"/>
  <c r="H1014" i="30"/>
  <c r="H1085" i="30"/>
  <c r="L1013" i="30"/>
  <c r="O1013" i="30" s="1"/>
  <c r="K1013" i="30"/>
  <c r="N1013" i="30" s="1"/>
  <c r="J1013" i="30"/>
  <c r="M1013" i="30" s="1"/>
  <c r="I776" i="29"/>
  <c r="J776" i="29"/>
  <c r="L1064" i="30"/>
  <c r="O1064" i="30" s="1"/>
  <c r="K1064" i="30"/>
  <c r="N1064" i="30" s="1"/>
  <c r="J1064" i="30"/>
  <c r="M1064" i="30" s="1"/>
  <c r="L1090" i="30"/>
  <c r="O1090" i="30" s="1"/>
  <c r="K1090" i="30"/>
  <c r="N1090" i="30" s="1"/>
  <c r="J1090" i="30"/>
  <c r="M1090" i="30" s="1"/>
  <c r="I563" i="30"/>
  <c r="F563" i="30"/>
  <c r="F525" i="30"/>
  <c r="I525" i="30"/>
  <c r="I463" i="30"/>
  <c r="F463" i="30"/>
  <c r="I657" i="30"/>
  <c r="F657" i="30"/>
  <c r="F711" i="30"/>
  <c r="I711" i="30"/>
  <c r="F573" i="30"/>
  <c r="I573" i="30"/>
  <c r="I376" i="30"/>
  <c r="F376" i="30"/>
  <c r="I387" i="30"/>
  <c r="F387" i="30"/>
  <c r="I509" i="30"/>
  <c r="F509" i="30"/>
  <c r="F493" i="30"/>
  <c r="I493" i="30"/>
  <c r="H936" i="30"/>
  <c r="K1093" i="30"/>
  <c r="N1093" i="30" s="1"/>
  <c r="J1093" i="30"/>
  <c r="M1093" i="30" s="1"/>
  <c r="L1093" i="30"/>
  <c r="O1093" i="30" s="1"/>
  <c r="K891" i="30"/>
  <c r="N891" i="30" s="1"/>
  <c r="J891" i="30"/>
  <c r="M891" i="30" s="1"/>
  <c r="L891" i="30"/>
  <c r="O891" i="30" s="1"/>
  <c r="I594" i="30"/>
  <c r="F594" i="30"/>
  <c r="I522" i="30"/>
  <c r="F522" i="30"/>
  <c r="I620" i="30"/>
  <c r="F620" i="30"/>
  <c r="I635" i="30"/>
  <c r="F635" i="30"/>
  <c r="I416" i="30"/>
  <c r="F416" i="30"/>
  <c r="I732" i="30"/>
  <c r="F732" i="30"/>
  <c r="H976" i="30"/>
  <c r="I909" i="29"/>
  <c r="J909" i="29"/>
  <c r="H829" i="30"/>
  <c r="H950" i="30"/>
  <c r="H924" i="30"/>
  <c r="L765" i="30"/>
  <c r="O765" i="30" s="1"/>
  <c r="J765" i="30"/>
  <c r="M765" i="30" s="1"/>
  <c r="K765" i="30"/>
  <c r="N765" i="30" s="1"/>
  <c r="H1038" i="30"/>
  <c r="L408" i="29"/>
  <c r="N408" i="29" s="1"/>
  <c r="P408" i="29" s="1"/>
  <c r="K408" i="29"/>
  <c r="M408" i="29" s="1"/>
  <c r="O408" i="29" s="1"/>
  <c r="F408" i="29"/>
  <c r="L611" i="29"/>
  <c r="N611" i="29" s="1"/>
  <c r="P611" i="29" s="1"/>
  <c r="F611" i="29"/>
  <c r="K611" i="29"/>
  <c r="M611" i="29" s="1"/>
  <c r="O611" i="29" s="1"/>
  <c r="L677" i="29"/>
  <c r="N677" i="29" s="1"/>
  <c r="P677" i="29" s="1"/>
  <c r="K677" i="29"/>
  <c r="M677" i="29" s="1"/>
  <c r="O677" i="29" s="1"/>
  <c r="F677" i="29"/>
  <c r="L460" i="29"/>
  <c r="N460" i="29" s="1"/>
  <c r="P460" i="29" s="1"/>
  <c r="K460" i="29"/>
  <c r="M460" i="29" s="1"/>
  <c r="O460" i="29" s="1"/>
  <c r="F460" i="29"/>
  <c r="L606" i="29"/>
  <c r="N606" i="29" s="1"/>
  <c r="P606" i="29" s="1"/>
  <c r="K606" i="29"/>
  <c r="M606" i="29" s="1"/>
  <c r="O606" i="29" s="1"/>
  <c r="F606" i="29"/>
  <c r="I817" i="29"/>
  <c r="J817" i="29"/>
  <c r="I1023" i="29"/>
  <c r="J1023" i="29"/>
  <c r="K482" i="29"/>
  <c r="M482" i="29" s="1"/>
  <c r="O482" i="29" s="1"/>
  <c r="L482" i="29"/>
  <c r="N482" i="29" s="1"/>
  <c r="P482" i="29" s="1"/>
  <c r="F482" i="29"/>
  <c r="L687" i="29"/>
  <c r="N687" i="29" s="1"/>
  <c r="P687" i="29" s="1"/>
  <c r="K687" i="29"/>
  <c r="M687" i="29" s="1"/>
  <c r="O687" i="29" s="1"/>
  <c r="F687" i="29"/>
  <c r="H816" i="30"/>
  <c r="H1042" i="30"/>
  <c r="F415" i="30"/>
  <c r="I415" i="30"/>
  <c r="J922" i="29"/>
  <c r="I922" i="29"/>
  <c r="I928" i="29"/>
  <c r="J928" i="29"/>
  <c r="J1086" i="30"/>
  <c r="M1086" i="30" s="1"/>
  <c r="L1086" i="30"/>
  <c r="O1086" i="30" s="1"/>
  <c r="K1086" i="30"/>
  <c r="N1086" i="30" s="1"/>
  <c r="J788" i="30"/>
  <c r="M788" i="30" s="1"/>
  <c r="K788" i="30"/>
  <c r="N788" i="30" s="1"/>
  <c r="L788" i="30"/>
  <c r="O788" i="30" s="1"/>
  <c r="H762" i="30"/>
  <c r="H776" i="30"/>
  <c r="H874" i="30"/>
  <c r="K1044" i="30"/>
  <c r="N1044" i="30" s="1"/>
  <c r="L1044" i="30"/>
  <c r="O1044" i="30" s="1"/>
  <c r="J1044" i="30"/>
  <c r="M1044" i="30" s="1"/>
  <c r="H804" i="30"/>
  <c r="H818" i="30"/>
  <c r="K994" i="30"/>
  <c r="N994" i="30" s="1"/>
  <c r="J994" i="30"/>
  <c r="M994" i="30" s="1"/>
  <c r="L994" i="30"/>
  <c r="O994" i="30" s="1"/>
  <c r="L1097" i="30"/>
  <c r="O1097" i="30" s="1"/>
  <c r="K1097" i="30"/>
  <c r="N1097" i="30" s="1"/>
  <c r="J1097" i="30"/>
  <c r="M1097" i="30" s="1"/>
  <c r="J769" i="29"/>
  <c r="I769" i="29"/>
  <c r="I1018" i="29"/>
  <c r="J1018" i="29"/>
  <c r="J1024" i="29"/>
  <c r="I1024" i="29"/>
  <c r="L972" i="30"/>
  <c r="O972" i="30" s="1"/>
  <c r="J972" i="30"/>
  <c r="M972" i="30" s="1"/>
  <c r="K972" i="30"/>
  <c r="N972" i="30" s="1"/>
  <c r="L645" i="30"/>
  <c r="O645" i="30" s="1"/>
  <c r="K645" i="30"/>
  <c r="N645" i="30" s="1"/>
  <c r="J645" i="30"/>
  <c r="M645" i="30" s="1"/>
  <c r="H809" i="30"/>
  <c r="J855" i="30"/>
  <c r="M855" i="30" s="1"/>
  <c r="L855" i="30"/>
  <c r="O855" i="30" s="1"/>
  <c r="K855" i="30"/>
  <c r="N855" i="30" s="1"/>
  <c r="J833" i="29"/>
  <c r="I833" i="29"/>
  <c r="H953" i="30"/>
  <c r="H978" i="30"/>
  <c r="L968" i="30"/>
  <c r="O968" i="30" s="1"/>
  <c r="J968" i="30"/>
  <c r="M968" i="30" s="1"/>
  <c r="K968" i="30"/>
  <c r="N968" i="30" s="1"/>
  <c r="L983" i="30"/>
  <c r="O983" i="30" s="1"/>
  <c r="K983" i="30"/>
  <c r="N983" i="30" s="1"/>
  <c r="J983" i="30"/>
  <c r="M983" i="30" s="1"/>
  <c r="H889" i="30"/>
  <c r="H895" i="30"/>
  <c r="F417" i="30"/>
  <c r="I417" i="30"/>
  <c r="F611" i="30"/>
  <c r="I611" i="30"/>
  <c r="I671" i="30"/>
  <c r="F671" i="30"/>
  <c r="F398" i="30"/>
  <c r="I398" i="30"/>
  <c r="F393" i="30"/>
  <c r="I393" i="30"/>
  <c r="I708" i="30"/>
  <c r="F708" i="30"/>
  <c r="F721" i="30"/>
  <c r="I721" i="30"/>
  <c r="F446" i="30"/>
  <c r="I446" i="30"/>
  <c r="F433" i="30"/>
  <c r="I433" i="30"/>
  <c r="J1042" i="29"/>
  <c r="I1042" i="29"/>
  <c r="I1053" i="29"/>
  <c r="J1053" i="29"/>
  <c r="L422" i="29"/>
  <c r="N422" i="29" s="1"/>
  <c r="P422" i="29" s="1"/>
  <c r="F422" i="29"/>
  <c r="K422" i="29"/>
  <c r="M422" i="29" s="1"/>
  <c r="O422" i="29" s="1"/>
  <c r="L711" i="29"/>
  <c r="N711" i="29" s="1"/>
  <c r="P711" i="29" s="1"/>
  <c r="F711" i="29"/>
  <c r="K711" i="29"/>
  <c r="M711" i="29" s="1"/>
  <c r="O711" i="29" s="1"/>
  <c r="H1033" i="30"/>
  <c r="H897" i="30"/>
  <c r="L903" i="30"/>
  <c r="O903" i="30" s="1"/>
  <c r="K903" i="30"/>
  <c r="N903" i="30" s="1"/>
  <c r="J903" i="30"/>
  <c r="M903" i="30" s="1"/>
  <c r="L1087" i="30"/>
  <c r="O1087" i="30" s="1"/>
  <c r="K1087" i="30"/>
  <c r="N1087" i="30" s="1"/>
  <c r="J1087" i="30"/>
  <c r="M1087" i="30" s="1"/>
  <c r="K665" i="29"/>
  <c r="M665" i="29" s="1"/>
  <c r="O665" i="29" s="1"/>
  <c r="L665" i="29"/>
  <c r="N665" i="29" s="1"/>
  <c r="P665" i="29" s="1"/>
  <c r="F665" i="29"/>
  <c r="L420" i="29"/>
  <c r="N420" i="29" s="1"/>
  <c r="P420" i="29" s="1"/>
  <c r="F420" i="29"/>
  <c r="K420" i="29"/>
  <c r="M420" i="29" s="1"/>
  <c r="O420" i="29" s="1"/>
  <c r="K541" i="29"/>
  <c r="M541" i="29" s="1"/>
  <c r="O541" i="29" s="1"/>
  <c r="L541" i="29"/>
  <c r="N541" i="29" s="1"/>
  <c r="P541" i="29" s="1"/>
  <c r="F541" i="29"/>
  <c r="K527" i="29"/>
  <c r="M527" i="29" s="1"/>
  <c r="O527" i="29" s="1"/>
  <c r="L527" i="29"/>
  <c r="N527" i="29" s="1"/>
  <c r="P527" i="29" s="1"/>
  <c r="F527" i="29"/>
  <c r="F641" i="29"/>
  <c r="L641" i="29"/>
  <c r="N641" i="29" s="1"/>
  <c r="P641" i="29" s="1"/>
  <c r="K641" i="29"/>
  <c r="M641" i="29" s="1"/>
  <c r="O641" i="29" s="1"/>
  <c r="L652" i="29"/>
  <c r="N652" i="29" s="1"/>
  <c r="P652" i="29" s="1"/>
  <c r="K652" i="29"/>
  <c r="M652" i="29" s="1"/>
  <c r="O652" i="29" s="1"/>
  <c r="F652" i="29"/>
  <c r="K551" i="29"/>
  <c r="M551" i="29" s="1"/>
  <c r="O551" i="29" s="1"/>
  <c r="L551" i="29"/>
  <c r="N551" i="29" s="1"/>
  <c r="P551" i="29" s="1"/>
  <c r="F551" i="29"/>
  <c r="K575" i="29"/>
  <c r="M575" i="29" s="1"/>
  <c r="O575" i="29" s="1"/>
  <c r="L575" i="29"/>
  <c r="N575" i="29" s="1"/>
  <c r="P575" i="29" s="1"/>
  <c r="F575" i="29"/>
  <c r="L681" i="29"/>
  <c r="N681" i="29" s="1"/>
  <c r="P681" i="29" s="1"/>
  <c r="F681" i="29"/>
  <c r="K681" i="29"/>
  <c r="M681" i="29" s="1"/>
  <c r="O681" i="29" s="1"/>
  <c r="L728" i="29"/>
  <c r="N728" i="29" s="1"/>
  <c r="P728" i="29" s="1"/>
  <c r="K728" i="29"/>
  <c r="M728" i="29" s="1"/>
  <c r="O728" i="29" s="1"/>
  <c r="F728" i="29"/>
  <c r="L588" i="29"/>
  <c r="N588" i="29" s="1"/>
  <c r="P588" i="29" s="1"/>
  <c r="K588" i="29"/>
  <c r="M588" i="29" s="1"/>
  <c r="O588" i="29" s="1"/>
  <c r="F588" i="29"/>
  <c r="L552" i="29"/>
  <c r="N552" i="29" s="1"/>
  <c r="P552" i="29" s="1"/>
  <c r="F552" i="29"/>
  <c r="K552" i="29"/>
  <c r="M552" i="29" s="1"/>
  <c r="O552" i="29" s="1"/>
  <c r="L570" i="29"/>
  <c r="N570" i="29" s="1"/>
  <c r="P570" i="29" s="1"/>
  <c r="F570" i="29"/>
  <c r="K570" i="29"/>
  <c r="M570" i="29" s="1"/>
  <c r="O570" i="29" s="1"/>
  <c r="E367" i="30"/>
  <c r="E368" i="29"/>
  <c r="E35" i="30"/>
  <c r="E36" i="29"/>
  <c r="E76" i="30"/>
  <c r="E77" i="29"/>
  <c r="E370" i="30"/>
  <c r="E371" i="29"/>
  <c r="E39" i="30"/>
  <c r="E40" i="29"/>
  <c r="E226" i="30"/>
  <c r="E227" i="29"/>
  <c r="E25" i="30"/>
  <c r="E26" i="29"/>
  <c r="E43" i="30"/>
  <c r="E44" i="29"/>
  <c r="E118" i="30"/>
  <c r="E119" i="29"/>
  <c r="E92" i="30"/>
  <c r="E93" i="29"/>
  <c r="E30" i="30"/>
  <c r="E31" i="29"/>
  <c r="E37" i="30"/>
  <c r="E38" i="29"/>
  <c r="E240" i="30"/>
  <c r="E241" i="29"/>
  <c r="E117" i="30"/>
  <c r="E118" i="29"/>
  <c r="E85" i="30"/>
  <c r="E86" i="29"/>
  <c r="E319" i="30"/>
  <c r="E320" i="29"/>
  <c r="E336" i="30"/>
  <c r="E337" i="29"/>
  <c r="E353" i="30"/>
  <c r="E354" i="29"/>
  <c r="E371" i="30"/>
  <c r="E372" i="29"/>
  <c r="E197" i="30"/>
  <c r="E198" i="29"/>
  <c r="E349" i="30"/>
  <c r="E350" i="29"/>
  <c r="E274" i="30"/>
  <c r="E275" i="29"/>
  <c r="E112" i="30"/>
  <c r="E113" i="29"/>
  <c r="E148" i="30"/>
  <c r="E149" i="29"/>
  <c r="E98" i="30"/>
  <c r="E99" i="29"/>
  <c r="E24" i="30"/>
  <c r="E25" i="29"/>
  <c r="E41" i="30"/>
  <c r="E42" i="29"/>
  <c r="E59" i="30"/>
  <c r="E60" i="29"/>
  <c r="E150" i="30"/>
  <c r="E151" i="29"/>
  <c r="E124" i="30"/>
  <c r="E125" i="29"/>
  <c r="E62" i="30"/>
  <c r="E63" i="29"/>
  <c r="E165" i="30"/>
  <c r="E166" i="29"/>
  <c r="E19" i="30"/>
  <c r="E20" i="29"/>
  <c r="E9" i="30"/>
  <c r="E10" i="29"/>
  <c r="E15" i="30"/>
  <c r="E16" i="29"/>
  <c r="E32" i="30"/>
  <c r="E33" i="29"/>
  <c r="E49" i="30"/>
  <c r="E50" i="29"/>
  <c r="E67" i="30"/>
  <c r="E68" i="29"/>
  <c r="E166" i="30"/>
  <c r="E167" i="29"/>
  <c r="E140" i="30"/>
  <c r="E141" i="29"/>
  <c r="E206" i="30"/>
  <c r="E207" i="29"/>
  <c r="E116" i="30"/>
  <c r="E117" i="29"/>
  <c r="E330" i="30"/>
  <c r="E331" i="29"/>
  <c r="E86" i="30"/>
  <c r="E87" i="29"/>
  <c r="E151" i="30"/>
  <c r="E152" i="29"/>
  <c r="E168" i="30"/>
  <c r="E169" i="29"/>
  <c r="E185" i="30"/>
  <c r="E186" i="29"/>
  <c r="E203" i="30"/>
  <c r="E204" i="29"/>
  <c r="E58" i="30"/>
  <c r="E59" i="29"/>
  <c r="E13" i="30"/>
  <c r="E14" i="29"/>
  <c r="E350" i="30"/>
  <c r="E351" i="29"/>
  <c r="E260" i="30"/>
  <c r="E261" i="29"/>
  <c r="E326" i="30"/>
  <c r="E327" i="29"/>
  <c r="E283" i="30"/>
  <c r="E284" i="29"/>
  <c r="E338" i="30"/>
  <c r="E339" i="29"/>
  <c r="H834" i="30"/>
  <c r="L944" i="30"/>
  <c r="O944" i="30" s="1"/>
  <c r="K944" i="30"/>
  <c r="N944" i="30" s="1"/>
  <c r="J944" i="30"/>
  <c r="M944" i="30" s="1"/>
  <c r="J1070" i="29"/>
  <c r="I1070" i="29"/>
  <c r="H747" i="30"/>
  <c r="F397" i="30"/>
  <c r="I397" i="30"/>
  <c r="F668" i="30"/>
  <c r="I668" i="30"/>
  <c r="I518" i="30"/>
  <c r="F518" i="30"/>
  <c r="J755" i="29"/>
  <c r="I755" i="29"/>
  <c r="I1029" i="29"/>
  <c r="J1029" i="29"/>
  <c r="I913" i="29"/>
  <c r="J913" i="29"/>
  <c r="L555" i="29"/>
  <c r="N555" i="29" s="1"/>
  <c r="P555" i="29" s="1"/>
  <c r="F555" i="29"/>
  <c r="K555" i="29"/>
  <c r="M555" i="29" s="1"/>
  <c r="O555" i="29" s="1"/>
  <c r="L729" i="29"/>
  <c r="N729" i="29" s="1"/>
  <c r="P729" i="29" s="1"/>
  <c r="F729" i="29"/>
  <c r="K729" i="29"/>
  <c r="M729" i="29" s="1"/>
  <c r="O729" i="29" s="1"/>
  <c r="H773" i="30"/>
  <c r="K1006" i="30"/>
  <c r="N1006" i="30" s="1"/>
  <c r="J1006" i="30"/>
  <c r="M1006" i="30" s="1"/>
  <c r="L1006" i="30"/>
  <c r="O1006" i="30" s="1"/>
  <c r="H1077" i="30"/>
  <c r="K1051" i="30"/>
  <c r="N1051" i="30" s="1"/>
  <c r="J1051" i="30"/>
  <c r="M1051" i="30" s="1"/>
  <c r="L1051" i="30"/>
  <c r="O1051" i="30" s="1"/>
  <c r="H1098" i="30"/>
  <c r="H871" i="30"/>
  <c r="H823" i="30"/>
  <c r="L674" i="29"/>
  <c r="N674" i="29" s="1"/>
  <c r="P674" i="29" s="1"/>
  <c r="K674" i="29"/>
  <c r="M674" i="29" s="1"/>
  <c r="O674" i="29" s="1"/>
  <c r="F674" i="29"/>
  <c r="L528" i="29"/>
  <c r="N528" i="29" s="1"/>
  <c r="P528" i="29" s="1"/>
  <c r="K528" i="29"/>
  <c r="M528" i="29" s="1"/>
  <c r="O528" i="29" s="1"/>
  <c r="F528" i="29"/>
  <c r="L512" i="29"/>
  <c r="N512" i="29" s="1"/>
  <c r="P512" i="29" s="1"/>
  <c r="K512" i="29"/>
  <c r="M512" i="29" s="1"/>
  <c r="O512" i="29" s="1"/>
  <c r="F512" i="29"/>
  <c r="L480" i="29"/>
  <c r="N480" i="29" s="1"/>
  <c r="P480" i="29" s="1"/>
  <c r="F480" i="29"/>
  <c r="K480" i="29"/>
  <c r="M480" i="29" s="1"/>
  <c r="O480" i="29" s="1"/>
  <c r="K775" i="30"/>
  <c r="N775" i="30" s="1"/>
  <c r="L775" i="30"/>
  <c r="O775" i="30" s="1"/>
  <c r="J775" i="30"/>
  <c r="M775" i="30" s="1"/>
  <c r="I983" i="29"/>
  <c r="J983" i="29"/>
  <c r="H905" i="30"/>
  <c r="J1090" i="29"/>
  <c r="I1090" i="29"/>
  <c r="I373" i="30"/>
  <c r="F373" i="30"/>
  <c r="I529" i="30"/>
  <c r="F529" i="30"/>
  <c r="I718" i="30"/>
  <c r="F718" i="30"/>
  <c r="K842" i="30"/>
  <c r="N842" i="30" s="1"/>
  <c r="J842" i="30"/>
  <c r="M842" i="30" s="1"/>
  <c r="L842" i="30"/>
  <c r="O842" i="30" s="1"/>
  <c r="L1024" i="30"/>
  <c r="O1024" i="30" s="1"/>
  <c r="J1024" i="30"/>
  <c r="M1024" i="30" s="1"/>
  <c r="K1024" i="30"/>
  <c r="N1024" i="30" s="1"/>
  <c r="L1014" i="30"/>
  <c r="O1014" i="30" s="1"/>
  <c r="K1014" i="30"/>
  <c r="N1014" i="30" s="1"/>
  <c r="J1014" i="30"/>
  <c r="M1014" i="30" s="1"/>
  <c r="L1085" i="30"/>
  <c r="O1085" i="30" s="1"/>
  <c r="K1085" i="30"/>
  <c r="N1085" i="30" s="1"/>
  <c r="J1085" i="30"/>
  <c r="M1085" i="30" s="1"/>
  <c r="H1013" i="30"/>
  <c r="K1066" i="30"/>
  <c r="N1066" i="30" s="1"/>
  <c r="J1066" i="30"/>
  <c r="M1066" i="30" s="1"/>
  <c r="L1066" i="30"/>
  <c r="O1066" i="30" s="1"/>
  <c r="H1072" i="30"/>
  <c r="H862" i="30"/>
  <c r="J791" i="30"/>
  <c r="M791" i="30" s="1"/>
  <c r="K791" i="30"/>
  <c r="N791" i="30" s="1"/>
  <c r="L791" i="30"/>
  <c r="O791" i="30" s="1"/>
  <c r="L966" i="30"/>
  <c r="O966" i="30" s="1"/>
  <c r="J966" i="30"/>
  <c r="M966" i="30" s="1"/>
  <c r="K966" i="30"/>
  <c r="N966" i="30" s="1"/>
  <c r="H875" i="30"/>
  <c r="L919" i="30"/>
  <c r="O919" i="30" s="1"/>
  <c r="K919" i="30"/>
  <c r="N919" i="30" s="1"/>
  <c r="J919" i="30"/>
  <c r="M919" i="30" s="1"/>
  <c r="L439" i="29"/>
  <c r="N439" i="29" s="1"/>
  <c r="P439" i="29" s="1"/>
  <c r="F439" i="29"/>
  <c r="K439" i="29"/>
  <c r="M439" i="29" s="1"/>
  <c r="O439" i="29" s="1"/>
  <c r="L467" i="29"/>
  <c r="N467" i="29" s="1"/>
  <c r="P467" i="29" s="1"/>
  <c r="K467" i="29"/>
  <c r="M467" i="29" s="1"/>
  <c r="O467" i="29" s="1"/>
  <c r="F467" i="29"/>
  <c r="L542" i="29"/>
  <c r="N542" i="29" s="1"/>
  <c r="P542" i="29" s="1"/>
  <c r="F542" i="29"/>
  <c r="K542" i="29"/>
  <c r="M542" i="29" s="1"/>
  <c r="O542" i="29" s="1"/>
  <c r="L585" i="29"/>
  <c r="N585" i="29" s="1"/>
  <c r="P585" i="29" s="1"/>
  <c r="K585" i="29"/>
  <c r="M585" i="29" s="1"/>
  <c r="O585" i="29" s="1"/>
  <c r="F585" i="29"/>
  <c r="L487" i="29"/>
  <c r="N487" i="29" s="1"/>
  <c r="P487" i="29" s="1"/>
  <c r="F487" i="29"/>
  <c r="K487" i="29"/>
  <c r="M487" i="29" s="1"/>
  <c r="O487" i="29" s="1"/>
  <c r="L515" i="29"/>
  <c r="N515" i="29" s="1"/>
  <c r="P515" i="29" s="1"/>
  <c r="K515" i="29"/>
  <c r="M515" i="29" s="1"/>
  <c r="O515" i="29" s="1"/>
  <c r="F515" i="29"/>
  <c r="K493" i="29"/>
  <c r="M493" i="29" s="1"/>
  <c r="O493" i="29" s="1"/>
  <c r="L493" i="29"/>
  <c r="N493" i="29" s="1"/>
  <c r="P493" i="29" s="1"/>
  <c r="F493" i="29"/>
  <c r="K625" i="29"/>
  <c r="M625" i="29" s="1"/>
  <c r="O625" i="29" s="1"/>
  <c r="L625" i="29"/>
  <c r="N625" i="29" s="1"/>
  <c r="P625" i="29" s="1"/>
  <c r="F625" i="29"/>
  <c r="L407" i="29"/>
  <c r="N407" i="29" s="1"/>
  <c r="P407" i="29" s="1"/>
  <c r="F407" i="29"/>
  <c r="K407" i="29"/>
  <c r="M407" i="29" s="1"/>
  <c r="O407" i="29" s="1"/>
  <c r="L435" i="29"/>
  <c r="N435" i="29" s="1"/>
  <c r="P435" i="29" s="1"/>
  <c r="K435" i="29"/>
  <c r="M435" i="29" s="1"/>
  <c r="O435" i="29" s="1"/>
  <c r="F435" i="29"/>
  <c r="H1080" i="30"/>
  <c r="L538" i="29"/>
  <c r="N538" i="29" s="1"/>
  <c r="P538" i="29" s="1"/>
  <c r="F538" i="29"/>
  <c r="K538" i="29"/>
  <c r="M538" i="29" s="1"/>
  <c r="O538" i="29" s="1"/>
  <c r="L615" i="29"/>
  <c r="N615" i="29" s="1"/>
  <c r="P615" i="29" s="1"/>
  <c r="K615" i="29"/>
  <c r="M615" i="29" s="1"/>
  <c r="O615" i="29" s="1"/>
  <c r="F615" i="29"/>
  <c r="L501" i="29"/>
  <c r="N501" i="29" s="1"/>
  <c r="P501" i="29" s="1"/>
  <c r="K501" i="29"/>
  <c r="M501" i="29" s="1"/>
  <c r="O501" i="29" s="1"/>
  <c r="F501" i="29"/>
  <c r="L424" i="29"/>
  <c r="N424" i="29" s="1"/>
  <c r="P424" i="29" s="1"/>
  <c r="F424" i="29"/>
  <c r="K424" i="29"/>
  <c r="M424" i="29" s="1"/>
  <c r="O424" i="29" s="1"/>
  <c r="L609" i="29"/>
  <c r="N609" i="29" s="1"/>
  <c r="P609" i="29" s="1"/>
  <c r="F609" i="29"/>
  <c r="K609" i="29"/>
  <c r="M609" i="29" s="1"/>
  <c r="O609" i="29" s="1"/>
  <c r="H790" i="30"/>
  <c r="H772" i="30"/>
  <c r="I887" i="29"/>
  <c r="J887" i="29"/>
  <c r="J744" i="29"/>
  <c r="I744" i="29"/>
  <c r="I806" i="29"/>
  <c r="J806" i="29"/>
  <c r="I1077" i="29"/>
  <c r="J1077" i="29"/>
  <c r="H908" i="30"/>
  <c r="J758" i="29"/>
  <c r="I758" i="29"/>
  <c r="J1091" i="29"/>
  <c r="I1091" i="29"/>
  <c r="J1097" i="29"/>
  <c r="I1097" i="29"/>
  <c r="K829" i="30"/>
  <c r="N829" i="30" s="1"/>
  <c r="L829" i="30"/>
  <c r="O829" i="30" s="1"/>
  <c r="J829" i="30"/>
  <c r="M829" i="30" s="1"/>
  <c r="J950" i="30"/>
  <c r="M950" i="30" s="1"/>
  <c r="L950" i="30"/>
  <c r="O950" i="30" s="1"/>
  <c r="K950" i="30"/>
  <c r="N950" i="30" s="1"/>
  <c r="I407" i="30"/>
  <c r="F407" i="30"/>
  <c r="I610" i="30"/>
  <c r="F610" i="30"/>
  <c r="I676" i="30"/>
  <c r="F676" i="30"/>
  <c r="F459" i="30"/>
  <c r="I459" i="30"/>
  <c r="I605" i="30"/>
  <c r="F605" i="30"/>
  <c r="I948" i="29"/>
  <c r="J948" i="29"/>
  <c r="I854" i="29"/>
  <c r="J854" i="29"/>
  <c r="I481" i="30"/>
  <c r="F481" i="30"/>
  <c r="I686" i="30"/>
  <c r="F686" i="30"/>
  <c r="I796" i="29"/>
  <c r="J796" i="29"/>
  <c r="H938" i="30"/>
  <c r="H1041" i="30"/>
  <c r="J901" i="30"/>
  <c r="M901" i="30" s="1"/>
  <c r="K901" i="30"/>
  <c r="N901" i="30" s="1"/>
  <c r="L901" i="30"/>
  <c r="O901" i="30" s="1"/>
  <c r="H923" i="30"/>
  <c r="L965" i="30"/>
  <c r="O965" i="30" s="1"/>
  <c r="K965" i="30"/>
  <c r="N965" i="30" s="1"/>
  <c r="J965" i="30"/>
  <c r="M965" i="30" s="1"/>
  <c r="H921" i="30"/>
  <c r="K927" i="30"/>
  <c r="N927" i="30" s="1"/>
  <c r="J927" i="30"/>
  <c r="M927" i="30" s="1"/>
  <c r="L927" i="30"/>
  <c r="O927" i="30" s="1"/>
  <c r="L675" i="29"/>
  <c r="N675" i="29" s="1"/>
  <c r="P675" i="29" s="1"/>
  <c r="K675" i="29"/>
  <c r="M675" i="29" s="1"/>
  <c r="O675" i="29" s="1"/>
  <c r="F675" i="29"/>
  <c r="L863" i="30"/>
  <c r="O863" i="30" s="1"/>
  <c r="K863" i="30"/>
  <c r="N863" i="30" s="1"/>
  <c r="J863" i="30"/>
  <c r="M863" i="30" s="1"/>
  <c r="L1071" i="30"/>
  <c r="O1071" i="30" s="1"/>
  <c r="K1071" i="30"/>
  <c r="N1071" i="30" s="1"/>
  <c r="J1071" i="30"/>
  <c r="M1071" i="30" s="1"/>
  <c r="H1084" i="30"/>
  <c r="K764" i="30"/>
  <c r="N764" i="30" s="1"/>
  <c r="L764" i="30"/>
  <c r="O764" i="30" s="1"/>
  <c r="J764" i="30"/>
  <c r="M764" i="30" s="1"/>
  <c r="H806" i="30"/>
  <c r="I793" i="29"/>
  <c r="J793" i="29"/>
  <c r="J832" i="30"/>
  <c r="M832" i="30" s="1"/>
  <c r="L832" i="30"/>
  <c r="O832" i="30" s="1"/>
  <c r="K832" i="30"/>
  <c r="N832" i="30" s="1"/>
  <c r="J888" i="29"/>
  <c r="I888" i="29"/>
  <c r="I800" i="29"/>
  <c r="J800" i="29"/>
  <c r="I1069" i="29"/>
  <c r="J1069" i="29"/>
  <c r="H815" i="30"/>
  <c r="H972" i="30"/>
  <c r="H645" i="30"/>
  <c r="K809" i="30"/>
  <c r="N809" i="30" s="1"/>
  <c r="L809" i="30"/>
  <c r="O809" i="30" s="1"/>
  <c r="J809" i="30"/>
  <c r="M809" i="30" s="1"/>
  <c r="H855" i="30"/>
  <c r="J953" i="30"/>
  <c r="M953" i="30" s="1"/>
  <c r="K953" i="30"/>
  <c r="N953" i="30" s="1"/>
  <c r="L953" i="30"/>
  <c r="O953" i="30" s="1"/>
  <c r="K978" i="30"/>
  <c r="N978" i="30" s="1"/>
  <c r="L978" i="30"/>
  <c r="O978" i="30" s="1"/>
  <c r="J978" i="30"/>
  <c r="M978" i="30" s="1"/>
  <c r="H968" i="30"/>
  <c r="H983" i="30"/>
  <c r="K889" i="30"/>
  <c r="N889" i="30" s="1"/>
  <c r="L889" i="30"/>
  <c r="O889" i="30" s="1"/>
  <c r="J889" i="30"/>
  <c r="M889" i="30" s="1"/>
  <c r="H957" i="30"/>
  <c r="H848" i="30"/>
  <c r="L470" i="29"/>
  <c r="N470" i="29" s="1"/>
  <c r="P470" i="29" s="1"/>
  <c r="F470" i="29"/>
  <c r="K470" i="29"/>
  <c r="M470" i="29" s="1"/>
  <c r="O470" i="29" s="1"/>
  <c r="L664" i="29"/>
  <c r="N664" i="29" s="1"/>
  <c r="P664" i="29" s="1"/>
  <c r="K664" i="29"/>
  <c r="M664" i="29" s="1"/>
  <c r="O664" i="29" s="1"/>
  <c r="F664" i="29"/>
  <c r="K410" i="29"/>
  <c r="M410" i="29" s="1"/>
  <c r="O410" i="29" s="1"/>
  <c r="L410" i="29"/>
  <c r="N410" i="29" s="1"/>
  <c r="P410" i="29" s="1"/>
  <c r="F410" i="29"/>
  <c r="K471" i="29"/>
  <c r="M471" i="29" s="1"/>
  <c r="O471" i="29" s="1"/>
  <c r="L471" i="29"/>
  <c r="N471" i="29" s="1"/>
  <c r="P471" i="29" s="1"/>
  <c r="F471" i="29"/>
  <c r="L721" i="29"/>
  <c r="N721" i="29" s="1"/>
  <c r="P721" i="29" s="1"/>
  <c r="K721" i="29"/>
  <c r="M721" i="29" s="1"/>
  <c r="O721" i="29" s="1"/>
  <c r="F721" i="29"/>
  <c r="L640" i="29"/>
  <c r="N640" i="29" s="1"/>
  <c r="P640" i="29" s="1"/>
  <c r="K640" i="29"/>
  <c r="M640" i="29" s="1"/>
  <c r="O640" i="29" s="1"/>
  <c r="F640" i="29"/>
  <c r="L642" i="29"/>
  <c r="N642" i="29" s="1"/>
  <c r="P642" i="29" s="1"/>
  <c r="K642" i="29"/>
  <c r="M642" i="29" s="1"/>
  <c r="O642" i="29" s="1"/>
  <c r="F642" i="29"/>
  <c r="L479" i="29"/>
  <c r="N479" i="29" s="1"/>
  <c r="P479" i="29" s="1"/>
  <c r="F479" i="29"/>
  <c r="K479" i="29"/>
  <c r="M479" i="29" s="1"/>
  <c r="O479" i="29" s="1"/>
  <c r="L389" i="29"/>
  <c r="N389" i="29" s="1"/>
  <c r="P389" i="29" s="1"/>
  <c r="K389" i="29"/>
  <c r="M389" i="29" s="1"/>
  <c r="O389" i="29" s="1"/>
  <c r="F389" i="29"/>
  <c r="K680" i="29"/>
  <c r="M680" i="29" s="1"/>
  <c r="O680" i="29" s="1"/>
  <c r="L680" i="29"/>
  <c r="N680" i="29" s="1"/>
  <c r="P680" i="29" s="1"/>
  <c r="F680" i="29"/>
  <c r="J861" i="29"/>
  <c r="I861" i="29"/>
  <c r="I966" i="29"/>
  <c r="J966" i="29"/>
  <c r="I972" i="29"/>
  <c r="J972" i="29"/>
  <c r="F421" i="30"/>
  <c r="I421" i="30"/>
  <c r="I710" i="30"/>
  <c r="F710" i="30"/>
  <c r="K899" i="30"/>
  <c r="N899" i="30" s="1"/>
  <c r="J899" i="30"/>
  <c r="M899" i="30" s="1"/>
  <c r="L899" i="30"/>
  <c r="O899" i="30" s="1"/>
  <c r="J815" i="29"/>
  <c r="I815" i="29"/>
  <c r="I859" i="29"/>
  <c r="J859" i="29"/>
  <c r="I857" i="29"/>
  <c r="J857" i="29"/>
  <c r="L778" i="30"/>
  <c r="O778" i="30" s="1"/>
  <c r="K778" i="30"/>
  <c r="N778" i="30" s="1"/>
  <c r="J778" i="30"/>
  <c r="M778" i="30" s="1"/>
  <c r="I795" i="29"/>
  <c r="J795" i="29"/>
  <c r="J802" i="29"/>
  <c r="I802" i="29"/>
  <c r="O739" i="29"/>
  <c r="O2204" i="29" s="1"/>
  <c r="M2204" i="29"/>
  <c r="D2216" i="29" s="1"/>
  <c r="I929" i="29"/>
  <c r="J929" i="29"/>
  <c r="K1069" i="30"/>
  <c r="N1069" i="30" s="1"/>
  <c r="L1069" i="30"/>
  <c r="O1069" i="30" s="1"/>
  <c r="J1069" i="30"/>
  <c r="M1069" i="30" s="1"/>
  <c r="L819" i="30"/>
  <c r="O819" i="30" s="1"/>
  <c r="K819" i="30"/>
  <c r="N819" i="30" s="1"/>
  <c r="J819" i="30"/>
  <c r="M819" i="30" s="1"/>
  <c r="L753" i="30"/>
  <c r="O753" i="30" s="1"/>
  <c r="K753" i="30"/>
  <c r="N753" i="30" s="1"/>
  <c r="J753" i="30"/>
  <c r="M753" i="30" s="1"/>
  <c r="J951" i="30"/>
  <c r="M951" i="30" s="1"/>
  <c r="L951" i="30"/>
  <c r="O951" i="30" s="1"/>
  <c r="K951" i="30"/>
  <c r="N951" i="30" s="1"/>
  <c r="I779" i="29"/>
  <c r="J779" i="29"/>
  <c r="K1039" i="30"/>
  <c r="N1039" i="30" s="1"/>
  <c r="J1039" i="30"/>
  <c r="M1039" i="30" s="1"/>
  <c r="L1039" i="30"/>
  <c r="O1039" i="30" s="1"/>
  <c r="L1029" i="30"/>
  <c r="O1029" i="30" s="1"/>
  <c r="J1029" i="30"/>
  <c r="M1029" i="30" s="1"/>
  <c r="K1029" i="30"/>
  <c r="N1029" i="30" s="1"/>
  <c r="L890" i="30"/>
  <c r="O890" i="30" s="1"/>
  <c r="K890" i="30"/>
  <c r="N890" i="30" s="1"/>
  <c r="J890" i="30"/>
  <c r="M890" i="30" s="1"/>
  <c r="H986" i="30"/>
  <c r="L897" i="30"/>
  <c r="O897" i="30" s="1"/>
  <c r="J897" i="30"/>
  <c r="M897" i="30" s="1"/>
  <c r="K897" i="30"/>
  <c r="N897" i="30" s="1"/>
  <c r="H903" i="30"/>
  <c r="H1087" i="30"/>
  <c r="I664" i="30"/>
  <c r="F664" i="30"/>
  <c r="I419" i="30"/>
  <c r="F419" i="30"/>
  <c r="F540" i="30"/>
  <c r="I540" i="30"/>
  <c r="I526" i="30"/>
  <c r="F526" i="30"/>
  <c r="I640" i="30"/>
  <c r="F640" i="30"/>
  <c r="I651" i="30"/>
  <c r="F651" i="30"/>
  <c r="I550" i="30"/>
  <c r="F550" i="30"/>
  <c r="I574" i="30"/>
  <c r="F574" i="30"/>
  <c r="I680" i="30"/>
  <c r="F680" i="30"/>
  <c r="I727" i="30"/>
  <c r="F727" i="30"/>
  <c r="F587" i="30"/>
  <c r="I587" i="30"/>
  <c r="F551" i="30"/>
  <c r="I551" i="30"/>
  <c r="I989" i="29"/>
  <c r="J989" i="29"/>
  <c r="H939" i="30"/>
  <c r="L474" i="29"/>
  <c r="N474" i="29" s="1"/>
  <c r="P474" i="29" s="1"/>
  <c r="K474" i="29"/>
  <c r="M474" i="29" s="1"/>
  <c r="O474" i="29" s="1"/>
  <c r="F474" i="29"/>
  <c r="E17" i="30"/>
  <c r="E18" i="29"/>
  <c r="E102" i="30"/>
  <c r="E103" i="29"/>
  <c r="E14" i="30"/>
  <c r="E15" i="29"/>
  <c r="E176" i="30"/>
  <c r="E177" i="29"/>
  <c r="E8" i="30"/>
  <c r="E9" i="29"/>
  <c r="I1030" i="29"/>
  <c r="J1030" i="29"/>
  <c r="I891" i="29"/>
  <c r="J891" i="29"/>
  <c r="I987" i="29"/>
  <c r="J987" i="29"/>
  <c r="I898" i="29"/>
  <c r="J898" i="29"/>
  <c r="L593" i="29"/>
  <c r="N593" i="29" s="1"/>
  <c r="P593" i="29" s="1"/>
  <c r="K593" i="29"/>
  <c r="M593" i="29" s="1"/>
  <c r="O593" i="29" s="1"/>
  <c r="F593" i="29"/>
  <c r="L650" i="29"/>
  <c r="N650" i="29" s="1"/>
  <c r="P650" i="29" s="1"/>
  <c r="K650" i="29"/>
  <c r="M650" i="29" s="1"/>
  <c r="O650" i="29" s="1"/>
  <c r="F650" i="29"/>
  <c r="L624" i="29"/>
  <c r="N624" i="29" s="1"/>
  <c r="P624" i="29" s="1"/>
  <c r="K624" i="29"/>
  <c r="M624" i="29" s="1"/>
  <c r="O624" i="29" s="1"/>
  <c r="F624" i="29"/>
  <c r="L787" i="30"/>
  <c r="O787" i="30" s="1"/>
  <c r="K787" i="30"/>
  <c r="N787" i="30" s="1"/>
  <c r="J787" i="30"/>
  <c r="M787" i="30" s="1"/>
  <c r="I1063" i="29"/>
  <c r="J1063" i="29"/>
  <c r="I554" i="30"/>
  <c r="F554" i="30"/>
  <c r="I728" i="30"/>
  <c r="F728" i="30"/>
  <c r="I915" i="29"/>
  <c r="J915" i="29"/>
  <c r="I996" i="29"/>
  <c r="J996" i="29"/>
  <c r="L773" i="30"/>
  <c r="O773" i="30" s="1"/>
  <c r="J773" i="30"/>
  <c r="M773" i="30" s="1"/>
  <c r="K773" i="30"/>
  <c r="N773" i="30" s="1"/>
  <c r="H1006" i="30"/>
  <c r="L1077" i="30"/>
  <c r="O1077" i="30" s="1"/>
  <c r="K1077" i="30"/>
  <c r="N1077" i="30" s="1"/>
  <c r="J1077" i="30"/>
  <c r="M1077" i="30" s="1"/>
  <c r="H1051" i="30"/>
  <c r="L1098" i="30"/>
  <c r="O1098" i="30" s="1"/>
  <c r="K1098" i="30"/>
  <c r="N1098" i="30" s="1"/>
  <c r="J1098" i="30"/>
  <c r="M1098" i="30" s="1"/>
  <c r="L975" i="30"/>
  <c r="O975" i="30" s="1"/>
  <c r="J975" i="30"/>
  <c r="M975" i="30" s="1"/>
  <c r="K975" i="30"/>
  <c r="N975" i="30" s="1"/>
  <c r="H1037" i="30"/>
  <c r="H958" i="30"/>
  <c r="L870" i="30"/>
  <c r="O870" i="30" s="1"/>
  <c r="K870" i="30"/>
  <c r="N870" i="30" s="1"/>
  <c r="J870" i="30"/>
  <c r="M870" i="30" s="1"/>
  <c r="L779" i="30"/>
  <c r="O779" i="30" s="1"/>
  <c r="K779" i="30"/>
  <c r="N779" i="30" s="1"/>
  <c r="J779" i="30"/>
  <c r="M779" i="30" s="1"/>
  <c r="H912" i="30"/>
  <c r="I673" i="30"/>
  <c r="F673" i="30"/>
  <c r="F527" i="30"/>
  <c r="I527" i="30"/>
  <c r="I511" i="30"/>
  <c r="F511" i="30"/>
  <c r="I479" i="30"/>
  <c r="F479" i="30"/>
  <c r="I1052" i="29"/>
  <c r="J1052" i="29"/>
  <c r="H775" i="30"/>
  <c r="I970" i="29"/>
  <c r="J970" i="29"/>
  <c r="I836" i="29"/>
  <c r="J836" i="29"/>
  <c r="J871" i="29"/>
  <c r="I871" i="29"/>
  <c r="J905" i="30"/>
  <c r="M905" i="30" s="1"/>
  <c r="L905" i="30"/>
  <c r="O905" i="30" s="1"/>
  <c r="K905" i="30"/>
  <c r="N905" i="30" s="1"/>
  <c r="L556" i="29"/>
  <c r="N556" i="29" s="1"/>
  <c r="P556" i="29" s="1"/>
  <c r="F556" i="29"/>
  <c r="K556" i="29"/>
  <c r="M556" i="29" s="1"/>
  <c r="O556" i="29" s="1"/>
  <c r="K583" i="29"/>
  <c r="M583" i="29" s="1"/>
  <c r="O583" i="29" s="1"/>
  <c r="F583" i="29"/>
  <c r="L583" i="29"/>
  <c r="N583" i="29" s="1"/>
  <c r="P583" i="29" s="1"/>
  <c r="L948" i="30"/>
  <c r="O948" i="30" s="1"/>
  <c r="J948" i="30"/>
  <c r="M948" i="30" s="1"/>
  <c r="K948" i="30"/>
  <c r="N948" i="30" s="1"/>
  <c r="L1092" i="30"/>
  <c r="O1092" i="30" s="1"/>
  <c r="K1092" i="30"/>
  <c r="N1092" i="30" s="1"/>
  <c r="J1092" i="30"/>
  <c r="M1092" i="30" s="1"/>
  <c r="I1007" i="29"/>
  <c r="J1007" i="29"/>
  <c r="H1024" i="30"/>
  <c r="K1072" i="30"/>
  <c r="N1072" i="30" s="1"/>
  <c r="J1072" i="30"/>
  <c r="M1072" i="30" s="1"/>
  <c r="L1072" i="30"/>
  <c r="O1072" i="30" s="1"/>
  <c r="L862" i="30"/>
  <c r="O862" i="30" s="1"/>
  <c r="K862" i="30"/>
  <c r="N862" i="30" s="1"/>
  <c r="J862" i="30"/>
  <c r="M862" i="30" s="1"/>
  <c r="H791" i="30"/>
  <c r="K875" i="30"/>
  <c r="N875" i="30" s="1"/>
  <c r="L875" i="30"/>
  <c r="O875" i="30" s="1"/>
  <c r="J875" i="30"/>
  <c r="M875" i="30" s="1"/>
  <c r="I906" i="29"/>
  <c r="J906" i="29"/>
  <c r="H919" i="30"/>
  <c r="I438" i="30"/>
  <c r="F438" i="30"/>
  <c r="I466" i="30"/>
  <c r="F466" i="30"/>
  <c r="I541" i="30"/>
  <c r="F541" i="30"/>
  <c r="I584" i="30"/>
  <c r="F584" i="30"/>
  <c r="I486" i="30"/>
  <c r="F486" i="30"/>
  <c r="F514" i="30"/>
  <c r="I514" i="30"/>
  <c r="I492" i="30"/>
  <c r="F492" i="30"/>
  <c r="F624" i="30"/>
  <c r="I624" i="30"/>
  <c r="I406" i="30"/>
  <c r="F406" i="30"/>
  <c r="I434" i="30"/>
  <c r="F434" i="30"/>
  <c r="L785" i="30"/>
  <c r="O785" i="30" s="1"/>
  <c r="K785" i="30"/>
  <c r="N785" i="30" s="1"/>
  <c r="J785" i="30"/>
  <c r="M785" i="30" s="1"/>
  <c r="J898" i="30"/>
  <c r="M898" i="30" s="1"/>
  <c r="L898" i="30"/>
  <c r="O898" i="30" s="1"/>
  <c r="K898" i="30"/>
  <c r="N898" i="30" s="1"/>
  <c r="H971" i="30"/>
  <c r="H1015" i="30"/>
  <c r="I537" i="30"/>
  <c r="F537" i="30"/>
  <c r="F614" i="30"/>
  <c r="I614" i="30"/>
  <c r="F500" i="30"/>
  <c r="I500" i="30"/>
  <c r="F423" i="30"/>
  <c r="I423" i="30"/>
  <c r="J1061" i="29"/>
  <c r="I1061" i="29"/>
  <c r="I608" i="30"/>
  <c r="F608" i="30"/>
  <c r="L790" i="30"/>
  <c r="O790" i="30" s="1"/>
  <c r="K790" i="30"/>
  <c r="N790" i="30" s="1"/>
  <c r="J790" i="30"/>
  <c r="M790" i="30" s="1"/>
  <c r="L772" i="30"/>
  <c r="O772" i="30" s="1"/>
  <c r="J772" i="30"/>
  <c r="M772" i="30" s="1"/>
  <c r="K772" i="30"/>
  <c r="N772" i="30" s="1"/>
  <c r="I828" i="29"/>
  <c r="J828" i="29"/>
  <c r="K908" i="30"/>
  <c r="N908" i="30" s="1"/>
  <c r="L908" i="30"/>
  <c r="O908" i="30" s="1"/>
  <c r="J908" i="30"/>
  <c r="M908" i="30" s="1"/>
  <c r="I1065" i="29"/>
  <c r="J1065" i="29"/>
  <c r="I855" i="29"/>
  <c r="J855" i="29"/>
  <c r="I860" i="29"/>
  <c r="J860" i="29"/>
  <c r="J956" i="29"/>
  <c r="I956" i="29"/>
  <c r="I974" i="29"/>
  <c r="J974" i="29"/>
  <c r="L1060" i="30"/>
  <c r="O1060" i="30" s="1"/>
  <c r="J1060" i="30"/>
  <c r="M1060" i="30" s="1"/>
  <c r="K1060" i="30"/>
  <c r="N1060" i="30" s="1"/>
  <c r="H752" i="30"/>
  <c r="L630" i="29"/>
  <c r="N630" i="29" s="1"/>
  <c r="P630" i="29" s="1"/>
  <c r="K630" i="29"/>
  <c r="M630" i="29" s="1"/>
  <c r="O630" i="29" s="1"/>
  <c r="F630" i="29"/>
  <c r="L654" i="29"/>
  <c r="N654" i="29" s="1"/>
  <c r="P654" i="29" s="1"/>
  <c r="K654" i="29"/>
  <c r="M654" i="29" s="1"/>
  <c r="O654" i="29" s="1"/>
  <c r="F654" i="29"/>
  <c r="L500" i="29"/>
  <c r="N500" i="29" s="1"/>
  <c r="P500" i="29" s="1"/>
  <c r="F500" i="29"/>
  <c r="K500" i="29"/>
  <c r="M500" i="29" s="1"/>
  <c r="O500" i="29" s="1"/>
  <c r="L596" i="29"/>
  <c r="N596" i="29" s="1"/>
  <c r="P596" i="29" s="1"/>
  <c r="F596" i="29"/>
  <c r="K596" i="29"/>
  <c r="M596" i="29" s="1"/>
  <c r="O596" i="29" s="1"/>
  <c r="L632" i="29"/>
  <c r="N632" i="29" s="1"/>
  <c r="P632" i="29" s="1"/>
  <c r="K632" i="29"/>
  <c r="M632" i="29" s="1"/>
  <c r="O632" i="29" s="1"/>
  <c r="F632" i="29"/>
  <c r="L423" i="29"/>
  <c r="N423" i="29" s="1"/>
  <c r="P423" i="29" s="1"/>
  <c r="F423" i="29"/>
  <c r="K423" i="29"/>
  <c r="M423" i="29" s="1"/>
  <c r="O423" i="29" s="1"/>
  <c r="L735" i="29"/>
  <c r="N735" i="29" s="1"/>
  <c r="P735" i="29" s="1"/>
  <c r="K735" i="29"/>
  <c r="M735" i="29" s="1"/>
  <c r="O735" i="29" s="1"/>
  <c r="F735" i="29"/>
  <c r="L497" i="29"/>
  <c r="N497" i="29" s="1"/>
  <c r="P497" i="29" s="1"/>
  <c r="F497" i="29"/>
  <c r="K497" i="29"/>
  <c r="M497" i="29" s="1"/>
  <c r="O497" i="29" s="1"/>
  <c r="I982" i="29"/>
  <c r="J982" i="29"/>
  <c r="L938" i="30"/>
  <c r="O938" i="30" s="1"/>
  <c r="K938" i="30"/>
  <c r="N938" i="30" s="1"/>
  <c r="J938" i="30"/>
  <c r="M938" i="30" s="1"/>
  <c r="J1041" i="30"/>
  <c r="M1041" i="30" s="1"/>
  <c r="L1041" i="30"/>
  <c r="O1041" i="30" s="1"/>
  <c r="K1041" i="30"/>
  <c r="N1041" i="30" s="1"/>
  <c r="H901" i="30"/>
  <c r="K923" i="30"/>
  <c r="N923" i="30" s="1"/>
  <c r="J923" i="30"/>
  <c r="M923" i="30" s="1"/>
  <c r="L923" i="30"/>
  <c r="O923" i="30" s="1"/>
  <c r="H965" i="30"/>
  <c r="L921" i="30"/>
  <c r="O921" i="30" s="1"/>
  <c r="J921" i="30"/>
  <c r="M921" i="30" s="1"/>
  <c r="K921" i="30"/>
  <c r="N921" i="30" s="1"/>
  <c r="H927" i="30"/>
  <c r="F674" i="30"/>
  <c r="I674" i="30"/>
  <c r="L833" i="30"/>
  <c r="O833" i="30" s="1"/>
  <c r="K833" i="30"/>
  <c r="N833" i="30" s="1"/>
  <c r="J833" i="30"/>
  <c r="M833" i="30" s="1"/>
  <c r="H935" i="30"/>
  <c r="H997" i="30"/>
  <c r="L1019" i="30"/>
  <c r="O1019" i="30" s="1"/>
  <c r="J1019" i="30"/>
  <c r="M1019" i="30" s="1"/>
  <c r="K1019" i="30"/>
  <c r="N1019" i="30" s="1"/>
  <c r="K866" i="30"/>
  <c r="N866" i="30" s="1"/>
  <c r="L866" i="30"/>
  <c r="O866" i="30" s="1"/>
  <c r="J866" i="30"/>
  <c r="M866" i="30" s="1"/>
  <c r="H1021" i="30"/>
  <c r="H837" i="30"/>
  <c r="H881" i="30"/>
  <c r="H977" i="30"/>
  <c r="L740" i="30"/>
  <c r="O740" i="30" s="1"/>
  <c r="K740" i="30"/>
  <c r="N740" i="30" s="1"/>
  <c r="J740" i="30"/>
  <c r="M740" i="30" s="1"/>
  <c r="H863" i="30"/>
  <c r="H1071" i="30"/>
  <c r="J1084" i="30"/>
  <c r="M1084" i="30" s="1"/>
  <c r="L1084" i="30"/>
  <c r="O1084" i="30" s="1"/>
  <c r="K1084" i="30"/>
  <c r="N1084" i="30" s="1"/>
  <c r="H764" i="30"/>
  <c r="I877" i="29"/>
  <c r="J877" i="29"/>
  <c r="I1044" i="29"/>
  <c r="J1044" i="29"/>
  <c r="I760" i="29"/>
  <c r="J760" i="29"/>
  <c r="H832" i="30"/>
  <c r="J912" i="29"/>
  <c r="I912" i="29"/>
  <c r="J883" i="29"/>
  <c r="I883" i="29"/>
  <c r="I953" i="29"/>
  <c r="J953" i="29"/>
  <c r="I794" i="29"/>
  <c r="J794" i="29"/>
  <c r="L815" i="30"/>
  <c r="O815" i="30" s="1"/>
  <c r="K815" i="30"/>
  <c r="N815" i="30" s="1"/>
  <c r="J815" i="30"/>
  <c r="M815" i="30" s="1"/>
  <c r="J865" i="29"/>
  <c r="I865" i="29"/>
  <c r="L756" i="30"/>
  <c r="O756" i="30" s="1"/>
  <c r="K756" i="30"/>
  <c r="N756" i="30" s="1"/>
  <c r="J756" i="30"/>
  <c r="M756" i="30" s="1"/>
  <c r="J957" i="30"/>
  <c r="M957" i="30" s="1"/>
  <c r="K957" i="30"/>
  <c r="N957" i="30" s="1"/>
  <c r="L957" i="30"/>
  <c r="O957" i="30" s="1"/>
  <c r="L848" i="30"/>
  <c r="O848" i="30" s="1"/>
  <c r="J848" i="30"/>
  <c r="M848" i="30" s="1"/>
  <c r="K848" i="30"/>
  <c r="N848" i="30" s="1"/>
  <c r="I469" i="30"/>
  <c r="F469" i="30"/>
  <c r="I663" i="30"/>
  <c r="F663" i="30"/>
  <c r="F409" i="30"/>
  <c r="I409" i="30"/>
  <c r="I470" i="30"/>
  <c r="F470" i="30"/>
  <c r="F720" i="30"/>
  <c r="I720" i="30"/>
  <c r="F639" i="30"/>
  <c r="I639" i="30"/>
  <c r="I641" i="30"/>
  <c r="F641" i="30"/>
  <c r="F478" i="30"/>
  <c r="I478" i="30"/>
  <c r="I388" i="30"/>
  <c r="F388" i="30"/>
  <c r="F679" i="30"/>
  <c r="I679" i="30"/>
  <c r="L401" i="29"/>
  <c r="N401" i="29" s="1"/>
  <c r="P401" i="29" s="1"/>
  <c r="K401" i="29"/>
  <c r="M401" i="29" s="1"/>
  <c r="O401" i="29" s="1"/>
  <c r="F401" i="29"/>
  <c r="L425" i="29"/>
  <c r="N425" i="29" s="1"/>
  <c r="P425" i="29" s="1"/>
  <c r="K425" i="29"/>
  <c r="M425" i="29" s="1"/>
  <c r="O425" i="29" s="1"/>
  <c r="F425" i="29"/>
  <c r="H899" i="30"/>
  <c r="J1011" i="29"/>
  <c r="I1011" i="29"/>
  <c r="J885" i="29"/>
  <c r="I885" i="29"/>
  <c r="H778" i="30"/>
  <c r="J847" i="29"/>
  <c r="I847" i="29"/>
  <c r="I934" i="29"/>
  <c r="J934" i="29"/>
  <c r="I1075" i="29"/>
  <c r="J1075" i="29"/>
  <c r="J837" i="29"/>
  <c r="I837" i="29"/>
  <c r="I808" i="29"/>
  <c r="J808" i="29"/>
  <c r="J739" i="29"/>
  <c r="I739" i="29"/>
  <c r="F2204" i="29"/>
  <c r="H1069" i="30"/>
  <c r="H819" i="30"/>
  <c r="H753" i="30"/>
  <c r="H951" i="30"/>
  <c r="H1039" i="30"/>
  <c r="H1029" i="30"/>
  <c r="H890" i="30"/>
  <c r="L986" i="30"/>
  <c r="O986" i="30" s="1"/>
  <c r="J986" i="30"/>
  <c r="M986" i="30" s="1"/>
  <c r="K986" i="30"/>
  <c r="N986" i="30" s="1"/>
  <c r="L932" i="30"/>
  <c r="O932" i="30" s="1"/>
  <c r="J932" i="30"/>
  <c r="M932" i="30" s="1"/>
  <c r="K932" i="30"/>
  <c r="N932" i="30" s="1"/>
  <c r="K600" i="29"/>
  <c r="M600" i="29" s="1"/>
  <c r="O600" i="29" s="1"/>
  <c r="L600" i="29"/>
  <c r="N600" i="29" s="1"/>
  <c r="P600" i="29" s="1"/>
  <c r="F600" i="29"/>
  <c r="L657" i="29"/>
  <c r="N657" i="29" s="1"/>
  <c r="P657" i="29" s="1"/>
  <c r="F657" i="29"/>
  <c r="K657" i="29"/>
  <c r="M657" i="29" s="1"/>
  <c r="O657" i="29" s="1"/>
  <c r="L708" i="29"/>
  <c r="N708" i="29" s="1"/>
  <c r="P708" i="29" s="1"/>
  <c r="F708" i="29"/>
  <c r="K708" i="29"/>
  <c r="M708" i="29" s="1"/>
  <c r="O708" i="29" s="1"/>
  <c r="L469" i="29"/>
  <c r="N469" i="29" s="1"/>
  <c r="P469" i="29" s="1"/>
  <c r="K469" i="29"/>
  <c r="M469" i="29" s="1"/>
  <c r="O469" i="29" s="1"/>
  <c r="F469" i="29"/>
  <c r="L576" i="29"/>
  <c r="N576" i="29" s="1"/>
  <c r="P576" i="29" s="1"/>
  <c r="F576" i="29"/>
  <c r="K576" i="29"/>
  <c r="M576" i="29" s="1"/>
  <c r="O576" i="29" s="1"/>
  <c r="L578" i="29"/>
  <c r="N578" i="29" s="1"/>
  <c r="P578" i="29" s="1"/>
  <c r="F578" i="29"/>
  <c r="K578" i="29"/>
  <c r="M578" i="29" s="1"/>
  <c r="O578" i="29" s="1"/>
  <c r="L549" i="29"/>
  <c r="N549" i="29" s="1"/>
  <c r="P549" i="29" s="1"/>
  <c r="F549" i="29"/>
  <c r="K549" i="29"/>
  <c r="M549" i="29" s="1"/>
  <c r="O549" i="29" s="1"/>
  <c r="L517" i="29"/>
  <c r="N517" i="29" s="1"/>
  <c r="P517" i="29" s="1"/>
  <c r="K517" i="29"/>
  <c r="M517" i="29" s="1"/>
  <c r="O517" i="29" s="1"/>
  <c r="F517" i="29"/>
  <c r="L616" i="29"/>
  <c r="N616" i="29" s="1"/>
  <c r="P616" i="29" s="1"/>
  <c r="F616" i="29"/>
  <c r="K616" i="29"/>
  <c r="M616" i="29" s="1"/>
  <c r="O616" i="29" s="1"/>
  <c r="L412" i="29"/>
  <c r="N412" i="29" s="1"/>
  <c r="P412" i="29" s="1"/>
  <c r="K412" i="29"/>
  <c r="M412" i="29" s="1"/>
  <c r="O412" i="29" s="1"/>
  <c r="F412" i="29"/>
  <c r="L376" i="29"/>
  <c r="N376" i="29" s="1"/>
  <c r="P376" i="29" s="1"/>
  <c r="F376" i="29"/>
  <c r="K376" i="29"/>
  <c r="M376" i="29" s="1"/>
  <c r="O376" i="29" s="1"/>
  <c r="L661" i="29"/>
  <c r="N661" i="29" s="1"/>
  <c r="P661" i="29" s="1"/>
  <c r="F661" i="29"/>
  <c r="K661" i="29"/>
  <c r="M661" i="29" s="1"/>
  <c r="O661" i="29" s="1"/>
  <c r="J939" i="30"/>
  <c r="M939" i="30" s="1"/>
  <c r="L939" i="30"/>
  <c r="O939" i="30" s="1"/>
  <c r="K939" i="30"/>
  <c r="N939" i="30" s="1"/>
  <c r="E64" i="30"/>
  <c r="E65" i="29"/>
  <c r="E230" i="30"/>
  <c r="E231" i="29"/>
  <c r="E142" i="30"/>
  <c r="E143" i="29"/>
  <c r="E321" i="30"/>
  <c r="E322" i="29"/>
  <c r="E55" i="30"/>
  <c r="E56" i="29"/>
  <c r="E89" i="30"/>
  <c r="E90" i="29"/>
  <c r="E246" i="30"/>
  <c r="E247" i="29"/>
  <c r="E158" i="30"/>
  <c r="E159" i="29"/>
  <c r="E129" i="30"/>
  <c r="E130" i="29"/>
  <c r="E149" i="30"/>
  <c r="E150" i="29"/>
  <c r="E33" i="30"/>
  <c r="E34" i="29"/>
  <c r="E134" i="30"/>
  <c r="E135" i="29"/>
  <c r="E46" i="30"/>
  <c r="E47" i="29"/>
  <c r="E65" i="30"/>
  <c r="E66" i="29"/>
  <c r="E71" i="30"/>
  <c r="E72" i="29"/>
  <c r="E105" i="30"/>
  <c r="E106" i="29"/>
  <c r="E252" i="30"/>
  <c r="E253" i="29"/>
  <c r="E100" i="30"/>
  <c r="E101" i="29"/>
  <c r="E329" i="30"/>
  <c r="E330" i="29"/>
  <c r="E79" i="30"/>
  <c r="E80" i="29"/>
  <c r="E113" i="30"/>
  <c r="E114" i="29"/>
  <c r="E131" i="30"/>
  <c r="E132" i="29"/>
  <c r="E294" i="30"/>
  <c r="E295" i="29"/>
  <c r="E268" i="30"/>
  <c r="E269" i="29"/>
  <c r="E334" i="30"/>
  <c r="E335" i="29"/>
  <c r="E285" i="30"/>
  <c r="E286" i="29"/>
  <c r="E346" i="30"/>
  <c r="E347" i="29"/>
  <c r="E215" i="30"/>
  <c r="E216" i="29"/>
  <c r="E232" i="30"/>
  <c r="E233" i="29"/>
  <c r="E249" i="30"/>
  <c r="E250" i="29"/>
  <c r="E267" i="30"/>
  <c r="E268" i="29"/>
  <c r="E186" i="30"/>
  <c r="E187" i="29"/>
  <c r="E141" i="30"/>
  <c r="E142" i="29"/>
  <c r="E66" i="30"/>
  <c r="E67" i="29"/>
  <c r="E21" i="30"/>
  <c r="E22" i="29"/>
  <c r="E29" i="30"/>
  <c r="E30" i="29"/>
  <c r="E60" i="30"/>
  <c r="E61" i="29"/>
  <c r="E248" i="30"/>
  <c r="E249" i="29"/>
  <c r="K914" i="30"/>
  <c r="N914" i="30" s="1"/>
  <c r="J914" i="30"/>
  <c r="M914" i="30" s="1"/>
  <c r="L914" i="30"/>
  <c r="O914" i="30" s="1"/>
  <c r="H995" i="30"/>
  <c r="I955" i="29"/>
  <c r="J955" i="29"/>
  <c r="H942" i="30"/>
  <c r="J1040" i="29"/>
  <c r="I1040" i="29"/>
  <c r="I933" i="29"/>
  <c r="J933" i="29"/>
  <c r="I904" i="29"/>
  <c r="J904" i="29"/>
  <c r="J1088" i="29"/>
  <c r="I1088" i="29"/>
  <c r="I592" i="30"/>
  <c r="F592" i="30"/>
  <c r="I649" i="30"/>
  <c r="F649" i="30"/>
  <c r="F623" i="30"/>
  <c r="I623" i="30"/>
  <c r="I759" i="29"/>
  <c r="J759" i="29"/>
  <c r="I1089" i="29"/>
  <c r="J1089" i="29"/>
  <c r="J884" i="29"/>
  <c r="I884" i="29"/>
  <c r="L438" i="29"/>
  <c r="N438" i="29" s="1"/>
  <c r="P438" i="29" s="1"/>
  <c r="F438" i="29"/>
  <c r="K438" i="29"/>
  <c r="M438" i="29" s="1"/>
  <c r="O438" i="29" s="1"/>
  <c r="H787" i="30"/>
  <c r="L445" i="29"/>
  <c r="N445" i="29" s="1"/>
  <c r="P445" i="29" s="1"/>
  <c r="F445" i="29"/>
  <c r="K445" i="29"/>
  <c r="M445" i="29" s="1"/>
  <c r="O445" i="29" s="1"/>
  <c r="L568" i="29"/>
  <c r="N568" i="29" s="1"/>
  <c r="P568" i="29" s="1"/>
  <c r="K568" i="29"/>
  <c r="M568" i="29" s="1"/>
  <c r="O568" i="29" s="1"/>
  <c r="F568" i="29"/>
  <c r="L917" i="30"/>
  <c r="O917" i="30" s="1"/>
  <c r="K917" i="30"/>
  <c r="N917" i="30" s="1"/>
  <c r="J917" i="30"/>
  <c r="M917" i="30" s="1"/>
  <c r="I943" i="29"/>
  <c r="J943" i="29"/>
  <c r="J969" i="30"/>
  <c r="M969" i="30" s="1"/>
  <c r="K969" i="30"/>
  <c r="N969" i="30" s="1"/>
  <c r="L969" i="30"/>
  <c r="O969" i="30" s="1"/>
  <c r="H975" i="30"/>
  <c r="L1037" i="30"/>
  <c r="O1037" i="30" s="1"/>
  <c r="K1037" i="30"/>
  <c r="N1037" i="30" s="1"/>
  <c r="J1037" i="30"/>
  <c r="M1037" i="30" s="1"/>
  <c r="L958" i="30"/>
  <c r="O958" i="30" s="1"/>
  <c r="K958" i="30"/>
  <c r="N958" i="30" s="1"/>
  <c r="J958" i="30"/>
  <c r="M958" i="30" s="1"/>
  <c r="H870" i="30"/>
  <c r="H779" i="30"/>
  <c r="K883" i="30"/>
  <c r="N883" i="30" s="1"/>
  <c r="L883" i="30"/>
  <c r="O883" i="30" s="1"/>
  <c r="J883" i="30"/>
  <c r="M883" i="30" s="1"/>
  <c r="K912" i="30"/>
  <c r="N912" i="30" s="1"/>
  <c r="J912" i="30"/>
  <c r="M912" i="30" s="1"/>
  <c r="L912" i="30"/>
  <c r="O912" i="30" s="1"/>
  <c r="L601" i="29"/>
  <c r="N601" i="29" s="1"/>
  <c r="P601" i="29" s="1"/>
  <c r="K601" i="29"/>
  <c r="M601" i="29" s="1"/>
  <c r="O601" i="29" s="1"/>
  <c r="F601" i="29"/>
  <c r="L698" i="29"/>
  <c r="N698" i="29" s="1"/>
  <c r="P698" i="29" s="1"/>
  <c r="K698" i="29"/>
  <c r="M698" i="29" s="1"/>
  <c r="O698" i="29" s="1"/>
  <c r="F698" i="29"/>
  <c r="L631" i="29"/>
  <c r="N631" i="29" s="1"/>
  <c r="P631" i="29" s="1"/>
  <c r="K631" i="29"/>
  <c r="M631" i="29" s="1"/>
  <c r="O631" i="29" s="1"/>
  <c r="F631" i="29"/>
  <c r="L380" i="29"/>
  <c r="N380" i="29" s="1"/>
  <c r="P380" i="29" s="1"/>
  <c r="K380" i="29"/>
  <c r="M380" i="29" s="1"/>
  <c r="O380" i="29" s="1"/>
  <c r="F380" i="29"/>
  <c r="I761" i="29"/>
  <c r="J761" i="29"/>
  <c r="F555" i="30"/>
  <c r="I555" i="30"/>
  <c r="I582" i="30"/>
  <c r="F582" i="30"/>
  <c r="H948" i="30"/>
  <c r="H1092" i="30"/>
  <c r="J774" i="29"/>
  <c r="I774" i="29"/>
  <c r="H1100" i="30"/>
  <c r="H850" i="30"/>
  <c r="H1073" i="30"/>
  <c r="L926" i="30"/>
  <c r="O926" i="30" s="1"/>
  <c r="K926" i="30"/>
  <c r="N926" i="30" s="1"/>
  <c r="J926" i="30"/>
  <c r="M926" i="30" s="1"/>
  <c r="H840" i="30"/>
  <c r="H1097" i="30"/>
  <c r="H1066" i="30"/>
  <c r="H966" i="30"/>
  <c r="L684" i="29"/>
  <c r="N684" i="29" s="1"/>
  <c r="P684" i="29" s="1"/>
  <c r="F684" i="29"/>
  <c r="K684" i="29"/>
  <c r="M684" i="29" s="1"/>
  <c r="O684" i="29" s="1"/>
  <c r="L651" i="29"/>
  <c r="N651" i="29" s="1"/>
  <c r="P651" i="29" s="1"/>
  <c r="F651" i="29"/>
  <c r="K651" i="29"/>
  <c r="M651" i="29" s="1"/>
  <c r="O651" i="29" s="1"/>
  <c r="K483" i="29"/>
  <c r="M483" i="29" s="1"/>
  <c r="O483" i="29" s="1"/>
  <c r="L483" i="29"/>
  <c r="N483" i="29" s="1"/>
  <c r="P483" i="29" s="1"/>
  <c r="F483" i="29"/>
  <c r="L520" i="29"/>
  <c r="N520" i="29" s="1"/>
  <c r="P520" i="29" s="1"/>
  <c r="K520" i="29"/>
  <c r="M520" i="29" s="1"/>
  <c r="O520" i="29" s="1"/>
  <c r="F520" i="29"/>
  <c r="L660" i="29"/>
  <c r="N660" i="29" s="1"/>
  <c r="P660" i="29" s="1"/>
  <c r="K660" i="29"/>
  <c r="M660" i="29" s="1"/>
  <c r="O660" i="29" s="1"/>
  <c r="F660" i="29"/>
  <c r="L427" i="29"/>
  <c r="N427" i="29" s="1"/>
  <c r="P427" i="29" s="1"/>
  <c r="K427" i="29"/>
  <c r="M427" i="29" s="1"/>
  <c r="O427" i="29" s="1"/>
  <c r="F427" i="29"/>
  <c r="L431" i="29"/>
  <c r="N431" i="29" s="1"/>
  <c r="P431" i="29" s="1"/>
  <c r="K431" i="29"/>
  <c r="M431" i="29" s="1"/>
  <c r="O431" i="29" s="1"/>
  <c r="F431" i="29"/>
  <c r="L560" i="29"/>
  <c r="N560" i="29" s="1"/>
  <c r="P560" i="29" s="1"/>
  <c r="F560" i="29"/>
  <c r="K560" i="29"/>
  <c r="M560" i="29" s="1"/>
  <c r="O560" i="29" s="1"/>
  <c r="L725" i="29"/>
  <c r="N725" i="29" s="1"/>
  <c r="P725" i="29" s="1"/>
  <c r="F725" i="29"/>
  <c r="K725" i="29"/>
  <c r="M725" i="29" s="1"/>
  <c r="O725" i="29" s="1"/>
  <c r="L738" i="29"/>
  <c r="N738" i="29" s="1"/>
  <c r="P738" i="29" s="1"/>
  <c r="F738" i="29"/>
  <c r="K738" i="29"/>
  <c r="M738" i="29" s="1"/>
  <c r="O738" i="29" s="1"/>
  <c r="H785" i="30"/>
  <c r="H898" i="30"/>
  <c r="K971" i="30"/>
  <c r="N971" i="30" s="1"/>
  <c r="L971" i="30"/>
  <c r="O971" i="30" s="1"/>
  <c r="J971" i="30"/>
  <c r="M971" i="30" s="1"/>
  <c r="L670" i="29"/>
  <c r="N670" i="29" s="1"/>
  <c r="P670" i="29" s="1"/>
  <c r="K670" i="29"/>
  <c r="M670" i="29" s="1"/>
  <c r="O670" i="29" s="1"/>
  <c r="F670" i="29"/>
  <c r="L449" i="29"/>
  <c r="N449" i="29" s="1"/>
  <c r="P449" i="29" s="1"/>
  <c r="F449" i="29"/>
  <c r="K449" i="29"/>
  <c r="M449" i="29" s="1"/>
  <c r="O449" i="29" s="1"/>
  <c r="L619" i="29"/>
  <c r="N619" i="29" s="1"/>
  <c r="P619" i="29" s="1"/>
  <c r="K619" i="29"/>
  <c r="M619" i="29" s="1"/>
  <c r="O619" i="29" s="1"/>
  <c r="F619" i="29"/>
  <c r="L563" i="29"/>
  <c r="N563" i="29" s="1"/>
  <c r="P563" i="29" s="1"/>
  <c r="F563" i="29"/>
  <c r="K563" i="29"/>
  <c r="M563" i="29" s="1"/>
  <c r="O563" i="29" s="1"/>
  <c r="L676" i="29"/>
  <c r="N676" i="29" s="1"/>
  <c r="P676" i="29" s="1"/>
  <c r="K676" i="29"/>
  <c r="M676" i="29" s="1"/>
  <c r="O676" i="29" s="1"/>
  <c r="F676" i="29"/>
  <c r="I968" i="29"/>
  <c r="J968" i="29"/>
  <c r="L888" i="30"/>
  <c r="O888" i="30" s="1"/>
  <c r="K888" i="30"/>
  <c r="N888" i="30" s="1"/>
  <c r="J888" i="30"/>
  <c r="M888" i="30" s="1"/>
  <c r="H1059" i="30"/>
  <c r="H1060" i="30"/>
  <c r="J752" i="30"/>
  <c r="M752" i="30" s="1"/>
  <c r="K752" i="30"/>
  <c r="N752" i="30" s="1"/>
  <c r="L752" i="30"/>
  <c r="O752" i="30" s="1"/>
  <c r="I629" i="30"/>
  <c r="F629" i="30"/>
  <c r="I653" i="30"/>
  <c r="F653" i="30"/>
  <c r="I499" i="30"/>
  <c r="F499" i="30"/>
  <c r="I595" i="30"/>
  <c r="F595" i="30"/>
  <c r="I631" i="30"/>
  <c r="F631" i="30"/>
  <c r="I422" i="30"/>
  <c r="F422" i="30"/>
  <c r="I746" i="29"/>
  <c r="J746" i="29"/>
  <c r="I839" i="29"/>
  <c r="J839" i="29"/>
  <c r="J1060" i="29"/>
  <c r="I1060" i="29"/>
  <c r="J811" i="29"/>
  <c r="I811" i="29"/>
  <c r="I734" i="30"/>
  <c r="F734" i="30"/>
  <c r="I496" i="30"/>
  <c r="F496" i="30"/>
  <c r="K498" i="29"/>
  <c r="M498" i="29" s="1"/>
  <c r="O498" i="29" s="1"/>
  <c r="L498" i="29"/>
  <c r="N498" i="29" s="1"/>
  <c r="P498" i="29" s="1"/>
  <c r="F498" i="29"/>
  <c r="J518" i="29"/>
  <c r="I518" i="29"/>
  <c r="H833" i="30"/>
  <c r="L935" i="30"/>
  <c r="O935" i="30" s="1"/>
  <c r="K935" i="30"/>
  <c r="N935" i="30" s="1"/>
  <c r="J935" i="30"/>
  <c r="M935" i="30" s="1"/>
  <c r="K997" i="30"/>
  <c r="N997" i="30" s="1"/>
  <c r="J997" i="30"/>
  <c r="M997" i="30" s="1"/>
  <c r="L997" i="30"/>
  <c r="O997" i="30" s="1"/>
  <c r="H1019" i="30"/>
  <c r="H866" i="30"/>
  <c r="I1102" i="29"/>
  <c r="J1102" i="29"/>
  <c r="K1021" i="30"/>
  <c r="N1021" i="30" s="1"/>
  <c r="J1021" i="30"/>
  <c r="M1021" i="30" s="1"/>
  <c r="L1021" i="30"/>
  <c r="O1021" i="30" s="1"/>
  <c r="L837" i="30"/>
  <c r="O837" i="30" s="1"/>
  <c r="K837" i="30"/>
  <c r="N837" i="30" s="1"/>
  <c r="J837" i="30"/>
  <c r="M837" i="30" s="1"/>
  <c r="J881" i="30"/>
  <c r="M881" i="30" s="1"/>
  <c r="L881" i="30"/>
  <c r="O881" i="30" s="1"/>
  <c r="K881" i="30"/>
  <c r="N881" i="30" s="1"/>
  <c r="J977" i="30"/>
  <c r="M977" i="30" s="1"/>
  <c r="L977" i="30"/>
  <c r="O977" i="30" s="1"/>
  <c r="K977" i="30"/>
  <c r="N977" i="30" s="1"/>
  <c r="H740" i="30"/>
  <c r="K806" i="30"/>
  <c r="N806" i="30" s="1"/>
  <c r="L806" i="30"/>
  <c r="O806" i="30" s="1"/>
  <c r="J806" i="30"/>
  <c r="M806" i="30" s="1"/>
  <c r="H1010" i="30"/>
  <c r="H814" i="30"/>
  <c r="K884" i="30"/>
  <c r="N884" i="30" s="1"/>
  <c r="L884" i="30"/>
  <c r="O884" i="30" s="1"/>
  <c r="J884" i="30"/>
  <c r="M884" i="30" s="1"/>
  <c r="H858" i="30"/>
  <c r="L856" i="30"/>
  <c r="O856" i="30" s="1"/>
  <c r="K856" i="30"/>
  <c r="N856" i="30" s="1"/>
  <c r="J856" i="30"/>
  <c r="M856" i="30" s="1"/>
  <c r="J843" i="30"/>
  <c r="M843" i="30" s="1"/>
  <c r="K843" i="30"/>
  <c r="N843" i="30" s="1"/>
  <c r="L843" i="30"/>
  <c r="O843" i="30" s="1"/>
  <c r="L661" i="30"/>
  <c r="O661" i="30" s="1"/>
  <c r="K661" i="30"/>
  <c r="N661" i="30" s="1"/>
  <c r="J661" i="30"/>
  <c r="M661" i="30" s="1"/>
  <c r="K821" i="30"/>
  <c r="N821" i="30" s="1"/>
  <c r="L821" i="30"/>
  <c r="O821" i="30" s="1"/>
  <c r="J821" i="30"/>
  <c r="M821" i="30" s="1"/>
  <c r="L800" i="30"/>
  <c r="O800" i="30" s="1"/>
  <c r="K800" i="30"/>
  <c r="N800" i="30" s="1"/>
  <c r="J800" i="30"/>
  <c r="M800" i="30" s="1"/>
  <c r="L1091" i="30"/>
  <c r="O1091" i="30" s="1"/>
  <c r="K1091" i="30"/>
  <c r="N1091" i="30" s="1"/>
  <c r="J1091" i="30"/>
  <c r="M1091" i="30" s="1"/>
  <c r="H756" i="30"/>
  <c r="L454" i="29"/>
  <c r="N454" i="29" s="1"/>
  <c r="P454" i="29" s="1"/>
  <c r="F454" i="29"/>
  <c r="K454" i="29"/>
  <c r="M454" i="29" s="1"/>
  <c r="O454" i="29" s="1"/>
  <c r="L557" i="29"/>
  <c r="N557" i="29" s="1"/>
  <c r="P557" i="29" s="1"/>
  <c r="K557" i="29"/>
  <c r="M557" i="29" s="1"/>
  <c r="O557" i="29" s="1"/>
  <c r="F557" i="29"/>
  <c r="L656" i="29"/>
  <c r="N656" i="29" s="1"/>
  <c r="P656" i="29" s="1"/>
  <c r="F656" i="29"/>
  <c r="K656" i="29"/>
  <c r="M656" i="29" s="1"/>
  <c r="O656" i="29" s="1"/>
  <c r="L540" i="29"/>
  <c r="N540" i="29" s="1"/>
  <c r="P540" i="29" s="1"/>
  <c r="K540" i="29"/>
  <c r="M540" i="29" s="1"/>
  <c r="O540" i="29" s="1"/>
  <c r="F540" i="29"/>
  <c r="L673" i="29"/>
  <c r="N673" i="29" s="1"/>
  <c r="P673" i="29" s="1"/>
  <c r="K673" i="29"/>
  <c r="M673" i="29" s="1"/>
  <c r="O673" i="29" s="1"/>
  <c r="F673" i="29"/>
  <c r="K605" i="29"/>
  <c r="M605" i="29" s="1"/>
  <c r="O605" i="29" s="1"/>
  <c r="L605" i="29"/>
  <c r="N605" i="29" s="1"/>
  <c r="P605" i="29" s="1"/>
  <c r="F605" i="29"/>
  <c r="F569" i="29"/>
  <c r="K569" i="29"/>
  <c r="M569" i="29" s="1"/>
  <c r="O569" i="29" s="1"/>
  <c r="L569" i="29"/>
  <c r="N569" i="29" s="1"/>
  <c r="P569" i="29" s="1"/>
  <c r="L580" i="29"/>
  <c r="N580" i="29" s="1"/>
  <c r="P580" i="29" s="1"/>
  <c r="F580" i="29"/>
  <c r="K580" i="29"/>
  <c r="M580" i="29" s="1"/>
  <c r="O580" i="29" s="1"/>
  <c r="L554" i="29"/>
  <c r="N554" i="29" s="1"/>
  <c r="P554" i="29" s="1"/>
  <c r="F554" i="29"/>
  <c r="K554" i="29"/>
  <c r="M554" i="29" s="1"/>
  <c r="O554" i="29" s="1"/>
  <c r="L525" i="29"/>
  <c r="N525" i="29" s="1"/>
  <c r="P525" i="29" s="1"/>
  <c r="F525" i="29"/>
  <c r="K525" i="29"/>
  <c r="M525" i="29" s="1"/>
  <c r="O525" i="29" s="1"/>
  <c r="I947" i="29"/>
  <c r="J947" i="29"/>
  <c r="H1101" i="30"/>
  <c r="I753" i="29"/>
  <c r="J753" i="29"/>
  <c r="I400" i="30"/>
  <c r="F400" i="30"/>
  <c r="I424" i="30"/>
  <c r="F424" i="30"/>
  <c r="P739" i="29"/>
  <c r="N2204" i="29"/>
  <c r="E2216" i="29" s="1"/>
  <c r="H774" i="30"/>
  <c r="H1099" i="30"/>
  <c r="J1001" i="30"/>
  <c r="M1001" i="30" s="1"/>
  <c r="K1001" i="30"/>
  <c r="N1001" i="30" s="1"/>
  <c r="L1001" i="30"/>
  <c r="O1001" i="30" s="1"/>
  <c r="L896" i="30"/>
  <c r="O896" i="30" s="1"/>
  <c r="K896" i="30"/>
  <c r="N896" i="30" s="1"/>
  <c r="J896" i="30"/>
  <c r="M896" i="30" s="1"/>
  <c r="F599" i="30"/>
  <c r="I599" i="30"/>
  <c r="F656" i="30"/>
  <c r="I656" i="30"/>
  <c r="F707" i="30"/>
  <c r="I707" i="30"/>
  <c r="I468" i="30"/>
  <c r="F468" i="30"/>
  <c r="F575" i="30"/>
  <c r="I575" i="30"/>
  <c r="I577" i="30"/>
  <c r="F577" i="30"/>
  <c r="F548" i="30"/>
  <c r="I548" i="30"/>
  <c r="F516" i="30"/>
  <c r="I516" i="30"/>
  <c r="F615" i="30"/>
  <c r="I615" i="30"/>
  <c r="I411" i="30"/>
  <c r="F411" i="30"/>
  <c r="I375" i="30"/>
  <c r="F375" i="30"/>
  <c r="F660" i="30"/>
  <c r="I660" i="30"/>
  <c r="F613" i="30"/>
  <c r="I613" i="30"/>
  <c r="E47" i="30"/>
  <c r="E48" i="29"/>
  <c r="E81" i="30"/>
  <c r="E82" i="29"/>
  <c r="E99" i="30"/>
  <c r="E100" i="29"/>
  <c r="E204" i="30"/>
  <c r="E205" i="29"/>
  <c r="E52" i="30"/>
  <c r="E53" i="29"/>
  <c r="E56" i="30"/>
  <c r="E57" i="29"/>
  <c r="E72" i="30"/>
  <c r="E73" i="29"/>
  <c r="E107" i="30"/>
  <c r="E108" i="29"/>
  <c r="E220" i="30"/>
  <c r="E221" i="29"/>
  <c r="E68" i="30"/>
  <c r="E69" i="29"/>
  <c r="E359" i="30"/>
  <c r="E360" i="29"/>
  <c r="E16" i="30"/>
  <c r="E17" i="29"/>
  <c r="E51" i="30"/>
  <c r="E52" i="29"/>
  <c r="E108" i="30"/>
  <c r="E109" i="29"/>
  <c r="E133" i="30"/>
  <c r="E134" i="29"/>
  <c r="E167" i="30"/>
  <c r="E168" i="29"/>
  <c r="E88" i="30"/>
  <c r="E89" i="29"/>
  <c r="E123" i="30"/>
  <c r="E124" i="29"/>
  <c r="E278" i="30"/>
  <c r="E279" i="29"/>
  <c r="E190" i="30"/>
  <c r="E191" i="29"/>
  <c r="E70" i="30"/>
  <c r="E71" i="29"/>
  <c r="E96" i="30"/>
  <c r="E97" i="29"/>
  <c r="E244" i="30"/>
  <c r="E245" i="29"/>
  <c r="H914" i="30"/>
  <c r="K995" i="30"/>
  <c r="N995" i="30" s="1"/>
  <c r="J995" i="30"/>
  <c r="M995" i="30" s="1"/>
  <c r="L995" i="30"/>
  <c r="O995" i="30" s="1"/>
  <c r="I853" i="29"/>
  <c r="J853" i="29"/>
  <c r="J911" i="29"/>
  <c r="I911" i="29"/>
  <c r="I981" i="29"/>
  <c r="J981" i="29"/>
  <c r="I997" i="29"/>
  <c r="J997" i="29"/>
  <c r="K942" i="30"/>
  <c r="N942" i="30" s="1"/>
  <c r="J942" i="30"/>
  <c r="M942" i="30" s="1"/>
  <c r="L942" i="30"/>
  <c r="O942" i="30" s="1"/>
  <c r="L414" i="29"/>
  <c r="N414" i="29" s="1"/>
  <c r="P414" i="29" s="1"/>
  <c r="K414" i="29"/>
  <c r="M414" i="29" s="1"/>
  <c r="O414" i="29" s="1"/>
  <c r="F414" i="29"/>
  <c r="L446" i="29"/>
  <c r="N446" i="29" s="1"/>
  <c r="P446" i="29" s="1"/>
  <c r="F446" i="29"/>
  <c r="K446" i="29"/>
  <c r="M446" i="29" s="1"/>
  <c r="O446" i="29" s="1"/>
  <c r="L645" i="29"/>
  <c r="N645" i="29" s="1"/>
  <c r="P645" i="29" s="1"/>
  <c r="K645" i="29"/>
  <c r="M645" i="29" s="1"/>
  <c r="O645" i="29" s="1"/>
  <c r="F645" i="29"/>
  <c r="F437" i="30"/>
  <c r="I437" i="30"/>
  <c r="F444" i="30"/>
  <c r="I444" i="30"/>
  <c r="F567" i="30"/>
  <c r="I567" i="30"/>
  <c r="I827" i="29"/>
  <c r="J827" i="29"/>
  <c r="K746" i="30"/>
  <c r="N746" i="30" s="1"/>
  <c r="L746" i="30"/>
  <c r="O746" i="30" s="1"/>
  <c r="J746" i="30"/>
  <c r="M746" i="30" s="1"/>
  <c r="L1008" i="30"/>
  <c r="O1008" i="30" s="1"/>
  <c r="K1008" i="30"/>
  <c r="N1008" i="30" s="1"/>
  <c r="J1008" i="30"/>
  <c r="M1008" i="30" s="1"/>
  <c r="H918" i="30"/>
  <c r="J988" i="30"/>
  <c r="M988" i="30" s="1"/>
  <c r="L988" i="30"/>
  <c r="O988" i="30" s="1"/>
  <c r="K988" i="30"/>
  <c r="N988" i="30" s="1"/>
  <c r="H917" i="30"/>
  <c r="H969" i="30"/>
  <c r="H883" i="30"/>
  <c r="I600" i="30"/>
  <c r="F600" i="30"/>
  <c r="F697" i="30"/>
  <c r="I697" i="30"/>
  <c r="F630" i="30"/>
  <c r="I630" i="30"/>
  <c r="I379" i="30"/>
  <c r="F379" i="30"/>
  <c r="I1049" i="29"/>
  <c r="J1049" i="29"/>
  <c r="J756" i="29"/>
  <c r="I756" i="29"/>
  <c r="J963" i="29"/>
  <c r="I963" i="29"/>
  <c r="I782" i="29"/>
  <c r="J782" i="29"/>
  <c r="I925" i="29"/>
  <c r="J925" i="29"/>
  <c r="L409" i="29"/>
  <c r="N409" i="29" s="1"/>
  <c r="P409" i="29" s="1"/>
  <c r="K409" i="29"/>
  <c r="M409" i="29" s="1"/>
  <c r="O409" i="29" s="1"/>
  <c r="F409" i="29"/>
  <c r="L415" i="29"/>
  <c r="N415" i="29" s="1"/>
  <c r="P415" i="29" s="1"/>
  <c r="F415" i="29"/>
  <c r="K415" i="29"/>
  <c r="M415" i="29" s="1"/>
  <c r="O415" i="29" s="1"/>
  <c r="I799" i="29"/>
  <c r="J799" i="29"/>
  <c r="J1096" i="29"/>
  <c r="I1096" i="29"/>
  <c r="J850" i="30"/>
  <c r="M850" i="30" s="1"/>
  <c r="K850" i="30"/>
  <c r="N850" i="30" s="1"/>
  <c r="L850" i="30"/>
  <c r="O850" i="30" s="1"/>
  <c r="J1073" i="30"/>
  <c r="M1073" i="30" s="1"/>
  <c r="L1073" i="30"/>
  <c r="O1073" i="30" s="1"/>
  <c r="K1073" i="30"/>
  <c r="N1073" i="30" s="1"/>
  <c r="H926" i="30"/>
  <c r="K840" i="30"/>
  <c r="N840" i="30" s="1"/>
  <c r="J840" i="30"/>
  <c r="M840" i="30" s="1"/>
  <c r="L840" i="30"/>
  <c r="O840" i="30" s="1"/>
  <c r="J865" i="30"/>
  <c r="M865" i="30" s="1"/>
  <c r="L865" i="30"/>
  <c r="O865" i="30" s="1"/>
  <c r="K865" i="30"/>
  <c r="N865" i="30" s="1"/>
  <c r="H851" i="30"/>
  <c r="H1050" i="30"/>
  <c r="L1032" i="30"/>
  <c r="O1032" i="30" s="1"/>
  <c r="K1032" i="30"/>
  <c r="N1032" i="30" s="1"/>
  <c r="J1032" i="30"/>
  <c r="M1032" i="30" s="1"/>
  <c r="H802" i="30"/>
  <c r="H1065" i="30"/>
  <c r="J1036" i="30"/>
  <c r="M1036" i="30" s="1"/>
  <c r="L1036" i="30"/>
  <c r="O1036" i="30" s="1"/>
  <c r="K1036" i="30"/>
  <c r="N1036" i="30" s="1"/>
  <c r="L1045" i="30"/>
  <c r="O1045" i="30" s="1"/>
  <c r="J1045" i="30"/>
  <c r="M1045" i="30" s="1"/>
  <c r="K1045" i="30"/>
  <c r="N1045" i="30" s="1"/>
  <c r="H698" i="30"/>
  <c r="F683" i="30"/>
  <c r="I683" i="30"/>
  <c r="I650" i="30"/>
  <c r="F650" i="30"/>
  <c r="I482" i="30"/>
  <c r="F482" i="30"/>
  <c r="F519" i="30"/>
  <c r="I519" i="30"/>
  <c r="F659" i="30"/>
  <c r="I659" i="30"/>
  <c r="I426" i="30"/>
  <c r="F426" i="30"/>
  <c r="F430" i="30"/>
  <c r="I430" i="30"/>
  <c r="F559" i="30"/>
  <c r="I559" i="30"/>
  <c r="I724" i="30"/>
  <c r="F724" i="30"/>
  <c r="F737" i="30"/>
  <c r="I737" i="30"/>
  <c r="L1015" i="30"/>
  <c r="O1015" i="30" s="1"/>
  <c r="J1015" i="30"/>
  <c r="M1015" i="30" s="1"/>
  <c r="K1015" i="30"/>
  <c r="N1015" i="30" s="1"/>
  <c r="I669" i="30"/>
  <c r="F669" i="30"/>
  <c r="I448" i="30"/>
  <c r="F448" i="30"/>
  <c r="I618" i="30"/>
  <c r="F618" i="30"/>
  <c r="F562" i="30"/>
  <c r="I562" i="30"/>
  <c r="F675" i="30"/>
  <c r="I675" i="30"/>
  <c r="K795" i="30"/>
  <c r="N795" i="30" s="1"/>
  <c r="J795" i="30"/>
  <c r="M795" i="30" s="1"/>
  <c r="L795" i="30"/>
  <c r="O795" i="30" s="1"/>
  <c r="H981" i="30"/>
  <c r="J843" i="29"/>
  <c r="I843" i="29"/>
  <c r="I1025" i="29"/>
  <c r="J1025" i="29"/>
  <c r="I1015" i="29"/>
  <c r="J1015" i="29"/>
  <c r="L967" i="30"/>
  <c r="O967" i="30" s="1"/>
  <c r="K967" i="30"/>
  <c r="N967" i="30" s="1"/>
  <c r="J967" i="30"/>
  <c r="M967" i="30" s="1"/>
  <c r="I1067" i="29"/>
  <c r="J1067" i="29"/>
  <c r="I792" i="29"/>
  <c r="J792" i="29"/>
  <c r="I967" i="29"/>
  <c r="J967" i="29"/>
  <c r="I876" i="29"/>
  <c r="J876" i="29"/>
  <c r="H979" i="30"/>
  <c r="I920" i="29"/>
  <c r="J920" i="29"/>
  <c r="H888" i="30"/>
  <c r="L1059" i="30"/>
  <c r="O1059" i="30" s="1"/>
  <c r="J1059" i="30"/>
  <c r="M1059" i="30" s="1"/>
  <c r="K1059" i="30"/>
  <c r="N1059" i="30" s="1"/>
  <c r="L582" i="29"/>
  <c r="N582" i="29" s="1"/>
  <c r="P582" i="29" s="1"/>
  <c r="K582" i="29"/>
  <c r="M582" i="29" s="1"/>
  <c r="O582" i="29" s="1"/>
  <c r="F582" i="29"/>
  <c r="L682" i="29"/>
  <c r="N682" i="29" s="1"/>
  <c r="P682" i="29" s="1"/>
  <c r="F682" i="29"/>
  <c r="K682" i="29"/>
  <c r="M682" i="29" s="1"/>
  <c r="O682" i="29" s="1"/>
  <c r="L668" i="29"/>
  <c r="N668" i="29" s="1"/>
  <c r="P668" i="29" s="1"/>
  <c r="F668" i="29"/>
  <c r="K668" i="29"/>
  <c r="M668" i="29" s="1"/>
  <c r="O668" i="29" s="1"/>
  <c r="L522" i="29"/>
  <c r="N522" i="29" s="1"/>
  <c r="P522" i="29" s="1"/>
  <c r="K522" i="29"/>
  <c r="M522" i="29" s="1"/>
  <c r="O522" i="29" s="1"/>
  <c r="F522" i="29"/>
  <c r="L559" i="29"/>
  <c r="N559" i="29" s="1"/>
  <c r="P559" i="29" s="1"/>
  <c r="F559" i="29"/>
  <c r="K559" i="29"/>
  <c r="M559" i="29" s="1"/>
  <c r="O559" i="29" s="1"/>
  <c r="L535" i="29"/>
  <c r="N535" i="29" s="1"/>
  <c r="P535" i="29" s="1"/>
  <c r="F535" i="29"/>
  <c r="K535" i="29"/>
  <c r="M535" i="29" s="1"/>
  <c r="O535" i="29" s="1"/>
  <c r="L383" i="29"/>
  <c r="N383" i="29" s="1"/>
  <c r="P383" i="29" s="1"/>
  <c r="F383" i="29"/>
  <c r="K383" i="29"/>
  <c r="M383" i="29" s="1"/>
  <c r="O383" i="29" s="1"/>
  <c r="L663" i="29"/>
  <c r="N663" i="29" s="1"/>
  <c r="P663" i="29" s="1"/>
  <c r="K663" i="29"/>
  <c r="M663" i="29" s="1"/>
  <c r="O663" i="29" s="1"/>
  <c r="F663" i="29"/>
  <c r="I826" i="29"/>
  <c r="J826" i="29"/>
  <c r="I832" i="29"/>
  <c r="J832" i="29"/>
  <c r="H780" i="30"/>
  <c r="J745" i="30"/>
  <c r="M745" i="30" s="1"/>
  <c r="K745" i="30"/>
  <c r="N745" i="30" s="1"/>
  <c r="L745" i="30"/>
  <c r="O745" i="30" s="1"/>
  <c r="H751" i="30"/>
  <c r="H813" i="30"/>
  <c r="H838" i="30"/>
  <c r="H517" i="30"/>
  <c r="C2209" i="29"/>
  <c r="I497" i="30"/>
  <c r="F497" i="30"/>
  <c r="K906" i="30"/>
  <c r="N906" i="30" s="1"/>
  <c r="J906" i="30"/>
  <c r="M906" i="30" s="1"/>
  <c r="L906" i="30"/>
  <c r="O906" i="30" s="1"/>
  <c r="H768" i="30"/>
  <c r="H894" i="30"/>
  <c r="L1017" i="30"/>
  <c r="O1017" i="30" s="1"/>
  <c r="K1017" i="30"/>
  <c r="N1017" i="30" s="1"/>
  <c r="J1017" i="30"/>
  <c r="M1017" i="30" s="1"/>
  <c r="H1023" i="30"/>
  <c r="I1087" i="29"/>
  <c r="J1087" i="29"/>
  <c r="H961" i="30"/>
  <c r="J875" i="29"/>
  <c r="I875" i="29"/>
  <c r="I1045" i="29"/>
  <c r="J1045" i="29"/>
  <c r="J995" i="29"/>
  <c r="I995" i="29"/>
  <c r="I1098" i="29"/>
  <c r="J1098" i="29"/>
  <c r="I862" i="29"/>
  <c r="J862" i="29"/>
  <c r="L486" i="29"/>
  <c r="N486" i="29" s="1"/>
  <c r="P486" i="29" s="1"/>
  <c r="F486" i="29"/>
  <c r="K486" i="29"/>
  <c r="M486" i="29" s="1"/>
  <c r="O486" i="29" s="1"/>
  <c r="J804" i="29"/>
  <c r="I804" i="29"/>
  <c r="L1010" i="30"/>
  <c r="O1010" i="30" s="1"/>
  <c r="K1010" i="30"/>
  <c r="N1010" i="30" s="1"/>
  <c r="J1010" i="30"/>
  <c r="M1010" i="30" s="1"/>
  <c r="H884" i="30"/>
  <c r="L858" i="30"/>
  <c r="O858" i="30" s="1"/>
  <c r="K858" i="30"/>
  <c r="N858" i="30" s="1"/>
  <c r="J858" i="30"/>
  <c r="M858" i="30" s="1"/>
  <c r="I962" i="29"/>
  <c r="J962" i="29"/>
  <c r="H843" i="30"/>
  <c r="H661" i="30"/>
  <c r="H821" i="30"/>
  <c r="H800" i="30"/>
  <c r="H1091" i="30"/>
  <c r="J807" i="30"/>
  <c r="M807" i="30" s="1"/>
  <c r="L807" i="30"/>
  <c r="O807" i="30" s="1"/>
  <c r="K807" i="30"/>
  <c r="N807" i="30" s="1"/>
  <c r="H860" i="30"/>
  <c r="F453" i="30"/>
  <c r="I453" i="30"/>
  <c r="F556" i="30"/>
  <c r="I556" i="30"/>
  <c r="F655" i="30"/>
  <c r="I655" i="30"/>
  <c r="I539" i="30"/>
  <c r="F539" i="30"/>
  <c r="I672" i="30"/>
  <c r="F672" i="30"/>
  <c r="F604" i="30"/>
  <c r="I604" i="30"/>
  <c r="F568" i="30"/>
  <c r="I568" i="30"/>
  <c r="F579" i="30"/>
  <c r="I579" i="30"/>
  <c r="I553" i="30"/>
  <c r="F553" i="30"/>
  <c r="I524" i="30"/>
  <c r="F524" i="30"/>
  <c r="I991" i="29"/>
  <c r="J991" i="29"/>
  <c r="L1101" i="30"/>
  <c r="O1101" i="30" s="1"/>
  <c r="J1101" i="30"/>
  <c r="M1101" i="30" s="1"/>
  <c r="K1101" i="30"/>
  <c r="N1101" i="30" s="1"/>
  <c r="J1068" i="29"/>
  <c r="I1068" i="29"/>
  <c r="L686" i="29"/>
  <c r="N686" i="29" s="1"/>
  <c r="P686" i="29" s="1"/>
  <c r="K686" i="29"/>
  <c r="M686" i="29" s="1"/>
  <c r="O686" i="29" s="1"/>
  <c r="F686" i="29"/>
  <c r="K1009" i="30"/>
  <c r="N1009" i="30" s="1"/>
  <c r="J1009" i="30"/>
  <c r="M1009" i="30" s="1"/>
  <c r="L1009" i="30"/>
  <c r="O1009" i="30" s="1"/>
  <c r="H1061" i="30"/>
  <c r="I930" i="29"/>
  <c r="J930" i="29"/>
  <c r="I1032" i="29"/>
  <c r="J1032" i="29"/>
  <c r="H750" i="30"/>
  <c r="J784" i="29"/>
  <c r="I784" i="29"/>
  <c r="I1021" i="29"/>
  <c r="J1021" i="29"/>
  <c r="I1047" i="29"/>
  <c r="J1047" i="29"/>
  <c r="I1003" i="29"/>
  <c r="J1003" i="29"/>
  <c r="J785" i="29"/>
  <c r="I785" i="29"/>
  <c r="H852" i="30"/>
  <c r="H910" i="30"/>
  <c r="K980" i="30"/>
  <c r="N980" i="30" s="1"/>
  <c r="L980" i="30"/>
  <c r="O980" i="30" s="1"/>
  <c r="J980" i="30"/>
  <c r="M980" i="30" s="1"/>
  <c r="L954" i="30"/>
  <c r="O954" i="30" s="1"/>
  <c r="K954" i="30"/>
  <c r="N954" i="30" s="1"/>
  <c r="J954" i="30"/>
  <c r="M954" i="30" s="1"/>
  <c r="H996" i="30"/>
  <c r="K873" i="30"/>
  <c r="N873" i="30" s="1"/>
  <c r="L873" i="30"/>
  <c r="O873" i="30" s="1"/>
  <c r="J873" i="30"/>
  <c r="M873" i="30" s="1"/>
  <c r="K879" i="30"/>
  <c r="N879" i="30" s="1"/>
  <c r="J879" i="30"/>
  <c r="M879" i="30" s="1"/>
  <c r="L879" i="30"/>
  <c r="O879" i="30" s="1"/>
  <c r="K845" i="30"/>
  <c r="N845" i="30" s="1"/>
  <c r="J845" i="30"/>
  <c r="M845" i="30" s="1"/>
  <c r="L845" i="30"/>
  <c r="O845" i="30" s="1"/>
  <c r="H766" i="30"/>
  <c r="J774" i="30"/>
  <c r="M774" i="30" s="1"/>
  <c r="L774" i="30"/>
  <c r="O774" i="30" s="1"/>
  <c r="K774" i="30"/>
  <c r="N774" i="30" s="1"/>
  <c r="L1099" i="30"/>
  <c r="O1099" i="30" s="1"/>
  <c r="K1099" i="30"/>
  <c r="N1099" i="30" s="1"/>
  <c r="J1099" i="30"/>
  <c r="M1099" i="30" s="1"/>
  <c r="H1001" i="30"/>
  <c r="H896" i="30"/>
  <c r="K685" i="29"/>
  <c r="M685" i="29" s="1"/>
  <c r="O685" i="29" s="1"/>
  <c r="L685" i="29"/>
  <c r="N685" i="29" s="1"/>
  <c r="P685" i="29" s="1"/>
  <c r="F685" i="29"/>
  <c r="L592" i="29"/>
  <c r="N592" i="29" s="1"/>
  <c r="P592" i="29" s="1"/>
  <c r="K592" i="29"/>
  <c r="M592" i="29" s="1"/>
  <c r="O592" i="29" s="1"/>
  <c r="F592" i="29"/>
  <c r="L476" i="29"/>
  <c r="N476" i="29" s="1"/>
  <c r="P476" i="29" s="1"/>
  <c r="F476" i="29"/>
  <c r="K476" i="29"/>
  <c r="M476" i="29" s="1"/>
  <c r="O476" i="29" s="1"/>
  <c r="L608" i="29"/>
  <c r="N608" i="29" s="1"/>
  <c r="P608" i="29" s="1"/>
  <c r="K608" i="29"/>
  <c r="M608" i="29" s="1"/>
  <c r="O608" i="29" s="1"/>
  <c r="F608" i="29"/>
  <c r="L710" i="29"/>
  <c r="N710" i="29" s="1"/>
  <c r="P710" i="29" s="1"/>
  <c r="F710" i="29"/>
  <c r="K710" i="29"/>
  <c r="M710" i="29" s="1"/>
  <c r="O710" i="29" s="1"/>
  <c r="L505" i="29"/>
  <c r="N505" i="29" s="1"/>
  <c r="P505" i="29" s="1"/>
  <c r="F505" i="29"/>
  <c r="K505" i="29"/>
  <c r="M505" i="29" s="1"/>
  <c r="O505" i="29" s="1"/>
  <c r="L516" i="29"/>
  <c r="N516" i="29" s="1"/>
  <c r="P516" i="29" s="1"/>
  <c r="F516" i="29"/>
  <c r="K516" i="29"/>
  <c r="M516" i="29" s="1"/>
  <c r="O516" i="29" s="1"/>
  <c r="L545" i="29"/>
  <c r="N545" i="29" s="1"/>
  <c r="P545" i="29" s="1"/>
  <c r="K545" i="29"/>
  <c r="M545" i="29" s="1"/>
  <c r="O545" i="29" s="1"/>
  <c r="F545" i="29"/>
  <c r="L653" i="29"/>
  <c r="N653" i="29" s="1"/>
  <c r="P653" i="29" s="1"/>
  <c r="F653" i="29"/>
  <c r="K653" i="29"/>
  <c r="M653" i="29" s="1"/>
  <c r="O653" i="29" s="1"/>
  <c r="L655" i="29"/>
  <c r="N655" i="29" s="1"/>
  <c r="P655" i="29" s="1"/>
  <c r="K655" i="29"/>
  <c r="M655" i="29" s="1"/>
  <c r="O655" i="29" s="1"/>
  <c r="F655" i="29"/>
  <c r="L628" i="29"/>
  <c r="N628" i="29" s="1"/>
  <c r="P628" i="29" s="1"/>
  <c r="F628" i="29"/>
  <c r="K628" i="29"/>
  <c r="M628" i="29" s="1"/>
  <c r="O628" i="29" s="1"/>
  <c r="J959" i="29"/>
  <c r="I959" i="29"/>
  <c r="E111" i="30"/>
  <c r="E112" i="29"/>
  <c r="E145" i="30"/>
  <c r="E146" i="29"/>
  <c r="E358" i="30"/>
  <c r="E359" i="29"/>
  <c r="E332" i="30"/>
  <c r="E333" i="29"/>
  <c r="E180" i="30"/>
  <c r="E181" i="29"/>
  <c r="E339" i="30"/>
  <c r="E340" i="29"/>
  <c r="E119" i="30"/>
  <c r="E120" i="29"/>
  <c r="E136" i="30"/>
  <c r="E137" i="29"/>
  <c r="E171" i="30"/>
  <c r="E172" i="29"/>
  <c r="E245" i="30"/>
  <c r="E246" i="29"/>
  <c r="E286" i="30"/>
  <c r="E287" i="29"/>
  <c r="E211" i="30"/>
  <c r="E212" i="29"/>
  <c r="E63" i="30"/>
  <c r="E64" i="29"/>
  <c r="E115" i="30"/>
  <c r="E116" i="29"/>
  <c r="E236" i="30"/>
  <c r="E237" i="29"/>
  <c r="E84" i="30"/>
  <c r="E85" i="29"/>
  <c r="E312" i="30"/>
  <c r="E313" i="29"/>
  <c r="E152" i="30"/>
  <c r="E153" i="29"/>
  <c r="E187" i="30"/>
  <c r="E188" i="29"/>
  <c r="E69" i="30"/>
  <c r="E70" i="29"/>
  <c r="E228" i="30"/>
  <c r="E229" i="29"/>
  <c r="E172" i="30"/>
  <c r="E173" i="29"/>
  <c r="E143" i="30"/>
  <c r="E144" i="29"/>
  <c r="E177" i="30"/>
  <c r="E178" i="29"/>
  <c r="E42" i="30"/>
  <c r="E43" i="29"/>
  <c r="E50" i="30"/>
  <c r="E51" i="29"/>
  <c r="E210" i="30"/>
  <c r="E211" i="29"/>
  <c r="E279" i="30"/>
  <c r="E280" i="29"/>
  <c r="E296" i="30"/>
  <c r="E297" i="29"/>
  <c r="E331" i="30"/>
  <c r="E332" i="29"/>
  <c r="E314" i="30"/>
  <c r="E315" i="29"/>
  <c r="E269" i="30"/>
  <c r="E270" i="29"/>
  <c r="E351" i="30"/>
  <c r="E352" i="29"/>
  <c r="E366" i="30"/>
  <c r="E367" i="29"/>
  <c r="E126" i="30"/>
  <c r="E127" i="29"/>
  <c r="E219" i="30"/>
  <c r="E220" i="29"/>
  <c r="I880" i="29"/>
  <c r="J880" i="29"/>
  <c r="J846" i="29"/>
  <c r="I846" i="29"/>
  <c r="I1100" i="29"/>
  <c r="J1100" i="29"/>
  <c r="I413" i="30"/>
  <c r="F413" i="30"/>
  <c r="I445" i="30"/>
  <c r="F445" i="30"/>
  <c r="F644" i="30"/>
  <c r="I644" i="30"/>
  <c r="L723" i="29"/>
  <c r="N723" i="29" s="1"/>
  <c r="P723" i="29" s="1"/>
  <c r="K723" i="29"/>
  <c r="M723" i="29" s="1"/>
  <c r="O723" i="29" s="1"/>
  <c r="F723" i="29"/>
  <c r="L604" i="29"/>
  <c r="N604" i="29" s="1"/>
  <c r="P604" i="29" s="1"/>
  <c r="F604" i="29"/>
  <c r="K604" i="29"/>
  <c r="M604" i="29" s="1"/>
  <c r="O604" i="29" s="1"/>
  <c r="L644" i="29"/>
  <c r="N644" i="29" s="1"/>
  <c r="P644" i="29" s="1"/>
  <c r="F644" i="29"/>
  <c r="K644" i="29"/>
  <c r="M644" i="29" s="1"/>
  <c r="O644" i="29" s="1"/>
  <c r="J790" i="29"/>
  <c r="I790" i="29"/>
  <c r="H746" i="30"/>
  <c r="H1008" i="30"/>
  <c r="L918" i="30"/>
  <c r="O918" i="30" s="1"/>
  <c r="K918" i="30"/>
  <c r="N918" i="30" s="1"/>
  <c r="J918" i="30"/>
  <c r="M918" i="30" s="1"/>
  <c r="H982" i="30"/>
  <c r="L1016" i="30"/>
  <c r="O1016" i="30" s="1"/>
  <c r="J1016" i="30"/>
  <c r="M1016" i="30" s="1"/>
  <c r="K1016" i="30"/>
  <c r="N1016" i="30" s="1"/>
  <c r="L1082" i="30"/>
  <c r="O1082" i="30" s="1"/>
  <c r="K1082" i="30"/>
  <c r="N1082" i="30" s="1"/>
  <c r="J1082" i="30"/>
  <c r="M1082" i="30" s="1"/>
  <c r="L1088" i="30"/>
  <c r="O1088" i="30" s="1"/>
  <c r="K1088" i="30"/>
  <c r="N1088" i="30" s="1"/>
  <c r="J1088" i="30"/>
  <c r="M1088" i="30" s="1"/>
  <c r="K940" i="30"/>
  <c r="N940" i="30" s="1"/>
  <c r="L940" i="30"/>
  <c r="O940" i="30" s="1"/>
  <c r="J940" i="30"/>
  <c r="M940" i="30" s="1"/>
  <c r="H730" i="30"/>
  <c r="L381" i="29"/>
  <c r="N381" i="29" s="1"/>
  <c r="P381" i="29" s="1"/>
  <c r="K381" i="29"/>
  <c r="M381" i="29" s="1"/>
  <c r="O381" i="29" s="1"/>
  <c r="F381" i="29"/>
  <c r="L536" i="29"/>
  <c r="N536" i="29" s="1"/>
  <c r="P536" i="29" s="1"/>
  <c r="F536" i="29"/>
  <c r="K536" i="29"/>
  <c r="M536" i="29" s="1"/>
  <c r="O536" i="29" s="1"/>
  <c r="L571" i="29"/>
  <c r="N571" i="29" s="1"/>
  <c r="P571" i="29" s="1"/>
  <c r="K571" i="29"/>
  <c r="M571" i="29" s="1"/>
  <c r="O571" i="29" s="1"/>
  <c r="F571" i="29"/>
  <c r="L441" i="29"/>
  <c r="N441" i="29" s="1"/>
  <c r="P441" i="29" s="1"/>
  <c r="K441" i="29"/>
  <c r="M441" i="29" s="1"/>
  <c r="O441" i="29" s="1"/>
  <c r="F441" i="29"/>
  <c r="K734" i="29"/>
  <c r="M734" i="29" s="1"/>
  <c r="O734" i="29" s="1"/>
  <c r="L734" i="29"/>
  <c r="N734" i="29" s="1"/>
  <c r="P734" i="29" s="1"/>
  <c r="F734" i="29"/>
  <c r="I809" i="29"/>
  <c r="J809" i="29"/>
  <c r="I921" i="29"/>
  <c r="J921" i="29"/>
  <c r="I764" i="29"/>
  <c r="J764" i="29"/>
  <c r="F408" i="30"/>
  <c r="I408" i="30"/>
  <c r="I414" i="30"/>
  <c r="F414" i="30"/>
  <c r="H1018" i="30"/>
  <c r="L885" i="30"/>
  <c r="O885" i="30" s="1"/>
  <c r="K885" i="30"/>
  <c r="N885" i="30" s="1"/>
  <c r="J885" i="30"/>
  <c r="M885" i="30" s="1"/>
  <c r="J1009" i="29"/>
  <c r="I1009" i="29"/>
  <c r="L1100" i="30"/>
  <c r="O1100" i="30" s="1"/>
  <c r="K1100" i="30"/>
  <c r="N1100" i="30" s="1"/>
  <c r="J1100" i="30"/>
  <c r="M1100" i="30" s="1"/>
  <c r="H865" i="30"/>
  <c r="L851" i="30"/>
  <c r="O851" i="30" s="1"/>
  <c r="K851" i="30"/>
  <c r="N851" i="30" s="1"/>
  <c r="J851" i="30"/>
  <c r="M851" i="30" s="1"/>
  <c r="K1050" i="30"/>
  <c r="N1050" i="30" s="1"/>
  <c r="J1050" i="30"/>
  <c r="M1050" i="30" s="1"/>
  <c r="L1050" i="30"/>
  <c r="O1050" i="30" s="1"/>
  <c r="H1032" i="30"/>
  <c r="J802" i="30"/>
  <c r="M802" i="30" s="1"/>
  <c r="L802" i="30"/>
  <c r="O802" i="30" s="1"/>
  <c r="K802" i="30"/>
  <c r="N802" i="30" s="1"/>
  <c r="L1065" i="30"/>
  <c r="O1065" i="30" s="1"/>
  <c r="K1065" i="30"/>
  <c r="N1065" i="30" s="1"/>
  <c r="J1065" i="30"/>
  <c r="M1065" i="30" s="1"/>
  <c r="H1036" i="30"/>
  <c r="H1045" i="30"/>
  <c r="K610" i="29"/>
  <c r="M610" i="29" s="1"/>
  <c r="O610" i="29" s="1"/>
  <c r="L610" i="29"/>
  <c r="N610" i="29" s="1"/>
  <c r="P610" i="29" s="1"/>
  <c r="F610" i="29"/>
  <c r="L421" i="29"/>
  <c r="N421" i="29" s="1"/>
  <c r="P421" i="29" s="1"/>
  <c r="F421" i="29"/>
  <c r="K421" i="29"/>
  <c r="M421" i="29" s="1"/>
  <c r="O421" i="29" s="1"/>
  <c r="L395" i="29"/>
  <c r="N395" i="29" s="1"/>
  <c r="P395" i="29" s="1"/>
  <c r="K395" i="29"/>
  <c r="M395" i="29" s="1"/>
  <c r="O395" i="29" s="1"/>
  <c r="F395" i="29"/>
  <c r="L430" i="29"/>
  <c r="N430" i="29" s="1"/>
  <c r="P430" i="29" s="1"/>
  <c r="F430" i="29"/>
  <c r="K430" i="29"/>
  <c r="M430" i="29" s="1"/>
  <c r="O430" i="29" s="1"/>
  <c r="L586" i="29"/>
  <c r="N586" i="29" s="1"/>
  <c r="P586" i="29" s="1"/>
  <c r="F586" i="29"/>
  <c r="K586" i="29"/>
  <c r="M586" i="29" s="1"/>
  <c r="O586" i="29" s="1"/>
  <c r="L724" i="29"/>
  <c r="N724" i="29" s="1"/>
  <c r="P724" i="29" s="1"/>
  <c r="F724" i="29"/>
  <c r="K724" i="29"/>
  <c r="M724" i="29" s="1"/>
  <c r="O724" i="29" s="1"/>
  <c r="L737" i="29"/>
  <c r="N737" i="29" s="1"/>
  <c r="P737" i="29" s="1"/>
  <c r="F737" i="29"/>
  <c r="K737" i="29"/>
  <c r="M737" i="29" s="1"/>
  <c r="O737" i="29" s="1"/>
  <c r="L478" i="29"/>
  <c r="N478" i="29" s="1"/>
  <c r="P478" i="29" s="1"/>
  <c r="K478" i="29"/>
  <c r="M478" i="29" s="1"/>
  <c r="O478" i="29" s="1"/>
  <c r="F478" i="29"/>
  <c r="L626" i="29"/>
  <c r="N626" i="29" s="1"/>
  <c r="P626" i="29" s="1"/>
  <c r="K626" i="29"/>
  <c r="M626" i="29" s="1"/>
  <c r="O626" i="29" s="1"/>
  <c r="F626" i="29"/>
  <c r="H1055" i="30"/>
  <c r="H853" i="30"/>
  <c r="H974" i="30"/>
  <c r="L691" i="29"/>
  <c r="N691" i="29" s="1"/>
  <c r="P691" i="29" s="1"/>
  <c r="F691" i="29"/>
  <c r="K691" i="29"/>
  <c r="M691" i="29" s="1"/>
  <c r="O691" i="29" s="1"/>
  <c r="L700" i="29"/>
  <c r="N700" i="29" s="1"/>
  <c r="P700" i="29" s="1"/>
  <c r="F700" i="29"/>
  <c r="K700" i="29"/>
  <c r="M700" i="29" s="1"/>
  <c r="O700" i="29" s="1"/>
  <c r="L695" i="29"/>
  <c r="N695" i="29" s="1"/>
  <c r="P695" i="29" s="1"/>
  <c r="K695" i="29"/>
  <c r="M695" i="29" s="1"/>
  <c r="O695" i="29" s="1"/>
  <c r="F695" i="29"/>
  <c r="L561" i="29"/>
  <c r="N561" i="29" s="1"/>
  <c r="P561" i="29" s="1"/>
  <c r="F561" i="29"/>
  <c r="K561" i="29"/>
  <c r="M561" i="29" s="1"/>
  <c r="O561" i="29" s="1"/>
  <c r="I766" i="29"/>
  <c r="J766" i="29"/>
  <c r="L627" i="29"/>
  <c r="N627" i="29" s="1"/>
  <c r="P627" i="29" s="1"/>
  <c r="K627" i="29"/>
  <c r="M627" i="29" s="1"/>
  <c r="O627" i="29" s="1"/>
  <c r="F627" i="29"/>
  <c r="H795" i="30"/>
  <c r="I1086" i="29"/>
  <c r="J1086" i="29"/>
  <c r="I1014" i="29"/>
  <c r="J1014" i="29"/>
  <c r="H967" i="30"/>
  <c r="I1073" i="29"/>
  <c r="J1073" i="29"/>
  <c r="I863" i="29"/>
  <c r="J863" i="29"/>
  <c r="K979" i="30"/>
  <c r="N979" i="30" s="1"/>
  <c r="L979" i="30"/>
  <c r="O979" i="30" s="1"/>
  <c r="J979" i="30"/>
  <c r="M979" i="30" s="1"/>
  <c r="H1063" i="30"/>
  <c r="H1062" i="30"/>
  <c r="F581" i="30"/>
  <c r="I581" i="30"/>
  <c r="F681" i="30"/>
  <c r="I681" i="30"/>
  <c r="F667" i="30"/>
  <c r="I667" i="30"/>
  <c r="I521" i="30"/>
  <c r="F521" i="30"/>
  <c r="I558" i="30"/>
  <c r="F558" i="30"/>
  <c r="F534" i="30"/>
  <c r="I534" i="30"/>
  <c r="I382" i="30"/>
  <c r="F382" i="30"/>
  <c r="I662" i="30"/>
  <c r="F662" i="30"/>
  <c r="L780" i="30"/>
  <c r="O780" i="30" s="1"/>
  <c r="K780" i="30"/>
  <c r="N780" i="30" s="1"/>
  <c r="J780" i="30"/>
  <c r="M780" i="30" s="1"/>
  <c r="H745" i="30"/>
  <c r="K813" i="30"/>
  <c r="N813" i="30" s="1"/>
  <c r="J813" i="30"/>
  <c r="M813" i="30" s="1"/>
  <c r="L813" i="30"/>
  <c r="O813" i="30" s="1"/>
  <c r="J838" i="30"/>
  <c r="M838" i="30" s="1"/>
  <c r="K838" i="30"/>
  <c r="N838" i="30" s="1"/>
  <c r="L838" i="30"/>
  <c r="O838" i="30" s="1"/>
  <c r="K426" i="29"/>
  <c r="M426" i="29" s="1"/>
  <c r="O426" i="29" s="1"/>
  <c r="L426" i="29"/>
  <c r="N426" i="29" s="1"/>
  <c r="P426" i="29" s="1"/>
  <c r="F426" i="29"/>
  <c r="I1008" i="29"/>
  <c r="J1008" i="29"/>
  <c r="H1034" i="30"/>
  <c r="L841" i="30"/>
  <c r="O841" i="30" s="1"/>
  <c r="K841" i="30"/>
  <c r="N841" i="30" s="1"/>
  <c r="J841" i="30"/>
  <c r="M841" i="30" s="1"/>
  <c r="H847" i="30"/>
  <c r="H909" i="30"/>
  <c r="H934" i="30"/>
  <c r="I873" i="29"/>
  <c r="J873" i="29"/>
  <c r="H984" i="30"/>
  <c r="H1047" i="30"/>
  <c r="H828" i="30"/>
  <c r="H749" i="30"/>
  <c r="H949" i="30"/>
  <c r="H906" i="30"/>
  <c r="J768" i="30"/>
  <c r="M768" i="30" s="1"/>
  <c r="L768" i="30"/>
  <c r="O768" i="30" s="1"/>
  <c r="K768" i="30"/>
  <c r="N768" i="30" s="1"/>
  <c r="J894" i="30"/>
  <c r="M894" i="30" s="1"/>
  <c r="L894" i="30"/>
  <c r="O894" i="30" s="1"/>
  <c r="K894" i="30"/>
  <c r="N894" i="30" s="1"/>
  <c r="H1017" i="30"/>
  <c r="I789" i="29"/>
  <c r="J789" i="29"/>
  <c r="J763" i="29"/>
  <c r="I763" i="29"/>
  <c r="K961" i="30"/>
  <c r="N961" i="30" s="1"/>
  <c r="L961" i="30"/>
  <c r="O961" i="30" s="1"/>
  <c r="J961" i="30"/>
  <c r="M961" i="30" s="1"/>
  <c r="I805" i="29"/>
  <c r="J805" i="29"/>
  <c r="J819" i="29"/>
  <c r="I819" i="29"/>
  <c r="J1080" i="29"/>
  <c r="I1080" i="29"/>
  <c r="F485" i="30"/>
  <c r="I485" i="30"/>
  <c r="L814" i="30"/>
  <c r="O814" i="30" s="1"/>
  <c r="K814" i="30"/>
  <c r="N814" i="30" s="1"/>
  <c r="J814" i="30"/>
  <c r="M814" i="30" s="1"/>
  <c r="H856" i="30"/>
  <c r="H801" i="30"/>
  <c r="H807" i="30"/>
  <c r="J860" i="30"/>
  <c r="M860" i="30" s="1"/>
  <c r="L860" i="30"/>
  <c r="O860" i="30" s="1"/>
  <c r="K860" i="30"/>
  <c r="N860" i="30" s="1"/>
  <c r="K413" i="29"/>
  <c r="M413" i="29" s="1"/>
  <c r="O413" i="29" s="1"/>
  <c r="F413" i="29"/>
  <c r="L413" i="29"/>
  <c r="N413" i="29" s="1"/>
  <c r="P413" i="29" s="1"/>
  <c r="L495" i="29"/>
  <c r="N495" i="29" s="1"/>
  <c r="P495" i="29" s="1"/>
  <c r="F495" i="29"/>
  <c r="K495" i="29"/>
  <c r="M495" i="29" s="1"/>
  <c r="O495" i="29" s="1"/>
  <c r="L573" i="29"/>
  <c r="N573" i="29" s="1"/>
  <c r="P573" i="29" s="1"/>
  <c r="K573" i="29"/>
  <c r="M573" i="29" s="1"/>
  <c r="O573" i="29" s="1"/>
  <c r="F573" i="29"/>
  <c r="L466" i="29"/>
  <c r="N466" i="29" s="1"/>
  <c r="P466" i="29" s="1"/>
  <c r="K466" i="29"/>
  <c r="M466" i="29" s="1"/>
  <c r="O466" i="29" s="1"/>
  <c r="F466" i="29"/>
  <c r="L683" i="29"/>
  <c r="N683" i="29" s="1"/>
  <c r="P683" i="29" s="1"/>
  <c r="K683" i="29"/>
  <c r="M683" i="29" s="1"/>
  <c r="O683" i="29" s="1"/>
  <c r="F683" i="29"/>
  <c r="F543" i="29"/>
  <c r="L543" i="29"/>
  <c r="N543" i="29" s="1"/>
  <c r="P543" i="29" s="1"/>
  <c r="K543" i="29"/>
  <c r="M543" i="29" s="1"/>
  <c r="O543" i="29" s="1"/>
  <c r="L504" i="29"/>
  <c r="N504" i="29" s="1"/>
  <c r="P504" i="29" s="1"/>
  <c r="K504" i="29"/>
  <c r="M504" i="29" s="1"/>
  <c r="O504" i="29" s="1"/>
  <c r="F504" i="29"/>
  <c r="L506" i="29"/>
  <c r="N506" i="29" s="1"/>
  <c r="P506" i="29" s="1"/>
  <c r="K506" i="29"/>
  <c r="M506" i="29" s="1"/>
  <c r="O506" i="29" s="1"/>
  <c r="F506" i="29"/>
  <c r="L647" i="29"/>
  <c r="N647" i="29" s="1"/>
  <c r="P647" i="29" s="1"/>
  <c r="K647" i="29"/>
  <c r="M647" i="29" s="1"/>
  <c r="O647" i="29" s="1"/>
  <c r="F647" i="29"/>
  <c r="L463" i="29"/>
  <c r="N463" i="29" s="1"/>
  <c r="P463" i="29" s="1"/>
  <c r="K463" i="29"/>
  <c r="M463" i="29" s="1"/>
  <c r="O463" i="29" s="1"/>
  <c r="F463" i="29"/>
  <c r="F685" i="30"/>
  <c r="I685" i="30"/>
  <c r="H1009" i="30"/>
  <c r="J1061" i="30"/>
  <c r="M1061" i="30" s="1"/>
  <c r="L1061" i="30"/>
  <c r="O1061" i="30" s="1"/>
  <c r="K1061" i="30"/>
  <c r="N1061" i="30" s="1"/>
  <c r="I1095" i="29"/>
  <c r="J1095" i="29"/>
  <c r="I797" i="29"/>
  <c r="J797" i="29"/>
  <c r="I1028" i="29"/>
  <c r="J1028" i="29"/>
  <c r="K750" i="30"/>
  <c r="N750" i="30" s="1"/>
  <c r="L750" i="30"/>
  <c r="O750" i="30" s="1"/>
  <c r="J750" i="30"/>
  <c r="M750" i="30" s="1"/>
  <c r="I778" i="29"/>
  <c r="J778" i="29"/>
  <c r="I942" i="29"/>
  <c r="J942" i="29"/>
  <c r="I900" i="29"/>
  <c r="J900" i="29"/>
  <c r="L852" i="30"/>
  <c r="O852" i="30" s="1"/>
  <c r="J852" i="30"/>
  <c r="M852" i="30" s="1"/>
  <c r="K852" i="30"/>
  <c r="N852" i="30" s="1"/>
  <c r="K910" i="30"/>
  <c r="N910" i="30" s="1"/>
  <c r="L910" i="30"/>
  <c r="O910" i="30" s="1"/>
  <c r="J910" i="30"/>
  <c r="M910" i="30" s="1"/>
  <c r="H980" i="30"/>
  <c r="H954" i="30"/>
  <c r="L996" i="30"/>
  <c r="O996" i="30" s="1"/>
  <c r="K996" i="30"/>
  <c r="N996" i="30" s="1"/>
  <c r="J996" i="30"/>
  <c r="M996" i="30" s="1"/>
  <c r="I751" i="29"/>
  <c r="J751" i="29"/>
  <c r="H873" i="30"/>
  <c r="H879" i="30"/>
  <c r="H845" i="30"/>
  <c r="J766" i="30"/>
  <c r="M766" i="30" s="1"/>
  <c r="K766" i="30"/>
  <c r="N766" i="30" s="1"/>
  <c r="L766" i="30"/>
  <c r="O766" i="30" s="1"/>
  <c r="I684" i="30"/>
  <c r="F684" i="30"/>
  <c r="F591" i="30"/>
  <c r="I591" i="30"/>
  <c r="F475" i="30"/>
  <c r="I475" i="30"/>
  <c r="F607" i="30"/>
  <c r="I607" i="30"/>
  <c r="F709" i="30"/>
  <c r="I709" i="30"/>
  <c r="I504" i="30"/>
  <c r="F504" i="30"/>
  <c r="F515" i="30"/>
  <c r="I515" i="30"/>
  <c r="I544" i="30"/>
  <c r="F544" i="30"/>
  <c r="F652" i="30"/>
  <c r="I652" i="30"/>
  <c r="I654" i="30"/>
  <c r="F654" i="30"/>
  <c r="F627" i="30"/>
  <c r="I627" i="30"/>
  <c r="I916" i="29"/>
  <c r="J916" i="29"/>
  <c r="J831" i="29"/>
  <c r="I831" i="29"/>
  <c r="E128" i="30"/>
  <c r="E129" i="29"/>
  <c r="E163" i="30"/>
  <c r="E164" i="29"/>
  <c r="E270" i="30"/>
  <c r="E271" i="29"/>
  <c r="E137" i="30"/>
  <c r="E138" i="29"/>
  <c r="E153" i="30"/>
  <c r="E154" i="29"/>
  <c r="E348" i="30"/>
  <c r="E349" i="29"/>
  <c r="E196" i="30"/>
  <c r="E197" i="29"/>
  <c r="E73" i="30"/>
  <c r="E74" i="29"/>
  <c r="E80" i="30"/>
  <c r="E81" i="29"/>
  <c r="E97" i="30"/>
  <c r="E98" i="29"/>
  <c r="E262" i="30"/>
  <c r="E263" i="29"/>
  <c r="E174" i="30"/>
  <c r="E175" i="29"/>
  <c r="E83" i="30"/>
  <c r="E84" i="29"/>
  <c r="E135" i="30"/>
  <c r="E136" i="29"/>
  <c r="E169" i="30"/>
  <c r="E170" i="29"/>
  <c r="E26" i="30"/>
  <c r="E27" i="29"/>
  <c r="E318" i="30"/>
  <c r="E319" i="29"/>
  <c r="E347" i="30"/>
  <c r="E348" i="29"/>
  <c r="E160" i="30"/>
  <c r="E161" i="29"/>
  <c r="E195" i="30"/>
  <c r="E196" i="29"/>
  <c r="E277" i="30"/>
  <c r="E278" i="29"/>
  <c r="E372" i="30"/>
  <c r="E373" i="29"/>
  <c r="E301" i="30"/>
  <c r="E302" i="29"/>
  <c r="E313" i="30"/>
  <c r="E314" i="29"/>
  <c r="E194" i="30"/>
  <c r="E195" i="29"/>
  <c r="H826" i="30"/>
  <c r="H789" i="30"/>
  <c r="I1026" i="29"/>
  <c r="J1026" i="29"/>
  <c r="I993" i="29"/>
  <c r="J993" i="29"/>
  <c r="I768" i="29"/>
  <c r="J768" i="29"/>
  <c r="I874" i="29"/>
  <c r="J874" i="29"/>
  <c r="I767" i="29"/>
  <c r="J767" i="29"/>
  <c r="I775" i="29"/>
  <c r="J775" i="29"/>
  <c r="I1002" i="29"/>
  <c r="J1002" i="29"/>
  <c r="I897" i="29"/>
  <c r="J897" i="29"/>
  <c r="L638" i="29"/>
  <c r="N638" i="29" s="1"/>
  <c r="P638" i="29" s="1"/>
  <c r="K638" i="29"/>
  <c r="M638" i="29" s="1"/>
  <c r="O638" i="29" s="1"/>
  <c r="F638" i="29"/>
  <c r="L714" i="29"/>
  <c r="N714" i="29" s="1"/>
  <c r="P714" i="29" s="1"/>
  <c r="K714" i="29"/>
  <c r="M714" i="29" s="1"/>
  <c r="O714" i="29" s="1"/>
  <c r="F714" i="29"/>
  <c r="K717" i="29"/>
  <c r="M717" i="29" s="1"/>
  <c r="O717" i="29" s="1"/>
  <c r="L717" i="29"/>
  <c r="N717" i="29" s="1"/>
  <c r="P717" i="29" s="1"/>
  <c r="F717" i="29"/>
  <c r="I1017" i="29"/>
  <c r="J1017" i="29"/>
  <c r="I994" i="29"/>
  <c r="J994" i="29"/>
  <c r="I990" i="29"/>
  <c r="J990" i="29"/>
  <c r="J1059" i="29"/>
  <c r="I1059" i="29"/>
  <c r="F722" i="30"/>
  <c r="I722" i="30"/>
  <c r="F603" i="30"/>
  <c r="I603" i="30"/>
  <c r="I643" i="30"/>
  <c r="F643" i="30"/>
  <c r="H830" i="30"/>
  <c r="L959" i="30"/>
  <c r="O959" i="30" s="1"/>
  <c r="K959" i="30"/>
  <c r="N959" i="30" s="1"/>
  <c r="J959" i="30"/>
  <c r="M959" i="30" s="1"/>
  <c r="L755" i="30"/>
  <c r="O755" i="30" s="1"/>
  <c r="K755" i="30"/>
  <c r="N755" i="30" s="1"/>
  <c r="J755" i="30"/>
  <c r="M755" i="30" s="1"/>
  <c r="L982" i="30"/>
  <c r="O982" i="30" s="1"/>
  <c r="J982" i="30"/>
  <c r="M982" i="30" s="1"/>
  <c r="K982" i="30"/>
  <c r="N982" i="30" s="1"/>
  <c r="H1016" i="30"/>
  <c r="H1082" i="30"/>
  <c r="H1088" i="30"/>
  <c r="H940" i="30"/>
  <c r="I380" i="30"/>
  <c r="F380" i="30"/>
  <c r="F535" i="30"/>
  <c r="I535" i="30"/>
  <c r="I570" i="30"/>
  <c r="F570" i="30"/>
  <c r="I440" i="30"/>
  <c r="F440" i="30"/>
  <c r="F733" i="30"/>
  <c r="I733" i="30"/>
  <c r="H872" i="30"/>
  <c r="L705" i="29"/>
  <c r="N705" i="29" s="1"/>
  <c r="P705" i="29" s="1"/>
  <c r="K705" i="29"/>
  <c r="M705" i="29" s="1"/>
  <c r="O705" i="29" s="1"/>
  <c r="F705" i="29"/>
  <c r="L633" i="29"/>
  <c r="N633" i="29" s="1"/>
  <c r="P633" i="29" s="1"/>
  <c r="F633" i="29"/>
  <c r="K633" i="29"/>
  <c r="M633" i="29" s="1"/>
  <c r="O633" i="29" s="1"/>
  <c r="L1018" i="30"/>
  <c r="O1018" i="30" s="1"/>
  <c r="K1018" i="30"/>
  <c r="N1018" i="30" s="1"/>
  <c r="J1018" i="30"/>
  <c r="M1018" i="30" s="1"/>
  <c r="H885" i="30"/>
  <c r="J747" i="29"/>
  <c r="I747" i="29"/>
  <c r="I961" i="29"/>
  <c r="J961" i="29"/>
  <c r="J893" i="30"/>
  <c r="M893" i="30" s="1"/>
  <c r="K893" i="30"/>
  <c r="N893" i="30" s="1"/>
  <c r="L893" i="30"/>
  <c r="O893" i="30" s="1"/>
  <c r="H1011" i="30"/>
  <c r="H945" i="30"/>
  <c r="H744" i="30"/>
  <c r="K698" i="30"/>
  <c r="N698" i="30" s="1"/>
  <c r="J698" i="30"/>
  <c r="M698" i="30" s="1"/>
  <c r="L698" i="30"/>
  <c r="O698" i="30" s="1"/>
  <c r="I609" i="30"/>
  <c r="F609" i="30"/>
  <c r="F420" i="30"/>
  <c r="I420" i="30"/>
  <c r="I394" i="30"/>
  <c r="F394" i="30"/>
  <c r="I429" i="30"/>
  <c r="F429" i="30"/>
  <c r="F585" i="30"/>
  <c r="I585" i="30"/>
  <c r="F723" i="30"/>
  <c r="I723" i="30"/>
  <c r="I736" i="30"/>
  <c r="F736" i="30"/>
  <c r="F477" i="30"/>
  <c r="I477" i="30"/>
  <c r="I625" i="30"/>
  <c r="F625" i="30"/>
  <c r="J1057" i="29"/>
  <c r="I1057" i="29"/>
  <c r="K1055" i="30"/>
  <c r="N1055" i="30" s="1"/>
  <c r="J1055" i="30"/>
  <c r="M1055" i="30" s="1"/>
  <c r="L1055" i="30"/>
  <c r="O1055" i="30" s="1"/>
  <c r="L853" i="30"/>
  <c r="O853" i="30" s="1"/>
  <c r="J853" i="30"/>
  <c r="M853" i="30" s="1"/>
  <c r="K853" i="30"/>
  <c r="N853" i="30" s="1"/>
  <c r="L974" i="30"/>
  <c r="O974" i="30" s="1"/>
  <c r="K974" i="30"/>
  <c r="N974" i="30" s="1"/>
  <c r="J974" i="30"/>
  <c r="M974" i="30" s="1"/>
  <c r="F690" i="30"/>
  <c r="I690" i="30"/>
  <c r="F699" i="30"/>
  <c r="I699" i="30"/>
  <c r="I694" i="30"/>
  <c r="F694" i="30"/>
  <c r="F560" i="30"/>
  <c r="I560" i="30"/>
  <c r="I781" i="29"/>
  <c r="J781" i="29"/>
  <c r="F626" i="30"/>
  <c r="I626" i="30"/>
  <c r="L981" i="30"/>
  <c r="O981" i="30" s="1"/>
  <c r="K981" i="30"/>
  <c r="N981" i="30" s="1"/>
  <c r="J981" i="30"/>
  <c r="M981" i="30" s="1"/>
  <c r="H389" i="30"/>
  <c r="H947" i="30"/>
  <c r="J1052" i="30"/>
  <c r="M1052" i="30" s="1"/>
  <c r="K1052" i="30"/>
  <c r="N1052" i="30" s="1"/>
  <c r="L1052" i="30"/>
  <c r="O1052" i="30" s="1"/>
  <c r="L1063" i="30"/>
  <c r="O1063" i="30" s="1"/>
  <c r="J1063" i="30"/>
  <c r="M1063" i="30" s="1"/>
  <c r="K1063" i="30"/>
  <c r="N1063" i="30" s="1"/>
  <c r="L1062" i="30"/>
  <c r="O1062" i="30" s="1"/>
  <c r="K1062" i="30"/>
  <c r="N1062" i="30" s="1"/>
  <c r="J1062" i="30"/>
  <c r="M1062" i="30" s="1"/>
  <c r="L490" i="29"/>
  <c r="N490" i="29" s="1"/>
  <c r="P490" i="29" s="1"/>
  <c r="K490" i="29"/>
  <c r="M490" i="29" s="1"/>
  <c r="O490" i="29" s="1"/>
  <c r="F490" i="29"/>
  <c r="K455" i="29"/>
  <c r="M455" i="29" s="1"/>
  <c r="O455" i="29" s="1"/>
  <c r="L455" i="29"/>
  <c r="N455" i="29" s="1"/>
  <c r="P455" i="29" s="1"/>
  <c r="F455" i="29"/>
  <c r="L594" i="29"/>
  <c r="N594" i="29" s="1"/>
  <c r="P594" i="29" s="1"/>
  <c r="F594" i="29"/>
  <c r="K594" i="29"/>
  <c r="M594" i="29" s="1"/>
  <c r="O594" i="29" s="1"/>
  <c r="L384" i="29"/>
  <c r="N384" i="29" s="1"/>
  <c r="P384" i="29" s="1"/>
  <c r="K384" i="29"/>
  <c r="M384" i="29" s="1"/>
  <c r="O384" i="29" s="1"/>
  <c r="F384" i="29"/>
  <c r="L481" i="29"/>
  <c r="N481" i="29" s="1"/>
  <c r="P481" i="29" s="1"/>
  <c r="F481" i="29"/>
  <c r="K481" i="29"/>
  <c r="M481" i="29" s="1"/>
  <c r="O481" i="29" s="1"/>
  <c r="L562" i="29"/>
  <c r="N562" i="29" s="1"/>
  <c r="P562" i="29" s="1"/>
  <c r="K562" i="29"/>
  <c r="M562" i="29" s="1"/>
  <c r="O562" i="29" s="1"/>
  <c r="F562" i="29"/>
  <c r="I975" i="29"/>
  <c r="J975" i="29"/>
  <c r="L392" i="29"/>
  <c r="N392" i="29" s="1"/>
  <c r="P392" i="29" s="1"/>
  <c r="K392" i="29"/>
  <c r="M392" i="29" s="1"/>
  <c r="O392" i="29" s="1"/>
  <c r="F392" i="29"/>
  <c r="L689" i="29"/>
  <c r="N689" i="29" s="1"/>
  <c r="P689" i="29" s="1"/>
  <c r="K689" i="29"/>
  <c r="M689" i="29" s="1"/>
  <c r="O689" i="29" s="1"/>
  <c r="F689" i="29"/>
  <c r="K751" i="30"/>
  <c r="N751" i="30" s="1"/>
  <c r="J751" i="30"/>
  <c r="M751" i="30" s="1"/>
  <c r="L751" i="30"/>
  <c r="O751" i="30" s="1"/>
  <c r="L517" i="30"/>
  <c r="O517" i="30" s="1"/>
  <c r="K517" i="30"/>
  <c r="N517" i="30" s="1"/>
  <c r="J517" i="30"/>
  <c r="M517" i="30" s="1"/>
  <c r="F425" i="30"/>
  <c r="I425" i="30"/>
  <c r="J1034" i="30"/>
  <c r="M1034" i="30" s="1"/>
  <c r="L1034" i="30"/>
  <c r="O1034" i="30" s="1"/>
  <c r="K1034" i="30"/>
  <c r="N1034" i="30" s="1"/>
  <c r="H841" i="30"/>
  <c r="J847" i="30"/>
  <c r="M847" i="30" s="1"/>
  <c r="K847" i="30"/>
  <c r="N847" i="30" s="1"/>
  <c r="L847" i="30"/>
  <c r="O847" i="30" s="1"/>
  <c r="L909" i="30"/>
  <c r="O909" i="30" s="1"/>
  <c r="K909" i="30"/>
  <c r="N909" i="30" s="1"/>
  <c r="J909" i="30"/>
  <c r="M909" i="30" s="1"/>
  <c r="L934" i="30"/>
  <c r="O934" i="30" s="1"/>
  <c r="K934" i="30"/>
  <c r="N934" i="30" s="1"/>
  <c r="J934" i="30"/>
  <c r="M934" i="30" s="1"/>
  <c r="L984" i="30"/>
  <c r="O984" i="30" s="1"/>
  <c r="J984" i="30"/>
  <c r="M984" i="30" s="1"/>
  <c r="K984" i="30"/>
  <c r="N984" i="30" s="1"/>
  <c r="J1047" i="30"/>
  <c r="M1047" i="30" s="1"/>
  <c r="L1047" i="30"/>
  <c r="O1047" i="30" s="1"/>
  <c r="K1047" i="30"/>
  <c r="N1047" i="30" s="1"/>
  <c r="L828" i="30"/>
  <c r="O828" i="30" s="1"/>
  <c r="K828" i="30"/>
  <c r="N828" i="30" s="1"/>
  <c r="J828" i="30"/>
  <c r="M828" i="30" s="1"/>
  <c r="L749" i="30"/>
  <c r="O749" i="30" s="1"/>
  <c r="J749" i="30"/>
  <c r="M749" i="30" s="1"/>
  <c r="K749" i="30"/>
  <c r="N749" i="30" s="1"/>
  <c r="J949" i="30"/>
  <c r="M949" i="30" s="1"/>
  <c r="L949" i="30"/>
  <c r="O949" i="30" s="1"/>
  <c r="K949" i="30"/>
  <c r="N949" i="30" s="1"/>
  <c r="L1023" i="30"/>
  <c r="O1023" i="30" s="1"/>
  <c r="K1023" i="30"/>
  <c r="N1023" i="30" s="1"/>
  <c r="J1023" i="30"/>
  <c r="M1023" i="30" s="1"/>
  <c r="I777" i="29"/>
  <c r="J777" i="29"/>
  <c r="J818" i="29"/>
  <c r="I818" i="29"/>
  <c r="I965" i="29"/>
  <c r="J965" i="29"/>
  <c r="L929" i="30"/>
  <c r="O929" i="30" s="1"/>
  <c r="J929" i="30"/>
  <c r="M929" i="30" s="1"/>
  <c r="K929" i="30"/>
  <c r="N929" i="30" s="1"/>
  <c r="H1031" i="30"/>
  <c r="H1094" i="30"/>
  <c r="J796" i="30"/>
  <c r="M796" i="30" s="1"/>
  <c r="K796" i="30"/>
  <c r="N796" i="30" s="1"/>
  <c r="L796" i="30"/>
  <c r="O796" i="30" s="1"/>
  <c r="H1027" i="30"/>
  <c r="I926" i="29"/>
  <c r="J926" i="29"/>
  <c r="K846" i="30"/>
  <c r="N846" i="30" s="1"/>
  <c r="J846" i="30"/>
  <c r="M846" i="30" s="1"/>
  <c r="L846" i="30"/>
  <c r="O846" i="30" s="1"/>
  <c r="L933" i="30"/>
  <c r="O933" i="30" s="1"/>
  <c r="K933" i="30"/>
  <c r="N933" i="30" s="1"/>
  <c r="J933" i="30"/>
  <c r="M933" i="30" s="1"/>
  <c r="H1074" i="30"/>
  <c r="K794" i="30"/>
  <c r="N794" i="30" s="1"/>
  <c r="L794" i="30"/>
  <c r="O794" i="30" s="1"/>
  <c r="J794" i="30"/>
  <c r="M794" i="30" s="1"/>
  <c r="L801" i="30"/>
  <c r="O801" i="30" s="1"/>
  <c r="K801" i="30"/>
  <c r="N801" i="30" s="1"/>
  <c r="J801" i="30"/>
  <c r="M801" i="30" s="1"/>
  <c r="F412" i="30"/>
  <c r="I412" i="30"/>
  <c r="I494" i="30"/>
  <c r="F494" i="30"/>
  <c r="I572" i="30"/>
  <c r="F572" i="30"/>
  <c r="I465" i="30"/>
  <c r="F465" i="30"/>
  <c r="I682" i="30"/>
  <c r="F682" i="30"/>
  <c r="I542" i="30"/>
  <c r="F542" i="30"/>
  <c r="I503" i="30"/>
  <c r="F503" i="30"/>
  <c r="I505" i="30"/>
  <c r="F505" i="30"/>
  <c r="F646" i="30"/>
  <c r="I646" i="30"/>
  <c r="I462" i="30"/>
  <c r="F462" i="30"/>
  <c r="I881" i="29"/>
  <c r="J881" i="29"/>
  <c r="J752" i="29"/>
  <c r="I752" i="29"/>
  <c r="I892" i="29"/>
  <c r="J892" i="29"/>
  <c r="L385" i="29"/>
  <c r="N385" i="29" s="1"/>
  <c r="P385" i="29" s="1"/>
  <c r="K385" i="29"/>
  <c r="M385" i="29" s="1"/>
  <c r="O385" i="29" s="1"/>
  <c r="F385" i="29"/>
  <c r="L991" i="30"/>
  <c r="O991" i="30" s="1"/>
  <c r="J991" i="30"/>
  <c r="M991" i="30" s="1"/>
  <c r="K991" i="30"/>
  <c r="N991" i="30" s="1"/>
  <c r="K844" i="30"/>
  <c r="N844" i="30" s="1"/>
  <c r="L844" i="30"/>
  <c r="O844" i="30" s="1"/>
  <c r="J844" i="30"/>
  <c r="M844" i="30" s="1"/>
  <c r="J913" i="30"/>
  <c r="M913" i="30" s="1"/>
  <c r="K913" i="30"/>
  <c r="N913" i="30" s="1"/>
  <c r="L913" i="30"/>
  <c r="O913" i="30" s="1"/>
  <c r="L727" i="29"/>
  <c r="N727" i="29" s="1"/>
  <c r="P727" i="29" s="1"/>
  <c r="F727" i="29"/>
  <c r="K727" i="29"/>
  <c r="M727" i="29" s="1"/>
  <c r="O727" i="29" s="1"/>
  <c r="L623" i="29"/>
  <c r="N623" i="29" s="1"/>
  <c r="P623" i="29" s="1"/>
  <c r="K623" i="29"/>
  <c r="M623" i="29" s="1"/>
  <c r="O623" i="29" s="1"/>
  <c r="F623" i="29"/>
  <c r="L694" i="29"/>
  <c r="N694" i="29" s="1"/>
  <c r="P694" i="29" s="1"/>
  <c r="K694" i="29"/>
  <c r="M694" i="29" s="1"/>
  <c r="O694" i="29" s="1"/>
  <c r="F694" i="29"/>
  <c r="K402" i="29"/>
  <c r="M402" i="29" s="1"/>
  <c r="O402" i="29" s="1"/>
  <c r="L402" i="29"/>
  <c r="N402" i="29" s="1"/>
  <c r="P402" i="29" s="1"/>
  <c r="F402" i="29"/>
  <c r="L484" i="29"/>
  <c r="N484" i="29" s="1"/>
  <c r="P484" i="29" s="1"/>
  <c r="K484" i="29"/>
  <c r="M484" i="29" s="1"/>
  <c r="O484" i="29" s="1"/>
  <c r="F484" i="29"/>
  <c r="L671" i="29"/>
  <c r="N671" i="29" s="1"/>
  <c r="P671" i="29" s="1"/>
  <c r="K671" i="29"/>
  <c r="M671" i="29" s="1"/>
  <c r="O671" i="29" s="1"/>
  <c r="F671" i="29"/>
  <c r="L440" i="29"/>
  <c r="N440" i="29" s="1"/>
  <c r="P440" i="29" s="1"/>
  <c r="K440" i="29"/>
  <c r="M440" i="29" s="1"/>
  <c r="O440" i="29" s="1"/>
  <c r="F440" i="29"/>
  <c r="L442" i="29"/>
  <c r="N442" i="29" s="1"/>
  <c r="P442" i="29" s="1"/>
  <c r="K442" i="29"/>
  <c r="M442" i="29" s="1"/>
  <c r="O442" i="29" s="1"/>
  <c r="F442" i="29"/>
  <c r="K491" i="29"/>
  <c r="M491" i="29" s="1"/>
  <c r="O491" i="29" s="1"/>
  <c r="L491" i="29"/>
  <c r="N491" i="29" s="1"/>
  <c r="P491" i="29" s="1"/>
  <c r="F491" i="29"/>
  <c r="L591" i="29"/>
  <c r="N591" i="29" s="1"/>
  <c r="P591" i="29" s="1"/>
  <c r="K591" i="29"/>
  <c r="M591" i="29" s="1"/>
  <c r="O591" i="29" s="1"/>
  <c r="F591" i="29"/>
  <c r="L443" i="29"/>
  <c r="N443" i="29" s="1"/>
  <c r="P443" i="29" s="1"/>
  <c r="K443" i="29"/>
  <c r="M443" i="29" s="1"/>
  <c r="O443" i="29" s="1"/>
  <c r="F443" i="29"/>
  <c r="K378" i="29"/>
  <c r="M378" i="29" s="1"/>
  <c r="O378" i="29" s="1"/>
  <c r="L378" i="29"/>
  <c r="N378" i="29" s="1"/>
  <c r="P378" i="29" s="1"/>
  <c r="F378" i="29"/>
  <c r="E175" i="30"/>
  <c r="E176" i="29"/>
  <c r="E192" i="30"/>
  <c r="E193" i="29"/>
  <c r="E209" i="30"/>
  <c r="E210" i="29"/>
  <c r="E227" i="30"/>
  <c r="E228" i="29"/>
  <c r="E106" i="30"/>
  <c r="E107" i="29"/>
  <c r="E61" i="30"/>
  <c r="E62" i="29"/>
  <c r="E229" i="30"/>
  <c r="E230" i="29"/>
  <c r="E308" i="30"/>
  <c r="E309" i="29"/>
  <c r="E44" i="30"/>
  <c r="E45" i="29"/>
  <c r="E155" i="30"/>
  <c r="E156" i="29"/>
  <c r="E183" i="30"/>
  <c r="E184" i="29"/>
  <c r="E200" i="30"/>
  <c r="E201" i="29"/>
  <c r="E217" i="30"/>
  <c r="E218" i="29"/>
  <c r="E235" i="30"/>
  <c r="E236" i="29"/>
  <c r="E122" i="30"/>
  <c r="E123" i="29"/>
  <c r="E77" i="30"/>
  <c r="E78" i="29"/>
  <c r="E357" i="30"/>
  <c r="E358" i="29"/>
  <c r="E324" i="30"/>
  <c r="E325" i="29"/>
  <c r="E74" i="30"/>
  <c r="E75" i="29"/>
  <c r="E91" i="30"/>
  <c r="E92" i="29"/>
  <c r="E127" i="30"/>
  <c r="E128" i="29"/>
  <c r="E144" i="30"/>
  <c r="E145" i="29"/>
  <c r="E161" i="30"/>
  <c r="E162" i="29"/>
  <c r="E179" i="30"/>
  <c r="E180" i="29"/>
  <c r="E10" i="30"/>
  <c r="E11" i="29"/>
  <c r="E364" i="30"/>
  <c r="E365" i="29"/>
  <c r="E302" i="30"/>
  <c r="E303" i="29"/>
  <c r="E212" i="30"/>
  <c r="E213" i="29"/>
  <c r="E198" i="30"/>
  <c r="E199" i="29"/>
  <c r="E27" i="30"/>
  <c r="E28" i="29"/>
  <c r="E199" i="30"/>
  <c r="E200" i="29"/>
  <c r="E216" i="30"/>
  <c r="E217" i="29"/>
  <c r="E233" i="30"/>
  <c r="E234" i="29"/>
  <c r="E251" i="30"/>
  <c r="E252" i="29"/>
  <c r="E154" i="30"/>
  <c r="E155" i="29"/>
  <c r="E109" i="30"/>
  <c r="E110" i="29"/>
  <c r="E34" i="30"/>
  <c r="E35" i="29"/>
  <c r="E356" i="30"/>
  <c r="E357" i="29"/>
  <c r="E181" i="30"/>
  <c r="E182" i="29"/>
  <c r="E188" i="30"/>
  <c r="E189" i="29"/>
  <c r="E207" i="30"/>
  <c r="E208" i="29"/>
  <c r="E224" i="30"/>
  <c r="E225" i="29"/>
  <c r="E241" i="30"/>
  <c r="E242" i="29"/>
  <c r="E259" i="30"/>
  <c r="E260" i="29"/>
  <c r="E170" i="30"/>
  <c r="E171" i="29"/>
  <c r="E125" i="30"/>
  <c r="E126" i="29"/>
  <c r="E178" i="30"/>
  <c r="E179" i="29"/>
  <c r="E223" i="30"/>
  <c r="E224" i="29"/>
  <c r="E231" i="30"/>
  <c r="E232" i="29"/>
  <c r="E354" i="30"/>
  <c r="E355" i="29"/>
  <c r="E343" i="30"/>
  <c r="E344" i="29"/>
  <c r="E360" i="30"/>
  <c r="E361" i="29"/>
  <c r="E11" i="30"/>
  <c r="E12" i="29"/>
  <c r="E54" i="30"/>
  <c r="E55" i="29"/>
  <c r="E28" i="30"/>
  <c r="E29" i="29"/>
  <c r="E53" i="30"/>
  <c r="E54" i="29"/>
  <c r="E322" i="30"/>
  <c r="E323" i="29"/>
  <c r="E368" i="30"/>
  <c r="E369" i="29"/>
  <c r="E103" i="30"/>
  <c r="E104" i="29"/>
  <c r="E36" i="30"/>
  <c r="E37" i="29"/>
  <c r="E218" i="30"/>
  <c r="E219" i="29"/>
  <c r="L826" i="30"/>
  <c r="O826" i="30" s="1"/>
  <c r="J826" i="30"/>
  <c r="M826" i="30" s="1"/>
  <c r="K826" i="30"/>
  <c r="N826" i="30" s="1"/>
  <c r="L789" i="30"/>
  <c r="O789" i="30" s="1"/>
  <c r="J789" i="30"/>
  <c r="M789" i="30" s="1"/>
  <c r="K789" i="30"/>
  <c r="N789" i="30" s="1"/>
  <c r="I823" i="29"/>
  <c r="J823" i="29"/>
  <c r="J893" i="29"/>
  <c r="I893" i="29"/>
  <c r="P2204" i="29"/>
  <c r="I637" i="30"/>
  <c r="F637" i="30"/>
  <c r="I713" i="30"/>
  <c r="F713" i="30"/>
  <c r="I716" i="30"/>
  <c r="F716" i="30"/>
  <c r="J731" i="29"/>
  <c r="I731" i="29"/>
  <c r="L707" i="29"/>
  <c r="N707" i="29" s="1"/>
  <c r="P707" i="29" s="1"/>
  <c r="K707" i="29"/>
  <c r="M707" i="29" s="1"/>
  <c r="O707" i="29" s="1"/>
  <c r="F707" i="29"/>
  <c r="L457" i="29"/>
  <c r="N457" i="29" s="1"/>
  <c r="P457" i="29" s="1"/>
  <c r="F457" i="29"/>
  <c r="K457" i="29"/>
  <c r="M457" i="29" s="1"/>
  <c r="O457" i="29" s="1"/>
  <c r="L432" i="29"/>
  <c r="N432" i="29" s="1"/>
  <c r="P432" i="29" s="1"/>
  <c r="K432" i="29"/>
  <c r="M432" i="29" s="1"/>
  <c r="O432" i="29" s="1"/>
  <c r="F432" i="29"/>
  <c r="J878" i="29"/>
  <c r="I878" i="29"/>
  <c r="K1003" i="30"/>
  <c r="N1003" i="30" s="1"/>
  <c r="L1003" i="30"/>
  <c r="O1003" i="30" s="1"/>
  <c r="J1003" i="30"/>
  <c r="M1003" i="30" s="1"/>
  <c r="H754" i="30"/>
  <c r="H1057" i="30"/>
  <c r="H959" i="30"/>
  <c r="H808" i="30"/>
  <c r="H755" i="30"/>
  <c r="J730" i="30"/>
  <c r="M730" i="30" s="1"/>
  <c r="L730" i="30"/>
  <c r="O730" i="30" s="1"/>
  <c r="K730" i="30"/>
  <c r="N730" i="30" s="1"/>
  <c r="L679" i="29"/>
  <c r="N679" i="29" s="1"/>
  <c r="P679" i="29" s="1"/>
  <c r="F679" i="29"/>
  <c r="K679" i="29"/>
  <c r="M679" i="29" s="1"/>
  <c r="O679" i="29" s="1"/>
  <c r="L720" i="29"/>
  <c r="N720" i="29" s="1"/>
  <c r="P720" i="29" s="1"/>
  <c r="K720" i="29"/>
  <c r="M720" i="29" s="1"/>
  <c r="O720" i="29" s="1"/>
  <c r="F720" i="29"/>
  <c r="L584" i="29"/>
  <c r="N584" i="29" s="1"/>
  <c r="P584" i="29" s="1"/>
  <c r="K584" i="29"/>
  <c r="M584" i="29" s="1"/>
  <c r="O584" i="29" s="1"/>
  <c r="F584" i="29"/>
  <c r="L659" i="29"/>
  <c r="N659" i="29" s="1"/>
  <c r="P659" i="29" s="1"/>
  <c r="F659" i="29"/>
  <c r="K659" i="29"/>
  <c r="M659" i="29" s="1"/>
  <c r="O659" i="29" s="1"/>
  <c r="I917" i="29"/>
  <c r="J917" i="29"/>
  <c r="I1084" i="29"/>
  <c r="J1084" i="29"/>
  <c r="J780" i="29"/>
  <c r="I780" i="29"/>
  <c r="L614" i="29"/>
  <c r="N614" i="29" s="1"/>
  <c r="P614" i="29" s="1"/>
  <c r="K614" i="29"/>
  <c r="M614" i="29" s="1"/>
  <c r="O614" i="29" s="1"/>
  <c r="F614" i="29"/>
  <c r="L872" i="30"/>
  <c r="O872" i="30" s="1"/>
  <c r="J872" i="30"/>
  <c r="M872" i="30" s="1"/>
  <c r="K872" i="30"/>
  <c r="N872" i="30" s="1"/>
  <c r="J1094" i="29"/>
  <c r="I1094" i="29"/>
  <c r="F704" i="30"/>
  <c r="I704" i="30"/>
  <c r="I632" i="30"/>
  <c r="F632" i="30"/>
  <c r="I931" i="29"/>
  <c r="J931" i="29"/>
  <c r="H893" i="30"/>
  <c r="L1011" i="30"/>
  <c r="O1011" i="30" s="1"/>
  <c r="K1011" i="30"/>
  <c r="N1011" i="30" s="1"/>
  <c r="J1011" i="30"/>
  <c r="M1011" i="30" s="1"/>
  <c r="K945" i="30"/>
  <c r="N945" i="30" s="1"/>
  <c r="L945" i="30"/>
  <c r="O945" i="30" s="1"/>
  <c r="J945" i="30"/>
  <c r="M945" i="30" s="1"/>
  <c r="J744" i="30"/>
  <c r="M744" i="30" s="1"/>
  <c r="L744" i="30"/>
  <c r="O744" i="30" s="1"/>
  <c r="K744" i="30"/>
  <c r="N744" i="30" s="1"/>
  <c r="J901" i="29"/>
  <c r="I901" i="29"/>
  <c r="H1004" i="30"/>
  <c r="H1012" i="30"/>
  <c r="K970" i="30"/>
  <c r="N970" i="30" s="1"/>
  <c r="L970" i="30"/>
  <c r="O970" i="30" s="1"/>
  <c r="J970" i="30"/>
  <c r="M970" i="30" s="1"/>
  <c r="H824" i="30"/>
  <c r="H963" i="30"/>
  <c r="K931" i="30"/>
  <c r="N931" i="30" s="1"/>
  <c r="J931" i="30"/>
  <c r="M931" i="30" s="1"/>
  <c r="L931" i="30"/>
  <c r="O931" i="30" s="1"/>
  <c r="H878" i="30"/>
  <c r="K922" i="30"/>
  <c r="N922" i="30" s="1"/>
  <c r="J922" i="30"/>
  <c r="M922" i="30" s="1"/>
  <c r="L922" i="30"/>
  <c r="O922" i="30" s="1"/>
  <c r="L598" i="29"/>
  <c r="N598" i="29" s="1"/>
  <c r="P598" i="29" s="1"/>
  <c r="K598" i="29"/>
  <c r="M598" i="29" s="1"/>
  <c r="O598" i="29" s="1"/>
  <c r="F598" i="29"/>
  <c r="L537" i="29"/>
  <c r="N537" i="29" s="1"/>
  <c r="P537" i="29" s="1"/>
  <c r="F537" i="29"/>
  <c r="K537" i="29"/>
  <c r="M537" i="29" s="1"/>
  <c r="O537" i="29" s="1"/>
  <c r="K602" i="29"/>
  <c r="M602" i="29" s="1"/>
  <c r="O602" i="29" s="1"/>
  <c r="F602" i="29"/>
  <c r="L602" i="29"/>
  <c r="N602" i="29" s="1"/>
  <c r="P602" i="29" s="1"/>
  <c r="L697" i="29"/>
  <c r="N697" i="29" s="1"/>
  <c r="P697" i="29" s="1"/>
  <c r="K697" i="29"/>
  <c r="M697" i="29" s="1"/>
  <c r="O697" i="29" s="1"/>
  <c r="F697" i="29"/>
  <c r="L736" i="29"/>
  <c r="N736" i="29" s="1"/>
  <c r="P736" i="29" s="1"/>
  <c r="K736" i="29"/>
  <c r="M736" i="29" s="1"/>
  <c r="O736" i="29" s="1"/>
  <c r="F736" i="29"/>
  <c r="L513" i="29"/>
  <c r="N513" i="29" s="1"/>
  <c r="P513" i="29" s="1"/>
  <c r="F513" i="29"/>
  <c r="K513" i="29"/>
  <c r="M513" i="29" s="1"/>
  <c r="O513" i="29" s="1"/>
  <c r="L524" i="29"/>
  <c r="N524" i="29" s="1"/>
  <c r="P524" i="29" s="1"/>
  <c r="F524" i="29"/>
  <c r="K524" i="29"/>
  <c r="M524" i="29" s="1"/>
  <c r="O524" i="29" s="1"/>
  <c r="L618" i="29"/>
  <c r="N618" i="29" s="1"/>
  <c r="P618" i="29" s="1"/>
  <c r="F618" i="29"/>
  <c r="K618" i="29"/>
  <c r="M618" i="29" s="1"/>
  <c r="O618" i="29" s="1"/>
  <c r="L419" i="29"/>
  <c r="N419" i="29" s="1"/>
  <c r="P419" i="29" s="1"/>
  <c r="F419" i="29"/>
  <c r="K419" i="29"/>
  <c r="M419" i="29" s="1"/>
  <c r="O419" i="29" s="1"/>
  <c r="L553" i="29"/>
  <c r="N553" i="29" s="1"/>
  <c r="P553" i="29" s="1"/>
  <c r="F553" i="29"/>
  <c r="K553" i="29"/>
  <c r="M553" i="29" s="1"/>
  <c r="O553" i="29" s="1"/>
  <c r="L567" i="29"/>
  <c r="N567" i="29" s="1"/>
  <c r="P567" i="29" s="1"/>
  <c r="F567" i="29"/>
  <c r="K567" i="29"/>
  <c r="M567" i="29" s="1"/>
  <c r="O567" i="29" s="1"/>
  <c r="L521" i="29"/>
  <c r="N521" i="29" s="1"/>
  <c r="P521" i="29" s="1"/>
  <c r="F521" i="29"/>
  <c r="K521" i="29"/>
  <c r="M521" i="29" s="1"/>
  <c r="O521" i="29" s="1"/>
  <c r="K475" i="29"/>
  <c r="M475" i="29" s="1"/>
  <c r="O475" i="29" s="1"/>
  <c r="L475" i="29"/>
  <c r="N475" i="29" s="1"/>
  <c r="P475" i="29" s="1"/>
  <c r="F475" i="29"/>
  <c r="L547" i="29"/>
  <c r="N547" i="29" s="1"/>
  <c r="P547" i="29" s="1"/>
  <c r="K547" i="29"/>
  <c r="M547" i="29" s="1"/>
  <c r="O547" i="29" s="1"/>
  <c r="F547" i="29"/>
  <c r="K477" i="29"/>
  <c r="M477" i="29" s="1"/>
  <c r="O477" i="29" s="1"/>
  <c r="L477" i="29"/>
  <c r="N477" i="29" s="1"/>
  <c r="P477" i="29" s="1"/>
  <c r="F477" i="29"/>
  <c r="H825" i="30"/>
  <c r="H831" i="30"/>
  <c r="J841" i="29"/>
  <c r="I841" i="29"/>
  <c r="J866" i="29"/>
  <c r="I866" i="29"/>
  <c r="I852" i="29"/>
  <c r="J852" i="29"/>
  <c r="I1051" i="29"/>
  <c r="J1051" i="29"/>
  <c r="I699" i="29"/>
  <c r="J699" i="29"/>
  <c r="J389" i="30"/>
  <c r="M389" i="30" s="1"/>
  <c r="L389" i="30"/>
  <c r="O389" i="30" s="1"/>
  <c r="K389" i="30"/>
  <c r="N389" i="30" s="1"/>
  <c r="L947" i="30"/>
  <c r="O947" i="30" s="1"/>
  <c r="K947" i="30"/>
  <c r="N947" i="30" s="1"/>
  <c r="J947" i="30"/>
  <c r="M947" i="30" s="1"/>
  <c r="H1052" i="30"/>
  <c r="I489" i="30"/>
  <c r="F489" i="30"/>
  <c r="I454" i="30"/>
  <c r="F454" i="30"/>
  <c r="F593" i="30"/>
  <c r="I593" i="30"/>
  <c r="F383" i="30"/>
  <c r="I383" i="30"/>
  <c r="I480" i="30"/>
  <c r="F480" i="30"/>
  <c r="F561" i="30"/>
  <c r="I561" i="30"/>
  <c r="I406" i="29"/>
  <c r="J406" i="29"/>
  <c r="I390" i="29"/>
  <c r="J390" i="29"/>
  <c r="I1056" i="29"/>
  <c r="J1056" i="29"/>
  <c r="F391" i="30"/>
  <c r="I391" i="30"/>
  <c r="F688" i="30"/>
  <c r="I688" i="30"/>
  <c r="I1027" i="29"/>
  <c r="J1027" i="29"/>
  <c r="I977" i="29"/>
  <c r="J977" i="29"/>
  <c r="H989" i="30"/>
  <c r="H946" i="30"/>
  <c r="H1089" i="30"/>
  <c r="J1022" i="30"/>
  <c r="M1022" i="30" s="1"/>
  <c r="L1022" i="30"/>
  <c r="O1022" i="30" s="1"/>
  <c r="K1022" i="30"/>
  <c r="N1022" i="30" s="1"/>
  <c r="K1007" i="30"/>
  <c r="N1007" i="30" s="1"/>
  <c r="L1007" i="30"/>
  <c r="O1007" i="30" s="1"/>
  <c r="J1007" i="30"/>
  <c r="M1007" i="30" s="1"/>
  <c r="H868" i="30"/>
  <c r="K458" i="29"/>
  <c r="M458" i="29" s="1"/>
  <c r="O458" i="29" s="1"/>
  <c r="L458" i="29"/>
  <c r="N458" i="29" s="1"/>
  <c r="P458" i="29" s="1"/>
  <c r="F458" i="29"/>
  <c r="J869" i="29"/>
  <c r="I869" i="29"/>
  <c r="H1068" i="30"/>
  <c r="H864" i="30"/>
  <c r="L803" i="30"/>
  <c r="O803" i="30" s="1"/>
  <c r="K803" i="30"/>
  <c r="N803" i="30" s="1"/>
  <c r="J803" i="30"/>
  <c r="M803" i="30" s="1"/>
  <c r="I834" i="29"/>
  <c r="J834" i="29"/>
  <c r="J867" i="29"/>
  <c r="I867" i="29"/>
  <c r="H925" i="30"/>
  <c r="I864" i="29"/>
  <c r="J864" i="29"/>
  <c r="H929" i="30"/>
  <c r="L1031" i="30"/>
  <c r="O1031" i="30" s="1"/>
  <c r="J1031" i="30"/>
  <c r="M1031" i="30" s="1"/>
  <c r="K1031" i="30"/>
  <c r="N1031" i="30" s="1"/>
  <c r="J1094" i="30"/>
  <c r="M1094" i="30" s="1"/>
  <c r="K1094" i="30"/>
  <c r="N1094" i="30" s="1"/>
  <c r="L1094" i="30"/>
  <c r="O1094" i="30" s="1"/>
  <c r="H796" i="30"/>
  <c r="K1027" i="30"/>
  <c r="N1027" i="30" s="1"/>
  <c r="J1027" i="30"/>
  <c r="M1027" i="30" s="1"/>
  <c r="L1027" i="30"/>
  <c r="O1027" i="30" s="1"/>
  <c r="H846" i="30"/>
  <c r="L1074" i="30"/>
  <c r="O1074" i="30" s="1"/>
  <c r="J1074" i="30"/>
  <c r="M1074" i="30" s="1"/>
  <c r="K1074" i="30"/>
  <c r="N1074" i="30" s="1"/>
  <c r="H794" i="30"/>
  <c r="L836" i="30"/>
  <c r="O836" i="30" s="1"/>
  <c r="K836" i="30"/>
  <c r="N836" i="30" s="1"/>
  <c r="J836" i="30"/>
  <c r="M836" i="30" s="1"/>
  <c r="K784" i="30"/>
  <c r="N784" i="30" s="1"/>
  <c r="J784" i="30"/>
  <c r="M784" i="30" s="1"/>
  <c r="L784" i="30"/>
  <c r="O784" i="30" s="1"/>
  <c r="K990" i="30"/>
  <c r="N990" i="30" s="1"/>
  <c r="J990" i="30"/>
  <c r="M990" i="30" s="1"/>
  <c r="L990" i="30"/>
  <c r="O990" i="30" s="1"/>
  <c r="L411" i="29"/>
  <c r="N411" i="29" s="1"/>
  <c r="P411" i="29" s="1"/>
  <c r="K411" i="29"/>
  <c r="M411" i="29" s="1"/>
  <c r="O411" i="29" s="1"/>
  <c r="F411" i="29"/>
  <c r="L437" i="29"/>
  <c r="N437" i="29" s="1"/>
  <c r="P437" i="29" s="1"/>
  <c r="F437" i="29"/>
  <c r="K437" i="29"/>
  <c r="M437" i="29" s="1"/>
  <c r="O437" i="29" s="1"/>
  <c r="F511" i="29"/>
  <c r="K511" i="29"/>
  <c r="M511" i="29" s="1"/>
  <c r="O511" i="29" s="1"/>
  <c r="L511" i="29"/>
  <c r="N511" i="29" s="1"/>
  <c r="P511" i="29" s="1"/>
  <c r="L393" i="29"/>
  <c r="N393" i="29" s="1"/>
  <c r="P393" i="29" s="1"/>
  <c r="K393" i="29"/>
  <c r="M393" i="29" s="1"/>
  <c r="O393" i="29" s="1"/>
  <c r="F393" i="29"/>
  <c r="L459" i="29"/>
  <c r="N459" i="29" s="1"/>
  <c r="P459" i="29" s="1"/>
  <c r="K459" i="29"/>
  <c r="M459" i="29" s="1"/>
  <c r="O459" i="29" s="1"/>
  <c r="F459" i="29"/>
  <c r="K485" i="29"/>
  <c r="M485" i="29" s="1"/>
  <c r="O485" i="29" s="1"/>
  <c r="L485" i="29"/>
  <c r="N485" i="29" s="1"/>
  <c r="P485" i="29" s="1"/>
  <c r="F485" i="29"/>
  <c r="L462" i="29"/>
  <c r="N462" i="29" s="1"/>
  <c r="P462" i="29" s="1"/>
  <c r="K462" i="29"/>
  <c r="M462" i="29" s="1"/>
  <c r="O462" i="29" s="1"/>
  <c r="F462" i="29"/>
  <c r="L433" i="29"/>
  <c r="N433" i="29" s="1"/>
  <c r="P433" i="29" s="1"/>
  <c r="F433" i="29"/>
  <c r="K433" i="29"/>
  <c r="M433" i="29" s="1"/>
  <c r="O433" i="29" s="1"/>
  <c r="L379" i="29"/>
  <c r="N379" i="29" s="1"/>
  <c r="P379" i="29" s="1"/>
  <c r="K379" i="29"/>
  <c r="M379" i="29" s="1"/>
  <c r="O379" i="29" s="1"/>
  <c r="F379" i="29"/>
  <c r="L405" i="29"/>
  <c r="N405" i="29" s="1"/>
  <c r="P405" i="29" s="1"/>
  <c r="K405" i="29"/>
  <c r="M405" i="29" s="1"/>
  <c r="O405" i="29" s="1"/>
  <c r="F405" i="29"/>
  <c r="I830" i="29"/>
  <c r="J830" i="29"/>
  <c r="I899" i="29"/>
  <c r="J899" i="29"/>
  <c r="I384" i="30"/>
  <c r="F384" i="30"/>
  <c r="L1053" i="30"/>
  <c r="O1053" i="30" s="1"/>
  <c r="K1053" i="30"/>
  <c r="N1053" i="30" s="1"/>
  <c r="J1053" i="30"/>
  <c r="M1053" i="30" s="1"/>
  <c r="H902" i="30"/>
  <c r="J938" i="29"/>
  <c r="I938" i="29"/>
  <c r="I969" i="29"/>
  <c r="J969" i="29"/>
  <c r="I890" i="29"/>
  <c r="J890" i="29"/>
  <c r="I896" i="29"/>
  <c r="J896" i="29"/>
  <c r="I1010" i="29"/>
  <c r="J1010" i="29"/>
  <c r="I1062" i="29"/>
  <c r="J1062" i="29"/>
  <c r="K1025" i="30"/>
  <c r="N1025" i="30" s="1"/>
  <c r="J1025" i="30"/>
  <c r="M1025" i="30" s="1"/>
  <c r="L1025" i="30"/>
  <c r="O1025" i="30" s="1"/>
  <c r="H992" i="30"/>
  <c r="H822" i="30"/>
  <c r="H892" i="30"/>
  <c r="K767" i="30"/>
  <c r="N767" i="30" s="1"/>
  <c r="L767" i="30"/>
  <c r="O767" i="30" s="1"/>
  <c r="J767" i="30"/>
  <c r="M767" i="30" s="1"/>
  <c r="J533" i="30"/>
  <c r="M533" i="30" s="1"/>
  <c r="K533" i="30"/>
  <c r="N533" i="30" s="1"/>
  <c r="L533" i="30"/>
  <c r="O533" i="30" s="1"/>
  <c r="L1075" i="30"/>
  <c r="O1075" i="30" s="1"/>
  <c r="K1075" i="30"/>
  <c r="N1075" i="30" s="1"/>
  <c r="J1075" i="30"/>
  <c r="M1075" i="30" s="1"/>
  <c r="H1049" i="30"/>
  <c r="J1000" i="30"/>
  <c r="M1000" i="30" s="1"/>
  <c r="K1000" i="30"/>
  <c r="N1000" i="30" s="1"/>
  <c r="L1000" i="30"/>
  <c r="O1000" i="30" s="1"/>
  <c r="H985" i="30"/>
  <c r="H991" i="30"/>
  <c r="H844" i="30"/>
  <c r="H913" i="30"/>
  <c r="I726" i="30"/>
  <c r="F726" i="30"/>
  <c r="F622" i="30"/>
  <c r="I622" i="30"/>
  <c r="I693" i="30"/>
  <c r="F693" i="30"/>
  <c r="F401" i="30"/>
  <c r="I401" i="30"/>
  <c r="F483" i="30"/>
  <c r="I483" i="30"/>
  <c r="F670" i="30"/>
  <c r="I670" i="30"/>
  <c r="F439" i="30"/>
  <c r="I439" i="30"/>
  <c r="I441" i="30"/>
  <c r="F441" i="30"/>
  <c r="I490" i="30"/>
  <c r="F490" i="30"/>
  <c r="F590" i="30"/>
  <c r="I590" i="30"/>
  <c r="I442" i="30"/>
  <c r="F442" i="30"/>
  <c r="F377" i="30"/>
  <c r="I377" i="30"/>
  <c r="I919" i="29"/>
  <c r="J919" i="29"/>
  <c r="J1004" i="30"/>
  <c r="M1004" i="30" s="1"/>
  <c r="L1004" i="30"/>
  <c r="O1004" i="30" s="1"/>
  <c r="K1004" i="30"/>
  <c r="N1004" i="30" s="1"/>
  <c r="K1012" i="30"/>
  <c r="N1012" i="30" s="1"/>
  <c r="J1012" i="30"/>
  <c r="M1012" i="30" s="1"/>
  <c r="L1012" i="30"/>
  <c r="O1012" i="30" s="1"/>
  <c r="H970" i="30"/>
  <c r="L824" i="30"/>
  <c r="O824" i="30" s="1"/>
  <c r="J824" i="30"/>
  <c r="M824" i="30" s="1"/>
  <c r="K824" i="30"/>
  <c r="N824" i="30" s="1"/>
  <c r="K963" i="30"/>
  <c r="N963" i="30" s="1"/>
  <c r="J963" i="30"/>
  <c r="M963" i="30" s="1"/>
  <c r="L963" i="30"/>
  <c r="O963" i="30" s="1"/>
  <c r="J878" i="30"/>
  <c r="M878" i="30" s="1"/>
  <c r="L878" i="30"/>
  <c r="O878" i="30" s="1"/>
  <c r="K878" i="30"/>
  <c r="N878" i="30" s="1"/>
  <c r="H922" i="30"/>
  <c r="F597" i="30"/>
  <c r="I597" i="30"/>
  <c r="I536" i="30"/>
  <c r="F536" i="30"/>
  <c r="I601" i="30"/>
  <c r="F601" i="30"/>
  <c r="I696" i="30"/>
  <c r="F696" i="30"/>
  <c r="F735" i="30"/>
  <c r="I735" i="30"/>
  <c r="F512" i="30"/>
  <c r="I512" i="30"/>
  <c r="I523" i="30"/>
  <c r="F523" i="30"/>
  <c r="I617" i="30"/>
  <c r="F617" i="30"/>
  <c r="I418" i="30"/>
  <c r="F418" i="30"/>
  <c r="I552" i="30"/>
  <c r="F552" i="30"/>
  <c r="J786" i="30"/>
  <c r="M786" i="30" s="1"/>
  <c r="K786" i="30"/>
  <c r="N786" i="30" s="1"/>
  <c r="L786" i="30"/>
  <c r="O786" i="30" s="1"/>
  <c r="H1067" i="30"/>
  <c r="H1081" i="30"/>
  <c r="F566" i="30"/>
  <c r="I566" i="30"/>
  <c r="F520" i="30"/>
  <c r="I520" i="30"/>
  <c r="I474" i="30"/>
  <c r="F474" i="30"/>
  <c r="I546" i="30"/>
  <c r="F546" i="30"/>
  <c r="J769" i="30"/>
  <c r="M769" i="30" s="1"/>
  <c r="L769" i="30"/>
  <c r="O769" i="30" s="1"/>
  <c r="K769" i="30"/>
  <c r="N769" i="30" s="1"/>
  <c r="J1016" i="29"/>
  <c r="I1016" i="29"/>
  <c r="I476" i="30"/>
  <c r="F476" i="30"/>
  <c r="J825" i="30"/>
  <c r="M825" i="30" s="1"/>
  <c r="K825" i="30"/>
  <c r="N825" i="30" s="1"/>
  <c r="L825" i="30"/>
  <c r="O825" i="30" s="1"/>
  <c r="J831" i="30"/>
  <c r="M831" i="30" s="1"/>
  <c r="L831" i="30"/>
  <c r="O831" i="30" s="1"/>
  <c r="K831" i="30"/>
  <c r="N831" i="30" s="1"/>
  <c r="J1101" i="29"/>
  <c r="I1101" i="29"/>
  <c r="J851" i="29"/>
  <c r="I851" i="29"/>
  <c r="I1074" i="29"/>
  <c r="J1074" i="29"/>
  <c r="I927" i="29"/>
  <c r="J927" i="29"/>
  <c r="J1033" i="29"/>
  <c r="I1033" i="29"/>
  <c r="I803" i="29"/>
  <c r="J803" i="29"/>
  <c r="I1066" i="29"/>
  <c r="J1066" i="29"/>
  <c r="I1046" i="29"/>
  <c r="J1046" i="29"/>
  <c r="H810" i="30"/>
  <c r="H1070" i="30"/>
  <c r="L620" i="29"/>
  <c r="N620" i="29" s="1"/>
  <c r="P620" i="29" s="1"/>
  <c r="F620" i="29"/>
  <c r="K620" i="29"/>
  <c r="M620" i="29" s="1"/>
  <c r="O620" i="29" s="1"/>
  <c r="L465" i="29"/>
  <c r="N465" i="29" s="1"/>
  <c r="P465" i="29" s="1"/>
  <c r="F465" i="29"/>
  <c r="K465" i="29"/>
  <c r="M465" i="29" s="1"/>
  <c r="O465" i="29" s="1"/>
  <c r="L456" i="29"/>
  <c r="N456" i="29" s="1"/>
  <c r="P456" i="29" s="1"/>
  <c r="K456" i="29"/>
  <c r="M456" i="29" s="1"/>
  <c r="O456" i="29" s="1"/>
  <c r="F456" i="29"/>
  <c r="L643" i="29"/>
  <c r="N643" i="29" s="1"/>
  <c r="P643" i="29" s="1"/>
  <c r="F643" i="29"/>
  <c r="K643" i="29"/>
  <c r="M643" i="29" s="1"/>
  <c r="O643" i="29" s="1"/>
  <c r="L634" i="29"/>
  <c r="N634" i="29" s="1"/>
  <c r="P634" i="29" s="1"/>
  <c r="F634" i="29"/>
  <c r="K634" i="29"/>
  <c r="M634" i="29" s="1"/>
  <c r="O634" i="29" s="1"/>
  <c r="L489" i="29"/>
  <c r="N489" i="29" s="1"/>
  <c r="P489" i="29" s="1"/>
  <c r="F489" i="29"/>
  <c r="K489" i="29"/>
  <c r="M489" i="29" s="1"/>
  <c r="O489" i="29" s="1"/>
  <c r="L716" i="29"/>
  <c r="N716" i="29" s="1"/>
  <c r="P716" i="29" s="1"/>
  <c r="K716" i="29"/>
  <c r="M716" i="29" s="1"/>
  <c r="O716" i="29" s="1"/>
  <c r="F716" i="29"/>
  <c r="L550" i="29"/>
  <c r="N550" i="29" s="1"/>
  <c r="P550" i="29" s="1"/>
  <c r="F550" i="29"/>
  <c r="K550" i="29"/>
  <c r="M550" i="29" s="1"/>
  <c r="O550" i="29" s="1"/>
  <c r="L989" i="30"/>
  <c r="O989" i="30" s="1"/>
  <c r="J989" i="30"/>
  <c r="M989" i="30" s="1"/>
  <c r="K989" i="30"/>
  <c r="N989" i="30" s="1"/>
  <c r="L946" i="30"/>
  <c r="O946" i="30" s="1"/>
  <c r="K946" i="30"/>
  <c r="N946" i="30" s="1"/>
  <c r="J946" i="30"/>
  <c r="M946" i="30" s="1"/>
  <c r="J1089" i="30"/>
  <c r="M1089" i="30" s="1"/>
  <c r="L1089" i="30"/>
  <c r="O1089" i="30" s="1"/>
  <c r="K1089" i="30"/>
  <c r="N1089" i="30" s="1"/>
  <c r="H1022" i="30"/>
  <c r="H1007" i="30"/>
  <c r="J868" i="30"/>
  <c r="M868" i="30" s="1"/>
  <c r="L868" i="30"/>
  <c r="O868" i="30" s="1"/>
  <c r="K868" i="30"/>
  <c r="N868" i="30" s="1"/>
  <c r="I457" i="30"/>
  <c r="F457" i="30"/>
  <c r="I1079" i="29"/>
  <c r="J1079" i="29"/>
  <c r="H876" i="30"/>
  <c r="H1043" i="30"/>
  <c r="L792" i="30"/>
  <c r="O792" i="30" s="1"/>
  <c r="J792" i="30"/>
  <c r="M792" i="30" s="1"/>
  <c r="K792" i="30"/>
  <c r="N792" i="30" s="1"/>
  <c r="K759" i="30"/>
  <c r="N759" i="30" s="1"/>
  <c r="J759" i="30"/>
  <c r="M759" i="30" s="1"/>
  <c r="L759" i="30"/>
  <c r="O759" i="30" s="1"/>
  <c r="J788" i="29"/>
  <c r="I788" i="29"/>
  <c r="H911" i="30"/>
  <c r="H882" i="30"/>
  <c r="L952" i="30"/>
  <c r="O952" i="30" s="1"/>
  <c r="K952" i="30"/>
  <c r="N952" i="30" s="1"/>
  <c r="J952" i="30"/>
  <c r="M952" i="30" s="1"/>
  <c r="H887" i="30"/>
  <c r="H793" i="30"/>
  <c r="H799" i="30"/>
  <c r="L1068" i="30"/>
  <c r="O1068" i="30" s="1"/>
  <c r="K1068" i="30"/>
  <c r="N1068" i="30" s="1"/>
  <c r="J1068" i="30"/>
  <c r="M1068" i="30" s="1"/>
  <c r="J870" i="29"/>
  <c r="I870" i="29"/>
  <c r="L864" i="30"/>
  <c r="O864" i="30" s="1"/>
  <c r="J864" i="30"/>
  <c r="M864" i="30" s="1"/>
  <c r="K864" i="30"/>
  <c r="N864" i="30" s="1"/>
  <c r="H803" i="30"/>
  <c r="J936" i="29"/>
  <c r="I936" i="29"/>
  <c r="I998" i="29"/>
  <c r="J998" i="29"/>
  <c r="I1020" i="29"/>
  <c r="J1020" i="29"/>
  <c r="I1022" i="29"/>
  <c r="J1022" i="29"/>
  <c r="I838" i="29"/>
  <c r="J838" i="29"/>
  <c r="I882" i="29"/>
  <c r="J882" i="29"/>
  <c r="I978" i="29"/>
  <c r="J978" i="29"/>
  <c r="I741" i="29"/>
  <c r="J741" i="29"/>
  <c r="I1072" i="29"/>
  <c r="J1072" i="29"/>
  <c r="I1085" i="29"/>
  <c r="J1085" i="29"/>
  <c r="H933" i="30"/>
  <c r="J1046" i="30"/>
  <c r="M1046" i="30" s="1"/>
  <c r="K1046" i="30"/>
  <c r="N1046" i="30" s="1"/>
  <c r="L1046" i="30"/>
  <c r="O1046" i="30" s="1"/>
  <c r="H1002" i="30"/>
  <c r="H784" i="30"/>
  <c r="H990" i="30"/>
  <c r="F410" i="30"/>
  <c r="I410" i="30"/>
  <c r="F436" i="30"/>
  <c r="I436" i="30"/>
  <c r="F510" i="30"/>
  <c r="I510" i="30"/>
  <c r="I392" i="30"/>
  <c r="F392" i="30"/>
  <c r="F458" i="30"/>
  <c r="I458" i="30"/>
  <c r="I484" i="30"/>
  <c r="F484" i="30"/>
  <c r="I461" i="30"/>
  <c r="F461" i="30"/>
  <c r="I432" i="30"/>
  <c r="F432" i="30"/>
  <c r="I378" i="30"/>
  <c r="F378" i="30"/>
  <c r="F404" i="30"/>
  <c r="I404" i="30"/>
  <c r="L603" i="29"/>
  <c r="N603" i="29" s="1"/>
  <c r="P603" i="29" s="1"/>
  <c r="F603" i="29"/>
  <c r="K603" i="29"/>
  <c r="M603" i="29" s="1"/>
  <c r="O603" i="29" s="1"/>
  <c r="H1053" i="30"/>
  <c r="L902" i="30"/>
  <c r="O902" i="30" s="1"/>
  <c r="J902" i="30"/>
  <c r="M902" i="30" s="1"/>
  <c r="K902" i="30"/>
  <c r="N902" i="30" s="1"/>
  <c r="J812" i="29"/>
  <c r="I812" i="29"/>
  <c r="J944" i="29"/>
  <c r="I944" i="29"/>
  <c r="I1006" i="29"/>
  <c r="J1006" i="29"/>
  <c r="J1031" i="29"/>
  <c r="I1031" i="29"/>
  <c r="I954" i="29"/>
  <c r="J954" i="29"/>
  <c r="J979" i="29"/>
  <c r="I979" i="29"/>
  <c r="J749" i="29"/>
  <c r="I749" i="29"/>
  <c r="J992" i="30"/>
  <c r="M992" i="30" s="1"/>
  <c r="L992" i="30"/>
  <c r="O992" i="30" s="1"/>
  <c r="K992" i="30"/>
  <c r="N992" i="30" s="1"/>
  <c r="L822" i="30"/>
  <c r="O822" i="30" s="1"/>
  <c r="K822" i="30"/>
  <c r="N822" i="30" s="1"/>
  <c r="J822" i="30"/>
  <c r="M822" i="30" s="1"/>
  <c r="L892" i="30"/>
  <c r="O892" i="30" s="1"/>
  <c r="J892" i="30"/>
  <c r="M892" i="30" s="1"/>
  <c r="K892" i="30"/>
  <c r="N892" i="30" s="1"/>
  <c r="H767" i="30"/>
  <c r="H1075" i="30"/>
  <c r="L1049" i="30"/>
  <c r="O1049" i="30" s="1"/>
  <c r="K1049" i="30"/>
  <c r="N1049" i="30" s="1"/>
  <c r="J1049" i="30"/>
  <c r="M1049" i="30" s="1"/>
  <c r="H1000" i="30"/>
  <c r="L985" i="30"/>
  <c r="O985" i="30" s="1"/>
  <c r="K985" i="30"/>
  <c r="N985" i="30" s="1"/>
  <c r="J985" i="30"/>
  <c r="M985" i="30" s="1"/>
  <c r="L539" i="29"/>
  <c r="N539" i="29" s="1"/>
  <c r="P539" i="29" s="1"/>
  <c r="F539" i="29"/>
  <c r="K539" i="29"/>
  <c r="M539" i="29" s="1"/>
  <c r="O539" i="29" s="1"/>
  <c r="L565" i="29"/>
  <c r="N565" i="29" s="1"/>
  <c r="P565" i="29" s="1"/>
  <c r="K565" i="29"/>
  <c r="M565" i="29" s="1"/>
  <c r="O565" i="29" s="1"/>
  <c r="F565" i="29"/>
  <c r="L639" i="29"/>
  <c r="N639" i="29" s="1"/>
  <c r="P639" i="29" s="1"/>
  <c r="K639" i="29"/>
  <c r="M639" i="29" s="1"/>
  <c r="O639" i="29" s="1"/>
  <c r="F639" i="29"/>
  <c r="L648" i="29"/>
  <c r="N648" i="29" s="1"/>
  <c r="P648" i="29" s="1"/>
  <c r="K648" i="29"/>
  <c r="M648" i="29" s="1"/>
  <c r="O648" i="29" s="1"/>
  <c r="F648" i="29"/>
  <c r="L587" i="29"/>
  <c r="N587" i="29" s="1"/>
  <c r="P587" i="29" s="1"/>
  <c r="F587" i="29"/>
  <c r="K587" i="29"/>
  <c r="M587" i="29" s="1"/>
  <c r="O587" i="29" s="1"/>
  <c r="L613" i="29"/>
  <c r="N613" i="29" s="1"/>
  <c r="P613" i="29" s="1"/>
  <c r="F613" i="29"/>
  <c r="K613" i="29"/>
  <c r="M613" i="29" s="1"/>
  <c r="O613" i="29" s="1"/>
  <c r="L590" i="29"/>
  <c r="N590" i="29" s="1"/>
  <c r="P590" i="29" s="1"/>
  <c r="K590" i="29"/>
  <c r="M590" i="29" s="1"/>
  <c r="O590" i="29" s="1"/>
  <c r="F590" i="29"/>
  <c r="L688" i="29"/>
  <c r="N688" i="29" s="1"/>
  <c r="P688" i="29" s="1"/>
  <c r="F688" i="29"/>
  <c r="K688" i="29"/>
  <c r="M688" i="29" s="1"/>
  <c r="O688" i="29" s="1"/>
  <c r="L507" i="29"/>
  <c r="N507" i="29" s="1"/>
  <c r="P507" i="29" s="1"/>
  <c r="K507" i="29"/>
  <c r="M507" i="29" s="1"/>
  <c r="O507" i="29" s="1"/>
  <c r="F507" i="29"/>
  <c r="L533" i="29"/>
  <c r="N533" i="29" s="1"/>
  <c r="P533" i="29" s="1"/>
  <c r="K533" i="29"/>
  <c r="M533" i="29" s="1"/>
  <c r="O533" i="29" s="1"/>
  <c r="F533" i="29"/>
  <c r="L577" i="29"/>
  <c r="N577" i="29" s="1"/>
  <c r="P577" i="29" s="1"/>
  <c r="K577" i="29"/>
  <c r="M577" i="29" s="1"/>
  <c r="O577" i="29" s="1"/>
  <c r="F577" i="29"/>
  <c r="L696" i="29"/>
  <c r="N696" i="29" s="1"/>
  <c r="P696" i="29" s="1"/>
  <c r="K696" i="29"/>
  <c r="M696" i="29" s="1"/>
  <c r="O696" i="29" s="1"/>
  <c r="F696" i="29"/>
  <c r="I1099" i="29"/>
  <c r="J1099" i="29"/>
  <c r="I534" i="29"/>
  <c r="J534" i="29"/>
  <c r="I1001" i="29"/>
  <c r="J1001" i="29"/>
  <c r="L514" i="29"/>
  <c r="N514" i="29" s="1"/>
  <c r="P514" i="29" s="1"/>
  <c r="F514" i="29"/>
  <c r="K514" i="29"/>
  <c r="M514" i="29" s="1"/>
  <c r="O514" i="29" s="1"/>
  <c r="I902" i="29"/>
  <c r="J902" i="29"/>
  <c r="I456" i="30"/>
  <c r="F456" i="30"/>
  <c r="J999" i="29"/>
  <c r="I999" i="29"/>
  <c r="K830" i="30"/>
  <c r="N830" i="30" s="1"/>
  <c r="L830" i="30"/>
  <c r="O830" i="30" s="1"/>
  <c r="J830" i="30"/>
  <c r="M830" i="30" s="1"/>
  <c r="J808" i="30"/>
  <c r="M808" i="30" s="1"/>
  <c r="L808" i="30"/>
  <c r="O808" i="30" s="1"/>
  <c r="K808" i="30"/>
  <c r="N808" i="30" s="1"/>
  <c r="L835" i="30"/>
  <c r="O835" i="30" s="1"/>
  <c r="K835" i="30"/>
  <c r="N835" i="30" s="1"/>
  <c r="J835" i="30"/>
  <c r="M835" i="30" s="1"/>
  <c r="H782" i="30"/>
  <c r="I719" i="30"/>
  <c r="F719" i="30"/>
  <c r="F658" i="30"/>
  <c r="I658" i="30"/>
  <c r="J918" i="29"/>
  <c r="I918" i="29"/>
  <c r="I813" i="29"/>
  <c r="J813" i="29"/>
  <c r="H1095" i="30"/>
  <c r="E256" i="30"/>
  <c r="E257" i="29"/>
  <c r="E234" i="30"/>
  <c r="E235" i="29"/>
  <c r="E213" i="30"/>
  <c r="E214" i="29"/>
  <c r="E247" i="30"/>
  <c r="E248" i="29"/>
  <c r="E299" i="30"/>
  <c r="E300" i="29"/>
  <c r="E130" i="30"/>
  <c r="E131" i="29"/>
  <c r="E157" i="30"/>
  <c r="E158" i="29"/>
  <c r="E342" i="30"/>
  <c r="E343" i="29"/>
  <c r="E208" i="30"/>
  <c r="E209" i="29"/>
  <c r="E243" i="30"/>
  <c r="E244" i="29"/>
  <c r="E93" i="30"/>
  <c r="E94" i="29"/>
  <c r="E18" i="30"/>
  <c r="E19" i="29"/>
  <c r="E340" i="30"/>
  <c r="E341" i="29"/>
  <c r="E300" i="30"/>
  <c r="E301" i="29"/>
  <c r="E263" i="30"/>
  <c r="E264" i="29"/>
  <c r="E280" i="30"/>
  <c r="E281" i="29"/>
  <c r="E297" i="30"/>
  <c r="E298" i="29"/>
  <c r="E315" i="30"/>
  <c r="E316" i="29"/>
  <c r="E282" i="30"/>
  <c r="E283" i="29"/>
  <c r="E237" i="30"/>
  <c r="E238" i="29"/>
  <c r="E162" i="30"/>
  <c r="E163" i="29"/>
  <c r="E95" i="30"/>
  <c r="E96" i="29"/>
  <c r="E276" i="30"/>
  <c r="E277" i="29"/>
  <c r="E254" i="30"/>
  <c r="E255" i="29"/>
  <c r="E271" i="30"/>
  <c r="E272" i="29"/>
  <c r="E288" i="30"/>
  <c r="E289" i="29"/>
  <c r="E305" i="30"/>
  <c r="E306" i="29"/>
  <c r="E298" i="30"/>
  <c r="E299" i="29"/>
  <c r="E253" i="30"/>
  <c r="E254" i="29"/>
  <c r="E306" i="30"/>
  <c r="E307" i="29"/>
  <c r="E257" i="30"/>
  <c r="E258" i="29"/>
  <c r="E120" i="30"/>
  <c r="E121" i="29"/>
  <c r="E23" i="30"/>
  <c r="E24" i="29"/>
  <c r="E40" i="30"/>
  <c r="E41" i="29"/>
  <c r="E57" i="30"/>
  <c r="E58" i="29"/>
  <c r="E75" i="30"/>
  <c r="E76" i="29"/>
  <c r="E182" i="30"/>
  <c r="E183" i="29"/>
  <c r="E156" i="30"/>
  <c r="E157" i="29"/>
  <c r="E94" i="30"/>
  <c r="E95" i="29"/>
  <c r="E341" i="30"/>
  <c r="E342" i="29"/>
  <c r="E193" i="30"/>
  <c r="E194" i="29"/>
  <c r="E184" i="30"/>
  <c r="E185" i="29"/>
  <c r="E48" i="30"/>
  <c r="E49" i="29"/>
  <c r="E293" i="30"/>
  <c r="E294" i="29"/>
  <c r="L877" i="30"/>
  <c r="O877" i="30" s="1"/>
  <c r="J877" i="30"/>
  <c r="M877" i="30" s="1"/>
  <c r="K877" i="30"/>
  <c r="N877" i="30" s="1"/>
  <c r="H998" i="30"/>
  <c r="I1034" i="29"/>
  <c r="J1034" i="29"/>
  <c r="J1041" i="29"/>
  <c r="I1041" i="29"/>
  <c r="K739" i="30"/>
  <c r="N739" i="30" s="1"/>
  <c r="J739" i="30"/>
  <c r="M739" i="30" s="1"/>
  <c r="L739" i="30"/>
  <c r="O739" i="30" s="1"/>
  <c r="J1076" i="29"/>
  <c r="I1076" i="29"/>
  <c r="I1050" i="29"/>
  <c r="J1050" i="29"/>
  <c r="I845" i="29"/>
  <c r="J845" i="29"/>
  <c r="I914" i="29"/>
  <c r="J914" i="29"/>
  <c r="F501" i="30"/>
  <c r="I501" i="30"/>
  <c r="F648" i="30"/>
  <c r="I648" i="30"/>
  <c r="I513" i="30"/>
  <c r="F513" i="30"/>
  <c r="F616" i="30"/>
  <c r="I616" i="30"/>
  <c r="I1083" i="29"/>
  <c r="J1083" i="29"/>
  <c r="J941" i="29"/>
  <c r="I941" i="29"/>
  <c r="I824" i="29"/>
  <c r="J824" i="29"/>
  <c r="L692" i="29"/>
  <c r="N692" i="29" s="1"/>
  <c r="P692" i="29" s="1"/>
  <c r="K692" i="29"/>
  <c r="M692" i="29" s="1"/>
  <c r="O692" i="29" s="1"/>
  <c r="F692" i="29"/>
  <c r="K436" i="29"/>
  <c r="M436" i="29" s="1"/>
  <c r="O436" i="29" s="1"/>
  <c r="L436" i="29"/>
  <c r="N436" i="29" s="1"/>
  <c r="P436" i="29" s="1"/>
  <c r="F436" i="29"/>
  <c r="L572" i="29"/>
  <c r="N572" i="29" s="1"/>
  <c r="P572" i="29" s="1"/>
  <c r="K572" i="29"/>
  <c r="M572" i="29" s="1"/>
  <c r="O572" i="29" s="1"/>
  <c r="F572" i="29"/>
  <c r="J1057" i="30"/>
  <c r="M1057" i="30" s="1"/>
  <c r="L1057" i="30"/>
  <c r="O1057" i="30" s="1"/>
  <c r="K1057" i="30"/>
  <c r="N1057" i="30" s="1"/>
  <c r="L1048" i="30"/>
  <c r="O1048" i="30" s="1"/>
  <c r="K1048" i="30"/>
  <c r="N1048" i="30" s="1"/>
  <c r="J1048" i="30"/>
  <c r="M1048" i="30" s="1"/>
  <c r="H812" i="30"/>
  <c r="L916" i="30"/>
  <c r="O916" i="30" s="1"/>
  <c r="J916" i="30"/>
  <c r="M916" i="30" s="1"/>
  <c r="K916" i="30"/>
  <c r="N916" i="30" s="1"/>
  <c r="L920" i="30"/>
  <c r="O920" i="30" s="1"/>
  <c r="K920" i="30"/>
  <c r="N920" i="30" s="1"/>
  <c r="J920" i="30"/>
  <c r="M920" i="30" s="1"/>
  <c r="H835" i="30"/>
  <c r="H867" i="30"/>
  <c r="L962" i="30"/>
  <c r="O962" i="30" s="1"/>
  <c r="K962" i="30"/>
  <c r="N962" i="30" s="1"/>
  <c r="J962" i="30"/>
  <c r="M962" i="30" s="1"/>
  <c r="J782" i="30"/>
  <c r="M782" i="30" s="1"/>
  <c r="K782" i="30"/>
  <c r="N782" i="30" s="1"/>
  <c r="L782" i="30"/>
  <c r="O782" i="30" s="1"/>
  <c r="K781" i="30"/>
  <c r="N781" i="30" s="1"/>
  <c r="L781" i="30"/>
  <c r="O781" i="30" s="1"/>
  <c r="J781" i="30"/>
  <c r="M781" i="30" s="1"/>
  <c r="L579" i="29"/>
  <c r="N579" i="29" s="1"/>
  <c r="P579" i="29" s="1"/>
  <c r="F579" i="29"/>
  <c r="K579" i="29"/>
  <c r="M579" i="29" s="1"/>
  <c r="O579" i="29" s="1"/>
  <c r="L607" i="29"/>
  <c r="N607" i="29" s="1"/>
  <c r="P607" i="29" s="1"/>
  <c r="F607" i="29"/>
  <c r="K607" i="29"/>
  <c r="M607" i="29" s="1"/>
  <c r="O607" i="29" s="1"/>
  <c r="K597" i="29"/>
  <c r="M597" i="29" s="1"/>
  <c r="O597" i="29" s="1"/>
  <c r="L597" i="29"/>
  <c r="N597" i="29" s="1"/>
  <c r="P597" i="29" s="1"/>
  <c r="F597" i="29"/>
  <c r="L452" i="29"/>
  <c r="N452" i="29" s="1"/>
  <c r="P452" i="29" s="1"/>
  <c r="F452" i="29"/>
  <c r="K452" i="29"/>
  <c r="M452" i="29" s="1"/>
  <c r="O452" i="29" s="1"/>
  <c r="I840" i="29"/>
  <c r="J840" i="29"/>
  <c r="J787" i="29"/>
  <c r="I787" i="29"/>
  <c r="K869" i="30"/>
  <c r="N869" i="30" s="1"/>
  <c r="J869" i="30"/>
  <c r="M869" i="30" s="1"/>
  <c r="L869" i="30"/>
  <c r="O869" i="30" s="1"/>
  <c r="I473" i="30"/>
  <c r="F473" i="30"/>
  <c r="I569" i="30"/>
  <c r="F569" i="30"/>
  <c r="L1095" i="30"/>
  <c r="O1095" i="30" s="1"/>
  <c r="K1095" i="30"/>
  <c r="N1095" i="30" s="1"/>
  <c r="J1095" i="30"/>
  <c r="M1095" i="30" s="1"/>
  <c r="J1093" i="29"/>
  <c r="I1093" i="29"/>
  <c r="L886" i="30"/>
  <c r="O886" i="30" s="1"/>
  <c r="J886" i="30"/>
  <c r="M886" i="30" s="1"/>
  <c r="K886" i="30"/>
  <c r="N886" i="30" s="1"/>
  <c r="H743" i="30"/>
  <c r="H805" i="30"/>
  <c r="L827" i="30"/>
  <c r="O827" i="30" s="1"/>
  <c r="K827" i="30"/>
  <c r="N827" i="30" s="1"/>
  <c r="J827" i="30"/>
  <c r="M827" i="30" s="1"/>
  <c r="H1076" i="30"/>
  <c r="H931" i="30"/>
  <c r="L715" i="29"/>
  <c r="N715" i="29" s="1"/>
  <c r="P715" i="29" s="1"/>
  <c r="K715" i="29"/>
  <c r="M715" i="29" s="1"/>
  <c r="O715" i="29" s="1"/>
  <c r="F715" i="29"/>
  <c r="L472" i="29"/>
  <c r="N472" i="29" s="1"/>
  <c r="P472" i="29" s="1"/>
  <c r="F472" i="29"/>
  <c r="K472" i="29"/>
  <c r="M472" i="29" s="1"/>
  <c r="O472" i="29" s="1"/>
  <c r="L529" i="29"/>
  <c r="N529" i="29" s="1"/>
  <c r="P529" i="29" s="1"/>
  <c r="F529" i="29"/>
  <c r="K529" i="29"/>
  <c r="M529" i="29" s="1"/>
  <c r="O529" i="29" s="1"/>
  <c r="L693" i="29"/>
  <c r="N693" i="29" s="1"/>
  <c r="P693" i="29" s="1"/>
  <c r="F693" i="29"/>
  <c r="K693" i="29"/>
  <c r="M693" i="29" s="1"/>
  <c r="O693" i="29" s="1"/>
  <c r="L706" i="29"/>
  <c r="N706" i="29" s="1"/>
  <c r="P706" i="29" s="1"/>
  <c r="K706" i="29"/>
  <c r="M706" i="29" s="1"/>
  <c r="O706" i="29" s="1"/>
  <c r="F706" i="29"/>
  <c r="L448" i="29"/>
  <c r="N448" i="29" s="1"/>
  <c r="P448" i="29" s="1"/>
  <c r="F448" i="29"/>
  <c r="K448" i="29"/>
  <c r="M448" i="29" s="1"/>
  <c r="O448" i="29" s="1"/>
  <c r="L450" i="29"/>
  <c r="N450" i="29" s="1"/>
  <c r="P450" i="29" s="1"/>
  <c r="F450" i="29"/>
  <c r="K450" i="29"/>
  <c r="M450" i="29" s="1"/>
  <c r="O450" i="29" s="1"/>
  <c r="L732" i="29"/>
  <c r="N732" i="29" s="1"/>
  <c r="P732" i="29" s="1"/>
  <c r="F732" i="29"/>
  <c r="K732" i="29"/>
  <c r="M732" i="29" s="1"/>
  <c r="O732" i="29" s="1"/>
  <c r="L730" i="29"/>
  <c r="N730" i="29" s="1"/>
  <c r="P730" i="29" s="1"/>
  <c r="F730" i="29"/>
  <c r="K730" i="29"/>
  <c r="M730" i="29" s="1"/>
  <c r="O730" i="29" s="1"/>
  <c r="L488" i="29"/>
  <c r="N488" i="29" s="1"/>
  <c r="P488" i="29" s="1"/>
  <c r="F488" i="29"/>
  <c r="K488" i="29"/>
  <c r="M488" i="29" s="1"/>
  <c r="O488" i="29" s="1"/>
  <c r="H786" i="30"/>
  <c r="K1067" i="30"/>
  <c r="N1067" i="30" s="1"/>
  <c r="J1067" i="30"/>
  <c r="M1067" i="30" s="1"/>
  <c r="L1067" i="30"/>
  <c r="O1067" i="30" s="1"/>
  <c r="L1081" i="30"/>
  <c r="O1081" i="30" s="1"/>
  <c r="J1081" i="30"/>
  <c r="M1081" i="30" s="1"/>
  <c r="K1081" i="30"/>
  <c r="N1081" i="30" s="1"/>
  <c r="I980" i="29"/>
  <c r="J980" i="29"/>
  <c r="L473" i="29"/>
  <c r="N473" i="29" s="1"/>
  <c r="P473" i="29" s="1"/>
  <c r="K473" i="29"/>
  <c r="M473" i="29" s="1"/>
  <c r="O473" i="29" s="1"/>
  <c r="F473" i="29"/>
  <c r="L558" i="29"/>
  <c r="N558" i="29" s="1"/>
  <c r="P558" i="29" s="1"/>
  <c r="F558" i="29"/>
  <c r="K558" i="29"/>
  <c r="M558" i="29" s="1"/>
  <c r="O558" i="29" s="1"/>
  <c r="K386" i="29"/>
  <c r="M386" i="29" s="1"/>
  <c r="O386" i="29" s="1"/>
  <c r="F386" i="29"/>
  <c r="L386" i="29"/>
  <c r="N386" i="29" s="1"/>
  <c r="P386" i="29" s="1"/>
  <c r="L451" i="29"/>
  <c r="N451" i="29" s="1"/>
  <c r="P451" i="29" s="1"/>
  <c r="K451" i="29"/>
  <c r="M451" i="29" s="1"/>
  <c r="O451" i="29" s="1"/>
  <c r="F451" i="29"/>
  <c r="H769" i="30"/>
  <c r="K718" i="29"/>
  <c r="M718" i="29" s="1"/>
  <c r="O718" i="29" s="1"/>
  <c r="F718" i="29"/>
  <c r="L718" i="29"/>
  <c r="N718" i="29" s="1"/>
  <c r="P718" i="29" s="1"/>
  <c r="I1037" i="29"/>
  <c r="J1037" i="29"/>
  <c r="K1058" i="30"/>
  <c r="N1058" i="30" s="1"/>
  <c r="J1058" i="30"/>
  <c r="M1058" i="30" s="1"/>
  <c r="L1058" i="30"/>
  <c r="O1058" i="30" s="1"/>
  <c r="L741" i="30"/>
  <c r="O741" i="30" s="1"/>
  <c r="J741" i="30"/>
  <c r="M741" i="30" s="1"/>
  <c r="K741" i="30"/>
  <c r="N741" i="30" s="1"/>
  <c r="L810" i="30"/>
  <c r="O810" i="30" s="1"/>
  <c r="J810" i="30"/>
  <c r="M810" i="30" s="1"/>
  <c r="K810" i="30"/>
  <c r="N810" i="30" s="1"/>
  <c r="K1070" i="30"/>
  <c r="N1070" i="30" s="1"/>
  <c r="L1070" i="30"/>
  <c r="O1070" i="30" s="1"/>
  <c r="J1070" i="30"/>
  <c r="M1070" i="30" s="1"/>
  <c r="I619" i="30"/>
  <c r="F619" i="30"/>
  <c r="F464" i="30"/>
  <c r="I464" i="30"/>
  <c r="F455" i="30"/>
  <c r="I455" i="30"/>
  <c r="I642" i="30"/>
  <c r="F642" i="30"/>
  <c r="I633" i="30"/>
  <c r="F633" i="30"/>
  <c r="F488" i="30"/>
  <c r="I488" i="30"/>
  <c r="I1071" i="29"/>
  <c r="J1071" i="29"/>
  <c r="F715" i="30"/>
  <c r="I715" i="30"/>
  <c r="F549" i="30"/>
  <c r="I549" i="30"/>
  <c r="L396" i="29"/>
  <c r="N396" i="29" s="1"/>
  <c r="P396" i="29" s="1"/>
  <c r="F396" i="29"/>
  <c r="K396" i="29"/>
  <c r="M396" i="29" s="1"/>
  <c r="O396" i="29" s="1"/>
  <c r="J988" i="29"/>
  <c r="I988" i="29"/>
  <c r="L876" i="30"/>
  <c r="O876" i="30" s="1"/>
  <c r="J876" i="30"/>
  <c r="M876" i="30" s="1"/>
  <c r="K876" i="30"/>
  <c r="N876" i="30" s="1"/>
  <c r="K1043" i="30"/>
  <c r="N1043" i="30" s="1"/>
  <c r="J1043" i="30"/>
  <c r="M1043" i="30" s="1"/>
  <c r="L1043" i="30"/>
  <c r="O1043" i="30" s="1"/>
  <c r="H792" i="30"/>
  <c r="H759" i="30"/>
  <c r="L911" i="30"/>
  <c r="O911" i="30" s="1"/>
  <c r="J911" i="30"/>
  <c r="M911" i="30" s="1"/>
  <c r="K911" i="30"/>
  <c r="N911" i="30" s="1"/>
  <c r="K882" i="30"/>
  <c r="N882" i="30" s="1"/>
  <c r="J882" i="30"/>
  <c r="M882" i="30" s="1"/>
  <c r="L882" i="30"/>
  <c r="O882" i="30" s="1"/>
  <c r="H952" i="30"/>
  <c r="L887" i="30"/>
  <c r="O887" i="30" s="1"/>
  <c r="K887" i="30"/>
  <c r="N887" i="30" s="1"/>
  <c r="J887" i="30"/>
  <c r="M887" i="30" s="1"/>
  <c r="L793" i="30"/>
  <c r="O793" i="30" s="1"/>
  <c r="K793" i="30"/>
  <c r="N793" i="30" s="1"/>
  <c r="J793" i="30"/>
  <c r="M793" i="30" s="1"/>
  <c r="K799" i="30"/>
  <c r="N799" i="30" s="1"/>
  <c r="J799" i="30"/>
  <c r="M799" i="30" s="1"/>
  <c r="L799" i="30"/>
  <c r="O799" i="30" s="1"/>
  <c r="J925" i="30"/>
  <c r="M925" i="30" s="1"/>
  <c r="L925" i="30"/>
  <c r="O925" i="30" s="1"/>
  <c r="K925" i="30"/>
  <c r="N925" i="30" s="1"/>
  <c r="L811" i="30"/>
  <c r="O811" i="30" s="1"/>
  <c r="K811" i="30"/>
  <c r="N811" i="30" s="1"/>
  <c r="J811" i="30"/>
  <c r="M811" i="30" s="1"/>
  <c r="K937" i="30"/>
  <c r="N937" i="30" s="1"/>
  <c r="L937" i="30"/>
  <c r="O937" i="30" s="1"/>
  <c r="J937" i="30"/>
  <c r="M937" i="30" s="1"/>
  <c r="H943" i="30"/>
  <c r="H1005" i="30"/>
  <c r="K1030" i="30"/>
  <c r="N1030" i="30" s="1"/>
  <c r="J1030" i="30"/>
  <c r="M1030" i="30" s="1"/>
  <c r="L1030" i="30"/>
  <c r="O1030" i="30" s="1"/>
  <c r="L777" i="30"/>
  <c r="O777" i="30" s="1"/>
  <c r="K777" i="30"/>
  <c r="N777" i="30" s="1"/>
  <c r="J777" i="30"/>
  <c r="M777" i="30" s="1"/>
  <c r="K783" i="30"/>
  <c r="N783" i="30" s="1"/>
  <c r="J783" i="30"/>
  <c r="M783" i="30" s="1"/>
  <c r="L783" i="30"/>
  <c r="O783" i="30" s="1"/>
  <c r="J1020" i="30"/>
  <c r="M1020" i="30" s="1"/>
  <c r="K1020" i="30"/>
  <c r="N1020" i="30" s="1"/>
  <c r="L1020" i="30"/>
  <c r="O1020" i="30" s="1"/>
  <c r="H941" i="30"/>
  <c r="H1046" i="30"/>
  <c r="L1002" i="30"/>
  <c r="O1002" i="30" s="1"/>
  <c r="K1002" i="30"/>
  <c r="N1002" i="30" s="1"/>
  <c r="J1002" i="30"/>
  <c r="M1002" i="30" s="1"/>
  <c r="L492" i="29"/>
  <c r="N492" i="29" s="1"/>
  <c r="P492" i="29" s="1"/>
  <c r="K492" i="29"/>
  <c r="M492" i="29" s="1"/>
  <c r="O492" i="29" s="1"/>
  <c r="F492" i="29"/>
  <c r="L544" i="29"/>
  <c r="N544" i="29" s="1"/>
  <c r="P544" i="29" s="1"/>
  <c r="F544" i="29"/>
  <c r="K544" i="29"/>
  <c r="M544" i="29" s="1"/>
  <c r="O544" i="29" s="1"/>
  <c r="L453" i="29"/>
  <c r="N453" i="29" s="1"/>
  <c r="P453" i="29" s="1"/>
  <c r="F453" i="29"/>
  <c r="K453" i="29"/>
  <c r="M453" i="29" s="1"/>
  <c r="O453" i="29" s="1"/>
  <c r="L461" i="29"/>
  <c r="N461" i="29" s="1"/>
  <c r="P461" i="29" s="1"/>
  <c r="K461" i="29"/>
  <c r="M461" i="29" s="1"/>
  <c r="O461" i="29" s="1"/>
  <c r="F461" i="29"/>
  <c r="L468" i="29"/>
  <c r="N468" i="29" s="1"/>
  <c r="P468" i="29" s="1"/>
  <c r="F468" i="29"/>
  <c r="K468" i="29"/>
  <c r="M468" i="29" s="1"/>
  <c r="O468" i="29" s="1"/>
  <c r="L375" i="29"/>
  <c r="N375" i="29" s="1"/>
  <c r="P375" i="29" s="1"/>
  <c r="F375" i="29"/>
  <c r="K375" i="29"/>
  <c r="M375" i="29" s="1"/>
  <c r="O375" i="29" s="1"/>
  <c r="L403" i="29"/>
  <c r="N403" i="29" s="1"/>
  <c r="P403" i="29" s="1"/>
  <c r="K403" i="29"/>
  <c r="M403" i="29" s="1"/>
  <c r="O403" i="29" s="1"/>
  <c r="F403" i="29"/>
  <c r="L509" i="29"/>
  <c r="N509" i="29" s="1"/>
  <c r="P509" i="29" s="1"/>
  <c r="F509" i="29"/>
  <c r="K509" i="29"/>
  <c r="M509" i="29" s="1"/>
  <c r="O509" i="29" s="1"/>
  <c r="L508" i="29"/>
  <c r="N508" i="29" s="1"/>
  <c r="P508" i="29" s="1"/>
  <c r="F508" i="29"/>
  <c r="K508" i="29"/>
  <c r="M508" i="29" s="1"/>
  <c r="O508" i="29" s="1"/>
  <c r="J849" i="29"/>
  <c r="I849" i="29"/>
  <c r="I602" i="30"/>
  <c r="F602" i="30"/>
  <c r="J984" i="29"/>
  <c r="I984" i="29"/>
  <c r="H1025" i="30"/>
  <c r="H533" i="30"/>
  <c r="L857" i="30"/>
  <c r="O857" i="30" s="1"/>
  <c r="K857" i="30"/>
  <c r="N857" i="30" s="1"/>
  <c r="J857" i="30"/>
  <c r="M857" i="30" s="1"/>
  <c r="J1054" i="30"/>
  <c r="M1054" i="30" s="1"/>
  <c r="K1054" i="30"/>
  <c r="N1054" i="30" s="1"/>
  <c r="L1054" i="30"/>
  <c r="O1054" i="30" s="1"/>
  <c r="H956" i="30"/>
  <c r="I538" i="30"/>
  <c r="F538" i="30"/>
  <c r="I564" i="30"/>
  <c r="F564" i="30"/>
  <c r="I638" i="30"/>
  <c r="F638" i="30"/>
  <c r="F647" i="30"/>
  <c r="I647" i="30"/>
  <c r="I586" i="30"/>
  <c r="F586" i="30"/>
  <c r="F612" i="30"/>
  <c r="I612" i="30"/>
  <c r="F589" i="30"/>
  <c r="I589" i="30"/>
  <c r="I687" i="30"/>
  <c r="F687" i="30"/>
  <c r="F506" i="30"/>
  <c r="I506" i="30"/>
  <c r="F532" i="30"/>
  <c r="I532" i="30"/>
  <c r="F576" i="30"/>
  <c r="I576" i="30"/>
  <c r="I695" i="30"/>
  <c r="F695" i="30"/>
  <c r="H1050" i="5"/>
  <c r="H975" i="5"/>
  <c r="H1036" i="5"/>
  <c r="H962" i="5"/>
  <c r="H926" i="5"/>
  <c r="H948" i="5"/>
  <c r="H938" i="5"/>
  <c r="H1039" i="5"/>
  <c r="H1001" i="5"/>
  <c r="H921" i="5"/>
  <c r="H1070" i="5"/>
  <c r="H1092" i="5"/>
  <c r="H1077" i="5"/>
  <c r="H1009" i="5"/>
  <c r="H1080" i="5"/>
  <c r="H1098" i="5"/>
  <c r="H1018" i="5"/>
  <c r="H1034" i="5"/>
  <c r="H927" i="5"/>
  <c r="H1100" i="5"/>
  <c r="H958" i="5"/>
  <c r="H1057" i="5"/>
  <c r="H972" i="5"/>
  <c r="H1008" i="5"/>
  <c r="H957" i="5"/>
  <c r="H1054" i="5"/>
  <c r="H1062" i="5"/>
  <c r="H922" i="5"/>
  <c r="H969" i="5"/>
  <c r="H1041" i="5"/>
  <c r="H947" i="5"/>
  <c r="H1017" i="5"/>
  <c r="H951" i="5"/>
  <c r="H950" i="5"/>
  <c r="H985" i="5"/>
  <c r="H1025" i="5"/>
  <c r="H1064" i="5"/>
  <c r="H965" i="5"/>
  <c r="H1006" i="5"/>
  <c r="H956" i="5"/>
  <c r="H1026" i="5"/>
  <c r="H1005" i="5"/>
  <c r="H949" i="5"/>
  <c r="H977" i="5"/>
  <c r="H984" i="5"/>
  <c r="H971" i="5"/>
  <c r="H991" i="5"/>
  <c r="H1056" i="5"/>
  <c r="H990" i="5"/>
  <c r="H1031" i="5"/>
  <c r="H1015" i="5"/>
  <c r="H1012" i="5"/>
  <c r="H992" i="5"/>
  <c r="H988" i="5"/>
  <c r="H1086" i="5"/>
  <c r="H1051" i="5"/>
  <c r="H928" i="5"/>
  <c r="H1004" i="5"/>
  <c r="H1068" i="5"/>
  <c r="H954" i="5"/>
  <c r="H942" i="5"/>
  <c r="H1067" i="5"/>
  <c r="H960" i="5"/>
  <c r="H968" i="5"/>
  <c r="H1010" i="5"/>
  <c r="H924" i="5"/>
  <c r="H980" i="5"/>
  <c r="H970" i="5"/>
  <c r="H952" i="5"/>
  <c r="H918" i="5"/>
  <c r="H974" i="5"/>
  <c r="H1014" i="5"/>
  <c r="H963" i="5"/>
  <c r="H1074" i="5"/>
  <c r="H1044" i="5"/>
  <c r="H923" i="5"/>
  <c r="H941" i="5"/>
  <c r="H1085" i="5"/>
  <c r="H967" i="5"/>
  <c r="H1049" i="5"/>
  <c r="H1045" i="5"/>
  <c r="H940" i="5"/>
  <c r="H959" i="5"/>
  <c r="H1082" i="5"/>
  <c r="H1058" i="5"/>
  <c r="H1060" i="5"/>
  <c r="H1019" i="5"/>
  <c r="H943" i="5"/>
  <c r="H1061" i="5"/>
  <c r="H966" i="5"/>
  <c r="F679" i="5"/>
  <c r="F444" i="5"/>
  <c r="F703" i="5"/>
  <c r="F564" i="5"/>
  <c r="F400" i="5"/>
  <c r="F683" i="5"/>
  <c r="F608" i="5"/>
  <c r="F435" i="5"/>
  <c r="F605" i="5"/>
  <c r="F664" i="5"/>
  <c r="F498" i="5"/>
  <c r="F705" i="5"/>
  <c r="F491" i="5"/>
  <c r="F611" i="5"/>
  <c r="F470" i="5"/>
  <c r="F609" i="5"/>
  <c r="F695" i="5"/>
  <c r="F453" i="5"/>
  <c r="F456" i="5"/>
  <c r="F384" i="5"/>
  <c r="F629" i="5"/>
  <c r="F577" i="5"/>
  <c r="F642" i="5"/>
  <c r="F486" i="5"/>
  <c r="F467" i="5"/>
  <c r="F607" i="5"/>
  <c r="F606" i="5"/>
  <c r="F636" i="5"/>
  <c r="F582" i="5"/>
  <c r="F580" i="5"/>
  <c r="F707" i="5"/>
  <c r="F447" i="5"/>
  <c r="F413" i="5"/>
  <c r="F572" i="5"/>
  <c r="F623" i="5"/>
  <c r="F627" i="5"/>
  <c r="F489" i="5"/>
  <c r="F687" i="5"/>
  <c r="F667" i="5"/>
  <c r="F463" i="5"/>
  <c r="F666" i="5"/>
  <c r="F381" i="5"/>
  <c r="F639" i="5"/>
  <c r="F625" i="5"/>
  <c r="F603" i="5"/>
  <c r="F505" i="5"/>
  <c r="F658" i="5"/>
  <c r="F689" i="5"/>
  <c r="F620" i="5"/>
  <c r="F461" i="5"/>
  <c r="F601" i="5"/>
  <c r="F466" i="5"/>
  <c r="F510" i="5"/>
  <c r="F600" i="5"/>
  <c r="F528" i="5"/>
  <c r="F557" i="5"/>
  <c r="F660" i="5"/>
  <c r="F588" i="5"/>
  <c r="F508" i="5"/>
  <c r="F377" i="5"/>
  <c r="F382" i="5"/>
  <c r="F432" i="5"/>
  <c r="F574" i="5"/>
  <c r="F561" i="5"/>
  <c r="F424" i="5"/>
  <c r="F440" i="5"/>
  <c r="F562" i="5"/>
  <c r="F445" i="5"/>
  <c r="F592" i="5"/>
  <c r="F506" i="5"/>
  <c r="F398" i="5"/>
  <c r="F494" i="5"/>
  <c r="F451" i="5"/>
  <c r="F533" i="5"/>
  <c r="F535" i="5"/>
  <c r="F669" i="5"/>
  <c r="F699" i="5"/>
  <c r="F593" i="5"/>
  <c r="F482" i="5"/>
  <c r="F373" i="5"/>
  <c r="F631" i="5"/>
  <c r="F551" i="5"/>
  <c r="F549" i="5"/>
  <c r="F712" i="5"/>
  <c r="F662" i="5"/>
  <c r="F418" i="5"/>
  <c r="F710" i="5"/>
  <c r="F645" i="5"/>
  <c r="F484" i="5"/>
  <c r="F412" i="5"/>
  <c r="F502" i="5"/>
  <c r="F729" i="5"/>
  <c r="F672" i="5"/>
  <c r="F678" i="5"/>
  <c r="F378" i="5"/>
  <c r="F543" i="5"/>
  <c r="F541" i="5"/>
  <c r="F725" i="5"/>
  <c r="F518" i="5"/>
  <c r="F680" i="5"/>
  <c r="F443" i="5"/>
  <c r="F383" i="5"/>
  <c r="F476" i="5"/>
  <c r="F693" i="5"/>
  <c r="F559" i="5"/>
  <c r="F688" i="5"/>
  <c r="F681" i="5"/>
  <c r="F702" i="5"/>
  <c r="F691" i="5"/>
  <c r="F655" i="5"/>
  <c r="F433" i="5"/>
  <c r="F573" i="5"/>
  <c r="F521" i="5"/>
  <c r="F626" i="5"/>
  <c r="F634" i="5"/>
  <c r="F722" i="5"/>
  <c r="F686" i="5"/>
  <c r="F646" i="5"/>
  <c r="F704" i="5"/>
  <c r="F649" i="5"/>
  <c r="F525" i="5"/>
  <c r="F621" i="5"/>
  <c r="F694" i="5"/>
  <c r="F394" i="5"/>
  <c r="F604" i="5"/>
  <c r="F390" i="5"/>
  <c r="F431" i="5"/>
  <c r="F527" i="5"/>
  <c r="F569" i="5"/>
  <c r="F520" i="5"/>
  <c r="F560" i="5"/>
  <c r="F500" i="5"/>
  <c r="F487" i="5"/>
  <c r="F554" i="5"/>
  <c r="F590" i="5"/>
  <c r="F697" i="5"/>
  <c r="F396" i="5"/>
  <c r="F647" i="5"/>
  <c r="F545" i="5"/>
  <c r="F459" i="5"/>
  <c r="F375" i="5"/>
  <c r="F448" i="5"/>
  <c r="F522" i="5"/>
  <c r="F483" i="5"/>
  <c r="F406" i="5"/>
  <c r="F417" i="5"/>
  <c r="F392" i="5"/>
  <c r="F389" i="5"/>
  <c r="F584" i="5"/>
  <c r="F512" i="5"/>
  <c r="F565" i="5"/>
  <c r="F513" i="5"/>
  <c r="F727" i="5"/>
  <c r="F422" i="5"/>
  <c r="F563" i="5"/>
  <c r="F598" i="5"/>
  <c r="F452" i="5"/>
  <c r="F450" i="5"/>
  <c r="F581" i="5"/>
  <c r="F612" i="5"/>
  <c r="F540" i="5"/>
  <c r="F438" i="5"/>
  <c r="F616" i="5"/>
  <c r="F386" i="5"/>
  <c r="F614" i="5"/>
  <c r="F675" i="5"/>
  <c r="F425" i="5"/>
  <c r="F648" i="5"/>
  <c r="F380" i="5"/>
  <c r="F399" i="5"/>
  <c r="F709" i="5"/>
  <c r="F474" i="5"/>
  <c r="F575" i="5"/>
  <c r="F615" i="5"/>
  <c r="F708" i="5"/>
  <c r="F441" i="5"/>
  <c r="F735" i="5"/>
  <c r="F674" i="5"/>
  <c r="F536" i="5"/>
  <c r="F734" i="5"/>
  <c r="F492" i="5"/>
  <c r="F532" i="5"/>
  <c r="F715" i="5"/>
  <c r="F692" i="5"/>
  <c r="F553" i="5"/>
  <c r="F393" i="5"/>
  <c r="F570" i="5"/>
  <c r="F632" i="5"/>
  <c r="F455" i="5"/>
  <c r="F576" i="5"/>
  <c r="F651" i="5"/>
  <c r="F653" i="5"/>
  <c r="F568" i="5"/>
  <c r="F496" i="5"/>
  <c r="F391" i="5"/>
  <c r="F628" i="5"/>
  <c r="F556" i="5"/>
  <c r="F430" i="5"/>
  <c r="F714" i="5"/>
  <c r="F619" i="5"/>
  <c r="F595" i="5"/>
  <c r="F469" i="5"/>
  <c r="F471" i="5"/>
  <c r="F538" i="5"/>
  <c r="F427" i="5"/>
  <c r="F529" i="5"/>
  <c r="F610" i="5"/>
  <c r="F490" i="5"/>
  <c r="F567" i="5"/>
  <c r="F542" i="5"/>
  <c r="F485" i="5"/>
  <c r="F579" i="5"/>
  <c r="F661" i="5"/>
  <c r="F663" i="5"/>
  <c r="F497" i="5"/>
  <c r="F458" i="5"/>
  <c r="F698" i="5"/>
  <c r="F640" i="5"/>
  <c r="F501" i="5"/>
  <c r="F449" i="5"/>
  <c r="F420" i="5"/>
  <c r="F677" i="5"/>
  <c r="F419" i="5"/>
  <c r="F479" i="5"/>
  <c r="F379" i="5"/>
  <c r="F480" i="5"/>
  <c r="F454" i="5"/>
  <c r="F481" i="5"/>
  <c r="F571" i="5"/>
  <c r="F630" i="5"/>
  <c r="F546" i="5"/>
  <c r="F416" i="5"/>
  <c r="F495" i="5"/>
  <c r="F371" i="5"/>
  <c r="F671" i="5"/>
  <c r="F478" i="5"/>
  <c r="F473" i="5"/>
  <c r="F665" i="5"/>
  <c r="F426" i="5"/>
  <c r="F439" i="5"/>
  <c r="F566" i="5"/>
  <c r="F539" i="5"/>
  <c r="F530" i="5"/>
  <c r="F585" i="5"/>
  <c r="F733" i="5"/>
  <c r="F408" i="5"/>
  <c r="F717" i="5"/>
  <c r="F397" i="5"/>
  <c r="F537" i="5"/>
  <c r="F594" i="5"/>
  <c r="F446" i="5"/>
  <c r="F706" i="5"/>
  <c r="F656" i="5"/>
  <c r="F493" i="5"/>
  <c r="F376" i="5"/>
  <c r="F701" i="5"/>
  <c r="F414" i="5"/>
  <c r="F682" i="5"/>
  <c r="F526" i="5"/>
  <c r="F673" i="5"/>
  <c r="F524" i="5"/>
  <c r="F583" i="5"/>
  <c r="F596" i="5"/>
  <c r="F587" i="5"/>
  <c r="F622" i="5"/>
  <c r="F388" i="5"/>
  <c r="F650" i="5"/>
  <c r="F676" i="5"/>
  <c r="F405" i="5"/>
  <c r="F407" i="5"/>
  <c r="F635" i="5"/>
  <c r="F555" i="5"/>
  <c r="F465" i="5"/>
  <c r="F711" i="5"/>
  <c r="F618" i="5"/>
  <c r="F503" i="5"/>
  <c r="F477" i="5"/>
  <c r="F421" i="5"/>
  <c r="F499" i="5"/>
  <c r="F534" i="5"/>
  <c r="F552" i="5"/>
  <c r="F578" i="5"/>
  <c r="F517" i="5"/>
  <c r="F713" i="5"/>
  <c r="F668" i="5"/>
  <c r="F374" i="5"/>
  <c r="F641" i="5"/>
  <c r="F514" i="5"/>
  <c r="F550" i="5"/>
  <c r="F602" i="5"/>
  <c r="F464" i="5"/>
  <c r="F429" i="5"/>
  <c r="F718" i="5"/>
  <c r="F460" i="5"/>
  <c r="F401" i="5"/>
  <c r="F547" i="5"/>
  <c r="F516" i="5"/>
  <c r="F548" i="5"/>
  <c r="F409" i="5"/>
  <c r="F724" i="5"/>
  <c r="F428" i="5"/>
  <c r="F617" i="5"/>
  <c r="F434" i="5"/>
  <c r="F411" i="5"/>
  <c r="F591" i="5"/>
  <c r="F670" i="5"/>
  <c r="F509" i="5"/>
  <c r="F457" i="5"/>
  <c r="F719" i="5"/>
  <c r="F723" i="5"/>
  <c r="F633" i="5"/>
  <c r="F402" i="5"/>
  <c r="F436" i="5"/>
  <c r="F732" i="5"/>
  <c r="F589" i="5"/>
  <c r="F690" i="5"/>
  <c r="F624" i="5"/>
  <c r="F638" i="5"/>
  <c r="F721" i="5"/>
  <c r="F684" i="5"/>
  <c r="F685" i="5"/>
  <c r="F404" i="5"/>
  <c r="F716" i="5"/>
  <c r="F410" i="5"/>
  <c r="F395" i="5"/>
  <c r="F462" i="5"/>
  <c r="F468" i="5"/>
  <c r="F652" i="5"/>
  <c r="F519" i="5"/>
  <c r="F372" i="5"/>
  <c r="F700" i="5"/>
  <c r="F558" i="5"/>
  <c r="F644" i="5"/>
  <c r="F731" i="5"/>
  <c r="F720" i="5"/>
  <c r="F597" i="5"/>
  <c r="F599" i="5"/>
  <c r="F423" i="5"/>
  <c r="F586" i="5"/>
  <c r="F657" i="5"/>
  <c r="F726" i="5"/>
  <c r="F437" i="5"/>
  <c r="F385" i="5"/>
  <c r="F730" i="5"/>
  <c r="F613" i="5"/>
  <c r="F511" i="5"/>
  <c r="F442" i="5"/>
  <c r="F504" i="5"/>
  <c r="F472" i="5"/>
  <c r="F654" i="5"/>
  <c r="F507" i="5"/>
  <c r="F415" i="5"/>
  <c r="F544" i="5"/>
  <c r="F475" i="5"/>
  <c r="F637" i="5"/>
  <c r="F523" i="5"/>
  <c r="F488" i="5"/>
  <c r="J1053" i="5"/>
  <c r="J1037" i="5"/>
  <c r="J1069" i="5"/>
  <c r="J1077" i="5"/>
  <c r="J1090" i="5"/>
  <c r="J1098" i="5"/>
  <c r="J1047" i="5"/>
  <c r="J1082" i="5"/>
  <c r="J1057" i="5"/>
  <c r="J1058" i="5"/>
  <c r="J1041" i="5"/>
  <c r="J1062" i="5"/>
  <c r="J1050" i="5"/>
  <c r="J1066" i="5"/>
  <c r="J1067" i="5"/>
  <c r="J1070" i="5"/>
  <c r="J1076" i="5"/>
  <c r="J1063" i="5"/>
  <c r="J1034" i="5"/>
  <c r="J1091" i="5"/>
  <c r="J1086" i="5"/>
  <c r="J1074" i="5"/>
  <c r="J1084" i="5"/>
  <c r="J1087" i="5"/>
  <c r="J1095" i="5"/>
  <c r="J1052" i="5"/>
  <c r="J1085" i="5"/>
  <c r="J1024" i="5"/>
  <c r="J965" i="5"/>
  <c r="J982" i="5"/>
  <c r="J952" i="5"/>
  <c r="J1013" i="5"/>
  <c r="J977" i="5"/>
  <c r="J999" i="5"/>
  <c r="J968" i="5"/>
  <c r="J1029" i="5"/>
  <c r="J1031" i="5"/>
  <c r="J984" i="5"/>
  <c r="J939" i="5"/>
  <c r="J935" i="5"/>
  <c r="J983" i="5"/>
  <c r="J930" i="5"/>
  <c r="J918" i="5"/>
  <c r="J1018" i="5"/>
  <c r="J1088" i="5"/>
  <c r="J936" i="5"/>
  <c r="J1016" i="5"/>
  <c r="J971" i="5"/>
  <c r="J1027" i="5"/>
  <c r="J929" i="5"/>
  <c r="J932" i="5"/>
  <c r="J974" i="5"/>
  <c r="J944" i="5"/>
  <c r="J1032" i="5"/>
  <c r="J923" i="5"/>
  <c r="J1096" i="5"/>
  <c r="J931" i="5"/>
  <c r="J934" i="5"/>
  <c r="J1003" i="5"/>
  <c r="J998" i="5"/>
  <c r="J1048" i="5"/>
  <c r="J994" i="5"/>
  <c r="J925" i="5"/>
  <c r="J1064" i="5"/>
  <c r="J942" i="5"/>
  <c r="J978" i="5"/>
  <c r="J1028" i="5"/>
  <c r="J937" i="5"/>
  <c r="J1033" i="5"/>
  <c r="J1014" i="5"/>
  <c r="J993" i="5"/>
  <c r="J996" i="5"/>
  <c r="J1010" i="5"/>
  <c r="J987" i="5"/>
  <c r="J1006" i="5"/>
  <c r="J976" i="5"/>
  <c r="J995" i="5"/>
  <c r="J953" i="5"/>
  <c r="J1030" i="5"/>
  <c r="J946" i="5"/>
  <c r="J928" i="5"/>
  <c r="J989" i="5"/>
  <c r="J951" i="5"/>
  <c r="J921" i="5"/>
  <c r="J969" i="5"/>
  <c r="J1017" i="5"/>
  <c r="J938" i="5"/>
  <c r="J1093" i="5"/>
  <c r="J1045" i="5"/>
  <c r="J1061" i="5"/>
  <c r="J1073" i="5"/>
  <c r="J1083" i="5"/>
  <c r="J1089" i="5"/>
  <c r="J1044" i="5"/>
  <c r="J1079" i="5"/>
  <c r="J1099" i="5"/>
  <c r="J1043" i="5"/>
  <c r="J1038" i="5"/>
  <c r="J1046" i="5"/>
  <c r="J1051" i="5"/>
  <c r="J1075" i="5"/>
  <c r="J1078" i="5"/>
  <c r="J1094" i="5"/>
  <c r="J1049" i="5"/>
  <c r="J1042" i="5"/>
  <c r="J1100" i="5"/>
  <c r="J1036" i="5"/>
  <c r="J1081" i="5"/>
  <c r="J1035" i="5"/>
  <c r="J1055" i="5"/>
  <c r="J1065" i="5"/>
  <c r="J1097" i="5"/>
  <c r="J1071" i="5"/>
  <c r="J1068" i="5"/>
  <c r="J1059" i="5"/>
  <c r="J1039" i="5"/>
  <c r="J1092" i="5"/>
  <c r="J1060" i="5"/>
  <c r="J1054" i="5"/>
  <c r="J941" i="5"/>
  <c r="J990" i="5"/>
  <c r="J966" i="5"/>
  <c r="J1019" i="5"/>
  <c r="J950" i="5"/>
  <c r="J985" i="5"/>
  <c r="J924" i="5"/>
  <c r="J1015" i="5"/>
  <c r="J962" i="5"/>
  <c r="J957" i="5"/>
  <c r="J955" i="5"/>
  <c r="J1001" i="5"/>
  <c r="J940" i="5"/>
  <c r="J927" i="5"/>
  <c r="J945" i="5"/>
  <c r="J948" i="5"/>
  <c r="J1008" i="5"/>
  <c r="J1020" i="5"/>
  <c r="J1056" i="5"/>
  <c r="J980" i="5"/>
  <c r="J1011" i="5"/>
  <c r="J926" i="5"/>
  <c r="J919" i="5"/>
  <c r="J943" i="5"/>
  <c r="J988" i="5"/>
  <c r="J1002" i="5"/>
  <c r="J1080" i="5"/>
  <c r="J1026" i="5"/>
  <c r="J1021" i="5"/>
  <c r="J972" i="5"/>
  <c r="J959" i="5"/>
  <c r="J1004" i="5"/>
  <c r="J1009" i="5"/>
  <c r="J1012" i="5"/>
  <c r="J975" i="5"/>
  <c r="J922" i="5"/>
  <c r="J1000" i="5"/>
  <c r="J961" i="5"/>
  <c r="J991" i="5"/>
  <c r="J956" i="5"/>
  <c r="J979" i="5"/>
  <c r="J973" i="5"/>
  <c r="J947" i="5"/>
  <c r="J1022" i="5"/>
  <c r="J1007" i="5"/>
  <c r="J954" i="5"/>
  <c r="J960" i="5"/>
  <c r="J933" i="5"/>
  <c r="J1023" i="5"/>
  <c r="J970" i="5"/>
  <c r="J1005" i="5"/>
  <c r="J1040" i="5"/>
  <c r="J986" i="5"/>
  <c r="J917" i="5"/>
  <c r="J1025" i="5"/>
  <c r="J964" i="5"/>
  <c r="J958" i="5"/>
  <c r="J1072" i="5"/>
  <c r="J963" i="5"/>
  <c r="J920" i="5"/>
  <c r="J997" i="5"/>
  <c r="J967" i="5"/>
  <c r="J992" i="5"/>
  <c r="J949" i="5"/>
  <c r="J981" i="5"/>
  <c r="J7" i="8"/>
  <c r="E7" i="31" s="1"/>
  <c r="E318" i="5"/>
  <c r="E315" i="5"/>
  <c r="E181" i="5"/>
  <c r="E120" i="5"/>
  <c r="E357" i="5"/>
  <c r="E49" i="5"/>
  <c r="E29" i="5"/>
  <c r="E342" i="5"/>
  <c r="E32" i="5"/>
  <c r="E162" i="5"/>
  <c r="E129" i="5"/>
  <c r="E76" i="5"/>
  <c r="E85" i="5"/>
  <c r="E119" i="5"/>
  <c r="E265" i="5"/>
  <c r="E220" i="5"/>
  <c r="E58" i="5"/>
  <c r="E200" i="5"/>
  <c r="E207" i="5"/>
  <c r="E227" i="5"/>
  <c r="E70" i="5"/>
  <c r="E218" i="5"/>
  <c r="E314" i="5"/>
  <c r="E305" i="5"/>
  <c r="E196" i="5"/>
  <c r="E121" i="5"/>
  <c r="E98" i="5"/>
  <c r="E350" i="5"/>
  <c r="E229" i="5"/>
  <c r="E320" i="5"/>
  <c r="E15" i="5"/>
  <c r="E178" i="5"/>
  <c r="E279" i="5"/>
  <c r="E346" i="5"/>
  <c r="E71" i="5"/>
  <c r="E369" i="5"/>
  <c r="E16" i="5"/>
  <c r="E150" i="5"/>
  <c r="E60" i="5"/>
  <c r="E13" i="5"/>
  <c r="E193" i="5"/>
  <c r="E328" i="5"/>
  <c r="E73" i="5"/>
  <c r="E324" i="5"/>
  <c r="E97" i="5"/>
  <c r="E50" i="5"/>
  <c r="E326" i="5"/>
  <c r="E331" i="5"/>
  <c r="E125" i="5"/>
  <c r="E8" i="5"/>
  <c r="E165" i="5"/>
  <c r="E20" i="5"/>
  <c r="E179" i="5"/>
  <c r="E36" i="5"/>
  <c r="E344" i="5"/>
  <c r="E19" i="5"/>
  <c r="E100" i="5"/>
  <c r="E236" i="5"/>
  <c r="E169" i="5"/>
  <c r="E28" i="5"/>
  <c r="E83" i="5"/>
  <c r="E113" i="5"/>
  <c r="E347" i="5"/>
  <c r="E96" i="5"/>
  <c r="E185" i="5"/>
  <c r="E160" i="5"/>
  <c r="E269" i="5"/>
  <c r="E275" i="5"/>
  <c r="E299" i="5"/>
  <c r="E154" i="5"/>
  <c r="E291" i="5"/>
  <c r="E42" i="5"/>
  <c r="E285" i="5"/>
  <c r="E219" i="5"/>
  <c r="E231" i="5"/>
  <c r="E302" i="5"/>
  <c r="E168" i="5"/>
  <c r="E230" i="5"/>
  <c r="E101" i="5"/>
  <c r="E232" i="5"/>
  <c r="E245" i="5"/>
  <c r="E194" i="5"/>
  <c r="E223" i="5"/>
  <c r="E298" i="5"/>
  <c r="E148" i="5"/>
  <c r="E345" i="5"/>
  <c r="E204" i="5"/>
  <c r="E183" i="5"/>
  <c r="E349" i="5"/>
  <c r="E301" i="5"/>
  <c r="E79" i="5"/>
  <c r="E225" i="5"/>
  <c r="E360" i="5"/>
  <c r="E140" i="5"/>
  <c r="E319" i="5"/>
  <c r="E153" i="5"/>
  <c r="E309" i="5"/>
  <c r="E87" i="5"/>
  <c r="E233" i="5"/>
  <c r="E99" i="5"/>
  <c r="E156" i="5"/>
  <c r="E322" i="5"/>
  <c r="E80" i="5"/>
  <c r="E147" i="5"/>
  <c r="E31" i="5"/>
  <c r="E177" i="5"/>
  <c r="E264" i="5"/>
  <c r="E44" i="5"/>
  <c r="E210" i="5"/>
  <c r="E108" i="5"/>
  <c r="E25" i="5"/>
  <c r="E325" i="5"/>
  <c r="E214" i="5"/>
  <c r="E359" i="5"/>
  <c r="E249" i="5"/>
  <c r="E276" i="5"/>
  <c r="E307" i="5"/>
  <c r="E188" i="5"/>
  <c r="E288" i="5"/>
  <c r="E354" i="5"/>
  <c r="E68" i="5"/>
  <c r="E293" i="5"/>
  <c r="E186" i="5"/>
  <c r="E77" i="5"/>
  <c r="E333" i="5"/>
  <c r="E222" i="5"/>
  <c r="E111" i="5"/>
  <c r="E367" i="5"/>
  <c r="E257" i="5"/>
  <c r="E292" i="5"/>
  <c r="E10" i="5"/>
  <c r="E123" i="5"/>
  <c r="E259" i="5"/>
  <c r="E221" i="5"/>
  <c r="E283" i="5"/>
  <c r="E263" i="5"/>
  <c r="E352" i="5"/>
  <c r="E213" i="5"/>
  <c r="E102" i="5"/>
  <c r="E358" i="5"/>
  <c r="E247" i="5"/>
  <c r="E137" i="5"/>
  <c r="E52" i="5"/>
  <c r="E184" i="5"/>
  <c r="E282" i="5"/>
  <c r="E51" i="5"/>
  <c r="E64" i="5"/>
  <c r="E130" i="5"/>
  <c r="E366" i="5"/>
  <c r="E27" i="5"/>
  <c r="E199" i="5"/>
  <c r="E34" i="5"/>
  <c r="E246" i="5"/>
  <c r="E290" i="5"/>
  <c r="E62" i="5"/>
  <c r="E202" i="5"/>
  <c r="E54" i="5"/>
  <c r="E105" i="5"/>
  <c r="E66" i="5"/>
  <c r="E270" i="5"/>
  <c r="E300" i="5"/>
  <c r="E197" i="5"/>
  <c r="E250" i="5"/>
  <c r="E327" i="5"/>
  <c r="E239" i="5"/>
  <c r="E266" i="5"/>
  <c r="E273" i="5"/>
  <c r="E341" i="5"/>
  <c r="E9" i="5"/>
  <c r="E308" i="5"/>
  <c r="E145" i="5"/>
  <c r="E216" i="5"/>
  <c r="E161" i="5"/>
  <c r="E224" i="5"/>
  <c r="E128" i="5"/>
  <c r="E334" i="5"/>
  <c r="E110" i="5"/>
  <c r="E295" i="5"/>
  <c r="E226" i="5"/>
  <c r="E47" i="5"/>
  <c r="E304" i="5"/>
  <c r="E38" i="5"/>
  <c r="E267" i="5"/>
  <c r="E336" i="5"/>
  <c r="E45" i="5"/>
  <c r="E190" i="5"/>
  <c r="E335" i="5"/>
  <c r="E228" i="5"/>
  <c r="E59" i="5"/>
  <c r="E240" i="5"/>
  <c r="E306" i="5"/>
  <c r="E18" i="5"/>
  <c r="E53" i="5"/>
  <c r="E198" i="5"/>
  <c r="E343" i="5"/>
  <c r="E244" i="5"/>
  <c r="E75" i="5"/>
  <c r="E256" i="5"/>
  <c r="E127" i="5"/>
  <c r="E89" i="5"/>
  <c r="E253" i="5"/>
  <c r="E142" i="5"/>
  <c r="E287" i="5"/>
  <c r="E132" i="5"/>
  <c r="E362" i="5"/>
  <c r="E144" i="5"/>
  <c r="E63" i="5"/>
  <c r="E69" i="5"/>
  <c r="E103" i="5"/>
  <c r="E107" i="5"/>
  <c r="E332" i="5"/>
  <c r="E173" i="5"/>
  <c r="E104" i="5"/>
  <c r="E171" i="5"/>
  <c r="E361" i="5"/>
  <c r="E72" i="5"/>
  <c r="E159" i="5"/>
  <c r="E131" i="5"/>
  <c r="E86" i="5"/>
  <c r="E363" i="5"/>
  <c r="E94" i="5"/>
  <c r="E242" i="5"/>
  <c r="E26" i="5"/>
  <c r="E126" i="5"/>
  <c r="E330" i="5"/>
  <c r="E112" i="5"/>
  <c r="E135" i="5"/>
  <c r="E23" i="5"/>
  <c r="E248" i="5"/>
  <c r="E155" i="5"/>
  <c r="E78" i="5"/>
  <c r="E234" i="5"/>
  <c r="E310" i="5"/>
  <c r="E39" i="5"/>
  <c r="E67" i="5"/>
  <c r="E274" i="5"/>
  <c r="E303" i="5"/>
  <c r="E296" i="5"/>
  <c r="E118" i="5"/>
  <c r="E294" i="5"/>
  <c r="E56" i="5"/>
  <c r="E339" i="5"/>
  <c r="E124" i="5"/>
  <c r="E109" i="5"/>
  <c r="E365" i="5"/>
  <c r="E143" i="5"/>
  <c r="E33" i="5"/>
  <c r="E289" i="5"/>
  <c r="E356" i="5"/>
  <c r="E74" i="5"/>
  <c r="E187" i="5"/>
  <c r="E268" i="5"/>
  <c r="E368" i="5"/>
  <c r="E211" i="5"/>
  <c r="E337" i="5"/>
  <c r="E37" i="5"/>
  <c r="E88" i="5"/>
  <c r="E117" i="5"/>
  <c r="E6" i="5"/>
  <c r="E262" i="5"/>
  <c r="E151" i="5"/>
  <c r="E41" i="5"/>
  <c r="E297" i="5"/>
  <c r="E243" i="5"/>
  <c r="E90" i="5"/>
  <c r="E203" i="5"/>
  <c r="E284" i="5"/>
  <c r="E35" i="5"/>
  <c r="E323" i="5"/>
  <c r="E209" i="5"/>
  <c r="E115" i="5"/>
  <c r="E340" i="5"/>
  <c r="E61" i="5"/>
  <c r="E317" i="5"/>
  <c r="E206" i="5"/>
  <c r="E95" i="5"/>
  <c r="E351" i="5"/>
  <c r="E241" i="5"/>
  <c r="E260" i="5"/>
  <c r="E195" i="5"/>
  <c r="E91" i="5"/>
  <c r="E172" i="5"/>
  <c r="E272" i="5"/>
  <c r="E338" i="5"/>
  <c r="E81" i="5"/>
  <c r="E146" i="5"/>
  <c r="E212" i="5"/>
  <c r="E133" i="5"/>
  <c r="E22" i="5"/>
  <c r="E278" i="5"/>
  <c r="E167" i="5"/>
  <c r="E57" i="5"/>
  <c r="E313" i="5"/>
  <c r="E24" i="5"/>
  <c r="E122" i="5"/>
  <c r="E235" i="5"/>
  <c r="E316" i="5"/>
  <c r="E163" i="5"/>
  <c r="E93" i="5"/>
  <c r="E170" i="5"/>
  <c r="E7" i="5"/>
  <c r="E252" i="5"/>
  <c r="E141" i="5"/>
  <c r="E30" i="5"/>
  <c r="E286" i="5"/>
  <c r="E175" i="5"/>
  <c r="E65" i="5"/>
  <c r="E321" i="5"/>
  <c r="E40" i="5"/>
  <c r="E138" i="5"/>
  <c r="E251" i="5"/>
  <c r="E48" i="5"/>
  <c r="E114" i="5"/>
  <c r="E255" i="5"/>
  <c r="E208" i="5"/>
  <c r="E84" i="5"/>
  <c r="E21" i="5"/>
  <c r="E277" i="5"/>
  <c r="E166" i="5"/>
  <c r="E55" i="5"/>
  <c r="E311" i="5"/>
  <c r="E201" i="5"/>
  <c r="E180" i="5"/>
  <c r="E312" i="5"/>
  <c r="E11" i="5"/>
  <c r="E92" i="5"/>
  <c r="E192" i="5"/>
  <c r="E258" i="5"/>
  <c r="E191" i="5"/>
  <c r="E364" i="5"/>
  <c r="E281" i="5"/>
  <c r="E46" i="5"/>
  <c r="E217" i="5"/>
  <c r="E353" i="5"/>
  <c r="E157" i="5"/>
  <c r="E215" i="5"/>
  <c r="E355" i="5"/>
  <c r="E14" i="5"/>
  <c r="E106" i="5"/>
  <c r="E43" i="5"/>
  <c r="E152" i="5"/>
  <c r="E205" i="5"/>
  <c r="E176" i="5"/>
  <c r="E139" i="5"/>
  <c r="E237" i="5"/>
  <c r="E271" i="5"/>
  <c r="E12" i="5"/>
  <c r="E174" i="5"/>
  <c r="E134" i="5"/>
  <c r="E116" i="5"/>
  <c r="E238" i="5"/>
  <c r="E189" i="5"/>
  <c r="E136" i="5"/>
  <c r="E82" i="5"/>
  <c r="E261" i="5"/>
  <c r="E280" i="5"/>
  <c r="E17" i="5"/>
  <c r="E158" i="5"/>
  <c r="E164" i="5"/>
  <c r="E370" i="5"/>
  <c r="E149" i="5"/>
  <c r="E329" i="5"/>
  <c r="E348" i="5"/>
  <c r="E182" i="5"/>
  <c r="E254" i="5"/>
  <c r="G7" i="8"/>
  <c r="I283" i="31" l="1"/>
  <c r="J283" i="31"/>
  <c r="J9" i="31"/>
  <c r="I9" i="31"/>
  <c r="J353" i="31"/>
  <c r="I353" i="31"/>
  <c r="J92" i="31"/>
  <c r="I92" i="31"/>
  <c r="I147" i="31"/>
  <c r="J147" i="31"/>
  <c r="J87" i="31"/>
  <c r="I87" i="31"/>
  <c r="J22" i="31"/>
  <c r="I22" i="31"/>
  <c r="I272" i="31"/>
  <c r="J272" i="31"/>
  <c r="I363" i="31"/>
  <c r="J363" i="31"/>
  <c r="J317" i="31"/>
  <c r="I317" i="31"/>
  <c r="J298" i="31"/>
  <c r="I298" i="31"/>
  <c r="J300" i="31"/>
  <c r="I300" i="31"/>
  <c r="J191" i="31"/>
  <c r="I191" i="31"/>
  <c r="J144" i="31"/>
  <c r="I144" i="31"/>
  <c r="I227" i="31"/>
  <c r="J227" i="31"/>
  <c r="J190" i="31"/>
  <c r="I190" i="31"/>
  <c r="I56" i="31"/>
  <c r="J56" i="31"/>
  <c r="J95" i="31"/>
  <c r="I95" i="31"/>
  <c r="J302" i="31"/>
  <c r="I302" i="31"/>
  <c r="J154" i="31"/>
  <c r="I154" i="31"/>
  <c r="I318" i="31"/>
  <c r="J318" i="31"/>
  <c r="I60" i="31"/>
  <c r="J60" i="31"/>
  <c r="J105" i="31"/>
  <c r="I105" i="31"/>
  <c r="J204" i="31"/>
  <c r="I204" i="31"/>
  <c r="J195" i="31"/>
  <c r="I195" i="31"/>
  <c r="J69" i="31"/>
  <c r="I69" i="31"/>
  <c r="I51" i="31"/>
  <c r="J51" i="31"/>
  <c r="J116" i="31"/>
  <c r="I116" i="31"/>
  <c r="I124" i="31"/>
  <c r="J124" i="31"/>
  <c r="I117" i="31"/>
  <c r="J117" i="31"/>
  <c r="J8" i="31"/>
  <c r="I8" i="31"/>
  <c r="I35" i="31"/>
  <c r="J35" i="31"/>
  <c r="J310" i="31"/>
  <c r="I310" i="31"/>
  <c r="I78" i="31"/>
  <c r="J78" i="31"/>
  <c r="J352" i="31"/>
  <c r="I352" i="31"/>
  <c r="J45" i="31"/>
  <c r="I45" i="31"/>
  <c r="I173" i="31"/>
  <c r="J173" i="31"/>
  <c r="I320" i="31"/>
  <c r="J320" i="31"/>
  <c r="J77" i="31"/>
  <c r="I77" i="31"/>
  <c r="J71" i="31"/>
  <c r="I71" i="31"/>
  <c r="I99" i="31"/>
  <c r="J99" i="31"/>
  <c r="I184" i="31"/>
  <c r="J184" i="31"/>
  <c r="J162" i="31"/>
  <c r="I162" i="31"/>
  <c r="I264" i="31"/>
  <c r="J264" i="31"/>
  <c r="J291" i="31"/>
  <c r="I291" i="31"/>
  <c r="I214" i="31"/>
  <c r="J214" i="31"/>
  <c r="I250" i="31"/>
  <c r="J250" i="31"/>
  <c r="I223" i="31"/>
  <c r="J223" i="31"/>
  <c r="J155" i="31"/>
  <c r="I155" i="31"/>
  <c r="I107" i="31"/>
  <c r="J107" i="31"/>
  <c r="J252" i="31"/>
  <c r="I252" i="31"/>
  <c r="I36" i="31"/>
  <c r="J36" i="31"/>
  <c r="J53" i="31"/>
  <c r="I53" i="31"/>
  <c r="J170" i="31"/>
  <c r="I170" i="31"/>
  <c r="J66" i="31"/>
  <c r="I66" i="31"/>
  <c r="J133" i="31"/>
  <c r="I133" i="31"/>
  <c r="J351" i="31"/>
  <c r="I351" i="31"/>
  <c r="I296" i="31"/>
  <c r="J296" i="31"/>
  <c r="I84" i="31"/>
  <c r="J84" i="31"/>
  <c r="J211" i="31"/>
  <c r="I211" i="31"/>
  <c r="I137" i="31"/>
  <c r="J137" i="31"/>
  <c r="J206" i="31"/>
  <c r="I206" i="31"/>
  <c r="I49" i="31"/>
  <c r="J49" i="31"/>
  <c r="I150" i="31"/>
  <c r="J150" i="31"/>
  <c r="I14" i="31"/>
  <c r="J14" i="31"/>
  <c r="J304" i="31"/>
  <c r="I304" i="31"/>
  <c r="I221" i="31"/>
  <c r="J221" i="31"/>
  <c r="J287" i="31"/>
  <c r="I287" i="31"/>
  <c r="J248" i="31"/>
  <c r="I248" i="31"/>
  <c r="J57" i="31"/>
  <c r="I57" i="31"/>
  <c r="I356" i="31"/>
  <c r="J356" i="31"/>
  <c r="J156" i="31"/>
  <c r="I156" i="31"/>
  <c r="J253" i="31"/>
  <c r="I253" i="31"/>
  <c r="I208" i="31"/>
  <c r="J208" i="31"/>
  <c r="J114" i="31"/>
  <c r="I114" i="31"/>
  <c r="I122" i="31"/>
  <c r="J122" i="31"/>
  <c r="J103" i="31"/>
  <c r="I103" i="31"/>
  <c r="J259" i="31"/>
  <c r="I259" i="31"/>
  <c r="I200" i="31"/>
  <c r="J200" i="31"/>
  <c r="J279" i="31"/>
  <c r="I279" i="31"/>
  <c r="I177" i="31"/>
  <c r="J177" i="31"/>
  <c r="J153" i="31"/>
  <c r="I153" i="31"/>
  <c r="J267" i="31"/>
  <c r="I267" i="31"/>
  <c r="J111" i="31"/>
  <c r="I111" i="31"/>
  <c r="J79" i="31"/>
  <c r="I79" i="31"/>
  <c r="I52" i="31"/>
  <c r="J52" i="31"/>
  <c r="J215" i="31"/>
  <c r="I215" i="31"/>
  <c r="J326" i="31"/>
  <c r="I326" i="31"/>
  <c r="J58" i="31"/>
  <c r="I58" i="31"/>
  <c r="I19" i="31"/>
  <c r="J19" i="31"/>
  <c r="J349" i="31"/>
  <c r="I349" i="31"/>
  <c r="I118" i="31"/>
  <c r="J118" i="31"/>
  <c r="I139" i="31"/>
  <c r="J139" i="31"/>
  <c r="I265" i="31"/>
  <c r="J265" i="31"/>
  <c r="J335" i="31"/>
  <c r="I335" i="31"/>
  <c r="I110" i="31"/>
  <c r="J110" i="31"/>
  <c r="J266" i="31"/>
  <c r="I266" i="31"/>
  <c r="J255" i="31"/>
  <c r="I255" i="31"/>
  <c r="I362" i="31"/>
  <c r="J362" i="31"/>
  <c r="J303" i="31"/>
  <c r="I303" i="31"/>
  <c r="J183" i="31"/>
  <c r="I183" i="31"/>
  <c r="J249" i="31"/>
  <c r="I249" i="31"/>
  <c r="J193" i="31"/>
  <c r="I193" i="31"/>
  <c r="I282" i="31"/>
  <c r="J282" i="31"/>
  <c r="J325" i="31"/>
  <c r="I325" i="31"/>
  <c r="I90" i="31"/>
  <c r="J90" i="31"/>
  <c r="I256" i="31"/>
  <c r="J256" i="31"/>
  <c r="J251" i="31"/>
  <c r="I251" i="31"/>
  <c r="J167" i="31"/>
  <c r="I167" i="31"/>
  <c r="J81" i="31"/>
  <c r="I81" i="31"/>
  <c r="J237" i="31"/>
  <c r="I237" i="31"/>
  <c r="I340" i="31"/>
  <c r="J340" i="31"/>
  <c r="J234" i="31"/>
  <c r="I234" i="31"/>
  <c r="I179" i="31"/>
  <c r="J179" i="31"/>
  <c r="J106" i="31"/>
  <c r="I106" i="31"/>
  <c r="J64" i="31"/>
  <c r="I64" i="31"/>
  <c r="J134" i="31"/>
  <c r="I134" i="31"/>
  <c r="J343" i="31"/>
  <c r="I343" i="31"/>
  <c r="J233" i="31"/>
  <c r="I233" i="31"/>
  <c r="J285" i="31"/>
  <c r="I285" i="31"/>
  <c r="J26" i="31"/>
  <c r="I26" i="31"/>
  <c r="J174" i="31"/>
  <c r="I174" i="31"/>
  <c r="I73" i="31"/>
  <c r="J73" i="31"/>
  <c r="J358" i="31"/>
  <c r="I358" i="31"/>
  <c r="I108" i="31"/>
  <c r="J108" i="31"/>
  <c r="J126" i="31"/>
  <c r="I126" i="31"/>
  <c r="I187" i="31"/>
  <c r="J187" i="31"/>
  <c r="J123" i="31"/>
  <c r="I123" i="31"/>
  <c r="I131" i="31"/>
  <c r="J131" i="31"/>
  <c r="J129" i="31"/>
  <c r="I129" i="31"/>
  <c r="J151" i="31"/>
  <c r="I151" i="31"/>
  <c r="J98" i="31"/>
  <c r="I98" i="31"/>
  <c r="J336" i="31"/>
  <c r="I336" i="31"/>
  <c r="I240" i="31"/>
  <c r="J240" i="31"/>
  <c r="I226" i="31"/>
  <c r="J226" i="31"/>
  <c r="J17" i="31"/>
  <c r="I17" i="31"/>
  <c r="J292" i="31"/>
  <c r="I292" i="31"/>
  <c r="I12" i="31"/>
  <c r="J12" i="31"/>
  <c r="J290" i="31"/>
  <c r="I290" i="31"/>
  <c r="J361" i="31"/>
  <c r="I361" i="31"/>
  <c r="J258" i="31"/>
  <c r="I258" i="31"/>
  <c r="I345" i="31"/>
  <c r="J345" i="31"/>
  <c r="I33" i="31"/>
  <c r="J33" i="31"/>
  <c r="J23" i="31"/>
  <c r="I23" i="31"/>
  <c r="I18" i="31"/>
  <c r="J18" i="31"/>
  <c r="I324" i="31"/>
  <c r="J324" i="31"/>
  <c r="I141" i="31"/>
  <c r="J141" i="31"/>
  <c r="J75" i="31"/>
  <c r="I75" i="31"/>
  <c r="J323" i="31"/>
  <c r="I323" i="31"/>
  <c r="J281" i="31"/>
  <c r="I281" i="31"/>
  <c r="I188" i="31"/>
  <c r="J188" i="31"/>
  <c r="J198" i="31"/>
  <c r="I198" i="31"/>
  <c r="J28" i="31"/>
  <c r="I28" i="31"/>
  <c r="J359" i="31"/>
  <c r="I359" i="31"/>
  <c r="J269" i="31"/>
  <c r="I269" i="31"/>
  <c r="J210" i="31"/>
  <c r="I210" i="31"/>
  <c r="J169" i="31"/>
  <c r="I169" i="31"/>
  <c r="J262" i="31"/>
  <c r="I262" i="31"/>
  <c r="J119" i="31"/>
  <c r="I119" i="31"/>
  <c r="J268" i="31"/>
  <c r="I268" i="31"/>
  <c r="I286" i="31"/>
  <c r="J286" i="31"/>
  <c r="J32" i="31"/>
  <c r="I32" i="31"/>
  <c r="I59" i="31"/>
  <c r="J59" i="31"/>
  <c r="J319" i="31"/>
  <c r="I319" i="31"/>
  <c r="J367" i="31"/>
  <c r="I367" i="31"/>
  <c r="I132" i="31"/>
  <c r="J132" i="31"/>
  <c r="I20" i="31"/>
  <c r="J20" i="31"/>
  <c r="J305" i="31"/>
  <c r="I305" i="31"/>
  <c r="I342" i="31"/>
  <c r="J342" i="31"/>
  <c r="I44" i="31"/>
  <c r="J44" i="31"/>
  <c r="I368" i="31"/>
  <c r="J368" i="31"/>
  <c r="I54" i="31"/>
  <c r="J54" i="31"/>
  <c r="I354" i="31"/>
  <c r="J354" i="31"/>
  <c r="J229" i="31"/>
  <c r="I229" i="31"/>
  <c r="I143" i="31"/>
  <c r="J143" i="31"/>
  <c r="I196" i="31"/>
  <c r="J196" i="31"/>
  <c r="I163" i="31"/>
  <c r="J163" i="31"/>
  <c r="I149" i="31"/>
  <c r="J149" i="31"/>
  <c r="I301" i="31"/>
  <c r="J301" i="31"/>
  <c r="I160" i="31"/>
  <c r="J160" i="31"/>
  <c r="J236" i="31"/>
  <c r="I236" i="31"/>
  <c r="I180" i="31"/>
  <c r="J180" i="31"/>
  <c r="J29" i="31"/>
  <c r="I29" i="31"/>
  <c r="I260" i="31"/>
  <c r="J260" i="31"/>
  <c r="J203" i="31"/>
  <c r="I203" i="31"/>
  <c r="I86" i="31"/>
  <c r="J86" i="31"/>
  <c r="I165" i="31"/>
  <c r="J165" i="31"/>
  <c r="J37" i="31"/>
  <c r="I37" i="31"/>
  <c r="J39" i="31"/>
  <c r="I39" i="31"/>
  <c r="J38" i="31"/>
  <c r="I38" i="31"/>
  <c r="J344" i="31"/>
  <c r="I344" i="31"/>
  <c r="I355" i="31"/>
  <c r="J355" i="31"/>
  <c r="J158" i="31"/>
  <c r="I158" i="31"/>
  <c r="J94" i="31"/>
  <c r="I94" i="31"/>
  <c r="J271" i="31"/>
  <c r="I271" i="31"/>
  <c r="J125" i="31"/>
  <c r="I125" i="31"/>
  <c r="I27" i="31"/>
  <c r="J27" i="31"/>
  <c r="I217" i="31"/>
  <c r="J217" i="31"/>
  <c r="J346" i="31"/>
  <c r="I346" i="31"/>
  <c r="I48" i="31"/>
  <c r="J48" i="31"/>
  <c r="I40" i="31"/>
  <c r="J40" i="31"/>
  <c r="J93" i="31"/>
  <c r="I93" i="31"/>
  <c r="I273" i="31"/>
  <c r="J273" i="31"/>
  <c r="I109" i="31"/>
  <c r="J109" i="31"/>
  <c r="I10" i="31"/>
  <c r="J10" i="31"/>
  <c r="J209" i="31"/>
  <c r="I209" i="31"/>
  <c r="I212" i="31"/>
  <c r="J212" i="31"/>
  <c r="J96" i="31"/>
  <c r="I96" i="31"/>
  <c r="I321" i="31"/>
  <c r="J321" i="31"/>
  <c r="J372" i="31"/>
  <c r="I372" i="31"/>
  <c r="I97" i="31"/>
  <c r="J97" i="31"/>
  <c r="J332" i="31"/>
  <c r="I332" i="31"/>
  <c r="I186" i="31"/>
  <c r="J186" i="31"/>
  <c r="J70" i="31"/>
  <c r="I70" i="31"/>
  <c r="I2202" i="31"/>
  <c r="K2202" i="31" s="1"/>
  <c r="I140" i="31"/>
  <c r="J140" i="31"/>
  <c r="I148" i="31"/>
  <c r="J148" i="31"/>
  <c r="J197" i="31"/>
  <c r="I197" i="31"/>
  <c r="I43" i="31"/>
  <c r="J43" i="31"/>
  <c r="I76" i="31"/>
  <c r="J76" i="31"/>
  <c r="J202" i="31"/>
  <c r="I202" i="31"/>
  <c r="I222" i="31"/>
  <c r="J222" i="31"/>
  <c r="J121" i="31"/>
  <c r="I121" i="31"/>
  <c r="I31" i="31"/>
  <c r="J31" i="31"/>
  <c r="J316" i="31"/>
  <c r="I316" i="31"/>
  <c r="J199" i="31"/>
  <c r="I199" i="31"/>
  <c r="I61" i="31"/>
  <c r="J61" i="31"/>
  <c r="J294" i="31"/>
  <c r="I294" i="31"/>
  <c r="I257" i="31"/>
  <c r="J257" i="31"/>
  <c r="J297" i="31"/>
  <c r="I297" i="31"/>
  <c r="I213" i="31"/>
  <c r="J213" i="31"/>
  <c r="J288" i="31"/>
  <c r="I288" i="31"/>
  <c r="J157" i="31"/>
  <c r="I157" i="31"/>
  <c r="J247" i="31"/>
  <c r="I247" i="31"/>
  <c r="I232" i="31"/>
  <c r="J232" i="31"/>
  <c r="I241" i="31"/>
  <c r="J241" i="31"/>
  <c r="I50" i="31"/>
  <c r="J50" i="31"/>
  <c r="I135" i="31"/>
  <c r="J135" i="31"/>
  <c r="J348" i="31"/>
  <c r="I348" i="31"/>
  <c r="I339" i="31"/>
  <c r="J339" i="31"/>
  <c r="I128" i="31"/>
  <c r="J128" i="31"/>
  <c r="I347" i="31"/>
  <c r="J347" i="31"/>
  <c r="J152" i="31"/>
  <c r="I152" i="31"/>
  <c r="I46" i="31"/>
  <c r="J46" i="31"/>
  <c r="J2202" i="31"/>
  <c r="L2202" i="31" s="1"/>
  <c r="I185" i="31"/>
  <c r="J185" i="31"/>
  <c r="I330" i="31"/>
  <c r="J330" i="31"/>
  <c r="J112" i="31"/>
  <c r="I112" i="31"/>
  <c r="J30" i="31"/>
  <c r="I30" i="31"/>
  <c r="J25" i="31"/>
  <c r="I25" i="31"/>
  <c r="J102" i="31"/>
  <c r="I102" i="31"/>
  <c r="J275" i="31"/>
  <c r="I275" i="31"/>
  <c r="I164" i="31"/>
  <c r="J164" i="31"/>
  <c r="J365" i="31"/>
  <c r="I365" i="31"/>
  <c r="I307" i="31"/>
  <c r="J307" i="31"/>
  <c r="J333" i="31"/>
  <c r="I333" i="31"/>
  <c r="I328" i="31"/>
  <c r="J328" i="31"/>
  <c r="I159" i="31"/>
  <c r="J159" i="31"/>
  <c r="I138" i="31"/>
  <c r="J138" i="31"/>
  <c r="J205" i="31"/>
  <c r="I205" i="31"/>
  <c r="J16" i="31"/>
  <c r="I16" i="31"/>
  <c r="J315" i="31"/>
  <c r="I315" i="31"/>
  <c r="J74" i="31"/>
  <c r="I74" i="31"/>
  <c r="I178" i="31"/>
  <c r="J178" i="31"/>
  <c r="I246" i="31"/>
  <c r="J246" i="31"/>
  <c r="J218" i="31"/>
  <c r="I218" i="31"/>
  <c r="I11" i="31"/>
  <c r="J11" i="31"/>
  <c r="I231" i="31"/>
  <c r="J231" i="31"/>
  <c r="I161" i="31"/>
  <c r="J161" i="31"/>
  <c r="I175" i="31"/>
  <c r="J175" i="31"/>
  <c r="J278" i="31"/>
  <c r="I278" i="31"/>
  <c r="I331" i="31"/>
  <c r="J331" i="31"/>
  <c r="J115" i="31"/>
  <c r="I115" i="31"/>
  <c r="J194" i="31"/>
  <c r="I194" i="31"/>
  <c r="I171" i="31"/>
  <c r="J171" i="31"/>
  <c r="I72" i="31"/>
  <c r="J72" i="31"/>
  <c r="J166" i="31"/>
  <c r="I166" i="31"/>
  <c r="J15" i="31"/>
  <c r="I15" i="31"/>
  <c r="I62" i="31"/>
  <c r="J62" i="31"/>
  <c r="I371" i="31"/>
  <c r="J371" i="31"/>
  <c r="J85" i="31"/>
  <c r="I85" i="31"/>
  <c r="I284" i="31"/>
  <c r="J284" i="31"/>
  <c r="J261" i="31"/>
  <c r="I261" i="31"/>
  <c r="J82" i="31"/>
  <c r="I82" i="31"/>
  <c r="I311" i="31"/>
  <c r="J311" i="31"/>
  <c r="I55" i="31"/>
  <c r="J55" i="31"/>
  <c r="J182" i="31"/>
  <c r="I182" i="31"/>
  <c r="J276" i="31"/>
  <c r="I276" i="31"/>
  <c r="J263" i="31"/>
  <c r="I263" i="31"/>
  <c r="J308" i="31"/>
  <c r="I308" i="31"/>
  <c r="I113" i="31"/>
  <c r="J113" i="31"/>
  <c r="J220" i="31"/>
  <c r="I220" i="31"/>
  <c r="J254" i="31"/>
  <c r="I254" i="31"/>
  <c r="I239" i="31"/>
  <c r="J239" i="31"/>
  <c r="J181" i="31"/>
  <c r="I181" i="31"/>
  <c r="I334" i="31"/>
  <c r="J334" i="31"/>
  <c r="J322" i="31"/>
  <c r="I322" i="31"/>
  <c r="J219" i="31"/>
  <c r="I219" i="31"/>
  <c r="I172" i="31"/>
  <c r="J172" i="31"/>
  <c r="I329" i="31"/>
  <c r="J329" i="31"/>
  <c r="J89" i="31"/>
  <c r="I89" i="31"/>
  <c r="I314" i="31"/>
  <c r="J314" i="31"/>
  <c r="J277" i="31"/>
  <c r="I277" i="31"/>
  <c r="I228" i="31"/>
  <c r="J228" i="31"/>
  <c r="J88" i="31"/>
  <c r="I88" i="31"/>
  <c r="L7" i="31"/>
  <c r="N7" i="31" s="1"/>
  <c r="K7" i="31"/>
  <c r="M7" i="31" s="1"/>
  <c r="F7" i="31"/>
  <c r="J338" i="31"/>
  <c r="I338" i="31"/>
  <c r="I350" i="31"/>
  <c r="J350" i="31"/>
  <c r="J41" i="31"/>
  <c r="I41" i="31"/>
  <c r="I176" i="31"/>
  <c r="J176" i="31"/>
  <c r="J201" i="31"/>
  <c r="I201" i="31"/>
  <c r="I104" i="31"/>
  <c r="J104" i="31"/>
  <c r="I369" i="31"/>
  <c r="J369" i="31"/>
  <c r="J295" i="31"/>
  <c r="I295" i="31"/>
  <c r="I337" i="31"/>
  <c r="J337" i="31"/>
  <c r="J100" i="31"/>
  <c r="I100" i="31"/>
  <c r="I306" i="31"/>
  <c r="J306" i="31"/>
  <c r="I225" i="31"/>
  <c r="J225" i="31"/>
  <c r="I299" i="31"/>
  <c r="J299" i="31"/>
  <c r="J189" i="31"/>
  <c r="I189" i="31"/>
  <c r="J341" i="31"/>
  <c r="I341" i="31"/>
  <c r="I120" i="31"/>
  <c r="J120" i="31"/>
  <c r="J243" i="31"/>
  <c r="I243" i="31"/>
  <c r="I238" i="31"/>
  <c r="J238" i="31"/>
  <c r="J216" i="31"/>
  <c r="I216" i="31"/>
  <c r="J235" i="31"/>
  <c r="I235" i="31"/>
  <c r="J65" i="31"/>
  <c r="I65" i="31"/>
  <c r="J142" i="31"/>
  <c r="I142" i="31"/>
  <c r="J207" i="31"/>
  <c r="I207" i="31"/>
  <c r="J47" i="31"/>
  <c r="I47" i="31"/>
  <c r="J366" i="31"/>
  <c r="I366" i="31"/>
  <c r="I83" i="31"/>
  <c r="J83" i="31"/>
  <c r="I80" i="31"/>
  <c r="J80" i="31"/>
  <c r="J270" i="31"/>
  <c r="I270" i="31"/>
  <c r="I312" i="31"/>
  <c r="J312" i="31"/>
  <c r="J63" i="31"/>
  <c r="I63" i="31"/>
  <c r="I68" i="31"/>
  <c r="J68" i="31"/>
  <c r="J21" i="31"/>
  <c r="I21" i="31"/>
  <c r="I230" i="31"/>
  <c r="J230" i="31"/>
  <c r="J13" i="31"/>
  <c r="I13" i="31"/>
  <c r="J168" i="31"/>
  <c r="I168" i="31"/>
  <c r="I67" i="31"/>
  <c r="J67" i="31"/>
  <c r="J24" i="31"/>
  <c r="I24" i="31"/>
  <c r="J274" i="31"/>
  <c r="I274" i="31"/>
  <c r="I370" i="31"/>
  <c r="J370" i="31"/>
  <c r="J309" i="31"/>
  <c r="I309" i="31"/>
  <c r="I327" i="31"/>
  <c r="J327" i="31"/>
  <c r="J146" i="31"/>
  <c r="I146" i="31"/>
  <c r="I289" i="31"/>
  <c r="J289" i="31"/>
  <c r="I101" i="31"/>
  <c r="J101" i="31"/>
  <c r="I242" i="31"/>
  <c r="J242" i="31"/>
  <c r="J127" i="31"/>
  <c r="I127" i="31"/>
  <c r="I192" i="31"/>
  <c r="J192" i="31"/>
  <c r="I293" i="31"/>
  <c r="J293" i="31"/>
  <c r="J224" i="31"/>
  <c r="I224" i="31"/>
  <c r="J364" i="31"/>
  <c r="I364" i="31"/>
  <c r="J280" i="31"/>
  <c r="I280" i="31"/>
  <c r="J130" i="31"/>
  <c r="I130" i="31"/>
  <c r="I91" i="31"/>
  <c r="J91" i="31"/>
  <c r="J360" i="31"/>
  <c r="I360" i="31"/>
  <c r="I34" i="31"/>
  <c r="J34" i="31"/>
  <c r="J357" i="31"/>
  <c r="I357" i="31"/>
  <c r="I313" i="31"/>
  <c r="J313" i="31"/>
  <c r="J42" i="31"/>
  <c r="I42" i="31"/>
  <c r="J245" i="31"/>
  <c r="I245" i="31"/>
  <c r="I136" i="31"/>
  <c r="J136" i="31"/>
  <c r="J145" i="31"/>
  <c r="I145" i="31"/>
  <c r="J244" i="31"/>
  <c r="I244" i="31"/>
  <c r="K586" i="30"/>
  <c r="N586" i="30" s="1"/>
  <c r="L586" i="30"/>
  <c r="O586" i="30" s="1"/>
  <c r="J586" i="30"/>
  <c r="M586" i="30" s="1"/>
  <c r="H464" i="30"/>
  <c r="K648" i="30"/>
  <c r="N648" i="30" s="1"/>
  <c r="J648" i="30"/>
  <c r="M648" i="30" s="1"/>
  <c r="L648" i="30"/>
  <c r="O648" i="30" s="1"/>
  <c r="L95" i="29"/>
  <c r="N95" i="29" s="1"/>
  <c r="P95" i="29" s="1"/>
  <c r="F95" i="29"/>
  <c r="K95" i="29"/>
  <c r="M95" i="29" s="1"/>
  <c r="O95" i="29" s="1"/>
  <c r="L163" i="29"/>
  <c r="N163" i="29" s="1"/>
  <c r="P163" i="29" s="1"/>
  <c r="F163" i="29"/>
  <c r="K163" i="29"/>
  <c r="M163" i="29" s="1"/>
  <c r="O163" i="29" s="1"/>
  <c r="K214" i="29"/>
  <c r="M214" i="29" s="1"/>
  <c r="O214" i="29" s="1"/>
  <c r="L214" i="29"/>
  <c r="N214" i="29" s="1"/>
  <c r="P214" i="29" s="1"/>
  <c r="F214" i="29"/>
  <c r="I639" i="29"/>
  <c r="J639" i="29"/>
  <c r="H696" i="30"/>
  <c r="J707" i="29"/>
  <c r="I707" i="29"/>
  <c r="H695" i="30"/>
  <c r="H687" i="30"/>
  <c r="L647" i="30"/>
  <c r="O647" i="30" s="1"/>
  <c r="K647" i="30"/>
  <c r="N647" i="30" s="1"/>
  <c r="J647" i="30"/>
  <c r="M647" i="30" s="1"/>
  <c r="I396" i="29"/>
  <c r="J396" i="29"/>
  <c r="J706" i="29"/>
  <c r="I706" i="29"/>
  <c r="J715" i="29"/>
  <c r="I715" i="29"/>
  <c r="I452" i="29"/>
  <c r="J452" i="29"/>
  <c r="H648" i="30"/>
  <c r="F94" i="30"/>
  <c r="I94" i="30"/>
  <c r="I23" i="30"/>
  <c r="F23" i="30"/>
  <c r="F305" i="30"/>
  <c r="I305" i="30"/>
  <c r="I162" i="30"/>
  <c r="F162" i="30"/>
  <c r="I263" i="30"/>
  <c r="F263" i="30"/>
  <c r="I208" i="30"/>
  <c r="F208" i="30"/>
  <c r="I213" i="30"/>
  <c r="F213" i="30"/>
  <c r="J514" i="29"/>
  <c r="I514" i="29"/>
  <c r="H461" i="30"/>
  <c r="K510" i="30"/>
  <c r="N510" i="30" s="1"/>
  <c r="J510" i="30"/>
  <c r="M510" i="30" s="1"/>
  <c r="L510" i="30"/>
  <c r="O510" i="30" s="1"/>
  <c r="L617" i="30"/>
  <c r="O617" i="30" s="1"/>
  <c r="J617" i="30"/>
  <c r="M617" i="30" s="1"/>
  <c r="K617" i="30"/>
  <c r="N617" i="30" s="1"/>
  <c r="J696" i="30"/>
  <c r="M696" i="30" s="1"/>
  <c r="K696" i="30"/>
  <c r="N696" i="30" s="1"/>
  <c r="L696" i="30"/>
  <c r="O696" i="30" s="1"/>
  <c r="L442" i="30"/>
  <c r="O442" i="30" s="1"/>
  <c r="K442" i="30"/>
  <c r="N442" i="30" s="1"/>
  <c r="J442" i="30"/>
  <c r="M442" i="30" s="1"/>
  <c r="H439" i="30"/>
  <c r="K693" i="30"/>
  <c r="N693" i="30" s="1"/>
  <c r="L693" i="30"/>
  <c r="O693" i="30" s="1"/>
  <c r="J693" i="30"/>
  <c r="M693" i="30" s="1"/>
  <c r="I462" i="29"/>
  <c r="J462" i="29"/>
  <c r="J724" i="30"/>
  <c r="M724" i="30" s="1"/>
  <c r="K724" i="30"/>
  <c r="N724" i="30" s="1"/>
  <c r="L724" i="30"/>
  <c r="O724" i="30" s="1"/>
  <c r="L697" i="30"/>
  <c r="O697" i="30" s="1"/>
  <c r="K697" i="30"/>
  <c r="N697" i="30" s="1"/>
  <c r="J697" i="30"/>
  <c r="M697" i="30" s="1"/>
  <c r="I244" i="30"/>
  <c r="F244" i="30"/>
  <c r="I88" i="30"/>
  <c r="F88" i="30"/>
  <c r="I359" i="30"/>
  <c r="F359" i="30"/>
  <c r="F52" i="30"/>
  <c r="I52" i="30"/>
  <c r="K660" i="30"/>
  <c r="N660" i="30" s="1"/>
  <c r="J660" i="30"/>
  <c r="M660" i="30" s="1"/>
  <c r="L660" i="30"/>
  <c r="O660" i="30" s="1"/>
  <c r="L516" i="30"/>
  <c r="O516" i="30" s="1"/>
  <c r="K516" i="30"/>
  <c r="N516" i="30" s="1"/>
  <c r="J516" i="30"/>
  <c r="M516" i="30" s="1"/>
  <c r="H468" i="30"/>
  <c r="H424" i="30"/>
  <c r="I605" i="29"/>
  <c r="J605" i="29"/>
  <c r="J557" i="29"/>
  <c r="I557" i="29"/>
  <c r="J496" i="30"/>
  <c r="M496" i="30" s="1"/>
  <c r="L496" i="30"/>
  <c r="O496" i="30" s="1"/>
  <c r="K496" i="30"/>
  <c r="N496" i="30" s="1"/>
  <c r="L499" i="30"/>
  <c r="O499" i="30" s="1"/>
  <c r="K499" i="30"/>
  <c r="N499" i="30" s="1"/>
  <c r="J499" i="30"/>
  <c r="M499" i="30" s="1"/>
  <c r="I560" i="29"/>
  <c r="J560" i="29"/>
  <c r="J698" i="29"/>
  <c r="I698" i="29"/>
  <c r="I445" i="29"/>
  <c r="J445" i="29"/>
  <c r="F66" i="30"/>
  <c r="I66" i="30"/>
  <c r="I215" i="30"/>
  <c r="F215" i="30"/>
  <c r="I131" i="30"/>
  <c r="F131" i="30"/>
  <c r="I105" i="30"/>
  <c r="F105" i="30"/>
  <c r="F149" i="30"/>
  <c r="I149" i="30"/>
  <c r="F321" i="30"/>
  <c r="I321" i="30"/>
  <c r="H388" i="30"/>
  <c r="J720" i="30"/>
  <c r="M720" i="30" s="1"/>
  <c r="L720" i="30"/>
  <c r="O720" i="30" s="1"/>
  <c r="K720" i="30"/>
  <c r="N720" i="30" s="1"/>
  <c r="H469" i="30"/>
  <c r="I423" i="29"/>
  <c r="J423" i="29"/>
  <c r="J423" i="30"/>
  <c r="M423" i="30" s="1"/>
  <c r="L423" i="30"/>
  <c r="O423" i="30" s="1"/>
  <c r="K423" i="30"/>
  <c r="N423" i="30" s="1"/>
  <c r="L434" i="30"/>
  <c r="O434" i="30" s="1"/>
  <c r="K434" i="30"/>
  <c r="N434" i="30" s="1"/>
  <c r="J434" i="30"/>
  <c r="M434" i="30" s="1"/>
  <c r="H479" i="30"/>
  <c r="K554" i="30"/>
  <c r="N554" i="30" s="1"/>
  <c r="L554" i="30"/>
  <c r="O554" i="30" s="1"/>
  <c r="J554" i="30"/>
  <c r="M554" i="30" s="1"/>
  <c r="L9" i="29"/>
  <c r="N9" i="29" s="1"/>
  <c r="P9" i="29" s="1"/>
  <c r="K9" i="29"/>
  <c r="M9" i="29" s="1"/>
  <c r="O9" i="29" s="1"/>
  <c r="F9" i="29"/>
  <c r="J727" i="30"/>
  <c r="M727" i="30" s="1"/>
  <c r="L727" i="30"/>
  <c r="O727" i="30" s="1"/>
  <c r="K727" i="30"/>
  <c r="N727" i="30" s="1"/>
  <c r="J419" i="30"/>
  <c r="M419" i="30" s="1"/>
  <c r="L419" i="30"/>
  <c r="O419" i="30" s="1"/>
  <c r="K419" i="30"/>
  <c r="N419" i="30" s="1"/>
  <c r="K421" i="30"/>
  <c r="N421" i="30" s="1"/>
  <c r="L421" i="30"/>
  <c r="O421" i="30" s="1"/>
  <c r="J421" i="30"/>
  <c r="M421" i="30" s="1"/>
  <c r="I389" i="29"/>
  <c r="J389" i="29"/>
  <c r="J721" i="29"/>
  <c r="I721" i="29"/>
  <c r="H610" i="30"/>
  <c r="I424" i="29"/>
  <c r="J424" i="29"/>
  <c r="I512" i="29"/>
  <c r="J512" i="29"/>
  <c r="F326" i="30"/>
  <c r="I326" i="30"/>
  <c r="F185" i="30"/>
  <c r="I185" i="30"/>
  <c r="F206" i="30"/>
  <c r="I206" i="30"/>
  <c r="I15" i="30"/>
  <c r="F15" i="30"/>
  <c r="F150" i="30"/>
  <c r="I150" i="30"/>
  <c r="I112" i="30"/>
  <c r="F112" i="30"/>
  <c r="I336" i="30"/>
  <c r="F336" i="30"/>
  <c r="I30" i="30"/>
  <c r="F30" i="30"/>
  <c r="I39" i="30"/>
  <c r="F39" i="30"/>
  <c r="J575" i="29"/>
  <c r="I575" i="29"/>
  <c r="I527" i="29"/>
  <c r="J527" i="29"/>
  <c r="K620" i="30"/>
  <c r="N620" i="30" s="1"/>
  <c r="J620" i="30"/>
  <c r="M620" i="30" s="1"/>
  <c r="L620" i="30"/>
  <c r="O620" i="30" s="1"/>
  <c r="H666" i="30"/>
  <c r="J396" i="30"/>
  <c r="M396" i="30" s="1"/>
  <c r="L396" i="30"/>
  <c r="O396" i="30" s="1"/>
  <c r="K396" i="30"/>
  <c r="N396" i="30" s="1"/>
  <c r="H502" i="30"/>
  <c r="H381" i="30"/>
  <c r="J399" i="29"/>
  <c r="I399" i="29"/>
  <c r="I416" i="29"/>
  <c r="J416" i="29"/>
  <c r="H621" i="30"/>
  <c r="H565" i="30"/>
  <c r="I417" i="29"/>
  <c r="J417" i="29"/>
  <c r="J523" i="29"/>
  <c r="I523" i="29"/>
  <c r="I377" i="29"/>
  <c r="J377" i="29"/>
  <c r="I726" i="29"/>
  <c r="J726" i="29"/>
  <c r="K677" i="30"/>
  <c r="N677" i="30" s="1"/>
  <c r="J677" i="30"/>
  <c r="M677" i="30" s="1"/>
  <c r="L677" i="30"/>
  <c r="O677" i="30" s="1"/>
  <c r="F222" i="30"/>
  <c r="I222" i="30"/>
  <c r="I87" i="30"/>
  <c r="F87" i="30"/>
  <c r="I38" i="30"/>
  <c r="F38" i="30"/>
  <c r="I304" i="30"/>
  <c r="F304" i="30"/>
  <c r="I344" i="30"/>
  <c r="F344" i="30"/>
  <c r="I221" i="30"/>
  <c r="F221" i="30"/>
  <c r="F316" i="30"/>
  <c r="I316" i="30"/>
  <c r="I363" i="30"/>
  <c r="F363" i="30"/>
  <c r="F159" i="30"/>
  <c r="I159" i="30"/>
  <c r="I320" i="30"/>
  <c r="F320" i="30"/>
  <c r="I114" i="30"/>
  <c r="F114" i="30"/>
  <c r="H402" i="30"/>
  <c r="L452" i="30"/>
  <c r="O452" i="30" s="1"/>
  <c r="K452" i="30"/>
  <c r="N452" i="30" s="1"/>
  <c r="J452" i="30"/>
  <c r="M452" i="30" s="1"/>
  <c r="I496" i="29"/>
  <c r="J496" i="29"/>
  <c r="H385" i="30"/>
  <c r="L729" i="30"/>
  <c r="O729" i="30" s="1"/>
  <c r="K729" i="30"/>
  <c r="N729" i="30" s="1"/>
  <c r="J729" i="30"/>
  <c r="M729" i="30" s="1"/>
  <c r="H705" i="30"/>
  <c r="H714" i="30"/>
  <c r="F325" i="30"/>
  <c r="I325" i="30"/>
  <c r="L431" i="30"/>
  <c r="O431" i="30" s="1"/>
  <c r="K431" i="30"/>
  <c r="N431" i="30" s="1"/>
  <c r="J431" i="30"/>
  <c r="M431" i="30" s="1"/>
  <c r="H506" i="30"/>
  <c r="J569" i="30"/>
  <c r="M569" i="30" s="1"/>
  <c r="L569" i="30"/>
  <c r="O569" i="30" s="1"/>
  <c r="K569" i="30"/>
  <c r="N569" i="30" s="1"/>
  <c r="L24" i="29"/>
  <c r="N24" i="29" s="1"/>
  <c r="P24" i="29" s="1"/>
  <c r="K24" i="29"/>
  <c r="M24" i="29" s="1"/>
  <c r="O24" i="29" s="1"/>
  <c r="F24" i="29"/>
  <c r="L264" i="29"/>
  <c r="N264" i="29" s="1"/>
  <c r="P264" i="29" s="1"/>
  <c r="K264" i="29"/>
  <c r="M264" i="29" s="1"/>
  <c r="O264" i="29" s="1"/>
  <c r="F264" i="29"/>
  <c r="L658" i="30"/>
  <c r="O658" i="30" s="1"/>
  <c r="J658" i="30"/>
  <c r="M658" i="30" s="1"/>
  <c r="K658" i="30"/>
  <c r="N658" i="30" s="1"/>
  <c r="I577" i="29"/>
  <c r="J577" i="29"/>
  <c r="I553" i="29"/>
  <c r="J553" i="29"/>
  <c r="J513" i="29"/>
  <c r="I513" i="29"/>
  <c r="I537" i="29"/>
  <c r="J537" i="29"/>
  <c r="I659" i="29"/>
  <c r="J659" i="29"/>
  <c r="L219" i="29"/>
  <c r="N219" i="29" s="1"/>
  <c r="P219" i="29" s="1"/>
  <c r="K219" i="29"/>
  <c r="M219" i="29" s="1"/>
  <c r="O219" i="29" s="1"/>
  <c r="F219" i="29"/>
  <c r="L29" i="29"/>
  <c r="N29" i="29" s="1"/>
  <c r="P29" i="29" s="1"/>
  <c r="K29" i="29"/>
  <c r="M29" i="29" s="1"/>
  <c r="O29" i="29" s="1"/>
  <c r="F29" i="29"/>
  <c r="L232" i="29"/>
  <c r="N232" i="29" s="1"/>
  <c r="P232" i="29" s="1"/>
  <c r="F232" i="29"/>
  <c r="K232" i="29"/>
  <c r="M232" i="29" s="1"/>
  <c r="O232" i="29" s="1"/>
  <c r="L242" i="29"/>
  <c r="N242" i="29" s="1"/>
  <c r="P242" i="29" s="1"/>
  <c r="F242" i="29"/>
  <c r="K242" i="29"/>
  <c r="M242" i="29" s="1"/>
  <c r="O242" i="29" s="1"/>
  <c r="L35" i="29"/>
  <c r="N35" i="29" s="1"/>
  <c r="P35" i="29" s="1"/>
  <c r="K35" i="29"/>
  <c r="M35" i="29" s="1"/>
  <c r="O35" i="29" s="1"/>
  <c r="F35" i="29"/>
  <c r="L200" i="29"/>
  <c r="N200" i="29" s="1"/>
  <c r="P200" i="29" s="1"/>
  <c r="K200" i="29"/>
  <c r="M200" i="29" s="1"/>
  <c r="O200" i="29" s="1"/>
  <c r="F200" i="29"/>
  <c r="L11" i="29"/>
  <c r="N11" i="29" s="1"/>
  <c r="P11" i="29" s="1"/>
  <c r="F11" i="29"/>
  <c r="K11" i="29"/>
  <c r="M11" i="29" s="1"/>
  <c r="O11" i="29" s="1"/>
  <c r="L75" i="29"/>
  <c r="N75" i="29" s="1"/>
  <c r="P75" i="29" s="1"/>
  <c r="K75" i="29"/>
  <c r="M75" i="29" s="1"/>
  <c r="O75" i="29" s="1"/>
  <c r="F75" i="29"/>
  <c r="L218" i="29"/>
  <c r="N218" i="29" s="1"/>
  <c r="P218" i="29" s="1"/>
  <c r="F218" i="29"/>
  <c r="K218" i="29"/>
  <c r="M218" i="29" s="1"/>
  <c r="O218" i="29" s="1"/>
  <c r="L230" i="29"/>
  <c r="N230" i="29" s="1"/>
  <c r="P230" i="29" s="1"/>
  <c r="K230" i="29"/>
  <c r="M230" i="29" s="1"/>
  <c r="O230" i="29" s="1"/>
  <c r="F230" i="29"/>
  <c r="L176" i="29"/>
  <c r="N176" i="29" s="1"/>
  <c r="P176" i="29" s="1"/>
  <c r="F176" i="29"/>
  <c r="K176" i="29"/>
  <c r="M176" i="29" s="1"/>
  <c r="O176" i="29" s="1"/>
  <c r="I727" i="29"/>
  <c r="J727" i="29"/>
  <c r="H646" i="30"/>
  <c r="J682" i="30"/>
  <c r="M682" i="30" s="1"/>
  <c r="L682" i="30"/>
  <c r="O682" i="30" s="1"/>
  <c r="K682" i="30"/>
  <c r="N682" i="30" s="1"/>
  <c r="H412" i="30"/>
  <c r="H626" i="30"/>
  <c r="L723" i="30"/>
  <c r="O723" i="30" s="1"/>
  <c r="J723" i="30"/>
  <c r="M723" i="30" s="1"/>
  <c r="K723" i="30"/>
  <c r="N723" i="30" s="1"/>
  <c r="J420" i="30"/>
  <c r="M420" i="30" s="1"/>
  <c r="L420" i="30"/>
  <c r="O420" i="30" s="1"/>
  <c r="K420" i="30"/>
  <c r="N420" i="30" s="1"/>
  <c r="H733" i="30"/>
  <c r="K380" i="30"/>
  <c r="N380" i="30" s="1"/>
  <c r="J380" i="30"/>
  <c r="M380" i="30" s="1"/>
  <c r="L380" i="30"/>
  <c r="O380" i="30" s="1"/>
  <c r="J603" i="30"/>
  <c r="M603" i="30" s="1"/>
  <c r="L603" i="30"/>
  <c r="O603" i="30" s="1"/>
  <c r="K603" i="30"/>
  <c r="N603" i="30" s="1"/>
  <c r="I301" i="30"/>
  <c r="F301" i="30"/>
  <c r="F318" i="30"/>
  <c r="I318" i="30"/>
  <c r="I262" i="30"/>
  <c r="F262" i="30"/>
  <c r="F153" i="30"/>
  <c r="I153" i="30"/>
  <c r="J544" i="30"/>
  <c r="M544" i="30" s="1"/>
  <c r="K544" i="30"/>
  <c r="N544" i="30" s="1"/>
  <c r="L544" i="30"/>
  <c r="O544" i="30" s="1"/>
  <c r="J647" i="29"/>
  <c r="I647" i="29"/>
  <c r="I683" i="29"/>
  <c r="J683" i="29"/>
  <c r="H667" i="30"/>
  <c r="I724" i="29"/>
  <c r="J724" i="29"/>
  <c r="I421" i="29"/>
  <c r="J421" i="29"/>
  <c r="J414" i="30"/>
  <c r="M414" i="30" s="1"/>
  <c r="L414" i="30"/>
  <c r="O414" i="30" s="1"/>
  <c r="K414" i="30"/>
  <c r="N414" i="30" s="1"/>
  <c r="J644" i="30"/>
  <c r="M644" i="30" s="1"/>
  <c r="K644" i="30"/>
  <c r="N644" i="30" s="1"/>
  <c r="L644" i="30"/>
  <c r="O644" i="30" s="1"/>
  <c r="I269" i="30"/>
  <c r="F269" i="30"/>
  <c r="F50" i="30"/>
  <c r="I50" i="30"/>
  <c r="I69" i="30"/>
  <c r="F69" i="30"/>
  <c r="I115" i="30"/>
  <c r="F115" i="30"/>
  <c r="F136" i="30"/>
  <c r="I136" i="30"/>
  <c r="F145" i="30"/>
  <c r="I145" i="30"/>
  <c r="I653" i="29"/>
  <c r="J653" i="29"/>
  <c r="I710" i="29"/>
  <c r="J710" i="29"/>
  <c r="K579" i="30"/>
  <c r="N579" i="30" s="1"/>
  <c r="J579" i="30"/>
  <c r="M579" i="30" s="1"/>
  <c r="L579" i="30"/>
  <c r="O579" i="30" s="1"/>
  <c r="H539" i="30"/>
  <c r="K695" i="30"/>
  <c r="N695" i="30" s="1"/>
  <c r="J695" i="30"/>
  <c r="M695" i="30" s="1"/>
  <c r="L695" i="30"/>
  <c r="O695" i="30" s="1"/>
  <c r="K687" i="30"/>
  <c r="N687" i="30" s="1"/>
  <c r="L687" i="30"/>
  <c r="O687" i="30" s="1"/>
  <c r="J687" i="30"/>
  <c r="M687" i="30" s="1"/>
  <c r="H647" i="30"/>
  <c r="I403" i="29"/>
  <c r="J403" i="29"/>
  <c r="H633" i="30"/>
  <c r="H619" i="30"/>
  <c r="I730" i="29"/>
  <c r="J730" i="29"/>
  <c r="H473" i="30"/>
  <c r="L294" i="29"/>
  <c r="N294" i="29" s="1"/>
  <c r="P294" i="29" s="1"/>
  <c r="F294" i="29"/>
  <c r="K294" i="29"/>
  <c r="M294" i="29" s="1"/>
  <c r="O294" i="29" s="1"/>
  <c r="L157" i="29"/>
  <c r="N157" i="29" s="1"/>
  <c r="P157" i="29" s="1"/>
  <c r="K157" i="29"/>
  <c r="M157" i="29" s="1"/>
  <c r="O157" i="29" s="1"/>
  <c r="F157" i="29"/>
  <c r="L121" i="29"/>
  <c r="N121" i="29" s="1"/>
  <c r="P121" i="29" s="1"/>
  <c r="K121" i="29"/>
  <c r="M121" i="29" s="1"/>
  <c r="O121" i="29" s="1"/>
  <c r="F121" i="29"/>
  <c r="L289" i="29"/>
  <c r="N289" i="29" s="1"/>
  <c r="P289" i="29" s="1"/>
  <c r="F289" i="29"/>
  <c r="K289" i="29"/>
  <c r="M289" i="29" s="1"/>
  <c r="O289" i="29" s="1"/>
  <c r="L238" i="29"/>
  <c r="N238" i="29" s="1"/>
  <c r="P238" i="29" s="1"/>
  <c r="F238" i="29"/>
  <c r="K238" i="29"/>
  <c r="M238" i="29" s="1"/>
  <c r="O238" i="29" s="1"/>
  <c r="L301" i="29"/>
  <c r="N301" i="29" s="1"/>
  <c r="P301" i="29" s="1"/>
  <c r="K301" i="29"/>
  <c r="M301" i="29" s="1"/>
  <c r="O301" i="29" s="1"/>
  <c r="F301" i="29"/>
  <c r="L343" i="29"/>
  <c r="N343" i="29" s="1"/>
  <c r="P343" i="29" s="1"/>
  <c r="K343" i="29"/>
  <c r="M343" i="29" s="1"/>
  <c r="O343" i="29" s="1"/>
  <c r="F343" i="29"/>
  <c r="K235" i="29"/>
  <c r="M235" i="29" s="1"/>
  <c r="O235" i="29" s="1"/>
  <c r="L235" i="29"/>
  <c r="N235" i="29" s="1"/>
  <c r="P235" i="29" s="1"/>
  <c r="F235" i="29"/>
  <c r="H658" i="30"/>
  <c r="J603" i="29"/>
  <c r="I603" i="29"/>
  <c r="K461" i="30"/>
  <c r="N461" i="30" s="1"/>
  <c r="L461" i="30"/>
  <c r="O461" i="30" s="1"/>
  <c r="J461" i="30"/>
  <c r="M461" i="30" s="1"/>
  <c r="H510" i="30"/>
  <c r="I550" i="29"/>
  <c r="J550" i="29"/>
  <c r="J643" i="29"/>
  <c r="I643" i="29"/>
  <c r="H474" i="30"/>
  <c r="L593" i="30"/>
  <c r="O593" i="30" s="1"/>
  <c r="K593" i="30"/>
  <c r="N593" i="30" s="1"/>
  <c r="J593" i="30"/>
  <c r="M593" i="30" s="1"/>
  <c r="I218" i="30"/>
  <c r="F218" i="30"/>
  <c r="F28" i="30"/>
  <c r="I28" i="30"/>
  <c r="I231" i="30"/>
  <c r="F231" i="30"/>
  <c r="I241" i="30"/>
  <c r="F241" i="30"/>
  <c r="F34" i="30"/>
  <c r="I34" i="30"/>
  <c r="F199" i="30"/>
  <c r="I199" i="30"/>
  <c r="F10" i="30"/>
  <c r="I10" i="30"/>
  <c r="F74" i="30"/>
  <c r="I74" i="30"/>
  <c r="F217" i="30"/>
  <c r="I217" i="30"/>
  <c r="I229" i="30"/>
  <c r="F229" i="30"/>
  <c r="I175" i="30"/>
  <c r="F175" i="30"/>
  <c r="I562" i="29"/>
  <c r="J562" i="29"/>
  <c r="I455" i="29"/>
  <c r="J455" i="29"/>
  <c r="L690" i="30"/>
  <c r="O690" i="30" s="1"/>
  <c r="J690" i="30"/>
  <c r="M690" i="30" s="1"/>
  <c r="K690" i="30"/>
  <c r="N690" i="30" s="1"/>
  <c r="H723" i="30"/>
  <c r="H420" i="30"/>
  <c r="H603" i="30"/>
  <c r="L373" i="29"/>
  <c r="N373" i="29" s="1"/>
  <c r="P373" i="29" s="1"/>
  <c r="F373" i="29"/>
  <c r="K373" i="29"/>
  <c r="M373" i="29" s="1"/>
  <c r="O373" i="29" s="1"/>
  <c r="L27" i="29"/>
  <c r="N27" i="29" s="1"/>
  <c r="P27" i="29" s="1"/>
  <c r="K27" i="29"/>
  <c r="M27" i="29" s="1"/>
  <c r="O27" i="29" s="1"/>
  <c r="F27" i="29"/>
  <c r="L98" i="29"/>
  <c r="N98" i="29" s="1"/>
  <c r="P98" i="29" s="1"/>
  <c r="F98" i="29"/>
  <c r="K98" i="29"/>
  <c r="M98" i="29" s="1"/>
  <c r="O98" i="29" s="1"/>
  <c r="K138" i="29"/>
  <c r="M138" i="29" s="1"/>
  <c r="O138" i="29" s="1"/>
  <c r="L138" i="29"/>
  <c r="N138" i="29" s="1"/>
  <c r="P138" i="29" s="1"/>
  <c r="F138" i="29"/>
  <c r="K627" i="30"/>
  <c r="N627" i="30" s="1"/>
  <c r="J627" i="30"/>
  <c r="M627" i="30" s="1"/>
  <c r="L627" i="30"/>
  <c r="O627" i="30" s="1"/>
  <c r="L515" i="30"/>
  <c r="O515" i="30" s="1"/>
  <c r="K515" i="30"/>
  <c r="N515" i="30" s="1"/>
  <c r="J515" i="30"/>
  <c r="M515" i="30" s="1"/>
  <c r="K475" i="30"/>
  <c r="N475" i="30" s="1"/>
  <c r="J475" i="30"/>
  <c r="M475" i="30" s="1"/>
  <c r="L475" i="30"/>
  <c r="O475" i="30" s="1"/>
  <c r="I413" i="29"/>
  <c r="J413" i="29"/>
  <c r="J382" i="30"/>
  <c r="M382" i="30" s="1"/>
  <c r="L382" i="30"/>
  <c r="O382" i="30" s="1"/>
  <c r="K382" i="30"/>
  <c r="N382" i="30" s="1"/>
  <c r="H644" i="30"/>
  <c r="L315" i="29"/>
  <c r="N315" i="29" s="1"/>
  <c r="P315" i="29" s="1"/>
  <c r="F315" i="29"/>
  <c r="K315" i="29"/>
  <c r="M315" i="29" s="1"/>
  <c r="O315" i="29" s="1"/>
  <c r="L43" i="29"/>
  <c r="N43" i="29" s="1"/>
  <c r="P43" i="29" s="1"/>
  <c r="K43" i="29"/>
  <c r="M43" i="29" s="1"/>
  <c r="O43" i="29" s="1"/>
  <c r="F43" i="29"/>
  <c r="L188" i="29"/>
  <c r="N188" i="29" s="1"/>
  <c r="P188" i="29" s="1"/>
  <c r="K188" i="29"/>
  <c r="M188" i="29" s="1"/>
  <c r="O188" i="29" s="1"/>
  <c r="F188" i="29"/>
  <c r="L64" i="29"/>
  <c r="N64" i="29" s="1"/>
  <c r="P64" i="29" s="1"/>
  <c r="F64" i="29"/>
  <c r="K64" i="29"/>
  <c r="M64" i="29" s="1"/>
  <c r="O64" i="29" s="1"/>
  <c r="L120" i="29"/>
  <c r="N120" i="29" s="1"/>
  <c r="P120" i="29" s="1"/>
  <c r="K120" i="29"/>
  <c r="M120" i="29" s="1"/>
  <c r="O120" i="29" s="1"/>
  <c r="F120" i="29"/>
  <c r="L112" i="29"/>
  <c r="N112" i="29" s="1"/>
  <c r="P112" i="29" s="1"/>
  <c r="F112" i="29"/>
  <c r="K112" i="29"/>
  <c r="M112" i="29" s="1"/>
  <c r="O112" i="29" s="1"/>
  <c r="H579" i="30"/>
  <c r="J539" i="30"/>
  <c r="M539" i="30" s="1"/>
  <c r="L539" i="30"/>
  <c r="O539" i="30" s="1"/>
  <c r="K539" i="30"/>
  <c r="N539" i="30" s="1"/>
  <c r="J535" i="29"/>
  <c r="I535" i="29"/>
  <c r="J682" i="29"/>
  <c r="I682" i="29"/>
  <c r="K675" i="30"/>
  <c r="N675" i="30" s="1"/>
  <c r="J675" i="30"/>
  <c r="M675" i="30" s="1"/>
  <c r="L675" i="30"/>
  <c r="O675" i="30" s="1"/>
  <c r="H669" i="30"/>
  <c r="J559" i="30"/>
  <c r="M559" i="30" s="1"/>
  <c r="L559" i="30"/>
  <c r="O559" i="30" s="1"/>
  <c r="K559" i="30"/>
  <c r="N559" i="30" s="1"/>
  <c r="J519" i="30"/>
  <c r="M519" i="30" s="1"/>
  <c r="L519" i="30"/>
  <c r="O519" i="30" s="1"/>
  <c r="K519" i="30"/>
  <c r="N519" i="30" s="1"/>
  <c r="H697" i="30"/>
  <c r="K567" i="30"/>
  <c r="N567" i="30" s="1"/>
  <c r="L567" i="30"/>
  <c r="O567" i="30" s="1"/>
  <c r="J567" i="30"/>
  <c r="M567" i="30" s="1"/>
  <c r="L97" i="29"/>
  <c r="N97" i="29" s="1"/>
  <c r="P97" i="29" s="1"/>
  <c r="F97" i="29"/>
  <c r="K97" i="29"/>
  <c r="M97" i="29" s="1"/>
  <c r="O97" i="29" s="1"/>
  <c r="L168" i="29"/>
  <c r="N168" i="29" s="1"/>
  <c r="P168" i="29" s="1"/>
  <c r="F168" i="29"/>
  <c r="K168" i="29"/>
  <c r="M168" i="29" s="1"/>
  <c r="O168" i="29" s="1"/>
  <c r="L69" i="29"/>
  <c r="N69" i="29" s="1"/>
  <c r="P69" i="29" s="1"/>
  <c r="F69" i="29"/>
  <c r="K69" i="29"/>
  <c r="M69" i="29" s="1"/>
  <c r="O69" i="29" s="1"/>
  <c r="L205" i="29"/>
  <c r="N205" i="29" s="1"/>
  <c r="P205" i="29" s="1"/>
  <c r="F205" i="29"/>
  <c r="K205" i="29"/>
  <c r="M205" i="29" s="1"/>
  <c r="O205" i="29" s="1"/>
  <c r="H660" i="30"/>
  <c r="H516" i="30"/>
  <c r="J468" i="30"/>
  <c r="M468" i="30" s="1"/>
  <c r="K468" i="30"/>
  <c r="N468" i="30" s="1"/>
  <c r="L468" i="30"/>
  <c r="O468" i="30" s="1"/>
  <c r="K424" i="30"/>
  <c r="N424" i="30" s="1"/>
  <c r="L424" i="30"/>
  <c r="O424" i="30" s="1"/>
  <c r="J424" i="30"/>
  <c r="M424" i="30" s="1"/>
  <c r="I525" i="29"/>
  <c r="J525" i="29"/>
  <c r="H422" i="30"/>
  <c r="H653" i="30"/>
  <c r="I619" i="29"/>
  <c r="J619" i="29"/>
  <c r="K555" i="30"/>
  <c r="N555" i="30" s="1"/>
  <c r="J555" i="30"/>
  <c r="M555" i="30" s="1"/>
  <c r="L555" i="30"/>
  <c r="O555" i="30" s="1"/>
  <c r="L623" i="30"/>
  <c r="O623" i="30" s="1"/>
  <c r="K623" i="30"/>
  <c r="N623" i="30" s="1"/>
  <c r="J623" i="30"/>
  <c r="M623" i="30" s="1"/>
  <c r="F142" i="29"/>
  <c r="K142" i="29"/>
  <c r="M142" i="29" s="1"/>
  <c r="O142" i="29" s="1"/>
  <c r="L142" i="29"/>
  <c r="N142" i="29" s="1"/>
  <c r="P142" i="29" s="1"/>
  <c r="L347" i="29"/>
  <c r="N347" i="29" s="1"/>
  <c r="P347" i="29" s="1"/>
  <c r="K347" i="29"/>
  <c r="M347" i="29" s="1"/>
  <c r="O347" i="29" s="1"/>
  <c r="F347" i="29"/>
  <c r="L114" i="29"/>
  <c r="N114" i="29" s="1"/>
  <c r="P114" i="29" s="1"/>
  <c r="F114" i="29"/>
  <c r="K114" i="29"/>
  <c r="M114" i="29" s="1"/>
  <c r="O114" i="29" s="1"/>
  <c r="L72" i="29"/>
  <c r="N72" i="29" s="1"/>
  <c r="P72" i="29" s="1"/>
  <c r="K72" i="29"/>
  <c r="M72" i="29" s="1"/>
  <c r="O72" i="29" s="1"/>
  <c r="F72" i="29"/>
  <c r="L130" i="29"/>
  <c r="N130" i="29" s="1"/>
  <c r="P130" i="29" s="1"/>
  <c r="F130" i="29"/>
  <c r="K130" i="29"/>
  <c r="M130" i="29" s="1"/>
  <c r="O130" i="29" s="1"/>
  <c r="L143" i="29"/>
  <c r="N143" i="29" s="1"/>
  <c r="P143" i="29" s="1"/>
  <c r="F143" i="29"/>
  <c r="K143" i="29"/>
  <c r="M143" i="29" s="1"/>
  <c r="O143" i="29" s="1"/>
  <c r="L388" i="30"/>
  <c r="O388" i="30" s="1"/>
  <c r="J388" i="30"/>
  <c r="M388" i="30" s="1"/>
  <c r="K388" i="30"/>
  <c r="N388" i="30" s="1"/>
  <c r="H720" i="30"/>
  <c r="L469" i="30"/>
  <c r="O469" i="30" s="1"/>
  <c r="K469" i="30"/>
  <c r="N469" i="30" s="1"/>
  <c r="J469" i="30"/>
  <c r="M469" i="30" s="1"/>
  <c r="H423" i="30"/>
  <c r="H406" i="30"/>
  <c r="H486" i="30"/>
  <c r="H438" i="30"/>
  <c r="J479" i="30"/>
  <c r="M479" i="30" s="1"/>
  <c r="L479" i="30"/>
  <c r="O479" i="30" s="1"/>
  <c r="K479" i="30"/>
  <c r="N479" i="30" s="1"/>
  <c r="J593" i="29"/>
  <c r="I593" i="29"/>
  <c r="I8" i="30"/>
  <c r="F8" i="30"/>
  <c r="J651" i="30"/>
  <c r="M651" i="30" s="1"/>
  <c r="L651" i="30"/>
  <c r="O651" i="30" s="1"/>
  <c r="K651" i="30"/>
  <c r="N651" i="30" s="1"/>
  <c r="H421" i="30"/>
  <c r="I470" i="29"/>
  <c r="J470" i="29"/>
  <c r="J610" i="30"/>
  <c r="M610" i="30" s="1"/>
  <c r="K610" i="30"/>
  <c r="N610" i="30" s="1"/>
  <c r="L610" i="30"/>
  <c r="O610" i="30" s="1"/>
  <c r="J435" i="29"/>
  <c r="I435" i="29"/>
  <c r="I515" i="29"/>
  <c r="J515" i="29"/>
  <c r="I467" i="29"/>
  <c r="J467" i="29"/>
  <c r="H518" i="30"/>
  <c r="L261" i="29"/>
  <c r="N261" i="29" s="1"/>
  <c r="P261" i="29" s="1"/>
  <c r="K261" i="29"/>
  <c r="M261" i="29" s="1"/>
  <c r="O261" i="29" s="1"/>
  <c r="F261" i="29"/>
  <c r="L169" i="29"/>
  <c r="N169" i="29" s="1"/>
  <c r="P169" i="29" s="1"/>
  <c r="K169" i="29"/>
  <c r="M169" i="29" s="1"/>
  <c r="O169" i="29" s="1"/>
  <c r="F169" i="29"/>
  <c r="K141" i="29"/>
  <c r="M141" i="29" s="1"/>
  <c r="O141" i="29" s="1"/>
  <c r="L141" i="29"/>
  <c r="N141" i="29" s="1"/>
  <c r="P141" i="29" s="1"/>
  <c r="F141" i="29"/>
  <c r="K10" i="29"/>
  <c r="M10" i="29" s="1"/>
  <c r="O10" i="29" s="1"/>
  <c r="F10" i="29"/>
  <c r="L10" i="29"/>
  <c r="N10" i="29" s="1"/>
  <c r="P10" i="29" s="1"/>
  <c r="L60" i="29"/>
  <c r="N60" i="29" s="1"/>
  <c r="P60" i="29" s="1"/>
  <c r="F60" i="29"/>
  <c r="K60" i="29"/>
  <c r="M60" i="29" s="1"/>
  <c r="O60" i="29" s="1"/>
  <c r="L275" i="29"/>
  <c r="N275" i="29" s="1"/>
  <c r="P275" i="29" s="1"/>
  <c r="K275" i="29"/>
  <c r="M275" i="29" s="1"/>
  <c r="O275" i="29" s="1"/>
  <c r="F275" i="29"/>
  <c r="L320" i="29"/>
  <c r="N320" i="29" s="1"/>
  <c r="P320" i="29" s="1"/>
  <c r="F320" i="29"/>
  <c r="K320" i="29"/>
  <c r="M320" i="29" s="1"/>
  <c r="O320" i="29" s="1"/>
  <c r="L93" i="29"/>
  <c r="N93" i="29" s="1"/>
  <c r="P93" i="29" s="1"/>
  <c r="K93" i="29"/>
  <c r="M93" i="29" s="1"/>
  <c r="O93" i="29" s="1"/>
  <c r="F93" i="29"/>
  <c r="L371" i="29"/>
  <c r="N371" i="29" s="1"/>
  <c r="P371" i="29" s="1"/>
  <c r="K371" i="29"/>
  <c r="M371" i="29" s="1"/>
  <c r="O371" i="29" s="1"/>
  <c r="F371" i="29"/>
  <c r="I552" i="29"/>
  <c r="J552" i="29"/>
  <c r="I711" i="29"/>
  <c r="J711" i="29"/>
  <c r="J446" i="30"/>
  <c r="M446" i="30" s="1"/>
  <c r="L446" i="30"/>
  <c r="O446" i="30" s="1"/>
  <c r="K446" i="30"/>
  <c r="N446" i="30" s="1"/>
  <c r="K398" i="30"/>
  <c r="N398" i="30" s="1"/>
  <c r="J398" i="30"/>
  <c r="M398" i="30" s="1"/>
  <c r="L398" i="30"/>
  <c r="O398" i="30" s="1"/>
  <c r="I482" i="29"/>
  <c r="J482" i="29"/>
  <c r="H376" i="30"/>
  <c r="H463" i="30"/>
  <c r="I719" i="29"/>
  <c r="J719" i="29"/>
  <c r="L666" i="30"/>
  <c r="O666" i="30" s="1"/>
  <c r="J666" i="30"/>
  <c r="M666" i="30" s="1"/>
  <c r="K666" i="30"/>
  <c r="N666" i="30" s="1"/>
  <c r="I669" i="29"/>
  <c r="J669" i="29"/>
  <c r="K689" i="30"/>
  <c r="N689" i="30" s="1"/>
  <c r="J689" i="30"/>
  <c r="M689" i="30" s="1"/>
  <c r="L689" i="30"/>
  <c r="O689" i="30" s="1"/>
  <c r="H495" i="30"/>
  <c r="L545" i="30"/>
  <c r="O545" i="30" s="1"/>
  <c r="K545" i="30"/>
  <c r="N545" i="30" s="1"/>
  <c r="J545" i="30"/>
  <c r="M545" i="30" s="1"/>
  <c r="J464" i="29"/>
  <c r="I464" i="29"/>
  <c r="H390" i="30"/>
  <c r="J397" i="29"/>
  <c r="I397" i="29"/>
  <c r="L293" i="29"/>
  <c r="N293" i="29" s="1"/>
  <c r="P293" i="29" s="1"/>
  <c r="F293" i="29"/>
  <c r="K293" i="29"/>
  <c r="M293" i="29" s="1"/>
  <c r="O293" i="29" s="1"/>
  <c r="L285" i="29"/>
  <c r="N285" i="29" s="1"/>
  <c r="P285" i="29" s="1"/>
  <c r="F285" i="29"/>
  <c r="K285" i="29"/>
  <c r="M285" i="29" s="1"/>
  <c r="O285" i="29" s="1"/>
  <c r="K266" i="29"/>
  <c r="M266" i="29" s="1"/>
  <c r="O266" i="29" s="1"/>
  <c r="L266" i="29"/>
  <c r="N266" i="29" s="1"/>
  <c r="P266" i="29" s="1"/>
  <c r="F266" i="29"/>
  <c r="L370" i="29"/>
  <c r="N370" i="29" s="1"/>
  <c r="P370" i="29" s="1"/>
  <c r="F370" i="29"/>
  <c r="K370" i="29"/>
  <c r="M370" i="29" s="1"/>
  <c r="O370" i="29" s="1"/>
  <c r="K291" i="29"/>
  <c r="M291" i="29" s="1"/>
  <c r="O291" i="29" s="1"/>
  <c r="L291" i="29"/>
  <c r="N291" i="29" s="1"/>
  <c r="P291" i="29" s="1"/>
  <c r="F291" i="29"/>
  <c r="L328" i="29"/>
  <c r="N328" i="29" s="1"/>
  <c r="P328" i="29" s="1"/>
  <c r="K328" i="29"/>
  <c r="M328" i="29" s="1"/>
  <c r="O328" i="29" s="1"/>
  <c r="F328" i="29"/>
  <c r="L267" i="29"/>
  <c r="N267" i="29" s="1"/>
  <c r="P267" i="29" s="1"/>
  <c r="F267" i="29"/>
  <c r="K267" i="29"/>
  <c r="M267" i="29" s="1"/>
  <c r="O267" i="29" s="1"/>
  <c r="L83" i="29"/>
  <c r="N83" i="29" s="1"/>
  <c r="P83" i="29" s="1"/>
  <c r="K83" i="29"/>
  <c r="M83" i="29" s="1"/>
  <c r="O83" i="29" s="1"/>
  <c r="F83" i="29"/>
  <c r="L346" i="29"/>
  <c r="N346" i="29" s="1"/>
  <c r="P346" i="29" s="1"/>
  <c r="F346" i="29"/>
  <c r="K346" i="29"/>
  <c r="M346" i="29" s="1"/>
  <c r="O346" i="29" s="1"/>
  <c r="L243" i="29"/>
  <c r="N243" i="29" s="1"/>
  <c r="P243" i="29" s="1"/>
  <c r="K243" i="29"/>
  <c r="M243" i="29" s="1"/>
  <c r="O243" i="29" s="1"/>
  <c r="F243" i="29"/>
  <c r="L304" i="29"/>
  <c r="N304" i="29" s="1"/>
  <c r="P304" i="29" s="1"/>
  <c r="K304" i="29"/>
  <c r="M304" i="29" s="1"/>
  <c r="O304" i="29" s="1"/>
  <c r="F304" i="29"/>
  <c r="K292" i="29"/>
  <c r="M292" i="29" s="1"/>
  <c r="O292" i="29" s="1"/>
  <c r="F292" i="29"/>
  <c r="L292" i="29"/>
  <c r="N292" i="29" s="1"/>
  <c r="P292" i="29" s="1"/>
  <c r="I690" i="29"/>
  <c r="J690" i="29"/>
  <c r="J402" i="30"/>
  <c r="M402" i="30" s="1"/>
  <c r="L402" i="30"/>
  <c r="O402" i="30" s="1"/>
  <c r="K402" i="30"/>
  <c r="N402" i="30" s="1"/>
  <c r="H452" i="30"/>
  <c r="I599" i="29"/>
  <c r="J599" i="29"/>
  <c r="J546" i="29"/>
  <c r="I546" i="29"/>
  <c r="I391" i="29"/>
  <c r="J391" i="29"/>
  <c r="H578" i="30"/>
  <c r="H435" i="30"/>
  <c r="I702" i="29"/>
  <c r="J702" i="29"/>
  <c r="L251" i="29"/>
  <c r="N251" i="29" s="1"/>
  <c r="P251" i="29" s="1"/>
  <c r="F251" i="29"/>
  <c r="K251" i="29"/>
  <c r="M251" i="29" s="1"/>
  <c r="O251" i="29" s="1"/>
  <c r="H431" i="30"/>
  <c r="I453" i="29"/>
  <c r="J453" i="29"/>
  <c r="J633" i="30"/>
  <c r="M633" i="30" s="1"/>
  <c r="K633" i="30"/>
  <c r="N633" i="30" s="1"/>
  <c r="L633" i="30"/>
  <c r="O633" i="30" s="1"/>
  <c r="L473" i="30"/>
  <c r="O473" i="30" s="1"/>
  <c r="K473" i="30"/>
  <c r="N473" i="30" s="1"/>
  <c r="J473" i="30"/>
  <c r="M473" i="30" s="1"/>
  <c r="F288" i="30"/>
  <c r="I288" i="30"/>
  <c r="I533" i="29"/>
  <c r="J533" i="29"/>
  <c r="H523" i="30"/>
  <c r="J590" i="30"/>
  <c r="M590" i="30" s="1"/>
  <c r="L590" i="30"/>
  <c r="O590" i="30" s="1"/>
  <c r="K590" i="30"/>
  <c r="N590" i="30" s="1"/>
  <c r="L670" i="30"/>
  <c r="O670" i="30" s="1"/>
  <c r="K670" i="30"/>
  <c r="N670" i="30" s="1"/>
  <c r="J670" i="30"/>
  <c r="M670" i="30" s="1"/>
  <c r="J622" i="30"/>
  <c r="M622" i="30" s="1"/>
  <c r="L622" i="30"/>
  <c r="O622" i="30" s="1"/>
  <c r="K622" i="30"/>
  <c r="N622" i="30" s="1"/>
  <c r="J511" i="29"/>
  <c r="I511" i="29"/>
  <c r="I475" i="29"/>
  <c r="J475" i="29"/>
  <c r="J614" i="29"/>
  <c r="I614" i="29"/>
  <c r="I584" i="29"/>
  <c r="J584" i="29"/>
  <c r="K37" i="29"/>
  <c r="M37" i="29" s="1"/>
  <c r="O37" i="29" s="1"/>
  <c r="L37" i="29"/>
  <c r="N37" i="29" s="1"/>
  <c r="P37" i="29" s="1"/>
  <c r="F37" i="29"/>
  <c r="L55" i="29"/>
  <c r="N55" i="29" s="1"/>
  <c r="P55" i="29" s="1"/>
  <c r="F55" i="29"/>
  <c r="K55" i="29"/>
  <c r="M55" i="29" s="1"/>
  <c r="O55" i="29" s="1"/>
  <c r="L224" i="29"/>
  <c r="N224" i="29" s="1"/>
  <c r="P224" i="29" s="1"/>
  <c r="K224" i="29"/>
  <c r="M224" i="29" s="1"/>
  <c r="O224" i="29" s="1"/>
  <c r="F224" i="29"/>
  <c r="L225" i="29"/>
  <c r="N225" i="29" s="1"/>
  <c r="P225" i="29" s="1"/>
  <c r="F225" i="29"/>
  <c r="K225" i="29"/>
  <c r="M225" i="29" s="1"/>
  <c r="O225" i="29" s="1"/>
  <c r="L110" i="29"/>
  <c r="N110" i="29" s="1"/>
  <c r="P110" i="29" s="1"/>
  <c r="F110" i="29"/>
  <c r="K110" i="29"/>
  <c r="M110" i="29" s="1"/>
  <c r="O110" i="29" s="1"/>
  <c r="L28" i="29"/>
  <c r="N28" i="29" s="1"/>
  <c r="P28" i="29" s="1"/>
  <c r="K28" i="29"/>
  <c r="M28" i="29" s="1"/>
  <c r="O28" i="29" s="1"/>
  <c r="F28" i="29"/>
  <c r="L180" i="29"/>
  <c r="N180" i="29" s="1"/>
  <c r="P180" i="29" s="1"/>
  <c r="K180" i="29"/>
  <c r="M180" i="29" s="1"/>
  <c r="O180" i="29" s="1"/>
  <c r="F180" i="29"/>
  <c r="K325" i="29"/>
  <c r="M325" i="29" s="1"/>
  <c r="O325" i="29" s="1"/>
  <c r="L325" i="29"/>
  <c r="N325" i="29" s="1"/>
  <c r="P325" i="29" s="1"/>
  <c r="F325" i="29"/>
  <c r="L201" i="29"/>
  <c r="N201" i="29" s="1"/>
  <c r="P201" i="29" s="1"/>
  <c r="F201" i="29"/>
  <c r="K201" i="29"/>
  <c r="M201" i="29" s="1"/>
  <c r="O201" i="29" s="1"/>
  <c r="L62" i="29"/>
  <c r="N62" i="29" s="1"/>
  <c r="P62" i="29" s="1"/>
  <c r="K62" i="29"/>
  <c r="M62" i="29" s="1"/>
  <c r="O62" i="29" s="1"/>
  <c r="F62" i="29"/>
  <c r="I378" i="29"/>
  <c r="J378" i="29"/>
  <c r="I442" i="29"/>
  <c r="J442" i="29"/>
  <c r="I402" i="29"/>
  <c r="J402" i="29"/>
  <c r="H505" i="30"/>
  <c r="H465" i="30"/>
  <c r="H690" i="30"/>
  <c r="H440" i="30"/>
  <c r="I717" i="29"/>
  <c r="J717" i="29"/>
  <c r="F372" i="30"/>
  <c r="I372" i="30"/>
  <c r="F26" i="30"/>
  <c r="I26" i="30"/>
  <c r="I97" i="30"/>
  <c r="F97" i="30"/>
  <c r="I137" i="30"/>
  <c r="F137" i="30"/>
  <c r="H627" i="30"/>
  <c r="H515" i="30"/>
  <c r="H475" i="30"/>
  <c r="L534" i="30"/>
  <c r="O534" i="30" s="1"/>
  <c r="K534" i="30"/>
  <c r="N534" i="30" s="1"/>
  <c r="J534" i="30"/>
  <c r="M534" i="30" s="1"/>
  <c r="K681" i="30"/>
  <c r="N681" i="30" s="1"/>
  <c r="L681" i="30"/>
  <c r="O681" i="30" s="1"/>
  <c r="J681" i="30"/>
  <c r="M681" i="30" s="1"/>
  <c r="I626" i="29"/>
  <c r="J626" i="29"/>
  <c r="J610" i="29"/>
  <c r="I610" i="29"/>
  <c r="L408" i="30"/>
  <c r="O408" i="30" s="1"/>
  <c r="K408" i="30"/>
  <c r="N408" i="30" s="1"/>
  <c r="J408" i="30"/>
  <c r="M408" i="30" s="1"/>
  <c r="I441" i="29"/>
  <c r="J441" i="29"/>
  <c r="F314" i="30"/>
  <c r="I314" i="30"/>
  <c r="F42" i="30"/>
  <c r="I42" i="30"/>
  <c r="I187" i="30"/>
  <c r="F187" i="30"/>
  <c r="I63" i="30"/>
  <c r="F63" i="30"/>
  <c r="I119" i="30"/>
  <c r="F119" i="30"/>
  <c r="I111" i="30"/>
  <c r="F111" i="30"/>
  <c r="I545" i="29"/>
  <c r="J545" i="29"/>
  <c r="I608" i="29"/>
  <c r="J608" i="29"/>
  <c r="H675" i="30"/>
  <c r="L669" i="30"/>
  <c r="O669" i="30" s="1"/>
  <c r="K669" i="30"/>
  <c r="N669" i="30" s="1"/>
  <c r="J669" i="30"/>
  <c r="M669" i="30" s="1"/>
  <c r="H559" i="30"/>
  <c r="H519" i="30"/>
  <c r="H567" i="30"/>
  <c r="I446" i="29"/>
  <c r="J446" i="29"/>
  <c r="I96" i="30"/>
  <c r="F96" i="30"/>
  <c r="I167" i="30"/>
  <c r="F167" i="30"/>
  <c r="F68" i="30"/>
  <c r="I68" i="30"/>
  <c r="I204" i="30"/>
  <c r="F204" i="30"/>
  <c r="H734" i="30"/>
  <c r="K422" i="30"/>
  <c r="N422" i="30" s="1"/>
  <c r="J422" i="30"/>
  <c r="M422" i="30" s="1"/>
  <c r="L422" i="30"/>
  <c r="O422" i="30" s="1"/>
  <c r="J653" i="30"/>
  <c r="M653" i="30" s="1"/>
  <c r="L653" i="30"/>
  <c r="O653" i="30" s="1"/>
  <c r="K653" i="30"/>
  <c r="N653" i="30" s="1"/>
  <c r="I431" i="29"/>
  <c r="J431" i="29"/>
  <c r="I483" i="29"/>
  <c r="J483" i="29"/>
  <c r="H555" i="30"/>
  <c r="H623" i="30"/>
  <c r="I141" i="30"/>
  <c r="F141" i="30"/>
  <c r="F346" i="30"/>
  <c r="I346" i="30"/>
  <c r="I113" i="30"/>
  <c r="F113" i="30"/>
  <c r="I71" i="30"/>
  <c r="F71" i="30"/>
  <c r="I129" i="30"/>
  <c r="F129" i="30"/>
  <c r="F142" i="30"/>
  <c r="I142" i="30"/>
  <c r="I376" i="29"/>
  <c r="J376" i="29"/>
  <c r="J549" i="29"/>
  <c r="I549" i="29"/>
  <c r="J708" i="29"/>
  <c r="I708" i="29"/>
  <c r="I632" i="29"/>
  <c r="J632" i="29"/>
  <c r="I630" i="29"/>
  <c r="J630" i="29"/>
  <c r="J406" i="30"/>
  <c r="M406" i="30" s="1"/>
  <c r="L406" i="30"/>
  <c r="O406" i="30" s="1"/>
  <c r="K406" i="30"/>
  <c r="N406" i="30" s="1"/>
  <c r="L486" i="30"/>
  <c r="O486" i="30" s="1"/>
  <c r="K486" i="30"/>
  <c r="N486" i="30" s="1"/>
  <c r="J486" i="30"/>
  <c r="M486" i="30" s="1"/>
  <c r="J438" i="30"/>
  <c r="M438" i="30" s="1"/>
  <c r="K438" i="30"/>
  <c r="N438" i="30" s="1"/>
  <c r="L438" i="30"/>
  <c r="O438" i="30" s="1"/>
  <c r="L177" i="29"/>
  <c r="N177" i="29" s="1"/>
  <c r="P177" i="29" s="1"/>
  <c r="F177" i="29"/>
  <c r="K177" i="29"/>
  <c r="M177" i="29" s="1"/>
  <c r="O177" i="29" s="1"/>
  <c r="H680" i="30"/>
  <c r="H640" i="30"/>
  <c r="H664" i="30"/>
  <c r="I501" i="29"/>
  <c r="J501" i="29"/>
  <c r="I729" i="29"/>
  <c r="J729" i="29"/>
  <c r="K518" i="30"/>
  <c r="N518" i="30" s="1"/>
  <c r="J518" i="30"/>
  <c r="M518" i="30" s="1"/>
  <c r="L518" i="30"/>
  <c r="O518" i="30" s="1"/>
  <c r="I260" i="30"/>
  <c r="F260" i="30"/>
  <c r="F168" i="30"/>
  <c r="I168" i="30"/>
  <c r="I140" i="30"/>
  <c r="F140" i="30"/>
  <c r="I9" i="30"/>
  <c r="F9" i="30"/>
  <c r="I59" i="30"/>
  <c r="F59" i="30"/>
  <c r="I274" i="30"/>
  <c r="F274" i="30"/>
  <c r="I319" i="30"/>
  <c r="F319" i="30"/>
  <c r="I92" i="30"/>
  <c r="F92" i="30"/>
  <c r="F370" i="30"/>
  <c r="I370" i="30"/>
  <c r="H446" i="30"/>
  <c r="H398" i="30"/>
  <c r="I677" i="29"/>
  <c r="J677" i="29"/>
  <c r="H732" i="30"/>
  <c r="H522" i="30"/>
  <c r="L376" i="30"/>
  <c r="O376" i="30" s="1"/>
  <c r="J376" i="30"/>
  <c r="M376" i="30" s="1"/>
  <c r="K376" i="30"/>
  <c r="N376" i="30" s="1"/>
  <c r="L463" i="30"/>
  <c r="O463" i="30" s="1"/>
  <c r="K463" i="30"/>
  <c r="N463" i="30" s="1"/>
  <c r="J463" i="30"/>
  <c r="M463" i="30" s="1"/>
  <c r="H531" i="30"/>
  <c r="H443" i="30"/>
  <c r="K403" i="30"/>
  <c r="N403" i="30" s="1"/>
  <c r="L403" i="30"/>
  <c r="O403" i="30" s="1"/>
  <c r="J403" i="30"/>
  <c r="M403" i="30" s="1"/>
  <c r="J427" i="30"/>
  <c r="M427" i="30" s="1"/>
  <c r="L427" i="30"/>
  <c r="O427" i="30" s="1"/>
  <c r="K427" i="30"/>
  <c r="N427" i="30" s="1"/>
  <c r="M738" i="30"/>
  <c r="M2203" i="30" s="1"/>
  <c r="J2203" i="30"/>
  <c r="I722" i="29"/>
  <c r="J722" i="29"/>
  <c r="I672" i="29"/>
  <c r="J672" i="29"/>
  <c r="K495" i="30"/>
  <c r="N495" i="30" s="1"/>
  <c r="L495" i="30"/>
  <c r="O495" i="30" s="1"/>
  <c r="J495" i="30"/>
  <c r="M495" i="30" s="1"/>
  <c r="H545" i="30"/>
  <c r="K565" i="30"/>
  <c r="N565" i="30" s="1"/>
  <c r="L565" i="30"/>
  <c r="O565" i="30" s="1"/>
  <c r="J565" i="30"/>
  <c r="M565" i="30" s="1"/>
  <c r="K712" i="30"/>
  <c r="N712" i="30" s="1"/>
  <c r="J712" i="30"/>
  <c r="M712" i="30" s="1"/>
  <c r="L712" i="30"/>
  <c r="O712" i="30" s="1"/>
  <c r="H703" i="30"/>
  <c r="I292" i="30"/>
  <c r="F292" i="30"/>
  <c r="I284" i="30"/>
  <c r="F284" i="30"/>
  <c r="F265" i="30"/>
  <c r="I265" i="30"/>
  <c r="I369" i="30"/>
  <c r="F369" i="30"/>
  <c r="F290" i="30"/>
  <c r="I290" i="30"/>
  <c r="I327" i="30"/>
  <c r="F327" i="30"/>
  <c r="I266" i="30"/>
  <c r="F266" i="30"/>
  <c r="F82" i="30"/>
  <c r="I82" i="30"/>
  <c r="F345" i="30"/>
  <c r="I345" i="30"/>
  <c r="F242" i="30"/>
  <c r="I242" i="30"/>
  <c r="I303" i="30"/>
  <c r="F303" i="30"/>
  <c r="I291" i="30"/>
  <c r="F291" i="30"/>
  <c r="I503" i="29"/>
  <c r="J503" i="29"/>
  <c r="J382" i="29"/>
  <c r="I382" i="29"/>
  <c r="H395" i="30"/>
  <c r="H557" i="30"/>
  <c r="J731" i="30"/>
  <c r="M731" i="30" s="1"/>
  <c r="K731" i="30"/>
  <c r="N731" i="30" s="1"/>
  <c r="L731" i="30"/>
  <c r="O731" i="30" s="1"/>
  <c r="J435" i="30"/>
  <c r="M435" i="30" s="1"/>
  <c r="L435" i="30"/>
  <c r="O435" i="30" s="1"/>
  <c r="K435" i="30"/>
  <c r="N435" i="30" s="1"/>
  <c r="I250" i="30"/>
  <c r="F250" i="30"/>
  <c r="F342" i="30"/>
  <c r="I342" i="30"/>
  <c r="J736" i="29"/>
  <c r="I736" i="29"/>
  <c r="H549" i="30"/>
  <c r="J613" i="29"/>
  <c r="I613" i="29"/>
  <c r="I324" i="30"/>
  <c r="F324" i="30"/>
  <c r="K505" i="30"/>
  <c r="N505" i="30" s="1"/>
  <c r="J505" i="30"/>
  <c r="M505" i="30" s="1"/>
  <c r="L505" i="30"/>
  <c r="O505" i="30" s="1"/>
  <c r="K465" i="30"/>
  <c r="N465" i="30" s="1"/>
  <c r="J465" i="30"/>
  <c r="M465" i="30" s="1"/>
  <c r="L465" i="30"/>
  <c r="O465" i="30" s="1"/>
  <c r="H625" i="30"/>
  <c r="J585" i="30"/>
  <c r="M585" i="30" s="1"/>
  <c r="K585" i="30"/>
  <c r="N585" i="30" s="1"/>
  <c r="L585" i="30"/>
  <c r="O585" i="30" s="1"/>
  <c r="H609" i="30"/>
  <c r="K440" i="30"/>
  <c r="N440" i="30" s="1"/>
  <c r="L440" i="30"/>
  <c r="O440" i="30" s="1"/>
  <c r="J440" i="30"/>
  <c r="M440" i="30" s="1"/>
  <c r="L722" i="30"/>
  <c r="O722" i="30" s="1"/>
  <c r="J722" i="30"/>
  <c r="M722" i="30" s="1"/>
  <c r="K722" i="30"/>
  <c r="N722" i="30" s="1"/>
  <c r="L278" i="29"/>
  <c r="N278" i="29" s="1"/>
  <c r="P278" i="29" s="1"/>
  <c r="F278" i="29"/>
  <c r="K278" i="29"/>
  <c r="M278" i="29" s="1"/>
  <c r="O278" i="29" s="1"/>
  <c r="L170" i="29"/>
  <c r="N170" i="29" s="1"/>
  <c r="P170" i="29" s="1"/>
  <c r="K170" i="29"/>
  <c r="M170" i="29" s="1"/>
  <c r="O170" i="29" s="1"/>
  <c r="F170" i="29"/>
  <c r="L81" i="29"/>
  <c r="N81" i="29" s="1"/>
  <c r="P81" i="29" s="1"/>
  <c r="F81" i="29"/>
  <c r="K81" i="29"/>
  <c r="M81" i="29" s="1"/>
  <c r="O81" i="29" s="1"/>
  <c r="L271" i="29"/>
  <c r="N271" i="29" s="1"/>
  <c r="P271" i="29" s="1"/>
  <c r="F271" i="29"/>
  <c r="K271" i="29"/>
  <c r="M271" i="29" s="1"/>
  <c r="O271" i="29" s="1"/>
  <c r="J506" i="29"/>
  <c r="I506" i="29"/>
  <c r="J466" i="29"/>
  <c r="I466" i="29"/>
  <c r="H534" i="30"/>
  <c r="H681" i="30"/>
  <c r="I627" i="29"/>
  <c r="J627" i="29"/>
  <c r="I700" i="29"/>
  <c r="J700" i="29"/>
  <c r="I586" i="29"/>
  <c r="J586" i="29"/>
  <c r="H408" i="30"/>
  <c r="H445" i="30"/>
  <c r="L220" i="29"/>
  <c r="N220" i="29" s="1"/>
  <c r="P220" i="29" s="1"/>
  <c r="K220" i="29"/>
  <c r="M220" i="29" s="1"/>
  <c r="O220" i="29" s="1"/>
  <c r="F220" i="29"/>
  <c r="L332" i="29"/>
  <c r="N332" i="29" s="1"/>
  <c r="P332" i="29" s="1"/>
  <c r="K332" i="29"/>
  <c r="M332" i="29" s="1"/>
  <c r="O332" i="29" s="1"/>
  <c r="F332" i="29"/>
  <c r="L178" i="29"/>
  <c r="N178" i="29" s="1"/>
  <c r="P178" i="29" s="1"/>
  <c r="K178" i="29"/>
  <c r="M178" i="29" s="1"/>
  <c r="O178" i="29" s="1"/>
  <c r="F178" i="29"/>
  <c r="L153" i="29"/>
  <c r="N153" i="29" s="1"/>
  <c r="P153" i="29" s="1"/>
  <c r="K153" i="29"/>
  <c r="M153" i="29" s="1"/>
  <c r="O153" i="29" s="1"/>
  <c r="F153" i="29"/>
  <c r="L212" i="29"/>
  <c r="N212" i="29" s="1"/>
  <c r="P212" i="29" s="1"/>
  <c r="K212" i="29"/>
  <c r="M212" i="29" s="1"/>
  <c r="O212" i="29" s="1"/>
  <c r="F212" i="29"/>
  <c r="L340" i="29"/>
  <c r="N340" i="29" s="1"/>
  <c r="P340" i="29" s="1"/>
  <c r="F340" i="29"/>
  <c r="K340" i="29"/>
  <c r="M340" i="29" s="1"/>
  <c r="O340" i="29" s="1"/>
  <c r="K568" i="30"/>
  <c r="N568" i="30" s="1"/>
  <c r="L568" i="30"/>
  <c r="O568" i="30" s="1"/>
  <c r="J568" i="30"/>
  <c r="M568" i="30" s="1"/>
  <c r="J655" i="30"/>
  <c r="M655" i="30" s="1"/>
  <c r="K655" i="30"/>
  <c r="N655" i="30" s="1"/>
  <c r="L655" i="30"/>
  <c r="O655" i="30" s="1"/>
  <c r="I582" i="29"/>
  <c r="J582" i="29"/>
  <c r="I415" i="29"/>
  <c r="J415" i="29"/>
  <c r="H600" i="30"/>
  <c r="L71" i="29"/>
  <c r="N71" i="29" s="1"/>
  <c r="P71" i="29" s="1"/>
  <c r="K71" i="29"/>
  <c r="M71" i="29" s="1"/>
  <c r="O71" i="29" s="1"/>
  <c r="F71" i="29"/>
  <c r="L134" i="29"/>
  <c r="N134" i="29" s="1"/>
  <c r="P134" i="29" s="1"/>
  <c r="F134" i="29"/>
  <c r="K134" i="29"/>
  <c r="M134" i="29" s="1"/>
  <c r="O134" i="29" s="1"/>
  <c r="L221" i="29"/>
  <c r="N221" i="29" s="1"/>
  <c r="P221" i="29" s="1"/>
  <c r="F221" i="29"/>
  <c r="K221" i="29"/>
  <c r="M221" i="29" s="1"/>
  <c r="O221" i="29" s="1"/>
  <c r="L100" i="29"/>
  <c r="N100" i="29" s="1"/>
  <c r="P100" i="29" s="1"/>
  <c r="K100" i="29"/>
  <c r="M100" i="29" s="1"/>
  <c r="O100" i="29" s="1"/>
  <c r="F100" i="29"/>
  <c r="H375" i="30"/>
  <c r="L548" i="30"/>
  <c r="O548" i="30" s="1"/>
  <c r="K548" i="30"/>
  <c r="N548" i="30" s="1"/>
  <c r="J548" i="30"/>
  <c r="M548" i="30" s="1"/>
  <c r="L707" i="30"/>
  <c r="O707" i="30" s="1"/>
  <c r="K707" i="30"/>
  <c r="N707" i="30" s="1"/>
  <c r="J707" i="30"/>
  <c r="M707" i="30" s="1"/>
  <c r="H400" i="30"/>
  <c r="I673" i="29"/>
  <c r="J673" i="29"/>
  <c r="L734" i="30"/>
  <c r="O734" i="30" s="1"/>
  <c r="J734" i="30"/>
  <c r="M734" i="30" s="1"/>
  <c r="K734" i="30"/>
  <c r="N734" i="30" s="1"/>
  <c r="I601" i="29"/>
  <c r="J601" i="29"/>
  <c r="L249" i="29"/>
  <c r="N249" i="29" s="1"/>
  <c r="P249" i="29" s="1"/>
  <c r="F249" i="29"/>
  <c r="K249" i="29"/>
  <c r="M249" i="29" s="1"/>
  <c r="O249" i="29" s="1"/>
  <c r="L187" i="29"/>
  <c r="N187" i="29" s="1"/>
  <c r="P187" i="29" s="1"/>
  <c r="K187" i="29"/>
  <c r="M187" i="29" s="1"/>
  <c r="O187" i="29" s="1"/>
  <c r="F187" i="29"/>
  <c r="L286" i="29"/>
  <c r="N286" i="29" s="1"/>
  <c r="P286" i="29" s="1"/>
  <c r="F286" i="29"/>
  <c r="K286" i="29"/>
  <c r="M286" i="29" s="1"/>
  <c r="O286" i="29" s="1"/>
  <c r="L80" i="29"/>
  <c r="N80" i="29" s="1"/>
  <c r="P80" i="29" s="1"/>
  <c r="F80" i="29"/>
  <c r="K80" i="29"/>
  <c r="M80" i="29" s="1"/>
  <c r="O80" i="29" s="1"/>
  <c r="L66" i="29"/>
  <c r="N66" i="29" s="1"/>
  <c r="P66" i="29" s="1"/>
  <c r="F66" i="29"/>
  <c r="K66" i="29"/>
  <c r="M66" i="29" s="1"/>
  <c r="O66" i="29" s="1"/>
  <c r="L159" i="29"/>
  <c r="N159" i="29" s="1"/>
  <c r="P159" i="29" s="1"/>
  <c r="K159" i="29"/>
  <c r="M159" i="29" s="1"/>
  <c r="O159" i="29" s="1"/>
  <c r="F159" i="29"/>
  <c r="L231" i="29"/>
  <c r="N231" i="29" s="1"/>
  <c r="P231" i="29" s="1"/>
  <c r="F231" i="29"/>
  <c r="K231" i="29"/>
  <c r="M231" i="29" s="1"/>
  <c r="O231" i="29" s="1"/>
  <c r="J425" i="29"/>
  <c r="I425" i="29"/>
  <c r="K478" i="30"/>
  <c r="N478" i="30" s="1"/>
  <c r="J478" i="30"/>
  <c r="M478" i="30" s="1"/>
  <c r="L478" i="30"/>
  <c r="O478" i="30" s="1"/>
  <c r="H470" i="30"/>
  <c r="K500" i="30"/>
  <c r="N500" i="30" s="1"/>
  <c r="J500" i="30"/>
  <c r="M500" i="30" s="1"/>
  <c r="L500" i="30"/>
  <c r="O500" i="30" s="1"/>
  <c r="H511" i="30"/>
  <c r="I176" i="30"/>
  <c r="F176" i="30"/>
  <c r="K680" i="30"/>
  <c r="N680" i="30" s="1"/>
  <c r="L680" i="30"/>
  <c r="O680" i="30" s="1"/>
  <c r="J680" i="30"/>
  <c r="M680" i="30" s="1"/>
  <c r="L640" i="30"/>
  <c r="O640" i="30" s="1"/>
  <c r="K640" i="30"/>
  <c r="N640" i="30" s="1"/>
  <c r="J640" i="30"/>
  <c r="M640" i="30" s="1"/>
  <c r="L664" i="30"/>
  <c r="O664" i="30" s="1"/>
  <c r="K664" i="30"/>
  <c r="N664" i="30" s="1"/>
  <c r="J664" i="30"/>
  <c r="M664" i="30" s="1"/>
  <c r="I471" i="29"/>
  <c r="J471" i="29"/>
  <c r="H605" i="30"/>
  <c r="H407" i="30"/>
  <c r="H718" i="30"/>
  <c r="I528" i="29"/>
  <c r="J528" i="29"/>
  <c r="L351" i="29"/>
  <c r="N351" i="29" s="1"/>
  <c r="P351" i="29" s="1"/>
  <c r="K351" i="29"/>
  <c r="M351" i="29" s="1"/>
  <c r="O351" i="29" s="1"/>
  <c r="F351" i="29"/>
  <c r="L152" i="29"/>
  <c r="N152" i="29" s="1"/>
  <c r="P152" i="29" s="1"/>
  <c r="F152" i="29"/>
  <c r="K152" i="29"/>
  <c r="M152" i="29" s="1"/>
  <c r="O152" i="29" s="1"/>
  <c r="L167" i="29"/>
  <c r="N167" i="29" s="1"/>
  <c r="P167" i="29" s="1"/>
  <c r="F167" i="29"/>
  <c r="K167" i="29"/>
  <c r="M167" i="29" s="1"/>
  <c r="O167" i="29" s="1"/>
  <c r="K20" i="29"/>
  <c r="M20" i="29" s="1"/>
  <c r="O20" i="29" s="1"/>
  <c r="L20" i="29"/>
  <c r="N20" i="29" s="1"/>
  <c r="P20" i="29" s="1"/>
  <c r="F20" i="29"/>
  <c r="K42" i="29"/>
  <c r="M42" i="29" s="1"/>
  <c r="O42" i="29" s="1"/>
  <c r="L42" i="29"/>
  <c r="N42" i="29" s="1"/>
  <c r="P42" i="29" s="1"/>
  <c r="F42" i="29"/>
  <c r="L350" i="29"/>
  <c r="N350" i="29" s="1"/>
  <c r="P350" i="29" s="1"/>
  <c r="F350" i="29"/>
  <c r="K350" i="29"/>
  <c r="M350" i="29" s="1"/>
  <c r="O350" i="29" s="1"/>
  <c r="L86" i="29"/>
  <c r="N86" i="29" s="1"/>
  <c r="P86" i="29" s="1"/>
  <c r="K86" i="29"/>
  <c r="M86" i="29" s="1"/>
  <c r="O86" i="29" s="1"/>
  <c r="F86" i="29"/>
  <c r="L119" i="29"/>
  <c r="N119" i="29" s="1"/>
  <c r="P119" i="29" s="1"/>
  <c r="F119" i="29"/>
  <c r="K119" i="29"/>
  <c r="M119" i="29" s="1"/>
  <c r="O119" i="29" s="1"/>
  <c r="L77" i="29"/>
  <c r="N77" i="29" s="1"/>
  <c r="P77" i="29" s="1"/>
  <c r="K77" i="29"/>
  <c r="M77" i="29" s="1"/>
  <c r="O77" i="29" s="1"/>
  <c r="F77" i="29"/>
  <c r="J588" i="29"/>
  <c r="I588" i="29"/>
  <c r="I551" i="29"/>
  <c r="J551" i="29"/>
  <c r="J541" i="29"/>
  <c r="I541" i="29"/>
  <c r="L415" i="30"/>
  <c r="O415" i="30" s="1"/>
  <c r="K415" i="30"/>
  <c r="N415" i="30" s="1"/>
  <c r="J415" i="30"/>
  <c r="M415" i="30" s="1"/>
  <c r="L522" i="30"/>
  <c r="O522" i="30" s="1"/>
  <c r="J522" i="30"/>
  <c r="M522" i="30" s="1"/>
  <c r="K522" i="30"/>
  <c r="N522" i="30" s="1"/>
  <c r="H725" i="30"/>
  <c r="L531" i="30"/>
  <c r="O531" i="30" s="1"/>
  <c r="J531" i="30"/>
  <c r="M531" i="30" s="1"/>
  <c r="K531" i="30"/>
  <c r="N531" i="30" s="1"/>
  <c r="H403" i="30"/>
  <c r="H427" i="30"/>
  <c r="O738" i="30"/>
  <c r="O2203" i="30" s="1"/>
  <c r="L2203" i="30"/>
  <c r="I595" i="29"/>
  <c r="J595" i="29"/>
  <c r="I574" i="29"/>
  <c r="J574" i="29"/>
  <c r="H712" i="30"/>
  <c r="I701" i="29"/>
  <c r="J701" i="29"/>
  <c r="K703" i="30"/>
  <c r="N703" i="30" s="1"/>
  <c r="J703" i="30"/>
  <c r="M703" i="30" s="1"/>
  <c r="L703" i="30"/>
  <c r="O703" i="30" s="1"/>
  <c r="L203" i="29"/>
  <c r="N203" i="29" s="1"/>
  <c r="P203" i="29" s="1"/>
  <c r="K203" i="29"/>
  <c r="M203" i="29" s="1"/>
  <c r="O203" i="29" s="1"/>
  <c r="F203" i="29"/>
  <c r="L311" i="29"/>
  <c r="N311" i="29" s="1"/>
  <c r="P311" i="29" s="1"/>
  <c r="K311" i="29"/>
  <c r="M311" i="29" s="1"/>
  <c r="O311" i="29" s="1"/>
  <c r="F311" i="29"/>
  <c r="K276" i="29"/>
  <c r="M276" i="29" s="1"/>
  <c r="O276" i="29" s="1"/>
  <c r="L276" i="29"/>
  <c r="N276" i="29" s="1"/>
  <c r="P276" i="29" s="1"/>
  <c r="F276" i="29"/>
  <c r="L353" i="29"/>
  <c r="N353" i="29" s="1"/>
  <c r="P353" i="29" s="1"/>
  <c r="K353" i="29"/>
  <c r="M353" i="29" s="1"/>
  <c r="O353" i="29" s="1"/>
  <c r="F353" i="29"/>
  <c r="L366" i="29"/>
  <c r="N366" i="29" s="1"/>
  <c r="P366" i="29" s="1"/>
  <c r="K366" i="29"/>
  <c r="M366" i="29" s="1"/>
  <c r="O366" i="29" s="1"/>
  <c r="F366" i="29"/>
  <c r="L46" i="29"/>
  <c r="N46" i="29" s="1"/>
  <c r="P46" i="29" s="1"/>
  <c r="F46" i="29"/>
  <c r="K46" i="29"/>
  <c r="M46" i="29" s="1"/>
  <c r="O46" i="29" s="1"/>
  <c r="L308" i="29"/>
  <c r="N308" i="29" s="1"/>
  <c r="P308" i="29" s="1"/>
  <c r="K308" i="29"/>
  <c r="M308" i="29" s="1"/>
  <c r="O308" i="29" s="1"/>
  <c r="F308" i="29"/>
  <c r="L288" i="29"/>
  <c r="N288" i="29" s="1"/>
  <c r="P288" i="29" s="1"/>
  <c r="K288" i="29"/>
  <c r="M288" i="29" s="1"/>
  <c r="O288" i="29" s="1"/>
  <c r="F288" i="29"/>
  <c r="L329" i="29"/>
  <c r="N329" i="29" s="1"/>
  <c r="P329" i="29" s="1"/>
  <c r="F329" i="29"/>
  <c r="K329" i="29"/>
  <c r="M329" i="29" s="1"/>
  <c r="O329" i="29" s="1"/>
  <c r="L318" i="29"/>
  <c r="N318" i="29" s="1"/>
  <c r="P318" i="29" s="1"/>
  <c r="K318" i="29"/>
  <c r="M318" i="29" s="1"/>
  <c r="O318" i="29" s="1"/>
  <c r="F318" i="29"/>
  <c r="L226" i="29"/>
  <c r="N226" i="29" s="1"/>
  <c r="P226" i="29" s="1"/>
  <c r="K226" i="29"/>
  <c r="M226" i="29" s="1"/>
  <c r="O226" i="29" s="1"/>
  <c r="F226" i="29"/>
  <c r="L240" i="29"/>
  <c r="N240" i="29" s="1"/>
  <c r="P240" i="29" s="1"/>
  <c r="F240" i="29"/>
  <c r="K240" i="29"/>
  <c r="M240" i="29" s="1"/>
  <c r="O240" i="29" s="1"/>
  <c r="H2203" i="30"/>
  <c r="I2203" i="30" s="1"/>
  <c r="K374" i="30"/>
  <c r="N374" i="30" s="1"/>
  <c r="L374" i="30"/>
  <c r="O374" i="30" s="1"/>
  <c r="J374" i="30"/>
  <c r="M374" i="30" s="1"/>
  <c r="J543" i="30"/>
  <c r="M543" i="30" s="1"/>
  <c r="K543" i="30"/>
  <c r="N543" i="30" s="1"/>
  <c r="L543" i="30"/>
  <c r="O543" i="30" s="1"/>
  <c r="L395" i="30"/>
  <c r="O395" i="30" s="1"/>
  <c r="J395" i="30"/>
  <c r="M395" i="30" s="1"/>
  <c r="K395" i="30"/>
  <c r="N395" i="30" s="1"/>
  <c r="L557" i="30"/>
  <c r="O557" i="30" s="1"/>
  <c r="K557" i="30"/>
  <c r="N557" i="30" s="1"/>
  <c r="J557" i="30"/>
  <c r="M557" i="30" s="1"/>
  <c r="H731" i="30"/>
  <c r="K692" i="30"/>
  <c r="N692" i="30" s="1"/>
  <c r="L692" i="30"/>
  <c r="O692" i="30" s="1"/>
  <c r="J692" i="30"/>
  <c r="M692" i="30" s="1"/>
  <c r="I713" i="29"/>
  <c r="J713" i="29"/>
  <c r="K578" i="30"/>
  <c r="N578" i="30" s="1"/>
  <c r="L578" i="30"/>
  <c r="O578" i="30" s="1"/>
  <c r="J578" i="30"/>
  <c r="M578" i="30" s="1"/>
  <c r="L324" i="29"/>
  <c r="N324" i="29" s="1"/>
  <c r="P324" i="29" s="1"/>
  <c r="F324" i="29"/>
  <c r="K324" i="29"/>
  <c r="M324" i="29" s="1"/>
  <c r="O324" i="29" s="1"/>
  <c r="L265" i="29"/>
  <c r="N265" i="29" s="1"/>
  <c r="P265" i="29" s="1"/>
  <c r="F265" i="29"/>
  <c r="K265" i="29"/>
  <c r="M265" i="29" s="1"/>
  <c r="O265" i="29" s="1"/>
  <c r="H678" i="30"/>
  <c r="H706" i="30"/>
  <c r="F156" i="30"/>
  <c r="I156" i="30"/>
  <c r="I565" i="29"/>
  <c r="J565" i="29"/>
  <c r="L589" i="30"/>
  <c r="O589" i="30" s="1"/>
  <c r="J589" i="30"/>
  <c r="M589" i="30" s="1"/>
  <c r="K589" i="30"/>
  <c r="N589" i="30" s="1"/>
  <c r="H484" i="30"/>
  <c r="I61" i="30"/>
  <c r="F61" i="30"/>
  <c r="E7" i="30"/>
  <c r="E8" i="29"/>
  <c r="L638" i="30"/>
  <c r="O638" i="30" s="1"/>
  <c r="K638" i="30"/>
  <c r="N638" i="30" s="1"/>
  <c r="J638" i="30"/>
  <c r="M638" i="30" s="1"/>
  <c r="K602" i="30"/>
  <c r="N602" i="30" s="1"/>
  <c r="L602" i="30"/>
  <c r="O602" i="30" s="1"/>
  <c r="J602" i="30"/>
  <c r="M602" i="30" s="1"/>
  <c r="J693" i="29"/>
  <c r="I693" i="29"/>
  <c r="F182" i="30"/>
  <c r="I182" i="30"/>
  <c r="I271" i="30"/>
  <c r="F271" i="30"/>
  <c r="I340" i="30"/>
  <c r="F340" i="30"/>
  <c r="H436" i="30"/>
  <c r="L476" i="30"/>
  <c r="O476" i="30" s="1"/>
  <c r="K476" i="30"/>
  <c r="N476" i="30" s="1"/>
  <c r="J476" i="30"/>
  <c r="M476" i="30" s="1"/>
  <c r="J520" i="30"/>
  <c r="M520" i="30" s="1"/>
  <c r="L520" i="30"/>
  <c r="O520" i="30" s="1"/>
  <c r="K520" i="30"/>
  <c r="N520" i="30" s="1"/>
  <c r="L523" i="30"/>
  <c r="O523" i="30" s="1"/>
  <c r="J523" i="30"/>
  <c r="M523" i="30" s="1"/>
  <c r="K523" i="30"/>
  <c r="N523" i="30" s="1"/>
  <c r="J437" i="29"/>
  <c r="I437" i="29"/>
  <c r="J561" i="30"/>
  <c r="M561" i="30" s="1"/>
  <c r="L561" i="30"/>
  <c r="O561" i="30" s="1"/>
  <c r="K561" i="30"/>
  <c r="N561" i="30" s="1"/>
  <c r="H454" i="30"/>
  <c r="H716" i="30"/>
  <c r="L104" i="29"/>
  <c r="N104" i="29" s="1"/>
  <c r="P104" i="29" s="1"/>
  <c r="F104" i="29"/>
  <c r="K104" i="29"/>
  <c r="M104" i="29" s="1"/>
  <c r="O104" i="29" s="1"/>
  <c r="L12" i="29"/>
  <c r="N12" i="29" s="1"/>
  <c r="P12" i="29" s="1"/>
  <c r="K12" i="29"/>
  <c r="M12" i="29" s="1"/>
  <c r="O12" i="29" s="1"/>
  <c r="F12" i="29"/>
  <c r="L179" i="29"/>
  <c r="N179" i="29" s="1"/>
  <c r="P179" i="29" s="1"/>
  <c r="F179" i="29"/>
  <c r="K179" i="29"/>
  <c r="M179" i="29" s="1"/>
  <c r="O179" i="29" s="1"/>
  <c r="L208" i="29"/>
  <c r="N208" i="29" s="1"/>
  <c r="P208" i="29" s="1"/>
  <c r="K208" i="29"/>
  <c r="M208" i="29" s="1"/>
  <c r="O208" i="29" s="1"/>
  <c r="F208" i="29"/>
  <c r="L155" i="29"/>
  <c r="N155" i="29" s="1"/>
  <c r="P155" i="29" s="1"/>
  <c r="K155" i="29"/>
  <c r="M155" i="29" s="1"/>
  <c r="O155" i="29" s="1"/>
  <c r="F155" i="29"/>
  <c r="F199" i="29"/>
  <c r="L199" i="29"/>
  <c r="N199" i="29" s="1"/>
  <c r="P199" i="29" s="1"/>
  <c r="K199" i="29"/>
  <c r="M199" i="29" s="1"/>
  <c r="O199" i="29" s="1"/>
  <c r="L162" i="29"/>
  <c r="N162" i="29" s="1"/>
  <c r="P162" i="29" s="1"/>
  <c r="K162" i="29"/>
  <c r="M162" i="29" s="1"/>
  <c r="O162" i="29" s="1"/>
  <c r="F162" i="29"/>
  <c r="L358" i="29"/>
  <c r="N358" i="29" s="1"/>
  <c r="P358" i="29" s="1"/>
  <c r="F358" i="29"/>
  <c r="K358" i="29"/>
  <c r="M358" i="29" s="1"/>
  <c r="O358" i="29" s="1"/>
  <c r="L184" i="29"/>
  <c r="N184" i="29" s="1"/>
  <c r="P184" i="29" s="1"/>
  <c r="F184" i="29"/>
  <c r="K184" i="29"/>
  <c r="M184" i="29" s="1"/>
  <c r="O184" i="29" s="1"/>
  <c r="L107" i="29"/>
  <c r="N107" i="29" s="1"/>
  <c r="P107" i="29" s="1"/>
  <c r="F107" i="29"/>
  <c r="K107" i="29"/>
  <c r="M107" i="29" s="1"/>
  <c r="O107" i="29" s="1"/>
  <c r="I490" i="29"/>
  <c r="J490" i="29"/>
  <c r="J560" i="30"/>
  <c r="M560" i="30" s="1"/>
  <c r="L560" i="30"/>
  <c r="O560" i="30" s="1"/>
  <c r="K560" i="30"/>
  <c r="N560" i="30" s="1"/>
  <c r="L625" i="30"/>
  <c r="O625" i="30" s="1"/>
  <c r="J625" i="30"/>
  <c r="M625" i="30" s="1"/>
  <c r="K625" i="30"/>
  <c r="N625" i="30" s="1"/>
  <c r="H585" i="30"/>
  <c r="K609" i="30"/>
  <c r="N609" i="30" s="1"/>
  <c r="L609" i="30"/>
  <c r="O609" i="30" s="1"/>
  <c r="J609" i="30"/>
  <c r="M609" i="30" s="1"/>
  <c r="J633" i="29"/>
  <c r="I633" i="29"/>
  <c r="H722" i="30"/>
  <c r="F277" i="30"/>
  <c r="I277" i="30"/>
  <c r="F169" i="30"/>
  <c r="I169" i="30"/>
  <c r="I80" i="30"/>
  <c r="F80" i="30"/>
  <c r="I270" i="30"/>
  <c r="F270" i="30"/>
  <c r="H504" i="30"/>
  <c r="K591" i="30"/>
  <c r="N591" i="30" s="1"/>
  <c r="J591" i="30"/>
  <c r="M591" i="30" s="1"/>
  <c r="L591" i="30"/>
  <c r="O591" i="30" s="1"/>
  <c r="K485" i="30"/>
  <c r="N485" i="30" s="1"/>
  <c r="L485" i="30"/>
  <c r="O485" i="30" s="1"/>
  <c r="J485" i="30"/>
  <c r="M485" i="30" s="1"/>
  <c r="J644" i="29"/>
  <c r="I644" i="29"/>
  <c r="L445" i="30"/>
  <c r="O445" i="30" s="1"/>
  <c r="J445" i="30"/>
  <c r="M445" i="30" s="1"/>
  <c r="K445" i="30"/>
  <c r="N445" i="30" s="1"/>
  <c r="I219" i="30"/>
  <c r="F219" i="30"/>
  <c r="F331" i="30"/>
  <c r="I331" i="30"/>
  <c r="F177" i="30"/>
  <c r="I177" i="30"/>
  <c r="I152" i="30"/>
  <c r="F152" i="30"/>
  <c r="I211" i="30"/>
  <c r="F211" i="30"/>
  <c r="I339" i="30"/>
  <c r="F339" i="30"/>
  <c r="H568" i="30"/>
  <c r="H655" i="30"/>
  <c r="I486" i="29"/>
  <c r="J486" i="29"/>
  <c r="I559" i="29"/>
  <c r="J559" i="29"/>
  <c r="K562" i="30"/>
  <c r="N562" i="30" s="1"/>
  <c r="L562" i="30"/>
  <c r="O562" i="30" s="1"/>
  <c r="J562" i="30"/>
  <c r="M562" i="30" s="1"/>
  <c r="J430" i="30"/>
  <c r="M430" i="30" s="1"/>
  <c r="L430" i="30"/>
  <c r="O430" i="30" s="1"/>
  <c r="K430" i="30"/>
  <c r="N430" i="30" s="1"/>
  <c r="H482" i="30"/>
  <c r="L444" i="30"/>
  <c r="O444" i="30" s="1"/>
  <c r="K444" i="30"/>
  <c r="N444" i="30" s="1"/>
  <c r="J444" i="30"/>
  <c r="M444" i="30" s="1"/>
  <c r="I414" i="29"/>
  <c r="J414" i="29"/>
  <c r="I70" i="30"/>
  <c r="F70" i="30"/>
  <c r="I133" i="30"/>
  <c r="F133" i="30"/>
  <c r="I220" i="30"/>
  <c r="F220" i="30"/>
  <c r="F99" i="30"/>
  <c r="I99" i="30"/>
  <c r="H548" i="30"/>
  <c r="H707" i="30"/>
  <c r="L400" i="30"/>
  <c r="O400" i="30" s="1"/>
  <c r="K400" i="30"/>
  <c r="N400" i="30" s="1"/>
  <c r="J400" i="30"/>
  <c r="M400" i="30" s="1"/>
  <c r="J554" i="29"/>
  <c r="I554" i="29"/>
  <c r="J454" i="29"/>
  <c r="I454" i="29"/>
  <c r="H631" i="30"/>
  <c r="H629" i="30"/>
  <c r="H649" i="30"/>
  <c r="F248" i="30"/>
  <c r="I248" i="30"/>
  <c r="F186" i="30"/>
  <c r="I186" i="30"/>
  <c r="F285" i="30"/>
  <c r="I285" i="30"/>
  <c r="F79" i="30"/>
  <c r="I79" i="30"/>
  <c r="I65" i="30"/>
  <c r="F65" i="30"/>
  <c r="F158" i="30"/>
  <c r="I158" i="30"/>
  <c r="I230" i="30"/>
  <c r="F230" i="30"/>
  <c r="J412" i="29"/>
  <c r="I412" i="29"/>
  <c r="H478" i="30"/>
  <c r="L470" i="30"/>
  <c r="O470" i="30" s="1"/>
  <c r="K470" i="30"/>
  <c r="N470" i="30" s="1"/>
  <c r="J470" i="30"/>
  <c r="M470" i="30" s="1"/>
  <c r="H500" i="30"/>
  <c r="L624" i="30"/>
  <c r="O624" i="30" s="1"/>
  <c r="K624" i="30"/>
  <c r="N624" i="30" s="1"/>
  <c r="J624" i="30"/>
  <c r="M624" i="30" s="1"/>
  <c r="H584" i="30"/>
  <c r="K511" i="30"/>
  <c r="N511" i="30" s="1"/>
  <c r="J511" i="30"/>
  <c r="M511" i="30" s="1"/>
  <c r="L511" i="30"/>
  <c r="O511" i="30" s="1"/>
  <c r="L15" i="29"/>
  <c r="N15" i="29" s="1"/>
  <c r="P15" i="29" s="1"/>
  <c r="K15" i="29"/>
  <c r="M15" i="29" s="1"/>
  <c r="O15" i="29" s="1"/>
  <c r="F15" i="29"/>
  <c r="J479" i="29"/>
  <c r="I479" i="29"/>
  <c r="L407" i="30"/>
  <c r="O407" i="30" s="1"/>
  <c r="K407" i="30"/>
  <c r="N407" i="30" s="1"/>
  <c r="J407" i="30"/>
  <c r="M407" i="30" s="1"/>
  <c r="K718" i="30"/>
  <c r="N718" i="30" s="1"/>
  <c r="L718" i="30"/>
  <c r="O718" i="30" s="1"/>
  <c r="J718" i="30"/>
  <c r="M718" i="30" s="1"/>
  <c r="K668" i="30"/>
  <c r="N668" i="30" s="1"/>
  <c r="J668" i="30"/>
  <c r="M668" i="30" s="1"/>
  <c r="L668" i="30"/>
  <c r="O668" i="30" s="1"/>
  <c r="F350" i="30"/>
  <c r="I350" i="30"/>
  <c r="I151" i="30"/>
  <c r="F151" i="30"/>
  <c r="I166" i="30"/>
  <c r="F166" i="30"/>
  <c r="I19" i="30"/>
  <c r="F19" i="30"/>
  <c r="I41" i="30"/>
  <c r="F41" i="30"/>
  <c r="I349" i="30"/>
  <c r="F349" i="30"/>
  <c r="I85" i="30"/>
  <c r="F85" i="30"/>
  <c r="I118" i="30"/>
  <c r="F118" i="30"/>
  <c r="I76" i="30"/>
  <c r="F76" i="30"/>
  <c r="J422" i="29"/>
  <c r="I422" i="29"/>
  <c r="L721" i="30"/>
  <c r="O721" i="30" s="1"/>
  <c r="K721" i="30"/>
  <c r="N721" i="30" s="1"/>
  <c r="J721" i="30"/>
  <c r="M721" i="30" s="1"/>
  <c r="H671" i="30"/>
  <c r="H415" i="30"/>
  <c r="L732" i="30"/>
  <c r="O732" i="30" s="1"/>
  <c r="K732" i="30"/>
  <c r="N732" i="30" s="1"/>
  <c r="J732" i="30"/>
  <c r="M732" i="30" s="1"/>
  <c r="L493" i="30"/>
  <c r="O493" i="30" s="1"/>
  <c r="K493" i="30"/>
  <c r="N493" i="30" s="1"/>
  <c r="J493" i="30"/>
  <c r="M493" i="30" s="1"/>
  <c r="L573" i="30"/>
  <c r="O573" i="30" s="1"/>
  <c r="K573" i="30"/>
  <c r="N573" i="30" s="1"/>
  <c r="J573" i="30"/>
  <c r="M573" i="30" s="1"/>
  <c r="K525" i="30"/>
  <c r="N525" i="30" s="1"/>
  <c r="J525" i="30"/>
  <c r="M525" i="30" s="1"/>
  <c r="L525" i="30"/>
  <c r="O525" i="30" s="1"/>
  <c r="K725" i="30"/>
  <c r="N725" i="30" s="1"/>
  <c r="L725" i="30"/>
  <c r="O725" i="30" s="1"/>
  <c r="J725" i="30"/>
  <c r="M725" i="30" s="1"/>
  <c r="L443" i="30"/>
  <c r="O443" i="30" s="1"/>
  <c r="J443" i="30"/>
  <c r="M443" i="30" s="1"/>
  <c r="K443" i="30"/>
  <c r="N443" i="30" s="1"/>
  <c r="N738" i="30"/>
  <c r="N2203" i="30" s="1"/>
  <c r="K2203" i="30"/>
  <c r="K547" i="30"/>
  <c r="N547" i="30" s="1"/>
  <c r="J547" i="30"/>
  <c r="M547" i="30" s="1"/>
  <c r="L547" i="30"/>
  <c r="O547" i="30" s="1"/>
  <c r="I494" i="29"/>
  <c r="J494" i="29"/>
  <c r="I526" i="29"/>
  <c r="J526" i="29"/>
  <c r="I532" i="29"/>
  <c r="J532" i="29"/>
  <c r="F202" i="30"/>
  <c r="I202" i="30"/>
  <c r="I310" i="30"/>
  <c r="F310" i="30"/>
  <c r="I275" i="30"/>
  <c r="F275" i="30"/>
  <c r="F352" i="30"/>
  <c r="I352" i="30"/>
  <c r="F365" i="30"/>
  <c r="I365" i="30"/>
  <c r="I45" i="30"/>
  <c r="F45" i="30"/>
  <c r="I307" i="30"/>
  <c r="F307" i="30"/>
  <c r="F287" i="30"/>
  <c r="I287" i="30"/>
  <c r="F328" i="30"/>
  <c r="I328" i="30"/>
  <c r="I317" i="30"/>
  <c r="F317" i="30"/>
  <c r="I225" i="30"/>
  <c r="F225" i="30"/>
  <c r="I239" i="30"/>
  <c r="F239" i="30"/>
  <c r="I444" i="29"/>
  <c r="J444" i="29"/>
  <c r="J404" i="29"/>
  <c r="I404" i="29"/>
  <c r="H543" i="30"/>
  <c r="I548" i="29"/>
  <c r="J548" i="29"/>
  <c r="H692" i="30"/>
  <c r="K451" i="30"/>
  <c r="N451" i="30" s="1"/>
  <c r="L451" i="30"/>
  <c r="O451" i="30" s="1"/>
  <c r="J451" i="30"/>
  <c r="M451" i="30" s="1"/>
  <c r="L691" i="30"/>
  <c r="O691" i="30" s="1"/>
  <c r="K691" i="30"/>
  <c r="N691" i="30" s="1"/>
  <c r="J691" i="30"/>
  <c r="M691" i="30" s="1"/>
  <c r="I323" i="30"/>
  <c r="F323" i="30"/>
  <c r="I264" i="30"/>
  <c r="F264" i="30"/>
  <c r="J678" i="30"/>
  <c r="M678" i="30" s="1"/>
  <c r="K678" i="30"/>
  <c r="N678" i="30" s="1"/>
  <c r="L678" i="30"/>
  <c r="O678" i="30" s="1"/>
  <c r="J706" i="30"/>
  <c r="M706" i="30" s="1"/>
  <c r="L706" i="30"/>
  <c r="O706" i="30" s="1"/>
  <c r="K706" i="30"/>
  <c r="N706" i="30" s="1"/>
  <c r="K549" i="30"/>
  <c r="N549" i="30" s="1"/>
  <c r="J549" i="30"/>
  <c r="M549" i="30" s="1"/>
  <c r="L549" i="30"/>
  <c r="O549" i="30" s="1"/>
  <c r="F293" i="30"/>
  <c r="I293" i="30"/>
  <c r="I386" i="29"/>
  <c r="J386" i="29"/>
  <c r="L183" i="29"/>
  <c r="N183" i="29" s="1"/>
  <c r="P183" i="29" s="1"/>
  <c r="F183" i="29"/>
  <c r="K183" i="29"/>
  <c r="M183" i="29" s="1"/>
  <c r="O183" i="29" s="1"/>
  <c r="L272" i="29"/>
  <c r="N272" i="29" s="1"/>
  <c r="P272" i="29" s="1"/>
  <c r="F272" i="29"/>
  <c r="K272" i="29"/>
  <c r="M272" i="29" s="1"/>
  <c r="O272" i="29" s="1"/>
  <c r="L283" i="29"/>
  <c r="N283" i="29" s="1"/>
  <c r="P283" i="29" s="1"/>
  <c r="K283" i="29"/>
  <c r="M283" i="29" s="1"/>
  <c r="O283" i="29" s="1"/>
  <c r="F283" i="29"/>
  <c r="L341" i="29"/>
  <c r="N341" i="29" s="1"/>
  <c r="P341" i="29" s="1"/>
  <c r="K341" i="29"/>
  <c r="M341" i="29" s="1"/>
  <c r="O341" i="29" s="1"/>
  <c r="F341" i="29"/>
  <c r="L257" i="29"/>
  <c r="N257" i="29" s="1"/>
  <c r="P257" i="29" s="1"/>
  <c r="K257" i="29"/>
  <c r="M257" i="29" s="1"/>
  <c r="O257" i="29" s="1"/>
  <c r="F257" i="29"/>
  <c r="J719" i="30"/>
  <c r="M719" i="30" s="1"/>
  <c r="L719" i="30"/>
  <c r="O719" i="30" s="1"/>
  <c r="K719" i="30"/>
  <c r="N719" i="30" s="1"/>
  <c r="L404" i="30"/>
  <c r="O404" i="30" s="1"/>
  <c r="J404" i="30"/>
  <c r="M404" i="30" s="1"/>
  <c r="K404" i="30"/>
  <c r="N404" i="30" s="1"/>
  <c r="J436" i="30"/>
  <c r="M436" i="30" s="1"/>
  <c r="K436" i="30"/>
  <c r="N436" i="30" s="1"/>
  <c r="L436" i="30"/>
  <c r="O436" i="30" s="1"/>
  <c r="I716" i="29"/>
  <c r="J716" i="29"/>
  <c r="J456" i="29"/>
  <c r="I456" i="29"/>
  <c r="L601" i="30"/>
  <c r="O601" i="30" s="1"/>
  <c r="K601" i="30"/>
  <c r="N601" i="30" s="1"/>
  <c r="J601" i="30"/>
  <c r="M601" i="30" s="1"/>
  <c r="H590" i="30"/>
  <c r="H670" i="30"/>
  <c r="H622" i="30"/>
  <c r="J405" i="29"/>
  <c r="I405" i="29"/>
  <c r="I485" i="29"/>
  <c r="J485" i="29"/>
  <c r="J419" i="29"/>
  <c r="I419" i="29"/>
  <c r="H632" i="30"/>
  <c r="F36" i="30"/>
  <c r="I36" i="30"/>
  <c r="F54" i="30"/>
  <c r="I54" i="30"/>
  <c r="F223" i="30"/>
  <c r="I223" i="30"/>
  <c r="I224" i="30"/>
  <c r="F224" i="30"/>
  <c r="F109" i="30"/>
  <c r="I109" i="30"/>
  <c r="I27" i="30"/>
  <c r="F27" i="30"/>
  <c r="I179" i="30"/>
  <c r="F179" i="30"/>
  <c r="I200" i="30"/>
  <c r="F200" i="30"/>
  <c r="H576" i="30"/>
  <c r="H642" i="30"/>
  <c r="I732" i="29"/>
  <c r="J732" i="29"/>
  <c r="I48" i="30"/>
  <c r="F48" i="30"/>
  <c r="F257" i="30"/>
  <c r="I257" i="30"/>
  <c r="F282" i="30"/>
  <c r="I282" i="30"/>
  <c r="I157" i="30"/>
  <c r="F157" i="30"/>
  <c r="F256" i="30"/>
  <c r="I256" i="30"/>
  <c r="L484" i="30"/>
  <c r="O484" i="30" s="1"/>
  <c r="K484" i="30"/>
  <c r="N484" i="30" s="1"/>
  <c r="J484" i="30"/>
  <c r="M484" i="30" s="1"/>
  <c r="J688" i="30"/>
  <c r="M688" i="30" s="1"/>
  <c r="L688" i="30"/>
  <c r="O688" i="30" s="1"/>
  <c r="K688" i="30"/>
  <c r="N688" i="30" s="1"/>
  <c r="H654" i="30"/>
  <c r="H589" i="30"/>
  <c r="J375" i="29"/>
  <c r="I375" i="29"/>
  <c r="I544" i="29"/>
  <c r="J544" i="29"/>
  <c r="K715" i="30"/>
  <c r="N715" i="30" s="1"/>
  <c r="L715" i="30"/>
  <c r="O715" i="30" s="1"/>
  <c r="J715" i="30"/>
  <c r="M715" i="30" s="1"/>
  <c r="J642" i="30"/>
  <c r="M642" i="30" s="1"/>
  <c r="K642" i="30"/>
  <c r="N642" i="30" s="1"/>
  <c r="L642" i="30"/>
  <c r="O642" i="30" s="1"/>
  <c r="I436" i="29"/>
  <c r="J436" i="29"/>
  <c r="L185" i="29"/>
  <c r="N185" i="29" s="1"/>
  <c r="P185" i="29" s="1"/>
  <c r="F185" i="29"/>
  <c r="K185" i="29"/>
  <c r="M185" i="29" s="1"/>
  <c r="O185" i="29" s="1"/>
  <c r="K76" i="29"/>
  <c r="M76" i="29" s="1"/>
  <c r="O76" i="29" s="1"/>
  <c r="L76" i="29"/>
  <c r="N76" i="29" s="1"/>
  <c r="P76" i="29" s="1"/>
  <c r="F76" i="29"/>
  <c r="K307" i="29"/>
  <c r="M307" i="29" s="1"/>
  <c r="O307" i="29" s="1"/>
  <c r="L307" i="29"/>
  <c r="N307" i="29" s="1"/>
  <c r="P307" i="29" s="1"/>
  <c r="F307" i="29"/>
  <c r="L255" i="29"/>
  <c r="N255" i="29" s="1"/>
  <c r="P255" i="29" s="1"/>
  <c r="F255" i="29"/>
  <c r="K255" i="29"/>
  <c r="M255" i="29" s="1"/>
  <c r="O255" i="29" s="1"/>
  <c r="K316" i="29"/>
  <c r="M316" i="29" s="1"/>
  <c r="O316" i="29" s="1"/>
  <c r="L316" i="29"/>
  <c r="N316" i="29" s="1"/>
  <c r="P316" i="29" s="1"/>
  <c r="F316" i="29"/>
  <c r="L19" i="29"/>
  <c r="N19" i="29" s="1"/>
  <c r="P19" i="29" s="1"/>
  <c r="F19" i="29"/>
  <c r="K19" i="29"/>
  <c r="M19" i="29" s="1"/>
  <c r="O19" i="29" s="1"/>
  <c r="L131" i="29"/>
  <c r="N131" i="29" s="1"/>
  <c r="P131" i="29" s="1"/>
  <c r="F131" i="29"/>
  <c r="K131" i="29"/>
  <c r="M131" i="29" s="1"/>
  <c r="O131" i="29" s="1"/>
  <c r="I507" i="29"/>
  <c r="J507" i="29"/>
  <c r="H404" i="30"/>
  <c r="H457" i="30"/>
  <c r="H520" i="30"/>
  <c r="H552" i="30"/>
  <c r="H536" i="30"/>
  <c r="H490" i="30"/>
  <c r="J483" i="30"/>
  <c r="M483" i="30" s="1"/>
  <c r="K483" i="30"/>
  <c r="N483" i="30" s="1"/>
  <c r="L483" i="30"/>
  <c r="O483" i="30" s="1"/>
  <c r="H726" i="30"/>
  <c r="H688" i="30"/>
  <c r="H561" i="30"/>
  <c r="K454" i="30"/>
  <c r="N454" i="30" s="1"/>
  <c r="J454" i="30"/>
  <c r="M454" i="30" s="1"/>
  <c r="L454" i="30"/>
  <c r="O454" i="30" s="1"/>
  <c r="I697" i="29"/>
  <c r="J697" i="29"/>
  <c r="L632" i="30"/>
  <c r="O632" i="30" s="1"/>
  <c r="J632" i="30"/>
  <c r="M632" i="30" s="1"/>
  <c r="K632" i="30"/>
  <c r="N632" i="30" s="1"/>
  <c r="I720" i="29"/>
  <c r="J720" i="29"/>
  <c r="I432" i="29"/>
  <c r="J432" i="29"/>
  <c r="F103" i="30"/>
  <c r="I103" i="30"/>
  <c r="I11" i="30"/>
  <c r="F11" i="30"/>
  <c r="I178" i="30"/>
  <c r="F178" i="30"/>
  <c r="F207" i="30"/>
  <c r="I207" i="30"/>
  <c r="I154" i="30"/>
  <c r="F154" i="30"/>
  <c r="F198" i="30"/>
  <c r="I198" i="30"/>
  <c r="F161" i="30"/>
  <c r="I161" i="30"/>
  <c r="I357" i="30"/>
  <c r="F357" i="30"/>
  <c r="F183" i="30"/>
  <c r="I183" i="30"/>
  <c r="F106" i="30"/>
  <c r="I106" i="30"/>
  <c r="I443" i="29"/>
  <c r="J443" i="29"/>
  <c r="J440" i="29"/>
  <c r="I440" i="29"/>
  <c r="I694" i="29"/>
  <c r="J694" i="29"/>
  <c r="H503" i="30"/>
  <c r="I689" i="29"/>
  <c r="J689" i="29"/>
  <c r="I481" i="29"/>
  <c r="J481" i="29"/>
  <c r="H560" i="30"/>
  <c r="H570" i="30"/>
  <c r="I714" i="29"/>
  <c r="J714" i="29"/>
  <c r="L196" i="29"/>
  <c r="N196" i="29" s="1"/>
  <c r="P196" i="29" s="1"/>
  <c r="K196" i="29"/>
  <c r="M196" i="29" s="1"/>
  <c r="O196" i="29" s="1"/>
  <c r="F196" i="29"/>
  <c r="L136" i="29"/>
  <c r="N136" i="29" s="1"/>
  <c r="P136" i="29" s="1"/>
  <c r="F136" i="29"/>
  <c r="K136" i="29"/>
  <c r="M136" i="29" s="1"/>
  <c r="O136" i="29" s="1"/>
  <c r="L74" i="29"/>
  <c r="N74" i="29" s="1"/>
  <c r="P74" i="29" s="1"/>
  <c r="K74" i="29"/>
  <c r="M74" i="29" s="1"/>
  <c r="O74" i="29" s="1"/>
  <c r="F74" i="29"/>
  <c r="L164" i="29"/>
  <c r="N164" i="29" s="1"/>
  <c r="P164" i="29" s="1"/>
  <c r="K164" i="29"/>
  <c r="M164" i="29" s="1"/>
  <c r="O164" i="29" s="1"/>
  <c r="F164" i="29"/>
  <c r="L654" i="30"/>
  <c r="O654" i="30" s="1"/>
  <c r="K654" i="30"/>
  <c r="N654" i="30" s="1"/>
  <c r="J654" i="30"/>
  <c r="M654" i="30" s="1"/>
  <c r="H591" i="30"/>
  <c r="H485" i="30"/>
  <c r="H558" i="30"/>
  <c r="J581" i="30"/>
  <c r="M581" i="30" s="1"/>
  <c r="L581" i="30"/>
  <c r="O581" i="30" s="1"/>
  <c r="K581" i="30"/>
  <c r="N581" i="30" s="1"/>
  <c r="I478" i="29"/>
  <c r="J478" i="29"/>
  <c r="I571" i="29"/>
  <c r="J571" i="29"/>
  <c r="L127" i="29"/>
  <c r="N127" i="29" s="1"/>
  <c r="P127" i="29" s="1"/>
  <c r="K127" i="29"/>
  <c r="M127" i="29" s="1"/>
  <c r="O127" i="29" s="1"/>
  <c r="F127" i="29"/>
  <c r="L297" i="29"/>
  <c r="N297" i="29" s="1"/>
  <c r="P297" i="29" s="1"/>
  <c r="F297" i="29"/>
  <c r="K297" i="29"/>
  <c r="M297" i="29" s="1"/>
  <c r="O297" i="29" s="1"/>
  <c r="L144" i="29"/>
  <c r="N144" i="29" s="1"/>
  <c r="P144" i="29" s="1"/>
  <c r="K144" i="29"/>
  <c r="M144" i="29" s="1"/>
  <c r="O144" i="29" s="1"/>
  <c r="F144" i="29"/>
  <c r="L313" i="29"/>
  <c r="N313" i="29" s="1"/>
  <c r="P313" i="29" s="1"/>
  <c r="F313" i="29"/>
  <c r="K313" i="29"/>
  <c r="M313" i="29" s="1"/>
  <c r="O313" i="29" s="1"/>
  <c r="L287" i="29"/>
  <c r="N287" i="29" s="1"/>
  <c r="P287" i="29" s="1"/>
  <c r="F287" i="29"/>
  <c r="K287" i="29"/>
  <c r="M287" i="29" s="1"/>
  <c r="O287" i="29" s="1"/>
  <c r="L181" i="29"/>
  <c r="N181" i="29" s="1"/>
  <c r="P181" i="29" s="1"/>
  <c r="K181" i="29"/>
  <c r="M181" i="29" s="1"/>
  <c r="O181" i="29" s="1"/>
  <c r="F181" i="29"/>
  <c r="H562" i="30"/>
  <c r="H430" i="30"/>
  <c r="I409" i="29"/>
  <c r="J409" i="29"/>
  <c r="J600" i="30"/>
  <c r="M600" i="30" s="1"/>
  <c r="L600" i="30"/>
  <c r="O600" i="30" s="1"/>
  <c r="K600" i="30"/>
  <c r="N600" i="30" s="1"/>
  <c r="H444" i="30"/>
  <c r="L191" i="29"/>
  <c r="N191" i="29" s="1"/>
  <c r="P191" i="29" s="1"/>
  <c r="F191" i="29"/>
  <c r="K191" i="29"/>
  <c r="M191" i="29" s="1"/>
  <c r="O191" i="29" s="1"/>
  <c r="K109" i="29"/>
  <c r="M109" i="29" s="1"/>
  <c r="O109" i="29" s="1"/>
  <c r="L109" i="29"/>
  <c r="N109" i="29" s="1"/>
  <c r="P109" i="29" s="1"/>
  <c r="F109" i="29"/>
  <c r="L108" i="29"/>
  <c r="N108" i="29" s="1"/>
  <c r="P108" i="29" s="1"/>
  <c r="K108" i="29"/>
  <c r="M108" i="29" s="1"/>
  <c r="O108" i="29" s="1"/>
  <c r="F108" i="29"/>
  <c r="L82" i="29"/>
  <c r="N82" i="29" s="1"/>
  <c r="P82" i="29" s="1"/>
  <c r="K82" i="29"/>
  <c r="M82" i="29" s="1"/>
  <c r="O82" i="29" s="1"/>
  <c r="F82" i="29"/>
  <c r="L375" i="30"/>
  <c r="O375" i="30" s="1"/>
  <c r="K375" i="30"/>
  <c r="N375" i="30" s="1"/>
  <c r="J375" i="30"/>
  <c r="M375" i="30" s="1"/>
  <c r="L631" i="30"/>
  <c r="O631" i="30" s="1"/>
  <c r="K631" i="30"/>
  <c r="N631" i="30" s="1"/>
  <c r="J631" i="30"/>
  <c r="M631" i="30" s="1"/>
  <c r="L629" i="30"/>
  <c r="O629" i="30" s="1"/>
  <c r="K629" i="30"/>
  <c r="N629" i="30" s="1"/>
  <c r="J629" i="30"/>
  <c r="M629" i="30" s="1"/>
  <c r="J449" i="29"/>
  <c r="I449" i="29"/>
  <c r="I427" i="29"/>
  <c r="J427" i="29"/>
  <c r="J438" i="29"/>
  <c r="I438" i="29"/>
  <c r="K649" i="30"/>
  <c r="N649" i="30" s="1"/>
  <c r="J649" i="30"/>
  <c r="M649" i="30" s="1"/>
  <c r="L649" i="30"/>
  <c r="O649" i="30" s="1"/>
  <c r="L61" i="29"/>
  <c r="N61" i="29" s="1"/>
  <c r="P61" i="29" s="1"/>
  <c r="F61" i="29"/>
  <c r="K61" i="29"/>
  <c r="M61" i="29" s="1"/>
  <c r="O61" i="29" s="1"/>
  <c r="L268" i="29"/>
  <c r="N268" i="29" s="1"/>
  <c r="P268" i="29" s="1"/>
  <c r="K268" i="29"/>
  <c r="M268" i="29" s="1"/>
  <c r="O268" i="29" s="1"/>
  <c r="F268" i="29"/>
  <c r="L335" i="29"/>
  <c r="N335" i="29" s="1"/>
  <c r="P335" i="29" s="1"/>
  <c r="K335" i="29"/>
  <c r="M335" i="29" s="1"/>
  <c r="O335" i="29" s="1"/>
  <c r="F335" i="29"/>
  <c r="L330" i="29"/>
  <c r="N330" i="29" s="1"/>
  <c r="P330" i="29" s="1"/>
  <c r="K330" i="29"/>
  <c r="M330" i="29" s="1"/>
  <c r="O330" i="29" s="1"/>
  <c r="F330" i="29"/>
  <c r="L47" i="29"/>
  <c r="N47" i="29" s="1"/>
  <c r="P47" i="29" s="1"/>
  <c r="F47" i="29"/>
  <c r="K47" i="29"/>
  <c r="M47" i="29" s="1"/>
  <c r="O47" i="29" s="1"/>
  <c r="L247" i="29"/>
  <c r="N247" i="29" s="1"/>
  <c r="P247" i="29" s="1"/>
  <c r="F247" i="29"/>
  <c r="K247" i="29"/>
  <c r="M247" i="29" s="1"/>
  <c r="O247" i="29" s="1"/>
  <c r="F65" i="29"/>
  <c r="L65" i="29"/>
  <c r="N65" i="29" s="1"/>
  <c r="P65" i="29" s="1"/>
  <c r="K65" i="29"/>
  <c r="M65" i="29" s="1"/>
  <c r="O65" i="29" s="1"/>
  <c r="I578" i="29"/>
  <c r="J578" i="29"/>
  <c r="I657" i="29"/>
  <c r="J657" i="29"/>
  <c r="H624" i="30"/>
  <c r="J584" i="30"/>
  <c r="M584" i="30" s="1"/>
  <c r="L584" i="30"/>
  <c r="O584" i="30" s="1"/>
  <c r="K584" i="30"/>
  <c r="N584" i="30" s="1"/>
  <c r="F14" i="30"/>
  <c r="I14" i="30"/>
  <c r="K551" i="30"/>
  <c r="N551" i="30" s="1"/>
  <c r="J551" i="30"/>
  <c r="M551" i="30" s="1"/>
  <c r="L551" i="30"/>
  <c r="O551" i="30" s="1"/>
  <c r="H574" i="30"/>
  <c r="H526" i="30"/>
  <c r="H686" i="30"/>
  <c r="L605" i="30"/>
  <c r="O605" i="30" s="1"/>
  <c r="K605" i="30"/>
  <c r="N605" i="30" s="1"/>
  <c r="J605" i="30"/>
  <c r="M605" i="30" s="1"/>
  <c r="I615" i="29"/>
  <c r="J615" i="29"/>
  <c r="J407" i="29"/>
  <c r="I407" i="29"/>
  <c r="I487" i="29"/>
  <c r="J487" i="29"/>
  <c r="I439" i="29"/>
  <c r="J439" i="29"/>
  <c r="I555" i="29"/>
  <c r="J555" i="29"/>
  <c r="H668" i="30"/>
  <c r="L14" i="29"/>
  <c r="N14" i="29" s="1"/>
  <c r="P14" i="29" s="1"/>
  <c r="K14" i="29"/>
  <c r="M14" i="29" s="1"/>
  <c r="O14" i="29" s="1"/>
  <c r="F14" i="29"/>
  <c r="L87" i="29"/>
  <c r="N87" i="29" s="1"/>
  <c r="P87" i="29" s="1"/>
  <c r="F87" i="29"/>
  <c r="K87" i="29"/>
  <c r="M87" i="29" s="1"/>
  <c r="O87" i="29" s="1"/>
  <c r="L68" i="29"/>
  <c r="N68" i="29" s="1"/>
  <c r="P68" i="29" s="1"/>
  <c r="F68" i="29"/>
  <c r="K68" i="29"/>
  <c r="M68" i="29" s="1"/>
  <c r="O68" i="29" s="1"/>
  <c r="F166" i="29"/>
  <c r="L166" i="29"/>
  <c r="N166" i="29" s="1"/>
  <c r="P166" i="29" s="1"/>
  <c r="K166" i="29"/>
  <c r="M166" i="29" s="1"/>
  <c r="O166" i="29" s="1"/>
  <c r="L25" i="29"/>
  <c r="N25" i="29" s="1"/>
  <c r="P25" i="29" s="1"/>
  <c r="K25" i="29"/>
  <c r="M25" i="29" s="1"/>
  <c r="O25" i="29" s="1"/>
  <c r="F25" i="29"/>
  <c r="L198" i="29"/>
  <c r="N198" i="29" s="1"/>
  <c r="P198" i="29" s="1"/>
  <c r="F198" i="29"/>
  <c r="K198" i="29"/>
  <c r="M198" i="29" s="1"/>
  <c r="O198" i="29" s="1"/>
  <c r="L118" i="29"/>
  <c r="N118" i="29" s="1"/>
  <c r="P118" i="29" s="1"/>
  <c r="F118" i="29"/>
  <c r="K118" i="29"/>
  <c r="M118" i="29" s="1"/>
  <c r="O118" i="29" s="1"/>
  <c r="L44" i="29"/>
  <c r="N44" i="29" s="1"/>
  <c r="P44" i="29" s="1"/>
  <c r="F44" i="29"/>
  <c r="K44" i="29"/>
  <c r="M44" i="29" s="1"/>
  <c r="O44" i="29" s="1"/>
  <c r="K36" i="29"/>
  <c r="M36" i="29" s="1"/>
  <c r="O36" i="29" s="1"/>
  <c r="F36" i="29"/>
  <c r="L36" i="29"/>
  <c r="N36" i="29" s="1"/>
  <c r="P36" i="29" s="1"/>
  <c r="H721" i="30"/>
  <c r="J671" i="30"/>
  <c r="M671" i="30" s="1"/>
  <c r="L671" i="30"/>
  <c r="O671" i="30" s="1"/>
  <c r="K671" i="30"/>
  <c r="N671" i="30" s="1"/>
  <c r="H416" i="30"/>
  <c r="H594" i="30"/>
  <c r="H493" i="30"/>
  <c r="H573" i="30"/>
  <c r="H525" i="30"/>
  <c r="J530" i="29"/>
  <c r="I530" i="29"/>
  <c r="H428" i="30"/>
  <c r="J398" i="29"/>
  <c r="I398" i="29"/>
  <c r="H634" i="30"/>
  <c r="J636" i="30"/>
  <c r="M636" i="30" s="1"/>
  <c r="L636" i="30"/>
  <c r="O636" i="30" s="1"/>
  <c r="K636" i="30"/>
  <c r="N636" i="30" s="1"/>
  <c r="K588" i="30"/>
  <c r="N588" i="30" s="1"/>
  <c r="L588" i="30"/>
  <c r="O588" i="30" s="1"/>
  <c r="J588" i="30"/>
  <c r="M588" i="30" s="1"/>
  <c r="H628" i="30"/>
  <c r="H547" i="30"/>
  <c r="I636" i="29"/>
  <c r="J636" i="29"/>
  <c r="I666" i="29"/>
  <c r="J666" i="29"/>
  <c r="H702" i="30"/>
  <c r="L202" i="29"/>
  <c r="N202" i="29" s="1"/>
  <c r="P202" i="29" s="1"/>
  <c r="F202" i="29"/>
  <c r="K202" i="29"/>
  <c r="M202" i="29" s="1"/>
  <c r="O202" i="29" s="1"/>
  <c r="L140" i="29"/>
  <c r="N140" i="29" s="1"/>
  <c r="P140" i="29" s="1"/>
  <c r="F140" i="29"/>
  <c r="K140" i="29"/>
  <c r="M140" i="29" s="1"/>
  <c r="O140" i="29" s="1"/>
  <c r="L262" i="29"/>
  <c r="N262" i="29" s="1"/>
  <c r="P262" i="29" s="1"/>
  <c r="F262" i="29"/>
  <c r="K262" i="29"/>
  <c r="M262" i="29" s="1"/>
  <c r="O262" i="29" s="1"/>
  <c r="L336" i="29"/>
  <c r="N336" i="29" s="1"/>
  <c r="P336" i="29" s="1"/>
  <c r="K336" i="29"/>
  <c r="M336" i="29" s="1"/>
  <c r="O336" i="29" s="1"/>
  <c r="F336" i="29"/>
  <c r="L310" i="29"/>
  <c r="N310" i="29" s="1"/>
  <c r="P310" i="29" s="1"/>
  <c r="F310" i="29"/>
  <c r="K310" i="29"/>
  <c r="M310" i="29" s="1"/>
  <c r="O310" i="29" s="1"/>
  <c r="L111" i="29"/>
  <c r="N111" i="29" s="1"/>
  <c r="P111" i="29" s="1"/>
  <c r="K111" i="29"/>
  <c r="M111" i="29" s="1"/>
  <c r="O111" i="29" s="1"/>
  <c r="F111" i="29"/>
  <c r="L290" i="29"/>
  <c r="N290" i="29" s="1"/>
  <c r="P290" i="29" s="1"/>
  <c r="K290" i="29"/>
  <c r="M290" i="29" s="1"/>
  <c r="O290" i="29" s="1"/>
  <c r="F290" i="29"/>
  <c r="L259" i="29"/>
  <c r="N259" i="29" s="1"/>
  <c r="P259" i="29" s="1"/>
  <c r="F259" i="29"/>
  <c r="K259" i="29"/>
  <c r="M259" i="29" s="1"/>
  <c r="O259" i="29" s="1"/>
  <c r="L312" i="29"/>
  <c r="N312" i="29" s="1"/>
  <c r="P312" i="29" s="1"/>
  <c r="F312" i="29"/>
  <c r="K312" i="29"/>
  <c r="M312" i="29" s="1"/>
  <c r="O312" i="29" s="1"/>
  <c r="L363" i="29"/>
  <c r="N363" i="29" s="1"/>
  <c r="P363" i="29" s="1"/>
  <c r="F363" i="29"/>
  <c r="K363" i="29"/>
  <c r="M363" i="29" s="1"/>
  <c r="O363" i="29" s="1"/>
  <c r="L206" i="29"/>
  <c r="N206" i="29" s="1"/>
  <c r="P206" i="29" s="1"/>
  <c r="F206" i="29"/>
  <c r="K206" i="29"/>
  <c r="M206" i="29" s="1"/>
  <c r="O206" i="29" s="1"/>
  <c r="I428" i="29"/>
  <c r="J428" i="29"/>
  <c r="I629" i="29"/>
  <c r="J629" i="29"/>
  <c r="H374" i="30"/>
  <c r="H717" i="30"/>
  <c r="H472" i="30"/>
  <c r="H449" i="30"/>
  <c r="H528" i="30"/>
  <c r="H451" i="30"/>
  <c r="H691" i="30"/>
  <c r="J678" i="29"/>
  <c r="I678" i="29"/>
  <c r="L215" i="29"/>
  <c r="N215" i="29" s="1"/>
  <c r="P215" i="29" s="1"/>
  <c r="K215" i="29"/>
  <c r="M215" i="29" s="1"/>
  <c r="O215" i="29" s="1"/>
  <c r="F215" i="29"/>
  <c r="L239" i="29"/>
  <c r="N239" i="29" s="1"/>
  <c r="P239" i="29" s="1"/>
  <c r="F239" i="29"/>
  <c r="K239" i="29"/>
  <c r="M239" i="29" s="1"/>
  <c r="O239" i="29" s="1"/>
  <c r="I237" i="30"/>
  <c r="F237" i="30"/>
  <c r="H601" i="30"/>
  <c r="L576" i="30"/>
  <c r="O576" i="30" s="1"/>
  <c r="J576" i="30"/>
  <c r="M576" i="30" s="1"/>
  <c r="K576" i="30"/>
  <c r="N576" i="30" s="1"/>
  <c r="H638" i="30"/>
  <c r="H501" i="30"/>
  <c r="L49" i="29"/>
  <c r="N49" i="29" s="1"/>
  <c r="P49" i="29" s="1"/>
  <c r="K49" i="29"/>
  <c r="M49" i="29" s="1"/>
  <c r="O49" i="29" s="1"/>
  <c r="F49" i="29"/>
  <c r="L258" i="29"/>
  <c r="N258" i="29" s="1"/>
  <c r="P258" i="29" s="1"/>
  <c r="K258" i="29"/>
  <c r="M258" i="29" s="1"/>
  <c r="O258" i="29" s="1"/>
  <c r="F258" i="29"/>
  <c r="L158" i="29"/>
  <c r="N158" i="29" s="1"/>
  <c r="P158" i="29" s="1"/>
  <c r="F158" i="29"/>
  <c r="K158" i="29"/>
  <c r="M158" i="29" s="1"/>
  <c r="O158" i="29" s="1"/>
  <c r="H476" i="30"/>
  <c r="J532" i="30"/>
  <c r="M532" i="30" s="1"/>
  <c r="L532" i="30"/>
  <c r="O532" i="30" s="1"/>
  <c r="K532" i="30"/>
  <c r="N532" i="30" s="1"/>
  <c r="H564" i="30"/>
  <c r="H715" i="30"/>
  <c r="I558" i="29"/>
  <c r="J558" i="29"/>
  <c r="I607" i="29"/>
  <c r="J607" i="29"/>
  <c r="L616" i="30"/>
  <c r="O616" i="30" s="1"/>
  <c r="K616" i="30"/>
  <c r="N616" i="30" s="1"/>
  <c r="J616" i="30"/>
  <c r="M616" i="30" s="1"/>
  <c r="I184" i="30"/>
  <c r="F184" i="30"/>
  <c r="F75" i="30"/>
  <c r="I75" i="30"/>
  <c r="F306" i="30"/>
  <c r="I306" i="30"/>
  <c r="I254" i="30"/>
  <c r="F254" i="30"/>
  <c r="F130" i="30"/>
  <c r="I130" i="30"/>
  <c r="I539" i="29"/>
  <c r="J539" i="29"/>
  <c r="H378" i="30"/>
  <c r="J458" i="30"/>
  <c r="M458" i="30" s="1"/>
  <c r="K458" i="30"/>
  <c r="N458" i="30" s="1"/>
  <c r="L458" i="30"/>
  <c r="O458" i="30" s="1"/>
  <c r="L410" i="30"/>
  <c r="O410" i="30" s="1"/>
  <c r="K410" i="30"/>
  <c r="N410" i="30" s="1"/>
  <c r="J410" i="30"/>
  <c r="M410" i="30" s="1"/>
  <c r="J457" i="30"/>
  <c r="M457" i="30" s="1"/>
  <c r="L457" i="30"/>
  <c r="O457" i="30" s="1"/>
  <c r="K457" i="30"/>
  <c r="N457" i="30" s="1"/>
  <c r="J552" i="30"/>
  <c r="M552" i="30" s="1"/>
  <c r="K552" i="30"/>
  <c r="N552" i="30" s="1"/>
  <c r="L552" i="30"/>
  <c r="O552" i="30" s="1"/>
  <c r="J512" i="30"/>
  <c r="M512" i="30" s="1"/>
  <c r="L512" i="30"/>
  <c r="O512" i="30" s="1"/>
  <c r="K512" i="30"/>
  <c r="N512" i="30" s="1"/>
  <c r="J726" i="30"/>
  <c r="M726" i="30" s="1"/>
  <c r="K726" i="30"/>
  <c r="N726" i="30" s="1"/>
  <c r="L726" i="30"/>
  <c r="O726" i="30" s="1"/>
  <c r="I379" i="29"/>
  <c r="J379" i="29"/>
  <c r="I459" i="29"/>
  <c r="J459" i="29"/>
  <c r="I411" i="29"/>
  <c r="J411" i="29"/>
  <c r="I521" i="29"/>
  <c r="J521" i="29"/>
  <c r="J618" i="29"/>
  <c r="I618" i="29"/>
  <c r="J704" i="30"/>
  <c r="M704" i="30" s="1"/>
  <c r="L704" i="30"/>
  <c r="O704" i="30" s="1"/>
  <c r="K704" i="30"/>
  <c r="N704" i="30" s="1"/>
  <c r="L716" i="30"/>
  <c r="O716" i="30" s="1"/>
  <c r="J716" i="30"/>
  <c r="M716" i="30" s="1"/>
  <c r="K716" i="30"/>
  <c r="N716" i="30" s="1"/>
  <c r="L369" i="29"/>
  <c r="N369" i="29" s="1"/>
  <c r="P369" i="29" s="1"/>
  <c r="K369" i="29"/>
  <c r="M369" i="29" s="1"/>
  <c r="O369" i="29" s="1"/>
  <c r="F369" i="29"/>
  <c r="L361" i="29"/>
  <c r="N361" i="29" s="1"/>
  <c r="P361" i="29" s="1"/>
  <c r="F361" i="29"/>
  <c r="K361" i="29"/>
  <c r="M361" i="29" s="1"/>
  <c r="O361" i="29" s="1"/>
  <c r="L126" i="29"/>
  <c r="N126" i="29" s="1"/>
  <c r="P126" i="29" s="1"/>
  <c r="K126" i="29"/>
  <c r="M126" i="29" s="1"/>
  <c r="O126" i="29" s="1"/>
  <c r="F126" i="29"/>
  <c r="K189" i="29"/>
  <c r="M189" i="29" s="1"/>
  <c r="O189" i="29" s="1"/>
  <c r="L189" i="29"/>
  <c r="N189" i="29" s="1"/>
  <c r="P189" i="29" s="1"/>
  <c r="F189" i="29"/>
  <c r="K252" i="29"/>
  <c r="M252" i="29" s="1"/>
  <c r="O252" i="29" s="1"/>
  <c r="L252" i="29"/>
  <c r="N252" i="29" s="1"/>
  <c r="P252" i="29" s="1"/>
  <c r="F252" i="29"/>
  <c r="L213" i="29"/>
  <c r="N213" i="29" s="1"/>
  <c r="P213" i="29" s="1"/>
  <c r="F213" i="29"/>
  <c r="K213" i="29"/>
  <c r="M213" i="29" s="1"/>
  <c r="O213" i="29" s="1"/>
  <c r="L145" i="29"/>
  <c r="N145" i="29" s="1"/>
  <c r="P145" i="29" s="1"/>
  <c r="F145" i="29"/>
  <c r="K145" i="29"/>
  <c r="M145" i="29" s="1"/>
  <c r="O145" i="29" s="1"/>
  <c r="L78" i="29"/>
  <c r="N78" i="29" s="1"/>
  <c r="P78" i="29" s="1"/>
  <c r="F78" i="29"/>
  <c r="K78" i="29"/>
  <c r="M78" i="29" s="1"/>
  <c r="O78" i="29" s="1"/>
  <c r="L156" i="29"/>
  <c r="N156" i="29" s="1"/>
  <c r="P156" i="29" s="1"/>
  <c r="K156" i="29"/>
  <c r="M156" i="29" s="1"/>
  <c r="O156" i="29" s="1"/>
  <c r="F156" i="29"/>
  <c r="L228" i="29"/>
  <c r="N228" i="29" s="1"/>
  <c r="P228" i="29" s="1"/>
  <c r="K228" i="29"/>
  <c r="M228" i="29" s="1"/>
  <c r="O228" i="29" s="1"/>
  <c r="F228" i="29"/>
  <c r="K503" i="30"/>
  <c r="N503" i="30" s="1"/>
  <c r="J503" i="30"/>
  <c r="M503" i="30" s="1"/>
  <c r="L503" i="30"/>
  <c r="O503" i="30" s="1"/>
  <c r="H572" i="30"/>
  <c r="H429" i="30"/>
  <c r="I705" i="29"/>
  <c r="J705" i="29"/>
  <c r="K570" i="30"/>
  <c r="N570" i="30" s="1"/>
  <c r="J570" i="30"/>
  <c r="M570" i="30" s="1"/>
  <c r="L570" i="30"/>
  <c r="O570" i="30" s="1"/>
  <c r="I195" i="30"/>
  <c r="F195" i="30"/>
  <c r="F135" i="30"/>
  <c r="I135" i="30"/>
  <c r="F73" i="30"/>
  <c r="I73" i="30"/>
  <c r="I163" i="30"/>
  <c r="F163" i="30"/>
  <c r="L504" i="30"/>
  <c r="O504" i="30" s="1"/>
  <c r="J504" i="30"/>
  <c r="M504" i="30" s="1"/>
  <c r="K504" i="30"/>
  <c r="N504" i="30" s="1"/>
  <c r="L685" i="30"/>
  <c r="O685" i="30" s="1"/>
  <c r="J685" i="30"/>
  <c r="M685" i="30" s="1"/>
  <c r="K685" i="30"/>
  <c r="N685" i="30" s="1"/>
  <c r="I504" i="29"/>
  <c r="J504" i="29"/>
  <c r="I573" i="29"/>
  <c r="J573" i="29"/>
  <c r="I426" i="29"/>
  <c r="J426" i="29"/>
  <c r="L558" i="30"/>
  <c r="O558" i="30" s="1"/>
  <c r="K558" i="30"/>
  <c r="N558" i="30" s="1"/>
  <c r="J558" i="30"/>
  <c r="M558" i="30" s="1"/>
  <c r="H581" i="30"/>
  <c r="I691" i="29"/>
  <c r="J691" i="29"/>
  <c r="I430" i="29"/>
  <c r="J430" i="29"/>
  <c r="H413" i="30"/>
  <c r="I126" i="30"/>
  <c r="F126" i="30"/>
  <c r="I296" i="30"/>
  <c r="F296" i="30"/>
  <c r="I143" i="30"/>
  <c r="F143" i="30"/>
  <c r="I312" i="30"/>
  <c r="F312" i="30"/>
  <c r="I286" i="30"/>
  <c r="F286" i="30"/>
  <c r="I180" i="30"/>
  <c r="F180" i="30"/>
  <c r="I628" i="29"/>
  <c r="J628" i="29"/>
  <c r="J516" i="29"/>
  <c r="I516" i="29"/>
  <c r="I476" i="29"/>
  <c r="J476" i="29"/>
  <c r="H524" i="30"/>
  <c r="L604" i="30"/>
  <c r="O604" i="30" s="1"/>
  <c r="K604" i="30"/>
  <c r="N604" i="30" s="1"/>
  <c r="J604" i="30"/>
  <c r="M604" i="30" s="1"/>
  <c r="L556" i="30"/>
  <c r="O556" i="30" s="1"/>
  <c r="K556" i="30"/>
  <c r="N556" i="30" s="1"/>
  <c r="J556" i="30"/>
  <c r="M556" i="30" s="1"/>
  <c r="I663" i="29"/>
  <c r="J663" i="29"/>
  <c r="I522" i="29"/>
  <c r="J522" i="29"/>
  <c r="L482" i="30"/>
  <c r="O482" i="30" s="1"/>
  <c r="J482" i="30"/>
  <c r="M482" i="30" s="1"/>
  <c r="K482" i="30"/>
  <c r="N482" i="30" s="1"/>
  <c r="H379" i="30"/>
  <c r="F190" i="30"/>
  <c r="I190" i="30"/>
  <c r="F108" i="30"/>
  <c r="I108" i="30"/>
  <c r="I107" i="30"/>
  <c r="F107" i="30"/>
  <c r="I81" i="30"/>
  <c r="F81" i="30"/>
  <c r="H577" i="30"/>
  <c r="L656" i="30"/>
  <c r="O656" i="30" s="1"/>
  <c r="K656" i="30"/>
  <c r="N656" i="30" s="1"/>
  <c r="J656" i="30"/>
  <c r="M656" i="30" s="1"/>
  <c r="I540" i="29"/>
  <c r="J540" i="29"/>
  <c r="I738" i="29"/>
  <c r="J738" i="29"/>
  <c r="J651" i="29"/>
  <c r="I651" i="29"/>
  <c r="I380" i="29"/>
  <c r="J380" i="29"/>
  <c r="F60" i="30"/>
  <c r="I60" i="30"/>
  <c r="I267" i="30"/>
  <c r="F267" i="30"/>
  <c r="I334" i="30"/>
  <c r="F334" i="30"/>
  <c r="F329" i="30"/>
  <c r="I329" i="30"/>
  <c r="F46" i="30"/>
  <c r="I46" i="30"/>
  <c r="I246" i="30"/>
  <c r="F246" i="30"/>
  <c r="I64" i="30"/>
  <c r="F64" i="30"/>
  <c r="I401" i="29"/>
  <c r="J401" i="29"/>
  <c r="H641" i="30"/>
  <c r="K409" i="30"/>
  <c r="N409" i="30" s="1"/>
  <c r="J409" i="30"/>
  <c r="M409" i="30" s="1"/>
  <c r="L409" i="30"/>
  <c r="O409" i="30" s="1"/>
  <c r="I497" i="29"/>
  <c r="J497" i="29"/>
  <c r="J596" i="29"/>
  <c r="I596" i="29"/>
  <c r="K614" i="30"/>
  <c r="N614" i="30" s="1"/>
  <c r="J614" i="30"/>
  <c r="M614" i="30" s="1"/>
  <c r="L614" i="30"/>
  <c r="O614" i="30" s="1"/>
  <c r="I583" i="29"/>
  <c r="J583" i="29"/>
  <c r="K527" i="30"/>
  <c r="N527" i="30" s="1"/>
  <c r="J527" i="30"/>
  <c r="M527" i="30" s="1"/>
  <c r="L527" i="30"/>
  <c r="O527" i="30" s="1"/>
  <c r="L103" i="29"/>
  <c r="N103" i="29" s="1"/>
  <c r="P103" i="29" s="1"/>
  <c r="F103" i="29"/>
  <c r="K103" i="29"/>
  <c r="M103" i="29" s="1"/>
  <c r="O103" i="29" s="1"/>
  <c r="H551" i="30"/>
  <c r="L574" i="30"/>
  <c r="O574" i="30" s="1"/>
  <c r="J574" i="30"/>
  <c r="M574" i="30" s="1"/>
  <c r="K574" i="30"/>
  <c r="N574" i="30" s="1"/>
  <c r="J526" i="30"/>
  <c r="M526" i="30" s="1"/>
  <c r="L526" i="30"/>
  <c r="O526" i="30" s="1"/>
  <c r="K526" i="30"/>
  <c r="N526" i="30" s="1"/>
  <c r="I642" i="29"/>
  <c r="J642" i="29"/>
  <c r="J410" i="29"/>
  <c r="I410" i="29"/>
  <c r="K686" i="30"/>
  <c r="N686" i="30" s="1"/>
  <c r="L686" i="30"/>
  <c r="O686" i="30" s="1"/>
  <c r="J686" i="30"/>
  <c r="M686" i="30" s="1"/>
  <c r="L459" i="30"/>
  <c r="O459" i="30" s="1"/>
  <c r="K459" i="30"/>
  <c r="N459" i="30" s="1"/>
  <c r="J459" i="30"/>
  <c r="M459" i="30" s="1"/>
  <c r="H529" i="30"/>
  <c r="I674" i="29"/>
  <c r="J674" i="29"/>
  <c r="I13" i="30"/>
  <c r="F13" i="30"/>
  <c r="I86" i="30"/>
  <c r="F86" i="30"/>
  <c r="F67" i="30"/>
  <c r="I67" i="30"/>
  <c r="F165" i="30"/>
  <c r="I165" i="30"/>
  <c r="I24" i="30"/>
  <c r="F24" i="30"/>
  <c r="I197" i="30"/>
  <c r="F197" i="30"/>
  <c r="I117" i="30"/>
  <c r="F117" i="30"/>
  <c r="I43" i="30"/>
  <c r="F43" i="30"/>
  <c r="F35" i="30"/>
  <c r="I35" i="30"/>
  <c r="I728" i="29"/>
  <c r="J728" i="29"/>
  <c r="I652" i="29"/>
  <c r="J652" i="29"/>
  <c r="I611" i="29"/>
  <c r="J611" i="29"/>
  <c r="K416" i="30"/>
  <c r="N416" i="30" s="1"/>
  <c r="L416" i="30"/>
  <c r="O416" i="30" s="1"/>
  <c r="J416" i="30"/>
  <c r="M416" i="30" s="1"/>
  <c r="J594" i="30"/>
  <c r="M594" i="30" s="1"/>
  <c r="K594" i="30"/>
  <c r="N594" i="30" s="1"/>
  <c r="L594" i="30"/>
  <c r="O594" i="30" s="1"/>
  <c r="H700" i="30"/>
  <c r="J428" i="30"/>
  <c r="M428" i="30" s="1"/>
  <c r="K428" i="30"/>
  <c r="N428" i="30" s="1"/>
  <c r="L428" i="30"/>
  <c r="O428" i="30" s="1"/>
  <c r="J634" i="30"/>
  <c r="M634" i="30" s="1"/>
  <c r="K634" i="30"/>
  <c r="N634" i="30" s="1"/>
  <c r="L634" i="30"/>
  <c r="O634" i="30" s="1"/>
  <c r="H636" i="30"/>
  <c r="H588" i="30"/>
  <c r="J628" i="30"/>
  <c r="M628" i="30" s="1"/>
  <c r="L628" i="30"/>
  <c r="O628" i="30" s="1"/>
  <c r="K628" i="30"/>
  <c r="N628" i="30" s="1"/>
  <c r="I709" i="29"/>
  <c r="J709" i="29"/>
  <c r="J612" i="29"/>
  <c r="I612" i="29"/>
  <c r="K702" i="30"/>
  <c r="N702" i="30" s="1"/>
  <c r="L702" i="30"/>
  <c r="O702" i="30" s="1"/>
  <c r="J702" i="30"/>
  <c r="M702" i="30" s="1"/>
  <c r="F201" i="30"/>
  <c r="I201" i="30"/>
  <c r="F139" i="30"/>
  <c r="I139" i="30"/>
  <c r="I261" i="30"/>
  <c r="F261" i="30"/>
  <c r="I335" i="30"/>
  <c r="F335" i="30"/>
  <c r="F309" i="30"/>
  <c r="I309" i="30"/>
  <c r="I110" i="30"/>
  <c r="F110" i="30"/>
  <c r="F289" i="30"/>
  <c r="I289" i="30"/>
  <c r="I258" i="30"/>
  <c r="F258" i="30"/>
  <c r="I311" i="30"/>
  <c r="F311" i="30"/>
  <c r="F362" i="30"/>
  <c r="I362" i="30"/>
  <c r="I205" i="30"/>
  <c r="F205" i="30"/>
  <c r="H507" i="30"/>
  <c r="L467" i="30"/>
  <c r="O467" i="30" s="1"/>
  <c r="J467" i="30"/>
  <c r="M467" i="30" s="1"/>
  <c r="K467" i="30"/>
  <c r="N467" i="30" s="1"/>
  <c r="H491" i="30"/>
  <c r="I499" i="29"/>
  <c r="J499" i="29"/>
  <c r="K717" i="30"/>
  <c r="N717" i="30" s="1"/>
  <c r="J717" i="30"/>
  <c r="M717" i="30" s="1"/>
  <c r="L717" i="30"/>
  <c r="O717" i="30" s="1"/>
  <c r="K472" i="30"/>
  <c r="N472" i="30" s="1"/>
  <c r="L472" i="30"/>
  <c r="O472" i="30" s="1"/>
  <c r="J472" i="30"/>
  <c r="M472" i="30" s="1"/>
  <c r="L449" i="30"/>
  <c r="O449" i="30" s="1"/>
  <c r="K449" i="30"/>
  <c r="N449" i="30" s="1"/>
  <c r="J449" i="30"/>
  <c r="M449" i="30" s="1"/>
  <c r="J528" i="30"/>
  <c r="M528" i="30" s="1"/>
  <c r="L528" i="30"/>
  <c r="O528" i="30" s="1"/>
  <c r="K528" i="30"/>
  <c r="N528" i="30" s="1"/>
  <c r="F214" i="30"/>
  <c r="I214" i="30"/>
  <c r="I238" i="30"/>
  <c r="F238" i="30"/>
  <c r="I617" i="29"/>
  <c r="J617" i="29"/>
  <c r="H593" i="30"/>
  <c r="F18" i="30"/>
  <c r="I18" i="30"/>
  <c r="J490" i="30"/>
  <c r="M490" i="30" s="1"/>
  <c r="K490" i="30"/>
  <c r="N490" i="30" s="1"/>
  <c r="L490" i="30"/>
  <c r="O490" i="30" s="1"/>
  <c r="I492" i="29"/>
  <c r="J492" i="29"/>
  <c r="I450" i="29"/>
  <c r="J450" i="29"/>
  <c r="J529" i="29"/>
  <c r="I529" i="29"/>
  <c r="H616" i="30"/>
  <c r="L194" i="29"/>
  <c r="N194" i="29" s="1"/>
  <c r="P194" i="29" s="1"/>
  <c r="K194" i="29"/>
  <c r="M194" i="29" s="1"/>
  <c r="O194" i="29" s="1"/>
  <c r="F194" i="29"/>
  <c r="L58" i="29"/>
  <c r="N58" i="29" s="1"/>
  <c r="P58" i="29" s="1"/>
  <c r="K58" i="29"/>
  <c r="M58" i="29" s="1"/>
  <c r="O58" i="29" s="1"/>
  <c r="F58" i="29"/>
  <c r="L254" i="29"/>
  <c r="N254" i="29" s="1"/>
  <c r="P254" i="29" s="1"/>
  <c r="K254" i="29"/>
  <c r="M254" i="29" s="1"/>
  <c r="O254" i="29" s="1"/>
  <c r="F254" i="29"/>
  <c r="L277" i="29"/>
  <c r="N277" i="29" s="1"/>
  <c r="P277" i="29" s="1"/>
  <c r="F277" i="29"/>
  <c r="K277" i="29"/>
  <c r="M277" i="29" s="1"/>
  <c r="O277" i="29" s="1"/>
  <c r="L298" i="29"/>
  <c r="N298" i="29" s="1"/>
  <c r="P298" i="29" s="1"/>
  <c r="K298" i="29"/>
  <c r="M298" i="29" s="1"/>
  <c r="O298" i="29" s="1"/>
  <c r="F298" i="29"/>
  <c r="L94" i="29"/>
  <c r="N94" i="29" s="1"/>
  <c r="P94" i="29" s="1"/>
  <c r="F94" i="29"/>
  <c r="K94" i="29"/>
  <c r="M94" i="29" s="1"/>
  <c r="O94" i="29" s="1"/>
  <c r="L300" i="29"/>
  <c r="N300" i="29" s="1"/>
  <c r="P300" i="29" s="1"/>
  <c r="F300" i="29"/>
  <c r="K300" i="29"/>
  <c r="M300" i="29" s="1"/>
  <c r="O300" i="29" s="1"/>
  <c r="L456" i="30"/>
  <c r="O456" i="30" s="1"/>
  <c r="K456" i="30"/>
  <c r="N456" i="30" s="1"/>
  <c r="J456" i="30"/>
  <c r="M456" i="30" s="1"/>
  <c r="H458" i="30"/>
  <c r="H410" i="30"/>
  <c r="I489" i="29"/>
  <c r="J489" i="29"/>
  <c r="J465" i="29"/>
  <c r="I465" i="29"/>
  <c r="J566" i="30"/>
  <c r="M566" i="30" s="1"/>
  <c r="K566" i="30"/>
  <c r="N566" i="30" s="1"/>
  <c r="L566" i="30"/>
  <c r="O566" i="30" s="1"/>
  <c r="H512" i="30"/>
  <c r="J536" i="30"/>
  <c r="M536" i="30" s="1"/>
  <c r="K536" i="30"/>
  <c r="N536" i="30" s="1"/>
  <c r="L536" i="30"/>
  <c r="O536" i="30" s="1"/>
  <c r="I458" i="29"/>
  <c r="J458" i="29"/>
  <c r="L391" i="30"/>
  <c r="O391" i="30" s="1"/>
  <c r="K391" i="30"/>
  <c r="N391" i="30" s="1"/>
  <c r="J391" i="30"/>
  <c r="M391" i="30" s="1"/>
  <c r="H480" i="30"/>
  <c r="H489" i="30"/>
  <c r="H704" i="30"/>
  <c r="H713" i="30"/>
  <c r="F368" i="30"/>
  <c r="I368" i="30"/>
  <c r="I360" i="30"/>
  <c r="F360" i="30"/>
  <c r="I125" i="30"/>
  <c r="F125" i="30"/>
  <c r="F188" i="30"/>
  <c r="I188" i="30"/>
  <c r="I251" i="30"/>
  <c r="F251" i="30"/>
  <c r="F212" i="30"/>
  <c r="I212" i="30"/>
  <c r="I144" i="30"/>
  <c r="F144" i="30"/>
  <c r="I77" i="30"/>
  <c r="F77" i="30"/>
  <c r="F155" i="30"/>
  <c r="I155" i="30"/>
  <c r="I227" i="30"/>
  <c r="F227" i="30"/>
  <c r="K572" i="30"/>
  <c r="N572" i="30" s="1"/>
  <c r="J572" i="30"/>
  <c r="M572" i="30" s="1"/>
  <c r="L572" i="30"/>
  <c r="O572" i="30" s="1"/>
  <c r="J384" i="29"/>
  <c r="I384" i="29"/>
  <c r="H694" i="30"/>
  <c r="L477" i="30"/>
  <c r="O477" i="30" s="1"/>
  <c r="K477" i="30"/>
  <c r="N477" i="30" s="1"/>
  <c r="J477" i="30"/>
  <c r="M477" i="30" s="1"/>
  <c r="K429" i="30"/>
  <c r="N429" i="30" s="1"/>
  <c r="J429" i="30"/>
  <c r="M429" i="30" s="1"/>
  <c r="L429" i="30"/>
  <c r="O429" i="30" s="1"/>
  <c r="L195" i="29"/>
  <c r="N195" i="29" s="1"/>
  <c r="P195" i="29" s="1"/>
  <c r="F195" i="29"/>
  <c r="K195" i="29"/>
  <c r="M195" i="29" s="1"/>
  <c r="O195" i="29" s="1"/>
  <c r="L161" i="29"/>
  <c r="N161" i="29" s="1"/>
  <c r="P161" i="29" s="1"/>
  <c r="K161" i="29"/>
  <c r="M161" i="29" s="1"/>
  <c r="O161" i="29" s="1"/>
  <c r="F161" i="29"/>
  <c r="L84" i="29"/>
  <c r="N84" i="29" s="1"/>
  <c r="P84" i="29" s="1"/>
  <c r="K84" i="29"/>
  <c r="M84" i="29" s="1"/>
  <c r="O84" i="29" s="1"/>
  <c r="F84" i="29"/>
  <c r="L197" i="29"/>
  <c r="N197" i="29" s="1"/>
  <c r="P197" i="29" s="1"/>
  <c r="K197" i="29"/>
  <c r="M197" i="29" s="1"/>
  <c r="O197" i="29" s="1"/>
  <c r="F197" i="29"/>
  <c r="L129" i="29"/>
  <c r="N129" i="29" s="1"/>
  <c r="P129" i="29" s="1"/>
  <c r="K129" i="29"/>
  <c r="M129" i="29" s="1"/>
  <c r="O129" i="29" s="1"/>
  <c r="F129" i="29"/>
  <c r="J652" i="30"/>
  <c r="M652" i="30" s="1"/>
  <c r="K652" i="30"/>
  <c r="N652" i="30" s="1"/>
  <c r="L652" i="30"/>
  <c r="O652" i="30" s="1"/>
  <c r="K709" i="30"/>
  <c r="N709" i="30" s="1"/>
  <c r="J709" i="30"/>
  <c r="M709" i="30" s="1"/>
  <c r="L709" i="30"/>
  <c r="O709" i="30" s="1"/>
  <c r="H685" i="30"/>
  <c r="J604" i="29"/>
  <c r="I604" i="29"/>
  <c r="K413" i="30"/>
  <c r="N413" i="30" s="1"/>
  <c r="J413" i="30"/>
  <c r="M413" i="30" s="1"/>
  <c r="L413" i="30"/>
  <c r="O413" i="30" s="1"/>
  <c r="L367" i="29"/>
  <c r="N367" i="29" s="1"/>
  <c r="P367" i="29" s="1"/>
  <c r="K367" i="29"/>
  <c r="M367" i="29" s="1"/>
  <c r="O367" i="29" s="1"/>
  <c r="F367" i="29"/>
  <c r="L280" i="29"/>
  <c r="N280" i="29" s="1"/>
  <c r="P280" i="29" s="1"/>
  <c r="K280" i="29"/>
  <c r="M280" i="29" s="1"/>
  <c r="O280" i="29" s="1"/>
  <c r="F280" i="29"/>
  <c r="K173" i="29"/>
  <c r="M173" i="29" s="1"/>
  <c r="O173" i="29" s="1"/>
  <c r="L173" i="29"/>
  <c r="N173" i="29" s="1"/>
  <c r="P173" i="29" s="1"/>
  <c r="F173" i="29"/>
  <c r="L85" i="29"/>
  <c r="N85" i="29" s="1"/>
  <c r="P85" i="29" s="1"/>
  <c r="F85" i="29"/>
  <c r="K85" i="29"/>
  <c r="M85" i="29" s="1"/>
  <c r="O85" i="29" s="1"/>
  <c r="L246" i="29"/>
  <c r="N246" i="29" s="1"/>
  <c r="P246" i="29" s="1"/>
  <c r="K246" i="29"/>
  <c r="M246" i="29" s="1"/>
  <c r="O246" i="29" s="1"/>
  <c r="F246" i="29"/>
  <c r="L333" i="29"/>
  <c r="N333" i="29" s="1"/>
  <c r="P333" i="29" s="1"/>
  <c r="F333" i="29"/>
  <c r="K333" i="29"/>
  <c r="M333" i="29" s="1"/>
  <c r="O333" i="29" s="1"/>
  <c r="H604" i="30"/>
  <c r="H618" i="30"/>
  <c r="J737" i="30"/>
  <c r="M737" i="30" s="1"/>
  <c r="K737" i="30"/>
  <c r="N737" i="30" s="1"/>
  <c r="L737" i="30"/>
  <c r="O737" i="30" s="1"/>
  <c r="H426" i="30"/>
  <c r="H650" i="30"/>
  <c r="J379" i="30"/>
  <c r="M379" i="30" s="1"/>
  <c r="L379" i="30"/>
  <c r="O379" i="30" s="1"/>
  <c r="K379" i="30"/>
  <c r="N379" i="30" s="1"/>
  <c r="K437" i="30"/>
  <c r="N437" i="30" s="1"/>
  <c r="J437" i="30"/>
  <c r="M437" i="30" s="1"/>
  <c r="L437" i="30"/>
  <c r="O437" i="30" s="1"/>
  <c r="L279" i="29"/>
  <c r="N279" i="29" s="1"/>
  <c r="P279" i="29" s="1"/>
  <c r="F279" i="29"/>
  <c r="K279" i="29"/>
  <c r="M279" i="29" s="1"/>
  <c r="O279" i="29" s="1"/>
  <c r="L52" i="29"/>
  <c r="N52" i="29" s="1"/>
  <c r="P52" i="29" s="1"/>
  <c r="K52" i="29"/>
  <c r="M52" i="29" s="1"/>
  <c r="O52" i="29" s="1"/>
  <c r="F52" i="29"/>
  <c r="K73" i="29"/>
  <c r="M73" i="29" s="1"/>
  <c r="O73" i="29" s="1"/>
  <c r="L73" i="29"/>
  <c r="N73" i="29" s="1"/>
  <c r="P73" i="29" s="1"/>
  <c r="F73" i="29"/>
  <c r="L48" i="29"/>
  <c r="N48" i="29" s="1"/>
  <c r="P48" i="29" s="1"/>
  <c r="F48" i="29"/>
  <c r="K48" i="29"/>
  <c r="M48" i="29" s="1"/>
  <c r="O48" i="29" s="1"/>
  <c r="H411" i="30"/>
  <c r="J577" i="30"/>
  <c r="M577" i="30" s="1"/>
  <c r="L577" i="30"/>
  <c r="O577" i="30" s="1"/>
  <c r="K577" i="30"/>
  <c r="N577" i="30" s="1"/>
  <c r="H656" i="30"/>
  <c r="J580" i="29"/>
  <c r="I580" i="29"/>
  <c r="H595" i="30"/>
  <c r="I676" i="29"/>
  <c r="J676" i="29"/>
  <c r="I670" i="29"/>
  <c r="J670" i="29"/>
  <c r="H592" i="30"/>
  <c r="L30" i="29"/>
  <c r="N30" i="29" s="1"/>
  <c r="P30" i="29" s="1"/>
  <c r="K30" i="29"/>
  <c r="M30" i="29" s="1"/>
  <c r="O30" i="29" s="1"/>
  <c r="F30" i="29"/>
  <c r="L250" i="29"/>
  <c r="N250" i="29" s="1"/>
  <c r="P250" i="29" s="1"/>
  <c r="K250" i="29"/>
  <c r="M250" i="29" s="1"/>
  <c r="O250" i="29" s="1"/>
  <c r="F250" i="29"/>
  <c r="L269" i="29"/>
  <c r="N269" i="29" s="1"/>
  <c r="P269" i="29" s="1"/>
  <c r="F269" i="29"/>
  <c r="K269" i="29"/>
  <c r="M269" i="29" s="1"/>
  <c r="O269" i="29" s="1"/>
  <c r="K101" i="29"/>
  <c r="M101" i="29" s="1"/>
  <c r="O101" i="29" s="1"/>
  <c r="L101" i="29"/>
  <c r="N101" i="29" s="1"/>
  <c r="P101" i="29" s="1"/>
  <c r="F101" i="29"/>
  <c r="L135" i="29"/>
  <c r="N135" i="29" s="1"/>
  <c r="P135" i="29" s="1"/>
  <c r="K135" i="29"/>
  <c r="M135" i="29" s="1"/>
  <c r="O135" i="29" s="1"/>
  <c r="F135" i="29"/>
  <c r="L90" i="29"/>
  <c r="N90" i="29" s="1"/>
  <c r="P90" i="29" s="1"/>
  <c r="F90" i="29"/>
  <c r="K90" i="29"/>
  <c r="M90" i="29" s="1"/>
  <c r="O90" i="29" s="1"/>
  <c r="I600" i="29"/>
  <c r="J600" i="29"/>
  <c r="I2204" i="29"/>
  <c r="K2204" i="29" s="1"/>
  <c r="L641" i="30"/>
  <c r="O641" i="30" s="1"/>
  <c r="J641" i="30"/>
  <c r="M641" i="30" s="1"/>
  <c r="K641" i="30"/>
  <c r="N641" i="30" s="1"/>
  <c r="H409" i="30"/>
  <c r="J674" i="30"/>
  <c r="M674" i="30" s="1"/>
  <c r="K674" i="30"/>
  <c r="N674" i="30" s="1"/>
  <c r="L674" i="30"/>
  <c r="O674" i="30" s="1"/>
  <c r="H608" i="30"/>
  <c r="H614" i="30"/>
  <c r="H492" i="30"/>
  <c r="H541" i="30"/>
  <c r="H527" i="30"/>
  <c r="J624" i="29"/>
  <c r="I624" i="29"/>
  <c r="F102" i="30"/>
  <c r="I102" i="30"/>
  <c r="I675" i="29"/>
  <c r="J675" i="29"/>
  <c r="H459" i="30"/>
  <c r="I625" i="29"/>
  <c r="J625" i="29"/>
  <c r="I585" i="29"/>
  <c r="J585" i="29"/>
  <c r="K529" i="30"/>
  <c r="N529" i="30" s="1"/>
  <c r="L529" i="30"/>
  <c r="O529" i="30" s="1"/>
  <c r="J529" i="30"/>
  <c r="M529" i="30" s="1"/>
  <c r="L397" i="30"/>
  <c r="O397" i="30" s="1"/>
  <c r="J397" i="30"/>
  <c r="M397" i="30" s="1"/>
  <c r="K397" i="30"/>
  <c r="N397" i="30" s="1"/>
  <c r="K339" i="29"/>
  <c r="M339" i="29" s="1"/>
  <c r="O339" i="29" s="1"/>
  <c r="L339" i="29"/>
  <c r="N339" i="29" s="1"/>
  <c r="P339" i="29" s="1"/>
  <c r="F339" i="29"/>
  <c r="L59" i="29"/>
  <c r="N59" i="29" s="1"/>
  <c r="P59" i="29" s="1"/>
  <c r="K59" i="29"/>
  <c r="M59" i="29" s="1"/>
  <c r="O59" i="29" s="1"/>
  <c r="F59" i="29"/>
  <c r="L331" i="29"/>
  <c r="N331" i="29" s="1"/>
  <c r="P331" i="29" s="1"/>
  <c r="K331" i="29"/>
  <c r="M331" i="29" s="1"/>
  <c r="O331" i="29" s="1"/>
  <c r="F331" i="29"/>
  <c r="L50" i="29"/>
  <c r="N50" i="29" s="1"/>
  <c r="P50" i="29" s="1"/>
  <c r="F50" i="29"/>
  <c r="K50" i="29"/>
  <c r="M50" i="29" s="1"/>
  <c r="O50" i="29" s="1"/>
  <c r="L63" i="29"/>
  <c r="N63" i="29" s="1"/>
  <c r="P63" i="29" s="1"/>
  <c r="K63" i="29"/>
  <c r="M63" i="29" s="1"/>
  <c r="O63" i="29" s="1"/>
  <c r="F63" i="29"/>
  <c r="L99" i="29"/>
  <c r="N99" i="29" s="1"/>
  <c r="P99" i="29" s="1"/>
  <c r="K99" i="29"/>
  <c r="M99" i="29" s="1"/>
  <c r="O99" i="29" s="1"/>
  <c r="F99" i="29"/>
  <c r="L372" i="29"/>
  <c r="N372" i="29" s="1"/>
  <c r="P372" i="29" s="1"/>
  <c r="F372" i="29"/>
  <c r="K372" i="29"/>
  <c r="M372" i="29" s="1"/>
  <c r="O372" i="29" s="1"/>
  <c r="L241" i="29"/>
  <c r="N241" i="29" s="1"/>
  <c r="P241" i="29" s="1"/>
  <c r="K241" i="29"/>
  <c r="M241" i="29" s="1"/>
  <c r="O241" i="29" s="1"/>
  <c r="F241" i="29"/>
  <c r="L26" i="29"/>
  <c r="N26" i="29" s="1"/>
  <c r="P26" i="29" s="1"/>
  <c r="K26" i="29"/>
  <c r="M26" i="29" s="1"/>
  <c r="O26" i="29" s="1"/>
  <c r="F26" i="29"/>
  <c r="K368" i="29"/>
  <c r="M368" i="29" s="1"/>
  <c r="O368" i="29" s="1"/>
  <c r="L368" i="29"/>
  <c r="N368" i="29" s="1"/>
  <c r="P368" i="29" s="1"/>
  <c r="F368" i="29"/>
  <c r="I420" i="29"/>
  <c r="J420" i="29"/>
  <c r="H708" i="30"/>
  <c r="K611" i="30"/>
  <c r="N611" i="30" s="1"/>
  <c r="J611" i="30"/>
  <c r="M611" i="30" s="1"/>
  <c r="L611" i="30"/>
  <c r="O611" i="30" s="1"/>
  <c r="H509" i="30"/>
  <c r="L711" i="30"/>
  <c r="O711" i="30" s="1"/>
  <c r="K711" i="30"/>
  <c r="N711" i="30" s="1"/>
  <c r="J711" i="30"/>
  <c r="M711" i="30" s="1"/>
  <c r="H563" i="30"/>
  <c r="J374" i="29"/>
  <c r="F2203" i="29"/>
  <c r="I374" i="29"/>
  <c r="L700" i="30"/>
  <c r="O700" i="30" s="1"/>
  <c r="J700" i="30"/>
  <c r="M700" i="30" s="1"/>
  <c r="K700" i="30"/>
  <c r="N700" i="30" s="1"/>
  <c r="H598" i="30"/>
  <c r="H498" i="30"/>
  <c r="I510" i="29"/>
  <c r="J510" i="29"/>
  <c r="J712" i="29"/>
  <c r="I712" i="29"/>
  <c r="I564" i="29"/>
  <c r="J564" i="29"/>
  <c r="I429" i="29"/>
  <c r="J429" i="29"/>
  <c r="L148" i="29"/>
  <c r="N148" i="29" s="1"/>
  <c r="P148" i="29" s="1"/>
  <c r="F148" i="29"/>
  <c r="K148" i="29"/>
  <c r="M148" i="29" s="1"/>
  <c r="O148" i="29" s="1"/>
  <c r="L122" i="29"/>
  <c r="N122" i="29" s="1"/>
  <c r="P122" i="29" s="1"/>
  <c r="K122" i="29"/>
  <c r="M122" i="29" s="1"/>
  <c r="O122" i="29" s="1"/>
  <c r="F122" i="29"/>
  <c r="L79" i="29"/>
  <c r="N79" i="29" s="1"/>
  <c r="P79" i="29" s="1"/>
  <c r="K79" i="29"/>
  <c r="M79" i="29" s="1"/>
  <c r="O79" i="29" s="1"/>
  <c r="F79" i="29"/>
  <c r="K165" i="29"/>
  <c r="M165" i="29" s="1"/>
  <c r="O165" i="29" s="1"/>
  <c r="L165" i="29"/>
  <c r="N165" i="29" s="1"/>
  <c r="P165" i="29" s="1"/>
  <c r="F165" i="29"/>
  <c r="L23" i="29"/>
  <c r="N23" i="29" s="1"/>
  <c r="P23" i="29" s="1"/>
  <c r="F23" i="29"/>
  <c r="K23" i="29"/>
  <c r="M23" i="29" s="1"/>
  <c r="O23" i="29" s="1"/>
  <c r="L32" i="29"/>
  <c r="N32" i="29" s="1"/>
  <c r="P32" i="29" s="1"/>
  <c r="F32" i="29"/>
  <c r="K32" i="29"/>
  <c r="M32" i="29" s="1"/>
  <c r="O32" i="29" s="1"/>
  <c r="L273" i="29"/>
  <c r="N273" i="29" s="1"/>
  <c r="P273" i="29" s="1"/>
  <c r="K273" i="29"/>
  <c r="M273" i="29" s="1"/>
  <c r="O273" i="29" s="1"/>
  <c r="F273" i="29"/>
  <c r="L334" i="29"/>
  <c r="N334" i="29" s="1"/>
  <c r="P334" i="29" s="1"/>
  <c r="F334" i="29"/>
  <c r="K334" i="29"/>
  <c r="M334" i="29" s="1"/>
  <c r="O334" i="29" s="1"/>
  <c r="L174" i="29"/>
  <c r="N174" i="29" s="1"/>
  <c r="P174" i="29" s="1"/>
  <c r="F174" i="29"/>
  <c r="K174" i="29"/>
  <c r="M174" i="29" s="1"/>
  <c r="O174" i="29" s="1"/>
  <c r="L356" i="29"/>
  <c r="N356" i="29" s="1"/>
  <c r="P356" i="29" s="1"/>
  <c r="K356" i="29"/>
  <c r="M356" i="29" s="1"/>
  <c r="O356" i="29" s="1"/>
  <c r="F356" i="29"/>
  <c r="L282" i="29"/>
  <c r="N282" i="29" s="1"/>
  <c r="P282" i="29" s="1"/>
  <c r="K282" i="29"/>
  <c r="M282" i="29" s="1"/>
  <c r="O282" i="29" s="1"/>
  <c r="F282" i="29"/>
  <c r="J583" i="30"/>
  <c r="M583" i="30" s="1"/>
  <c r="L583" i="30"/>
  <c r="O583" i="30" s="1"/>
  <c r="K583" i="30"/>
  <c r="N583" i="30" s="1"/>
  <c r="J589" i="29"/>
  <c r="I589" i="29"/>
  <c r="L507" i="30"/>
  <c r="O507" i="30" s="1"/>
  <c r="K507" i="30"/>
  <c r="N507" i="30" s="1"/>
  <c r="J507" i="30"/>
  <c r="M507" i="30" s="1"/>
  <c r="H467" i="30"/>
  <c r="K491" i="30"/>
  <c r="N491" i="30" s="1"/>
  <c r="L491" i="30"/>
  <c r="O491" i="30" s="1"/>
  <c r="J491" i="30"/>
  <c r="M491" i="30" s="1"/>
  <c r="J596" i="30"/>
  <c r="M596" i="30" s="1"/>
  <c r="L596" i="30"/>
  <c r="O596" i="30" s="1"/>
  <c r="K596" i="30"/>
  <c r="N596" i="30" s="1"/>
  <c r="K139" i="29"/>
  <c r="M139" i="29" s="1"/>
  <c r="O139" i="29" s="1"/>
  <c r="L139" i="29"/>
  <c r="N139" i="29" s="1"/>
  <c r="P139" i="29" s="1"/>
  <c r="F139" i="29"/>
  <c r="K190" i="29"/>
  <c r="M190" i="29" s="1"/>
  <c r="O190" i="29" s="1"/>
  <c r="F190" i="29"/>
  <c r="L190" i="29"/>
  <c r="N190" i="29" s="1"/>
  <c r="P190" i="29" s="1"/>
  <c r="K501" i="30"/>
  <c r="N501" i="30" s="1"/>
  <c r="J501" i="30"/>
  <c r="M501" i="30" s="1"/>
  <c r="L501" i="30"/>
  <c r="O501" i="30" s="1"/>
  <c r="I234" i="30"/>
  <c r="F234" i="30"/>
  <c r="I315" i="30"/>
  <c r="F315" i="30"/>
  <c r="I587" i="29"/>
  <c r="J587" i="29"/>
  <c r="L612" i="30"/>
  <c r="O612" i="30" s="1"/>
  <c r="K612" i="30"/>
  <c r="N612" i="30" s="1"/>
  <c r="J612" i="30"/>
  <c r="M612" i="30" s="1"/>
  <c r="J718" i="29"/>
  <c r="I718" i="29"/>
  <c r="H532" i="30"/>
  <c r="H612" i="30"/>
  <c r="J508" i="29"/>
  <c r="I508" i="29"/>
  <c r="I468" i="29"/>
  <c r="J468" i="29"/>
  <c r="H455" i="30"/>
  <c r="I473" i="29"/>
  <c r="J473" i="29"/>
  <c r="I692" i="29"/>
  <c r="J692" i="29"/>
  <c r="H513" i="30"/>
  <c r="I193" i="30"/>
  <c r="F193" i="30"/>
  <c r="F57" i="30"/>
  <c r="I57" i="30"/>
  <c r="I253" i="30"/>
  <c r="F253" i="30"/>
  <c r="I276" i="30"/>
  <c r="F276" i="30"/>
  <c r="F297" i="30"/>
  <c r="I297" i="30"/>
  <c r="I93" i="30"/>
  <c r="F93" i="30"/>
  <c r="I299" i="30"/>
  <c r="F299" i="30"/>
  <c r="I696" i="29"/>
  <c r="J696" i="29"/>
  <c r="I648" i="29"/>
  <c r="J648" i="29"/>
  <c r="K378" i="30"/>
  <c r="N378" i="30" s="1"/>
  <c r="J378" i="30"/>
  <c r="M378" i="30" s="1"/>
  <c r="L378" i="30"/>
  <c r="O378" i="30" s="1"/>
  <c r="H566" i="30"/>
  <c r="H418" i="30"/>
  <c r="J735" i="30"/>
  <c r="M735" i="30" s="1"/>
  <c r="L735" i="30"/>
  <c r="O735" i="30" s="1"/>
  <c r="K735" i="30"/>
  <c r="N735" i="30" s="1"/>
  <c r="K377" i="30"/>
  <c r="N377" i="30" s="1"/>
  <c r="J377" i="30"/>
  <c r="M377" i="30" s="1"/>
  <c r="L377" i="30"/>
  <c r="O377" i="30" s="1"/>
  <c r="H441" i="30"/>
  <c r="H384" i="30"/>
  <c r="H391" i="30"/>
  <c r="J480" i="30"/>
  <c r="M480" i="30" s="1"/>
  <c r="L480" i="30"/>
  <c r="O480" i="30" s="1"/>
  <c r="K480" i="30"/>
  <c r="N480" i="30" s="1"/>
  <c r="J489" i="30"/>
  <c r="M489" i="30" s="1"/>
  <c r="L489" i="30"/>
  <c r="O489" i="30" s="1"/>
  <c r="K489" i="30"/>
  <c r="N489" i="30" s="1"/>
  <c r="I477" i="29"/>
  <c r="J477" i="29"/>
  <c r="L323" i="29"/>
  <c r="N323" i="29" s="1"/>
  <c r="P323" i="29" s="1"/>
  <c r="K323" i="29"/>
  <c r="M323" i="29" s="1"/>
  <c r="O323" i="29" s="1"/>
  <c r="F323" i="29"/>
  <c r="L344" i="29"/>
  <c r="N344" i="29" s="1"/>
  <c r="P344" i="29" s="1"/>
  <c r="K344" i="29"/>
  <c r="M344" i="29" s="1"/>
  <c r="O344" i="29" s="1"/>
  <c r="F344" i="29"/>
  <c r="L171" i="29"/>
  <c r="N171" i="29" s="1"/>
  <c r="P171" i="29" s="1"/>
  <c r="F171" i="29"/>
  <c r="K171" i="29"/>
  <c r="M171" i="29" s="1"/>
  <c r="O171" i="29" s="1"/>
  <c r="L182" i="29"/>
  <c r="N182" i="29" s="1"/>
  <c r="P182" i="29" s="1"/>
  <c r="F182" i="29"/>
  <c r="K182" i="29"/>
  <c r="M182" i="29" s="1"/>
  <c r="O182" i="29" s="1"/>
  <c r="L234" i="29"/>
  <c r="N234" i="29" s="1"/>
  <c r="P234" i="29" s="1"/>
  <c r="K234" i="29"/>
  <c r="M234" i="29" s="1"/>
  <c r="O234" i="29" s="1"/>
  <c r="F234" i="29"/>
  <c r="L303" i="29"/>
  <c r="N303" i="29" s="1"/>
  <c r="P303" i="29" s="1"/>
  <c r="F303" i="29"/>
  <c r="K303" i="29"/>
  <c r="M303" i="29" s="1"/>
  <c r="O303" i="29" s="1"/>
  <c r="L128" i="29"/>
  <c r="N128" i="29" s="1"/>
  <c r="P128" i="29" s="1"/>
  <c r="F128" i="29"/>
  <c r="K128" i="29"/>
  <c r="M128" i="29" s="1"/>
  <c r="O128" i="29" s="1"/>
  <c r="L123" i="29"/>
  <c r="N123" i="29" s="1"/>
  <c r="P123" i="29" s="1"/>
  <c r="K123" i="29"/>
  <c r="M123" i="29" s="1"/>
  <c r="O123" i="29" s="1"/>
  <c r="F123" i="29"/>
  <c r="L45" i="29"/>
  <c r="N45" i="29" s="1"/>
  <c r="P45" i="29" s="1"/>
  <c r="F45" i="29"/>
  <c r="K45" i="29"/>
  <c r="M45" i="29" s="1"/>
  <c r="O45" i="29" s="1"/>
  <c r="L210" i="29"/>
  <c r="N210" i="29" s="1"/>
  <c r="P210" i="29" s="1"/>
  <c r="K210" i="29"/>
  <c r="M210" i="29" s="1"/>
  <c r="O210" i="29" s="1"/>
  <c r="F210" i="29"/>
  <c r="I591" i="29"/>
  <c r="J591" i="29"/>
  <c r="I671" i="29"/>
  <c r="J671" i="29"/>
  <c r="I623" i="29"/>
  <c r="J623" i="29"/>
  <c r="H462" i="30"/>
  <c r="H542" i="30"/>
  <c r="H494" i="30"/>
  <c r="K425" i="30"/>
  <c r="N425" i="30" s="1"/>
  <c r="J425" i="30"/>
  <c r="M425" i="30" s="1"/>
  <c r="L425" i="30"/>
  <c r="O425" i="30" s="1"/>
  <c r="J392" i="29"/>
  <c r="I392" i="29"/>
  <c r="L694" i="30"/>
  <c r="O694" i="30" s="1"/>
  <c r="K694" i="30"/>
  <c r="N694" i="30" s="1"/>
  <c r="J694" i="30"/>
  <c r="M694" i="30" s="1"/>
  <c r="H477" i="30"/>
  <c r="K535" i="30"/>
  <c r="N535" i="30" s="1"/>
  <c r="J535" i="30"/>
  <c r="M535" i="30" s="1"/>
  <c r="L535" i="30"/>
  <c r="O535" i="30" s="1"/>
  <c r="I638" i="29"/>
  <c r="J638" i="29"/>
  <c r="I194" i="30"/>
  <c r="F194" i="30"/>
  <c r="F160" i="30"/>
  <c r="I160" i="30"/>
  <c r="F83" i="30"/>
  <c r="I83" i="30"/>
  <c r="F196" i="30"/>
  <c r="I196" i="30"/>
  <c r="F128" i="30"/>
  <c r="I128" i="30"/>
  <c r="H652" i="30"/>
  <c r="H709" i="30"/>
  <c r="H684" i="30"/>
  <c r="H662" i="30"/>
  <c r="H521" i="30"/>
  <c r="I395" i="29"/>
  <c r="J395" i="29"/>
  <c r="I366" i="30"/>
  <c r="F366" i="30"/>
  <c r="I279" i="30"/>
  <c r="F279" i="30"/>
  <c r="I172" i="30"/>
  <c r="F172" i="30"/>
  <c r="I84" i="30"/>
  <c r="F84" i="30"/>
  <c r="I245" i="30"/>
  <c r="F245" i="30"/>
  <c r="F332" i="30"/>
  <c r="I332" i="30"/>
  <c r="J655" i="29"/>
  <c r="I655" i="29"/>
  <c r="I592" i="29"/>
  <c r="J592" i="29"/>
  <c r="I686" i="29"/>
  <c r="J686" i="29"/>
  <c r="L524" i="30"/>
  <c r="O524" i="30" s="1"/>
  <c r="J524" i="30"/>
  <c r="M524" i="30" s="1"/>
  <c r="K524" i="30"/>
  <c r="N524" i="30" s="1"/>
  <c r="H556" i="30"/>
  <c r="H497" i="30"/>
  <c r="H737" i="30"/>
  <c r="L426" i="30"/>
  <c r="O426" i="30" s="1"/>
  <c r="K426" i="30"/>
  <c r="N426" i="30" s="1"/>
  <c r="J426" i="30"/>
  <c r="M426" i="30" s="1"/>
  <c r="J650" i="30"/>
  <c r="M650" i="30" s="1"/>
  <c r="L650" i="30"/>
  <c r="O650" i="30" s="1"/>
  <c r="K650" i="30"/>
  <c r="N650" i="30" s="1"/>
  <c r="H437" i="30"/>
  <c r="I278" i="30"/>
  <c r="F278" i="30"/>
  <c r="F51" i="30"/>
  <c r="I51" i="30"/>
  <c r="I72" i="30"/>
  <c r="F72" i="30"/>
  <c r="I47" i="30"/>
  <c r="F47" i="30"/>
  <c r="L411" i="30"/>
  <c r="O411" i="30" s="1"/>
  <c r="K411" i="30"/>
  <c r="N411" i="30" s="1"/>
  <c r="J411" i="30"/>
  <c r="M411" i="30" s="1"/>
  <c r="I498" i="29"/>
  <c r="J498" i="29"/>
  <c r="J595" i="30"/>
  <c r="M595" i="30" s="1"/>
  <c r="L595" i="30"/>
  <c r="O595" i="30" s="1"/>
  <c r="K595" i="30"/>
  <c r="N595" i="30" s="1"/>
  <c r="J660" i="29"/>
  <c r="I660" i="29"/>
  <c r="I568" i="29"/>
  <c r="J568" i="29"/>
  <c r="J592" i="30"/>
  <c r="M592" i="30" s="1"/>
  <c r="K592" i="30"/>
  <c r="N592" i="30" s="1"/>
  <c r="L592" i="30"/>
  <c r="O592" i="30" s="1"/>
  <c r="F29" i="30"/>
  <c r="I29" i="30"/>
  <c r="F249" i="30"/>
  <c r="I249" i="30"/>
  <c r="I268" i="30"/>
  <c r="F268" i="30"/>
  <c r="I100" i="30"/>
  <c r="F100" i="30"/>
  <c r="I134" i="30"/>
  <c r="F134" i="30"/>
  <c r="I89" i="30"/>
  <c r="F89" i="30"/>
  <c r="J616" i="29"/>
  <c r="I616" i="29"/>
  <c r="I576" i="29"/>
  <c r="J576" i="29"/>
  <c r="J2204" i="29"/>
  <c r="L2204" i="29" s="1"/>
  <c r="H674" i="30"/>
  <c r="J735" i="29"/>
  <c r="I735" i="29"/>
  <c r="L541" i="30"/>
  <c r="O541" i="30" s="1"/>
  <c r="K541" i="30"/>
  <c r="N541" i="30" s="1"/>
  <c r="J541" i="30"/>
  <c r="M541" i="30" s="1"/>
  <c r="H728" i="30"/>
  <c r="L18" i="29"/>
  <c r="N18" i="29" s="1"/>
  <c r="P18" i="29" s="1"/>
  <c r="K18" i="29"/>
  <c r="M18" i="29" s="1"/>
  <c r="O18" i="29" s="1"/>
  <c r="F18" i="29"/>
  <c r="K587" i="30"/>
  <c r="N587" i="30" s="1"/>
  <c r="J587" i="30"/>
  <c r="M587" i="30" s="1"/>
  <c r="L587" i="30"/>
  <c r="O587" i="30" s="1"/>
  <c r="H550" i="30"/>
  <c r="J540" i="30"/>
  <c r="M540" i="30" s="1"/>
  <c r="L540" i="30"/>
  <c r="O540" i="30" s="1"/>
  <c r="K540" i="30"/>
  <c r="N540" i="30" s="1"/>
  <c r="H481" i="30"/>
  <c r="H397" i="30"/>
  <c r="F338" i="30"/>
  <c r="I338" i="30"/>
  <c r="F58" i="30"/>
  <c r="I58" i="30"/>
  <c r="F330" i="30"/>
  <c r="I330" i="30"/>
  <c r="I49" i="30"/>
  <c r="F49" i="30"/>
  <c r="F62" i="30"/>
  <c r="I62" i="30"/>
  <c r="F98" i="30"/>
  <c r="I98" i="30"/>
  <c r="I371" i="30"/>
  <c r="F371" i="30"/>
  <c r="F240" i="30"/>
  <c r="I240" i="30"/>
  <c r="I25" i="30"/>
  <c r="F25" i="30"/>
  <c r="I367" i="30"/>
  <c r="F367" i="30"/>
  <c r="L708" i="30"/>
  <c r="O708" i="30" s="1"/>
  <c r="J708" i="30"/>
  <c r="M708" i="30" s="1"/>
  <c r="K708" i="30"/>
  <c r="N708" i="30" s="1"/>
  <c r="H611" i="30"/>
  <c r="I606" i="29"/>
  <c r="J606" i="29"/>
  <c r="I408" i="29"/>
  <c r="J408" i="29"/>
  <c r="H635" i="30"/>
  <c r="L509" i="30"/>
  <c r="O509" i="30" s="1"/>
  <c r="J509" i="30"/>
  <c r="M509" i="30" s="1"/>
  <c r="K509" i="30"/>
  <c r="N509" i="30" s="1"/>
  <c r="H711" i="30"/>
  <c r="M2203" i="29"/>
  <c r="D2215" i="29" s="1"/>
  <c r="O374" i="29"/>
  <c r="O2203" i="29" s="1"/>
  <c r="K386" i="30"/>
  <c r="N386" i="30" s="1"/>
  <c r="L386" i="30"/>
  <c r="O386" i="30" s="1"/>
  <c r="J386" i="30"/>
  <c r="M386" i="30" s="1"/>
  <c r="H530" i="30"/>
  <c r="L580" i="30"/>
  <c r="O580" i="30" s="1"/>
  <c r="K580" i="30"/>
  <c r="N580" i="30" s="1"/>
  <c r="J580" i="30"/>
  <c r="M580" i="30" s="1"/>
  <c r="L598" i="30"/>
  <c r="O598" i="30" s="1"/>
  <c r="J598" i="30"/>
  <c r="M598" i="30" s="1"/>
  <c r="K598" i="30"/>
  <c r="N598" i="30" s="1"/>
  <c r="L498" i="30"/>
  <c r="O498" i="30" s="1"/>
  <c r="K498" i="30"/>
  <c r="N498" i="30" s="1"/>
  <c r="J498" i="30"/>
  <c r="M498" i="30" s="1"/>
  <c r="L701" i="30"/>
  <c r="O701" i="30" s="1"/>
  <c r="K701" i="30"/>
  <c r="N701" i="30" s="1"/>
  <c r="J701" i="30"/>
  <c r="M701" i="30" s="1"/>
  <c r="I147" i="30"/>
  <c r="F147" i="30"/>
  <c r="I121" i="30"/>
  <c r="F121" i="30"/>
  <c r="I78" i="30"/>
  <c r="F78" i="30"/>
  <c r="F164" i="30"/>
  <c r="I164" i="30"/>
  <c r="I22" i="30"/>
  <c r="F22" i="30"/>
  <c r="I31" i="30"/>
  <c r="F31" i="30"/>
  <c r="I272" i="30"/>
  <c r="F272" i="30"/>
  <c r="I333" i="30"/>
  <c r="F333" i="30"/>
  <c r="F173" i="30"/>
  <c r="I173" i="30"/>
  <c r="F355" i="30"/>
  <c r="I355" i="30"/>
  <c r="I281" i="30"/>
  <c r="F281" i="30"/>
  <c r="H583" i="30"/>
  <c r="I649" i="29"/>
  <c r="J649" i="29"/>
  <c r="I635" i="29"/>
  <c r="J635" i="29"/>
  <c r="I637" i="29"/>
  <c r="J637" i="29"/>
  <c r="J566" i="29"/>
  <c r="I566" i="29"/>
  <c r="H450" i="30"/>
  <c r="H487" i="30"/>
  <c r="H447" i="30"/>
  <c r="K471" i="30"/>
  <c r="N471" i="30" s="1"/>
  <c r="J471" i="30"/>
  <c r="M471" i="30" s="1"/>
  <c r="L471" i="30"/>
  <c r="O471" i="30" s="1"/>
  <c r="H596" i="30"/>
  <c r="I704" i="29"/>
  <c r="J704" i="29"/>
  <c r="F138" i="30"/>
  <c r="I138" i="30"/>
  <c r="F189" i="30"/>
  <c r="I189" i="30"/>
  <c r="H602" i="30"/>
  <c r="K619" i="30"/>
  <c r="N619" i="30" s="1"/>
  <c r="J619" i="30"/>
  <c r="M619" i="30" s="1"/>
  <c r="L619" i="30"/>
  <c r="O619" i="30" s="1"/>
  <c r="I597" i="29"/>
  <c r="J597" i="29"/>
  <c r="F300" i="30"/>
  <c r="I300" i="30"/>
  <c r="I598" i="29"/>
  <c r="J598" i="29"/>
  <c r="H456" i="30"/>
  <c r="H483" i="30"/>
  <c r="J564" i="30"/>
  <c r="M564" i="30" s="1"/>
  <c r="L564" i="30"/>
  <c r="O564" i="30" s="1"/>
  <c r="K564" i="30"/>
  <c r="N564" i="30" s="1"/>
  <c r="K455" i="30"/>
  <c r="N455" i="30" s="1"/>
  <c r="J455" i="30"/>
  <c r="M455" i="30" s="1"/>
  <c r="L455" i="30"/>
  <c r="O455" i="30" s="1"/>
  <c r="K506" i="30"/>
  <c r="N506" i="30" s="1"/>
  <c r="L506" i="30"/>
  <c r="O506" i="30" s="1"/>
  <c r="J506" i="30"/>
  <c r="M506" i="30" s="1"/>
  <c r="H586" i="30"/>
  <c r="H538" i="30"/>
  <c r="I579" i="29"/>
  <c r="J579" i="29"/>
  <c r="L513" i="30"/>
  <c r="O513" i="30" s="1"/>
  <c r="K513" i="30"/>
  <c r="N513" i="30" s="1"/>
  <c r="J513" i="30"/>
  <c r="M513" i="30" s="1"/>
  <c r="L342" i="29"/>
  <c r="N342" i="29" s="1"/>
  <c r="P342" i="29" s="1"/>
  <c r="K342" i="29"/>
  <c r="M342" i="29" s="1"/>
  <c r="O342" i="29" s="1"/>
  <c r="F342" i="29"/>
  <c r="L41" i="29"/>
  <c r="N41" i="29" s="1"/>
  <c r="P41" i="29" s="1"/>
  <c r="K41" i="29"/>
  <c r="M41" i="29" s="1"/>
  <c r="O41" i="29" s="1"/>
  <c r="F41" i="29"/>
  <c r="K299" i="29"/>
  <c r="M299" i="29" s="1"/>
  <c r="O299" i="29" s="1"/>
  <c r="L299" i="29"/>
  <c r="N299" i="29" s="1"/>
  <c r="P299" i="29" s="1"/>
  <c r="F299" i="29"/>
  <c r="L96" i="29"/>
  <c r="N96" i="29" s="1"/>
  <c r="P96" i="29" s="1"/>
  <c r="K96" i="29"/>
  <c r="M96" i="29" s="1"/>
  <c r="O96" i="29" s="1"/>
  <c r="F96" i="29"/>
  <c r="L281" i="29"/>
  <c r="N281" i="29" s="1"/>
  <c r="P281" i="29" s="1"/>
  <c r="K281" i="29"/>
  <c r="M281" i="29" s="1"/>
  <c r="O281" i="29" s="1"/>
  <c r="F281" i="29"/>
  <c r="L244" i="29"/>
  <c r="N244" i="29" s="1"/>
  <c r="P244" i="29" s="1"/>
  <c r="K244" i="29"/>
  <c r="M244" i="29" s="1"/>
  <c r="O244" i="29" s="1"/>
  <c r="F244" i="29"/>
  <c r="L248" i="29"/>
  <c r="N248" i="29" s="1"/>
  <c r="P248" i="29" s="1"/>
  <c r="F248" i="29"/>
  <c r="K248" i="29"/>
  <c r="M248" i="29" s="1"/>
  <c r="O248" i="29" s="1"/>
  <c r="I688" i="29"/>
  <c r="J688" i="29"/>
  <c r="H432" i="30"/>
  <c r="H392" i="30"/>
  <c r="L418" i="30"/>
  <c r="O418" i="30" s="1"/>
  <c r="K418" i="30"/>
  <c r="N418" i="30" s="1"/>
  <c r="J418" i="30"/>
  <c r="M418" i="30" s="1"/>
  <c r="K597" i="30"/>
  <c r="N597" i="30" s="1"/>
  <c r="L597" i="30"/>
  <c r="O597" i="30" s="1"/>
  <c r="J597" i="30"/>
  <c r="M597" i="30" s="1"/>
  <c r="H377" i="30"/>
  <c r="J441" i="30"/>
  <c r="M441" i="30" s="1"/>
  <c r="L441" i="30"/>
  <c r="O441" i="30" s="1"/>
  <c r="K441" i="30"/>
  <c r="N441" i="30" s="1"/>
  <c r="L401" i="30"/>
  <c r="O401" i="30" s="1"/>
  <c r="K401" i="30"/>
  <c r="N401" i="30" s="1"/>
  <c r="J401" i="30"/>
  <c r="M401" i="30" s="1"/>
  <c r="L384" i="30"/>
  <c r="O384" i="30" s="1"/>
  <c r="K384" i="30"/>
  <c r="N384" i="30" s="1"/>
  <c r="J384" i="30"/>
  <c r="M384" i="30" s="1"/>
  <c r="I393" i="29"/>
  <c r="J393" i="29"/>
  <c r="I567" i="29"/>
  <c r="J567" i="29"/>
  <c r="J524" i="29"/>
  <c r="I524" i="29"/>
  <c r="I602" i="29"/>
  <c r="J602" i="29"/>
  <c r="J679" i="29"/>
  <c r="I679" i="29"/>
  <c r="I457" i="29"/>
  <c r="J457" i="29"/>
  <c r="L713" i="30"/>
  <c r="O713" i="30" s="1"/>
  <c r="J713" i="30"/>
  <c r="M713" i="30" s="1"/>
  <c r="K713" i="30"/>
  <c r="N713" i="30" s="1"/>
  <c r="F322" i="30"/>
  <c r="I322" i="30"/>
  <c r="I343" i="30"/>
  <c r="F343" i="30"/>
  <c r="I170" i="30"/>
  <c r="F170" i="30"/>
  <c r="F181" i="30"/>
  <c r="I181" i="30"/>
  <c r="I233" i="30"/>
  <c r="F233" i="30"/>
  <c r="I302" i="30"/>
  <c r="F302" i="30"/>
  <c r="I127" i="30"/>
  <c r="F127" i="30"/>
  <c r="I122" i="30"/>
  <c r="F122" i="30"/>
  <c r="I44" i="30"/>
  <c r="F44" i="30"/>
  <c r="F209" i="30"/>
  <c r="I209" i="30"/>
  <c r="L462" i="30"/>
  <c r="O462" i="30" s="1"/>
  <c r="J462" i="30"/>
  <c r="M462" i="30" s="1"/>
  <c r="K462" i="30"/>
  <c r="N462" i="30" s="1"/>
  <c r="L494" i="30"/>
  <c r="O494" i="30" s="1"/>
  <c r="K494" i="30"/>
  <c r="N494" i="30" s="1"/>
  <c r="J494" i="30"/>
  <c r="M494" i="30" s="1"/>
  <c r="H425" i="30"/>
  <c r="H736" i="30"/>
  <c r="H394" i="30"/>
  <c r="H535" i="30"/>
  <c r="H643" i="30"/>
  <c r="L314" i="29"/>
  <c r="N314" i="29" s="1"/>
  <c r="P314" i="29" s="1"/>
  <c r="K314" i="29"/>
  <c r="M314" i="29" s="1"/>
  <c r="O314" i="29" s="1"/>
  <c r="F314" i="29"/>
  <c r="L348" i="29"/>
  <c r="N348" i="29" s="1"/>
  <c r="P348" i="29" s="1"/>
  <c r="F348" i="29"/>
  <c r="K348" i="29"/>
  <c r="M348" i="29" s="1"/>
  <c r="O348" i="29" s="1"/>
  <c r="L175" i="29"/>
  <c r="N175" i="29" s="1"/>
  <c r="P175" i="29" s="1"/>
  <c r="F175" i="29"/>
  <c r="K175" i="29"/>
  <c r="M175" i="29" s="1"/>
  <c r="O175" i="29" s="1"/>
  <c r="L349" i="29"/>
  <c r="N349" i="29" s="1"/>
  <c r="P349" i="29" s="1"/>
  <c r="K349" i="29"/>
  <c r="M349" i="29" s="1"/>
  <c r="O349" i="29" s="1"/>
  <c r="F349" i="29"/>
  <c r="L684" i="30"/>
  <c r="O684" i="30" s="1"/>
  <c r="K684" i="30"/>
  <c r="N684" i="30" s="1"/>
  <c r="J684" i="30"/>
  <c r="M684" i="30" s="1"/>
  <c r="J463" i="29"/>
  <c r="I463" i="29"/>
  <c r="J662" i="30"/>
  <c r="M662" i="30" s="1"/>
  <c r="L662" i="30"/>
  <c r="O662" i="30" s="1"/>
  <c r="K662" i="30"/>
  <c r="N662" i="30" s="1"/>
  <c r="L521" i="30"/>
  <c r="O521" i="30" s="1"/>
  <c r="K521" i="30"/>
  <c r="N521" i="30" s="1"/>
  <c r="J521" i="30"/>
  <c r="M521" i="30" s="1"/>
  <c r="I561" i="29"/>
  <c r="J561" i="29"/>
  <c r="I737" i="29"/>
  <c r="J737" i="29"/>
  <c r="I536" i="29"/>
  <c r="J536" i="29"/>
  <c r="I723" i="29"/>
  <c r="J723" i="29"/>
  <c r="L352" i="29"/>
  <c r="N352" i="29" s="1"/>
  <c r="P352" i="29" s="1"/>
  <c r="F352" i="29"/>
  <c r="K352" i="29"/>
  <c r="M352" i="29" s="1"/>
  <c r="O352" i="29" s="1"/>
  <c r="L211" i="29"/>
  <c r="N211" i="29" s="1"/>
  <c r="P211" i="29" s="1"/>
  <c r="F211" i="29"/>
  <c r="K211" i="29"/>
  <c r="M211" i="29" s="1"/>
  <c r="O211" i="29" s="1"/>
  <c r="L229" i="29"/>
  <c r="N229" i="29" s="1"/>
  <c r="P229" i="29" s="1"/>
  <c r="F229" i="29"/>
  <c r="K229" i="29"/>
  <c r="M229" i="29" s="1"/>
  <c r="O229" i="29" s="1"/>
  <c r="L237" i="29"/>
  <c r="N237" i="29" s="1"/>
  <c r="P237" i="29" s="1"/>
  <c r="F237" i="29"/>
  <c r="K237" i="29"/>
  <c r="M237" i="29" s="1"/>
  <c r="O237" i="29" s="1"/>
  <c r="L172" i="29"/>
  <c r="N172" i="29" s="1"/>
  <c r="P172" i="29" s="1"/>
  <c r="K172" i="29"/>
  <c r="M172" i="29" s="1"/>
  <c r="O172" i="29" s="1"/>
  <c r="F172" i="29"/>
  <c r="L359" i="29"/>
  <c r="N359" i="29" s="1"/>
  <c r="P359" i="29" s="1"/>
  <c r="K359" i="29"/>
  <c r="M359" i="29" s="1"/>
  <c r="O359" i="29" s="1"/>
  <c r="F359" i="29"/>
  <c r="I505" i="29"/>
  <c r="J505" i="29"/>
  <c r="H553" i="30"/>
  <c r="H672" i="30"/>
  <c r="L453" i="30"/>
  <c r="O453" i="30" s="1"/>
  <c r="K453" i="30"/>
  <c r="N453" i="30" s="1"/>
  <c r="J453" i="30"/>
  <c r="M453" i="30" s="1"/>
  <c r="K497" i="30"/>
  <c r="N497" i="30" s="1"/>
  <c r="J497" i="30"/>
  <c r="M497" i="30" s="1"/>
  <c r="L497" i="30"/>
  <c r="O497" i="30" s="1"/>
  <c r="L618" i="30"/>
  <c r="O618" i="30" s="1"/>
  <c r="J618" i="30"/>
  <c r="M618" i="30" s="1"/>
  <c r="K618" i="30"/>
  <c r="N618" i="30" s="1"/>
  <c r="J630" i="30"/>
  <c r="M630" i="30" s="1"/>
  <c r="L630" i="30"/>
  <c r="O630" i="30" s="1"/>
  <c r="K630" i="30"/>
  <c r="N630" i="30" s="1"/>
  <c r="L124" i="29"/>
  <c r="N124" i="29" s="1"/>
  <c r="P124" i="29" s="1"/>
  <c r="K124" i="29"/>
  <c r="M124" i="29" s="1"/>
  <c r="O124" i="29" s="1"/>
  <c r="F124" i="29"/>
  <c r="L17" i="29"/>
  <c r="N17" i="29" s="1"/>
  <c r="P17" i="29" s="1"/>
  <c r="K17" i="29"/>
  <c r="M17" i="29" s="1"/>
  <c r="O17" i="29" s="1"/>
  <c r="F17" i="29"/>
  <c r="L57" i="29"/>
  <c r="N57" i="29" s="1"/>
  <c r="P57" i="29" s="1"/>
  <c r="K57" i="29"/>
  <c r="M57" i="29" s="1"/>
  <c r="O57" i="29" s="1"/>
  <c r="F57" i="29"/>
  <c r="L613" i="30"/>
  <c r="O613" i="30" s="1"/>
  <c r="J613" i="30"/>
  <c r="M613" i="30" s="1"/>
  <c r="K613" i="30"/>
  <c r="N613" i="30" s="1"/>
  <c r="L615" i="30"/>
  <c r="O615" i="30" s="1"/>
  <c r="K615" i="30"/>
  <c r="N615" i="30" s="1"/>
  <c r="J615" i="30"/>
  <c r="M615" i="30" s="1"/>
  <c r="J575" i="30"/>
  <c r="M575" i="30" s="1"/>
  <c r="L575" i="30"/>
  <c r="O575" i="30" s="1"/>
  <c r="K575" i="30"/>
  <c r="N575" i="30" s="1"/>
  <c r="L599" i="30"/>
  <c r="O599" i="30" s="1"/>
  <c r="K599" i="30"/>
  <c r="N599" i="30" s="1"/>
  <c r="J599" i="30"/>
  <c r="M599" i="30" s="1"/>
  <c r="I725" i="29"/>
  <c r="J725" i="29"/>
  <c r="I684" i="29"/>
  <c r="J684" i="29"/>
  <c r="J631" i="29"/>
  <c r="I631" i="29"/>
  <c r="L22" i="29"/>
  <c r="N22" i="29" s="1"/>
  <c r="P22" i="29" s="1"/>
  <c r="K22" i="29"/>
  <c r="M22" i="29" s="1"/>
  <c r="O22" i="29" s="1"/>
  <c r="F22" i="29"/>
  <c r="L233" i="29"/>
  <c r="N233" i="29" s="1"/>
  <c r="P233" i="29" s="1"/>
  <c r="F233" i="29"/>
  <c r="K233" i="29"/>
  <c r="M233" i="29" s="1"/>
  <c r="O233" i="29" s="1"/>
  <c r="L295" i="29"/>
  <c r="N295" i="29" s="1"/>
  <c r="P295" i="29" s="1"/>
  <c r="F295" i="29"/>
  <c r="K295" i="29"/>
  <c r="M295" i="29" s="1"/>
  <c r="O295" i="29" s="1"/>
  <c r="L253" i="29"/>
  <c r="N253" i="29" s="1"/>
  <c r="P253" i="29" s="1"/>
  <c r="K253" i="29"/>
  <c r="M253" i="29" s="1"/>
  <c r="O253" i="29" s="1"/>
  <c r="F253" i="29"/>
  <c r="L34" i="29"/>
  <c r="N34" i="29" s="1"/>
  <c r="P34" i="29" s="1"/>
  <c r="F34" i="29"/>
  <c r="K34" i="29"/>
  <c r="M34" i="29" s="1"/>
  <c r="O34" i="29" s="1"/>
  <c r="L56" i="29"/>
  <c r="N56" i="29" s="1"/>
  <c r="P56" i="29" s="1"/>
  <c r="F56" i="29"/>
  <c r="K56" i="29"/>
  <c r="M56" i="29" s="1"/>
  <c r="O56" i="29" s="1"/>
  <c r="J679" i="30"/>
  <c r="M679" i="30" s="1"/>
  <c r="L679" i="30"/>
  <c r="O679" i="30" s="1"/>
  <c r="K679" i="30"/>
  <c r="N679" i="30" s="1"/>
  <c r="J639" i="30"/>
  <c r="M639" i="30" s="1"/>
  <c r="L639" i="30"/>
  <c r="O639" i="30" s="1"/>
  <c r="K639" i="30"/>
  <c r="N639" i="30" s="1"/>
  <c r="H663" i="30"/>
  <c r="J500" i="29"/>
  <c r="I500" i="29"/>
  <c r="L608" i="30"/>
  <c r="O608" i="30" s="1"/>
  <c r="J608" i="30"/>
  <c r="M608" i="30" s="1"/>
  <c r="K608" i="30"/>
  <c r="N608" i="30" s="1"/>
  <c r="H537" i="30"/>
  <c r="K492" i="30"/>
  <c r="N492" i="30" s="1"/>
  <c r="J492" i="30"/>
  <c r="M492" i="30" s="1"/>
  <c r="L492" i="30"/>
  <c r="O492" i="30" s="1"/>
  <c r="J556" i="29"/>
  <c r="I556" i="29"/>
  <c r="H673" i="30"/>
  <c r="J728" i="30"/>
  <c r="M728" i="30" s="1"/>
  <c r="L728" i="30"/>
  <c r="O728" i="30" s="1"/>
  <c r="K728" i="30"/>
  <c r="N728" i="30" s="1"/>
  <c r="I17" i="30"/>
  <c r="F17" i="30"/>
  <c r="H587" i="30"/>
  <c r="J550" i="30"/>
  <c r="M550" i="30" s="1"/>
  <c r="L550" i="30"/>
  <c r="O550" i="30" s="1"/>
  <c r="K550" i="30"/>
  <c r="N550" i="30" s="1"/>
  <c r="H540" i="30"/>
  <c r="H710" i="30"/>
  <c r="I680" i="29"/>
  <c r="J680" i="29"/>
  <c r="I640" i="29"/>
  <c r="J640" i="29"/>
  <c r="I664" i="29"/>
  <c r="J664" i="29"/>
  <c r="K481" i="30"/>
  <c r="N481" i="30" s="1"/>
  <c r="L481" i="30"/>
  <c r="O481" i="30" s="1"/>
  <c r="J481" i="30"/>
  <c r="M481" i="30" s="1"/>
  <c r="H676" i="30"/>
  <c r="I609" i="29"/>
  <c r="J609" i="29"/>
  <c r="J538" i="29"/>
  <c r="I538" i="29"/>
  <c r="H373" i="30"/>
  <c r="F2202" i="30"/>
  <c r="K284" i="29"/>
  <c r="M284" i="29" s="1"/>
  <c r="O284" i="29" s="1"/>
  <c r="L284" i="29"/>
  <c r="N284" i="29" s="1"/>
  <c r="P284" i="29" s="1"/>
  <c r="F284" i="29"/>
  <c r="L204" i="29"/>
  <c r="N204" i="29" s="1"/>
  <c r="P204" i="29" s="1"/>
  <c r="F204" i="29"/>
  <c r="K204" i="29"/>
  <c r="M204" i="29" s="1"/>
  <c r="O204" i="29" s="1"/>
  <c r="L117" i="29"/>
  <c r="N117" i="29" s="1"/>
  <c r="P117" i="29" s="1"/>
  <c r="K117" i="29"/>
  <c r="M117" i="29" s="1"/>
  <c r="O117" i="29" s="1"/>
  <c r="F117" i="29"/>
  <c r="L33" i="29"/>
  <c r="N33" i="29" s="1"/>
  <c r="P33" i="29" s="1"/>
  <c r="F33" i="29"/>
  <c r="K33" i="29"/>
  <c r="M33" i="29" s="1"/>
  <c r="O33" i="29" s="1"/>
  <c r="L125" i="29"/>
  <c r="N125" i="29" s="1"/>
  <c r="P125" i="29" s="1"/>
  <c r="K125" i="29"/>
  <c r="M125" i="29" s="1"/>
  <c r="O125" i="29" s="1"/>
  <c r="F125" i="29"/>
  <c r="L149" i="29"/>
  <c r="N149" i="29" s="1"/>
  <c r="P149" i="29" s="1"/>
  <c r="K149" i="29"/>
  <c r="M149" i="29" s="1"/>
  <c r="O149" i="29" s="1"/>
  <c r="F149" i="29"/>
  <c r="L354" i="29"/>
  <c r="N354" i="29" s="1"/>
  <c r="P354" i="29" s="1"/>
  <c r="K354" i="29"/>
  <c r="M354" i="29" s="1"/>
  <c r="O354" i="29" s="1"/>
  <c r="F354" i="29"/>
  <c r="L38" i="29"/>
  <c r="N38" i="29" s="1"/>
  <c r="P38" i="29" s="1"/>
  <c r="F38" i="29"/>
  <c r="K38" i="29"/>
  <c r="M38" i="29" s="1"/>
  <c r="O38" i="29" s="1"/>
  <c r="L227" i="29"/>
  <c r="N227" i="29" s="1"/>
  <c r="P227" i="29" s="1"/>
  <c r="F227" i="29"/>
  <c r="K227" i="29"/>
  <c r="M227" i="29" s="1"/>
  <c r="O227" i="29" s="1"/>
  <c r="I665" i="29"/>
  <c r="J665" i="29"/>
  <c r="K635" i="30"/>
  <c r="N635" i="30" s="1"/>
  <c r="L635" i="30"/>
  <c r="O635" i="30" s="1"/>
  <c r="J635" i="30"/>
  <c r="M635" i="30" s="1"/>
  <c r="K563" i="30"/>
  <c r="N563" i="30" s="1"/>
  <c r="J563" i="30"/>
  <c r="M563" i="30" s="1"/>
  <c r="L563" i="30"/>
  <c r="O563" i="30" s="1"/>
  <c r="P374" i="29"/>
  <c r="P2203" i="29" s="1"/>
  <c r="N2203" i="29"/>
  <c r="E2215" i="29" s="1"/>
  <c r="H665" i="30"/>
  <c r="H386" i="30"/>
  <c r="K530" i="30"/>
  <c r="N530" i="30" s="1"/>
  <c r="J530" i="30"/>
  <c r="M530" i="30" s="1"/>
  <c r="L530" i="30"/>
  <c r="O530" i="30" s="1"/>
  <c r="H580" i="30"/>
  <c r="I434" i="29"/>
  <c r="J434" i="29"/>
  <c r="J418" i="29"/>
  <c r="I418" i="29"/>
  <c r="I733" i="29"/>
  <c r="J733" i="29"/>
  <c r="I621" i="29"/>
  <c r="J621" i="29"/>
  <c r="I388" i="29"/>
  <c r="J388" i="29"/>
  <c r="I658" i="29"/>
  <c r="J658" i="29"/>
  <c r="H701" i="30"/>
  <c r="K133" i="29"/>
  <c r="M133" i="29" s="1"/>
  <c r="O133" i="29" s="1"/>
  <c r="L133" i="29"/>
  <c r="N133" i="29" s="1"/>
  <c r="P133" i="29" s="1"/>
  <c r="F133" i="29"/>
  <c r="L105" i="29"/>
  <c r="N105" i="29" s="1"/>
  <c r="P105" i="29" s="1"/>
  <c r="F105" i="29"/>
  <c r="K105" i="29"/>
  <c r="M105" i="29" s="1"/>
  <c r="O105" i="29" s="1"/>
  <c r="L13" i="29"/>
  <c r="N13" i="29" s="1"/>
  <c r="P13" i="29" s="1"/>
  <c r="K13" i="29"/>
  <c r="M13" i="29" s="1"/>
  <c r="O13" i="29" s="1"/>
  <c r="F13" i="29"/>
  <c r="L296" i="29"/>
  <c r="N296" i="29" s="1"/>
  <c r="P296" i="29" s="1"/>
  <c r="K296" i="29"/>
  <c r="M296" i="29" s="1"/>
  <c r="O296" i="29" s="1"/>
  <c r="F296" i="29"/>
  <c r="L362" i="29"/>
  <c r="N362" i="29" s="1"/>
  <c r="P362" i="29" s="1"/>
  <c r="K362" i="29"/>
  <c r="M362" i="29" s="1"/>
  <c r="O362" i="29" s="1"/>
  <c r="F362" i="29"/>
  <c r="L147" i="29"/>
  <c r="N147" i="29" s="1"/>
  <c r="P147" i="29" s="1"/>
  <c r="K147" i="29"/>
  <c r="M147" i="29" s="1"/>
  <c r="O147" i="29" s="1"/>
  <c r="F147" i="29"/>
  <c r="L256" i="29"/>
  <c r="N256" i="29" s="1"/>
  <c r="P256" i="29" s="1"/>
  <c r="F256" i="29"/>
  <c r="K256" i="29"/>
  <c r="M256" i="29" s="1"/>
  <c r="O256" i="29" s="1"/>
  <c r="L102" i="29"/>
  <c r="N102" i="29" s="1"/>
  <c r="P102" i="29" s="1"/>
  <c r="F102" i="29"/>
  <c r="K102" i="29"/>
  <c r="M102" i="29" s="1"/>
  <c r="O102" i="29" s="1"/>
  <c r="L21" i="29"/>
  <c r="N21" i="29" s="1"/>
  <c r="P21" i="29" s="1"/>
  <c r="K21" i="29"/>
  <c r="M21" i="29" s="1"/>
  <c r="O21" i="29" s="1"/>
  <c r="F21" i="29"/>
  <c r="L338" i="29"/>
  <c r="N338" i="29" s="1"/>
  <c r="P338" i="29" s="1"/>
  <c r="F338" i="29"/>
  <c r="K338" i="29"/>
  <c r="M338" i="29" s="1"/>
  <c r="O338" i="29" s="1"/>
  <c r="L91" i="29"/>
  <c r="N91" i="29" s="1"/>
  <c r="P91" i="29" s="1"/>
  <c r="K91" i="29"/>
  <c r="M91" i="29" s="1"/>
  <c r="O91" i="29" s="1"/>
  <c r="F91" i="29"/>
  <c r="L508" i="30"/>
  <c r="O508" i="30" s="1"/>
  <c r="K508" i="30"/>
  <c r="N508" i="30" s="1"/>
  <c r="J508" i="30"/>
  <c r="M508" i="30" s="1"/>
  <c r="L460" i="30"/>
  <c r="O460" i="30" s="1"/>
  <c r="K460" i="30"/>
  <c r="N460" i="30" s="1"/>
  <c r="J460" i="30"/>
  <c r="M460" i="30" s="1"/>
  <c r="I400" i="29"/>
  <c r="J400" i="29"/>
  <c r="J450" i="30"/>
  <c r="M450" i="30" s="1"/>
  <c r="L450" i="30"/>
  <c r="O450" i="30" s="1"/>
  <c r="K450" i="30"/>
  <c r="N450" i="30" s="1"/>
  <c r="J487" i="30"/>
  <c r="M487" i="30" s="1"/>
  <c r="L487" i="30"/>
  <c r="O487" i="30" s="1"/>
  <c r="K487" i="30"/>
  <c r="N487" i="30" s="1"/>
  <c r="H471" i="30"/>
  <c r="L192" i="29"/>
  <c r="N192" i="29" s="1"/>
  <c r="P192" i="29" s="1"/>
  <c r="F192" i="29"/>
  <c r="K192" i="29"/>
  <c r="M192" i="29" s="1"/>
  <c r="O192" i="29" s="1"/>
  <c r="L274" i="29"/>
  <c r="N274" i="29" s="1"/>
  <c r="P274" i="29" s="1"/>
  <c r="K274" i="29"/>
  <c r="M274" i="29" s="1"/>
  <c r="O274" i="29" s="1"/>
  <c r="F274" i="29"/>
  <c r="I572" i="29"/>
  <c r="J572" i="29"/>
  <c r="F120" i="30"/>
  <c r="I120" i="30"/>
  <c r="H719" i="30"/>
  <c r="L474" i="30"/>
  <c r="O474" i="30" s="1"/>
  <c r="J474" i="30"/>
  <c r="M474" i="30" s="1"/>
  <c r="K474" i="30"/>
  <c r="N474" i="30" s="1"/>
  <c r="L538" i="30"/>
  <c r="O538" i="30" s="1"/>
  <c r="J538" i="30"/>
  <c r="M538" i="30" s="1"/>
  <c r="K538" i="30"/>
  <c r="N538" i="30" s="1"/>
  <c r="I461" i="29"/>
  <c r="J461" i="29"/>
  <c r="J488" i="30"/>
  <c r="M488" i="30" s="1"/>
  <c r="L488" i="30"/>
  <c r="O488" i="30" s="1"/>
  <c r="K488" i="30"/>
  <c r="N488" i="30" s="1"/>
  <c r="J464" i="30"/>
  <c r="M464" i="30" s="1"/>
  <c r="K464" i="30"/>
  <c r="N464" i="30" s="1"/>
  <c r="L464" i="30"/>
  <c r="O464" i="30" s="1"/>
  <c r="J488" i="29"/>
  <c r="I488" i="29"/>
  <c r="I448" i="29"/>
  <c r="J448" i="29"/>
  <c r="J472" i="29"/>
  <c r="I472" i="29"/>
  <c r="H569" i="30"/>
  <c r="F341" i="30"/>
  <c r="I341" i="30"/>
  <c r="I40" i="30"/>
  <c r="F40" i="30"/>
  <c r="I298" i="30"/>
  <c r="F298" i="30"/>
  <c r="I95" i="30"/>
  <c r="F95" i="30"/>
  <c r="F280" i="30"/>
  <c r="I280" i="30"/>
  <c r="I243" i="30"/>
  <c r="F243" i="30"/>
  <c r="I247" i="30"/>
  <c r="F247" i="30"/>
  <c r="K432" i="30"/>
  <c r="N432" i="30" s="1"/>
  <c r="J432" i="30"/>
  <c r="M432" i="30" s="1"/>
  <c r="L432" i="30"/>
  <c r="O432" i="30" s="1"/>
  <c r="L392" i="30"/>
  <c r="O392" i="30" s="1"/>
  <c r="K392" i="30"/>
  <c r="N392" i="30" s="1"/>
  <c r="J392" i="30"/>
  <c r="M392" i="30" s="1"/>
  <c r="I634" i="29"/>
  <c r="J634" i="29"/>
  <c r="I620" i="29"/>
  <c r="J620" i="29"/>
  <c r="H546" i="30"/>
  <c r="H735" i="30"/>
  <c r="H597" i="30"/>
  <c r="H401" i="30"/>
  <c r="I433" i="29"/>
  <c r="J433" i="29"/>
  <c r="K383" i="30"/>
  <c r="N383" i="30" s="1"/>
  <c r="J383" i="30"/>
  <c r="M383" i="30" s="1"/>
  <c r="L383" i="30"/>
  <c r="O383" i="30" s="1"/>
  <c r="H637" i="30"/>
  <c r="L54" i="29"/>
  <c r="N54" i="29" s="1"/>
  <c r="P54" i="29" s="1"/>
  <c r="F54" i="29"/>
  <c r="K54" i="29"/>
  <c r="M54" i="29" s="1"/>
  <c r="O54" i="29" s="1"/>
  <c r="L355" i="29"/>
  <c r="N355" i="29" s="1"/>
  <c r="P355" i="29" s="1"/>
  <c r="K355" i="29"/>
  <c r="M355" i="29" s="1"/>
  <c r="O355" i="29" s="1"/>
  <c r="F355" i="29"/>
  <c r="K260" i="29"/>
  <c r="M260" i="29" s="1"/>
  <c r="O260" i="29" s="1"/>
  <c r="L260" i="29"/>
  <c r="N260" i="29" s="1"/>
  <c r="P260" i="29" s="1"/>
  <c r="F260" i="29"/>
  <c r="L357" i="29"/>
  <c r="N357" i="29" s="1"/>
  <c r="P357" i="29" s="1"/>
  <c r="F357" i="29"/>
  <c r="K357" i="29"/>
  <c r="M357" i="29" s="1"/>
  <c r="O357" i="29" s="1"/>
  <c r="L217" i="29"/>
  <c r="N217" i="29" s="1"/>
  <c r="P217" i="29" s="1"/>
  <c r="F217" i="29"/>
  <c r="K217" i="29"/>
  <c r="M217" i="29" s="1"/>
  <c r="O217" i="29" s="1"/>
  <c r="L365" i="29"/>
  <c r="N365" i="29" s="1"/>
  <c r="P365" i="29" s="1"/>
  <c r="K365" i="29"/>
  <c r="M365" i="29" s="1"/>
  <c r="O365" i="29" s="1"/>
  <c r="F365" i="29"/>
  <c r="L92" i="29"/>
  <c r="N92" i="29" s="1"/>
  <c r="P92" i="29" s="1"/>
  <c r="K92" i="29"/>
  <c r="M92" i="29" s="1"/>
  <c r="O92" i="29" s="1"/>
  <c r="F92" i="29"/>
  <c r="L236" i="29"/>
  <c r="N236" i="29" s="1"/>
  <c r="P236" i="29" s="1"/>
  <c r="K236" i="29"/>
  <c r="M236" i="29" s="1"/>
  <c r="O236" i="29" s="1"/>
  <c r="F236" i="29"/>
  <c r="L309" i="29"/>
  <c r="N309" i="29" s="1"/>
  <c r="P309" i="29" s="1"/>
  <c r="K309" i="29"/>
  <c r="M309" i="29" s="1"/>
  <c r="O309" i="29" s="1"/>
  <c r="F309" i="29"/>
  <c r="L193" i="29"/>
  <c r="N193" i="29" s="1"/>
  <c r="P193" i="29" s="1"/>
  <c r="F193" i="29"/>
  <c r="K193" i="29"/>
  <c r="M193" i="29" s="1"/>
  <c r="O193" i="29" s="1"/>
  <c r="J542" i="30"/>
  <c r="M542" i="30" s="1"/>
  <c r="K542" i="30"/>
  <c r="N542" i="30" s="1"/>
  <c r="L542" i="30"/>
  <c r="O542" i="30" s="1"/>
  <c r="K699" i="30"/>
  <c r="N699" i="30" s="1"/>
  <c r="L699" i="30"/>
  <c r="O699" i="30" s="1"/>
  <c r="J699" i="30"/>
  <c r="M699" i="30" s="1"/>
  <c r="J736" i="30"/>
  <c r="M736" i="30" s="1"/>
  <c r="L736" i="30"/>
  <c r="O736" i="30" s="1"/>
  <c r="K736" i="30"/>
  <c r="N736" i="30" s="1"/>
  <c r="K394" i="30"/>
  <c r="N394" i="30" s="1"/>
  <c r="J394" i="30"/>
  <c r="M394" i="30" s="1"/>
  <c r="L394" i="30"/>
  <c r="O394" i="30" s="1"/>
  <c r="F313" i="30"/>
  <c r="I313" i="30"/>
  <c r="F347" i="30"/>
  <c r="I347" i="30"/>
  <c r="F174" i="30"/>
  <c r="I174" i="30"/>
  <c r="F348" i="30"/>
  <c r="I348" i="30"/>
  <c r="H544" i="30"/>
  <c r="K607" i="30"/>
  <c r="N607" i="30" s="1"/>
  <c r="J607" i="30"/>
  <c r="M607" i="30" s="1"/>
  <c r="L607" i="30"/>
  <c r="O607" i="30" s="1"/>
  <c r="J495" i="29"/>
  <c r="I495" i="29"/>
  <c r="F351" i="30"/>
  <c r="I351" i="30"/>
  <c r="F210" i="30"/>
  <c r="I210" i="30"/>
  <c r="I228" i="30"/>
  <c r="F228" i="30"/>
  <c r="I236" i="30"/>
  <c r="F236" i="30"/>
  <c r="I171" i="30"/>
  <c r="F171" i="30"/>
  <c r="F358" i="30"/>
  <c r="I358" i="30"/>
  <c r="L553" i="30"/>
  <c r="O553" i="30" s="1"/>
  <c r="K553" i="30"/>
  <c r="N553" i="30" s="1"/>
  <c r="J553" i="30"/>
  <c r="M553" i="30" s="1"/>
  <c r="L672" i="30"/>
  <c r="O672" i="30" s="1"/>
  <c r="K672" i="30"/>
  <c r="N672" i="30" s="1"/>
  <c r="J672" i="30"/>
  <c r="M672" i="30" s="1"/>
  <c r="H453" i="30"/>
  <c r="J383" i="29"/>
  <c r="I383" i="29"/>
  <c r="I668" i="29"/>
  <c r="J668" i="29"/>
  <c r="H448" i="30"/>
  <c r="H724" i="30"/>
  <c r="K659" i="30"/>
  <c r="N659" i="30" s="1"/>
  <c r="J659" i="30"/>
  <c r="M659" i="30" s="1"/>
  <c r="L659" i="30"/>
  <c r="O659" i="30" s="1"/>
  <c r="L683" i="30"/>
  <c r="O683" i="30" s="1"/>
  <c r="K683" i="30"/>
  <c r="N683" i="30" s="1"/>
  <c r="J683" i="30"/>
  <c r="M683" i="30" s="1"/>
  <c r="H630" i="30"/>
  <c r="I645" i="29"/>
  <c r="J645" i="29"/>
  <c r="F123" i="30"/>
  <c r="I123" i="30"/>
  <c r="I16" i="30"/>
  <c r="F16" i="30"/>
  <c r="I56" i="30"/>
  <c r="F56" i="30"/>
  <c r="H613" i="30"/>
  <c r="H615" i="30"/>
  <c r="H575" i="30"/>
  <c r="H599" i="30"/>
  <c r="I656" i="29"/>
  <c r="J656" i="29"/>
  <c r="H499" i="30"/>
  <c r="H582" i="30"/>
  <c r="I21" i="30"/>
  <c r="F21" i="30"/>
  <c r="F232" i="30"/>
  <c r="I232" i="30"/>
  <c r="F294" i="30"/>
  <c r="I294" i="30"/>
  <c r="I252" i="30"/>
  <c r="F252" i="30"/>
  <c r="I33" i="30"/>
  <c r="F33" i="30"/>
  <c r="I55" i="30"/>
  <c r="F55" i="30"/>
  <c r="I517" i="29"/>
  <c r="J517" i="29"/>
  <c r="I469" i="29"/>
  <c r="J469" i="29"/>
  <c r="H679" i="30"/>
  <c r="H639" i="30"/>
  <c r="J663" i="30"/>
  <c r="M663" i="30" s="1"/>
  <c r="K663" i="30"/>
  <c r="N663" i="30" s="1"/>
  <c r="L663" i="30"/>
  <c r="O663" i="30" s="1"/>
  <c r="L537" i="30"/>
  <c r="O537" i="30" s="1"/>
  <c r="K537" i="30"/>
  <c r="N537" i="30" s="1"/>
  <c r="J537" i="30"/>
  <c r="M537" i="30" s="1"/>
  <c r="H434" i="30"/>
  <c r="L514" i="30"/>
  <c r="O514" i="30" s="1"/>
  <c r="K514" i="30"/>
  <c r="N514" i="30" s="1"/>
  <c r="J514" i="30"/>
  <c r="M514" i="30" s="1"/>
  <c r="H466" i="30"/>
  <c r="I650" i="29"/>
  <c r="J650" i="29"/>
  <c r="I474" i="29"/>
  <c r="J474" i="29"/>
  <c r="J710" i="30"/>
  <c r="M710" i="30" s="1"/>
  <c r="K710" i="30"/>
  <c r="N710" i="30" s="1"/>
  <c r="L710" i="30"/>
  <c r="O710" i="30" s="1"/>
  <c r="K676" i="30"/>
  <c r="N676" i="30" s="1"/>
  <c r="L676" i="30"/>
  <c r="O676" i="30" s="1"/>
  <c r="J676" i="30"/>
  <c r="M676" i="30" s="1"/>
  <c r="I493" i="29"/>
  <c r="J493" i="29"/>
  <c r="L373" i="30"/>
  <c r="K373" i="30"/>
  <c r="J373" i="30"/>
  <c r="I480" i="29"/>
  <c r="J480" i="29"/>
  <c r="I283" i="30"/>
  <c r="F283" i="30"/>
  <c r="I203" i="30"/>
  <c r="F203" i="30"/>
  <c r="F116" i="30"/>
  <c r="I116" i="30"/>
  <c r="I32" i="30"/>
  <c r="F32" i="30"/>
  <c r="I124" i="30"/>
  <c r="F124" i="30"/>
  <c r="I148" i="30"/>
  <c r="F148" i="30"/>
  <c r="F353" i="30"/>
  <c r="I353" i="30"/>
  <c r="I37" i="30"/>
  <c r="F37" i="30"/>
  <c r="I226" i="30"/>
  <c r="F226" i="30"/>
  <c r="I570" i="29"/>
  <c r="J570" i="29"/>
  <c r="I681" i="29"/>
  <c r="J681" i="29"/>
  <c r="L433" i="30"/>
  <c r="O433" i="30" s="1"/>
  <c r="J433" i="30"/>
  <c r="M433" i="30" s="1"/>
  <c r="K433" i="30"/>
  <c r="N433" i="30" s="1"/>
  <c r="L393" i="30"/>
  <c r="O393" i="30" s="1"/>
  <c r="J393" i="30"/>
  <c r="M393" i="30" s="1"/>
  <c r="K393" i="30"/>
  <c r="N393" i="30" s="1"/>
  <c r="K417" i="30"/>
  <c r="N417" i="30" s="1"/>
  <c r="J417" i="30"/>
  <c r="M417" i="30" s="1"/>
  <c r="L417" i="30"/>
  <c r="O417" i="30" s="1"/>
  <c r="I687" i="29"/>
  <c r="J687" i="29"/>
  <c r="H387" i="30"/>
  <c r="H657" i="30"/>
  <c r="K665" i="30"/>
  <c r="N665" i="30" s="1"/>
  <c r="L665" i="30"/>
  <c r="O665" i="30" s="1"/>
  <c r="J665" i="30"/>
  <c r="M665" i="30" s="1"/>
  <c r="I519" i="29"/>
  <c r="J519" i="29"/>
  <c r="J394" i="29"/>
  <c r="I394" i="29"/>
  <c r="K621" i="30"/>
  <c r="N621" i="30" s="1"/>
  <c r="J621" i="30"/>
  <c r="M621" i="30" s="1"/>
  <c r="L621" i="30"/>
  <c r="O621" i="30" s="1"/>
  <c r="H399" i="30"/>
  <c r="J667" i="29"/>
  <c r="I667" i="29"/>
  <c r="I132" i="30"/>
  <c r="F132" i="30"/>
  <c r="I104" i="30"/>
  <c r="F104" i="30"/>
  <c r="I12" i="30"/>
  <c r="F12" i="30"/>
  <c r="F295" i="30"/>
  <c r="I295" i="30"/>
  <c r="F361" i="30"/>
  <c r="I361" i="30"/>
  <c r="I146" i="30"/>
  <c r="F146" i="30"/>
  <c r="F255" i="30"/>
  <c r="I255" i="30"/>
  <c r="I101" i="30"/>
  <c r="F101" i="30"/>
  <c r="I20" i="30"/>
  <c r="F20" i="30"/>
  <c r="I337" i="30"/>
  <c r="F337" i="30"/>
  <c r="F90" i="30"/>
  <c r="I90" i="30"/>
  <c r="J387" i="29"/>
  <c r="I387" i="29"/>
  <c r="J531" i="29"/>
  <c r="I531" i="29"/>
  <c r="I581" i="29"/>
  <c r="J581" i="29"/>
  <c r="H508" i="30"/>
  <c r="H460" i="30"/>
  <c r="J622" i="29"/>
  <c r="I622" i="29"/>
  <c r="K447" i="30"/>
  <c r="N447" i="30" s="1"/>
  <c r="L447" i="30"/>
  <c r="O447" i="30" s="1"/>
  <c r="J447" i="30"/>
  <c r="M447" i="30" s="1"/>
  <c r="H606" i="30"/>
  <c r="H571" i="30"/>
  <c r="I191" i="30"/>
  <c r="F191" i="30"/>
  <c r="F273" i="30"/>
  <c r="I273" i="30"/>
  <c r="I502" i="29"/>
  <c r="J502" i="29"/>
  <c r="I509" i="29"/>
  <c r="J509" i="29"/>
  <c r="H488" i="30"/>
  <c r="I451" i="29"/>
  <c r="J451" i="29"/>
  <c r="L306" i="29"/>
  <c r="N306" i="29" s="1"/>
  <c r="P306" i="29" s="1"/>
  <c r="K306" i="29"/>
  <c r="M306" i="29" s="1"/>
  <c r="O306" i="29" s="1"/>
  <c r="F306" i="29"/>
  <c r="L209" i="29"/>
  <c r="N209" i="29" s="1"/>
  <c r="P209" i="29" s="1"/>
  <c r="F209" i="29"/>
  <c r="K209" i="29"/>
  <c r="M209" i="29" s="1"/>
  <c r="O209" i="29" s="1"/>
  <c r="I590" i="29"/>
  <c r="J590" i="29"/>
  <c r="K546" i="30"/>
  <c r="N546" i="30" s="1"/>
  <c r="L546" i="30"/>
  <c r="O546" i="30" s="1"/>
  <c r="J546" i="30"/>
  <c r="M546" i="30" s="1"/>
  <c r="H617" i="30"/>
  <c r="H442" i="30"/>
  <c r="L439" i="30"/>
  <c r="O439" i="30" s="1"/>
  <c r="K439" i="30"/>
  <c r="N439" i="30" s="1"/>
  <c r="J439" i="30"/>
  <c r="M439" i="30" s="1"/>
  <c r="H693" i="30"/>
  <c r="H383" i="30"/>
  <c r="I547" i="29"/>
  <c r="J547" i="29"/>
  <c r="L637" i="30"/>
  <c r="O637" i="30" s="1"/>
  <c r="K637" i="30"/>
  <c r="N637" i="30" s="1"/>
  <c r="J637" i="30"/>
  <c r="M637" i="30" s="1"/>
  <c r="I53" i="30"/>
  <c r="F53" i="30"/>
  <c r="F354" i="30"/>
  <c r="I354" i="30"/>
  <c r="F259" i="30"/>
  <c r="I259" i="30"/>
  <c r="I356" i="30"/>
  <c r="F356" i="30"/>
  <c r="F216" i="30"/>
  <c r="I216" i="30"/>
  <c r="F364" i="30"/>
  <c r="I364" i="30"/>
  <c r="F91" i="30"/>
  <c r="I91" i="30"/>
  <c r="I235" i="30"/>
  <c r="F235" i="30"/>
  <c r="I308" i="30"/>
  <c r="F308" i="30"/>
  <c r="I192" i="30"/>
  <c r="F192" i="30"/>
  <c r="I491" i="29"/>
  <c r="J491" i="29"/>
  <c r="J484" i="29"/>
  <c r="I484" i="29"/>
  <c r="J385" i="29"/>
  <c r="I385" i="29"/>
  <c r="L646" i="30"/>
  <c r="O646" i="30" s="1"/>
  <c r="J646" i="30"/>
  <c r="M646" i="30" s="1"/>
  <c r="K646" i="30"/>
  <c r="N646" i="30" s="1"/>
  <c r="H682" i="30"/>
  <c r="J412" i="30"/>
  <c r="M412" i="30" s="1"/>
  <c r="L412" i="30"/>
  <c r="O412" i="30" s="1"/>
  <c r="K412" i="30"/>
  <c r="N412" i="30" s="1"/>
  <c r="I594" i="29"/>
  <c r="J594" i="29"/>
  <c r="L626" i="30"/>
  <c r="O626" i="30" s="1"/>
  <c r="K626" i="30"/>
  <c r="N626" i="30" s="1"/>
  <c r="J626" i="30"/>
  <c r="M626" i="30" s="1"/>
  <c r="H699" i="30"/>
  <c r="K733" i="30"/>
  <c r="N733" i="30" s="1"/>
  <c r="L733" i="30"/>
  <c r="O733" i="30" s="1"/>
  <c r="J733" i="30"/>
  <c r="M733" i="30" s="1"/>
  <c r="H380" i="30"/>
  <c r="K643" i="30"/>
  <c r="N643" i="30" s="1"/>
  <c r="J643" i="30"/>
  <c r="M643" i="30" s="1"/>
  <c r="L643" i="30"/>
  <c r="O643" i="30" s="1"/>
  <c r="L302" i="29"/>
  <c r="N302" i="29" s="1"/>
  <c r="P302" i="29" s="1"/>
  <c r="K302" i="29"/>
  <c r="M302" i="29" s="1"/>
  <c r="O302" i="29" s="1"/>
  <c r="F302" i="29"/>
  <c r="L319" i="29"/>
  <c r="N319" i="29" s="1"/>
  <c r="P319" i="29" s="1"/>
  <c r="F319" i="29"/>
  <c r="K319" i="29"/>
  <c r="M319" i="29" s="1"/>
  <c r="O319" i="29" s="1"/>
  <c r="L263" i="29"/>
  <c r="N263" i="29" s="1"/>
  <c r="P263" i="29" s="1"/>
  <c r="F263" i="29"/>
  <c r="K263" i="29"/>
  <c r="M263" i="29" s="1"/>
  <c r="O263" i="29" s="1"/>
  <c r="L154" i="29"/>
  <c r="N154" i="29" s="1"/>
  <c r="P154" i="29" s="1"/>
  <c r="K154" i="29"/>
  <c r="M154" i="29" s="1"/>
  <c r="O154" i="29" s="1"/>
  <c r="F154" i="29"/>
  <c r="H607" i="30"/>
  <c r="I543" i="29"/>
  <c r="J543" i="29"/>
  <c r="H382" i="30"/>
  <c r="K667" i="30"/>
  <c r="N667" i="30" s="1"/>
  <c r="J667" i="30"/>
  <c r="M667" i="30" s="1"/>
  <c r="L667" i="30"/>
  <c r="O667" i="30" s="1"/>
  <c r="I695" i="29"/>
  <c r="J695" i="29"/>
  <c r="H414" i="30"/>
  <c r="I734" i="29"/>
  <c r="J734" i="29"/>
  <c r="I381" i="29"/>
  <c r="J381" i="29"/>
  <c r="L270" i="29"/>
  <c r="N270" i="29" s="1"/>
  <c r="P270" i="29" s="1"/>
  <c r="F270" i="29"/>
  <c r="K270" i="29"/>
  <c r="M270" i="29" s="1"/>
  <c r="O270" i="29" s="1"/>
  <c r="L51" i="29"/>
  <c r="N51" i="29" s="1"/>
  <c r="P51" i="29" s="1"/>
  <c r="F51" i="29"/>
  <c r="K51" i="29"/>
  <c r="M51" i="29" s="1"/>
  <c r="O51" i="29" s="1"/>
  <c r="L70" i="29"/>
  <c r="N70" i="29" s="1"/>
  <c r="P70" i="29" s="1"/>
  <c r="K70" i="29"/>
  <c r="M70" i="29" s="1"/>
  <c r="O70" i="29" s="1"/>
  <c r="F70" i="29"/>
  <c r="L116" i="29"/>
  <c r="N116" i="29" s="1"/>
  <c r="P116" i="29" s="1"/>
  <c r="K116" i="29"/>
  <c r="M116" i="29" s="1"/>
  <c r="O116" i="29" s="1"/>
  <c r="F116" i="29"/>
  <c r="L137" i="29"/>
  <c r="N137" i="29" s="1"/>
  <c r="P137" i="29" s="1"/>
  <c r="F137" i="29"/>
  <c r="K137" i="29"/>
  <c r="M137" i="29" s="1"/>
  <c r="O137" i="29" s="1"/>
  <c r="L146" i="29"/>
  <c r="N146" i="29" s="1"/>
  <c r="P146" i="29" s="1"/>
  <c r="K146" i="29"/>
  <c r="M146" i="29" s="1"/>
  <c r="O146" i="29" s="1"/>
  <c r="F146" i="29"/>
  <c r="I685" i="29"/>
  <c r="J685" i="29"/>
  <c r="L448" i="30"/>
  <c r="O448" i="30" s="1"/>
  <c r="K448" i="30"/>
  <c r="N448" i="30" s="1"/>
  <c r="J448" i="30"/>
  <c r="M448" i="30" s="1"/>
  <c r="H659" i="30"/>
  <c r="H683" i="30"/>
  <c r="L245" i="29"/>
  <c r="N245" i="29" s="1"/>
  <c r="P245" i="29" s="1"/>
  <c r="F245" i="29"/>
  <c r="K245" i="29"/>
  <c r="M245" i="29" s="1"/>
  <c r="O245" i="29" s="1"/>
  <c r="L89" i="29"/>
  <c r="N89" i="29" s="1"/>
  <c r="P89" i="29" s="1"/>
  <c r="K89" i="29"/>
  <c r="M89" i="29" s="1"/>
  <c r="O89" i="29" s="1"/>
  <c r="F89" i="29"/>
  <c r="L360" i="29"/>
  <c r="N360" i="29" s="1"/>
  <c r="P360" i="29" s="1"/>
  <c r="K360" i="29"/>
  <c r="M360" i="29" s="1"/>
  <c r="O360" i="29" s="1"/>
  <c r="F360" i="29"/>
  <c r="L53" i="29"/>
  <c r="N53" i="29" s="1"/>
  <c r="P53" i="29" s="1"/>
  <c r="F53" i="29"/>
  <c r="K53" i="29"/>
  <c r="M53" i="29" s="1"/>
  <c r="O53" i="29" s="1"/>
  <c r="J569" i="29"/>
  <c r="I569" i="29"/>
  <c r="H496" i="30"/>
  <c r="I563" i="29"/>
  <c r="J563" i="29"/>
  <c r="J520" i="29"/>
  <c r="I520" i="29"/>
  <c r="K582" i="30"/>
  <c r="N582" i="30" s="1"/>
  <c r="J582" i="30"/>
  <c r="M582" i="30" s="1"/>
  <c r="L582" i="30"/>
  <c r="O582" i="30" s="1"/>
  <c r="L67" i="29"/>
  <c r="N67" i="29" s="1"/>
  <c r="P67" i="29" s="1"/>
  <c r="K67" i="29"/>
  <c r="M67" i="29" s="1"/>
  <c r="O67" i="29" s="1"/>
  <c r="F67" i="29"/>
  <c r="L216" i="29"/>
  <c r="N216" i="29" s="1"/>
  <c r="P216" i="29" s="1"/>
  <c r="K216" i="29"/>
  <c r="M216" i="29" s="1"/>
  <c r="O216" i="29" s="1"/>
  <c r="F216" i="29"/>
  <c r="L132" i="29"/>
  <c r="N132" i="29" s="1"/>
  <c r="P132" i="29" s="1"/>
  <c r="F132" i="29"/>
  <c r="K132" i="29"/>
  <c r="M132" i="29" s="1"/>
  <c r="O132" i="29" s="1"/>
  <c r="L106" i="29"/>
  <c r="N106" i="29" s="1"/>
  <c r="P106" i="29" s="1"/>
  <c r="F106" i="29"/>
  <c r="K106" i="29"/>
  <c r="M106" i="29" s="1"/>
  <c r="O106" i="29" s="1"/>
  <c r="L150" i="29"/>
  <c r="N150" i="29" s="1"/>
  <c r="P150" i="29" s="1"/>
  <c r="K150" i="29"/>
  <c r="M150" i="29" s="1"/>
  <c r="O150" i="29" s="1"/>
  <c r="F150" i="29"/>
  <c r="L322" i="29"/>
  <c r="N322" i="29" s="1"/>
  <c r="P322" i="29" s="1"/>
  <c r="K322" i="29"/>
  <c r="M322" i="29" s="1"/>
  <c r="O322" i="29" s="1"/>
  <c r="F322" i="29"/>
  <c r="J661" i="29"/>
  <c r="I661" i="29"/>
  <c r="I654" i="29"/>
  <c r="J654" i="29"/>
  <c r="H514" i="30"/>
  <c r="J466" i="30"/>
  <c r="M466" i="30" s="1"/>
  <c r="L466" i="30"/>
  <c r="O466" i="30" s="1"/>
  <c r="K466" i="30"/>
  <c r="N466" i="30" s="1"/>
  <c r="K673" i="30"/>
  <c r="N673" i="30" s="1"/>
  <c r="L673" i="30"/>
  <c r="O673" i="30" s="1"/>
  <c r="J673" i="30"/>
  <c r="M673" i="30" s="1"/>
  <c r="H554" i="30"/>
  <c r="H727" i="30"/>
  <c r="H651" i="30"/>
  <c r="H419" i="30"/>
  <c r="I542" i="29"/>
  <c r="J542" i="29"/>
  <c r="L327" i="29"/>
  <c r="N327" i="29" s="1"/>
  <c r="P327" i="29" s="1"/>
  <c r="F327" i="29"/>
  <c r="K327" i="29"/>
  <c r="M327" i="29" s="1"/>
  <c r="O327" i="29" s="1"/>
  <c r="L186" i="29"/>
  <c r="N186" i="29" s="1"/>
  <c r="P186" i="29" s="1"/>
  <c r="K186" i="29"/>
  <c r="M186" i="29" s="1"/>
  <c r="O186" i="29" s="1"/>
  <c r="F186" i="29"/>
  <c r="L207" i="29"/>
  <c r="N207" i="29" s="1"/>
  <c r="P207" i="29" s="1"/>
  <c r="F207" i="29"/>
  <c r="K207" i="29"/>
  <c r="M207" i="29" s="1"/>
  <c r="O207" i="29" s="1"/>
  <c r="L16" i="29"/>
  <c r="N16" i="29" s="1"/>
  <c r="P16" i="29" s="1"/>
  <c r="F16" i="29"/>
  <c r="K16" i="29"/>
  <c r="M16" i="29" s="1"/>
  <c r="O16" i="29" s="1"/>
  <c r="L151" i="29"/>
  <c r="N151" i="29" s="1"/>
  <c r="P151" i="29" s="1"/>
  <c r="F151" i="29"/>
  <c r="K151" i="29"/>
  <c r="M151" i="29" s="1"/>
  <c r="O151" i="29" s="1"/>
  <c r="F113" i="29"/>
  <c r="L113" i="29"/>
  <c r="N113" i="29" s="1"/>
  <c r="P113" i="29" s="1"/>
  <c r="K113" i="29"/>
  <c r="M113" i="29" s="1"/>
  <c r="O113" i="29" s="1"/>
  <c r="L337" i="29"/>
  <c r="N337" i="29" s="1"/>
  <c r="P337" i="29" s="1"/>
  <c r="F337" i="29"/>
  <c r="K337" i="29"/>
  <c r="M337" i="29" s="1"/>
  <c r="O337" i="29" s="1"/>
  <c r="L31" i="29"/>
  <c r="N31" i="29" s="1"/>
  <c r="P31" i="29" s="1"/>
  <c r="F31" i="29"/>
  <c r="K31" i="29"/>
  <c r="M31" i="29" s="1"/>
  <c r="O31" i="29" s="1"/>
  <c r="L40" i="29"/>
  <c r="N40" i="29" s="1"/>
  <c r="P40" i="29" s="1"/>
  <c r="F40" i="29"/>
  <c r="K40" i="29"/>
  <c r="M40" i="29" s="1"/>
  <c r="O40" i="29" s="1"/>
  <c r="I641" i="29"/>
  <c r="J641" i="29"/>
  <c r="H433" i="30"/>
  <c r="H393" i="30"/>
  <c r="H417" i="30"/>
  <c r="I460" i="29"/>
  <c r="J460" i="29"/>
  <c r="H620" i="30"/>
  <c r="K387" i="30"/>
  <c r="N387" i="30" s="1"/>
  <c r="J387" i="30"/>
  <c r="M387" i="30" s="1"/>
  <c r="L387" i="30"/>
  <c r="O387" i="30" s="1"/>
  <c r="K657" i="30"/>
  <c r="N657" i="30" s="1"/>
  <c r="L657" i="30"/>
  <c r="O657" i="30" s="1"/>
  <c r="J657" i="30"/>
  <c r="M657" i="30" s="1"/>
  <c r="H396" i="30"/>
  <c r="H689" i="30"/>
  <c r="L502" i="30"/>
  <c r="O502" i="30" s="1"/>
  <c r="K502" i="30"/>
  <c r="N502" i="30" s="1"/>
  <c r="J502" i="30"/>
  <c r="M502" i="30" s="1"/>
  <c r="J381" i="30"/>
  <c r="M381" i="30" s="1"/>
  <c r="K381" i="30"/>
  <c r="N381" i="30" s="1"/>
  <c r="L381" i="30"/>
  <c r="O381" i="30" s="1"/>
  <c r="I447" i="29"/>
  <c r="J447" i="29"/>
  <c r="K399" i="30"/>
  <c r="N399" i="30" s="1"/>
  <c r="J399" i="30"/>
  <c r="M399" i="30" s="1"/>
  <c r="L399" i="30"/>
  <c r="O399" i="30" s="1"/>
  <c r="L390" i="30"/>
  <c r="O390" i="30" s="1"/>
  <c r="J390" i="30"/>
  <c r="M390" i="30" s="1"/>
  <c r="K390" i="30"/>
  <c r="N390" i="30" s="1"/>
  <c r="H677" i="30"/>
  <c r="L223" i="29"/>
  <c r="N223" i="29" s="1"/>
  <c r="P223" i="29" s="1"/>
  <c r="F223" i="29"/>
  <c r="K223" i="29"/>
  <c r="M223" i="29" s="1"/>
  <c r="O223" i="29" s="1"/>
  <c r="L88" i="29"/>
  <c r="N88" i="29" s="1"/>
  <c r="P88" i="29" s="1"/>
  <c r="K88" i="29"/>
  <c r="M88" i="29" s="1"/>
  <c r="O88" i="29" s="1"/>
  <c r="F88" i="29"/>
  <c r="K39" i="29"/>
  <c r="M39" i="29" s="1"/>
  <c r="O39" i="29" s="1"/>
  <c r="L39" i="29"/>
  <c r="N39" i="29" s="1"/>
  <c r="P39" i="29" s="1"/>
  <c r="F39" i="29"/>
  <c r="L305" i="29"/>
  <c r="N305" i="29" s="1"/>
  <c r="P305" i="29" s="1"/>
  <c r="F305" i="29"/>
  <c r="K305" i="29"/>
  <c r="M305" i="29" s="1"/>
  <c r="O305" i="29" s="1"/>
  <c r="L345" i="29"/>
  <c r="N345" i="29" s="1"/>
  <c r="P345" i="29" s="1"/>
  <c r="F345" i="29"/>
  <c r="K345" i="29"/>
  <c r="M345" i="29" s="1"/>
  <c r="O345" i="29" s="1"/>
  <c r="L222" i="29"/>
  <c r="N222" i="29" s="1"/>
  <c r="P222" i="29" s="1"/>
  <c r="F222" i="29"/>
  <c r="K222" i="29"/>
  <c r="M222" i="29" s="1"/>
  <c r="O222" i="29" s="1"/>
  <c r="L317" i="29"/>
  <c r="N317" i="29" s="1"/>
  <c r="P317" i="29" s="1"/>
  <c r="K317" i="29"/>
  <c r="M317" i="29" s="1"/>
  <c r="O317" i="29" s="1"/>
  <c r="F317" i="29"/>
  <c r="L364" i="29"/>
  <c r="N364" i="29" s="1"/>
  <c r="P364" i="29" s="1"/>
  <c r="F364" i="29"/>
  <c r="K364" i="29"/>
  <c r="M364" i="29" s="1"/>
  <c r="O364" i="29" s="1"/>
  <c r="L160" i="29"/>
  <c r="N160" i="29" s="1"/>
  <c r="P160" i="29" s="1"/>
  <c r="F160" i="29"/>
  <c r="K160" i="29"/>
  <c r="M160" i="29" s="1"/>
  <c r="O160" i="29" s="1"/>
  <c r="L321" i="29"/>
  <c r="N321" i="29" s="1"/>
  <c r="P321" i="29" s="1"/>
  <c r="F321" i="29"/>
  <c r="K321" i="29"/>
  <c r="M321" i="29" s="1"/>
  <c r="O321" i="29" s="1"/>
  <c r="L115" i="29"/>
  <c r="N115" i="29" s="1"/>
  <c r="P115" i="29" s="1"/>
  <c r="K115" i="29"/>
  <c r="M115" i="29" s="1"/>
  <c r="O115" i="29" s="1"/>
  <c r="F115" i="29"/>
  <c r="K385" i="30"/>
  <c r="N385" i="30" s="1"/>
  <c r="J385" i="30"/>
  <c r="M385" i="30" s="1"/>
  <c r="L385" i="30"/>
  <c r="O385" i="30" s="1"/>
  <c r="H729" i="30"/>
  <c r="K705" i="30"/>
  <c r="N705" i="30" s="1"/>
  <c r="J705" i="30"/>
  <c r="M705" i="30" s="1"/>
  <c r="L705" i="30"/>
  <c r="O705" i="30" s="1"/>
  <c r="J714" i="30"/>
  <c r="M714" i="30" s="1"/>
  <c r="K714" i="30"/>
  <c r="N714" i="30" s="1"/>
  <c r="L714" i="30"/>
  <c r="O714" i="30" s="1"/>
  <c r="L606" i="30"/>
  <c r="O606" i="30" s="1"/>
  <c r="K606" i="30"/>
  <c r="N606" i="30" s="1"/>
  <c r="J606" i="30"/>
  <c r="M606" i="30" s="1"/>
  <c r="J571" i="30"/>
  <c r="M571" i="30" s="1"/>
  <c r="L571" i="30"/>
  <c r="O571" i="30" s="1"/>
  <c r="K571" i="30"/>
  <c r="N571" i="30" s="1"/>
  <c r="I703" i="29"/>
  <c r="J703" i="29"/>
  <c r="L326" i="29"/>
  <c r="N326" i="29" s="1"/>
  <c r="P326" i="29" s="1"/>
  <c r="K326" i="29"/>
  <c r="M326" i="29" s="1"/>
  <c r="O326" i="29" s="1"/>
  <c r="F326" i="29"/>
  <c r="F46" i="5"/>
  <c r="F338" i="5"/>
  <c r="F274" i="5"/>
  <c r="F228" i="5"/>
  <c r="F358" i="5"/>
  <c r="F225" i="5"/>
  <c r="F324" i="5"/>
  <c r="F237" i="5"/>
  <c r="F191" i="5"/>
  <c r="F286" i="5"/>
  <c r="F22" i="5"/>
  <c r="F61" i="5"/>
  <c r="F356" i="5"/>
  <c r="F330" i="5"/>
  <c r="F253" i="5"/>
  <c r="F45" i="5"/>
  <c r="F300" i="5"/>
  <c r="F352" i="5"/>
  <c r="F214" i="5"/>
  <c r="F349" i="5"/>
  <c r="F185" i="5"/>
  <c r="F193" i="5"/>
  <c r="F196" i="5"/>
  <c r="F318" i="5"/>
  <c r="F164" i="5"/>
  <c r="F238" i="5"/>
  <c r="F176" i="5"/>
  <c r="F157" i="5"/>
  <c r="F192" i="5"/>
  <c r="F166" i="5"/>
  <c r="F251" i="5"/>
  <c r="F141" i="5"/>
  <c r="F122" i="5"/>
  <c r="F212" i="5"/>
  <c r="F260" i="5"/>
  <c r="F115" i="5"/>
  <c r="F297" i="5"/>
  <c r="F337" i="5"/>
  <c r="F33" i="5"/>
  <c r="F118" i="5"/>
  <c r="F78" i="5"/>
  <c r="F26" i="5"/>
  <c r="F361" i="5"/>
  <c r="F63" i="5"/>
  <c r="F127" i="5"/>
  <c r="F306" i="5"/>
  <c r="F267" i="5"/>
  <c r="F128" i="5"/>
  <c r="F273" i="5"/>
  <c r="F66" i="5"/>
  <c r="F199" i="5"/>
  <c r="F52" i="5"/>
  <c r="F283" i="5"/>
  <c r="F111" i="5"/>
  <c r="F288" i="5"/>
  <c r="F25" i="5"/>
  <c r="F80" i="5"/>
  <c r="F319" i="5"/>
  <c r="F204" i="5"/>
  <c r="F101" i="5"/>
  <c r="F291" i="5"/>
  <c r="F347" i="5"/>
  <c r="F344" i="5"/>
  <c r="F326" i="5"/>
  <c r="F60" i="5"/>
  <c r="F15" i="5"/>
  <c r="F314" i="5"/>
  <c r="F265" i="5"/>
  <c r="F29" i="5"/>
  <c r="F158" i="5"/>
  <c r="F116" i="5"/>
  <c r="F205" i="5"/>
  <c r="F353" i="5"/>
  <c r="F92" i="5"/>
  <c r="F277" i="5"/>
  <c r="F138" i="5"/>
  <c r="F252" i="5"/>
  <c r="F24" i="5"/>
  <c r="F146" i="5"/>
  <c r="F241" i="5"/>
  <c r="F209" i="5"/>
  <c r="F41" i="5"/>
  <c r="F211" i="5"/>
  <c r="F143" i="5"/>
  <c r="F296" i="5"/>
  <c r="F155" i="5"/>
  <c r="F242" i="5"/>
  <c r="F171" i="5"/>
  <c r="F144" i="5"/>
  <c r="F256" i="5"/>
  <c r="F240" i="5"/>
  <c r="F38" i="5"/>
  <c r="F224" i="5"/>
  <c r="F266" i="5"/>
  <c r="F105" i="5"/>
  <c r="F27" i="5"/>
  <c r="F137" i="5"/>
  <c r="F221" i="5"/>
  <c r="F222" i="5"/>
  <c r="F188" i="5"/>
  <c r="F108" i="5"/>
  <c r="F322" i="5"/>
  <c r="F140" i="5"/>
  <c r="F345" i="5"/>
  <c r="F230" i="5"/>
  <c r="F154" i="5"/>
  <c r="F113" i="5"/>
  <c r="F36" i="5"/>
  <c r="F50" i="5"/>
  <c r="F150" i="5"/>
  <c r="F320" i="5"/>
  <c r="F218" i="5"/>
  <c r="F119" i="5"/>
  <c r="F49" i="5"/>
  <c r="F182" i="5"/>
  <c r="F84" i="5"/>
  <c r="F35" i="5"/>
  <c r="F363" i="5"/>
  <c r="F216" i="5"/>
  <c r="F77" i="5"/>
  <c r="F302" i="5"/>
  <c r="F350" i="5"/>
  <c r="F149" i="5"/>
  <c r="F355" i="5"/>
  <c r="F114" i="5"/>
  <c r="F316" i="5"/>
  <c r="F90" i="5"/>
  <c r="F56" i="5"/>
  <c r="F103" i="5"/>
  <c r="F110" i="5"/>
  <c r="F282" i="5"/>
  <c r="F68" i="5"/>
  <c r="F309" i="5"/>
  <c r="F245" i="5"/>
  <c r="F100" i="5"/>
  <c r="F279" i="5"/>
  <c r="F32" i="5"/>
  <c r="F254" i="5"/>
  <c r="F17" i="5"/>
  <c r="F134" i="5"/>
  <c r="F152" i="5"/>
  <c r="F217" i="5"/>
  <c r="F11" i="5"/>
  <c r="F21" i="5"/>
  <c r="F40" i="5"/>
  <c r="F7" i="5"/>
  <c r="F313" i="5"/>
  <c r="F81" i="5"/>
  <c r="F351" i="5"/>
  <c r="F323" i="5"/>
  <c r="F151" i="5"/>
  <c r="F368" i="5"/>
  <c r="F365" i="5"/>
  <c r="F303" i="5"/>
  <c r="F248" i="5"/>
  <c r="F94" i="5"/>
  <c r="F104" i="5"/>
  <c r="F362" i="5"/>
  <c r="F75" i="5"/>
  <c r="F59" i="5"/>
  <c r="F304" i="5"/>
  <c r="F161" i="5"/>
  <c r="F239" i="5"/>
  <c r="F54" i="5"/>
  <c r="F366" i="5"/>
  <c r="F247" i="5"/>
  <c r="F259" i="5"/>
  <c r="F333" i="5"/>
  <c r="F307" i="5"/>
  <c r="F210" i="5"/>
  <c r="F156" i="5"/>
  <c r="F360" i="5"/>
  <c r="F148" i="5"/>
  <c r="F168" i="5"/>
  <c r="F299" i="5"/>
  <c r="F83" i="5"/>
  <c r="F179" i="5"/>
  <c r="F97" i="5"/>
  <c r="F16" i="5"/>
  <c r="F229" i="5"/>
  <c r="F70" i="5"/>
  <c r="F85" i="5"/>
  <c r="F357" i="5"/>
  <c r="F43" i="5"/>
  <c r="F57" i="5"/>
  <c r="F109" i="5"/>
  <c r="F244" i="5"/>
  <c r="F130" i="5"/>
  <c r="F99" i="5"/>
  <c r="F20" i="5"/>
  <c r="F120" i="5"/>
  <c r="F280" i="5"/>
  <c r="F321" i="5"/>
  <c r="F262" i="5"/>
  <c r="F173" i="5"/>
  <c r="F327" i="5"/>
  <c r="F276" i="5"/>
  <c r="F275" i="5"/>
  <c r="F227" i="5"/>
  <c r="F348" i="5"/>
  <c r="F261" i="5"/>
  <c r="F12" i="5"/>
  <c r="F106" i="5"/>
  <c r="F281" i="5"/>
  <c r="F180" i="5"/>
  <c r="F208" i="5"/>
  <c r="F65" i="5"/>
  <c r="F93" i="5"/>
  <c r="F167" i="5"/>
  <c r="F272" i="5"/>
  <c r="F206" i="5"/>
  <c r="F284" i="5"/>
  <c r="F6" i="5"/>
  <c r="F187" i="5"/>
  <c r="F124" i="5"/>
  <c r="F67" i="5"/>
  <c r="F135" i="5"/>
  <c r="F86" i="5"/>
  <c r="F332" i="5"/>
  <c r="F287" i="5"/>
  <c r="F343" i="5"/>
  <c r="F335" i="5"/>
  <c r="F226" i="5"/>
  <c r="F145" i="5"/>
  <c r="F250" i="5"/>
  <c r="F62" i="5"/>
  <c r="F64" i="5"/>
  <c r="F102" i="5"/>
  <c r="F10" i="5"/>
  <c r="F186" i="5"/>
  <c r="F249" i="5"/>
  <c r="F264" i="5"/>
  <c r="F233" i="5"/>
  <c r="F79" i="5"/>
  <c r="F223" i="5"/>
  <c r="F231" i="5"/>
  <c r="F269" i="5"/>
  <c r="F169" i="5"/>
  <c r="F165" i="5"/>
  <c r="F73" i="5"/>
  <c r="F71" i="5"/>
  <c r="F98" i="5"/>
  <c r="F207" i="5"/>
  <c r="F129" i="5"/>
  <c r="F181" i="5"/>
  <c r="F174" i="5"/>
  <c r="F170" i="5"/>
  <c r="F268" i="5"/>
  <c r="F132" i="5"/>
  <c r="F202" i="5"/>
  <c r="F44" i="5"/>
  <c r="F28" i="5"/>
  <c r="F76" i="5"/>
  <c r="F329" i="5"/>
  <c r="F82" i="5"/>
  <c r="F271" i="5"/>
  <c r="F14" i="5"/>
  <c r="F364" i="5"/>
  <c r="F201" i="5"/>
  <c r="F255" i="5"/>
  <c r="F175" i="5"/>
  <c r="F163" i="5"/>
  <c r="F278" i="5"/>
  <c r="F172" i="5"/>
  <c r="F317" i="5"/>
  <c r="F203" i="5"/>
  <c r="F117" i="5"/>
  <c r="F74" i="5"/>
  <c r="F339" i="5"/>
  <c r="F39" i="5"/>
  <c r="F112" i="5"/>
  <c r="F131" i="5"/>
  <c r="F107" i="5"/>
  <c r="F142" i="5"/>
  <c r="F198" i="5"/>
  <c r="F190" i="5"/>
  <c r="F295" i="5"/>
  <c r="F308" i="5"/>
  <c r="F197" i="5"/>
  <c r="F290" i="5"/>
  <c r="F51" i="5"/>
  <c r="F213" i="5"/>
  <c r="F292" i="5"/>
  <c r="F293" i="5"/>
  <c r="F359" i="5"/>
  <c r="F177" i="5"/>
  <c r="F87" i="5"/>
  <c r="F301" i="5"/>
  <c r="F194" i="5"/>
  <c r="F219" i="5"/>
  <c r="F160" i="5"/>
  <c r="F236" i="5"/>
  <c r="F8" i="5"/>
  <c r="F328" i="5"/>
  <c r="F346" i="5"/>
  <c r="F121" i="5"/>
  <c r="F200" i="5"/>
  <c r="F162" i="5"/>
  <c r="F315" i="5"/>
  <c r="F312" i="5"/>
  <c r="F95" i="5"/>
  <c r="F23" i="5"/>
  <c r="F47" i="5"/>
  <c r="F123" i="5"/>
  <c r="F298" i="5"/>
  <c r="F369" i="5"/>
  <c r="F136" i="5"/>
  <c r="F311" i="5"/>
  <c r="F91" i="5"/>
  <c r="F88" i="5"/>
  <c r="F310" i="5"/>
  <c r="F159" i="5"/>
  <c r="F53" i="5"/>
  <c r="F9" i="5"/>
  <c r="F246" i="5"/>
  <c r="F257" i="5"/>
  <c r="F31" i="5"/>
  <c r="F285" i="5"/>
  <c r="F125" i="5"/>
  <c r="F58" i="5"/>
  <c r="F370" i="5"/>
  <c r="F189" i="5"/>
  <c r="F139" i="5"/>
  <c r="F215" i="5"/>
  <c r="F258" i="5"/>
  <c r="F55" i="5"/>
  <c r="F48" i="5"/>
  <c r="F30" i="5"/>
  <c r="F235" i="5"/>
  <c r="F133" i="5"/>
  <c r="F195" i="5"/>
  <c r="F340" i="5"/>
  <c r="F243" i="5"/>
  <c r="F37" i="5"/>
  <c r="F289" i="5"/>
  <c r="F294" i="5"/>
  <c r="F234" i="5"/>
  <c r="F126" i="5"/>
  <c r="F72" i="5"/>
  <c r="F69" i="5"/>
  <c r="F89" i="5"/>
  <c r="F18" i="5"/>
  <c r="F336" i="5"/>
  <c r="F334" i="5"/>
  <c r="F341" i="5"/>
  <c r="F270" i="5"/>
  <c r="F34" i="5"/>
  <c r="F184" i="5"/>
  <c r="F263" i="5"/>
  <c r="F367" i="5"/>
  <c r="F354" i="5"/>
  <c r="F325" i="5"/>
  <c r="F147" i="5"/>
  <c r="F153" i="5"/>
  <c r="F183" i="5"/>
  <c r="F232" i="5"/>
  <c r="F42" i="5"/>
  <c r="F96" i="5"/>
  <c r="F19" i="5"/>
  <c r="F331" i="5"/>
  <c r="F13" i="5"/>
  <c r="F178" i="5"/>
  <c r="F305" i="5"/>
  <c r="F220" i="5"/>
  <c r="F342" i="5"/>
  <c r="K981" i="5"/>
  <c r="L981" i="5"/>
  <c r="K997" i="5"/>
  <c r="L997" i="5"/>
  <c r="K1072" i="5"/>
  <c r="L1072" i="5"/>
  <c r="K917" i="5"/>
  <c r="L917" i="5"/>
  <c r="K970" i="5"/>
  <c r="L970" i="5"/>
  <c r="K954" i="5"/>
  <c r="L954" i="5"/>
  <c r="K947" i="5"/>
  <c r="L947" i="5"/>
  <c r="K956" i="5"/>
  <c r="L956" i="5"/>
  <c r="K922" i="5"/>
  <c r="L922" i="5"/>
  <c r="K1004" i="5"/>
  <c r="L1004" i="5"/>
  <c r="K1026" i="5"/>
  <c r="L1026" i="5"/>
  <c r="K943" i="5"/>
  <c r="L943" i="5"/>
  <c r="K919" i="5"/>
  <c r="L919" i="5"/>
  <c r="K1011" i="5"/>
  <c r="L1011" i="5"/>
  <c r="K1008" i="5"/>
  <c r="L1008" i="5"/>
  <c r="K940" i="5"/>
  <c r="L940" i="5"/>
  <c r="K962" i="5"/>
  <c r="L962" i="5"/>
  <c r="K950" i="5"/>
  <c r="L950" i="5"/>
  <c r="K990" i="5"/>
  <c r="L990" i="5"/>
  <c r="K1039" i="5"/>
  <c r="L1039" i="5"/>
  <c r="K1097" i="5"/>
  <c r="L1097" i="5"/>
  <c r="K1081" i="5"/>
  <c r="L1081" i="5"/>
  <c r="K1049" i="5"/>
  <c r="L1049" i="5"/>
  <c r="K1038" i="5"/>
  <c r="L1038" i="5"/>
  <c r="K1044" i="5"/>
  <c r="L1044" i="5"/>
  <c r="K1093" i="5"/>
  <c r="L1093" i="5"/>
  <c r="K1017" i="5"/>
  <c r="L1017" i="5"/>
  <c r="K989" i="5"/>
  <c r="L989" i="5"/>
  <c r="K953" i="5"/>
  <c r="L953" i="5"/>
  <c r="K987" i="5"/>
  <c r="L987" i="5"/>
  <c r="K1014" i="5"/>
  <c r="L1014" i="5"/>
  <c r="K937" i="5"/>
  <c r="L937" i="5"/>
  <c r="K1064" i="5"/>
  <c r="L1064" i="5"/>
  <c r="K1048" i="5"/>
  <c r="L1048" i="5"/>
  <c r="K931" i="5"/>
  <c r="L931" i="5"/>
  <c r="K944" i="5"/>
  <c r="L944" i="5"/>
  <c r="K1027" i="5"/>
  <c r="L1027" i="5"/>
  <c r="K1018" i="5"/>
  <c r="L1018" i="5"/>
  <c r="K983" i="5"/>
  <c r="L983" i="5"/>
  <c r="K1031" i="5"/>
  <c r="L1031" i="5"/>
  <c r="K977" i="5"/>
  <c r="L977" i="5"/>
  <c r="K1074" i="5"/>
  <c r="L1074" i="5"/>
  <c r="K1070" i="5"/>
  <c r="L1070" i="5"/>
  <c r="K1062" i="5"/>
  <c r="L1062" i="5"/>
  <c r="K1098" i="5"/>
  <c r="L1098" i="5"/>
  <c r="K1053" i="5"/>
  <c r="L1053" i="5"/>
  <c r="K949" i="5"/>
  <c r="L949" i="5"/>
  <c r="K958" i="5"/>
  <c r="L958" i="5"/>
  <c r="K986" i="5"/>
  <c r="L986" i="5"/>
  <c r="K1023" i="5"/>
  <c r="L1023" i="5"/>
  <c r="K1007" i="5"/>
  <c r="L1007" i="5"/>
  <c r="K973" i="5"/>
  <c r="L973" i="5"/>
  <c r="K991" i="5"/>
  <c r="L991" i="5"/>
  <c r="K975" i="5"/>
  <c r="L975" i="5"/>
  <c r="K959" i="5"/>
  <c r="L959" i="5"/>
  <c r="K1080" i="5"/>
  <c r="L1080" i="5"/>
  <c r="K980" i="5"/>
  <c r="L980" i="5"/>
  <c r="K948" i="5"/>
  <c r="L948" i="5"/>
  <c r="K1001" i="5"/>
  <c r="L1001" i="5"/>
  <c r="K1015" i="5"/>
  <c r="L1015" i="5"/>
  <c r="K1019" i="5"/>
  <c r="L1019" i="5"/>
  <c r="K941" i="5"/>
  <c r="L941" i="5"/>
  <c r="K1059" i="5"/>
  <c r="L1059" i="5"/>
  <c r="K1065" i="5"/>
  <c r="L1065" i="5"/>
  <c r="K1094" i="5"/>
  <c r="L1094" i="5"/>
  <c r="K1051" i="5"/>
  <c r="L1051" i="5"/>
  <c r="K1043" i="5"/>
  <c r="L1043" i="5"/>
  <c r="K1089" i="5"/>
  <c r="L1089" i="5"/>
  <c r="K938" i="5"/>
  <c r="L938" i="5"/>
  <c r="K969" i="5"/>
  <c r="L969" i="5"/>
  <c r="K951" i="5"/>
  <c r="L951" i="5"/>
  <c r="K928" i="5"/>
  <c r="L928" i="5"/>
  <c r="K995" i="5"/>
  <c r="L995" i="5"/>
  <c r="K1010" i="5"/>
  <c r="L1010" i="5"/>
  <c r="K1033" i="5"/>
  <c r="L1033" i="5"/>
  <c r="K1028" i="5"/>
  <c r="L1028" i="5"/>
  <c r="K998" i="5"/>
  <c r="L998" i="5"/>
  <c r="K1096" i="5"/>
  <c r="L1096" i="5"/>
  <c r="K974" i="5"/>
  <c r="L974" i="5"/>
  <c r="K971" i="5"/>
  <c r="L971" i="5"/>
  <c r="K935" i="5"/>
  <c r="L935" i="5"/>
  <c r="K1029" i="5"/>
  <c r="L1029" i="5"/>
  <c r="K1013" i="5"/>
  <c r="L1013" i="5"/>
  <c r="K982" i="5"/>
  <c r="L982" i="5"/>
  <c r="K1085" i="5"/>
  <c r="L1085" i="5"/>
  <c r="K1095" i="5"/>
  <c r="L1095" i="5"/>
  <c r="K1086" i="5"/>
  <c r="L1086" i="5"/>
  <c r="K1034" i="5"/>
  <c r="L1034" i="5"/>
  <c r="K1067" i="5"/>
  <c r="L1067" i="5"/>
  <c r="K1057" i="5"/>
  <c r="L1057" i="5"/>
  <c r="K1090" i="5"/>
  <c r="L1090" i="5"/>
  <c r="K1077" i="5"/>
  <c r="L1077" i="5"/>
  <c r="K992" i="5"/>
  <c r="L992" i="5"/>
  <c r="K920" i="5"/>
  <c r="L920" i="5"/>
  <c r="K964" i="5"/>
  <c r="L964" i="5"/>
  <c r="K1040" i="5"/>
  <c r="L1040" i="5"/>
  <c r="K933" i="5"/>
  <c r="L933" i="5"/>
  <c r="K1022" i="5"/>
  <c r="L1022" i="5"/>
  <c r="K979" i="5"/>
  <c r="L979" i="5"/>
  <c r="K961" i="5"/>
  <c r="L961" i="5"/>
  <c r="K1012" i="5"/>
  <c r="L1012" i="5"/>
  <c r="K972" i="5"/>
  <c r="L972" i="5"/>
  <c r="K1002" i="5"/>
  <c r="L1002" i="5"/>
  <c r="K1056" i="5"/>
  <c r="L1056" i="5"/>
  <c r="K945" i="5"/>
  <c r="L945" i="5"/>
  <c r="K955" i="5"/>
  <c r="L955" i="5"/>
  <c r="K924" i="5"/>
  <c r="L924" i="5"/>
  <c r="K1054" i="5"/>
  <c r="L1054" i="5"/>
  <c r="K1068" i="5"/>
  <c r="L1068" i="5"/>
  <c r="K1055" i="5"/>
  <c r="L1055" i="5"/>
  <c r="K1036" i="5"/>
  <c r="L1036" i="5"/>
  <c r="K1078" i="5"/>
  <c r="L1078" i="5"/>
  <c r="K1099" i="5"/>
  <c r="L1099" i="5"/>
  <c r="K1083" i="5"/>
  <c r="L1083" i="5"/>
  <c r="K921" i="5"/>
  <c r="L921" i="5"/>
  <c r="K946" i="5"/>
  <c r="L946" i="5"/>
  <c r="K976" i="5"/>
  <c r="L976" i="5"/>
  <c r="K996" i="5"/>
  <c r="L996" i="5"/>
  <c r="K978" i="5"/>
  <c r="L978" i="5"/>
  <c r="K925" i="5"/>
  <c r="L925" i="5"/>
  <c r="K1003" i="5"/>
  <c r="L1003" i="5"/>
  <c r="K923" i="5"/>
  <c r="L923" i="5"/>
  <c r="K932" i="5"/>
  <c r="L932" i="5"/>
  <c r="K1016" i="5"/>
  <c r="L1016" i="5"/>
  <c r="K918" i="5"/>
  <c r="L918" i="5"/>
  <c r="K939" i="5"/>
  <c r="L939" i="5"/>
  <c r="K968" i="5"/>
  <c r="L968" i="5"/>
  <c r="K952" i="5"/>
  <c r="L952" i="5"/>
  <c r="K965" i="5"/>
  <c r="L965" i="5"/>
  <c r="K1052" i="5"/>
  <c r="L1052" i="5"/>
  <c r="K1087" i="5"/>
  <c r="L1087" i="5"/>
  <c r="K1091" i="5"/>
  <c r="L1091" i="5"/>
  <c r="K1063" i="5"/>
  <c r="L1063" i="5"/>
  <c r="K1066" i="5"/>
  <c r="L1066" i="5"/>
  <c r="K1041" i="5"/>
  <c r="L1041" i="5"/>
  <c r="K1082" i="5"/>
  <c r="L1082" i="5"/>
  <c r="K1069" i="5"/>
  <c r="L1069" i="5"/>
  <c r="K967" i="5"/>
  <c r="L967" i="5"/>
  <c r="K963" i="5"/>
  <c r="L963" i="5"/>
  <c r="K1025" i="5"/>
  <c r="L1025" i="5"/>
  <c r="K1005" i="5"/>
  <c r="L1005" i="5"/>
  <c r="K960" i="5"/>
  <c r="L960" i="5"/>
  <c r="K1000" i="5"/>
  <c r="L1000" i="5"/>
  <c r="K1009" i="5"/>
  <c r="L1009" i="5"/>
  <c r="K1021" i="5"/>
  <c r="L1021" i="5"/>
  <c r="K988" i="5"/>
  <c r="L988" i="5"/>
  <c r="K926" i="5"/>
  <c r="L926" i="5"/>
  <c r="K1020" i="5"/>
  <c r="L1020" i="5"/>
  <c r="K927" i="5"/>
  <c r="L927" i="5"/>
  <c r="K957" i="5"/>
  <c r="L957" i="5"/>
  <c r="K985" i="5"/>
  <c r="L985" i="5"/>
  <c r="K966" i="5"/>
  <c r="L966" i="5"/>
  <c r="K1060" i="5"/>
  <c r="L1060" i="5"/>
  <c r="K1092" i="5"/>
  <c r="L1092" i="5"/>
  <c r="K1071" i="5"/>
  <c r="L1071" i="5"/>
  <c r="K1035" i="5"/>
  <c r="L1035" i="5"/>
  <c r="K1100" i="5"/>
  <c r="L1100" i="5"/>
  <c r="K1042" i="5"/>
  <c r="L1042" i="5"/>
  <c r="K1075" i="5"/>
  <c r="L1075" i="5"/>
  <c r="K1046" i="5"/>
  <c r="L1046" i="5"/>
  <c r="K1079" i="5"/>
  <c r="L1079" i="5"/>
  <c r="K1073" i="5"/>
  <c r="L1073" i="5"/>
  <c r="K1061" i="5"/>
  <c r="L1061" i="5"/>
  <c r="K1045" i="5"/>
  <c r="L1045" i="5"/>
  <c r="K1030" i="5"/>
  <c r="L1030" i="5"/>
  <c r="K1006" i="5"/>
  <c r="L1006" i="5"/>
  <c r="K993" i="5"/>
  <c r="L993" i="5"/>
  <c r="K942" i="5"/>
  <c r="L942" i="5"/>
  <c r="K994" i="5"/>
  <c r="L994" i="5"/>
  <c r="K934" i="5"/>
  <c r="L934" i="5"/>
  <c r="K1032" i="5"/>
  <c r="L1032" i="5"/>
  <c r="K929" i="5"/>
  <c r="L929" i="5"/>
  <c r="K936" i="5"/>
  <c r="L936" i="5"/>
  <c r="K1088" i="5"/>
  <c r="L1088" i="5"/>
  <c r="K930" i="5"/>
  <c r="L930" i="5"/>
  <c r="K984" i="5"/>
  <c r="L984" i="5"/>
  <c r="K999" i="5"/>
  <c r="L999" i="5"/>
  <c r="K1024" i="5"/>
  <c r="L1024" i="5"/>
  <c r="K1084" i="5"/>
  <c r="L1084" i="5"/>
  <c r="K1076" i="5"/>
  <c r="L1076" i="5"/>
  <c r="K1050" i="5"/>
  <c r="L1050" i="5"/>
  <c r="K1058" i="5"/>
  <c r="L1058" i="5"/>
  <c r="K1047" i="5"/>
  <c r="L1047" i="5"/>
  <c r="K1037" i="5"/>
  <c r="L1037" i="5"/>
  <c r="E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A296" i="5"/>
  <c r="A297" i="5"/>
  <c r="A298" i="5"/>
  <c r="A299" i="5"/>
  <c r="A300" i="5"/>
  <c r="A301" i="5"/>
  <c r="A302" i="5"/>
  <c r="A303" i="5"/>
  <c r="A304" i="5"/>
  <c r="A305" i="5"/>
  <c r="A306" i="5"/>
  <c r="A307" i="5"/>
  <c r="A308" i="5"/>
  <c r="A309" i="5"/>
  <c r="A310" i="5"/>
  <c r="A311" i="5"/>
  <c r="A312" i="5"/>
  <c r="A313" i="5"/>
  <c r="A314" i="5"/>
  <c r="A315" i="5"/>
  <c r="A316" i="5"/>
  <c r="A317" i="5"/>
  <c r="A318" i="5"/>
  <c r="A319" i="5"/>
  <c r="A320" i="5"/>
  <c r="A321" i="5"/>
  <c r="A322" i="5"/>
  <c r="A323" i="5"/>
  <c r="A324" i="5"/>
  <c r="A325" i="5"/>
  <c r="A326" i="5"/>
  <c r="A327" i="5"/>
  <c r="A328" i="5"/>
  <c r="A329" i="5"/>
  <c r="A330" i="5"/>
  <c r="A331" i="5"/>
  <c r="A332" i="5"/>
  <c r="A333" i="5"/>
  <c r="A334" i="5"/>
  <c r="A335" i="5"/>
  <c r="A336" i="5"/>
  <c r="A337" i="5"/>
  <c r="A338" i="5"/>
  <c r="A339" i="5"/>
  <c r="A340" i="5"/>
  <c r="A341" i="5"/>
  <c r="A342" i="5"/>
  <c r="A343" i="5"/>
  <c r="A344" i="5"/>
  <c r="A345" i="5"/>
  <c r="A346" i="5"/>
  <c r="A347" i="5"/>
  <c r="A348" i="5"/>
  <c r="A349" i="5"/>
  <c r="A350" i="5"/>
  <c r="A351" i="5"/>
  <c r="A352" i="5"/>
  <c r="A353" i="5"/>
  <c r="A354" i="5"/>
  <c r="A355" i="5"/>
  <c r="A356" i="5"/>
  <c r="A357" i="5"/>
  <c r="A358" i="5"/>
  <c r="A359" i="5"/>
  <c r="A360" i="5"/>
  <c r="A361" i="5"/>
  <c r="A362" i="5"/>
  <c r="A363" i="5"/>
  <c r="A364" i="5"/>
  <c r="A365" i="5"/>
  <c r="A366" i="5"/>
  <c r="A367" i="5"/>
  <c r="A368" i="5"/>
  <c r="A369" i="5"/>
  <c r="A370" i="5"/>
  <c r="A371" i="5"/>
  <c r="A372" i="5"/>
  <c r="A373" i="5"/>
  <c r="A374" i="5"/>
  <c r="A375" i="5"/>
  <c r="A376" i="5"/>
  <c r="A377" i="5"/>
  <c r="A378" i="5"/>
  <c r="A379" i="5"/>
  <c r="A380" i="5"/>
  <c r="A381" i="5"/>
  <c r="A382" i="5"/>
  <c r="A383" i="5"/>
  <c r="A384" i="5"/>
  <c r="A385" i="5"/>
  <c r="A386" i="5"/>
  <c r="A387" i="5"/>
  <c r="A388" i="5"/>
  <c r="A389" i="5"/>
  <c r="A390" i="5"/>
  <c r="A391" i="5"/>
  <c r="A392" i="5"/>
  <c r="A393" i="5"/>
  <c r="A394" i="5"/>
  <c r="A395" i="5"/>
  <c r="A396" i="5"/>
  <c r="A397" i="5"/>
  <c r="A398" i="5"/>
  <c r="A399" i="5"/>
  <c r="A400" i="5"/>
  <c r="A401" i="5"/>
  <c r="A402" i="5"/>
  <c r="A403" i="5"/>
  <c r="A404" i="5"/>
  <c r="A405" i="5"/>
  <c r="A406" i="5"/>
  <c r="A407" i="5"/>
  <c r="A408" i="5"/>
  <c r="A409" i="5"/>
  <c r="A410" i="5"/>
  <c r="A411" i="5"/>
  <c r="A412" i="5"/>
  <c r="A413" i="5"/>
  <c r="A414" i="5"/>
  <c r="A415" i="5"/>
  <c r="A416" i="5"/>
  <c r="A417" i="5"/>
  <c r="A418" i="5"/>
  <c r="A419" i="5"/>
  <c r="A420" i="5"/>
  <c r="A421" i="5"/>
  <c r="A422" i="5"/>
  <c r="A423" i="5"/>
  <c r="A424" i="5"/>
  <c r="A425" i="5"/>
  <c r="A426" i="5"/>
  <c r="A427" i="5"/>
  <c r="A428" i="5"/>
  <c r="A429" i="5"/>
  <c r="A430" i="5"/>
  <c r="A431" i="5"/>
  <c r="A432" i="5"/>
  <c r="A433" i="5"/>
  <c r="A434" i="5"/>
  <c r="A435" i="5"/>
  <c r="A436" i="5"/>
  <c r="A437" i="5"/>
  <c r="A438" i="5"/>
  <c r="A439" i="5"/>
  <c r="A440" i="5"/>
  <c r="A441" i="5"/>
  <c r="A442" i="5"/>
  <c r="A443" i="5"/>
  <c r="A444" i="5"/>
  <c r="A445" i="5"/>
  <c r="A446" i="5"/>
  <c r="A447" i="5"/>
  <c r="A448" i="5"/>
  <c r="A449" i="5"/>
  <c r="A450" i="5"/>
  <c r="A451" i="5"/>
  <c r="A452" i="5"/>
  <c r="A453" i="5"/>
  <c r="A454" i="5"/>
  <c r="A455" i="5"/>
  <c r="A456" i="5"/>
  <c r="A457" i="5"/>
  <c r="A458" i="5"/>
  <c r="A459" i="5"/>
  <c r="A460" i="5"/>
  <c r="A461" i="5"/>
  <c r="A462" i="5"/>
  <c r="A463" i="5"/>
  <c r="A464" i="5"/>
  <c r="A465" i="5"/>
  <c r="A466" i="5"/>
  <c r="A467" i="5"/>
  <c r="A468" i="5"/>
  <c r="A469" i="5"/>
  <c r="A470" i="5"/>
  <c r="A471" i="5"/>
  <c r="A472" i="5"/>
  <c r="A473" i="5"/>
  <c r="A474" i="5"/>
  <c r="A475" i="5"/>
  <c r="A476" i="5"/>
  <c r="A477" i="5"/>
  <c r="A478" i="5"/>
  <c r="A479" i="5"/>
  <c r="A480" i="5"/>
  <c r="A481" i="5"/>
  <c r="A482" i="5"/>
  <c r="A483" i="5"/>
  <c r="A484" i="5"/>
  <c r="A485" i="5"/>
  <c r="A486" i="5"/>
  <c r="A487" i="5"/>
  <c r="A488" i="5"/>
  <c r="A489" i="5"/>
  <c r="A490" i="5"/>
  <c r="A491" i="5"/>
  <c r="A492" i="5"/>
  <c r="A493" i="5"/>
  <c r="A494" i="5"/>
  <c r="A495" i="5"/>
  <c r="A496" i="5"/>
  <c r="A497" i="5"/>
  <c r="A498" i="5"/>
  <c r="A499" i="5"/>
  <c r="A500" i="5"/>
  <c r="A501" i="5"/>
  <c r="A502" i="5"/>
  <c r="A503" i="5"/>
  <c r="A504" i="5"/>
  <c r="A505" i="5"/>
  <c r="A506" i="5"/>
  <c r="A507" i="5"/>
  <c r="A508" i="5"/>
  <c r="A509" i="5"/>
  <c r="A510" i="5"/>
  <c r="A511" i="5"/>
  <c r="A512" i="5"/>
  <c r="A513" i="5"/>
  <c r="A514" i="5"/>
  <c r="A515" i="5"/>
  <c r="A516" i="5"/>
  <c r="A517" i="5"/>
  <c r="A518" i="5"/>
  <c r="A519" i="5"/>
  <c r="A520" i="5"/>
  <c r="A521" i="5"/>
  <c r="A522" i="5"/>
  <c r="A523" i="5"/>
  <c r="A524" i="5"/>
  <c r="A525" i="5"/>
  <c r="A526" i="5"/>
  <c r="A527" i="5"/>
  <c r="A528" i="5"/>
  <c r="A529" i="5"/>
  <c r="A530" i="5"/>
  <c r="A531" i="5"/>
  <c r="A532" i="5"/>
  <c r="A533" i="5"/>
  <c r="A534" i="5"/>
  <c r="A535" i="5"/>
  <c r="A536" i="5"/>
  <c r="A537" i="5"/>
  <c r="A538" i="5"/>
  <c r="A539" i="5"/>
  <c r="A540" i="5"/>
  <c r="A541" i="5"/>
  <c r="A542" i="5"/>
  <c r="A543" i="5"/>
  <c r="A544" i="5"/>
  <c r="A545" i="5"/>
  <c r="A546" i="5"/>
  <c r="A547" i="5"/>
  <c r="A548" i="5"/>
  <c r="A549" i="5"/>
  <c r="A550" i="5"/>
  <c r="A551" i="5"/>
  <c r="A552" i="5"/>
  <c r="A553" i="5"/>
  <c r="A554" i="5"/>
  <c r="A555" i="5"/>
  <c r="A556" i="5"/>
  <c r="A557" i="5"/>
  <c r="A558" i="5"/>
  <c r="A559" i="5"/>
  <c r="A560" i="5"/>
  <c r="A561" i="5"/>
  <c r="A562" i="5"/>
  <c r="A563" i="5"/>
  <c r="A564" i="5"/>
  <c r="A565" i="5"/>
  <c r="A566" i="5"/>
  <c r="A567" i="5"/>
  <c r="A568" i="5"/>
  <c r="A569" i="5"/>
  <c r="A570" i="5"/>
  <c r="A571" i="5"/>
  <c r="A572" i="5"/>
  <c r="A573" i="5"/>
  <c r="A574" i="5"/>
  <c r="A575" i="5"/>
  <c r="A576" i="5"/>
  <c r="A577" i="5"/>
  <c r="A578" i="5"/>
  <c r="A579" i="5"/>
  <c r="A580" i="5"/>
  <c r="A581" i="5"/>
  <c r="A582" i="5"/>
  <c r="A583" i="5"/>
  <c r="A584" i="5"/>
  <c r="A585" i="5"/>
  <c r="A586" i="5"/>
  <c r="A587" i="5"/>
  <c r="A588" i="5"/>
  <c r="A589" i="5"/>
  <c r="A590" i="5"/>
  <c r="A591" i="5"/>
  <c r="A592" i="5"/>
  <c r="A593" i="5"/>
  <c r="A594" i="5"/>
  <c r="A595" i="5"/>
  <c r="A596" i="5"/>
  <c r="A597" i="5"/>
  <c r="A598" i="5"/>
  <c r="A599" i="5"/>
  <c r="A600" i="5"/>
  <c r="A601" i="5"/>
  <c r="A602" i="5"/>
  <c r="A603" i="5"/>
  <c r="A604" i="5"/>
  <c r="A605" i="5"/>
  <c r="A606" i="5"/>
  <c r="A607" i="5"/>
  <c r="A608" i="5"/>
  <c r="A609" i="5"/>
  <c r="A610" i="5"/>
  <c r="A611" i="5"/>
  <c r="A612" i="5"/>
  <c r="A613" i="5"/>
  <c r="A614" i="5"/>
  <c r="A615" i="5"/>
  <c r="A616" i="5"/>
  <c r="A617" i="5"/>
  <c r="A618" i="5"/>
  <c r="A619" i="5"/>
  <c r="A620" i="5"/>
  <c r="A621" i="5"/>
  <c r="A622" i="5"/>
  <c r="A623" i="5"/>
  <c r="A624" i="5"/>
  <c r="A625" i="5"/>
  <c r="A626" i="5"/>
  <c r="A627" i="5"/>
  <c r="A628" i="5"/>
  <c r="A629" i="5"/>
  <c r="A630" i="5"/>
  <c r="A631" i="5"/>
  <c r="A632" i="5"/>
  <c r="A633" i="5"/>
  <c r="A634" i="5"/>
  <c r="A635" i="5"/>
  <c r="A636" i="5"/>
  <c r="A637" i="5"/>
  <c r="A638" i="5"/>
  <c r="A639" i="5"/>
  <c r="A640" i="5"/>
  <c r="A641" i="5"/>
  <c r="A642" i="5"/>
  <c r="A643" i="5"/>
  <c r="A644" i="5"/>
  <c r="A645" i="5"/>
  <c r="A646" i="5"/>
  <c r="A647" i="5"/>
  <c r="A648" i="5"/>
  <c r="A649" i="5"/>
  <c r="A650" i="5"/>
  <c r="A651" i="5"/>
  <c r="A652" i="5"/>
  <c r="A653" i="5"/>
  <c r="A654" i="5"/>
  <c r="A655" i="5"/>
  <c r="A656" i="5"/>
  <c r="A657" i="5"/>
  <c r="A658" i="5"/>
  <c r="A659" i="5"/>
  <c r="A660" i="5"/>
  <c r="A661" i="5"/>
  <c r="A662" i="5"/>
  <c r="A663" i="5"/>
  <c r="A664" i="5"/>
  <c r="A665" i="5"/>
  <c r="A666" i="5"/>
  <c r="A667" i="5"/>
  <c r="A668" i="5"/>
  <c r="A669" i="5"/>
  <c r="A670" i="5"/>
  <c r="A671" i="5"/>
  <c r="A672" i="5"/>
  <c r="A673" i="5"/>
  <c r="A674" i="5"/>
  <c r="A675" i="5"/>
  <c r="A676" i="5"/>
  <c r="A677" i="5"/>
  <c r="A678" i="5"/>
  <c r="A679" i="5"/>
  <c r="A680" i="5"/>
  <c r="A681" i="5"/>
  <c r="A682" i="5"/>
  <c r="A683" i="5"/>
  <c r="A684" i="5"/>
  <c r="A685" i="5"/>
  <c r="A686" i="5"/>
  <c r="A687" i="5"/>
  <c r="A688" i="5"/>
  <c r="A689" i="5"/>
  <c r="A690" i="5"/>
  <c r="A691" i="5"/>
  <c r="A692" i="5"/>
  <c r="A693" i="5"/>
  <c r="A694" i="5"/>
  <c r="A695" i="5"/>
  <c r="A696" i="5"/>
  <c r="A697" i="5"/>
  <c r="A698" i="5"/>
  <c r="A699" i="5"/>
  <c r="A700" i="5"/>
  <c r="A701" i="5"/>
  <c r="A702" i="5"/>
  <c r="A703" i="5"/>
  <c r="A704" i="5"/>
  <c r="A705" i="5"/>
  <c r="A706" i="5"/>
  <c r="A707" i="5"/>
  <c r="A708" i="5"/>
  <c r="A709" i="5"/>
  <c r="A710" i="5"/>
  <c r="A711" i="5"/>
  <c r="A712" i="5"/>
  <c r="A713" i="5"/>
  <c r="A714" i="5"/>
  <c r="A715" i="5"/>
  <c r="A716" i="5"/>
  <c r="A717" i="5"/>
  <c r="A718" i="5"/>
  <c r="A719" i="5"/>
  <c r="A720" i="5"/>
  <c r="A721" i="5"/>
  <c r="A722" i="5"/>
  <c r="A723" i="5"/>
  <c r="A724" i="5"/>
  <c r="A725" i="5"/>
  <c r="A726" i="5"/>
  <c r="A727" i="5"/>
  <c r="A728" i="5"/>
  <c r="A729" i="5"/>
  <c r="A730" i="5"/>
  <c r="A731" i="5"/>
  <c r="A732" i="5"/>
  <c r="A733" i="5"/>
  <c r="A734" i="5"/>
  <c r="A735" i="5"/>
  <c r="A736" i="5"/>
  <c r="A737" i="5"/>
  <c r="A738" i="5"/>
  <c r="A739" i="5"/>
  <c r="A740" i="5"/>
  <c r="A741" i="5"/>
  <c r="A742" i="5"/>
  <c r="A743" i="5"/>
  <c r="A744" i="5"/>
  <c r="A745" i="5"/>
  <c r="A746" i="5"/>
  <c r="A747" i="5"/>
  <c r="A748" i="5"/>
  <c r="A749" i="5"/>
  <c r="A750" i="5"/>
  <c r="A751" i="5"/>
  <c r="A752" i="5"/>
  <c r="A753" i="5"/>
  <c r="A754" i="5"/>
  <c r="A755" i="5"/>
  <c r="A756" i="5"/>
  <c r="A757" i="5"/>
  <c r="A758" i="5"/>
  <c r="A759" i="5"/>
  <c r="A760" i="5"/>
  <c r="A761" i="5"/>
  <c r="A762" i="5"/>
  <c r="A763" i="5"/>
  <c r="A764" i="5"/>
  <c r="A765" i="5"/>
  <c r="A766" i="5"/>
  <c r="A767" i="5"/>
  <c r="A768" i="5"/>
  <c r="A769" i="5"/>
  <c r="A770" i="5"/>
  <c r="A771" i="5"/>
  <c r="A772" i="5"/>
  <c r="A773" i="5"/>
  <c r="A774" i="5"/>
  <c r="A775" i="5"/>
  <c r="A776" i="5"/>
  <c r="A777" i="5"/>
  <c r="A778" i="5"/>
  <c r="A779" i="5"/>
  <c r="A780" i="5"/>
  <c r="A781" i="5"/>
  <c r="A782" i="5"/>
  <c r="A783" i="5"/>
  <c r="A784" i="5"/>
  <c r="A785" i="5"/>
  <c r="A786" i="5"/>
  <c r="A787" i="5"/>
  <c r="A788" i="5"/>
  <c r="A789" i="5"/>
  <c r="A790" i="5"/>
  <c r="A791" i="5"/>
  <c r="A792" i="5"/>
  <c r="A793" i="5"/>
  <c r="A794" i="5"/>
  <c r="A795" i="5"/>
  <c r="A796" i="5"/>
  <c r="A797" i="5"/>
  <c r="A798" i="5"/>
  <c r="A799" i="5"/>
  <c r="A800" i="5"/>
  <c r="A801" i="5"/>
  <c r="A802" i="5"/>
  <c r="A803" i="5"/>
  <c r="A804" i="5"/>
  <c r="A805" i="5"/>
  <c r="A806" i="5"/>
  <c r="A807" i="5"/>
  <c r="A808" i="5"/>
  <c r="A809" i="5"/>
  <c r="A810" i="5"/>
  <c r="A811" i="5"/>
  <c r="A812" i="5"/>
  <c r="A813" i="5"/>
  <c r="A814" i="5"/>
  <c r="A815" i="5"/>
  <c r="A816" i="5"/>
  <c r="A817" i="5"/>
  <c r="A818" i="5"/>
  <c r="A819" i="5"/>
  <c r="A820" i="5"/>
  <c r="A821" i="5"/>
  <c r="A822" i="5"/>
  <c r="A823" i="5"/>
  <c r="A824" i="5"/>
  <c r="A825" i="5"/>
  <c r="A826" i="5"/>
  <c r="A827" i="5"/>
  <c r="A828" i="5"/>
  <c r="A829" i="5"/>
  <c r="A830" i="5"/>
  <c r="A831" i="5"/>
  <c r="A832" i="5"/>
  <c r="A833" i="5"/>
  <c r="A834" i="5"/>
  <c r="A835" i="5"/>
  <c r="A836" i="5"/>
  <c r="A837" i="5"/>
  <c r="A838" i="5"/>
  <c r="A839" i="5"/>
  <c r="A840" i="5"/>
  <c r="A841" i="5"/>
  <c r="A842" i="5"/>
  <c r="A843" i="5"/>
  <c r="A844" i="5"/>
  <c r="A845" i="5"/>
  <c r="A846" i="5"/>
  <c r="A847" i="5"/>
  <c r="A848" i="5"/>
  <c r="A849" i="5"/>
  <c r="A850" i="5"/>
  <c r="A851" i="5"/>
  <c r="A852" i="5"/>
  <c r="A853" i="5"/>
  <c r="A854" i="5"/>
  <c r="A855" i="5"/>
  <c r="A856" i="5"/>
  <c r="A857" i="5"/>
  <c r="A858" i="5"/>
  <c r="A859" i="5"/>
  <c r="A860" i="5"/>
  <c r="A861" i="5"/>
  <c r="A862" i="5"/>
  <c r="A863" i="5"/>
  <c r="A864" i="5"/>
  <c r="A865" i="5"/>
  <c r="A866" i="5"/>
  <c r="A867" i="5"/>
  <c r="A868" i="5"/>
  <c r="A869" i="5"/>
  <c r="A870" i="5"/>
  <c r="A871" i="5"/>
  <c r="A872" i="5"/>
  <c r="A873" i="5"/>
  <c r="A874" i="5"/>
  <c r="A875" i="5"/>
  <c r="A876" i="5"/>
  <c r="A877" i="5"/>
  <c r="A878" i="5"/>
  <c r="A879" i="5"/>
  <c r="A880" i="5"/>
  <c r="A881" i="5"/>
  <c r="A882" i="5"/>
  <c r="A883" i="5"/>
  <c r="A884" i="5"/>
  <c r="A885" i="5"/>
  <c r="A886" i="5"/>
  <c r="A887" i="5"/>
  <c r="A888" i="5"/>
  <c r="A889" i="5"/>
  <c r="A890" i="5"/>
  <c r="A891" i="5"/>
  <c r="A892" i="5"/>
  <c r="A893" i="5"/>
  <c r="A894" i="5"/>
  <c r="A895" i="5"/>
  <c r="A896" i="5"/>
  <c r="A897" i="5"/>
  <c r="A898" i="5"/>
  <c r="A899" i="5"/>
  <c r="A900" i="5"/>
  <c r="A901" i="5"/>
  <c r="A902" i="5"/>
  <c r="A903" i="5"/>
  <c r="A904" i="5"/>
  <c r="A905" i="5"/>
  <c r="A906" i="5"/>
  <c r="A907" i="5"/>
  <c r="A908" i="5"/>
  <c r="A909" i="5"/>
  <c r="A910" i="5"/>
  <c r="A911" i="5"/>
  <c r="A912" i="5"/>
  <c r="A913" i="5"/>
  <c r="A914" i="5"/>
  <c r="A915" i="5"/>
  <c r="A916" i="5"/>
  <c r="A5" i="5"/>
  <c r="I7" i="31" l="1"/>
  <c r="I2201" i="31" s="1"/>
  <c r="J7" i="31"/>
  <c r="J2201" i="31" s="1"/>
  <c r="F2201" i="31"/>
  <c r="F2208" i="31" s="1"/>
  <c r="O7" i="31"/>
  <c r="M2208" i="31"/>
  <c r="M2201" i="31"/>
  <c r="P7" i="31"/>
  <c r="N2201" i="31"/>
  <c r="N2208" i="31"/>
  <c r="I146" i="29"/>
  <c r="J146" i="29"/>
  <c r="H21" i="30"/>
  <c r="H17" i="30"/>
  <c r="L209" i="30"/>
  <c r="O209" i="30" s="1"/>
  <c r="K209" i="30"/>
  <c r="N209" i="30" s="1"/>
  <c r="J209" i="30"/>
  <c r="M209" i="30" s="1"/>
  <c r="K121" i="30"/>
  <c r="N121" i="30" s="1"/>
  <c r="L121" i="30"/>
  <c r="O121" i="30" s="1"/>
  <c r="J121" i="30"/>
  <c r="M121" i="30" s="1"/>
  <c r="H47" i="30"/>
  <c r="H83" i="30"/>
  <c r="I165" i="29"/>
  <c r="J165" i="29"/>
  <c r="J155" i="30"/>
  <c r="M155" i="30" s="1"/>
  <c r="K155" i="30"/>
  <c r="N155" i="30" s="1"/>
  <c r="L155" i="30"/>
  <c r="O155" i="30" s="1"/>
  <c r="I270" i="29"/>
  <c r="J270" i="29"/>
  <c r="H20" i="30"/>
  <c r="H283" i="30"/>
  <c r="L210" i="30"/>
  <c r="O210" i="30" s="1"/>
  <c r="K210" i="30"/>
  <c r="N210" i="30" s="1"/>
  <c r="J210" i="30"/>
  <c r="M210" i="30" s="1"/>
  <c r="J105" i="29"/>
  <c r="I105" i="29"/>
  <c r="I204" i="29"/>
  <c r="J204" i="29"/>
  <c r="H322" i="30"/>
  <c r="H189" i="30"/>
  <c r="H367" i="30"/>
  <c r="L98" i="30"/>
  <c r="O98" i="30" s="1"/>
  <c r="K98" i="30"/>
  <c r="N98" i="30" s="1"/>
  <c r="J98" i="30"/>
  <c r="M98" i="30" s="1"/>
  <c r="L89" i="30"/>
  <c r="O89" i="30" s="1"/>
  <c r="K89" i="30"/>
  <c r="N89" i="30" s="1"/>
  <c r="J89" i="30"/>
  <c r="M89" i="30" s="1"/>
  <c r="H249" i="30"/>
  <c r="L93" i="30"/>
  <c r="O93" i="30" s="1"/>
  <c r="K93" i="30"/>
  <c r="N93" i="30" s="1"/>
  <c r="J93" i="30"/>
  <c r="M93" i="30" s="1"/>
  <c r="H57" i="30"/>
  <c r="K102" i="30"/>
  <c r="N102" i="30" s="1"/>
  <c r="J102" i="30"/>
  <c r="M102" i="30" s="1"/>
  <c r="L102" i="30"/>
  <c r="O102" i="30" s="1"/>
  <c r="I269" i="29"/>
  <c r="J269" i="29"/>
  <c r="L77" i="30"/>
  <c r="O77" i="30" s="1"/>
  <c r="K77" i="30"/>
  <c r="N77" i="30" s="1"/>
  <c r="J77" i="30"/>
  <c r="M77" i="30" s="1"/>
  <c r="H188" i="30"/>
  <c r="L43" i="30"/>
  <c r="O43" i="30" s="1"/>
  <c r="K43" i="30"/>
  <c r="N43" i="30" s="1"/>
  <c r="J43" i="30"/>
  <c r="M43" i="30" s="1"/>
  <c r="H165" i="30"/>
  <c r="J73" i="30"/>
  <c r="M73" i="30" s="1"/>
  <c r="L73" i="30"/>
  <c r="O73" i="30" s="1"/>
  <c r="K73" i="30"/>
  <c r="N73" i="30" s="1"/>
  <c r="I156" i="29"/>
  <c r="J156" i="29"/>
  <c r="I252" i="29"/>
  <c r="J252" i="29"/>
  <c r="I369" i="29"/>
  <c r="J369" i="29"/>
  <c r="H306" i="30"/>
  <c r="I215" i="29"/>
  <c r="J215" i="29"/>
  <c r="I206" i="29"/>
  <c r="J206" i="29"/>
  <c r="J262" i="29"/>
  <c r="I262" i="29"/>
  <c r="I36" i="29"/>
  <c r="J36" i="29"/>
  <c r="H183" i="30"/>
  <c r="L154" i="30"/>
  <c r="O154" i="30" s="1"/>
  <c r="J154" i="30"/>
  <c r="M154" i="30" s="1"/>
  <c r="K154" i="30"/>
  <c r="N154" i="30" s="1"/>
  <c r="H103" i="30"/>
  <c r="L157" i="30"/>
  <c r="O157" i="30" s="1"/>
  <c r="K157" i="30"/>
  <c r="N157" i="30" s="1"/>
  <c r="J157" i="30"/>
  <c r="M157" i="30" s="1"/>
  <c r="L27" i="30"/>
  <c r="O27" i="30" s="1"/>
  <c r="J27" i="30"/>
  <c r="M27" i="30" s="1"/>
  <c r="K27" i="30"/>
  <c r="N27" i="30" s="1"/>
  <c r="H54" i="30"/>
  <c r="I183" i="29"/>
  <c r="J183" i="29"/>
  <c r="K328" i="30"/>
  <c r="N328" i="30" s="1"/>
  <c r="J328" i="30"/>
  <c r="M328" i="30" s="1"/>
  <c r="L328" i="30"/>
  <c r="O328" i="30" s="1"/>
  <c r="J365" i="30"/>
  <c r="M365" i="30" s="1"/>
  <c r="L365" i="30"/>
  <c r="O365" i="30" s="1"/>
  <c r="K365" i="30"/>
  <c r="N365" i="30" s="1"/>
  <c r="L202" i="30"/>
  <c r="O202" i="30" s="1"/>
  <c r="K202" i="30"/>
  <c r="N202" i="30" s="1"/>
  <c r="J202" i="30"/>
  <c r="M202" i="30" s="1"/>
  <c r="K166" i="30"/>
  <c r="N166" i="30" s="1"/>
  <c r="J166" i="30"/>
  <c r="M166" i="30" s="1"/>
  <c r="L166" i="30"/>
  <c r="O166" i="30" s="1"/>
  <c r="J79" i="30"/>
  <c r="M79" i="30" s="1"/>
  <c r="L79" i="30"/>
  <c r="O79" i="30" s="1"/>
  <c r="K79" i="30"/>
  <c r="N79" i="30" s="1"/>
  <c r="L133" i="30"/>
  <c r="O133" i="30" s="1"/>
  <c r="K133" i="30"/>
  <c r="N133" i="30" s="1"/>
  <c r="J133" i="30"/>
  <c r="M133" i="30" s="1"/>
  <c r="H177" i="30"/>
  <c r="H80" i="30"/>
  <c r="I179" i="29"/>
  <c r="J179" i="29"/>
  <c r="J61" i="30"/>
  <c r="M61" i="30" s="1"/>
  <c r="K61" i="30"/>
  <c r="N61" i="30" s="1"/>
  <c r="L61" i="30"/>
  <c r="O61" i="30" s="1"/>
  <c r="I226" i="29"/>
  <c r="J226" i="29"/>
  <c r="I308" i="29"/>
  <c r="J308" i="29"/>
  <c r="J276" i="29"/>
  <c r="I276" i="29"/>
  <c r="L291" i="30"/>
  <c r="O291" i="30" s="1"/>
  <c r="K291" i="30"/>
  <c r="N291" i="30" s="1"/>
  <c r="J291" i="30"/>
  <c r="M291" i="30" s="1"/>
  <c r="H82" i="30"/>
  <c r="K369" i="30"/>
  <c r="N369" i="30" s="1"/>
  <c r="J369" i="30"/>
  <c r="M369" i="30" s="1"/>
  <c r="L369" i="30"/>
  <c r="O369" i="30" s="1"/>
  <c r="H92" i="30"/>
  <c r="K9" i="30"/>
  <c r="N9" i="30" s="1"/>
  <c r="L9" i="30"/>
  <c r="O9" i="30" s="1"/>
  <c r="J9" i="30"/>
  <c r="M9" i="30" s="1"/>
  <c r="J201" i="29"/>
  <c r="I201" i="29"/>
  <c r="I110" i="29"/>
  <c r="J110" i="29"/>
  <c r="H288" i="30"/>
  <c r="I60" i="29"/>
  <c r="J60" i="29"/>
  <c r="I130" i="29"/>
  <c r="J130" i="29"/>
  <c r="I97" i="29"/>
  <c r="J97" i="29"/>
  <c r="I188" i="29"/>
  <c r="J188" i="29"/>
  <c r="H74" i="30"/>
  <c r="L241" i="30"/>
  <c r="O241" i="30" s="1"/>
  <c r="J241" i="30"/>
  <c r="M241" i="30" s="1"/>
  <c r="K241" i="30"/>
  <c r="N241" i="30" s="1"/>
  <c r="H136" i="30"/>
  <c r="L269" i="30"/>
  <c r="O269" i="30" s="1"/>
  <c r="J269" i="30"/>
  <c r="M269" i="30" s="1"/>
  <c r="K269" i="30"/>
  <c r="N269" i="30" s="1"/>
  <c r="H262" i="30"/>
  <c r="H325" i="30"/>
  <c r="K344" i="30"/>
  <c r="N344" i="30" s="1"/>
  <c r="J344" i="30"/>
  <c r="M344" i="30" s="1"/>
  <c r="L344" i="30"/>
  <c r="O344" i="30" s="1"/>
  <c r="K222" i="30"/>
  <c r="N222" i="30" s="1"/>
  <c r="L222" i="30"/>
  <c r="O222" i="30" s="1"/>
  <c r="J222" i="30"/>
  <c r="M222" i="30" s="1"/>
  <c r="H88" i="30"/>
  <c r="L213" i="30"/>
  <c r="O213" i="30" s="1"/>
  <c r="K213" i="30"/>
  <c r="N213" i="30" s="1"/>
  <c r="J213" i="30"/>
  <c r="M213" i="30" s="1"/>
  <c r="H305" i="30"/>
  <c r="I222" i="29"/>
  <c r="J222" i="29"/>
  <c r="H116" i="30"/>
  <c r="H123" i="30"/>
  <c r="H347" i="30"/>
  <c r="H298" i="30"/>
  <c r="I13" i="29"/>
  <c r="J13" i="29"/>
  <c r="I175" i="29"/>
  <c r="J175" i="29"/>
  <c r="H355" i="30"/>
  <c r="L49" i="30"/>
  <c r="O49" i="30" s="1"/>
  <c r="K49" i="30"/>
  <c r="N49" i="30" s="1"/>
  <c r="J49" i="30"/>
  <c r="M49" i="30" s="1"/>
  <c r="H253" i="30"/>
  <c r="H251" i="30"/>
  <c r="L311" i="30"/>
  <c r="O311" i="30" s="1"/>
  <c r="J311" i="30"/>
  <c r="M311" i="30" s="1"/>
  <c r="K311" i="30"/>
  <c r="N311" i="30" s="1"/>
  <c r="H107" i="30"/>
  <c r="I186" i="29"/>
  <c r="J186" i="29"/>
  <c r="J137" i="29"/>
  <c r="I137" i="29"/>
  <c r="H192" i="30"/>
  <c r="H132" i="30"/>
  <c r="H124" i="30"/>
  <c r="K358" i="30"/>
  <c r="N358" i="30" s="1"/>
  <c r="J358" i="30"/>
  <c r="M358" i="30" s="1"/>
  <c r="L358" i="30"/>
  <c r="O358" i="30" s="1"/>
  <c r="L243" i="30"/>
  <c r="O243" i="30" s="1"/>
  <c r="K243" i="30"/>
  <c r="N243" i="30" s="1"/>
  <c r="J243" i="30"/>
  <c r="M243" i="30" s="1"/>
  <c r="K233" i="30"/>
  <c r="N233" i="30" s="1"/>
  <c r="J233" i="30"/>
  <c r="M233" i="30" s="1"/>
  <c r="L233" i="30"/>
  <c r="O233" i="30" s="1"/>
  <c r="L58" i="30"/>
  <c r="O58" i="30" s="1"/>
  <c r="K58" i="30"/>
  <c r="N58" i="30" s="1"/>
  <c r="J58" i="30"/>
  <c r="M58" i="30" s="1"/>
  <c r="J106" i="29"/>
  <c r="I106" i="29"/>
  <c r="J192" i="30"/>
  <c r="M192" i="30" s="1"/>
  <c r="L192" i="30"/>
  <c r="O192" i="30" s="1"/>
  <c r="K192" i="30"/>
  <c r="N192" i="30" s="1"/>
  <c r="H354" i="30"/>
  <c r="L20" i="30"/>
  <c r="O20" i="30" s="1"/>
  <c r="K20" i="30"/>
  <c r="N20" i="30" s="1"/>
  <c r="J20" i="30"/>
  <c r="M20" i="30" s="1"/>
  <c r="H361" i="30"/>
  <c r="J132" i="30"/>
  <c r="M132" i="30" s="1"/>
  <c r="L132" i="30"/>
  <c r="O132" i="30" s="1"/>
  <c r="K132" i="30"/>
  <c r="N132" i="30" s="1"/>
  <c r="L226" i="30"/>
  <c r="O226" i="30" s="1"/>
  <c r="K226" i="30"/>
  <c r="N226" i="30" s="1"/>
  <c r="J226" i="30"/>
  <c r="M226" i="30" s="1"/>
  <c r="K283" i="30"/>
  <c r="N283" i="30" s="1"/>
  <c r="L283" i="30"/>
  <c r="O283" i="30" s="1"/>
  <c r="J283" i="30"/>
  <c r="M283" i="30" s="1"/>
  <c r="H56" i="30"/>
  <c r="H358" i="30"/>
  <c r="H210" i="30"/>
  <c r="K348" i="30"/>
  <c r="N348" i="30" s="1"/>
  <c r="J348" i="30"/>
  <c r="M348" i="30" s="1"/>
  <c r="L348" i="30"/>
  <c r="O348" i="30" s="1"/>
  <c r="I365" i="29"/>
  <c r="J365" i="29"/>
  <c r="I355" i="29"/>
  <c r="J355" i="29"/>
  <c r="I56" i="29"/>
  <c r="J56" i="29"/>
  <c r="I233" i="29"/>
  <c r="J233" i="29"/>
  <c r="I229" i="29"/>
  <c r="J229" i="29"/>
  <c r="I314" i="29"/>
  <c r="J314" i="29"/>
  <c r="J96" i="29"/>
  <c r="I96" i="29"/>
  <c r="K300" i="30"/>
  <c r="N300" i="30" s="1"/>
  <c r="L300" i="30"/>
  <c r="O300" i="30" s="1"/>
  <c r="J300" i="30"/>
  <c r="M300" i="30" s="1"/>
  <c r="H333" i="30"/>
  <c r="L164" i="30"/>
  <c r="O164" i="30" s="1"/>
  <c r="K164" i="30"/>
  <c r="N164" i="30" s="1"/>
  <c r="J164" i="30"/>
  <c r="M164" i="30" s="1"/>
  <c r="H98" i="30"/>
  <c r="H58" i="30"/>
  <c r="L72" i="30"/>
  <c r="O72" i="30" s="1"/>
  <c r="J72" i="30"/>
  <c r="M72" i="30" s="1"/>
  <c r="K72" i="30"/>
  <c r="N72" i="30" s="1"/>
  <c r="H84" i="30"/>
  <c r="L128" i="30"/>
  <c r="O128" i="30" s="1"/>
  <c r="J128" i="30"/>
  <c r="M128" i="30" s="1"/>
  <c r="K128" i="30"/>
  <c r="N128" i="30" s="1"/>
  <c r="H194" i="30"/>
  <c r="I123" i="29"/>
  <c r="J123" i="29"/>
  <c r="J2203" i="29"/>
  <c r="L2203" i="29" s="1"/>
  <c r="J331" i="29"/>
  <c r="I331" i="29"/>
  <c r="J85" i="29"/>
  <c r="I85" i="29"/>
  <c r="I129" i="29"/>
  <c r="J129" i="29"/>
  <c r="I298" i="29"/>
  <c r="J298" i="29"/>
  <c r="J194" i="29"/>
  <c r="I194" i="29"/>
  <c r="K214" i="30"/>
  <c r="N214" i="30" s="1"/>
  <c r="J214" i="30"/>
  <c r="M214" i="30" s="1"/>
  <c r="L214" i="30"/>
  <c r="O214" i="30" s="1"/>
  <c r="H205" i="30"/>
  <c r="J289" i="30"/>
  <c r="M289" i="30" s="1"/>
  <c r="K289" i="30"/>
  <c r="N289" i="30" s="1"/>
  <c r="L289" i="30"/>
  <c r="O289" i="30" s="1"/>
  <c r="H261" i="30"/>
  <c r="L46" i="30"/>
  <c r="O46" i="30" s="1"/>
  <c r="J46" i="30"/>
  <c r="M46" i="30" s="1"/>
  <c r="K46" i="30"/>
  <c r="N46" i="30" s="1"/>
  <c r="L60" i="30"/>
  <c r="O60" i="30" s="1"/>
  <c r="J60" i="30"/>
  <c r="M60" i="30" s="1"/>
  <c r="K60" i="30"/>
  <c r="N60" i="30" s="1"/>
  <c r="H108" i="30"/>
  <c r="H143" i="30"/>
  <c r="H73" i="30"/>
  <c r="I158" i="29"/>
  <c r="J158" i="29"/>
  <c r="J144" i="29"/>
  <c r="I144" i="29"/>
  <c r="I307" i="29"/>
  <c r="J307" i="29"/>
  <c r="H328" i="30"/>
  <c r="H365" i="30"/>
  <c r="H202" i="30"/>
  <c r="K85" i="30"/>
  <c r="N85" i="30" s="1"/>
  <c r="L85" i="30"/>
  <c r="O85" i="30" s="1"/>
  <c r="J85" i="30"/>
  <c r="M85" i="30" s="1"/>
  <c r="H79" i="30"/>
  <c r="J86" i="29"/>
  <c r="I86" i="29"/>
  <c r="I212" i="29"/>
  <c r="J212" i="29"/>
  <c r="I220" i="29"/>
  <c r="J220" i="29"/>
  <c r="L92" i="30"/>
  <c r="O92" i="30" s="1"/>
  <c r="J92" i="30"/>
  <c r="M92" i="30" s="1"/>
  <c r="K92" i="30"/>
  <c r="N92" i="30" s="1"/>
  <c r="I177" i="29"/>
  <c r="J177" i="29"/>
  <c r="H129" i="30"/>
  <c r="H141" i="30"/>
  <c r="H68" i="30"/>
  <c r="H111" i="30"/>
  <c r="K42" i="30"/>
  <c r="N42" i="30" s="1"/>
  <c r="J42" i="30"/>
  <c r="M42" i="30" s="1"/>
  <c r="L42" i="30"/>
  <c r="O42" i="30" s="1"/>
  <c r="J372" i="30"/>
  <c r="M372" i="30" s="1"/>
  <c r="L372" i="30"/>
  <c r="O372" i="30" s="1"/>
  <c r="K372" i="30"/>
  <c r="N372" i="30" s="1"/>
  <c r="I251" i="29"/>
  <c r="J251" i="29"/>
  <c r="I304" i="29"/>
  <c r="J304" i="29"/>
  <c r="I266" i="29"/>
  <c r="J266" i="29"/>
  <c r="I142" i="29"/>
  <c r="J142" i="29"/>
  <c r="I138" i="29"/>
  <c r="J138" i="29"/>
  <c r="J262" i="30"/>
  <c r="M262" i="30" s="1"/>
  <c r="K262" i="30"/>
  <c r="N262" i="30" s="1"/>
  <c r="L262" i="30"/>
  <c r="O262" i="30" s="1"/>
  <c r="I230" i="29"/>
  <c r="J230" i="29"/>
  <c r="J200" i="29"/>
  <c r="I200" i="29"/>
  <c r="I29" i="29"/>
  <c r="J29" i="29"/>
  <c r="H159" i="30"/>
  <c r="H222" i="30"/>
  <c r="H39" i="30"/>
  <c r="K150" i="30"/>
  <c r="N150" i="30" s="1"/>
  <c r="L150" i="30"/>
  <c r="O150" i="30" s="1"/>
  <c r="J150" i="30"/>
  <c r="M150" i="30" s="1"/>
  <c r="L326" i="30"/>
  <c r="O326" i="30" s="1"/>
  <c r="K326" i="30"/>
  <c r="N326" i="30" s="1"/>
  <c r="J326" i="30"/>
  <c r="M326" i="30" s="1"/>
  <c r="L149" i="30"/>
  <c r="O149" i="30" s="1"/>
  <c r="K149" i="30"/>
  <c r="N149" i="30" s="1"/>
  <c r="J149" i="30"/>
  <c r="M149" i="30" s="1"/>
  <c r="L66" i="30"/>
  <c r="O66" i="30" s="1"/>
  <c r="K66" i="30"/>
  <c r="N66" i="30" s="1"/>
  <c r="J66" i="30"/>
  <c r="M66" i="30" s="1"/>
  <c r="H255" i="30"/>
  <c r="H201" i="30"/>
  <c r="I53" i="29"/>
  <c r="J53" i="29"/>
  <c r="K364" i="30"/>
  <c r="N364" i="30" s="1"/>
  <c r="J364" i="30"/>
  <c r="M364" i="30" s="1"/>
  <c r="L364" i="30"/>
  <c r="O364" i="30" s="1"/>
  <c r="K361" i="30"/>
  <c r="N361" i="30" s="1"/>
  <c r="J361" i="30"/>
  <c r="M361" i="30" s="1"/>
  <c r="L361" i="30"/>
  <c r="O361" i="30" s="1"/>
  <c r="H226" i="30"/>
  <c r="K40" i="30"/>
  <c r="N40" i="30" s="1"/>
  <c r="L40" i="30"/>
  <c r="O40" i="30" s="1"/>
  <c r="J40" i="30"/>
  <c r="M40" i="30" s="1"/>
  <c r="I57" i="29"/>
  <c r="J57" i="29"/>
  <c r="L44" i="30"/>
  <c r="O44" i="30" s="1"/>
  <c r="K44" i="30"/>
  <c r="N44" i="30" s="1"/>
  <c r="J44" i="30"/>
  <c r="M44" i="30" s="1"/>
  <c r="J364" i="29"/>
  <c r="I364" i="29"/>
  <c r="I305" i="29"/>
  <c r="J305" i="29"/>
  <c r="J113" i="29"/>
  <c r="I113" i="29"/>
  <c r="I360" i="29"/>
  <c r="J360" i="29"/>
  <c r="I116" i="29"/>
  <c r="J116" i="29"/>
  <c r="I319" i="29"/>
  <c r="J319" i="29"/>
  <c r="H364" i="30"/>
  <c r="K124" i="30"/>
  <c r="N124" i="30" s="1"/>
  <c r="L124" i="30"/>
  <c r="O124" i="30" s="1"/>
  <c r="J124" i="30"/>
  <c r="M124" i="30" s="1"/>
  <c r="L294" i="30"/>
  <c r="O294" i="30" s="1"/>
  <c r="J294" i="30"/>
  <c r="M294" i="30" s="1"/>
  <c r="K294" i="30"/>
  <c r="N294" i="30" s="1"/>
  <c r="L56" i="30"/>
  <c r="O56" i="30" s="1"/>
  <c r="J56" i="30"/>
  <c r="M56" i="30" s="1"/>
  <c r="K56" i="30"/>
  <c r="N56" i="30" s="1"/>
  <c r="H348" i="30"/>
  <c r="I193" i="29"/>
  <c r="J193" i="29"/>
  <c r="K280" i="30"/>
  <c r="N280" i="30" s="1"/>
  <c r="L280" i="30"/>
  <c r="O280" i="30" s="1"/>
  <c r="J280" i="30"/>
  <c r="M280" i="30" s="1"/>
  <c r="J341" i="30"/>
  <c r="M341" i="30" s="1"/>
  <c r="L341" i="30"/>
  <c r="O341" i="30" s="1"/>
  <c r="K341" i="30"/>
  <c r="N341" i="30" s="1"/>
  <c r="I192" i="29"/>
  <c r="J192" i="29"/>
  <c r="J21" i="29"/>
  <c r="I21" i="29"/>
  <c r="I362" i="29"/>
  <c r="J362" i="29"/>
  <c r="I133" i="29"/>
  <c r="J133" i="29"/>
  <c r="I125" i="29"/>
  <c r="J125" i="29"/>
  <c r="I284" i="29"/>
  <c r="J284" i="29"/>
  <c r="H122" i="30"/>
  <c r="J181" i="30"/>
  <c r="M181" i="30" s="1"/>
  <c r="K181" i="30"/>
  <c r="N181" i="30" s="1"/>
  <c r="L181" i="30"/>
  <c r="O181" i="30" s="1"/>
  <c r="H300" i="30"/>
  <c r="L138" i="30"/>
  <c r="O138" i="30" s="1"/>
  <c r="K138" i="30"/>
  <c r="N138" i="30" s="1"/>
  <c r="J138" i="30"/>
  <c r="M138" i="30" s="1"/>
  <c r="H164" i="30"/>
  <c r="L367" i="30"/>
  <c r="O367" i="30" s="1"/>
  <c r="J367" i="30"/>
  <c r="M367" i="30" s="1"/>
  <c r="K367" i="30"/>
  <c r="N367" i="30" s="1"/>
  <c r="H134" i="30"/>
  <c r="J29" i="30"/>
  <c r="M29" i="30" s="1"/>
  <c r="L29" i="30"/>
  <c r="O29" i="30" s="1"/>
  <c r="K29" i="30"/>
  <c r="N29" i="30" s="1"/>
  <c r="L51" i="30"/>
  <c r="O51" i="30" s="1"/>
  <c r="K51" i="30"/>
  <c r="N51" i="30" s="1"/>
  <c r="J51" i="30"/>
  <c r="M51" i="30" s="1"/>
  <c r="H128" i="30"/>
  <c r="L194" i="30"/>
  <c r="O194" i="30" s="1"/>
  <c r="K194" i="30"/>
  <c r="N194" i="30" s="1"/>
  <c r="J194" i="30"/>
  <c r="M194" i="30" s="1"/>
  <c r="I182" i="29"/>
  <c r="J182" i="29"/>
  <c r="K297" i="30"/>
  <c r="N297" i="30" s="1"/>
  <c r="J297" i="30"/>
  <c r="M297" i="30" s="1"/>
  <c r="L297" i="30"/>
  <c r="O297" i="30" s="1"/>
  <c r="I190" i="29"/>
  <c r="J190" i="29"/>
  <c r="J356" i="29"/>
  <c r="I356" i="29"/>
  <c r="I122" i="29"/>
  <c r="J122" i="29"/>
  <c r="I372" i="29"/>
  <c r="J372" i="29"/>
  <c r="H102" i="30"/>
  <c r="I250" i="29"/>
  <c r="J250" i="29"/>
  <c r="J48" i="29"/>
  <c r="I48" i="29"/>
  <c r="J195" i="29"/>
  <c r="I195" i="29"/>
  <c r="H144" i="30"/>
  <c r="H125" i="30"/>
  <c r="H214" i="30"/>
  <c r="J205" i="30"/>
  <c r="M205" i="30" s="1"/>
  <c r="L205" i="30"/>
  <c r="O205" i="30" s="1"/>
  <c r="K205" i="30"/>
  <c r="N205" i="30" s="1"/>
  <c r="H289" i="30"/>
  <c r="J261" i="30"/>
  <c r="M261" i="30" s="1"/>
  <c r="L261" i="30"/>
  <c r="O261" i="30" s="1"/>
  <c r="K261" i="30"/>
  <c r="N261" i="30" s="1"/>
  <c r="H117" i="30"/>
  <c r="K67" i="30"/>
  <c r="N67" i="30" s="1"/>
  <c r="J67" i="30"/>
  <c r="M67" i="30" s="1"/>
  <c r="L67" i="30"/>
  <c r="O67" i="30" s="1"/>
  <c r="H46" i="30"/>
  <c r="H60" i="30"/>
  <c r="K190" i="30"/>
  <c r="N190" i="30" s="1"/>
  <c r="J190" i="30"/>
  <c r="M190" i="30" s="1"/>
  <c r="L190" i="30"/>
  <c r="O190" i="30" s="1"/>
  <c r="J143" i="30"/>
  <c r="M143" i="30" s="1"/>
  <c r="L143" i="30"/>
  <c r="O143" i="30" s="1"/>
  <c r="K143" i="30"/>
  <c r="N143" i="30" s="1"/>
  <c r="L75" i="30"/>
  <c r="O75" i="30" s="1"/>
  <c r="K75" i="30"/>
  <c r="N75" i="30" s="1"/>
  <c r="J75" i="30"/>
  <c r="M75" i="30" s="1"/>
  <c r="J111" i="29"/>
  <c r="I111" i="29"/>
  <c r="L14" i="30"/>
  <c r="O14" i="30" s="1"/>
  <c r="K14" i="30"/>
  <c r="N14" i="30" s="1"/>
  <c r="J14" i="30"/>
  <c r="M14" i="30" s="1"/>
  <c r="J335" i="29"/>
  <c r="I335" i="29"/>
  <c r="I164" i="29"/>
  <c r="J164" i="29"/>
  <c r="H357" i="30"/>
  <c r="K207" i="30"/>
  <c r="N207" i="30" s="1"/>
  <c r="J207" i="30"/>
  <c r="M207" i="30" s="1"/>
  <c r="L207" i="30"/>
  <c r="O207" i="30" s="1"/>
  <c r="I131" i="29"/>
  <c r="J131" i="29"/>
  <c r="L282" i="30"/>
  <c r="O282" i="30" s="1"/>
  <c r="K282" i="30"/>
  <c r="N282" i="30" s="1"/>
  <c r="J282" i="30"/>
  <c r="M282" i="30" s="1"/>
  <c r="K109" i="30"/>
  <c r="N109" i="30" s="1"/>
  <c r="J109" i="30"/>
  <c r="M109" i="30" s="1"/>
  <c r="L109" i="30"/>
  <c r="O109" i="30" s="1"/>
  <c r="L36" i="30"/>
  <c r="O36" i="30" s="1"/>
  <c r="K36" i="30"/>
  <c r="N36" i="30" s="1"/>
  <c r="J36" i="30"/>
  <c r="M36" i="30" s="1"/>
  <c r="J341" i="29"/>
  <c r="I341" i="29"/>
  <c r="H349" i="30"/>
  <c r="H70" i="30"/>
  <c r="H339" i="30"/>
  <c r="L331" i="30"/>
  <c r="O331" i="30" s="1"/>
  <c r="J331" i="30"/>
  <c r="M331" i="30" s="1"/>
  <c r="K331" i="30"/>
  <c r="N331" i="30" s="1"/>
  <c r="L80" i="30"/>
  <c r="O80" i="30" s="1"/>
  <c r="K80" i="30"/>
  <c r="N80" i="30" s="1"/>
  <c r="J80" i="30"/>
  <c r="M80" i="30" s="1"/>
  <c r="I12" i="29"/>
  <c r="J12" i="29"/>
  <c r="I167" i="29"/>
  <c r="J167" i="29"/>
  <c r="J221" i="29"/>
  <c r="I221" i="29"/>
  <c r="J81" i="29"/>
  <c r="I81" i="29"/>
  <c r="H303" i="30"/>
  <c r="H266" i="30"/>
  <c r="L265" i="30"/>
  <c r="O265" i="30" s="1"/>
  <c r="J265" i="30"/>
  <c r="M265" i="30" s="1"/>
  <c r="K265" i="30"/>
  <c r="N265" i="30" s="1"/>
  <c r="H319" i="30"/>
  <c r="H140" i="30"/>
  <c r="L129" i="30"/>
  <c r="O129" i="30" s="1"/>
  <c r="J129" i="30"/>
  <c r="M129" i="30" s="1"/>
  <c r="K129" i="30"/>
  <c r="N129" i="30" s="1"/>
  <c r="L141" i="30"/>
  <c r="O141" i="30" s="1"/>
  <c r="K141" i="30"/>
  <c r="N141" i="30" s="1"/>
  <c r="J141" i="30"/>
  <c r="M141" i="30" s="1"/>
  <c r="J111" i="30"/>
  <c r="M111" i="30" s="1"/>
  <c r="L111" i="30"/>
  <c r="O111" i="30" s="1"/>
  <c r="K111" i="30"/>
  <c r="N111" i="30" s="1"/>
  <c r="H42" i="30"/>
  <c r="H372" i="30"/>
  <c r="I325" i="29"/>
  <c r="J325" i="29"/>
  <c r="I267" i="29"/>
  <c r="J267" i="29"/>
  <c r="I93" i="29"/>
  <c r="J93" i="29"/>
  <c r="I72" i="29"/>
  <c r="J72" i="29"/>
  <c r="H175" i="30"/>
  <c r="J10" i="30"/>
  <c r="M10" i="30" s="1"/>
  <c r="K10" i="30"/>
  <c r="N10" i="30" s="1"/>
  <c r="L10" i="30"/>
  <c r="O10" i="30" s="1"/>
  <c r="H231" i="30"/>
  <c r="H115" i="30"/>
  <c r="H363" i="30"/>
  <c r="H304" i="30"/>
  <c r="J39" i="30"/>
  <c r="M39" i="30" s="1"/>
  <c r="L39" i="30"/>
  <c r="O39" i="30" s="1"/>
  <c r="K39" i="30"/>
  <c r="N39" i="30" s="1"/>
  <c r="H150" i="30"/>
  <c r="H149" i="30"/>
  <c r="H66" i="30"/>
  <c r="L88" i="30"/>
  <c r="O88" i="30" s="1"/>
  <c r="J88" i="30"/>
  <c r="M88" i="30" s="1"/>
  <c r="K88" i="30"/>
  <c r="N88" i="30" s="1"/>
  <c r="H208" i="30"/>
  <c r="H23" i="30"/>
  <c r="J95" i="29"/>
  <c r="I95" i="29"/>
  <c r="J117" i="29"/>
  <c r="I117" i="29"/>
  <c r="H268" i="30"/>
  <c r="I101" i="29"/>
  <c r="J101" i="29"/>
  <c r="L368" i="30"/>
  <c r="O368" i="30" s="1"/>
  <c r="K368" i="30"/>
  <c r="N368" i="30" s="1"/>
  <c r="J368" i="30"/>
  <c r="M368" i="30" s="1"/>
  <c r="L64" i="30"/>
  <c r="O64" i="30" s="1"/>
  <c r="K64" i="30"/>
  <c r="N64" i="30" s="1"/>
  <c r="J64" i="30"/>
  <c r="M64" i="30" s="1"/>
  <c r="J354" i="30"/>
  <c r="M354" i="30" s="1"/>
  <c r="L354" i="30"/>
  <c r="O354" i="30" s="1"/>
  <c r="K354" i="30"/>
  <c r="N354" i="30" s="1"/>
  <c r="L252" i="30"/>
  <c r="O252" i="30" s="1"/>
  <c r="J252" i="30"/>
  <c r="M252" i="30" s="1"/>
  <c r="K252" i="30"/>
  <c r="N252" i="30" s="1"/>
  <c r="I338" i="29"/>
  <c r="J338" i="29"/>
  <c r="H308" i="30"/>
  <c r="J216" i="30"/>
  <c r="M216" i="30" s="1"/>
  <c r="K216" i="30"/>
  <c r="N216" i="30" s="1"/>
  <c r="L216" i="30"/>
  <c r="O216" i="30" s="1"/>
  <c r="H53" i="30"/>
  <c r="H101" i="30"/>
  <c r="J295" i="30"/>
  <c r="M295" i="30" s="1"/>
  <c r="K295" i="30"/>
  <c r="N295" i="30" s="1"/>
  <c r="L295" i="30"/>
  <c r="O295" i="30" s="1"/>
  <c r="H37" i="30"/>
  <c r="H32" i="30"/>
  <c r="H294" i="30"/>
  <c r="H171" i="30"/>
  <c r="L351" i="30"/>
  <c r="O351" i="30" s="1"/>
  <c r="K351" i="30"/>
  <c r="N351" i="30" s="1"/>
  <c r="J351" i="30"/>
  <c r="M351" i="30" s="1"/>
  <c r="H280" i="30"/>
  <c r="H341" i="30"/>
  <c r="I227" i="29"/>
  <c r="J227" i="29"/>
  <c r="I22" i="29"/>
  <c r="J22" i="29"/>
  <c r="J17" i="29"/>
  <c r="I17" i="29"/>
  <c r="J359" i="29"/>
  <c r="I359" i="29"/>
  <c r="H181" i="30"/>
  <c r="H138" i="30"/>
  <c r="L333" i="30"/>
  <c r="O333" i="30" s="1"/>
  <c r="J333" i="30"/>
  <c r="M333" i="30" s="1"/>
  <c r="K333" i="30"/>
  <c r="N333" i="30" s="1"/>
  <c r="H25" i="30"/>
  <c r="K62" i="30"/>
  <c r="N62" i="30" s="1"/>
  <c r="J62" i="30"/>
  <c r="M62" i="30" s="1"/>
  <c r="L62" i="30"/>
  <c r="O62" i="30" s="1"/>
  <c r="J338" i="30"/>
  <c r="M338" i="30" s="1"/>
  <c r="L338" i="30"/>
  <c r="O338" i="30" s="1"/>
  <c r="K338" i="30"/>
  <c r="N338" i="30" s="1"/>
  <c r="J134" i="30"/>
  <c r="M134" i="30" s="1"/>
  <c r="K134" i="30"/>
  <c r="N134" i="30" s="1"/>
  <c r="L134" i="30"/>
  <c r="O134" i="30" s="1"/>
  <c r="H29" i="30"/>
  <c r="L84" i="30"/>
  <c r="O84" i="30" s="1"/>
  <c r="J84" i="30"/>
  <c r="M84" i="30" s="1"/>
  <c r="K84" i="30"/>
  <c r="N84" i="30" s="1"/>
  <c r="H297" i="30"/>
  <c r="H193" i="30"/>
  <c r="I32" i="29"/>
  <c r="J32" i="29"/>
  <c r="I90" i="29"/>
  <c r="J90" i="29"/>
  <c r="I173" i="29"/>
  <c r="J173" i="29"/>
  <c r="J144" i="30"/>
  <c r="M144" i="30" s="1"/>
  <c r="L144" i="30"/>
  <c r="O144" i="30" s="1"/>
  <c r="K144" i="30"/>
  <c r="N144" i="30" s="1"/>
  <c r="L125" i="30"/>
  <c r="O125" i="30" s="1"/>
  <c r="K125" i="30"/>
  <c r="N125" i="30" s="1"/>
  <c r="J125" i="30"/>
  <c r="M125" i="30" s="1"/>
  <c r="L18" i="30"/>
  <c r="O18" i="30" s="1"/>
  <c r="K18" i="30"/>
  <c r="N18" i="30" s="1"/>
  <c r="J18" i="30"/>
  <c r="M18" i="30" s="1"/>
  <c r="J117" i="30"/>
  <c r="M117" i="30" s="1"/>
  <c r="L117" i="30"/>
  <c r="O117" i="30" s="1"/>
  <c r="K117" i="30"/>
  <c r="N117" i="30" s="1"/>
  <c r="H190" i="30"/>
  <c r="L135" i="30"/>
  <c r="O135" i="30" s="1"/>
  <c r="K135" i="30"/>
  <c r="N135" i="30" s="1"/>
  <c r="J135" i="30"/>
  <c r="M135" i="30" s="1"/>
  <c r="I189" i="29"/>
  <c r="J189" i="29"/>
  <c r="H75" i="30"/>
  <c r="I258" i="29"/>
  <c r="J258" i="29"/>
  <c r="I363" i="29"/>
  <c r="J363" i="29"/>
  <c r="I140" i="29"/>
  <c r="J140" i="29"/>
  <c r="I44" i="29"/>
  <c r="J44" i="29"/>
  <c r="H14" i="30"/>
  <c r="J191" i="29"/>
  <c r="I191" i="29"/>
  <c r="L357" i="30"/>
  <c r="O357" i="30" s="1"/>
  <c r="K357" i="30"/>
  <c r="N357" i="30" s="1"/>
  <c r="J357" i="30"/>
  <c r="M357" i="30" s="1"/>
  <c r="H207" i="30"/>
  <c r="H282" i="30"/>
  <c r="H109" i="30"/>
  <c r="H36" i="30"/>
  <c r="H239" i="30"/>
  <c r="L287" i="30"/>
  <c r="O287" i="30" s="1"/>
  <c r="K287" i="30"/>
  <c r="N287" i="30" s="1"/>
  <c r="J287" i="30"/>
  <c r="M287" i="30" s="1"/>
  <c r="H151" i="30"/>
  <c r="H230" i="30"/>
  <c r="J285" i="30"/>
  <c r="M285" i="30" s="1"/>
  <c r="L285" i="30"/>
  <c r="O285" i="30" s="1"/>
  <c r="K285" i="30"/>
  <c r="N285" i="30" s="1"/>
  <c r="L70" i="30"/>
  <c r="O70" i="30" s="1"/>
  <c r="K70" i="30"/>
  <c r="N70" i="30" s="1"/>
  <c r="J70" i="30"/>
  <c r="M70" i="30" s="1"/>
  <c r="L339" i="30"/>
  <c r="O339" i="30" s="1"/>
  <c r="J339" i="30"/>
  <c r="M339" i="30" s="1"/>
  <c r="K339" i="30"/>
  <c r="N339" i="30" s="1"/>
  <c r="H331" i="30"/>
  <c r="K169" i="30"/>
  <c r="N169" i="30" s="1"/>
  <c r="L169" i="30"/>
  <c r="O169" i="30" s="1"/>
  <c r="J169" i="30"/>
  <c r="M169" i="30" s="1"/>
  <c r="I107" i="29"/>
  <c r="J107" i="29"/>
  <c r="I318" i="29"/>
  <c r="J318" i="29"/>
  <c r="J311" i="29"/>
  <c r="I311" i="29"/>
  <c r="J66" i="29"/>
  <c r="I66" i="29"/>
  <c r="J249" i="29"/>
  <c r="I249" i="29"/>
  <c r="L342" i="30"/>
  <c r="O342" i="30" s="1"/>
  <c r="K342" i="30"/>
  <c r="N342" i="30" s="1"/>
  <c r="J342" i="30"/>
  <c r="M342" i="30" s="1"/>
  <c r="L266" i="30"/>
  <c r="O266" i="30" s="1"/>
  <c r="K266" i="30"/>
  <c r="N266" i="30" s="1"/>
  <c r="J266" i="30"/>
  <c r="M266" i="30" s="1"/>
  <c r="H265" i="30"/>
  <c r="L319" i="30"/>
  <c r="O319" i="30" s="1"/>
  <c r="K319" i="30"/>
  <c r="N319" i="30" s="1"/>
  <c r="J319" i="30"/>
  <c r="M319" i="30" s="1"/>
  <c r="L140" i="30"/>
  <c r="O140" i="30" s="1"/>
  <c r="J140" i="30"/>
  <c r="M140" i="30" s="1"/>
  <c r="K140" i="30"/>
  <c r="N140" i="30" s="1"/>
  <c r="H167" i="30"/>
  <c r="J225" i="29"/>
  <c r="I225" i="29"/>
  <c r="I10" i="29"/>
  <c r="J10" i="29"/>
  <c r="I205" i="29"/>
  <c r="J205" i="29"/>
  <c r="J43" i="29"/>
  <c r="I43" i="29"/>
  <c r="K175" i="30"/>
  <c r="N175" i="30" s="1"/>
  <c r="L175" i="30"/>
  <c r="O175" i="30" s="1"/>
  <c r="J175" i="30"/>
  <c r="M175" i="30" s="1"/>
  <c r="K231" i="30"/>
  <c r="N231" i="30" s="1"/>
  <c r="L231" i="30"/>
  <c r="O231" i="30" s="1"/>
  <c r="J231" i="30"/>
  <c r="M231" i="30" s="1"/>
  <c r="J238" i="29"/>
  <c r="I238" i="29"/>
  <c r="I294" i="29"/>
  <c r="J294" i="29"/>
  <c r="L115" i="30"/>
  <c r="O115" i="30" s="1"/>
  <c r="J115" i="30"/>
  <c r="M115" i="30" s="1"/>
  <c r="K115" i="30"/>
  <c r="N115" i="30" s="1"/>
  <c r="L318" i="30"/>
  <c r="O318" i="30" s="1"/>
  <c r="J318" i="30"/>
  <c r="M318" i="30" s="1"/>
  <c r="K318" i="30"/>
  <c r="N318" i="30" s="1"/>
  <c r="K363" i="30"/>
  <c r="N363" i="30" s="1"/>
  <c r="J363" i="30"/>
  <c r="M363" i="30" s="1"/>
  <c r="L363" i="30"/>
  <c r="O363" i="30" s="1"/>
  <c r="K304" i="30"/>
  <c r="N304" i="30" s="1"/>
  <c r="L304" i="30"/>
  <c r="O304" i="30" s="1"/>
  <c r="J304" i="30"/>
  <c r="M304" i="30" s="1"/>
  <c r="H326" i="30"/>
  <c r="H244" i="30"/>
  <c r="J208" i="30"/>
  <c r="M208" i="30" s="1"/>
  <c r="L208" i="30"/>
  <c r="O208" i="30" s="1"/>
  <c r="K208" i="30"/>
  <c r="N208" i="30" s="1"/>
  <c r="J23" i="30"/>
  <c r="M23" i="30" s="1"/>
  <c r="L23" i="30"/>
  <c r="O23" i="30" s="1"/>
  <c r="K23" i="30"/>
  <c r="N23" i="30" s="1"/>
  <c r="I91" i="29"/>
  <c r="J91" i="29"/>
  <c r="I354" i="29"/>
  <c r="J354" i="29"/>
  <c r="J303" i="29"/>
  <c r="I303" i="29"/>
  <c r="L234" i="30"/>
  <c r="O234" i="30" s="1"/>
  <c r="K234" i="30"/>
  <c r="N234" i="30" s="1"/>
  <c r="J234" i="30"/>
  <c r="M234" i="30" s="1"/>
  <c r="H24" i="30"/>
  <c r="I115" i="29"/>
  <c r="J115" i="29"/>
  <c r="J317" i="29"/>
  <c r="I317" i="29"/>
  <c r="I39" i="29"/>
  <c r="J39" i="29"/>
  <c r="I40" i="29"/>
  <c r="J40" i="29"/>
  <c r="I151" i="29"/>
  <c r="J151" i="29"/>
  <c r="J327" i="29"/>
  <c r="I327" i="29"/>
  <c r="I132" i="29"/>
  <c r="J132" i="29"/>
  <c r="I302" i="29"/>
  <c r="J302" i="29"/>
  <c r="J308" i="30"/>
  <c r="M308" i="30" s="1"/>
  <c r="L308" i="30"/>
  <c r="O308" i="30" s="1"/>
  <c r="K308" i="30"/>
  <c r="N308" i="30" s="1"/>
  <c r="H216" i="30"/>
  <c r="I209" i="29"/>
  <c r="J209" i="29"/>
  <c r="K101" i="30"/>
  <c r="N101" i="30" s="1"/>
  <c r="J101" i="30"/>
  <c r="M101" i="30" s="1"/>
  <c r="L101" i="30"/>
  <c r="O101" i="30" s="1"/>
  <c r="H295" i="30"/>
  <c r="L37" i="30"/>
  <c r="O37" i="30" s="1"/>
  <c r="K37" i="30"/>
  <c r="N37" i="30" s="1"/>
  <c r="J37" i="30"/>
  <c r="M37" i="30" s="1"/>
  <c r="K32" i="30"/>
  <c r="N32" i="30" s="1"/>
  <c r="J32" i="30"/>
  <c r="M32" i="30" s="1"/>
  <c r="L32" i="30"/>
  <c r="O32" i="30" s="1"/>
  <c r="H16" i="30"/>
  <c r="K171" i="30"/>
  <c r="N171" i="30" s="1"/>
  <c r="J171" i="30"/>
  <c r="M171" i="30" s="1"/>
  <c r="L171" i="30"/>
  <c r="O171" i="30" s="1"/>
  <c r="H351" i="30"/>
  <c r="L174" i="30"/>
  <c r="O174" i="30" s="1"/>
  <c r="J174" i="30"/>
  <c r="M174" i="30" s="1"/>
  <c r="K174" i="30"/>
  <c r="N174" i="30" s="1"/>
  <c r="I309" i="29"/>
  <c r="J309" i="29"/>
  <c r="I34" i="29"/>
  <c r="J34" i="29"/>
  <c r="J211" i="29"/>
  <c r="I211" i="29"/>
  <c r="J349" i="29"/>
  <c r="I349" i="29"/>
  <c r="L122" i="30"/>
  <c r="O122" i="30" s="1"/>
  <c r="K122" i="30"/>
  <c r="N122" i="30" s="1"/>
  <c r="J122" i="30"/>
  <c r="M122" i="30" s="1"/>
  <c r="I299" i="29"/>
  <c r="J299" i="29"/>
  <c r="H281" i="30"/>
  <c r="H272" i="30"/>
  <c r="H78" i="30"/>
  <c r="H62" i="30"/>
  <c r="H338" i="30"/>
  <c r="H51" i="30"/>
  <c r="H172" i="30"/>
  <c r="L196" i="30"/>
  <c r="O196" i="30" s="1"/>
  <c r="K196" i="30"/>
  <c r="N196" i="30" s="1"/>
  <c r="J196" i="30"/>
  <c r="M196" i="30" s="1"/>
  <c r="K193" i="30"/>
  <c r="N193" i="30" s="1"/>
  <c r="J193" i="30"/>
  <c r="M193" i="30" s="1"/>
  <c r="L193" i="30"/>
  <c r="O193" i="30" s="1"/>
  <c r="H315" i="30"/>
  <c r="I139" i="29"/>
  <c r="J139" i="29"/>
  <c r="I368" i="29"/>
  <c r="J368" i="29"/>
  <c r="I99" i="29"/>
  <c r="J99" i="29"/>
  <c r="I59" i="29"/>
  <c r="J59" i="29"/>
  <c r="I73" i="29"/>
  <c r="J73" i="29"/>
  <c r="I197" i="29"/>
  <c r="J197" i="29"/>
  <c r="L362" i="30"/>
  <c r="O362" i="30" s="1"/>
  <c r="J362" i="30"/>
  <c r="M362" i="30" s="1"/>
  <c r="K362" i="30"/>
  <c r="N362" i="30" s="1"/>
  <c r="H110" i="30"/>
  <c r="K139" i="30"/>
  <c r="N139" i="30" s="1"/>
  <c r="J139" i="30"/>
  <c r="M139" i="30" s="1"/>
  <c r="L139" i="30"/>
  <c r="O139" i="30" s="1"/>
  <c r="H67" i="30"/>
  <c r="K329" i="30"/>
  <c r="N329" i="30" s="1"/>
  <c r="J329" i="30"/>
  <c r="M329" i="30" s="1"/>
  <c r="L329" i="30"/>
  <c r="O329" i="30" s="1"/>
  <c r="H180" i="30"/>
  <c r="H296" i="30"/>
  <c r="H135" i="30"/>
  <c r="J78" i="29"/>
  <c r="I78" i="29"/>
  <c r="I166" i="29"/>
  <c r="J166" i="29"/>
  <c r="J65" i="29"/>
  <c r="I65" i="29"/>
  <c r="I181" i="29"/>
  <c r="J181" i="29"/>
  <c r="I76" i="29"/>
  <c r="J76" i="29"/>
  <c r="L293" i="30"/>
  <c r="O293" i="30" s="1"/>
  <c r="K293" i="30"/>
  <c r="N293" i="30" s="1"/>
  <c r="J293" i="30"/>
  <c r="M293" i="30" s="1"/>
  <c r="H264" i="30"/>
  <c r="H287" i="30"/>
  <c r="L352" i="30"/>
  <c r="O352" i="30" s="1"/>
  <c r="K352" i="30"/>
  <c r="N352" i="30" s="1"/>
  <c r="J352" i="30"/>
  <c r="M352" i="30" s="1"/>
  <c r="J349" i="30"/>
  <c r="M349" i="30" s="1"/>
  <c r="L349" i="30"/>
  <c r="O349" i="30" s="1"/>
  <c r="K349" i="30"/>
  <c r="N349" i="30" s="1"/>
  <c r="L151" i="30"/>
  <c r="O151" i="30" s="1"/>
  <c r="J151" i="30"/>
  <c r="M151" i="30" s="1"/>
  <c r="K151" i="30"/>
  <c r="N151" i="30" s="1"/>
  <c r="H285" i="30"/>
  <c r="H169" i="30"/>
  <c r="J199" i="29"/>
  <c r="I199" i="29"/>
  <c r="H340" i="30"/>
  <c r="J46" i="29"/>
  <c r="I46" i="29"/>
  <c r="I153" i="29"/>
  <c r="J153" i="29"/>
  <c r="I170" i="29"/>
  <c r="J170" i="29"/>
  <c r="L303" i="30"/>
  <c r="O303" i="30" s="1"/>
  <c r="K303" i="30"/>
  <c r="N303" i="30" s="1"/>
  <c r="J303" i="30"/>
  <c r="M303" i="30" s="1"/>
  <c r="H71" i="30"/>
  <c r="K167" i="30"/>
  <c r="N167" i="30" s="1"/>
  <c r="J167" i="30"/>
  <c r="M167" i="30" s="1"/>
  <c r="L167" i="30"/>
  <c r="O167" i="30" s="1"/>
  <c r="H119" i="30"/>
  <c r="J314" i="30"/>
  <c r="M314" i="30" s="1"/>
  <c r="K314" i="30"/>
  <c r="N314" i="30" s="1"/>
  <c r="L314" i="30"/>
  <c r="O314" i="30" s="1"/>
  <c r="H137" i="30"/>
  <c r="I243" i="29"/>
  <c r="J243" i="29"/>
  <c r="I328" i="29"/>
  <c r="J328" i="29"/>
  <c r="I112" i="29"/>
  <c r="J112" i="29"/>
  <c r="H10" i="30"/>
  <c r="H318" i="30"/>
  <c r="I35" i="29"/>
  <c r="J35" i="29"/>
  <c r="I219" i="29"/>
  <c r="J219" i="29"/>
  <c r="H30" i="30"/>
  <c r="H15" i="30"/>
  <c r="H105" i="30"/>
  <c r="J89" i="29"/>
  <c r="I89" i="29"/>
  <c r="I70" i="29"/>
  <c r="J70" i="29"/>
  <c r="L53" i="30"/>
  <c r="O53" i="30" s="1"/>
  <c r="J53" i="30"/>
  <c r="M53" i="30" s="1"/>
  <c r="K53" i="30"/>
  <c r="N53" i="30" s="1"/>
  <c r="L273" i="30"/>
  <c r="O273" i="30" s="1"/>
  <c r="K273" i="30"/>
  <c r="N273" i="30" s="1"/>
  <c r="J273" i="30"/>
  <c r="M273" i="30" s="1"/>
  <c r="M373" i="30"/>
  <c r="M2202" i="30" s="1"/>
  <c r="J2202" i="30"/>
  <c r="H55" i="30"/>
  <c r="J232" i="30"/>
  <c r="M232" i="30" s="1"/>
  <c r="K232" i="30"/>
  <c r="N232" i="30" s="1"/>
  <c r="L232" i="30"/>
  <c r="O232" i="30" s="1"/>
  <c r="K16" i="30"/>
  <c r="N16" i="30" s="1"/>
  <c r="L16" i="30"/>
  <c r="O16" i="30" s="1"/>
  <c r="J16" i="30"/>
  <c r="M16" i="30" s="1"/>
  <c r="H174" i="30"/>
  <c r="I217" i="29"/>
  <c r="J217" i="29"/>
  <c r="I54" i="29"/>
  <c r="J54" i="29"/>
  <c r="H95" i="30"/>
  <c r="J120" i="30"/>
  <c r="M120" i="30" s="1"/>
  <c r="L120" i="30"/>
  <c r="O120" i="30" s="1"/>
  <c r="K120" i="30"/>
  <c r="N120" i="30" s="1"/>
  <c r="I296" i="29"/>
  <c r="J296" i="29"/>
  <c r="H127" i="30"/>
  <c r="H170" i="30"/>
  <c r="J248" i="29"/>
  <c r="I248" i="29"/>
  <c r="L272" i="30"/>
  <c r="O272" i="30" s="1"/>
  <c r="K272" i="30"/>
  <c r="N272" i="30" s="1"/>
  <c r="J272" i="30"/>
  <c r="M272" i="30" s="1"/>
  <c r="K78" i="30"/>
  <c r="N78" i="30" s="1"/>
  <c r="J78" i="30"/>
  <c r="M78" i="30" s="1"/>
  <c r="L78" i="30"/>
  <c r="O78" i="30" s="1"/>
  <c r="K25" i="30"/>
  <c r="N25" i="30" s="1"/>
  <c r="J25" i="30"/>
  <c r="M25" i="30" s="1"/>
  <c r="L25" i="30"/>
  <c r="O25" i="30" s="1"/>
  <c r="H100" i="30"/>
  <c r="H278" i="30"/>
  <c r="J172" i="30"/>
  <c r="M172" i="30" s="1"/>
  <c r="L172" i="30"/>
  <c r="O172" i="30" s="1"/>
  <c r="K172" i="30"/>
  <c r="N172" i="30" s="1"/>
  <c r="J128" i="29"/>
  <c r="I128" i="29"/>
  <c r="I171" i="29"/>
  <c r="J171" i="29"/>
  <c r="H276" i="30"/>
  <c r="I135" i="29"/>
  <c r="J135" i="29"/>
  <c r="I30" i="29"/>
  <c r="J30" i="29"/>
  <c r="H227" i="30"/>
  <c r="K212" i="30"/>
  <c r="N212" i="30" s="1"/>
  <c r="J212" i="30"/>
  <c r="M212" i="30" s="1"/>
  <c r="L212" i="30"/>
  <c r="O212" i="30" s="1"/>
  <c r="H360" i="30"/>
  <c r="I277" i="29"/>
  <c r="J277" i="29"/>
  <c r="H18" i="30"/>
  <c r="H362" i="30"/>
  <c r="L110" i="30"/>
  <c r="O110" i="30" s="1"/>
  <c r="K110" i="30"/>
  <c r="N110" i="30" s="1"/>
  <c r="J110" i="30"/>
  <c r="M110" i="30" s="1"/>
  <c r="H139" i="30"/>
  <c r="H197" i="30"/>
  <c r="H86" i="30"/>
  <c r="H81" i="30"/>
  <c r="L180" i="30"/>
  <c r="O180" i="30" s="1"/>
  <c r="K180" i="30"/>
  <c r="N180" i="30" s="1"/>
  <c r="J180" i="30"/>
  <c r="M180" i="30" s="1"/>
  <c r="L296" i="30"/>
  <c r="O296" i="30" s="1"/>
  <c r="J296" i="30"/>
  <c r="M296" i="30" s="1"/>
  <c r="K296" i="30"/>
  <c r="N296" i="30" s="1"/>
  <c r="J130" i="30"/>
  <c r="M130" i="30" s="1"/>
  <c r="L130" i="30"/>
  <c r="O130" i="30" s="1"/>
  <c r="K130" i="30"/>
  <c r="N130" i="30" s="1"/>
  <c r="H184" i="30"/>
  <c r="I268" i="29"/>
  <c r="J268" i="29"/>
  <c r="I82" i="29"/>
  <c r="J82" i="29"/>
  <c r="I297" i="29"/>
  <c r="J297" i="29"/>
  <c r="J74" i="29"/>
  <c r="I74" i="29"/>
  <c r="K161" i="30"/>
  <c r="N161" i="30" s="1"/>
  <c r="L161" i="30"/>
  <c r="O161" i="30" s="1"/>
  <c r="J161" i="30"/>
  <c r="M161" i="30" s="1"/>
  <c r="H178" i="30"/>
  <c r="J19" i="29"/>
  <c r="I19" i="29"/>
  <c r="L257" i="30"/>
  <c r="O257" i="30" s="1"/>
  <c r="K257" i="30"/>
  <c r="N257" i="30" s="1"/>
  <c r="J257" i="30"/>
  <c r="M257" i="30" s="1"/>
  <c r="H200" i="30"/>
  <c r="H224" i="30"/>
  <c r="I283" i="29"/>
  <c r="J283" i="29"/>
  <c r="H293" i="30"/>
  <c r="J264" i="30"/>
  <c r="M264" i="30" s="1"/>
  <c r="L264" i="30"/>
  <c r="O264" i="30" s="1"/>
  <c r="K264" i="30"/>
  <c r="N264" i="30" s="1"/>
  <c r="K239" i="30"/>
  <c r="N239" i="30" s="1"/>
  <c r="L239" i="30"/>
  <c r="O239" i="30" s="1"/>
  <c r="J239" i="30"/>
  <c r="M239" i="30" s="1"/>
  <c r="H352" i="30"/>
  <c r="H76" i="30"/>
  <c r="H41" i="30"/>
  <c r="L350" i="30"/>
  <c r="O350" i="30" s="1"/>
  <c r="K350" i="30"/>
  <c r="N350" i="30" s="1"/>
  <c r="J350" i="30"/>
  <c r="M350" i="30" s="1"/>
  <c r="L230" i="30"/>
  <c r="O230" i="30" s="1"/>
  <c r="J230" i="30"/>
  <c r="M230" i="30" s="1"/>
  <c r="K230" i="30"/>
  <c r="N230" i="30" s="1"/>
  <c r="J99" i="30"/>
  <c r="M99" i="30" s="1"/>
  <c r="L99" i="30"/>
  <c r="O99" i="30" s="1"/>
  <c r="K99" i="30"/>
  <c r="N99" i="30" s="1"/>
  <c r="H211" i="30"/>
  <c r="H219" i="30"/>
  <c r="I155" i="29"/>
  <c r="J155" i="29"/>
  <c r="L340" i="30"/>
  <c r="O340" i="30" s="1"/>
  <c r="K340" i="30"/>
  <c r="N340" i="30" s="1"/>
  <c r="J340" i="30"/>
  <c r="M340" i="30" s="1"/>
  <c r="I265" i="29"/>
  <c r="J265" i="29"/>
  <c r="I350" i="29"/>
  <c r="J350" i="29"/>
  <c r="J152" i="29"/>
  <c r="I152" i="29"/>
  <c r="H176" i="30"/>
  <c r="I134" i="29"/>
  <c r="J134" i="29"/>
  <c r="H342" i="30"/>
  <c r="J242" i="30"/>
  <c r="M242" i="30" s="1"/>
  <c r="L242" i="30"/>
  <c r="O242" i="30" s="1"/>
  <c r="K242" i="30"/>
  <c r="N242" i="30" s="1"/>
  <c r="H327" i="30"/>
  <c r="H284" i="30"/>
  <c r="H274" i="30"/>
  <c r="J168" i="30"/>
  <c r="M168" i="30" s="1"/>
  <c r="L168" i="30"/>
  <c r="O168" i="30" s="1"/>
  <c r="K168" i="30"/>
  <c r="N168" i="30" s="1"/>
  <c r="K71" i="30"/>
  <c r="N71" i="30" s="1"/>
  <c r="J71" i="30"/>
  <c r="M71" i="30" s="1"/>
  <c r="L71" i="30"/>
  <c r="O71" i="30" s="1"/>
  <c r="H96" i="30"/>
  <c r="J119" i="30"/>
  <c r="M119" i="30" s="1"/>
  <c r="L119" i="30"/>
  <c r="O119" i="30" s="1"/>
  <c r="K119" i="30"/>
  <c r="N119" i="30" s="1"/>
  <c r="H314" i="30"/>
  <c r="L137" i="30"/>
  <c r="O137" i="30" s="1"/>
  <c r="K137" i="30"/>
  <c r="N137" i="30" s="1"/>
  <c r="J137" i="30"/>
  <c r="M137" i="30" s="1"/>
  <c r="J180" i="29"/>
  <c r="I180" i="29"/>
  <c r="J224" i="29"/>
  <c r="I224" i="29"/>
  <c r="I285" i="29"/>
  <c r="J285" i="29"/>
  <c r="J141" i="29"/>
  <c r="I141" i="29"/>
  <c r="I98" i="29"/>
  <c r="J98" i="29"/>
  <c r="H229" i="30"/>
  <c r="K199" i="30"/>
  <c r="N199" i="30" s="1"/>
  <c r="L199" i="30"/>
  <c r="O199" i="30" s="1"/>
  <c r="J199" i="30"/>
  <c r="M199" i="30" s="1"/>
  <c r="L28" i="30"/>
  <c r="O28" i="30" s="1"/>
  <c r="K28" i="30"/>
  <c r="N28" i="30" s="1"/>
  <c r="J28" i="30"/>
  <c r="M28" i="30" s="1"/>
  <c r="I235" i="29"/>
  <c r="J235" i="29"/>
  <c r="H69" i="30"/>
  <c r="J218" i="29"/>
  <c r="I218" i="29"/>
  <c r="H114" i="30"/>
  <c r="J316" i="30"/>
  <c r="M316" i="30" s="1"/>
  <c r="K316" i="30"/>
  <c r="N316" i="30" s="1"/>
  <c r="L316" i="30"/>
  <c r="O316" i="30" s="1"/>
  <c r="H38" i="30"/>
  <c r="J30" i="30"/>
  <c r="M30" i="30" s="1"/>
  <c r="K30" i="30"/>
  <c r="N30" i="30" s="1"/>
  <c r="L30" i="30"/>
  <c r="O30" i="30" s="1"/>
  <c r="J15" i="30"/>
  <c r="M15" i="30" s="1"/>
  <c r="L15" i="30"/>
  <c r="O15" i="30" s="1"/>
  <c r="K15" i="30"/>
  <c r="N15" i="30" s="1"/>
  <c r="L105" i="30"/>
  <c r="O105" i="30" s="1"/>
  <c r="J105" i="30"/>
  <c r="M105" i="30" s="1"/>
  <c r="K105" i="30"/>
  <c r="N105" i="30" s="1"/>
  <c r="L244" i="30"/>
  <c r="O244" i="30" s="1"/>
  <c r="K244" i="30"/>
  <c r="N244" i="30" s="1"/>
  <c r="J244" i="30"/>
  <c r="M244" i="30" s="1"/>
  <c r="H263" i="30"/>
  <c r="L94" i="30"/>
  <c r="O94" i="30" s="1"/>
  <c r="K94" i="30"/>
  <c r="N94" i="30" s="1"/>
  <c r="J94" i="30"/>
  <c r="M94" i="30" s="1"/>
  <c r="J326" i="29"/>
  <c r="I326" i="29"/>
  <c r="I253" i="29"/>
  <c r="J253" i="29"/>
  <c r="I124" i="29"/>
  <c r="J124" i="29"/>
  <c r="I172" i="29"/>
  <c r="J172" i="29"/>
  <c r="L127" i="30"/>
  <c r="O127" i="30" s="1"/>
  <c r="J127" i="30"/>
  <c r="M127" i="30" s="1"/>
  <c r="K127" i="30"/>
  <c r="N127" i="30" s="1"/>
  <c r="K170" i="30"/>
  <c r="N170" i="30" s="1"/>
  <c r="L170" i="30"/>
  <c r="O170" i="30" s="1"/>
  <c r="J170" i="30"/>
  <c r="M170" i="30" s="1"/>
  <c r="J240" i="30"/>
  <c r="M240" i="30" s="1"/>
  <c r="K240" i="30"/>
  <c r="N240" i="30" s="1"/>
  <c r="L240" i="30"/>
  <c r="O240" i="30" s="1"/>
  <c r="H49" i="30"/>
  <c r="I18" i="29"/>
  <c r="J18" i="29"/>
  <c r="L278" i="30"/>
  <c r="O278" i="30" s="1"/>
  <c r="K278" i="30"/>
  <c r="N278" i="30" s="1"/>
  <c r="J278" i="30"/>
  <c r="M278" i="30" s="1"/>
  <c r="H196" i="30"/>
  <c r="K276" i="30"/>
  <c r="N276" i="30" s="1"/>
  <c r="J276" i="30"/>
  <c r="M276" i="30" s="1"/>
  <c r="L276" i="30"/>
  <c r="O276" i="30" s="1"/>
  <c r="L315" i="30"/>
  <c r="O315" i="30" s="1"/>
  <c r="K315" i="30"/>
  <c r="N315" i="30" s="1"/>
  <c r="J315" i="30"/>
  <c r="M315" i="30" s="1"/>
  <c r="J174" i="29"/>
  <c r="I174" i="29"/>
  <c r="I23" i="29"/>
  <c r="J23" i="29"/>
  <c r="I148" i="29"/>
  <c r="J148" i="29"/>
  <c r="J280" i="29"/>
  <c r="I280" i="29"/>
  <c r="L227" i="30"/>
  <c r="O227" i="30" s="1"/>
  <c r="K227" i="30"/>
  <c r="N227" i="30" s="1"/>
  <c r="J227" i="30"/>
  <c r="M227" i="30" s="1"/>
  <c r="H212" i="30"/>
  <c r="J360" i="30"/>
  <c r="M360" i="30" s="1"/>
  <c r="L360" i="30"/>
  <c r="O360" i="30" s="1"/>
  <c r="K360" i="30"/>
  <c r="N360" i="30" s="1"/>
  <c r="J197" i="30"/>
  <c r="M197" i="30" s="1"/>
  <c r="K197" i="30"/>
  <c r="N197" i="30" s="1"/>
  <c r="L197" i="30"/>
  <c r="O197" i="30" s="1"/>
  <c r="K86" i="30"/>
  <c r="N86" i="30" s="1"/>
  <c r="L86" i="30"/>
  <c r="O86" i="30" s="1"/>
  <c r="J86" i="30"/>
  <c r="M86" i="30" s="1"/>
  <c r="H329" i="30"/>
  <c r="L81" i="30"/>
  <c r="O81" i="30" s="1"/>
  <c r="K81" i="30"/>
  <c r="N81" i="30" s="1"/>
  <c r="J81" i="30"/>
  <c r="M81" i="30" s="1"/>
  <c r="H195" i="30"/>
  <c r="I126" i="29"/>
  <c r="J126" i="29"/>
  <c r="H130" i="30"/>
  <c r="J184" i="30"/>
  <c r="M184" i="30" s="1"/>
  <c r="L184" i="30"/>
  <c r="O184" i="30" s="1"/>
  <c r="K184" i="30"/>
  <c r="N184" i="30" s="1"/>
  <c r="I49" i="29"/>
  <c r="J49" i="29"/>
  <c r="H237" i="30"/>
  <c r="I312" i="29"/>
  <c r="J312" i="29"/>
  <c r="I310" i="29"/>
  <c r="J310" i="29"/>
  <c r="I202" i="29"/>
  <c r="J202" i="29"/>
  <c r="I118" i="29"/>
  <c r="J118" i="29"/>
  <c r="I68" i="29"/>
  <c r="J68" i="29"/>
  <c r="J247" i="29"/>
  <c r="I247" i="29"/>
  <c r="H161" i="30"/>
  <c r="L178" i="30"/>
  <c r="O178" i="30" s="1"/>
  <c r="K178" i="30"/>
  <c r="N178" i="30" s="1"/>
  <c r="J178" i="30"/>
  <c r="M178" i="30" s="1"/>
  <c r="J200" i="30"/>
  <c r="M200" i="30" s="1"/>
  <c r="L200" i="30"/>
  <c r="O200" i="30" s="1"/>
  <c r="K200" i="30"/>
  <c r="N200" i="30" s="1"/>
  <c r="J224" i="30"/>
  <c r="M224" i="30" s="1"/>
  <c r="L224" i="30"/>
  <c r="O224" i="30" s="1"/>
  <c r="K224" i="30"/>
  <c r="N224" i="30" s="1"/>
  <c r="H225" i="30"/>
  <c r="H307" i="30"/>
  <c r="H275" i="30"/>
  <c r="K76" i="30"/>
  <c r="N76" i="30" s="1"/>
  <c r="L76" i="30"/>
  <c r="O76" i="30" s="1"/>
  <c r="J76" i="30"/>
  <c r="M76" i="30" s="1"/>
  <c r="L158" i="30"/>
  <c r="O158" i="30" s="1"/>
  <c r="K158" i="30"/>
  <c r="N158" i="30" s="1"/>
  <c r="J158" i="30"/>
  <c r="M158" i="30" s="1"/>
  <c r="L186" i="30"/>
  <c r="O186" i="30" s="1"/>
  <c r="K186" i="30"/>
  <c r="N186" i="30" s="1"/>
  <c r="J186" i="30"/>
  <c r="M186" i="30" s="1"/>
  <c r="H99" i="30"/>
  <c r="L211" i="30"/>
  <c r="O211" i="30" s="1"/>
  <c r="K211" i="30"/>
  <c r="N211" i="30" s="1"/>
  <c r="J211" i="30"/>
  <c r="M211" i="30" s="1"/>
  <c r="L219" i="30"/>
  <c r="O219" i="30" s="1"/>
  <c r="K219" i="30"/>
  <c r="N219" i="30" s="1"/>
  <c r="J219" i="30"/>
  <c r="M219" i="30" s="1"/>
  <c r="K277" i="30"/>
  <c r="N277" i="30" s="1"/>
  <c r="J277" i="30"/>
  <c r="M277" i="30" s="1"/>
  <c r="L277" i="30"/>
  <c r="O277" i="30" s="1"/>
  <c r="I184" i="29"/>
  <c r="J184" i="29"/>
  <c r="I104" i="29"/>
  <c r="J104" i="29"/>
  <c r="I366" i="29"/>
  <c r="J366" i="29"/>
  <c r="I203" i="29"/>
  <c r="J203" i="29"/>
  <c r="J176" i="30"/>
  <c r="M176" i="30" s="1"/>
  <c r="K176" i="30"/>
  <c r="N176" i="30" s="1"/>
  <c r="L176" i="30"/>
  <c r="O176" i="30" s="1"/>
  <c r="J80" i="29"/>
  <c r="I80" i="29"/>
  <c r="H324" i="30"/>
  <c r="H250" i="30"/>
  <c r="H242" i="30"/>
  <c r="L327" i="30"/>
  <c r="O327" i="30" s="1"/>
  <c r="J327" i="30"/>
  <c r="M327" i="30" s="1"/>
  <c r="K327" i="30"/>
  <c r="N327" i="30" s="1"/>
  <c r="K284" i="30"/>
  <c r="N284" i="30" s="1"/>
  <c r="J284" i="30"/>
  <c r="M284" i="30" s="1"/>
  <c r="L284" i="30"/>
  <c r="O284" i="30" s="1"/>
  <c r="K274" i="30"/>
  <c r="N274" i="30" s="1"/>
  <c r="J274" i="30"/>
  <c r="M274" i="30" s="1"/>
  <c r="L274" i="30"/>
  <c r="O274" i="30" s="1"/>
  <c r="H168" i="30"/>
  <c r="L96" i="30"/>
  <c r="O96" i="30" s="1"/>
  <c r="J96" i="30"/>
  <c r="M96" i="30" s="1"/>
  <c r="K96" i="30"/>
  <c r="N96" i="30" s="1"/>
  <c r="J320" i="29"/>
  <c r="I320" i="29"/>
  <c r="I114" i="29"/>
  <c r="J114" i="29"/>
  <c r="I69" i="29"/>
  <c r="J69" i="29"/>
  <c r="I120" i="29"/>
  <c r="J120" i="29"/>
  <c r="J229" i="30"/>
  <c r="M229" i="30" s="1"/>
  <c r="L229" i="30"/>
  <c r="O229" i="30" s="1"/>
  <c r="K229" i="30"/>
  <c r="N229" i="30" s="1"/>
  <c r="H199" i="30"/>
  <c r="H28" i="30"/>
  <c r="J289" i="29"/>
  <c r="I289" i="29"/>
  <c r="H301" i="30"/>
  <c r="K114" i="30"/>
  <c r="N114" i="30" s="1"/>
  <c r="J114" i="30"/>
  <c r="M114" i="30" s="1"/>
  <c r="L114" i="30"/>
  <c r="O114" i="30" s="1"/>
  <c r="H316" i="30"/>
  <c r="L38" i="30"/>
  <c r="O38" i="30" s="1"/>
  <c r="K38" i="30"/>
  <c r="N38" i="30" s="1"/>
  <c r="J38" i="30"/>
  <c r="M38" i="30" s="1"/>
  <c r="L52" i="30"/>
  <c r="O52" i="30" s="1"/>
  <c r="J52" i="30"/>
  <c r="M52" i="30" s="1"/>
  <c r="K52" i="30"/>
  <c r="N52" i="30" s="1"/>
  <c r="I322" i="29"/>
  <c r="J322" i="29"/>
  <c r="J216" i="29"/>
  <c r="I216" i="29"/>
  <c r="H235" i="30"/>
  <c r="H356" i="30"/>
  <c r="I306" i="29"/>
  <c r="J306" i="29"/>
  <c r="H273" i="30"/>
  <c r="K90" i="30"/>
  <c r="N90" i="30" s="1"/>
  <c r="J90" i="30"/>
  <c r="M90" i="30" s="1"/>
  <c r="L90" i="30"/>
  <c r="O90" i="30" s="1"/>
  <c r="H12" i="30"/>
  <c r="L353" i="30"/>
  <c r="O353" i="30" s="1"/>
  <c r="K353" i="30"/>
  <c r="N353" i="30" s="1"/>
  <c r="J353" i="30"/>
  <c r="M353" i="30" s="1"/>
  <c r="N373" i="30"/>
  <c r="N2202" i="30" s="1"/>
  <c r="K2202" i="30"/>
  <c r="K55" i="30"/>
  <c r="N55" i="30" s="1"/>
  <c r="J55" i="30"/>
  <c r="M55" i="30" s="1"/>
  <c r="L55" i="30"/>
  <c r="O55" i="30" s="1"/>
  <c r="H232" i="30"/>
  <c r="H236" i="30"/>
  <c r="J95" i="30"/>
  <c r="M95" i="30" s="1"/>
  <c r="L95" i="30"/>
  <c r="O95" i="30" s="1"/>
  <c r="K95" i="30"/>
  <c r="N95" i="30" s="1"/>
  <c r="H120" i="30"/>
  <c r="J102" i="29"/>
  <c r="I102" i="29"/>
  <c r="I38" i="29"/>
  <c r="J38" i="29"/>
  <c r="J33" i="29"/>
  <c r="I33" i="29"/>
  <c r="L281" i="30"/>
  <c r="O281" i="30" s="1"/>
  <c r="K281" i="30"/>
  <c r="N281" i="30" s="1"/>
  <c r="J281" i="30"/>
  <c r="M281" i="30" s="1"/>
  <c r="I88" i="29"/>
  <c r="J88" i="29"/>
  <c r="I31" i="29"/>
  <c r="J31" i="29"/>
  <c r="I16" i="29"/>
  <c r="J16" i="29"/>
  <c r="I154" i="29"/>
  <c r="J154" i="29"/>
  <c r="L235" i="30"/>
  <c r="O235" i="30" s="1"/>
  <c r="K235" i="30"/>
  <c r="N235" i="30" s="1"/>
  <c r="J235" i="30"/>
  <c r="M235" i="30" s="1"/>
  <c r="K356" i="30"/>
  <c r="N356" i="30" s="1"/>
  <c r="L356" i="30"/>
  <c r="O356" i="30" s="1"/>
  <c r="J356" i="30"/>
  <c r="M356" i="30" s="1"/>
  <c r="H90" i="30"/>
  <c r="K255" i="30"/>
  <c r="N255" i="30" s="1"/>
  <c r="L255" i="30"/>
  <c r="O255" i="30" s="1"/>
  <c r="J255" i="30"/>
  <c r="M255" i="30" s="1"/>
  <c r="L12" i="30"/>
  <c r="O12" i="30" s="1"/>
  <c r="J12" i="30"/>
  <c r="M12" i="30" s="1"/>
  <c r="K12" i="30"/>
  <c r="N12" i="30" s="1"/>
  <c r="H353" i="30"/>
  <c r="L116" i="30"/>
  <c r="O116" i="30" s="1"/>
  <c r="K116" i="30"/>
  <c r="N116" i="30" s="1"/>
  <c r="J116" i="30"/>
  <c r="M116" i="30" s="1"/>
  <c r="O373" i="30"/>
  <c r="O2202" i="30" s="1"/>
  <c r="L2202" i="30"/>
  <c r="J123" i="30"/>
  <c r="M123" i="30" s="1"/>
  <c r="L123" i="30"/>
  <c r="O123" i="30" s="1"/>
  <c r="K123" i="30"/>
  <c r="N123" i="30" s="1"/>
  <c r="L236" i="30"/>
  <c r="O236" i="30" s="1"/>
  <c r="K236" i="30"/>
  <c r="N236" i="30" s="1"/>
  <c r="J236" i="30"/>
  <c r="M236" i="30" s="1"/>
  <c r="J347" i="30"/>
  <c r="M347" i="30" s="1"/>
  <c r="L347" i="30"/>
  <c r="O347" i="30" s="1"/>
  <c r="K347" i="30"/>
  <c r="N347" i="30" s="1"/>
  <c r="J236" i="29"/>
  <c r="I236" i="29"/>
  <c r="H2202" i="30"/>
  <c r="I2202" i="30" s="1"/>
  <c r="I352" i="29"/>
  <c r="J352" i="29"/>
  <c r="I244" i="29"/>
  <c r="J244" i="29"/>
  <c r="I41" i="29"/>
  <c r="J41" i="29"/>
  <c r="L355" i="30"/>
  <c r="O355" i="30" s="1"/>
  <c r="K355" i="30"/>
  <c r="N355" i="30" s="1"/>
  <c r="J355" i="30"/>
  <c r="M355" i="30" s="1"/>
  <c r="H31" i="30"/>
  <c r="H121" i="30"/>
  <c r="H240" i="30"/>
  <c r="L100" i="30"/>
  <c r="O100" i="30" s="1"/>
  <c r="K100" i="30"/>
  <c r="N100" i="30" s="1"/>
  <c r="J100" i="30"/>
  <c r="M100" i="30" s="1"/>
  <c r="J332" i="30"/>
  <c r="M332" i="30" s="1"/>
  <c r="L332" i="30"/>
  <c r="O332" i="30" s="1"/>
  <c r="K332" i="30"/>
  <c r="N332" i="30" s="1"/>
  <c r="H279" i="30"/>
  <c r="L83" i="30"/>
  <c r="O83" i="30" s="1"/>
  <c r="K83" i="30"/>
  <c r="N83" i="30" s="1"/>
  <c r="J83" i="30"/>
  <c r="M83" i="30" s="1"/>
  <c r="I210" i="29"/>
  <c r="J210" i="29"/>
  <c r="I344" i="29"/>
  <c r="J344" i="29"/>
  <c r="H234" i="30"/>
  <c r="I26" i="29"/>
  <c r="J26" i="29"/>
  <c r="I63" i="29"/>
  <c r="J63" i="29"/>
  <c r="I339" i="29"/>
  <c r="J339" i="29"/>
  <c r="I52" i="29"/>
  <c r="J52" i="29"/>
  <c r="I333" i="29"/>
  <c r="J333" i="29"/>
  <c r="I84" i="29"/>
  <c r="J84" i="29"/>
  <c r="I254" i="29"/>
  <c r="J254" i="29"/>
  <c r="H311" i="30"/>
  <c r="K309" i="30"/>
  <c r="N309" i="30" s="1"/>
  <c r="J309" i="30"/>
  <c r="M309" i="30" s="1"/>
  <c r="L309" i="30"/>
  <c r="O309" i="30" s="1"/>
  <c r="L201" i="30"/>
  <c r="O201" i="30" s="1"/>
  <c r="K201" i="30"/>
  <c r="N201" i="30" s="1"/>
  <c r="J201" i="30"/>
  <c r="M201" i="30" s="1"/>
  <c r="H64" i="30"/>
  <c r="H334" i="30"/>
  <c r="H286" i="30"/>
  <c r="H126" i="30"/>
  <c r="L195" i="30"/>
  <c r="O195" i="30" s="1"/>
  <c r="K195" i="30"/>
  <c r="N195" i="30" s="1"/>
  <c r="J195" i="30"/>
  <c r="M195" i="30" s="1"/>
  <c r="I145" i="29"/>
  <c r="J145" i="29"/>
  <c r="L237" i="30"/>
  <c r="O237" i="30" s="1"/>
  <c r="J237" i="30"/>
  <c r="M237" i="30" s="1"/>
  <c r="K237" i="30"/>
  <c r="N237" i="30" s="1"/>
  <c r="J127" i="29"/>
  <c r="I127" i="29"/>
  <c r="I316" i="29"/>
  <c r="J316" i="29"/>
  <c r="H257" i="30"/>
  <c r="H323" i="30"/>
  <c r="K225" i="30"/>
  <c r="N225" i="30" s="1"/>
  <c r="J225" i="30"/>
  <c r="M225" i="30" s="1"/>
  <c r="L225" i="30"/>
  <c r="O225" i="30" s="1"/>
  <c r="L307" i="30"/>
  <c r="O307" i="30" s="1"/>
  <c r="K307" i="30"/>
  <c r="N307" i="30" s="1"/>
  <c r="J307" i="30"/>
  <c r="M307" i="30" s="1"/>
  <c r="L275" i="30"/>
  <c r="O275" i="30" s="1"/>
  <c r="K275" i="30"/>
  <c r="N275" i="30" s="1"/>
  <c r="J275" i="30"/>
  <c r="M275" i="30" s="1"/>
  <c r="L41" i="30"/>
  <c r="O41" i="30" s="1"/>
  <c r="K41" i="30"/>
  <c r="N41" i="30" s="1"/>
  <c r="J41" i="30"/>
  <c r="M41" i="30" s="1"/>
  <c r="H350" i="30"/>
  <c r="I15" i="29"/>
  <c r="J15" i="29"/>
  <c r="H158" i="30"/>
  <c r="H186" i="30"/>
  <c r="H277" i="30"/>
  <c r="H271" i="30"/>
  <c r="I329" i="29"/>
  <c r="J329" i="29"/>
  <c r="I77" i="29"/>
  <c r="J77" i="29"/>
  <c r="I42" i="29"/>
  <c r="J42" i="29"/>
  <c r="I351" i="29"/>
  <c r="J351" i="29"/>
  <c r="J71" i="29"/>
  <c r="I71" i="29"/>
  <c r="J178" i="29"/>
  <c r="I178" i="29"/>
  <c r="H113" i="30"/>
  <c r="H63" i="30"/>
  <c r="H97" i="30"/>
  <c r="J291" i="29"/>
  <c r="I291" i="29"/>
  <c r="J315" i="29"/>
  <c r="I315" i="29"/>
  <c r="I27" i="29"/>
  <c r="J27" i="29"/>
  <c r="L69" i="30"/>
  <c r="O69" i="30" s="1"/>
  <c r="J69" i="30"/>
  <c r="M69" i="30" s="1"/>
  <c r="K69" i="30"/>
  <c r="N69" i="30" s="1"/>
  <c r="J301" i="30"/>
  <c r="M301" i="30" s="1"/>
  <c r="L301" i="30"/>
  <c r="O301" i="30" s="1"/>
  <c r="K301" i="30"/>
  <c r="N301" i="30" s="1"/>
  <c r="I75" i="29"/>
  <c r="J75" i="29"/>
  <c r="H336" i="30"/>
  <c r="H131" i="30"/>
  <c r="H52" i="30"/>
  <c r="L263" i="30"/>
  <c r="O263" i="30" s="1"/>
  <c r="J263" i="30"/>
  <c r="M263" i="30" s="1"/>
  <c r="K263" i="30"/>
  <c r="N263" i="30" s="1"/>
  <c r="H94" i="30"/>
  <c r="I214" i="29"/>
  <c r="J214" i="29"/>
  <c r="H247" i="30"/>
  <c r="J278" i="29"/>
  <c r="I278" i="29"/>
  <c r="L324" i="30"/>
  <c r="O324" i="30" s="1"/>
  <c r="K324" i="30"/>
  <c r="N324" i="30" s="1"/>
  <c r="J324" i="30"/>
  <c r="M324" i="30" s="1"/>
  <c r="K250" i="30"/>
  <c r="N250" i="30" s="1"/>
  <c r="J250" i="30"/>
  <c r="M250" i="30" s="1"/>
  <c r="L250" i="30"/>
  <c r="O250" i="30" s="1"/>
  <c r="L345" i="30"/>
  <c r="O345" i="30" s="1"/>
  <c r="K345" i="30"/>
  <c r="N345" i="30" s="1"/>
  <c r="J345" i="30"/>
  <c r="M345" i="30" s="1"/>
  <c r="L290" i="30"/>
  <c r="O290" i="30" s="1"/>
  <c r="K290" i="30"/>
  <c r="N290" i="30" s="1"/>
  <c r="J290" i="30"/>
  <c r="M290" i="30" s="1"/>
  <c r="H292" i="30"/>
  <c r="K370" i="30"/>
  <c r="N370" i="30" s="1"/>
  <c r="J370" i="30"/>
  <c r="M370" i="30" s="1"/>
  <c r="L370" i="30"/>
  <c r="O370" i="30" s="1"/>
  <c r="H260" i="30"/>
  <c r="L113" i="30"/>
  <c r="O113" i="30" s="1"/>
  <c r="K113" i="30"/>
  <c r="N113" i="30" s="1"/>
  <c r="J113" i="30"/>
  <c r="M113" i="30" s="1"/>
  <c r="H204" i="30"/>
  <c r="J63" i="30"/>
  <c r="M63" i="30" s="1"/>
  <c r="L63" i="30"/>
  <c r="O63" i="30" s="1"/>
  <c r="K63" i="30"/>
  <c r="N63" i="30" s="1"/>
  <c r="L97" i="30"/>
  <c r="O97" i="30" s="1"/>
  <c r="K97" i="30"/>
  <c r="N97" i="30" s="1"/>
  <c r="J97" i="30"/>
  <c r="M97" i="30" s="1"/>
  <c r="I62" i="29"/>
  <c r="J62" i="29"/>
  <c r="I28" i="29"/>
  <c r="J28" i="29"/>
  <c r="I346" i="29"/>
  <c r="J346" i="29"/>
  <c r="I293" i="29"/>
  <c r="J293" i="29"/>
  <c r="I275" i="29"/>
  <c r="J275" i="29"/>
  <c r="I169" i="29"/>
  <c r="J169" i="29"/>
  <c r="H8" i="30"/>
  <c r="I347" i="29"/>
  <c r="J347" i="29"/>
  <c r="J217" i="30"/>
  <c r="M217" i="30" s="1"/>
  <c r="L217" i="30"/>
  <c r="O217" i="30" s="1"/>
  <c r="K217" i="30"/>
  <c r="N217" i="30" s="1"/>
  <c r="K34" i="30"/>
  <c r="N34" i="30" s="1"/>
  <c r="J34" i="30"/>
  <c r="M34" i="30" s="1"/>
  <c r="L34" i="30"/>
  <c r="O34" i="30" s="1"/>
  <c r="H218" i="30"/>
  <c r="I343" i="29"/>
  <c r="J343" i="29"/>
  <c r="I121" i="29"/>
  <c r="J121" i="29"/>
  <c r="L145" i="30"/>
  <c r="O145" i="30" s="1"/>
  <c r="K145" i="30"/>
  <c r="N145" i="30" s="1"/>
  <c r="J145" i="30"/>
  <c r="M145" i="30" s="1"/>
  <c r="J50" i="30"/>
  <c r="M50" i="30" s="1"/>
  <c r="L50" i="30"/>
  <c r="O50" i="30" s="1"/>
  <c r="K50" i="30"/>
  <c r="N50" i="30" s="1"/>
  <c r="I242" i="29"/>
  <c r="J242" i="29"/>
  <c r="I264" i="29"/>
  <c r="J264" i="29"/>
  <c r="H320" i="30"/>
  <c r="H221" i="30"/>
  <c r="H87" i="30"/>
  <c r="L336" i="30"/>
  <c r="O336" i="30" s="1"/>
  <c r="K336" i="30"/>
  <c r="N336" i="30" s="1"/>
  <c r="J336" i="30"/>
  <c r="M336" i="30" s="1"/>
  <c r="J206" i="30"/>
  <c r="M206" i="30" s="1"/>
  <c r="K206" i="30"/>
  <c r="N206" i="30" s="1"/>
  <c r="L206" i="30"/>
  <c r="O206" i="30" s="1"/>
  <c r="K131" i="30"/>
  <c r="N131" i="30" s="1"/>
  <c r="J131" i="30"/>
  <c r="M131" i="30" s="1"/>
  <c r="L131" i="30"/>
  <c r="O131" i="30" s="1"/>
  <c r="H162" i="30"/>
  <c r="H191" i="30"/>
  <c r="H309" i="30"/>
  <c r="H13" i="30"/>
  <c r="J334" i="30"/>
  <c r="M334" i="30" s="1"/>
  <c r="L334" i="30"/>
  <c r="O334" i="30" s="1"/>
  <c r="K334" i="30"/>
  <c r="N334" i="30" s="1"/>
  <c r="H254" i="30"/>
  <c r="I336" i="29"/>
  <c r="J336" i="29"/>
  <c r="I108" i="29"/>
  <c r="J108" i="29"/>
  <c r="J287" i="29"/>
  <c r="I287" i="29"/>
  <c r="L106" i="30"/>
  <c r="O106" i="30" s="1"/>
  <c r="K106" i="30"/>
  <c r="N106" i="30" s="1"/>
  <c r="J106" i="30"/>
  <c r="M106" i="30" s="1"/>
  <c r="H11" i="30"/>
  <c r="I185" i="29"/>
  <c r="J185" i="29"/>
  <c r="J256" i="30"/>
  <c r="M256" i="30" s="1"/>
  <c r="K256" i="30"/>
  <c r="N256" i="30" s="1"/>
  <c r="L256" i="30"/>
  <c r="O256" i="30" s="1"/>
  <c r="H48" i="30"/>
  <c r="H179" i="30"/>
  <c r="K223" i="30"/>
  <c r="N223" i="30" s="1"/>
  <c r="L223" i="30"/>
  <c r="O223" i="30" s="1"/>
  <c r="J223" i="30"/>
  <c r="M223" i="30" s="1"/>
  <c r="H118" i="30"/>
  <c r="H19" i="30"/>
  <c r="H220" i="30"/>
  <c r="H152" i="30"/>
  <c r="I208" i="29"/>
  <c r="J208" i="29"/>
  <c r="L271" i="30"/>
  <c r="O271" i="30" s="1"/>
  <c r="K271" i="30"/>
  <c r="N271" i="30" s="1"/>
  <c r="J271" i="30"/>
  <c r="M271" i="30" s="1"/>
  <c r="I324" i="29"/>
  <c r="J324" i="29"/>
  <c r="I150" i="29"/>
  <c r="J150" i="29"/>
  <c r="I67" i="29"/>
  <c r="J67" i="29"/>
  <c r="J245" i="29"/>
  <c r="I245" i="29"/>
  <c r="I51" i="29"/>
  <c r="J51" i="29"/>
  <c r="L91" i="30"/>
  <c r="O91" i="30" s="1"/>
  <c r="J91" i="30"/>
  <c r="M91" i="30" s="1"/>
  <c r="K91" i="30"/>
  <c r="N91" i="30" s="1"/>
  <c r="L259" i="30"/>
  <c r="O259" i="30" s="1"/>
  <c r="K259" i="30"/>
  <c r="N259" i="30" s="1"/>
  <c r="J259" i="30"/>
  <c r="M259" i="30" s="1"/>
  <c r="K191" i="30"/>
  <c r="N191" i="30" s="1"/>
  <c r="L191" i="30"/>
  <c r="O191" i="30" s="1"/>
  <c r="J191" i="30"/>
  <c r="M191" i="30" s="1"/>
  <c r="H337" i="30"/>
  <c r="H146" i="30"/>
  <c r="H104" i="30"/>
  <c r="H148" i="30"/>
  <c r="H203" i="30"/>
  <c r="L21" i="30"/>
  <c r="O21" i="30" s="1"/>
  <c r="K21" i="30"/>
  <c r="N21" i="30" s="1"/>
  <c r="J21" i="30"/>
  <c r="M21" i="30" s="1"/>
  <c r="H228" i="30"/>
  <c r="K247" i="30"/>
  <c r="N247" i="30" s="1"/>
  <c r="L247" i="30"/>
  <c r="O247" i="30" s="1"/>
  <c r="J247" i="30"/>
  <c r="M247" i="30" s="1"/>
  <c r="L298" i="30"/>
  <c r="O298" i="30" s="1"/>
  <c r="K298" i="30"/>
  <c r="N298" i="30" s="1"/>
  <c r="J298" i="30"/>
  <c r="M298" i="30" s="1"/>
  <c r="I256" i="29"/>
  <c r="J256" i="29"/>
  <c r="L17" i="30"/>
  <c r="O17" i="30" s="1"/>
  <c r="J17" i="30"/>
  <c r="M17" i="30" s="1"/>
  <c r="K17" i="30"/>
  <c r="N17" i="30" s="1"/>
  <c r="H209" i="30"/>
  <c r="L302" i="30"/>
  <c r="O302" i="30" s="1"/>
  <c r="K302" i="30"/>
  <c r="N302" i="30" s="1"/>
  <c r="J302" i="30"/>
  <c r="M302" i="30" s="1"/>
  <c r="K343" i="30"/>
  <c r="N343" i="30" s="1"/>
  <c r="J343" i="30"/>
  <c r="M343" i="30" s="1"/>
  <c r="L343" i="30"/>
  <c r="O343" i="30" s="1"/>
  <c r="H371" i="30"/>
  <c r="L330" i="30"/>
  <c r="O330" i="30" s="1"/>
  <c r="K330" i="30"/>
  <c r="N330" i="30" s="1"/>
  <c r="J330" i="30"/>
  <c r="M330" i="30" s="1"/>
  <c r="L268" i="30"/>
  <c r="O268" i="30" s="1"/>
  <c r="K268" i="30"/>
  <c r="N268" i="30" s="1"/>
  <c r="J268" i="30"/>
  <c r="M268" i="30" s="1"/>
  <c r="J47" i="30"/>
  <c r="M47" i="30" s="1"/>
  <c r="L47" i="30"/>
  <c r="O47" i="30" s="1"/>
  <c r="K47" i="30"/>
  <c r="N47" i="30" s="1"/>
  <c r="L279" i="30"/>
  <c r="O279" i="30" s="1"/>
  <c r="J279" i="30"/>
  <c r="M279" i="30" s="1"/>
  <c r="K279" i="30"/>
  <c r="N279" i="30" s="1"/>
  <c r="L299" i="30"/>
  <c r="O299" i="30" s="1"/>
  <c r="K299" i="30"/>
  <c r="N299" i="30" s="1"/>
  <c r="J299" i="30"/>
  <c r="M299" i="30" s="1"/>
  <c r="J253" i="30"/>
  <c r="M253" i="30" s="1"/>
  <c r="L253" i="30"/>
  <c r="O253" i="30" s="1"/>
  <c r="K253" i="30"/>
  <c r="N253" i="30" s="1"/>
  <c r="J334" i="29"/>
  <c r="I334" i="29"/>
  <c r="J246" i="29"/>
  <c r="I246" i="29"/>
  <c r="I367" i="29"/>
  <c r="J367" i="29"/>
  <c r="H155" i="30"/>
  <c r="K251" i="30"/>
  <c r="N251" i="30" s="1"/>
  <c r="J251" i="30"/>
  <c r="M251" i="30" s="1"/>
  <c r="L251" i="30"/>
  <c r="O251" i="30" s="1"/>
  <c r="H368" i="30"/>
  <c r="H35" i="30"/>
  <c r="K24" i="30"/>
  <c r="N24" i="30" s="1"/>
  <c r="L24" i="30"/>
  <c r="O24" i="30" s="1"/>
  <c r="J24" i="30"/>
  <c r="M24" i="30" s="1"/>
  <c r="L13" i="30"/>
  <c r="O13" i="30" s="1"/>
  <c r="K13" i="30"/>
  <c r="N13" i="30" s="1"/>
  <c r="J13" i="30"/>
  <c r="M13" i="30" s="1"/>
  <c r="J107" i="30"/>
  <c r="M107" i="30" s="1"/>
  <c r="L107" i="30"/>
  <c r="O107" i="30" s="1"/>
  <c r="K107" i="30"/>
  <c r="N107" i="30" s="1"/>
  <c r="K126" i="30"/>
  <c r="N126" i="30" s="1"/>
  <c r="L126" i="30"/>
  <c r="O126" i="30" s="1"/>
  <c r="J126" i="30"/>
  <c r="M126" i="30" s="1"/>
  <c r="H163" i="30"/>
  <c r="I228" i="29"/>
  <c r="J228" i="29"/>
  <c r="I259" i="29"/>
  <c r="J259" i="29"/>
  <c r="I198" i="29"/>
  <c r="J198" i="29"/>
  <c r="I87" i="29"/>
  <c r="J87" i="29"/>
  <c r="J47" i="29"/>
  <c r="I47" i="29"/>
  <c r="I61" i="29"/>
  <c r="J61" i="29"/>
  <c r="I136" i="29"/>
  <c r="J136" i="29"/>
  <c r="H106" i="30"/>
  <c r="J198" i="30"/>
  <c r="M198" i="30" s="1"/>
  <c r="K198" i="30"/>
  <c r="N198" i="30" s="1"/>
  <c r="L198" i="30"/>
  <c r="O198" i="30" s="1"/>
  <c r="L11" i="30"/>
  <c r="O11" i="30" s="1"/>
  <c r="J11" i="30"/>
  <c r="M11" i="30" s="1"/>
  <c r="K11" i="30"/>
  <c r="N11" i="30" s="1"/>
  <c r="H256" i="30"/>
  <c r="K48" i="30"/>
  <c r="N48" i="30" s="1"/>
  <c r="L48" i="30"/>
  <c r="O48" i="30" s="1"/>
  <c r="J48" i="30"/>
  <c r="M48" i="30" s="1"/>
  <c r="J179" i="30"/>
  <c r="M179" i="30" s="1"/>
  <c r="L179" i="30"/>
  <c r="O179" i="30" s="1"/>
  <c r="K179" i="30"/>
  <c r="N179" i="30" s="1"/>
  <c r="H223" i="30"/>
  <c r="J272" i="29"/>
  <c r="I272" i="29"/>
  <c r="H317" i="30"/>
  <c r="H45" i="30"/>
  <c r="H310" i="30"/>
  <c r="J118" i="30"/>
  <c r="M118" i="30" s="1"/>
  <c r="L118" i="30"/>
  <c r="O118" i="30" s="1"/>
  <c r="K118" i="30"/>
  <c r="N118" i="30" s="1"/>
  <c r="L19" i="30"/>
  <c r="O19" i="30" s="1"/>
  <c r="K19" i="30"/>
  <c r="N19" i="30" s="1"/>
  <c r="J19" i="30"/>
  <c r="M19" i="30" s="1"/>
  <c r="H65" i="30"/>
  <c r="J248" i="30"/>
  <c r="M248" i="30" s="1"/>
  <c r="L248" i="30"/>
  <c r="O248" i="30" s="1"/>
  <c r="K248" i="30"/>
  <c r="N248" i="30" s="1"/>
  <c r="L220" i="30"/>
  <c r="O220" i="30" s="1"/>
  <c r="J220" i="30"/>
  <c r="M220" i="30" s="1"/>
  <c r="K220" i="30"/>
  <c r="N220" i="30" s="1"/>
  <c r="L152" i="30"/>
  <c r="O152" i="30" s="1"/>
  <c r="K152" i="30"/>
  <c r="N152" i="30" s="1"/>
  <c r="J152" i="30"/>
  <c r="M152" i="30" s="1"/>
  <c r="H270" i="30"/>
  <c r="I358" i="29"/>
  <c r="J358" i="29"/>
  <c r="L8" i="29"/>
  <c r="N8" i="29" s="1"/>
  <c r="K8" i="29"/>
  <c r="M8" i="29" s="1"/>
  <c r="F8" i="29"/>
  <c r="J156" i="30"/>
  <c r="M156" i="30" s="1"/>
  <c r="K156" i="30"/>
  <c r="N156" i="30" s="1"/>
  <c r="L156" i="30"/>
  <c r="O156" i="30" s="1"/>
  <c r="I288" i="29"/>
  <c r="J288" i="29"/>
  <c r="I353" i="29"/>
  <c r="J353" i="29"/>
  <c r="I231" i="29"/>
  <c r="J231" i="29"/>
  <c r="J286" i="29"/>
  <c r="I286" i="29"/>
  <c r="H290" i="30"/>
  <c r="K292" i="30"/>
  <c r="N292" i="30" s="1"/>
  <c r="J292" i="30"/>
  <c r="M292" i="30" s="1"/>
  <c r="L292" i="30"/>
  <c r="O292" i="30" s="1"/>
  <c r="H370" i="30"/>
  <c r="H59" i="30"/>
  <c r="K260" i="30"/>
  <c r="N260" i="30" s="1"/>
  <c r="L260" i="30"/>
  <c r="O260" i="30" s="1"/>
  <c r="J260" i="30"/>
  <c r="M260" i="30" s="1"/>
  <c r="J55" i="29"/>
  <c r="I55" i="29"/>
  <c r="K8" i="30"/>
  <c r="N8" i="30" s="1"/>
  <c r="J8" i="30"/>
  <c r="M8" i="30" s="1"/>
  <c r="L8" i="30"/>
  <c r="O8" i="30" s="1"/>
  <c r="J143" i="29"/>
  <c r="I143" i="29"/>
  <c r="I168" i="29"/>
  <c r="J168" i="29"/>
  <c r="H217" i="30"/>
  <c r="H34" i="30"/>
  <c r="K218" i="30"/>
  <c r="N218" i="30" s="1"/>
  <c r="J218" i="30"/>
  <c r="M218" i="30" s="1"/>
  <c r="L218" i="30"/>
  <c r="O218" i="30" s="1"/>
  <c r="H145" i="30"/>
  <c r="H50" i="30"/>
  <c r="J153" i="30"/>
  <c r="M153" i="30" s="1"/>
  <c r="K153" i="30"/>
  <c r="N153" i="30" s="1"/>
  <c r="L153" i="30"/>
  <c r="O153" i="30" s="1"/>
  <c r="J320" i="30"/>
  <c r="M320" i="30" s="1"/>
  <c r="L320" i="30"/>
  <c r="O320" i="30" s="1"/>
  <c r="K320" i="30"/>
  <c r="N320" i="30" s="1"/>
  <c r="K221" i="30"/>
  <c r="N221" i="30" s="1"/>
  <c r="J221" i="30"/>
  <c r="M221" i="30" s="1"/>
  <c r="L221" i="30"/>
  <c r="O221" i="30" s="1"/>
  <c r="L87" i="30"/>
  <c r="O87" i="30" s="1"/>
  <c r="K87" i="30"/>
  <c r="N87" i="30" s="1"/>
  <c r="J87" i="30"/>
  <c r="M87" i="30" s="1"/>
  <c r="H206" i="30"/>
  <c r="H359" i="30"/>
  <c r="L162" i="30"/>
  <c r="O162" i="30" s="1"/>
  <c r="J162" i="30"/>
  <c r="M162" i="30" s="1"/>
  <c r="K162" i="30"/>
  <c r="N162" i="30" s="1"/>
  <c r="I321" i="29"/>
  <c r="J321" i="29"/>
  <c r="H33" i="30"/>
  <c r="J357" i="29"/>
  <c r="I357" i="29"/>
  <c r="H302" i="30"/>
  <c r="H332" i="30"/>
  <c r="J300" i="29"/>
  <c r="I300" i="29"/>
  <c r="L35" i="30"/>
  <c r="O35" i="30" s="1"/>
  <c r="J35" i="30"/>
  <c r="M35" i="30" s="1"/>
  <c r="K35" i="30"/>
  <c r="N35" i="30" s="1"/>
  <c r="L323" i="30"/>
  <c r="O323" i="30" s="1"/>
  <c r="K323" i="30"/>
  <c r="N323" i="30" s="1"/>
  <c r="J323" i="30"/>
  <c r="M323" i="30" s="1"/>
  <c r="I337" i="29"/>
  <c r="J337" i="29"/>
  <c r="J207" i="29"/>
  <c r="I207" i="29"/>
  <c r="H91" i="30"/>
  <c r="H259" i="30"/>
  <c r="J337" i="30"/>
  <c r="M337" i="30" s="1"/>
  <c r="L337" i="30"/>
  <c r="O337" i="30" s="1"/>
  <c r="K337" i="30"/>
  <c r="N337" i="30" s="1"/>
  <c r="L146" i="30"/>
  <c r="O146" i="30" s="1"/>
  <c r="J146" i="30"/>
  <c r="M146" i="30" s="1"/>
  <c r="K146" i="30"/>
  <c r="N146" i="30" s="1"/>
  <c r="J104" i="30"/>
  <c r="M104" i="30" s="1"/>
  <c r="L104" i="30"/>
  <c r="O104" i="30" s="1"/>
  <c r="K104" i="30"/>
  <c r="N104" i="30" s="1"/>
  <c r="J148" i="30"/>
  <c r="M148" i="30" s="1"/>
  <c r="K148" i="30"/>
  <c r="N148" i="30" s="1"/>
  <c r="L148" i="30"/>
  <c r="O148" i="30" s="1"/>
  <c r="K203" i="30"/>
  <c r="N203" i="30" s="1"/>
  <c r="J203" i="30"/>
  <c r="M203" i="30" s="1"/>
  <c r="L203" i="30"/>
  <c r="O203" i="30" s="1"/>
  <c r="L33" i="30"/>
  <c r="O33" i="30" s="1"/>
  <c r="K33" i="30"/>
  <c r="N33" i="30" s="1"/>
  <c r="J33" i="30"/>
  <c r="M33" i="30" s="1"/>
  <c r="J313" i="30"/>
  <c r="M313" i="30" s="1"/>
  <c r="L313" i="30"/>
  <c r="O313" i="30" s="1"/>
  <c r="K313" i="30"/>
  <c r="N313" i="30" s="1"/>
  <c r="J92" i="29"/>
  <c r="I92" i="29"/>
  <c r="I260" i="29"/>
  <c r="J260" i="29"/>
  <c r="I274" i="29"/>
  <c r="J274" i="29"/>
  <c r="J295" i="29"/>
  <c r="I295" i="29"/>
  <c r="I237" i="29"/>
  <c r="J237" i="29"/>
  <c r="I281" i="29"/>
  <c r="J281" i="29"/>
  <c r="I342" i="29"/>
  <c r="J342" i="29"/>
  <c r="J173" i="30"/>
  <c r="M173" i="30" s="1"/>
  <c r="L173" i="30"/>
  <c r="O173" i="30" s="1"/>
  <c r="K173" i="30"/>
  <c r="N173" i="30" s="1"/>
  <c r="H22" i="30"/>
  <c r="H147" i="30"/>
  <c r="L371" i="30"/>
  <c r="O371" i="30" s="1"/>
  <c r="J371" i="30"/>
  <c r="M371" i="30" s="1"/>
  <c r="K371" i="30"/>
  <c r="N371" i="30" s="1"/>
  <c r="H330" i="30"/>
  <c r="H245" i="30"/>
  <c r="H366" i="30"/>
  <c r="L160" i="30"/>
  <c r="O160" i="30" s="1"/>
  <c r="J160" i="30"/>
  <c r="M160" i="30" s="1"/>
  <c r="K160" i="30"/>
  <c r="N160" i="30" s="1"/>
  <c r="J234" i="29"/>
  <c r="I234" i="29"/>
  <c r="I323" i="29"/>
  <c r="J323" i="29"/>
  <c r="I241" i="29"/>
  <c r="J241" i="29"/>
  <c r="I161" i="29"/>
  <c r="J161" i="29"/>
  <c r="I58" i="29"/>
  <c r="J58" i="29"/>
  <c r="H238" i="30"/>
  <c r="H258" i="30"/>
  <c r="H335" i="30"/>
  <c r="J103" i="29"/>
  <c r="I103" i="29"/>
  <c r="H246" i="30"/>
  <c r="H267" i="30"/>
  <c r="H312" i="30"/>
  <c r="K163" i="30"/>
  <c r="N163" i="30" s="1"/>
  <c r="J163" i="30"/>
  <c r="M163" i="30" s="1"/>
  <c r="L163" i="30"/>
  <c r="O163" i="30" s="1"/>
  <c r="I213" i="29"/>
  <c r="J213" i="29"/>
  <c r="I361" i="29"/>
  <c r="J361" i="29"/>
  <c r="L254" i="30"/>
  <c r="O254" i="30" s="1"/>
  <c r="K254" i="30"/>
  <c r="N254" i="30" s="1"/>
  <c r="J254" i="30"/>
  <c r="M254" i="30" s="1"/>
  <c r="J239" i="29"/>
  <c r="I239" i="29"/>
  <c r="H198" i="30"/>
  <c r="L317" i="30"/>
  <c r="O317" i="30" s="1"/>
  <c r="K317" i="30"/>
  <c r="N317" i="30" s="1"/>
  <c r="J317" i="30"/>
  <c r="M317" i="30" s="1"/>
  <c r="K45" i="30"/>
  <c r="N45" i="30" s="1"/>
  <c r="L45" i="30"/>
  <c r="O45" i="30" s="1"/>
  <c r="J45" i="30"/>
  <c r="M45" i="30" s="1"/>
  <c r="L310" i="30"/>
  <c r="O310" i="30" s="1"/>
  <c r="K310" i="30"/>
  <c r="N310" i="30" s="1"/>
  <c r="J310" i="30"/>
  <c r="M310" i="30" s="1"/>
  <c r="L65" i="30"/>
  <c r="O65" i="30" s="1"/>
  <c r="K65" i="30"/>
  <c r="N65" i="30" s="1"/>
  <c r="J65" i="30"/>
  <c r="M65" i="30" s="1"/>
  <c r="H248" i="30"/>
  <c r="L182" i="30"/>
  <c r="O182" i="30" s="1"/>
  <c r="K182" i="30"/>
  <c r="N182" i="30" s="1"/>
  <c r="J182" i="30"/>
  <c r="M182" i="30" s="1"/>
  <c r="I7" i="30"/>
  <c r="F7" i="30"/>
  <c r="H156" i="30"/>
  <c r="J240" i="29"/>
  <c r="I240" i="29"/>
  <c r="I20" i="29"/>
  <c r="J20" i="29"/>
  <c r="I100" i="29"/>
  <c r="J100" i="29"/>
  <c r="I332" i="29"/>
  <c r="J332" i="29"/>
  <c r="H345" i="30"/>
  <c r="K59" i="30"/>
  <c r="N59" i="30" s="1"/>
  <c r="L59" i="30"/>
  <c r="O59" i="30" s="1"/>
  <c r="J59" i="30"/>
  <c r="M59" i="30" s="1"/>
  <c r="L142" i="30"/>
  <c r="O142" i="30" s="1"/>
  <c r="K142" i="30"/>
  <c r="N142" i="30" s="1"/>
  <c r="J142" i="30"/>
  <c r="M142" i="30" s="1"/>
  <c r="L346" i="30"/>
  <c r="O346" i="30" s="1"/>
  <c r="K346" i="30"/>
  <c r="N346" i="30" s="1"/>
  <c r="J346" i="30"/>
  <c r="M346" i="30" s="1"/>
  <c r="L204" i="30"/>
  <c r="O204" i="30" s="1"/>
  <c r="K204" i="30"/>
  <c r="N204" i="30" s="1"/>
  <c r="J204" i="30"/>
  <c r="M204" i="30" s="1"/>
  <c r="H187" i="30"/>
  <c r="L26" i="30"/>
  <c r="O26" i="30" s="1"/>
  <c r="K26" i="30"/>
  <c r="N26" i="30" s="1"/>
  <c r="J26" i="30"/>
  <c r="M26" i="30" s="1"/>
  <c r="J83" i="29"/>
  <c r="I83" i="29"/>
  <c r="I64" i="29"/>
  <c r="J64" i="29"/>
  <c r="H153" i="30"/>
  <c r="K325" i="30"/>
  <c r="N325" i="30" s="1"/>
  <c r="J325" i="30"/>
  <c r="M325" i="30" s="1"/>
  <c r="L325" i="30"/>
  <c r="O325" i="30" s="1"/>
  <c r="H112" i="30"/>
  <c r="L185" i="30"/>
  <c r="O185" i="30" s="1"/>
  <c r="K185" i="30"/>
  <c r="N185" i="30" s="1"/>
  <c r="J185" i="30"/>
  <c r="M185" i="30" s="1"/>
  <c r="K321" i="30"/>
  <c r="N321" i="30" s="1"/>
  <c r="J321" i="30"/>
  <c r="M321" i="30" s="1"/>
  <c r="L321" i="30"/>
  <c r="O321" i="30" s="1"/>
  <c r="H215" i="30"/>
  <c r="K359" i="30"/>
  <c r="N359" i="30" s="1"/>
  <c r="J359" i="30"/>
  <c r="M359" i="30" s="1"/>
  <c r="L359" i="30"/>
  <c r="O359" i="30" s="1"/>
  <c r="H343" i="30"/>
  <c r="L31" i="30"/>
  <c r="O31" i="30" s="1"/>
  <c r="K31" i="30"/>
  <c r="N31" i="30" s="1"/>
  <c r="J31" i="30"/>
  <c r="M31" i="30" s="1"/>
  <c r="H299" i="30"/>
  <c r="L286" i="30"/>
  <c r="O286" i="30" s="1"/>
  <c r="K286" i="30"/>
  <c r="N286" i="30" s="1"/>
  <c r="J286" i="30"/>
  <c r="M286" i="30" s="1"/>
  <c r="I160" i="29"/>
  <c r="J160" i="29"/>
  <c r="J345" i="29"/>
  <c r="I345" i="29"/>
  <c r="I223" i="29"/>
  <c r="J223" i="29"/>
  <c r="I263" i="29"/>
  <c r="J263" i="29"/>
  <c r="H252" i="30"/>
  <c r="L228" i="30"/>
  <c r="O228" i="30" s="1"/>
  <c r="K228" i="30"/>
  <c r="N228" i="30" s="1"/>
  <c r="J228" i="30"/>
  <c r="M228" i="30" s="1"/>
  <c r="H313" i="30"/>
  <c r="H243" i="30"/>
  <c r="H40" i="30"/>
  <c r="J147" i="29"/>
  <c r="I147" i="29"/>
  <c r="I149" i="29"/>
  <c r="J149" i="29"/>
  <c r="I348" i="29"/>
  <c r="J348" i="29"/>
  <c r="H44" i="30"/>
  <c r="H233" i="30"/>
  <c r="J322" i="30"/>
  <c r="M322" i="30" s="1"/>
  <c r="L322" i="30"/>
  <c r="O322" i="30" s="1"/>
  <c r="K322" i="30"/>
  <c r="N322" i="30" s="1"/>
  <c r="J189" i="30"/>
  <c r="M189" i="30" s="1"/>
  <c r="L189" i="30"/>
  <c r="O189" i="30" s="1"/>
  <c r="K189" i="30"/>
  <c r="N189" i="30" s="1"/>
  <c r="H173" i="30"/>
  <c r="J22" i="30"/>
  <c r="M22" i="30" s="1"/>
  <c r="K22" i="30"/>
  <c r="N22" i="30" s="1"/>
  <c r="L22" i="30"/>
  <c r="O22" i="30" s="1"/>
  <c r="J147" i="30"/>
  <c r="M147" i="30" s="1"/>
  <c r="L147" i="30"/>
  <c r="O147" i="30" s="1"/>
  <c r="K147" i="30"/>
  <c r="N147" i="30" s="1"/>
  <c r="H89" i="30"/>
  <c r="L249" i="30"/>
  <c r="O249" i="30" s="1"/>
  <c r="J249" i="30"/>
  <c r="M249" i="30" s="1"/>
  <c r="K249" i="30"/>
  <c r="N249" i="30" s="1"/>
  <c r="H72" i="30"/>
  <c r="L245" i="30"/>
  <c r="O245" i="30" s="1"/>
  <c r="K245" i="30"/>
  <c r="N245" i="30" s="1"/>
  <c r="J245" i="30"/>
  <c r="M245" i="30" s="1"/>
  <c r="L366" i="30"/>
  <c r="O366" i="30" s="1"/>
  <c r="K366" i="30"/>
  <c r="N366" i="30" s="1"/>
  <c r="J366" i="30"/>
  <c r="M366" i="30" s="1"/>
  <c r="H160" i="30"/>
  <c r="J45" i="29"/>
  <c r="I45" i="29"/>
  <c r="H93" i="30"/>
  <c r="K57" i="30"/>
  <c r="N57" i="30" s="1"/>
  <c r="L57" i="30"/>
  <c r="O57" i="30" s="1"/>
  <c r="J57" i="30"/>
  <c r="M57" i="30" s="1"/>
  <c r="I282" i="29"/>
  <c r="J282" i="29"/>
  <c r="J273" i="29"/>
  <c r="I273" i="29"/>
  <c r="I79" i="29"/>
  <c r="J79" i="29"/>
  <c r="I2203" i="29"/>
  <c r="K2203" i="29" s="1"/>
  <c r="I50" i="29"/>
  <c r="J50" i="29"/>
  <c r="J279" i="29"/>
  <c r="I279" i="29"/>
  <c r="H77" i="30"/>
  <c r="L188" i="30"/>
  <c r="O188" i="30" s="1"/>
  <c r="K188" i="30"/>
  <c r="N188" i="30" s="1"/>
  <c r="J188" i="30"/>
  <c r="M188" i="30" s="1"/>
  <c r="I94" i="29"/>
  <c r="J94" i="29"/>
  <c r="J238" i="30"/>
  <c r="M238" i="30" s="1"/>
  <c r="K238" i="30"/>
  <c r="N238" i="30" s="1"/>
  <c r="L238" i="30"/>
  <c r="O238" i="30" s="1"/>
  <c r="K258" i="30"/>
  <c r="N258" i="30" s="1"/>
  <c r="J258" i="30"/>
  <c r="M258" i="30" s="1"/>
  <c r="L258" i="30"/>
  <c r="O258" i="30" s="1"/>
  <c r="L335" i="30"/>
  <c r="O335" i="30" s="1"/>
  <c r="K335" i="30"/>
  <c r="N335" i="30" s="1"/>
  <c r="J335" i="30"/>
  <c r="M335" i="30" s="1"/>
  <c r="H43" i="30"/>
  <c r="K165" i="30"/>
  <c r="N165" i="30" s="1"/>
  <c r="L165" i="30"/>
  <c r="O165" i="30" s="1"/>
  <c r="J165" i="30"/>
  <c r="M165" i="30" s="1"/>
  <c r="K246" i="30"/>
  <c r="N246" i="30" s="1"/>
  <c r="L246" i="30"/>
  <c r="O246" i="30" s="1"/>
  <c r="J246" i="30"/>
  <c r="M246" i="30" s="1"/>
  <c r="L267" i="30"/>
  <c r="O267" i="30" s="1"/>
  <c r="K267" i="30"/>
  <c r="N267" i="30" s="1"/>
  <c r="J267" i="30"/>
  <c r="M267" i="30" s="1"/>
  <c r="L108" i="30"/>
  <c r="O108" i="30" s="1"/>
  <c r="J108" i="30"/>
  <c r="M108" i="30" s="1"/>
  <c r="K108" i="30"/>
  <c r="N108" i="30" s="1"/>
  <c r="L312" i="30"/>
  <c r="O312" i="30" s="1"/>
  <c r="K312" i="30"/>
  <c r="N312" i="30" s="1"/>
  <c r="J312" i="30"/>
  <c r="M312" i="30" s="1"/>
  <c r="J306" i="30"/>
  <c r="M306" i="30" s="1"/>
  <c r="L306" i="30"/>
  <c r="O306" i="30" s="1"/>
  <c r="K306" i="30"/>
  <c r="N306" i="30" s="1"/>
  <c r="J290" i="29"/>
  <c r="I290" i="29"/>
  <c r="I25" i="29"/>
  <c r="J25" i="29"/>
  <c r="I14" i="29"/>
  <c r="J14" i="29"/>
  <c r="J330" i="29"/>
  <c r="I330" i="29"/>
  <c r="I109" i="29"/>
  <c r="J109" i="29"/>
  <c r="I313" i="29"/>
  <c r="J313" i="29"/>
  <c r="I196" i="29"/>
  <c r="J196" i="29"/>
  <c r="L183" i="30"/>
  <c r="O183" i="30" s="1"/>
  <c r="K183" i="30"/>
  <c r="N183" i="30" s="1"/>
  <c r="J183" i="30"/>
  <c r="M183" i="30" s="1"/>
  <c r="H154" i="30"/>
  <c r="J103" i="30"/>
  <c r="M103" i="30" s="1"/>
  <c r="L103" i="30"/>
  <c r="O103" i="30" s="1"/>
  <c r="K103" i="30"/>
  <c r="N103" i="30" s="1"/>
  <c r="J255" i="29"/>
  <c r="I255" i="29"/>
  <c r="H157" i="30"/>
  <c r="H27" i="30"/>
  <c r="J54" i="30"/>
  <c r="M54" i="30" s="1"/>
  <c r="L54" i="30"/>
  <c r="O54" i="30" s="1"/>
  <c r="K54" i="30"/>
  <c r="N54" i="30" s="1"/>
  <c r="I257" i="29"/>
  <c r="J257" i="29"/>
  <c r="H85" i="30"/>
  <c r="H166" i="30"/>
  <c r="H133" i="30"/>
  <c r="K177" i="30"/>
  <c r="N177" i="30" s="1"/>
  <c r="J177" i="30"/>
  <c r="M177" i="30" s="1"/>
  <c r="L177" i="30"/>
  <c r="O177" i="30" s="1"/>
  <c r="K270" i="30"/>
  <c r="N270" i="30" s="1"/>
  <c r="J270" i="30"/>
  <c r="M270" i="30" s="1"/>
  <c r="L270" i="30"/>
  <c r="O270" i="30" s="1"/>
  <c r="J162" i="29"/>
  <c r="I162" i="29"/>
  <c r="H182" i="30"/>
  <c r="H61" i="30"/>
  <c r="J119" i="29"/>
  <c r="I119" i="29"/>
  <c r="I159" i="29"/>
  <c r="J159" i="29"/>
  <c r="I187" i="29"/>
  <c r="J187" i="29"/>
  <c r="I340" i="29"/>
  <c r="J340" i="29"/>
  <c r="I271" i="29"/>
  <c r="J271" i="29"/>
  <c r="H291" i="30"/>
  <c r="L82" i="30"/>
  <c r="O82" i="30" s="1"/>
  <c r="K82" i="30"/>
  <c r="N82" i="30" s="1"/>
  <c r="J82" i="30"/>
  <c r="M82" i="30" s="1"/>
  <c r="H369" i="30"/>
  <c r="H9" i="30"/>
  <c r="H142" i="30"/>
  <c r="H346" i="30"/>
  <c r="J68" i="30"/>
  <c r="M68" i="30" s="1"/>
  <c r="K68" i="30"/>
  <c r="N68" i="30" s="1"/>
  <c r="L68" i="30"/>
  <c r="O68" i="30" s="1"/>
  <c r="K187" i="30"/>
  <c r="N187" i="30" s="1"/>
  <c r="L187" i="30"/>
  <c r="O187" i="30" s="1"/>
  <c r="J187" i="30"/>
  <c r="M187" i="30" s="1"/>
  <c r="H26" i="30"/>
  <c r="I37" i="29"/>
  <c r="J37" i="29"/>
  <c r="K288" i="30"/>
  <c r="N288" i="30" s="1"/>
  <c r="L288" i="30"/>
  <c r="O288" i="30" s="1"/>
  <c r="J288" i="30"/>
  <c r="M288" i="30" s="1"/>
  <c r="I292" i="29"/>
  <c r="J292" i="29"/>
  <c r="J370" i="29"/>
  <c r="I370" i="29"/>
  <c r="J371" i="29"/>
  <c r="I371" i="29"/>
  <c r="J261" i="29"/>
  <c r="I261" i="29"/>
  <c r="I373" i="29"/>
  <c r="J373" i="29"/>
  <c r="L74" i="30"/>
  <c r="O74" i="30" s="1"/>
  <c r="K74" i="30"/>
  <c r="N74" i="30" s="1"/>
  <c r="J74" i="30"/>
  <c r="M74" i="30" s="1"/>
  <c r="H241" i="30"/>
  <c r="J301" i="29"/>
  <c r="I301" i="29"/>
  <c r="J157" i="29"/>
  <c r="I157" i="29"/>
  <c r="L136" i="30"/>
  <c r="O136" i="30" s="1"/>
  <c r="K136" i="30"/>
  <c r="N136" i="30" s="1"/>
  <c r="J136" i="30"/>
  <c r="M136" i="30" s="1"/>
  <c r="H269" i="30"/>
  <c r="J176" i="29"/>
  <c r="I176" i="29"/>
  <c r="I11" i="29"/>
  <c r="J11" i="29"/>
  <c r="I232" i="29"/>
  <c r="J232" i="29"/>
  <c r="I24" i="29"/>
  <c r="J24" i="29"/>
  <c r="J159" i="30"/>
  <c r="M159" i="30" s="1"/>
  <c r="L159" i="30"/>
  <c r="O159" i="30" s="1"/>
  <c r="K159" i="30"/>
  <c r="N159" i="30" s="1"/>
  <c r="H344" i="30"/>
  <c r="L112" i="30"/>
  <c r="O112" i="30" s="1"/>
  <c r="J112" i="30"/>
  <c r="M112" i="30" s="1"/>
  <c r="K112" i="30"/>
  <c r="N112" i="30" s="1"/>
  <c r="H185" i="30"/>
  <c r="I9" i="29"/>
  <c r="J9" i="29"/>
  <c r="H321" i="30"/>
  <c r="J215" i="30"/>
  <c r="M215" i="30" s="1"/>
  <c r="L215" i="30"/>
  <c r="O215" i="30" s="1"/>
  <c r="K215" i="30"/>
  <c r="N215" i="30" s="1"/>
  <c r="H213" i="30"/>
  <c r="J305" i="30"/>
  <c r="M305" i="30" s="1"/>
  <c r="L305" i="30"/>
  <c r="O305" i="30" s="1"/>
  <c r="K305" i="30"/>
  <c r="N305" i="30" s="1"/>
  <c r="I163" i="29"/>
  <c r="J163" i="29"/>
  <c r="D2204" i="5"/>
  <c r="F2204" i="5"/>
  <c r="D2202" i="5"/>
  <c r="L2202" i="5"/>
  <c r="F2203" i="5"/>
  <c r="D2201" i="5"/>
  <c r="C2201" i="5" s="1"/>
  <c r="H2204" i="5"/>
  <c r="F2202" i="5"/>
  <c r="D2200" i="5"/>
  <c r="C2200" i="5" s="1"/>
  <c r="L2204" i="5"/>
  <c r="H2203" i="5"/>
  <c r="F2201" i="5"/>
  <c r="D2199" i="5"/>
  <c r="H2202" i="5"/>
  <c r="F2200" i="5"/>
  <c r="L2203" i="5"/>
  <c r="D2203" i="5"/>
  <c r="F5" i="5"/>
  <c r="F2199" i="5" s="1"/>
  <c r="H873" i="5"/>
  <c r="H841" i="5"/>
  <c r="H809" i="5"/>
  <c r="H761" i="5"/>
  <c r="H721" i="5"/>
  <c r="H689" i="5"/>
  <c r="H633" i="5"/>
  <c r="H601" i="5"/>
  <c r="H569" i="5"/>
  <c r="H537" i="5"/>
  <c r="H521" i="5"/>
  <c r="H497" i="5"/>
  <c r="H465" i="5"/>
  <c r="H433" i="5"/>
  <c r="H417" i="5"/>
  <c r="H385" i="5"/>
  <c r="H353" i="5"/>
  <c r="H313" i="5"/>
  <c r="H289" i="5"/>
  <c r="H265" i="5"/>
  <c r="H241" i="5"/>
  <c r="H209" i="5"/>
  <c r="H185" i="5"/>
  <c r="H161" i="5"/>
  <c r="H145" i="5"/>
  <c r="H113" i="5"/>
  <c r="H65" i="5"/>
  <c r="H49" i="5"/>
  <c r="H9" i="5"/>
  <c r="H369" i="5"/>
  <c r="H912" i="5"/>
  <c r="H904" i="5"/>
  <c r="H896" i="5"/>
  <c r="H888" i="5"/>
  <c r="H880" i="5"/>
  <c r="H872" i="5"/>
  <c r="H864" i="5"/>
  <c r="H856" i="5"/>
  <c r="H848" i="5"/>
  <c r="H840" i="5"/>
  <c r="H832" i="5"/>
  <c r="H824" i="5"/>
  <c r="H816" i="5"/>
  <c r="H808" i="5"/>
  <c r="H800" i="5"/>
  <c r="H792" i="5"/>
  <c r="H784" i="5"/>
  <c r="H776" i="5"/>
  <c r="H768" i="5"/>
  <c r="H760" i="5"/>
  <c r="H752" i="5"/>
  <c r="H744" i="5"/>
  <c r="H736" i="5"/>
  <c r="H728" i="5"/>
  <c r="H720" i="5"/>
  <c r="H712" i="5"/>
  <c r="H704" i="5"/>
  <c r="H696" i="5"/>
  <c r="H688" i="5"/>
  <c r="H680" i="5"/>
  <c r="H672" i="5"/>
  <c r="H664" i="5"/>
  <c r="H656" i="5"/>
  <c r="H648" i="5"/>
  <c r="H640" i="5"/>
  <c r="H632" i="5"/>
  <c r="H624" i="5"/>
  <c r="H616" i="5"/>
  <c r="H608" i="5"/>
  <c r="H600" i="5"/>
  <c r="H592" i="5"/>
  <c r="H584" i="5"/>
  <c r="H576" i="5"/>
  <c r="H568" i="5"/>
  <c r="H560" i="5"/>
  <c r="H552" i="5"/>
  <c r="H544" i="5"/>
  <c r="H536" i="5"/>
  <c r="H528" i="5"/>
  <c r="H520" i="5"/>
  <c r="H512" i="5"/>
  <c r="H504" i="5"/>
  <c r="H496" i="5"/>
  <c r="H488" i="5"/>
  <c r="H480" i="5"/>
  <c r="H472" i="5"/>
  <c r="H464" i="5"/>
  <c r="H456" i="5"/>
  <c r="H448" i="5"/>
  <c r="H440" i="5"/>
  <c r="H432" i="5"/>
  <c r="H424" i="5"/>
  <c r="H416" i="5"/>
  <c r="H408" i="5"/>
  <c r="H400" i="5"/>
  <c r="H392" i="5"/>
  <c r="H384" i="5"/>
  <c r="H376" i="5"/>
  <c r="H368" i="5"/>
  <c r="H360" i="5"/>
  <c r="H352" i="5"/>
  <c r="H344" i="5"/>
  <c r="H336" i="5"/>
  <c r="H328" i="5"/>
  <c r="H320" i="5"/>
  <c r="H312" i="5"/>
  <c r="H304" i="5"/>
  <c r="H296" i="5"/>
  <c r="H288" i="5"/>
  <c r="H280" i="5"/>
  <c r="H272" i="5"/>
  <c r="H264" i="5"/>
  <c r="H256" i="5"/>
  <c r="H248" i="5"/>
  <c r="H240" i="5"/>
  <c r="H232" i="5"/>
  <c r="H224" i="5"/>
  <c r="H216" i="5"/>
  <c r="H208" i="5"/>
  <c r="H200" i="5"/>
  <c r="H192" i="5"/>
  <c r="H184" i="5"/>
  <c r="H176" i="5"/>
  <c r="H168" i="5"/>
  <c r="H160" i="5"/>
  <c r="H152" i="5"/>
  <c r="H144" i="5"/>
  <c r="H136" i="5"/>
  <c r="H128" i="5"/>
  <c r="H120" i="5"/>
  <c r="H112" i="5"/>
  <c r="H104" i="5"/>
  <c r="H96" i="5"/>
  <c r="H88" i="5"/>
  <c r="H80" i="5"/>
  <c r="H72" i="5"/>
  <c r="H64" i="5"/>
  <c r="H56" i="5"/>
  <c r="H48" i="5"/>
  <c r="H40" i="5"/>
  <c r="H32" i="5"/>
  <c r="H24" i="5"/>
  <c r="H16" i="5"/>
  <c r="H8" i="5"/>
  <c r="H889" i="5"/>
  <c r="H833" i="5"/>
  <c r="H785" i="5"/>
  <c r="H729" i="5"/>
  <c r="H665" i="5"/>
  <c r="H593" i="5"/>
  <c r="H481" i="5"/>
  <c r="H329" i="5"/>
  <c r="H89" i="5"/>
  <c r="H911" i="5"/>
  <c r="H903" i="5"/>
  <c r="H895" i="5"/>
  <c r="H887" i="5"/>
  <c r="H879" i="5"/>
  <c r="H871" i="5"/>
  <c r="H863" i="5"/>
  <c r="H855" i="5"/>
  <c r="H847" i="5"/>
  <c r="H839" i="5"/>
  <c r="H831" i="5"/>
  <c r="H823" i="5"/>
  <c r="H815" i="5"/>
  <c r="H807" i="5"/>
  <c r="H799" i="5"/>
  <c r="H791" i="5"/>
  <c r="H783" i="5"/>
  <c r="H775" i="5"/>
  <c r="H767" i="5"/>
  <c r="H759" i="5"/>
  <c r="H751" i="5"/>
  <c r="H743" i="5"/>
  <c r="H735" i="5"/>
  <c r="H727" i="5"/>
  <c r="H719" i="5"/>
  <c r="H711" i="5"/>
  <c r="H703" i="5"/>
  <c r="H695" i="5"/>
  <c r="H687" i="5"/>
  <c r="H679" i="5"/>
  <c r="H671" i="5"/>
  <c r="H663" i="5"/>
  <c r="H655" i="5"/>
  <c r="H647" i="5"/>
  <c r="H639" i="5"/>
  <c r="H631" i="5"/>
  <c r="H623" i="5"/>
  <c r="H615" i="5"/>
  <c r="H607" i="5"/>
  <c r="H599" i="5"/>
  <c r="H591" i="5"/>
  <c r="H583" i="5"/>
  <c r="H575" i="5"/>
  <c r="H567" i="5"/>
  <c r="H559" i="5"/>
  <c r="H551" i="5"/>
  <c r="H543" i="5"/>
  <c r="H535" i="5"/>
  <c r="H527" i="5"/>
  <c r="H519" i="5"/>
  <c r="H511" i="5"/>
  <c r="H503" i="5"/>
  <c r="H495" i="5"/>
  <c r="H487" i="5"/>
  <c r="H479" i="5"/>
  <c r="H471" i="5"/>
  <c r="H463" i="5"/>
  <c r="H455" i="5"/>
  <c r="H447" i="5"/>
  <c r="H439" i="5"/>
  <c r="H431" i="5"/>
  <c r="H423" i="5"/>
  <c r="H415" i="5"/>
  <c r="H407" i="5"/>
  <c r="H399" i="5"/>
  <c r="H391" i="5"/>
  <c r="H383" i="5"/>
  <c r="H375" i="5"/>
  <c r="H367" i="5"/>
  <c r="H359" i="5"/>
  <c r="H351" i="5"/>
  <c r="H343" i="5"/>
  <c r="H335" i="5"/>
  <c r="H327" i="5"/>
  <c r="H319" i="5"/>
  <c r="H311" i="5"/>
  <c r="H303" i="5"/>
  <c r="H295" i="5"/>
  <c r="H287" i="5"/>
  <c r="H279" i="5"/>
  <c r="H271" i="5"/>
  <c r="H263" i="5"/>
  <c r="H255" i="5"/>
  <c r="H247" i="5"/>
  <c r="H239" i="5"/>
  <c r="H231" i="5"/>
  <c r="H223" i="5"/>
  <c r="H215" i="5"/>
  <c r="H207" i="5"/>
  <c r="H199" i="5"/>
  <c r="H191" i="5"/>
  <c r="H183" i="5"/>
  <c r="H175" i="5"/>
  <c r="H167" i="5"/>
  <c r="H159" i="5"/>
  <c r="H151" i="5"/>
  <c r="H143" i="5"/>
  <c r="H135" i="5"/>
  <c r="H127" i="5"/>
  <c r="H119" i="5"/>
  <c r="H111" i="5"/>
  <c r="H103" i="5"/>
  <c r="H95" i="5"/>
  <c r="H87" i="5"/>
  <c r="H79" i="5"/>
  <c r="H71" i="5"/>
  <c r="H63" i="5"/>
  <c r="H55" i="5"/>
  <c r="H47" i="5"/>
  <c r="H39" i="5"/>
  <c r="H31" i="5"/>
  <c r="H23" i="5"/>
  <c r="H15" i="5"/>
  <c r="H7" i="5"/>
  <c r="H905" i="5"/>
  <c r="H849" i="5"/>
  <c r="H793" i="5"/>
  <c r="H737" i="5"/>
  <c r="H673" i="5"/>
  <c r="H585" i="5"/>
  <c r="H473" i="5"/>
  <c r="H321" i="5"/>
  <c r="H105" i="5"/>
  <c r="H910" i="5"/>
  <c r="H902" i="5"/>
  <c r="H894" i="5"/>
  <c r="H886" i="5"/>
  <c r="H878" i="5"/>
  <c r="H870" i="5"/>
  <c r="H862" i="5"/>
  <c r="H854" i="5"/>
  <c r="H846" i="5"/>
  <c r="H838" i="5"/>
  <c r="H830" i="5"/>
  <c r="H822" i="5"/>
  <c r="H814" i="5"/>
  <c r="H806" i="5"/>
  <c r="H798" i="5"/>
  <c r="H790" i="5"/>
  <c r="H782" i="5"/>
  <c r="H774" i="5"/>
  <c r="H766" i="5"/>
  <c r="H758" i="5"/>
  <c r="H750" i="5"/>
  <c r="H742" i="5"/>
  <c r="H734" i="5"/>
  <c r="H726" i="5"/>
  <c r="H718" i="5"/>
  <c r="H710" i="5"/>
  <c r="H702" i="5"/>
  <c r="H694" i="5"/>
  <c r="H686" i="5"/>
  <c r="H678" i="5"/>
  <c r="H670" i="5"/>
  <c r="H662" i="5"/>
  <c r="H654" i="5"/>
  <c r="H646" i="5"/>
  <c r="H638" i="5"/>
  <c r="H630" i="5"/>
  <c r="H622" i="5"/>
  <c r="H614" i="5"/>
  <c r="H606" i="5"/>
  <c r="H598" i="5"/>
  <c r="H590" i="5"/>
  <c r="H582" i="5"/>
  <c r="H574" i="5"/>
  <c r="H566" i="5"/>
  <c r="H558" i="5"/>
  <c r="H550" i="5"/>
  <c r="H542" i="5"/>
  <c r="H534" i="5"/>
  <c r="H526" i="5"/>
  <c r="H518" i="5"/>
  <c r="H510" i="5"/>
  <c r="H502" i="5"/>
  <c r="H494" i="5"/>
  <c r="H486" i="5"/>
  <c r="H478" i="5"/>
  <c r="H470" i="5"/>
  <c r="H462" i="5"/>
  <c r="H454" i="5"/>
  <c r="H446" i="5"/>
  <c r="H438" i="5"/>
  <c r="H430" i="5"/>
  <c r="H422" i="5"/>
  <c r="H414" i="5"/>
  <c r="H406" i="5"/>
  <c r="H398" i="5"/>
  <c r="H390" i="5"/>
  <c r="H382" i="5"/>
  <c r="H374" i="5"/>
  <c r="H366" i="5"/>
  <c r="H358" i="5"/>
  <c r="H350" i="5"/>
  <c r="H342" i="5"/>
  <c r="H334" i="5"/>
  <c r="H326" i="5"/>
  <c r="H318" i="5"/>
  <c r="H310" i="5"/>
  <c r="H302" i="5"/>
  <c r="H294" i="5"/>
  <c r="H286" i="5"/>
  <c r="H278" i="5"/>
  <c r="H270" i="5"/>
  <c r="H262" i="5"/>
  <c r="H254" i="5"/>
  <c r="H246" i="5"/>
  <c r="H238" i="5"/>
  <c r="H230" i="5"/>
  <c r="H222" i="5"/>
  <c r="H214" i="5"/>
  <c r="H206" i="5"/>
  <c r="H198" i="5"/>
  <c r="H190" i="5"/>
  <c r="H182" i="5"/>
  <c r="H174" i="5"/>
  <c r="H166" i="5"/>
  <c r="H158" i="5"/>
  <c r="H150" i="5"/>
  <c r="H142" i="5"/>
  <c r="H134" i="5"/>
  <c r="H126" i="5"/>
  <c r="H118" i="5"/>
  <c r="H110" i="5"/>
  <c r="H102" i="5"/>
  <c r="H94" i="5"/>
  <c r="H86" i="5"/>
  <c r="H78" i="5"/>
  <c r="H70" i="5"/>
  <c r="H62" i="5"/>
  <c r="H54" i="5"/>
  <c r="H46" i="5"/>
  <c r="H38" i="5"/>
  <c r="H30" i="5"/>
  <c r="H22" i="5"/>
  <c r="H14" i="5"/>
  <c r="H6" i="5"/>
  <c r="H649" i="5"/>
  <c r="H909" i="5"/>
  <c r="H901" i="5"/>
  <c r="H893" i="5"/>
  <c r="H885" i="5"/>
  <c r="H877" i="5"/>
  <c r="H869" i="5"/>
  <c r="H861" i="5"/>
  <c r="H853" i="5"/>
  <c r="H845" i="5"/>
  <c r="H837" i="5"/>
  <c r="H829" i="5"/>
  <c r="H821" i="5"/>
  <c r="H813" i="5"/>
  <c r="H805" i="5"/>
  <c r="H797" i="5"/>
  <c r="H789" i="5"/>
  <c r="H781" i="5"/>
  <c r="H773" i="5"/>
  <c r="H765" i="5"/>
  <c r="H757" i="5"/>
  <c r="H749" i="5"/>
  <c r="H741" i="5"/>
  <c r="H733" i="5"/>
  <c r="H725" i="5"/>
  <c r="H717" i="5"/>
  <c r="H709" i="5"/>
  <c r="H701" i="5"/>
  <c r="H693" i="5"/>
  <c r="H685" i="5"/>
  <c r="H677" i="5"/>
  <c r="H669" i="5"/>
  <c r="H661" i="5"/>
  <c r="H653" i="5"/>
  <c r="H645" i="5"/>
  <c r="H637" i="5"/>
  <c r="H629" i="5"/>
  <c r="H621" i="5"/>
  <c r="H613" i="5"/>
  <c r="H605" i="5"/>
  <c r="H597" i="5"/>
  <c r="H589" i="5"/>
  <c r="H581" i="5"/>
  <c r="H573" i="5"/>
  <c r="H565" i="5"/>
  <c r="H557" i="5"/>
  <c r="H549" i="5"/>
  <c r="H541" i="5"/>
  <c r="H533" i="5"/>
  <c r="H525" i="5"/>
  <c r="H517" i="5"/>
  <c r="H509" i="5"/>
  <c r="H501" i="5"/>
  <c r="H493" i="5"/>
  <c r="H485" i="5"/>
  <c r="H477" i="5"/>
  <c r="H469" i="5"/>
  <c r="H461" i="5"/>
  <c r="H453" i="5"/>
  <c r="H445" i="5"/>
  <c r="H437" i="5"/>
  <c r="H429" i="5"/>
  <c r="H421" i="5"/>
  <c r="H413" i="5"/>
  <c r="H405" i="5"/>
  <c r="H397" i="5"/>
  <c r="H389" i="5"/>
  <c r="H381" i="5"/>
  <c r="H373" i="5"/>
  <c r="H365" i="5"/>
  <c r="H357" i="5"/>
  <c r="H349" i="5"/>
  <c r="H341" i="5"/>
  <c r="H333" i="5"/>
  <c r="H325" i="5"/>
  <c r="H317" i="5"/>
  <c r="H309" i="5"/>
  <c r="H301" i="5"/>
  <c r="H293" i="5"/>
  <c r="H285" i="5"/>
  <c r="H277" i="5"/>
  <c r="H269" i="5"/>
  <c r="H261" i="5"/>
  <c r="H253" i="5"/>
  <c r="H245" i="5"/>
  <c r="H237" i="5"/>
  <c r="H229" i="5"/>
  <c r="H221" i="5"/>
  <c r="H213" i="5"/>
  <c r="H205" i="5"/>
  <c r="H197" i="5"/>
  <c r="H189" i="5"/>
  <c r="H181" i="5"/>
  <c r="H173" i="5"/>
  <c r="H165" i="5"/>
  <c r="H157" i="5"/>
  <c r="H149" i="5"/>
  <c r="H141" i="5"/>
  <c r="H133" i="5"/>
  <c r="H125" i="5"/>
  <c r="H117" i="5"/>
  <c r="H109" i="5"/>
  <c r="H101" i="5"/>
  <c r="H93" i="5"/>
  <c r="H85" i="5"/>
  <c r="H77" i="5"/>
  <c r="H69" i="5"/>
  <c r="H61" i="5"/>
  <c r="H53" i="5"/>
  <c r="H45" i="5"/>
  <c r="H37" i="5"/>
  <c r="H29" i="5"/>
  <c r="H21" i="5"/>
  <c r="H13" i="5"/>
  <c r="H913" i="5"/>
  <c r="H865" i="5"/>
  <c r="H801" i="5"/>
  <c r="H745" i="5"/>
  <c r="H697" i="5"/>
  <c r="H625" i="5"/>
  <c r="H561" i="5"/>
  <c r="H513" i="5"/>
  <c r="H457" i="5"/>
  <c r="H409" i="5"/>
  <c r="H361" i="5"/>
  <c r="H305" i="5"/>
  <c r="H257" i="5"/>
  <c r="H217" i="5"/>
  <c r="H169" i="5"/>
  <c r="H129" i="5"/>
  <c r="H73" i="5"/>
  <c r="H25" i="5"/>
  <c r="H908" i="5"/>
  <c r="H876" i="5"/>
  <c r="H844" i="5"/>
  <c r="H812" i="5"/>
  <c r="H780" i="5"/>
  <c r="H748" i="5"/>
  <c r="H716" i="5"/>
  <c r="H676" i="5"/>
  <c r="H644" i="5"/>
  <c r="H620" i="5"/>
  <c r="H588" i="5"/>
  <c r="H564" i="5"/>
  <c r="H540" i="5"/>
  <c r="H524" i="5"/>
  <c r="H508" i="5"/>
  <c r="H492" i="5"/>
  <c r="H484" i="5"/>
  <c r="H476" i="5"/>
  <c r="H468" i="5"/>
  <c r="H460" i="5"/>
  <c r="H452" i="5"/>
  <c r="H444" i="5"/>
  <c r="H436" i="5"/>
  <c r="H428" i="5"/>
  <c r="H420" i="5"/>
  <c r="H412" i="5"/>
  <c r="H404" i="5"/>
  <c r="H396" i="5"/>
  <c r="H380" i="5"/>
  <c r="H364" i="5"/>
  <c r="H356" i="5"/>
  <c r="H348" i="5"/>
  <c r="H340" i="5"/>
  <c r="H332" i="5"/>
  <c r="H324" i="5"/>
  <c r="H316" i="5"/>
  <c r="H308" i="5"/>
  <c r="H300" i="5"/>
  <c r="H292" i="5"/>
  <c r="H284" i="5"/>
  <c r="H276" i="5"/>
  <c r="H268" i="5"/>
  <c r="H260" i="5"/>
  <c r="H252" i="5"/>
  <c r="H244" i="5"/>
  <c r="H236" i="5"/>
  <c r="H228" i="5"/>
  <c r="H220" i="5"/>
  <c r="H212" i="5"/>
  <c r="H204" i="5"/>
  <c r="H196" i="5"/>
  <c r="H188" i="5"/>
  <c r="H180" i="5"/>
  <c r="H172" i="5"/>
  <c r="H164" i="5"/>
  <c r="H156" i="5"/>
  <c r="H148" i="5"/>
  <c r="H140" i="5"/>
  <c r="H132" i="5"/>
  <c r="H124" i="5"/>
  <c r="H116" i="5"/>
  <c r="H108" i="5"/>
  <c r="H100" i="5"/>
  <c r="H92" i="5"/>
  <c r="H84" i="5"/>
  <c r="H76" i="5"/>
  <c r="H68" i="5"/>
  <c r="H60" i="5"/>
  <c r="H52" i="5"/>
  <c r="H44" i="5"/>
  <c r="H36" i="5"/>
  <c r="H28" i="5"/>
  <c r="H20" i="5"/>
  <c r="H12" i="5"/>
  <c r="H897" i="5"/>
  <c r="H857" i="5"/>
  <c r="H817" i="5"/>
  <c r="H777" i="5"/>
  <c r="H753" i="5"/>
  <c r="H713" i="5"/>
  <c r="H681" i="5"/>
  <c r="H641" i="5"/>
  <c r="H617" i="5"/>
  <c r="H577" i="5"/>
  <c r="H545" i="5"/>
  <c r="H529" i="5"/>
  <c r="H489" i="5"/>
  <c r="H449" i="5"/>
  <c r="H425" i="5"/>
  <c r="H401" i="5"/>
  <c r="H377" i="5"/>
  <c r="H337" i="5"/>
  <c r="H297" i="5"/>
  <c r="H273" i="5"/>
  <c r="H249" i="5"/>
  <c r="H225" i="5"/>
  <c r="H201" i="5"/>
  <c r="H177" i="5"/>
  <c r="H153" i="5"/>
  <c r="H121" i="5"/>
  <c r="H97" i="5"/>
  <c r="H57" i="5"/>
  <c r="H41" i="5"/>
  <c r="H17" i="5"/>
  <c r="H900" i="5"/>
  <c r="H884" i="5"/>
  <c r="H868" i="5"/>
  <c r="H852" i="5"/>
  <c r="H828" i="5"/>
  <c r="H804" i="5"/>
  <c r="H788" i="5"/>
  <c r="H772" i="5"/>
  <c r="H756" i="5"/>
  <c r="H732" i="5"/>
  <c r="H708" i="5"/>
  <c r="H692" i="5"/>
  <c r="H668" i="5"/>
  <c r="H652" i="5"/>
  <c r="H628" i="5"/>
  <c r="H604" i="5"/>
  <c r="H580" i="5"/>
  <c r="H556" i="5"/>
  <c r="H516" i="5"/>
  <c r="H372" i="5"/>
  <c r="H915" i="5"/>
  <c r="H907" i="5"/>
  <c r="H899" i="5"/>
  <c r="H891" i="5"/>
  <c r="H883" i="5"/>
  <c r="H875" i="5"/>
  <c r="H867" i="5"/>
  <c r="H859" i="5"/>
  <c r="H851" i="5"/>
  <c r="H843" i="5"/>
  <c r="H835" i="5"/>
  <c r="H827" i="5"/>
  <c r="H819" i="5"/>
  <c r="H811" i="5"/>
  <c r="H803" i="5"/>
  <c r="H795" i="5"/>
  <c r="H787" i="5"/>
  <c r="H779" i="5"/>
  <c r="H771" i="5"/>
  <c r="H763" i="5"/>
  <c r="H755" i="5"/>
  <c r="H747" i="5"/>
  <c r="H739" i="5"/>
  <c r="H731" i="5"/>
  <c r="H723" i="5"/>
  <c r="H715" i="5"/>
  <c r="H707" i="5"/>
  <c r="H699" i="5"/>
  <c r="H691" i="5"/>
  <c r="H683" i="5"/>
  <c r="H675" i="5"/>
  <c r="H667" i="5"/>
  <c r="H659" i="5"/>
  <c r="H651" i="5"/>
  <c r="H643" i="5"/>
  <c r="H635" i="5"/>
  <c r="H627" i="5"/>
  <c r="H619" i="5"/>
  <c r="H611" i="5"/>
  <c r="H603" i="5"/>
  <c r="H595" i="5"/>
  <c r="H587" i="5"/>
  <c r="H579" i="5"/>
  <c r="H571" i="5"/>
  <c r="H563" i="5"/>
  <c r="H555" i="5"/>
  <c r="H547" i="5"/>
  <c r="H539" i="5"/>
  <c r="H531" i="5"/>
  <c r="H523" i="5"/>
  <c r="H515" i="5"/>
  <c r="H507" i="5"/>
  <c r="H499" i="5"/>
  <c r="H491" i="5"/>
  <c r="H483" i="5"/>
  <c r="H475" i="5"/>
  <c r="H467" i="5"/>
  <c r="H459" i="5"/>
  <c r="H451" i="5"/>
  <c r="H443" i="5"/>
  <c r="H435" i="5"/>
  <c r="H427" i="5"/>
  <c r="H419" i="5"/>
  <c r="H411" i="5"/>
  <c r="H403" i="5"/>
  <c r="H395" i="5"/>
  <c r="H387" i="5"/>
  <c r="H379" i="5"/>
  <c r="H371" i="5"/>
  <c r="H363" i="5"/>
  <c r="H355" i="5"/>
  <c r="H347" i="5"/>
  <c r="H339" i="5"/>
  <c r="H331" i="5"/>
  <c r="H323" i="5"/>
  <c r="H315" i="5"/>
  <c r="H307" i="5"/>
  <c r="H299" i="5"/>
  <c r="H291" i="5"/>
  <c r="H283" i="5"/>
  <c r="H275" i="5"/>
  <c r="H267" i="5"/>
  <c r="H259" i="5"/>
  <c r="H251" i="5"/>
  <c r="H243" i="5"/>
  <c r="H235" i="5"/>
  <c r="H227" i="5"/>
  <c r="H219" i="5"/>
  <c r="H211" i="5"/>
  <c r="H203" i="5"/>
  <c r="H195" i="5"/>
  <c r="H187" i="5"/>
  <c r="H179" i="5"/>
  <c r="H171" i="5"/>
  <c r="H163" i="5"/>
  <c r="H155" i="5"/>
  <c r="H147" i="5"/>
  <c r="H139" i="5"/>
  <c r="H131" i="5"/>
  <c r="H123" i="5"/>
  <c r="H115" i="5"/>
  <c r="H107" i="5"/>
  <c r="H99" i="5"/>
  <c r="H91" i="5"/>
  <c r="H83" i="5"/>
  <c r="H75" i="5"/>
  <c r="H67" i="5"/>
  <c r="H59" i="5"/>
  <c r="H51" i="5"/>
  <c r="H43" i="5"/>
  <c r="H35" i="5"/>
  <c r="H27" i="5"/>
  <c r="H19" i="5"/>
  <c r="H11" i="5"/>
  <c r="H881" i="5"/>
  <c r="H825" i="5"/>
  <c r="H769" i="5"/>
  <c r="H705" i="5"/>
  <c r="H657" i="5"/>
  <c r="H609" i="5"/>
  <c r="H553" i="5"/>
  <c r="H505" i="5"/>
  <c r="H441" i="5"/>
  <c r="H393" i="5"/>
  <c r="H345" i="5"/>
  <c r="H281" i="5"/>
  <c r="H233" i="5"/>
  <c r="H193" i="5"/>
  <c r="H137" i="5"/>
  <c r="H81" i="5"/>
  <c r="H33" i="5"/>
  <c r="H916" i="5"/>
  <c r="H892" i="5"/>
  <c r="H860" i="5"/>
  <c r="H836" i="5"/>
  <c r="H820" i="5"/>
  <c r="H796" i="5"/>
  <c r="H764" i="5"/>
  <c r="H740" i="5"/>
  <c r="H724" i="5"/>
  <c r="H700" i="5"/>
  <c r="H684" i="5"/>
  <c r="H660" i="5"/>
  <c r="H636" i="5"/>
  <c r="H612" i="5"/>
  <c r="H596" i="5"/>
  <c r="H572" i="5"/>
  <c r="H548" i="5"/>
  <c r="H532" i="5"/>
  <c r="H500" i="5"/>
  <c r="H388" i="5"/>
  <c r="H914" i="5"/>
  <c r="H906" i="5"/>
  <c r="H898" i="5"/>
  <c r="H890" i="5"/>
  <c r="H882" i="5"/>
  <c r="H874" i="5"/>
  <c r="H866" i="5"/>
  <c r="H858" i="5"/>
  <c r="H850" i="5"/>
  <c r="H842" i="5"/>
  <c r="H834" i="5"/>
  <c r="H826" i="5"/>
  <c r="H818" i="5"/>
  <c r="H810" i="5"/>
  <c r="H802" i="5"/>
  <c r="H794" i="5"/>
  <c r="H786" i="5"/>
  <c r="H778" i="5"/>
  <c r="H770" i="5"/>
  <c r="H762" i="5"/>
  <c r="H754" i="5"/>
  <c r="H746" i="5"/>
  <c r="H738" i="5"/>
  <c r="H730" i="5"/>
  <c r="H722" i="5"/>
  <c r="H714" i="5"/>
  <c r="H706" i="5"/>
  <c r="H698" i="5"/>
  <c r="H690" i="5"/>
  <c r="H682" i="5"/>
  <c r="H674" i="5"/>
  <c r="H666" i="5"/>
  <c r="H658" i="5"/>
  <c r="H650" i="5"/>
  <c r="H642" i="5"/>
  <c r="H634" i="5"/>
  <c r="H626" i="5"/>
  <c r="H618" i="5"/>
  <c r="H610" i="5"/>
  <c r="H602" i="5"/>
  <c r="H594" i="5"/>
  <c r="H586" i="5"/>
  <c r="H578" i="5"/>
  <c r="H570" i="5"/>
  <c r="H562" i="5"/>
  <c r="H554" i="5"/>
  <c r="H546" i="5"/>
  <c r="H538" i="5"/>
  <c r="H530" i="5"/>
  <c r="H522" i="5"/>
  <c r="H514" i="5"/>
  <c r="H506" i="5"/>
  <c r="H498" i="5"/>
  <c r="H490" i="5"/>
  <c r="H482" i="5"/>
  <c r="H474" i="5"/>
  <c r="H466" i="5"/>
  <c r="H458" i="5"/>
  <c r="H450" i="5"/>
  <c r="H442" i="5"/>
  <c r="H434" i="5"/>
  <c r="H426" i="5"/>
  <c r="H418" i="5"/>
  <c r="H410" i="5"/>
  <c r="H402" i="5"/>
  <c r="H394" i="5"/>
  <c r="H386" i="5"/>
  <c r="H378" i="5"/>
  <c r="H370" i="5"/>
  <c r="H362" i="5"/>
  <c r="H354" i="5"/>
  <c r="H346" i="5"/>
  <c r="H338" i="5"/>
  <c r="H330" i="5"/>
  <c r="H322" i="5"/>
  <c r="H314" i="5"/>
  <c r="H306" i="5"/>
  <c r="H298" i="5"/>
  <c r="H290" i="5"/>
  <c r="H282" i="5"/>
  <c r="H274" i="5"/>
  <c r="H266" i="5"/>
  <c r="H258" i="5"/>
  <c r="H250" i="5"/>
  <c r="H242" i="5"/>
  <c r="H234" i="5"/>
  <c r="H226" i="5"/>
  <c r="H218" i="5"/>
  <c r="H210" i="5"/>
  <c r="H202" i="5"/>
  <c r="H194" i="5"/>
  <c r="H186" i="5"/>
  <c r="H178" i="5"/>
  <c r="H170" i="5"/>
  <c r="H162" i="5"/>
  <c r="H154" i="5"/>
  <c r="H146" i="5"/>
  <c r="H138" i="5"/>
  <c r="H130" i="5"/>
  <c r="H122" i="5"/>
  <c r="H114" i="5"/>
  <c r="H106" i="5"/>
  <c r="H98" i="5"/>
  <c r="H90" i="5"/>
  <c r="H82" i="5"/>
  <c r="H74" i="5"/>
  <c r="H66" i="5"/>
  <c r="H58" i="5"/>
  <c r="H50" i="5"/>
  <c r="H42" i="5"/>
  <c r="H34" i="5"/>
  <c r="H26" i="5"/>
  <c r="H18" i="5"/>
  <c r="H10" i="5"/>
  <c r="I2204" i="5" l="1"/>
  <c r="P2201" i="31"/>
  <c r="P2208" i="31"/>
  <c r="O2201" i="31"/>
  <c r="O2208" i="31"/>
  <c r="J2208" i="31"/>
  <c r="L2208" i="31" s="1"/>
  <c r="L2201" i="31"/>
  <c r="I2208" i="31"/>
  <c r="K2208" i="31" s="1"/>
  <c r="K2201" i="31"/>
  <c r="H7" i="30"/>
  <c r="H2201" i="30" s="1"/>
  <c r="F2201" i="30"/>
  <c r="F2208" i="30" s="1"/>
  <c r="K7" i="30"/>
  <c r="J7" i="30"/>
  <c r="L7" i="30"/>
  <c r="J8" i="29"/>
  <c r="J2202" i="29" s="1"/>
  <c r="I8" i="29"/>
  <c r="I2202" i="29" s="1"/>
  <c r="F2202" i="29"/>
  <c r="F2209" i="29" s="1"/>
  <c r="O8" i="29"/>
  <c r="M2202" i="29"/>
  <c r="D2214" i="29" s="1"/>
  <c r="M2209" i="29"/>
  <c r="N2202" i="29"/>
  <c r="E2214" i="29" s="1"/>
  <c r="P8" i="29"/>
  <c r="N2209" i="29"/>
  <c r="H2200" i="5"/>
  <c r="I2200" i="5" s="1"/>
  <c r="I2202" i="5"/>
  <c r="F2206" i="5"/>
  <c r="H2201" i="5"/>
  <c r="I2201" i="5" s="1"/>
  <c r="C2204" i="5"/>
  <c r="J2204" i="5"/>
  <c r="C2219" i="29" s="1"/>
  <c r="K2204" i="5"/>
  <c r="D2206" i="5"/>
  <c r="C2206" i="5" s="1"/>
  <c r="C2199" i="5"/>
  <c r="C2202" i="5"/>
  <c r="J2202" i="5"/>
  <c r="C2217" i="29" s="1"/>
  <c r="K2202" i="5"/>
  <c r="C2203" i="5"/>
  <c r="J2203" i="5"/>
  <c r="C2218" i="29" s="1"/>
  <c r="I2203" i="5"/>
  <c r="I5" i="5"/>
  <c r="H5" i="5"/>
  <c r="H2199" i="5" s="1"/>
  <c r="I42" i="5"/>
  <c r="I106" i="5"/>
  <c r="I170" i="5"/>
  <c r="I234" i="5"/>
  <c r="I298" i="5"/>
  <c r="I362" i="5"/>
  <c r="I426" i="5"/>
  <c r="I490" i="5"/>
  <c r="I554" i="5"/>
  <c r="I618" i="5"/>
  <c r="I682" i="5"/>
  <c r="I746" i="5"/>
  <c r="I810" i="5"/>
  <c r="I58" i="5"/>
  <c r="I122" i="5"/>
  <c r="I186" i="5"/>
  <c r="I250" i="5"/>
  <c r="I314" i="5"/>
  <c r="I50" i="5"/>
  <c r="I114" i="5"/>
  <c r="I178" i="5"/>
  <c r="I242" i="5"/>
  <c r="I306" i="5"/>
  <c r="I370" i="5"/>
  <c r="I434" i="5"/>
  <c r="I498" i="5"/>
  <c r="I562" i="5"/>
  <c r="I626" i="5"/>
  <c r="I690" i="5"/>
  <c r="I754" i="5"/>
  <c r="I818" i="5"/>
  <c r="I882" i="5"/>
  <c r="I548" i="5"/>
  <c r="I724" i="5"/>
  <c r="I916" i="5"/>
  <c r="I393" i="5"/>
  <c r="I825" i="5"/>
  <c r="I59" i="5"/>
  <c r="I123" i="5"/>
  <c r="I187" i="5"/>
  <c r="I251" i="5"/>
  <c r="I315" i="5"/>
  <c r="I379" i="5"/>
  <c r="I443" i="5"/>
  <c r="I507" i="5"/>
  <c r="I571" i="5"/>
  <c r="I635" i="5"/>
  <c r="I699" i="5"/>
  <c r="I763" i="5"/>
  <c r="I827" i="5"/>
  <c r="I891" i="5"/>
  <c r="I604" i="5"/>
  <c r="I772" i="5"/>
  <c r="I17" i="5"/>
  <c r="I225" i="5"/>
  <c r="I449" i="5"/>
  <c r="I713" i="5"/>
  <c r="I28" i="5"/>
  <c r="I92" i="5"/>
  <c r="I156" i="5"/>
  <c r="I220" i="5"/>
  <c r="I284" i="5"/>
  <c r="I348" i="5"/>
  <c r="I428" i="5"/>
  <c r="I492" i="5"/>
  <c r="I676" i="5"/>
  <c r="I25" i="5"/>
  <c r="I409" i="5"/>
  <c r="I865" i="5"/>
  <c r="I61" i="5"/>
  <c r="I125" i="5"/>
  <c r="I189" i="5"/>
  <c r="I253" i="5"/>
  <c r="I317" i="5"/>
  <c r="I381" i="5"/>
  <c r="I378" i="5"/>
  <c r="I442" i="5"/>
  <c r="I506" i="5"/>
  <c r="I570" i="5"/>
  <c r="I634" i="5"/>
  <c r="I698" i="5"/>
  <c r="I762" i="5"/>
  <c r="I826" i="5"/>
  <c r="I890" i="5"/>
  <c r="I572" i="5"/>
  <c r="I740" i="5"/>
  <c r="I33" i="5"/>
  <c r="I441" i="5"/>
  <c r="I67" i="5"/>
  <c r="I131" i="5"/>
  <c r="I195" i="5"/>
  <c r="I259" i="5"/>
  <c r="I323" i="5"/>
  <c r="I387" i="5"/>
  <c r="I451" i="5"/>
  <c r="I515" i="5"/>
  <c r="I579" i="5"/>
  <c r="I643" i="5"/>
  <c r="I707" i="5"/>
  <c r="I771" i="5"/>
  <c r="I835" i="5"/>
  <c r="I899" i="5"/>
  <c r="I628" i="5"/>
  <c r="I788" i="5"/>
  <c r="I41" i="5"/>
  <c r="I249" i="5"/>
  <c r="I489" i="5"/>
  <c r="I753" i="5"/>
  <c r="I36" i="5"/>
  <c r="I100" i="5"/>
  <c r="I164" i="5"/>
  <c r="I228" i="5"/>
  <c r="I292" i="5"/>
  <c r="I356" i="5"/>
  <c r="I436" i="5"/>
  <c r="I508" i="5"/>
  <c r="I716" i="5"/>
  <c r="I73" i="5"/>
  <c r="I457" i="5"/>
  <c r="I913" i="5"/>
  <c r="I69" i="5"/>
  <c r="I133" i="5"/>
  <c r="I197" i="5"/>
  <c r="I261" i="5"/>
  <c r="I325" i="5"/>
  <c r="I389" i="5"/>
  <c r="I453" i="5"/>
  <c r="I517" i="5"/>
  <c r="I581" i="5"/>
  <c r="I645" i="5"/>
  <c r="I709" i="5"/>
  <c r="I773" i="5"/>
  <c r="I837" i="5"/>
  <c r="I901" i="5"/>
  <c r="I38" i="5"/>
  <c r="I102" i="5"/>
  <c r="I166" i="5"/>
  <c r="I230" i="5"/>
  <c r="I294" i="5"/>
  <c r="I358" i="5"/>
  <c r="I422" i="5"/>
  <c r="I486" i="5"/>
  <c r="I550" i="5"/>
  <c r="I614" i="5"/>
  <c r="I678" i="5"/>
  <c r="I742" i="5"/>
  <c r="I806" i="5"/>
  <c r="I870" i="5"/>
  <c r="I473" i="5"/>
  <c r="I15" i="5"/>
  <c r="I79" i="5"/>
  <c r="I143" i="5"/>
  <c r="I207" i="5"/>
  <c r="I271" i="5"/>
  <c r="I335" i="5"/>
  <c r="I399" i="5"/>
  <c r="I463" i="5"/>
  <c r="I527" i="5"/>
  <c r="I591" i="5"/>
  <c r="I655" i="5"/>
  <c r="I719" i="5"/>
  <c r="I783" i="5"/>
  <c r="I847" i="5"/>
  <c r="I911" i="5"/>
  <c r="I833" i="5"/>
  <c r="I56" i="5"/>
  <c r="I120" i="5"/>
  <c r="I184" i="5"/>
  <c r="I248" i="5"/>
  <c r="I312" i="5"/>
  <c r="I376" i="5"/>
  <c r="I440" i="5"/>
  <c r="I504" i="5"/>
  <c r="I568" i="5"/>
  <c r="I632" i="5"/>
  <c r="I696" i="5"/>
  <c r="I760" i="5"/>
  <c r="I824" i="5"/>
  <c r="I888" i="5"/>
  <c r="I113" i="5"/>
  <c r="I313" i="5"/>
  <c r="I537" i="5"/>
  <c r="I841" i="5"/>
  <c r="I445" i="5"/>
  <c r="I509" i="5"/>
  <c r="I573" i="5"/>
  <c r="I637" i="5"/>
  <c r="I701" i="5"/>
  <c r="I765" i="5"/>
  <c r="I829" i="5"/>
  <c r="I893" i="5"/>
  <c r="I30" i="5"/>
  <c r="I94" i="5"/>
  <c r="I158" i="5"/>
  <c r="I222" i="5"/>
  <c r="I286" i="5"/>
  <c r="I350" i="5"/>
  <c r="I414" i="5"/>
  <c r="I478" i="5"/>
  <c r="I542" i="5"/>
  <c r="I606" i="5"/>
  <c r="I670" i="5"/>
  <c r="I734" i="5"/>
  <c r="I798" i="5"/>
  <c r="I862" i="5"/>
  <c r="I321" i="5"/>
  <c r="I7" i="5"/>
  <c r="I71" i="5"/>
  <c r="I135" i="5"/>
  <c r="I199" i="5"/>
  <c r="I263" i="5"/>
  <c r="I327" i="5"/>
  <c r="I391" i="5"/>
  <c r="I455" i="5"/>
  <c r="I519" i="5"/>
  <c r="I583" i="5"/>
  <c r="I647" i="5"/>
  <c r="I711" i="5"/>
  <c r="I775" i="5"/>
  <c r="I839" i="5"/>
  <c r="I903" i="5"/>
  <c r="I785" i="5"/>
  <c r="I48" i="5"/>
  <c r="I112" i="5"/>
  <c r="I176" i="5"/>
  <c r="I240" i="5"/>
  <c r="I304" i="5"/>
  <c r="I368" i="5"/>
  <c r="I432" i="5"/>
  <c r="I496" i="5"/>
  <c r="I560" i="5"/>
  <c r="I624" i="5"/>
  <c r="I688" i="5"/>
  <c r="I752" i="5"/>
  <c r="I816" i="5"/>
  <c r="I880" i="5"/>
  <c r="I65" i="5"/>
  <c r="I289" i="5"/>
  <c r="I521" i="5"/>
  <c r="I809" i="5"/>
  <c r="I874" i="5"/>
  <c r="I532" i="5"/>
  <c r="I700" i="5"/>
  <c r="I892" i="5"/>
  <c r="I345" i="5"/>
  <c r="I769" i="5"/>
  <c r="I51" i="5"/>
  <c r="I115" i="5"/>
  <c r="I179" i="5"/>
  <c r="I243" i="5"/>
  <c r="I307" i="5"/>
  <c r="I371" i="5"/>
  <c r="I435" i="5"/>
  <c r="I499" i="5"/>
  <c r="I563" i="5"/>
  <c r="I627" i="5"/>
  <c r="I691" i="5"/>
  <c r="I755" i="5"/>
  <c r="I819" i="5"/>
  <c r="I883" i="5"/>
  <c r="I580" i="5"/>
  <c r="I756" i="5"/>
  <c r="I900" i="5"/>
  <c r="I201" i="5"/>
  <c r="I425" i="5"/>
  <c r="I681" i="5"/>
  <c r="I20" i="5"/>
  <c r="I84" i="5"/>
  <c r="I148" i="5"/>
  <c r="I212" i="5"/>
  <c r="I276" i="5"/>
  <c r="I340" i="5"/>
  <c r="I420" i="5"/>
  <c r="I484" i="5"/>
  <c r="I644" i="5"/>
  <c r="I908" i="5"/>
  <c r="I361" i="5"/>
  <c r="I801" i="5"/>
  <c r="I53" i="5"/>
  <c r="I117" i="5"/>
  <c r="I181" i="5"/>
  <c r="I245" i="5"/>
  <c r="I309" i="5"/>
  <c r="I373" i="5"/>
  <c r="I437" i="5"/>
  <c r="I501" i="5"/>
  <c r="I565" i="5"/>
  <c r="I629" i="5"/>
  <c r="I693" i="5"/>
  <c r="I757" i="5"/>
  <c r="I821" i="5"/>
  <c r="I885" i="5"/>
  <c r="I22" i="5"/>
  <c r="I86" i="5"/>
  <c r="I150" i="5"/>
  <c r="I214" i="5"/>
  <c r="I278" i="5"/>
  <c r="I342" i="5"/>
  <c r="I406" i="5"/>
  <c r="I470" i="5"/>
  <c r="I534" i="5"/>
  <c r="I598" i="5"/>
  <c r="I662" i="5"/>
  <c r="I726" i="5"/>
  <c r="I782" i="5"/>
  <c r="I790" i="5"/>
  <c r="I854" i="5"/>
  <c r="I105" i="5"/>
  <c r="I905" i="5"/>
  <c r="I63" i="5"/>
  <c r="I127" i="5"/>
  <c r="I191" i="5"/>
  <c r="I255" i="5"/>
  <c r="I319" i="5"/>
  <c r="I383" i="5"/>
  <c r="I447" i="5"/>
  <c r="I511" i="5"/>
  <c r="I575" i="5"/>
  <c r="I639" i="5"/>
  <c r="I703" i="5"/>
  <c r="I767" i="5"/>
  <c r="I831" i="5"/>
  <c r="I895" i="5"/>
  <c r="I729" i="5"/>
  <c r="I40" i="5"/>
  <c r="I104" i="5"/>
  <c r="I168" i="5"/>
  <c r="I232" i="5"/>
  <c r="I296" i="5"/>
  <c r="I360" i="5"/>
  <c r="I424" i="5"/>
  <c r="I488" i="5"/>
  <c r="I552" i="5"/>
  <c r="I616" i="5"/>
  <c r="I680" i="5"/>
  <c r="I744" i="5"/>
  <c r="I808" i="5"/>
  <c r="I872" i="5"/>
  <c r="I49" i="5"/>
  <c r="I265" i="5"/>
  <c r="I497" i="5"/>
  <c r="I761" i="5"/>
  <c r="I34" i="5"/>
  <c r="I98" i="5"/>
  <c r="I162" i="5"/>
  <c r="I226" i="5"/>
  <c r="I290" i="5"/>
  <c r="I354" i="5"/>
  <c r="I418" i="5"/>
  <c r="I482" i="5"/>
  <c r="I546" i="5"/>
  <c r="I610" i="5"/>
  <c r="I674" i="5"/>
  <c r="I738" i="5"/>
  <c r="I802" i="5"/>
  <c r="I866" i="5"/>
  <c r="I500" i="5"/>
  <c r="I684" i="5"/>
  <c r="I860" i="5"/>
  <c r="I281" i="5"/>
  <c r="I705" i="5"/>
  <c r="I43" i="5"/>
  <c r="I107" i="5"/>
  <c r="I171" i="5"/>
  <c r="I235" i="5"/>
  <c r="I299" i="5"/>
  <c r="I363" i="5"/>
  <c r="I427" i="5"/>
  <c r="I491" i="5"/>
  <c r="I555" i="5"/>
  <c r="I619" i="5"/>
  <c r="I683" i="5"/>
  <c r="I747" i="5"/>
  <c r="I811" i="5"/>
  <c r="I875" i="5"/>
  <c r="I556" i="5"/>
  <c r="I732" i="5"/>
  <c r="I884" i="5"/>
  <c r="I177" i="5"/>
  <c r="I401" i="5"/>
  <c r="I641" i="5"/>
  <c r="I12" i="5"/>
  <c r="I76" i="5"/>
  <c r="I140" i="5"/>
  <c r="I204" i="5"/>
  <c r="I268" i="5"/>
  <c r="I332" i="5"/>
  <c r="I412" i="5"/>
  <c r="I476" i="5"/>
  <c r="I620" i="5"/>
  <c r="I876" i="5"/>
  <c r="I305" i="5"/>
  <c r="I745" i="5"/>
  <c r="I45" i="5"/>
  <c r="I109" i="5"/>
  <c r="I173" i="5"/>
  <c r="I237" i="5"/>
  <c r="I301" i="5"/>
  <c r="I365" i="5"/>
  <c r="I429" i="5"/>
  <c r="I493" i="5"/>
  <c r="I557" i="5"/>
  <c r="I621" i="5"/>
  <c r="I685" i="5"/>
  <c r="I749" i="5"/>
  <c r="I813" i="5"/>
  <c r="I877" i="5"/>
  <c r="I14" i="5"/>
  <c r="I78" i="5"/>
  <c r="I142" i="5"/>
  <c r="I206" i="5"/>
  <c r="I270" i="5"/>
  <c r="I334" i="5"/>
  <c r="I398" i="5"/>
  <c r="I462" i="5"/>
  <c r="I526" i="5"/>
  <c r="I590" i="5"/>
  <c r="I654" i="5"/>
  <c r="I718" i="5"/>
  <c r="I846" i="5"/>
  <c r="I910" i="5"/>
  <c r="I849" i="5"/>
  <c r="I55" i="5"/>
  <c r="I119" i="5"/>
  <c r="I183" i="5"/>
  <c r="I247" i="5"/>
  <c r="I311" i="5"/>
  <c r="I375" i="5"/>
  <c r="I439" i="5"/>
  <c r="I503" i="5"/>
  <c r="I567" i="5"/>
  <c r="I631" i="5"/>
  <c r="I695" i="5"/>
  <c r="I759" i="5"/>
  <c r="I823" i="5"/>
  <c r="I887" i="5"/>
  <c r="I665" i="5"/>
  <c r="I32" i="5"/>
  <c r="I96" i="5"/>
  <c r="I160" i="5"/>
  <c r="I224" i="5"/>
  <c r="I288" i="5"/>
  <c r="I352" i="5"/>
  <c r="I416" i="5"/>
  <c r="I480" i="5"/>
  <c r="I544" i="5"/>
  <c r="I608" i="5"/>
  <c r="I672" i="5"/>
  <c r="I736" i="5"/>
  <c r="I800" i="5"/>
  <c r="I864" i="5"/>
  <c r="I9" i="5"/>
  <c r="I241" i="5"/>
  <c r="I465" i="5"/>
  <c r="I721" i="5"/>
  <c r="I26" i="5"/>
  <c r="I90" i="5"/>
  <c r="I154" i="5"/>
  <c r="I218" i="5"/>
  <c r="I282" i="5"/>
  <c r="I346" i="5"/>
  <c r="I410" i="5"/>
  <c r="I474" i="5"/>
  <c r="I538" i="5"/>
  <c r="I602" i="5"/>
  <c r="I666" i="5"/>
  <c r="I730" i="5"/>
  <c r="I794" i="5"/>
  <c r="I858" i="5"/>
  <c r="I388" i="5"/>
  <c r="I660" i="5"/>
  <c r="I836" i="5"/>
  <c r="I233" i="5"/>
  <c r="I657" i="5"/>
  <c r="I35" i="5"/>
  <c r="I99" i="5"/>
  <c r="I163" i="5"/>
  <c r="I227" i="5"/>
  <c r="I291" i="5"/>
  <c r="I355" i="5"/>
  <c r="I419" i="5"/>
  <c r="I483" i="5"/>
  <c r="I547" i="5"/>
  <c r="I611" i="5"/>
  <c r="I675" i="5"/>
  <c r="I739" i="5"/>
  <c r="I803" i="5"/>
  <c r="I867" i="5"/>
  <c r="I516" i="5"/>
  <c r="I708" i="5"/>
  <c r="I868" i="5"/>
  <c r="I153" i="5"/>
  <c r="I377" i="5"/>
  <c r="I617" i="5"/>
  <c r="I897" i="5"/>
  <c r="I68" i="5"/>
  <c r="I132" i="5"/>
  <c r="I196" i="5"/>
  <c r="I260" i="5"/>
  <c r="I324" i="5"/>
  <c r="I404" i="5"/>
  <c r="I468" i="5"/>
  <c r="I588" i="5"/>
  <c r="I844" i="5"/>
  <c r="I257" i="5"/>
  <c r="I697" i="5"/>
  <c r="I37" i="5"/>
  <c r="I101" i="5"/>
  <c r="I165" i="5"/>
  <c r="I229" i="5"/>
  <c r="I293" i="5"/>
  <c r="I357" i="5"/>
  <c r="I421" i="5"/>
  <c r="I485" i="5"/>
  <c r="I549" i="5"/>
  <c r="I613" i="5"/>
  <c r="I677" i="5"/>
  <c r="I741" i="5"/>
  <c r="I805" i="5"/>
  <c r="I869" i="5"/>
  <c r="I6" i="5"/>
  <c r="I70" i="5"/>
  <c r="I134" i="5"/>
  <c r="I198" i="5"/>
  <c r="I262" i="5"/>
  <c r="I326" i="5"/>
  <c r="I390" i="5"/>
  <c r="I454" i="5"/>
  <c r="I518" i="5"/>
  <c r="I582" i="5"/>
  <c r="I646" i="5"/>
  <c r="I710" i="5"/>
  <c r="I774" i="5"/>
  <c r="I838" i="5"/>
  <c r="I902" i="5"/>
  <c r="I793" i="5"/>
  <c r="I47" i="5"/>
  <c r="I111" i="5"/>
  <c r="I175" i="5"/>
  <c r="I239" i="5"/>
  <c r="I303" i="5"/>
  <c r="I367" i="5"/>
  <c r="I431" i="5"/>
  <c r="I495" i="5"/>
  <c r="I559" i="5"/>
  <c r="I623" i="5"/>
  <c r="I687" i="5"/>
  <c r="I751" i="5"/>
  <c r="I815" i="5"/>
  <c r="I879" i="5"/>
  <c r="I593" i="5"/>
  <c r="I24" i="5"/>
  <c r="I88" i="5"/>
  <c r="I152" i="5"/>
  <c r="I216" i="5"/>
  <c r="I280" i="5"/>
  <c r="I344" i="5"/>
  <c r="I408" i="5"/>
  <c r="I472" i="5"/>
  <c r="I536" i="5"/>
  <c r="I600" i="5"/>
  <c r="I664" i="5"/>
  <c r="I728" i="5"/>
  <c r="I792" i="5"/>
  <c r="I856" i="5"/>
  <c r="I369" i="5"/>
  <c r="I209" i="5"/>
  <c r="I433" i="5"/>
  <c r="I689" i="5"/>
  <c r="I18" i="5"/>
  <c r="I82" i="5"/>
  <c r="I146" i="5"/>
  <c r="I210" i="5"/>
  <c r="I274" i="5"/>
  <c r="I338" i="5"/>
  <c r="I402" i="5"/>
  <c r="I466" i="5"/>
  <c r="I530" i="5"/>
  <c r="I594" i="5"/>
  <c r="I658" i="5"/>
  <c r="I722" i="5"/>
  <c r="I786" i="5"/>
  <c r="I850" i="5"/>
  <c r="I914" i="5"/>
  <c r="I636" i="5"/>
  <c r="I820" i="5"/>
  <c r="I193" i="5"/>
  <c r="I609" i="5"/>
  <c r="I27" i="5"/>
  <c r="I91" i="5"/>
  <c r="I155" i="5"/>
  <c r="I219" i="5"/>
  <c r="I283" i="5"/>
  <c r="I347" i="5"/>
  <c r="I411" i="5"/>
  <c r="I475" i="5"/>
  <c r="I539" i="5"/>
  <c r="I603" i="5"/>
  <c r="I667" i="5"/>
  <c r="I731" i="5"/>
  <c r="I795" i="5"/>
  <c r="I859" i="5"/>
  <c r="I372" i="5"/>
  <c r="I692" i="5"/>
  <c r="I852" i="5"/>
  <c r="I121" i="5"/>
  <c r="I337" i="5"/>
  <c r="I577" i="5"/>
  <c r="I857" i="5"/>
  <c r="I60" i="5"/>
  <c r="I124" i="5"/>
  <c r="I188" i="5"/>
  <c r="I252" i="5"/>
  <c r="I316" i="5"/>
  <c r="I396" i="5"/>
  <c r="I460" i="5"/>
  <c r="I564" i="5"/>
  <c r="I812" i="5"/>
  <c r="I217" i="5"/>
  <c r="I625" i="5"/>
  <c r="I29" i="5"/>
  <c r="I93" i="5"/>
  <c r="I157" i="5"/>
  <c r="I221" i="5"/>
  <c r="I285" i="5"/>
  <c r="I349" i="5"/>
  <c r="I413" i="5"/>
  <c r="I477" i="5"/>
  <c r="I541" i="5"/>
  <c r="I605" i="5"/>
  <c r="I669" i="5"/>
  <c r="I733" i="5"/>
  <c r="I797" i="5"/>
  <c r="I861" i="5"/>
  <c r="I649" i="5"/>
  <c r="I62" i="5"/>
  <c r="I126" i="5"/>
  <c r="I190" i="5"/>
  <c r="I254" i="5"/>
  <c r="I318" i="5"/>
  <c r="I382" i="5"/>
  <c r="I446" i="5"/>
  <c r="I510" i="5"/>
  <c r="I574" i="5"/>
  <c r="I638" i="5"/>
  <c r="I702" i="5"/>
  <c r="I766" i="5"/>
  <c r="I830" i="5"/>
  <c r="I894" i="5"/>
  <c r="I737" i="5"/>
  <c r="I39" i="5"/>
  <c r="I103" i="5"/>
  <c r="I167" i="5"/>
  <c r="I231" i="5"/>
  <c r="I295" i="5"/>
  <c r="I359" i="5"/>
  <c r="I423" i="5"/>
  <c r="I487" i="5"/>
  <c r="I551" i="5"/>
  <c r="I615" i="5"/>
  <c r="I679" i="5"/>
  <c r="I743" i="5"/>
  <c r="I807" i="5"/>
  <c r="I871" i="5"/>
  <c r="I481" i="5"/>
  <c r="I16" i="5"/>
  <c r="I80" i="5"/>
  <c r="I144" i="5"/>
  <c r="I208" i="5"/>
  <c r="I272" i="5"/>
  <c r="I336" i="5"/>
  <c r="I400" i="5"/>
  <c r="I464" i="5"/>
  <c r="I528" i="5"/>
  <c r="I592" i="5"/>
  <c r="I656" i="5"/>
  <c r="I720" i="5"/>
  <c r="I784" i="5"/>
  <c r="I848" i="5"/>
  <c r="I912" i="5"/>
  <c r="I185" i="5"/>
  <c r="I417" i="5"/>
  <c r="I633" i="5"/>
  <c r="I10" i="5"/>
  <c r="I74" i="5"/>
  <c r="I138" i="5"/>
  <c r="I202" i="5"/>
  <c r="I266" i="5"/>
  <c r="I330" i="5"/>
  <c r="I394" i="5"/>
  <c r="I458" i="5"/>
  <c r="I522" i="5"/>
  <c r="I586" i="5"/>
  <c r="I650" i="5"/>
  <c r="I714" i="5"/>
  <c r="I778" i="5"/>
  <c r="I842" i="5"/>
  <c r="I906" i="5"/>
  <c r="I612" i="5"/>
  <c r="I796" i="5"/>
  <c r="I137" i="5"/>
  <c r="I553" i="5"/>
  <c r="I19" i="5"/>
  <c r="I83" i="5"/>
  <c r="I147" i="5"/>
  <c r="I211" i="5"/>
  <c r="I275" i="5"/>
  <c r="I339" i="5"/>
  <c r="I403" i="5"/>
  <c r="I467" i="5"/>
  <c r="I531" i="5"/>
  <c r="I595" i="5"/>
  <c r="I659" i="5"/>
  <c r="I723" i="5"/>
  <c r="I787" i="5"/>
  <c r="I851" i="5"/>
  <c r="I915" i="5"/>
  <c r="I668" i="5"/>
  <c r="I828" i="5"/>
  <c r="I97" i="5"/>
  <c r="I297" i="5"/>
  <c r="I545" i="5"/>
  <c r="I817" i="5"/>
  <c r="I52" i="5"/>
  <c r="I116" i="5"/>
  <c r="I180" i="5"/>
  <c r="I244" i="5"/>
  <c r="I308" i="5"/>
  <c r="I380" i="5"/>
  <c r="I452" i="5"/>
  <c r="I540" i="5"/>
  <c r="I780" i="5"/>
  <c r="I169" i="5"/>
  <c r="I561" i="5"/>
  <c r="I21" i="5"/>
  <c r="I85" i="5"/>
  <c r="I149" i="5"/>
  <c r="I213" i="5"/>
  <c r="I277" i="5"/>
  <c r="I341" i="5"/>
  <c r="I405" i="5"/>
  <c r="I469" i="5"/>
  <c r="I533" i="5"/>
  <c r="I597" i="5"/>
  <c r="I661" i="5"/>
  <c r="I725" i="5"/>
  <c r="I789" i="5"/>
  <c r="I853" i="5"/>
  <c r="I54" i="5"/>
  <c r="I118" i="5"/>
  <c r="I182" i="5"/>
  <c r="I246" i="5"/>
  <c r="I310" i="5"/>
  <c r="I374" i="5"/>
  <c r="I438" i="5"/>
  <c r="I502" i="5"/>
  <c r="I566" i="5"/>
  <c r="I630" i="5"/>
  <c r="I694" i="5"/>
  <c r="I758" i="5"/>
  <c r="I822" i="5"/>
  <c r="I886" i="5"/>
  <c r="I673" i="5"/>
  <c r="I31" i="5"/>
  <c r="I95" i="5"/>
  <c r="I159" i="5"/>
  <c r="I223" i="5"/>
  <c r="I287" i="5"/>
  <c r="I351" i="5"/>
  <c r="I415" i="5"/>
  <c r="I479" i="5"/>
  <c r="I543" i="5"/>
  <c r="I607" i="5"/>
  <c r="I671" i="5"/>
  <c r="I735" i="5"/>
  <c r="I799" i="5"/>
  <c r="I863" i="5"/>
  <c r="I329" i="5"/>
  <c r="I8" i="5"/>
  <c r="I72" i="5"/>
  <c r="I136" i="5"/>
  <c r="I200" i="5"/>
  <c r="I264" i="5"/>
  <c r="I328" i="5"/>
  <c r="I392" i="5"/>
  <c r="I456" i="5"/>
  <c r="I520" i="5"/>
  <c r="I584" i="5"/>
  <c r="I648" i="5"/>
  <c r="I712" i="5"/>
  <c r="I776" i="5"/>
  <c r="I840" i="5"/>
  <c r="I904" i="5"/>
  <c r="I161" i="5"/>
  <c r="I385" i="5"/>
  <c r="I601" i="5"/>
  <c r="I66" i="5"/>
  <c r="I130" i="5"/>
  <c r="I194" i="5"/>
  <c r="I258" i="5"/>
  <c r="I322" i="5"/>
  <c r="I386" i="5"/>
  <c r="I450" i="5"/>
  <c r="I514" i="5"/>
  <c r="I578" i="5"/>
  <c r="I642" i="5"/>
  <c r="I706" i="5"/>
  <c r="I770" i="5"/>
  <c r="I834" i="5"/>
  <c r="I898" i="5"/>
  <c r="I596" i="5"/>
  <c r="I764" i="5"/>
  <c r="I81" i="5"/>
  <c r="I505" i="5"/>
  <c r="I881" i="5"/>
  <c r="I11" i="5"/>
  <c r="I75" i="5"/>
  <c r="I139" i="5"/>
  <c r="I203" i="5"/>
  <c r="I267" i="5"/>
  <c r="I331" i="5"/>
  <c r="I395" i="5"/>
  <c r="I459" i="5"/>
  <c r="I523" i="5"/>
  <c r="I587" i="5"/>
  <c r="I651" i="5"/>
  <c r="I715" i="5"/>
  <c r="I779" i="5"/>
  <c r="I843" i="5"/>
  <c r="I907" i="5"/>
  <c r="I652" i="5"/>
  <c r="I804" i="5"/>
  <c r="I57" i="5"/>
  <c r="I273" i="5"/>
  <c r="I529" i="5"/>
  <c r="I777" i="5"/>
  <c r="I44" i="5"/>
  <c r="I108" i="5"/>
  <c r="I172" i="5"/>
  <c r="I236" i="5"/>
  <c r="I300" i="5"/>
  <c r="I364" i="5"/>
  <c r="I444" i="5"/>
  <c r="I524" i="5"/>
  <c r="I748" i="5"/>
  <c r="I129" i="5"/>
  <c r="I513" i="5"/>
  <c r="I13" i="5"/>
  <c r="I77" i="5"/>
  <c r="I141" i="5"/>
  <c r="I205" i="5"/>
  <c r="I269" i="5"/>
  <c r="I333" i="5"/>
  <c r="I397" i="5"/>
  <c r="I461" i="5"/>
  <c r="I525" i="5"/>
  <c r="I589" i="5"/>
  <c r="I653" i="5"/>
  <c r="I717" i="5"/>
  <c r="I781" i="5"/>
  <c r="I845" i="5"/>
  <c r="I909" i="5"/>
  <c r="I46" i="5"/>
  <c r="I110" i="5"/>
  <c r="I174" i="5"/>
  <c r="I238" i="5"/>
  <c r="I302" i="5"/>
  <c r="I366" i="5"/>
  <c r="I430" i="5"/>
  <c r="I494" i="5"/>
  <c r="I558" i="5"/>
  <c r="I622" i="5"/>
  <c r="I686" i="5"/>
  <c r="I750" i="5"/>
  <c r="I814" i="5"/>
  <c r="I878" i="5"/>
  <c r="I585" i="5"/>
  <c r="I23" i="5"/>
  <c r="I87" i="5"/>
  <c r="I151" i="5"/>
  <c r="I215" i="5"/>
  <c r="I279" i="5"/>
  <c r="I343" i="5"/>
  <c r="I407" i="5"/>
  <c r="I471" i="5"/>
  <c r="I535" i="5"/>
  <c r="I599" i="5"/>
  <c r="I663" i="5"/>
  <c r="I727" i="5"/>
  <c r="I791" i="5"/>
  <c r="I855" i="5"/>
  <c r="I89" i="5"/>
  <c r="I889" i="5"/>
  <c r="I64" i="5"/>
  <c r="I128" i="5"/>
  <c r="I192" i="5"/>
  <c r="I256" i="5"/>
  <c r="I320" i="5"/>
  <c r="I384" i="5"/>
  <c r="I448" i="5"/>
  <c r="I512" i="5"/>
  <c r="I576" i="5"/>
  <c r="I640" i="5"/>
  <c r="I704" i="5"/>
  <c r="I768" i="5"/>
  <c r="I832" i="5"/>
  <c r="I896" i="5"/>
  <c r="I145" i="5"/>
  <c r="I353" i="5"/>
  <c r="I569" i="5"/>
  <c r="I873" i="5"/>
  <c r="L2202" i="29" l="1"/>
  <c r="J2209" i="29"/>
  <c r="L2209" i="29" s="1"/>
  <c r="K2202" i="29"/>
  <c r="I2209" i="29"/>
  <c r="K2209" i="29" s="1"/>
  <c r="L2201" i="30"/>
  <c r="L2208" i="30"/>
  <c r="O7" i="30"/>
  <c r="P2209" i="29"/>
  <c r="P2202" i="29"/>
  <c r="J2208" i="30"/>
  <c r="M7" i="30"/>
  <c r="J2201" i="30"/>
  <c r="K2201" i="30"/>
  <c r="K2208" i="30"/>
  <c r="N7" i="30"/>
  <c r="O2202" i="29"/>
  <c r="O2209" i="29"/>
  <c r="H2208" i="30"/>
  <c r="I2208" i="30" s="1"/>
  <c r="I2201" i="30"/>
  <c r="I2199" i="5"/>
  <c r="H2206" i="5"/>
  <c r="I2206" i="5" s="1"/>
  <c r="J5" i="5"/>
  <c r="L5" i="5" s="1"/>
  <c r="J448" i="5"/>
  <c r="J845" i="5"/>
  <c r="J748" i="5"/>
  <c r="J706" i="5"/>
  <c r="J525" i="5"/>
  <c r="J648" i="5"/>
  <c r="J310" i="5"/>
  <c r="J54" i="5"/>
  <c r="J213" i="5"/>
  <c r="J817" i="5"/>
  <c r="J659" i="5"/>
  <c r="J514" i="5"/>
  <c r="J97" i="5"/>
  <c r="J318" i="5"/>
  <c r="J62" i="5"/>
  <c r="J733" i="5"/>
  <c r="J589" i="5"/>
  <c r="J333" i="5"/>
  <c r="J77" i="5"/>
  <c r="J203" i="5"/>
  <c r="J202" i="5"/>
  <c r="J633" i="5"/>
  <c r="J578" i="5"/>
  <c r="J169" i="5"/>
  <c r="J400" i="5"/>
  <c r="J832" i="5"/>
  <c r="J663" i="5"/>
  <c r="J653" i="5"/>
  <c r="J523" i="5"/>
  <c r="J520" i="5"/>
  <c r="J851" i="5"/>
  <c r="J89" i="5"/>
  <c r="J642" i="5"/>
  <c r="J768" i="5"/>
  <c r="J205" i="5"/>
  <c r="J584" i="5"/>
  <c r="J308" i="5"/>
  <c r="J52" i="5"/>
  <c r="J188" i="5"/>
  <c r="J859" i="5"/>
  <c r="J603" i="5"/>
  <c r="J539" i="5"/>
  <c r="J283" i="5"/>
  <c r="J27" i="5"/>
  <c r="J152" i="5"/>
  <c r="J708" i="5"/>
  <c r="J803" i="5"/>
  <c r="J675" i="5"/>
  <c r="J9" i="5"/>
  <c r="J864" i="5"/>
  <c r="J567" i="5"/>
  <c r="J503" i="5"/>
  <c r="J206" i="5"/>
  <c r="J749" i="5"/>
  <c r="J301" i="5"/>
  <c r="J45" i="5"/>
  <c r="J401" i="5"/>
  <c r="J875" i="5"/>
  <c r="J683" i="5"/>
  <c r="J546" i="5"/>
  <c r="J872" i="5"/>
  <c r="J831" i="5"/>
  <c r="J255" i="5"/>
  <c r="J905" i="5"/>
  <c r="J782" i="5"/>
  <c r="J726" i="5"/>
  <c r="J309" i="5"/>
  <c r="J53" i="5"/>
  <c r="J900" i="5"/>
  <c r="J65" i="5"/>
  <c r="J839" i="5"/>
  <c r="J798" i="5"/>
  <c r="J158" i="5"/>
  <c r="J248" i="5"/>
  <c r="J833" i="5"/>
  <c r="J207" i="5"/>
  <c r="J870" i="5"/>
  <c r="J645" i="5"/>
  <c r="J581" i="5"/>
  <c r="J517" i="5"/>
  <c r="J453" i="5"/>
  <c r="J197" i="5"/>
  <c r="J899" i="5"/>
  <c r="J771" i="5"/>
  <c r="J451" i="5"/>
  <c r="J506" i="5"/>
  <c r="J253" i="5"/>
  <c r="J865" i="5"/>
  <c r="J25" i="5"/>
  <c r="J827" i="5"/>
  <c r="J699" i="5"/>
  <c r="J507" i="5"/>
  <c r="J251" i="5"/>
  <c r="J825" i="5"/>
  <c r="J916" i="5"/>
  <c r="J242" i="5"/>
  <c r="J554" i="5"/>
  <c r="J145" i="5"/>
  <c r="J640" i="5"/>
  <c r="J576" i="5"/>
  <c r="J192" i="5"/>
  <c r="J791" i="5"/>
  <c r="J535" i="5"/>
  <c r="J215" i="5"/>
  <c r="J814" i="5"/>
  <c r="J366" i="5"/>
  <c r="J110" i="5"/>
  <c r="J172" i="5"/>
  <c r="J777" i="5"/>
  <c r="J57" i="5"/>
  <c r="J804" i="5"/>
  <c r="J715" i="5"/>
  <c r="J834" i="5"/>
  <c r="J322" i="5"/>
  <c r="J66" i="5"/>
  <c r="J601" i="5"/>
  <c r="J385" i="5"/>
  <c r="J200" i="5"/>
  <c r="J799" i="5"/>
  <c r="J735" i="5"/>
  <c r="J415" i="5"/>
  <c r="J351" i="5"/>
  <c r="J95" i="5"/>
  <c r="J886" i="5"/>
  <c r="J661" i="5"/>
  <c r="J597" i="5"/>
  <c r="J533" i="5"/>
  <c r="J469" i="5"/>
  <c r="J561" i="5"/>
  <c r="J531" i="5"/>
  <c r="J403" i="5"/>
  <c r="J339" i="5"/>
  <c r="J83" i="5"/>
  <c r="J720" i="5"/>
  <c r="J144" i="5"/>
  <c r="J551" i="5"/>
  <c r="J423" i="5"/>
  <c r="J295" i="5"/>
  <c r="J39" i="5"/>
  <c r="J766" i="5"/>
  <c r="J157" i="5"/>
  <c r="J337" i="5"/>
  <c r="J530" i="5"/>
  <c r="J210" i="5"/>
  <c r="J209" i="5"/>
  <c r="J728" i="5"/>
  <c r="J879" i="5"/>
  <c r="J367" i="5"/>
  <c r="J111" i="5"/>
  <c r="J793" i="5"/>
  <c r="J774" i="5"/>
  <c r="J262" i="5"/>
  <c r="J6" i="5"/>
  <c r="J805" i="5"/>
  <c r="J229" i="5"/>
  <c r="J324" i="5"/>
  <c r="J68" i="5"/>
  <c r="J611" i="5"/>
  <c r="J547" i="5"/>
  <c r="J227" i="5"/>
  <c r="J657" i="5"/>
  <c r="J836" i="5"/>
  <c r="J218" i="5"/>
  <c r="J160" i="5"/>
  <c r="J439" i="5"/>
  <c r="J375" i="5"/>
  <c r="J119" i="5"/>
  <c r="J590" i="5"/>
  <c r="J305" i="5"/>
  <c r="J204" i="5"/>
  <c r="J363" i="5"/>
  <c r="J107" i="5"/>
  <c r="J281" i="5"/>
  <c r="J738" i="5"/>
  <c r="J674" i="5"/>
  <c r="J226" i="5"/>
  <c r="J616" i="5"/>
  <c r="J552" i="5"/>
  <c r="J488" i="5"/>
  <c r="J296" i="5"/>
  <c r="J40" i="5"/>
  <c r="J447" i="5"/>
  <c r="J342" i="5"/>
  <c r="J86" i="5"/>
  <c r="J801" i="5"/>
  <c r="J908" i="5"/>
  <c r="J644" i="5"/>
  <c r="J276" i="5"/>
  <c r="J20" i="5"/>
  <c r="J819" i="5"/>
  <c r="J563" i="5"/>
  <c r="J179" i="5"/>
  <c r="J874" i="5"/>
  <c r="J752" i="5"/>
  <c r="J240" i="5"/>
  <c r="J263" i="5"/>
  <c r="J7" i="5"/>
  <c r="J321" i="5"/>
  <c r="J670" i="5"/>
  <c r="J765" i="5"/>
  <c r="J637" i="5"/>
  <c r="J573" i="5"/>
  <c r="J509" i="5"/>
  <c r="J313" i="5"/>
  <c r="J696" i="5"/>
  <c r="J550" i="5"/>
  <c r="J486" i="5"/>
  <c r="J422" i="5"/>
  <c r="J358" i="5"/>
  <c r="J102" i="5"/>
  <c r="J292" i="5"/>
  <c r="J36" i="5"/>
  <c r="J643" i="5"/>
  <c r="J579" i="5"/>
  <c r="J387" i="5"/>
  <c r="J131" i="5"/>
  <c r="J826" i="5"/>
  <c r="J442" i="5"/>
  <c r="J378" i="5"/>
  <c r="J676" i="5"/>
  <c r="J220" i="5"/>
  <c r="J724" i="5"/>
  <c r="J562" i="5"/>
  <c r="J498" i="5"/>
  <c r="J186" i="5"/>
  <c r="J682" i="5"/>
  <c r="J490" i="5"/>
  <c r="J362" i="5"/>
  <c r="J298" i="5"/>
  <c r="J234" i="5"/>
  <c r="J170" i="5"/>
  <c r="J569" i="5"/>
  <c r="J896" i="5"/>
  <c r="J704" i="5"/>
  <c r="J622" i="5"/>
  <c r="J397" i="5"/>
  <c r="J269" i="5"/>
  <c r="J13" i="5"/>
  <c r="J779" i="5"/>
  <c r="J651" i="5"/>
  <c r="J267" i="5"/>
  <c r="J11" i="5"/>
  <c r="J770" i="5"/>
  <c r="J671" i="5"/>
  <c r="J607" i="5"/>
  <c r="J822" i="5"/>
  <c r="J374" i="5"/>
  <c r="J118" i="5"/>
  <c r="J853" i="5"/>
  <c r="J277" i="5"/>
  <c r="J21" i="5"/>
  <c r="J540" i="5"/>
  <c r="J452" i="5"/>
  <c r="J380" i="5"/>
  <c r="J116" i="5"/>
  <c r="J297" i="5"/>
  <c r="J467" i="5"/>
  <c r="J842" i="5"/>
  <c r="J266" i="5"/>
  <c r="J10" i="5"/>
  <c r="J894" i="5"/>
  <c r="J382" i="5"/>
  <c r="J126" i="5"/>
  <c r="J861" i="5"/>
  <c r="J669" i="5"/>
  <c r="J605" i="5"/>
  <c r="J460" i="5"/>
  <c r="J252" i="5"/>
  <c r="J857" i="5"/>
  <c r="J795" i="5"/>
  <c r="J347" i="5"/>
  <c r="J91" i="5"/>
  <c r="J609" i="5"/>
  <c r="J820" i="5"/>
  <c r="J786" i="5"/>
  <c r="J856" i="5"/>
  <c r="J472" i="5"/>
  <c r="J216" i="5"/>
  <c r="J815" i="5"/>
  <c r="J495" i="5"/>
  <c r="J902" i="5"/>
  <c r="J518" i="5"/>
  <c r="J697" i="5"/>
  <c r="J257" i="5"/>
  <c r="J844" i="5"/>
  <c r="J867" i="5"/>
  <c r="J483" i="5"/>
  <c r="J474" i="5"/>
  <c r="J721" i="5"/>
  <c r="J241" i="5"/>
  <c r="J608" i="5"/>
  <c r="J823" i="5"/>
  <c r="J270" i="5"/>
  <c r="J14" i="5"/>
  <c r="J557" i="5"/>
  <c r="J365" i="5"/>
  <c r="J109" i="5"/>
  <c r="J811" i="5"/>
  <c r="J491" i="5"/>
  <c r="J860" i="5"/>
  <c r="J684" i="5"/>
  <c r="J500" i="5"/>
  <c r="J866" i="5"/>
  <c r="J761" i="5"/>
  <c r="J49" i="5"/>
  <c r="J808" i="5"/>
  <c r="J744" i="5"/>
  <c r="J680" i="5"/>
  <c r="J575" i="5"/>
  <c r="J511" i="5"/>
  <c r="J319" i="5"/>
  <c r="J63" i="5"/>
  <c r="J757" i="5"/>
  <c r="J693" i="5"/>
  <c r="J437" i="5"/>
  <c r="J373" i="5"/>
  <c r="J117" i="5"/>
  <c r="J484" i="5"/>
  <c r="J201" i="5"/>
  <c r="J289" i="5"/>
  <c r="J222" i="5"/>
  <c r="J445" i="5"/>
  <c r="J888" i="5"/>
  <c r="J632" i="5"/>
  <c r="J568" i="5"/>
  <c r="J312" i="5"/>
  <c r="J56" i="5"/>
  <c r="J847" i="5"/>
  <c r="J463" i="5"/>
  <c r="J271" i="5"/>
  <c r="J15" i="5"/>
  <c r="J806" i="5"/>
  <c r="J261" i="5"/>
  <c r="J913" i="5"/>
  <c r="J508" i="5"/>
  <c r="J753" i="5"/>
  <c r="J317" i="5"/>
  <c r="J61" i="5"/>
  <c r="J409" i="5"/>
  <c r="J492" i="5"/>
  <c r="J428" i="5"/>
  <c r="J315" i="5"/>
  <c r="J59" i="5"/>
  <c r="J393" i="5"/>
  <c r="J548" i="5"/>
  <c r="J306" i="5"/>
  <c r="J50" i="5"/>
  <c r="J810" i="5"/>
  <c r="J353" i="5"/>
  <c r="J512" i="5"/>
  <c r="J256" i="5"/>
  <c r="J889" i="5"/>
  <c r="J599" i="5"/>
  <c r="J279" i="5"/>
  <c r="J23" i="5"/>
  <c r="J174" i="5"/>
  <c r="J781" i="5"/>
  <c r="J524" i="5"/>
  <c r="J236" i="5"/>
  <c r="J273" i="5"/>
  <c r="J652" i="5"/>
  <c r="J81" i="5"/>
  <c r="J450" i="5"/>
  <c r="J386" i="5"/>
  <c r="J130" i="5"/>
  <c r="J264" i="5"/>
  <c r="J8" i="5"/>
  <c r="J159" i="5"/>
  <c r="J405" i="5"/>
  <c r="J787" i="5"/>
  <c r="J147" i="5"/>
  <c r="J912" i="5"/>
  <c r="J208" i="5"/>
  <c r="J481" i="5"/>
  <c r="J871" i="5"/>
  <c r="J743" i="5"/>
  <c r="J359" i="5"/>
  <c r="J103" i="5"/>
  <c r="J541" i="5"/>
  <c r="J221" i="5"/>
  <c r="J852" i="5"/>
  <c r="J692" i="5"/>
  <c r="J667" i="5"/>
  <c r="J274" i="5"/>
  <c r="J18" i="5"/>
  <c r="J689" i="5"/>
  <c r="J433" i="5"/>
  <c r="J536" i="5"/>
  <c r="J593" i="5"/>
  <c r="J175" i="5"/>
  <c r="J326" i="5"/>
  <c r="J70" i="5"/>
  <c r="J293" i="5"/>
  <c r="J37" i="5"/>
  <c r="J468" i="5"/>
  <c r="J404" i="5"/>
  <c r="J132" i="5"/>
  <c r="J516" i="5"/>
  <c r="J419" i="5"/>
  <c r="J291" i="5"/>
  <c r="J35" i="5"/>
  <c r="J730" i="5"/>
  <c r="J666" i="5"/>
  <c r="J538" i="5"/>
  <c r="J282" i="5"/>
  <c r="J26" i="5"/>
  <c r="J465" i="5"/>
  <c r="J800" i="5"/>
  <c r="J224" i="5"/>
  <c r="J665" i="5"/>
  <c r="J759" i="5"/>
  <c r="J183" i="5"/>
  <c r="J718" i="5"/>
  <c r="J493" i="5"/>
  <c r="J429" i="5"/>
  <c r="J620" i="5"/>
  <c r="J268" i="5"/>
  <c r="J12" i="5"/>
  <c r="J747" i="5"/>
  <c r="J171" i="5"/>
  <c r="J610" i="5"/>
  <c r="J290" i="5"/>
  <c r="J34" i="5"/>
  <c r="J424" i="5"/>
  <c r="J360" i="5"/>
  <c r="J104" i="5"/>
  <c r="J854" i="5"/>
  <c r="J406" i="5"/>
  <c r="J150" i="5"/>
  <c r="J885" i="5"/>
  <c r="J361" i="5"/>
  <c r="J340" i="5"/>
  <c r="J84" i="5"/>
  <c r="J691" i="5"/>
  <c r="J243" i="5"/>
  <c r="J304" i="5"/>
  <c r="J48" i="5"/>
  <c r="J327" i="5"/>
  <c r="J71" i="5"/>
  <c r="J606" i="5"/>
  <c r="J893" i="5"/>
  <c r="J166" i="5"/>
  <c r="J73" i="5"/>
  <c r="J716" i="5"/>
  <c r="J356" i="5"/>
  <c r="J100" i="5"/>
  <c r="J489" i="5"/>
  <c r="J41" i="5"/>
  <c r="J195" i="5"/>
  <c r="J698" i="5"/>
  <c r="J284" i="5"/>
  <c r="J28" i="5"/>
  <c r="J17" i="5"/>
  <c r="J772" i="5"/>
  <c r="J882" i="5"/>
  <c r="J754" i="5"/>
  <c r="J250" i="5"/>
  <c r="J331" i="5"/>
  <c r="J75" i="5"/>
  <c r="J881" i="5"/>
  <c r="J898" i="5"/>
  <c r="J863" i="5"/>
  <c r="J673" i="5"/>
  <c r="J182" i="5"/>
  <c r="J341" i="5"/>
  <c r="J85" i="5"/>
  <c r="J180" i="5"/>
  <c r="J545" i="5"/>
  <c r="J668" i="5"/>
  <c r="J137" i="5"/>
  <c r="J458" i="5"/>
  <c r="J330" i="5"/>
  <c r="J74" i="5"/>
  <c r="J487" i="5"/>
  <c r="J574" i="5"/>
  <c r="J190" i="5"/>
  <c r="J316" i="5"/>
  <c r="J60" i="5"/>
  <c r="J731" i="5"/>
  <c r="J475" i="5"/>
  <c r="J155" i="5"/>
  <c r="J193" i="5"/>
  <c r="J636" i="5"/>
  <c r="J914" i="5"/>
  <c r="J600" i="5"/>
  <c r="J408" i="5"/>
  <c r="J280" i="5"/>
  <c r="J24" i="5"/>
  <c r="J582" i="5"/>
  <c r="J454" i="5"/>
  <c r="J421" i="5"/>
  <c r="J153" i="5"/>
  <c r="J739" i="5"/>
  <c r="J858" i="5"/>
  <c r="J695" i="5"/>
  <c r="J910" i="5"/>
  <c r="J526" i="5"/>
  <c r="J334" i="5"/>
  <c r="J78" i="5"/>
  <c r="J813" i="5"/>
  <c r="J173" i="5"/>
  <c r="J641" i="5"/>
  <c r="J884" i="5"/>
  <c r="J556" i="5"/>
  <c r="J619" i="5"/>
  <c r="J705" i="5"/>
  <c r="J265" i="5"/>
  <c r="J767" i="5"/>
  <c r="J639" i="5"/>
  <c r="J383" i="5"/>
  <c r="J127" i="5"/>
  <c r="J662" i="5"/>
  <c r="J534" i="5"/>
  <c r="J470" i="5"/>
  <c r="J181" i="5"/>
  <c r="J681" i="5"/>
  <c r="J425" i="5"/>
  <c r="J756" i="5"/>
  <c r="J435" i="5"/>
  <c r="J688" i="5"/>
  <c r="J624" i="5"/>
  <c r="J583" i="5"/>
  <c r="J862" i="5"/>
  <c r="J542" i="5"/>
  <c r="J478" i="5"/>
  <c r="J286" i="5"/>
  <c r="J30" i="5"/>
  <c r="J701" i="5"/>
  <c r="J824" i="5"/>
  <c r="J440" i="5"/>
  <c r="J376" i="5"/>
  <c r="J120" i="5"/>
  <c r="J591" i="5"/>
  <c r="J335" i="5"/>
  <c r="J79" i="5"/>
  <c r="J473" i="5"/>
  <c r="J742" i="5"/>
  <c r="J678" i="5"/>
  <c r="J901" i="5"/>
  <c r="J837" i="5"/>
  <c r="J325" i="5"/>
  <c r="J69" i="5"/>
  <c r="J436" i="5"/>
  <c r="J381" i="5"/>
  <c r="J125" i="5"/>
  <c r="J763" i="5"/>
  <c r="J635" i="5"/>
  <c r="J379" i="5"/>
  <c r="J123" i="5"/>
  <c r="J434" i="5"/>
  <c r="J370" i="5"/>
  <c r="J114" i="5"/>
  <c r="J320" i="5"/>
  <c r="J64" i="5"/>
  <c r="J471" i="5"/>
  <c r="J343" i="5"/>
  <c r="J87" i="5"/>
  <c r="J585" i="5"/>
  <c r="J878" i="5"/>
  <c r="J238" i="5"/>
  <c r="J909" i="5"/>
  <c r="J717" i="5"/>
  <c r="J461" i="5"/>
  <c r="J129" i="5"/>
  <c r="J300" i="5"/>
  <c r="J44" i="5"/>
  <c r="J529" i="5"/>
  <c r="J907" i="5"/>
  <c r="J843" i="5"/>
  <c r="J587" i="5"/>
  <c r="J505" i="5"/>
  <c r="J764" i="5"/>
  <c r="J596" i="5"/>
  <c r="J194" i="5"/>
  <c r="J904" i="5"/>
  <c r="J712" i="5"/>
  <c r="J328" i="5"/>
  <c r="J72" i="5"/>
  <c r="J543" i="5"/>
  <c r="J223" i="5"/>
  <c r="J758" i="5"/>
  <c r="J694" i="5"/>
  <c r="J502" i="5"/>
  <c r="J438" i="5"/>
  <c r="J789" i="5"/>
  <c r="J725" i="5"/>
  <c r="J915" i="5"/>
  <c r="J211" i="5"/>
  <c r="J553" i="5"/>
  <c r="J778" i="5"/>
  <c r="J714" i="5"/>
  <c r="J650" i="5"/>
  <c r="J394" i="5"/>
  <c r="J185" i="5"/>
  <c r="J656" i="5"/>
  <c r="J592" i="5"/>
  <c r="J528" i="5"/>
  <c r="J272" i="5"/>
  <c r="J16" i="5"/>
  <c r="J167" i="5"/>
  <c r="J737" i="5"/>
  <c r="J830" i="5"/>
  <c r="J702" i="5"/>
  <c r="J638" i="5"/>
  <c r="J510" i="5"/>
  <c r="J797" i="5"/>
  <c r="J285" i="5"/>
  <c r="J29" i="5"/>
  <c r="J372" i="5"/>
  <c r="J338" i="5"/>
  <c r="J82" i="5"/>
  <c r="J792" i="5"/>
  <c r="J664" i="5"/>
  <c r="J751" i="5"/>
  <c r="J623" i="5"/>
  <c r="J431" i="5"/>
  <c r="J239" i="5"/>
  <c r="J390" i="5"/>
  <c r="J134" i="5"/>
  <c r="J549" i="5"/>
  <c r="J485" i="5"/>
  <c r="J357" i="5"/>
  <c r="J101" i="5"/>
  <c r="J588" i="5"/>
  <c r="J196" i="5"/>
  <c r="J617" i="5"/>
  <c r="J355" i="5"/>
  <c r="J99" i="5"/>
  <c r="J602" i="5"/>
  <c r="J346" i="5"/>
  <c r="J90" i="5"/>
  <c r="J416" i="5"/>
  <c r="J288" i="5"/>
  <c r="J32" i="5"/>
  <c r="J631" i="5"/>
  <c r="J247" i="5"/>
  <c r="J849" i="5"/>
  <c r="J846" i="5"/>
  <c r="J398" i="5"/>
  <c r="J476" i="5"/>
  <c r="J332" i="5"/>
  <c r="J76" i="5"/>
  <c r="J732" i="5"/>
  <c r="J235" i="5"/>
  <c r="J418" i="5"/>
  <c r="J354" i="5"/>
  <c r="J98" i="5"/>
  <c r="J497" i="5"/>
  <c r="J168" i="5"/>
  <c r="J729" i="5"/>
  <c r="J895" i="5"/>
  <c r="J598" i="5"/>
  <c r="J214" i="5"/>
  <c r="J420" i="5"/>
  <c r="J148" i="5"/>
  <c r="J580" i="5"/>
  <c r="J755" i="5"/>
  <c r="J627" i="5"/>
  <c r="J307" i="5"/>
  <c r="J51" i="5"/>
  <c r="J769" i="5"/>
  <c r="J892" i="5"/>
  <c r="J560" i="5"/>
  <c r="J496" i="5"/>
  <c r="J432" i="5"/>
  <c r="J368" i="5"/>
  <c r="J112" i="5"/>
  <c r="J785" i="5"/>
  <c r="J903" i="5"/>
  <c r="J711" i="5"/>
  <c r="J519" i="5"/>
  <c r="J391" i="5"/>
  <c r="J135" i="5"/>
  <c r="J734" i="5"/>
  <c r="J414" i="5"/>
  <c r="J760" i="5"/>
  <c r="J504" i="5"/>
  <c r="J399" i="5"/>
  <c r="J230" i="5"/>
  <c r="J709" i="5"/>
  <c r="J457" i="5"/>
  <c r="J164" i="5"/>
  <c r="J249" i="5"/>
  <c r="J835" i="5"/>
  <c r="J515" i="5"/>
  <c r="J259" i="5"/>
  <c r="J33" i="5"/>
  <c r="J740" i="5"/>
  <c r="J572" i="5"/>
  <c r="J890" i="5"/>
  <c r="J762" i="5"/>
  <c r="J634" i="5"/>
  <c r="J348" i="5"/>
  <c r="J92" i="5"/>
  <c r="J713" i="5"/>
  <c r="J449" i="5"/>
  <c r="J225" i="5"/>
  <c r="J891" i="5"/>
  <c r="J690" i="5"/>
  <c r="J314" i="5"/>
  <c r="J58" i="5"/>
  <c r="J618" i="5"/>
  <c r="J407" i="5"/>
  <c r="J750" i="5"/>
  <c r="J686" i="5"/>
  <c r="J558" i="5"/>
  <c r="J494" i="5"/>
  <c r="J430" i="5"/>
  <c r="J141" i="5"/>
  <c r="J444" i="5"/>
  <c r="J459" i="5"/>
  <c r="J395" i="5"/>
  <c r="J139" i="5"/>
  <c r="J840" i="5"/>
  <c r="J630" i="5"/>
  <c r="J566" i="5"/>
  <c r="J246" i="5"/>
  <c r="J149" i="5"/>
  <c r="J244" i="5"/>
  <c r="J723" i="5"/>
  <c r="J595" i="5"/>
  <c r="J796" i="5"/>
  <c r="J612" i="5"/>
  <c r="J906" i="5"/>
  <c r="J586" i="5"/>
  <c r="J522" i="5"/>
  <c r="J138" i="5"/>
  <c r="J848" i="5"/>
  <c r="J784" i="5"/>
  <c r="J464" i="5"/>
  <c r="J807" i="5"/>
  <c r="J679" i="5"/>
  <c r="J615" i="5"/>
  <c r="J446" i="5"/>
  <c r="J254" i="5"/>
  <c r="J649" i="5"/>
  <c r="J477" i="5"/>
  <c r="J217" i="5"/>
  <c r="J396" i="5"/>
  <c r="J124" i="5"/>
  <c r="J219" i="5"/>
  <c r="J850" i="5"/>
  <c r="J722" i="5"/>
  <c r="J658" i="5"/>
  <c r="J594" i="5"/>
  <c r="J466" i="5"/>
  <c r="J402" i="5"/>
  <c r="J344" i="5"/>
  <c r="J88" i="5"/>
  <c r="J687" i="5"/>
  <c r="J710" i="5"/>
  <c r="J646" i="5"/>
  <c r="J869" i="5"/>
  <c r="J741" i="5"/>
  <c r="J613" i="5"/>
  <c r="J377" i="5"/>
  <c r="J868" i="5"/>
  <c r="J233" i="5"/>
  <c r="J660" i="5"/>
  <c r="J410" i="5"/>
  <c r="J544" i="5"/>
  <c r="J654" i="5"/>
  <c r="J462" i="5"/>
  <c r="J142" i="5"/>
  <c r="J237" i="5"/>
  <c r="J745" i="5"/>
  <c r="J412" i="5"/>
  <c r="J177" i="5"/>
  <c r="J555" i="5"/>
  <c r="J427" i="5"/>
  <c r="J482" i="5"/>
  <c r="J703" i="5"/>
  <c r="J191" i="5"/>
  <c r="J790" i="5"/>
  <c r="J629" i="5"/>
  <c r="J245" i="5"/>
  <c r="J883" i="5"/>
  <c r="J499" i="5"/>
  <c r="J532" i="5"/>
  <c r="J809" i="5"/>
  <c r="J880" i="5"/>
  <c r="J350" i="5"/>
  <c r="J94" i="5"/>
  <c r="J829" i="5"/>
  <c r="J841" i="5"/>
  <c r="J537" i="5"/>
  <c r="J184" i="5"/>
  <c r="J655" i="5"/>
  <c r="J527" i="5"/>
  <c r="J143" i="5"/>
  <c r="J389" i="5"/>
  <c r="J133" i="5"/>
  <c r="J788" i="5"/>
  <c r="J707" i="5"/>
  <c r="J570" i="5"/>
  <c r="J189" i="5"/>
  <c r="J571" i="5"/>
  <c r="J443" i="5"/>
  <c r="J187" i="5"/>
  <c r="J178" i="5"/>
  <c r="J746" i="5"/>
  <c r="J426" i="5"/>
  <c r="J42" i="5"/>
  <c r="J873" i="5"/>
  <c r="J384" i="5"/>
  <c r="J128" i="5"/>
  <c r="J855" i="5"/>
  <c r="J727" i="5"/>
  <c r="J151" i="5"/>
  <c r="J302" i="5"/>
  <c r="J46" i="5"/>
  <c r="J513" i="5"/>
  <c r="J364" i="5"/>
  <c r="J108" i="5"/>
  <c r="J258" i="5"/>
  <c r="J161" i="5"/>
  <c r="J776" i="5"/>
  <c r="J456" i="5"/>
  <c r="J392" i="5"/>
  <c r="J136" i="5"/>
  <c r="J329" i="5"/>
  <c r="J479" i="5"/>
  <c r="J287" i="5"/>
  <c r="J31" i="5"/>
  <c r="J780" i="5"/>
  <c r="J828" i="5"/>
  <c r="J275" i="5"/>
  <c r="J19" i="5"/>
  <c r="J417" i="5"/>
  <c r="J336" i="5"/>
  <c r="J80" i="5"/>
  <c r="J231" i="5"/>
  <c r="J413" i="5"/>
  <c r="J349" i="5"/>
  <c r="J93" i="5"/>
  <c r="J625" i="5"/>
  <c r="J812" i="5"/>
  <c r="J564" i="5"/>
  <c r="J577" i="5"/>
  <c r="J121" i="5"/>
  <c r="J411" i="5"/>
  <c r="J146" i="5"/>
  <c r="J369" i="5"/>
  <c r="J559" i="5"/>
  <c r="J303" i="5"/>
  <c r="J47" i="5"/>
  <c r="J838" i="5"/>
  <c r="J198" i="5"/>
  <c r="J677" i="5"/>
  <c r="J165" i="5"/>
  <c r="J260" i="5"/>
  <c r="J897" i="5"/>
  <c r="J163" i="5"/>
  <c r="J388" i="5"/>
  <c r="J794" i="5"/>
  <c r="J154" i="5"/>
  <c r="J736" i="5"/>
  <c r="J672" i="5"/>
  <c r="J480" i="5"/>
  <c r="J352" i="5"/>
  <c r="J96" i="5"/>
  <c r="J887" i="5"/>
  <c r="J311" i="5"/>
  <c r="J55" i="5"/>
  <c r="J877" i="5"/>
  <c r="J685" i="5"/>
  <c r="J621" i="5"/>
  <c r="J876" i="5"/>
  <c r="J140" i="5"/>
  <c r="J299" i="5"/>
  <c r="J43" i="5"/>
  <c r="J802" i="5"/>
  <c r="J162" i="5"/>
  <c r="J232" i="5"/>
  <c r="J105" i="5"/>
  <c r="J278" i="5"/>
  <c r="J22" i="5"/>
  <c r="J821" i="5"/>
  <c r="J565" i="5"/>
  <c r="J501" i="5"/>
  <c r="J212" i="5"/>
  <c r="J371" i="5"/>
  <c r="J115" i="5"/>
  <c r="J345" i="5"/>
  <c r="J700" i="5"/>
  <c r="J521" i="5"/>
  <c r="J816" i="5"/>
  <c r="J176" i="5"/>
  <c r="J775" i="5"/>
  <c r="J647" i="5"/>
  <c r="J455" i="5"/>
  <c r="J199" i="5"/>
  <c r="J113" i="5"/>
  <c r="J911" i="5"/>
  <c r="J783" i="5"/>
  <c r="J719" i="5"/>
  <c r="J614" i="5"/>
  <c r="J294" i="5"/>
  <c r="J38" i="5"/>
  <c r="J773" i="5"/>
  <c r="J228" i="5"/>
  <c r="J628" i="5"/>
  <c r="J323" i="5"/>
  <c r="J67" i="5"/>
  <c r="J441" i="5"/>
  <c r="J156" i="5"/>
  <c r="J604" i="5"/>
  <c r="J818" i="5"/>
  <c r="J626" i="5"/>
  <c r="J122" i="5"/>
  <c r="J106" i="5"/>
  <c r="K5" i="5"/>
  <c r="O2201" i="30" l="1"/>
  <c r="O2208" i="30"/>
  <c r="N2201" i="30"/>
  <c r="N2208" i="30"/>
  <c r="M2208" i="30"/>
  <c r="M2201" i="30"/>
  <c r="J2200" i="5"/>
  <c r="C2215" i="29" s="1"/>
  <c r="J2199" i="5"/>
  <c r="C2214" i="29" s="1"/>
  <c r="J2206" i="5"/>
  <c r="J2201" i="5"/>
  <c r="C2216" i="29" s="1"/>
  <c r="L327" i="5"/>
  <c r="K327" i="5"/>
  <c r="K304" i="5"/>
  <c r="L304" i="5"/>
  <c r="K84" i="5"/>
  <c r="L84" i="5"/>
  <c r="K150" i="5"/>
  <c r="L150" i="5"/>
  <c r="K104" i="5"/>
  <c r="L104" i="5"/>
  <c r="K103" i="5"/>
  <c r="L103" i="5"/>
  <c r="K743" i="5"/>
  <c r="L743" i="5"/>
  <c r="K159" i="5"/>
  <c r="L159" i="5"/>
  <c r="L264" i="5"/>
  <c r="K264" i="5"/>
  <c r="K450" i="5"/>
  <c r="L450" i="5"/>
  <c r="L174" i="5"/>
  <c r="K174" i="5"/>
  <c r="K599" i="5"/>
  <c r="L599" i="5"/>
  <c r="L256" i="5"/>
  <c r="K256" i="5"/>
  <c r="K353" i="5"/>
  <c r="L353" i="5"/>
  <c r="K393" i="5"/>
  <c r="L393" i="5"/>
  <c r="K409" i="5"/>
  <c r="L409" i="5"/>
  <c r="K508" i="5"/>
  <c r="L508" i="5"/>
  <c r="K15" i="5"/>
  <c r="L15" i="5"/>
  <c r="K271" i="5"/>
  <c r="L271" i="5"/>
  <c r="L312" i="5"/>
  <c r="K312" i="5"/>
  <c r="K201" i="5"/>
  <c r="L201" i="5"/>
  <c r="L761" i="5"/>
  <c r="K761" i="5"/>
  <c r="K257" i="5"/>
  <c r="L257" i="5"/>
  <c r="K91" i="5"/>
  <c r="L91" i="5"/>
  <c r="K382" i="5"/>
  <c r="L382" i="5"/>
  <c r="K10" i="5"/>
  <c r="L10" i="5"/>
  <c r="K467" i="5"/>
  <c r="L467" i="5"/>
  <c r="K452" i="5"/>
  <c r="L452" i="5"/>
  <c r="K277" i="5"/>
  <c r="L277" i="5"/>
  <c r="K651" i="5"/>
  <c r="L651" i="5"/>
  <c r="K490" i="5"/>
  <c r="L490" i="5"/>
  <c r="K220" i="5"/>
  <c r="L220" i="5"/>
  <c r="L550" i="5"/>
  <c r="K550" i="5"/>
  <c r="K696" i="5"/>
  <c r="L696" i="5"/>
  <c r="K738" i="5"/>
  <c r="L738" i="5"/>
  <c r="K305" i="5"/>
  <c r="L305" i="5"/>
  <c r="K119" i="5"/>
  <c r="L119" i="5"/>
  <c r="K218" i="5"/>
  <c r="L218" i="5"/>
  <c r="K111" i="5"/>
  <c r="L111" i="5"/>
  <c r="K766" i="5"/>
  <c r="L766" i="5"/>
  <c r="L66" i="5"/>
  <c r="K66" i="5"/>
  <c r="K834" i="5"/>
  <c r="L834" i="5"/>
  <c r="K804" i="5"/>
  <c r="L804" i="5"/>
  <c r="K640" i="5"/>
  <c r="L640" i="5"/>
  <c r="K507" i="5"/>
  <c r="L507" i="5"/>
  <c r="K506" i="5"/>
  <c r="L506" i="5"/>
  <c r="K517" i="5"/>
  <c r="L517" i="5"/>
  <c r="K726" i="5"/>
  <c r="L726" i="5"/>
  <c r="K401" i="5"/>
  <c r="L401" i="5"/>
  <c r="K308" i="5"/>
  <c r="L308" i="5"/>
  <c r="K205" i="5"/>
  <c r="L205" i="5"/>
  <c r="K851" i="5"/>
  <c r="L851" i="5"/>
  <c r="K523" i="5"/>
  <c r="L523" i="5"/>
  <c r="L77" i="5"/>
  <c r="K77" i="5"/>
  <c r="K589" i="5"/>
  <c r="L589" i="5"/>
  <c r="K659" i="5"/>
  <c r="L659" i="5"/>
  <c r="K161" i="5"/>
  <c r="L161" i="5"/>
  <c r="L446" i="5"/>
  <c r="K446" i="5"/>
  <c r="K407" i="5"/>
  <c r="L407" i="5"/>
  <c r="L101" i="5"/>
  <c r="K101" i="5"/>
  <c r="K792" i="5"/>
  <c r="L792" i="5"/>
  <c r="L596" i="5"/>
  <c r="K596" i="5"/>
  <c r="K471" i="5"/>
  <c r="L471" i="5"/>
  <c r="K381" i="5"/>
  <c r="L381" i="5"/>
  <c r="K75" i="5"/>
  <c r="L75" i="5"/>
  <c r="K604" i="5"/>
  <c r="L604" i="5"/>
  <c r="K156" i="5"/>
  <c r="L156" i="5"/>
  <c r="L323" i="5"/>
  <c r="K323" i="5"/>
  <c r="K294" i="5"/>
  <c r="L294" i="5"/>
  <c r="L719" i="5"/>
  <c r="K719" i="5"/>
  <c r="K176" i="5"/>
  <c r="L176" i="5"/>
  <c r="K816" i="5"/>
  <c r="L816" i="5"/>
  <c r="L345" i="5"/>
  <c r="K345" i="5"/>
  <c r="K278" i="5"/>
  <c r="L278" i="5"/>
  <c r="L105" i="5"/>
  <c r="K105" i="5"/>
  <c r="K162" i="5"/>
  <c r="L162" i="5"/>
  <c r="K140" i="5"/>
  <c r="L140" i="5"/>
  <c r="K685" i="5"/>
  <c r="L685" i="5"/>
  <c r="K897" i="5"/>
  <c r="L897" i="5"/>
  <c r="K260" i="5"/>
  <c r="L260" i="5"/>
  <c r="K838" i="5"/>
  <c r="L838" i="5"/>
  <c r="K559" i="5"/>
  <c r="L559" i="5"/>
  <c r="L31" i="5"/>
  <c r="K31" i="5"/>
  <c r="K128" i="5"/>
  <c r="L128" i="5"/>
  <c r="L42" i="5"/>
  <c r="K42" i="5"/>
  <c r="K788" i="5"/>
  <c r="L788" i="5"/>
  <c r="L184" i="5"/>
  <c r="K184" i="5"/>
  <c r="K880" i="5"/>
  <c r="L880" i="5"/>
  <c r="L629" i="5"/>
  <c r="K629" i="5"/>
  <c r="K703" i="5"/>
  <c r="L703" i="5"/>
  <c r="K427" i="5"/>
  <c r="L427" i="5"/>
  <c r="K412" i="5"/>
  <c r="L412" i="5"/>
  <c r="K710" i="5"/>
  <c r="L710" i="5"/>
  <c r="K594" i="5"/>
  <c r="L594" i="5"/>
  <c r="K586" i="5"/>
  <c r="L586" i="5"/>
  <c r="K494" i="5"/>
  <c r="L494" i="5"/>
  <c r="K449" i="5"/>
  <c r="L449" i="5"/>
  <c r="K762" i="5"/>
  <c r="L762" i="5"/>
  <c r="K835" i="5"/>
  <c r="L835" i="5"/>
  <c r="K249" i="5"/>
  <c r="L249" i="5"/>
  <c r="K504" i="5"/>
  <c r="L504" i="5"/>
  <c r="K734" i="5"/>
  <c r="L734" i="5"/>
  <c r="K307" i="5"/>
  <c r="L307" i="5"/>
  <c r="K755" i="5"/>
  <c r="L755" i="5"/>
  <c r="L418" i="5"/>
  <c r="K418" i="5"/>
  <c r="K235" i="5"/>
  <c r="L235" i="5"/>
  <c r="K631" i="5"/>
  <c r="L631" i="5"/>
  <c r="K32" i="5"/>
  <c r="L32" i="5"/>
  <c r="K288" i="5"/>
  <c r="L288" i="5"/>
  <c r="K346" i="5"/>
  <c r="L346" i="5"/>
  <c r="L588" i="5"/>
  <c r="K588" i="5"/>
  <c r="K357" i="5"/>
  <c r="L357" i="5"/>
  <c r="K82" i="5"/>
  <c r="L82" i="5"/>
  <c r="K830" i="5"/>
  <c r="L830" i="5"/>
  <c r="K185" i="5"/>
  <c r="L185" i="5"/>
  <c r="K650" i="5"/>
  <c r="L650" i="5"/>
  <c r="L211" i="5"/>
  <c r="K211" i="5"/>
  <c r="K915" i="5"/>
  <c r="L915" i="5"/>
  <c r="K505" i="5"/>
  <c r="L505" i="5"/>
  <c r="K44" i="5"/>
  <c r="L44" i="5"/>
  <c r="K461" i="5"/>
  <c r="L461" i="5"/>
  <c r="K635" i="5"/>
  <c r="L635" i="5"/>
  <c r="K678" i="5"/>
  <c r="L678" i="5"/>
  <c r="K756" i="5"/>
  <c r="L756" i="5"/>
  <c r="K639" i="5"/>
  <c r="L639" i="5"/>
  <c r="K641" i="5"/>
  <c r="L641" i="5"/>
  <c r="L739" i="5"/>
  <c r="K739" i="5"/>
  <c r="K280" i="5"/>
  <c r="L280" i="5"/>
  <c r="L155" i="5"/>
  <c r="K155" i="5"/>
  <c r="K731" i="5"/>
  <c r="L731" i="5"/>
  <c r="K574" i="5"/>
  <c r="L574" i="5"/>
  <c r="L458" i="5"/>
  <c r="K458" i="5"/>
  <c r="K28" i="5"/>
  <c r="L28" i="5"/>
  <c r="K893" i="5"/>
  <c r="L893" i="5"/>
  <c r="K340" i="5"/>
  <c r="L340" i="5"/>
  <c r="L406" i="5"/>
  <c r="K406" i="5"/>
  <c r="K360" i="5"/>
  <c r="L360" i="5"/>
  <c r="K620" i="5"/>
  <c r="L620" i="5"/>
  <c r="K35" i="5"/>
  <c r="L35" i="5"/>
  <c r="K468" i="5"/>
  <c r="L468" i="5"/>
  <c r="K18" i="5"/>
  <c r="L18" i="5"/>
  <c r="K359" i="5"/>
  <c r="L359" i="5"/>
  <c r="K481" i="5"/>
  <c r="L481" i="5"/>
  <c r="K753" i="5"/>
  <c r="L753" i="5"/>
  <c r="K632" i="5"/>
  <c r="L632" i="5"/>
  <c r="K445" i="5"/>
  <c r="L445" i="5"/>
  <c r="L222" i="5"/>
  <c r="K222" i="5"/>
  <c r="K117" i="5"/>
  <c r="L117" i="5"/>
  <c r="L693" i="5"/>
  <c r="K693" i="5"/>
  <c r="K319" i="5"/>
  <c r="L319" i="5"/>
  <c r="K744" i="5"/>
  <c r="L744" i="5"/>
  <c r="K49" i="5"/>
  <c r="L49" i="5"/>
  <c r="K866" i="5"/>
  <c r="L866" i="5"/>
  <c r="K365" i="5"/>
  <c r="L365" i="5"/>
  <c r="K474" i="5"/>
  <c r="L474" i="5"/>
  <c r="K786" i="5"/>
  <c r="L786" i="5"/>
  <c r="K609" i="5"/>
  <c r="L609" i="5"/>
  <c r="K347" i="5"/>
  <c r="L347" i="5"/>
  <c r="L266" i="5"/>
  <c r="K266" i="5"/>
  <c r="K770" i="5"/>
  <c r="L770" i="5"/>
  <c r="L267" i="5"/>
  <c r="K267" i="5"/>
  <c r="K622" i="5"/>
  <c r="L622" i="5"/>
  <c r="K704" i="5"/>
  <c r="L704" i="5"/>
  <c r="K170" i="5"/>
  <c r="L170" i="5"/>
  <c r="L362" i="5"/>
  <c r="K362" i="5"/>
  <c r="K682" i="5"/>
  <c r="L682" i="5"/>
  <c r="K724" i="5"/>
  <c r="L724" i="5"/>
  <c r="K36" i="5"/>
  <c r="L36" i="5"/>
  <c r="K765" i="5"/>
  <c r="L765" i="5"/>
  <c r="K20" i="5"/>
  <c r="L20" i="5"/>
  <c r="K644" i="5"/>
  <c r="L644" i="5"/>
  <c r="K40" i="5"/>
  <c r="L40" i="5"/>
  <c r="K552" i="5"/>
  <c r="L552" i="5"/>
  <c r="K204" i="5"/>
  <c r="L204" i="5"/>
  <c r="K836" i="5"/>
  <c r="L836" i="5"/>
  <c r="K611" i="5"/>
  <c r="L611" i="5"/>
  <c r="K6" i="5"/>
  <c r="L6" i="5"/>
  <c r="K367" i="5"/>
  <c r="L367" i="5"/>
  <c r="K210" i="5"/>
  <c r="L210" i="5"/>
  <c r="K337" i="5"/>
  <c r="L337" i="5"/>
  <c r="K39" i="5"/>
  <c r="L39" i="5"/>
  <c r="K295" i="5"/>
  <c r="L295" i="5"/>
  <c r="K531" i="5"/>
  <c r="L531" i="5"/>
  <c r="K597" i="5"/>
  <c r="L597" i="5"/>
  <c r="K322" i="5"/>
  <c r="L322" i="5"/>
  <c r="L777" i="5"/>
  <c r="K777" i="5"/>
  <c r="K535" i="5"/>
  <c r="L535" i="5"/>
  <c r="K192" i="5"/>
  <c r="L192" i="5"/>
  <c r="K145" i="5"/>
  <c r="L145" i="5"/>
  <c r="K699" i="5"/>
  <c r="L699" i="5"/>
  <c r="K865" i="5"/>
  <c r="L865" i="5"/>
  <c r="K253" i="5"/>
  <c r="L253" i="5"/>
  <c r="K833" i="5"/>
  <c r="L833" i="5"/>
  <c r="K546" i="5"/>
  <c r="L546" i="5"/>
  <c r="K875" i="5"/>
  <c r="L875" i="5"/>
  <c r="L803" i="5"/>
  <c r="K803" i="5"/>
  <c r="K152" i="5"/>
  <c r="L152" i="5"/>
  <c r="K27" i="5"/>
  <c r="L27" i="5"/>
  <c r="L283" i="5"/>
  <c r="K283" i="5"/>
  <c r="K653" i="5"/>
  <c r="L653" i="5"/>
  <c r="K169" i="5"/>
  <c r="L169" i="5"/>
  <c r="K578" i="5"/>
  <c r="L578" i="5"/>
  <c r="L333" i="5"/>
  <c r="K333" i="5"/>
  <c r="K525" i="5"/>
  <c r="L525" i="5"/>
  <c r="K364" i="5"/>
  <c r="L364" i="5"/>
  <c r="L570" i="5"/>
  <c r="K570" i="5"/>
  <c r="K906" i="5"/>
  <c r="L906" i="5"/>
  <c r="K51" i="5"/>
  <c r="L51" i="5"/>
  <c r="L106" i="5"/>
  <c r="K106" i="5"/>
  <c r="K122" i="5"/>
  <c r="L122" i="5"/>
  <c r="K441" i="5"/>
  <c r="L441" i="5"/>
  <c r="K911" i="5"/>
  <c r="L911" i="5"/>
  <c r="L199" i="5"/>
  <c r="K199" i="5"/>
  <c r="K775" i="5"/>
  <c r="L775" i="5"/>
  <c r="K521" i="5"/>
  <c r="L521" i="5"/>
  <c r="K115" i="5"/>
  <c r="L115" i="5"/>
  <c r="K821" i="5"/>
  <c r="L821" i="5"/>
  <c r="K677" i="5"/>
  <c r="L677" i="5"/>
  <c r="K812" i="5"/>
  <c r="L812" i="5"/>
  <c r="K413" i="5"/>
  <c r="L413" i="5"/>
  <c r="K80" i="5"/>
  <c r="L80" i="5"/>
  <c r="K336" i="5"/>
  <c r="L336" i="5"/>
  <c r="L828" i="5"/>
  <c r="K828" i="5"/>
  <c r="K287" i="5"/>
  <c r="L287" i="5"/>
  <c r="K456" i="5"/>
  <c r="L456" i="5"/>
  <c r="K571" i="5"/>
  <c r="L571" i="5"/>
  <c r="K829" i="5"/>
  <c r="L829" i="5"/>
  <c r="K94" i="5"/>
  <c r="L94" i="5"/>
  <c r="K462" i="5"/>
  <c r="L462" i="5"/>
  <c r="K544" i="5"/>
  <c r="L544" i="5"/>
  <c r="K613" i="5"/>
  <c r="L613" i="5"/>
  <c r="K687" i="5"/>
  <c r="L687" i="5"/>
  <c r="K396" i="5"/>
  <c r="L396" i="5"/>
  <c r="K254" i="5"/>
  <c r="L254" i="5"/>
  <c r="K630" i="5"/>
  <c r="L630" i="5"/>
  <c r="K139" i="5"/>
  <c r="L139" i="5"/>
  <c r="K444" i="5"/>
  <c r="L444" i="5"/>
  <c r="K686" i="5"/>
  <c r="L686" i="5"/>
  <c r="K618" i="5"/>
  <c r="L618" i="5"/>
  <c r="L58" i="5"/>
  <c r="K58" i="5"/>
  <c r="K92" i="5"/>
  <c r="L92" i="5"/>
  <c r="L348" i="5"/>
  <c r="K348" i="5"/>
  <c r="K572" i="5"/>
  <c r="L572" i="5"/>
  <c r="K414" i="5"/>
  <c r="L414" i="5"/>
  <c r="L903" i="5"/>
  <c r="K903" i="5"/>
  <c r="K598" i="5"/>
  <c r="L598" i="5"/>
  <c r="K895" i="5"/>
  <c r="L895" i="5"/>
  <c r="K849" i="5"/>
  <c r="L849" i="5"/>
  <c r="K602" i="5"/>
  <c r="L602" i="5"/>
  <c r="K549" i="5"/>
  <c r="L549" i="5"/>
  <c r="K664" i="5"/>
  <c r="L664" i="5"/>
  <c r="K338" i="5"/>
  <c r="L338" i="5"/>
  <c r="K510" i="5"/>
  <c r="L510" i="5"/>
  <c r="K528" i="5"/>
  <c r="L528" i="5"/>
  <c r="K694" i="5"/>
  <c r="L694" i="5"/>
  <c r="K712" i="5"/>
  <c r="L712" i="5"/>
  <c r="K843" i="5"/>
  <c r="L843" i="5"/>
  <c r="L123" i="5"/>
  <c r="K123" i="5"/>
  <c r="K79" i="5"/>
  <c r="L79" i="5"/>
  <c r="K591" i="5"/>
  <c r="L591" i="5"/>
  <c r="K425" i="5"/>
  <c r="L425" i="5"/>
  <c r="K662" i="5"/>
  <c r="L662" i="5"/>
  <c r="K813" i="5"/>
  <c r="L813" i="5"/>
  <c r="K78" i="5"/>
  <c r="L78" i="5"/>
  <c r="K910" i="5"/>
  <c r="L910" i="5"/>
  <c r="K858" i="5"/>
  <c r="L858" i="5"/>
  <c r="L582" i="5"/>
  <c r="K582" i="5"/>
  <c r="L182" i="5"/>
  <c r="K182" i="5"/>
  <c r="L673" i="5"/>
  <c r="K673" i="5"/>
  <c r="L284" i="5"/>
  <c r="K284" i="5"/>
  <c r="K489" i="5"/>
  <c r="L489" i="5"/>
  <c r="K716" i="5"/>
  <c r="L716" i="5"/>
  <c r="L243" i="5"/>
  <c r="K243" i="5"/>
  <c r="K854" i="5"/>
  <c r="L854" i="5"/>
  <c r="K34" i="5"/>
  <c r="L34" i="5"/>
  <c r="L12" i="5"/>
  <c r="K12" i="5"/>
  <c r="K183" i="5"/>
  <c r="L183" i="5"/>
  <c r="K666" i="5"/>
  <c r="L666" i="5"/>
  <c r="K291" i="5"/>
  <c r="L291" i="5"/>
  <c r="L70" i="5"/>
  <c r="K70" i="5"/>
  <c r="K175" i="5"/>
  <c r="L175" i="5"/>
  <c r="K593" i="5"/>
  <c r="L593" i="5"/>
  <c r="K274" i="5"/>
  <c r="L274" i="5"/>
  <c r="K208" i="5"/>
  <c r="L208" i="5"/>
  <c r="K787" i="5"/>
  <c r="L787" i="5"/>
  <c r="K236" i="5"/>
  <c r="L236" i="5"/>
  <c r="K806" i="5"/>
  <c r="L806" i="5"/>
  <c r="K888" i="5"/>
  <c r="L888" i="5"/>
  <c r="K484" i="5"/>
  <c r="L484" i="5"/>
  <c r="K373" i="5"/>
  <c r="L373" i="5"/>
  <c r="K575" i="5"/>
  <c r="L575" i="5"/>
  <c r="K860" i="5"/>
  <c r="L860" i="5"/>
  <c r="K491" i="5"/>
  <c r="L491" i="5"/>
  <c r="K856" i="5"/>
  <c r="L856" i="5"/>
  <c r="K605" i="5"/>
  <c r="L605" i="5"/>
  <c r="L297" i="5"/>
  <c r="K297" i="5"/>
  <c r="K607" i="5"/>
  <c r="L607" i="5"/>
  <c r="K397" i="5"/>
  <c r="L397" i="5"/>
  <c r="K498" i="5"/>
  <c r="L498" i="5"/>
  <c r="K643" i="5"/>
  <c r="L643" i="5"/>
  <c r="K422" i="5"/>
  <c r="L422" i="5"/>
  <c r="K276" i="5"/>
  <c r="L276" i="5"/>
  <c r="K375" i="5"/>
  <c r="L375" i="5"/>
  <c r="K262" i="5"/>
  <c r="L262" i="5"/>
  <c r="K83" i="5"/>
  <c r="L83" i="5"/>
  <c r="K339" i="5"/>
  <c r="L339" i="5"/>
  <c r="K385" i="5"/>
  <c r="L385" i="5"/>
  <c r="L57" i="5"/>
  <c r="K57" i="5"/>
  <c r="K172" i="5"/>
  <c r="L172" i="5"/>
  <c r="K110" i="5"/>
  <c r="L110" i="5"/>
  <c r="K791" i="5"/>
  <c r="L791" i="5"/>
  <c r="K242" i="5"/>
  <c r="L242" i="5"/>
  <c r="K870" i="5"/>
  <c r="L870" i="5"/>
  <c r="L248" i="5"/>
  <c r="K248" i="5"/>
  <c r="K53" i="5"/>
  <c r="L53" i="5"/>
  <c r="K584" i="5"/>
  <c r="L584" i="5"/>
  <c r="K768" i="5"/>
  <c r="L768" i="5"/>
  <c r="K89" i="5"/>
  <c r="L89" i="5"/>
  <c r="K832" i="5"/>
  <c r="L832" i="5"/>
  <c r="L733" i="5"/>
  <c r="K733" i="5"/>
  <c r="K648" i="5"/>
  <c r="L648" i="5"/>
  <c r="K706" i="5"/>
  <c r="L706" i="5"/>
  <c r="K736" i="5"/>
  <c r="L736" i="5"/>
  <c r="K143" i="5"/>
  <c r="L143" i="5"/>
  <c r="K656" i="5"/>
  <c r="L656" i="5"/>
  <c r="K553" i="5"/>
  <c r="L553" i="5"/>
  <c r="K619" i="5"/>
  <c r="L619" i="5"/>
  <c r="K455" i="5"/>
  <c r="L455" i="5"/>
  <c r="K700" i="5"/>
  <c r="L700" i="5"/>
  <c r="K371" i="5"/>
  <c r="L371" i="5"/>
  <c r="K501" i="5"/>
  <c r="L501" i="5"/>
  <c r="K876" i="5"/>
  <c r="L876" i="5"/>
  <c r="K55" i="5"/>
  <c r="L55" i="5"/>
  <c r="L146" i="5"/>
  <c r="K146" i="5"/>
  <c r="K121" i="5"/>
  <c r="L121" i="5"/>
  <c r="K727" i="5"/>
  <c r="L727" i="5"/>
  <c r="K384" i="5"/>
  <c r="L384" i="5"/>
  <c r="K178" i="5"/>
  <c r="L178" i="5"/>
  <c r="K707" i="5"/>
  <c r="L707" i="5"/>
  <c r="K133" i="5"/>
  <c r="L133" i="5"/>
  <c r="K350" i="5"/>
  <c r="L350" i="5"/>
  <c r="K191" i="5"/>
  <c r="L191" i="5"/>
  <c r="K654" i="5"/>
  <c r="L654" i="5"/>
  <c r="K410" i="5"/>
  <c r="L410" i="5"/>
  <c r="K869" i="5"/>
  <c r="L869" i="5"/>
  <c r="K466" i="5"/>
  <c r="L466" i="5"/>
  <c r="K615" i="5"/>
  <c r="L615" i="5"/>
  <c r="L848" i="5"/>
  <c r="K848" i="5"/>
  <c r="K612" i="5"/>
  <c r="L612" i="5"/>
  <c r="L149" i="5"/>
  <c r="K149" i="5"/>
  <c r="K246" i="5"/>
  <c r="L246" i="5"/>
  <c r="K314" i="5"/>
  <c r="L314" i="5"/>
  <c r="K634" i="5"/>
  <c r="L634" i="5"/>
  <c r="L259" i="5"/>
  <c r="K259" i="5"/>
  <c r="K230" i="5"/>
  <c r="L230" i="5"/>
  <c r="K135" i="5"/>
  <c r="L135" i="5"/>
  <c r="K391" i="5"/>
  <c r="L391" i="5"/>
  <c r="L112" i="5"/>
  <c r="K112" i="5"/>
  <c r="K496" i="5"/>
  <c r="L496" i="5"/>
  <c r="K892" i="5"/>
  <c r="L892" i="5"/>
  <c r="K627" i="5"/>
  <c r="L627" i="5"/>
  <c r="K214" i="5"/>
  <c r="L214" i="5"/>
  <c r="K76" i="5"/>
  <c r="L76" i="5"/>
  <c r="L332" i="5"/>
  <c r="K332" i="5"/>
  <c r="K247" i="5"/>
  <c r="L247" i="5"/>
  <c r="K134" i="5"/>
  <c r="L134" i="5"/>
  <c r="K623" i="5"/>
  <c r="L623" i="5"/>
  <c r="K702" i="5"/>
  <c r="L702" i="5"/>
  <c r="K16" i="5"/>
  <c r="L16" i="5"/>
  <c r="L394" i="5"/>
  <c r="K394" i="5"/>
  <c r="K764" i="5"/>
  <c r="L764" i="5"/>
  <c r="L300" i="5"/>
  <c r="K300" i="5"/>
  <c r="K129" i="5"/>
  <c r="L129" i="5"/>
  <c r="K878" i="5"/>
  <c r="L878" i="5"/>
  <c r="L87" i="5"/>
  <c r="K87" i="5"/>
  <c r="L434" i="5"/>
  <c r="K434" i="5"/>
  <c r="K379" i="5"/>
  <c r="L379" i="5"/>
  <c r="K901" i="5"/>
  <c r="L901" i="5"/>
  <c r="K335" i="5"/>
  <c r="L335" i="5"/>
  <c r="K440" i="5"/>
  <c r="L440" i="5"/>
  <c r="L862" i="5"/>
  <c r="K862" i="5"/>
  <c r="K583" i="5"/>
  <c r="L583" i="5"/>
  <c r="L624" i="5"/>
  <c r="K624" i="5"/>
  <c r="K127" i="5"/>
  <c r="L127" i="5"/>
  <c r="K884" i="5"/>
  <c r="L884" i="5"/>
  <c r="K334" i="5"/>
  <c r="L334" i="5"/>
  <c r="K60" i="5"/>
  <c r="L60" i="5"/>
  <c r="K487" i="5"/>
  <c r="L487" i="5"/>
  <c r="K180" i="5"/>
  <c r="L180" i="5"/>
  <c r="K882" i="5"/>
  <c r="L882" i="5"/>
  <c r="K772" i="5"/>
  <c r="L772" i="5"/>
  <c r="K100" i="5"/>
  <c r="L100" i="5"/>
  <c r="K166" i="5"/>
  <c r="L166" i="5"/>
  <c r="K290" i="5"/>
  <c r="L290" i="5"/>
  <c r="K747" i="5"/>
  <c r="L747" i="5"/>
  <c r="K268" i="5"/>
  <c r="L268" i="5"/>
  <c r="K800" i="5"/>
  <c r="L800" i="5"/>
  <c r="K516" i="5"/>
  <c r="L516" i="5"/>
  <c r="K326" i="5"/>
  <c r="L326" i="5"/>
  <c r="K433" i="5"/>
  <c r="L433" i="5"/>
  <c r="K667" i="5"/>
  <c r="L667" i="5"/>
  <c r="K541" i="5"/>
  <c r="L541" i="5"/>
  <c r="K811" i="5"/>
  <c r="L811" i="5"/>
  <c r="K557" i="5"/>
  <c r="L557" i="5"/>
  <c r="K14" i="5"/>
  <c r="L14" i="5"/>
  <c r="L270" i="5"/>
  <c r="K270" i="5"/>
  <c r="K241" i="5"/>
  <c r="L241" i="5"/>
  <c r="K697" i="5"/>
  <c r="L697" i="5"/>
  <c r="L116" i="5"/>
  <c r="K116" i="5"/>
  <c r="K540" i="5"/>
  <c r="L540" i="5"/>
  <c r="K234" i="5"/>
  <c r="L234" i="5"/>
  <c r="K378" i="5"/>
  <c r="L378" i="5"/>
  <c r="K292" i="5"/>
  <c r="L292" i="5"/>
  <c r="K637" i="5"/>
  <c r="L637" i="5"/>
  <c r="K321" i="5"/>
  <c r="L321" i="5"/>
  <c r="L752" i="5"/>
  <c r="K752" i="5"/>
  <c r="L296" i="5"/>
  <c r="K296" i="5"/>
  <c r="L229" i="5"/>
  <c r="K229" i="5"/>
  <c r="K793" i="5"/>
  <c r="L793" i="5"/>
  <c r="L551" i="5"/>
  <c r="K551" i="5"/>
  <c r="K469" i="5"/>
  <c r="L469" i="5"/>
  <c r="K415" i="5"/>
  <c r="L415" i="5"/>
  <c r="K916" i="5"/>
  <c r="L916" i="5"/>
  <c r="L197" i="5"/>
  <c r="K197" i="5"/>
  <c r="K581" i="5"/>
  <c r="L581" i="5"/>
  <c r="L839" i="5"/>
  <c r="K839" i="5"/>
  <c r="K309" i="5"/>
  <c r="L309" i="5"/>
  <c r="K782" i="5"/>
  <c r="L782" i="5"/>
  <c r="L683" i="5"/>
  <c r="K683" i="5"/>
  <c r="K45" i="5"/>
  <c r="L45" i="5"/>
  <c r="K206" i="5"/>
  <c r="L206" i="5"/>
  <c r="K864" i="5"/>
  <c r="L864" i="5"/>
  <c r="L675" i="5"/>
  <c r="K675" i="5"/>
  <c r="K539" i="5"/>
  <c r="L539" i="5"/>
  <c r="K97" i="5"/>
  <c r="L97" i="5"/>
  <c r="K54" i="5"/>
  <c r="L54" i="5"/>
  <c r="K310" i="5"/>
  <c r="L310" i="5"/>
  <c r="L748" i="5"/>
  <c r="K748" i="5"/>
  <c r="K794" i="5"/>
  <c r="L794" i="5"/>
  <c r="K776" i="5"/>
  <c r="L776" i="5"/>
  <c r="K302" i="5"/>
  <c r="L302" i="5"/>
  <c r="K426" i="5"/>
  <c r="L426" i="5"/>
  <c r="L790" i="5"/>
  <c r="K790" i="5"/>
  <c r="L464" i="5"/>
  <c r="K464" i="5"/>
  <c r="K355" i="5"/>
  <c r="L355" i="5"/>
  <c r="K638" i="5"/>
  <c r="L638" i="5"/>
  <c r="K837" i="5"/>
  <c r="L837" i="5"/>
  <c r="K376" i="5"/>
  <c r="L376" i="5"/>
  <c r="K30" i="5"/>
  <c r="L30" i="5"/>
  <c r="K331" i="5"/>
  <c r="L331" i="5"/>
  <c r="K614" i="5"/>
  <c r="L614" i="5"/>
  <c r="L783" i="5"/>
  <c r="K783" i="5"/>
  <c r="K647" i="5"/>
  <c r="L647" i="5"/>
  <c r="K212" i="5"/>
  <c r="L212" i="5"/>
  <c r="K802" i="5"/>
  <c r="L802" i="5"/>
  <c r="K887" i="5"/>
  <c r="L887" i="5"/>
  <c r="K480" i="5"/>
  <c r="L480" i="5"/>
  <c r="L154" i="5"/>
  <c r="K154" i="5"/>
  <c r="K411" i="5"/>
  <c r="L411" i="5"/>
  <c r="K231" i="5"/>
  <c r="L231" i="5"/>
  <c r="K19" i="5"/>
  <c r="L19" i="5"/>
  <c r="K329" i="5"/>
  <c r="L329" i="5"/>
  <c r="K746" i="5"/>
  <c r="L746" i="5"/>
  <c r="K177" i="5"/>
  <c r="L177" i="5"/>
  <c r="K88" i="5"/>
  <c r="L88" i="5"/>
  <c r="L344" i="5"/>
  <c r="K344" i="5"/>
  <c r="K658" i="5"/>
  <c r="L658" i="5"/>
  <c r="K807" i="5"/>
  <c r="L807" i="5"/>
  <c r="K595" i="5"/>
  <c r="L595" i="5"/>
  <c r="L395" i="5"/>
  <c r="K395" i="5"/>
  <c r="K558" i="5"/>
  <c r="L558" i="5"/>
  <c r="K713" i="5"/>
  <c r="L713" i="5"/>
  <c r="K709" i="5"/>
  <c r="L709" i="5"/>
  <c r="K732" i="5"/>
  <c r="L732" i="5"/>
  <c r="K846" i="5"/>
  <c r="L846" i="5"/>
  <c r="K617" i="5"/>
  <c r="L617" i="5"/>
  <c r="L196" i="5"/>
  <c r="K196" i="5"/>
  <c r="K390" i="5"/>
  <c r="L390" i="5"/>
  <c r="K29" i="5"/>
  <c r="L29" i="5"/>
  <c r="L272" i="5"/>
  <c r="K272" i="5"/>
  <c r="K714" i="5"/>
  <c r="L714" i="5"/>
  <c r="K725" i="5"/>
  <c r="L725" i="5"/>
  <c r="L438" i="5"/>
  <c r="K438" i="5"/>
  <c r="K529" i="5"/>
  <c r="L529" i="5"/>
  <c r="L64" i="5"/>
  <c r="K64" i="5"/>
  <c r="K742" i="5"/>
  <c r="L742" i="5"/>
  <c r="K478" i="5"/>
  <c r="L478" i="5"/>
  <c r="K181" i="5"/>
  <c r="L181" i="5"/>
  <c r="K470" i="5"/>
  <c r="L470" i="5"/>
  <c r="K767" i="5"/>
  <c r="L767" i="5"/>
  <c r="K265" i="5"/>
  <c r="L265" i="5"/>
  <c r="K705" i="5"/>
  <c r="L705" i="5"/>
  <c r="K408" i="5"/>
  <c r="L408" i="5"/>
  <c r="K914" i="5"/>
  <c r="L914" i="5"/>
  <c r="K193" i="5"/>
  <c r="L193" i="5"/>
  <c r="L316" i="5"/>
  <c r="K316" i="5"/>
  <c r="K668" i="5"/>
  <c r="L668" i="5"/>
  <c r="K356" i="5"/>
  <c r="L356" i="5"/>
  <c r="K73" i="5"/>
  <c r="L73" i="5"/>
  <c r="K361" i="5"/>
  <c r="L361" i="5"/>
  <c r="K429" i="5"/>
  <c r="L429" i="5"/>
  <c r="K759" i="5"/>
  <c r="L759" i="5"/>
  <c r="L26" i="5"/>
  <c r="K26" i="5"/>
  <c r="L37" i="5"/>
  <c r="K37" i="5"/>
  <c r="L536" i="5"/>
  <c r="K536" i="5"/>
  <c r="K692" i="5"/>
  <c r="L692" i="5"/>
  <c r="K130" i="5"/>
  <c r="L130" i="5"/>
  <c r="K81" i="5"/>
  <c r="L81" i="5"/>
  <c r="K524" i="5"/>
  <c r="L524" i="5"/>
  <c r="K781" i="5"/>
  <c r="L781" i="5"/>
  <c r="K50" i="5"/>
  <c r="L50" i="5"/>
  <c r="K428" i="5"/>
  <c r="L428" i="5"/>
  <c r="L757" i="5"/>
  <c r="K757" i="5"/>
  <c r="L808" i="5"/>
  <c r="K808" i="5"/>
  <c r="L500" i="5"/>
  <c r="K500" i="5"/>
  <c r="L867" i="5"/>
  <c r="K867" i="5"/>
  <c r="K815" i="5"/>
  <c r="L815" i="5"/>
  <c r="K822" i="5"/>
  <c r="L822" i="5"/>
  <c r="K313" i="5"/>
  <c r="L313" i="5"/>
  <c r="K563" i="5"/>
  <c r="L563" i="5"/>
  <c r="K908" i="5"/>
  <c r="L908" i="5"/>
  <c r="K86" i="5"/>
  <c r="L86" i="5"/>
  <c r="K616" i="5"/>
  <c r="L616" i="5"/>
  <c r="K439" i="5"/>
  <c r="L439" i="5"/>
  <c r="K805" i="5"/>
  <c r="L805" i="5"/>
  <c r="K879" i="5"/>
  <c r="L879" i="5"/>
  <c r="K561" i="5"/>
  <c r="L561" i="5"/>
  <c r="K661" i="5"/>
  <c r="L661" i="5"/>
  <c r="K735" i="5"/>
  <c r="L735" i="5"/>
  <c r="K601" i="5"/>
  <c r="L601" i="5"/>
  <c r="L366" i="5"/>
  <c r="K366" i="5"/>
  <c r="L576" i="5"/>
  <c r="K576" i="5"/>
  <c r="K899" i="5"/>
  <c r="L899" i="5"/>
  <c r="K453" i="5"/>
  <c r="L453" i="5"/>
  <c r="K158" i="5"/>
  <c r="L158" i="5"/>
  <c r="K798" i="5"/>
  <c r="L798" i="5"/>
  <c r="L905" i="5"/>
  <c r="K905" i="5"/>
  <c r="K255" i="5"/>
  <c r="L255" i="5"/>
  <c r="K831" i="5"/>
  <c r="L831" i="5"/>
  <c r="K872" i="5"/>
  <c r="L872" i="5"/>
  <c r="K749" i="5"/>
  <c r="L749" i="5"/>
  <c r="K520" i="5"/>
  <c r="L520" i="5"/>
  <c r="K38" i="5"/>
  <c r="L38" i="5"/>
  <c r="K113" i="5"/>
  <c r="L113" i="5"/>
  <c r="L402" i="5"/>
  <c r="K402" i="5"/>
  <c r="L164" i="5"/>
  <c r="K164" i="5"/>
  <c r="L286" i="5"/>
  <c r="K286" i="5"/>
  <c r="K545" i="5"/>
  <c r="L545" i="5"/>
  <c r="K341" i="5"/>
  <c r="L341" i="5"/>
  <c r="K628" i="5"/>
  <c r="L628" i="5"/>
  <c r="K228" i="5"/>
  <c r="L228" i="5"/>
  <c r="K43" i="5"/>
  <c r="L43" i="5"/>
  <c r="L311" i="5"/>
  <c r="K311" i="5"/>
  <c r="K96" i="5"/>
  <c r="L96" i="5"/>
  <c r="K352" i="5"/>
  <c r="L352" i="5"/>
  <c r="K672" i="5"/>
  <c r="L672" i="5"/>
  <c r="K163" i="5"/>
  <c r="L163" i="5"/>
  <c r="K165" i="5"/>
  <c r="L165" i="5"/>
  <c r="K275" i="5"/>
  <c r="L275" i="5"/>
  <c r="K780" i="5"/>
  <c r="L780" i="5"/>
  <c r="K136" i="5"/>
  <c r="L136" i="5"/>
  <c r="K258" i="5"/>
  <c r="L258" i="5"/>
  <c r="K513" i="5"/>
  <c r="L513" i="5"/>
  <c r="K187" i="5"/>
  <c r="L187" i="5"/>
  <c r="L189" i="5"/>
  <c r="K189" i="5"/>
  <c r="K389" i="5"/>
  <c r="L389" i="5"/>
  <c r="K655" i="5"/>
  <c r="L655" i="5"/>
  <c r="K537" i="5"/>
  <c r="L537" i="5"/>
  <c r="K532" i="5"/>
  <c r="L532" i="5"/>
  <c r="L499" i="5"/>
  <c r="K499" i="5"/>
  <c r="K745" i="5"/>
  <c r="L745" i="5"/>
  <c r="K233" i="5"/>
  <c r="L233" i="5"/>
  <c r="K741" i="5"/>
  <c r="L741" i="5"/>
  <c r="K850" i="5"/>
  <c r="L850" i="5"/>
  <c r="L219" i="5"/>
  <c r="K219" i="5"/>
  <c r="K750" i="5"/>
  <c r="L750" i="5"/>
  <c r="L891" i="5"/>
  <c r="K891" i="5"/>
  <c r="K225" i="5"/>
  <c r="L225" i="5"/>
  <c r="L740" i="5"/>
  <c r="K740" i="5"/>
  <c r="K515" i="5"/>
  <c r="L515" i="5"/>
  <c r="K760" i="5"/>
  <c r="L760" i="5"/>
  <c r="K711" i="5"/>
  <c r="L711" i="5"/>
  <c r="K368" i="5"/>
  <c r="L368" i="5"/>
  <c r="K729" i="5"/>
  <c r="L729" i="5"/>
  <c r="K168" i="5"/>
  <c r="L168" i="5"/>
  <c r="K497" i="5"/>
  <c r="L497" i="5"/>
  <c r="K98" i="5"/>
  <c r="L98" i="5"/>
  <c r="K398" i="5"/>
  <c r="L398" i="5"/>
  <c r="K416" i="5"/>
  <c r="L416" i="5"/>
  <c r="K431" i="5"/>
  <c r="L431" i="5"/>
  <c r="L285" i="5"/>
  <c r="K285" i="5"/>
  <c r="K797" i="5"/>
  <c r="L797" i="5"/>
  <c r="L592" i="5"/>
  <c r="K592" i="5"/>
  <c r="K758" i="5"/>
  <c r="L758" i="5"/>
  <c r="K72" i="5"/>
  <c r="L72" i="5"/>
  <c r="K328" i="5"/>
  <c r="L328" i="5"/>
  <c r="L904" i="5"/>
  <c r="K904" i="5"/>
  <c r="K907" i="5"/>
  <c r="L907" i="5"/>
  <c r="K717" i="5"/>
  <c r="L717" i="5"/>
  <c r="K343" i="5"/>
  <c r="L343" i="5"/>
  <c r="K69" i="5"/>
  <c r="L69" i="5"/>
  <c r="L325" i="5"/>
  <c r="K325" i="5"/>
  <c r="K473" i="5"/>
  <c r="L473" i="5"/>
  <c r="K435" i="5"/>
  <c r="L435" i="5"/>
  <c r="K681" i="5"/>
  <c r="L681" i="5"/>
  <c r="K383" i="5"/>
  <c r="L383" i="5"/>
  <c r="K421" i="5"/>
  <c r="L421" i="5"/>
  <c r="K454" i="5"/>
  <c r="L454" i="5"/>
  <c r="L600" i="5"/>
  <c r="K600" i="5"/>
  <c r="K475" i="5"/>
  <c r="L475" i="5"/>
  <c r="K881" i="5"/>
  <c r="L881" i="5"/>
  <c r="K250" i="5"/>
  <c r="L250" i="5"/>
  <c r="K754" i="5"/>
  <c r="L754" i="5"/>
  <c r="K195" i="5"/>
  <c r="L195" i="5"/>
  <c r="K424" i="5"/>
  <c r="L424" i="5"/>
  <c r="K610" i="5"/>
  <c r="L610" i="5"/>
  <c r="K171" i="5"/>
  <c r="L171" i="5"/>
  <c r="K665" i="5"/>
  <c r="L665" i="5"/>
  <c r="K224" i="5"/>
  <c r="L224" i="5"/>
  <c r="K282" i="5"/>
  <c r="L282" i="5"/>
  <c r="L730" i="5"/>
  <c r="K730" i="5"/>
  <c r="K419" i="5"/>
  <c r="L419" i="5"/>
  <c r="L132" i="5"/>
  <c r="K132" i="5"/>
  <c r="L386" i="5"/>
  <c r="K386" i="5"/>
  <c r="L810" i="5"/>
  <c r="K810" i="5"/>
  <c r="K306" i="5"/>
  <c r="L306" i="5"/>
  <c r="L289" i="5"/>
  <c r="K289" i="5"/>
  <c r="K437" i="5"/>
  <c r="L437" i="5"/>
  <c r="K608" i="5"/>
  <c r="L608" i="5"/>
  <c r="K483" i="5"/>
  <c r="L483" i="5"/>
  <c r="L844" i="5"/>
  <c r="K844" i="5"/>
  <c r="L902" i="5"/>
  <c r="K902" i="5"/>
  <c r="K495" i="5"/>
  <c r="L495" i="5"/>
  <c r="L795" i="5"/>
  <c r="K795" i="5"/>
  <c r="K460" i="5"/>
  <c r="L460" i="5"/>
  <c r="K669" i="5"/>
  <c r="L669" i="5"/>
  <c r="K894" i="5"/>
  <c r="L894" i="5"/>
  <c r="L380" i="5"/>
  <c r="K380" i="5"/>
  <c r="K853" i="5"/>
  <c r="L853" i="5"/>
  <c r="K118" i="5"/>
  <c r="L118" i="5"/>
  <c r="K671" i="5"/>
  <c r="L671" i="5"/>
  <c r="L13" i="5"/>
  <c r="K13" i="5"/>
  <c r="K569" i="5"/>
  <c r="L569" i="5"/>
  <c r="K186" i="5"/>
  <c r="L186" i="5"/>
  <c r="K562" i="5"/>
  <c r="L562" i="5"/>
  <c r="K826" i="5"/>
  <c r="L826" i="5"/>
  <c r="K131" i="5"/>
  <c r="L131" i="5"/>
  <c r="K486" i="5"/>
  <c r="L486" i="5"/>
  <c r="K509" i="5"/>
  <c r="L509" i="5"/>
  <c r="K240" i="5"/>
  <c r="L240" i="5"/>
  <c r="K874" i="5"/>
  <c r="L874" i="5"/>
  <c r="L179" i="5"/>
  <c r="K179" i="5"/>
  <c r="K819" i="5"/>
  <c r="L819" i="5"/>
  <c r="L447" i="5"/>
  <c r="K447" i="5"/>
  <c r="K674" i="5"/>
  <c r="L674" i="5"/>
  <c r="K281" i="5"/>
  <c r="L281" i="5"/>
  <c r="K160" i="5"/>
  <c r="L160" i="5"/>
  <c r="K774" i="5"/>
  <c r="L774" i="5"/>
  <c r="K530" i="5"/>
  <c r="L530" i="5"/>
  <c r="K423" i="5"/>
  <c r="L423" i="5"/>
  <c r="L144" i="5"/>
  <c r="K144" i="5"/>
  <c r="K720" i="5"/>
  <c r="L720" i="5"/>
  <c r="L215" i="5"/>
  <c r="K215" i="5"/>
  <c r="K25" i="5"/>
  <c r="L25" i="5"/>
  <c r="K451" i="5"/>
  <c r="L451" i="5"/>
  <c r="L207" i="5"/>
  <c r="K207" i="5"/>
  <c r="K301" i="5"/>
  <c r="L301" i="5"/>
  <c r="K503" i="5"/>
  <c r="L503" i="5"/>
  <c r="K9" i="5"/>
  <c r="L9" i="5"/>
  <c r="K633" i="5"/>
  <c r="L633" i="5"/>
  <c r="K62" i="5"/>
  <c r="L62" i="5"/>
  <c r="K318" i="5"/>
  <c r="L318" i="5"/>
  <c r="K198" i="5"/>
  <c r="L198" i="5"/>
  <c r="K625" i="5"/>
  <c r="L625" i="5"/>
  <c r="K151" i="5"/>
  <c r="L151" i="5"/>
  <c r="L841" i="5"/>
  <c r="K841" i="5"/>
  <c r="K784" i="5"/>
  <c r="L784" i="5"/>
  <c r="L141" i="5"/>
  <c r="K141" i="5"/>
  <c r="K432" i="5"/>
  <c r="L432" i="5"/>
  <c r="K543" i="5"/>
  <c r="L543" i="5"/>
  <c r="K556" i="5"/>
  <c r="L556" i="5"/>
  <c r="K626" i="5"/>
  <c r="L626" i="5"/>
  <c r="K565" i="5"/>
  <c r="L565" i="5"/>
  <c r="K232" i="5"/>
  <c r="L232" i="5"/>
  <c r="K621" i="5"/>
  <c r="L621" i="5"/>
  <c r="K388" i="5"/>
  <c r="L388" i="5"/>
  <c r="K47" i="5"/>
  <c r="L47" i="5"/>
  <c r="K93" i="5"/>
  <c r="L93" i="5"/>
  <c r="K417" i="5"/>
  <c r="L417" i="5"/>
  <c r="K479" i="5"/>
  <c r="L479" i="5"/>
  <c r="K46" i="5"/>
  <c r="L46" i="5"/>
  <c r="K855" i="5"/>
  <c r="L855" i="5"/>
  <c r="K873" i="5"/>
  <c r="L873" i="5"/>
  <c r="K443" i="5"/>
  <c r="L443" i="5"/>
  <c r="K237" i="5"/>
  <c r="L237" i="5"/>
  <c r="K142" i="5"/>
  <c r="L142" i="5"/>
  <c r="K377" i="5"/>
  <c r="L377" i="5"/>
  <c r="K646" i="5"/>
  <c r="L646" i="5"/>
  <c r="L679" i="5"/>
  <c r="K679" i="5"/>
  <c r="K522" i="5"/>
  <c r="L522" i="5"/>
  <c r="K796" i="5"/>
  <c r="L796" i="5"/>
  <c r="K430" i="5"/>
  <c r="L430" i="5"/>
  <c r="K457" i="5"/>
  <c r="L457" i="5"/>
  <c r="L785" i="5"/>
  <c r="K785" i="5"/>
  <c r="K560" i="5"/>
  <c r="L560" i="5"/>
  <c r="L769" i="5"/>
  <c r="K769" i="5"/>
  <c r="K148" i="5"/>
  <c r="L148" i="5"/>
  <c r="K354" i="5"/>
  <c r="L354" i="5"/>
  <c r="K99" i="5"/>
  <c r="L99" i="5"/>
  <c r="K485" i="5"/>
  <c r="L485" i="5"/>
  <c r="K239" i="5"/>
  <c r="L239" i="5"/>
  <c r="K751" i="5"/>
  <c r="L751" i="5"/>
  <c r="L194" i="5"/>
  <c r="K194" i="5"/>
  <c r="K587" i="5"/>
  <c r="L587" i="5"/>
  <c r="L909" i="5"/>
  <c r="K909" i="5"/>
  <c r="K585" i="5"/>
  <c r="L585" i="5"/>
  <c r="K320" i="5"/>
  <c r="L320" i="5"/>
  <c r="K114" i="5"/>
  <c r="L114" i="5"/>
  <c r="K125" i="5"/>
  <c r="L125" i="5"/>
  <c r="K436" i="5"/>
  <c r="L436" i="5"/>
  <c r="L688" i="5"/>
  <c r="K688" i="5"/>
  <c r="K173" i="5"/>
  <c r="L173" i="5"/>
  <c r="K695" i="5"/>
  <c r="L695" i="5"/>
  <c r="K74" i="5"/>
  <c r="L74" i="5"/>
  <c r="K330" i="5"/>
  <c r="L330" i="5"/>
  <c r="K863" i="5"/>
  <c r="L863" i="5"/>
  <c r="K17" i="5"/>
  <c r="L17" i="5"/>
  <c r="K48" i="5"/>
  <c r="L48" i="5"/>
  <c r="K691" i="5"/>
  <c r="L691" i="5"/>
  <c r="K718" i="5"/>
  <c r="L718" i="5"/>
  <c r="K404" i="5"/>
  <c r="L404" i="5"/>
  <c r="L293" i="5"/>
  <c r="K293" i="5"/>
  <c r="K689" i="5"/>
  <c r="L689" i="5"/>
  <c r="K221" i="5"/>
  <c r="L221" i="5"/>
  <c r="K871" i="5"/>
  <c r="L871" i="5"/>
  <c r="K405" i="5"/>
  <c r="L405" i="5"/>
  <c r="L652" i="5"/>
  <c r="K652" i="5"/>
  <c r="L23" i="5"/>
  <c r="K23" i="5"/>
  <c r="K512" i="5"/>
  <c r="L512" i="5"/>
  <c r="K59" i="5"/>
  <c r="L59" i="5"/>
  <c r="K315" i="5"/>
  <c r="L315" i="5"/>
  <c r="K61" i="5"/>
  <c r="L61" i="5"/>
  <c r="L913" i="5"/>
  <c r="K913" i="5"/>
  <c r="L261" i="5"/>
  <c r="K261" i="5"/>
  <c r="L847" i="5"/>
  <c r="K847" i="5"/>
  <c r="K568" i="5"/>
  <c r="L568" i="5"/>
  <c r="K680" i="5"/>
  <c r="L680" i="5"/>
  <c r="K518" i="5"/>
  <c r="L518" i="5"/>
  <c r="K472" i="5"/>
  <c r="L472" i="5"/>
  <c r="K861" i="5"/>
  <c r="L861" i="5"/>
  <c r="K21" i="5"/>
  <c r="L21" i="5"/>
  <c r="K779" i="5"/>
  <c r="L779" i="5"/>
  <c r="K676" i="5"/>
  <c r="L676" i="5"/>
  <c r="K442" i="5"/>
  <c r="L442" i="5"/>
  <c r="K387" i="5"/>
  <c r="L387" i="5"/>
  <c r="K102" i="5"/>
  <c r="L102" i="5"/>
  <c r="K358" i="5"/>
  <c r="L358" i="5"/>
  <c r="K7" i="5"/>
  <c r="L7" i="5"/>
  <c r="K342" i="5"/>
  <c r="L342" i="5"/>
  <c r="K488" i="5"/>
  <c r="L488" i="5"/>
  <c r="K226" i="5"/>
  <c r="L226" i="5"/>
  <c r="L107" i="5"/>
  <c r="K107" i="5"/>
  <c r="K590" i="5"/>
  <c r="L590" i="5"/>
  <c r="K547" i="5"/>
  <c r="L547" i="5"/>
  <c r="K68" i="5"/>
  <c r="L68" i="5"/>
  <c r="K403" i="5"/>
  <c r="L403" i="5"/>
  <c r="L533" i="5"/>
  <c r="K533" i="5"/>
  <c r="K886" i="5"/>
  <c r="L886" i="5"/>
  <c r="K95" i="5"/>
  <c r="L95" i="5"/>
  <c r="K200" i="5"/>
  <c r="L200" i="5"/>
  <c r="L814" i="5"/>
  <c r="K814" i="5"/>
  <c r="K825" i="5"/>
  <c r="L825" i="5"/>
  <c r="K251" i="5"/>
  <c r="L251" i="5"/>
  <c r="K771" i="5"/>
  <c r="L771" i="5"/>
  <c r="K645" i="5"/>
  <c r="L645" i="5"/>
  <c r="K603" i="5"/>
  <c r="L603" i="5"/>
  <c r="L188" i="5"/>
  <c r="K188" i="5"/>
  <c r="K642" i="5"/>
  <c r="L642" i="5"/>
  <c r="K400" i="5"/>
  <c r="L400" i="5"/>
  <c r="K202" i="5"/>
  <c r="L202" i="5"/>
  <c r="K203" i="5"/>
  <c r="L203" i="5"/>
  <c r="K817" i="5"/>
  <c r="L817" i="5"/>
  <c r="K845" i="5"/>
  <c r="L845" i="5"/>
  <c r="L22" i="5"/>
  <c r="K22" i="5"/>
  <c r="K108" i="5"/>
  <c r="L108" i="5"/>
  <c r="K660" i="5"/>
  <c r="L660" i="5"/>
  <c r="K868" i="5"/>
  <c r="L868" i="5"/>
  <c r="K124" i="5"/>
  <c r="L124" i="5"/>
  <c r="K649" i="5"/>
  <c r="L649" i="5"/>
  <c r="L399" i="5"/>
  <c r="K399" i="5"/>
  <c r="K420" i="5"/>
  <c r="L420" i="5"/>
  <c r="K90" i="5"/>
  <c r="L90" i="5"/>
  <c r="K818" i="5"/>
  <c r="L818" i="5"/>
  <c r="K67" i="5"/>
  <c r="L67" i="5"/>
  <c r="K773" i="5"/>
  <c r="L773" i="5"/>
  <c r="K299" i="5"/>
  <c r="L299" i="5"/>
  <c r="K877" i="5"/>
  <c r="L877" i="5"/>
  <c r="K303" i="5"/>
  <c r="L303" i="5"/>
  <c r="K369" i="5"/>
  <c r="L369" i="5"/>
  <c r="K577" i="5"/>
  <c r="L577" i="5"/>
  <c r="K564" i="5"/>
  <c r="L564" i="5"/>
  <c r="K349" i="5"/>
  <c r="L349" i="5"/>
  <c r="K392" i="5"/>
  <c r="L392" i="5"/>
  <c r="K527" i="5"/>
  <c r="L527" i="5"/>
  <c r="K809" i="5"/>
  <c r="L809" i="5"/>
  <c r="K883" i="5"/>
  <c r="L883" i="5"/>
  <c r="K245" i="5"/>
  <c r="L245" i="5"/>
  <c r="K482" i="5"/>
  <c r="L482" i="5"/>
  <c r="L555" i="5"/>
  <c r="K555" i="5"/>
  <c r="K722" i="5"/>
  <c r="L722" i="5"/>
  <c r="K217" i="5"/>
  <c r="L217" i="5"/>
  <c r="L477" i="5"/>
  <c r="K477" i="5"/>
  <c r="K138" i="5"/>
  <c r="L138" i="5"/>
  <c r="L723" i="5"/>
  <c r="K723" i="5"/>
  <c r="K244" i="5"/>
  <c r="L244" i="5"/>
  <c r="K566" i="5"/>
  <c r="L566" i="5"/>
  <c r="K840" i="5"/>
  <c r="L840" i="5"/>
  <c r="K459" i="5"/>
  <c r="L459" i="5"/>
  <c r="K690" i="5"/>
  <c r="L690" i="5"/>
  <c r="K890" i="5"/>
  <c r="L890" i="5"/>
  <c r="K33" i="5"/>
  <c r="L33" i="5"/>
  <c r="K519" i="5"/>
  <c r="L519" i="5"/>
  <c r="K580" i="5"/>
  <c r="L580" i="5"/>
  <c r="K476" i="5"/>
  <c r="L476" i="5"/>
  <c r="K372" i="5"/>
  <c r="L372" i="5"/>
  <c r="K737" i="5"/>
  <c r="L737" i="5"/>
  <c r="K167" i="5"/>
  <c r="L167" i="5"/>
  <c r="K778" i="5"/>
  <c r="L778" i="5"/>
  <c r="K789" i="5"/>
  <c r="L789" i="5"/>
  <c r="K502" i="5"/>
  <c r="L502" i="5"/>
  <c r="L223" i="5"/>
  <c r="K223" i="5"/>
  <c r="K238" i="5"/>
  <c r="L238" i="5"/>
  <c r="K370" i="5"/>
  <c r="L370" i="5"/>
  <c r="K763" i="5"/>
  <c r="L763" i="5"/>
  <c r="K120" i="5"/>
  <c r="L120" i="5"/>
  <c r="L824" i="5"/>
  <c r="K824" i="5"/>
  <c r="K701" i="5"/>
  <c r="L701" i="5"/>
  <c r="K542" i="5"/>
  <c r="L542" i="5"/>
  <c r="K534" i="5"/>
  <c r="L534" i="5"/>
  <c r="K526" i="5"/>
  <c r="L526" i="5"/>
  <c r="K153" i="5"/>
  <c r="L153" i="5"/>
  <c r="K24" i="5"/>
  <c r="L24" i="5"/>
  <c r="L636" i="5"/>
  <c r="K636" i="5"/>
  <c r="L190" i="5"/>
  <c r="K190" i="5"/>
  <c r="L137" i="5"/>
  <c r="K137" i="5"/>
  <c r="K85" i="5"/>
  <c r="L85" i="5"/>
  <c r="K898" i="5"/>
  <c r="L898" i="5"/>
  <c r="K698" i="5"/>
  <c r="L698" i="5"/>
  <c r="K41" i="5"/>
  <c r="L41" i="5"/>
  <c r="K606" i="5"/>
  <c r="L606" i="5"/>
  <c r="K71" i="5"/>
  <c r="L71" i="5"/>
  <c r="K885" i="5"/>
  <c r="L885" i="5"/>
  <c r="K493" i="5"/>
  <c r="L493" i="5"/>
  <c r="K465" i="5"/>
  <c r="L465" i="5"/>
  <c r="K538" i="5"/>
  <c r="L538" i="5"/>
  <c r="K852" i="5"/>
  <c r="L852" i="5"/>
  <c r="K912" i="5"/>
  <c r="L912" i="5"/>
  <c r="L147" i="5"/>
  <c r="K147" i="5"/>
  <c r="K8" i="5"/>
  <c r="L8" i="5"/>
  <c r="K273" i="5"/>
  <c r="L273" i="5"/>
  <c r="K279" i="5"/>
  <c r="L279" i="5"/>
  <c r="K889" i="5"/>
  <c r="L889" i="5"/>
  <c r="K548" i="5"/>
  <c r="L548" i="5"/>
  <c r="K492" i="5"/>
  <c r="L492" i="5"/>
  <c r="L317" i="5"/>
  <c r="K317" i="5"/>
  <c r="K463" i="5"/>
  <c r="L463" i="5"/>
  <c r="L56" i="5"/>
  <c r="K56" i="5"/>
  <c r="K63" i="5"/>
  <c r="L63" i="5"/>
  <c r="K511" i="5"/>
  <c r="L511" i="5"/>
  <c r="K684" i="5"/>
  <c r="L684" i="5"/>
  <c r="K109" i="5"/>
  <c r="L109" i="5"/>
  <c r="K823" i="5"/>
  <c r="L823" i="5"/>
  <c r="K721" i="5"/>
  <c r="L721" i="5"/>
  <c r="L216" i="5"/>
  <c r="K216" i="5"/>
  <c r="K820" i="5"/>
  <c r="L820" i="5"/>
  <c r="K857" i="5"/>
  <c r="L857" i="5"/>
  <c r="K252" i="5"/>
  <c r="L252" i="5"/>
  <c r="L126" i="5"/>
  <c r="K126" i="5"/>
  <c r="L842" i="5"/>
  <c r="K842" i="5"/>
  <c r="L374" i="5"/>
  <c r="K374" i="5"/>
  <c r="L11" i="5"/>
  <c r="K11" i="5"/>
  <c r="K269" i="5"/>
  <c r="L269" i="5"/>
  <c r="K896" i="5"/>
  <c r="L896" i="5"/>
  <c r="L298" i="5"/>
  <c r="K298" i="5"/>
  <c r="L579" i="5"/>
  <c r="K579" i="5"/>
  <c r="K573" i="5"/>
  <c r="L573" i="5"/>
  <c r="K670" i="5"/>
  <c r="L670" i="5"/>
  <c r="K263" i="5"/>
  <c r="L263" i="5"/>
  <c r="K801" i="5"/>
  <c r="L801" i="5"/>
  <c r="L363" i="5"/>
  <c r="K363" i="5"/>
  <c r="K657" i="5"/>
  <c r="L657" i="5"/>
  <c r="K227" i="5"/>
  <c r="L227" i="5"/>
  <c r="K324" i="5"/>
  <c r="L324" i="5"/>
  <c r="K728" i="5"/>
  <c r="L728" i="5"/>
  <c r="K209" i="5"/>
  <c r="L209" i="5"/>
  <c r="L157" i="5"/>
  <c r="K157" i="5"/>
  <c r="L351" i="5"/>
  <c r="K351" i="5"/>
  <c r="K799" i="5"/>
  <c r="L799" i="5"/>
  <c r="K715" i="5"/>
  <c r="L715" i="5"/>
  <c r="L554" i="5"/>
  <c r="K554" i="5"/>
  <c r="K827" i="5"/>
  <c r="L827" i="5"/>
  <c r="K65" i="5"/>
  <c r="L65" i="5"/>
  <c r="K900" i="5"/>
  <c r="L900" i="5"/>
  <c r="K567" i="5"/>
  <c r="L567" i="5"/>
  <c r="K708" i="5"/>
  <c r="L708" i="5"/>
  <c r="K859" i="5"/>
  <c r="L859" i="5"/>
  <c r="L52" i="5"/>
  <c r="K52" i="5"/>
  <c r="K663" i="5"/>
  <c r="L663" i="5"/>
  <c r="K514" i="5"/>
  <c r="L514" i="5"/>
  <c r="L213" i="5"/>
  <c r="K213" i="5"/>
  <c r="K448" i="5"/>
  <c r="L448" i="5"/>
  <c r="L2199" i="5" l="1"/>
  <c r="L2201" i="5"/>
  <c r="K2201" i="5"/>
  <c r="L2200" i="5"/>
  <c r="K2200" i="5"/>
  <c r="K2199" i="5"/>
  <c r="L2206" i="5" l="1"/>
  <c r="K1752" i="5" l="1"/>
  <c r="K1751" i="5" l="1"/>
  <c r="K2203" i="5" l="1"/>
  <c r="K2206" i="5"/>
</calcChain>
</file>

<file path=xl/sharedStrings.xml><?xml version="1.0" encoding="utf-8"?>
<sst xmlns="http://schemas.openxmlformats.org/spreadsheetml/2006/main" count="625" uniqueCount="300">
  <si>
    <t>TOTAL</t>
  </si>
  <si>
    <t>Date</t>
  </si>
  <si>
    <t>Coins created</t>
  </si>
  <si>
    <t>New York</t>
  </si>
  <si>
    <t>Pennsylvania</t>
  </si>
  <si>
    <t>Ohio</t>
  </si>
  <si>
    <t>Minnesota</t>
  </si>
  <si>
    <t>Nebraska</t>
  </si>
  <si>
    <t>South Dakota</t>
  </si>
  <si>
    <t>Georgia</t>
  </si>
  <si>
    <t>North Carolina</t>
  </si>
  <si>
    <t>Alabama</t>
  </si>
  <si>
    <t>Kentucky</t>
  </si>
  <si>
    <t>Texas</t>
  </si>
  <si>
    <t>Montana</t>
  </si>
  <si>
    <t>Nevada</t>
  </si>
  <si>
    <t>Wyoming</t>
  </si>
  <si>
    <t>Washington</t>
  </si>
  <si>
    <t>Rig Power Efficiency</t>
  </si>
  <si>
    <t>Energy consumed per day</t>
  </si>
  <si>
    <t>block time</t>
  </si>
  <si>
    <t>Reward</t>
  </si>
  <si>
    <t>Energy per coin</t>
  </si>
  <si>
    <t>TH/s</t>
  </si>
  <si>
    <t>J/GH</t>
  </si>
  <si>
    <t>MW</t>
  </si>
  <si>
    <t>MWh/d</t>
  </si>
  <si>
    <t>minutes</t>
  </si>
  <si>
    <t>coins/block</t>
  </si>
  <si>
    <t>kWh/coin</t>
  </si>
  <si>
    <t>coins/day</t>
  </si>
  <si>
    <t>https://www.blockchain.com/charts/hash-rate?timespan=2years&amp;showDataPoints=true</t>
  </si>
  <si>
    <t>https://bitinfocharts.com/comparison/bitcoin-confirmationtime.html#1y</t>
  </si>
  <si>
    <t>machine</t>
  </si>
  <si>
    <t>J/Gh</t>
  </si>
  <si>
    <t>Mh/J</t>
  </si>
  <si>
    <t>chip</t>
  </si>
  <si>
    <t>intoduced</t>
  </si>
  <si>
    <t>ANTminer s15</t>
  </si>
  <si>
    <t>ASIC 7 nm</t>
  </si>
  <si>
    <t>canaan</t>
  </si>
  <si>
    <t>ebang</t>
  </si>
  <si>
    <t>bitmain</t>
  </si>
  <si>
    <t>units</t>
  </si>
  <si>
    <t>https://doi.org/10.1016/j.joule.2019.05.012</t>
  </si>
  <si>
    <t>EIA electricity prices</t>
  </si>
  <si>
    <t>sales</t>
  </si>
  <si>
    <t>residential</t>
  </si>
  <si>
    <t>commercial</t>
  </si>
  <si>
    <t>industrial</t>
  </si>
  <si>
    <t>transportation</t>
  </si>
  <si>
    <t>total</t>
  </si>
  <si>
    <t>average price (cents/kWh)</t>
  </si>
  <si>
    <t>https://www.eia.gov/electricity/monthly/</t>
  </si>
  <si>
    <t>Table 5.1, and Table 5.3</t>
  </si>
  <si>
    <t>low</t>
  </si>
  <si>
    <t>high</t>
  </si>
  <si>
    <t>$/tonne CO2e</t>
  </si>
  <si>
    <t>Coal</t>
  </si>
  <si>
    <t>Natural gas</t>
  </si>
  <si>
    <t>Oil</t>
  </si>
  <si>
    <t>Nuclear</t>
  </si>
  <si>
    <t>Hydro</t>
  </si>
  <si>
    <t>Wind</t>
  </si>
  <si>
    <t>Solar</t>
  </si>
  <si>
    <t>g CO2e/kWh</t>
  </si>
  <si>
    <t>fossil fuels</t>
  </si>
  <si>
    <t>nuclear</t>
  </si>
  <si>
    <t>renewables</t>
  </si>
  <si>
    <t>Price</t>
  </si>
  <si>
    <t>CO2e (tonnes/coin)</t>
  </si>
  <si>
    <t>CO2e (kg/kWh)</t>
  </si>
  <si>
    <t>baseline</t>
  </si>
  <si>
    <t>$/coin</t>
  </si>
  <si>
    <t>$/value</t>
  </si>
  <si>
    <t>$ (millions)</t>
  </si>
  <si>
    <t>coin weighted price</t>
  </si>
  <si>
    <t>Gold</t>
  </si>
  <si>
    <t>Copper</t>
  </si>
  <si>
    <t>Commodity</t>
  </si>
  <si>
    <t>Damages ($/unit)</t>
  </si>
  <si>
    <t>Beef</t>
  </si>
  <si>
    <t>Pork</t>
  </si>
  <si>
    <t>Chicken</t>
  </si>
  <si>
    <t>GWh per day</t>
  </si>
  <si>
    <t>CO2e (tonnes/day)</t>
  </si>
  <si>
    <t>null</t>
  </si>
  <si>
    <t>2019 Toyota Camry (FWD)</t>
  </si>
  <si>
    <t>2019 Ford Explorer (AWD)</t>
  </si>
  <si>
    <t>Iran</t>
  </si>
  <si>
    <t>Ireland</t>
  </si>
  <si>
    <t>Germany</t>
  </si>
  <si>
    <t>Kazakhstan</t>
  </si>
  <si>
    <t>Malaysia</t>
  </si>
  <si>
    <t>Russia</t>
  </si>
  <si>
    <t>Canada</t>
  </si>
  <si>
    <t>World - Other</t>
  </si>
  <si>
    <t>Other renewable</t>
  </si>
  <si>
    <t>Solar PV</t>
  </si>
  <si>
    <t>EF g CO2e/kWh</t>
  </si>
  <si>
    <t>EF</t>
  </si>
  <si>
    <t>Damages per coin</t>
  </si>
  <si>
    <t>SCC = $50</t>
  </si>
  <si>
    <t>SCC = $100</t>
  </si>
  <si>
    <t>SCC = $150</t>
  </si>
  <si>
    <t>Damages per value</t>
  </si>
  <si>
    <t>Sichuan</t>
  </si>
  <si>
    <t>MJ/gallon gasoline</t>
  </si>
  <si>
    <t>https://www.pnas.org/doi/10.1073/pnas.1607475113</t>
  </si>
  <si>
    <t>https://www.eia.gov/dnav/pet/hist/LeafHandler.ashx?n=pet&amp;s=emm_epm0_pte_nus_dpg&amp;f=m</t>
  </si>
  <si>
    <t>Miner location</t>
  </si>
  <si>
    <t>Xinjiang</t>
  </si>
  <si>
    <t>Yunnan</t>
  </si>
  <si>
    <t>Nei Mongol</t>
  </si>
  <si>
    <t>Gansu</t>
  </si>
  <si>
    <t>Shanxi</t>
  </si>
  <si>
    <t>Beijing</t>
  </si>
  <si>
    <t>Qinghai</t>
  </si>
  <si>
    <t>Other</t>
  </si>
  <si>
    <t>CHINA</t>
  </si>
  <si>
    <t>Unknown</t>
  </si>
  <si>
    <t>USA</t>
  </si>
  <si>
    <t>share of electricity</t>
  </si>
  <si>
    <t>Thermal</t>
  </si>
  <si>
    <t>NWPP</t>
  </si>
  <si>
    <t>MROW</t>
  </si>
  <si>
    <t>ERCT</t>
  </si>
  <si>
    <t>SRSO</t>
  </si>
  <si>
    <t>SRVC</t>
  </si>
  <si>
    <t>SRTV</t>
  </si>
  <si>
    <t>RFCW</t>
  </si>
  <si>
    <t>RFCE</t>
  </si>
  <si>
    <t>NYUP</t>
  </si>
  <si>
    <t>Total</t>
  </si>
  <si>
    <t>weighted avg</t>
  </si>
  <si>
    <t>share renewables</t>
  </si>
  <si>
    <t>share category</t>
  </si>
  <si>
    <t>share nuclear</t>
  </si>
  <si>
    <t>share fossil fuels</t>
  </si>
  <si>
    <t>non-renewable EF</t>
  </si>
  <si>
    <t>Network Hashrate (7-day average)</t>
  </si>
  <si>
    <t>Predicted average mining rig efficiency: ln(efficiency) = ln(b1) + b2 date</t>
  </si>
  <si>
    <t>Days (1/1/1990 = 1)</t>
  </si>
  <si>
    <t>efficiency</t>
  </si>
  <si>
    <t>ln(efficiency)</t>
  </si>
  <si>
    <t>b1</t>
  </si>
  <si>
    <t>b2</t>
  </si>
  <si>
    <t>ln(b1)</t>
  </si>
  <si>
    <t>Stoll et al. 2019</t>
  </si>
  <si>
    <t>BTC price</t>
  </si>
  <si>
    <t>Power required</t>
  </si>
  <si>
    <t>Country</t>
  </si>
  <si>
    <t>US region</t>
  </si>
  <si>
    <t>Year</t>
  </si>
  <si>
    <t>TWh</t>
  </si>
  <si>
    <t>CO2e (Mt/yr)</t>
  </si>
  <si>
    <t>CO2e (t/coin)</t>
  </si>
  <si>
    <t>Damages ($/coin)</t>
  </si>
  <si>
    <t>Damages ($/value)</t>
  </si>
  <si>
    <t>SCC</t>
  </si>
  <si>
    <t>2016-2021 avg</t>
  </si>
  <si>
    <t>ELECTRICITY</t>
  </si>
  <si>
    <t>GASOLINE</t>
  </si>
  <si>
    <t>Jan</t>
  </si>
  <si>
    <t>Feb</t>
  </si>
  <si>
    <t>Mar</t>
  </si>
  <si>
    <t>Apr</t>
  </si>
  <si>
    <t>May</t>
  </si>
  <si>
    <t>Jun</t>
  </si>
  <si>
    <t>July</t>
  </si>
  <si>
    <t>Aug</t>
  </si>
  <si>
    <t>Sept</t>
  </si>
  <si>
    <t>Oct</t>
  </si>
  <si>
    <t>Nov</t>
  </si>
  <si>
    <t>Dec</t>
  </si>
  <si>
    <t>Avg</t>
  </si>
  <si>
    <t>$/gal</t>
  </si>
  <si>
    <t>cents/kWh</t>
  </si>
  <si>
    <t>MEAT</t>
  </si>
  <si>
    <t>cents/lb</t>
  </si>
  <si>
    <t>2016-2020 avg</t>
  </si>
  <si>
    <t>$/kg</t>
  </si>
  <si>
    <t>$/lb</t>
  </si>
  <si>
    <t>https://www.ers.usda.gov/data-products/meat-price-spreads/</t>
  </si>
  <si>
    <t>Historical monthly price spread data for beef, pork, broilers spreadsheet</t>
  </si>
  <si>
    <t>Retail value</t>
  </si>
  <si>
    <t>Retail broiler</t>
  </si>
  <si>
    <t>METALS</t>
  </si>
  <si>
    <t>$/troy ounce</t>
  </si>
  <si>
    <t>https://pubs.usgs.gov/periodicals/mcs2021/mcs2021.pdf</t>
  </si>
  <si>
    <t>Platinum Group Metals (PGM)</t>
  </si>
  <si>
    <t>Rare Earth Oxides (REOs)</t>
  </si>
  <si>
    <t>VEHICLES</t>
  </si>
  <si>
    <t>https://afdc.energy.gov/calc/</t>
  </si>
  <si>
    <t>purchase price</t>
  </si>
  <si>
    <t>cost/mile</t>
  </si>
  <si>
    <t>miles/yr</t>
  </si>
  <si>
    <t>15 year purchase price + cost of ownership</t>
  </si>
  <si>
    <t>total cost</t>
  </si>
  <si>
    <t>years</t>
  </si>
  <si>
    <t>$/car</t>
  </si>
  <si>
    <t>price</t>
  </si>
  <si>
    <t>gasoline</t>
  </si>
  <si>
    <t>hydropower</t>
  </si>
  <si>
    <t>wind</t>
  </si>
  <si>
    <t>solar</t>
  </si>
  <si>
    <t>natural gas</t>
  </si>
  <si>
    <t>coal</t>
  </si>
  <si>
    <t>pork</t>
  </si>
  <si>
    <t>chicken</t>
  </si>
  <si>
    <t>beef</t>
  </si>
  <si>
    <t>gold</t>
  </si>
  <si>
    <t>pgms</t>
  </si>
  <si>
    <t>copper</t>
  </si>
  <si>
    <t>reos</t>
  </si>
  <si>
    <t>g CO2e/MJ gasoline (well to wheel)</t>
  </si>
  <si>
    <t>CO2e (kg/unit)</t>
  </si>
  <si>
    <t>kg CO2e/gal</t>
  </si>
  <si>
    <t>https://www.nrel.gov/docs/fy21osti/80580.pdf</t>
  </si>
  <si>
    <t>Table 1</t>
  </si>
  <si>
    <t>http://www.fao.org/3/i3460e/i3460e.pdf</t>
  </si>
  <si>
    <t>kg CO2e/kg carcass</t>
  </si>
  <si>
    <t>Figure 11 - North america, industrial pig emission intensity</t>
  </si>
  <si>
    <t>http://livestocktrail.illinois.edu/porknet/questionDisplay.cfm?ContentID=4696</t>
  </si>
  <si>
    <t>kg meat/kg carcass</t>
  </si>
  <si>
    <t>kg CO2e/kg meat</t>
  </si>
  <si>
    <t>Figure 36 - North America, broiler emission intensity</t>
  </si>
  <si>
    <t>Figure 11b - North America</t>
  </si>
  <si>
    <t>https://www.fao.org/3/i3461e/i3461e.pdf</t>
  </si>
  <si>
    <t>https://extension.sdstate.edu/how-much-meat-can-you-expect-fed-steer</t>
  </si>
  <si>
    <t>1200 lb steer = 750 lb carcass = 490 lb meat</t>
  </si>
  <si>
    <t>suv</t>
  </si>
  <si>
    <t>t CO2e/unit</t>
  </si>
  <si>
    <t>platinum group metals</t>
  </si>
  <si>
    <t>rare earth oxides</t>
  </si>
  <si>
    <t>https://www.sciencedirect.com/science/article/abs/pii/S0959652612000947#:~:text=For%20a%20base%20case%20ore,Au%20for%20non%2Drefractory%20ore.</t>
  </si>
  <si>
    <t>https://ipa-news.de/assets/sustainability/Environmental%20Profile_LR.pdf</t>
  </si>
  <si>
    <t>https://www.mdpi.com/2075-163X/7/9/1682</t>
  </si>
  <si>
    <t>https://downloads.hindawi.com/archive/2014/907536.pdf</t>
  </si>
  <si>
    <t>SUVs</t>
  </si>
  <si>
    <t>2019 Ford Explorer (AWD), 14,263 miles/yr, 15 years</t>
  </si>
  <si>
    <t>t CO2e/car</t>
  </si>
  <si>
    <t>t CO2e (combustion)/car</t>
  </si>
  <si>
    <t>lbs CO2e (combustion)/yr</t>
  </si>
  <si>
    <t>g CO2e (non-combustion)/km</t>
  </si>
  <si>
    <t>based on 15 yrs and 19,300 km/yr</t>
  </si>
  <si>
    <t>t CO2e (non-combustion)/car</t>
  </si>
  <si>
    <t>https://www.sciencedirect.com/science/article/pii/S0301421512000602?casa_token=NrC723ldtHsAAAAA:4Xk0r83ELhoe_rVbrAxWLwNdSgDDcLJ8AWRJTV1f2t29tXm8s4ANdOoeaF-38xJrH5GzFTM9hA</t>
  </si>
  <si>
    <t>well to wheel combined</t>
  </si>
  <si>
    <t>2019 Toyota Camry (FWD), 14,263 miles/yr, 15 years</t>
  </si>
  <si>
    <t>based on 15 yrs and 12,000 km/yr</t>
  </si>
  <si>
    <t>Bitcoin Price and Energy Use</t>
  </si>
  <si>
    <t>Source:</t>
  </si>
  <si>
    <t>Emissions Factors (Country-Specific)</t>
  </si>
  <si>
    <t>Bitcoin Mining Rig Calculations</t>
  </si>
  <si>
    <t>Prices of Other Commodities (used for comparison)</t>
  </si>
  <si>
    <t>sedan</t>
  </si>
  <si>
    <t>Sedan</t>
  </si>
  <si>
    <t>Overview:</t>
  </si>
  <si>
    <t xml:space="preserve"> - Data and calculations used to produce all figures and tables in the manuscript are provided in this file.</t>
  </si>
  <si>
    <t>Source</t>
  </si>
  <si>
    <t>Biomass</t>
  </si>
  <si>
    <t>Geothermal</t>
  </si>
  <si>
    <t>CSP</t>
  </si>
  <si>
    <t>GHG emissions (g CO2e/kWh)</t>
  </si>
  <si>
    <t>weighted GHG emissions (g CO2e/kWh)</t>
  </si>
  <si>
    <t>NREL Update 2021 (https://www.nrel.gov/analysis/life-cycle-assessment.html)</t>
  </si>
  <si>
    <t>Stoll</t>
  </si>
  <si>
    <t>US mix</t>
  </si>
  <si>
    <t>Alt1</t>
  </si>
  <si>
    <t>Alt2</t>
  </si>
  <si>
    <t>damages $/coin</t>
  </si>
  <si>
    <t>damages $/value</t>
  </si>
  <si>
    <t>total damages $ (millions)</t>
  </si>
  <si>
    <t>Comparison across emission factors (climate damages $/coin)</t>
  </si>
  <si>
    <t>high renewables (150% renewables)</t>
  </si>
  <si>
    <t>Sources:</t>
  </si>
  <si>
    <t>https://finance.yahoo.com/quote/BTC-USD?p=BTC-USD</t>
  </si>
  <si>
    <t>Source: de Vries et al. (2022)</t>
  </si>
  <si>
    <t xml:space="preserve">https://doi.org/10.1016/j.joule.2022.02.005 </t>
  </si>
  <si>
    <t>Bitcoin Climate Damage Estimates (Baseline)</t>
  </si>
  <si>
    <t>US Electricity Mix Calculations</t>
  </si>
  <si>
    <t>Emissions factors from de Vries et al. (2022)</t>
  </si>
  <si>
    <t>Stoll et al. (2019) emission factor (kg CO2e/kWh)</t>
  </si>
  <si>
    <t>Stoll et al. (2019) Emissions Factor</t>
  </si>
  <si>
    <t>US EIA Electricity generation by source (Tables 1.1 and 1.1.A)</t>
  </si>
  <si>
    <t>Alternative 1: Emissions factors from Stoll et al. (2019)</t>
  </si>
  <si>
    <t>Alternative 2: US average electricity generation mix from NREL (2021) and US EIA (2021b)</t>
  </si>
  <si>
    <t>Stoll et al.</t>
  </si>
  <si>
    <t>Bitcoin Climate Damage Comparison to Other Commodities</t>
  </si>
  <si>
    <t>Social Cost of Carbon (SCC) Values Used</t>
  </si>
  <si>
    <t>higher renewable share</t>
  </si>
  <si>
    <t xml:space="preserve"> </t>
  </si>
  <si>
    <t xml:space="preserve">Re-estimate BTC's climate damages using two alternative SCC values ($50/t and $150/t CO2e) vs. $100/t CO2e in the baseline estimates </t>
  </si>
  <si>
    <t>Re-estimate BTC's climate damages using a higher renewable electricity useage share of 57.8% vs. 38.5% in the baseline estimates</t>
  </si>
  <si>
    <t>Share of Renewables Used in BTC Mining Sensitivity Analysis (Supplementary Table 2)</t>
  </si>
  <si>
    <t>SCC Sensitivity Analysis (Supplementary Table 1)</t>
  </si>
  <si>
    <t>Bitcoin Climate Damage Estimates Using Alternative Emissions Factors from Literature (Supplementary Table 3)</t>
  </si>
  <si>
    <t xml:space="preserve"> - Supplementary Tables 1-3 referenced in the manuscript are also provided in this file.</t>
  </si>
  <si>
    <t>Supplementary Information file for "Economic Estimation of Bitcoin Mining’s Climate Damages Demonstrates Closer Resemblance to Digital Crude than Digital Gold"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</si>
</sst>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(* #,##0.000_);_(* \(#,##0.000\);_(* &quot;-&quot;??_);_(@_)"/>
    <numFmt numFmtId="165" formatCode="_(* #,##0.0_);_(* \(#,##0.0\);_(* &quot;-&quot;??_);_(@_)"/>
    <numFmt numFmtId="166" formatCode="_(* #,##0_);_(* \(#,##0\);_(* &quot;-&quot;??_);_(@_)"/>
    <numFmt numFmtId="167" formatCode="0.0%"/>
    <numFmt numFmtId="168" formatCode="_(* #,##0.0000_);_(* \(#,##0.0000\);_(* &quot;-&quot;??_);_(@_)"/>
    <numFmt numFmtId="169" formatCode="#,##0.0%"/>
    <numFmt numFmtId="170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01">
    <xf numFmtId="0" fontId="0" fillId="0" borderId="0" xfId="0"/>
    <xf numFmtId="0" fontId="2" fillId="0" borderId="0" xfId="0" applyFont="1"/>
    <xf numFmtId="43" fontId="0" fillId="0" borderId="0" xfId="1" applyFont="1"/>
    <xf numFmtId="164" fontId="0" fillId="0" borderId="0" xfId="1" applyNumberFormat="1" applyFont="1"/>
    <xf numFmtId="0" fontId="0" fillId="0" borderId="0" xfId="0" applyAlignment="1">
      <alignment horizontal="right"/>
    </xf>
    <xf numFmtId="166" fontId="0" fillId="0" borderId="0" xfId="1" applyNumberFormat="1" applyFont="1"/>
    <xf numFmtId="14" fontId="0" fillId="0" borderId="0" xfId="0" applyNumberFormat="1"/>
    <xf numFmtId="43" fontId="2" fillId="0" borderId="0" xfId="1" applyFont="1"/>
    <xf numFmtId="43" fontId="0" fillId="0" borderId="0" xfId="0" applyNumberFormat="1"/>
    <xf numFmtId="0" fontId="0" fillId="0" borderId="0" xfId="0" applyAlignment="1">
      <alignment horizontal="center" wrapText="1"/>
    </xf>
    <xf numFmtId="166" fontId="0" fillId="0" borderId="0" xfId="0" applyNumberFormat="1"/>
    <xf numFmtId="0" fontId="0" fillId="0" borderId="0" xfId="0" applyFont="1"/>
    <xf numFmtId="0" fontId="3" fillId="0" borderId="0" xfId="3"/>
    <xf numFmtId="0" fontId="0" fillId="0" borderId="0" xfId="0" applyFill="1"/>
    <xf numFmtId="166" fontId="0" fillId="0" borderId="0" xfId="1" applyNumberFormat="1" applyFont="1" applyFill="1"/>
    <xf numFmtId="166" fontId="0" fillId="0" borderId="0" xfId="0" applyNumberFormat="1" applyFill="1"/>
    <xf numFmtId="167" fontId="0" fillId="0" borderId="0" xfId="2" applyNumberFormat="1" applyFont="1"/>
    <xf numFmtId="43" fontId="0" fillId="0" borderId="0" xfId="1" applyNumberFormat="1" applyFont="1"/>
    <xf numFmtId="168" fontId="0" fillId="0" borderId="0" xfId="1" applyNumberFormat="1" applyFont="1"/>
    <xf numFmtId="164" fontId="0" fillId="0" borderId="0" xfId="0" applyNumberFormat="1"/>
    <xf numFmtId="165" fontId="2" fillId="0" borderId="0" xfId="1" applyNumberFormat="1" applyFont="1"/>
    <xf numFmtId="0" fontId="2" fillId="0" borderId="0" xfId="0" applyFont="1" applyAlignment="1">
      <alignment horizontal="center"/>
    </xf>
    <xf numFmtId="167" fontId="0" fillId="0" borderId="0" xfId="0" applyNumberFormat="1"/>
    <xf numFmtId="164" fontId="0" fillId="0" borderId="0" xfId="1" applyNumberFormat="1" applyFont="1" applyBorder="1"/>
    <xf numFmtId="0" fontId="0" fillId="0" borderId="0" xfId="0" applyBorder="1"/>
    <xf numFmtId="165" fontId="0" fillId="0" borderId="0" xfId="1" applyNumberFormat="1" applyFont="1" applyBorder="1"/>
    <xf numFmtId="166" fontId="0" fillId="0" borderId="0" xfId="1" applyNumberFormat="1" applyFont="1" applyBorder="1"/>
    <xf numFmtId="43" fontId="0" fillId="0" borderId="0" xfId="1" applyFont="1" applyBorder="1"/>
    <xf numFmtId="43" fontId="0" fillId="0" borderId="0" xfId="0" applyNumberFormat="1" applyBorder="1"/>
    <xf numFmtId="10" fontId="0" fillId="0" borderId="0" xfId="2" applyNumberFormat="1" applyFont="1"/>
    <xf numFmtId="0" fontId="0" fillId="0" borderId="0" xfId="0" applyBorder="1" applyAlignment="1">
      <alignment horizontal="center"/>
    </xf>
    <xf numFmtId="165" fontId="0" fillId="0" borderId="0" xfId="1" applyNumberFormat="1" applyFont="1"/>
    <xf numFmtId="14" fontId="0" fillId="0" borderId="0" xfId="0" applyNumberFormat="1" applyBorder="1"/>
    <xf numFmtId="0" fontId="0" fillId="0" borderId="0" xfId="0" applyBorder="1" applyAlignment="1">
      <alignment horizontal="center" wrapText="1"/>
    </xf>
    <xf numFmtId="14" fontId="0" fillId="0" borderId="0" xfId="0" applyNumberFormat="1" applyBorder="1" applyAlignment="1">
      <alignment horizontal="center"/>
    </xf>
    <xf numFmtId="169" fontId="0" fillId="0" borderId="0" xfId="0" applyNumberFormat="1" applyFont="1" applyFill="1" applyBorder="1"/>
    <xf numFmtId="170" fontId="0" fillId="0" borderId="0" xfId="0" applyNumberFormat="1" applyFont="1" applyFill="1" applyBorder="1"/>
    <xf numFmtId="0" fontId="0" fillId="0" borderId="0" xfId="0" applyFont="1" applyFill="1" applyBorder="1"/>
    <xf numFmtId="9" fontId="2" fillId="0" borderId="0" xfId="2" applyFont="1" applyFill="1" applyBorder="1"/>
    <xf numFmtId="43" fontId="2" fillId="0" borderId="0" xfId="1" applyFont="1" applyFill="1" applyBorder="1"/>
    <xf numFmtId="169" fontId="2" fillId="0" borderId="0" xfId="0" applyNumberFormat="1" applyFont="1" applyFill="1" applyBorder="1" applyAlignment="1">
      <alignment horizontal="center" vertical="center"/>
    </xf>
    <xf numFmtId="170" fontId="2" fillId="0" borderId="0" xfId="0" applyNumberFormat="1" applyFont="1" applyFill="1" applyBorder="1" applyAlignment="1">
      <alignment horizontal="center" vertical="center"/>
    </xf>
    <xf numFmtId="165" fontId="2" fillId="0" borderId="0" xfId="1" applyNumberFormat="1" applyFont="1" applyAlignment="1"/>
    <xf numFmtId="165" fontId="2" fillId="0" borderId="0" xfId="1" applyNumberFormat="1" applyFont="1" applyFill="1" applyBorder="1" applyAlignment="1">
      <alignment horizontal="center" vertical="center"/>
    </xf>
    <xf numFmtId="165" fontId="0" fillId="0" borderId="0" xfId="1" applyNumberFormat="1" applyFont="1" applyFill="1" applyBorder="1"/>
    <xf numFmtId="165" fontId="2" fillId="0" borderId="0" xfId="1" applyNumberFormat="1" applyFont="1" applyFill="1" applyBorder="1"/>
    <xf numFmtId="165" fontId="0" fillId="2" borderId="0" xfId="1" applyNumberFormat="1" applyFont="1" applyFill="1"/>
    <xf numFmtId="165" fontId="1" fillId="0" borderId="0" xfId="1" applyNumberFormat="1" applyFont="1"/>
    <xf numFmtId="165" fontId="1" fillId="0" borderId="0" xfId="1" applyNumberFormat="1" applyFont="1" applyFill="1" applyBorder="1" applyAlignment="1">
      <alignment horizontal="center" vertical="center"/>
    </xf>
    <xf numFmtId="165" fontId="0" fillId="0" borderId="0" xfId="0" applyNumberFormat="1"/>
    <xf numFmtId="0" fontId="0" fillId="0" borderId="0" xfId="0" applyFill="1" applyBorder="1"/>
    <xf numFmtId="0" fontId="0" fillId="0" borderId="0" xfId="0" applyAlignment="1">
      <alignment horizontal="center"/>
    </xf>
    <xf numFmtId="11" fontId="0" fillId="0" borderId="0" xfId="0" applyNumberFormat="1"/>
    <xf numFmtId="164" fontId="2" fillId="0" borderId="0" xfId="1" applyNumberFormat="1" applyFont="1"/>
    <xf numFmtId="166" fontId="2" fillId="0" borderId="0" xfId="1" applyNumberFormat="1" applyFont="1"/>
    <xf numFmtId="14" fontId="0" fillId="0" borderId="0" xfId="0" applyNumberFormat="1" applyAlignment="1">
      <alignment horizontal="center" wrapText="1"/>
    </xf>
    <xf numFmtId="164" fontId="0" fillId="0" borderId="0" xfId="1" applyNumberFormat="1" applyFont="1" applyFill="1"/>
    <xf numFmtId="0" fontId="0" fillId="0" borderId="0" xfId="0" applyFill="1" applyAlignment="1">
      <alignment horizontal="center"/>
    </xf>
    <xf numFmtId="0" fontId="0" fillId="0" borderId="0" xfId="0" applyAlignment="1">
      <alignment horizontal="left"/>
    </xf>
    <xf numFmtId="165" fontId="2" fillId="0" borderId="0" xfId="0" applyNumberFormat="1" applyFont="1"/>
    <xf numFmtId="43" fontId="0" fillId="0" borderId="0" xfId="1" applyNumberFormat="1" applyFont="1" applyBorder="1"/>
    <xf numFmtId="43" fontId="0" fillId="0" borderId="0" xfId="1" applyNumberFormat="1" applyFont="1" applyFill="1" applyBorder="1"/>
    <xf numFmtId="166" fontId="2" fillId="0" borderId="0" xfId="0" applyNumberFormat="1" applyFont="1"/>
    <xf numFmtId="43" fontId="2" fillId="0" borderId="0" xfId="0" applyNumberFormat="1" applyFont="1"/>
    <xf numFmtId="0" fontId="2" fillId="0" borderId="0" xfId="0" applyFont="1" applyAlignment="1">
      <alignment horizontal="center" wrapText="1"/>
    </xf>
    <xf numFmtId="164" fontId="2" fillId="0" borderId="0" xfId="0" applyNumberFormat="1" applyFont="1"/>
    <xf numFmtId="0" fontId="2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164" fontId="1" fillId="0" borderId="0" xfId="1" applyNumberFormat="1" applyFont="1"/>
    <xf numFmtId="0" fontId="0" fillId="3" borderId="0" xfId="0" applyFill="1" applyBorder="1"/>
    <xf numFmtId="0" fontId="2" fillId="3" borderId="0" xfId="0" applyFont="1" applyFill="1" applyBorder="1"/>
    <xf numFmtId="0" fontId="0" fillId="0" borderId="0" xfId="0" applyBorder="1" applyAlignment="1">
      <alignment horizontal="center"/>
    </xf>
    <xf numFmtId="43" fontId="0" fillId="0" borderId="0" xfId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167" fontId="0" fillId="0" borderId="0" xfId="2" applyNumberFormat="1" applyFont="1" applyBorder="1"/>
    <xf numFmtId="0" fontId="0" fillId="0" borderId="0" xfId="0" applyFill="1" applyBorder="1" applyAlignment="1">
      <alignment horizontal="right"/>
    </xf>
    <xf numFmtId="0" fontId="2" fillId="0" borderId="0" xfId="0" applyFont="1" applyBorder="1"/>
    <xf numFmtId="0" fontId="2" fillId="0" borderId="0" xfId="0" applyFont="1" applyFill="1" applyBorder="1" applyAlignment="1">
      <alignment horizontal="center"/>
    </xf>
    <xf numFmtId="164" fontId="0" fillId="0" borderId="0" xfId="1" applyNumberFormat="1" applyFont="1" applyBorder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Font="1" applyBorder="1"/>
    <xf numFmtId="0" fontId="2" fillId="0" borderId="0" xfId="0" applyFont="1" applyFill="1" applyBorder="1"/>
    <xf numFmtId="0" fontId="2" fillId="0" borderId="0" xfId="0" applyFont="1" applyAlignment="1">
      <alignment horizontal="left"/>
    </xf>
    <xf numFmtId="166" fontId="1" fillId="0" borderId="0" xfId="1" applyNumberFormat="1" applyFont="1" applyBorder="1"/>
    <xf numFmtId="0" fontId="4" fillId="0" borderId="0" xfId="0" applyFont="1" applyBorder="1"/>
    <xf numFmtId="0" fontId="5" fillId="0" borderId="0" xfId="0" applyFont="1" applyBorder="1"/>
    <xf numFmtId="0" fontId="6" fillId="0" borderId="0" xfId="0" applyFont="1" applyBorder="1"/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4" fontId="6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43" fontId="0" fillId="0" borderId="0" xfId="1" applyFont="1" applyBorder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164" fontId="0" fillId="0" borderId="0" xfId="1" applyNumberFormat="1" applyFont="1" applyBorder="1" applyAlignment="1">
      <alignment horizontal="center"/>
    </xf>
    <xf numFmtId="0" fontId="0" fillId="0" borderId="0" xfId="0" applyAlignment="1">
      <alignment horizontal="right" vertical="center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0080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ia.gov/electricity/monthly/" TargetMode="External"/><Relationship Id="rId2" Type="http://schemas.openxmlformats.org/officeDocument/2006/relationships/hyperlink" Target="https://www.ers.usda.gov/data-products/meat-price-spreads/" TargetMode="External"/><Relationship Id="rId1" Type="http://schemas.openxmlformats.org/officeDocument/2006/relationships/hyperlink" Target="https://www.eia.gov/dnav/pet/hist/LeafHandler.ashx?n=pet&amp;s=emm_epm0_pte_nus_dpg&amp;f=m" TargetMode="External"/><Relationship Id="rId5" Type="http://schemas.openxmlformats.org/officeDocument/2006/relationships/hyperlink" Target="https://afdc.energy.gov/calc/" TargetMode="External"/><Relationship Id="rId4" Type="http://schemas.openxmlformats.org/officeDocument/2006/relationships/hyperlink" Target="https://pubs.usgs.gov/periodicals/mcs2021/mcs2021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bitinfocharts.com/comparison/bitcoin-confirmationtime.html" TargetMode="External"/><Relationship Id="rId1" Type="http://schemas.openxmlformats.org/officeDocument/2006/relationships/hyperlink" Target="https://www.blockchain.com/charts/hash-rate?timespan=2years&amp;showDataPoints=true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i.org/10.1016/j.joule.2022.02.005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eia.gov/electricity/monthly/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1016/j.joule.2019.05.012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ciencedirect.com/science/article/abs/pii/S0959652612000947" TargetMode="External"/><Relationship Id="rId13" Type="http://schemas.openxmlformats.org/officeDocument/2006/relationships/hyperlink" Target="https://www.sciencedirect.com/science/article/pii/S0301421512000602?casa_token=NrC723ldtHsAAAAA:4Xk0r83ELhoe_rVbrAxWLwNdSgDDcLJ8AWRJTV1f2t29tXm8s4ANdOoeaF-38xJrH5GzFTM9hA" TargetMode="External"/><Relationship Id="rId3" Type="http://schemas.openxmlformats.org/officeDocument/2006/relationships/hyperlink" Target="http://livestocktrail.illinois.edu/porknet/questionDisplay.cfm?ContentID=4696" TargetMode="External"/><Relationship Id="rId7" Type="http://schemas.openxmlformats.org/officeDocument/2006/relationships/hyperlink" Target="https://extension.sdstate.edu/how-much-meat-can-you-expect-fed-steer" TargetMode="External"/><Relationship Id="rId12" Type="http://schemas.openxmlformats.org/officeDocument/2006/relationships/hyperlink" Target="https://afdc.energy.gov/calc/" TargetMode="External"/><Relationship Id="rId2" Type="http://schemas.openxmlformats.org/officeDocument/2006/relationships/hyperlink" Target="https://www.nrel.gov/docs/fy21osti/80580.pdf" TargetMode="External"/><Relationship Id="rId1" Type="http://schemas.openxmlformats.org/officeDocument/2006/relationships/hyperlink" Target="https://www.pnas.org/doi/10.1073/pnas.1607475113" TargetMode="External"/><Relationship Id="rId6" Type="http://schemas.openxmlformats.org/officeDocument/2006/relationships/hyperlink" Target="https://www.fao.org/3/i3461e/i3461e.pdf" TargetMode="External"/><Relationship Id="rId11" Type="http://schemas.openxmlformats.org/officeDocument/2006/relationships/hyperlink" Target="https://downloads.hindawi.com/archive/2014/907536.pdf" TargetMode="External"/><Relationship Id="rId5" Type="http://schemas.openxmlformats.org/officeDocument/2006/relationships/hyperlink" Target="http://www.fao.org/3/i3460e/i3460e.pdf" TargetMode="External"/><Relationship Id="rId15" Type="http://schemas.openxmlformats.org/officeDocument/2006/relationships/hyperlink" Target="https://www.sciencedirect.com/science/article/pii/S0301421512000602?casa_token=NrC723ldtHsAAAAA:4Xk0r83ELhoe_rVbrAxWLwNdSgDDcLJ8AWRJTV1f2t29tXm8s4ANdOoeaF-38xJrH5GzFTM9hA" TargetMode="External"/><Relationship Id="rId10" Type="http://schemas.openxmlformats.org/officeDocument/2006/relationships/hyperlink" Target="https://www.mdpi.com/2075-163X/7/9/1682" TargetMode="External"/><Relationship Id="rId4" Type="http://schemas.openxmlformats.org/officeDocument/2006/relationships/hyperlink" Target="http://www.fao.org/3/i3460e/i3460e.pdf" TargetMode="External"/><Relationship Id="rId9" Type="http://schemas.openxmlformats.org/officeDocument/2006/relationships/hyperlink" Target="https://ipa-news.de/assets/sustainability/Environmental%20Profile_LR.pdf" TargetMode="External"/><Relationship Id="rId14" Type="http://schemas.openxmlformats.org/officeDocument/2006/relationships/hyperlink" Target="https://afdc.energy.gov/cal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8"/>
  <sheetViews>
    <sheetView tabSelected="1" workbookViewId="0">
      <selection activeCell="A3" sqref="A3"/>
    </sheetView>
  </sheetViews>
  <sheetFormatPr defaultColWidth="9.140625" defaultRowHeight="15" x14ac:dyDescent="0.25"/>
  <cols>
    <col min="1" max="16384" width="9.140625" style="69"/>
  </cols>
  <sheetData>
    <row r="2" spans="1:1" x14ac:dyDescent="0.25">
      <c r="A2" s="70" t="s">
        <v>299</v>
      </c>
    </row>
    <row r="4" spans="1:1" x14ac:dyDescent="0.25">
      <c r="A4" s="69" t="s">
        <v>258</v>
      </c>
    </row>
    <row r="5" spans="1:1" x14ac:dyDescent="0.25">
      <c r="A5" s="69" t="s">
        <v>259</v>
      </c>
    </row>
    <row r="6" spans="1:1" x14ac:dyDescent="0.25">
      <c r="A6" s="69" t="s">
        <v>298</v>
      </c>
    </row>
    <row r="7" spans="1:1" x14ac:dyDescent="0.25">
      <c r="A7" s="69" t="s">
        <v>292</v>
      </c>
    </row>
    <row r="8" spans="1:1" x14ac:dyDescent="0.25">
      <c r="A8" s="69" t="s">
        <v>292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K96"/>
  <sheetViews>
    <sheetView workbookViewId="0">
      <selection activeCell="O14" sqref="O14"/>
    </sheetView>
  </sheetViews>
  <sheetFormatPr defaultRowHeight="15" x14ac:dyDescent="0.25"/>
  <cols>
    <col min="1" max="1" width="14" style="4" customWidth="1"/>
    <col min="2" max="2" width="28.5703125" customWidth="1"/>
    <col min="3" max="3" width="12.140625" bestFit="1" customWidth="1"/>
    <col min="4" max="9" width="10.5703125" customWidth="1"/>
    <col min="10" max="10" width="12.5703125" bestFit="1" customWidth="1"/>
    <col min="11" max="11" width="6.28515625" bestFit="1" customWidth="1"/>
    <col min="12" max="12" width="6.140625" bestFit="1" customWidth="1"/>
    <col min="13" max="13" width="6" bestFit="1" customWidth="1"/>
    <col min="14" max="14" width="6.42578125" bestFit="1" customWidth="1"/>
    <col min="15" max="15" width="6.28515625" bestFit="1" customWidth="1"/>
    <col min="16" max="16" width="5.85546875" bestFit="1" customWidth="1"/>
    <col min="17" max="17" width="6.140625" bestFit="1" customWidth="1"/>
    <col min="18" max="18" width="6.5703125" bestFit="1" customWidth="1"/>
    <col min="19" max="19" width="6" bestFit="1" customWidth="1"/>
    <col min="20" max="20" width="6.85546875" bestFit="1" customWidth="1"/>
    <col min="21" max="21" width="5.85546875" bestFit="1" customWidth="1"/>
    <col min="22" max="22" width="5.7109375" bestFit="1" customWidth="1"/>
    <col min="23" max="23" width="6.28515625" bestFit="1" customWidth="1"/>
    <col min="24" max="24" width="6.140625" bestFit="1" customWidth="1"/>
    <col min="25" max="25" width="6" bestFit="1" customWidth="1"/>
    <col min="26" max="26" width="6.42578125" bestFit="1" customWidth="1"/>
    <col min="27" max="27" width="6.28515625" bestFit="1" customWidth="1"/>
    <col min="28" max="28" width="5.85546875" bestFit="1" customWidth="1"/>
    <col min="29" max="29" width="6.140625" bestFit="1" customWidth="1"/>
    <col min="30" max="30" width="6.5703125" bestFit="1" customWidth="1"/>
    <col min="31" max="31" width="6" bestFit="1" customWidth="1"/>
    <col min="32" max="32" width="6.85546875" bestFit="1" customWidth="1"/>
    <col min="33" max="33" width="5.85546875" bestFit="1" customWidth="1"/>
    <col min="34" max="34" width="5.7109375" bestFit="1" customWidth="1"/>
    <col min="35" max="35" width="6.28515625" bestFit="1" customWidth="1"/>
    <col min="36" max="36" width="6.140625" bestFit="1" customWidth="1"/>
    <col min="37" max="37" width="6" bestFit="1" customWidth="1"/>
    <col min="38" max="38" width="6.42578125" bestFit="1" customWidth="1"/>
    <col min="39" max="39" width="6.28515625" bestFit="1" customWidth="1"/>
    <col min="40" max="40" width="8.140625" customWidth="1"/>
    <col min="41" max="41" width="6.140625" bestFit="1" customWidth="1"/>
    <col min="42" max="42" width="6.5703125" bestFit="1" customWidth="1"/>
    <col min="43" max="43" width="6" bestFit="1" customWidth="1"/>
    <col min="44" max="44" width="6.85546875" bestFit="1" customWidth="1"/>
    <col min="45" max="45" width="5.85546875" bestFit="1" customWidth="1"/>
    <col min="46" max="46" width="5.7109375" bestFit="1" customWidth="1"/>
    <col min="47" max="47" width="6.28515625" bestFit="1" customWidth="1"/>
    <col min="48" max="48" width="6.140625" bestFit="1" customWidth="1"/>
    <col min="49" max="49" width="6" bestFit="1" customWidth="1"/>
    <col min="50" max="50" width="6.42578125" bestFit="1" customWidth="1"/>
    <col min="51" max="51" width="6.28515625" bestFit="1" customWidth="1"/>
    <col min="52" max="52" width="5.85546875" bestFit="1" customWidth="1"/>
    <col min="53" max="53" width="6.140625" bestFit="1" customWidth="1"/>
    <col min="54" max="54" width="6.5703125" bestFit="1" customWidth="1"/>
    <col min="55" max="55" width="6" bestFit="1" customWidth="1"/>
    <col min="56" max="56" width="6.85546875" bestFit="1" customWidth="1"/>
    <col min="57" max="57" width="5.85546875" bestFit="1" customWidth="1"/>
    <col min="58" max="58" width="5.7109375" bestFit="1" customWidth="1"/>
    <col min="59" max="59" width="6.28515625" bestFit="1" customWidth="1"/>
    <col min="60" max="60" width="6.140625" bestFit="1" customWidth="1"/>
    <col min="61" max="61" width="6" bestFit="1" customWidth="1"/>
    <col min="62" max="62" width="6.42578125" bestFit="1" customWidth="1"/>
    <col min="63" max="63" width="6.28515625" bestFit="1" customWidth="1"/>
    <col min="64" max="64" width="5.85546875" bestFit="1" customWidth="1"/>
    <col min="65" max="65" width="6.140625" bestFit="1" customWidth="1"/>
    <col min="66" max="66" width="6.5703125" bestFit="1" customWidth="1"/>
    <col min="67" max="67" width="6" bestFit="1" customWidth="1"/>
    <col min="68" max="68" width="6.85546875" bestFit="1" customWidth="1"/>
    <col min="69" max="69" width="5.85546875" bestFit="1" customWidth="1"/>
    <col min="70" max="70" width="5.7109375" bestFit="1" customWidth="1"/>
    <col min="71" max="71" width="6.28515625" bestFit="1" customWidth="1"/>
    <col min="72" max="72" width="6.140625" bestFit="1" customWidth="1"/>
    <col min="73" max="73" width="6" bestFit="1" customWidth="1"/>
    <col min="74" max="74" width="6.42578125" bestFit="1" customWidth="1"/>
    <col min="75" max="75" width="6.28515625" bestFit="1" customWidth="1"/>
  </cols>
  <sheetData>
    <row r="1" spans="1:11" x14ac:dyDescent="0.25">
      <c r="A1" s="86" t="s">
        <v>255</v>
      </c>
    </row>
    <row r="3" spans="1:11" x14ac:dyDescent="0.25">
      <c r="A3" s="66" t="s">
        <v>161</v>
      </c>
    </row>
    <row r="4" spans="1:11" x14ac:dyDescent="0.25">
      <c r="B4" t="s">
        <v>54</v>
      </c>
      <c r="C4" s="12" t="s">
        <v>53</v>
      </c>
      <c r="J4" s="1"/>
    </row>
    <row r="5" spans="1:11" x14ac:dyDescent="0.25">
      <c r="B5" t="s">
        <v>45</v>
      </c>
      <c r="D5" s="21">
        <v>2016</v>
      </c>
      <c r="E5" s="21">
        <v>2017</v>
      </c>
      <c r="F5" s="21">
        <v>2018</v>
      </c>
      <c r="G5" s="21">
        <v>2019</v>
      </c>
      <c r="H5" s="21">
        <v>2020</v>
      </c>
      <c r="I5" s="21">
        <v>2021</v>
      </c>
      <c r="J5" s="1" t="s">
        <v>160</v>
      </c>
    </row>
    <row r="6" spans="1:11" x14ac:dyDescent="0.25">
      <c r="B6" s="100" t="s">
        <v>46</v>
      </c>
      <c r="C6" t="s">
        <v>47</v>
      </c>
      <c r="D6" s="5">
        <v>1411058</v>
      </c>
      <c r="E6" s="5">
        <v>1378648</v>
      </c>
      <c r="F6" s="5">
        <v>1469093</v>
      </c>
      <c r="G6" s="5">
        <v>1440289</v>
      </c>
      <c r="H6" s="5">
        <v>1461958</v>
      </c>
      <c r="I6" s="5">
        <v>862246</v>
      </c>
    </row>
    <row r="7" spans="1:11" x14ac:dyDescent="0.25">
      <c r="B7" s="100"/>
      <c r="C7" t="s">
        <v>48</v>
      </c>
      <c r="D7" s="5">
        <v>1367191</v>
      </c>
      <c r="E7" s="5">
        <v>1352888</v>
      </c>
      <c r="F7" s="5">
        <v>1381755</v>
      </c>
      <c r="G7" s="5">
        <v>1360877</v>
      </c>
      <c r="H7" s="5">
        <v>1275718</v>
      </c>
      <c r="I7" s="5">
        <v>753330</v>
      </c>
    </row>
    <row r="8" spans="1:11" x14ac:dyDescent="0.25">
      <c r="B8" s="100"/>
      <c r="C8" t="s">
        <v>49</v>
      </c>
      <c r="D8" s="5">
        <v>976715</v>
      </c>
      <c r="E8" s="5">
        <v>984298</v>
      </c>
      <c r="F8" s="5">
        <v>1000673</v>
      </c>
      <c r="G8" s="5">
        <v>1002353</v>
      </c>
      <c r="H8" s="5">
        <v>919533</v>
      </c>
      <c r="I8" s="5">
        <v>565120</v>
      </c>
    </row>
    <row r="9" spans="1:11" x14ac:dyDescent="0.25">
      <c r="B9" s="100"/>
      <c r="C9" t="s">
        <v>50</v>
      </c>
      <c r="D9" s="5">
        <v>7497</v>
      </c>
      <c r="E9" s="5">
        <v>7523</v>
      </c>
      <c r="F9" s="5">
        <v>7665</v>
      </c>
      <c r="G9" s="5">
        <v>7632</v>
      </c>
      <c r="H9" s="5">
        <v>6532</v>
      </c>
      <c r="I9" s="5">
        <v>3681</v>
      </c>
    </row>
    <row r="10" spans="1:11" x14ac:dyDescent="0.25">
      <c r="B10" s="100"/>
      <c r="C10" s="1" t="s">
        <v>51</v>
      </c>
      <c r="D10" s="62">
        <f>SUM(D6:D9)</f>
        <v>3762461</v>
      </c>
      <c r="E10" s="62">
        <f t="shared" ref="E10:G10" si="0">SUM(E6:E9)</f>
        <v>3723357</v>
      </c>
      <c r="F10" s="62">
        <f t="shared" si="0"/>
        <v>3859186</v>
      </c>
      <c r="G10" s="62">
        <f t="shared" si="0"/>
        <v>3811151</v>
      </c>
      <c r="H10" s="62">
        <f t="shared" ref="H10" si="1">SUM(H6:H9)</f>
        <v>3663741</v>
      </c>
      <c r="I10" s="62">
        <f t="shared" ref="I10" si="2">SUM(I6:I9)</f>
        <v>2184377</v>
      </c>
    </row>
    <row r="11" spans="1:11" x14ac:dyDescent="0.25">
      <c r="B11" s="100" t="s">
        <v>52</v>
      </c>
      <c r="C11" t="s">
        <v>47</v>
      </c>
      <c r="D11" s="2">
        <v>12.55</v>
      </c>
      <c r="E11" s="2">
        <v>12.89</v>
      </c>
      <c r="F11" s="2">
        <v>12.87</v>
      </c>
      <c r="G11" s="2">
        <v>13.01</v>
      </c>
      <c r="H11" s="2">
        <v>13.2</v>
      </c>
      <c r="I11" s="2">
        <v>13.5</v>
      </c>
      <c r="J11" s="8"/>
    </row>
    <row r="12" spans="1:11" x14ac:dyDescent="0.25">
      <c r="B12" s="100"/>
      <c r="C12" t="s">
        <v>48</v>
      </c>
      <c r="D12" s="2">
        <v>10.43</v>
      </c>
      <c r="E12" s="2">
        <v>10.66</v>
      </c>
      <c r="F12" s="2">
        <v>10.67</v>
      </c>
      <c r="G12" s="2">
        <v>10.68</v>
      </c>
      <c r="H12" s="2">
        <v>10.65</v>
      </c>
      <c r="I12" s="2">
        <v>11.17</v>
      </c>
      <c r="J12" s="8"/>
    </row>
    <row r="13" spans="1:11" x14ac:dyDescent="0.25">
      <c r="B13" s="100"/>
      <c r="C13" t="s">
        <v>49</v>
      </c>
      <c r="D13" s="2">
        <v>6.76</v>
      </c>
      <c r="E13" s="2">
        <v>6.88</v>
      </c>
      <c r="F13" s="2">
        <v>6.92</v>
      </c>
      <c r="G13" s="2">
        <v>6.81</v>
      </c>
      <c r="H13" s="2">
        <v>6.66</v>
      </c>
      <c r="I13" s="2">
        <v>7.1</v>
      </c>
      <c r="J13" s="8"/>
    </row>
    <row r="14" spans="1:11" x14ac:dyDescent="0.25">
      <c r="B14" s="100"/>
      <c r="C14" t="s">
        <v>50</v>
      </c>
      <c r="D14" s="2">
        <v>9.6300000000000008</v>
      </c>
      <c r="E14" s="2">
        <v>9.68</v>
      </c>
      <c r="F14" s="2">
        <v>9.6999999999999993</v>
      </c>
      <c r="G14" s="2">
        <v>9.66</v>
      </c>
      <c r="H14" s="2">
        <v>9.9</v>
      </c>
      <c r="I14" s="2">
        <v>10.02</v>
      </c>
      <c r="J14" s="8"/>
    </row>
    <row r="15" spans="1:11" x14ac:dyDescent="0.25">
      <c r="B15" s="100"/>
      <c r="C15" s="1" t="s">
        <v>51</v>
      </c>
      <c r="D15" s="7">
        <f>SUMPRODUCT(D11:D14,D6:D9)/D10</f>
        <v>10.270769461796414</v>
      </c>
      <c r="E15" s="7">
        <f t="shared" ref="E15:I15" si="3">SUMPRODUCT(E11:E14,E6:E9)/E10</f>
        <v>10.484450370995853</v>
      </c>
      <c r="F15" s="7">
        <f t="shared" si="3"/>
        <v>10.533195451061442</v>
      </c>
      <c r="G15" s="7">
        <f t="shared" si="3"/>
        <v>10.540667451906261</v>
      </c>
      <c r="H15" s="7">
        <f t="shared" si="3"/>
        <v>10.664781948287283</v>
      </c>
      <c r="I15" s="7">
        <f t="shared" si="3"/>
        <v>11.034840927184273</v>
      </c>
      <c r="J15" s="63">
        <f>AVERAGE(D15:I15)</f>
        <v>10.588117601871922</v>
      </c>
      <c r="K15" s="1"/>
    </row>
    <row r="18" spans="1:11" x14ac:dyDescent="0.25">
      <c r="A18" s="66" t="s">
        <v>162</v>
      </c>
      <c r="C18" s="12" t="s">
        <v>109</v>
      </c>
    </row>
    <row r="19" spans="1:11" x14ac:dyDescent="0.25">
      <c r="A19" s="66"/>
      <c r="C19" s="21"/>
      <c r="D19" s="21">
        <v>2016</v>
      </c>
      <c r="E19" s="21">
        <v>2017</v>
      </c>
      <c r="F19" s="21">
        <v>2018</v>
      </c>
      <c r="G19" s="21">
        <v>2019</v>
      </c>
      <c r="H19" s="21">
        <v>2020</v>
      </c>
      <c r="I19" s="21">
        <v>2021</v>
      </c>
      <c r="J19" s="1" t="s">
        <v>160</v>
      </c>
    </row>
    <row r="20" spans="1:11" x14ac:dyDescent="0.25">
      <c r="B20" s="4" t="s">
        <v>176</v>
      </c>
      <c r="C20" t="s">
        <v>163</v>
      </c>
      <c r="D20" s="3">
        <v>2.0569999999999999</v>
      </c>
      <c r="E20" s="3">
        <v>2.4580000000000002</v>
      </c>
      <c r="F20" s="3">
        <v>2.6709999999999998</v>
      </c>
      <c r="G20" s="3">
        <v>2.3380000000000001</v>
      </c>
      <c r="H20" s="3">
        <v>2.6360000000000001</v>
      </c>
      <c r="I20" s="3">
        <v>2.42</v>
      </c>
    </row>
    <row r="21" spans="1:11" x14ac:dyDescent="0.25">
      <c r="B21" s="4" t="s">
        <v>176</v>
      </c>
      <c r="C21" t="s">
        <v>164</v>
      </c>
      <c r="D21" s="3">
        <v>1.8720000000000001</v>
      </c>
      <c r="E21" s="3">
        <v>2.4159999999999999</v>
      </c>
      <c r="F21" s="3">
        <v>2.7050000000000001</v>
      </c>
      <c r="G21" s="3">
        <v>2.3929999999999998</v>
      </c>
      <c r="H21" s="3">
        <v>2.5329999999999999</v>
      </c>
      <c r="I21" s="3">
        <v>2.5870000000000002</v>
      </c>
    </row>
    <row r="22" spans="1:11" x14ac:dyDescent="0.25">
      <c r="B22" s="4" t="s">
        <v>176</v>
      </c>
      <c r="C22" t="s">
        <v>165</v>
      </c>
      <c r="D22" s="3">
        <v>2.0710000000000002</v>
      </c>
      <c r="E22" s="3">
        <v>2.4369999999999998</v>
      </c>
      <c r="F22" s="3">
        <v>2.7090000000000001</v>
      </c>
      <c r="G22" s="3">
        <v>2.5939999999999999</v>
      </c>
      <c r="H22" s="3">
        <v>2.3290000000000002</v>
      </c>
      <c r="I22" s="3">
        <v>2.8980000000000001</v>
      </c>
    </row>
    <row r="23" spans="1:11" x14ac:dyDescent="0.25">
      <c r="B23" s="4" t="s">
        <v>176</v>
      </c>
      <c r="C23" t="s">
        <v>166</v>
      </c>
      <c r="D23" s="3">
        <v>2.2160000000000002</v>
      </c>
      <c r="E23" s="3">
        <v>2.528</v>
      </c>
      <c r="F23" s="3">
        <v>2.8730000000000002</v>
      </c>
      <c r="G23" s="3">
        <v>2.8809999999999998</v>
      </c>
      <c r="H23" s="3">
        <v>1.9379999999999999</v>
      </c>
      <c r="I23" s="3">
        <v>2.948</v>
      </c>
    </row>
    <row r="24" spans="1:11" x14ac:dyDescent="0.25">
      <c r="B24" s="4" t="s">
        <v>176</v>
      </c>
      <c r="C24" t="s">
        <v>167</v>
      </c>
      <c r="D24" s="3">
        <v>2.371</v>
      </c>
      <c r="E24" s="3">
        <v>2.5030000000000001</v>
      </c>
      <c r="F24" s="3">
        <v>2.9870000000000001</v>
      </c>
      <c r="G24" s="3">
        <v>2.9460000000000002</v>
      </c>
      <c r="H24" s="3">
        <v>1.9610000000000001</v>
      </c>
      <c r="I24" s="3">
        <v>3.0760000000000001</v>
      </c>
    </row>
    <row r="25" spans="1:11" x14ac:dyDescent="0.25">
      <c r="B25" s="4" t="s">
        <v>176</v>
      </c>
      <c r="C25" t="s">
        <v>168</v>
      </c>
      <c r="D25" s="3">
        <v>2.4670000000000001</v>
      </c>
      <c r="E25" s="3">
        <v>2.46</v>
      </c>
      <c r="F25" s="3">
        <v>2.97</v>
      </c>
      <c r="G25" s="3">
        <v>2.8039999999999998</v>
      </c>
      <c r="H25" s="3">
        <v>2.17</v>
      </c>
      <c r="I25" s="3">
        <v>3.157</v>
      </c>
    </row>
    <row r="26" spans="1:11" x14ac:dyDescent="0.25">
      <c r="B26" s="4" t="s">
        <v>176</v>
      </c>
      <c r="C26" t="s">
        <v>169</v>
      </c>
      <c r="D26" s="3">
        <v>2.3450000000000002</v>
      </c>
      <c r="E26" s="3">
        <v>2.4140000000000001</v>
      </c>
      <c r="F26" s="3">
        <v>2.9279999999999999</v>
      </c>
      <c r="G26" s="3">
        <v>2.823</v>
      </c>
      <c r="H26" s="3">
        <v>2.2719999999999998</v>
      </c>
      <c r="I26" s="3">
        <v>3.2309999999999999</v>
      </c>
    </row>
    <row r="27" spans="1:11" x14ac:dyDescent="0.25">
      <c r="B27" s="4" t="s">
        <v>176</v>
      </c>
      <c r="C27" t="s">
        <v>170</v>
      </c>
      <c r="D27" s="3">
        <v>2.2839999999999998</v>
      </c>
      <c r="E27" s="3">
        <v>2.4940000000000002</v>
      </c>
      <c r="F27" s="3">
        <v>2.9140000000000001</v>
      </c>
      <c r="G27" s="3">
        <v>2.7069999999999999</v>
      </c>
      <c r="H27" s="3">
        <v>2.2719999999999998</v>
      </c>
      <c r="I27" s="3">
        <v>3.2549999999999999</v>
      </c>
    </row>
    <row r="28" spans="1:11" x14ac:dyDescent="0.25">
      <c r="B28" s="4" t="s">
        <v>176</v>
      </c>
      <c r="C28" t="s">
        <v>171</v>
      </c>
      <c r="D28" s="3">
        <v>2.327</v>
      </c>
      <c r="E28" s="3">
        <v>2.7610000000000001</v>
      </c>
      <c r="F28" s="3">
        <v>2.915</v>
      </c>
      <c r="G28" s="3">
        <v>2.681</v>
      </c>
      <c r="H28" s="3">
        <v>2.274</v>
      </c>
      <c r="I28" s="3">
        <v>3.2719999999999998</v>
      </c>
    </row>
    <row r="29" spans="1:11" x14ac:dyDescent="0.25">
      <c r="B29" s="4" t="s">
        <v>176</v>
      </c>
      <c r="C29" t="s">
        <v>172</v>
      </c>
      <c r="D29" s="3">
        <v>2.359</v>
      </c>
      <c r="E29" s="3">
        <v>2.621</v>
      </c>
      <c r="F29" s="3">
        <v>2.9430000000000001</v>
      </c>
      <c r="G29" s="3">
        <v>2.7240000000000002</v>
      </c>
      <c r="H29" s="3">
        <v>2.2480000000000002</v>
      </c>
      <c r="I29" s="3">
        <v>3.3839999999999999</v>
      </c>
    </row>
    <row r="30" spans="1:11" x14ac:dyDescent="0.25">
      <c r="B30" s="4" t="s">
        <v>176</v>
      </c>
      <c r="C30" t="s">
        <v>173</v>
      </c>
      <c r="D30" s="3">
        <v>2.2949999999999999</v>
      </c>
      <c r="E30" s="3">
        <v>2.6779999999999999</v>
      </c>
      <c r="F30" s="3">
        <v>2.7360000000000002</v>
      </c>
      <c r="G30" s="3">
        <v>2.6930000000000001</v>
      </c>
      <c r="H30" s="3">
        <v>2.2000000000000002</v>
      </c>
      <c r="I30" s="3">
        <v>3.4910000000000001</v>
      </c>
    </row>
    <row r="31" spans="1:11" x14ac:dyDescent="0.25">
      <c r="B31" s="4" t="s">
        <v>176</v>
      </c>
      <c r="C31" t="s">
        <v>174</v>
      </c>
      <c r="D31" s="3">
        <v>2.3660000000000001</v>
      </c>
      <c r="E31" s="3">
        <v>2.5939999999999999</v>
      </c>
      <c r="F31" s="3">
        <v>2.4569999999999999</v>
      </c>
      <c r="G31" s="3">
        <v>2.645</v>
      </c>
      <c r="H31" s="3">
        <v>2.2839999999999998</v>
      </c>
      <c r="I31" s="3">
        <v>3.4060000000000001</v>
      </c>
    </row>
    <row r="32" spans="1:11" x14ac:dyDescent="0.25">
      <c r="B32" s="4" t="s">
        <v>176</v>
      </c>
      <c r="C32" s="1" t="s">
        <v>175</v>
      </c>
      <c r="D32" s="19">
        <f>AVERAGE(D20:D31)</f>
        <v>2.2525000000000008</v>
      </c>
      <c r="E32" s="19">
        <f t="shared" ref="E32:I32" si="4">AVERAGE(E20:E31)</f>
        <v>2.5303333333333335</v>
      </c>
      <c r="F32" s="19">
        <f t="shared" si="4"/>
        <v>2.8173333333333335</v>
      </c>
      <c r="G32" s="19">
        <f t="shared" si="4"/>
        <v>2.6857500000000005</v>
      </c>
      <c r="H32" s="19">
        <f t="shared" si="4"/>
        <v>2.2597499999999999</v>
      </c>
      <c r="I32" s="19">
        <f t="shared" si="4"/>
        <v>3.09375</v>
      </c>
      <c r="J32" s="65">
        <f>AVERAGE(D32:I32)</f>
        <v>2.6065694444444447</v>
      </c>
      <c r="K32" s="1"/>
    </row>
    <row r="35" spans="1:11" x14ac:dyDescent="0.25">
      <c r="A35" s="66" t="s">
        <v>178</v>
      </c>
      <c r="B35" t="s">
        <v>184</v>
      </c>
      <c r="C35" s="12" t="s">
        <v>183</v>
      </c>
    </row>
    <row r="36" spans="1:11" x14ac:dyDescent="0.25">
      <c r="B36" s="66" t="s">
        <v>185</v>
      </c>
      <c r="C36" s="66" t="s">
        <v>82</v>
      </c>
      <c r="D36" s="21">
        <v>2016</v>
      </c>
      <c r="E36" s="21">
        <v>2017</v>
      </c>
      <c r="F36" s="21">
        <v>2018</v>
      </c>
      <c r="G36" s="21">
        <v>2019</v>
      </c>
      <c r="H36" s="21">
        <v>2020</v>
      </c>
      <c r="I36" s="21"/>
      <c r="J36" s="1" t="s">
        <v>180</v>
      </c>
    </row>
    <row r="37" spans="1:11" x14ac:dyDescent="0.25">
      <c r="B37" s="67" t="s">
        <v>179</v>
      </c>
      <c r="C37" t="s">
        <v>163</v>
      </c>
      <c r="D37" s="47">
        <v>379.34097820849917</v>
      </c>
      <c r="E37" s="47">
        <v>357.0141506491662</v>
      </c>
      <c r="F37" s="47">
        <v>374.98849491274882</v>
      </c>
      <c r="G37" s="47">
        <v>371.40210321915004</v>
      </c>
      <c r="H37" s="47">
        <v>383.74062685852607</v>
      </c>
      <c r="I37" s="47"/>
      <c r="J37" s="47"/>
      <c r="K37" s="11"/>
    </row>
    <row r="38" spans="1:11" x14ac:dyDescent="0.25">
      <c r="B38" s="67" t="s">
        <v>179</v>
      </c>
      <c r="C38" t="s">
        <v>164</v>
      </c>
      <c r="D38" s="47">
        <v>373.83493846046264</v>
      </c>
      <c r="E38" s="47">
        <v>364.31728795137167</v>
      </c>
      <c r="F38" s="47">
        <v>373.95795102442173</v>
      </c>
      <c r="G38" s="47">
        <v>373.14274714706823</v>
      </c>
      <c r="H38" s="47">
        <v>386.43263161011288</v>
      </c>
      <c r="I38" s="47"/>
      <c r="J38" s="47"/>
      <c r="K38" s="11"/>
    </row>
    <row r="39" spans="1:11" x14ac:dyDescent="0.25">
      <c r="B39" s="67" t="s">
        <v>179</v>
      </c>
      <c r="C39" t="s">
        <v>165</v>
      </c>
      <c r="D39" s="47">
        <v>375.97567561032815</v>
      </c>
      <c r="E39" s="47">
        <v>377.98610983410435</v>
      </c>
      <c r="F39" s="47">
        <v>375.26618857557827</v>
      </c>
      <c r="G39" s="47">
        <v>379.94717408735869</v>
      </c>
      <c r="H39" s="47">
        <v>384.55038120516394</v>
      </c>
      <c r="I39" s="47"/>
      <c r="J39" s="47"/>
      <c r="K39" s="11"/>
    </row>
    <row r="40" spans="1:11" x14ac:dyDescent="0.25">
      <c r="B40" s="67" t="s">
        <v>179</v>
      </c>
      <c r="C40" t="s">
        <v>166</v>
      </c>
      <c r="D40" s="47">
        <v>379.86347378224855</v>
      </c>
      <c r="E40" s="47">
        <v>374.70937934373319</v>
      </c>
      <c r="F40" s="47">
        <v>375.23359270016135</v>
      </c>
      <c r="G40" s="47">
        <v>378.74783927853679</v>
      </c>
      <c r="H40" s="47">
        <v>389.28167587222771</v>
      </c>
      <c r="I40" s="47"/>
      <c r="J40" s="47"/>
      <c r="K40" s="11"/>
    </row>
    <row r="41" spans="1:11" x14ac:dyDescent="0.25">
      <c r="B41" s="67" t="s">
        <v>179</v>
      </c>
      <c r="C41" t="s">
        <v>167</v>
      </c>
      <c r="D41" s="47">
        <v>378.08662083980636</v>
      </c>
      <c r="E41" s="47">
        <v>372.7683637936525</v>
      </c>
      <c r="F41" s="47">
        <v>374.08350587735339</v>
      </c>
      <c r="G41" s="47">
        <v>388.26376585863363</v>
      </c>
      <c r="H41" s="47">
        <v>404.84984476976263</v>
      </c>
      <c r="I41" s="68"/>
      <c r="J41" s="68"/>
      <c r="K41" s="67"/>
    </row>
    <row r="42" spans="1:11" x14ac:dyDescent="0.25">
      <c r="B42" s="67" t="s">
        <v>179</v>
      </c>
      <c r="C42" t="s">
        <v>168</v>
      </c>
      <c r="D42" s="47">
        <v>376.98164664830551</v>
      </c>
      <c r="E42" s="47">
        <v>375.58336220979021</v>
      </c>
      <c r="F42" s="47">
        <v>369.65458028122646</v>
      </c>
      <c r="G42" s="47">
        <v>391.99820353695532</v>
      </c>
      <c r="H42" s="47">
        <v>424.51163439810722</v>
      </c>
      <c r="I42" s="68"/>
      <c r="J42" s="68"/>
      <c r="K42" s="67"/>
    </row>
    <row r="43" spans="1:11" x14ac:dyDescent="0.25">
      <c r="B43" s="67" t="s">
        <v>179</v>
      </c>
      <c r="C43" t="s">
        <v>169</v>
      </c>
      <c r="D43" s="47">
        <v>378.13784575642825</v>
      </c>
      <c r="E43" s="47">
        <v>383.28535921204951</v>
      </c>
      <c r="F43" s="47">
        <v>373.06648938160299</v>
      </c>
      <c r="G43" s="47">
        <v>392.68189262764918</v>
      </c>
      <c r="H43" s="47">
        <v>417.88176491144554</v>
      </c>
      <c r="I43" s="68"/>
      <c r="J43" s="68"/>
      <c r="K43" s="67"/>
    </row>
    <row r="44" spans="1:11" x14ac:dyDescent="0.25">
      <c r="B44" s="67" t="s">
        <v>179</v>
      </c>
      <c r="C44" t="s">
        <v>170</v>
      </c>
      <c r="D44" s="31">
        <v>379.80503091748255</v>
      </c>
      <c r="E44" s="31">
        <v>393.50980240258207</v>
      </c>
      <c r="F44" s="31">
        <v>381.65423822958576</v>
      </c>
      <c r="G44" s="31">
        <v>389.58965985476055</v>
      </c>
      <c r="H44" s="31">
        <v>408.44285721063108</v>
      </c>
      <c r="I44" s="11"/>
      <c r="J44" s="11"/>
      <c r="K44" s="11"/>
    </row>
    <row r="45" spans="1:11" x14ac:dyDescent="0.25">
      <c r="B45" s="67" t="s">
        <v>179</v>
      </c>
      <c r="C45" t="s">
        <v>171</v>
      </c>
      <c r="D45" s="31">
        <v>378.89239818784296</v>
      </c>
      <c r="E45" s="31">
        <v>398.53906848434644</v>
      </c>
      <c r="F45" s="31">
        <v>378.51132657902099</v>
      </c>
      <c r="G45" s="31">
        <v>387.91799155610539</v>
      </c>
      <c r="H45" s="31">
        <v>405.28040829120886</v>
      </c>
    </row>
    <row r="46" spans="1:11" x14ac:dyDescent="0.25">
      <c r="B46" s="67" t="s">
        <v>179</v>
      </c>
      <c r="C46" t="s">
        <v>172</v>
      </c>
      <c r="D46" s="31">
        <v>374.32010080796124</v>
      </c>
      <c r="E46" s="31">
        <v>390.67077778418502</v>
      </c>
      <c r="F46" s="31">
        <v>372.68799967036034</v>
      </c>
      <c r="G46" s="31">
        <v>391.1513773172673</v>
      </c>
      <c r="H46" s="31">
        <v>408.42029402452931</v>
      </c>
    </row>
    <row r="47" spans="1:11" x14ac:dyDescent="0.25">
      <c r="B47" s="67" t="s">
        <v>179</v>
      </c>
      <c r="C47" t="s">
        <v>173</v>
      </c>
      <c r="D47" s="31">
        <v>362.54083525938677</v>
      </c>
      <c r="E47" s="31">
        <v>378.61670957224317</v>
      </c>
      <c r="F47" s="31">
        <v>370.05200563614846</v>
      </c>
      <c r="G47" s="31">
        <v>386.02315703948352</v>
      </c>
      <c r="H47" s="31">
        <v>409.84587403722429</v>
      </c>
    </row>
    <row r="48" spans="1:11" x14ac:dyDescent="0.25">
      <c r="B48" s="67" t="s">
        <v>179</v>
      </c>
      <c r="C48" t="s">
        <v>174</v>
      </c>
      <c r="D48" s="31">
        <v>358.31220982054867</v>
      </c>
      <c r="E48" s="31">
        <v>374.04659258117266</v>
      </c>
      <c r="F48" s="31">
        <v>373.98088544098971</v>
      </c>
      <c r="G48" s="31">
        <v>381.09404967229688</v>
      </c>
      <c r="H48" s="31">
        <v>411.95273535298548</v>
      </c>
    </row>
    <row r="49" spans="2:10" x14ac:dyDescent="0.25">
      <c r="B49" s="66" t="s">
        <v>179</v>
      </c>
      <c r="C49" s="1" t="s">
        <v>175</v>
      </c>
      <c r="D49" s="59">
        <f>AVERAGE(D37:D48)</f>
        <v>374.67431285827502</v>
      </c>
      <c r="E49" s="59">
        <f t="shared" ref="E49:H49" si="5">AVERAGE(E37:E48)</f>
        <v>378.42058031819971</v>
      </c>
      <c r="F49" s="59">
        <f t="shared" si="5"/>
        <v>374.42810485909985</v>
      </c>
      <c r="G49" s="59">
        <f t="shared" si="5"/>
        <v>384.32999676627213</v>
      </c>
      <c r="H49" s="59">
        <f t="shared" si="5"/>
        <v>402.93256071182714</v>
      </c>
      <c r="I49" s="1"/>
      <c r="J49" s="1"/>
    </row>
    <row r="50" spans="2:10" x14ac:dyDescent="0.25">
      <c r="B50" s="66" t="s">
        <v>181</v>
      </c>
      <c r="C50" s="1" t="s">
        <v>175</v>
      </c>
      <c r="D50" s="53">
        <f>(D49/0.453592)/100</f>
        <v>8.2601613974292984</v>
      </c>
      <c r="E50" s="53">
        <f t="shared" ref="E50:H50" si="6">(E49/0.453592)/100</f>
        <v>8.3427525246961967</v>
      </c>
      <c r="F50" s="53">
        <f t="shared" si="6"/>
        <v>8.2547334357550373</v>
      </c>
      <c r="G50" s="53">
        <f t="shared" si="6"/>
        <v>8.4730329628007581</v>
      </c>
      <c r="H50" s="53">
        <f t="shared" si="6"/>
        <v>8.8831496303247661</v>
      </c>
      <c r="J50" s="65">
        <f>AVERAGE(D50:H50)</f>
        <v>8.4427659902012113</v>
      </c>
    </row>
    <row r="52" spans="2:10" x14ac:dyDescent="0.25">
      <c r="B52" s="66" t="s">
        <v>185</v>
      </c>
      <c r="C52" s="66" t="s">
        <v>81</v>
      </c>
      <c r="D52" s="21">
        <v>2016</v>
      </c>
      <c r="E52" s="21">
        <v>2017</v>
      </c>
      <c r="F52" s="21">
        <v>2018</v>
      </c>
      <c r="G52" s="21">
        <v>2019</v>
      </c>
      <c r="H52" s="21">
        <v>2020</v>
      </c>
      <c r="I52" s="21"/>
      <c r="J52" s="1" t="s">
        <v>180</v>
      </c>
    </row>
    <row r="53" spans="2:10" x14ac:dyDescent="0.25">
      <c r="B53" s="67" t="s">
        <v>179</v>
      </c>
      <c r="C53" t="s">
        <v>163</v>
      </c>
      <c r="D53" s="47">
        <v>597.53952560050766</v>
      </c>
      <c r="E53" s="47">
        <v>566.1938568985845</v>
      </c>
      <c r="F53" s="47">
        <v>575.75174102452047</v>
      </c>
      <c r="G53" s="47">
        <v>585.99339510682751</v>
      </c>
      <c r="H53" s="47">
        <v>605.8872731953536</v>
      </c>
      <c r="I53" s="47"/>
      <c r="J53" s="47"/>
    </row>
    <row r="54" spans="2:10" x14ac:dyDescent="0.25">
      <c r="B54" s="67" t="s">
        <v>179</v>
      </c>
      <c r="C54" t="s">
        <v>164</v>
      </c>
      <c r="D54" s="47">
        <v>598.55442955437513</v>
      </c>
      <c r="E54" s="47">
        <v>584.03844736056863</v>
      </c>
      <c r="F54" s="47">
        <v>582.77470198804815</v>
      </c>
      <c r="G54" s="47">
        <v>590.01783572807312</v>
      </c>
      <c r="H54" s="47">
        <v>604.46175334505165</v>
      </c>
      <c r="I54" s="47"/>
      <c r="J54" s="47"/>
    </row>
    <row r="55" spans="2:10" x14ac:dyDescent="0.25">
      <c r="B55" s="67" t="s">
        <v>179</v>
      </c>
      <c r="C55" t="s">
        <v>165</v>
      </c>
      <c r="D55" s="47">
        <v>622.27051469942444</v>
      </c>
      <c r="E55" s="47">
        <v>590.3941179965459</v>
      </c>
      <c r="F55" s="47">
        <v>587.05275093777652</v>
      </c>
      <c r="G55" s="47">
        <v>606.81435927336133</v>
      </c>
      <c r="H55" s="47">
        <v>604.60740258287444</v>
      </c>
      <c r="I55" s="47"/>
      <c r="J55" s="47"/>
    </row>
    <row r="56" spans="2:10" x14ac:dyDescent="0.25">
      <c r="B56" s="67" t="s">
        <v>179</v>
      </c>
      <c r="C56" t="s">
        <v>166</v>
      </c>
      <c r="D56" s="47">
        <v>610.4516065276764</v>
      </c>
      <c r="E56" s="47">
        <v>593.29033653510692</v>
      </c>
      <c r="F56" s="47">
        <v>606.02983279195769</v>
      </c>
      <c r="G56" s="47">
        <v>610.22273192920147</v>
      </c>
      <c r="H56" s="47">
        <v>644.36291885949254</v>
      </c>
      <c r="I56" s="47"/>
      <c r="J56" s="47"/>
    </row>
    <row r="57" spans="2:10" x14ac:dyDescent="0.25">
      <c r="B57" s="67" t="s">
        <v>179</v>
      </c>
      <c r="C57" t="s">
        <v>167</v>
      </c>
      <c r="D57" s="47">
        <v>608.12974641675498</v>
      </c>
      <c r="E57" s="47">
        <v>614.01492606547447</v>
      </c>
      <c r="F57" s="47">
        <v>596.4447138458172</v>
      </c>
      <c r="G57" s="47">
        <v>617.30663027491971</v>
      </c>
      <c r="H57" s="47">
        <v>758.51191948865187</v>
      </c>
      <c r="I57" s="68"/>
      <c r="J57" s="68"/>
    </row>
    <row r="58" spans="2:10" x14ac:dyDescent="0.25">
      <c r="B58" s="67" t="s">
        <v>179</v>
      </c>
      <c r="C58" t="s">
        <v>168</v>
      </c>
      <c r="D58" s="47">
        <v>619.96525578299554</v>
      </c>
      <c r="E58" s="47">
        <v>620.6781657400536</v>
      </c>
      <c r="F58" s="47">
        <v>597.82798756429099</v>
      </c>
      <c r="G58" s="47">
        <v>614.73102357678306</v>
      </c>
      <c r="H58" s="47">
        <v>755.77081031278908</v>
      </c>
      <c r="I58" s="68"/>
      <c r="J58" s="68"/>
    </row>
    <row r="59" spans="2:10" x14ac:dyDescent="0.25">
      <c r="B59" s="67" t="s">
        <v>179</v>
      </c>
      <c r="C59" t="s">
        <v>169</v>
      </c>
      <c r="D59" s="47">
        <v>608.9847586507293</v>
      </c>
      <c r="E59" s="47">
        <v>610.03449576720709</v>
      </c>
      <c r="F59" s="47">
        <v>601.99269276368625</v>
      </c>
      <c r="G59" s="47">
        <v>614.65745383224271</v>
      </c>
      <c r="H59" s="47">
        <v>683.83628920036676</v>
      </c>
      <c r="I59" s="68"/>
      <c r="J59" s="68"/>
    </row>
    <row r="60" spans="2:10" x14ac:dyDescent="0.25">
      <c r="B60" s="67" t="s">
        <v>179</v>
      </c>
      <c r="C60" t="s">
        <v>170</v>
      </c>
      <c r="D60" s="31">
        <v>591.51360483659926</v>
      </c>
      <c r="E60" s="31">
        <v>597.00914838754954</v>
      </c>
      <c r="F60" s="31">
        <v>608.24044832644302</v>
      </c>
      <c r="G60" s="31">
        <v>607.4420691279588</v>
      </c>
      <c r="H60" s="31">
        <v>649.20004806612087</v>
      </c>
      <c r="I60" s="11"/>
      <c r="J60" s="11"/>
    </row>
    <row r="61" spans="2:10" x14ac:dyDescent="0.25">
      <c r="B61" s="67" t="s">
        <v>179</v>
      </c>
      <c r="C61" t="s">
        <v>171</v>
      </c>
      <c r="D61" s="31">
        <v>586.80111562974275</v>
      </c>
      <c r="E61" s="31">
        <v>578.20248856386706</v>
      </c>
      <c r="F61" s="31">
        <v>593.46432890986546</v>
      </c>
      <c r="G61" s="31">
        <v>600.62170569596037</v>
      </c>
      <c r="H61" s="31">
        <v>637.09846387213372</v>
      </c>
    </row>
    <row r="62" spans="2:10" x14ac:dyDescent="0.25">
      <c r="B62" s="67" t="s">
        <v>179</v>
      </c>
      <c r="C62" t="s">
        <v>172</v>
      </c>
      <c r="D62" s="31">
        <v>573.6676168416634</v>
      </c>
      <c r="E62" s="31">
        <v>575.45045944247681</v>
      </c>
      <c r="F62" s="31">
        <v>584.01826799507535</v>
      </c>
      <c r="G62" s="31">
        <v>589.2177479469907</v>
      </c>
      <c r="H62" s="31">
        <v>635.36158712682698</v>
      </c>
    </row>
    <row r="63" spans="2:10" x14ac:dyDescent="0.25">
      <c r="B63" s="67" t="s">
        <v>179</v>
      </c>
      <c r="C63" t="s">
        <v>173</v>
      </c>
      <c r="D63" s="31">
        <v>576.37016276015765</v>
      </c>
      <c r="E63" s="31">
        <v>580.70365936349185</v>
      </c>
      <c r="F63" s="31">
        <v>591.13902985281447</v>
      </c>
      <c r="G63" s="31">
        <v>606.49474828251721</v>
      </c>
      <c r="H63" s="31">
        <v>634.06509005376233</v>
      </c>
    </row>
    <row r="64" spans="2:10" x14ac:dyDescent="0.25">
      <c r="B64" s="67" t="s">
        <v>179</v>
      </c>
      <c r="C64" t="s">
        <v>174</v>
      </c>
      <c r="D64" s="31">
        <v>562.15088149355245</v>
      </c>
      <c r="E64" s="31">
        <v>580.27042908113913</v>
      </c>
      <c r="F64" s="31">
        <v>583.29852172576318</v>
      </c>
      <c r="G64" s="31">
        <v>609.03335755796149</v>
      </c>
      <c r="H64" s="31">
        <v>629.29221786872597</v>
      </c>
    </row>
    <row r="65" spans="2:10" x14ac:dyDescent="0.25">
      <c r="B65" s="66" t="s">
        <v>179</v>
      </c>
      <c r="C65" s="1" t="s">
        <v>175</v>
      </c>
      <c r="D65" s="59">
        <f>AVERAGE(D53:D64)</f>
        <v>596.36660156618154</v>
      </c>
      <c r="E65" s="59">
        <f t="shared" ref="E65" si="7">AVERAGE(E53:E64)</f>
        <v>590.8567109335055</v>
      </c>
      <c r="F65" s="59">
        <f t="shared" ref="F65" si="8">AVERAGE(F53:F64)</f>
        <v>592.33625147717157</v>
      </c>
      <c r="G65" s="59">
        <f t="shared" ref="G65" si="9">AVERAGE(G53:G64)</f>
        <v>604.37942152773326</v>
      </c>
      <c r="H65" s="59">
        <f t="shared" ref="H65" si="10">AVERAGE(H53:H64)</f>
        <v>653.53798116434575</v>
      </c>
      <c r="I65" s="1"/>
      <c r="J65" s="1"/>
    </row>
    <row r="66" spans="2:10" x14ac:dyDescent="0.25">
      <c r="B66" s="66" t="s">
        <v>181</v>
      </c>
      <c r="C66" s="1" t="s">
        <v>175</v>
      </c>
      <c r="D66" s="53">
        <f>(D65/0.453592)/100</f>
        <v>13.147643731948129</v>
      </c>
      <c r="E66" s="53">
        <f t="shared" ref="E66" si="11">(E65/0.453592)/100</f>
        <v>13.026171337534734</v>
      </c>
      <c r="F66" s="53">
        <f t="shared" ref="F66" si="12">(F65/0.453592)/100</f>
        <v>13.058789649666917</v>
      </c>
      <c r="G66" s="53">
        <f t="shared" ref="G66" si="13">(G65/0.453592)/100</f>
        <v>13.324296317565858</v>
      </c>
      <c r="H66" s="53">
        <f t="shared" ref="H66" si="14">(H65/0.453592)/100</f>
        <v>14.408057927925222</v>
      </c>
      <c r="J66" s="65">
        <f>AVERAGE(D66:H66)</f>
        <v>13.392991792928171</v>
      </c>
    </row>
    <row r="68" spans="2:10" x14ac:dyDescent="0.25">
      <c r="B68" s="66" t="s">
        <v>186</v>
      </c>
      <c r="C68" s="66" t="s">
        <v>83</v>
      </c>
      <c r="D68" s="21">
        <v>2016</v>
      </c>
      <c r="E68" s="21">
        <v>2017</v>
      </c>
      <c r="F68" s="21">
        <v>2018</v>
      </c>
      <c r="G68" s="21">
        <v>2019</v>
      </c>
      <c r="H68" s="21">
        <v>2020</v>
      </c>
      <c r="I68" s="21"/>
      <c r="J68" s="1" t="s">
        <v>180</v>
      </c>
    </row>
    <row r="69" spans="2:10" x14ac:dyDescent="0.25">
      <c r="B69" s="67" t="s">
        <v>179</v>
      </c>
      <c r="C69" t="s">
        <v>163</v>
      </c>
      <c r="D69" s="47">
        <v>192.66047089574965</v>
      </c>
      <c r="E69" s="47">
        <v>186.06640679892905</v>
      </c>
      <c r="F69" s="47">
        <v>181.7108609101175</v>
      </c>
      <c r="G69" s="47">
        <v>185.18905691635479</v>
      </c>
      <c r="H69" s="47">
        <v>187.03093696858309</v>
      </c>
      <c r="I69" s="47"/>
      <c r="J69" s="47"/>
    </row>
    <row r="70" spans="2:10" x14ac:dyDescent="0.25">
      <c r="B70" s="67" t="s">
        <v>179</v>
      </c>
      <c r="C70" t="s">
        <v>164</v>
      </c>
      <c r="D70" s="47">
        <v>187.42106085949936</v>
      </c>
      <c r="E70" s="47">
        <v>187.15926494833332</v>
      </c>
      <c r="F70" s="47">
        <v>186.05102270912357</v>
      </c>
      <c r="G70" s="47">
        <v>187.56216844290506</v>
      </c>
      <c r="H70" s="47">
        <v>188.23726233329953</v>
      </c>
      <c r="I70" s="47"/>
      <c r="J70" s="47"/>
    </row>
    <row r="71" spans="2:10" x14ac:dyDescent="0.25">
      <c r="B71" s="67" t="s">
        <v>179</v>
      </c>
      <c r="C71" t="s">
        <v>165</v>
      </c>
      <c r="D71" s="47">
        <v>188.72593904487056</v>
      </c>
      <c r="E71" s="47">
        <v>187.81798673223841</v>
      </c>
      <c r="F71" s="47">
        <v>186.71187035397671</v>
      </c>
      <c r="G71" s="47">
        <v>185.47151377044929</v>
      </c>
      <c r="H71" s="47">
        <v>192.79068009080714</v>
      </c>
      <c r="I71" s="47"/>
      <c r="J71" s="47"/>
    </row>
    <row r="72" spans="2:10" x14ac:dyDescent="0.25">
      <c r="B72" s="67" t="s">
        <v>179</v>
      </c>
      <c r="C72" t="s">
        <v>166</v>
      </c>
      <c r="D72" s="47">
        <v>192.13109806710824</v>
      </c>
      <c r="E72" s="47">
        <v>188.65227200913719</v>
      </c>
      <c r="F72" s="47">
        <v>189.98783100187879</v>
      </c>
      <c r="G72" s="47">
        <v>188.39314114379093</v>
      </c>
      <c r="H72" s="47">
        <v>203.09224303821861</v>
      </c>
      <c r="I72" s="47"/>
      <c r="J72" s="47"/>
    </row>
    <row r="73" spans="2:10" x14ac:dyDescent="0.25">
      <c r="B73" s="67" t="s">
        <v>179</v>
      </c>
      <c r="C73" t="s">
        <v>167</v>
      </c>
      <c r="D73" s="47">
        <v>189.80622778335598</v>
      </c>
      <c r="E73" s="47">
        <v>187.69418238162899</v>
      </c>
      <c r="F73" s="47">
        <v>189.22864724947522</v>
      </c>
      <c r="G73" s="47">
        <v>188.49957780566083</v>
      </c>
      <c r="H73" s="47">
        <v>204.49704815790426</v>
      </c>
      <c r="I73" s="68"/>
      <c r="J73" s="68"/>
    </row>
    <row r="74" spans="2:10" x14ac:dyDescent="0.25">
      <c r="B74" s="67" t="s">
        <v>179</v>
      </c>
      <c r="C74" t="s">
        <v>168</v>
      </c>
      <c r="D74" s="47">
        <v>191.54746778014049</v>
      </c>
      <c r="E74" s="47">
        <v>186.78439649723808</v>
      </c>
      <c r="F74" s="47">
        <v>188.41731981168684</v>
      </c>
      <c r="G74" s="47">
        <v>187.6138494124919</v>
      </c>
      <c r="H74" s="47">
        <v>207.88267848153356</v>
      </c>
      <c r="I74" s="68"/>
      <c r="J74" s="68"/>
    </row>
    <row r="75" spans="2:10" x14ac:dyDescent="0.25">
      <c r="B75" s="67" t="s">
        <v>179</v>
      </c>
      <c r="C75" t="s">
        <v>169</v>
      </c>
      <c r="D75" s="47">
        <v>189.91610139576323</v>
      </c>
      <c r="E75" s="47">
        <v>186.31546945037471</v>
      </c>
      <c r="F75" s="47">
        <v>189.19532385857258</v>
      </c>
      <c r="G75" s="47">
        <v>187.32015897924097</v>
      </c>
      <c r="H75" s="47">
        <v>203.24474946386064</v>
      </c>
      <c r="I75" s="68"/>
      <c r="J75" s="68"/>
    </row>
    <row r="76" spans="2:10" x14ac:dyDescent="0.25">
      <c r="B76" s="67" t="s">
        <v>179</v>
      </c>
      <c r="C76" t="s">
        <v>170</v>
      </c>
      <c r="D76" s="31">
        <v>191.13384253490969</v>
      </c>
      <c r="E76" s="31">
        <v>188.56434851819856</v>
      </c>
      <c r="F76" s="31">
        <v>188.40694795896394</v>
      </c>
      <c r="G76" s="31">
        <v>186.45916895801963</v>
      </c>
      <c r="H76" s="31">
        <v>201.0470541744601</v>
      </c>
      <c r="I76" s="11"/>
      <c r="J76" s="11"/>
    </row>
    <row r="77" spans="2:10" x14ac:dyDescent="0.25">
      <c r="B77" s="67" t="s">
        <v>179</v>
      </c>
      <c r="C77" t="s">
        <v>171</v>
      </c>
      <c r="D77" s="31">
        <v>190.8224048562615</v>
      </c>
      <c r="E77" s="31">
        <v>187.42160032124758</v>
      </c>
      <c r="F77" s="31">
        <v>186.40015924898071</v>
      </c>
      <c r="G77" s="31">
        <v>186.10447617699705</v>
      </c>
      <c r="H77" s="31">
        <v>200.11605617159995</v>
      </c>
    </row>
    <row r="78" spans="2:10" x14ac:dyDescent="0.25">
      <c r="B78" s="67" t="s">
        <v>179</v>
      </c>
      <c r="C78" t="s">
        <v>172</v>
      </c>
      <c r="D78" s="31">
        <v>189.30908081374676</v>
      </c>
      <c r="E78" s="31">
        <v>187.42889608438108</v>
      </c>
      <c r="F78" s="31">
        <v>188.91459362529929</v>
      </c>
      <c r="G78" s="31">
        <v>187.9290387307947</v>
      </c>
      <c r="H78" s="31">
        <v>199.8533316484764</v>
      </c>
    </row>
    <row r="79" spans="2:10" x14ac:dyDescent="0.25">
      <c r="B79" s="67" t="s">
        <v>179</v>
      </c>
      <c r="C79" t="s">
        <v>173</v>
      </c>
      <c r="D79" s="31">
        <v>189.40551288702997</v>
      </c>
      <c r="E79" s="31">
        <v>187.14779561861232</v>
      </c>
      <c r="F79" s="31">
        <v>185.32615316553409</v>
      </c>
      <c r="G79" s="31">
        <v>189.5186292939282</v>
      </c>
      <c r="H79" s="31">
        <v>201.68694251575604</v>
      </c>
    </row>
    <row r="80" spans="2:10" x14ac:dyDescent="0.25">
      <c r="B80" s="67" t="s">
        <v>179</v>
      </c>
      <c r="C80" t="s">
        <v>174</v>
      </c>
      <c r="D80" s="31">
        <v>183.83139395100457</v>
      </c>
      <c r="E80" s="31">
        <v>189.72688391599942</v>
      </c>
      <c r="F80" s="31">
        <v>187.07757135787557</v>
      </c>
      <c r="G80" s="31">
        <v>191.77002242253354</v>
      </c>
      <c r="H80" s="31">
        <v>200.69353423200374</v>
      </c>
    </row>
    <row r="81" spans="1:10" x14ac:dyDescent="0.25">
      <c r="B81" s="66" t="s">
        <v>179</v>
      </c>
      <c r="C81" s="1" t="s">
        <v>175</v>
      </c>
      <c r="D81" s="59">
        <f>AVERAGE(D69:D80)</f>
        <v>189.72588340578667</v>
      </c>
      <c r="E81" s="59">
        <f t="shared" ref="E81" si="15">AVERAGE(E69:E80)</f>
        <v>187.56495860635985</v>
      </c>
      <c r="F81" s="59">
        <f t="shared" ref="F81" si="16">AVERAGE(F69:F80)</f>
        <v>187.28569177095707</v>
      </c>
      <c r="G81" s="59">
        <f t="shared" ref="G81" si="17">AVERAGE(G69:G80)</f>
        <v>187.65256683776389</v>
      </c>
      <c r="H81" s="59">
        <f t="shared" ref="H81" si="18">AVERAGE(H69:H80)</f>
        <v>199.18104310637526</v>
      </c>
      <c r="I81" s="1"/>
      <c r="J81" s="1"/>
    </row>
    <row r="82" spans="1:10" x14ac:dyDescent="0.25">
      <c r="B82" s="66" t="s">
        <v>181</v>
      </c>
      <c r="C82" s="1" t="s">
        <v>175</v>
      </c>
      <c r="D82" s="53">
        <f>(D81/0.453592)/100</f>
        <v>4.1827431569733742</v>
      </c>
      <c r="E82" s="53">
        <f t="shared" ref="E82" si="19">(E81/0.453592)/100</f>
        <v>4.1351028811434034</v>
      </c>
      <c r="F82" s="53">
        <f t="shared" ref="F82" si="20">(F81/0.453592)/100</f>
        <v>4.1289460962926396</v>
      </c>
      <c r="G82" s="53">
        <f t="shared" ref="G82" si="21">(G81/0.453592)/100</f>
        <v>4.1370343136070282</v>
      </c>
      <c r="H82" s="53">
        <f t="shared" ref="H82" si="22">(H81/0.453592)/100</f>
        <v>4.3911939166999252</v>
      </c>
      <c r="J82" s="65">
        <f>AVERAGE(D82:H82)</f>
        <v>4.1950040729432745</v>
      </c>
    </row>
    <row r="85" spans="1:10" x14ac:dyDescent="0.25">
      <c r="A85" s="66" t="s">
        <v>187</v>
      </c>
      <c r="C85" s="12" t="s">
        <v>189</v>
      </c>
    </row>
    <row r="86" spans="1:10" x14ac:dyDescent="0.25">
      <c r="B86" s="66"/>
      <c r="C86" s="66"/>
      <c r="D86" s="21">
        <v>2016</v>
      </c>
      <c r="E86" s="21">
        <v>2017</v>
      </c>
      <c r="F86" s="21">
        <v>2018</v>
      </c>
      <c r="G86" s="21">
        <v>2019</v>
      </c>
      <c r="H86" s="21">
        <v>2020</v>
      </c>
      <c r="I86" s="21"/>
      <c r="J86" s="1" t="s">
        <v>180</v>
      </c>
    </row>
    <row r="87" spans="1:10" x14ac:dyDescent="0.25">
      <c r="B87" s="66" t="s">
        <v>188</v>
      </c>
      <c r="C87" s="66" t="s">
        <v>77</v>
      </c>
      <c r="D87" s="5">
        <v>1252</v>
      </c>
      <c r="E87" s="5">
        <v>1261</v>
      </c>
      <c r="F87" s="5">
        <v>1272</v>
      </c>
      <c r="G87" s="5">
        <v>1395</v>
      </c>
      <c r="H87" s="5">
        <v>1770</v>
      </c>
      <c r="I87" s="5"/>
      <c r="J87" s="54">
        <f>AVERAGE(D87:H87)</f>
        <v>1390</v>
      </c>
    </row>
    <row r="88" spans="1:10" x14ac:dyDescent="0.25">
      <c r="B88" s="66" t="s">
        <v>188</v>
      </c>
      <c r="C88" s="66" t="s">
        <v>190</v>
      </c>
      <c r="D88" s="5">
        <v>586.53</v>
      </c>
      <c r="E88" s="5">
        <v>584.66999999999996</v>
      </c>
      <c r="F88" s="5">
        <v>1136.4100000000001</v>
      </c>
      <c r="G88" s="5">
        <v>1615.68</v>
      </c>
      <c r="H88" s="5">
        <v>2802</v>
      </c>
      <c r="I88" s="5"/>
      <c r="J88" s="54">
        <f t="shared" ref="J88:J90" si="23">AVERAGE(D88:H88)</f>
        <v>1345.058</v>
      </c>
    </row>
    <row r="89" spans="1:10" x14ac:dyDescent="0.25">
      <c r="B89" s="66" t="s">
        <v>182</v>
      </c>
      <c r="C89" s="66" t="s">
        <v>78</v>
      </c>
      <c r="D89" s="3">
        <v>2.2490000000000001</v>
      </c>
      <c r="E89" s="3">
        <v>2.8540000000000001</v>
      </c>
      <c r="F89" s="3">
        <v>2.9870000000000001</v>
      </c>
      <c r="G89" s="3">
        <v>2.7959999999999998</v>
      </c>
      <c r="H89" s="3">
        <v>2.8</v>
      </c>
      <c r="I89" s="3"/>
      <c r="J89" s="53">
        <f t="shared" si="23"/>
        <v>2.7372000000000001</v>
      </c>
    </row>
    <row r="90" spans="1:10" x14ac:dyDescent="0.25">
      <c r="B90" s="66" t="s">
        <v>181</v>
      </c>
      <c r="C90" s="66" t="s">
        <v>191</v>
      </c>
      <c r="D90" s="2">
        <v>105.14</v>
      </c>
      <c r="E90" s="2">
        <v>117.86</v>
      </c>
      <c r="F90" s="2">
        <v>106.71</v>
      </c>
      <c r="G90" s="2">
        <v>119.43</v>
      </c>
      <c r="H90" s="2">
        <v>139</v>
      </c>
      <c r="I90" s="2"/>
      <c r="J90" s="7">
        <f t="shared" si="23"/>
        <v>117.628</v>
      </c>
    </row>
    <row r="93" spans="1:10" x14ac:dyDescent="0.25">
      <c r="A93" s="66" t="s">
        <v>192</v>
      </c>
      <c r="C93" s="12" t="s">
        <v>193</v>
      </c>
    </row>
    <row r="94" spans="1:10" x14ac:dyDescent="0.25">
      <c r="B94" t="s">
        <v>197</v>
      </c>
      <c r="D94" s="21" t="s">
        <v>194</v>
      </c>
      <c r="E94" s="21" t="s">
        <v>195</v>
      </c>
      <c r="F94" s="21" t="s">
        <v>196</v>
      </c>
      <c r="G94" s="21" t="s">
        <v>199</v>
      </c>
      <c r="H94" s="51"/>
      <c r="J94" s="21" t="s">
        <v>198</v>
      </c>
    </row>
    <row r="95" spans="1:10" x14ac:dyDescent="0.25">
      <c r="B95" s="1" t="s">
        <v>200</v>
      </c>
      <c r="C95" s="1" t="s">
        <v>88</v>
      </c>
      <c r="D95" s="5">
        <v>34515</v>
      </c>
      <c r="E95" s="2">
        <v>0.28999999999999998</v>
      </c>
      <c r="F95" s="5">
        <v>14263</v>
      </c>
      <c r="G95" s="5">
        <v>15</v>
      </c>
      <c r="J95" s="54">
        <f>D95+E95*F95*G95</f>
        <v>96559.049999999988</v>
      </c>
    </row>
    <row r="96" spans="1:10" x14ac:dyDescent="0.25">
      <c r="B96" s="1" t="s">
        <v>200</v>
      </c>
      <c r="C96" s="1" t="s">
        <v>87</v>
      </c>
      <c r="D96" s="5">
        <v>24095</v>
      </c>
      <c r="E96" s="2">
        <v>0.23</v>
      </c>
      <c r="F96" s="5">
        <v>14263</v>
      </c>
      <c r="G96" s="5">
        <v>15</v>
      </c>
      <c r="J96" s="54">
        <f>D96+E96*F96*G96</f>
        <v>73302.350000000006</v>
      </c>
    </row>
  </sheetData>
  <mergeCells count="2">
    <mergeCell ref="B6:B10"/>
    <mergeCell ref="B11:B15"/>
  </mergeCells>
  <hyperlinks>
    <hyperlink ref="C18" r:id="rId1" xr:uid="{00000000-0004-0000-0900-000000000000}"/>
    <hyperlink ref="C35" r:id="rId2" xr:uid="{00000000-0004-0000-0900-000001000000}"/>
    <hyperlink ref="C4" r:id="rId3" xr:uid="{00000000-0004-0000-0900-000002000000}"/>
    <hyperlink ref="C85" r:id="rId4" xr:uid="{00000000-0004-0000-0900-000003000000}"/>
    <hyperlink ref="C93" r:id="rId5" xr:uid="{00000000-0004-0000-0900-000004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C6"/>
  <sheetViews>
    <sheetView workbookViewId="0">
      <selection activeCell="A2" sqref="A2"/>
    </sheetView>
  </sheetViews>
  <sheetFormatPr defaultRowHeight="15" x14ac:dyDescent="0.25"/>
  <cols>
    <col min="2" max="2" width="7.140625" bestFit="1" customWidth="1"/>
    <col min="3" max="3" width="11.85546875" bestFit="1" customWidth="1"/>
    <col min="4" max="4" width="25.5703125" bestFit="1" customWidth="1"/>
  </cols>
  <sheetData>
    <row r="1" spans="1:3" x14ac:dyDescent="0.25">
      <c r="A1" s="1" t="s">
        <v>290</v>
      </c>
    </row>
    <row r="3" spans="1:3" x14ac:dyDescent="0.25">
      <c r="B3" s="1" t="s">
        <v>159</v>
      </c>
      <c r="C3" s="1" t="s">
        <v>57</v>
      </c>
    </row>
    <row r="4" spans="1:3" x14ac:dyDescent="0.25">
      <c r="B4" t="s">
        <v>55</v>
      </c>
      <c r="C4">
        <v>50</v>
      </c>
    </row>
    <row r="5" spans="1:3" x14ac:dyDescent="0.25">
      <c r="B5" t="s">
        <v>72</v>
      </c>
      <c r="C5">
        <v>100</v>
      </c>
    </row>
    <row r="6" spans="1:3" x14ac:dyDescent="0.25">
      <c r="B6" t="s">
        <v>56</v>
      </c>
      <c r="C6">
        <v>150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Y2200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/>
    </sheetView>
  </sheetViews>
  <sheetFormatPr defaultRowHeight="15" x14ac:dyDescent="0.25"/>
  <cols>
    <col min="1" max="1" width="8.28515625" customWidth="1"/>
    <col min="2" max="2" width="10.140625" bestFit="1" customWidth="1"/>
    <col min="3" max="3" width="11" customWidth="1"/>
    <col min="4" max="4" width="16.5703125" customWidth="1"/>
    <col min="5" max="5" width="10.85546875" customWidth="1"/>
    <col min="6" max="6" width="11" customWidth="1"/>
    <col min="7" max="7" width="14.7109375" bestFit="1" customWidth="1"/>
    <col min="9" max="9" width="11.140625" bestFit="1" customWidth="1"/>
    <col min="10" max="10" width="9.140625" bestFit="1" customWidth="1"/>
    <col min="17" max="17" width="10.140625" bestFit="1" customWidth="1"/>
    <col min="23" max="23" width="10.140625" bestFit="1" customWidth="1"/>
    <col min="24" max="24" width="11.85546875" bestFit="1" customWidth="1"/>
  </cols>
  <sheetData>
    <row r="1" spans="1:25" x14ac:dyDescent="0.25">
      <c r="A1" s="1" t="s">
        <v>251</v>
      </c>
    </row>
    <row r="2" spans="1:25" x14ac:dyDescent="0.25">
      <c r="A2" t="s">
        <v>276</v>
      </c>
      <c r="B2" s="12" t="s">
        <v>277</v>
      </c>
      <c r="C2" s="12"/>
      <c r="D2" s="12"/>
      <c r="H2" s="12"/>
    </row>
    <row r="3" spans="1:25" x14ac:dyDescent="0.25">
      <c r="B3" s="12" t="s">
        <v>31</v>
      </c>
      <c r="C3" s="12"/>
      <c r="D3" s="12"/>
      <c r="H3" s="12"/>
    </row>
    <row r="4" spans="1:25" x14ac:dyDescent="0.25">
      <c r="B4" s="12" t="s">
        <v>32</v>
      </c>
      <c r="C4" s="12"/>
      <c r="D4" s="12"/>
      <c r="H4" s="12"/>
    </row>
    <row r="5" spans="1:25" ht="45" x14ac:dyDescent="0.25">
      <c r="D5" s="55" t="s">
        <v>140</v>
      </c>
      <c r="E5" s="9" t="s">
        <v>18</v>
      </c>
      <c r="F5" s="9" t="s">
        <v>150</v>
      </c>
      <c r="G5" s="9" t="s">
        <v>19</v>
      </c>
      <c r="H5" s="9" t="s">
        <v>20</v>
      </c>
      <c r="I5" s="9" t="s">
        <v>21</v>
      </c>
      <c r="J5" s="9" t="s">
        <v>22</v>
      </c>
      <c r="K5" s="9" t="s">
        <v>2</v>
      </c>
    </row>
    <row r="6" spans="1:25" x14ac:dyDescent="0.25">
      <c r="A6" s="5"/>
      <c r="B6" s="51" t="s">
        <v>1</v>
      </c>
      <c r="C6" s="51" t="s">
        <v>149</v>
      </c>
      <c r="D6" s="57" t="s">
        <v>23</v>
      </c>
      <c r="E6" s="51" t="s">
        <v>24</v>
      </c>
      <c r="F6" s="51" t="s">
        <v>25</v>
      </c>
      <c r="G6" s="51" t="s">
        <v>26</v>
      </c>
      <c r="H6" s="57" t="s">
        <v>27</v>
      </c>
      <c r="I6" s="57" t="s">
        <v>28</v>
      </c>
      <c r="J6" s="51" t="s">
        <v>29</v>
      </c>
      <c r="K6" s="51" t="s">
        <v>30</v>
      </c>
    </row>
    <row r="7" spans="1:25" x14ac:dyDescent="0.25">
      <c r="A7" s="6"/>
      <c r="B7" s="6">
        <v>42370</v>
      </c>
      <c r="C7" s="2">
        <v>434.33401500000002</v>
      </c>
      <c r="D7" s="5">
        <v>709977.386211687</v>
      </c>
      <c r="E7" s="18">
        <f>'Mining Rigs'!$E$25*EXP('Mining Rigs'!$E$24*B7)</f>
        <v>0.17484535504692042</v>
      </c>
      <c r="F7" s="10">
        <f>D7*1000*E7/1000000</f>
        <v>124.13624816746696</v>
      </c>
      <c r="G7" s="10">
        <f>F7*24</f>
        <v>2979.2699560192068</v>
      </c>
      <c r="H7" s="3">
        <v>10.8053086419753</v>
      </c>
      <c r="I7">
        <v>25</v>
      </c>
      <c r="J7" s="5">
        <f t="shared" ref="J7:J70" si="0">F7*H7/60/I7*1000</f>
        <v>894.22031673754748</v>
      </c>
      <c r="K7" s="5">
        <f>24*60/H7*I7</f>
        <v>3331.6956685671221</v>
      </c>
    </row>
    <row r="8" spans="1:25" x14ac:dyDescent="0.25">
      <c r="A8" s="6"/>
      <c r="B8" s="6">
        <v>42371</v>
      </c>
      <c r="C8" s="2">
        <v>433.43798800000002</v>
      </c>
      <c r="D8" s="5">
        <v>681636.25401940802</v>
      </c>
      <c r="E8" s="18">
        <f>'Mining Rigs'!$E$25*EXP('Mining Rigs'!$E$24*B8)</f>
        <v>0.17475145437256914</v>
      </c>
      <c r="F8" s="10">
        <f t="shared" ref="F8:F71" si="1">D8*1000*E8/1000000</f>
        <v>119.11692674296152</v>
      </c>
      <c r="G8" s="10">
        <f t="shared" ref="G8:G71" si="2">F8*24</f>
        <v>2858.8062418310765</v>
      </c>
      <c r="H8" s="3">
        <v>9.9466666666666601</v>
      </c>
      <c r="I8">
        <v>25</v>
      </c>
      <c r="J8" s="5">
        <f t="shared" si="0"/>
        <v>789.87757644665987</v>
      </c>
      <c r="K8" s="5">
        <f t="shared" ref="K8:K71" si="3">24*60/H8*I8</f>
        <v>3619.3029490616645</v>
      </c>
      <c r="W8" s="6"/>
    </row>
    <row r="9" spans="1:25" x14ac:dyDescent="0.25">
      <c r="A9" s="6"/>
      <c r="B9" s="6">
        <v>42372</v>
      </c>
      <c r="C9" s="2">
        <v>430.010986</v>
      </c>
      <c r="D9" s="5">
        <v>684710.72613506904</v>
      </c>
      <c r="E9" s="18">
        <f>'Mining Rigs'!$E$25*EXP('Mining Rigs'!$E$24*B9)</f>
        <v>0.17465760412756298</v>
      </c>
      <c r="F9" s="10">
        <f t="shared" si="1"/>
        <v>119.58993494719509</v>
      </c>
      <c r="G9" s="10">
        <f t="shared" si="2"/>
        <v>2870.158438732682</v>
      </c>
      <c r="H9" s="3">
        <v>9.8921839080459701</v>
      </c>
      <c r="I9">
        <v>25</v>
      </c>
      <c r="J9" s="5">
        <f t="shared" si="0"/>
        <v>788.67042003260519</v>
      </c>
      <c r="K9" s="5">
        <f t="shared" si="3"/>
        <v>3639.2368292626275</v>
      </c>
      <c r="W9" s="6"/>
    </row>
    <row r="10" spans="1:25" x14ac:dyDescent="0.25">
      <c r="A10" s="6"/>
      <c r="B10" s="6">
        <v>42373</v>
      </c>
      <c r="C10" s="2">
        <v>433.091003</v>
      </c>
      <c r="D10" s="5">
        <v>712938.07555449498</v>
      </c>
      <c r="E10" s="18">
        <f>'Mining Rigs'!$E$25*EXP('Mining Rigs'!$E$24*B10)</f>
        <v>0.17456380428481758</v>
      </c>
      <c r="F10" s="10">
        <f t="shared" si="1"/>
        <v>124.45318268828935</v>
      </c>
      <c r="G10" s="10">
        <f t="shared" si="2"/>
        <v>2986.8763845189442</v>
      </c>
      <c r="H10" s="3">
        <v>7.9706261510128904</v>
      </c>
      <c r="I10">
        <v>25</v>
      </c>
      <c r="J10" s="5">
        <f t="shared" si="0"/>
        <v>661.3131950080425</v>
      </c>
      <c r="K10" s="5">
        <f t="shared" si="3"/>
        <v>4516.5836808724489</v>
      </c>
    </row>
    <row r="11" spans="1:25" x14ac:dyDescent="0.25">
      <c r="A11" s="6"/>
      <c r="B11" s="6">
        <v>42374</v>
      </c>
      <c r="C11" s="2">
        <v>431.959991</v>
      </c>
      <c r="D11" s="5">
        <v>718376.91524935199</v>
      </c>
      <c r="E11" s="18">
        <f>'Mining Rigs'!$E$25*EXP('Mining Rigs'!$E$24*B11)</f>
        <v>0.17447005481726513</v>
      </c>
      <c r="F11" s="10">
        <f t="shared" si="1"/>
        <v>125.33525978301228</v>
      </c>
      <c r="G11" s="10">
        <f t="shared" si="2"/>
        <v>3008.0462347922949</v>
      </c>
      <c r="H11" s="3">
        <v>9.1967091295116692</v>
      </c>
      <c r="I11">
        <v>25</v>
      </c>
      <c r="J11" s="5">
        <f t="shared" si="0"/>
        <v>768.44795193076379</v>
      </c>
      <c r="K11" s="5">
        <f t="shared" si="3"/>
        <v>3914.4436877402413</v>
      </c>
      <c r="W11" s="6"/>
      <c r="X11" s="10"/>
      <c r="Y11" s="16"/>
    </row>
    <row r="12" spans="1:25" x14ac:dyDescent="0.25">
      <c r="A12" s="6"/>
      <c r="B12" s="6">
        <v>42375</v>
      </c>
      <c r="C12" s="2">
        <v>429.10501099999999</v>
      </c>
      <c r="D12" s="5">
        <v>712475.292676604</v>
      </c>
      <c r="E12" s="18">
        <f>'Mining Rigs'!$E$25*EXP('Mining Rigs'!$E$24*B12)</f>
        <v>0.17437635569785218</v>
      </c>
      <c r="F12" s="10">
        <f t="shared" si="1"/>
        <v>124.23884506170684</v>
      </c>
      <c r="G12" s="10">
        <f t="shared" si="2"/>
        <v>2981.732281480964</v>
      </c>
      <c r="H12" s="3">
        <v>10.1984633569739</v>
      </c>
      <c r="I12">
        <v>25</v>
      </c>
      <c r="J12" s="5">
        <f t="shared" si="0"/>
        <v>844.69687258304987</v>
      </c>
      <c r="K12" s="5">
        <f t="shared" si="3"/>
        <v>3529.9435552104546</v>
      </c>
      <c r="W12" s="6"/>
      <c r="X12" s="10"/>
      <c r="Y12" s="16"/>
    </row>
    <row r="13" spans="1:25" x14ac:dyDescent="0.25">
      <c r="A13" s="6"/>
      <c r="B13" s="6">
        <v>42376</v>
      </c>
      <c r="C13" s="2">
        <v>458.04800399999999</v>
      </c>
      <c r="D13" s="5">
        <v>719114.61807094503</v>
      </c>
      <c r="E13" s="18">
        <f>'Mining Rigs'!$E$25*EXP('Mining Rigs'!$E$24*B13)</f>
        <v>0.17428270689953809</v>
      </c>
      <c r="F13" s="10">
        <f t="shared" si="1"/>
        <v>125.32924220843179</v>
      </c>
      <c r="G13" s="10">
        <f t="shared" si="2"/>
        <v>3007.9018130023633</v>
      </c>
      <c r="H13" s="3">
        <v>9.7442176870748298</v>
      </c>
      <c r="I13">
        <v>25</v>
      </c>
      <c r="J13" s="5">
        <f t="shared" si="0"/>
        <v>814.15694575672433</v>
      </c>
      <c r="K13" s="5">
        <f t="shared" si="3"/>
        <v>3694.4987433677748</v>
      </c>
      <c r="W13" s="6"/>
      <c r="X13" s="10"/>
    </row>
    <row r="14" spans="1:25" x14ac:dyDescent="0.25">
      <c r="A14" s="6"/>
      <c r="B14" s="6">
        <v>42377</v>
      </c>
      <c r="C14" s="2">
        <v>453.23001099999999</v>
      </c>
      <c r="D14" s="5">
        <v>747147.325291496</v>
      </c>
      <c r="E14" s="18">
        <f>'Mining Rigs'!$E$25*EXP('Mining Rigs'!$E$24*B14)</f>
        <v>0.17418910839529847</v>
      </c>
      <c r="F14" s="10">
        <f t="shared" si="1"/>
        <v>130.14492643245774</v>
      </c>
      <c r="G14" s="10">
        <f t="shared" si="2"/>
        <v>3123.4782343789857</v>
      </c>
      <c r="H14" s="3">
        <v>8.3667630057803404</v>
      </c>
      <c r="I14">
        <v>25</v>
      </c>
      <c r="J14" s="5">
        <f t="shared" si="0"/>
        <v>725.92783724339426</v>
      </c>
      <c r="K14" s="5">
        <f t="shared" si="3"/>
        <v>4302.7393001485407</v>
      </c>
    </row>
    <row r="15" spans="1:25" x14ac:dyDescent="0.25">
      <c r="A15" s="6"/>
      <c r="B15" s="6">
        <v>42378</v>
      </c>
      <c r="C15" s="2">
        <v>447.61099200000001</v>
      </c>
      <c r="D15" s="5">
        <v>754524.35350743099</v>
      </c>
      <c r="E15" s="18">
        <f>'Mining Rigs'!$E$25*EXP('Mining Rigs'!$E$24*B15)</f>
        <v>0.17409556015812355</v>
      </c>
      <c r="F15" s="10">
        <f t="shared" si="1"/>
        <v>131.35933997682224</v>
      </c>
      <c r="G15" s="10">
        <f t="shared" si="2"/>
        <v>3152.6241594437338</v>
      </c>
      <c r="H15" s="3">
        <v>9.4675496688741703</v>
      </c>
      <c r="I15">
        <v>25</v>
      </c>
      <c r="J15" s="5">
        <f t="shared" si="0"/>
        <v>829.10071713406205</v>
      </c>
      <c r="K15" s="5">
        <f t="shared" si="3"/>
        <v>3802.462227196419</v>
      </c>
    </row>
    <row r="16" spans="1:25" x14ac:dyDescent="0.25">
      <c r="A16" s="6"/>
      <c r="B16" s="6">
        <v>42379</v>
      </c>
      <c r="C16" s="2">
        <v>447.99099699999999</v>
      </c>
      <c r="D16" s="5">
        <v>750835.83939946303</v>
      </c>
      <c r="E16" s="18">
        <f>'Mining Rigs'!$E$25*EXP('Mining Rigs'!$E$24*B16)</f>
        <v>0.17400206216101619</v>
      </c>
      <c r="F16" s="10">
        <f t="shared" si="1"/>
        <v>130.64698439990414</v>
      </c>
      <c r="G16" s="10">
        <f t="shared" si="2"/>
        <v>3135.5276255976996</v>
      </c>
      <c r="H16" s="3">
        <v>8.2984761904761903</v>
      </c>
      <c r="I16">
        <v>25</v>
      </c>
      <c r="J16" s="5">
        <f t="shared" si="0"/>
        <v>722.78059293341255</v>
      </c>
      <c r="K16" s="5">
        <f t="shared" si="3"/>
        <v>4338.1458443317197</v>
      </c>
    </row>
    <row r="17" spans="1:11" x14ac:dyDescent="0.25">
      <c r="A17" s="6"/>
      <c r="B17" s="6">
        <v>42380</v>
      </c>
      <c r="C17" s="2">
        <v>448.42800899999997</v>
      </c>
      <c r="D17" s="5">
        <v>755999.75915061799</v>
      </c>
      <c r="E17" s="18">
        <f>'Mining Rigs'!$E$25*EXP('Mining Rigs'!$E$24*B17)</f>
        <v>0.17390861437699554</v>
      </c>
      <c r="F17" s="10">
        <f t="shared" si="1"/>
        <v>131.47487058322633</v>
      </c>
      <c r="G17" s="10">
        <f t="shared" si="2"/>
        <v>3155.396893997432</v>
      </c>
      <c r="H17" s="3">
        <v>8.4855882352941094</v>
      </c>
      <c r="I17">
        <v>25</v>
      </c>
      <c r="J17" s="5">
        <f t="shared" si="0"/>
        <v>743.76107670522731</v>
      </c>
      <c r="K17" s="5">
        <f t="shared" si="3"/>
        <v>4242.4872621399645</v>
      </c>
    </row>
    <row r="18" spans="1:11" x14ac:dyDescent="0.25">
      <c r="A18" s="6"/>
      <c r="B18" s="6">
        <v>42381</v>
      </c>
      <c r="C18" s="2">
        <v>435.69000199999999</v>
      </c>
      <c r="D18" s="5">
        <v>785507.87201435503</v>
      </c>
      <c r="E18" s="18">
        <f>'Mining Rigs'!$E$25*EXP('Mining Rigs'!$E$24*B18)</f>
        <v>0.17381521677909537</v>
      </c>
      <c r="F18" s="10">
        <f t="shared" si="1"/>
        <v>136.53322105586102</v>
      </c>
      <c r="G18" s="10">
        <f t="shared" si="2"/>
        <v>3276.7973053406645</v>
      </c>
      <c r="H18" s="3">
        <v>8.4204901960784309</v>
      </c>
      <c r="I18">
        <v>25</v>
      </c>
      <c r="J18" s="5">
        <f t="shared" si="0"/>
        <v>766.4510995599245</v>
      </c>
      <c r="K18" s="5">
        <f t="shared" si="3"/>
        <v>4275.2855429682495</v>
      </c>
    </row>
    <row r="19" spans="1:11" x14ac:dyDescent="0.25">
      <c r="A19" s="6"/>
      <c r="B19" s="6">
        <v>42382</v>
      </c>
      <c r="C19" s="2">
        <v>432.37100199999998</v>
      </c>
      <c r="D19" s="5">
        <v>802440.88562515297</v>
      </c>
      <c r="E19" s="18">
        <f>'Mining Rigs'!$E$25*EXP('Mining Rigs'!$E$24*B19)</f>
        <v>0.17372186934036191</v>
      </c>
      <c r="F19" s="10">
        <f t="shared" si="1"/>
        <v>139.4015306859371</v>
      </c>
      <c r="G19" s="10">
        <f t="shared" si="2"/>
        <v>3345.6367364624903</v>
      </c>
      <c r="H19" s="3">
        <v>9.7364864864864806</v>
      </c>
      <c r="I19">
        <v>25</v>
      </c>
      <c r="J19" s="5">
        <f t="shared" si="0"/>
        <v>904.85407981277137</v>
      </c>
      <c r="K19" s="5">
        <f t="shared" si="3"/>
        <v>3697.4323386537153</v>
      </c>
    </row>
    <row r="20" spans="1:11" x14ac:dyDescent="0.25">
      <c r="A20" s="6"/>
      <c r="B20" s="6">
        <v>42383</v>
      </c>
      <c r="C20" s="2">
        <v>430.30599999999998</v>
      </c>
      <c r="D20" s="5">
        <v>779600.49334612605</v>
      </c>
      <c r="E20" s="18">
        <f>'Mining Rigs'!$E$25*EXP('Mining Rigs'!$E$24*B20)</f>
        <v>0.17362857203385781</v>
      </c>
      <c r="F20" s="10">
        <f t="shared" si="1"/>
        <v>135.36092041657895</v>
      </c>
      <c r="G20" s="10">
        <f t="shared" si="2"/>
        <v>3248.6620899978948</v>
      </c>
      <c r="H20" s="3">
        <v>10.8764411027568</v>
      </c>
      <c r="I20">
        <v>25</v>
      </c>
      <c r="J20" s="5">
        <f t="shared" si="0"/>
        <v>981.49671901724753</v>
      </c>
      <c r="K20" s="5">
        <f t="shared" si="3"/>
        <v>3309.9062147153313</v>
      </c>
    </row>
    <row r="21" spans="1:11" x14ac:dyDescent="0.25">
      <c r="A21" s="6"/>
      <c r="B21" s="6">
        <v>42384</v>
      </c>
      <c r="C21" s="2">
        <v>364.33099399999998</v>
      </c>
      <c r="D21" s="5">
        <v>761318.50974669796</v>
      </c>
      <c r="E21" s="18">
        <f>'Mining Rigs'!$E$25*EXP('Mining Rigs'!$E$24*B21)</f>
        <v>0.17353532483266021</v>
      </c>
      <c r="F21" s="10">
        <f t="shared" si="1"/>
        <v>132.11565489001003</v>
      </c>
      <c r="G21" s="10">
        <f t="shared" si="2"/>
        <v>3170.7757173602408</v>
      </c>
      <c r="H21" s="3">
        <v>11.7800546448087</v>
      </c>
      <c r="I21">
        <v>25</v>
      </c>
      <c r="J21" s="5">
        <f t="shared" si="0"/>
        <v>1037.5530893593373</v>
      </c>
      <c r="K21" s="5">
        <f t="shared" si="3"/>
        <v>3056.0129885190877</v>
      </c>
    </row>
    <row r="22" spans="1:11" x14ac:dyDescent="0.25">
      <c r="A22" s="6"/>
      <c r="B22" s="6">
        <v>42385</v>
      </c>
      <c r="C22" s="2">
        <v>387.53601099999997</v>
      </c>
      <c r="D22" s="5">
        <v>747801.50438244804</v>
      </c>
      <c r="E22" s="18">
        <f>'Mining Rigs'!$E$25*EXP('Mining Rigs'!$E$24*B22)</f>
        <v>0.17344212770985884</v>
      </c>
      <c r="F22" s="10">
        <f t="shared" si="1"/>
        <v>129.70028402472514</v>
      </c>
      <c r="G22" s="10">
        <f t="shared" si="2"/>
        <v>3112.8068165934033</v>
      </c>
      <c r="H22" s="3">
        <v>10.167370892018701</v>
      </c>
      <c r="I22">
        <v>25</v>
      </c>
      <c r="J22" s="5">
        <f t="shared" si="0"/>
        <v>879.14059498636561</v>
      </c>
      <c r="K22" s="5">
        <f t="shared" si="3"/>
        <v>3540.7383464549021</v>
      </c>
    </row>
    <row r="23" spans="1:11" x14ac:dyDescent="0.25">
      <c r="A23" s="6"/>
      <c r="B23" s="6">
        <v>42386</v>
      </c>
      <c r="C23" s="2">
        <v>382.29901100000001</v>
      </c>
      <c r="D23" s="5">
        <v>734284.499018198</v>
      </c>
      <c r="E23" s="18">
        <f>'Mining Rigs'!$E$25*EXP('Mining Rigs'!$E$24*B23)</f>
        <v>0.17334898063855972</v>
      </c>
      <c r="F23" s="10">
        <f t="shared" si="1"/>
        <v>127.28746940350013</v>
      </c>
      <c r="G23" s="10">
        <f t="shared" si="2"/>
        <v>3054.8992656840028</v>
      </c>
      <c r="H23" s="3">
        <v>9.5377483443708595</v>
      </c>
      <c r="I23">
        <v>25</v>
      </c>
      <c r="J23" s="5">
        <f t="shared" si="0"/>
        <v>809.35723370825986</v>
      </c>
      <c r="K23" s="5">
        <f t="shared" si="3"/>
        <v>3774.4757672545484</v>
      </c>
    </row>
    <row r="24" spans="1:11" x14ac:dyDescent="0.25">
      <c r="A24" s="6"/>
      <c r="B24" s="6">
        <v>42387</v>
      </c>
      <c r="C24" s="2">
        <v>387.16799900000001</v>
      </c>
      <c r="D24" s="5">
        <v>745320.62258797605</v>
      </c>
      <c r="E24" s="18">
        <f>'Mining Rigs'!$E$25*EXP('Mining Rigs'!$E$24*B24)</f>
        <v>0.17325588359188326</v>
      </c>
      <c r="F24" s="10">
        <f t="shared" si="1"/>
        <v>129.13118302573235</v>
      </c>
      <c r="G24" s="10">
        <f t="shared" si="2"/>
        <v>3099.1483926175765</v>
      </c>
      <c r="H24" s="3">
        <v>8.3081888246628104</v>
      </c>
      <c r="I24">
        <v>25</v>
      </c>
      <c r="J24" s="5">
        <f t="shared" si="0"/>
        <v>715.23083448658508</v>
      </c>
      <c r="K24" s="5">
        <f t="shared" si="3"/>
        <v>4333.07436310718</v>
      </c>
    </row>
    <row r="25" spans="1:11" x14ac:dyDescent="0.25">
      <c r="A25" s="6"/>
      <c r="B25" s="6">
        <v>42388</v>
      </c>
      <c r="C25" s="2">
        <v>380.14898699999998</v>
      </c>
      <c r="D25" s="5">
        <v>742100.69526979898</v>
      </c>
      <c r="E25" s="18">
        <f>'Mining Rigs'!$E$25*EXP('Mining Rigs'!$E$24*B25)</f>
        <v>0.17316283654296258</v>
      </c>
      <c r="F25" s="10">
        <f t="shared" si="1"/>
        <v>128.50426139342309</v>
      </c>
      <c r="G25" s="10">
        <f t="shared" si="2"/>
        <v>3084.102273442154</v>
      </c>
      <c r="H25" s="3">
        <v>10.8489974937343</v>
      </c>
      <c r="I25">
        <v>25</v>
      </c>
      <c r="J25" s="5">
        <f t="shared" si="0"/>
        <v>929.42827319428295</v>
      </c>
      <c r="K25" s="5">
        <f t="shared" si="3"/>
        <v>3318.2789488882586</v>
      </c>
    </row>
    <row r="26" spans="1:11" x14ac:dyDescent="0.25">
      <c r="A26" s="6"/>
      <c r="B26" s="6">
        <v>42389</v>
      </c>
      <c r="C26" s="2">
        <v>420.23001099999999</v>
      </c>
      <c r="D26" s="5">
        <v>753370.44088341703</v>
      </c>
      <c r="E26" s="18">
        <f>'Mining Rigs'!$E$25*EXP('Mining Rigs'!$E$24*B26)</f>
        <v>0.17306983946494695</v>
      </c>
      <c r="F26" s="10">
        <f t="shared" si="1"/>
        <v>130.38570126132927</v>
      </c>
      <c r="G26" s="10">
        <f t="shared" si="2"/>
        <v>3129.2568302719028</v>
      </c>
      <c r="H26" s="3">
        <v>9.3854166666666607</v>
      </c>
      <c r="I26">
        <v>25</v>
      </c>
      <c r="J26" s="5">
        <f t="shared" si="0"/>
        <v>815.81608914206674</v>
      </c>
      <c r="K26" s="5">
        <f t="shared" si="3"/>
        <v>3835.7380688124331</v>
      </c>
    </row>
    <row r="27" spans="1:11" x14ac:dyDescent="0.25">
      <c r="A27" s="6"/>
      <c r="B27" s="6">
        <v>42390</v>
      </c>
      <c r="C27" s="2">
        <v>410.26199300000002</v>
      </c>
      <c r="D27" s="5">
        <v>762225.24100840301</v>
      </c>
      <c r="E27" s="18">
        <f>'Mining Rigs'!$E$25*EXP('Mining Rigs'!$E$24*B27)</f>
        <v>0.17297689233100016</v>
      </c>
      <c r="F27" s="10">
        <f t="shared" si="1"/>
        <v>131.8473534458812</v>
      </c>
      <c r="G27" s="10">
        <f t="shared" si="2"/>
        <v>3164.3364827011487</v>
      </c>
      <c r="H27" s="3">
        <v>10.5953771289537</v>
      </c>
      <c r="I27">
        <v>25</v>
      </c>
      <c r="J27" s="5">
        <f t="shared" si="0"/>
        <v>931.31495547570967</v>
      </c>
      <c r="K27" s="5">
        <f t="shared" si="3"/>
        <v>3397.7082232989874</v>
      </c>
    </row>
    <row r="28" spans="1:11" x14ac:dyDescent="0.25">
      <c r="A28" s="6"/>
      <c r="B28" s="6">
        <v>42391</v>
      </c>
      <c r="C28" s="2">
        <v>382.49200400000001</v>
      </c>
      <c r="D28" s="5">
        <v>783154.768576551</v>
      </c>
      <c r="E28" s="18">
        <f>'Mining Rigs'!$E$25*EXP('Mining Rigs'!$E$24*B28)</f>
        <v>0.1728839951142985</v>
      </c>
      <c r="F28" s="10">
        <f t="shared" si="1"/>
        <v>135.39492518432803</v>
      </c>
      <c r="G28" s="10">
        <f t="shared" si="2"/>
        <v>3249.4782044238727</v>
      </c>
      <c r="H28" s="3">
        <v>8.1869318181818098</v>
      </c>
      <c r="I28">
        <v>25</v>
      </c>
      <c r="J28" s="5">
        <f t="shared" si="0"/>
        <v>738.97934734128057</v>
      </c>
      <c r="K28" s="5">
        <f t="shared" si="3"/>
        <v>4397.2517176764568</v>
      </c>
    </row>
    <row r="29" spans="1:11" x14ac:dyDescent="0.25">
      <c r="A29" s="6"/>
      <c r="B29" s="6">
        <v>42392</v>
      </c>
      <c r="C29" s="2">
        <v>387.49099699999999</v>
      </c>
      <c r="D29" s="5">
        <v>815354.04175831599</v>
      </c>
      <c r="E29" s="18">
        <f>'Mining Rigs'!$E$25*EXP('Mining Rigs'!$E$24*B29)</f>
        <v>0.17279114778803453</v>
      </c>
      <c r="F29" s="10">
        <f t="shared" si="1"/>
        <v>140.88596072903246</v>
      </c>
      <c r="G29" s="10">
        <f t="shared" si="2"/>
        <v>3381.2630574967789</v>
      </c>
      <c r="H29" s="3">
        <v>7.9734636871508302</v>
      </c>
      <c r="I29">
        <v>25</v>
      </c>
      <c r="J29" s="5">
        <f t="shared" si="0"/>
        <v>748.89939460153209</v>
      </c>
      <c r="K29" s="5">
        <f t="shared" si="3"/>
        <v>4514.9763531266462</v>
      </c>
    </row>
    <row r="30" spans="1:11" x14ac:dyDescent="0.25">
      <c r="A30" s="6"/>
      <c r="B30" s="6">
        <v>42393</v>
      </c>
      <c r="C30" s="2">
        <v>402.97100799999998</v>
      </c>
      <c r="D30" s="5">
        <v>808109.20529241895</v>
      </c>
      <c r="E30" s="18">
        <f>'Mining Rigs'!$E$25*EXP('Mining Rigs'!$E$24*B30)</f>
        <v>0.17269835032541525</v>
      </c>
      <c r="F30" s="10">
        <f t="shared" si="1"/>
        <v>139.55912663678311</v>
      </c>
      <c r="G30" s="10">
        <f t="shared" si="2"/>
        <v>3349.4190392827945</v>
      </c>
      <c r="H30" s="3">
        <v>8.4921052631578906</v>
      </c>
      <c r="I30">
        <v>25</v>
      </c>
      <c r="J30" s="5">
        <f t="shared" si="0"/>
        <v>790.10052922262958</v>
      </c>
      <c r="K30" s="5">
        <f t="shared" si="3"/>
        <v>4239.2314843507929</v>
      </c>
    </row>
    <row r="31" spans="1:11" x14ac:dyDescent="0.25">
      <c r="A31" s="6"/>
      <c r="B31" s="6">
        <v>42394</v>
      </c>
      <c r="C31" s="2">
        <v>391.72601300000002</v>
      </c>
      <c r="D31" s="5">
        <v>827428.76920147799</v>
      </c>
      <c r="E31" s="18">
        <f>'Mining Rigs'!$E$25*EXP('Mining Rigs'!$E$24*B31)</f>
        <v>0.17260560269966013</v>
      </c>
      <c r="F31" s="10">
        <f t="shared" si="1"/>
        <v>142.8188413990591</v>
      </c>
      <c r="G31" s="10">
        <f t="shared" si="2"/>
        <v>3427.6521935774181</v>
      </c>
      <c r="H31" s="3">
        <v>8.8066872427983505</v>
      </c>
      <c r="I31">
        <v>25</v>
      </c>
      <c r="J31" s="5">
        <f t="shared" si="0"/>
        <v>838.50724572022318</v>
      </c>
      <c r="K31" s="5">
        <f t="shared" si="3"/>
        <v>4087.8027125851345</v>
      </c>
    </row>
    <row r="32" spans="1:11" x14ac:dyDescent="0.25">
      <c r="A32" s="6"/>
      <c r="B32" s="6">
        <v>42395</v>
      </c>
      <c r="C32" s="2">
        <v>392.15301499999998</v>
      </c>
      <c r="D32" s="5">
        <v>849697.12429434503</v>
      </c>
      <c r="E32" s="18">
        <f>'Mining Rigs'!$E$25*EXP('Mining Rigs'!$E$24*B32)</f>
        <v>0.17251290488400492</v>
      </c>
      <c r="F32" s="10">
        <f t="shared" si="1"/>
        <v>146.58371918360285</v>
      </c>
      <c r="G32" s="10">
        <f t="shared" si="2"/>
        <v>3518.0092604064685</v>
      </c>
      <c r="H32" s="3">
        <v>9.0382291666666603</v>
      </c>
      <c r="I32">
        <v>25</v>
      </c>
      <c r="J32" s="5">
        <f t="shared" si="0"/>
        <v>883.23816405580965</v>
      </c>
      <c r="K32" s="5">
        <f t="shared" si="3"/>
        <v>3983.0811253126212</v>
      </c>
    </row>
    <row r="33" spans="1:11" x14ac:dyDescent="0.25">
      <c r="A33" s="6"/>
      <c r="B33" s="6">
        <v>42396</v>
      </c>
      <c r="C33" s="2">
        <v>394.97198500000002</v>
      </c>
      <c r="D33" s="5">
        <v>873101.13315842999</v>
      </c>
      <c r="E33" s="18">
        <f>'Mining Rigs'!$E$25*EXP('Mining Rigs'!$E$24*B33)</f>
        <v>0.1724202568516997</v>
      </c>
      <c r="F33" s="10">
        <f t="shared" si="1"/>
        <v>150.54032163668657</v>
      </c>
      <c r="G33" s="10">
        <f t="shared" si="2"/>
        <v>3612.9677192804775</v>
      </c>
      <c r="H33" s="3">
        <v>9.3249462365591391</v>
      </c>
      <c r="I33">
        <v>25</v>
      </c>
      <c r="J33" s="5">
        <f t="shared" si="0"/>
        <v>935.85360379761528</v>
      </c>
      <c r="K33" s="5">
        <f t="shared" si="3"/>
        <v>3860.6120707548257</v>
      </c>
    </row>
    <row r="34" spans="1:11" x14ac:dyDescent="0.25">
      <c r="A34" s="6"/>
      <c r="B34" s="6">
        <v>42397</v>
      </c>
      <c r="C34" s="2">
        <v>380.28900099999998</v>
      </c>
      <c r="D34" s="5">
        <v>866436.22839665902</v>
      </c>
      <c r="E34" s="18">
        <f>'Mining Rigs'!$E$25*EXP('Mining Rigs'!$E$24*B34)</f>
        <v>0.17232765857600713</v>
      </c>
      <c r="F34" s="10">
        <f t="shared" si="1"/>
        <v>149.3109265450228</v>
      </c>
      <c r="G34" s="10">
        <f t="shared" si="2"/>
        <v>3583.4622370805473</v>
      </c>
      <c r="H34" s="3">
        <v>9.8768264840182596</v>
      </c>
      <c r="I34">
        <v>25</v>
      </c>
      <c r="J34" s="5">
        <f t="shared" si="0"/>
        <v>983.14540910212395</v>
      </c>
      <c r="K34" s="5">
        <f t="shared" si="3"/>
        <v>3644.8954589059326</v>
      </c>
    </row>
    <row r="35" spans="1:11" x14ac:dyDescent="0.25">
      <c r="A35" s="6"/>
      <c r="B35" s="6">
        <v>42398</v>
      </c>
      <c r="C35" s="2">
        <v>379.47399899999999</v>
      </c>
      <c r="D35" s="5">
        <v>867254.66002455598</v>
      </c>
      <c r="E35" s="18">
        <f>'Mining Rigs'!$E$25*EXP('Mining Rigs'!$E$24*B35)</f>
        <v>0.17223511003020606</v>
      </c>
      <c r="F35" s="10">
        <f t="shared" si="1"/>
        <v>149.37170179353836</v>
      </c>
      <c r="G35" s="10">
        <f t="shared" si="2"/>
        <v>3584.9208430449207</v>
      </c>
      <c r="H35" s="3">
        <v>8.5222879684418107</v>
      </c>
      <c r="I35">
        <v>25</v>
      </c>
      <c r="J35" s="5">
        <f t="shared" si="0"/>
        <v>848.65910468050004</v>
      </c>
      <c r="K35" s="5">
        <f t="shared" si="3"/>
        <v>4224.2177374560288</v>
      </c>
    </row>
    <row r="36" spans="1:11" x14ac:dyDescent="0.25">
      <c r="A36" s="6"/>
      <c r="B36" s="6">
        <v>42399</v>
      </c>
      <c r="C36" s="2">
        <v>378.25500499999998</v>
      </c>
      <c r="D36" s="5">
        <v>884504.74516484502</v>
      </c>
      <c r="E36" s="18">
        <f>'Mining Rigs'!$E$25*EXP('Mining Rigs'!$E$24*B36)</f>
        <v>0.17214261118758964</v>
      </c>
      <c r="F36" s="10">
        <f t="shared" si="1"/>
        <v>152.26095644048999</v>
      </c>
      <c r="G36" s="10">
        <f t="shared" si="2"/>
        <v>3654.26295457176</v>
      </c>
      <c r="H36" s="3">
        <v>7.6964349376114001</v>
      </c>
      <c r="I36">
        <v>25</v>
      </c>
      <c r="J36" s="5">
        <f t="shared" si="0"/>
        <v>781.24436318847654</v>
      </c>
      <c r="K36" s="5">
        <f t="shared" si="3"/>
        <v>4677.4903305000398</v>
      </c>
    </row>
    <row r="37" spans="1:11" x14ac:dyDescent="0.25">
      <c r="A37" s="6"/>
      <c r="B37" s="6">
        <v>42400</v>
      </c>
      <c r="C37" s="2">
        <v>368.766998</v>
      </c>
      <c r="D37" s="5">
        <v>897824.783134987</v>
      </c>
      <c r="E37" s="18">
        <f>'Mining Rigs'!$E$25*EXP('Mining Rigs'!$E$24*B37)</f>
        <v>0.17205016202146356</v>
      </c>
      <c r="F37" s="10">
        <f t="shared" si="1"/>
        <v>154.4708994052599</v>
      </c>
      <c r="G37" s="10">
        <f t="shared" si="2"/>
        <v>3707.3015857262376</v>
      </c>
      <c r="H37" s="3">
        <v>7.9535911602209897</v>
      </c>
      <c r="I37">
        <v>25</v>
      </c>
      <c r="J37" s="5">
        <f t="shared" si="0"/>
        <v>819.06558668070727</v>
      </c>
      <c r="K37" s="5">
        <f t="shared" si="3"/>
        <v>4526.2572936926954</v>
      </c>
    </row>
    <row r="38" spans="1:11" x14ac:dyDescent="0.25">
      <c r="A38" s="6"/>
      <c r="B38" s="6">
        <v>42401</v>
      </c>
      <c r="C38" s="2">
        <v>373.05599999999998</v>
      </c>
      <c r="D38" s="5">
        <v>908053.73695496097</v>
      </c>
      <c r="E38" s="18">
        <f>'Mining Rigs'!$E$25*EXP('Mining Rigs'!$E$24*B38)</f>
        <v>0.17195776250514969</v>
      </c>
      <c r="F38" s="10">
        <f t="shared" si="1"/>
        <v>156.14688884121483</v>
      </c>
      <c r="G38" s="10">
        <f t="shared" si="2"/>
        <v>3747.525332189156</v>
      </c>
      <c r="H38" s="3">
        <v>8.6932712215320898</v>
      </c>
      <c r="I38">
        <v>25</v>
      </c>
      <c r="J38" s="5">
        <f t="shared" si="0"/>
        <v>904.95150339673546</v>
      </c>
      <c r="K38" s="5">
        <f t="shared" si="3"/>
        <v>4141.133881896234</v>
      </c>
    </row>
    <row r="39" spans="1:11" x14ac:dyDescent="0.25">
      <c r="A39" s="6"/>
      <c r="B39" s="6">
        <v>42402</v>
      </c>
      <c r="C39" s="2">
        <v>374.44799799999998</v>
      </c>
      <c r="D39" s="5">
        <v>916577.86513827299</v>
      </c>
      <c r="E39" s="18">
        <f>'Mining Rigs'!$E$25*EXP('Mining Rigs'!$E$24*B39)</f>
        <v>0.17186541261198415</v>
      </c>
      <c r="F39" s="10">
        <f t="shared" si="1"/>
        <v>157.52803298300086</v>
      </c>
      <c r="G39" s="10">
        <f t="shared" si="2"/>
        <v>3780.6727915920205</v>
      </c>
      <c r="H39" s="3">
        <v>8.2375925925925895</v>
      </c>
      <c r="I39">
        <v>25</v>
      </c>
      <c r="J39" s="5">
        <f t="shared" si="0"/>
        <v>865.10117175096605</v>
      </c>
      <c r="K39" s="5">
        <f t="shared" si="3"/>
        <v>4370.2088438279807</v>
      </c>
    </row>
    <row r="40" spans="1:11" x14ac:dyDescent="0.25">
      <c r="A40" s="6"/>
      <c r="B40" s="6">
        <v>42403</v>
      </c>
      <c r="C40" s="2">
        <v>369.949005</v>
      </c>
      <c r="D40" s="5">
        <v>938740.59841488302</v>
      </c>
      <c r="E40" s="18">
        <f>'Mining Rigs'!$E$25*EXP('Mining Rigs'!$E$24*B40)</f>
        <v>0.17177311231531575</v>
      </c>
      <c r="F40" s="10">
        <f t="shared" si="1"/>
        <v>161.25039424646644</v>
      </c>
      <c r="G40" s="10">
        <f t="shared" si="2"/>
        <v>3870.0094619151946</v>
      </c>
      <c r="H40" s="3">
        <v>8.0324022346368693</v>
      </c>
      <c r="I40">
        <v>25</v>
      </c>
      <c r="J40" s="5">
        <f t="shared" si="0"/>
        <v>863.48535138759564</v>
      </c>
      <c r="K40" s="5">
        <f t="shared" si="3"/>
        <v>4481.8472666573944</v>
      </c>
    </row>
    <row r="41" spans="1:11" x14ac:dyDescent="0.25">
      <c r="A41" s="6"/>
      <c r="B41" s="6">
        <v>42404</v>
      </c>
      <c r="C41" s="2">
        <v>389.59399400000001</v>
      </c>
      <c r="D41" s="5">
        <v>951526.79068985104</v>
      </c>
      <c r="E41" s="18">
        <f>'Mining Rigs'!$E$25*EXP('Mining Rigs'!$E$24*B41)</f>
        <v>0.17168086158850918</v>
      </c>
      <c r="F41" s="10">
        <f t="shared" si="1"/>
        <v>163.35893925018266</v>
      </c>
      <c r="G41" s="10">
        <f t="shared" si="2"/>
        <v>3920.614542004384</v>
      </c>
      <c r="H41" s="3">
        <v>8.5136904761904706</v>
      </c>
      <c r="I41">
        <v>25</v>
      </c>
      <c r="J41" s="5">
        <f t="shared" si="0"/>
        <v>927.19163019657174</v>
      </c>
      <c r="K41" s="5">
        <f t="shared" si="3"/>
        <v>4228.483534922746</v>
      </c>
    </row>
    <row r="42" spans="1:11" x14ac:dyDescent="0.25">
      <c r="A42" s="6"/>
      <c r="B42" s="6">
        <v>42405</v>
      </c>
      <c r="C42" s="2">
        <v>386.54901100000001</v>
      </c>
      <c r="D42" s="5">
        <v>954084.02914484404</v>
      </c>
      <c r="E42" s="18">
        <f>'Mining Rigs'!$E$25*EXP('Mining Rigs'!$E$24*B42)</f>
        <v>0.17158866040494361</v>
      </c>
      <c r="F42" s="10">
        <f t="shared" si="1"/>
        <v>163.71000047471497</v>
      </c>
      <c r="G42" s="10">
        <f t="shared" si="2"/>
        <v>3929.0400113931591</v>
      </c>
      <c r="H42" s="3">
        <v>7.7147163120567299</v>
      </c>
      <c r="I42">
        <v>25</v>
      </c>
      <c r="J42" s="5">
        <f t="shared" si="0"/>
        <v>841.98414073939898</v>
      </c>
      <c r="K42" s="5">
        <f t="shared" si="3"/>
        <v>4666.4061961343159</v>
      </c>
    </row>
    <row r="43" spans="1:11" x14ac:dyDescent="0.25">
      <c r="A43" s="6"/>
      <c r="B43" s="6">
        <v>42406</v>
      </c>
      <c r="C43" s="2">
        <v>376.52200299999998</v>
      </c>
      <c r="D43" s="5">
        <v>964312.98296481802</v>
      </c>
      <c r="E43" s="18">
        <f>'Mining Rigs'!$E$25*EXP('Mining Rigs'!$E$24*B43)</f>
        <v>0.17149650873801067</v>
      </c>
      <c r="F43" s="10">
        <f t="shared" si="1"/>
        <v>165.37630990920306</v>
      </c>
      <c r="G43" s="10">
        <f t="shared" si="2"/>
        <v>3969.0314378208732</v>
      </c>
      <c r="H43" s="3">
        <v>7.2037500000000003</v>
      </c>
      <c r="I43">
        <v>25</v>
      </c>
      <c r="J43" s="5">
        <f t="shared" si="0"/>
        <v>794.21972833894779</v>
      </c>
      <c r="K43" s="5">
        <f t="shared" si="3"/>
        <v>4997.3971889640807</v>
      </c>
    </row>
    <row r="44" spans="1:11" x14ac:dyDescent="0.25">
      <c r="A44" s="6"/>
      <c r="B44" s="6">
        <v>42407</v>
      </c>
      <c r="C44" s="2">
        <v>376.61999500000002</v>
      </c>
      <c r="D44" s="5">
        <v>1000554.08143299</v>
      </c>
      <c r="E44" s="18">
        <f>'Mining Rigs'!$E$25*EXP('Mining Rigs'!$E$24*B44)</f>
        <v>0.17140440656111799</v>
      </c>
      <c r="F44" s="10">
        <f t="shared" si="1"/>
        <v>171.49937856032619</v>
      </c>
      <c r="G44" s="10">
        <f t="shared" si="2"/>
        <v>4115.9850854478282</v>
      </c>
      <c r="H44" s="3">
        <v>8.1751893939393891</v>
      </c>
      <c r="I44">
        <v>25</v>
      </c>
      <c r="J44" s="5">
        <f t="shared" si="0"/>
        <v>934.69326711571671</v>
      </c>
      <c r="K44" s="5">
        <f t="shared" si="3"/>
        <v>4403.5677053168101</v>
      </c>
    </row>
    <row r="45" spans="1:11" x14ac:dyDescent="0.25">
      <c r="A45" s="6"/>
      <c r="B45" s="6">
        <v>42408</v>
      </c>
      <c r="C45" s="2">
        <v>373.44699100000003</v>
      </c>
      <c r="D45" s="5">
        <v>1025531.93127947</v>
      </c>
      <c r="E45" s="18">
        <f>'Mining Rigs'!$E$25*EXP('Mining Rigs'!$E$24*B45)</f>
        <v>0.17131235384768762</v>
      </c>
      <c r="F45" s="10">
        <f t="shared" si="1"/>
        <v>175.68628909345102</v>
      </c>
      <c r="G45" s="10">
        <f t="shared" si="2"/>
        <v>4216.4709382428246</v>
      </c>
      <c r="H45" s="3">
        <v>9.6614864864864796</v>
      </c>
      <c r="I45">
        <v>25</v>
      </c>
      <c r="J45" s="5">
        <f t="shared" si="0"/>
        <v>1131.5938052915562</v>
      </c>
      <c r="K45" s="5">
        <f t="shared" si="3"/>
        <v>3726.1346947338998</v>
      </c>
    </row>
    <row r="46" spans="1:11" x14ac:dyDescent="0.25">
      <c r="A46" s="6"/>
      <c r="B46" s="6">
        <v>42409</v>
      </c>
      <c r="C46" s="2">
        <v>376.02899200000002</v>
      </c>
      <c r="D46" s="5">
        <v>1050173.1586347001</v>
      </c>
      <c r="E46" s="18">
        <f>'Mining Rigs'!$E$25*EXP('Mining Rigs'!$E$24*B46)</f>
        <v>0.17122035057115398</v>
      </c>
      <c r="F46" s="10">
        <f t="shared" si="1"/>
        <v>179.81101638184944</v>
      </c>
      <c r="G46" s="10">
        <f t="shared" si="2"/>
        <v>4315.4643931643868</v>
      </c>
      <c r="H46" s="3">
        <v>7.9671401515151503</v>
      </c>
      <c r="I46">
        <v>25</v>
      </c>
      <c r="J46" s="5">
        <f t="shared" si="0"/>
        <v>955.05304553372071</v>
      </c>
      <c r="K46" s="5">
        <f t="shared" si="3"/>
        <v>4518.5598992072082</v>
      </c>
    </row>
    <row r="47" spans="1:11" x14ac:dyDescent="0.25">
      <c r="A47" s="6"/>
      <c r="B47" s="6">
        <v>42410</v>
      </c>
      <c r="C47" s="2">
        <v>381.64898699999998</v>
      </c>
      <c r="D47" s="5">
        <v>1065437.84498829</v>
      </c>
      <c r="E47" s="18">
        <f>'Mining Rigs'!$E$25*EXP('Mining Rigs'!$E$24*B47)</f>
        <v>0.17112839670496757</v>
      </c>
      <c r="F47" s="10">
        <f t="shared" si="1"/>
        <v>182.32667020164183</v>
      </c>
      <c r="G47" s="10">
        <f t="shared" si="2"/>
        <v>4375.840084839404</v>
      </c>
      <c r="H47" s="3">
        <v>9.0240853658536508</v>
      </c>
      <c r="I47">
        <v>25</v>
      </c>
      <c r="J47" s="5">
        <f t="shared" si="0"/>
        <v>1096.8876242476406</v>
      </c>
      <c r="K47" s="5">
        <f t="shared" si="3"/>
        <v>3989.3239636474241</v>
      </c>
    </row>
    <row r="48" spans="1:11" x14ac:dyDescent="0.25">
      <c r="A48" s="6"/>
      <c r="B48" s="6">
        <v>42411</v>
      </c>
      <c r="C48" s="2">
        <v>379.65399200000002</v>
      </c>
      <c r="D48" s="5">
        <v>1108503.6742982201</v>
      </c>
      <c r="E48" s="18">
        <f>'Mining Rigs'!$E$25*EXP('Mining Rigs'!$E$24*B48)</f>
        <v>0.17103649222259326</v>
      </c>
      <c r="F48" s="10">
        <f t="shared" si="1"/>
        <v>189.59458006782359</v>
      </c>
      <c r="G48" s="10">
        <f t="shared" si="2"/>
        <v>4550.2699216277661</v>
      </c>
      <c r="H48" s="3">
        <v>7.5204861111111097</v>
      </c>
      <c r="I48">
        <v>25</v>
      </c>
      <c r="J48" s="5">
        <f t="shared" si="0"/>
        <v>950.56227076134041</v>
      </c>
      <c r="K48" s="5">
        <f t="shared" si="3"/>
        <v>4786.9246040906792</v>
      </c>
    </row>
    <row r="49" spans="1:11" x14ac:dyDescent="0.25">
      <c r="A49" s="6"/>
      <c r="B49" s="6">
        <v>42412</v>
      </c>
      <c r="C49" s="2">
        <v>384.26299999999998</v>
      </c>
      <c r="D49" s="5">
        <v>1108419.50162674</v>
      </c>
      <c r="E49" s="18">
        <f>'Mining Rigs'!$E$25*EXP('Mining Rigs'!$E$24*B49)</f>
        <v>0.17094463709750818</v>
      </c>
      <c r="F49" s="10">
        <f t="shared" si="1"/>
        <v>189.47836945738393</v>
      </c>
      <c r="G49" s="10">
        <f t="shared" si="2"/>
        <v>4547.4808669772146</v>
      </c>
      <c r="H49" s="3">
        <v>8.4487329434697802</v>
      </c>
      <c r="I49">
        <v>25</v>
      </c>
      <c r="J49" s="5">
        <f t="shared" si="0"/>
        <v>1067.2347614063588</v>
      </c>
      <c r="K49" s="5">
        <f t="shared" si="3"/>
        <v>4260.9939550551453</v>
      </c>
    </row>
    <row r="50" spans="1:11" x14ac:dyDescent="0.25">
      <c r="A50" s="6"/>
      <c r="B50" s="6">
        <v>42413</v>
      </c>
      <c r="C50" s="2">
        <v>391.85998499999999</v>
      </c>
      <c r="D50" s="5">
        <v>1078739.7934930101</v>
      </c>
      <c r="E50" s="18">
        <f>'Mining Rigs'!$E$25*EXP('Mining Rigs'!$E$24*B50)</f>
        <v>0.17085283130320564</v>
      </c>
      <c r="F50" s="10">
        <f t="shared" si="1"/>
        <v>184.30574795771614</v>
      </c>
      <c r="G50" s="10">
        <f t="shared" si="2"/>
        <v>4423.3379509851875</v>
      </c>
      <c r="H50" s="3">
        <v>9.18333333333333</v>
      </c>
      <c r="I50">
        <v>25</v>
      </c>
      <c r="J50" s="5">
        <f t="shared" si="0"/>
        <v>1128.3607458300171</v>
      </c>
      <c r="K50" s="5">
        <f t="shared" si="3"/>
        <v>3920.145190562615</v>
      </c>
    </row>
    <row r="51" spans="1:11" x14ac:dyDescent="0.25">
      <c r="A51" s="6"/>
      <c r="B51" s="6">
        <v>42414</v>
      </c>
      <c r="C51" s="2">
        <v>407.23001099999999</v>
      </c>
      <c r="D51" s="5">
        <v>1098185.11951166</v>
      </c>
      <c r="E51" s="18">
        <f>'Mining Rigs'!$E$25*EXP('Mining Rigs'!$E$24*B51)</f>
        <v>0.17076107481319311</v>
      </c>
      <c r="F51" s="10">
        <f t="shared" si="1"/>
        <v>187.52727135166597</v>
      </c>
      <c r="G51" s="10">
        <f t="shared" si="2"/>
        <v>4500.6545124399836</v>
      </c>
      <c r="H51" s="3">
        <v>8.6847389558232901</v>
      </c>
      <c r="I51">
        <v>25</v>
      </c>
      <c r="J51" s="5">
        <f t="shared" si="0"/>
        <v>1085.7502658580388</v>
      </c>
      <c r="K51" s="5">
        <f t="shared" si="3"/>
        <v>4145.2023121387301</v>
      </c>
    </row>
    <row r="52" spans="1:11" x14ac:dyDescent="0.25">
      <c r="A52" s="6"/>
      <c r="B52" s="6">
        <v>42415</v>
      </c>
      <c r="C52" s="2">
        <v>400.18499800000001</v>
      </c>
      <c r="D52" s="5">
        <v>1076692.91706999</v>
      </c>
      <c r="E52" s="18">
        <f>'Mining Rigs'!$E$25*EXP('Mining Rigs'!$E$24*B52)</f>
        <v>0.17066936760099061</v>
      </c>
      <c r="F52" s="10">
        <f t="shared" si="1"/>
        <v>183.758499256801</v>
      </c>
      <c r="G52" s="10">
        <f t="shared" si="2"/>
        <v>4410.2039821632243</v>
      </c>
      <c r="H52" s="3">
        <v>9.4581140350877195</v>
      </c>
      <c r="I52">
        <v>25</v>
      </c>
      <c r="J52" s="5">
        <f t="shared" si="0"/>
        <v>1158.6725605916038</v>
      </c>
      <c r="K52" s="5">
        <f t="shared" si="3"/>
        <v>3806.255651649702</v>
      </c>
    </row>
    <row r="53" spans="1:11" x14ac:dyDescent="0.25">
      <c r="A53" s="6"/>
      <c r="B53" s="6">
        <v>42416</v>
      </c>
      <c r="C53" s="2">
        <v>407.48800699999998</v>
      </c>
      <c r="D53" s="5">
        <v>1056224.1528398299</v>
      </c>
      <c r="E53" s="18">
        <f>'Mining Rigs'!$E$25*EXP('Mining Rigs'!$E$24*B53)</f>
        <v>0.17057770964013408</v>
      </c>
      <c r="F53" s="10">
        <f t="shared" si="1"/>
        <v>180.16829685800909</v>
      </c>
      <c r="G53" s="10">
        <f t="shared" si="2"/>
        <v>4324.0391245922183</v>
      </c>
      <c r="H53" s="3">
        <v>10.2922705314009</v>
      </c>
      <c r="I53">
        <v>25</v>
      </c>
      <c r="J53" s="5">
        <f t="shared" si="0"/>
        <v>1236.2272349629175</v>
      </c>
      <c r="K53" s="5">
        <f t="shared" si="3"/>
        <v>3497.7704764140099</v>
      </c>
    </row>
    <row r="54" spans="1:11" x14ac:dyDescent="0.25">
      <c r="A54" s="6"/>
      <c r="B54" s="6">
        <v>42417</v>
      </c>
      <c r="C54" s="2">
        <v>416.32199100000003</v>
      </c>
      <c r="D54" s="5">
        <v>1003005.36584142</v>
      </c>
      <c r="E54" s="18">
        <f>'Mining Rigs'!$E$25*EXP('Mining Rigs'!$E$24*B54)</f>
        <v>0.17048610090417365</v>
      </c>
      <c r="F54" s="10">
        <f t="shared" si="1"/>
        <v>170.99847400826795</v>
      </c>
      <c r="G54" s="10">
        <f t="shared" si="2"/>
        <v>4103.9633761984305</v>
      </c>
      <c r="H54" s="3">
        <v>9.4606451612903193</v>
      </c>
      <c r="I54">
        <v>25</v>
      </c>
      <c r="J54" s="5">
        <f t="shared" si="0"/>
        <v>1078.5039238095658</v>
      </c>
      <c r="K54" s="5">
        <f t="shared" si="3"/>
        <v>3805.2373158756154</v>
      </c>
    </row>
    <row r="55" spans="1:11" x14ac:dyDescent="0.25">
      <c r="A55" s="6"/>
      <c r="B55" s="6">
        <v>42418</v>
      </c>
      <c r="C55" s="2">
        <v>422.37298600000003</v>
      </c>
      <c r="D55" s="5">
        <v>1024497.56828309</v>
      </c>
      <c r="E55" s="18">
        <f>'Mining Rigs'!$E$25*EXP('Mining Rigs'!$E$24*B55)</f>
        <v>0.17039454136667187</v>
      </c>
      <c r="F55" s="10">
        <f t="shared" si="1"/>
        <v>174.56879327886773</v>
      </c>
      <c r="G55" s="10">
        <f t="shared" si="2"/>
        <v>4189.6510386928258</v>
      </c>
      <c r="H55" s="3">
        <v>8.3971400394477307</v>
      </c>
      <c r="I55">
        <v>25</v>
      </c>
      <c r="J55" s="5">
        <f t="shared" si="0"/>
        <v>977.25240245336931</v>
      </c>
      <c r="K55" s="5">
        <f t="shared" si="3"/>
        <v>4287.1739462341602</v>
      </c>
    </row>
    <row r="56" spans="1:11" x14ac:dyDescent="0.25">
      <c r="A56" s="6"/>
      <c r="B56" s="6">
        <v>42419</v>
      </c>
      <c r="C56" s="2">
        <v>420.78500400000001</v>
      </c>
      <c r="D56" s="5">
        <v>1029294.7762699201</v>
      </c>
      <c r="E56" s="18">
        <f>'Mining Rigs'!$E$25*EXP('Mining Rigs'!$E$24*B56)</f>
        <v>0.170303031001208</v>
      </c>
      <c r="F56" s="10">
        <f t="shared" si="1"/>
        <v>175.29202019247765</v>
      </c>
      <c r="G56" s="10">
        <f t="shared" si="2"/>
        <v>4207.0084846194641</v>
      </c>
      <c r="H56" s="3">
        <v>10.069080459770101</v>
      </c>
      <c r="I56">
        <v>25</v>
      </c>
      <c r="J56" s="5">
        <f t="shared" si="0"/>
        <v>1176.6863035158017</v>
      </c>
      <c r="K56" s="5">
        <f t="shared" si="3"/>
        <v>3575.3016518076329</v>
      </c>
    </row>
    <row r="57" spans="1:11" x14ac:dyDescent="0.25">
      <c r="A57" s="6"/>
      <c r="B57" s="6">
        <v>42420</v>
      </c>
      <c r="C57" s="2">
        <v>437.16400099999998</v>
      </c>
      <c r="D57" s="5">
        <v>1028518.73407555</v>
      </c>
      <c r="E57" s="18">
        <f>'Mining Rigs'!$E$25*EXP('Mining Rigs'!$E$24*B57)</f>
        <v>0.17021156978137297</v>
      </c>
      <c r="F57" s="10">
        <f t="shared" si="1"/>
        <v>175.06578827654988</v>
      </c>
      <c r="G57" s="10">
        <f t="shared" si="2"/>
        <v>4201.5789186371967</v>
      </c>
      <c r="H57" s="3">
        <v>9.6042222222222193</v>
      </c>
      <c r="I57">
        <v>25</v>
      </c>
      <c r="J57" s="5">
        <f t="shared" si="0"/>
        <v>1120.913822744327</v>
      </c>
      <c r="K57" s="5">
        <f t="shared" si="3"/>
        <v>3748.3514195145667</v>
      </c>
    </row>
    <row r="58" spans="1:11" x14ac:dyDescent="0.25">
      <c r="A58" s="6"/>
      <c r="B58" s="6">
        <v>42421</v>
      </c>
      <c r="C58" s="2">
        <v>438.79800399999999</v>
      </c>
      <c r="D58" s="5">
        <v>1023339.7352313</v>
      </c>
      <c r="E58" s="18">
        <f>'Mining Rigs'!$E$25*EXP('Mining Rigs'!$E$24*B58)</f>
        <v>0.17012015768077368</v>
      </c>
      <c r="F58" s="10">
        <f t="shared" si="1"/>
        <v>174.09071711854995</v>
      </c>
      <c r="G58" s="10">
        <f t="shared" si="2"/>
        <v>4178.1772108451987</v>
      </c>
      <c r="H58" s="3">
        <v>11.216015625000001</v>
      </c>
      <c r="I58">
        <v>25</v>
      </c>
      <c r="J58" s="5">
        <f t="shared" si="0"/>
        <v>1301.7361355794076</v>
      </c>
      <c r="K58" s="5">
        <f t="shared" si="3"/>
        <v>3209.6959565353673</v>
      </c>
    </row>
    <row r="59" spans="1:11" x14ac:dyDescent="0.25">
      <c r="A59" s="6"/>
      <c r="B59" s="6">
        <v>42422</v>
      </c>
      <c r="C59" s="2">
        <v>437.74798600000003</v>
      </c>
      <c r="D59" s="5">
        <v>1021781.42060281</v>
      </c>
      <c r="E59" s="18">
        <f>'Mining Rigs'!$E$25*EXP('Mining Rigs'!$E$24*B59)</f>
        <v>0.17002879467303136</v>
      </c>
      <c r="F59" s="10">
        <f t="shared" si="1"/>
        <v>173.73226336439348</v>
      </c>
      <c r="G59" s="10">
        <f t="shared" si="2"/>
        <v>4169.5743207454434</v>
      </c>
      <c r="H59" s="3">
        <v>11.3603674540682</v>
      </c>
      <c r="I59">
        <v>25</v>
      </c>
      <c r="J59" s="5">
        <f t="shared" si="0"/>
        <v>1315.7749002976404</v>
      </c>
      <c r="K59" s="5">
        <f t="shared" si="3"/>
        <v>3168.911581914389</v>
      </c>
    </row>
    <row r="60" spans="1:11" x14ac:dyDescent="0.25">
      <c r="A60" s="6"/>
      <c r="B60" s="6">
        <v>42423</v>
      </c>
      <c r="C60" s="2">
        <v>420.73599200000001</v>
      </c>
      <c r="D60" s="5">
        <v>1035239.20291198</v>
      </c>
      <c r="E60" s="18">
        <f>'Mining Rigs'!$E$25*EXP('Mining Rigs'!$E$24*B60)</f>
        <v>0.16993748073177939</v>
      </c>
      <c r="F60" s="10">
        <f t="shared" si="1"/>
        <v>175.92594209763726</v>
      </c>
      <c r="G60" s="10">
        <f t="shared" si="2"/>
        <v>4222.222610343294</v>
      </c>
      <c r="H60" s="3">
        <v>10.5537990196078</v>
      </c>
      <c r="I60">
        <v>25</v>
      </c>
      <c r="J60" s="5">
        <f t="shared" si="0"/>
        <v>1237.7913568224153</v>
      </c>
      <c r="K60" s="5">
        <f t="shared" si="3"/>
        <v>3411.0939513928543</v>
      </c>
    </row>
    <row r="61" spans="1:11" x14ac:dyDescent="0.25">
      <c r="A61" s="6"/>
      <c r="B61" s="6">
        <v>42424</v>
      </c>
      <c r="C61" s="2">
        <v>424.95498700000002</v>
      </c>
      <c r="D61" s="5">
        <v>993827.08947902406</v>
      </c>
      <c r="E61" s="18">
        <f>'Mining Rigs'!$E$25*EXP('Mining Rigs'!$E$24*B61)</f>
        <v>0.16984621583066722</v>
      </c>
      <c r="F61" s="10">
        <f t="shared" si="1"/>
        <v>168.79777033801815</v>
      </c>
      <c r="G61" s="10">
        <f t="shared" si="2"/>
        <v>4051.1464881124357</v>
      </c>
      <c r="H61" s="3">
        <v>12.253107344632699</v>
      </c>
      <c r="I61">
        <v>25</v>
      </c>
      <c r="J61" s="5">
        <f t="shared" si="0"/>
        <v>1378.8647996575958</v>
      </c>
      <c r="K61" s="5">
        <f t="shared" si="3"/>
        <v>2938.0302471412929</v>
      </c>
    </row>
    <row r="62" spans="1:11" x14ac:dyDescent="0.25">
      <c r="A62" s="6"/>
      <c r="B62" s="6">
        <v>42425</v>
      </c>
      <c r="C62" s="2">
        <v>424.54400600000002</v>
      </c>
      <c r="D62" s="5">
        <v>1000793.27311992</v>
      </c>
      <c r="E62" s="18">
        <f>'Mining Rigs'!$E$25*EXP('Mining Rigs'!$E$24*B62)</f>
        <v>0.16975499994335852</v>
      </c>
      <c r="F62" s="10">
        <f t="shared" si="1"/>
        <v>169.88966202178563</v>
      </c>
      <c r="G62" s="10">
        <f t="shared" si="2"/>
        <v>4077.351888522855</v>
      </c>
      <c r="H62" s="3">
        <v>9.2276344086021496</v>
      </c>
      <c r="I62">
        <v>25</v>
      </c>
      <c r="J62" s="5">
        <f t="shared" si="0"/>
        <v>1045.1197939586791</v>
      </c>
      <c r="K62" s="5">
        <f t="shared" si="3"/>
        <v>3901.3249123134115</v>
      </c>
    </row>
    <row r="63" spans="1:11" x14ac:dyDescent="0.25">
      <c r="A63" s="6"/>
      <c r="B63" s="6">
        <v>42426</v>
      </c>
      <c r="C63" s="2">
        <v>432.15200800000002</v>
      </c>
      <c r="D63" s="5">
        <v>991505.02826538996</v>
      </c>
      <c r="E63" s="18">
        <f>'Mining Rigs'!$E$25*EXP('Mining Rigs'!$E$24*B63)</f>
        <v>0.16966383304352922</v>
      </c>
      <c r="F63" s="10">
        <f t="shared" si="1"/>
        <v>168.22254357743884</v>
      </c>
      <c r="G63" s="10">
        <f t="shared" si="2"/>
        <v>4037.3410458585322</v>
      </c>
      <c r="H63" s="3">
        <v>10.2719047619047</v>
      </c>
      <c r="I63">
        <v>25</v>
      </c>
      <c r="J63" s="5">
        <f t="shared" si="0"/>
        <v>1151.9772976218767</v>
      </c>
      <c r="K63" s="5">
        <f t="shared" si="3"/>
        <v>3504.7053914978655</v>
      </c>
    </row>
    <row r="64" spans="1:11" x14ac:dyDescent="0.25">
      <c r="A64" s="6"/>
      <c r="B64" s="6">
        <v>42427</v>
      </c>
      <c r="C64" s="2">
        <v>432.51901199999998</v>
      </c>
      <c r="D64" s="5">
        <v>997310.18129947502</v>
      </c>
      <c r="E64" s="18">
        <f>'Mining Rigs'!$E$25*EXP('Mining Rigs'!$E$24*B64)</f>
        <v>0.16957271510487112</v>
      </c>
      <c r="F64" s="10">
        <f t="shared" si="1"/>
        <v>169.11659524468325</v>
      </c>
      <c r="G64" s="10">
        <f t="shared" si="2"/>
        <v>4058.7982858723981</v>
      </c>
      <c r="H64" s="3">
        <v>9.8503401360544203</v>
      </c>
      <c r="I64">
        <v>25</v>
      </c>
      <c r="J64" s="5">
        <f t="shared" si="0"/>
        <v>1110.5706572077158</v>
      </c>
      <c r="K64" s="5">
        <f t="shared" si="3"/>
        <v>3654.6961325966854</v>
      </c>
    </row>
    <row r="65" spans="1:11" x14ac:dyDescent="0.25">
      <c r="A65" s="6"/>
      <c r="B65" s="6">
        <v>42428</v>
      </c>
      <c r="C65" s="2">
        <v>433.50399800000002</v>
      </c>
      <c r="D65" s="5">
        <v>1019369.76282899</v>
      </c>
      <c r="E65" s="18">
        <f>'Mining Rigs'!$E$25*EXP('Mining Rigs'!$E$24*B65)</f>
        <v>0.16948164610109037</v>
      </c>
      <c r="F65" s="10">
        <f t="shared" si="1"/>
        <v>172.76446538993531</v>
      </c>
      <c r="G65" s="10">
        <f t="shared" si="2"/>
        <v>4146.347169358447</v>
      </c>
      <c r="H65" s="3">
        <v>10.772512437810899</v>
      </c>
      <c r="I65">
        <v>25</v>
      </c>
      <c r="J65" s="5">
        <f t="shared" si="0"/>
        <v>1240.7382348165522</v>
      </c>
      <c r="K65" s="5">
        <f t="shared" si="3"/>
        <v>3341.8387964577391</v>
      </c>
    </row>
    <row r="66" spans="1:11" x14ac:dyDescent="0.25">
      <c r="A66" s="6"/>
      <c r="B66" s="6">
        <v>42429</v>
      </c>
      <c r="C66" s="2">
        <v>437.69699100000003</v>
      </c>
      <c r="D66" s="5">
        <v>1019369.76282899</v>
      </c>
      <c r="E66" s="18">
        <f>'Mining Rigs'!$E$25*EXP('Mining Rigs'!$E$24*B66)</f>
        <v>0.16939062600590515</v>
      </c>
      <c r="F66" s="10">
        <f t="shared" si="1"/>
        <v>172.67168225709366</v>
      </c>
      <c r="G66" s="10">
        <f t="shared" si="2"/>
        <v>4144.1203741702484</v>
      </c>
      <c r="H66" s="3">
        <v>10.5957393483709</v>
      </c>
      <c r="I66">
        <v>25</v>
      </c>
      <c r="J66" s="5">
        <f t="shared" si="0"/>
        <v>1219.722758693923</v>
      </c>
      <c r="K66" s="5">
        <f t="shared" si="3"/>
        <v>3397.5920713390346</v>
      </c>
    </row>
    <row r="67" spans="1:11" x14ac:dyDescent="0.25">
      <c r="A67" s="6"/>
      <c r="B67" s="6">
        <v>42430</v>
      </c>
      <c r="C67" s="2">
        <v>435.12298600000003</v>
      </c>
      <c r="D67" s="5">
        <v>1025174.91586308</v>
      </c>
      <c r="E67" s="18">
        <f>'Mining Rigs'!$E$25*EXP('Mining Rigs'!$E$24*B67)</f>
        <v>0.16929965479304979</v>
      </c>
      <c r="F67" s="10">
        <f t="shared" si="1"/>
        <v>173.56175935811328</v>
      </c>
      <c r="G67" s="10">
        <f t="shared" si="2"/>
        <v>4165.4822245947189</v>
      </c>
      <c r="H67" s="3">
        <v>10.383333333333301</v>
      </c>
      <c r="I67">
        <v>25</v>
      </c>
      <c r="J67" s="5">
        <f t="shared" si="0"/>
        <v>1201.4330675567137</v>
      </c>
      <c r="K67" s="5">
        <f t="shared" si="3"/>
        <v>3467.09470304977</v>
      </c>
    </row>
    <row r="68" spans="1:11" x14ac:dyDescent="0.25">
      <c r="A68" s="6"/>
      <c r="B68" s="6">
        <v>42431</v>
      </c>
      <c r="C68" s="2">
        <v>423.989014</v>
      </c>
      <c r="D68" s="5">
        <v>1039107.28314488</v>
      </c>
      <c r="E68" s="18">
        <f>'Mining Rigs'!$E$25*EXP('Mining Rigs'!$E$24*B68)</f>
        <v>0.16920873243627266</v>
      </c>
      <c r="F68" s="10">
        <f t="shared" si="1"/>
        <v>175.8260262462442</v>
      </c>
      <c r="G68" s="10">
        <f t="shared" si="2"/>
        <v>4219.824629909861</v>
      </c>
      <c r="H68" s="3">
        <v>9.2315286624203807</v>
      </c>
      <c r="I68">
        <v>25</v>
      </c>
      <c r="J68" s="5">
        <f t="shared" si="0"/>
        <v>1082.0953339277874</v>
      </c>
      <c r="K68" s="5">
        <f t="shared" si="3"/>
        <v>3899.6791665229248</v>
      </c>
    </row>
    <row r="69" spans="1:11" x14ac:dyDescent="0.25">
      <c r="A69" s="6"/>
      <c r="B69" s="6">
        <v>42432</v>
      </c>
      <c r="C69" s="2">
        <v>421.65100100000001</v>
      </c>
      <c r="D69" s="5">
        <v>1019369.76282899</v>
      </c>
      <c r="E69" s="18">
        <f>'Mining Rigs'!$E$25*EXP('Mining Rigs'!$E$24*B69)</f>
        <v>0.16911785890933434</v>
      </c>
      <c r="F69" s="10">
        <f t="shared" si="1"/>
        <v>172.39363172655476</v>
      </c>
      <c r="G69" s="10">
        <f t="shared" si="2"/>
        <v>4137.4471614373142</v>
      </c>
      <c r="H69" s="3">
        <v>10.5335802469135</v>
      </c>
      <c r="I69">
        <v>25</v>
      </c>
      <c r="J69" s="5">
        <f t="shared" si="0"/>
        <v>1210.614769232345</v>
      </c>
      <c r="K69" s="5">
        <f t="shared" si="3"/>
        <v>3417.6414054991938</v>
      </c>
    </row>
    <row r="70" spans="1:11" x14ac:dyDescent="0.25">
      <c r="A70" s="6"/>
      <c r="B70" s="6">
        <v>42433</v>
      </c>
      <c r="C70" s="2">
        <v>410.93899499999998</v>
      </c>
      <c r="D70" s="5">
        <v>1043751.40557215</v>
      </c>
      <c r="E70" s="18">
        <f>'Mining Rigs'!$E$25*EXP('Mining Rigs'!$E$24*B70)</f>
        <v>0.16902703418601145</v>
      </c>
      <c r="F70" s="10">
        <f t="shared" si="1"/>
        <v>176.42220451134131</v>
      </c>
      <c r="G70" s="10">
        <f t="shared" si="2"/>
        <v>4234.1329082721913</v>
      </c>
      <c r="H70" s="3">
        <v>9.3423655913978401</v>
      </c>
      <c r="I70">
        <v>25</v>
      </c>
      <c r="J70" s="5">
        <f t="shared" si="0"/>
        <v>1098.8004886568719</v>
      </c>
      <c r="K70" s="5">
        <f t="shared" si="3"/>
        <v>3853.4137470650562</v>
      </c>
    </row>
    <row r="71" spans="1:11" x14ac:dyDescent="0.25">
      <c r="A71" s="6"/>
      <c r="B71" s="6">
        <v>42434</v>
      </c>
      <c r="C71" s="2">
        <v>400.57000699999998</v>
      </c>
      <c r="D71" s="5">
        <v>1055361.71164032</v>
      </c>
      <c r="E71" s="18">
        <f>'Mining Rigs'!$E$25*EXP('Mining Rigs'!$E$24*B71)</f>
        <v>0.16893625824009453</v>
      </c>
      <c r="F71" s="10">
        <f t="shared" si="1"/>
        <v>178.28885865437729</v>
      </c>
      <c r="G71" s="10">
        <f t="shared" si="2"/>
        <v>4278.9326077050555</v>
      </c>
      <c r="H71" s="3">
        <v>9.6087777777777692</v>
      </c>
      <c r="I71">
        <v>25</v>
      </c>
      <c r="J71" s="5">
        <f t="shared" ref="J71:J134" si="4">F71*H71/60/I71*1000</f>
        <v>1142.0920153756949</v>
      </c>
      <c r="K71" s="5">
        <f t="shared" si="3"/>
        <v>3746.5743128389581</v>
      </c>
    </row>
    <row r="72" spans="1:11" x14ac:dyDescent="0.25">
      <c r="A72" s="6"/>
      <c r="B72" s="6">
        <v>42435</v>
      </c>
      <c r="C72" s="2">
        <v>407.70700099999999</v>
      </c>
      <c r="D72" s="5">
        <v>1055006.69446523</v>
      </c>
      <c r="E72" s="18">
        <f>'Mining Rigs'!$E$25*EXP('Mining Rigs'!$E$24*B72)</f>
        <v>0.16884553104538655</v>
      </c>
      <c r="F72" s="10">
        <f t="shared" ref="F72:F135" si="5">D72*1000*E72/1000000</f>
        <v>178.13316558341961</v>
      </c>
      <c r="G72" s="10">
        <f t="shared" ref="G72:G135" si="6">F72*24</f>
        <v>4275.1959740020702</v>
      </c>
      <c r="H72" s="3">
        <v>9.7684684684684608</v>
      </c>
      <c r="I72">
        <v>25</v>
      </c>
      <c r="J72" s="5">
        <f t="shared" si="4"/>
        <v>1160.0588074600705</v>
      </c>
      <c r="K72" s="5">
        <f t="shared" ref="K72:K135" si="7">24*60/H72*I72</f>
        <v>3685.3269390390137</v>
      </c>
    </row>
    <row r="73" spans="1:11" x14ac:dyDescent="0.25">
      <c r="A73" s="6"/>
      <c r="B73" s="6">
        <v>42436</v>
      </c>
      <c r="C73" s="2">
        <v>414.32101399999999</v>
      </c>
      <c r="D73" s="5">
        <v>1080779.94071716</v>
      </c>
      <c r="E73" s="18">
        <f>'Mining Rigs'!$E$25*EXP('Mining Rigs'!$E$24*B73)</f>
        <v>0.16875485257570624</v>
      </c>
      <c r="F73" s="10">
        <f t="shared" si="5"/>
        <v>182.38685956250487</v>
      </c>
      <c r="G73" s="10">
        <f t="shared" si="6"/>
        <v>4377.2846295001164</v>
      </c>
      <c r="H73" s="3">
        <v>10.5894736842105</v>
      </c>
      <c r="I73">
        <v>25</v>
      </c>
      <c r="J73" s="5">
        <f t="shared" si="4"/>
        <v>1287.5872331219612</v>
      </c>
      <c r="K73" s="5">
        <f t="shared" si="7"/>
        <v>3399.6023856858933</v>
      </c>
    </row>
    <row r="74" spans="1:11" x14ac:dyDescent="0.25">
      <c r="A74" s="6"/>
      <c r="B74" s="6">
        <v>42437</v>
      </c>
      <c r="C74" s="2">
        <v>413.97198500000002</v>
      </c>
      <c r="D74" s="5">
        <v>1049256.9223235699</v>
      </c>
      <c r="E74" s="18">
        <f>'Mining Rigs'!$E$25*EXP('Mining Rigs'!$E$24*B74)</f>
        <v>0.16866422280488644</v>
      </c>
      <c r="F74" s="10">
        <f t="shared" si="5"/>
        <v>176.972103326352</v>
      </c>
      <c r="G74" s="10">
        <f t="shared" si="6"/>
        <v>4247.330479832448</v>
      </c>
      <c r="H74" s="3">
        <v>9.4901515151515099</v>
      </c>
      <c r="I74">
        <v>25</v>
      </c>
      <c r="J74" s="5">
        <f t="shared" si="4"/>
        <v>1119.6613830147526</v>
      </c>
      <c r="K74" s="5">
        <f t="shared" si="7"/>
        <v>3793.4062425161669</v>
      </c>
    </row>
    <row r="75" spans="1:11" x14ac:dyDescent="0.25">
      <c r="A75" s="6"/>
      <c r="B75" s="6">
        <v>42438</v>
      </c>
      <c r="C75" s="2">
        <v>414.85998499999999</v>
      </c>
      <c r="D75" s="5">
        <v>1080475.67127848</v>
      </c>
      <c r="E75" s="18">
        <f>'Mining Rigs'!$E$25*EXP('Mining Rigs'!$E$24*B75)</f>
        <v>0.16857364170677228</v>
      </c>
      <c r="F75" s="10">
        <f t="shared" si="5"/>
        <v>182.13971868298273</v>
      </c>
      <c r="G75" s="10">
        <f t="shared" si="6"/>
        <v>4371.353248391586</v>
      </c>
      <c r="H75" s="3">
        <v>8.6357142857142808</v>
      </c>
      <c r="I75">
        <v>25</v>
      </c>
      <c r="J75" s="5">
        <f t="shared" si="4"/>
        <v>1048.604380417743</v>
      </c>
      <c r="K75" s="5">
        <f t="shared" si="7"/>
        <v>4168.7344913151383</v>
      </c>
    </row>
    <row r="76" spans="1:11" x14ac:dyDescent="0.25">
      <c r="A76" s="6"/>
      <c r="B76" s="6">
        <v>42439</v>
      </c>
      <c r="C76" s="2">
        <v>417.131012</v>
      </c>
      <c r="D76" s="5">
        <v>1085134.57640904</v>
      </c>
      <c r="E76" s="18">
        <f>'Mining Rigs'!$E$25*EXP('Mining Rigs'!$E$24*B76)</f>
        <v>0.16848310925522461</v>
      </c>
      <c r="F76" s="10">
        <f t="shared" si="5"/>
        <v>182.82684739374616</v>
      </c>
      <c r="G76" s="10">
        <f t="shared" si="6"/>
        <v>4387.8443374499075</v>
      </c>
      <c r="H76" s="3">
        <v>9.2521505376343995</v>
      </c>
      <c r="I76">
        <v>25</v>
      </c>
      <c r="J76" s="5">
        <f t="shared" si="4"/>
        <v>1127.6943429387006</v>
      </c>
      <c r="K76" s="5">
        <f t="shared" si="7"/>
        <v>3890.9872741007653</v>
      </c>
    </row>
    <row r="77" spans="1:11" x14ac:dyDescent="0.25">
      <c r="A77" s="6"/>
      <c r="B77" s="6">
        <v>42440</v>
      </c>
      <c r="C77" s="2">
        <v>421.69000199999999</v>
      </c>
      <c r="D77" s="5">
        <v>1083916.3984393</v>
      </c>
      <c r="E77" s="18">
        <f>'Mining Rigs'!$E$25*EXP('Mining Rigs'!$E$24*B77)</f>
        <v>0.16839262542411843</v>
      </c>
      <c r="F77" s="10">
        <f t="shared" si="5"/>
        <v>182.52352807344857</v>
      </c>
      <c r="G77" s="10">
        <f t="shared" si="6"/>
        <v>4380.5646737627658</v>
      </c>
      <c r="H77" s="3">
        <v>8.9295833333333299</v>
      </c>
      <c r="I77">
        <v>25</v>
      </c>
      <c r="J77" s="5">
        <f t="shared" si="4"/>
        <v>1086.5727028172432</v>
      </c>
      <c r="K77" s="5">
        <f t="shared" si="7"/>
        <v>4031.5430917829331</v>
      </c>
    </row>
    <row r="78" spans="1:11" x14ac:dyDescent="0.25">
      <c r="A78" s="6"/>
      <c r="B78" s="6">
        <v>42441</v>
      </c>
      <c r="C78" s="2">
        <v>411.62399299999998</v>
      </c>
      <c r="D78" s="5">
        <v>1090666.7918815401</v>
      </c>
      <c r="E78" s="18">
        <f>'Mining Rigs'!$E$25*EXP('Mining Rigs'!$E$24*B78)</f>
        <v>0.16830219018734097</v>
      </c>
      <c r="F78" s="10">
        <f t="shared" si="5"/>
        <v>183.56160983826399</v>
      </c>
      <c r="G78" s="10">
        <f t="shared" si="6"/>
        <v>4405.478636118336</v>
      </c>
      <c r="H78" s="3">
        <v>9.9436342592592499</v>
      </c>
      <c r="I78">
        <v>25</v>
      </c>
      <c r="J78" s="5">
        <f t="shared" si="4"/>
        <v>1216.8463415150277</v>
      </c>
      <c r="K78" s="5">
        <f t="shared" si="7"/>
        <v>3620.4066904892193</v>
      </c>
    </row>
    <row r="79" spans="1:11" x14ac:dyDescent="0.25">
      <c r="A79" s="6"/>
      <c r="B79" s="6">
        <v>42442</v>
      </c>
      <c r="C79" s="2">
        <v>414.06500199999999</v>
      </c>
      <c r="D79" s="5">
        <v>1063665.21811258</v>
      </c>
      <c r="E79" s="18">
        <f>'Mining Rigs'!$E$25*EXP('Mining Rigs'!$E$24*B79)</f>
        <v>0.16821180351879522</v>
      </c>
      <c r="F79" s="10">
        <f t="shared" si="5"/>
        <v>178.92104467892977</v>
      </c>
      <c r="G79" s="10">
        <f t="shared" si="6"/>
        <v>4294.1050722943146</v>
      </c>
      <c r="H79" s="3">
        <v>11.025187969924801</v>
      </c>
      <c r="I79">
        <v>25</v>
      </c>
      <c r="J79" s="5">
        <f t="shared" si="4"/>
        <v>1315.0920995736763</v>
      </c>
      <c r="K79" s="5">
        <f t="shared" si="7"/>
        <v>3265.2504518020969</v>
      </c>
    </row>
    <row r="80" spans="1:11" x14ac:dyDescent="0.25">
      <c r="A80" s="6"/>
      <c r="B80" s="6">
        <v>42443</v>
      </c>
      <c r="C80" s="2">
        <v>416.43798800000002</v>
      </c>
      <c r="D80" s="5">
        <v>1082791.33286559</v>
      </c>
      <c r="E80" s="18">
        <f>'Mining Rigs'!$E$25*EXP('Mining Rigs'!$E$24*B80)</f>
        <v>0.16812146539239819</v>
      </c>
      <c r="F80" s="10">
        <f t="shared" si="5"/>
        <v>182.04046559555101</v>
      </c>
      <c r="G80" s="10">
        <f t="shared" si="6"/>
        <v>4368.9711742932241</v>
      </c>
      <c r="H80" s="3">
        <v>9.4196271929824498</v>
      </c>
      <c r="I80">
        <v>25</v>
      </c>
      <c r="J80" s="5">
        <f t="shared" si="4"/>
        <v>1143.1688799646922</v>
      </c>
      <c r="K80" s="5">
        <f t="shared" si="7"/>
        <v>3821.8073032465368</v>
      </c>
    </row>
    <row r="81" spans="1:11" x14ac:dyDescent="0.25">
      <c r="A81" s="6"/>
      <c r="B81" s="6">
        <v>42444</v>
      </c>
      <c r="C81" s="2">
        <v>416.82998700000002</v>
      </c>
      <c r="D81" s="5">
        <v>1068165.4804074101</v>
      </c>
      <c r="E81" s="18">
        <f>'Mining Rigs'!$E$25*EXP('Mining Rigs'!$E$24*B81)</f>
        <v>0.16803117578207918</v>
      </c>
      <c r="F81" s="10">
        <f t="shared" si="5"/>
        <v>179.4851016026866</v>
      </c>
      <c r="G81" s="10">
        <f t="shared" si="6"/>
        <v>4307.6424384644779</v>
      </c>
      <c r="H81" s="3">
        <v>9.0023809523809497</v>
      </c>
      <c r="I81">
        <v>25</v>
      </c>
      <c r="J81" s="5">
        <f t="shared" si="4"/>
        <v>1077.1955066027904</v>
      </c>
      <c r="K81" s="5">
        <f t="shared" si="7"/>
        <v>3998.9420788151292</v>
      </c>
    </row>
    <row r="82" spans="1:11" x14ac:dyDescent="0.25">
      <c r="A82" s="6"/>
      <c r="B82" s="6">
        <v>42445</v>
      </c>
      <c r="C82" s="2">
        <v>417.010986</v>
      </c>
      <c r="D82" s="5">
        <v>1078291.07057077</v>
      </c>
      <c r="E82" s="18">
        <f>'Mining Rigs'!$E$25*EXP('Mining Rigs'!$E$24*B82)</f>
        <v>0.16794093466178325</v>
      </c>
      <c r="F82" s="10">
        <f t="shared" si="5"/>
        <v>181.08921022910999</v>
      </c>
      <c r="G82" s="10">
        <f t="shared" si="6"/>
        <v>4346.1410454986399</v>
      </c>
      <c r="H82" s="3">
        <v>9.3872807017543796</v>
      </c>
      <c r="I82">
        <v>25</v>
      </c>
      <c r="J82" s="5">
        <f t="shared" si="4"/>
        <v>1133.2901656531108</v>
      </c>
      <c r="K82" s="5">
        <f t="shared" si="7"/>
        <v>3834.9764051768466</v>
      </c>
    </row>
    <row r="83" spans="1:11" x14ac:dyDescent="0.25">
      <c r="A83" s="6"/>
      <c r="B83" s="6">
        <v>42446</v>
      </c>
      <c r="C83" s="2">
        <v>420.62100199999998</v>
      </c>
      <c r="D83" s="5">
        <v>1046789.2345069899</v>
      </c>
      <c r="E83" s="18">
        <f>'Mining Rigs'!$E$25*EXP('Mining Rigs'!$E$24*B83)</f>
        <v>0.16785074200546937</v>
      </c>
      <c r="F83" s="10">
        <f t="shared" si="5"/>
        <v>175.70434973533557</v>
      </c>
      <c r="G83" s="10">
        <f t="shared" si="6"/>
        <v>4216.9043936480539</v>
      </c>
      <c r="H83" s="3">
        <v>10.291134751773001</v>
      </c>
      <c r="I83">
        <v>25</v>
      </c>
      <c r="J83" s="5">
        <f t="shared" si="4"/>
        <v>1205.4647597326593</v>
      </c>
      <c r="K83" s="5">
        <f t="shared" si="7"/>
        <v>3498.1565073567581</v>
      </c>
    </row>
    <row r="84" spans="1:11" x14ac:dyDescent="0.25">
      <c r="A84" s="6"/>
      <c r="B84" s="6">
        <v>42447</v>
      </c>
      <c r="C84" s="2">
        <v>409.54800399999999</v>
      </c>
      <c r="D84" s="5">
        <v>1045842.03159493</v>
      </c>
      <c r="E84" s="18">
        <f>'Mining Rigs'!$E$25*EXP('Mining Rigs'!$E$24*B84)</f>
        <v>0.16776059778710881</v>
      </c>
      <c r="F84" s="10">
        <f t="shared" si="5"/>
        <v>175.45108441124978</v>
      </c>
      <c r="G84" s="10">
        <f t="shared" si="6"/>
        <v>4210.8260258699947</v>
      </c>
      <c r="H84" s="3">
        <v>10.568995098039199</v>
      </c>
      <c r="I84">
        <v>25</v>
      </c>
      <c r="J84" s="5">
        <f t="shared" si="4"/>
        <v>1236.2277673921071</v>
      </c>
      <c r="K84" s="5">
        <f t="shared" si="7"/>
        <v>3406.1894878424973</v>
      </c>
    </row>
    <row r="85" spans="1:11" x14ac:dyDescent="0.25">
      <c r="A85" s="6"/>
      <c r="B85" s="6">
        <v>42448</v>
      </c>
      <c r="C85" s="2">
        <v>410.44400000000002</v>
      </c>
      <c r="D85" s="5">
        <v>1057119.9357305199</v>
      </c>
      <c r="E85" s="18">
        <f>'Mining Rigs'!$E$25*EXP('Mining Rigs'!$E$24*B85)</f>
        <v>0.16767050198068859</v>
      </c>
      <c r="F85" s="10">
        <f t="shared" si="5"/>
        <v>177.24783027772952</v>
      </c>
      <c r="G85" s="10">
        <f t="shared" si="6"/>
        <v>4253.9479266655089</v>
      </c>
      <c r="H85" s="3">
        <v>10.5237745098039</v>
      </c>
      <c r="I85">
        <v>25</v>
      </c>
      <c r="J85" s="5">
        <f t="shared" si="4"/>
        <v>1243.5441321298786</v>
      </c>
      <c r="K85" s="5">
        <f t="shared" si="7"/>
        <v>3420.8258611454062</v>
      </c>
    </row>
    <row r="86" spans="1:11" x14ac:dyDescent="0.25">
      <c r="A86" s="6"/>
      <c r="B86" s="6">
        <v>42449</v>
      </c>
      <c r="C86" s="2">
        <v>413.75500499999998</v>
      </c>
      <c r="D86" s="5">
        <v>1064700.8536413</v>
      </c>
      <c r="E86" s="18">
        <f>'Mining Rigs'!$E$25*EXP('Mining Rigs'!$E$24*B86)</f>
        <v>0.16758045456020965</v>
      </c>
      <c r="F86" s="10">
        <f t="shared" si="5"/>
        <v>178.42305302385228</v>
      </c>
      <c r="G86" s="10">
        <f t="shared" si="6"/>
        <v>4282.1532725724546</v>
      </c>
      <c r="H86" s="3">
        <v>9.9251141552511406</v>
      </c>
      <c r="I86">
        <v>25</v>
      </c>
      <c r="J86" s="5">
        <f t="shared" si="4"/>
        <v>1180.579446126774</v>
      </c>
      <c r="K86" s="5">
        <f t="shared" si="7"/>
        <v>3627.1623113728383</v>
      </c>
    </row>
    <row r="87" spans="1:11" x14ac:dyDescent="0.25">
      <c r="A87" s="6"/>
      <c r="B87" s="6">
        <v>42450</v>
      </c>
      <c r="C87" s="2">
        <v>413.307007</v>
      </c>
      <c r="D87" s="5">
        <v>1041774.94777631</v>
      </c>
      <c r="E87" s="18">
        <f>'Mining Rigs'!$E$25*EXP('Mining Rigs'!$E$24*B87)</f>
        <v>0.16749045549968511</v>
      </c>
      <c r="F87" s="10">
        <f t="shared" si="5"/>
        <v>174.48736053121485</v>
      </c>
      <c r="G87" s="10">
        <f t="shared" si="6"/>
        <v>4187.6966527491568</v>
      </c>
      <c r="H87" s="3">
        <v>10.320143884892</v>
      </c>
      <c r="I87">
        <v>25</v>
      </c>
      <c r="J87" s="5">
        <f t="shared" si="4"/>
        <v>1200.4897778514419</v>
      </c>
      <c r="K87" s="5">
        <f t="shared" si="7"/>
        <v>3488.3234576507789</v>
      </c>
    </row>
    <row r="88" spans="1:11" x14ac:dyDescent="0.25">
      <c r="A88" s="6"/>
      <c r="B88" s="6">
        <v>42451</v>
      </c>
      <c r="C88" s="2">
        <v>418.08898900000003</v>
      </c>
      <c r="D88" s="5">
        <v>1025629.0791305</v>
      </c>
      <c r="E88" s="18">
        <f>'Mining Rigs'!$E$25*EXP('Mining Rigs'!$E$24*B88)</f>
        <v>0.16740050477314392</v>
      </c>
      <c r="F88" s="10">
        <f t="shared" si="5"/>
        <v>171.69082555646048</v>
      </c>
      <c r="G88" s="10">
        <f t="shared" si="6"/>
        <v>4120.5798133550516</v>
      </c>
      <c r="H88" s="3">
        <v>9.7984234234234204</v>
      </c>
      <c r="I88">
        <v>25</v>
      </c>
      <c r="J88" s="5">
        <f t="shared" si="4"/>
        <v>1121.5329378128845</v>
      </c>
      <c r="K88" s="5">
        <f t="shared" si="7"/>
        <v>3674.0604528215158</v>
      </c>
    </row>
    <row r="89" spans="1:11" x14ac:dyDescent="0.25">
      <c r="A89" s="6"/>
      <c r="B89" s="6">
        <v>42452</v>
      </c>
      <c r="C89" s="2">
        <v>418.04098499999998</v>
      </c>
      <c r="D89" s="5">
        <v>1051211.0462205801</v>
      </c>
      <c r="E89" s="18">
        <f>'Mining Rigs'!$E$25*EXP('Mining Rigs'!$E$24*B89)</f>
        <v>0.16731060235462883</v>
      </c>
      <c r="F89" s="10">
        <f t="shared" si="5"/>
        <v>175.87875334500484</v>
      </c>
      <c r="G89" s="10">
        <f t="shared" si="6"/>
        <v>4221.0900802801161</v>
      </c>
      <c r="H89" s="3">
        <v>9.6482102908277394</v>
      </c>
      <c r="I89">
        <v>25</v>
      </c>
      <c r="J89" s="5">
        <f t="shared" si="4"/>
        <v>1131.2767986408196</v>
      </c>
      <c r="K89" s="5">
        <f t="shared" si="7"/>
        <v>3731.2619558286478</v>
      </c>
    </row>
    <row r="90" spans="1:11" x14ac:dyDescent="0.25">
      <c r="A90" s="6"/>
      <c r="B90" s="6">
        <v>42453</v>
      </c>
      <c r="C90" s="2">
        <v>416.39401199999998</v>
      </c>
      <c r="D90" s="5">
        <v>1066489.5604856501</v>
      </c>
      <c r="E90" s="18">
        <f>'Mining Rigs'!$E$25*EXP('Mining Rigs'!$E$24*B90)</f>
        <v>0.16722074821819494</v>
      </c>
      <c r="F90" s="10">
        <f t="shared" si="5"/>
        <v>178.33918227130428</v>
      </c>
      <c r="G90" s="10">
        <f t="shared" si="6"/>
        <v>4280.140374511303</v>
      </c>
      <c r="H90" s="3">
        <v>9.7891156462584998</v>
      </c>
      <c r="I90">
        <v>25</v>
      </c>
      <c r="J90" s="5">
        <f t="shared" si="4"/>
        <v>1163.8552530086477</v>
      </c>
      <c r="K90" s="5">
        <f t="shared" si="7"/>
        <v>3677.5538568450329</v>
      </c>
    </row>
    <row r="91" spans="1:11" x14ac:dyDescent="0.25">
      <c r="A91" s="6"/>
      <c r="B91" s="6">
        <v>42454</v>
      </c>
      <c r="C91" s="2">
        <v>417.17700200000002</v>
      </c>
      <c r="D91" s="5">
        <v>1078242.2637664699</v>
      </c>
      <c r="E91" s="18">
        <f>'Mining Rigs'!$E$25*EXP('Mining Rigs'!$E$24*B91)</f>
        <v>0.16713094233791287</v>
      </c>
      <c r="F91" s="10">
        <f t="shared" si="5"/>
        <v>180.20764561185453</v>
      </c>
      <c r="G91" s="10">
        <f t="shared" si="6"/>
        <v>4324.9834946845085</v>
      </c>
      <c r="H91" s="3">
        <v>9.8724885844748798</v>
      </c>
      <c r="I91">
        <v>25</v>
      </c>
      <c r="J91" s="5">
        <f t="shared" si="4"/>
        <v>1186.0652827587523</v>
      </c>
      <c r="K91" s="5">
        <f t="shared" si="7"/>
        <v>3646.4969994102908</v>
      </c>
    </row>
    <row r="92" spans="1:11" x14ac:dyDescent="0.25">
      <c r="A92" s="6"/>
      <c r="B92" s="6">
        <v>42455</v>
      </c>
      <c r="C92" s="2">
        <v>417.94500699999998</v>
      </c>
      <c r="D92" s="5">
        <v>1073541.1824541399</v>
      </c>
      <c r="E92" s="18">
        <f>'Mining Rigs'!$E$25*EXP('Mining Rigs'!$E$24*B92)</f>
        <v>0.16704118468786733</v>
      </c>
      <c r="F92" s="10">
        <f t="shared" si="5"/>
        <v>179.32559092835345</v>
      </c>
      <c r="G92" s="10">
        <f t="shared" si="6"/>
        <v>4303.8141822804828</v>
      </c>
      <c r="H92" s="3">
        <v>9.2088235294117595</v>
      </c>
      <c r="I92">
        <v>25</v>
      </c>
      <c r="J92" s="5">
        <f t="shared" si="4"/>
        <v>1100.9184807777929</v>
      </c>
      <c r="K92" s="5">
        <f t="shared" si="7"/>
        <v>3909.2941552219763</v>
      </c>
    </row>
    <row r="93" spans="1:11" x14ac:dyDescent="0.25">
      <c r="A93" s="6"/>
      <c r="B93" s="6">
        <v>42456</v>
      </c>
      <c r="C93" s="2">
        <v>426.76501500000001</v>
      </c>
      <c r="D93" s="5">
        <v>1105273.4813123699</v>
      </c>
      <c r="E93" s="18">
        <f>'Mining Rigs'!$E$25*EXP('Mining Rigs'!$E$24*B93)</f>
        <v>0.16695147524215501</v>
      </c>
      <c r="F93" s="10">
        <f t="shared" si="5"/>
        <v>184.52703825113258</v>
      </c>
      <c r="G93" s="10">
        <f t="shared" si="6"/>
        <v>4428.6489180271819</v>
      </c>
      <c r="H93" s="3">
        <v>10.3113475177304</v>
      </c>
      <c r="I93">
        <v>25</v>
      </c>
      <c r="J93" s="5">
        <f t="shared" si="4"/>
        <v>1268.4816118833055</v>
      </c>
      <c r="K93" s="5">
        <f t="shared" si="7"/>
        <v>3491.299264048454</v>
      </c>
    </row>
    <row r="94" spans="1:11" x14ac:dyDescent="0.25">
      <c r="A94" s="6"/>
      <c r="B94" s="6">
        <v>42457</v>
      </c>
      <c r="C94" s="2">
        <v>424.23098800000002</v>
      </c>
      <c r="D94" s="5">
        <v>1097046.58901579</v>
      </c>
      <c r="E94" s="18">
        <f>'Mining Rigs'!$E$25*EXP('Mining Rigs'!$E$24*B94)</f>
        <v>0.16686181397488845</v>
      </c>
      <c r="F94" s="10">
        <f t="shared" si="5"/>
        <v>183.05518385813866</v>
      </c>
      <c r="G94" s="10">
        <f t="shared" si="6"/>
        <v>4393.3244125953279</v>
      </c>
      <c r="H94" s="3">
        <v>8.5808823529411704</v>
      </c>
      <c r="I94">
        <v>25</v>
      </c>
      <c r="J94" s="5">
        <f t="shared" si="4"/>
        <v>1047.1833311884691</v>
      </c>
      <c r="K94" s="5">
        <f t="shared" si="7"/>
        <v>4195.3727506426767</v>
      </c>
    </row>
    <row r="95" spans="1:11" x14ac:dyDescent="0.25">
      <c r="A95" s="6"/>
      <c r="B95" s="6">
        <v>42458</v>
      </c>
      <c r="C95" s="2">
        <v>416.51599099999999</v>
      </c>
      <c r="D95" s="5">
        <v>1119376.7252493601</v>
      </c>
      <c r="E95" s="18">
        <f>'Mining Rigs'!$E$25*EXP('Mining Rigs'!$E$24*B95)</f>
        <v>0.16677220086019395</v>
      </c>
      <c r="F95" s="10">
        <f t="shared" si="5"/>
        <v>186.68092006151241</v>
      </c>
      <c r="G95" s="10">
        <f t="shared" si="6"/>
        <v>4480.3420814762976</v>
      </c>
      <c r="H95" s="3">
        <v>9.1740976645435204</v>
      </c>
      <c r="I95">
        <v>25</v>
      </c>
      <c r="J95" s="5">
        <f t="shared" si="4"/>
        <v>1141.7526618341044</v>
      </c>
      <c r="K95" s="5">
        <f t="shared" si="7"/>
        <v>3924.0916454524431</v>
      </c>
    </row>
    <row r="96" spans="1:11" x14ac:dyDescent="0.25">
      <c r="A96" s="6"/>
      <c r="B96" s="6">
        <v>42459</v>
      </c>
      <c r="C96" s="2">
        <v>414.81601000000001</v>
      </c>
      <c r="D96" s="5">
        <v>1128778.88787402</v>
      </c>
      <c r="E96" s="18">
        <f>'Mining Rigs'!$E$25*EXP('Mining Rigs'!$E$24*B96)</f>
        <v>0.16668263587221002</v>
      </c>
      <c r="F96" s="10">
        <f t="shared" si="5"/>
        <v>188.14784034774348</v>
      </c>
      <c r="G96" s="10">
        <f t="shared" si="6"/>
        <v>4515.5481683458438</v>
      </c>
      <c r="H96" s="3">
        <v>9.7272108843537399</v>
      </c>
      <c r="I96">
        <v>25</v>
      </c>
      <c r="J96" s="5">
        <f t="shared" si="4"/>
        <v>1220.1024803321468</v>
      </c>
      <c r="K96" s="5">
        <f t="shared" si="7"/>
        <v>3700.9581089586691</v>
      </c>
    </row>
    <row r="97" spans="1:11" x14ac:dyDescent="0.25">
      <c r="A97" s="6"/>
      <c r="B97" s="6">
        <v>42460</v>
      </c>
      <c r="C97" s="2">
        <v>416.72900399999997</v>
      </c>
      <c r="D97" s="5">
        <v>1105273.4813123699</v>
      </c>
      <c r="E97" s="18">
        <f>'Mining Rigs'!$E$25*EXP('Mining Rigs'!$E$24*B97)</f>
        <v>0.16659311898509083</v>
      </c>
      <c r="F97" s="10">
        <f t="shared" si="5"/>
        <v>184.13095658333719</v>
      </c>
      <c r="G97" s="10">
        <f t="shared" si="6"/>
        <v>4419.1429580000931</v>
      </c>
      <c r="H97" s="3">
        <v>11.588440860215</v>
      </c>
      <c r="I97">
        <v>25</v>
      </c>
      <c r="J97" s="5">
        <f t="shared" si="4"/>
        <v>1422.5271339338794</v>
      </c>
      <c r="K97" s="5">
        <f t="shared" si="7"/>
        <v>3106.5438771486379</v>
      </c>
    </row>
    <row r="98" spans="1:11" x14ac:dyDescent="0.25">
      <c r="A98" s="6"/>
      <c r="B98" s="6">
        <v>42461</v>
      </c>
      <c r="C98" s="2">
        <v>417.959991</v>
      </c>
      <c r="D98" s="5">
        <v>1094838.74576076</v>
      </c>
      <c r="E98" s="18">
        <f>'Mining Rigs'!$E$25*EXP('Mining Rigs'!$E$24*B98)</f>
        <v>0.16650365017300436</v>
      </c>
      <c r="F98" s="10">
        <f t="shared" si="5"/>
        <v>182.29464752000047</v>
      </c>
      <c r="G98" s="10">
        <f t="shared" si="6"/>
        <v>4375.0715404800112</v>
      </c>
      <c r="H98" s="3">
        <v>9.4591503267973795</v>
      </c>
      <c r="I98">
        <v>25</v>
      </c>
      <c r="J98" s="5">
        <f t="shared" si="4"/>
        <v>1149.5683164414838</v>
      </c>
      <c r="K98" s="5">
        <f t="shared" si="7"/>
        <v>3805.8386595266911</v>
      </c>
    </row>
    <row r="99" spans="1:11" x14ac:dyDescent="0.25">
      <c r="A99" s="6"/>
      <c r="B99" s="6">
        <v>42462</v>
      </c>
      <c r="C99" s="2">
        <v>420.87298600000003</v>
      </c>
      <c r="D99" s="5">
        <v>1092755.9651369699</v>
      </c>
      <c r="E99" s="18">
        <f>'Mining Rigs'!$E$25*EXP('Mining Rigs'!$E$24*B99)</f>
        <v>0.16641422941013079</v>
      </c>
      <c r="F99" s="10">
        <f t="shared" si="5"/>
        <v>181.8501418715926</v>
      </c>
      <c r="G99" s="10">
        <f t="shared" si="6"/>
        <v>4364.4034049182228</v>
      </c>
      <c r="H99" s="3">
        <v>10.4003597122302</v>
      </c>
      <c r="I99">
        <v>25</v>
      </c>
      <c r="J99" s="5">
        <f t="shared" si="4"/>
        <v>1260.8712594564386</v>
      </c>
      <c r="K99" s="5">
        <f t="shared" si="7"/>
        <v>3461.418738975553</v>
      </c>
    </row>
    <row r="100" spans="1:11" x14ac:dyDescent="0.25">
      <c r="A100" s="6"/>
      <c r="B100" s="6">
        <v>42463</v>
      </c>
      <c r="C100" s="2">
        <v>420.90399200000002</v>
      </c>
      <c r="D100" s="5">
        <v>1100046.4865306199</v>
      </c>
      <c r="E100" s="18">
        <f>'Mining Rigs'!$E$25*EXP('Mining Rigs'!$E$24*B100)</f>
        <v>0.16632485667066585</v>
      </c>
      <c r="F100" s="10">
        <f t="shared" si="5"/>
        <v>182.9650742032749</v>
      </c>
      <c r="G100" s="10">
        <f t="shared" si="6"/>
        <v>4391.1617808785977</v>
      </c>
      <c r="H100" s="3">
        <v>10.1245305164319</v>
      </c>
      <c r="I100">
        <v>25</v>
      </c>
      <c r="J100" s="5">
        <f t="shared" si="4"/>
        <v>1234.956984808189</v>
      </c>
      <c r="K100" s="5">
        <f t="shared" si="7"/>
        <v>3555.7204298582301</v>
      </c>
    </row>
    <row r="101" spans="1:11" x14ac:dyDescent="0.25">
      <c r="A101" s="6"/>
      <c r="B101" s="6">
        <v>42464</v>
      </c>
      <c r="C101" s="2">
        <v>421.44400000000002</v>
      </c>
      <c r="D101" s="5">
        <v>1094572.57775623</v>
      </c>
      <c r="E101" s="18">
        <f>'Mining Rigs'!$E$25*EXP('Mining Rigs'!$E$24*B101)</f>
        <v>0.16623553192881921</v>
      </c>
      <c r="F101" s="10">
        <f t="shared" si="5"/>
        <v>181.95685469800574</v>
      </c>
      <c r="G101" s="10">
        <f t="shared" si="6"/>
        <v>4366.964512752138</v>
      </c>
      <c r="H101" s="3">
        <v>8.6447791164658607</v>
      </c>
      <c r="I101">
        <v>25</v>
      </c>
      <c r="J101" s="5">
        <f t="shared" si="4"/>
        <v>1048.6512117274222</v>
      </c>
      <c r="K101" s="5">
        <f t="shared" si="7"/>
        <v>4164.3631971382792</v>
      </c>
    </row>
    <row r="102" spans="1:11" x14ac:dyDescent="0.25">
      <c r="A102" s="6"/>
      <c r="B102" s="6">
        <v>42465</v>
      </c>
      <c r="C102" s="2">
        <v>424.02999899999998</v>
      </c>
      <c r="D102" s="5">
        <v>1084253.28463345</v>
      </c>
      <c r="E102" s="18">
        <f>'Mining Rigs'!$E$25*EXP('Mining Rigs'!$E$24*B102)</f>
        <v>0.16614625515881251</v>
      </c>
      <c r="F102" s="10">
        <f t="shared" si="5"/>
        <v>180.14462288548975</v>
      </c>
      <c r="G102" s="10">
        <f t="shared" si="6"/>
        <v>4323.4709492517541</v>
      </c>
      <c r="H102" s="3">
        <v>9.30301075268817</v>
      </c>
      <c r="I102">
        <v>25</v>
      </c>
      <c r="J102" s="5">
        <f t="shared" si="4"/>
        <v>1117.2582424951111</v>
      </c>
      <c r="K102" s="5">
        <f t="shared" si="7"/>
        <v>3869.7149726068574</v>
      </c>
    </row>
    <row r="103" spans="1:11" x14ac:dyDescent="0.25">
      <c r="A103" s="6"/>
      <c r="B103" s="6">
        <v>42466</v>
      </c>
      <c r="C103" s="2">
        <v>423.41299400000003</v>
      </c>
      <c r="D103" s="5">
        <v>1121002.5258484001</v>
      </c>
      <c r="E103" s="18">
        <f>'Mining Rigs'!$E$25*EXP('Mining Rigs'!$E$24*B103)</f>
        <v>0.16605702633488312</v>
      </c>
      <c r="F103" s="10">
        <f t="shared" si="5"/>
        <v>186.15034595627827</v>
      </c>
      <c r="G103" s="10">
        <f t="shared" si="6"/>
        <v>4467.608302950679</v>
      </c>
      <c r="H103" s="3">
        <v>9.1974522292993601</v>
      </c>
      <c r="I103">
        <v>25</v>
      </c>
      <c r="J103" s="5">
        <f t="shared" si="4"/>
        <v>1141.4059429336126</v>
      </c>
      <c r="K103" s="5">
        <f t="shared" si="7"/>
        <v>3914.1274238227161</v>
      </c>
    </row>
    <row r="104" spans="1:11" x14ac:dyDescent="0.25">
      <c r="A104" s="6"/>
      <c r="B104" s="6">
        <v>42467</v>
      </c>
      <c r="C104" s="2">
        <v>422.74499500000002</v>
      </c>
      <c r="D104" s="5">
        <v>1131666.5406227701</v>
      </c>
      <c r="E104" s="18">
        <f>'Mining Rigs'!$E$25*EXP('Mining Rigs'!$E$24*B104)</f>
        <v>0.16596784543128218</v>
      </c>
      <c r="F104" s="10">
        <f t="shared" si="5"/>
        <v>187.82025749383371</v>
      </c>
      <c r="G104" s="10">
        <f t="shared" si="6"/>
        <v>4507.6861798520094</v>
      </c>
      <c r="H104" s="3">
        <v>10.2324940047961</v>
      </c>
      <c r="I104">
        <v>25</v>
      </c>
      <c r="J104" s="5">
        <f t="shared" si="4"/>
        <v>1281.2464391899423</v>
      </c>
      <c r="K104" s="5">
        <f t="shared" si="7"/>
        <v>3518.2038692743276</v>
      </c>
    </row>
    <row r="105" spans="1:11" x14ac:dyDescent="0.25">
      <c r="A105" s="6"/>
      <c r="B105" s="6">
        <v>42468</v>
      </c>
      <c r="C105" s="2">
        <v>420.34899899999999</v>
      </c>
      <c r="D105" s="5">
        <v>1121002.5258484001</v>
      </c>
      <c r="E105" s="18">
        <f>'Mining Rigs'!$E$25*EXP('Mining Rigs'!$E$24*B105)</f>
        <v>0.16587871242227287</v>
      </c>
      <c r="F105" s="10">
        <f t="shared" si="5"/>
        <v>185.95045560984826</v>
      </c>
      <c r="G105" s="10">
        <f t="shared" si="6"/>
        <v>4462.8109346363581</v>
      </c>
      <c r="H105" s="3">
        <v>10.0106481481481</v>
      </c>
      <c r="I105">
        <v>25</v>
      </c>
      <c r="J105" s="5">
        <f t="shared" si="4"/>
        <v>1240.9897227320153</v>
      </c>
      <c r="K105" s="5">
        <f t="shared" si="7"/>
        <v>3596.1707441150802</v>
      </c>
    </row>
    <row r="106" spans="1:11" x14ac:dyDescent="0.25">
      <c r="A106" s="6"/>
      <c r="B106" s="6">
        <v>42469</v>
      </c>
      <c r="C106" s="2">
        <v>419.41101099999997</v>
      </c>
      <c r="D106" s="5">
        <v>1138775.8838056801</v>
      </c>
      <c r="E106" s="18">
        <f>'Mining Rigs'!$E$25*EXP('Mining Rigs'!$E$24*B106)</f>
        <v>0.16578962728213406</v>
      </c>
      <c r="F106" s="10">
        <f t="shared" si="5"/>
        <v>188.7972293340265</v>
      </c>
      <c r="G106" s="10">
        <f t="shared" si="6"/>
        <v>4531.1335040166359</v>
      </c>
      <c r="H106" s="3">
        <v>8.7844650205761301</v>
      </c>
      <c r="I106">
        <v>25</v>
      </c>
      <c r="J106" s="5">
        <f t="shared" si="4"/>
        <v>1105.6551047109635</v>
      </c>
      <c r="K106" s="5">
        <f t="shared" si="7"/>
        <v>4098.1437020553967</v>
      </c>
    </row>
    <row r="107" spans="1:11" x14ac:dyDescent="0.25">
      <c r="A107" s="6"/>
      <c r="B107" s="6">
        <v>42470</v>
      </c>
      <c r="C107" s="2">
        <v>421.56399499999998</v>
      </c>
      <c r="D107" s="5">
        <v>1150624.7891105299</v>
      </c>
      <c r="E107" s="18">
        <f>'Mining Rigs'!$E$25*EXP('Mining Rigs'!$E$24*B107)</f>
        <v>0.16570058998515833</v>
      </c>
      <c r="F107" s="10">
        <f t="shared" si="5"/>
        <v>190.65920640716317</v>
      </c>
      <c r="G107" s="10">
        <f t="shared" si="6"/>
        <v>4575.8209537719158</v>
      </c>
      <c r="H107" s="3">
        <v>8.5053949903660797</v>
      </c>
      <c r="I107">
        <v>25</v>
      </c>
      <c r="J107" s="5">
        <f t="shared" si="4"/>
        <v>1081.0879060284387</v>
      </c>
      <c r="K107" s="5">
        <f t="shared" si="7"/>
        <v>4232.6076614638832</v>
      </c>
    </row>
    <row r="108" spans="1:11" x14ac:dyDescent="0.25">
      <c r="A108" s="6"/>
      <c r="B108" s="6">
        <v>42471</v>
      </c>
      <c r="C108" s="2">
        <v>422.483002</v>
      </c>
      <c r="D108" s="5">
        <v>1152994.5701715001</v>
      </c>
      <c r="E108" s="18">
        <f>'Mining Rigs'!$E$25*EXP('Mining Rigs'!$E$24*B108)</f>
        <v>0.16561160050565035</v>
      </c>
      <c r="F108" s="10">
        <f t="shared" si="5"/>
        <v>190.94927614042655</v>
      </c>
      <c r="G108" s="10">
        <f t="shared" si="6"/>
        <v>4582.7826273702376</v>
      </c>
      <c r="H108" s="3">
        <v>9.4221132897603397</v>
      </c>
      <c r="I108">
        <v>25</v>
      </c>
      <c r="J108" s="5">
        <f t="shared" si="4"/>
        <v>1199.4304749285534</v>
      </c>
      <c r="K108" s="5">
        <f t="shared" si="7"/>
        <v>3820.7988901092585</v>
      </c>
    </row>
    <row r="109" spans="1:11" x14ac:dyDescent="0.25">
      <c r="A109" s="6"/>
      <c r="B109" s="6">
        <v>42472</v>
      </c>
      <c r="C109" s="2">
        <v>425.19000199999999</v>
      </c>
      <c r="D109" s="5">
        <v>1149439.8985800501</v>
      </c>
      <c r="E109" s="18">
        <f>'Mining Rigs'!$E$25*EXP('Mining Rigs'!$E$24*B109)</f>
        <v>0.16552265881793035</v>
      </c>
      <c r="F109" s="10">
        <f t="shared" si="5"/>
        <v>190.25834816438206</v>
      </c>
      <c r="G109" s="10">
        <f t="shared" si="6"/>
        <v>4566.2003559451696</v>
      </c>
      <c r="H109" s="3">
        <v>9.6820945945945898</v>
      </c>
      <c r="I109">
        <v>25</v>
      </c>
      <c r="J109" s="5">
        <f t="shared" si="4"/>
        <v>1228.0662162259061</v>
      </c>
      <c r="K109" s="5">
        <f t="shared" si="7"/>
        <v>3718.2037056422082</v>
      </c>
    </row>
    <row r="110" spans="1:11" x14ac:dyDescent="0.25">
      <c r="A110" s="6"/>
      <c r="B110" s="6">
        <v>42473</v>
      </c>
      <c r="C110" s="2">
        <v>423.73400900000001</v>
      </c>
      <c r="D110" s="5">
        <v>1162473.69441539</v>
      </c>
      <c r="E110" s="18">
        <f>'Mining Rigs'!$E$25*EXP('Mining Rigs'!$E$24*B110)</f>
        <v>0.16543376489633232</v>
      </c>
      <c r="F110" s="10">
        <f t="shared" si="5"/>
        <v>192.31239986008649</v>
      </c>
      <c r="G110" s="10">
        <f t="shared" si="6"/>
        <v>4615.4975966420752</v>
      </c>
      <c r="H110" s="3">
        <v>8.7959349593495908</v>
      </c>
      <c r="I110">
        <v>25</v>
      </c>
      <c r="J110" s="5">
        <f t="shared" si="4"/>
        <v>1127.7115740305014</v>
      </c>
      <c r="K110" s="5">
        <f t="shared" si="7"/>
        <v>4092.7997042240513</v>
      </c>
    </row>
    <row r="111" spans="1:11" x14ac:dyDescent="0.25">
      <c r="A111" s="6"/>
      <c r="B111" s="6">
        <v>42474</v>
      </c>
      <c r="C111" s="2">
        <v>424.28201300000001</v>
      </c>
      <c r="D111" s="5">
        <v>1204769.01968389</v>
      </c>
      <c r="E111" s="18">
        <f>'Mining Rigs'!$E$25*EXP('Mining Rigs'!$E$24*B111)</f>
        <v>0.16534491871520229</v>
      </c>
      <c r="F111" s="10">
        <f t="shared" si="5"/>
        <v>199.20243563022677</v>
      </c>
      <c r="G111" s="10">
        <f t="shared" si="6"/>
        <v>4780.8584551254426</v>
      </c>
      <c r="H111" s="3">
        <v>8.7983739837398307</v>
      </c>
      <c r="I111">
        <v>25</v>
      </c>
      <c r="J111" s="5">
        <f t="shared" si="4"/>
        <v>1168.4383514310637</v>
      </c>
      <c r="K111" s="5">
        <f t="shared" si="7"/>
        <v>4091.6651265939786</v>
      </c>
    </row>
    <row r="112" spans="1:11" x14ac:dyDescent="0.25">
      <c r="A112" s="6"/>
      <c r="B112" s="6">
        <v>42475</v>
      </c>
      <c r="C112" s="2">
        <v>429.71301299999999</v>
      </c>
      <c r="D112" s="5">
        <v>1196804.0813798399</v>
      </c>
      <c r="E112" s="18">
        <f>'Mining Rigs'!$E$25*EXP('Mining Rigs'!$E$24*B112)</f>
        <v>0.16525612024890191</v>
      </c>
      <c r="F112" s="10">
        <f t="shared" si="5"/>
        <v>197.7791991868834</v>
      </c>
      <c r="G112" s="10">
        <f t="shared" si="6"/>
        <v>4746.7007804852019</v>
      </c>
      <c r="H112" s="3">
        <v>10.2904076738609</v>
      </c>
      <c r="I112">
        <v>25</v>
      </c>
      <c r="J112" s="5">
        <f t="shared" si="4"/>
        <v>1356.8190593618456</v>
      </c>
      <c r="K112" s="5">
        <f t="shared" si="7"/>
        <v>3498.403672717955</v>
      </c>
    </row>
    <row r="113" spans="1:11" x14ac:dyDescent="0.25">
      <c r="A113" s="6"/>
      <c r="B113" s="6">
        <v>42476</v>
      </c>
      <c r="C113" s="2">
        <v>430.57199100000003</v>
      </c>
      <c r="D113" s="5">
        <v>1172082.7004667199</v>
      </c>
      <c r="E113" s="18">
        <f>'Mining Rigs'!$E$25*EXP('Mining Rigs'!$E$24*B113)</f>
        <v>0.16516736947180644</v>
      </c>
      <c r="F113" s="10">
        <f t="shared" si="5"/>
        <v>193.58981643949934</v>
      </c>
      <c r="G113" s="10">
        <f t="shared" si="6"/>
        <v>4646.155594547984</v>
      </c>
      <c r="H113" s="3">
        <v>10.303502415458899</v>
      </c>
      <c r="I113">
        <v>25</v>
      </c>
      <c r="J113" s="5">
        <f t="shared" si="4"/>
        <v>1329.7687608617509</v>
      </c>
      <c r="K113" s="5">
        <f t="shared" si="7"/>
        <v>3493.9575445711803</v>
      </c>
    </row>
    <row r="114" spans="1:11" x14ac:dyDescent="0.25">
      <c r="A114" s="6"/>
      <c r="B114" s="6">
        <v>42477</v>
      </c>
      <c r="C114" s="2">
        <v>427.39898699999998</v>
      </c>
      <c r="D114" s="5">
        <v>1187302.5829709601</v>
      </c>
      <c r="E114" s="18">
        <f>'Mining Rigs'!$E$25*EXP('Mining Rigs'!$E$24*B114)</f>
        <v>0.16507866635830326</v>
      </c>
      <c r="F114" s="10">
        <f t="shared" si="5"/>
        <v>195.9983269606148</v>
      </c>
      <c r="G114" s="10">
        <f t="shared" si="6"/>
        <v>4703.9598470547553</v>
      </c>
      <c r="H114" s="3">
        <v>9.2757383966244706</v>
      </c>
      <c r="I114">
        <v>25</v>
      </c>
      <c r="J114" s="5">
        <f t="shared" si="4"/>
        <v>1212.0194713751546</v>
      </c>
      <c r="K114" s="5">
        <f t="shared" si="7"/>
        <v>3881.0926376600642</v>
      </c>
    </row>
    <row r="115" spans="1:11" x14ac:dyDescent="0.25">
      <c r="A115" s="6"/>
      <c r="B115" s="6">
        <v>42478</v>
      </c>
      <c r="C115" s="2">
        <v>428.591003</v>
      </c>
      <c r="D115" s="5">
        <v>1178497.7687555801</v>
      </c>
      <c r="E115" s="18">
        <f>'Mining Rigs'!$E$25*EXP('Mining Rigs'!$E$24*B115)</f>
        <v>0.16499001088279519</v>
      </c>
      <c r="F115" s="10">
        <f t="shared" si="5"/>
        <v>194.44035969233298</v>
      </c>
      <c r="G115" s="10">
        <f t="shared" si="6"/>
        <v>4666.5686326159912</v>
      </c>
      <c r="H115" s="3">
        <v>10.7131840796019</v>
      </c>
      <c r="I115">
        <v>25</v>
      </c>
      <c r="J115" s="5">
        <f t="shared" si="4"/>
        <v>1388.7169105919791</v>
      </c>
      <c r="K115" s="5">
        <f t="shared" si="7"/>
        <v>3360.3455081617299</v>
      </c>
    </row>
    <row r="116" spans="1:11" x14ac:dyDescent="0.25">
      <c r="A116" s="6"/>
      <c r="B116" s="6">
        <v>42479</v>
      </c>
      <c r="C116" s="2">
        <v>435.50900300000001</v>
      </c>
      <c r="D116" s="5">
        <v>1182801.6737120501</v>
      </c>
      <c r="E116" s="18">
        <f>'Mining Rigs'!$E$25*EXP('Mining Rigs'!$E$24*B116)</f>
        <v>0.16490140301969894</v>
      </c>
      <c r="F116" s="10">
        <f t="shared" si="5"/>
        <v>195.0456554891652</v>
      </c>
      <c r="G116" s="10">
        <f t="shared" si="6"/>
        <v>4681.0957317399643</v>
      </c>
      <c r="H116" s="3">
        <v>9.6310000000000002</v>
      </c>
      <c r="I116">
        <v>25</v>
      </c>
      <c r="J116" s="5">
        <f t="shared" si="4"/>
        <v>1252.3231386774335</v>
      </c>
      <c r="K116" s="5">
        <f t="shared" si="7"/>
        <v>3737.9296023258225</v>
      </c>
    </row>
    <row r="117" spans="1:11" x14ac:dyDescent="0.25">
      <c r="A117" s="6"/>
      <c r="B117" s="6">
        <v>42480</v>
      </c>
      <c r="C117" s="2">
        <v>441.38900799999999</v>
      </c>
      <c r="D117" s="5">
        <v>1182801.6737112401</v>
      </c>
      <c r="E117" s="18">
        <f>'Mining Rigs'!$E$25*EXP('Mining Rigs'!$E$24*B117)</f>
        <v>0.16481284274344296</v>
      </c>
      <c r="F117" s="10">
        <f t="shared" si="5"/>
        <v>194.94090624605172</v>
      </c>
      <c r="G117" s="10">
        <f t="shared" si="6"/>
        <v>4678.5817499052409</v>
      </c>
      <c r="H117" s="3">
        <v>8.6974747474747396</v>
      </c>
      <c r="I117">
        <v>25</v>
      </c>
      <c r="J117" s="5">
        <f t="shared" si="4"/>
        <v>1130.3290728832505</v>
      </c>
      <c r="K117" s="5">
        <f t="shared" si="7"/>
        <v>4139.1324545612952</v>
      </c>
    </row>
    <row r="118" spans="1:11" x14ac:dyDescent="0.25">
      <c r="A118" s="6"/>
      <c r="B118" s="6">
        <v>42481</v>
      </c>
      <c r="C118" s="2">
        <v>449.42498799999998</v>
      </c>
      <c r="D118" s="5">
        <v>1190414.9424402099</v>
      </c>
      <c r="E118" s="18">
        <f>'Mining Rigs'!$E$25*EXP('Mining Rigs'!$E$24*B118)</f>
        <v>0.16472433002847142</v>
      </c>
      <c r="F118" s="10">
        <f t="shared" si="5"/>
        <v>196.09030384934493</v>
      </c>
      <c r="G118" s="10">
        <f t="shared" si="6"/>
        <v>4706.167292384278</v>
      </c>
      <c r="H118" s="3">
        <v>9.5391832229580498</v>
      </c>
      <c r="I118">
        <v>25</v>
      </c>
      <c r="J118" s="5">
        <f t="shared" si="4"/>
        <v>1247.0275577762784</v>
      </c>
      <c r="K118" s="5">
        <f t="shared" si="7"/>
        <v>3773.9080127278016</v>
      </c>
    </row>
    <row r="119" spans="1:11" x14ac:dyDescent="0.25">
      <c r="A119" s="6"/>
      <c r="B119" s="6">
        <v>42482</v>
      </c>
      <c r="C119" s="2">
        <v>445.73700000000002</v>
      </c>
      <c r="D119" s="5">
        <v>1190414.94243951</v>
      </c>
      <c r="E119" s="18">
        <f>'Mining Rigs'!$E$25*EXP('Mining Rigs'!$E$24*B119)</f>
        <v>0.16463586484924217</v>
      </c>
      <c r="F119" s="10">
        <f t="shared" si="5"/>
        <v>195.98499357798957</v>
      </c>
      <c r="G119" s="10">
        <f t="shared" si="6"/>
        <v>4703.6398458717495</v>
      </c>
      <c r="H119" s="3">
        <v>10.1150349650349</v>
      </c>
      <c r="I119">
        <v>25</v>
      </c>
      <c r="J119" s="5">
        <f t="shared" si="4"/>
        <v>1321.5967084423366</v>
      </c>
      <c r="K119" s="5">
        <f t="shared" si="7"/>
        <v>3559.0583843202553</v>
      </c>
    </row>
    <row r="120" spans="1:11" x14ac:dyDescent="0.25">
      <c r="A120" s="6"/>
      <c r="B120" s="6">
        <v>42483</v>
      </c>
      <c r="C120" s="2">
        <v>450.28201300000001</v>
      </c>
      <c r="D120" s="5">
        <v>1178995.03934424</v>
      </c>
      <c r="E120" s="18">
        <f>'Mining Rigs'!$E$25*EXP('Mining Rigs'!$E$24*B120)</f>
        <v>0.16454744718022482</v>
      </c>
      <c r="F120" s="10">
        <f t="shared" si="5"/>
        <v>194.0006239622434</v>
      </c>
      <c r="G120" s="10">
        <f t="shared" si="6"/>
        <v>4656.0149750938417</v>
      </c>
      <c r="H120" s="3">
        <v>9.9696759259259196</v>
      </c>
      <c r="I120">
        <v>25</v>
      </c>
      <c r="J120" s="5">
        <f t="shared" si="4"/>
        <v>1289.4155668873234</v>
      </c>
      <c r="K120" s="5">
        <f t="shared" si="7"/>
        <v>3610.9498711370152</v>
      </c>
    </row>
    <row r="121" spans="1:11" x14ac:dyDescent="0.25">
      <c r="A121" s="6"/>
      <c r="B121" s="6">
        <v>42484</v>
      </c>
      <c r="C121" s="2">
        <v>458.55499300000002</v>
      </c>
      <c r="D121" s="5">
        <v>1175188.40497874</v>
      </c>
      <c r="E121" s="18">
        <f>'Mining Rigs'!$E$25*EXP('Mining Rigs'!$E$24*B121)</f>
        <v>0.16445907699590478</v>
      </c>
      <c r="F121" s="10">
        <f t="shared" si="5"/>
        <v>193.27040037909313</v>
      </c>
      <c r="G121" s="10">
        <f t="shared" si="6"/>
        <v>4638.4896090982347</v>
      </c>
      <c r="H121" s="3">
        <v>10.952777777777699</v>
      </c>
      <c r="I121">
        <v>25</v>
      </c>
      <c r="J121" s="5">
        <f t="shared" si="4"/>
        <v>1411.2318309162199</v>
      </c>
      <c r="K121" s="5">
        <f t="shared" si="7"/>
        <v>3286.8374334263485</v>
      </c>
    </row>
    <row r="122" spans="1:11" x14ac:dyDescent="0.25">
      <c r="A122" s="6"/>
      <c r="B122" s="6">
        <v>42485</v>
      </c>
      <c r="C122" s="2">
        <v>461.425995</v>
      </c>
      <c r="D122" s="5">
        <v>1146004.20818091</v>
      </c>
      <c r="E122" s="18">
        <f>'Mining Rigs'!$E$25*EXP('Mining Rigs'!$E$24*B122)</f>
        <v>0.16437075427078082</v>
      </c>
      <c r="F122" s="10">
        <f t="shared" si="5"/>
        <v>188.36957609618509</v>
      </c>
      <c r="G122" s="10">
        <f t="shared" si="6"/>
        <v>4520.8698263084425</v>
      </c>
      <c r="H122" s="3">
        <v>11.209186351706</v>
      </c>
      <c r="I122">
        <v>25</v>
      </c>
      <c r="J122" s="5">
        <f t="shared" si="4"/>
        <v>1407.6464543026684</v>
      </c>
      <c r="K122" s="5">
        <f t="shared" si="7"/>
        <v>3211.6514857049301</v>
      </c>
    </row>
    <row r="123" spans="1:11" x14ac:dyDescent="0.25">
      <c r="A123" s="6"/>
      <c r="B123" s="6">
        <v>42486</v>
      </c>
      <c r="C123" s="2">
        <v>466.08898900000003</v>
      </c>
      <c r="D123" s="5">
        <v>1128239.9144783299</v>
      </c>
      <c r="E123" s="18">
        <f>'Mining Rigs'!$E$25*EXP('Mining Rigs'!$E$24*B123)</f>
        <v>0.16428247897936393</v>
      </c>
      <c r="F123" s="10">
        <f t="shared" si="5"/>
        <v>185.3500500339656</v>
      </c>
      <c r="G123" s="10">
        <f t="shared" si="6"/>
        <v>4448.4012008151749</v>
      </c>
      <c r="H123" s="3">
        <v>9.6592715231788002</v>
      </c>
      <c r="I123">
        <v>25</v>
      </c>
      <c r="J123" s="5">
        <f t="shared" si="4"/>
        <v>1193.5643067419001</v>
      </c>
      <c r="K123" s="5">
        <f t="shared" si="7"/>
        <v>3726.9891330430937</v>
      </c>
    </row>
    <row r="124" spans="1:11" x14ac:dyDescent="0.25">
      <c r="A124" s="6"/>
      <c r="B124" s="6">
        <v>42487</v>
      </c>
      <c r="C124" s="2">
        <v>444.68701199999998</v>
      </c>
      <c r="D124" s="5">
        <v>1100324.5958028401</v>
      </c>
      <c r="E124" s="18">
        <f>'Mining Rigs'!$E$25*EXP('Mining Rigs'!$E$24*B124)</f>
        <v>0.16419425109618038</v>
      </c>
      <c r="F124" s="10">
        <f t="shared" si="5"/>
        <v>180.6669729705547</v>
      </c>
      <c r="G124" s="10">
        <f t="shared" si="6"/>
        <v>4336.0073512933122</v>
      </c>
      <c r="H124" s="3">
        <v>10.9173126614987</v>
      </c>
      <c r="I124">
        <v>25</v>
      </c>
      <c r="J124" s="5">
        <f t="shared" si="4"/>
        <v>1314.9318876840532</v>
      </c>
      <c r="K124" s="5">
        <f t="shared" si="7"/>
        <v>3297.5147928994106</v>
      </c>
    </row>
    <row r="125" spans="1:11" x14ac:dyDescent="0.25">
      <c r="A125" s="6"/>
      <c r="B125" s="6">
        <v>42488</v>
      </c>
      <c r="C125" s="2">
        <v>449.010986</v>
      </c>
      <c r="D125" s="5">
        <v>1091424.0505681599</v>
      </c>
      <c r="E125" s="18">
        <f>'Mining Rigs'!$E$25*EXP('Mining Rigs'!$E$24*B125)</f>
        <v>0.1641060705957702</v>
      </c>
      <c r="F125" s="10">
        <f t="shared" si="5"/>
        <v>179.10931229245992</v>
      </c>
      <c r="G125" s="10">
        <f t="shared" si="6"/>
        <v>4298.6234950190383</v>
      </c>
      <c r="H125" s="3">
        <v>10.6198765432098</v>
      </c>
      <c r="I125">
        <v>25</v>
      </c>
      <c r="J125" s="5">
        <f t="shared" si="4"/>
        <v>1268.0791895234227</v>
      </c>
      <c r="K125" s="5">
        <f t="shared" si="7"/>
        <v>3389.8699154857782</v>
      </c>
    </row>
    <row r="126" spans="1:11" x14ac:dyDescent="0.25">
      <c r="A126" s="6"/>
      <c r="B126" s="6">
        <v>42489</v>
      </c>
      <c r="C126" s="2">
        <v>455.09698500000002</v>
      </c>
      <c r="D126" s="5">
        <v>1109166.9696782699</v>
      </c>
      <c r="E126" s="18">
        <f>'Mining Rigs'!$E$25*EXP('Mining Rigs'!$E$24*B126)</f>
        <v>0.16401793745268531</v>
      </c>
      <c r="F126" s="10">
        <f t="shared" si="5"/>
        <v>181.92327865727495</v>
      </c>
      <c r="G126" s="10">
        <f t="shared" si="6"/>
        <v>4366.1586877745985</v>
      </c>
      <c r="H126" s="3">
        <v>9.3385021097046401</v>
      </c>
      <c r="I126">
        <v>25</v>
      </c>
      <c r="J126" s="5">
        <f t="shared" si="4"/>
        <v>1132.5939476968983</v>
      </c>
      <c r="K126" s="5">
        <f t="shared" si="7"/>
        <v>3855.0079634921894</v>
      </c>
    </row>
    <row r="127" spans="1:11" x14ac:dyDescent="0.25">
      <c r="A127" s="6"/>
      <c r="B127" s="6">
        <v>42490</v>
      </c>
      <c r="C127" s="2">
        <v>448.317993</v>
      </c>
      <c r="D127" s="5">
        <v>1126911.51217516</v>
      </c>
      <c r="E127" s="18">
        <f>'Mining Rigs'!$E$25*EXP('Mining Rigs'!$E$24*B127)</f>
        <v>0.16392985164149296</v>
      </c>
      <c r="F127" s="10">
        <f t="shared" si="5"/>
        <v>184.73443700396444</v>
      </c>
      <c r="G127" s="10">
        <f t="shared" si="6"/>
        <v>4433.6264880951467</v>
      </c>
      <c r="H127" s="3">
        <v>9.7208904109588996</v>
      </c>
      <c r="I127">
        <v>25</v>
      </c>
      <c r="J127" s="5">
        <f t="shared" si="4"/>
        <v>1197.1888114971525</v>
      </c>
      <c r="K127" s="5">
        <f t="shared" si="7"/>
        <v>3703.3644530561937</v>
      </c>
    </row>
    <row r="128" spans="1:11" x14ac:dyDescent="0.25">
      <c r="A128" s="6"/>
      <c r="B128" s="6">
        <v>42491</v>
      </c>
      <c r="C128" s="2">
        <v>451.875</v>
      </c>
      <c r="D128" s="5">
        <v>1162419.1308345499</v>
      </c>
      <c r="E128" s="18">
        <f>'Mining Rigs'!$E$25*EXP('Mining Rigs'!$E$24*B128)</f>
        <v>0.16384181313677426</v>
      </c>
      <c r="F128" s="10">
        <f t="shared" si="5"/>
        <v>190.45285802080588</v>
      </c>
      <c r="G128" s="10">
        <f t="shared" si="6"/>
        <v>4570.8685924993406</v>
      </c>
      <c r="H128" s="3">
        <v>9.2770967741935397</v>
      </c>
      <c r="I128">
        <v>25</v>
      </c>
      <c r="J128" s="5">
        <f t="shared" si="4"/>
        <v>1177.8997298538391</v>
      </c>
      <c r="K128" s="5">
        <f t="shared" si="7"/>
        <v>3880.5243575924096</v>
      </c>
    </row>
    <row r="129" spans="1:11" x14ac:dyDescent="0.25">
      <c r="A129" s="6"/>
      <c r="B129" s="6">
        <v>42492</v>
      </c>
      <c r="C129" s="2">
        <v>444.66900600000002</v>
      </c>
      <c r="D129" s="5">
        <v>1170011.16025399</v>
      </c>
      <c r="E129" s="18">
        <f>'Mining Rigs'!$E$25*EXP('Mining Rigs'!$E$24*B129)</f>
        <v>0.16375382191312207</v>
      </c>
      <c r="F129" s="10">
        <f t="shared" si="5"/>
        <v>191.59379917259719</v>
      </c>
      <c r="G129" s="10">
        <f t="shared" si="6"/>
        <v>4598.2511801423325</v>
      </c>
      <c r="H129" s="3">
        <v>9.3195329087048808</v>
      </c>
      <c r="I129">
        <v>25</v>
      </c>
      <c r="J129" s="5">
        <f t="shared" si="4"/>
        <v>1190.3764776618757</v>
      </c>
      <c r="K129" s="5">
        <f t="shared" si="7"/>
        <v>3862.8545392413725</v>
      </c>
    </row>
    <row r="130" spans="1:11" x14ac:dyDescent="0.25">
      <c r="A130" s="6"/>
      <c r="B130" s="6">
        <v>42493</v>
      </c>
      <c r="C130" s="2">
        <v>450.30398600000001</v>
      </c>
      <c r="D130" s="5">
        <v>1197906.0513126201</v>
      </c>
      <c r="E130" s="18">
        <f>'Mining Rigs'!$E$25*EXP('Mining Rigs'!$E$24*B130)</f>
        <v>0.16366587794514467</v>
      </c>
      <c r="F130" s="10">
        <f t="shared" si="5"/>
        <v>196.05634558388149</v>
      </c>
      <c r="G130" s="10">
        <f t="shared" si="6"/>
        <v>4705.3522940131561</v>
      </c>
      <c r="H130" s="3">
        <v>9.54326710816777</v>
      </c>
      <c r="I130">
        <v>25</v>
      </c>
      <c r="J130" s="5">
        <f t="shared" si="4"/>
        <v>1247.345382772153</v>
      </c>
      <c r="K130" s="5">
        <f t="shared" si="7"/>
        <v>3772.2930304642505</v>
      </c>
    </row>
    <row r="131" spans="1:11" x14ac:dyDescent="0.25">
      <c r="A131" s="6"/>
      <c r="B131" s="6">
        <v>42494</v>
      </c>
      <c r="C131" s="2">
        <v>446.72198500000002</v>
      </c>
      <c r="D131" s="5">
        <v>1238505.8221728499</v>
      </c>
      <c r="E131" s="18">
        <f>'Mining Rigs'!$E$25*EXP('Mining Rigs'!$E$24*B131)</f>
        <v>0.163577981207464</v>
      </c>
      <c r="F131" s="10">
        <f t="shared" si="5"/>
        <v>202.59228210472517</v>
      </c>
      <c r="G131" s="10">
        <f t="shared" si="6"/>
        <v>4862.2147705134039</v>
      </c>
      <c r="H131" s="3">
        <v>8.6090818363273396</v>
      </c>
      <c r="I131">
        <v>25</v>
      </c>
      <c r="J131" s="5">
        <f t="shared" si="4"/>
        <v>1162.7556906985958</v>
      </c>
      <c r="K131" s="5">
        <f t="shared" si="7"/>
        <v>4181.6305948089012</v>
      </c>
    </row>
    <row r="132" spans="1:11" x14ac:dyDescent="0.25">
      <c r="A132" s="6"/>
      <c r="B132" s="6">
        <v>42495</v>
      </c>
      <c r="C132" s="2">
        <v>447.97601300000002</v>
      </c>
      <c r="D132" s="5">
        <v>1235968.33649409</v>
      </c>
      <c r="E132" s="18">
        <f>'Mining Rigs'!$E$25*EXP('Mining Rigs'!$E$24*B132)</f>
        <v>0.16349013167471385</v>
      </c>
      <c r="F132" s="10">
        <f t="shared" si="5"/>
        <v>202.06862607919584</v>
      </c>
      <c r="G132" s="10">
        <f t="shared" si="6"/>
        <v>4849.6470259007001</v>
      </c>
      <c r="H132" s="3">
        <v>9.2620430107526808</v>
      </c>
      <c r="I132">
        <v>25</v>
      </c>
      <c r="J132" s="5">
        <f t="shared" si="4"/>
        <v>1247.7122039128085</v>
      </c>
      <c r="K132" s="5">
        <f t="shared" si="7"/>
        <v>3886.8314429339343</v>
      </c>
    </row>
    <row r="133" spans="1:11" x14ac:dyDescent="0.25">
      <c r="A133" s="6"/>
      <c r="B133" s="6">
        <v>42496</v>
      </c>
      <c r="C133" s="2">
        <v>459.60299700000002</v>
      </c>
      <c r="D133" s="5">
        <v>1256268.2219242</v>
      </c>
      <c r="E133" s="18">
        <f>'Mining Rigs'!$E$25*EXP('Mining Rigs'!$E$24*B133)</f>
        <v>0.16340232932154342</v>
      </c>
      <c r="F133" s="10">
        <f t="shared" si="5"/>
        <v>205.27715371504792</v>
      </c>
      <c r="G133" s="10">
        <f t="shared" si="6"/>
        <v>4926.65168916115</v>
      </c>
      <c r="H133" s="3">
        <v>8.8720164609053498</v>
      </c>
      <c r="I133">
        <v>25</v>
      </c>
      <c r="J133" s="5">
        <f t="shared" si="4"/>
        <v>1214.1481912051354</v>
      </c>
      <c r="K133" s="5">
        <f t="shared" si="7"/>
        <v>4057.7021197643676</v>
      </c>
    </row>
    <row r="134" spans="1:11" x14ac:dyDescent="0.25">
      <c r="A134" s="6"/>
      <c r="B134" s="6">
        <v>42497</v>
      </c>
      <c r="C134" s="2">
        <v>458.53601099999997</v>
      </c>
      <c r="D134" s="5">
        <v>1249924.50772729</v>
      </c>
      <c r="E134" s="18">
        <f>'Mining Rigs'!$E$25*EXP('Mining Rigs'!$E$24*B134)</f>
        <v>0.16331457412261552</v>
      </c>
      <c r="F134" s="10">
        <f t="shared" si="5"/>
        <v>204.13088866490224</v>
      </c>
      <c r="G134" s="10">
        <f t="shared" si="6"/>
        <v>4899.1413279576536</v>
      </c>
      <c r="H134" s="3">
        <v>9.6275555555555492</v>
      </c>
      <c r="I134">
        <v>25</v>
      </c>
      <c r="J134" s="5">
        <f t="shared" si="4"/>
        <v>1310.1876474841804</v>
      </c>
      <c r="K134" s="5">
        <f t="shared" si="7"/>
        <v>3739.2669190287165</v>
      </c>
    </row>
    <row r="135" spans="1:11" x14ac:dyDescent="0.25">
      <c r="A135" s="6"/>
      <c r="B135" s="6">
        <v>42498</v>
      </c>
      <c r="C135" s="2">
        <v>458.54800399999999</v>
      </c>
      <c r="D135" s="5">
        <v>1257536.9647635799</v>
      </c>
      <c r="E135" s="18">
        <f>'Mining Rigs'!$E$25*EXP('Mining Rigs'!$E$24*B135)</f>
        <v>0.16322686605260478</v>
      </c>
      <c r="F135" s="10">
        <f t="shared" si="5"/>
        <v>205.26381770366405</v>
      </c>
      <c r="G135" s="10">
        <f t="shared" si="6"/>
        <v>4926.3316248879373</v>
      </c>
      <c r="H135" s="3">
        <v>8.5971230158730094</v>
      </c>
      <c r="I135">
        <v>25</v>
      </c>
      <c r="J135" s="5">
        <f t="shared" ref="J135:J198" si="8">F135*H135/60/I135*1000</f>
        <v>1176.4521943374214</v>
      </c>
      <c r="K135" s="5">
        <f t="shared" si="7"/>
        <v>4187.4473511118322</v>
      </c>
    </row>
    <row r="136" spans="1:11" x14ac:dyDescent="0.25">
      <c r="A136" s="6"/>
      <c r="B136" s="6">
        <v>42499</v>
      </c>
      <c r="C136" s="2">
        <v>460.483002</v>
      </c>
      <c r="D136" s="5">
        <v>1285449.3072299899</v>
      </c>
      <c r="E136" s="18">
        <f>'Mining Rigs'!$E$25*EXP('Mining Rigs'!$E$24*B136)</f>
        <v>0.16313920508620122</v>
      </c>
      <c r="F136" s="10">
        <f t="shared" ref="F136:F199" si="9">D136*1000*E136/1000000</f>
        <v>209.70717816010864</v>
      </c>
      <c r="G136" s="10">
        <f t="shared" ref="G136:G199" si="10">F136*24</f>
        <v>5032.9722758426069</v>
      </c>
      <c r="H136" s="3">
        <v>8.4335282651072099</v>
      </c>
      <c r="I136">
        <v>25</v>
      </c>
      <c r="J136" s="5">
        <f t="shared" si="8"/>
        <v>1179.0476096060997</v>
      </c>
      <c r="K136" s="5">
        <f t="shared" ref="K136:K199" si="11">24*60/H136*I136</f>
        <v>4268.6760355029601</v>
      </c>
    </row>
    <row r="137" spans="1:11" x14ac:dyDescent="0.25">
      <c r="A137" s="6"/>
      <c r="B137" s="6">
        <v>42500</v>
      </c>
      <c r="C137" s="2">
        <v>450.89498900000001</v>
      </c>
      <c r="D137" s="5">
        <v>1272761.8788361701</v>
      </c>
      <c r="E137" s="18">
        <f>'Mining Rigs'!$E$25*EXP('Mining Rigs'!$E$24*B137)</f>
        <v>0.16305159119810841</v>
      </c>
      <c r="F137" s="10">
        <f t="shared" si="9"/>
        <v>207.52584956053158</v>
      </c>
      <c r="G137" s="10">
        <f t="shared" si="10"/>
        <v>4980.620389452758</v>
      </c>
      <c r="H137" s="3">
        <v>9.1048523206751</v>
      </c>
      <c r="I137">
        <v>25</v>
      </c>
      <c r="J137" s="5">
        <f t="shared" si="8"/>
        <v>1259.6614753141851</v>
      </c>
      <c r="K137" s="5">
        <f t="shared" si="11"/>
        <v>3953.9356303728268</v>
      </c>
    </row>
    <row r="138" spans="1:11" x14ac:dyDescent="0.25">
      <c r="A138" s="6"/>
      <c r="B138" s="6">
        <v>42501</v>
      </c>
      <c r="C138" s="2">
        <v>452.72799700000002</v>
      </c>
      <c r="D138" s="5">
        <v>1258310.72626188</v>
      </c>
      <c r="E138" s="18">
        <f>'Mining Rigs'!$E$25*EXP('Mining Rigs'!$E$24*B138)</f>
        <v>0.1629640243630418</v>
      </c>
      <c r="F138" s="10">
        <f t="shared" si="9"/>
        <v>205.05937985081783</v>
      </c>
      <c r="G138" s="10">
        <f t="shared" si="10"/>
        <v>4921.4251164196285</v>
      </c>
      <c r="H138" s="3">
        <v>10.8335839598997</v>
      </c>
      <c r="I138">
        <v>25</v>
      </c>
      <c r="J138" s="5">
        <f t="shared" si="8"/>
        <v>1481.0186722525334</v>
      </c>
      <c r="K138" s="5">
        <f t="shared" si="11"/>
        <v>3323.0000462684643</v>
      </c>
    </row>
    <row r="139" spans="1:11" x14ac:dyDescent="0.25">
      <c r="A139" s="6"/>
      <c r="B139" s="6">
        <v>42502</v>
      </c>
      <c r="C139" s="2">
        <v>454.76599099999999</v>
      </c>
      <c r="D139" s="5">
        <v>1244524.08193112</v>
      </c>
      <c r="E139" s="18">
        <f>'Mining Rigs'!$E$25*EXP('Mining Rigs'!$E$24*B139)</f>
        <v>0.16287650455573219</v>
      </c>
      <c r="F139" s="10">
        <f t="shared" si="9"/>
        <v>202.70373230037248</v>
      </c>
      <c r="G139" s="10">
        <f t="shared" si="10"/>
        <v>4864.8895752089393</v>
      </c>
      <c r="H139" s="3">
        <v>10.1815347721822</v>
      </c>
      <c r="I139">
        <v>25</v>
      </c>
      <c r="J139" s="5">
        <f t="shared" si="8"/>
        <v>1375.8900659115698</v>
      </c>
      <c r="K139" s="5">
        <f t="shared" si="11"/>
        <v>3535.8127046188097</v>
      </c>
    </row>
    <row r="140" spans="1:11" x14ac:dyDescent="0.25">
      <c r="A140" s="6"/>
      <c r="B140" s="6">
        <v>42503</v>
      </c>
      <c r="C140" s="2">
        <v>455.67001299999998</v>
      </c>
      <c r="D140" s="5">
        <v>1263895.7764458901</v>
      </c>
      <c r="E140" s="18">
        <f>'Mining Rigs'!$E$25*EXP('Mining Rigs'!$E$24*B140)</f>
        <v>0.16278903175092385</v>
      </c>
      <c r="F140" s="10">
        <f t="shared" si="9"/>
        <v>205.74836968170857</v>
      </c>
      <c r="G140" s="10">
        <f t="shared" si="10"/>
        <v>4937.9608723610054</v>
      </c>
      <c r="H140" s="3">
        <v>9.6400219298245595</v>
      </c>
      <c r="I140">
        <v>25</v>
      </c>
      <c r="J140" s="5">
        <f t="shared" si="8"/>
        <v>1322.2791971715476</v>
      </c>
      <c r="K140" s="5">
        <f t="shared" si="11"/>
        <v>3734.4313386489539</v>
      </c>
    </row>
    <row r="141" spans="1:11" x14ac:dyDescent="0.25">
      <c r="A141" s="6"/>
      <c r="B141" s="6">
        <v>42504</v>
      </c>
      <c r="C141" s="2">
        <v>455.67099000000002</v>
      </c>
      <c r="D141" s="5">
        <v>1255737.86034226</v>
      </c>
      <c r="E141" s="18">
        <f>'Mining Rigs'!$E$25*EXP('Mining Rigs'!$E$24*B141)</f>
        <v>0.16270160592337296</v>
      </c>
      <c r="F141" s="10">
        <f t="shared" si="9"/>
        <v>204.31056649646592</v>
      </c>
      <c r="G141" s="10">
        <f t="shared" si="10"/>
        <v>4903.4535959151817</v>
      </c>
      <c r="H141" s="3">
        <v>9.9643518518518501</v>
      </c>
      <c r="I141">
        <v>25</v>
      </c>
      <c r="J141" s="5">
        <f t="shared" si="8"/>
        <v>1357.2149144146406</v>
      </c>
      <c r="K141" s="5">
        <f t="shared" si="11"/>
        <v>3612.8792454583477</v>
      </c>
    </row>
    <row r="142" spans="1:11" x14ac:dyDescent="0.25">
      <c r="A142" s="6"/>
      <c r="B142" s="6">
        <v>42505</v>
      </c>
      <c r="C142" s="2">
        <v>457.567993</v>
      </c>
      <c r="D142" s="5">
        <v>1227995.0447783</v>
      </c>
      <c r="E142" s="18">
        <f>'Mining Rigs'!$E$25*EXP('Mining Rigs'!$E$24*B142)</f>
        <v>0.16261422704785156</v>
      </c>
      <c r="F142" s="10">
        <f t="shared" si="9"/>
        <v>199.68946502521513</v>
      </c>
      <c r="G142" s="10">
        <f t="shared" si="10"/>
        <v>4792.5471606051633</v>
      </c>
      <c r="H142" s="3">
        <v>10.383932853717001</v>
      </c>
      <c r="I142">
        <v>25</v>
      </c>
      <c r="J142" s="5">
        <f t="shared" si="8"/>
        <v>1382.3746642776689</v>
      </c>
      <c r="K142" s="5">
        <f t="shared" si="11"/>
        <v>3466.8945289947205</v>
      </c>
    </row>
    <row r="143" spans="1:11" x14ac:dyDescent="0.25">
      <c r="A143" s="6"/>
      <c r="B143" s="6">
        <v>42506</v>
      </c>
      <c r="C143" s="2">
        <v>454.16299400000003</v>
      </c>
      <c r="D143" s="5">
        <v>1222042.3602316701</v>
      </c>
      <c r="E143" s="18">
        <f>'Mining Rigs'!$E$25*EXP('Mining Rigs'!$E$24*B143)</f>
        <v>0.16252689509914287</v>
      </c>
      <c r="F143" s="10">
        <f t="shared" si="9"/>
        <v>198.6147504880816</v>
      </c>
      <c r="G143" s="10">
        <f t="shared" si="10"/>
        <v>4766.7540117139579</v>
      </c>
      <c r="H143" s="3">
        <v>10.2212765957446</v>
      </c>
      <c r="I143">
        <v>25</v>
      </c>
      <c r="J143" s="5">
        <f t="shared" si="8"/>
        <v>1353.3975338223213</v>
      </c>
      <c r="K143" s="5">
        <f t="shared" si="11"/>
        <v>3522.0649458784628</v>
      </c>
    </row>
    <row r="144" spans="1:11" x14ac:dyDescent="0.25">
      <c r="A144" s="6"/>
      <c r="B144" s="6">
        <v>42507</v>
      </c>
      <c r="C144" s="2">
        <v>453.78298999999998</v>
      </c>
      <c r="D144" s="5">
        <v>1233078.3139380999</v>
      </c>
      <c r="E144" s="18">
        <f>'Mining Rigs'!$E$25*EXP('Mining Rigs'!$E$24*B144)</f>
        <v>0.16243961005204549</v>
      </c>
      <c r="F144" s="10">
        <f t="shared" si="9"/>
        <v>200.30076047973867</v>
      </c>
      <c r="G144" s="10">
        <f t="shared" si="10"/>
        <v>4807.2182515137283</v>
      </c>
      <c r="H144" s="3">
        <v>10.1277777777777</v>
      </c>
      <c r="I144">
        <v>25</v>
      </c>
      <c r="J144" s="5">
        <f t="shared" si="8"/>
        <v>1352.4010605724472</v>
      </c>
      <c r="K144" s="5">
        <f t="shared" si="11"/>
        <v>3554.5803620406195</v>
      </c>
    </row>
    <row r="145" spans="1:11" x14ac:dyDescent="0.25">
      <c r="A145" s="6"/>
      <c r="B145" s="6">
        <v>42508</v>
      </c>
      <c r="C145" s="2">
        <v>454.618988</v>
      </c>
      <c r="D145" s="5">
        <v>1253770.7271376499</v>
      </c>
      <c r="E145" s="18">
        <f>'Mining Rigs'!$E$25*EXP('Mining Rigs'!$E$24*B145)</f>
        <v>0.16235237188137142</v>
      </c>
      <c r="F145" s="10">
        <f t="shared" si="9"/>
        <v>203.5526513462292</v>
      </c>
      <c r="G145" s="10">
        <f t="shared" si="10"/>
        <v>4885.2636323095012</v>
      </c>
      <c r="H145" s="3">
        <v>9.3752723311546795</v>
      </c>
      <c r="I145">
        <v>25</v>
      </c>
      <c r="J145" s="5">
        <f t="shared" si="8"/>
        <v>1272.2410267329853</v>
      </c>
      <c r="K145" s="5">
        <f t="shared" si="11"/>
        <v>3839.8884563992347</v>
      </c>
    </row>
    <row r="146" spans="1:11" x14ac:dyDescent="0.25">
      <c r="A146" s="6"/>
      <c r="B146" s="6">
        <v>42509</v>
      </c>
      <c r="C146" s="2">
        <v>438.71499599999999</v>
      </c>
      <c r="D146" s="5">
        <v>1211006.4065252501</v>
      </c>
      <c r="E146" s="18">
        <f>'Mining Rigs'!$E$25*EXP('Mining Rigs'!$E$24*B146)</f>
        <v>0.16226518056194461</v>
      </c>
      <c r="F146" s="10">
        <f t="shared" si="9"/>
        <v>196.50417321649138</v>
      </c>
      <c r="G146" s="10">
        <f t="shared" si="10"/>
        <v>4716.1001571957931</v>
      </c>
      <c r="H146" s="3">
        <v>12.045972222222201</v>
      </c>
      <c r="I146">
        <v>25</v>
      </c>
      <c r="J146" s="5">
        <f t="shared" si="8"/>
        <v>1578.0558747443965</v>
      </c>
      <c r="K146" s="5">
        <f t="shared" si="11"/>
        <v>2988.5508065167064</v>
      </c>
    </row>
    <row r="147" spans="1:11" x14ac:dyDescent="0.25">
      <c r="A147" s="6"/>
      <c r="B147" s="6">
        <v>42510</v>
      </c>
      <c r="C147" s="2">
        <v>442.675995</v>
      </c>
      <c r="D147" s="5">
        <v>1217903.8775917599</v>
      </c>
      <c r="E147" s="18">
        <f>'Mining Rigs'!$E$25*EXP('Mining Rigs'!$E$24*B147)</f>
        <v>0.16217803606860409</v>
      </c>
      <c r="F147" s="10">
        <f t="shared" si="9"/>
        <v>197.51725898816923</v>
      </c>
      <c r="G147" s="10">
        <f t="shared" si="10"/>
        <v>4740.4142157160613</v>
      </c>
      <c r="H147" s="3">
        <v>9.6142058165548097</v>
      </c>
      <c r="I147">
        <v>25</v>
      </c>
      <c r="J147" s="5">
        <f t="shared" si="8"/>
        <v>1265.9810534893463</v>
      </c>
      <c r="K147" s="5">
        <f t="shared" si="11"/>
        <v>3744.4590522507015</v>
      </c>
    </row>
    <row r="148" spans="1:11" x14ac:dyDescent="0.25">
      <c r="A148" s="6"/>
      <c r="B148" s="6">
        <v>42511</v>
      </c>
      <c r="C148" s="2">
        <v>443.18798800000002</v>
      </c>
      <c r="D148" s="5">
        <v>1220662.86601837</v>
      </c>
      <c r="E148" s="18">
        <f>'Mining Rigs'!$E$25*EXP('Mining Rigs'!$E$24*B148)</f>
        <v>0.16209093837620261</v>
      </c>
      <c r="F148" s="10">
        <f t="shared" si="9"/>
        <v>197.85838939390248</v>
      </c>
      <c r="G148" s="10">
        <f t="shared" si="10"/>
        <v>4748.6013454536596</v>
      </c>
      <c r="H148" s="3">
        <v>10.3451536643026</v>
      </c>
      <c r="I148">
        <v>25</v>
      </c>
      <c r="J148" s="5">
        <f t="shared" si="8"/>
        <v>1364.5836280342273</v>
      </c>
      <c r="K148" s="5">
        <f t="shared" si="11"/>
        <v>3479.8903107861056</v>
      </c>
    </row>
    <row r="149" spans="1:11" x14ac:dyDescent="0.25">
      <c r="A149" s="6"/>
      <c r="B149" s="6">
        <v>42512</v>
      </c>
      <c r="C149" s="2">
        <v>439.32299799999998</v>
      </c>
      <c r="D149" s="5">
        <v>1279981.1171904099</v>
      </c>
      <c r="E149" s="18">
        <f>'Mining Rigs'!$E$25*EXP('Mining Rigs'!$E$24*B149)</f>
        <v>0.16200388745960451</v>
      </c>
      <c r="F149" s="10">
        <f t="shared" si="9"/>
        <v>207.36191685973401</v>
      </c>
      <c r="G149" s="10">
        <f t="shared" si="10"/>
        <v>4976.686004633616</v>
      </c>
      <c r="H149" s="3">
        <v>7.8213768115941997</v>
      </c>
      <c r="I149">
        <v>25</v>
      </c>
      <c r="J149" s="5">
        <f t="shared" si="8"/>
        <v>1081.2371254229654</v>
      </c>
      <c r="K149" s="5">
        <f t="shared" si="11"/>
        <v>4602.7701857599504</v>
      </c>
    </row>
    <row r="150" spans="1:11" x14ac:dyDescent="0.25">
      <c r="A150" s="6"/>
      <c r="B150" s="6">
        <v>42513</v>
      </c>
      <c r="C150" s="2">
        <v>444.15499899999998</v>
      </c>
      <c r="D150" s="5">
        <v>1335160.8857225401</v>
      </c>
      <c r="E150" s="18">
        <f>'Mining Rigs'!$E$25*EXP('Mining Rigs'!$E$24*B150)</f>
        <v>0.16191688329368939</v>
      </c>
      <c r="F150" s="10">
        <f t="shared" si="9"/>
        <v>216.1850893118355</v>
      </c>
      <c r="G150" s="10">
        <f t="shared" si="10"/>
        <v>5188.4421434840515</v>
      </c>
      <c r="H150" s="3">
        <v>7.9771296296296299</v>
      </c>
      <c r="I150">
        <v>25</v>
      </c>
      <c r="J150" s="5">
        <f t="shared" si="8"/>
        <v>1149.6909876223804</v>
      </c>
      <c r="K150" s="5">
        <f t="shared" si="11"/>
        <v>4512.9014659965405</v>
      </c>
    </row>
    <row r="151" spans="1:11" x14ac:dyDescent="0.25">
      <c r="A151" s="6"/>
      <c r="B151" s="6">
        <v>42514</v>
      </c>
      <c r="C151" s="2">
        <v>445.98098800000002</v>
      </c>
      <c r="D151" s="5">
        <v>1330783.7658393399</v>
      </c>
      <c r="E151" s="18">
        <f>'Mining Rigs'!$E$25*EXP('Mining Rigs'!$E$24*B151)</f>
        <v>0.16182992585335043</v>
      </c>
      <c r="F151" s="10">
        <f t="shared" si="9"/>
        <v>215.36063815262284</v>
      </c>
      <c r="G151" s="10">
        <f t="shared" si="10"/>
        <v>5168.6553156629479</v>
      </c>
      <c r="H151" s="3">
        <v>9.7405895691609903</v>
      </c>
      <c r="I151">
        <v>25</v>
      </c>
      <c r="J151" s="5">
        <f t="shared" si="8"/>
        <v>1398.4930570648614</v>
      </c>
      <c r="K151" s="5">
        <f t="shared" si="11"/>
        <v>3695.8748486823756</v>
      </c>
    </row>
    <row r="152" spans="1:11" x14ac:dyDescent="0.25">
      <c r="A152" s="6"/>
      <c r="B152" s="6">
        <v>42515</v>
      </c>
      <c r="C152" s="2">
        <v>449.59899899999999</v>
      </c>
      <c r="D152" s="5">
        <v>1360606.69028954</v>
      </c>
      <c r="E152" s="18">
        <f>'Mining Rigs'!$E$25*EXP('Mining Rigs'!$E$24*B152)</f>
        <v>0.16174301511349248</v>
      </c>
      <c r="F152" s="10">
        <f t="shared" si="9"/>
        <v>220.06862847102008</v>
      </c>
      <c r="G152" s="10">
        <f t="shared" si="10"/>
        <v>5281.6470833044823</v>
      </c>
      <c r="H152" s="3">
        <v>10.4559178743961</v>
      </c>
      <c r="I152">
        <v>25</v>
      </c>
      <c r="J152" s="5">
        <f t="shared" si="8"/>
        <v>1534.0130040159822</v>
      </c>
      <c r="K152" s="5">
        <f t="shared" si="11"/>
        <v>3443.0262777938319</v>
      </c>
    </row>
    <row r="153" spans="1:11" x14ac:dyDescent="0.25">
      <c r="A153" s="6"/>
      <c r="B153" s="6">
        <v>42516</v>
      </c>
      <c r="C153" s="2">
        <v>453.38400300000001</v>
      </c>
      <c r="D153" s="5">
        <v>1348972.9605908401</v>
      </c>
      <c r="E153" s="18">
        <f>'Mining Rigs'!$E$25*EXP('Mining Rigs'!$E$24*B153)</f>
        <v>0.16165615104903566</v>
      </c>
      <c r="F153" s="10">
        <f t="shared" si="9"/>
        <v>218.06977667833769</v>
      </c>
      <c r="G153" s="10">
        <f t="shared" si="10"/>
        <v>5233.6746402801045</v>
      </c>
      <c r="H153" s="3">
        <v>10.7455555555555</v>
      </c>
      <c r="I153">
        <v>25</v>
      </c>
      <c r="J153" s="5">
        <f t="shared" si="8"/>
        <v>1562.1872668564395</v>
      </c>
      <c r="K153" s="5">
        <f t="shared" si="11"/>
        <v>3350.2223141350605</v>
      </c>
    </row>
    <row r="154" spans="1:11" x14ac:dyDescent="0.25">
      <c r="A154" s="6"/>
      <c r="B154" s="6">
        <v>42517</v>
      </c>
      <c r="C154" s="2">
        <v>473.46398900000003</v>
      </c>
      <c r="D154" s="5">
        <v>1351206.00077497</v>
      </c>
      <c r="E154" s="18">
        <f>'Mining Rigs'!$E$25*EXP('Mining Rigs'!$E$24*B154)</f>
        <v>0.16156933363491358</v>
      </c>
      <c r="F154" s="10">
        <f t="shared" si="9"/>
        <v>218.31345314870842</v>
      </c>
      <c r="G154" s="10">
        <f t="shared" si="10"/>
        <v>5239.5228755690023</v>
      </c>
      <c r="H154" s="3">
        <v>10.3141486810551</v>
      </c>
      <c r="I154">
        <v>25</v>
      </c>
      <c r="J154" s="5">
        <f t="shared" si="8"/>
        <v>1501.1449432335571</v>
      </c>
      <c r="K154" s="5">
        <f t="shared" si="11"/>
        <v>3490.3510811439392</v>
      </c>
    </row>
    <row r="155" spans="1:11" x14ac:dyDescent="0.25">
      <c r="A155" s="6"/>
      <c r="B155" s="6">
        <v>42518</v>
      </c>
      <c r="C155" s="2">
        <v>530.03997800000002</v>
      </c>
      <c r="D155" s="5">
        <v>1285628.34125786</v>
      </c>
      <c r="E155" s="18">
        <f>'Mining Rigs'!$E$25*EXP('Mining Rigs'!$E$24*B155)</f>
        <v>0.1614825628460714</v>
      </c>
      <c r="F155" s="10">
        <f t="shared" si="9"/>
        <v>207.60655941386293</v>
      </c>
      <c r="G155" s="10">
        <f t="shared" si="10"/>
        <v>4982.5574259327104</v>
      </c>
      <c r="H155" s="3">
        <v>10.882581453634</v>
      </c>
      <c r="I155">
        <v>25</v>
      </c>
      <c r="J155" s="5">
        <f t="shared" si="8"/>
        <v>1506.1968620867133</v>
      </c>
      <c r="K155" s="5">
        <f t="shared" si="11"/>
        <v>3308.0386444503561</v>
      </c>
    </row>
    <row r="156" spans="1:11" x14ac:dyDescent="0.25">
      <c r="A156" s="6"/>
      <c r="B156" s="6">
        <v>42519</v>
      </c>
      <c r="C156" s="2">
        <v>526.23297100000002</v>
      </c>
      <c r="D156" s="5">
        <v>1244004.87761546</v>
      </c>
      <c r="E156" s="18">
        <f>'Mining Rigs'!$E$25*EXP('Mining Rigs'!$E$24*B156)</f>
        <v>0.1613958386574697</v>
      </c>
      <c r="F156" s="10">
        <f t="shared" si="9"/>
        <v>200.77721051673009</v>
      </c>
      <c r="G156" s="10">
        <f t="shared" si="10"/>
        <v>4818.6530524015225</v>
      </c>
      <c r="H156" s="3">
        <v>9.7351473922902496</v>
      </c>
      <c r="I156">
        <v>25</v>
      </c>
      <c r="J156" s="5">
        <f t="shared" si="8"/>
        <v>1303.063824928837</v>
      </c>
      <c r="K156" s="5">
        <f t="shared" si="11"/>
        <v>3697.9409298425417</v>
      </c>
    </row>
    <row r="157" spans="1:11" x14ac:dyDescent="0.25">
      <c r="A157" s="6"/>
      <c r="B157" s="6">
        <v>42520</v>
      </c>
      <c r="C157" s="2">
        <v>533.864014</v>
      </c>
      <c r="D157" s="5">
        <v>1241174.0614390599</v>
      </c>
      <c r="E157" s="18">
        <f>'Mining Rigs'!$E$25*EXP('Mining Rigs'!$E$24*B157)</f>
        <v>0.16130916104408236</v>
      </c>
      <c r="F157" s="10">
        <f t="shared" si="9"/>
        <v>200.21274656041109</v>
      </c>
      <c r="G157" s="10">
        <f t="shared" si="10"/>
        <v>4805.105917449866</v>
      </c>
      <c r="H157" s="3">
        <v>10.0525462962962</v>
      </c>
      <c r="I157">
        <v>25</v>
      </c>
      <c r="J157" s="5">
        <f t="shared" si="8"/>
        <v>1341.7652692714332</v>
      </c>
      <c r="K157" s="5">
        <f t="shared" si="11"/>
        <v>3581.18221383014</v>
      </c>
    </row>
    <row r="158" spans="1:11" x14ac:dyDescent="0.25">
      <c r="A158" s="6"/>
      <c r="B158" s="6">
        <v>42521</v>
      </c>
      <c r="C158" s="2">
        <v>531.385986</v>
      </c>
      <c r="D158" s="5">
        <v>1224189.16438065</v>
      </c>
      <c r="E158" s="18">
        <f>'Mining Rigs'!$E$25*EXP('Mining Rigs'!$E$24*B158)</f>
        <v>0.16122252998089504</v>
      </c>
      <c r="F158" s="10">
        <f t="shared" si="9"/>
        <v>197.36687425664618</v>
      </c>
      <c r="G158" s="10">
        <f t="shared" si="10"/>
        <v>4736.8049821595087</v>
      </c>
      <c r="H158" s="3">
        <v>11.300524934383199</v>
      </c>
      <c r="I158">
        <v>25</v>
      </c>
      <c r="J158" s="5">
        <f t="shared" si="8"/>
        <v>1486.8995225056692</v>
      </c>
      <c r="K158" s="5">
        <f t="shared" si="11"/>
        <v>3185.6927186157245</v>
      </c>
    </row>
    <row r="159" spans="1:11" x14ac:dyDescent="0.25">
      <c r="A159" s="6"/>
      <c r="B159" s="6">
        <v>42522</v>
      </c>
      <c r="C159" s="2">
        <v>536.919983</v>
      </c>
      <c r="D159" s="5">
        <v>1234097.02099806</v>
      </c>
      <c r="E159" s="18">
        <f>'Mining Rigs'!$E$25*EXP('Mining Rigs'!$E$24*B159)</f>
        <v>0.16113594544290852</v>
      </c>
      <c r="F159" s="10">
        <f t="shared" si="9"/>
        <v>198.85739024679933</v>
      </c>
      <c r="G159" s="10">
        <f t="shared" si="10"/>
        <v>4772.5773659231836</v>
      </c>
      <c r="H159" s="3">
        <v>10.0594405594405</v>
      </c>
      <c r="I159">
        <v>25</v>
      </c>
      <c r="J159" s="5">
        <f t="shared" si="8"/>
        <v>1333.5960646620938</v>
      </c>
      <c r="K159" s="5">
        <f t="shared" si="11"/>
        <v>3578.7278415015853</v>
      </c>
    </row>
    <row r="160" spans="1:11" x14ac:dyDescent="0.25">
      <c r="A160" s="6"/>
      <c r="B160" s="6">
        <v>42523</v>
      </c>
      <c r="C160" s="2">
        <v>537.97198500000002</v>
      </c>
      <c r="D160" s="5">
        <v>1232681.61290986</v>
      </c>
      <c r="E160" s="18">
        <f>'Mining Rigs'!$E$25*EXP('Mining Rigs'!$E$24*B160)</f>
        <v>0.16104940740513701</v>
      </c>
      <c r="F160" s="10">
        <f t="shared" si="9"/>
        <v>198.52264327834141</v>
      </c>
      <c r="G160" s="10">
        <f t="shared" si="10"/>
        <v>4764.5434386801935</v>
      </c>
      <c r="H160" s="3">
        <v>10.3719806763285</v>
      </c>
      <c r="I160">
        <v>25</v>
      </c>
      <c r="J160" s="5">
        <f t="shared" si="8"/>
        <v>1372.7153465977419</v>
      </c>
      <c r="K160" s="5">
        <f t="shared" si="11"/>
        <v>3470.8896134140673</v>
      </c>
    </row>
    <row r="161" spans="1:11" x14ac:dyDescent="0.25">
      <c r="A161" s="6"/>
      <c r="B161" s="6">
        <v>42524</v>
      </c>
      <c r="C161" s="2">
        <v>569.19397000000004</v>
      </c>
      <c r="D161" s="5">
        <v>1245420.28570366</v>
      </c>
      <c r="E161" s="18">
        <f>'Mining Rigs'!$E$25*EXP('Mining Rigs'!$E$24*B161)</f>
        <v>0.16096291584260644</v>
      </c>
      <c r="F161" s="10">
        <f t="shared" si="9"/>
        <v>200.4664806363931</v>
      </c>
      <c r="G161" s="10">
        <f t="shared" si="10"/>
        <v>4811.1955352734349</v>
      </c>
      <c r="H161" s="3">
        <v>10.212676056337999</v>
      </c>
      <c r="I161">
        <v>25</v>
      </c>
      <c r="J161" s="5">
        <f t="shared" si="8"/>
        <v>1364.8661512624246</v>
      </c>
      <c r="K161" s="5">
        <f t="shared" si="11"/>
        <v>3525.031030202741</v>
      </c>
    </row>
    <row r="162" spans="1:11" x14ac:dyDescent="0.25">
      <c r="A162" s="6"/>
      <c r="B162" s="6">
        <v>42525</v>
      </c>
      <c r="C162" s="2">
        <v>572.72699</v>
      </c>
      <c r="D162" s="5">
        <v>1205788.8592340399</v>
      </c>
      <c r="E162" s="18">
        <f>'Mining Rigs'!$E$25*EXP('Mining Rigs'!$E$24*B162)</f>
        <v>0.16087647073035788</v>
      </c>
      <c r="F162" s="10">
        <f t="shared" si="9"/>
        <v>193.98305611955666</v>
      </c>
      <c r="G162" s="10">
        <f t="shared" si="10"/>
        <v>4655.5933468693602</v>
      </c>
      <c r="H162" s="3">
        <v>12.086134453781501</v>
      </c>
      <c r="I162">
        <v>25</v>
      </c>
      <c r="J162" s="5">
        <f t="shared" si="8"/>
        <v>1563.0035320109359</v>
      </c>
      <c r="K162" s="5">
        <f t="shared" si="11"/>
        <v>2978.6198505127791</v>
      </c>
    </row>
    <row r="163" spans="1:11" x14ac:dyDescent="0.25">
      <c r="A163" s="6"/>
      <c r="B163" s="6">
        <v>42526</v>
      </c>
      <c r="C163" s="2">
        <v>574.97699</v>
      </c>
      <c r="D163" s="5">
        <v>1242589.4695272599</v>
      </c>
      <c r="E163" s="18">
        <f>'Mining Rigs'!$E$25*EXP('Mining Rigs'!$E$24*B163)</f>
        <v>0.16079007204344575</v>
      </c>
      <c r="F163" s="10">
        <f t="shared" si="9"/>
        <v>199.79605032571516</v>
      </c>
      <c r="G163" s="10">
        <f t="shared" si="10"/>
        <v>4795.1052078171633</v>
      </c>
      <c r="H163" s="3">
        <v>8.5173529411764708</v>
      </c>
      <c r="I163">
        <v>25</v>
      </c>
      <c r="J163" s="5">
        <f t="shared" si="8"/>
        <v>1134.4889845847817</v>
      </c>
      <c r="K163" s="5">
        <f t="shared" si="11"/>
        <v>4226.6652854035019</v>
      </c>
    </row>
    <row r="164" spans="1:11" x14ac:dyDescent="0.25">
      <c r="A164" s="6"/>
      <c r="B164" s="6">
        <v>42527</v>
      </c>
      <c r="C164" s="2">
        <v>585.53698699999995</v>
      </c>
      <c r="D164" s="5">
        <v>1303452.01731989</v>
      </c>
      <c r="E164" s="18">
        <f>'Mining Rigs'!$E$25*EXP('Mining Rigs'!$E$24*B164)</f>
        <v>0.16070371975693623</v>
      </c>
      <c r="F164" s="10">
        <f t="shared" si="9"/>
        <v>209.46958770798881</v>
      </c>
      <c r="G164" s="10">
        <f t="shared" si="10"/>
        <v>5027.2701049917314</v>
      </c>
      <c r="H164" s="3">
        <v>8.4501960784313699</v>
      </c>
      <c r="I164">
        <v>25</v>
      </c>
      <c r="J164" s="5">
        <f t="shared" si="8"/>
        <v>1180.0393924004552</v>
      </c>
      <c r="K164" s="5">
        <f t="shared" si="11"/>
        <v>4260.2561722665687</v>
      </c>
    </row>
    <row r="165" spans="1:11" x14ac:dyDescent="0.25">
      <c r="A165" s="6"/>
      <c r="B165" s="6">
        <v>42528</v>
      </c>
      <c r="C165" s="2">
        <v>576.59698500000002</v>
      </c>
      <c r="D165" s="5">
        <v>1300621.2011434899</v>
      </c>
      <c r="E165" s="18">
        <f>'Mining Rigs'!$E$25*EXP('Mining Rigs'!$E$24*B165)</f>
        <v>0.16061741384591055</v>
      </c>
      <c r="F165" s="10">
        <f t="shared" si="9"/>
        <v>208.9024137208292</v>
      </c>
      <c r="G165" s="10">
        <f t="shared" si="10"/>
        <v>5013.6579292999013</v>
      </c>
      <c r="H165" s="3">
        <v>10.2811904761904</v>
      </c>
      <c r="I165">
        <v>25</v>
      </c>
      <c r="J165" s="5">
        <f t="shared" si="8"/>
        <v>1431.8436709331841</v>
      </c>
      <c r="K165" s="5">
        <f t="shared" si="11"/>
        <v>3501.5400291795268</v>
      </c>
    </row>
    <row r="166" spans="1:11" x14ac:dyDescent="0.25">
      <c r="A166" s="6"/>
      <c r="B166" s="6">
        <v>42529</v>
      </c>
      <c r="C166" s="2">
        <v>581.64502000000005</v>
      </c>
      <c r="D166" s="5">
        <v>1305789.50493017</v>
      </c>
      <c r="E166" s="18">
        <f>'Mining Rigs'!$E$25*EXP('Mining Rigs'!$E$24*B166)</f>
        <v>0.16053115428546327</v>
      </c>
      <c r="F166" s="10">
        <f t="shared" si="9"/>
        <v>209.61989648028381</v>
      </c>
      <c r="G166" s="10">
        <f t="shared" si="10"/>
        <v>5030.8775155268113</v>
      </c>
      <c r="H166" s="3">
        <v>9.61388888888888</v>
      </c>
      <c r="I166">
        <v>25</v>
      </c>
      <c r="J166" s="5">
        <f t="shared" si="8"/>
        <v>1343.508262441225</v>
      </c>
      <c r="K166" s="5">
        <f t="shared" si="11"/>
        <v>3744.5824906096541</v>
      </c>
    </row>
    <row r="167" spans="1:11" x14ac:dyDescent="0.25">
      <c r="A167" s="6"/>
      <c r="B167" s="6">
        <v>42530</v>
      </c>
      <c r="C167" s="2">
        <v>574.63000499999998</v>
      </c>
      <c r="D167" s="5">
        <v>1334534.97510798</v>
      </c>
      <c r="E167" s="18">
        <f>'Mining Rigs'!$E$25*EXP('Mining Rigs'!$E$24*B167)</f>
        <v>0.16044494105070076</v>
      </c>
      <c r="F167" s="10">
        <f t="shared" si="9"/>
        <v>214.11938541129825</v>
      </c>
      <c r="G167" s="10">
        <f t="shared" si="10"/>
        <v>5138.8652498711581</v>
      </c>
      <c r="H167" s="3">
        <v>8.9892929292929296</v>
      </c>
      <c r="I167">
        <v>25</v>
      </c>
      <c r="J167" s="5">
        <f t="shared" si="8"/>
        <v>1283.1879182015537</v>
      </c>
      <c r="K167" s="5">
        <f t="shared" si="11"/>
        <v>4004.764366137043</v>
      </c>
    </row>
    <row r="168" spans="1:11" x14ac:dyDescent="0.25">
      <c r="A168" s="6"/>
      <c r="B168" s="6">
        <v>42531</v>
      </c>
      <c r="C168" s="2">
        <v>577.46997099999999</v>
      </c>
      <c r="D168" s="5">
        <v>1366596.0325704799</v>
      </c>
      <c r="E168" s="18">
        <f>'Mining Rigs'!$E$25*EXP('Mining Rigs'!$E$24*B168)</f>
        <v>0.16035877411674432</v>
      </c>
      <c r="F168" s="10">
        <f t="shared" si="9"/>
        <v>219.14566449580855</v>
      </c>
      <c r="G168" s="10">
        <f t="shared" si="10"/>
        <v>5259.4959478994051</v>
      </c>
      <c r="H168" s="3">
        <v>10.095370370370301</v>
      </c>
      <c r="I168">
        <v>25</v>
      </c>
      <c r="J168" s="5">
        <f t="shared" si="8"/>
        <v>1474.9044320973974</v>
      </c>
      <c r="K168" s="5">
        <f t="shared" si="11"/>
        <v>3565.9910116481947</v>
      </c>
    </row>
    <row r="169" spans="1:11" x14ac:dyDescent="0.25">
      <c r="A169" s="6"/>
      <c r="B169" s="6">
        <v>42532</v>
      </c>
      <c r="C169" s="2">
        <v>606.72699</v>
      </c>
      <c r="D169" s="5">
        <v>1341763.7544430699</v>
      </c>
      <c r="E169" s="18">
        <f>'Mining Rigs'!$E$25*EXP('Mining Rigs'!$E$24*B169)</f>
        <v>0.16027265345872874</v>
      </c>
      <c r="F169" s="10">
        <f t="shared" si="9"/>
        <v>215.04803723933694</v>
      </c>
      <c r="G169" s="10">
        <f t="shared" si="10"/>
        <v>5161.1528937440862</v>
      </c>
      <c r="H169" s="3">
        <v>9.1769230769230692</v>
      </c>
      <c r="I169">
        <v>25</v>
      </c>
      <c r="J169" s="5">
        <f t="shared" si="8"/>
        <v>1315.6528637257884</v>
      </c>
      <c r="K169" s="5">
        <f t="shared" si="11"/>
        <v>3922.8834870075475</v>
      </c>
    </row>
    <row r="170" spans="1:11" x14ac:dyDescent="0.25">
      <c r="A170" s="6"/>
      <c r="B170" s="6">
        <v>42533</v>
      </c>
      <c r="C170" s="2">
        <v>672.783997</v>
      </c>
      <c r="D170" s="5">
        <v>1304423.64690675</v>
      </c>
      <c r="E170" s="18">
        <f>'Mining Rigs'!$E$25*EXP('Mining Rigs'!$E$24*B170)</f>
        <v>0.16018657905180037</v>
      </c>
      <c r="F170" s="10">
        <f t="shared" si="9"/>
        <v>208.95116163226584</v>
      </c>
      <c r="G170" s="10">
        <f t="shared" si="10"/>
        <v>5014.8278791743796</v>
      </c>
      <c r="H170" s="3">
        <v>9.9159817351598107</v>
      </c>
      <c r="I170">
        <v>25</v>
      </c>
      <c r="J170" s="5">
        <f t="shared" si="8"/>
        <v>1381.3039348573154</v>
      </c>
      <c r="K170" s="5">
        <f t="shared" si="11"/>
        <v>3630.5028550377629</v>
      </c>
    </row>
    <row r="171" spans="1:11" x14ac:dyDescent="0.25">
      <c r="A171" s="6"/>
      <c r="B171" s="6">
        <v>42534</v>
      </c>
      <c r="C171" s="2">
        <v>704.37597700000003</v>
      </c>
      <c r="D171" s="5">
        <v>1327599.82208572</v>
      </c>
      <c r="E171" s="18">
        <f>'Mining Rigs'!$E$25*EXP('Mining Rigs'!$E$24*B171)</f>
        <v>0.16010055087112063</v>
      </c>
      <c r="F171" s="10">
        <f t="shared" si="9"/>
        <v>212.54946285232552</v>
      </c>
      <c r="G171" s="10">
        <f t="shared" si="10"/>
        <v>5101.1871084558124</v>
      </c>
      <c r="H171" s="3">
        <v>8.9211180124223599</v>
      </c>
      <c r="I171">
        <v>25</v>
      </c>
      <c r="J171" s="5">
        <f t="shared" si="8"/>
        <v>1264.1192277217187</v>
      </c>
      <c r="K171" s="5">
        <f t="shared" si="11"/>
        <v>4035.3686555733484</v>
      </c>
    </row>
    <row r="172" spans="1:11" x14ac:dyDescent="0.25">
      <c r="A172" s="6"/>
      <c r="B172" s="6">
        <v>42535</v>
      </c>
      <c r="C172" s="2">
        <v>685.55902100000003</v>
      </c>
      <c r="D172" s="5">
        <v>1312284.2608389</v>
      </c>
      <c r="E172" s="18">
        <f>'Mining Rigs'!$E$25*EXP('Mining Rigs'!$E$24*B172)</f>
        <v>0.16001456889186427</v>
      </c>
      <c r="F172" s="10">
        <f t="shared" si="9"/>
        <v>209.98460026171534</v>
      </c>
      <c r="G172" s="10">
        <f t="shared" si="10"/>
        <v>5039.6304062811687</v>
      </c>
      <c r="H172" s="3">
        <v>10.941287878787801</v>
      </c>
      <c r="I172">
        <v>25</v>
      </c>
      <c r="J172" s="5">
        <f t="shared" si="8"/>
        <v>1531.6679743837387</v>
      </c>
      <c r="K172" s="5">
        <f t="shared" si="11"/>
        <v>3290.2890773758236</v>
      </c>
    </row>
    <row r="173" spans="1:11" x14ac:dyDescent="0.25">
      <c r="A173" s="6"/>
      <c r="B173" s="6">
        <v>42536</v>
      </c>
      <c r="C173" s="2">
        <v>694.46899399999995</v>
      </c>
      <c r="D173" s="5">
        <v>1296968.69959207</v>
      </c>
      <c r="E173" s="18">
        <f>'Mining Rigs'!$E$25*EXP('Mining Rigs'!$E$24*B173)</f>
        <v>0.1599286330892177</v>
      </c>
      <c r="F173" s="10">
        <f t="shared" si="9"/>
        <v>207.42243128525996</v>
      </c>
      <c r="G173" s="10">
        <f t="shared" si="10"/>
        <v>4978.1383508462386</v>
      </c>
      <c r="H173" s="3">
        <v>9.4065789473684198</v>
      </c>
      <c r="I173">
        <v>25</v>
      </c>
      <c r="J173" s="5">
        <f t="shared" si="8"/>
        <v>1300.7569835599327</v>
      </c>
      <c r="K173" s="5">
        <f t="shared" si="11"/>
        <v>3827.1086865295852</v>
      </c>
    </row>
    <row r="174" spans="1:11" x14ac:dyDescent="0.25">
      <c r="A174" s="6"/>
      <c r="B174" s="6">
        <v>42537</v>
      </c>
      <c r="C174" s="2">
        <v>766.30798300000004</v>
      </c>
      <c r="D174" s="5">
        <v>1303930.31834063</v>
      </c>
      <c r="E174" s="18">
        <f>'Mining Rigs'!$E$25*EXP('Mining Rigs'!$E$24*B174)</f>
        <v>0.1598427434383824</v>
      </c>
      <c r="F174" s="10">
        <f t="shared" si="9"/>
        <v>208.42379933604963</v>
      </c>
      <c r="G174" s="10">
        <f t="shared" si="10"/>
        <v>5002.1711840651915</v>
      </c>
      <c r="H174" s="3">
        <v>9.5869127516778505</v>
      </c>
      <c r="I174">
        <v>25</v>
      </c>
      <c r="J174" s="5">
        <f t="shared" si="8"/>
        <v>1332.0938530719466</v>
      </c>
      <c r="K174" s="5">
        <f t="shared" si="11"/>
        <v>3755.1191851307367</v>
      </c>
    </row>
    <row r="175" spans="1:11" x14ac:dyDescent="0.25">
      <c r="A175" s="6"/>
      <c r="B175" s="6">
        <v>42538</v>
      </c>
      <c r="C175" s="2">
        <v>748.908997</v>
      </c>
      <c r="D175" s="5">
        <v>1294184.05209265</v>
      </c>
      <c r="E175" s="18">
        <f>'Mining Rigs'!$E$25*EXP('Mining Rigs'!$E$24*B175)</f>
        <v>0.15975689991457304</v>
      </c>
      <c r="F175" s="10">
        <f t="shared" si="9"/>
        <v>206.75483208120207</v>
      </c>
      <c r="G175" s="10">
        <f t="shared" si="10"/>
        <v>4962.1159699488499</v>
      </c>
      <c r="H175" s="3">
        <v>9.7770693512304199</v>
      </c>
      <c r="I175">
        <v>25</v>
      </c>
      <c r="J175" s="5">
        <f t="shared" si="8"/>
        <v>1347.637554639942</v>
      </c>
      <c r="K175" s="5">
        <f t="shared" si="11"/>
        <v>3682.0849588705728</v>
      </c>
    </row>
    <row r="176" spans="1:11" x14ac:dyDescent="0.25">
      <c r="A176" s="6"/>
      <c r="B176" s="6">
        <v>42539</v>
      </c>
      <c r="C176" s="2">
        <v>756.22699</v>
      </c>
      <c r="D176" s="5">
        <v>1312284.2608389</v>
      </c>
      <c r="E176" s="18">
        <f>'Mining Rigs'!$E$25*EXP('Mining Rigs'!$E$24*B176)</f>
        <v>0.15967110249301603</v>
      </c>
      <c r="F176" s="10">
        <f t="shared" si="9"/>
        <v>209.53387471237977</v>
      </c>
      <c r="G176" s="10">
        <f t="shared" si="10"/>
        <v>5028.8129930971145</v>
      </c>
      <c r="H176" s="3">
        <v>9.1414556962025308</v>
      </c>
      <c r="I176">
        <v>25</v>
      </c>
      <c r="J176" s="5">
        <f t="shared" si="8"/>
        <v>1276.9630883579141</v>
      </c>
      <c r="K176" s="5">
        <f t="shared" si="11"/>
        <v>3938.1036452383428</v>
      </c>
    </row>
    <row r="177" spans="1:11" x14ac:dyDescent="0.25">
      <c r="A177" s="6"/>
      <c r="B177" s="6">
        <v>42540</v>
      </c>
      <c r="C177" s="2">
        <v>763.78100600000005</v>
      </c>
      <c r="D177" s="5">
        <v>1334561.4408342701</v>
      </c>
      <c r="E177" s="18">
        <f>'Mining Rigs'!$E$25*EXP('Mining Rigs'!$E$24*B177)</f>
        <v>0.15958535114895264</v>
      </c>
      <c r="F177" s="10">
        <f t="shared" si="9"/>
        <v>212.97645616538915</v>
      </c>
      <c r="G177" s="10">
        <f t="shared" si="10"/>
        <v>5111.4349479693392</v>
      </c>
      <c r="H177" s="3">
        <v>8.1372881355932201</v>
      </c>
      <c r="I177">
        <v>25</v>
      </c>
      <c r="J177" s="5">
        <f t="shared" si="8"/>
        <v>1155.3671932768739</v>
      </c>
      <c r="K177" s="5">
        <f t="shared" si="11"/>
        <v>4424.0783170172881</v>
      </c>
    </row>
    <row r="178" spans="1:11" x14ac:dyDescent="0.25">
      <c r="A178" s="6"/>
      <c r="B178" s="6">
        <v>42541</v>
      </c>
      <c r="C178" s="2">
        <v>737.22601299999997</v>
      </c>
      <c r="D178" s="5">
        <v>1377723.47707531</v>
      </c>
      <c r="E178" s="18">
        <f>'Mining Rigs'!$E$25*EXP('Mining Rigs'!$E$24*B178)</f>
        <v>0.15949964585763762</v>
      </c>
      <c r="F178" s="10">
        <f t="shared" si="9"/>
        <v>219.74640668326506</v>
      </c>
      <c r="G178" s="10">
        <f t="shared" si="10"/>
        <v>5273.9137603983618</v>
      </c>
      <c r="H178" s="3">
        <v>8.7876016260162597</v>
      </c>
      <c r="I178">
        <v>25</v>
      </c>
      <c r="J178" s="5">
        <f t="shared" si="8"/>
        <v>1287.3625871207271</v>
      </c>
      <c r="K178" s="5">
        <f t="shared" si="11"/>
        <v>4096.6809298022436</v>
      </c>
    </row>
    <row r="179" spans="1:11" x14ac:dyDescent="0.25">
      <c r="A179" s="6"/>
      <c r="B179" s="6">
        <v>42542</v>
      </c>
      <c r="C179" s="2">
        <v>666.65197799999999</v>
      </c>
      <c r="D179" s="5">
        <v>1384931.9018043501</v>
      </c>
      <c r="E179" s="18">
        <f>'Mining Rigs'!$E$25*EXP('Mining Rigs'!$E$24*B179)</f>
        <v>0.15941398659433717</v>
      </c>
      <c r="F179" s="10">
        <f t="shared" si="9"/>
        <v>220.77751562830858</v>
      </c>
      <c r="G179" s="10">
        <f t="shared" si="10"/>
        <v>5298.6603750794056</v>
      </c>
      <c r="H179" s="3">
        <v>9.5888143176733696</v>
      </c>
      <c r="I179">
        <v>25</v>
      </c>
      <c r="J179" s="5">
        <f t="shared" si="8"/>
        <v>1411.3297352513875</v>
      </c>
      <c r="K179" s="5">
        <f t="shared" si="11"/>
        <v>3754.3745042228579</v>
      </c>
    </row>
    <row r="180" spans="1:11" x14ac:dyDescent="0.25">
      <c r="A180" s="6"/>
      <c r="B180" s="6">
        <v>42543</v>
      </c>
      <c r="C180" s="2">
        <v>596.11602800000003</v>
      </c>
      <c r="D180" s="5">
        <v>1369353.4510289901</v>
      </c>
      <c r="E180" s="18">
        <f>'Mining Rigs'!$E$25*EXP('Mining Rigs'!$E$24*B180)</f>
        <v>0.15932837333433253</v>
      </c>
      <c r="F180" s="10">
        <f t="shared" si="9"/>
        <v>218.17685787220356</v>
      </c>
      <c r="G180" s="10">
        <f t="shared" si="10"/>
        <v>5236.2445889328856</v>
      </c>
      <c r="H180" s="3">
        <v>11.217054263565799</v>
      </c>
      <c r="I180">
        <v>25</v>
      </c>
      <c r="J180" s="5">
        <f t="shared" si="8"/>
        <v>1631.5344358711936</v>
      </c>
      <c r="K180" s="5">
        <f t="shared" si="11"/>
        <v>3209.3987560470205</v>
      </c>
    </row>
    <row r="181" spans="1:11" x14ac:dyDescent="0.25">
      <c r="A181" s="6"/>
      <c r="B181" s="6">
        <v>42544</v>
      </c>
      <c r="C181" s="2">
        <v>623.97699</v>
      </c>
      <c r="D181" s="5">
        <v>1370136.67209276</v>
      </c>
      <c r="E181" s="18">
        <f>'Mining Rigs'!$E$25*EXP('Mining Rigs'!$E$24*B181)</f>
        <v>0.15924280605291821</v>
      </c>
      <c r="F181" s="10">
        <f t="shared" si="9"/>
        <v>218.18440834005818</v>
      </c>
      <c r="G181" s="10">
        <f t="shared" si="10"/>
        <v>5236.4258001613962</v>
      </c>
      <c r="H181" s="3">
        <v>10.330119047619</v>
      </c>
      <c r="I181">
        <v>25</v>
      </c>
      <c r="J181" s="5">
        <f t="shared" si="8"/>
        <v>1502.5806083247446</v>
      </c>
      <c r="K181" s="5">
        <f t="shared" si="11"/>
        <v>3484.9549975222872</v>
      </c>
    </row>
    <row r="182" spans="1:11" x14ac:dyDescent="0.25">
      <c r="A182" s="6"/>
      <c r="B182" s="6">
        <v>42545</v>
      </c>
      <c r="C182" s="2">
        <v>665.29901099999995</v>
      </c>
      <c r="D182" s="5">
        <v>1342122.4085329301</v>
      </c>
      <c r="E182" s="18">
        <f>'Mining Rigs'!$E$25*EXP('Mining Rigs'!$E$24*B182)</f>
        <v>0.15915728472540022</v>
      </c>
      <c r="F182" s="10">
        <f t="shared" si="9"/>
        <v>213.60855831121549</v>
      </c>
      <c r="G182" s="10">
        <f t="shared" si="10"/>
        <v>5126.605399469172</v>
      </c>
      <c r="H182" s="3">
        <v>11.153359173126599</v>
      </c>
      <c r="I182">
        <v>25</v>
      </c>
      <c r="J182" s="5">
        <f t="shared" si="8"/>
        <v>1588.3019821991625</v>
      </c>
      <c r="K182" s="5">
        <f t="shared" si="11"/>
        <v>3227.7271305617064</v>
      </c>
    </row>
    <row r="183" spans="1:11" x14ac:dyDescent="0.25">
      <c r="A183" s="6"/>
      <c r="B183" s="6">
        <v>42546</v>
      </c>
      <c r="C183" s="2">
        <v>665.12298599999997</v>
      </c>
      <c r="D183" s="5">
        <v>1342593.60713364</v>
      </c>
      <c r="E183" s="18">
        <f>'Mining Rigs'!$E$25*EXP('Mining Rigs'!$E$24*B183)</f>
        <v>0.15907180932709969</v>
      </c>
      <c r="F183" s="10">
        <f t="shared" si="9"/>
        <v>213.56879427774535</v>
      </c>
      <c r="G183" s="10">
        <f t="shared" si="10"/>
        <v>5125.6510626658883</v>
      </c>
      <c r="H183" s="3">
        <v>8.8869341563786008</v>
      </c>
      <c r="I183">
        <v>25</v>
      </c>
      <c r="J183" s="5">
        <f t="shared" si="8"/>
        <v>1265.31454173566</v>
      </c>
      <c r="K183" s="5">
        <f t="shared" si="11"/>
        <v>4050.8908208981138</v>
      </c>
    </row>
    <row r="184" spans="1:11" x14ac:dyDescent="0.25">
      <c r="A184" s="6"/>
      <c r="B184" s="6">
        <v>42547</v>
      </c>
      <c r="C184" s="2">
        <v>629.36700399999995</v>
      </c>
      <c r="D184" s="5">
        <v>1332903.9449402699</v>
      </c>
      <c r="E184" s="18">
        <f>'Mining Rigs'!$E$25*EXP('Mining Rigs'!$E$24*B184)</f>
        <v>0.15898637983335084</v>
      </c>
      <c r="F184" s="10">
        <f t="shared" si="9"/>
        <v>211.9135728716455</v>
      </c>
      <c r="G184" s="10">
        <f t="shared" si="10"/>
        <v>5085.9257489194915</v>
      </c>
      <c r="H184" s="3">
        <v>9.7699771689497705</v>
      </c>
      <c r="I184">
        <v>25</v>
      </c>
      <c r="J184" s="5">
        <f t="shared" si="8"/>
        <v>1380.2605124976999</v>
      </c>
      <c r="K184" s="5">
        <f t="shared" si="11"/>
        <v>3684.7578430799795</v>
      </c>
    </row>
    <row r="185" spans="1:11" x14ac:dyDescent="0.25">
      <c r="A185" s="6"/>
      <c r="B185" s="6">
        <v>42548</v>
      </c>
      <c r="C185" s="2">
        <v>655.27502400000003</v>
      </c>
      <c r="D185" s="5">
        <v>1329929.0955149799</v>
      </c>
      <c r="E185" s="18">
        <f>'Mining Rigs'!$E$25*EXP('Mining Rigs'!$E$24*B185)</f>
        <v>0.15890099621949952</v>
      </c>
      <c r="F185" s="10">
        <f t="shared" si="9"/>
        <v>211.32705817862825</v>
      </c>
      <c r="G185" s="10">
        <f t="shared" si="10"/>
        <v>5071.849396287078</v>
      </c>
      <c r="H185" s="3">
        <v>9.86156462585034</v>
      </c>
      <c r="I185">
        <v>25</v>
      </c>
      <c r="J185" s="5">
        <f t="shared" si="8"/>
        <v>1389.3436276129178</v>
      </c>
      <c r="K185" s="5">
        <f t="shared" si="11"/>
        <v>3650.5363363570518</v>
      </c>
    </row>
    <row r="186" spans="1:11" x14ac:dyDescent="0.25">
      <c r="A186" s="6"/>
      <c r="B186" s="6">
        <v>42549</v>
      </c>
      <c r="C186" s="2">
        <v>647.00097700000003</v>
      </c>
      <c r="D186" s="5">
        <v>1359677.5897679301</v>
      </c>
      <c r="E186" s="18">
        <f>'Mining Rigs'!$E$25*EXP('Mining Rigs'!$E$24*B186)</f>
        <v>0.15881565846090651</v>
      </c>
      <c r="F186" s="10">
        <f t="shared" si="9"/>
        <v>215.93809171353212</v>
      </c>
      <c r="G186" s="10">
        <f t="shared" si="10"/>
        <v>5182.5142011247708</v>
      </c>
      <c r="H186" s="3">
        <v>9.7158783783783704</v>
      </c>
      <c r="I186">
        <v>25</v>
      </c>
      <c r="J186" s="5">
        <f t="shared" si="8"/>
        <v>1398.6854908985283</v>
      </c>
      <c r="K186" s="5">
        <f t="shared" si="11"/>
        <v>3705.2748704753326</v>
      </c>
    </row>
    <row r="187" spans="1:11" x14ac:dyDescent="0.25">
      <c r="A187" s="6"/>
      <c r="B187" s="6">
        <v>42550</v>
      </c>
      <c r="C187" s="2">
        <v>639.89001499999995</v>
      </c>
      <c r="D187" s="5">
        <v>1368602.1380438199</v>
      </c>
      <c r="E187" s="18">
        <f>'Mining Rigs'!$E$25*EXP('Mining Rigs'!$E$24*B187)</f>
        <v>0.15873036653294581</v>
      </c>
      <c r="F187" s="10">
        <f t="shared" si="9"/>
        <v>217.23871900946884</v>
      </c>
      <c r="G187" s="10">
        <f t="shared" si="10"/>
        <v>5213.7292562272523</v>
      </c>
      <c r="H187" s="3">
        <v>9.8307077625570702</v>
      </c>
      <c r="I187">
        <v>25</v>
      </c>
      <c r="J187" s="5">
        <f t="shared" si="8"/>
        <v>1423.740240862893</v>
      </c>
      <c r="K187" s="5">
        <f t="shared" si="11"/>
        <v>3661.9947281024679</v>
      </c>
    </row>
    <row r="188" spans="1:11" x14ac:dyDescent="0.25">
      <c r="A188" s="6"/>
      <c r="B188" s="6">
        <v>42551</v>
      </c>
      <c r="C188" s="2">
        <v>673.33697500000005</v>
      </c>
      <c r="D188" s="5">
        <v>1398350.6322967799</v>
      </c>
      <c r="E188" s="18">
        <f>'Mining Rigs'!$E$25*EXP('Mining Rigs'!$E$24*B188)</f>
        <v>0.15864512041100293</v>
      </c>
      <c r="F188" s="10">
        <f t="shared" si="9"/>
        <v>221.84150443752472</v>
      </c>
      <c r="G188" s="10">
        <f t="shared" si="10"/>
        <v>5324.1961065005935</v>
      </c>
      <c r="H188" s="3">
        <v>9.6626666666666594</v>
      </c>
      <c r="I188">
        <v>25</v>
      </c>
      <c r="J188" s="5">
        <f t="shared" si="8"/>
        <v>1429.053673474436</v>
      </c>
      <c r="K188" s="5">
        <f t="shared" si="11"/>
        <v>3725.6795915551293</v>
      </c>
    </row>
    <row r="189" spans="1:11" x14ac:dyDescent="0.25">
      <c r="A189" s="6"/>
      <c r="B189" s="6">
        <v>42552</v>
      </c>
      <c r="C189" s="2">
        <v>676.296021</v>
      </c>
      <c r="D189" s="5">
        <v>1384963.80988295</v>
      </c>
      <c r="E189" s="18">
        <f>'Mining Rigs'!$E$25*EXP('Mining Rigs'!$E$24*B189)</f>
        <v>0.15855992007047842</v>
      </c>
      <c r="F189" s="10">
        <f t="shared" si="9"/>
        <v>219.59975099554583</v>
      </c>
      <c r="G189" s="10">
        <f t="shared" si="10"/>
        <v>5270.3940238931</v>
      </c>
      <c r="H189" s="3">
        <v>9.2069892473118191</v>
      </c>
      <c r="I189">
        <v>25</v>
      </c>
      <c r="J189" s="5">
        <f t="shared" si="8"/>
        <v>1347.9016974188958</v>
      </c>
      <c r="K189" s="5">
        <f t="shared" si="11"/>
        <v>3910.0729927007337</v>
      </c>
    </row>
    <row r="190" spans="1:11" x14ac:dyDescent="0.25">
      <c r="A190" s="6"/>
      <c r="B190" s="6">
        <v>42553</v>
      </c>
      <c r="C190" s="2">
        <v>703.70202600000005</v>
      </c>
      <c r="D190" s="5">
        <v>1387938.6593082401</v>
      </c>
      <c r="E190" s="18">
        <f>'Mining Rigs'!$E$25*EXP('Mining Rigs'!$E$24*B190)</f>
        <v>0.1584747654867858</v>
      </c>
      <c r="F190" s="10">
        <f t="shared" si="9"/>
        <v>219.95325354391721</v>
      </c>
      <c r="G190" s="10">
        <f t="shared" si="10"/>
        <v>5278.8780850540134</v>
      </c>
      <c r="H190" s="3">
        <v>9.7336689038031299</v>
      </c>
      <c r="I190">
        <v>25</v>
      </c>
      <c r="J190" s="5">
        <f t="shared" si="8"/>
        <v>1427.3014295405017</v>
      </c>
      <c r="K190" s="5">
        <f t="shared" si="11"/>
        <v>3698.5026258633175</v>
      </c>
    </row>
    <row r="191" spans="1:11" x14ac:dyDescent="0.25">
      <c r="A191" s="6"/>
      <c r="B191" s="6">
        <v>42554</v>
      </c>
      <c r="C191" s="2">
        <v>658.66400099999998</v>
      </c>
      <c r="D191" s="5">
        <v>1398350.6322967799</v>
      </c>
      <c r="E191" s="18">
        <f>'Mining Rigs'!$E$25*EXP('Mining Rigs'!$E$24*B191)</f>
        <v>0.15838965663535029</v>
      </c>
      <c r="F191" s="10">
        <f t="shared" si="9"/>
        <v>221.48427650531193</v>
      </c>
      <c r="G191" s="10">
        <f t="shared" si="10"/>
        <v>5315.6226361274857</v>
      </c>
      <c r="H191" s="3">
        <v>9.2094155844155807</v>
      </c>
      <c r="I191">
        <v>25</v>
      </c>
      <c r="J191" s="5">
        <f t="shared" si="8"/>
        <v>1359.8271651673529</v>
      </c>
      <c r="K191" s="5">
        <f t="shared" si="11"/>
        <v>3909.042834479113</v>
      </c>
    </row>
    <row r="192" spans="1:11" x14ac:dyDescent="0.25">
      <c r="A192" s="6"/>
      <c r="B192" s="6">
        <v>42555</v>
      </c>
      <c r="C192" s="2">
        <v>683.66198699999995</v>
      </c>
      <c r="D192" s="5">
        <v>1405556.61234774</v>
      </c>
      <c r="E192" s="18">
        <f>'Mining Rigs'!$E$25*EXP('Mining Rigs'!$E$24*B192)</f>
        <v>0.15830459349161199</v>
      </c>
      <c r="F192" s="10">
        <f t="shared" si="9"/>
        <v>222.50606814715624</v>
      </c>
      <c r="G192" s="10">
        <f t="shared" si="10"/>
        <v>5340.1456355317496</v>
      </c>
      <c r="H192" s="3">
        <v>9.7081677704194203</v>
      </c>
      <c r="I192">
        <v>25</v>
      </c>
      <c r="J192" s="5">
        <f t="shared" si="8"/>
        <v>1440.0841596726464</v>
      </c>
      <c r="K192" s="5">
        <f t="shared" si="11"/>
        <v>3708.2177452362566</v>
      </c>
    </row>
    <row r="193" spans="1:11" x14ac:dyDescent="0.25">
      <c r="A193" s="6"/>
      <c r="B193" s="6">
        <v>42556</v>
      </c>
      <c r="C193" s="2">
        <v>670.62701400000003</v>
      </c>
      <c r="D193" s="5">
        <v>1408132.1938650401</v>
      </c>
      <c r="E193" s="18">
        <f>'Mining Rigs'!$E$25*EXP('Mining Rigs'!$E$24*B193)</f>
        <v>0.15821957603102413</v>
      </c>
      <c r="F193" s="10">
        <f t="shared" si="9"/>
        <v>222.7940787089625</v>
      </c>
      <c r="G193" s="10">
        <f t="shared" si="10"/>
        <v>5347.0578890151</v>
      </c>
      <c r="H193" s="3">
        <v>9.8990804597701096</v>
      </c>
      <c r="I193">
        <v>25</v>
      </c>
      <c r="J193" s="5">
        <f t="shared" si="8"/>
        <v>1470.3043407335829</v>
      </c>
      <c r="K193" s="5">
        <f t="shared" si="11"/>
        <v>3636.7014235619258</v>
      </c>
    </row>
    <row r="194" spans="1:11" x14ac:dyDescent="0.25">
      <c r="A194" s="6"/>
      <c r="B194" s="6">
        <v>42557</v>
      </c>
      <c r="C194" s="2">
        <v>677.33099400000003</v>
      </c>
      <c r="D194" s="5">
        <v>1397180.8493053999</v>
      </c>
      <c r="E194" s="18">
        <f>'Mining Rigs'!$E$25*EXP('Mining Rigs'!$E$24*B194)</f>
        <v>0.15813460422905148</v>
      </c>
      <c r="F194" s="10">
        <f t="shared" si="9"/>
        <v>220.94264064131943</v>
      </c>
      <c r="G194" s="10">
        <f t="shared" si="10"/>
        <v>5302.6233753916658</v>
      </c>
      <c r="H194" s="3">
        <v>10.2565476190476</v>
      </c>
      <c r="I194">
        <v>25</v>
      </c>
      <c r="J194" s="5">
        <f t="shared" si="8"/>
        <v>1510.739143210543</v>
      </c>
      <c r="K194" s="5">
        <f t="shared" si="11"/>
        <v>3509.9529917010104</v>
      </c>
    </row>
    <row r="195" spans="1:11" x14ac:dyDescent="0.25">
      <c r="A195" s="6"/>
      <c r="B195" s="6">
        <v>42558</v>
      </c>
      <c r="C195" s="2">
        <v>640.56201199999998</v>
      </c>
      <c r="D195" s="5">
        <v>1372786.6408667001</v>
      </c>
      <c r="E195" s="18">
        <f>'Mining Rigs'!$E$25*EXP('Mining Rigs'!$E$24*B195)</f>
        <v>0.15804967806117362</v>
      </c>
      <c r="F195" s="10">
        <f t="shared" si="9"/>
        <v>216.96848663566192</v>
      </c>
      <c r="G195" s="10">
        <f t="shared" si="10"/>
        <v>5207.2436792558856</v>
      </c>
      <c r="H195" s="3">
        <v>10.562287104622801</v>
      </c>
      <c r="I195">
        <v>25</v>
      </c>
      <c r="J195" s="5">
        <f t="shared" si="8"/>
        <v>1527.7889656675843</v>
      </c>
      <c r="K195" s="5">
        <f t="shared" si="11"/>
        <v>3408.3527216604316</v>
      </c>
    </row>
    <row r="196" spans="1:11" x14ac:dyDescent="0.25">
      <c r="A196" s="6"/>
      <c r="B196" s="6">
        <v>42559</v>
      </c>
      <c r="C196" s="2">
        <v>666.52301</v>
      </c>
      <c r="D196" s="5">
        <v>1370899.9482460499</v>
      </c>
      <c r="E196" s="18">
        <f>'Mining Rigs'!$E$25*EXP('Mining Rigs'!$E$24*B196)</f>
        <v>0.15796479750288328</v>
      </c>
      <c r="F196" s="10">
        <f t="shared" si="9"/>
        <v>216.55393272140043</v>
      </c>
      <c r="G196" s="10">
        <f t="shared" si="10"/>
        <v>5197.2943853136103</v>
      </c>
      <c r="H196" s="3">
        <v>9.9060919540229797</v>
      </c>
      <c r="I196">
        <v>25</v>
      </c>
      <c r="J196" s="5">
        <f t="shared" si="8"/>
        <v>1430.1354470289989</v>
      </c>
      <c r="K196" s="5">
        <f t="shared" si="11"/>
        <v>3634.12738010977</v>
      </c>
    </row>
    <row r="197" spans="1:11" x14ac:dyDescent="0.25">
      <c r="A197" s="6"/>
      <c r="B197" s="6">
        <v>42560</v>
      </c>
      <c r="C197" s="2">
        <v>650.96002199999998</v>
      </c>
      <c r="D197" s="5">
        <v>1367637.9138432399</v>
      </c>
      <c r="E197" s="18">
        <f>'Mining Rigs'!$E$25*EXP('Mining Rigs'!$E$24*B197)</f>
        <v>0.15787996252968478</v>
      </c>
      <c r="F197" s="10">
        <f t="shared" si="9"/>
        <v>215.92262259174694</v>
      </c>
      <c r="G197" s="10">
        <f t="shared" si="10"/>
        <v>5182.1429422019264</v>
      </c>
      <c r="H197" s="3">
        <v>9.69463087248322</v>
      </c>
      <c r="I197">
        <v>18.75</v>
      </c>
      <c r="J197" s="5">
        <f t="shared" si="8"/>
        <v>1860.7023315959934</v>
      </c>
      <c r="K197" s="5">
        <f t="shared" si="11"/>
        <v>2785.0467289719627</v>
      </c>
    </row>
    <row r="198" spans="1:11" x14ac:dyDescent="0.25">
      <c r="A198" s="6"/>
      <c r="B198" s="6">
        <v>42561</v>
      </c>
      <c r="C198" s="2">
        <v>649.35998500000005</v>
      </c>
      <c r="D198" s="5">
        <v>1375215.1410695801</v>
      </c>
      <c r="E198" s="18">
        <f>'Mining Rigs'!$E$25*EXP('Mining Rigs'!$E$24*B198)</f>
        <v>0.15779517311709723</v>
      </c>
      <c r="F198" s="10">
        <f t="shared" si="9"/>
        <v>217.00231125832769</v>
      </c>
      <c r="G198" s="10">
        <f t="shared" si="10"/>
        <v>5208.0554701998644</v>
      </c>
      <c r="H198" s="3">
        <v>9.2075854700854691</v>
      </c>
      <c r="I198">
        <v>12.5</v>
      </c>
      <c r="J198" s="5">
        <f t="shared" si="8"/>
        <v>2664.0897708228567</v>
      </c>
      <c r="K198" s="5">
        <f t="shared" si="11"/>
        <v>1954.9099010245641</v>
      </c>
    </row>
    <row r="199" spans="1:11" x14ac:dyDescent="0.25">
      <c r="A199" s="6"/>
      <c r="B199" s="6">
        <v>42562</v>
      </c>
      <c r="C199" s="2">
        <v>647.658997</v>
      </c>
      <c r="D199" s="5">
        <v>1372184.25017904</v>
      </c>
      <c r="E199" s="18">
        <f>'Mining Rigs'!$E$25*EXP('Mining Rigs'!$E$24*B199)</f>
        <v>0.15771042924065279</v>
      </c>
      <c r="F199" s="10">
        <f t="shared" si="9"/>
        <v>216.40776709299971</v>
      </c>
      <c r="G199" s="10">
        <f t="shared" si="10"/>
        <v>5193.7864102319927</v>
      </c>
      <c r="H199" s="3">
        <v>10.0883449883449</v>
      </c>
      <c r="I199">
        <v>12.5</v>
      </c>
      <c r="J199" s="5">
        <f t="shared" ref="J199:J262" si="12">F199*H199/60/I199*1000</f>
        <v>2910.9282834554319</v>
      </c>
      <c r="K199" s="5">
        <f t="shared" si="11"/>
        <v>1784.2371588992505</v>
      </c>
    </row>
    <row r="200" spans="1:11" x14ac:dyDescent="0.25">
      <c r="A200" s="6"/>
      <c r="B200" s="6">
        <v>42563</v>
      </c>
      <c r="C200" s="2">
        <v>664.55102499999998</v>
      </c>
      <c r="D200" s="5">
        <v>1376730.5865148499</v>
      </c>
      <c r="E200" s="18">
        <f>'Mining Rigs'!$E$25*EXP('Mining Rigs'!$E$24*B200)</f>
        <v>0.15762573087589524</v>
      </c>
      <c r="F200" s="10">
        <f t="shared" ref="F200:F263" si="13">D200*1000*E200/1000000</f>
        <v>217.00816491860311</v>
      </c>
      <c r="G200" s="10">
        <f t="shared" ref="G200:G263" si="14">F200*24</f>
        <v>5208.1959580464745</v>
      </c>
      <c r="H200" s="3">
        <v>10.042307692307601</v>
      </c>
      <c r="I200">
        <v>12.5</v>
      </c>
      <c r="J200" s="5">
        <f t="shared" si="12"/>
        <v>2905.6836851408593</v>
      </c>
      <c r="K200" s="5">
        <f t="shared" ref="K200:K263" si="15">24*60/H200*I200</f>
        <v>1792.4166985829349</v>
      </c>
    </row>
    <row r="201" spans="1:11" x14ac:dyDescent="0.25">
      <c r="A201" s="6"/>
      <c r="B201" s="6">
        <v>42564</v>
      </c>
      <c r="C201" s="2">
        <v>654.46801800000003</v>
      </c>
      <c r="D201" s="5">
        <v>1364607.0229527</v>
      </c>
      <c r="E201" s="18">
        <f>'Mining Rigs'!$E$25*EXP('Mining Rigs'!$E$24*B201)</f>
        <v>0.15754107799838304</v>
      </c>
      <c r="F201" s="10">
        <f t="shared" si="13"/>
        <v>214.98166144013263</v>
      </c>
      <c r="G201" s="10">
        <f t="shared" si="14"/>
        <v>5159.5598745631833</v>
      </c>
      <c r="H201" s="3">
        <v>11.204521963824201</v>
      </c>
      <c r="I201">
        <v>12.5</v>
      </c>
      <c r="J201" s="5">
        <f t="shared" si="12"/>
        <v>3211.6889965671794</v>
      </c>
      <c r="K201" s="5">
        <f t="shared" si="15"/>
        <v>1606.4942402822908</v>
      </c>
    </row>
    <row r="202" spans="1:11" x14ac:dyDescent="0.25">
      <c r="A202" s="6"/>
      <c r="B202" s="6">
        <v>42565</v>
      </c>
      <c r="C202" s="2">
        <v>658.07800299999997</v>
      </c>
      <c r="D202" s="5">
        <v>1360060.6866168999</v>
      </c>
      <c r="E202" s="18">
        <f>'Mining Rigs'!$E$25*EXP('Mining Rigs'!$E$24*B202)</f>
        <v>0.15745647058368786</v>
      </c>
      <c r="F202" s="10">
        <f t="shared" si="13"/>
        <v>214.15035549432423</v>
      </c>
      <c r="G202" s="10">
        <f t="shared" si="14"/>
        <v>5139.6085318637815</v>
      </c>
      <c r="H202" s="3">
        <v>10.2001182033096</v>
      </c>
      <c r="I202">
        <v>12.5</v>
      </c>
      <c r="J202" s="5">
        <f t="shared" si="12"/>
        <v>2912.4785857638381</v>
      </c>
      <c r="K202" s="5">
        <f t="shared" si="15"/>
        <v>1764.6854321903443</v>
      </c>
    </row>
    <row r="203" spans="1:11" x14ac:dyDescent="0.25">
      <c r="A203" s="6"/>
      <c r="B203" s="6">
        <v>42566</v>
      </c>
      <c r="C203" s="2">
        <v>663.25500499999998</v>
      </c>
      <c r="D203" s="5">
        <v>1338844.45038314</v>
      </c>
      <c r="E203" s="18">
        <f>'Mining Rigs'!$E$25*EXP('Mining Rigs'!$E$24*B203)</f>
        <v>0.15737190860739278</v>
      </c>
      <c r="F203" s="10">
        <f t="shared" si="13"/>
        <v>210.69650648521053</v>
      </c>
      <c r="G203" s="10">
        <f t="shared" si="14"/>
        <v>5056.7161556450528</v>
      </c>
      <c r="H203" s="3">
        <v>10.630987654320901</v>
      </c>
      <c r="I203">
        <v>12.5</v>
      </c>
      <c r="J203" s="5">
        <f t="shared" si="12"/>
        <v>2986.5492790037556</v>
      </c>
      <c r="K203" s="5">
        <f t="shared" si="15"/>
        <v>1693.1634750496592</v>
      </c>
    </row>
    <row r="204" spans="1:11" x14ac:dyDescent="0.25">
      <c r="A204" s="6"/>
      <c r="B204" s="6">
        <v>42567</v>
      </c>
      <c r="C204" s="2">
        <v>660.76702899999998</v>
      </c>
      <c r="D204" s="5">
        <v>1340359.8958284101</v>
      </c>
      <c r="E204" s="18">
        <f>'Mining Rigs'!$E$25*EXP('Mining Rigs'!$E$24*B204)</f>
        <v>0.15728739204509568</v>
      </c>
      <c r="F204" s="10">
        <f t="shared" si="13"/>
        <v>210.82171241668675</v>
      </c>
      <c r="G204" s="10">
        <f t="shared" si="14"/>
        <v>5059.721098000482</v>
      </c>
      <c r="H204" s="3">
        <v>9.1932059447983008</v>
      </c>
      <c r="I204">
        <v>12.5</v>
      </c>
      <c r="J204" s="5">
        <f t="shared" si="12"/>
        <v>2584.1698931755236</v>
      </c>
      <c r="K204" s="5">
        <f t="shared" si="15"/>
        <v>1957.9676674364898</v>
      </c>
    </row>
    <row r="205" spans="1:11" x14ac:dyDescent="0.25">
      <c r="A205" s="6"/>
      <c r="B205" s="6">
        <v>42568</v>
      </c>
      <c r="C205" s="2">
        <v>679.45898399999999</v>
      </c>
      <c r="D205" s="5">
        <v>1349452.5685000201</v>
      </c>
      <c r="E205" s="18">
        <f>'Mining Rigs'!$E$25*EXP('Mining Rigs'!$E$24*B205)</f>
        <v>0.1572029208724075</v>
      </c>
      <c r="F205" s="10">
        <f t="shared" si="13"/>
        <v>212.13788534697571</v>
      </c>
      <c r="G205" s="10">
        <f t="shared" si="14"/>
        <v>5091.3092483274168</v>
      </c>
      <c r="H205" s="3">
        <v>9.5217002237136406</v>
      </c>
      <c r="I205">
        <v>12.5</v>
      </c>
      <c r="J205" s="5">
        <f t="shared" si="12"/>
        <v>2693.2178004885832</v>
      </c>
      <c r="K205" s="5">
        <f t="shared" si="15"/>
        <v>1890.4186833325514</v>
      </c>
    </row>
    <row r="206" spans="1:11" x14ac:dyDescent="0.25">
      <c r="A206" s="6"/>
      <c r="B206" s="6">
        <v>42569</v>
      </c>
      <c r="C206" s="2">
        <v>673.10601799999995</v>
      </c>
      <c r="D206" s="5">
        <v>1358644.25544039</v>
      </c>
      <c r="E206" s="18">
        <f>'Mining Rigs'!$E$25*EXP('Mining Rigs'!$E$24*B206)</f>
        <v>0.15711849506495065</v>
      </c>
      <c r="F206" s="10">
        <f t="shared" si="13"/>
        <v>213.46814074343445</v>
      </c>
      <c r="G206" s="10">
        <f t="shared" si="14"/>
        <v>5123.2353778424267</v>
      </c>
      <c r="H206" s="3">
        <v>9.8994369369369295</v>
      </c>
      <c r="I206">
        <v>12.5</v>
      </c>
      <c r="J206" s="5">
        <f t="shared" si="12"/>
        <v>2817.6191964464088</v>
      </c>
      <c r="K206" s="5">
        <f t="shared" si="15"/>
        <v>1818.2852332578761</v>
      </c>
    </row>
    <row r="207" spans="1:11" x14ac:dyDescent="0.25">
      <c r="A207" s="6"/>
      <c r="B207" s="6">
        <v>42570</v>
      </c>
      <c r="C207" s="2">
        <v>672.864014</v>
      </c>
      <c r="D207" s="5">
        <v>1355698.4237874399</v>
      </c>
      <c r="E207" s="18">
        <f>'Mining Rigs'!$E$25*EXP('Mining Rigs'!$E$24*B207)</f>
        <v>0.15703411459836236</v>
      </c>
      <c r="F207" s="10">
        <f t="shared" si="13"/>
        <v>212.89090164185603</v>
      </c>
      <c r="G207" s="10">
        <f t="shared" si="14"/>
        <v>5109.3816394045443</v>
      </c>
      <c r="H207" s="3">
        <v>11.187760416666601</v>
      </c>
      <c r="I207">
        <v>12.5</v>
      </c>
      <c r="J207" s="5">
        <f t="shared" si="12"/>
        <v>3175.6965366096265</v>
      </c>
      <c r="K207" s="5">
        <f t="shared" si="15"/>
        <v>1608.9010963432045</v>
      </c>
    </row>
    <row r="208" spans="1:11" x14ac:dyDescent="0.25">
      <c r="A208" s="6"/>
      <c r="B208" s="6">
        <v>42571</v>
      </c>
      <c r="C208" s="2">
        <v>665.68499799999995</v>
      </c>
      <c r="D208" s="5">
        <v>1367921.6661436399</v>
      </c>
      <c r="E208" s="18">
        <f>'Mining Rigs'!$E$25*EXP('Mining Rigs'!$E$24*B208)</f>
        <v>0.15694977944829278</v>
      </c>
      <c r="F208" s="10">
        <f t="shared" si="13"/>
        <v>214.69500380378548</v>
      </c>
      <c r="G208" s="10">
        <f t="shared" si="14"/>
        <v>5152.6800912908511</v>
      </c>
      <c r="H208" s="3">
        <v>9.5625555555555497</v>
      </c>
      <c r="I208">
        <v>12.5</v>
      </c>
      <c r="J208" s="5">
        <f t="shared" si="12"/>
        <v>2737.3772018318782</v>
      </c>
      <c r="K208" s="5">
        <f t="shared" si="15"/>
        <v>1882.3420052752067</v>
      </c>
    </row>
    <row r="209" spans="1:11" x14ac:dyDescent="0.25">
      <c r="A209" s="6"/>
      <c r="B209" s="6">
        <v>42572</v>
      </c>
      <c r="C209" s="2">
        <v>665.012024</v>
      </c>
      <c r="D209" s="5">
        <v>1364979.15711716</v>
      </c>
      <c r="E209" s="18">
        <f>'Mining Rigs'!$E$25*EXP('Mining Rigs'!$E$24*B209)</f>
        <v>0.15686548959040364</v>
      </c>
      <c r="F209" s="10">
        <f t="shared" si="13"/>
        <v>214.11812376187981</v>
      </c>
      <c r="G209" s="10">
        <f t="shared" si="14"/>
        <v>5138.8349702851156</v>
      </c>
      <c r="H209" s="3">
        <v>10.7706766917293</v>
      </c>
      <c r="I209">
        <v>12.5</v>
      </c>
      <c r="J209" s="5">
        <f t="shared" si="12"/>
        <v>3074.9294465051844</v>
      </c>
      <c r="K209" s="5">
        <f t="shared" si="15"/>
        <v>1671.2041884816792</v>
      </c>
    </row>
    <row r="210" spans="1:11" x14ac:dyDescent="0.25">
      <c r="A210" s="6"/>
      <c r="B210" s="6">
        <v>42573</v>
      </c>
      <c r="C210" s="2">
        <v>650.61901899999998</v>
      </c>
      <c r="D210" s="5">
        <v>1322632.4084125401</v>
      </c>
      <c r="E210" s="18">
        <f>'Mining Rigs'!$E$25*EXP('Mining Rigs'!$E$24*B210)</f>
        <v>0.1567812450003713</v>
      </c>
      <c r="F210" s="10">
        <f t="shared" si="13"/>
        <v>207.36395566875763</v>
      </c>
      <c r="G210" s="10">
        <f t="shared" si="14"/>
        <v>4976.734936050183</v>
      </c>
      <c r="H210" s="3">
        <v>11.177906976744101</v>
      </c>
      <c r="I210">
        <v>12.5</v>
      </c>
      <c r="J210" s="5">
        <f t="shared" si="12"/>
        <v>3090.5266757267477</v>
      </c>
      <c r="K210" s="5">
        <f t="shared" si="15"/>
        <v>1610.3193592010944</v>
      </c>
    </row>
    <row r="211" spans="1:11" x14ac:dyDescent="0.25">
      <c r="A211" s="6"/>
      <c r="B211" s="6">
        <v>42574</v>
      </c>
      <c r="C211" s="2">
        <v>655.55602999999996</v>
      </c>
      <c r="D211" s="5">
        <v>1295441.4432111799</v>
      </c>
      <c r="E211" s="18">
        <f>'Mining Rigs'!$E$25*EXP('Mining Rigs'!$E$24*B211)</f>
        <v>0.15669704565388526</v>
      </c>
      <c r="F211" s="10">
        <f t="shared" si="13"/>
        <v>202.99184696879726</v>
      </c>
      <c r="G211" s="10">
        <f t="shared" si="14"/>
        <v>4871.8043272511341</v>
      </c>
      <c r="H211" s="3">
        <v>11.120229007633499</v>
      </c>
      <c r="I211">
        <v>12.5</v>
      </c>
      <c r="J211" s="5">
        <f t="shared" si="12"/>
        <v>3009.7544333006931</v>
      </c>
      <c r="K211" s="5">
        <f t="shared" si="15"/>
        <v>1618.6717007036339</v>
      </c>
    </row>
    <row r="212" spans="1:11" x14ac:dyDescent="0.25">
      <c r="A212" s="6"/>
      <c r="B212" s="6">
        <v>42575</v>
      </c>
      <c r="C212" s="2">
        <v>661.28497300000004</v>
      </c>
      <c r="D212" s="5">
        <v>1260570.91388826</v>
      </c>
      <c r="E212" s="18">
        <f>'Mining Rigs'!$E$25*EXP('Mining Rigs'!$E$24*B212)</f>
        <v>0.15661289152664634</v>
      </c>
      <c r="F212" s="10">
        <f t="shared" si="13"/>
        <v>197.42165579842751</v>
      </c>
      <c r="G212" s="10">
        <f t="shared" si="14"/>
        <v>4738.11973916226</v>
      </c>
      <c r="H212" s="3">
        <v>11.3669354838709</v>
      </c>
      <c r="I212">
        <v>12.5</v>
      </c>
      <c r="J212" s="5">
        <f t="shared" si="12"/>
        <v>2992.1056327729243</v>
      </c>
      <c r="K212" s="5">
        <f t="shared" si="15"/>
        <v>1583.5402625044435</v>
      </c>
    </row>
    <row r="213" spans="1:11" x14ac:dyDescent="0.25">
      <c r="A213" s="6"/>
      <c r="B213" s="6">
        <v>42576</v>
      </c>
      <c r="C213" s="2">
        <v>654.09698500000002</v>
      </c>
      <c r="D213" s="5">
        <v>1266635.3537705101</v>
      </c>
      <c r="E213" s="18">
        <f>'Mining Rigs'!$E$25*EXP('Mining Rigs'!$E$24*B213)</f>
        <v>0.15652878259437009</v>
      </c>
      <c r="F213" s="10">
        <f t="shared" si="13"/>
        <v>198.2648899166872</v>
      </c>
      <c r="G213" s="10">
        <f t="shared" si="14"/>
        <v>4758.3573580004922</v>
      </c>
      <c r="H213" s="3">
        <v>11.201399491094101</v>
      </c>
      <c r="I213">
        <v>12.5</v>
      </c>
      <c r="J213" s="5">
        <f t="shared" si="12"/>
        <v>2961.1256493528108</v>
      </c>
      <c r="K213" s="5">
        <f t="shared" si="15"/>
        <v>1606.9420624013333</v>
      </c>
    </row>
    <row r="214" spans="1:11" x14ac:dyDescent="0.25">
      <c r="A214" s="6"/>
      <c r="B214" s="6">
        <v>42577</v>
      </c>
      <c r="C214" s="2">
        <v>651.783997</v>
      </c>
      <c r="D214" s="5">
        <v>1234797.0443887101</v>
      </c>
      <c r="E214" s="18">
        <f>'Mining Rigs'!$E$25*EXP('Mining Rigs'!$E$24*B214)</f>
        <v>0.15644471883278513</v>
      </c>
      <c r="F214" s="10">
        <f t="shared" si="13"/>
        <v>193.17747642494584</v>
      </c>
      <c r="G214" s="10">
        <f t="shared" si="14"/>
        <v>4636.2594341987005</v>
      </c>
      <c r="H214" s="3">
        <v>11.151033591731199</v>
      </c>
      <c r="I214">
        <v>12.5</v>
      </c>
      <c r="J214" s="5">
        <f t="shared" si="12"/>
        <v>2872.1713717072444</v>
      </c>
      <c r="K214" s="5">
        <f t="shared" si="15"/>
        <v>1614.2001413525918</v>
      </c>
    </row>
    <row r="215" spans="1:11" x14ac:dyDescent="0.25">
      <c r="A215" s="6"/>
      <c r="B215" s="6">
        <v>42578</v>
      </c>
      <c r="C215" s="2">
        <v>654.35199</v>
      </c>
      <c r="D215" s="5">
        <v>1227216.4945359</v>
      </c>
      <c r="E215" s="18">
        <f>'Mining Rigs'!$E$25*EXP('Mining Rigs'!$E$24*B215)</f>
        <v>0.15636070021763146</v>
      </c>
      <c r="F215" s="10">
        <f t="shared" si="13"/>
        <v>191.88843040426039</v>
      </c>
      <c r="G215" s="10">
        <f t="shared" si="14"/>
        <v>4605.3223297022496</v>
      </c>
      <c r="H215" s="3">
        <v>11.25</v>
      </c>
      <c r="I215">
        <v>12.5</v>
      </c>
      <c r="J215" s="5">
        <f t="shared" si="12"/>
        <v>2878.3264560639063</v>
      </c>
      <c r="K215" s="5">
        <f t="shared" si="15"/>
        <v>1600</v>
      </c>
    </row>
    <row r="216" spans="1:11" x14ac:dyDescent="0.25">
      <c r="A216" s="6"/>
      <c r="B216" s="6">
        <v>42579</v>
      </c>
      <c r="C216" s="2">
        <v>655.03497300000004</v>
      </c>
      <c r="D216" s="5">
        <v>1239345.3743004</v>
      </c>
      <c r="E216" s="18">
        <f>'Mining Rigs'!$E$25*EXP('Mining Rigs'!$E$24*B216)</f>
        <v>0.15627672672466372</v>
      </c>
      <c r="F216" s="10">
        <f t="shared" si="13"/>
        <v>193.68083837701968</v>
      </c>
      <c r="G216" s="10">
        <f t="shared" si="14"/>
        <v>4648.3401210484726</v>
      </c>
      <c r="H216" s="3">
        <v>10.6197303921568</v>
      </c>
      <c r="I216">
        <v>12.5</v>
      </c>
      <c r="J216" s="5">
        <f t="shared" si="12"/>
        <v>2742.4510475877937</v>
      </c>
      <c r="K216" s="5">
        <f t="shared" si="15"/>
        <v>1694.9582838085889</v>
      </c>
    </row>
    <row r="217" spans="1:11" x14ac:dyDescent="0.25">
      <c r="A217" s="6"/>
      <c r="B217" s="6">
        <v>42580</v>
      </c>
      <c r="C217" s="2">
        <v>656.99200399999995</v>
      </c>
      <c r="D217" s="5">
        <v>1263603.1338293899</v>
      </c>
      <c r="E217" s="18">
        <f>'Mining Rigs'!$E$25*EXP('Mining Rigs'!$E$24*B217)</f>
        <v>0.15619279832964958</v>
      </c>
      <c r="F217" s="10">
        <f t="shared" si="13"/>
        <v>197.36570945092714</v>
      </c>
      <c r="G217" s="10">
        <f t="shared" si="14"/>
        <v>4736.7770268222512</v>
      </c>
      <c r="H217" s="3">
        <v>9.7760770975056595</v>
      </c>
      <c r="I217">
        <v>12.5</v>
      </c>
      <c r="J217" s="5">
        <f t="shared" si="12"/>
        <v>2572.6165226615535</v>
      </c>
      <c r="K217" s="5">
        <f t="shared" si="15"/>
        <v>1841.229341838216</v>
      </c>
    </row>
    <row r="218" spans="1:11" x14ac:dyDescent="0.25">
      <c r="A218" s="6"/>
      <c r="B218" s="6">
        <v>42581</v>
      </c>
      <c r="C218" s="2">
        <v>655.04699700000003</v>
      </c>
      <c r="D218" s="5">
        <v>1252990.3640354499</v>
      </c>
      <c r="E218" s="18">
        <f>'Mining Rigs'!$E$25*EXP('Mining Rigs'!$E$24*B218)</f>
        <v>0.15610891500836813</v>
      </c>
      <c r="F218" s="10">
        <f t="shared" si="13"/>
        <v>195.6029662455143</v>
      </c>
      <c r="G218" s="10">
        <f t="shared" si="14"/>
        <v>4694.4711898923433</v>
      </c>
      <c r="H218" s="3">
        <v>12.1098039215686</v>
      </c>
      <c r="I218">
        <v>12.5</v>
      </c>
      <c r="J218" s="5">
        <f t="shared" si="12"/>
        <v>3158.2847569471728</v>
      </c>
      <c r="K218" s="5">
        <f t="shared" si="15"/>
        <v>1486.3989637305731</v>
      </c>
    </row>
    <row r="219" spans="1:11" x14ac:dyDescent="0.25">
      <c r="A219" s="6"/>
      <c r="B219" s="6">
        <v>42582</v>
      </c>
      <c r="C219" s="2">
        <v>624.68102999999996</v>
      </c>
      <c r="D219" s="5">
        <v>1286344.78338781</v>
      </c>
      <c r="E219" s="18">
        <f>'Mining Rigs'!$E$25*EXP('Mining Rigs'!$E$24*B219)</f>
        <v>0.15602507673661306</v>
      </c>
      <c r="F219" s="10">
        <f t="shared" si="13"/>
        <v>200.70204353782495</v>
      </c>
      <c r="G219" s="10">
        <f t="shared" si="14"/>
        <v>4816.849044907799</v>
      </c>
      <c r="H219" s="3">
        <v>9.2928571428571392</v>
      </c>
      <c r="I219">
        <v>12.5</v>
      </c>
      <c r="J219" s="5">
        <f t="shared" si="12"/>
        <v>2486.7938918353348</v>
      </c>
      <c r="K219" s="5">
        <f t="shared" si="15"/>
        <v>1936.9715603382024</v>
      </c>
    </row>
    <row r="220" spans="1:11" x14ac:dyDescent="0.25">
      <c r="A220" s="6"/>
      <c r="B220" s="6">
        <v>42583</v>
      </c>
      <c r="C220" s="2">
        <v>606.271973</v>
      </c>
      <c r="D220" s="5">
        <v>1322731.4226813</v>
      </c>
      <c r="E220" s="18">
        <f>'Mining Rigs'!$E$25*EXP('Mining Rigs'!$E$24*B220)</f>
        <v>0.1559412834901911</v>
      </c>
      <c r="F220" s="10">
        <f t="shared" si="13"/>
        <v>206.26843576572838</v>
      </c>
      <c r="G220" s="10">
        <f t="shared" si="14"/>
        <v>4950.4424583774817</v>
      </c>
      <c r="H220" s="3">
        <v>9.4955337690631794</v>
      </c>
      <c r="I220">
        <v>12.5</v>
      </c>
      <c r="J220" s="5">
        <f t="shared" si="12"/>
        <v>2611.505196407084</v>
      </c>
      <c r="K220" s="5">
        <f t="shared" si="15"/>
        <v>1895.6280329016054</v>
      </c>
    </row>
    <row r="221" spans="1:11" x14ac:dyDescent="0.25">
      <c r="A221" s="6"/>
      <c r="B221" s="6">
        <v>42584</v>
      </c>
      <c r="C221" s="2">
        <v>547.46502699999996</v>
      </c>
      <c r="D221" s="5">
        <v>1350898.73529561</v>
      </c>
      <c r="E221" s="18">
        <f>'Mining Rigs'!$E$25*EXP('Mining Rigs'!$E$24*B221)</f>
        <v>0.15585753524492027</v>
      </c>
      <c r="F221" s="10">
        <f t="shared" si="13"/>
        <v>210.54774724865374</v>
      </c>
      <c r="G221" s="10">
        <f t="shared" si="14"/>
        <v>5053.1459339676894</v>
      </c>
      <c r="H221" s="3">
        <v>9.3462121212121207</v>
      </c>
      <c r="I221">
        <v>12.5</v>
      </c>
      <c r="J221" s="5">
        <f t="shared" si="12"/>
        <v>2623.7652099056982</v>
      </c>
      <c r="K221" s="5">
        <f t="shared" si="15"/>
        <v>1925.9139174839913</v>
      </c>
    </row>
    <row r="222" spans="1:11" x14ac:dyDescent="0.25">
      <c r="A222" s="6"/>
      <c r="B222" s="6">
        <v>42585</v>
      </c>
      <c r="C222" s="2">
        <v>566.35497999999995</v>
      </c>
      <c r="D222" s="5">
        <v>1384059.6520781</v>
      </c>
      <c r="E222" s="18">
        <f>'Mining Rigs'!$E$25*EXP('Mining Rigs'!$E$24*B222)</f>
        <v>0.15577383197663325</v>
      </c>
      <c r="F222" s="10">
        <f t="shared" si="13"/>
        <v>215.6002756884514</v>
      </c>
      <c r="G222" s="10">
        <f t="shared" si="14"/>
        <v>5174.4066165228342</v>
      </c>
      <c r="H222" s="3">
        <v>8.6708835341365393</v>
      </c>
      <c r="I222">
        <v>12.5</v>
      </c>
      <c r="J222" s="5">
        <f t="shared" si="12"/>
        <v>2492.5931738963891</v>
      </c>
      <c r="K222" s="5">
        <f t="shared" si="15"/>
        <v>2075.9130172992768</v>
      </c>
    </row>
    <row r="223" spans="1:11" x14ac:dyDescent="0.25">
      <c r="A223" s="6"/>
      <c r="B223" s="6">
        <v>42586</v>
      </c>
      <c r="C223" s="2">
        <v>578.28900099999998</v>
      </c>
      <c r="D223" s="5">
        <v>1380553.3992666299</v>
      </c>
      <c r="E223" s="18">
        <f>'Mining Rigs'!$E$25*EXP('Mining Rigs'!$E$24*B223)</f>
        <v>0.15569017366117577</v>
      </c>
      <c r="F223" s="10">
        <f t="shared" si="13"/>
        <v>214.93859848034813</v>
      </c>
      <c r="G223" s="10">
        <f t="shared" si="14"/>
        <v>5158.5263635283554</v>
      </c>
      <c r="H223" s="3">
        <v>9.3489106753812603</v>
      </c>
      <c r="I223">
        <v>12.5</v>
      </c>
      <c r="J223" s="5">
        <f t="shared" si="12"/>
        <v>2679.2556771792174</v>
      </c>
      <c r="K223" s="5">
        <f t="shared" si="15"/>
        <v>1925.3580042645917</v>
      </c>
    </row>
    <row r="224" spans="1:11" x14ac:dyDescent="0.25">
      <c r="A224" s="6"/>
      <c r="B224" s="6">
        <v>42587</v>
      </c>
      <c r="C224" s="2">
        <v>575.04303000000004</v>
      </c>
      <c r="D224" s="5">
        <v>1442438.03351178</v>
      </c>
      <c r="E224" s="18">
        <f>'Mining Rigs'!$E$25*EXP('Mining Rigs'!$E$24*B224)</f>
        <v>0.15560656027440473</v>
      </c>
      <c r="F224" s="10">
        <f t="shared" si="13"/>
        <v>224.4528208037446</v>
      </c>
      <c r="G224" s="10">
        <f t="shared" si="14"/>
        <v>5386.8676992898709</v>
      </c>
      <c r="H224" s="3">
        <v>8.4897435897435898</v>
      </c>
      <c r="I224">
        <v>12.5</v>
      </c>
      <c r="J224" s="5">
        <f t="shared" si="12"/>
        <v>2540.7291954912762</v>
      </c>
      <c r="K224" s="5">
        <f t="shared" si="15"/>
        <v>2120.2053760193294</v>
      </c>
    </row>
    <row r="225" spans="1:11" x14ac:dyDescent="0.25">
      <c r="A225" s="6"/>
      <c r="B225" s="6">
        <v>42588</v>
      </c>
      <c r="C225" s="2">
        <v>587.77801499999998</v>
      </c>
      <c r="D225" s="5">
        <v>1448391.34280217</v>
      </c>
      <c r="E225" s="18">
        <f>'Mining Rigs'!$E$25*EXP('Mining Rigs'!$E$24*B225)</f>
        <v>0.15552299179219181</v>
      </c>
      <c r="F225" s="10">
        <f t="shared" si="13"/>
        <v>225.25815491850355</v>
      </c>
      <c r="G225" s="10">
        <f t="shared" si="14"/>
        <v>5406.195718044085</v>
      </c>
      <c r="H225" s="3">
        <v>8.7324297188754993</v>
      </c>
      <c r="I225">
        <v>12.5</v>
      </c>
      <c r="J225" s="5">
        <f t="shared" si="12"/>
        <v>2622.7346752392023</v>
      </c>
      <c r="K225" s="5">
        <f t="shared" si="15"/>
        <v>2061.2819775797652</v>
      </c>
    </row>
    <row r="226" spans="1:11" x14ac:dyDescent="0.25">
      <c r="A226" s="6"/>
      <c r="B226" s="6">
        <v>42589</v>
      </c>
      <c r="C226" s="2">
        <v>592.69000200000005</v>
      </c>
      <c r="D226" s="5">
        <v>1428619.7402045401</v>
      </c>
      <c r="E226" s="18">
        <f>'Mining Rigs'!$E$25*EXP('Mining Rigs'!$E$24*B226)</f>
        <v>0.15543946819042154</v>
      </c>
      <c r="F226" s="10">
        <f t="shared" si="13"/>
        <v>222.06389266373188</v>
      </c>
      <c r="G226" s="10">
        <f t="shared" si="14"/>
        <v>5329.5334239295653</v>
      </c>
      <c r="H226" s="3">
        <v>9.7195945945945894</v>
      </c>
      <c r="I226">
        <v>12.5</v>
      </c>
      <c r="J226" s="5">
        <f t="shared" si="12"/>
        <v>2877.8280143853885</v>
      </c>
      <c r="K226" s="5">
        <f t="shared" si="15"/>
        <v>1851.9290928050061</v>
      </c>
    </row>
    <row r="227" spans="1:11" x14ac:dyDescent="0.25">
      <c r="A227" s="6"/>
      <c r="B227" s="6">
        <v>42590</v>
      </c>
      <c r="C227" s="2">
        <v>591.05401600000005</v>
      </c>
      <c r="D227" s="5">
        <v>1420017.3122492</v>
      </c>
      <c r="E227" s="18">
        <f>'Mining Rigs'!$E$25*EXP('Mining Rigs'!$E$24*B227)</f>
        <v>0.15535598944498979</v>
      </c>
      <c r="F227" s="10">
        <f t="shared" si="13"/>
        <v>220.6081945734895</v>
      </c>
      <c r="G227" s="10">
        <f t="shared" si="14"/>
        <v>5294.5966697637477</v>
      </c>
      <c r="H227" s="3">
        <v>9.7356981981981896</v>
      </c>
      <c r="I227">
        <v>12.5</v>
      </c>
      <c r="J227" s="5">
        <f t="shared" si="12"/>
        <v>2863.6997365558364</v>
      </c>
      <c r="K227" s="5">
        <f t="shared" si="15"/>
        <v>1848.8658577492988</v>
      </c>
    </row>
    <row r="228" spans="1:11" x14ac:dyDescent="0.25">
      <c r="A228" s="6"/>
      <c r="B228" s="6">
        <v>42591</v>
      </c>
      <c r="C228" s="2">
        <v>587.80102499999998</v>
      </c>
      <c r="D228" s="5">
        <v>1358366.57856928</v>
      </c>
      <c r="E228" s="18">
        <f>'Mining Rigs'!$E$25*EXP('Mining Rigs'!$E$24*B228)</f>
        <v>0.15527255553180755</v>
      </c>
      <c r="F228" s="10">
        <f t="shared" si="13"/>
        <v>210.91705000344996</v>
      </c>
      <c r="G228" s="10">
        <f t="shared" si="14"/>
        <v>5062.009200082799</v>
      </c>
      <c r="H228" s="3">
        <v>11.667876344086</v>
      </c>
      <c r="I228">
        <v>12.5</v>
      </c>
      <c r="J228" s="5">
        <f t="shared" si="12"/>
        <v>3281.2720777328768</v>
      </c>
      <c r="K228" s="5">
        <f t="shared" si="15"/>
        <v>1542.6971857756712</v>
      </c>
    </row>
    <row r="229" spans="1:11" x14ac:dyDescent="0.25">
      <c r="A229" s="6"/>
      <c r="B229" s="6">
        <v>42592</v>
      </c>
      <c r="C229" s="2">
        <v>592.103027</v>
      </c>
      <c r="D229" s="5">
        <v>1356932.84057672</v>
      </c>
      <c r="E229" s="18">
        <f>'Mining Rigs'!$E$25*EXP('Mining Rigs'!$E$24*B229)</f>
        <v>0.15518916642679659</v>
      </c>
      <c r="F229" s="10">
        <f t="shared" si="13"/>
        <v>210.58127642624643</v>
      </c>
      <c r="G229" s="10">
        <f t="shared" si="14"/>
        <v>5053.9506342299146</v>
      </c>
      <c r="H229" s="3">
        <v>9.3356512141280295</v>
      </c>
      <c r="I229">
        <v>12.5</v>
      </c>
      <c r="J229" s="5">
        <f t="shared" si="12"/>
        <v>2621.2177985884241</v>
      </c>
      <c r="K229" s="5">
        <f t="shared" si="15"/>
        <v>1928.0925976283102</v>
      </c>
    </row>
    <row r="230" spans="1:11" x14ac:dyDescent="0.25">
      <c r="A230" s="6"/>
      <c r="B230" s="6">
        <v>42593</v>
      </c>
      <c r="C230" s="2">
        <v>589.11999500000002</v>
      </c>
      <c r="D230" s="5">
        <v>1329691.81871815</v>
      </c>
      <c r="E230" s="18">
        <f>'Mining Rigs'!$E$25*EXP('Mining Rigs'!$E$24*B230)</f>
        <v>0.15510582210589324</v>
      </c>
      <c r="F230" s="10">
        <f t="shared" si="13"/>
        <v>206.24294268975905</v>
      </c>
      <c r="G230" s="10">
        <f t="shared" si="14"/>
        <v>4949.8306245542171</v>
      </c>
      <c r="H230" s="3">
        <v>9.79988888888888</v>
      </c>
      <c r="I230">
        <v>12.5</v>
      </c>
      <c r="J230" s="5">
        <f t="shared" si="12"/>
        <v>2694.8772299694879</v>
      </c>
      <c r="K230" s="5">
        <f t="shared" si="15"/>
        <v>1836.7555187700557</v>
      </c>
    </row>
    <row r="231" spans="1:11" x14ac:dyDescent="0.25">
      <c r="A231" s="6"/>
      <c r="B231" s="6">
        <v>42594</v>
      </c>
      <c r="C231" s="2">
        <v>587.55902100000003</v>
      </c>
      <c r="D231" s="5">
        <v>1303884.5348521399</v>
      </c>
      <c r="E231" s="18">
        <f>'Mining Rigs'!$E$25*EXP('Mining Rigs'!$E$24*B231)</f>
        <v>0.15502252254504675</v>
      </c>
      <c r="F231" s="10">
        <f t="shared" si="13"/>
        <v>202.13146970025366</v>
      </c>
      <c r="G231" s="10">
        <f t="shared" si="14"/>
        <v>4851.1552728060879</v>
      </c>
      <c r="H231" s="3">
        <v>9.6615212527964207</v>
      </c>
      <c r="I231">
        <v>12.5</v>
      </c>
      <c r="J231" s="5">
        <f t="shared" si="12"/>
        <v>2603.8633204906355</v>
      </c>
      <c r="K231" s="5">
        <f t="shared" si="15"/>
        <v>1863.0606432491259</v>
      </c>
    </row>
    <row r="232" spans="1:11" x14ac:dyDescent="0.25">
      <c r="A232" s="6"/>
      <c r="B232" s="6">
        <v>42595</v>
      </c>
      <c r="C232" s="2">
        <v>585.58801300000005</v>
      </c>
      <c r="D232" s="5">
        <v>1326824.34273304</v>
      </c>
      <c r="E232" s="18">
        <f>'Mining Rigs'!$E$25*EXP('Mining Rigs'!$E$24*B232)</f>
        <v>0.15493926772021763</v>
      </c>
      <c r="F232" s="10">
        <f t="shared" si="13"/>
        <v>205.57719205641629</v>
      </c>
      <c r="G232" s="10">
        <f t="shared" si="14"/>
        <v>4933.8526093539913</v>
      </c>
      <c r="H232" s="3">
        <v>8.7812883435582805</v>
      </c>
      <c r="I232">
        <v>12.5</v>
      </c>
      <c r="J232" s="5">
        <f t="shared" si="12"/>
        <v>2406.9768004086004</v>
      </c>
      <c r="K232" s="5">
        <f t="shared" si="15"/>
        <v>2049.8131134942541</v>
      </c>
    </row>
    <row r="233" spans="1:11" x14ac:dyDescent="0.25">
      <c r="A233" s="6"/>
      <c r="B233" s="6">
        <v>42596</v>
      </c>
      <c r="C233" s="2">
        <v>570.47302200000001</v>
      </c>
      <c r="D233" s="5">
        <v>1348330.4126213901</v>
      </c>
      <c r="E233" s="18">
        <f>'Mining Rigs'!$E$25*EXP('Mining Rigs'!$E$24*B233)</f>
        <v>0.15485605760738091</v>
      </c>
      <c r="F233" s="10">
        <f t="shared" si="13"/>
        <v>208.79713205068165</v>
      </c>
      <c r="G233" s="10">
        <f t="shared" si="14"/>
        <v>5011.1311692163599</v>
      </c>
      <c r="H233" s="3">
        <v>8.8653374233128801</v>
      </c>
      <c r="I233">
        <v>12.5</v>
      </c>
      <c r="J233" s="5">
        <f t="shared" si="12"/>
        <v>2468.076038199079</v>
      </c>
      <c r="K233" s="5">
        <f t="shared" si="15"/>
        <v>2030.3795716411205</v>
      </c>
    </row>
    <row r="234" spans="1:11" x14ac:dyDescent="0.25">
      <c r="A234" s="6"/>
      <c r="B234" s="6">
        <v>42597</v>
      </c>
      <c r="C234" s="2">
        <v>567.23999000000003</v>
      </c>
      <c r="D234" s="5">
        <v>1394491.1497480299</v>
      </c>
      <c r="E234" s="18">
        <f>'Mining Rigs'!$E$25*EXP('Mining Rigs'!$E$24*B234)</f>
        <v>0.15477289218252469</v>
      </c>
      <c r="F234" s="10">
        <f t="shared" si="13"/>
        <v>215.8294283694367</v>
      </c>
      <c r="G234" s="10">
        <f t="shared" si="14"/>
        <v>5179.9062808664803</v>
      </c>
      <c r="H234" s="3">
        <v>9.77328767123287</v>
      </c>
      <c r="I234">
        <v>12.5</v>
      </c>
      <c r="J234" s="5">
        <f t="shared" si="12"/>
        <v>2812.4841218296715</v>
      </c>
      <c r="K234" s="5">
        <f t="shared" si="15"/>
        <v>1841.7548531782199</v>
      </c>
    </row>
    <row r="235" spans="1:11" x14ac:dyDescent="0.25">
      <c r="A235" s="6"/>
      <c r="B235" s="6">
        <v>42598</v>
      </c>
      <c r="C235" s="2">
        <v>577.43902600000001</v>
      </c>
      <c r="D235" s="5">
        <v>1386504.1127060601</v>
      </c>
      <c r="E235" s="18">
        <f>'Mining Rigs'!$E$25*EXP('Mining Rigs'!$E$24*B235)</f>
        <v>0.15468977142164808</v>
      </c>
      <c r="F235" s="10">
        <f t="shared" si="13"/>
        <v>214.47800426967544</v>
      </c>
      <c r="G235" s="10">
        <f t="shared" si="14"/>
        <v>5147.4721024722103</v>
      </c>
      <c r="H235" s="3">
        <v>10.7874074074074</v>
      </c>
      <c r="I235">
        <v>12.5</v>
      </c>
      <c r="J235" s="5">
        <f t="shared" si="12"/>
        <v>3084.8821493128698</v>
      </c>
      <c r="K235" s="5">
        <f t="shared" si="15"/>
        <v>1668.6122364897353</v>
      </c>
    </row>
    <row r="236" spans="1:11" x14ac:dyDescent="0.25">
      <c r="A236" s="6"/>
      <c r="B236" s="6">
        <v>42599</v>
      </c>
      <c r="C236" s="2">
        <v>573.216003</v>
      </c>
      <c r="D236" s="5">
        <v>1361316.64876871</v>
      </c>
      <c r="E236" s="18">
        <f>'Mining Rigs'!$E$25*EXP('Mining Rigs'!$E$24*B236)</f>
        <v>0.1546066953007649</v>
      </c>
      <c r="F236" s="10">
        <f t="shared" si="13"/>
        <v>210.46866832404231</v>
      </c>
      <c r="G236" s="10">
        <f t="shared" si="14"/>
        <v>5051.2480397770159</v>
      </c>
      <c r="H236" s="3">
        <v>11.723848238482301</v>
      </c>
      <c r="I236">
        <v>12.5</v>
      </c>
      <c r="J236" s="5">
        <f t="shared" si="12"/>
        <v>3290.0036351820522</v>
      </c>
      <c r="K236" s="5">
        <f t="shared" si="15"/>
        <v>1535.3320542752244</v>
      </c>
    </row>
    <row r="237" spans="1:11" x14ac:dyDescent="0.25">
      <c r="A237" s="6"/>
      <c r="B237" s="6">
        <v>42600</v>
      </c>
      <c r="C237" s="2">
        <v>574.317993</v>
      </c>
      <c r="D237" s="5">
        <v>1385417.1527696899</v>
      </c>
      <c r="E237" s="18">
        <f>'Mining Rigs'!$E$25*EXP('Mining Rigs'!$E$24*B237)</f>
        <v>0.15452366379590179</v>
      </c>
      <c r="F237" s="10">
        <f t="shared" si="13"/>
        <v>214.07973433165904</v>
      </c>
      <c r="G237" s="10">
        <f t="shared" si="14"/>
        <v>5137.9136239598174</v>
      </c>
      <c r="H237" s="3">
        <v>9.3506493506493502</v>
      </c>
      <c r="I237">
        <v>12.5</v>
      </c>
      <c r="J237" s="5">
        <f t="shared" si="12"/>
        <v>2669.046038420684</v>
      </c>
      <c r="K237" s="5">
        <f t="shared" si="15"/>
        <v>1925</v>
      </c>
    </row>
    <row r="238" spans="1:11" x14ac:dyDescent="0.25">
      <c r="A238" s="6"/>
      <c r="B238" s="6">
        <v>42601</v>
      </c>
      <c r="C238" s="2">
        <v>575.63000499999998</v>
      </c>
      <c r="D238" s="5">
        <v>1388011.58688232</v>
      </c>
      <c r="E238" s="18">
        <f>'Mining Rigs'!$E$25*EXP('Mining Rigs'!$E$24*B238)</f>
        <v>0.15444067688309662</v>
      </c>
      <c r="F238" s="10">
        <f t="shared" si="13"/>
        <v>214.36544899968658</v>
      </c>
      <c r="G238" s="10">
        <f t="shared" si="14"/>
        <v>5144.7707759924779</v>
      </c>
      <c r="H238" s="3">
        <v>9.2926406926406901</v>
      </c>
      <c r="I238">
        <v>12.5</v>
      </c>
      <c r="J238" s="5">
        <f t="shared" si="12"/>
        <v>2656.0281259609069</v>
      </c>
      <c r="K238" s="5">
        <f t="shared" si="15"/>
        <v>1937.0166775365699</v>
      </c>
    </row>
    <row r="239" spans="1:11" x14ac:dyDescent="0.25">
      <c r="A239" s="6"/>
      <c r="B239" s="6">
        <v>42602</v>
      </c>
      <c r="C239" s="2">
        <v>581.69702099999995</v>
      </c>
      <c r="D239" s="5">
        <v>1393693.39066888</v>
      </c>
      <c r="E239" s="18">
        <f>'Mining Rigs'!$E$25*EXP('Mining Rigs'!$E$24*B239)</f>
        <v>0.15435773453840179</v>
      </c>
      <c r="F239" s="10">
        <f t="shared" si="13"/>
        <v>215.12735442479209</v>
      </c>
      <c r="G239" s="10">
        <f t="shared" si="14"/>
        <v>5163.0565061950101</v>
      </c>
      <c r="H239" s="3">
        <v>9.3149462365591393</v>
      </c>
      <c r="I239">
        <v>12.5</v>
      </c>
      <c r="J239" s="5">
        <f t="shared" si="12"/>
        <v>2671.8663206401889</v>
      </c>
      <c r="K239" s="5">
        <f t="shared" si="15"/>
        <v>1932.3783028777893</v>
      </c>
    </row>
    <row r="240" spans="1:11" x14ac:dyDescent="0.25">
      <c r="A240" s="6"/>
      <c r="B240" s="6">
        <v>42603</v>
      </c>
      <c r="C240" s="2">
        <v>581.30798300000004</v>
      </c>
      <c r="D240" s="5">
        <v>1419936.0328972</v>
      </c>
      <c r="E240" s="18">
        <f>'Mining Rigs'!$E$25*EXP('Mining Rigs'!$E$24*B240)</f>
        <v>0.1542748367378825</v>
      </c>
      <c r="F240" s="10">
        <f t="shared" si="13"/>
        <v>219.06039965345207</v>
      </c>
      <c r="G240" s="10">
        <f t="shared" si="14"/>
        <v>5257.4495916828491</v>
      </c>
      <c r="H240" s="3">
        <v>8.8327198364008108</v>
      </c>
      <c r="I240">
        <v>12.5</v>
      </c>
      <c r="J240" s="5">
        <f t="shared" si="12"/>
        <v>2579.8655165185805</v>
      </c>
      <c r="K240" s="5">
        <f t="shared" si="15"/>
        <v>2037.8773847008724</v>
      </c>
    </row>
    <row r="241" spans="1:11" x14ac:dyDescent="0.25">
      <c r="A241" s="6"/>
      <c r="B241" s="6">
        <v>42604</v>
      </c>
      <c r="C241" s="2">
        <v>586.75299099999995</v>
      </c>
      <c r="D241" s="5">
        <v>1455440.78414728</v>
      </c>
      <c r="E241" s="18">
        <f>'Mining Rigs'!$E$25*EXP('Mining Rigs'!$E$24*B241)</f>
        <v>0.15419198345761531</v>
      </c>
      <c r="F241" s="10">
        <f t="shared" si="13"/>
        <v>224.41730131277606</v>
      </c>
      <c r="G241" s="10">
        <f t="shared" si="14"/>
        <v>5386.0152315066252</v>
      </c>
      <c r="H241" s="3">
        <v>9.0938818565400794</v>
      </c>
      <c r="I241">
        <v>12.5</v>
      </c>
      <c r="J241" s="5">
        <f t="shared" si="12"/>
        <v>2721.0992329359233</v>
      </c>
      <c r="K241" s="5">
        <f t="shared" si="15"/>
        <v>1979.3527433012421</v>
      </c>
    </row>
    <row r="242" spans="1:11" x14ac:dyDescent="0.25">
      <c r="A242" s="6"/>
      <c r="B242" s="6">
        <v>42605</v>
      </c>
      <c r="C242" s="2">
        <v>583.41497800000002</v>
      </c>
      <c r="D242" s="5">
        <v>1492489.22023433</v>
      </c>
      <c r="E242" s="18">
        <f>'Mining Rigs'!$E$25*EXP('Mining Rigs'!$E$24*B242)</f>
        <v>0.15410917467369109</v>
      </c>
      <c r="F242" s="10">
        <f t="shared" si="13"/>
        <v>230.00628193969337</v>
      </c>
      <c r="G242" s="10">
        <f t="shared" si="14"/>
        <v>5520.1507665526406</v>
      </c>
      <c r="H242" s="3">
        <v>9.7739229024943306</v>
      </c>
      <c r="I242">
        <v>12.5</v>
      </c>
      <c r="J242" s="5">
        <f t="shared" si="12"/>
        <v>2997.4182223572498</v>
      </c>
      <c r="K242" s="5">
        <f t="shared" si="15"/>
        <v>1841.6351530055913</v>
      </c>
    </row>
    <row r="243" spans="1:11" x14ac:dyDescent="0.25">
      <c r="A243" s="6"/>
      <c r="B243" s="6">
        <v>42606</v>
      </c>
      <c r="C243" s="2">
        <v>580.182007</v>
      </c>
      <c r="D243" s="5">
        <v>1490945.5353973701</v>
      </c>
      <c r="E243" s="18">
        <f>'Mining Rigs'!$E$25*EXP('Mining Rigs'!$E$24*B243)</f>
        <v>0.15402641036221365</v>
      </c>
      <c r="F243" s="10">
        <f t="shared" si="13"/>
        <v>229.64498886282567</v>
      </c>
      <c r="G243" s="10">
        <f t="shared" si="14"/>
        <v>5511.4797327078159</v>
      </c>
      <c r="H243" s="3">
        <v>9.3888157894736803</v>
      </c>
      <c r="I243">
        <v>12.5</v>
      </c>
      <c r="J243" s="5">
        <f t="shared" si="12"/>
        <v>2874.7926632117401</v>
      </c>
      <c r="K243" s="5">
        <f t="shared" si="15"/>
        <v>1917.1746899306293</v>
      </c>
    </row>
    <row r="244" spans="1:11" x14ac:dyDescent="0.25">
      <c r="A244" s="6"/>
      <c r="B244" s="6">
        <v>42607</v>
      </c>
      <c r="C244" s="2">
        <v>577.760986</v>
      </c>
      <c r="D244" s="5">
        <v>1453897.0993103201</v>
      </c>
      <c r="E244" s="18">
        <f>'Mining Rigs'!$E$25*EXP('Mining Rigs'!$E$24*B244)</f>
        <v>0.15394369049929801</v>
      </c>
      <c r="F244" s="10">
        <f t="shared" si="13"/>
        <v>223.81828507405507</v>
      </c>
      <c r="G244" s="10">
        <f t="shared" si="14"/>
        <v>5371.6388417773214</v>
      </c>
      <c r="H244" s="3">
        <v>11.246794871794799</v>
      </c>
      <c r="I244">
        <v>12.5</v>
      </c>
      <c r="J244" s="5">
        <f t="shared" si="12"/>
        <v>3356.3177877130524</v>
      </c>
      <c r="K244" s="5">
        <f t="shared" si="15"/>
        <v>1600.4559703619368</v>
      </c>
    </row>
    <row r="245" spans="1:11" x14ac:dyDescent="0.25">
      <c r="A245" s="6"/>
      <c r="B245" s="6">
        <v>42608</v>
      </c>
      <c r="C245" s="2">
        <v>579.65100099999995</v>
      </c>
      <c r="D245" s="5">
        <v>1416848.6632232801</v>
      </c>
      <c r="E245" s="18">
        <f>'Mining Rigs'!$E$25*EXP('Mining Rigs'!$E$24*B245)</f>
        <v>0.15386101506107355</v>
      </c>
      <c r="F245" s="10">
        <f t="shared" si="13"/>
        <v>217.99777351145906</v>
      </c>
      <c r="G245" s="10">
        <f t="shared" si="14"/>
        <v>5231.9465642750174</v>
      </c>
      <c r="H245" s="3">
        <v>10.865151515151499</v>
      </c>
      <c r="I245">
        <v>12.5</v>
      </c>
      <c r="J245" s="5">
        <f t="shared" si="12"/>
        <v>3158.1051188902438</v>
      </c>
      <c r="K245" s="5">
        <f t="shared" si="15"/>
        <v>1656.6727095244762</v>
      </c>
    </row>
    <row r="246" spans="1:11" x14ac:dyDescent="0.25">
      <c r="A246" s="6"/>
      <c r="B246" s="6">
        <v>42609</v>
      </c>
      <c r="C246" s="2">
        <v>569.94702099999995</v>
      </c>
      <c r="D246" s="5">
        <v>1387518.65132103</v>
      </c>
      <c r="E246" s="18">
        <f>'Mining Rigs'!$E$25*EXP('Mining Rigs'!$E$24*B246)</f>
        <v>0.15377838402368263</v>
      </c>
      <c r="F246" s="10">
        <f t="shared" si="13"/>
        <v>213.37037600286752</v>
      </c>
      <c r="G246" s="10">
        <f t="shared" si="14"/>
        <v>5120.8890240688206</v>
      </c>
      <c r="H246" s="3">
        <v>10.064120370370301</v>
      </c>
      <c r="I246">
        <v>12.5</v>
      </c>
      <c r="J246" s="5">
        <f t="shared" si="12"/>
        <v>2863.1801967520391</v>
      </c>
      <c r="K246" s="5">
        <f t="shared" si="15"/>
        <v>1788.5318674241678</v>
      </c>
    </row>
    <row r="247" spans="1:11" x14ac:dyDescent="0.25">
      <c r="A247" s="6"/>
      <c r="B247" s="6">
        <v>42610</v>
      </c>
      <c r="C247" s="2">
        <v>573.91198699999995</v>
      </c>
      <c r="D247" s="5">
        <v>1376712.85746231</v>
      </c>
      <c r="E247" s="18">
        <f>'Mining Rigs'!$E$25*EXP('Mining Rigs'!$E$24*B247)</f>
        <v>0.15369579736327862</v>
      </c>
      <c r="F247" s="10">
        <f t="shared" si="13"/>
        <v>211.5949803679475</v>
      </c>
      <c r="G247" s="10">
        <f t="shared" si="14"/>
        <v>5078.2795288307398</v>
      </c>
      <c r="H247" s="3">
        <v>9.4066885964912199</v>
      </c>
      <c r="I247">
        <v>12.5</v>
      </c>
      <c r="J247" s="5">
        <f t="shared" si="12"/>
        <v>2653.8774518692735</v>
      </c>
      <c r="K247" s="5">
        <f t="shared" si="15"/>
        <v>1913.5320379069594</v>
      </c>
    </row>
    <row r="248" spans="1:11" x14ac:dyDescent="0.25">
      <c r="A248" s="6"/>
      <c r="B248" s="6">
        <v>42611</v>
      </c>
      <c r="C248" s="2">
        <v>574.10699499999998</v>
      </c>
      <c r="D248" s="5">
        <v>1383377.1182987799</v>
      </c>
      <c r="E248" s="18">
        <f>'Mining Rigs'!$E$25*EXP('Mining Rigs'!$E$24*B248)</f>
        <v>0.15361325505602949</v>
      </c>
      <c r="F248" s="10">
        <f t="shared" si="13"/>
        <v>212.50506211190557</v>
      </c>
      <c r="G248" s="10">
        <f t="shared" si="14"/>
        <v>5100.121490685734</v>
      </c>
      <c r="H248" s="3">
        <v>9.7118568232662099</v>
      </c>
      <c r="I248">
        <v>12.5</v>
      </c>
      <c r="J248" s="5">
        <f t="shared" si="12"/>
        <v>2751.75831660016</v>
      </c>
      <c r="K248" s="5">
        <f t="shared" si="15"/>
        <v>1853.4045885930177</v>
      </c>
    </row>
    <row r="249" spans="1:11" x14ac:dyDescent="0.25">
      <c r="A249" s="6"/>
      <c r="B249" s="6">
        <v>42612</v>
      </c>
      <c r="C249" s="2">
        <v>577.50299099999995</v>
      </c>
      <c r="D249" s="5">
        <v>1405862.3232001499</v>
      </c>
      <c r="E249" s="18">
        <f>'Mining Rigs'!$E$25*EXP('Mining Rigs'!$E$24*B249)</f>
        <v>0.15353075707811584</v>
      </c>
      <c r="F249" s="10">
        <f t="shared" si="13"/>
        <v>215.84310682851779</v>
      </c>
      <c r="G249" s="10">
        <f t="shared" si="14"/>
        <v>5180.2345638844272</v>
      </c>
      <c r="H249" s="3">
        <v>8.7964430894308894</v>
      </c>
      <c r="I249">
        <v>12.5</v>
      </c>
      <c r="J249" s="5">
        <f t="shared" si="12"/>
        <v>2531.5354739506784</v>
      </c>
      <c r="K249" s="5">
        <f t="shared" si="15"/>
        <v>2046.2816409995735</v>
      </c>
    </row>
    <row r="250" spans="1:11" x14ac:dyDescent="0.25">
      <c r="A250" s="6"/>
      <c r="B250" s="6">
        <v>42613</v>
      </c>
      <c r="C250" s="2">
        <v>575.47198500000002</v>
      </c>
      <c r="D250" s="5">
        <v>1416821.5548141</v>
      </c>
      <c r="E250" s="18">
        <f>'Mining Rigs'!$E$25*EXP('Mining Rigs'!$E$24*B250)</f>
        <v>0.15344830340572957</v>
      </c>
      <c r="F250" s="10">
        <f t="shared" si="13"/>
        <v>217.4088638148915</v>
      </c>
      <c r="G250" s="10">
        <f t="shared" si="14"/>
        <v>5217.8127315573965</v>
      </c>
      <c r="H250" s="3">
        <v>10.688930348258699</v>
      </c>
      <c r="I250">
        <v>12.5</v>
      </c>
      <c r="J250" s="5">
        <f t="shared" si="12"/>
        <v>3098.4909365485819</v>
      </c>
      <c r="K250" s="5">
        <f t="shared" si="15"/>
        <v>1683.9851522591616</v>
      </c>
    </row>
    <row r="251" spans="1:11" x14ac:dyDescent="0.25">
      <c r="A251" s="6"/>
      <c r="B251" s="6">
        <v>42614</v>
      </c>
      <c r="C251" s="2">
        <v>572.30297900000005</v>
      </c>
      <c r="D251" s="5">
        <v>1434099.5616616399</v>
      </c>
      <c r="E251" s="18">
        <f>'Mining Rigs'!$E$25*EXP('Mining Rigs'!$E$24*B251)</f>
        <v>0.15336589401507694</v>
      </c>
      <c r="F251" s="10">
        <f t="shared" si="13"/>
        <v>219.94196138086735</v>
      </c>
      <c r="G251" s="10">
        <f t="shared" si="14"/>
        <v>5278.6070731408163</v>
      </c>
      <c r="H251" s="3">
        <v>10.342619047618999</v>
      </c>
      <c r="I251">
        <v>12.5</v>
      </c>
      <c r="J251" s="5">
        <f t="shared" si="12"/>
        <v>3033.0345588645882</v>
      </c>
      <c r="K251" s="5">
        <f t="shared" si="15"/>
        <v>1740.3715555146377</v>
      </c>
    </row>
    <row r="252" spans="1:11" x14ac:dyDescent="0.25">
      <c r="A252" s="6"/>
      <c r="B252" s="6">
        <v>42615</v>
      </c>
      <c r="C252" s="2">
        <v>575.53698699999995</v>
      </c>
      <c r="D252" s="5">
        <v>1451665.64028065</v>
      </c>
      <c r="E252" s="18">
        <f>'Mining Rigs'!$E$25*EXP('Mining Rigs'!$E$24*B252)</f>
        <v>0.15328352888237698</v>
      </c>
      <c r="F252" s="10">
        <f t="shared" si="13"/>
        <v>222.51643209951325</v>
      </c>
      <c r="G252" s="10">
        <f t="shared" si="14"/>
        <v>5340.3943703883178</v>
      </c>
      <c r="H252" s="3">
        <v>9.3194989106753798</v>
      </c>
      <c r="I252">
        <v>12.5</v>
      </c>
      <c r="J252" s="5">
        <f t="shared" si="12"/>
        <v>2764.9888620783809</v>
      </c>
      <c r="K252" s="5">
        <f t="shared" si="15"/>
        <v>1931.4343155704655</v>
      </c>
    </row>
    <row r="253" spans="1:11" x14ac:dyDescent="0.25">
      <c r="A253" s="6"/>
      <c r="B253" s="6">
        <v>42616</v>
      </c>
      <c r="C253" s="2">
        <v>598.21197500000005</v>
      </c>
      <c r="D253" s="5">
        <v>1414554.58812023</v>
      </c>
      <c r="E253" s="18">
        <f>'Mining Rigs'!$E$25*EXP('Mining Rigs'!$E$24*B253)</f>
        <v>0.15320120798385989</v>
      </c>
      <c r="F253" s="10">
        <f t="shared" si="13"/>
        <v>216.71147165913061</v>
      </c>
      <c r="G253" s="10">
        <f t="shared" si="14"/>
        <v>5201.0753198191342</v>
      </c>
      <c r="H253" s="3">
        <v>11.453306878306799</v>
      </c>
      <c r="I253">
        <v>12.5</v>
      </c>
      <c r="J253" s="5">
        <f t="shared" si="12"/>
        <v>3309.4173186153457</v>
      </c>
      <c r="K253" s="5">
        <f t="shared" si="15"/>
        <v>1571.5985078591582</v>
      </c>
    </row>
    <row r="254" spans="1:11" x14ac:dyDescent="0.25">
      <c r="A254" s="6"/>
      <c r="B254" s="6">
        <v>42617</v>
      </c>
      <c r="C254" s="2">
        <v>608.63397199999997</v>
      </c>
      <c r="D254" s="5">
        <v>1461585.31265773</v>
      </c>
      <c r="E254" s="18">
        <f>'Mining Rigs'!$E$25*EXP('Mining Rigs'!$E$24*B254)</f>
        <v>0.15311893129577026</v>
      </c>
      <c r="F254" s="10">
        <f t="shared" si="13"/>
        <v>223.7963810717458</v>
      </c>
      <c r="G254" s="10">
        <f t="shared" si="14"/>
        <v>5371.1131457218989</v>
      </c>
      <c r="H254" s="3">
        <v>8.0840782122904997</v>
      </c>
      <c r="I254">
        <v>12.5</v>
      </c>
      <c r="J254" s="5">
        <f t="shared" si="12"/>
        <v>2412.2499309487498</v>
      </c>
      <c r="K254" s="5">
        <f t="shared" si="15"/>
        <v>2226.5989426764804</v>
      </c>
    </row>
    <row r="255" spans="1:11" x14ac:dyDescent="0.25">
      <c r="A255" s="6"/>
      <c r="B255" s="6">
        <v>42618</v>
      </c>
      <c r="C255" s="2">
        <v>606.59002699999996</v>
      </c>
      <c r="D255" s="5">
        <v>1422393.0422098101</v>
      </c>
      <c r="E255" s="18">
        <f>'Mining Rigs'!$E$25*EXP('Mining Rigs'!$E$24*B255)</f>
        <v>0.15303669879436541</v>
      </c>
      <c r="F255" s="10">
        <f t="shared" si="13"/>
        <v>217.67833556786377</v>
      </c>
      <c r="G255" s="10">
        <f t="shared" si="14"/>
        <v>5224.2800536287305</v>
      </c>
      <c r="H255" s="3">
        <v>10.2884523809523</v>
      </c>
      <c r="I255">
        <v>12.5</v>
      </c>
      <c r="J255" s="5">
        <f t="shared" si="12"/>
        <v>2986.0975864732286</v>
      </c>
      <c r="K255" s="5">
        <f t="shared" si="15"/>
        <v>1749.5342674982492</v>
      </c>
    </row>
    <row r="256" spans="1:11" x14ac:dyDescent="0.25">
      <c r="A256" s="6"/>
      <c r="B256" s="6">
        <v>42619</v>
      </c>
      <c r="C256" s="2">
        <v>610.43597399999999</v>
      </c>
      <c r="D256" s="5">
        <v>1423960.7330277299</v>
      </c>
      <c r="E256" s="18">
        <f>'Mining Rigs'!$E$25*EXP('Mining Rigs'!$E$24*B256)</f>
        <v>0.15295451045591382</v>
      </c>
      <c r="F256" s="10">
        <f t="shared" si="13"/>
        <v>217.80121682870063</v>
      </c>
      <c r="G256" s="10">
        <f t="shared" si="14"/>
        <v>5227.2292038888154</v>
      </c>
      <c r="H256" s="3">
        <v>10.4628676470588</v>
      </c>
      <c r="I256">
        <v>12.5</v>
      </c>
      <c r="J256" s="5">
        <f t="shared" si="12"/>
        <v>3038.4337400627346</v>
      </c>
      <c r="K256" s="5">
        <f t="shared" si="15"/>
        <v>1720.3696545908188</v>
      </c>
    </row>
    <row r="257" spans="1:11" x14ac:dyDescent="0.25">
      <c r="A257" s="6"/>
      <c r="B257" s="6">
        <v>42620</v>
      </c>
      <c r="C257" s="2">
        <v>614.54400599999997</v>
      </c>
      <c r="D257" s="5">
        <v>1441205.3320248099</v>
      </c>
      <c r="E257" s="18">
        <f>'Mining Rigs'!$E$25*EXP('Mining Rigs'!$E$24*B257)</f>
        <v>0.15287236625669828</v>
      </c>
      <c r="F257" s="10">
        <f t="shared" si="13"/>
        <v>220.3204693684032</v>
      </c>
      <c r="G257" s="10">
        <f t="shared" si="14"/>
        <v>5287.6912648416765</v>
      </c>
      <c r="H257" s="3">
        <v>9.6051535087719202</v>
      </c>
      <c r="I257">
        <v>12.5</v>
      </c>
      <c r="J257" s="5">
        <f t="shared" si="12"/>
        <v>2821.6159058775925</v>
      </c>
      <c r="K257" s="5">
        <f t="shared" si="15"/>
        <v>1873.9939953652456</v>
      </c>
    </row>
    <row r="258" spans="1:11" x14ac:dyDescent="0.25">
      <c r="A258" s="6"/>
      <c r="B258" s="6">
        <v>42621</v>
      </c>
      <c r="C258" s="2">
        <v>626.31597899999997</v>
      </c>
      <c r="D258" s="5">
        <v>1427096.1146635599</v>
      </c>
      <c r="E258" s="18">
        <f>'Mining Rigs'!$E$25*EXP('Mining Rigs'!$E$24*B258)</f>
        <v>0.15279026617301442</v>
      </c>
      <c r="F258" s="10">
        <f t="shared" si="13"/>
        <v>218.04639521392002</v>
      </c>
      <c r="G258" s="10">
        <f t="shared" si="14"/>
        <v>5233.1134851340803</v>
      </c>
      <c r="H258" s="3">
        <v>9.9402777777777693</v>
      </c>
      <c r="I258">
        <v>12.5</v>
      </c>
      <c r="J258" s="5">
        <f t="shared" si="12"/>
        <v>2889.9223158259706</v>
      </c>
      <c r="K258" s="5">
        <f t="shared" si="15"/>
        <v>1810.8145871175091</v>
      </c>
    </row>
    <row r="259" spans="1:11" x14ac:dyDescent="0.25">
      <c r="A259" s="6"/>
      <c r="B259" s="6">
        <v>42622</v>
      </c>
      <c r="C259" s="2">
        <v>622.86102300000005</v>
      </c>
      <c r="D259" s="5">
        <v>1453746.8585681501</v>
      </c>
      <c r="E259" s="18">
        <f>'Mining Rigs'!$E$25*EXP('Mining Rigs'!$E$24*B259)</f>
        <v>0.1527082101811689</v>
      </c>
      <c r="F259" s="10">
        <f t="shared" si="13"/>
        <v>221.99908082843905</v>
      </c>
      <c r="G259" s="10">
        <f t="shared" si="14"/>
        <v>5327.9779398825376</v>
      </c>
      <c r="H259" s="3">
        <v>10.179694835680699</v>
      </c>
      <c r="I259">
        <v>12.5</v>
      </c>
      <c r="J259" s="5">
        <f t="shared" si="12"/>
        <v>3013.1771955134977</v>
      </c>
      <c r="K259" s="5">
        <f t="shared" si="15"/>
        <v>1768.2258938557236</v>
      </c>
    </row>
    <row r="260" spans="1:11" x14ac:dyDescent="0.25">
      <c r="A260" s="6"/>
      <c r="B260" s="6">
        <v>42623</v>
      </c>
      <c r="C260" s="2">
        <v>623.50897199999997</v>
      </c>
      <c r="D260" s="5">
        <v>1416122.27893814</v>
      </c>
      <c r="E260" s="18">
        <f>'Mining Rigs'!$E$25*EXP('Mining Rigs'!$E$24*B260)</f>
        <v>0.15262619825748272</v>
      </c>
      <c r="F260" s="10">
        <f t="shared" si="13"/>
        <v>216.13735970205079</v>
      </c>
      <c r="G260" s="10">
        <f t="shared" si="14"/>
        <v>5187.2966328492184</v>
      </c>
      <c r="H260" s="3">
        <v>9.2782795698924705</v>
      </c>
      <c r="I260">
        <v>12.5</v>
      </c>
      <c r="J260" s="5">
        <f t="shared" si="12"/>
        <v>2673.8437984187176</v>
      </c>
      <c r="K260" s="5">
        <f t="shared" si="15"/>
        <v>1940.0148340441319</v>
      </c>
    </row>
    <row r="261" spans="1:11" x14ac:dyDescent="0.25">
      <c r="A261" s="6"/>
      <c r="B261" s="6">
        <v>42624</v>
      </c>
      <c r="C261" s="2">
        <v>606.71899399999995</v>
      </c>
      <c r="D261" s="5">
        <v>1453746.8585681501</v>
      </c>
      <c r="E261" s="18">
        <f>'Mining Rigs'!$E$25*EXP('Mining Rigs'!$E$24*B261)</f>
        <v>0.15254423037828965</v>
      </c>
      <c r="F261" s="10">
        <f t="shared" si="13"/>
        <v>221.76069570513474</v>
      </c>
      <c r="G261" s="10">
        <f t="shared" si="14"/>
        <v>5322.2566969232339</v>
      </c>
      <c r="H261" s="3">
        <v>8.7504065040650403</v>
      </c>
      <c r="I261">
        <v>12.5</v>
      </c>
      <c r="J261" s="5">
        <f t="shared" si="12"/>
        <v>2587.3283120589326</v>
      </c>
      <c r="K261" s="5">
        <f t="shared" si="15"/>
        <v>2057.0472916473104</v>
      </c>
    </row>
    <row r="262" spans="1:11" x14ac:dyDescent="0.25">
      <c r="A262" s="6"/>
      <c r="B262" s="6">
        <v>42625</v>
      </c>
      <c r="C262" s="2">
        <v>608.24298099999999</v>
      </c>
      <c r="D262" s="5">
        <v>1501951.29499746</v>
      </c>
      <c r="E262" s="18">
        <f>'Mining Rigs'!$E$25*EXP('Mining Rigs'!$E$24*B262)</f>
        <v>0.15246230651993448</v>
      </c>
      <c r="F262" s="10">
        <f t="shared" si="13"/>
        <v>228.99095871591527</v>
      </c>
      <c r="G262" s="10">
        <f t="shared" si="14"/>
        <v>5495.7830091819669</v>
      </c>
      <c r="H262" s="3">
        <v>8.8320040899795504</v>
      </c>
      <c r="I262">
        <v>12.5</v>
      </c>
      <c r="J262" s="5">
        <f t="shared" si="12"/>
        <v>2696.5987785964026</v>
      </c>
      <c r="K262" s="5">
        <f t="shared" si="15"/>
        <v>2038.0425344709818</v>
      </c>
    </row>
    <row r="263" spans="1:11" x14ac:dyDescent="0.25">
      <c r="A263" s="6"/>
      <c r="B263" s="6">
        <v>42626</v>
      </c>
      <c r="C263" s="2">
        <v>609.24102800000003</v>
      </c>
      <c r="D263" s="5">
        <v>1529883.91246892</v>
      </c>
      <c r="E263" s="18">
        <f>'Mining Rigs'!$E$25*EXP('Mining Rigs'!$E$24*B263)</f>
        <v>0.15238042665877641</v>
      </c>
      <c r="F263" s="10">
        <f t="shared" si="13"/>
        <v>233.12436332041216</v>
      </c>
      <c r="G263" s="10">
        <f t="shared" si="14"/>
        <v>5594.9847196898918</v>
      </c>
      <c r="H263" s="3">
        <v>8.6864646464646391</v>
      </c>
      <c r="I263">
        <v>12.5</v>
      </c>
      <c r="J263" s="5">
        <f t="shared" ref="J263:J326" si="16">F263*H263/60/I263*1000</f>
        <v>2700.035386949784</v>
      </c>
      <c r="K263" s="5">
        <f t="shared" si="15"/>
        <v>2072.1894041583346</v>
      </c>
    </row>
    <row r="264" spans="1:11" x14ac:dyDescent="0.25">
      <c r="A264" s="6"/>
      <c r="B264" s="6">
        <v>42627</v>
      </c>
      <c r="C264" s="2">
        <v>610.68402100000003</v>
      </c>
      <c r="D264" s="5">
        <v>1554320.6093876499</v>
      </c>
      <c r="E264" s="18">
        <f>'Mining Rigs'!$E$25*EXP('Mining Rigs'!$E$24*B264)</f>
        <v>0.15229859077118726</v>
      </c>
      <c r="F264" s="10">
        <f t="shared" ref="F264:F327" si="17">D264*1000*E264/1000000</f>
        <v>236.72083841635211</v>
      </c>
      <c r="G264" s="10">
        <f t="shared" ref="G264:G327" si="18">F264*24</f>
        <v>5681.3001219924508</v>
      </c>
      <c r="H264" s="3">
        <v>9.3221153846153797</v>
      </c>
      <c r="I264">
        <v>12.5</v>
      </c>
      <c r="J264" s="5">
        <f t="shared" si="16"/>
        <v>2942.3186262135027</v>
      </c>
      <c r="K264" s="5">
        <f t="shared" ref="K264:K327" si="19">24*60/H264*I264</f>
        <v>1930.8922124806611</v>
      </c>
    </row>
    <row r="265" spans="1:11" x14ac:dyDescent="0.25">
      <c r="A265" s="6"/>
      <c r="B265" s="6">
        <v>42628</v>
      </c>
      <c r="C265" s="2">
        <v>607.15502900000001</v>
      </c>
      <c r="D265" s="5">
        <v>1577117.5077050701</v>
      </c>
      <c r="E265" s="18">
        <f>'Mining Rigs'!$E$25*EXP('Mining Rigs'!$E$24*B265)</f>
        <v>0.15221679883354999</v>
      </c>
      <c r="F265" s="10">
        <f t="shared" si="17"/>
        <v>240.06377840721237</v>
      </c>
      <c r="G265" s="10">
        <f t="shared" si="18"/>
        <v>5761.5306817730971</v>
      </c>
      <c r="H265" s="3">
        <v>9.3676406926406894</v>
      </c>
      <c r="I265">
        <v>12.5</v>
      </c>
      <c r="J265" s="5">
        <f t="shared" si="16"/>
        <v>2998.4416259153063</v>
      </c>
      <c r="K265" s="5">
        <f t="shared" si="19"/>
        <v>1921.5083702069162</v>
      </c>
    </row>
    <row r="266" spans="1:11" x14ac:dyDescent="0.25">
      <c r="A266" s="6"/>
      <c r="B266" s="6">
        <v>42629</v>
      </c>
      <c r="C266" s="2">
        <v>606.97302200000001</v>
      </c>
      <c r="D266" s="5">
        <v>1558649.6902729899</v>
      </c>
      <c r="E266" s="18">
        <f>'Mining Rigs'!$E$25*EXP('Mining Rigs'!$E$24*B266)</f>
        <v>0.15213505082226178</v>
      </c>
      <c r="F266" s="10">
        <f t="shared" si="17"/>
        <v>237.12524984378391</v>
      </c>
      <c r="G266" s="10">
        <f t="shared" si="18"/>
        <v>5691.005996250814</v>
      </c>
      <c r="H266" s="3">
        <v>10.308033573141399</v>
      </c>
      <c r="I266">
        <v>12.5</v>
      </c>
      <c r="J266" s="5">
        <f t="shared" si="16"/>
        <v>3259.0600485723558</v>
      </c>
      <c r="K266" s="5">
        <f t="shared" si="19"/>
        <v>1746.2108434435816</v>
      </c>
    </row>
    <row r="267" spans="1:11" x14ac:dyDescent="0.25">
      <c r="A267" s="6"/>
      <c r="B267" s="6">
        <v>42630</v>
      </c>
      <c r="C267" s="2">
        <v>605.98400900000001</v>
      </c>
      <c r="D267" s="5">
        <v>1562958.7838006299</v>
      </c>
      <c r="E267" s="18">
        <f>'Mining Rigs'!$E$25*EXP('Mining Rigs'!$E$24*B267)</f>
        <v>0.15205334671373258</v>
      </c>
      <c r="F267" s="10">
        <f t="shared" si="17"/>
        <v>237.65311385251096</v>
      </c>
      <c r="G267" s="10">
        <f t="shared" si="18"/>
        <v>5703.6747324602629</v>
      </c>
      <c r="H267" s="3">
        <v>8.8410020449897697</v>
      </c>
      <c r="I267">
        <v>12.5</v>
      </c>
      <c r="J267" s="5">
        <f t="shared" si="16"/>
        <v>2801.455554090981</v>
      </c>
      <c r="K267" s="5">
        <f t="shared" si="19"/>
        <v>2035.9683108772349</v>
      </c>
    </row>
    <row r="268" spans="1:11" x14ac:dyDescent="0.25">
      <c r="A268" s="6"/>
      <c r="B268" s="6">
        <v>42631</v>
      </c>
      <c r="C268" s="2">
        <v>609.87402299999997</v>
      </c>
      <c r="D268" s="5">
        <v>1534091.3790277001</v>
      </c>
      <c r="E268" s="18">
        <f>'Mining Rigs'!$E$25*EXP('Mining Rigs'!$E$24*B268)</f>
        <v>0.15197168648438328</v>
      </c>
      <c r="F268" s="10">
        <f t="shared" si="17"/>
        <v>233.13845409199283</v>
      </c>
      <c r="G268" s="10">
        <f t="shared" si="18"/>
        <v>5595.3228982078281</v>
      </c>
      <c r="H268" s="3">
        <v>9.8629885057471203</v>
      </c>
      <c r="I268">
        <v>12.5</v>
      </c>
      <c r="J268" s="5">
        <f t="shared" si="16"/>
        <v>3065.9225239426373</v>
      </c>
      <c r="K268" s="5">
        <f t="shared" si="19"/>
        <v>1825.0046615700178</v>
      </c>
    </row>
    <row r="269" spans="1:11" x14ac:dyDescent="0.25">
      <c r="A269" s="6"/>
      <c r="B269" s="6">
        <v>42632</v>
      </c>
      <c r="C269" s="2">
        <v>609.22699</v>
      </c>
      <c r="D269" s="5">
        <v>1481167.8036106499</v>
      </c>
      <c r="E269" s="18">
        <f>'Mining Rigs'!$E$25*EXP('Mining Rigs'!$E$24*B269)</f>
        <v>0.15189007011064914</v>
      </c>
      <c r="F269" s="10">
        <f t="shared" si="17"/>
        <v>224.9746815360578</v>
      </c>
      <c r="G269" s="10">
        <f t="shared" si="18"/>
        <v>5399.3923568653872</v>
      </c>
      <c r="H269" s="3">
        <v>10.7516290726817</v>
      </c>
      <c r="I269">
        <v>12.5</v>
      </c>
      <c r="J269" s="5">
        <f t="shared" si="16"/>
        <v>3225.1257688271812</v>
      </c>
      <c r="K269" s="5">
        <f t="shared" si="19"/>
        <v>1674.1648989486939</v>
      </c>
    </row>
    <row r="270" spans="1:11" x14ac:dyDescent="0.25">
      <c r="A270" s="6"/>
      <c r="B270" s="6">
        <v>42633</v>
      </c>
      <c r="C270" s="2">
        <v>608.31201199999998</v>
      </c>
      <c r="D270" s="5">
        <v>1476356.5694818301</v>
      </c>
      <c r="E270" s="18">
        <f>'Mining Rigs'!$E$25*EXP('Mining Rigs'!$E$24*B270)</f>
        <v>0.15180849756897805</v>
      </c>
      <c r="F270" s="10">
        <f t="shared" si="17"/>
        <v>224.12347268912717</v>
      </c>
      <c r="G270" s="10">
        <f t="shared" si="18"/>
        <v>5378.9633445390518</v>
      </c>
      <c r="H270" s="3">
        <v>9.69922737306843</v>
      </c>
      <c r="I270">
        <v>12.5</v>
      </c>
      <c r="J270" s="5">
        <f t="shared" si="16"/>
        <v>2898.4326950047162</v>
      </c>
      <c r="K270" s="5">
        <f t="shared" si="19"/>
        <v>1855.8179231863448</v>
      </c>
    </row>
    <row r="271" spans="1:11" x14ac:dyDescent="0.25">
      <c r="A271" s="6"/>
      <c r="B271" s="6">
        <v>42634</v>
      </c>
      <c r="C271" s="2">
        <v>597.14898700000003</v>
      </c>
      <c r="D271" s="5">
        <v>1495601.5059971199</v>
      </c>
      <c r="E271" s="18">
        <f>'Mining Rigs'!$E$25*EXP('Mining Rigs'!$E$24*B271)</f>
        <v>0.15172696883582892</v>
      </c>
      <c r="F271" s="10">
        <f t="shared" si="17"/>
        <v>226.9230830912438</v>
      </c>
      <c r="G271" s="10">
        <f t="shared" si="18"/>
        <v>5446.1539941898509</v>
      </c>
      <c r="H271" s="3">
        <v>8.6909638554216802</v>
      </c>
      <c r="I271">
        <v>12.5</v>
      </c>
      <c r="J271" s="5">
        <f t="shared" si="16"/>
        <v>2629.5737508091338</v>
      </c>
      <c r="K271" s="5">
        <f t="shared" si="19"/>
        <v>2071.1166562694962</v>
      </c>
    </row>
    <row r="272" spans="1:11" x14ac:dyDescent="0.25">
      <c r="A272" s="6"/>
      <c r="B272" s="6">
        <v>42635</v>
      </c>
      <c r="C272" s="2">
        <v>596.29797399999995</v>
      </c>
      <c r="D272" s="5">
        <v>1497205.2507067299</v>
      </c>
      <c r="E272" s="18">
        <f>'Mining Rigs'!$E$25*EXP('Mining Rigs'!$E$24*B272)</f>
        <v>0.15164548388767496</v>
      </c>
      <c r="F272" s="10">
        <f t="shared" si="17"/>
        <v>227.04441472258975</v>
      </c>
      <c r="G272" s="10">
        <f t="shared" si="18"/>
        <v>5449.065953342154</v>
      </c>
      <c r="H272" s="3">
        <v>10.203073286052</v>
      </c>
      <c r="I272">
        <v>12.5</v>
      </c>
      <c r="J272" s="5">
        <f t="shared" si="16"/>
        <v>3088.7344034711555</v>
      </c>
      <c r="K272" s="5">
        <f t="shared" si="19"/>
        <v>1764.1743321207646</v>
      </c>
    </row>
    <row r="273" spans="1:11" x14ac:dyDescent="0.25">
      <c r="A273" s="6"/>
      <c r="B273" s="6">
        <v>42636</v>
      </c>
      <c r="C273" s="2">
        <v>602.84198000000004</v>
      </c>
      <c r="D273" s="5">
        <v>1453904.1435473301</v>
      </c>
      <c r="E273" s="18">
        <f>'Mining Rigs'!$E$25*EXP('Mining Rigs'!$E$24*B273)</f>
        <v>0.15156404270100193</v>
      </c>
      <c r="F273" s="10">
        <f t="shared" si="17"/>
        <v>220.35958969577118</v>
      </c>
      <c r="G273" s="10">
        <f t="shared" si="18"/>
        <v>5288.630152698508</v>
      </c>
      <c r="H273" s="3">
        <v>10.5245098039215</v>
      </c>
      <c r="I273">
        <v>12.5</v>
      </c>
      <c r="J273" s="5">
        <f t="shared" si="16"/>
        <v>3092.2355495216839</v>
      </c>
      <c r="K273" s="5">
        <f t="shared" si="19"/>
        <v>1710.2934326967973</v>
      </c>
    </row>
    <row r="274" spans="1:11" x14ac:dyDescent="0.25">
      <c r="A274" s="6"/>
      <c r="B274" s="6">
        <v>42637</v>
      </c>
      <c r="C274" s="2">
        <v>602.625</v>
      </c>
      <c r="D274" s="5">
        <v>1489186.5271586899</v>
      </c>
      <c r="E274" s="18">
        <f>'Mining Rigs'!$E$25*EXP('Mining Rigs'!$E$24*B274)</f>
        <v>0.1514826452523067</v>
      </c>
      <c r="F274" s="10">
        <f t="shared" si="17"/>
        <v>225.58591440809442</v>
      </c>
      <c r="G274" s="10">
        <f t="shared" si="18"/>
        <v>5414.0619457942666</v>
      </c>
      <c r="H274" s="3">
        <v>8.6574297188755001</v>
      </c>
      <c r="I274">
        <v>12.5</v>
      </c>
      <c r="J274" s="5">
        <f t="shared" si="16"/>
        <v>2603.9922660751222</v>
      </c>
      <c r="K274" s="5">
        <f t="shared" si="19"/>
        <v>2079.1390267662482</v>
      </c>
    </row>
    <row r="275" spans="1:11" x14ac:dyDescent="0.25">
      <c r="A275" s="6"/>
      <c r="B275" s="6">
        <v>42638</v>
      </c>
      <c r="C275" s="2">
        <v>600.82598900000005</v>
      </c>
      <c r="D275" s="5">
        <v>1594518.9471754001</v>
      </c>
      <c r="E275" s="18">
        <f>'Mining Rigs'!$E$25*EXP('Mining Rigs'!$E$24*B275)</f>
        <v>0.15140129151810031</v>
      </c>
      <c r="F275" s="10">
        <f t="shared" si="17"/>
        <v>241.41222795243712</v>
      </c>
      <c r="G275" s="10">
        <f t="shared" si="18"/>
        <v>5793.8934708584911</v>
      </c>
      <c r="H275" s="3">
        <v>7.8515315315315304</v>
      </c>
      <c r="I275">
        <v>12.5</v>
      </c>
      <c r="J275" s="5">
        <f t="shared" si="16"/>
        <v>2527.2742931544503</v>
      </c>
      <c r="K275" s="5">
        <f t="shared" si="19"/>
        <v>2292.5463557921794</v>
      </c>
    </row>
    <row r="276" spans="1:11" x14ac:dyDescent="0.25">
      <c r="A276" s="6"/>
      <c r="B276" s="6">
        <v>42639</v>
      </c>
      <c r="C276" s="2">
        <v>608.04303000000004</v>
      </c>
      <c r="D276" s="5">
        <v>1611245.2612203001</v>
      </c>
      <c r="E276" s="18">
        <f>'Mining Rigs'!$E$25*EXP('Mining Rigs'!$E$24*B276)</f>
        <v>0.15131998147490644</v>
      </c>
      <c r="F276" s="10">
        <f t="shared" si="17"/>
        <v>243.81360307938661</v>
      </c>
      <c r="G276" s="10">
        <f t="shared" si="18"/>
        <v>5851.5264739052782</v>
      </c>
      <c r="H276" s="3">
        <v>9.2334422657951993</v>
      </c>
      <c r="I276">
        <v>12.5</v>
      </c>
      <c r="J276" s="5">
        <f t="shared" si="16"/>
        <v>3001.6517701986972</v>
      </c>
      <c r="K276" s="5">
        <f t="shared" si="19"/>
        <v>1949.4354848223888</v>
      </c>
    </row>
    <row r="277" spans="1:11" x14ac:dyDescent="0.25">
      <c r="A277" s="6"/>
      <c r="B277" s="6">
        <v>42640</v>
      </c>
      <c r="C277" s="2">
        <v>606.16601600000001</v>
      </c>
      <c r="D277" s="5">
        <v>1634531.9664183201</v>
      </c>
      <c r="E277" s="18">
        <f>'Mining Rigs'!$E$25*EXP('Mining Rigs'!$E$24*B277)</f>
        <v>0.15123871509925976</v>
      </c>
      <c r="F277" s="10">
        <f t="shared" si="17"/>
        <v>247.20451438977315</v>
      </c>
      <c r="G277" s="10">
        <f t="shared" si="18"/>
        <v>5932.9083453545554</v>
      </c>
      <c r="H277" s="3">
        <v>8.7320359281437092</v>
      </c>
      <c r="I277">
        <v>12.5</v>
      </c>
      <c r="J277" s="5">
        <f t="shared" si="16"/>
        <v>2878.1316016677565</v>
      </c>
      <c r="K277" s="5">
        <f t="shared" si="19"/>
        <v>2061.374935710613</v>
      </c>
    </row>
    <row r="278" spans="1:11" x14ac:dyDescent="0.25">
      <c r="A278" s="6"/>
      <c r="B278" s="6">
        <v>42641</v>
      </c>
      <c r="C278" s="2">
        <v>604.728027</v>
      </c>
      <c r="D278" s="5">
        <v>1661937.88186037</v>
      </c>
      <c r="E278" s="18">
        <f>'Mining Rigs'!$E$25*EXP('Mining Rigs'!$E$24*B278)</f>
        <v>0.15115749236770917</v>
      </c>
      <c r="F278" s="10">
        <f t="shared" si="17"/>
        <v>251.21436269291564</v>
      </c>
      <c r="G278" s="10">
        <f t="shared" si="18"/>
        <v>6029.1447046299754</v>
      </c>
      <c r="H278" s="3">
        <v>9.6487612612612601</v>
      </c>
      <c r="I278">
        <v>12.5</v>
      </c>
      <c r="J278" s="5">
        <f t="shared" si="16"/>
        <v>3231.876548031787</v>
      </c>
      <c r="K278" s="5">
        <f t="shared" si="19"/>
        <v>1865.5244453262685</v>
      </c>
    </row>
    <row r="279" spans="1:11" x14ac:dyDescent="0.25">
      <c r="A279" s="6"/>
      <c r="B279" s="6">
        <v>42642</v>
      </c>
      <c r="C279" s="2">
        <v>605.692993</v>
      </c>
      <c r="D279" s="5">
        <v>1688797.18573233</v>
      </c>
      <c r="E279" s="18">
        <f>'Mining Rigs'!$E$25*EXP('Mining Rigs'!$E$24*B279)</f>
        <v>0.15107631325681614</v>
      </c>
      <c r="F279" s="10">
        <f t="shared" si="17"/>
        <v>255.13725265892697</v>
      </c>
      <c r="G279" s="10">
        <f t="shared" si="18"/>
        <v>6123.2940638142472</v>
      </c>
      <c r="H279" s="3">
        <v>10.191958041957999</v>
      </c>
      <c r="I279">
        <v>12.5</v>
      </c>
      <c r="J279" s="5">
        <f t="shared" si="16"/>
        <v>3467.1308987202947</v>
      </c>
      <c r="K279" s="5">
        <f t="shared" si="19"/>
        <v>1766.09832241244</v>
      </c>
    </row>
    <row r="280" spans="1:11" x14ac:dyDescent="0.25">
      <c r="A280" s="6"/>
      <c r="B280" s="6">
        <v>42643</v>
      </c>
      <c r="C280" s="2">
        <v>609.73498500000005</v>
      </c>
      <c r="D280" s="5">
        <v>1664227.3365828299</v>
      </c>
      <c r="E280" s="18">
        <f>'Mining Rigs'!$E$25*EXP('Mining Rigs'!$E$24*B280)</f>
        <v>0.15099517774315313</v>
      </c>
      <c r="F280" s="10">
        <f t="shared" si="17"/>
        <v>251.29030249233875</v>
      </c>
      <c r="G280" s="10">
        <f t="shared" si="18"/>
        <v>6030.9672598161305</v>
      </c>
      <c r="H280" s="3">
        <v>10.044366197183001</v>
      </c>
      <c r="I280">
        <v>12.5</v>
      </c>
      <c r="J280" s="5">
        <f t="shared" si="16"/>
        <v>3365.402426711918</v>
      </c>
      <c r="K280" s="5">
        <f t="shared" si="19"/>
        <v>1792.0493584800006</v>
      </c>
    </row>
    <row r="281" spans="1:11" x14ac:dyDescent="0.25">
      <c r="A281" s="6"/>
      <c r="B281" s="6">
        <v>42644</v>
      </c>
      <c r="C281" s="2">
        <v>613.98297100000002</v>
      </c>
      <c r="D281" s="5">
        <v>1614548.3928976699</v>
      </c>
      <c r="E281" s="18">
        <f>'Mining Rigs'!$E$25*EXP('Mining Rigs'!$E$24*B281)</f>
        <v>0.15091408580330681</v>
      </c>
      <c r="F281" s="10">
        <f t="shared" si="17"/>
        <v>243.6580946993501</v>
      </c>
      <c r="G281" s="10">
        <f t="shared" si="18"/>
        <v>5847.794272784402</v>
      </c>
      <c r="H281" s="3">
        <v>9.2470276008492505</v>
      </c>
      <c r="I281">
        <v>12.5</v>
      </c>
      <c r="J281" s="5">
        <f t="shared" si="16"/>
        <v>3004.1508358069746</v>
      </c>
      <c r="K281" s="5">
        <f t="shared" si="19"/>
        <v>1946.5714580917738</v>
      </c>
    </row>
    <row r="282" spans="1:11" x14ac:dyDescent="0.25">
      <c r="A282" s="6"/>
      <c r="B282" s="6">
        <v>42645</v>
      </c>
      <c r="C282" s="2">
        <v>610.89202899999998</v>
      </c>
      <c r="D282" s="5">
        <v>1593991.58861415</v>
      </c>
      <c r="E282" s="18">
        <f>'Mining Rigs'!$E$25*EXP('Mining Rigs'!$E$24*B282)</f>
        <v>0.15083303741387638</v>
      </c>
      <c r="F282" s="10">
        <f t="shared" si="17"/>
        <v>240.42659292284236</v>
      </c>
      <c r="G282" s="10">
        <f t="shared" si="18"/>
        <v>5770.2382301482166</v>
      </c>
      <c r="H282" s="3">
        <v>9.7706855791962095</v>
      </c>
      <c r="I282">
        <v>12.5</v>
      </c>
      <c r="J282" s="5">
        <f t="shared" si="16"/>
        <v>3132.1768591019913</v>
      </c>
      <c r="K282" s="5">
        <f t="shared" si="19"/>
        <v>1842.2453423663214</v>
      </c>
    </row>
    <row r="283" spans="1:11" x14ac:dyDescent="0.25">
      <c r="A283" s="6"/>
      <c r="B283" s="6">
        <v>42646</v>
      </c>
      <c r="C283" s="2">
        <v>612.13299600000005</v>
      </c>
      <c r="D283" s="5">
        <v>1564869.4492125099</v>
      </c>
      <c r="E283" s="18">
        <f>'Mining Rigs'!$E$25*EXP('Mining Rigs'!$E$24*B283)</f>
        <v>0.15075203255147201</v>
      </c>
      <c r="F283" s="10">
        <f t="shared" si="17"/>
        <v>235.90725014648837</v>
      </c>
      <c r="G283" s="10">
        <f t="shared" si="18"/>
        <v>5661.7740035157203</v>
      </c>
      <c r="H283" s="3">
        <v>9.8491169977924908</v>
      </c>
      <c r="I283">
        <v>12.5</v>
      </c>
      <c r="J283" s="5">
        <f t="shared" si="16"/>
        <v>3097.9708097603511</v>
      </c>
      <c r="K283" s="5">
        <f t="shared" si="19"/>
        <v>1827.5750002801663</v>
      </c>
    </row>
    <row r="284" spans="1:11" x14ac:dyDescent="0.25">
      <c r="A284" s="6"/>
      <c r="B284" s="6">
        <v>42647</v>
      </c>
      <c r="C284" s="2">
        <v>610.203979</v>
      </c>
      <c r="D284" s="5">
        <v>1582000.1194487701</v>
      </c>
      <c r="E284" s="18">
        <f>'Mining Rigs'!$E$25*EXP('Mining Rigs'!$E$24*B284)</f>
        <v>0.15067107119271808</v>
      </c>
      <c r="F284" s="10">
        <f t="shared" si="17"/>
        <v>238.36165262435415</v>
      </c>
      <c r="G284" s="10">
        <f t="shared" si="18"/>
        <v>5720.6796629844994</v>
      </c>
      <c r="H284" s="3">
        <v>9.2008438818565406</v>
      </c>
      <c r="I284">
        <v>12.5</v>
      </c>
      <c r="J284" s="5">
        <f t="shared" si="16"/>
        <v>2924.1711376240041</v>
      </c>
      <c r="K284" s="5">
        <f t="shared" si="19"/>
        <v>1956.3422911125379</v>
      </c>
    </row>
    <row r="285" spans="1:11" x14ac:dyDescent="0.25">
      <c r="A285" s="6"/>
      <c r="B285" s="6">
        <v>42648</v>
      </c>
      <c r="C285" s="2">
        <v>612.510986</v>
      </c>
      <c r="D285" s="5">
        <v>1623113.7280158</v>
      </c>
      <c r="E285" s="18">
        <f>'Mining Rigs'!$E$25*EXP('Mining Rigs'!$E$24*B285)</f>
        <v>0.15059015331425149</v>
      </c>
      <c r="F285" s="10">
        <f t="shared" si="17"/>
        <v>244.42494514836562</v>
      </c>
      <c r="G285" s="10">
        <f t="shared" si="18"/>
        <v>5866.198683560775</v>
      </c>
      <c r="H285" s="3">
        <v>8.6116766467065808</v>
      </c>
      <c r="I285">
        <v>12.5</v>
      </c>
      <c r="J285" s="5">
        <f t="shared" si="16"/>
        <v>2806.5447893422893</v>
      </c>
      <c r="K285" s="5">
        <f t="shared" si="19"/>
        <v>2090.1853075131262</v>
      </c>
    </row>
    <row r="286" spans="1:11" x14ac:dyDescent="0.25">
      <c r="A286" s="6"/>
      <c r="B286" s="6">
        <v>42649</v>
      </c>
      <c r="C286" s="2">
        <v>613.02099599999997</v>
      </c>
      <c r="D286" s="5">
        <v>1655662.0014647001</v>
      </c>
      <c r="E286" s="18">
        <f>'Mining Rigs'!$E$25*EXP('Mining Rigs'!$E$24*B286)</f>
        <v>0.15050927889272009</v>
      </c>
      <c r="F286" s="10">
        <f t="shared" si="17"/>
        <v>249.19249393052965</v>
      </c>
      <c r="G286" s="10">
        <f t="shared" si="18"/>
        <v>5980.6198543327118</v>
      </c>
      <c r="H286" s="3">
        <v>8.9634575569358095</v>
      </c>
      <c r="I286">
        <v>12.5</v>
      </c>
      <c r="J286" s="5">
        <f t="shared" si="16"/>
        <v>2978.1684571377164</v>
      </c>
      <c r="K286" s="5">
        <f t="shared" si="19"/>
        <v>2008.1536489311347</v>
      </c>
    </row>
    <row r="287" spans="1:11" x14ac:dyDescent="0.25">
      <c r="A287" s="6"/>
      <c r="B287" s="6">
        <v>42650</v>
      </c>
      <c r="C287" s="2">
        <v>617.12097200000005</v>
      </c>
      <c r="D287" s="5">
        <v>1633392.1301575601</v>
      </c>
      <c r="E287" s="18">
        <f>'Mining Rigs'!$E$25*EXP('Mining Rigs'!$E$24*B287)</f>
        <v>0.15042844790478585</v>
      </c>
      <c r="F287" s="10">
        <f t="shared" si="17"/>
        <v>245.70864295949372</v>
      </c>
      <c r="G287" s="10">
        <f t="shared" si="18"/>
        <v>5897.0074310278487</v>
      </c>
      <c r="H287" s="3">
        <v>9.9727272727272709</v>
      </c>
      <c r="I287">
        <v>12.5</v>
      </c>
      <c r="J287" s="5">
        <f t="shared" si="16"/>
        <v>3267.1803797159346</v>
      </c>
      <c r="K287" s="5">
        <f t="shared" si="19"/>
        <v>1804.9225159525981</v>
      </c>
    </row>
    <row r="288" spans="1:11" x14ac:dyDescent="0.25">
      <c r="A288" s="6"/>
      <c r="B288" s="6">
        <v>42651</v>
      </c>
      <c r="C288" s="2">
        <v>619.10797100000002</v>
      </c>
      <c r="D288" s="5">
        <v>1702115.2233013799</v>
      </c>
      <c r="E288" s="18">
        <f>'Mining Rigs'!$E$25*EXP('Mining Rigs'!$E$24*B288)</f>
        <v>0.15034766032712332</v>
      </c>
      <c r="F288" s="10">
        <f t="shared" si="17"/>
        <v>255.90904143054155</v>
      </c>
      <c r="G288" s="10">
        <f t="shared" si="18"/>
        <v>6141.8169943329976</v>
      </c>
      <c r="H288" s="3">
        <v>8.6326429980276096</v>
      </c>
      <c r="I288">
        <v>12.5</v>
      </c>
      <c r="J288" s="5">
        <f t="shared" si="16"/>
        <v>2945.5618595164292</v>
      </c>
      <c r="K288" s="5">
        <f t="shared" si="19"/>
        <v>2085.1088136174112</v>
      </c>
    </row>
    <row r="289" spans="1:11" x14ac:dyDescent="0.25">
      <c r="A289" s="6"/>
      <c r="B289" s="6">
        <v>42652</v>
      </c>
      <c r="C289" s="2">
        <v>616.75201400000003</v>
      </c>
      <c r="D289" s="5">
        <v>1735471.56207717</v>
      </c>
      <c r="E289" s="18">
        <f>'Mining Rigs'!$E$25*EXP('Mining Rigs'!$E$24*B289)</f>
        <v>0.15026691613641796</v>
      </c>
      <c r="F289" s="10">
        <f t="shared" si="17"/>
        <v>260.78395967578837</v>
      </c>
      <c r="G289" s="10">
        <f t="shared" si="18"/>
        <v>6258.8150322189213</v>
      </c>
      <c r="H289" s="3">
        <v>8.9869791666666607</v>
      </c>
      <c r="I289">
        <v>12.5</v>
      </c>
      <c r="J289" s="5">
        <f t="shared" si="16"/>
        <v>3124.8800168095313</v>
      </c>
      <c r="K289" s="5">
        <f t="shared" si="19"/>
        <v>2002.8977108084625</v>
      </c>
    </row>
    <row r="290" spans="1:11" x14ac:dyDescent="0.25">
      <c r="A290" s="6"/>
      <c r="B290" s="6">
        <v>42653</v>
      </c>
      <c r="C290" s="2">
        <v>618.99401899999998</v>
      </c>
      <c r="D290" s="5">
        <v>1694293.3210684201</v>
      </c>
      <c r="E290" s="18">
        <f>'Mining Rigs'!$E$25*EXP('Mining Rigs'!$E$24*B290)</f>
        <v>0.15018621530936932</v>
      </c>
      <c r="F290" s="10">
        <f t="shared" si="17"/>
        <v>254.45950151520816</v>
      </c>
      <c r="G290" s="10">
        <f t="shared" si="18"/>
        <v>6107.0280363649963</v>
      </c>
      <c r="H290" s="3">
        <v>11.544758064516101</v>
      </c>
      <c r="I290">
        <v>12.5</v>
      </c>
      <c r="J290" s="5">
        <f t="shared" si="16"/>
        <v>3916.8978429472622</v>
      </c>
      <c r="K290" s="5">
        <f t="shared" si="19"/>
        <v>1559.1491739722717</v>
      </c>
    </row>
    <row r="291" spans="1:11" x14ac:dyDescent="0.25">
      <c r="A291" s="6"/>
      <c r="B291" s="6">
        <v>42654</v>
      </c>
      <c r="C291" s="2">
        <v>641.07202099999995</v>
      </c>
      <c r="D291" s="5">
        <v>1663399.94790414</v>
      </c>
      <c r="E291" s="18">
        <f>'Mining Rigs'!$E$25*EXP('Mining Rigs'!$E$24*B291)</f>
        <v>0.15010555782268953</v>
      </c>
      <c r="F291" s="10">
        <f t="shared" si="17"/>
        <v>249.68557706238363</v>
      </c>
      <c r="G291" s="10">
        <f t="shared" si="18"/>
        <v>5992.4538494972076</v>
      </c>
      <c r="H291" s="3">
        <v>10.426618705035899</v>
      </c>
      <c r="I291">
        <v>12.5</v>
      </c>
      <c r="J291" s="5">
        <f t="shared" si="16"/>
        <v>3471.1684109017756</v>
      </c>
      <c r="K291" s="5">
        <f t="shared" si="19"/>
        <v>1726.3506520389271</v>
      </c>
    </row>
    <row r="292" spans="1:11" x14ac:dyDescent="0.25">
      <c r="A292" s="6"/>
      <c r="B292" s="6">
        <v>42655</v>
      </c>
      <c r="C292" s="2">
        <v>636.19201699999996</v>
      </c>
      <c r="D292" s="5">
        <v>1653800.3216203901</v>
      </c>
      <c r="E292" s="18">
        <f>'Mining Rigs'!$E$25*EXP('Mining Rigs'!$E$24*B292)</f>
        <v>0.15002494365310151</v>
      </c>
      <c r="F292" s="10">
        <f t="shared" si="17"/>
        <v>248.11130006458018</v>
      </c>
      <c r="G292" s="10">
        <f t="shared" si="18"/>
        <v>5954.6712015499243</v>
      </c>
      <c r="H292" s="3">
        <v>9.9767361111111104</v>
      </c>
      <c r="I292">
        <v>12.5</v>
      </c>
      <c r="J292" s="5">
        <f t="shared" si="16"/>
        <v>3300.4546225720278</v>
      </c>
      <c r="K292" s="5">
        <f t="shared" si="19"/>
        <v>1804.1972644694256</v>
      </c>
    </row>
    <row r="293" spans="1:11" x14ac:dyDescent="0.25">
      <c r="A293" s="6"/>
      <c r="B293" s="6">
        <v>42656</v>
      </c>
      <c r="C293" s="2">
        <v>636.78601100000003</v>
      </c>
      <c r="D293" s="5">
        <v>1642112.6913117899</v>
      </c>
      <c r="E293" s="18">
        <f>'Mining Rigs'!$E$25*EXP('Mining Rigs'!$E$24*B293)</f>
        <v>0.14994437277734241</v>
      </c>
      <c r="F293" s="10">
        <f t="shared" si="17"/>
        <v>246.22555752846003</v>
      </c>
      <c r="G293" s="10">
        <f t="shared" si="18"/>
        <v>5909.4133806830405</v>
      </c>
      <c r="H293" s="3">
        <v>11.1651041666666</v>
      </c>
      <c r="I293">
        <v>12.5</v>
      </c>
      <c r="J293" s="5">
        <f t="shared" si="16"/>
        <v>3665.5119977344207</v>
      </c>
      <c r="K293" s="5">
        <f t="shared" si="19"/>
        <v>1612.1658814199843</v>
      </c>
    </row>
    <row r="294" spans="1:11" x14ac:dyDescent="0.25">
      <c r="A294" s="6"/>
      <c r="B294" s="6">
        <v>42657</v>
      </c>
      <c r="C294" s="2">
        <v>640.37799099999995</v>
      </c>
      <c r="D294" s="5">
        <v>1581528.2952486</v>
      </c>
      <c r="E294" s="18">
        <f>'Mining Rigs'!$E$25*EXP('Mining Rigs'!$E$24*B294)</f>
        <v>0.14986384517216181</v>
      </c>
      <c r="F294" s="10">
        <f t="shared" si="17"/>
        <v>237.0139115745292</v>
      </c>
      <c r="G294" s="10">
        <f t="shared" si="18"/>
        <v>5688.3338777887011</v>
      </c>
      <c r="H294" s="3">
        <v>10.706127450980301</v>
      </c>
      <c r="I294">
        <v>12.5</v>
      </c>
      <c r="J294" s="5">
        <f t="shared" si="16"/>
        <v>3383.3348599630463</v>
      </c>
      <c r="K294" s="5">
        <f t="shared" si="19"/>
        <v>1681.280190471844</v>
      </c>
    </row>
    <row r="295" spans="1:11" x14ac:dyDescent="0.25">
      <c r="A295" s="6"/>
      <c r="B295" s="6">
        <v>42658</v>
      </c>
      <c r="C295" s="2">
        <v>638.64599599999997</v>
      </c>
      <c r="D295" s="5">
        <v>1548482.2610323101</v>
      </c>
      <c r="E295" s="18">
        <f>'Mining Rigs'!$E$25*EXP('Mining Rigs'!$E$24*B295)</f>
        <v>0.14978336081432017</v>
      </c>
      <c r="F295" s="10">
        <f t="shared" si="17"/>
        <v>231.9368772187768</v>
      </c>
      <c r="G295" s="10">
        <f t="shared" si="18"/>
        <v>5566.4850532506434</v>
      </c>
      <c r="H295" s="3">
        <v>10.1349765258215</v>
      </c>
      <c r="I295">
        <v>12.5</v>
      </c>
      <c r="J295" s="5">
        <f t="shared" si="16"/>
        <v>3134.2330747795286</v>
      </c>
      <c r="K295" s="5">
        <f t="shared" si="19"/>
        <v>1776.0277938622057</v>
      </c>
    </row>
    <row r="296" spans="1:11" x14ac:dyDescent="0.25">
      <c r="A296" s="6"/>
      <c r="B296" s="6">
        <v>42659</v>
      </c>
      <c r="C296" s="2">
        <v>641.63098100000002</v>
      </c>
      <c r="D296" s="5">
        <v>1557661.71498128</v>
      </c>
      <c r="E296" s="18">
        <f>'Mining Rigs'!$E$25*EXP('Mining Rigs'!$E$24*B296)</f>
        <v>0.14970291968059204</v>
      </c>
      <c r="F296" s="10">
        <f t="shared" si="17"/>
        <v>233.18650660737583</v>
      </c>
      <c r="G296" s="10">
        <f t="shared" si="18"/>
        <v>5596.4761585770202</v>
      </c>
      <c r="H296" s="3">
        <v>11.0780769230769</v>
      </c>
      <c r="I296">
        <v>12.5</v>
      </c>
      <c r="J296" s="5">
        <f t="shared" si="16"/>
        <v>3444.344076826786</v>
      </c>
      <c r="K296" s="5">
        <f t="shared" si="19"/>
        <v>1624.8307467972122</v>
      </c>
    </row>
    <row r="297" spans="1:11" x14ac:dyDescent="0.25">
      <c r="A297" s="6"/>
      <c r="B297" s="6">
        <v>42660</v>
      </c>
      <c r="C297" s="2">
        <v>639.192993</v>
      </c>
      <c r="D297" s="5">
        <v>1531959.24392417</v>
      </c>
      <c r="E297" s="18">
        <f>'Mining Rigs'!$E$25*EXP('Mining Rigs'!$E$24*B297)</f>
        <v>0.14962252174776453</v>
      </c>
      <c r="F297" s="10">
        <f t="shared" si="17"/>
        <v>229.21560529073304</v>
      </c>
      <c r="G297" s="10">
        <f t="shared" si="18"/>
        <v>5501.1745269775929</v>
      </c>
      <c r="H297" s="3">
        <v>11.486666666666601</v>
      </c>
      <c r="I297">
        <v>12.5</v>
      </c>
      <c r="J297" s="5">
        <f t="shared" si="16"/>
        <v>3510.5643370304956</v>
      </c>
      <c r="K297" s="5">
        <f t="shared" si="19"/>
        <v>1567.034242600125</v>
      </c>
    </row>
    <row r="298" spans="1:11" x14ac:dyDescent="0.25">
      <c r="A298" s="6"/>
      <c r="B298" s="6">
        <v>42661</v>
      </c>
      <c r="C298" s="2">
        <v>637.96002199999998</v>
      </c>
      <c r="D298" s="5">
        <v>1550318.1518221099</v>
      </c>
      <c r="E298" s="18">
        <f>'Mining Rigs'!$E$25*EXP('Mining Rigs'!$E$24*B298)</f>
        <v>0.14954216699263542</v>
      </c>
      <c r="F298" s="10">
        <f t="shared" si="17"/>
        <v>231.83793595149589</v>
      </c>
      <c r="G298" s="10">
        <f t="shared" si="18"/>
        <v>5564.1104628359017</v>
      </c>
      <c r="H298" s="3">
        <v>9.3181720430107493</v>
      </c>
      <c r="I298">
        <v>12.5</v>
      </c>
      <c r="J298" s="5">
        <f t="shared" si="16"/>
        <v>2880.4076977233944</v>
      </c>
      <c r="K298" s="5">
        <f t="shared" si="19"/>
        <v>1931.7093435188503</v>
      </c>
    </row>
    <row r="299" spans="1:11" x14ac:dyDescent="0.25">
      <c r="A299" s="6"/>
      <c r="B299" s="6">
        <v>42662</v>
      </c>
      <c r="C299" s="2">
        <v>630.52002000000005</v>
      </c>
      <c r="D299" s="5">
        <v>1546646.37024252</v>
      </c>
      <c r="E299" s="18">
        <f>'Mining Rigs'!$E$25*EXP('Mining Rigs'!$E$24*B299)</f>
        <v>0.14946185539201673</v>
      </c>
      <c r="F299" s="10">
        <f t="shared" si="17"/>
        <v>231.1646361317751</v>
      </c>
      <c r="G299" s="10">
        <f t="shared" si="18"/>
        <v>5547.9512671626026</v>
      </c>
      <c r="H299" s="3">
        <v>11.274666666666599</v>
      </c>
      <c r="I299">
        <v>12.5</v>
      </c>
      <c r="J299" s="5">
        <f t="shared" si="16"/>
        <v>3475.0722900093842</v>
      </c>
      <c r="K299" s="5">
        <f t="shared" si="19"/>
        <v>1596.4995269631127</v>
      </c>
    </row>
    <row r="300" spans="1:11" x14ac:dyDescent="0.25">
      <c r="A300" s="6"/>
      <c r="B300" s="6">
        <v>42663</v>
      </c>
      <c r="C300" s="2">
        <v>630.85699499999998</v>
      </c>
      <c r="D300" s="5">
        <v>1542974.5886629301</v>
      </c>
      <c r="E300" s="18">
        <f>'Mining Rigs'!$E$25*EXP('Mining Rigs'!$E$24*B300)</f>
        <v>0.14938158692273282</v>
      </c>
      <c r="F300" s="10">
        <f t="shared" si="17"/>
        <v>230.49199263591939</v>
      </c>
      <c r="G300" s="10">
        <f t="shared" si="18"/>
        <v>5531.8078232620655</v>
      </c>
      <c r="H300" s="3">
        <v>10.9269900497512</v>
      </c>
      <c r="I300">
        <v>12.5</v>
      </c>
      <c r="J300" s="5">
        <f t="shared" si="16"/>
        <v>3358.111613440024</v>
      </c>
      <c r="K300" s="5">
        <f t="shared" si="19"/>
        <v>1647.2971896235822</v>
      </c>
    </row>
    <row r="301" spans="1:11" x14ac:dyDescent="0.25">
      <c r="A301" s="6"/>
      <c r="B301" s="6">
        <v>42664</v>
      </c>
      <c r="C301" s="2">
        <v>632.82800299999997</v>
      </c>
      <c r="D301" s="5">
        <v>1583364.18603839</v>
      </c>
      <c r="E301" s="18">
        <f>'Mining Rigs'!$E$25*EXP('Mining Rigs'!$E$24*B301)</f>
        <v>0.14930136156161902</v>
      </c>
      <c r="F301" s="10">
        <f t="shared" si="17"/>
        <v>236.39842882343626</v>
      </c>
      <c r="G301" s="10">
        <f t="shared" si="18"/>
        <v>5673.5622917624705</v>
      </c>
      <c r="H301" s="3">
        <v>8.7968495934959297</v>
      </c>
      <c r="I301">
        <v>12.5</v>
      </c>
      <c r="J301" s="5">
        <f t="shared" si="16"/>
        <v>2772.7485633313618</v>
      </c>
      <c r="K301" s="5">
        <f t="shared" si="19"/>
        <v>2046.1870819422152</v>
      </c>
    </row>
    <row r="302" spans="1:11" x14ac:dyDescent="0.25">
      <c r="A302" s="6"/>
      <c r="B302" s="6">
        <v>42665</v>
      </c>
      <c r="C302" s="2">
        <v>657.29400599999997</v>
      </c>
      <c r="D302" s="5">
        <v>1613056.5665229501</v>
      </c>
      <c r="E302" s="18">
        <f>'Mining Rigs'!$E$25*EXP('Mining Rigs'!$E$24*B302)</f>
        <v>0.14922117928552459</v>
      </c>
      <c r="F302" s="10">
        <f t="shared" si="17"/>
        <v>240.70220311081385</v>
      </c>
      <c r="G302" s="10">
        <f t="shared" si="18"/>
        <v>5776.852874659533</v>
      </c>
      <c r="H302" s="3">
        <v>9.6904921700223703</v>
      </c>
      <c r="I302">
        <v>12.5</v>
      </c>
      <c r="J302" s="5">
        <f t="shared" si="16"/>
        <v>3110.030419403301</v>
      </c>
      <c r="K302" s="5">
        <f t="shared" si="19"/>
        <v>1857.4907945009411</v>
      </c>
    </row>
    <row r="303" spans="1:11" x14ac:dyDescent="0.25">
      <c r="A303" s="6"/>
      <c r="B303" s="6">
        <v>42666</v>
      </c>
      <c r="C303" s="2">
        <v>657.07098399999995</v>
      </c>
      <c r="D303" s="5">
        <v>1642923.09279683</v>
      </c>
      <c r="E303" s="18">
        <f>'Mining Rigs'!$E$25*EXP('Mining Rigs'!$E$24*B303)</f>
        <v>0.14914104007131124</v>
      </c>
      <c r="F303" s="10">
        <f t="shared" si="17"/>
        <v>245.0272588168946</v>
      </c>
      <c r="G303" s="10">
        <f t="shared" si="18"/>
        <v>5880.6542116054707</v>
      </c>
      <c r="H303" s="3">
        <v>9.9031249999999993</v>
      </c>
      <c r="I303">
        <v>12.5</v>
      </c>
      <c r="J303" s="5">
        <f t="shared" si="16"/>
        <v>3235.380763294746</v>
      </c>
      <c r="K303" s="5">
        <f t="shared" si="19"/>
        <v>1817.6080782581255</v>
      </c>
    </row>
    <row r="304" spans="1:11" x14ac:dyDescent="0.25">
      <c r="A304" s="6"/>
      <c r="B304" s="6">
        <v>42667</v>
      </c>
      <c r="C304" s="2">
        <v>653.760986</v>
      </c>
      <c r="D304" s="5">
        <v>1615911.8337449599</v>
      </c>
      <c r="E304" s="18">
        <f>'Mining Rigs'!$E$25*EXP('Mining Rigs'!$E$24*B304)</f>
        <v>0.14906094389585156</v>
      </c>
      <c r="F304" s="10">
        <f t="shared" si="17"/>
        <v>240.86934319050008</v>
      </c>
      <c r="G304" s="10">
        <f t="shared" si="18"/>
        <v>5780.8642365720016</v>
      </c>
      <c r="H304" s="3">
        <v>10.108974358974301</v>
      </c>
      <c r="I304">
        <v>12.5</v>
      </c>
      <c r="J304" s="5">
        <f t="shared" si="16"/>
        <v>3246.589352234329</v>
      </c>
      <c r="K304" s="5">
        <f t="shared" si="19"/>
        <v>1780.5960684844745</v>
      </c>
    </row>
    <row r="305" spans="1:11" x14ac:dyDescent="0.25">
      <c r="A305" s="6"/>
      <c r="B305" s="6">
        <v>42668</v>
      </c>
      <c r="C305" s="2">
        <v>657.58801300000005</v>
      </c>
      <c r="D305" s="5">
        <v>1634937.1610693899</v>
      </c>
      <c r="E305" s="18">
        <f>'Mining Rigs'!$E$25*EXP('Mining Rigs'!$E$24*B305)</f>
        <v>0.1489808907360321</v>
      </c>
      <c r="F305" s="10">
        <f t="shared" si="17"/>
        <v>243.57439455355728</v>
      </c>
      <c r="G305" s="10">
        <f t="shared" si="18"/>
        <v>5845.7854692853743</v>
      </c>
      <c r="H305" s="3">
        <v>10.3179856115107</v>
      </c>
      <c r="I305">
        <v>12.5</v>
      </c>
      <c r="J305" s="5">
        <f t="shared" si="16"/>
        <v>3350.9294644480456</v>
      </c>
      <c r="K305" s="5">
        <f t="shared" si="19"/>
        <v>1744.5265653326051</v>
      </c>
    </row>
    <row r="306" spans="1:11" x14ac:dyDescent="0.25">
      <c r="A306" s="6"/>
      <c r="B306" s="6">
        <v>42669</v>
      </c>
      <c r="C306" s="2">
        <v>678.30401600000005</v>
      </c>
      <c r="D306" s="5">
        <v>1639275.3620754699</v>
      </c>
      <c r="E306" s="18">
        <f>'Mining Rigs'!$E$25*EXP('Mining Rigs'!$E$24*B306)</f>
        <v>0.14890088056875186</v>
      </c>
      <c r="F306" s="10">
        <f t="shared" si="17"/>
        <v>244.08954490769702</v>
      </c>
      <c r="G306" s="10">
        <f t="shared" si="18"/>
        <v>5858.1490777847284</v>
      </c>
      <c r="H306" s="3">
        <v>10.5195652173913</v>
      </c>
      <c r="I306">
        <v>12.5</v>
      </c>
      <c r="J306" s="5">
        <f t="shared" si="16"/>
        <v>3423.6211820531744</v>
      </c>
      <c r="K306" s="5">
        <f t="shared" si="19"/>
        <v>1711.0973341599511</v>
      </c>
    </row>
    <row r="307" spans="1:11" x14ac:dyDescent="0.25">
      <c r="A307" s="6"/>
      <c r="B307" s="6">
        <v>42670</v>
      </c>
      <c r="C307" s="2">
        <v>688.31298800000002</v>
      </c>
      <c r="D307" s="5">
        <v>1629961.25692215</v>
      </c>
      <c r="E307" s="18">
        <f>'Mining Rigs'!$E$25*EXP('Mining Rigs'!$E$24*B307)</f>
        <v>0.14882091337092063</v>
      </c>
      <c r="F307" s="10">
        <f t="shared" si="17"/>
        <v>242.57232301436821</v>
      </c>
      <c r="G307" s="10">
        <f t="shared" si="18"/>
        <v>5821.7357523448372</v>
      </c>
      <c r="H307" s="3">
        <v>8.5533950617283896</v>
      </c>
      <c r="I307">
        <v>12.5</v>
      </c>
      <c r="J307" s="5">
        <f t="shared" si="16"/>
        <v>2766.4225463774414</v>
      </c>
      <c r="K307" s="5">
        <f t="shared" si="19"/>
        <v>2104.4275249882739</v>
      </c>
    </row>
    <row r="308" spans="1:11" x14ac:dyDescent="0.25">
      <c r="A308" s="6"/>
      <c r="B308" s="6">
        <v>42671</v>
      </c>
      <c r="C308" s="2">
        <v>689.65100099999995</v>
      </c>
      <c r="D308" s="5">
        <v>1635364.44181794</v>
      </c>
      <c r="E308" s="18">
        <f>'Mining Rigs'!$E$25*EXP('Mining Rigs'!$E$24*B308)</f>
        <v>0.14874098911946224</v>
      </c>
      <c r="F308" s="10">
        <f t="shared" si="17"/>
        <v>243.24572464679767</v>
      </c>
      <c r="G308" s="10">
        <f t="shared" si="18"/>
        <v>5837.8973915231436</v>
      </c>
      <c r="H308" s="3">
        <v>9.7502192982456108</v>
      </c>
      <c r="I308">
        <v>12.5</v>
      </c>
      <c r="J308" s="5">
        <f t="shared" si="16"/>
        <v>3162.2655448892597</v>
      </c>
      <c r="K308" s="5">
        <f t="shared" si="19"/>
        <v>1846.1123231596237</v>
      </c>
    </row>
    <row r="309" spans="1:11" x14ac:dyDescent="0.25">
      <c r="A309" s="6"/>
      <c r="B309" s="6">
        <v>42672</v>
      </c>
      <c r="C309" s="2">
        <v>714.47900400000003</v>
      </c>
      <c r="D309" s="5">
        <v>1644369.7499776001</v>
      </c>
      <c r="E309" s="18">
        <f>'Mining Rigs'!$E$25*EXP('Mining Rigs'!$E$24*B309)</f>
        <v>0.14866110779131281</v>
      </c>
      <c r="F309" s="10">
        <f t="shared" si="17"/>
        <v>244.45382865019411</v>
      </c>
      <c r="G309" s="10">
        <f t="shared" si="18"/>
        <v>5866.8918876046591</v>
      </c>
      <c r="H309" s="3">
        <v>9.7655480984339995</v>
      </c>
      <c r="I309">
        <v>12.5</v>
      </c>
      <c r="J309" s="5">
        <f t="shared" si="16"/>
        <v>3182.9674953730855</v>
      </c>
      <c r="K309" s="5">
        <f t="shared" si="19"/>
        <v>1843.2145147988645</v>
      </c>
    </row>
    <row r="310" spans="1:11" x14ac:dyDescent="0.25">
      <c r="A310" s="6"/>
      <c r="B310" s="6">
        <v>42674</v>
      </c>
      <c r="C310" s="2">
        <v>701.864014</v>
      </c>
      <c r="D310" s="5">
        <v>1691197.35240781</v>
      </c>
      <c r="E310" s="18">
        <f>'Mining Rigs'!$E$25*EXP('Mining Rigs'!$E$24*B310)</f>
        <v>0.1485014738127429</v>
      </c>
      <c r="F310" s="10">
        <f t="shared" si="17"/>
        <v>251.1452993407685</v>
      </c>
      <c r="G310" s="10">
        <f t="shared" si="18"/>
        <v>6027.4871841784443</v>
      </c>
      <c r="H310" s="3">
        <v>8.5568452380952298</v>
      </c>
      <c r="I310">
        <v>12.5</v>
      </c>
      <c r="J310" s="5">
        <f t="shared" si="16"/>
        <v>2865.3486116454078</v>
      </c>
      <c r="K310" s="5">
        <f t="shared" si="19"/>
        <v>2103.5790059476212</v>
      </c>
    </row>
    <row r="311" spans="1:11" x14ac:dyDescent="0.25">
      <c r="A311" s="6"/>
      <c r="B311" s="6">
        <v>42675</v>
      </c>
      <c r="C311" s="2">
        <v>700.97198500000002</v>
      </c>
      <c r="D311" s="5">
        <v>1705605.8454632601</v>
      </c>
      <c r="E311" s="18">
        <f>'Mining Rigs'!$E$25*EXP('Mining Rigs'!$E$24*B311)</f>
        <v>0.14842172111625665</v>
      </c>
      <c r="F311" s="10">
        <f t="shared" si="17"/>
        <v>253.14895512960516</v>
      </c>
      <c r="G311" s="10">
        <f t="shared" si="18"/>
        <v>6075.5749231105237</v>
      </c>
      <c r="H311" s="3">
        <v>9.7286848072562293</v>
      </c>
      <c r="I311">
        <v>12.5</v>
      </c>
      <c r="J311" s="5">
        <f t="shared" si="16"/>
        <v>3283.7418583229041</v>
      </c>
      <c r="K311" s="5">
        <f t="shared" si="19"/>
        <v>1850.1987017376216</v>
      </c>
    </row>
    <row r="312" spans="1:11" x14ac:dyDescent="0.25">
      <c r="A312" s="6"/>
      <c r="B312" s="6">
        <v>42676</v>
      </c>
      <c r="C312" s="2">
        <v>729.79303000000004</v>
      </c>
      <c r="D312" s="5">
        <v>1714611.1536229099</v>
      </c>
      <c r="E312" s="18">
        <f>'Mining Rigs'!$E$25*EXP('Mining Rigs'!$E$24*B312)</f>
        <v>0.14834201125094476</v>
      </c>
      <c r="F312" s="10">
        <f t="shared" si="17"/>
        <v>254.3488670417251</v>
      </c>
      <c r="G312" s="10">
        <f t="shared" si="18"/>
        <v>6104.3728090014029</v>
      </c>
      <c r="H312" s="3">
        <v>9.9966435185185105</v>
      </c>
      <c r="I312">
        <v>12.5</v>
      </c>
      <c r="J312" s="5">
        <f t="shared" si="16"/>
        <v>3390.1799375402506</v>
      </c>
      <c r="K312" s="5">
        <f t="shared" si="19"/>
        <v>1800.6043695221792</v>
      </c>
    </row>
    <row r="313" spans="1:11" x14ac:dyDescent="0.25">
      <c r="A313" s="6"/>
      <c r="B313" s="6">
        <v>42677</v>
      </c>
      <c r="C313" s="2">
        <v>740.828979</v>
      </c>
      <c r="D313" s="5">
        <v>1662380.36629691</v>
      </c>
      <c r="E313" s="18">
        <f>'Mining Rigs'!$E$25*EXP('Mining Rigs'!$E$24*B313)</f>
        <v>0.14826234419380585</v>
      </c>
      <c r="F313" s="10">
        <f t="shared" si="17"/>
        <v>246.46841004893753</v>
      </c>
      <c r="G313" s="10">
        <f t="shared" si="18"/>
        <v>5915.2418411745002</v>
      </c>
      <c r="H313" s="3">
        <v>10.8240601503759</v>
      </c>
      <c r="I313">
        <v>12.5</v>
      </c>
      <c r="J313" s="5">
        <f t="shared" si="16"/>
        <v>3557.0518607162826</v>
      </c>
      <c r="K313" s="5">
        <f t="shared" si="19"/>
        <v>1662.9619338705259</v>
      </c>
    </row>
    <row r="314" spans="1:11" x14ac:dyDescent="0.25">
      <c r="A314" s="6"/>
      <c r="B314" s="6">
        <v>42678</v>
      </c>
      <c r="C314" s="2">
        <v>688.70001200000002</v>
      </c>
      <c r="D314" s="5">
        <v>1669584.61282463</v>
      </c>
      <c r="E314" s="18">
        <f>'Mining Rigs'!$E$25*EXP('Mining Rigs'!$E$24*B314)</f>
        <v>0.1481827199218487</v>
      </c>
      <c r="F314" s="10">
        <f t="shared" si="17"/>
        <v>247.40358906802035</v>
      </c>
      <c r="G314" s="10">
        <f t="shared" si="18"/>
        <v>5937.6861376324887</v>
      </c>
      <c r="H314" s="3">
        <v>9.2974193548387092</v>
      </c>
      <c r="I314">
        <v>12.5</v>
      </c>
      <c r="J314" s="5">
        <f t="shared" si="16"/>
        <v>3066.9532232767665</v>
      </c>
      <c r="K314" s="5">
        <f t="shared" si="19"/>
        <v>1936.0210949968773</v>
      </c>
    </row>
    <row r="315" spans="1:11" x14ac:dyDescent="0.25">
      <c r="A315" s="6"/>
      <c r="B315" s="6">
        <v>42679</v>
      </c>
      <c r="C315" s="2">
        <v>703.23498500000005</v>
      </c>
      <c r="D315" s="5">
        <v>1610149.57897091</v>
      </c>
      <c r="E315" s="18">
        <f>'Mining Rigs'!$E$25*EXP('Mining Rigs'!$E$24*B315)</f>
        <v>0.14810313841209605</v>
      </c>
      <c r="F315" s="10">
        <f t="shared" si="17"/>
        <v>238.46820595850687</v>
      </c>
      <c r="G315" s="10">
        <f t="shared" si="18"/>
        <v>5723.2369430041654</v>
      </c>
      <c r="H315" s="3">
        <v>12.437787356321801</v>
      </c>
      <c r="I315">
        <v>12.5</v>
      </c>
      <c r="J315" s="5">
        <f t="shared" si="16"/>
        <v>3954.6891159406127</v>
      </c>
      <c r="K315" s="5">
        <f t="shared" si="19"/>
        <v>1447.202744694865</v>
      </c>
    </row>
    <row r="316" spans="1:11" x14ac:dyDescent="0.25">
      <c r="A316" s="6"/>
      <c r="B316" s="6">
        <v>42680</v>
      </c>
      <c r="C316" s="2">
        <v>703.41803000000004</v>
      </c>
      <c r="D316" s="5">
        <v>1575188.5183802899</v>
      </c>
      <c r="E316" s="18">
        <f>'Mining Rigs'!$E$25*EXP('Mining Rigs'!$E$24*B316)</f>
        <v>0.14802359964158301</v>
      </c>
      <c r="F316" s="10">
        <f t="shared" si="17"/>
        <v>233.16507460474236</v>
      </c>
      <c r="G316" s="10">
        <f t="shared" si="18"/>
        <v>5595.9617905138166</v>
      </c>
      <c r="H316" s="3">
        <v>9.8026077097505606</v>
      </c>
      <c r="I316">
        <v>12.5</v>
      </c>
      <c r="J316" s="5">
        <f t="shared" si="16"/>
        <v>3047.5010106200161</v>
      </c>
      <c r="K316" s="5">
        <f t="shared" si="19"/>
        <v>1836.2460819579233</v>
      </c>
    </row>
    <row r="317" spans="1:11" x14ac:dyDescent="0.25">
      <c r="A317" s="6"/>
      <c r="B317" s="6">
        <v>42681</v>
      </c>
      <c r="C317" s="2">
        <v>711.521973</v>
      </c>
      <c r="D317" s="5">
        <v>1588891.6980950499</v>
      </c>
      <c r="E317" s="18">
        <f>'Mining Rigs'!$E$25*EXP('Mining Rigs'!$E$24*B317)</f>
        <v>0.14794410358735544</v>
      </c>
      <c r="F317" s="10">
        <f t="shared" si="17"/>
        <v>235.06715797206311</v>
      </c>
      <c r="G317" s="10">
        <f t="shared" si="18"/>
        <v>5641.6117913295147</v>
      </c>
      <c r="H317" s="3">
        <v>9.3248366013071902</v>
      </c>
      <c r="I317">
        <v>12.5</v>
      </c>
      <c r="J317" s="5">
        <f t="shared" si="16"/>
        <v>2922.6171178975374</v>
      </c>
      <c r="K317" s="5">
        <f t="shared" si="19"/>
        <v>1930.3287306371344</v>
      </c>
    </row>
    <row r="318" spans="1:11" x14ac:dyDescent="0.25">
      <c r="A318" s="6"/>
      <c r="B318" s="6">
        <v>42682</v>
      </c>
      <c r="C318" s="2">
        <v>703.13098100000002</v>
      </c>
      <c r="D318" s="5">
        <v>1593532.64766099</v>
      </c>
      <c r="E318" s="18">
        <f>'Mining Rigs'!$E$25*EXP('Mining Rigs'!$E$24*B318)</f>
        <v>0.14786465022647308</v>
      </c>
      <c r="F318" s="10">
        <f t="shared" si="17"/>
        <v>235.62714757085786</v>
      </c>
      <c r="G318" s="10">
        <f t="shared" si="18"/>
        <v>5655.0515417005881</v>
      </c>
      <c r="H318" s="3">
        <v>10.010730593607301</v>
      </c>
      <c r="I318">
        <v>12.5</v>
      </c>
      <c r="J318" s="5">
        <f t="shared" si="16"/>
        <v>3145.0665264960116</v>
      </c>
      <c r="K318" s="5">
        <f t="shared" si="19"/>
        <v>1798.0705635505287</v>
      </c>
    </row>
    <row r="319" spans="1:11" x14ac:dyDescent="0.25">
      <c r="A319" s="6"/>
      <c r="B319" s="6">
        <v>42683</v>
      </c>
      <c r="C319" s="2">
        <v>709.84802200000001</v>
      </c>
      <c r="D319" s="5">
        <v>1659573.3434314099</v>
      </c>
      <c r="E319" s="18">
        <f>'Mining Rigs'!$E$25*EXP('Mining Rigs'!$E$24*B319)</f>
        <v>0.14778523953600795</v>
      </c>
      <c r="F319" s="10">
        <f t="shared" si="17"/>
        <v>245.26044408658447</v>
      </c>
      <c r="G319" s="10">
        <f t="shared" si="18"/>
        <v>5886.2506580780273</v>
      </c>
      <c r="H319" s="3">
        <v>8.5045364891518709</v>
      </c>
      <c r="I319">
        <v>12.5</v>
      </c>
      <c r="J319" s="5">
        <f t="shared" si="16"/>
        <v>2781.1018614399331</v>
      </c>
      <c r="K319" s="5">
        <f t="shared" si="19"/>
        <v>2116.5174637042542</v>
      </c>
    </row>
    <row r="320" spans="1:11" x14ac:dyDescent="0.25">
      <c r="A320" s="6"/>
      <c r="B320" s="6">
        <v>42684</v>
      </c>
      <c r="C320" s="2">
        <v>723.27301</v>
      </c>
      <c r="D320" s="5">
        <v>1644409.7302947501</v>
      </c>
      <c r="E320" s="18">
        <f>'Mining Rigs'!$E$25*EXP('Mining Rigs'!$E$24*B320)</f>
        <v>0.14770587149304293</v>
      </c>
      <c r="F320" s="10">
        <f t="shared" si="17"/>
        <v>242.88897230482573</v>
      </c>
      <c r="G320" s="10">
        <f t="shared" si="18"/>
        <v>5829.3353353158172</v>
      </c>
      <c r="H320" s="3">
        <v>9.6409297052154201</v>
      </c>
      <c r="I320">
        <v>12.5</v>
      </c>
      <c r="J320" s="5">
        <f t="shared" si="16"/>
        <v>3122.2340108837866</v>
      </c>
      <c r="K320" s="5">
        <f t="shared" si="19"/>
        <v>1867.0398551150729</v>
      </c>
    </row>
    <row r="321" spans="1:11" x14ac:dyDescent="0.25">
      <c r="A321" s="6"/>
      <c r="B321" s="6">
        <v>42685</v>
      </c>
      <c r="C321" s="2">
        <v>715.533997</v>
      </c>
      <c r="D321" s="5">
        <v>1739260.29692742</v>
      </c>
      <c r="E321" s="18">
        <f>'Mining Rigs'!$E$25*EXP('Mining Rigs'!$E$24*B321)</f>
        <v>0.14762654607467468</v>
      </c>
      <c r="F321" s="10">
        <f t="shared" si="17"/>
        <v>256.7609903602081</v>
      </c>
      <c r="G321" s="10">
        <f t="shared" si="18"/>
        <v>6162.2637686449943</v>
      </c>
      <c r="H321" s="3">
        <v>8.7185515873015795</v>
      </c>
      <c r="I321">
        <v>12.5</v>
      </c>
      <c r="J321" s="5">
        <f t="shared" si="16"/>
        <v>2984.7785867494908</v>
      </c>
      <c r="K321" s="5">
        <f t="shared" si="19"/>
        <v>2064.5631123197904</v>
      </c>
    </row>
    <row r="322" spans="1:11" x14ac:dyDescent="0.25">
      <c r="A322" s="6"/>
      <c r="B322" s="6">
        <v>42686</v>
      </c>
      <c r="C322" s="2">
        <v>716.41101100000003</v>
      </c>
      <c r="D322" s="5">
        <v>1764574.77325548</v>
      </c>
      <c r="E322" s="18">
        <f>'Mining Rigs'!$E$25*EXP('Mining Rigs'!$E$24*B322)</f>
        <v>0.14754726325801221</v>
      </c>
      <c r="F322" s="10">
        <f t="shared" si="17"/>
        <v>260.35817860797351</v>
      </c>
      <c r="G322" s="10">
        <f t="shared" si="18"/>
        <v>6248.5962865913643</v>
      </c>
      <c r="H322" s="3">
        <v>8.7673824130879296</v>
      </c>
      <c r="I322">
        <v>12.5</v>
      </c>
      <c r="J322" s="5">
        <f t="shared" si="16"/>
        <v>3043.5462883082046</v>
      </c>
      <c r="K322" s="5">
        <f t="shared" si="19"/>
        <v>2053.0643186191623</v>
      </c>
    </row>
    <row r="323" spans="1:11" x14ac:dyDescent="0.25">
      <c r="A323" s="6"/>
      <c r="B323" s="6">
        <v>42687</v>
      </c>
      <c r="C323" s="2">
        <v>705.05401600000005</v>
      </c>
      <c r="D323" s="5">
        <v>1789889.24958354</v>
      </c>
      <c r="E323" s="18">
        <f>'Mining Rigs'!$E$25*EXP('Mining Rigs'!$E$24*B323)</f>
        <v>0.14746802302017517</v>
      </c>
      <c r="F323" s="10">
        <f t="shared" si="17"/>
        <v>263.95142906114955</v>
      </c>
      <c r="G323" s="10">
        <f t="shared" si="18"/>
        <v>6334.8342974675888</v>
      </c>
      <c r="H323" s="3">
        <v>8.4806547619047592</v>
      </c>
      <c r="I323">
        <v>12.5</v>
      </c>
      <c r="J323" s="5">
        <f t="shared" si="16"/>
        <v>2984.6412583720053</v>
      </c>
      <c r="K323" s="5">
        <f t="shared" si="19"/>
        <v>2122.4776276539751</v>
      </c>
    </row>
    <row r="324" spans="1:11" x14ac:dyDescent="0.25">
      <c r="A324" s="6"/>
      <c r="B324" s="6">
        <v>42688</v>
      </c>
      <c r="C324" s="2">
        <v>702.03100600000005</v>
      </c>
      <c r="D324" s="5">
        <v>1784464.7189418101</v>
      </c>
      <c r="E324" s="18">
        <f>'Mining Rigs'!$E$25*EXP('Mining Rigs'!$E$24*B324)</f>
        <v>0.14738882533829722</v>
      </c>
      <c r="F324" s="10">
        <f t="shared" si="17"/>
        <v>263.01015878246812</v>
      </c>
      <c r="G324" s="10">
        <f t="shared" si="18"/>
        <v>6312.243810779235</v>
      </c>
      <c r="H324" s="3">
        <v>10.237323943661901</v>
      </c>
      <c r="I324">
        <v>12.5</v>
      </c>
      <c r="J324" s="5">
        <f t="shared" si="16"/>
        <v>3590.0269279067725</v>
      </c>
      <c r="K324" s="5">
        <f t="shared" si="19"/>
        <v>1758.2719955974533</v>
      </c>
    </row>
    <row r="325" spans="1:11" x14ac:dyDescent="0.25">
      <c r="A325" s="6"/>
      <c r="B325" s="6">
        <v>42689</v>
      </c>
      <c r="C325" s="2">
        <v>705.02099599999997</v>
      </c>
      <c r="D325" s="5">
        <v>1789889.24958354</v>
      </c>
      <c r="E325" s="18">
        <f>'Mining Rigs'!$E$25*EXP('Mining Rigs'!$E$24*B325)</f>
        <v>0.14730967018952412</v>
      </c>
      <c r="F325" s="10">
        <f t="shared" si="17"/>
        <v>263.66799503192607</v>
      </c>
      <c r="G325" s="10">
        <f t="shared" si="18"/>
        <v>6328.0318807662261</v>
      </c>
      <c r="H325" s="3">
        <v>8.4406976744185993</v>
      </c>
      <c r="I325">
        <v>12.5</v>
      </c>
      <c r="J325" s="5">
        <f t="shared" si="16"/>
        <v>2967.3891099794578</v>
      </c>
      <c r="K325" s="5">
        <f t="shared" si="19"/>
        <v>2132.5251412040238</v>
      </c>
    </row>
    <row r="326" spans="1:11" x14ac:dyDescent="0.25">
      <c r="A326" s="6"/>
      <c r="B326" s="6">
        <v>42690</v>
      </c>
      <c r="C326" s="2">
        <v>711.61901899999998</v>
      </c>
      <c r="D326" s="5">
        <v>1806162.8415087201</v>
      </c>
      <c r="E326" s="18">
        <f>'Mining Rigs'!$E$25*EXP('Mining Rigs'!$E$24*B326)</f>
        <v>0.14723055755101253</v>
      </c>
      <c r="F326" s="10">
        <f t="shared" si="17"/>
        <v>265.92236218324996</v>
      </c>
      <c r="G326" s="10">
        <f t="shared" si="18"/>
        <v>6382.1366923979986</v>
      </c>
      <c r="H326" s="3">
        <v>9.2117521367521302</v>
      </c>
      <c r="I326">
        <v>12.5</v>
      </c>
      <c r="J326" s="5">
        <f t="shared" si="16"/>
        <v>3266.1478507356355</v>
      </c>
      <c r="K326" s="5">
        <f t="shared" si="19"/>
        <v>1954.025654705297</v>
      </c>
    </row>
    <row r="327" spans="1:11" x14ac:dyDescent="0.25">
      <c r="A327" s="6"/>
      <c r="B327" s="6">
        <v>42691</v>
      </c>
      <c r="C327" s="2">
        <v>744.19799799999998</v>
      </c>
      <c r="D327" s="5">
        <v>1813395.5490310199</v>
      </c>
      <c r="E327" s="18">
        <f>'Mining Rigs'!$E$25*EXP('Mining Rigs'!$E$24*B327)</f>
        <v>0.14715148739993275</v>
      </c>
      <c r="F327" s="10">
        <f t="shared" si="17"/>
        <v>266.84385228433229</v>
      </c>
      <c r="G327" s="10">
        <f t="shared" si="18"/>
        <v>6404.2524548239744</v>
      </c>
      <c r="H327" s="3">
        <v>8.3935672514619792</v>
      </c>
      <c r="I327">
        <v>12.5</v>
      </c>
      <c r="J327" s="5">
        <f t="shared" ref="J327:J390" si="20">F327*H327/60/I327*1000</f>
        <v>2986.3624263836391</v>
      </c>
      <c r="K327" s="5">
        <f t="shared" si="19"/>
        <v>2144.4994077893148</v>
      </c>
    </row>
    <row r="328" spans="1:11" x14ac:dyDescent="0.25">
      <c r="A328" s="6"/>
      <c r="B328" s="6">
        <v>42692</v>
      </c>
      <c r="C328" s="2">
        <v>740.97699</v>
      </c>
      <c r="D328" s="5">
        <v>1806162.8415087201</v>
      </c>
      <c r="E328" s="18">
        <f>'Mining Rigs'!$E$25*EXP('Mining Rigs'!$E$24*B328)</f>
        <v>0.14707245971346747</v>
      </c>
      <c r="F328" s="10">
        <f t="shared" ref="F328:F391" si="21">D328*1000*E328/1000000</f>
        <v>265.63681174375319</v>
      </c>
      <c r="G328" s="10">
        <f t="shared" ref="G328:G391" si="22">F328*24</f>
        <v>6375.283481850076</v>
      </c>
      <c r="H328" s="3">
        <v>9.1137316561844806</v>
      </c>
      <c r="I328">
        <v>12.5</v>
      </c>
      <c r="J328" s="5">
        <f t="shared" si="20"/>
        <v>3227.9234936492812</v>
      </c>
      <c r="K328" s="5">
        <f t="shared" ref="K328:K391" si="23">24*60/H328*I328</f>
        <v>1975.0416930243268</v>
      </c>
    </row>
    <row r="329" spans="1:11" x14ac:dyDescent="0.25">
      <c r="A329" s="6"/>
      <c r="B329" s="6">
        <v>42693</v>
      </c>
      <c r="C329" s="2">
        <v>751.58502199999998</v>
      </c>
      <c r="D329" s="5">
        <v>1798566.7165977501</v>
      </c>
      <c r="E329" s="18">
        <f>'Mining Rigs'!$E$25*EXP('Mining Rigs'!$E$24*B329)</f>
        <v>0.14699347446881003</v>
      </c>
      <c r="F329" s="10">
        <f t="shared" si="21"/>
        <v>264.37757073666285</v>
      </c>
      <c r="G329" s="10">
        <f t="shared" si="22"/>
        <v>6345.0616976799083</v>
      </c>
      <c r="H329" s="3">
        <v>9.7298423423423408</v>
      </c>
      <c r="I329">
        <v>12.5</v>
      </c>
      <c r="J329" s="5">
        <f t="shared" si="20"/>
        <v>3429.8027761589196</v>
      </c>
      <c r="K329" s="5">
        <f t="shared" si="23"/>
        <v>1849.9785882107847</v>
      </c>
    </row>
    <row r="330" spans="1:11" x14ac:dyDescent="0.25">
      <c r="A330" s="6"/>
      <c r="B330" s="6">
        <v>42694</v>
      </c>
      <c r="C330" s="2">
        <v>751.61602800000003</v>
      </c>
      <c r="D330" s="5">
        <v>1824167.814065</v>
      </c>
      <c r="E330" s="18">
        <f>'Mining Rigs'!$E$25*EXP('Mining Rigs'!$E$24*B330)</f>
        <v>0.14691453164316759</v>
      </c>
      <c r="F330" s="10">
        <f t="shared" si="21"/>
        <v>267.9967600419003</v>
      </c>
      <c r="G330" s="10">
        <f t="shared" si="22"/>
        <v>6431.9222410056072</v>
      </c>
      <c r="H330" s="3">
        <v>10.1388497652582</v>
      </c>
      <c r="I330">
        <v>12.5</v>
      </c>
      <c r="J330" s="5">
        <f t="shared" si="20"/>
        <v>3622.9051835210389</v>
      </c>
      <c r="K330" s="5">
        <f t="shared" si="23"/>
        <v>1775.3493164164272</v>
      </c>
    </row>
    <row r="331" spans="1:11" x14ac:dyDescent="0.25">
      <c r="A331" s="6"/>
      <c r="B331" s="6">
        <v>42695</v>
      </c>
      <c r="C331" s="2">
        <v>731.02600099999995</v>
      </c>
      <c r="D331" s="5">
        <v>1771316.18278384</v>
      </c>
      <c r="E331" s="18">
        <f>'Mining Rigs'!$E$25*EXP('Mining Rigs'!$E$24*B331)</f>
        <v>0.1468356312137595</v>
      </c>
      <c r="F331" s="10">
        <f t="shared" si="21"/>
        <v>260.0923297782121</v>
      </c>
      <c r="G331" s="10">
        <f t="shared" si="22"/>
        <v>6242.21591467709</v>
      </c>
      <c r="H331" s="3">
        <v>10.920052083333299</v>
      </c>
      <c r="I331">
        <v>12.5</v>
      </c>
      <c r="J331" s="5">
        <f t="shared" si="20"/>
        <v>3786.9623835381021</v>
      </c>
      <c r="K331" s="5">
        <f t="shared" si="23"/>
        <v>1648.3437865165911</v>
      </c>
    </row>
    <row r="332" spans="1:11" x14ac:dyDescent="0.25">
      <c r="A332" s="6"/>
      <c r="B332" s="6">
        <v>42696</v>
      </c>
      <c r="C332" s="2">
        <v>739.24798599999997</v>
      </c>
      <c r="D332" s="5">
        <v>1769408.58092487</v>
      </c>
      <c r="E332" s="18">
        <f>'Mining Rigs'!$E$25*EXP('Mining Rigs'!$E$24*B332)</f>
        <v>0.14675677315781591</v>
      </c>
      <c r="F332" s="10">
        <f t="shared" si="21"/>
        <v>259.67269373428411</v>
      </c>
      <c r="G332" s="10">
        <f t="shared" si="22"/>
        <v>6232.1446496228182</v>
      </c>
      <c r="H332" s="3">
        <v>10.54448441247</v>
      </c>
      <c r="I332">
        <v>12.5</v>
      </c>
      <c r="J332" s="5">
        <f t="shared" si="20"/>
        <v>3650.8195619003404</v>
      </c>
      <c r="K332" s="5">
        <f t="shared" si="23"/>
        <v>1707.0535927496885</v>
      </c>
    </row>
    <row r="333" spans="1:11" x14ac:dyDescent="0.25">
      <c r="A333" s="6"/>
      <c r="B333" s="6">
        <v>42697</v>
      </c>
      <c r="C333" s="2">
        <v>751.34698500000002</v>
      </c>
      <c r="D333" s="5">
        <v>1726562.94934053</v>
      </c>
      <c r="E333" s="18">
        <f>'Mining Rigs'!$E$25*EXP('Mining Rigs'!$E$24*B333)</f>
        <v>0.14667795745258061</v>
      </c>
      <c r="F333" s="10">
        <f t="shared" si="21"/>
        <v>253.24872682257234</v>
      </c>
      <c r="G333" s="10">
        <f t="shared" si="22"/>
        <v>6077.9694437417365</v>
      </c>
      <c r="H333" s="3">
        <v>10.8461442786069</v>
      </c>
      <c r="I333">
        <v>12.5</v>
      </c>
      <c r="J333" s="5">
        <f t="shared" si="20"/>
        <v>3662.3629726548329</v>
      </c>
      <c r="K333" s="5">
        <f t="shared" si="23"/>
        <v>1659.5759320206973</v>
      </c>
    </row>
    <row r="334" spans="1:11" x14ac:dyDescent="0.25">
      <c r="A334" s="6"/>
      <c r="B334" s="6">
        <v>42698</v>
      </c>
      <c r="C334" s="2">
        <v>744.59399399999995</v>
      </c>
      <c r="D334" s="5">
        <v>1733239.2164153799</v>
      </c>
      <c r="E334" s="18">
        <f>'Mining Rigs'!$E$25*EXP('Mining Rigs'!$E$24*B334)</f>
        <v>0.1465991840753097</v>
      </c>
      <c r="F334" s="10">
        <f t="shared" si="21"/>
        <v>254.09145493382383</v>
      </c>
      <c r="G334" s="10">
        <f t="shared" si="22"/>
        <v>6098.1949184117721</v>
      </c>
      <c r="H334" s="3">
        <v>9.7051020408163193</v>
      </c>
      <c r="I334">
        <v>12.5</v>
      </c>
      <c r="J334" s="5">
        <f t="shared" si="20"/>
        <v>3287.9779971096555</v>
      </c>
      <c r="K334" s="5">
        <f t="shared" si="23"/>
        <v>1854.6945641888353</v>
      </c>
    </row>
    <row r="335" spans="1:11" x14ac:dyDescent="0.25">
      <c r="A335" s="6"/>
      <c r="B335" s="6">
        <v>42699</v>
      </c>
      <c r="C335" s="2">
        <v>740.28900099999998</v>
      </c>
      <c r="D335" s="5">
        <v>1765258.4154451899</v>
      </c>
      <c r="E335" s="18">
        <f>'Mining Rigs'!$E$25*EXP('Mining Rigs'!$E$24*B335)</f>
        <v>0.14652045300326991</v>
      </c>
      <c r="F335" s="10">
        <f t="shared" si="21"/>
        <v>258.64646269886367</v>
      </c>
      <c r="G335" s="10">
        <f t="shared" si="22"/>
        <v>6207.5151047727286</v>
      </c>
      <c r="H335" s="3">
        <v>8.9647119341563695</v>
      </c>
      <c r="I335">
        <v>12.5</v>
      </c>
      <c r="J335" s="5">
        <f t="shared" si="20"/>
        <v>3091.5880411784447</v>
      </c>
      <c r="K335" s="5">
        <f t="shared" si="23"/>
        <v>2007.8726602935628</v>
      </c>
    </row>
    <row r="336" spans="1:11" x14ac:dyDescent="0.25">
      <c r="A336" s="6"/>
      <c r="B336" s="6">
        <v>42700</v>
      </c>
      <c r="C336" s="2">
        <v>741.64898700000003</v>
      </c>
      <c r="D336" s="5">
        <v>1785270.41483882</v>
      </c>
      <c r="E336" s="18">
        <f>'Mining Rigs'!$E$25*EXP('Mining Rigs'!$E$24*B336)</f>
        <v>0.14644176421374175</v>
      </c>
      <c r="F336" s="10">
        <f t="shared" si="21"/>
        <v>261.43814914759542</v>
      </c>
      <c r="G336" s="10">
        <f t="shared" si="22"/>
        <v>6274.5155795422907</v>
      </c>
      <c r="H336" s="3">
        <v>9.5058114035087709</v>
      </c>
      <c r="I336">
        <v>12.5</v>
      </c>
      <c r="J336" s="5">
        <f t="shared" si="20"/>
        <v>3313.5756526392524</v>
      </c>
      <c r="K336" s="5">
        <f t="shared" si="23"/>
        <v>1893.5784896127718</v>
      </c>
    </row>
    <row r="337" spans="1:11" x14ac:dyDescent="0.25">
      <c r="A337" s="6"/>
      <c r="B337" s="6">
        <v>42701</v>
      </c>
      <c r="C337" s="2">
        <v>735.38201900000001</v>
      </c>
      <c r="D337" s="5">
        <v>1835300.4133228899</v>
      </c>
      <c r="E337" s="18">
        <f>'Mining Rigs'!$E$25*EXP('Mining Rigs'!$E$24*B337)</f>
        <v>0.14636311768401791</v>
      </c>
      <c r="F337" s="10">
        <f t="shared" si="21"/>
        <v>268.62029038070489</v>
      </c>
      <c r="G337" s="10">
        <f t="shared" si="22"/>
        <v>6446.8869691369173</v>
      </c>
      <c r="H337" s="3">
        <v>9.4110021786492304</v>
      </c>
      <c r="I337">
        <v>12.5</v>
      </c>
      <c r="J337" s="5">
        <f t="shared" si="20"/>
        <v>3370.6481840029369</v>
      </c>
      <c r="K337" s="5">
        <f t="shared" si="23"/>
        <v>1912.6549604713362</v>
      </c>
    </row>
    <row r="338" spans="1:11" x14ac:dyDescent="0.25">
      <c r="A338" s="6"/>
      <c r="B338" s="6">
        <v>42702</v>
      </c>
      <c r="C338" s="2">
        <v>732.03497300000004</v>
      </c>
      <c r="D338" s="5">
        <v>1843305.2130803401</v>
      </c>
      <c r="E338" s="18">
        <f>'Mining Rigs'!$E$25*EXP('Mining Rigs'!$E$24*B338)</f>
        <v>0.14628451339140175</v>
      </c>
      <c r="F338" s="10">
        <f t="shared" si="21"/>
        <v>269.64700612729166</v>
      </c>
      <c r="G338" s="10">
        <f t="shared" si="22"/>
        <v>6471.5281470549999</v>
      </c>
      <c r="H338" s="3">
        <v>9.9270833333333304</v>
      </c>
      <c r="I338">
        <v>12.5</v>
      </c>
      <c r="J338" s="5">
        <f t="shared" si="20"/>
        <v>3569.0777338792905</v>
      </c>
      <c r="K338" s="5">
        <f t="shared" si="23"/>
        <v>1813.2214060860445</v>
      </c>
    </row>
    <row r="339" spans="1:11" x14ac:dyDescent="0.25">
      <c r="A339" s="6"/>
      <c r="B339" s="6">
        <v>42703</v>
      </c>
      <c r="C339" s="2">
        <v>735.81298800000002</v>
      </c>
      <c r="D339" s="5">
        <v>1903341.2112612301</v>
      </c>
      <c r="E339" s="18">
        <f>'Mining Rigs'!$E$25*EXP('Mining Rigs'!$E$24*B339)</f>
        <v>0.14620595131321035</v>
      </c>
      <c r="F339" s="10">
        <f t="shared" si="21"/>
        <v>278.27981246608618</v>
      </c>
      <c r="G339" s="10">
        <f t="shared" si="22"/>
        <v>6678.715499186068</v>
      </c>
      <c r="H339" s="3">
        <v>8.8414634146341395</v>
      </c>
      <c r="I339">
        <v>12.5</v>
      </c>
      <c r="J339" s="5">
        <f t="shared" si="20"/>
        <v>3280.5343746002004</v>
      </c>
      <c r="K339" s="5">
        <f t="shared" si="23"/>
        <v>2035.8620689655186</v>
      </c>
    </row>
    <row r="340" spans="1:11" x14ac:dyDescent="0.25">
      <c r="A340" s="6"/>
      <c r="B340" s="6">
        <v>42704</v>
      </c>
      <c r="C340" s="2">
        <v>735.60400400000003</v>
      </c>
      <c r="D340" s="5">
        <v>1911346.01101869</v>
      </c>
      <c r="E340" s="18">
        <f>'Mining Rigs'!$E$25*EXP('Mining Rigs'!$E$24*B340)</f>
        <v>0.1461274314267729</v>
      </c>
      <c r="F340" s="10">
        <f t="shared" si="21"/>
        <v>279.30008315796954</v>
      </c>
      <c r="G340" s="10">
        <f t="shared" si="22"/>
        <v>6703.2019957912689</v>
      </c>
      <c r="H340" s="3">
        <v>9.6614093959731502</v>
      </c>
      <c r="I340">
        <v>12.5</v>
      </c>
      <c r="J340" s="5">
        <f t="shared" si="20"/>
        <v>3597.9099302913187</v>
      </c>
      <c r="K340" s="5">
        <f t="shared" si="23"/>
        <v>1863.0822131916234</v>
      </c>
    </row>
    <row r="341" spans="1:11" x14ac:dyDescent="0.25">
      <c r="A341" s="6"/>
      <c r="B341" s="6">
        <v>42705</v>
      </c>
      <c r="C341" s="2">
        <v>745.69097899999997</v>
      </c>
      <c r="D341" s="5">
        <v>1867319.6123527</v>
      </c>
      <c r="E341" s="18">
        <f>'Mining Rigs'!$E$25*EXP('Mining Rigs'!$E$24*B341)</f>
        <v>0.14604895370942941</v>
      </c>
      <c r="F341" s="10">
        <f t="shared" si="21"/>
        <v>272.72007562520918</v>
      </c>
      <c r="G341" s="10">
        <f t="shared" si="22"/>
        <v>6545.2818150050207</v>
      </c>
      <c r="H341" s="3">
        <v>10.083215962441299</v>
      </c>
      <c r="I341">
        <v>12.5</v>
      </c>
      <c r="J341" s="5">
        <f t="shared" si="20"/>
        <v>3666.5272264297432</v>
      </c>
      <c r="K341" s="5">
        <f t="shared" si="23"/>
        <v>1785.1447461849193</v>
      </c>
    </row>
    <row r="342" spans="1:11" x14ac:dyDescent="0.25">
      <c r="A342" s="6"/>
      <c r="B342" s="6">
        <v>42706</v>
      </c>
      <c r="C342" s="2">
        <v>756.77398700000003</v>
      </c>
      <c r="D342" s="5">
        <v>1855312.41271652</v>
      </c>
      <c r="E342" s="18">
        <f>'Mining Rigs'!$E$25*EXP('Mining Rigs'!$E$24*B342)</f>
        <v>0.14597051813853343</v>
      </c>
      <c r="F342" s="10">
        <f t="shared" si="21"/>
        <v>270.82091419308301</v>
      </c>
      <c r="G342" s="10">
        <f t="shared" si="22"/>
        <v>6499.7019406339923</v>
      </c>
      <c r="H342" s="3">
        <v>9.8453196347031895</v>
      </c>
      <c r="I342">
        <v>12.5</v>
      </c>
      <c r="J342" s="5">
        <f t="shared" si="20"/>
        <v>3555.0912853245704</v>
      </c>
      <c r="K342" s="5">
        <f t="shared" si="23"/>
        <v>1828.2799002840757</v>
      </c>
    </row>
    <row r="343" spans="1:11" x14ac:dyDescent="0.25">
      <c r="A343" s="6"/>
      <c r="B343" s="6">
        <v>42707</v>
      </c>
      <c r="C343" s="2">
        <v>777.94397000000004</v>
      </c>
      <c r="D343" s="5">
        <v>1840377.5244604</v>
      </c>
      <c r="E343" s="18">
        <f>'Mining Rigs'!$E$25*EXP('Mining Rigs'!$E$24*B343)</f>
        <v>0.14589212469145074</v>
      </c>
      <c r="F343" s="10">
        <f t="shared" si="21"/>
        <v>268.49658727792013</v>
      </c>
      <c r="G343" s="10">
        <f t="shared" si="22"/>
        <v>6443.9180946700835</v>
      </c>
      <c r="H343" s="3">
        <v>10.1166666666666</v>
      </c>
      <c r="I343">
        <v>12.5</v>
      </c>
      <c r="J343" s="5">
        <f t="shared" si="20"/>
        <v>3621.7206328376983</v>
      </c>
      <c r="K343" s="5">
        <f t="shared" si="23"/>
        <v>1779.2421746293364</v>
      </c>
    </row>
    <row r="344" spans="1:11" x14ac:dyDescent="0.25">
      <c r="A344" s="6"/>
      <c r="B344" s="6">
        <v>42708</v>
      </c>
      <c r="C344" s="2">
        <v>771.15502900000001</v>
      </c>
      <c r="D344" s="5">
        <v>1902475.44995458</v>
      </c>
      <c r="E344" s="18">
        <f>'Mining Rigs'!$E$25*EXP('Mining Rigs'!$E$24*B344)</f>
        <v>0.1458137733455577</v>
      </c>
      <c r="F344" s="10">
        <f t="shared" si="21"/>
        <v>277.40712405516507</v>
      </c>
      <c r="G344" s="10">
        <f t="shared" si="22"/>
        <v>6657.7709773239621</v>
      </c>
      <c r="H344" s="3">
        <v>8.3814922480620098</v>
      </c>
      <c r="I344">
        <v>12.5</v>
      </c>
      <c r="J344" s="5">
        <f t="shared" si="20"/>
        <v>3100.1142131007227</v>
      </c>
      <c r="K344" s="5">
        <f t="shared" si="23"/>
        <v>2147.5889337202461</v>
      </c>
    </row>
    <row r="345" spans="1:11" x14ac:dyDescent="0.25">
      <c r="A345" s="6"/>
      <c r="B345" s="6">
        <v>42709</v>
      </c>
      <c r="C345" s="2">
        <v>773.87200900000005</v>
      </c>
      <c r="D345" s="5">
        <v>1875674.3929272101</v>
      </c>
      <c r="E345" s="18">
        <f>'Mining Rigs'!$E$25*EXP('Mining Rigs'!$E$24*B345)</f>
        <v>0.14573546407824445</v>
      </c>
      <c r="F345" s="10">
        <f t="shared" si="21"/>
        <v>273.35227811292634</v>
      </c>
      <c r="G345" s="10">
        <f t="shared" si="22"/>
        <v>6560.4546747102322</v>
      </c>
      <c r="H345" s="3">
        <v>9.6713963963963892</v>
      </c>
      <c r="I345">
        <v>12.5</v>
      </c>
      <c r="J345" s="5">
        <f t="shared" si="20"/>
        <v>3524.9309833174661</v>
      </c>
      <c r="K345" s="5">
        <f t="shared" si="23"/>
        <v>1861.1583335273995</v>
      </c>
    </row>
    <row r="346" spans="1:11" x14ac:dyDescent="0.25">
      <c r="A346" s="6"/>
      <c r="B346" s="6">
        <v>42710</v>
      </c>
      <c r="C346" s="2">
        <v>758.70001200000002</v>
      </c>
      <c r="D346" s="5">
        <v>1883034.7657339401</v>
      </c>
      <c r="E346" s="18">
        <f>'Mining Rigs'!$E$25*EXP('Mining Rigs'!$E$24*B346)</f>
        <v>0.14565719686691311</v>
      </c>
      <c r="F346" s="10">
        <f t="shared" si="21"/>
        <v>274.2775655797501</v>
      </c>
      <c r="G346" s="10">
        <f t="shared" si="22"/>
        <v>6582.6615739140025</v>
      </c>
      <c r="H346" s="3">
        <v>9.4826754385964893</v>
      </c>
      <c r="I346">
        <v>12.5</v>
      </c>
      <c r="J346" s="5">
        <f t="shared" si="20"/>
        <v>3467.8468459748456</v>
      </c>
      <c r="K346" s="5">
        <f t="shared" si="23"/>
        <v>1898.1984690455822</v>
      </c>
    </row>
    <row r="347" spans="1:11" x14ac:dyDescent="0.25">
      <c r="A347" s="6"/>
      <c r="B347" s="6">
        <v>42711</v>
      </c>
      <c r="C347" s="2">
        <v>764.22399900000005</v>
      </c>
      <c r="D347" s="5">
        <v>1904333.0226837499</v>
      </c>
      <c r="E347" s="18">
        <f>'Mining Rigs'!$E$25*EXP('Mining Rigs'!$E$24*B347)</f>
        <v>0.1455789716889766</v>
      </c>
      <c r="F347" s="10">
        <f t="shared" si="21"/>
        <v>277.2308431956609</v>
      </c>
      <c r="G347" s="10">
        <f t="shared" si="22"/>
        <v>6653.5402366958615</v>
      </c>
      <c r="H347" s="3">
        <v>9.5665555555555493</v>
      </c>
      <c r="I347">
        <v>12.5</v>
      </c>
      <c r="J347" s="5">
        <f t="shared" si="20"/>
        <v>3536.1923508597315</v>
      </c>
      <c r="K347" s="5">
        <f t="shared" si="23"/>
        <v>1881.5549541806536</v>
      </c>
    </row>
    <row r="348" spans="1:11" x14ac:dyDescent="0.25">
      <c r="A348" s="6"/>
      <c r="B348" s="6">
        <v>42712</v>
      </c>
      <c r="C348" s="2">
        <v>768.13201900000001</v>
      </c>
      <c r="D348" s="5">
        <v>1968537.92126599</v>
      </c>
      <c r="E348" s="18">
        <f>'Mining Rigs'!$E$25*EXP('Mining Rigs'!$E$24*B348)</f>
        <v>0.1455007885218613</v>
      </c>
      <c r="F348" s="10">
        <f t="shared" si="21"/>
        <v>286.42381977938726</v>
      </c>
      <c r="G348" s="10">
        <f t="shared" si="22"/>
        <v>6874.1716747052942</v>
      </c>
      <c r="H348" s="3">
        <v>8.3590038314176205</v>
      </c>
      <c r="I348">
        <v>12.5</v>
      </c>
      <c r="J348" s="5">
        <f t="shared" si="20"/>
        <v>3192.2904092602239</v>
      </c>
      <c r="K348" s="5">
        <f t="shared" si="23"/>
        <v>2153.3666406930388</v>
      </c>
    </row>
    <row r="349" spans="1:11" x14ac:dyDescent="0.25">
      <c r="A349" s="6"/>
      <c r="B349" s="6">
        <v>42713</v>
      </c>
      <c r="C349" s="2">
        <v>770.80999799999995</v>
      </c>
      <c r="D349" s="5">
        <v>1995011.87078873</v>
      </c>
      <c r="E349" s="18">
        <f>'Mining Rigs'!$E$25*EXP('Mining Rigs'!$E$24*B349)</f>
        <v>0.14542264734300592</v>
      </c>
      <c r="F349" s="10">
        <f t="shared" si="21"/>
        <v>290.11990773081993</v>
      </c>
      <c r="G349" s="10">
        <f t="shared" si="22"/>
        <v>6962.8777855396784</v>
      </c>
      <c r="H349" s="3">
        <v>8.9539278131634799</v>
      </c>
      <c r="I349">
        <v>12.5</v>
      </c>
      <c r="J349" s="5">
        <f t="shared" si="20"/>
        <v>3463.616947977881</v>
      </c>
      <c r="K349" s="5">
        <f t="shared" si="23"/>
        <v>2010.2909444431275</v>
      </c>
    </row>
    <row r="350" spans="1:11" x14ac:dyDescent="0.25">
      <c r="A350" s="6"/>
      <c r="B350" s="6">
        <v>42714</v>
      </c>
      <c r="C350" s="2">
        <v>772.79400599999997</v>
      </c>
      <c r="D350" s="5">
        <v>1919662.9375316901</v>
      </c>
      <c r="E350" s="18">
        <f>'Mining Rigs'!$E$25*EXP('Mining Rigs'!$E$24*B350)</f>
        <v>0.14534454812985956</v>
      </c>
      <c r="F350" s="10">
        <f t="shared" si="21"/>
        <v>279.01254221718233</v>
      </c>
      <c r="G350" s="10">
        <f t="shared" si="22"/>
        <v>6696.3010132123763</v>
      </c>
      <c r="H350" s="3">
        <v>10.701604938271601</v>
      </c>
      <c r="I350">
        <v>12.5</v>
      </c>
      <c r="J350" s="5">
        <f t="shared" si="20"/>
        <v>3981.1759995081488</v>
      </c>
      <c r="K350" s="5">
        <f t="shared" si="23"/>
        <v>1681.9907017523626</v>
      </c>
    </row>
    <row r="351" spans="1:11" x14ac:dyDescent="0.25">
      <c r="A351" s="6"/>
      <c r="B351" s="6">
        <v>42715</v>
      </c>
      <c r="C351" s="2">
        <v>774.65002400000003</v>
      </c>
      <c r="D351" s="5">
        <v>1887079.61504216</v>
      </c>
      <c r="E351" s="18">
        <f>'Mining Rigs'!$E$25*EXP('Mining Rigs'!$E$24*B351)</f>
        <v>0.14526649085988511</v>
      </c>
      <c r="F351" s="10">
        <f t="shared" si="21"/>
        <v>274.1294336503974</v>
      </c>
      <c r="G351" s="10">
        <f t="shared" si="22"/>
        <v>6579.1064076095372</v>
      </c>
      <c r="H351" s="3">
        <v>11.1246212121212</v>
      </c>
      <c r="I351">
        <v>12.5</v>
      </c>
      <c r="J351" s="5">
        <f t="shared" si="20"/>
        <v>4066.1148166053094</v>
      </c>
      <c r="K351" s="5">
        <f t="shared" si="23"/>
        <v>1618.0326194286511</v>
      </c>
    </row>
    <row r="352" spans="1:11" x14ac:dyDescent="0.25">
      <c r="A352" s="6"/>
      <c r="B352" s="6">
        <v>42716</v>
      </c>
      <c r="C352" s="2">
        <v>769.73101799999995</v>
      </c>
      <c r="D352" s="5">
        <v>1960392.0906436101</v>
      </c>
      <c r="E352" s="18">
        <f>'Mining Rigs'!$E$25*EXP('Mining Rigs'!$E$24*B352)</f>
        <v>0.14518847551055747</v>
      </c>
      <c r="F352" s="10">
        <f t="shared" si="21"/>
        <v>284.62633904350031</v>
      </c>
      <c r="G352" s="10">
        <f t="shared" si="22"/>
        <v>6831.032137044007</v>
      </c>
      <c r="H352" s="3">
        <v>7.7153297682709399</v>
      </c>
      <c r="I352">
        <v>12.5</v>
      </c>
      <c r="J352" s="5">
        <f t="shared" si="20"/>
        <v>2927.9814219417271</v>
      </c>
      <c r="K352" s="5">
        <f t="shared" si="23"/>
        <v>2333.0175819605865</v>
      </c>
    </row>
    <row r="353" spans="1:11" x14ac:dyDescent="0.25">
      <c r="A353" s="6"/>
      <c r="B353" s="6">
        <v>42717</v>
      </c>
      <c r="C353" s="2">
        <v>780.08697500000005</v>
      </c>
      <c r="D353" s="5">
        <v>1972610.8365771801</v>
      </c>
      <c r="E353" s="18">
        <f>'Mining Rigs'!$E$25*EXP('Mining Rigs'!$E$24*B353)</f>
        <v>0.14511050205936218</v>
      </c>
      <c r="F353" s="10">
        <f t="shared" si="21"/>
        <v>286.24654886345309</v>
      </c>
      <c r="G353" s="10">
        <f t="shared" si="22"/>
        <v>6869.9171727228741</v>
      </c>
      <c r="H353" s="3">
        <v>9.2002136752136696</v>
      </c>
      <c r="I353">
        <v>12.5</v>
      </c>
      <c r="J353" s="5">
        <f t="shared" si="20"/>
        <v>3511.3725511150119</v>
      </c>
      <c r="K353" s="5">
        <f t="shared" si="23"/>
        <v>1956.4762988596524</v>
      </c>
    </row>
    <row r="354" spans="1:11" x14ac:dyDescent="0.25">
      <c r="A354" s="6"/>
      <c r="B354" s="6">
        <v>42718</v>
      </c>
      <c r="C354" s="2">
        <v>780.55602999999996</v>
      </c>
      <c r="D354" s="5">
        <v>1978720.2095439699</v>
      </c>
      <c r="E354" s="18">
        <f>'Mining Rigs'!$E$25*EXP('Mining Rigs'!$E$24*B354)</f>
        <v>0.14503257048379831</v>
      </c>
      <c r="F354" s="10">
        <f t="shared" si="21"/>
        <v>286.97887825840201</v>
      </c>
      <c r="G354" s="10">
        <f t="shared" si="22"/>
        <v>6887.4930782016481</v>
      </c>
      <c r="H354" s="3">
        <v>8.0591760299625399</v>
      </c>
      <c r="I354">
        <v>12.5</v>
      </c>
      <c r="J354" s="5">
        <f t="shared" si="20"/>
        <v>3083.7510623542021</v>
      </c>
      <c r="K354" s="5">
        <f t="shared" si="23"/>
        <v>2233.4789478576095</v>
      </c>
    </row>
    <row r="355" spans="1:11" x14ac:dyDescent="0.25">
      <c r="A355" s="6"/>
      <c r="B355" s="6">
        <v>42719</v>
      </c>
      <c r="C355" s="2">
        <v>781.48101799999995</v>
      </c>
      <c r="D355" s="5">
        <v>1942063.97174325</v>
      </c>
      <c r="E355" s="18">
        <f>'Mining Rigs'!$E$25*EXP('Mining Rigs'!$E$24*B355)</f>
        <v>0.1449546807613771</v>
      </c>
      <c r="F355" s="10">
        <f t="shared" si="21"/>
        <v>281.51126304221492</v>
      </c>
      <c r="G355" s="10">
        <f t="shared" si="22"/>
        <v>6756.2703130131576</v>
      </c>
      <c r="H355" s="3">
        <v>10.090047961630599</v>
      </c>
      <c r="I355">
        <v>12.5</v>
      </c>
      <c r="J355" s="5">
        <f t="shared" si="20"/>
        <v>3787.2828611135415</v>
      </c>
      <c r="K355" s="5">
        <f t="shared" si="23"/>
        <v>1783.9360197739945</v>
      </c>
    </row>
    <row r="356" spans="1:11" x14ac:dyDescent="0.25">
      <c r="A356" s="6"/>
      <c r="B356" s="6">
        <v>42720</v>
      </c>
      <c r="C356" s="2">
        <v>778.08801300000005</v>
      </c>
      <c r="D356" s="5">
        <v>1946865.7079229001</v>
      </c>
      <c r="E356" s="18">
        <f>'Mining Rigs'!$E$25*EXP('Mining Rigs'!$E$24*B356)</f>
        <v>0.14487683286962033</v>
      </c>
      <c r="F356" s="10">
        <f t="shared" si="21"/>
        <v>282.05573778634107</v>
      </c>
      <c r="G356" s="10">
        <f t="shared" si="22"/>
        <v>6769.3377068721857</v>
      </c>
      <c r="H356" s="3">
        <v>11.714829396325401</v>
      </c>
      <c r="I356">
        <v>12.5</v>
      </c>
      <c r="J356" s="5">
        <f t="shared" si="20"/>
        <v>4405.6464645622364</v>
      </c>
      <c r="K356" s="5">
        <f t="shared" si="23"/>
        <v>1536.514053345589</v>
      </c>
    </row>
    <row r="357" spans="1:11" x14ac:dyDescent="0.25">
      <c r="A357" s="6"/>
      <c r="B357" s="6">
        <v>42721</v>
      </c>
      <c r="C357" s="2">
        <v>784.90698199999997</v>
      </c>
      <c r="D357" s="5">
        <v>1970992.10146392</v>
      </c>
      <c r="E357" s="18">
        <f>'Mining Rigs'!$E$25*EXP('Mining Rigs'!$E$24*B357)</f>
        <v>0.1447990267860633</v>
      </c>
      <c r="F357" s="10">
        <f t="shared" si="21"/>
        <v>285.39773809499331</v>
      </c>
      <c r="G357" s="10">
        <f t="shared" si="22"/>
        <v>6849.5457142798396</v>
      </c>
      <c r="H357" s="3">
        <v>10.475939849624</v>
      </c>
      <c r="I357">
        <v>12.5</v>
      </c>
      <c r="J357" s="5">
        <f t="shared" si="20"/>
        <v>3986.4127166691915</v>
      </c>
      <c r="K357" s="5">
        <f t="shared" si="23"/>
        <v>1718.2229239934068</v>
      </c>
    </row>
    <row r="358" spans="1:11" x14ac:dyDescent="0.25">
      <c r="A358" s="6"/>
      <c r="B358" s="6">
        <v>42722</v>
      </c>
      <c r="C358" s="2">
        <v>790.828979</v>
      </c>
      <c r="D358" s="5">
        <v>1907507.4350807101</v>
      </c>
      <c r="E358" s="18">
        <f>'Mining Rigs'!$E$25*EXP('Mining Rigs'!$E$24*B358)</f>
        <v>0.14472126248825348</v>
      </c>
      <c r="F358" s="10">
        <f t="shared" si="21"/>
        <v>276.05688421061058</v>
      </c>
      <c r="G358" s="10">
        <f t="shared" si="22"/>
        <v>6625.3652210546534</v>
      </c>
      <c r="H358" s="3">
        <v>10.180324074074001</v>
      </c>
      <c r="I358">
        <v>12.5</v>
      </c>
      <c r="J358" s="5">
        <f t="shared" si="20"/>
        <v>3747.13139219085</v>
      </c>
      <c r="K358" s="5">
        <f t="shared" si="23"/>
        <v>1768.1166011050855</v>
      </c>
    </row>
    <row r="359" spans="1:11" x14ac:dyDescent="0.25">
      <c r="A359" s="6"/>
      <c r="B359" s="6">
        <v>42723</v>
      </c>
      <c r="C359" s="2">
        <v>790.53002900000001</v>
      </c>
      <c r="D359" s="5">
        <v>1900379.2240801901</v>
      </c>
      <c r="E359" s="18">
        <f>'Mining Rigs'!$E$25*EXP('Mining Rigs'!$E$24*B359)</f>
        <v>0.14464353995374879</v>
      </c>
      <c r="F359" s="10">
        <f t="shared" si="21"/>
        <v>274.87757822551708</v>
      </c>
      <c r="G359" s="10">
        <f t="shared" si="22"/>
        <v>6597.0618774124105</v>
      </c>
      <c r="H359" s="3">
        <v>10.3581560283687</v>
      </c>
      <c r="I359">
        <v>12.5</v>
      </c>
      <c r="J359" s="5">
        <f t="shared" si="20"/>
        <v>3796.2997919467048</v>
      </c>
      <c r="K359" s="5">
        <f t="shared" si="23"/>
        <v>1737.7610407394886</v>
      </c>
    </row>
    <row r="360" spans="1:11" x14ac:dyDescent="0.25">
      <c r="A360" s="6"/>
      <c r="B360" s="6">
        <v>42724</v>
      </c>
      <c r="C360" s="2">
        <v>792.71398899999997</v>
      </c>
      <c r="D360" s="5">
        <v>1872676.9660466099</v>
      </c>
      <c r="E360" s="18">
        <f>'Mining Rigs'!$E$25*EXP('Mining Rigs'!$E$24*B360)</f>
        <v>0.1445658591601208</v>
      </c>
      <c r="F360" s="10">
        <f t="shared" si="21"/>
        <v>270.72515452589647</v>
      </c>
      <c r="G360" s="10">
        <f t="shared" si="22"/>
        <v>6497.4037086215158</v>
      </c>
      <c r="H360" s="3">
        <v>9.45673289183223</v>
      </c>
      <c r="I360">
        <v>12.5</v>
      </c>
      <c r="J360" s="5">
        <f t="shared" si="20"/>
        <v>3413.5672979352112</v>
      </c>
      <c r="K360" s="5">
        <f t="shared" si="23"/>
        <v>1903.4057751114638</v>
      </c>
    </row>
    <row r="361" spans="1:11" x14ac:dyDescent="0.25">
      <c r="A361" s="6"/>
      <c r="B361" s="6">
        <v>42725</v>
      </c>
      <c r="C361" s="2">
        <v>800.87597700000003</v>
      </c>
      <c r="D361" s="5">
        <v>1893560.89299393</v>
      </c>
      <c r="E361" s="18">
        <f>'Mining Rigs'!$E$25*EXP('Mining Rigs'!$E$24*B361)</f>
        <v>0.14448822008495305</v>
      </c>
      <c r="F361" s="10">
        <f t="shared" si="21"/>
        <v>273.5972430511672</v>
      </c>
      <c r="G361" s="10">
        <f t="shared" si="22"/>
        <v>6566.3338332280127</v>
      </c>
      <c r="H361" s="3">
        <v>10.464251207729401</v>
      </c>
      <c r="I361">
        <v>12.5</v>
      </c>
      <c r="J361" s="5">
        <f t="shared" si="20"/>
        <v>3817.320374706148</v>
      </c>
      <c r="K361" s="5">
        <f t="shared" si="23"/>
        <v>1720.1421910345894</v>
      </c>
    </row>
    <row r="362" spans="1:11" x14ac:dyDescent="0.25">
      <c r="A362" s="6"/>
      <c r="B362" s="6">
        <v>42726</v>
      </c>
      <c r="C362" s="2">
        <v>834.28100600000005</v>
      </c>
      <c r="D362" s="5">
        <v>1964042.40976497</v>
      </c>
      <c r="E362" s="18">
        <f>'Mining Rigs'!$E$25*EXP('Mining Rigs'!$E$24*B362)</f>
        <v>0.14441062270583963</v>
      </c>
      <c r="F362" s="10">
        <f t="shared" si="21"/>
        <v>283.62858741483717</v>
      </c>
      <c r="G362" s="10">
        <f t="shared" si="22"/>
        <v>6807.0860979560921</v>
      </c>
      <c r="H362" s="3">
        <v>9.0146750524108992</v>
      </c>
      <c r="I362">
        <v>12.5</v>
      </c>
      <c r="J362" s="5">
        <f t="shared" si="20"/>
        <v>3409.0927348254354</v>
      </c>
      <c r="K362" s="5">
        <f t="shared" si="23"/>
        <v>1996.7441860465121</v>
      </c>
    </row>
    <row r="363" spans="1:11" x14ac:dyDescent="0.25">
      <c r="A363" s="6"/>
      <c r="B363" s="6">
        <v>42727</v>
      </c>
      <c r="C363" s="2">
        <v>864.53997800000002</v>
      </c>
      <c r="D363" s="5">
        <v>2021308.64214144</v>
      </c>
      <c r="E363" s="18">
        <f>'Mining Rigs'!$E$25*EXP('Mining Rigs'!$E$24*B363)</f>
        <v>0.1443330670003882</v>
      </c>
      <c r="F363" s="10">
        <f t="shared" si="21"/>
        <v>291.74167567466412</v>
      </c>
      <c r="G363" s="10">
        <f t="shared" si="22"/>
        <v>7001.8002161919394</v>
      </c>
      <c r="H363" s="3">
        <v>9.1198113207547102</v>
      </c>
      <c r="I363">
        <v>12.5</v>
      </c>
      <c r="J363" s="5">
        <f t="shared" si="20"/>
        <v>3547.505382071668</v>
      </c>
      <c r="K363" s="5">
        <f t="shared" si="23"/>
        <v>1973.7250439640025</v>
      </c>
    </row>
    <row r="364" spans="1:11" x14ac:dyDescent="0.25">
      <c r="A364" s="6"/>
      <c r="B364" s="6">
        <v>42728</v>
      </c>
      <c r="C364" s="2">
        <v>921.98400900000001</v>
      </c>
      <c r="D364" s="5">
        <v>2036726.47393511</v>
      </c>
      <c r="E364" s="18">
        <f>'Mining Rigs'!$E$25*EXP('Mining Rigs'!$E$24*B364)</f>
        <v>0.14425555294621845</v>
      </c>
      <c r="F364" s="10">
        <f t="shared" si="21"/>
        <v>293.80910369771107</v>
      </c>
      <c r="G364" s="10">
        <f t="shared" si="22"/>
        <v>7051.4184887450656</v>
      </c>
      <c r="H364" s="3">
        <v>9.5048245614035096</v>
      </c>
      <c r="I364">
        <v>12.5</v>
      </c>
      <c r="J364" s="5">
        <f t="shared" si="20"/>
        <v>3723.4719802532732</v>
      </c>
      <c r="K364" s="5">
        <f t="shared" si="23"/>
        <v>1893.775091135619</v>
      </c>
    </row>
    <row r="365" spans="1:11" x14ac:dyDescent="0.25">
      <c r="A365" s="6"/>
      <c r="B365" s="6">
        <v>42729</v>
      </c>
      <c r="C365" s="2">
        <v>898.82202099999995</v>
      </c>
      <c r="D365" s="5">
        <v>2027916.2843387299</v>
      </c>
      <c r="E365" s="18">
        <f>'Mining Rigs'!$E$25*EXP('Mining Rigs'!$E$24*B365)</f>
        <v>0.14417808052096051</v>
      </c>
      <c r="F365" s="10">
        <f t="shared" si="21"/>
        <v>292.38107733315644</v>
      </c>
      <c r="G365" s="10">
        <f t="shared" si="22"/>
        <v>7017.1458559957546</v>
      </c>
      <c r="H365" s="3">
        <v>10.469829683698199</v>
      </c>
      <c r="I365">
        <v>12.5</v>
      </c>
      <c r="J365" s="5">
        <f t="shared" si="20"/>
        <v>4081.5734432191207</v>
      </c>
      <c r="K365" s="5">
        <f t="shared" si="23"/>
        <v>1719.2256745137388</v>
      </c>
    </row>
    <row r="366" spans="1:11" x14ac:dyDescent="0.25">
      <c r="A366" s="6"/>
      <c r="B366" s="6">
        <v>42730</v>
      </c>
      <c r="C366" s="2">
        <v>896.18298300000004</v>
      </c>
      <c r="D366" s="5">
        <v>2060954.49532515</v>
      </c>
      <c r="E366" s="18">
        <f>'Mining Rigs'!$E$25*EXP('Mining Rigs'!$E$24*B366)</f>
        <v>0.14410064970225814</v>
      </c>
      <c r="F366" s="10">
        <f t="shared" si="21"/>
        <v>296.98488178314363</v>
      </c>
      <c r="G366" s="10">
        <f t="shared" si="22"/>
        <v>7127.6371627954468</v>
      </c>
      <c r="H366" s="3">
        <v>8.7380808080808006</v>
      </c>
      <c r="I366">
        <v>12.5</v>
      </c>
      <c r="J366" s="5">
        <f t="shared" si="20"/>
        <v>3460.1038610659098</v>
      </c>
      <c r="K366" s="5">
        <f t="shared" si="23"/>
        <v>2059.948905868891</v>
      </c>
    </row>
    <row r="367" spans="1:11" x14ac:dyDescent="0.25">
      <c r="A367" s="6"/>
      <c r="B367" s="6">
        <v>42731</v>
      </c>
      <c r="C367" s="2">
        <v>907.60998500000005</v>
      </c>
      <c r="D367" s="5">
        <v>2069764.6849215301</v>
      </c>
      <c r="E367" s="18">
        <f>'Mining Rigs'!$E$25*EXP('Mining Rigs'!$E$24*B367)</f>
        <v>0.14402326046776698</v>
      </c>
      <c r="F367" s="10">
        <f t="shared" si="21"/>
        <v>298.09425832343919</v>
      </c>
      <c r="G367" s="10">
        <f t="shared" si="22"/>
        <v>7154.2621997625411</v>
      </c>
      <c r="H367" s="3">
        <v>10.119248826291001</v>
      </c>
      <c r="I367">
        <v>12.5</v>
      </c>
      <c r="J367" s="5">
        <f t="shared" si="20"/>
        <v>4021.9866315513977</v>
      </c>
      <c r="K367" s="5">
        <f t="shared" si="23"/>
        <v>1778.7881599703212</v>
      </c>
    </row>
    <row r="368" spans="1:11" x14ac:dyDescent="0.25">
      <c r="A368" s="6"/>
      <c r="B368" s="6">
        <v>42732</v>
      </c>
      <c r="C368" s="2">
        <v>933.19799799999998</v>
      </c>
      <c r="D368" s="5">
        <v>2063157.0427242499</v>
      </c>
      <c r="E368" s="18">
        <f>'Mining Rigs'!$E$25*EXP('Mining Rigs'!$E$24*B368)</f>
        <v>0.14394591279515329</v>
      </c>
      <c r="F368" s="10">
        <f t="shared" si="21"/>
        <v>296.9830237546912</v>
      </c>
      <c r="G368" s="10">
        <f t="shared" si="22"/>
        <v>7127.5925701125889</v>
      </c>
      <c r="H368" s="3">
        <v>9.2332264957264893</v>
      </c>
      <c r="I368">
        <v>12.5</v>
      </c>
      <c r="J368" s="5">
        <f t="shared" si="20"/>
        <v>3656.1486982837127</v>
      </c>
      <c r="K368" s="5">
        <f t="shared" si="23"/>
        <v>1949.4810409266065</v>
      </c>
    </row>
    <row r="369" spans="1:11" x14ac:dyDescent="0.25">
      <c r="A369" s="6"/>
      <c r="B369" s="6">
        <v>42733</v>
      </c>
      <c r="C369" s="2">
        <v>975.921021</v>
      </c>
      <c r="D369" s="5">
        <v>2082944.8163435201</v>
      </c>
      <c r="E369" s="18">
        <f>'Mining Rigs'!$E$25*EXP('Mining Rigs'!$E$24*B369)</f>
        <v>0.14386860666209672</v>
      </c>
      <c r="F369" s="10">
        <f t="shared" si="21"/>
        <v>299.67036848137923</v>
      </c>
      <c r="G369" s="10">
        <f t="shared" si="22"/>
        <v>7192.0888435531015</v>
      </c>
      <c r="H369" s="3">
        <v>8.7337398373983692</v>
      </c>
      <c r="I369">
        <v>12.5</v>
      </c>
      <c r="J369" s="5">
        <f t="shared" si="20"/>
        <v>3489.6573803915608</v>
      </c>
      <c r="K369" s="5">
        <f t="shared" si="23"/>
        <v>2060.9727717011879</v>
      </c>
    </row>
    <row r="370" spans="1:11" x14ac:dyDescent="0.25">
      <c r="A370" s="6"/>
      <c r="B370" s="6">
        <v>42734</v>
      </c>
      <c r="C370" s="2">
        <v>973.49700900000005</v>
      </c>
      <c r="D370" s="5">
        <v>2086565.6696768501</v>
      </c>
      <c r="E370" s="18">
        <f>'Mining Rigs'!$E$25*EXP('Mining Rigs'!$E$24*B370)</f>
        <v>0.14379134204628904</v>
      </c>
      <c r="F370" s="10">
        <f t="shared" si="21"/>
        <v>300.03007791054807</v>
      </c>
      <c r="G370" s="10">
        <f t="shared" si="22"/>
        <v>7200.7218698531542</v>
      </c>
      <c r="H370" s="3">
        <v>9.6806666666666601</v>
      </c>
      <c r="I370">
        <v>12.5</v>
      </c>
      <c r="J370" s="5">
        <f t="shared" si="20"/>
        <v>3872.6548989680587</v>
      </c>
      <c r="K370" s="5">
        <f t="shared" si="23"/>
        <v>1859.3760760278228</v>
      </c>
    </row>
    <row r="371" spans="1:11" x14ac:dyDescent="0.25">
      <c r="A371" s="6"/>
      <c r="B371" s="6">
        <v>42735</v>
      </c>
      <c r="C371" s="2">
        <v>961.237976</v>
      </c>
      <c r="D371" s="5">
        <v>2139017.1100364099</v>
      </c>
      <c r="E371" s="18">
        <f>'Mining Rigs'!$E$25*EXP('Mining Rigs'!$E$24*B371)</f>
        <v>0.14371411892543232</v>
      </c>
      <c r="F371" s="10">
        <f t="shared" si="21"/>
        <v>307.40695933530714</v>
      </c>
      <c r="G371" s="10">
        <f t="shared" si="22"/>
        <v>7377.7670240473708</v>
      </c>
      <c r="H371" s="3">
        <v>9.1425690021231407</v>
      </c>
      <c r="I371">
        <v>12.5</v>
      </c>
      <c r="J371" s="5">
        <f t="shared" si="20"/>
        <v>3747.3191166078773</v>
      </c>
      <c r="K371" s="5">
        <f t="shared" si="23"/>
        <v>1968.8120478850021</v>
      </c>
    </row>
    <row r="372" spans="1:11" x14ac:dyDescent="0.25">
      <c r="A372" s="6"/>
      <c r="B372" s="6">
        <v>42736</v>
      </c>
      <c r="C372" s="2">
        <v>963.74298099999999</v>
      </c>
      <c r="D372" s="5">
        <v>2105087.6449433798</v>
      </c>
      <c r="E372" s="18">
        <f>'Mining Rigs'!$E$25*EXP('Mining Rigs'!$E$24*B372)</f>
        <v>0.14363693727724225</v>
      </c>
      <c r="F372" s="10">
        <f t="shared" si="21"/>
        <v>302.36834201982987</v>
      </c>
      <c r="G372" s="10">
        <f t="shared" si="22"/>
        <v>7256.8402084759164</v>
      </c>
      <c r="H372" s="3">
        <v>9.6690315315315303</v>
      </c>
      <c r="I372">
        <v>12.5</v>
      </c>
      <c r="J372" s="5">
        <f t="shared" si="20"/>
        <v>3898.1453775021937</v>
      </c>
      <c r="K372" s="5">
        <f t="shared" si="23"/>
        <v>1861.6135381605154</v>
      </c>
    </row>
    <row r="373" spans="1:11" x14ac:dyDescent="0.25">
      <c r="A373" s="6"/>
      <c r="B373" s="6">
        <v>42737</v>
      </c>
      <c r="C373" s="2">
        <v>998.32501200000002</v>
      </c>
      <c r="D373" s="5">
        <v>2463610.6622092701</v>
      </c>
      <c r="E373" s="18">
        <f>'Mining Rigs'!$E$25*EXP('Mining Rigs'!$E$24*B373)</f>
        <v>0.14355979707944644</v>
      </c>
      <c r="F373" s="10">
        <f t="shared" si="21"/>
        <v>353.67544674952347</v>
      </c>
      <c r="G373" s="10">
        <f t="shared" si="22"/>
        <v>8488.2107219885638</v>
      </c>
      <c r="H373" s="3">
        <v>9.2896367521367509</v>
      </c>
      <c r="I373">
        <v>12.5</v>
      </c>
      <c r="J373" s="5">
        <f t="shared" si="20"/>
        <v>4380.6885712703443</v>
      </c>
      <c r="K373" s="5">
        <f t="shared" si="23"/>
        <v>1937.6430403330612</v>
      </c>
    </row>
    <row r="374" spans="1:11" x14ac:dyDescent="0.25">
      <c r="A374" s="6"/>
      <c r="B374" s="6">
        <v>42738</v>
      </c>
      <c r="C374" s="2">
        <v>1021.75</v>
      </c>
      <c r="D374" s="5">
        <v>2526780.1663684901</v>
      </c>
      <c r="E374" s="18">
        <f>'Mining Rigs'!$E$25*EXP('Mining Rigs'!$E$24*B374)</f>
        <v>0.14348269830978294</v>
      </c>
      <c r="F374" s="10">
        <f t="shared" si="21"/>
        <v>362.54923630619322</v>
      </c>
      <c r="G374" s="10">
        <f t="shared" si="22"/>
        <v>8701.1816713486369</v>
      </c>
      <c r="H374" s="3">
        <v>9.0728511530398297</v>
      </c>
      <c r="I374">
        <v>12.5</v>
      </c>
      <c r="J374" s="5">
        <f t="shared" si="20"/>
        <v>4385.8070088724735</v>
      </c>
      <c r="K374" s="5">
        <f t="shared" si="23"/>
        <v>1983.9408468603783</v>
      </c>
    </row>
    <row r="375" spans="1:11" x14ac:dyDescent="0.25">
      <c r="A375" s="6"/>
      <c r="B375" s="6">
        <v>42739</v>
      </c>
      <c r="C375" s="2">
        <v>1043.839966</v>
      </c>
      <c r="D375" s="5">
        <v>2589949.6705276999</v>
      </c>
      <c r="E375" s="18">
        <f>'Mining Rigs'!$E$25*EXP('Mining Rigs'!$E$24*B375)</f>
        <v>0.14340564094600328</v>
      </c>
      <c r="F375" s="10">
        <f t="shared" si="21"/>
        <v>371.41339251991479</v>
      </c>
      <c r="G375" s="10">
        <f t="shared" si="22"/>
        <v>8913.9214204779546</v>
      </c>
      <c r="H375" s="3">
        <v>8.7709349593495904</v>
      </c>
      <c r="I375">
        <v>12.5</v>
      </c>
      <c r="J375" s="5">
        <f t="shared" si="20"/>
        <v>4343.5236117647373</v>
      </c>
      <c r="K375" s="5">
        <f t="shared" si="23"/>
        <v>2052.232753226891</v>
      </c>
    </row>
    <row r="376" spans="1:11" x14ac:dyDescent="0.25">
      <c r="A376" s="6"/>
      <c r="B376" s="6">
        <v>42740</v>
      </c>
      <c r="C376" s="2">
        <v>1154.7299800000001</v>
      </c>
      <c r="D376" s="5">
        <v>2432025.9101296701</v>
      </c>
      <c r="E376" s="18">
        <f>'Mining Rigs'!$E$25*EXP('Mining Rigs'!$E$24*B376)</f>
        <v>0.14332862496587098</v>
      </c>
      <c r="F376" s="10">
        <f t="shared" si="21"/>
        <v>348.5789295802565</v>
      </c>
      <c r="G376" s="10">
        <f t="shared" si="22"/>
        <v>8365.894309926156</v>
      </c>
      <c r="H376" s="3">
        <v>9.3824618736383396</v>
      </c>
      <c r="I376">
        <v>12.5</v>
      </c>
      <c r="J376" s="5">
        <f t="shared" si="20"/>
        <v>4360.7046889872272</v>
      </c>
      <c r="K376" s="5">
        <f t="shared" si="23"/>
        <v>1918.4730236500225</v>
      </c>
    </row>
    <row r="377" spans="1:11" x14ac:dyDescent="0.25">
      <c r="A377" s="6"/>
      <c r="B377" s="6">
        <v>42741</v>
      </c>
      <c r="C377" s="2">
        <v>1013.380005</v>
      </c>
      <c r="D377" s="5">
        <v>2210932.6455724202</v>
      </c>
      <c r="E377" s="18">
        <f>'Mining Rigs'!$E$25*EXP('Mining Rigs'!$E$24*B377)</f>
        <v>0.14325165034715989</v>
      </c>
      <c r="F377" s="10">
        <f t="shared" si="21"/>
        <v>316.71975028466153</v>
      </c>
      <c r="G377" s="10">
        <f t="shared" si="22"/>
        <v>7601.2740068318762</v>
      </c>
      <c r="H377" s="3">
        <v>10.3313095238095</v>
      </c>
      <c r="I377">
        <v>12.5</v>
      </c>
      <c r="J377" s="5">
        <f t="shared" si="20"/>
        <v>4362.8396966593209</v>
      </c>
      <c r="K377" s="5">
        <f t="shared" si="23"/>
        <v>1742.2767131811572</v>
      </c>
    </row>
    <row r="378" spans="1:11" x14ac:dyDescent="0.25">
      <c r="A378" s="6"/>
      <c r="B378" s="6">
        <v>42742</v>
      </c>
      <c r="C378" s="2">
        <v>902.20098900000005</v>
      </c>
      <c r="D378" s="5">
        <v>2542572.5424082899</v>
      </c>
      <c r="E378" s="18">
        <f>'Mining Rigs'!$E$25*EXP('Mining Rigs'!$E$24*B378)</f>
        <v>0.14317471706765744</v>
      </c>
      <c r="F378" s="10">
        <f t="shared" si="21"/>
        <v>364.03210438330137</v>
      </c>
      <c r="G378" s="10">
        <f t="shared" si="22"/>
        <v>8736.7705051992325</v>
      </c>
      <c r="H378" s="3">
        <v>8.9561076604554799</v>
      </c>
      <c r="I378">
        <v>12.5</v>
      </c>
      <c r="J378" s="5">
        <f t="shared" si="20"/>
        <v>4347.0809582920192</v>
      </c>
      <c r="K378" s="5">
        <f t="shared" si="23"/>
        <v>2009.8016551851697</v>
      </c>
    </row>
    <row r="379" spans="1:11" x14ac:dyDescent="0.25">
      <c r="A379" s="6"/>
      <c r="B379" s="6">
        <v>42743</v>
      </c>
      <c r="C379" s="2">
        <v>908.58502199999998</v>
      </c>
      <c r="D379" s="5">
        <v>2195140.26953262</v>
      </c>
      <c r="E379" s="18">
        <f>'Mining Rigs'!$E$25*EXP('Mining Rigs'!$E$24*B379)</f>
        <v>0.14309782510516286</v>
      </c>
      <c r="F379" s="10">
        <f t="shared" si="21"/>
        <v>314.11979837087893</v>
      </c>
      <c r="G379" s="10">
        <f t="shared" si="22"/>
        <v>7538.8751609010942</v>
      </c>
      <c r="H379" s="3">
        <v>10.333695652173899</v>
      </c>
      <c r="I379">
        <v>12.5</v>
      </c>
      <c r="J379" s="5">
        <f t="shared" si="20"/>
        <v>4328.0245262491908</v>
      </c>
      <c r="K379" s="5">
        <f t="shared" si="23"/>
        <v>1741.874408330706</v>
      </c>
    </row>
    <row r="380" spans="1:11" x14ac:dyDescent="0.25">
      <c r="A380" s="6"/>
      <c r="B380" s="6">
        <v>42744</v>
      </c>
      <c r="C380" s="2">
        <v>911.19897500000002</v>
      </c>
      <c r="D380" s="5">
        <v>2637326.7986471099</v>
      </c>
      <c r="E380" s="18">
        <f>'Mining Rigs'!$E$25*EXP('Mining Rigs'!$E$24*B380)</f>
        <v>0.14302097443748585</v>
      </c>
      <c r="F380" s="10">
        <f t="shared" si="21"/>
        <v>377.19304865260472</v>
      </c>
      <c r="G380" s="10">
        <f t="shared" si="22"/>
        <v>9052.6331676625123</v>
      </c>
      <c r="H380" s="3">
        <v>8.7030938123752399</v>
      </c>
      <c r="I380">
        <v>12.5</v>
      </c>
      <c r="J380" s="5">
        <f t="shared" si="20"/>
        <v>4376.9953170659155</v>
      </c>
      <c r="K380" s="5">
        <f t="shared" si="23"/>
        <v>2068.2300326816148</v>
      </c>
    </row>
    <row r="381" spans="1:11" x14ac:dyDescent="0.25">
      <c r="A381" s="6"/>
      <c r="B381" s="6">
        <v>42745</v>
      </c>
      <c r="C381" s="2">
        <v>902.82800299999997</v>
      </c>
      <c r="D381" s="5">
        <v>2147763.14141321</v>
      </c>
      <c r="E381" s="18">
        <f>'Mining Rigs'!$E$25*EXP('Mining Rigs'!$E$24*B381)</f>
        <v>0.14294416504244956</v>
      </c>
      <c r="F381" s="10">
        <f t="shared" si="21"/>
        <v>307.0102089582598</v>
      </c>
      <c r="G381" s="10">
        <f t="shared" si="22"/>
        <v>7368.2450149982351</v>
      </c>
      <c r="H381" s="3">
        <v>10.576225490196</v>
      </c>
      <c r="I381">
        <v>12.5</v>
      </c>
      <c r="J381" s="5">
        <f t="shared" si="20"/>
        <v>4329.3455969796642</v>
      </c>
      <c r="K381" s="5">
        <f t="shared" si="23"/>
        <v>1701.9304303492515</v>
      </c>
    </row>
    <row r="382" spans="1:11" x14ac:dyDescent="0.25">
      <c r="A382" s="6"/>
      <c r="B382" s="6">
        <v>42746</v>
      </c>
      <c r="C382" s="2">
        <v>907.67901600000005</v>
      </c>
      <c r="D382" s="5">
        <v>2679581.8395909602</v>
      </c>
      <c r="E382" s="18">
        <f>'Mining Rigs'!$E$25*EXP('Mining Rigs'!$E$24*B382)</f>
        <v>0.14286739689788902</v>
      </c>
      <c r="F382" s="10">
        <f t="shared" si="21"/>
        <v>382.82488219721728</v>
      </c>
      <c r="G382" s="10">
        <f t="shared" si="22"/>
        <v>9187.7971727332151</v>
      </c>
      <c r="H382" s="3">
        <v>8.9664583333333301</v>
      </c>
      <c r="I382">
        <v>12.5</v>
      </c>
      <c r="J382" s="5">
        <f t="shared" si="20"/>
        <v>4576.7778069127862</v>
      </c>
      <c r="K382" s="5">
        <f t="shared" si="23"/>
        <v>2007.4815864680879</v>
      </c>
    </row>
    <row r="383" spans="1:11" x14ac:dyDescent="0.25">
      <c r="A383" s="6"/>
      <c r="B383" s="6">
        <v>42747</v>
      </c>
      <c r="C383" s="2">
        <v>777.75701900000001</v>
      </c>
      <c r="D383" s="5">
        <v>2562350.13410886</v>
      </c>
      <c r="E383" s="18">
        <f>'Mining Rigs'!$E$25*EXP('Mining Rigs'!$E$24*B383)</f>
        <v>0.14279066998164966</v>
      </c>
      <c r="F383" s="10">
        <f t="shared" si="21"/>
        <v>365.87969237697399</v>
      </c>
      <c r="G383" s="10">
        <f t="shared" si="22"/>
        <v>8781.1126170473763</v>
      </c>
      <c r="H383" s="3">
        <v>9.4575163398692794</v>
      </c>
      <c r="I383">
        <v>12.5</v>
      </c>
      <c r="J383" s="5">
        <f t="shared" si="20"/>
        <v>4613.7508921087692</v>
      </c>
      <c r="K383" s="5">
        <f t="shared" si="23"/>
        <v>1903.2480995162409</v>
      </c>
    </row>
    <row r="384" spans="1:11" x14ac:dyDescent="0.25">
      <c r="A384" s="6"/>
      <c r="B384" s="6">
        <v>42748</v>
      </c>
      <c r="C384" s="2">
        <v>804.83398399999999</v>
      </c>
      <c r="D384" s="5">
        <v>2897297.86405773</v>
      </c>
      <c r="E384" s="18">
        <f>'Mining Rigs'!$E$25*EXP('Mining Rigs'!$E$24*B384)</f>
        <v>0.14271398427159032</v>
      </c>
      <c r="F384" s="10">
        <f t="shared" si="21"/>
        <v>413.48492180124708</v>
      </c>
      <c r="G384" s="10">
        <f t="shared" si="22"/>
        <v>9923.63812322993</v>
      </c>
      <c r="H384" s="3">
        <v>8.3378875968992201</v>
      </c>
      <c r="I384">
        <v>12.5</v>
      </c>
      <c r="J384" s="5">
        <f t="shared" si="20"/>
        <v>4596.7877346552823</v>
      </c>
      <c r="K384" s="5">
        <f t="shared" si="23"/>
        <v>2158.8201796692515</v>
      </c>
    </row>
    <row r="385" spans="1:11" x14ac:dyDescent="0.25">
      <c r="A385" s="6"/>
      <c r="B385" s="6">
        <v>42749</v>
      </c>
      <c r="C385" s="2">
        <v>823.98400900000001</v>
      </c>
      <c r="D385" s="5">
        <v>2528855.3611139702</v>
      </c>
      <c r="E385" s="18">
        <f>'Mining Rigs'!$E$25*EXP('Mining Rigs'!$E$24*B385)</f>
        <v>0.14263733974558174</v>
      </c>
      <c r="F385" s="10">
        <f t="shared" si="21"/>
        <v>360.70920131064918</v>
      </c>
      <c r="G385" s="10">
        <f t="shared" si="22"/>
        <v>8657.0208314555803</v>
      </c>
      <c r="H385" s="3">
        <v>9.6461111111111109</v>
      </c>
      <c r="I385">
        <v>12.5</v>
      </c>
      <c r="J385" s="5">
        <f t="shared" si="20"/>
        <v>4639.2547128568904</v>
      </c>
      <c r="K385" s="5">
        <f t="shared" si="23"/>
        <v>1866.0369751771007</v>
      </c>
    </row>
    <row r="386" spans="1:11" x14ac:dyDescent="0.25">
      <c r="A386" s="6"/>
      <c r="B386" s="6">
        <v>42750</v>
      </c>
      <c r="C386" s="2">
        <v>818.41198699999995</v>
      </c>
      <c r="D386" s="5">
        <v>2880550.4775602901</v>
      </c>
      <c r="E386" s="18">
        <f>'Mining Rigs'!$E$25*EXP('Mining Rigs'!$E$24*B386)</f>
        <v>0.14256073638150502</v>
      </c>
      <c r="F386" s="10">
        <f t="shared" si="21"/>
        <v>410.65339726509092</v>
      </c>
      <c r="G386" s="10">
        <f t="shared" si="22"/>
        <v>9855.681534362182</v>
      </c>
      <c r="H386" s="3">
        <v>8.34835271317829</v>
      </c>
      <c r="I386">
        <v>12.5</v>
      </c>
      <c r="J386" s="5">
        <f t="shared" si="20"/>
        <v>4571.0392043118718</v>
      </c>
      <c r="K386" s="5">
        <f t="shared" si="23"/>
        <v>2156.1139806163324</v>
      </c>
    </row>
    <row r="387" spans="1:11" x14ac:dyDescent="0.25">
      <c r="A387" s="6"/>
      <c r="B387" s="6">
        <v>42751</v>
      </c>
      <c r="C387" s="2">
        <v>821.79797399999995</v>
      </c>
      <c r="D387" s="5">
        <v>2796813.5450730701</v>
      </c>
      <c r="E387" s="18">
        <f>'Mining Rigs'!$E$25*EXP('Mining Rigs'!$E$24*B387)</f>
        <v>0.14248417415725462</v>
      </c>
      <c r="F387" s="10">
        <f t="shared" si="21"/>
        <v>398.50166824155997</v>
      </c>
      <c r="G387" s="10">
        <f t="shared" si="22"/>
        <v>9564.0400377974402</v>
      </c>
      <c r="H387" s="3">
        <v>8.6318363273453098</v>
      </c>
      <c r="I387">
        <v>12.5</v>
      </c>
      <c r="J387" s="5">
        <f t="shared" si="20"/>
        <v>4586.4015685802751</v>
      </c>
      <c r="K387" s="5">
        <f t="shared" si="23"/>
        <v>2085.3036732145538</v>
      </c>
    </row>
    <row r="388" spans="1:11" x14ac:dyDescent="0.25">
      <c r="A388" s="6"/>
      <c r="B388" s="6">
        <v>42752</v>
      </c>
      <c r="C388" s="2">
        <v>831.533997</v>
      </c>
      <c r="D388" s="5">
        <v>2830308.31806796</v>
      </c>
      <c r="E388" s="18">
        <f>'Mining Rigs'!$E$25*EXP('Mining Rigs'!$E$24*B388)</f>
        <v>0.14240765305073697</v>
      </c>
      <c r="F388" s="10">
        <f t="shared" si="21"/>
        <v>403.05756498603688</v>
      </c>
      <c r="G388" s="10">
        <f t="shared" si="22"/>
        <v>9673.3815596648856</v>
      </c>
      <c r="H388" s="3">
        <v>8.5356015779092704</v>
      </c>
      <c r="I388">
        <v>12.5</v>
      </c>
      <c r="J388" s="5">
        <f t="shared" si="20"/>
        <v>4587.1183835774464</v>
      </c>
      <c r="K388" s="5">
        <f t="shared" si="23"/>
        <v>2108.8144562165658</v>
      </c>
    </row>
    <row r="389" spans="1:11" x14ac:dyDescent="0.25">
      <c r="A389" s="6"/>
      <c r="B389" s="6">
        <v>42753</v>
      </c>
      <c r="C389" s="2">
        <v>907.93798800000002</v>
      </c>
      <c r="D389" s="5">
        <v>2646087.0665960801</v>
      </c>
      <c r="E389" s="18">
        <f>'Mining Rigs'!$E$25*EXP('Mining Rigs'!$E$24*B389)</f>
        <v>0.14233117303986872</v>
      </c>
      <c r="F389" s="10">
        <f t="shared" si="21"/>
        <v>376.6206761542453</v>
      </c>
      <c r="G389" s="10">
        <f t="shared" si="22"/>
        <v>9038.8962277018873</v>
      </c>
      <c r="H389" s="3">
        <v>9.1175105485231995</v>
      </c>
      <c r="I389">
        <v>12.5</v>
      </c>
      <c r="J389" s="5">
        <f t="shared" si="20"/>
        <v>4578.4573168376946</v>
      </c>
      <c r="K389" s="5">
        <f t="shared" si="23"/>
        <v>1974.2231066478485</v>
      </c>
    </row>
    <row r="390" spans="1:11" x14ac:dyDescent="0.25">
      <c r="A390" s="6"/>
      <c r="B390" s="6">
        <v>42754</v>
      </c>
      <c r="C390" s="2">
        <v>886.61798099999999</v>
      </c>
      <c r="D390" s="5">
        <v>2528855.3611139702</v>
      </c>
      <c r="E390" s="18">
        <f>'Mining Rigs'!$E$25*EXP('Mining Rigs'!$E$24*B390)</f>
        <v>0.14225473410258002</v>
      </c>
      <c r="F390" s="10">
        <f t="shared" si="21"/>
        <v>359.74164697915182</v>
      </c>
      <c r="G390" s="10">
        <f t="shared" si="22"/>
        <v>8633.7995274996429</v>
      </c>
      <c r="H390" s="3">
        <v>9.6039999999999992</v>
      </c>
      <c r="I390">
        <v>12.5</v>
      </c>
      <c r="J390" s="5">
        <f t="shared" si="20"/>
        <v>4606.6117034503659</v>
      </c>
      <c r="K390" s="5">
        <f t="shared" si="23"/>
        <v>1874.2190753852562</v>
      </c>
    </row>
    <row r="391" spans="1:11" x14ac:dyDescent="0.25">
      <c r="A391" s="6"/>
      <c r="B391" s="6">
        <v>42755</v>
      </c>
      <c r="C391" s="2">
        <v>899.07299799999998</v>
      </c>
      <c r="D391" s="5">
        <v>2914045.2505551698</v>
      </c>
      <c r="E391" s="18">
        <f>'Mining Rigs'!$E$25*EXP('Mining Rigs'!$E$24*B391)</f>
        <v>0.14217833621681278</v>
      </c>
      <c r="F391" s="10">
        <f t="shared" si="21"/>
        <v>414.31410538443936</v>
      </c>
      <c r="G391" s="10">
        <f t="shared" si="22"/>
        <v>9943.5385292265455</v>
      </c>
      <c r="H391" s="3">
        <v>8.2767241379310299</v>
      </c>
      <c r="I391">
        <v>12.5</v>
      </c>
      <c r="J391" s="5">
        <f t="shared" ref="J391:J454" si="24">F391*H391/60/I391*1000</f>
        <v>4572.2180756275866</v>
      </c>
      <c r="K391" s="5">
        <f t="shared" si="23"/>
        <v>2174.7734610978036</v>
      </c>
    </row>
    <row r="392" spans="1:11" x14ac:dyDescent="0.25">
      <c r="A392" s="6"/>
      <c r="B392" s="6">
        <v>42756</v>
      </c>
      <c r="C392" s="2">
        <v>895.02600099999995</v>
      </c>
      <c r="D392" s="5">
        <v>3165256.0480168299</v>
      </c>
      <c r="E392" s="18">
        <f>'Mining Rigs'!$E$25*EXP('Mining Rigs'!$E$24*B392)</f>
        <v>0.14210197936051927</v>
      </c>
      <c r="F392" s="10">
        <f t="shared" ref="F392:F455" si="25">D392*1000*E392/1000000</f>
        <v>449.78914960604635</v>
      </c>
      <c r="G392" s="10">
        <f t="shared" ref="G392:G455" si="26">F392*24</f>
        <v>10794.939590545113</v>
      </c>
      <c r="H392" s="3">
        <v>7.59991181657848</v>
      </c>
      <c r="I392">
        <v>12.5</v>
      </c>
      <c r="J392" s="5">
        <f t="shared" si="24"/>
        <v>4557.8104974130365</v>
      </c>
      <c r="K392" s="5">
        <f t="shared" ref="K392:K455" si="27">24*60/H392*I392</f>
        <v>2368.4485339336075</v>
      </c>
    </row>
    <row r="393" spans="1:11" x14ac:dyDescent="0.25">
      <c r="A393" s="6"/>
      <c r="B393" s="6">
        <v>42757</v>
      </c>
      <c r="C393" s="2">
        <v>921.78900099999998</v>
      </c>
      <c r="D393" s="5">
        <v>3031276.9560372801</v>
      </c>
      <c r="E393" s="18">
        <f>'Mining Rigs'!$E$25*EXP('Mining Rigs'!$E$24*B393)</f>
        <v>0.14202566351166515</v>
      </c>
      <c r="F393" s="10">
        <f t="shared" si="25"/>
        <v>430.51912096881534</v>
      </c>
      <c r="G393" s="10">
        <f t="shared" si="26"/>
        <v>10332.458903251569</v>
      </c>
      <c r="H393" s="3">
        <v>7.9667587476979698</v>
      </c>
      <c r="I393">
        <v>12.5</v>
      </c>
      <c r="J393" s="5">
        <f t="shared" si="24"/>
        <v>4573.122630706067</v>
      </c>
      <c r="K393" s="5">
        <f t="shared" si="27"/>
        <v>2259.3881112819163</v>
      </c>
    </row>
    <row r="394" spans="1:11" x14ac:dyDescent="0.25">
      <c r="A394" s="6"/>
      <c r="B394" s="6">
        <v>42758</v>
      </c>
      <c r="C394" s="2">
        <v>924.67297399999995</v>
      </c>
      <c r="D394" s="5">
        <v>3398969.89226468</v>
      </c>
      <c r="E394" s="18">
        <f>'Mining Rigs'!$E$25*EXP('Mining Rigs'!$E$24*B394)</f>
        <v>0.14194938864822784</v>
      </c>
      <c r="F394" s="10">
        <f t="shared" si="25"/>
        <v>482.48169824070419</v>
      </c>
      <c r="G394" s="10">
        <f t="shared" si="26"/>
        <v>11579.560757776901</v>
      </c>
      <c r="H394" s="3">
        <v>8.1681992337164697</v>
      </c>
      <c r="I394">
        <v>12.5</v>
      </c>
      <c r="J394" s="5">
        <f t="shared" si="24"/>
        <v>5254.6755171359218</v>
      </c>
      <c r="K394" s="5">
        <f t="shared" si="27"/>
        <v>2203.668089497633</v>
      </c>
    </row>
    <row r="395" spans="1:11" x14ac:dyDescent="0.25">
      <c r="A395" s="6"/>
      <c r="B395" s="6">
        <v>42759</v>
      </c>
      <c r="C395" s="2">
        <v>921.012024</v>
      </c>
      <c r="D395" s="5">
        <v>2715269.0518666101</v>
      </c>
      <c r="E395" s="18">
        <f>'Mining Rigs'!$E$25*EXP('Mining Rigs'!$E$24*B395)</f>
        <v>0.1418731547481952</v>
      </c>
      <c r="F395" s="10">
        <f t="shared" si="25"/>
        <v>385.22378637845685</v>
      </c>
      <c r="G395" s="10">
        <f t="shared" si="26"/>
        <v>9245.370873082964</v>
      </c>
      <c r="H395" s="3">
        <v>10.4772946859903</v>
      </c>
      <c r="I395">
        <v>12.5</v>
      </c>
      <c r="J395" s="5">
        <f t="shared" si="24"/>
        <v>5381.4708399200908</v>
      </c>
      <c r="K395" s="5">
        <f t="shared" si="27"/>
        <v>1718.0007377351594</v>
      </c>
    </row>
    <row r="396" spans="1:11" x14ac:dyDescent="0.25">
      <c r="A396" s="6"/>
      <c r="B396" s="6">
        <v>42760</v>
      </c>
      <c r="C396" s="2">
        <v>892.68701199999998</v>
      </c>
      <c r="D396" s="5">
        <v>2910612.1491232002</v>
      </c>
      <c r="E396" s="18">
        <f>'Mining Rigs'!$E$25*EXP('Mining Rigs'!$E$24*B396)</f>
        <v>0.14179696178956827</v>
      </c>
      <c r="F396" s="10">
        <f t="shared" si="25"/>
        <v>412.71595969347567</v>
      </c>
      <c r="G396" s="10">
        <f t="shared" si="26"/>
        <v>9905.1830326434156</v>
      </c>
      <c r="H396" s="3">
        <v>9.7288590604026801</v>
      </c>
      <c r="I396">
        <v>12.5</v>
      </c>
      <c r="J396" s="5">
        <f t="shared" si="24"/>
        <v>5353.6738717822109</v>
      </c>
      <c r="K396" s="5">
        <f t="shared" si="27"/>
        <v>1850.1655629139079</v>
      </c>
    </row>
    <row r="397" spans="1:11" x14ac:dyDescent="0.25">
      <c r="A397" s="6"/>
      <c r="B397" s="6">
        <v>42761</v>
      </c>
      <c r="C397" s="2">
        <v>901.54199200000005</v>
      </c>
      <c r="D397" s="5">
        <v>2930146.4588488601</v>
      </c>
      <c r="E397" s="18">
        <f>'Mining Rigs'!$E$25*EXP('Mining Rigs'!$E$24*B397)</f>
        <v>0.14172080975036</v>
      </c>
      <c r="F397" s="10">
        <f t="shared" si="25"/>
        <v>415.2627288352104</v>
      </c>
      <c r="G397" s="10">
        <f t="shared" si="26"/>
        <v>9966.3054920450486</v>
      </c>
      <c r="H397" s="3">
        <v>9.5848993288590592</v>
      </c>
      <c r="I397">
        <v>12.5</v>
      </c>
      <c r="J397" s="5">
        <f t="shared" si="24"/>
        <v>5307.0019345503861</v>
      </c>
      <c r="K397" s="5">
        <f t="shared" si="27"/>
        <v>1877.953996428947</v>
      </c>
    </row>
    <row r="398" spans="1:11" x14ac:dyDescent="0.25">
      <c r="A398" s="6"/>
      <c r="B398" s="6">
        <v>42762</v>
      </c>
      <c r="C398" s="2">
        <v>917.58599900000002</v>
      </c>
      <c r="D398" s="5">
        <v>3066886.6269284799</v>
      </c>
      <c r="E398" s="18">
        <f>'Mining Rigs'!$E$25*EXP('Mining Rigs'!$E$24*B398)</f>
        <v>0.14164469860859361</v>
      </c>
      <c r="F398" s="10">
        <f t="shared" si="25"/>
        <v>434.40823193801077</v>
      </c>
      <c r="G398" s="10">
        <f t="shared" si="26"/>
        <v>10425.797566512258</v>
      </c>
      <c r="H398" s="3">
        <v>9.3578494623655892</v>
      </c>
      <c r="I398">
        <v>12.5</v>
      </c>
      <c r="J398" s="5">
        <f t="shared" si="24"/>
        <v>5420.1691195843996</v>
      </c>
      <c r="K398" s="5">
        <f t="shared" si="27"/>
        <v>1923.5188674909227</v>
      </c>
    </row>
    <row r="399" spans="1:11" x14ac:dyDescent="0.25">
      <c r="A399" s="6"/>
      <c r="B399" s="6">
        <v>42763</v>
      </c>
      <c r="C399" s="2">
        <v>919.75</v>
      </c>
      <c r="D399" s="5">
        <v>3320832.6533620502</v>
      </c>
      <c r="E399" s="18">
        <f>'Mining Rigs'!$E$25*EXP('Mining Rigs'!$E$24*B399)</f>
        <v>0.14156862834230616</v>
      </c>
      <c r="F399" s="10">
        <f t="shared" si="25"/>
        <v>470.12572369080652</v>
      </c>
      <c r="G399" s="10">
        <f t="shared" si="26"/>
        <v>11283.017368579356</v>
      </c>
      <c r="H399" s="3">
        <v>8.3409803921568599</v>
      </c>
      <c r="I399">
        <v>12.5</v>
      </c>
      <c r="J399" s="5">
        <f t="shared" si="24"/>
        <v>5228.4125908714277</v>
      </c>
      <c r="K399" s="5">
        <f t="shared" si="27"/>
        <v>2158.0196995698075</v>
      </c>
    </row>
    <row r="400" spans="1:11" x14ac:dyDescent="0.25">
      <c r="A400" s="6"/>
      <c r="B400" s="6">
        <v>42764</v>
      </c>
      <c r="C400" s="2">
        <v>921.59002699999996</v>
      </c>
      <c r="D400" s="5">
        <v>2969215.0783001799</v>
      </c>
      <c r="E400" s="18">
        <f>'Mining Rigs'!$E$25*EXP('Mining Rigs'!$E$24*B400)</f>
        <v>0.14149259892954444</v>
      </c>
      <c r="F400" s="10">
        <f t="shared" si="25"/>
        <v>420.12195820948324</v>
      </c>
      <c r="G400" s="10">
        <f t="shared" si="26"/>
        <v>10082.926997027598</v>
      </c>
      <c r="H400" s="3">
        <v>9.5945175438596397</v>
      </c>
      <c r="I400">
        <v>12.5</v>
      </c>
      <c r="J400" s="5">
        <f t="shared" si="24"/>
        <v>5374.4899981354047</v>
      </c>
      <c r="K400" s="5">
        <f t="shared" si="27"/>
        <v>1876.0714040821942</v>
      </c>
    </row>
    <row r="401" spans="1:11" x14ac:dyDescent="0.25">
      <c r="A401" s="6"/>
      <c r="B401" s="6">
        <v>42765</v>
      </c>
      <c r="C401" s="2">
        <v>919.49597200000005</v>
      </c>
      <c r="D401" s="5">
        <v>3262229.72418507</v>
      </c>
      <c r="E401" s="18">
        <f>'Mining Rigs'!$E$25*EXP('Mining Rigs'!$E$24*B401)</f>
        <v>0.14141661034836861</v>
      </c>
      <c r="F401" s="10">
        <f t="shared" si="25"/>
        <v>461.33346977194606</v>
      </c>
      <c r="G401" s="10">
        <f t="shared" si="26"/>
        <v>11072.003274526705</v>
      </c>
      <c r="H401" s="3">
        <v>8.6826347305389202</v>
      </c>
      <c r="I401">
        <v>12.5</v>
      </c>
      <c r="J401" s="5">
        <f t="shared" si="24"/>
        <v>5340.7866760025681</v>
      </c>
      <c r="K401" s="5">
        <f t="shared" si="27"/>
        <v>2073.1034482758628</v>
      </c>
    </row>
    <row r="402" spans="1:11" x14ac:dyDescent="0.25">
      <c r="A402" s="6"/>
      <c r="B402" s="6">
        <v>42766</v>
      </c>
      <c r="C402" s="2">
        <v>920.38201900000001</v>
      </c>
      <c r="D402" s="5">
        <v>2852009.2199462298</v>
      </c>
      <c r="E402" s="18">
        <f>'Mining Rigs'!$E$25*EXP('Mining Rigs'!$E$24*B402)</f>
        <v>0.14134066257685055</v>
      </c>
      <c r="F402" s="10">
        <f t="shared" si="25"/>
        <v>403.10487282248681</v>
      </c>
      <c r="G402" s="10">
        <f t="shared" si="26"/>
        <v>9674.516947739683</v>
      </c>
      <c r="H402" s="3">
        <v>9.9449074074074009</v>
      </c>
      <c r="I402">
        <v>12.5</v>
      </c>
      <c r="J402" s="5">
        <f t="shared" si="24"/>
        <v>5345.1208475924905</v>
      </c>
      <c r="K402" s="5">
        <f t="shared" si="27"/>
        <v>1809.9716028117882</v>
      </c>
    </row>
    <row r="403" spans="1:11" x14ac:dyDescent="0.25">
      <c r="A403" s="6"/>
      <c r="B403" s="6">
        <v>42767</v>
      </c>
      <c r="C403" s="2">
        <v>970.40301499999998</v>
      </c>
      <c r="D403" s="5">
        <v>2832474.9102205699</v>
      </c>
      <c r="E403" s="18">
        <f>'Mining Rigs'!$E$25*EXP('Mining Rigs'!$E$24*B403)</f>
        <v>0.14126475559307242</v>
      </c>
      <c r="F403" s="10">
        <f t="shared" si="25"/>
        <v>400.12887591581858</v>
      </c>
      <c r="G403" s="10">
        <f t="shared" si="26"/>
        <v>9603.0930219796464</v>
      </c>
      <c r="H403" s="3">
        <v>9.9582758620689606</v>
      </c>
      <c r="I403">
        <v>12.5</v>
      </c>
      <c r="J403" s="5">
        <f t="shared" si="24"/>
        <v>5312.7916356657097</v>
      </c>
      <c r="K403" s="5">
        <f t="shared" si="27"/>
        <v>1807.5418123896266</v>
      </c>
    </row>
    <row r="404" spans="1:11" x14ac:dyDescent="0.25">
      <c r="A404" s="6"/>
      <c r="B404" s="6">
        <v>42768</v>
      </c>
      <c r="C404" s="2">
        <v>989.02301</v>
      </c>
      <c r="D404" s="5">
        <v>3750587.4673265498</v>
      </c>
      <c r="E404" s="18">
        <f>'Mining Rigs'!$E$25*EXP('Mining Rigs'!$E$24*B404)</f>
        <v>0.14118888937512972</v>
      </c>
      <c r="F404" s="10">
        <f t="shared" si="25"/>
        <v>529.54127901611616</v>
      </c>
      <c r="G404" s="10">
        <f t="shared" si="26"/>
        <v>12708.990696386787</v>
      </c>
      <c r="H404" s="3">
        <v>7.48524305555555</v>
      </c>
      <c r="I404">
        <v>12.5</v>
      </c>
      <c r="J404" s="5">
        <f t="shared" si="24"/>
        <v>5284.9935751805169</v>
      </c>
      <c r="K404" s="5">
        <f t="shared" si="27"/>
        <v>2404.7315319494396</v>
      </c>
    </row>
    <row r="405" spans="1:11" x14ac:dyDescent="0.25">
      <c r="A405" s="6"/>
      <c r="B405" s="6">
        <v>42769</v>
      </c>
      <c r="C405" s="2">
        <v>1011.799988</v>
      </c>
      <c r="D405" s="5">
        <v>3066886.6269284799</v>
      </c>
      <c r="E405" s="18">
        <f>'Mining Rigs'!$E$25*EXP('Mining Rigs'!$E$24*B405)</f>
        <v>0.14111306390112963</v>
      </c>
      <c r="F405" s="10">
        <f t="shared" si="25"/>
        <v>432.77776856327841</v>
      </c>
      <c r="G405" s="10">
        <f t="shared" si="26"/>
        <v>10386.666445518682</v>
      </c>
      <c r="H405" s="3">
        <v>9.1639065817409708</v>
      </c>
      <c r="I405">
        <v>12.5</v>
      </c>
      <c r="J405" s="5">
        <f t="shared" si="24"/>
        <v>5287.9133890242629</v>
      </c>
      <c r="K405" s="5">
        <f t="shared" si="27"/>
        <v>1964.2277929660363</v>
      </c>
    </row>
    <row r="406" spans="1:11" x14ac:dyDescent="0.25">
      <c r="A406" s="6"/>
      <c r="B406" s="6">
        <v>42770</v>
      </c>
      <c r="C406" s="2">
        <v>1029.910034</v>
      </c>
      <c r="D406" s="5">
        <v>2910612.1491232002</v>
      </c>
      <c r="E406" s="18">
        <f>'Mining Rigs'!$E$25*EXP('Mining Rigs'!$E$24*B406)</f>
        <v>0.14103727914918962</v>
      </c>
      <c r="F406" s="10">
        <f t="shared" si="25"/>
        <v>410.50481817091156</v>
      </c>
      <c r="G406" s="10">
        <f t="shared" si="26"/>
        <v>9852.1156361018766</v>
      </c>
      <c r="H406" s="3">
        <v>9.6827740492170005</v>
      </c>
      <c r="I406">
        <v>12.5</v>
      </c>
      <c r="J406" s="5">
        <f t="shared" si="24"/>
        <v>5299.7672006184603</v>
      </c>
      <c r="K406" s="5">
        <f t="shared" si="27"/>
        <v>1858.9713968855417</v>
      </c>
    </row>
    <row r="407" spans="1:11" x14ac:dyDescent="0.25">
      <c r="A407" s="6"/>
      <c r="B407" s="6">
        <v>42771</v>
      </c>
      <c r="C407" s="2">
        <v>1042.900024</v>
      </c>
      <c r="D407" s="5">
        <v>3043000.8428698899</v>
      </c>
      <c r="E407" s="18">
        <f>'Mining Rigs'!$E$25*EXP('Mining Rigs'!$E$24*B407)</f>
        <v>0.14096153509744042</v>
      </c>
      <c r="F407" s="10">
        <f t="shared" si="25"/>
        <v>428.94607011374472</v>
      </c>
      <c r="G407" s="10">
        <f t="shared" si="26"/>
        <v>10294.705682729873</v>
      </c>
      <c r="H407" s="3">
        <v>10.034490740740701</v>
      </c>
      <c r="I407">
        <v>12.5</v>
      </c>
      <c r="J407" s="5">
        <f t="shared" si="24"/>
        <v>5739.0071584446432</v>
      </c>
      <c r="K407" s="5">
        <f t="shared" si="27"/>
        <v>1793.8130060670446</v>
      </c>
    </row>
    <row r="408" spans="1:11" x14ac:dyDescent="0.25">
      <c r="A408" s="6"/>
      <c r="B408" s="6">
        <v>42772</v>
      </c>
      <c r="C408" s="2">
        <v>1027.339966</v>
      </c>
      <c r="D408" s="5">
        <v>3336807.8208021498</v>
      </c>
      <c r="E408" s="18">
        <f>'Mining Rigs'!$E$25*EXP('Mining Rigs'!$E$24*B408)</f>
        <v>0.1408858317240245</v>
      </c>
      <c r="F408" s="10">
        <f t="shared" si="25"/>
        <v>470.10894513694052</v>
      </c>
      <c r="G408" s="10">
        <f t="shared" si="26"/>
        <v>11282.614683286572</v>
      </c>
      <c r="H408" s="3">
        <v>9.0427672955974803</v>
      </c>
      <c r="I408">
        <v>12.5</v>
      </c>
      <c r="J408" s="5">
        <f t="shared" si="24"/>
        <v>5668.1143926028744</v>
      </c>
      <c r="K408" s="5">
        <f t="shared" si="27"/>
        <v>1990.5411044651562</v>
      </c>
    </row>
    <row r="409" spans="1:11" x14ac:dyDescent="0.25">
      <c r="A409" s="6"/>
      <c r="B409" s="6">
        <v>42773</v>
      </c>
      <c r="C409" s="2">
        <v>1038.150024</v>
      </c>
      <c r="D409" s="5">
        <v>2623276.5886809402</v>
      </c>
      <c r="E409" s="18">
        <f>'Mining Rigs'!$E$25*EXP('Mining Rigs'!$E$24*B409)</f>
        <v>0.14081016900709459</v>
      </c>
      <c r="F409" s="10">
        <f t="shared" si="25"/>
        <v>369.38401980451772</v>
      </c>
      <c r="G409" s="10">
        <f t="shared" si="26"/>
        <v>8865.2164753084253</v>
      </c>
      <c r="H409" s="3">
        <v>11.4824</v>
      </c>
      <c r="I409">
        <v>12.5</v>
      </c>
      <c r="J409" s="5">
        <f t="shared" si="24"/>
        <v>5655.2200920045261</v>
      </c>
      <c r="K409" s="5">
        <f t="shared" si="27"/>
        <v>1567.616526161778</v>
      </c>
    </row>
    <row r="410" spans="1:11" x14ac:dyDescent="0.25">
      <c r="A410" s="6"/>
      <c r="B410" s="6">
        <v>42774</v>
      </c>
      <c r="C410" s="2">
        <v>1061.349976</v>
      </c>
      <c r="D410" s="5">
        <v>3168918.1191265699</v>
      </c>
      <c r="E410" s="18">
        <f>'Mining Rigs'!$E$25*EXP('Mining Rigs'!$E$24*B410)</f>
        <v>0.14073454692481654</v>
      </c>
      <c r="F410" s="10">
        <f t="shared" si="25"/>
        <v>445.97625573711963</v>
      </c>
      <c r="G410" s="10">
        <f t="shared" si="26"/>
        <v>10703.430137690872</v>
      </c>
      <c r="H410" s="3">
        <v>9.3982339955849898</v>
      </c>
      <c r="I410">
        <v>12.5</v>
      </c>
      <c r="J410" s="5">
        <f t="shared" si="24"/>
        <v>5588.518943856403</v>
      </c>
      <c r="K410" s="5">
        <f t="shared" si="27"/>
        <v>1915.2534410673179</v>
      </c>
    </row>
    <row r="411" spans="1:11" x14ac:dyDescent="0.25">
      <c r="A411" s="6"/>
      <c r="B411" s="6">
        <v>42775</v>
      </c>
      <c r="C411" s="2">
        <v>1063.0699460000001</v>
      </c>
      <c r="D411" s="5">
        <v>3063987.0555793298</v>
      </c>
      <c r="E411" s="18">
        <f>'Mining Rigs'!$E$25*EXP('Mining Rigs'!$E$24*B411)</f>
        <v>0.14065896545536816</v>
      </c>
      <c r="F411" s="10">
        <f t="shared" si="25"/>
        <v>430.97724940642814</v>
      </c>
      <c r="G411" s="10">
        <f t="shared" si="26"/>
        <v>10343.453985754275</v>
      </c>
      <c r="H411" s="3">
        <v>9.9756849315068497</v>
      </c>
      <c r="I411">
        <v>12.5</v>
      </c>
      <c r="J411" s="5">
        <f t="shared" si="24"/>
        <v>5732.3910036346324</v>
      </c>
      <c r="K411" s="5">
        <f t="shared" si="27"/>
        <v>1804.3873802739536</v>
      </c>
    </row>
    <row r="412" spans="1:11" x14ac:dyDescent="0.25">
      <c r="A412" s="6"/>
      <c r="B412" s="6">
        <v>42776</v>
      </c>
      <c r="C412" s="2">
        <v>994.38299600000005</v>
      </c>
      <c r="D412" s="5">
        <v>3546669.94789663</v>
      </c>
      <c r="E412" s="18">
        <f>'Mining Rigs'!$E$25*EXP('Mining Rigs'!$E$24*B412)</f>
        <v>0.1405834245769372</v>
      </c>
      <c r="F412" s="10">
        <f t="shared" si="25"/>
        <v>498.60300711941562</v>
      </c>
      <c r="G412" s="10">
        <f t="shared" si="26"/>
        <v>11966.472170865974</v>
      </c>
      <c r="H412" s="3">
        <v>8.5857001972386495</v>
      </c>
      <c r="I412">
        <v>12.5</v>
      </c>
      <c r="J412" s="5">
        <f t="shared" si="24"/>
        <v>5707.8079154252682</v>
      </c>
      <c r="K412" s="5">
        <f t="shared" si="27"/>
        <v>2096.5092638325759</v>
      </c>
    </row>
    <row r="413" spans="1:11" x14ac:dyDescent="0.25">
      <c r="A413" s="6"/>
      <c r="B413" s="6">
        <v>42777</v>
      </c>
      <c r="C413" s="2">
        <v>988.67401099999995</v>
      </c>
      <c r="D413" s="5">
        <v>3105959.4809982302</v>
      </c>
      <c r="E413" s="18">
        <f>'Mining Rigs'!$E$25*EXP('Mining Rigs'!$E$24*B413)</f>
        <v>0.14050792426772485</v>
      </c>
      <c r="F413" s="10">
        <f t="shared" si="25"/>
        <v>436.41191953472128</v>
      </c>
      <c r="G413" s="10">
        <f t="shared" si="26"/>
        <v>10473.886068833312</v>
      </c>
      <c r="H413" s="3">
        <v>9.7284580498866209</v>
      </c>
      <c r="I413">
        <v>12.5</v>
      </c>
      <c r="J413" s="5">
        <f t="shared" si="24"/>
        <v>5660.8200688853749</v>
      </c>
      <c r="K413" s="5">
        <f t="shared" si="27"/>
        <v>1850.2418273993358</v>
      </c>
    </row>
    <row r="414" spans="1:11" x14ac:dyDescent="0.25">
      <c r="A414" s="6"/>
      <c r="B414" s="6">
        <v>42778</v>
      </c>
      <c r="C414" s="2">
        <v>1004.450012</v>
      </c>
      <c r="D414" s="5">
        <v>2917083.5666132001</v>
      </c>
      <c r="E414" s="18">
        <f>'Mining Rigs'!$E$25*EXP('Mining Rigs'!$E$24*B414)</f>
        <v>0.14043246450594385</v>
      </c>
      <c r="F414" s="10">
        <f t="shared" si="25"/>
        <v>409.65323442928036</v>
      </c>
      <c r="G414" s="10">
        <f t="shared" si="26"/>
        <v>9831.6776263027277</v>
      </c>
      <c r="H414" s="3">
        <v>10.353117505995201</v>
      </c>
      <c r="I414">
        <v>12.5</v>
      </c>
      <c r="J414" s="5">
        <f t="shared" si="24"/>
        <v>5654.9174303431182</v>
      </c>
      <c r="K414" s="5">
        <f t="shared" si="27"/>
        <v>1738.6067519833232</v>
      </c>
    </row>
    <row r="415" spans="1:11" x14ac:dyDescent="0.25">
      <c r="A415" s="6"/>
      <c r="B415" s="6">
        <v>42779</v>
      </c>
      <c r="C415" s="2">
        <v>999.18102999999996</v>
      </c>
      <c r="D415" s="5">
        <v>2959055.9920321</v>
      </c>
      <c r="E415" s="18">
        <f>'Mining Rigs'!$E$25*EXP('Mining Rigs'!$E$24*B415)</f>
        <v>0.14035704526981724</v>
      </c>
      <c r="F415" s="10">
        <f t="shared" si="25"/>
        <v>415.32435582957345</v>
      </c>
      <c r="G415" s="10">
        <f t="shared" si="26"/>
        <v>9967.7845399097623</v>
      </c>
      <c r="H415" s="3">
        <v>10.311190476190401</v>
      </c>
      <c r="I415">
        <v>12.5</v>
      </c>
      <c r="J415" s="5">
        <f t="shared" si="24"/>
        <v>5709.9847231464146</v>
      </c>
      <c r="K415" s="5">
        <f t="shared" si="27"/>
        <v>1745.6762186251772</v>
      </c>
    </row>
    <row r="416" spans="1:11" x14ac:dyDescent="0.25">
      <c r="A416" s="6"/>
      <c r="B416" s="6">
        <v>42780</v>
      </c>
      <c r="C416" s="2">
        <v>990.64202899999998</v>
      </c>
      <c r="D416" s="5">
        <v>3420752.6716399398</v>
      </c>
      <c r="E416" s="18">
        <f>'Mining Rigs'!$E$25*EXP('Mining Rigs'!$E$24*B416)</f>
        <v>0.14028166653758126</v>
      </c>
      <c r="F416" s="10">
        <f t="shared" si="25"/>
        <v>479.86888559053421</v>
      </c>
      <c r="G416" s="10">
        <f t="shared" si="26"/>
        <v>11516.85325417282</v>
      </c>
      <c r="H416" s="3">
        <v>8.7647239263803591</v>
      </c>
      <c r="I416">
        <v>12.5</v>
      </c>
      <c r="J416" s="5">
        <f t="shared" si="24"/>
        <v>5607.8910707477798</v>
      </c>
      <c r="K416" s="5">
        <f t="shared" si="27"/>
        <v>2053.6870472124056</v>
      </c>
    </row>
    <row r="417" spans="1:11" x14ac:dyDescent="0.25">
      <c r="A417" s="6"/>
      <c r="B417" s="6">
        <v>42781</v>
      </c>
      <c r="C417" s="2">
        <v>1004.549988</v>
      </c>
      <c r="D417" s="5">
        <v>3546669.94789663</v>
      </c>
      <c r="E417" s="18">
        <f>'Mining Rigs'!$E$25*EXP('Mining Rigs'!$E$24*B417)</f>
        <v>0.14020632828748372</v>
      </c>
      <c r="F417" s="10">
        <f t="shared" si="25"/>
        <v>497.26557104214771</v>
      </c>
      <c r="G417" s="10">
        <f t="shared" si="26"/>
        <v>11934.373705011545</v>
      </c>
      <c r="H417" s="3">
        <v>8.5407297830374702</v>
      </c>
      <c r="I417">
        <v>12.5</v>
      </c>
      <c r="J417" s="5">
        <f t="shared" si="24"/>
        <v>5662.6811635717413</v>
      </c>
      <c r="K417" s="5">
        <f t="shared" si="27"/>
        <v>2107.5482373589844</v>
      </c>
    </row>
    <row r="418" spans="1:11" x14ac:dyDescent="0.25">
      <c r="A418" s="6"/>
      <c r="B418" s="6">
        <v>42782</v>
      </c>
      <c r="C418" s="2">
        <v>1007.47998</v>
      </c>
      <c r="D418" s="5">
        <v>2917083.5666132001</v>
      </c>
      <c r="E418" s="18">
        <f>'Mining Rigs'!$E$25*EXP('Mining Rigs'!$E$24*B418)</f>
        <v>0.14013103049778275</v>
      </c>
      <c r="F418" s="10">
        <f t="shared" si="25"/>
        <v>408.77392623765525</v>
      </c>
      <c r="G418" s="10">
        <f t="shared" si="26"/>
        <v>9810.574229703725</v>
      </c>
      <c r="H418" s="3">
        <v>10.157434052757701</v>
      </c>
      <c r="I418">
        <v>12.5</v>
      </c>
      <c r="J418" s="5">
        <f t="shared" si="24"/>
        <v>5536.1255976610992</v>
      </c>
      <c r="K418" s="5">
        <f t="shared" si="27"/>
        <v>1772.101094283066</v>
      </c>
    </row>
    <row r="419" spans="1:11" x14ac:dyDescent="0.25">
      <c r="A419" s="6"/>
      <c r="B419" s="6">
        <v>42783</v>
      </c>
      <c r="C419" s="2">
        <v>1027.4399410000001</v>
      </c>
      <c r="D419" s="5">
        <v>3189904.3318360201</v>
      </c>
      <c r="E419" s="18">
        <f>'Mining Rigs'!$E$25*EXP('Mining Rigs'!$E$24*B419)</f>
        <v>0.14005577314674961</v>
      </c>
      <c r="F419" s="10">
        <f t="shared" si="25"/>
        <v>446.76451745945951</v>
      </c>
      <c r="G419" s="10">
        <f t="shared" si="26"/>
        <v>10722.348419027028</v>
      </c>
      <c r="H419" s="3">
        <v>9.8239514348785804</v>
      </c>
      <c r="I419">
        <v>12.5</v>
      </c>
      <c r="J419" s="5">
        <f t="shared" si="24"/>
        <v>5851.9905631315914</v>
      </c>
      <c r="K419" s="5">
        <f t="shared" si="27"/>
        <v>1832.2566147969226</v>
      </c>
    </row>
    <row r="420" spans="1:11" x14ac:dyDescent="0.25">
      <c r="A420" s="6"/>
      <c r="B420" s="6">
        <v>42784</v>
      </c>
      <c r="C420" s="2">
        <v>1046.209961</v>
      </c>
      <c r="D420" s="5">
        <v>3168918.1191265699</v>
      </c>
      <c r="E420" s="18">
        <f>'Mining Rigs'!$E$25*EXP('Mining Rigs'!$E$24*B420)</f>
        <v>0.13998055621266717</v>
      </c>
      <c r="F420" s="10">
        <f t="shared" si="25"/>
        <v>443.58692090773633</v>
      </c>
      <c r="G420" s="10">
        <f t="shared" si="26"/>
        <v>10646.086101785671</v>
      </c>
      <c r="H420" s="3">
        <v>9.5311258278145701</v>
      </c>
      <c r="I420">
        <v>12.5</v>
      </c>
      <c r="J420" s="5">
        <f t="shared" si="24"/>
        <v>5637.1770116592861</v>
      </c>
      <c r="K420" s="5">
        <f t="shared" si="27"/>
        <v>1888.5491939966648</v>
      </c>
    </row>
    <row r="421" spans="1:11" x14ac:dyDescent="0.25">
      <c r="A421" s="6"/>
      <c r="B421" s="6">
        <v>42785</v>
      </c>
      <c r="C421" s="2">
        <v>1054.420044</v>
      </c>
      <c r="D421" s="5">
        <v>3330515.7440737402</v>
      </c>
      <c r="E421" s="18">
        <f>'Mining Rigs'!$E$25*EXP('Mining Rigs'!$E$24*B421)</f>
        <v>0.13990537967382852</v>
      </c>
      <c r="F421" s="10">
        <f t="shared" si="25"/>
        <v>465.95706968430005</v>
      </c>
      <c r="G421" s="10">
        <f t="shared" si="26"/>
        <v>11182.969672423202</v>
      </c>
      <c r="H421" s="3">
        <v>9.5448123620308998</v>
      </c>
      <c r="I421">
        <v>12.5</v>
      </c>
      <c r="J421" s="5">
        <f t="shared" si="24"/>
        <v>5929.9637318645346</v>
      </c>
      <c r="K421" s="5">
        <f t="shared" si="27"/>
        <v>1885.8411582404376</v>
      </c>
    </row>
    <row r="422" spans="1:11" x14ac:dyDescent="0.25">
      <c r="A422" s="6"/>
      <c r="B422" s="6">
        <v>42786</v>
      </c>
      <c r="C422" s="2">
        <v>1047.869995</v>
      </c>
      <c r="D422" s="5">
        <v>2936112.5638544802</v>
      </c>
      <c r="E422" s="18">
        <f>'Mining Rigs'!$E$25*EXP('Mining Rigs'!$E$24*B422)</f>
        <v>0.13983024350853995</v>
      </c>
      <c r="F422" s="10">
        <f t="shared" si="25"/>
        <v>410.55733477225556</v>
      </c>
      <c r="G422" s="10">
        <f t="shared" si="26"/>
        <v>9853.3760345341325</v>
      </c>
      <c r="H422" s="3">
        <v>10.6869402985074</v>
      </c>
      <c r="I422">
        <v>12.5</v>
      </c>
      <c r="J422" s="5">
        <f t="shared" si="24"/>
        <v>5850.1356344338819</v>
      </c>
      <c r="K422" s="5">
        <f t="shared" si="27"/>
        <v>1684.2987325861625</v>
      </c>
    </row>
    <row r="423" spans="1:11" x14ac:dyDescent="0.25">
      <c r="A423" s="6"/>
      <c r="B423" s="6">
        <v>42787</v>
      </c>
      <c r="C423" s="2">
        <v>1079.9799800000001</v>
      </c>
      <c r="D423" s="5">
        <v>3242870.5929139098</v>
      </c>
      <c r="E423" s="18">
        <f>'Mining Rigs'!$E$25*EXP('Mining Rigs'!$E$24*B423)</f>
        <v>0.13975514769511929</v>
      </c>
      <c r="F423" s="10">
        <f t="shared" si="25"/>
        <v>453.20785866884256</v>
      </c>
      <c r="G423" s="10">
        <f t="shared" si="26"/>
        <v>10876.988608052221</v>
      </c>
      <c r="H423" s="3">
        <v>9.6902027027027007</v>
      </c>
      <c r="I423">
        <v>12.5</v>
      </c>
      <c r="J423" s="5">
        <f t="shared" si="24"/>
        <v>5855.5680226118957</v>
      </c>
      <c r="K423" s="5">
        <f t="shared" si="27"/>
        <v>1857.5462817696898</v>
      </c>
    </row>
    <row r="424" spans="1:11" x14ac:dyDescent="0.25">
      <c r="A424" s="6"/>
      <c r="B424" s="6">
        <v>42788</v>
      </c>
      <c r="C424" s="2">
        <v>1115.3000489999999</v>
      </c>
      <c r="D424" s="5">
        <v>3045669.0028042798</v>
      </c>
      <c r="E424" s="18">
        <f>'Mining Rigs'!$E$25*EXP('Mining Rigs'!$E$24*B424)</f>
        <v>0.13968009221189462</v>
      </c>
      <c r="F424" s="10">
        <f t="shared" si="25"/>
        <v>425.41932715861094</v>
      </c>
      <c r="G424" s="10">
        <f t="shared" si="26"/>
        <v>10210.063851806663</v>
      </c>
      <c r="H424" s="3">
        <v>10.467753623188401</v>
      </c>
      <c r="I424">
        <v>12.5</v>
      </c>
      <c r="J424" s="5">
        <f t="shared" si="24"/>
        <v>5937.5796043185619</v>
      </c>
      <c r="K424" s="5">
        <f t="shared" si="27"/>
        <v>1719.5666470527162</v>
      </c>
    </row>
    <row r="425" spans="1:11" x14ac:dyDescent="0.25">
      <c r="A425" s="6"/>
      <c r="B425" s="6">
        <v>42789</v>
      </c>
      <c r="C425" s="2">
        <v>1117.4399410000001</v>
      </c>
      <c r="D425" s="5">
        <v>3286693.1684938199</v>
      </c>
      <c r="E425" s="18">
        <f>'Mining Rigs'!$E$25*EXP('Mining Rigs'!$E$24*B425)</f>
        <v>0.13960507703720709</v>
      </c>
      <c r="F425" s="10">
        <f t="shared" si="25"/>
        <v>458.83905298524195</v>
      </c>
      <c r="G425" s="10">
        <f t="shared" si="26"/>
        <v>11012.137271645806</v>
      </c>
      <c r="H425" s="3">
        <v>10.2863526570048</v>
      </c>
      <c r="I425">
        <v>12.5</v>
      </c>
      <c r="J425" s="5">
        <f t="shared" si="24"/>
        <v>6293.040415749746</v>
      </c>
      <c r="K425" s="5">
        <f t="shared" si="27"/>
        <v>1749.891394958383</v>
      </c>
    </row>
    <row r="426" spans="1:11" x14ac:dyDescent="0.25">
      <c r="A426" s="6"/>
      <c r="B426" s="6">
        <v>42790</v>
      </c>
      <c r="C426" s="2">
        <v>1166.719971</v>
      </c>
      <c r="D426" s="5">
        <v>3637273.7731331699</v>
      </c>
      <c r="E426" s="18">
        <f>'Mining Rigs'!$E$25*EXP('Mining Rigs'!$E$24*B426)</f>
        <v>0.13953010214940953</v>
      </c>
      <c r="F426" s="10">
        <f t="shared" si="25"/>
        <v>507.50918111063942</v>
      </c>
      <c r="G426" s="10">
        <f t="shared" si="26"/>
        <v>12180.220346655346</v>
      </c>
      <c r="H426" s="3">
        <v>9.6444444444444404</v>
      </c>
      <c r="I426">
        <v>12.5</v>
      </c>
      <c r="J426" s="5">
        <f t="shared" si="24"/>
        <v>6526.1921363560714</v>
      </c>
      <c r="K426" s="5">
        <f t="shared" si="27"/>
        <v>1866.3594470046091</v>
      </c>
    </row>
    <row r="427" spans="1:11" x14ac:dyDescent="0.25">
      <c r="A427" s="6"/>
      <c r="B427" s="6">
        <v>42791</v>
      </c>
      <c r="C427" s="2">
        <v>1173.6800539999999</v>
      </c>
      <c r="D427" s="5">
        <v>3659185.0609231298</v>
      </c>
      <c r="E427" s="18">
        <f>'Mining Rigs'!$E$25*EXP('Mining Rigs'!$E$24*B427)</f>
        <v>0.13945516752686482</v>
      </c>
      <c r="F427" s="10">
        <f t="shared" si="25"/>
        <v>510.2922656828361</v>
      </c>
      <c r="G427" s="10">
        <f t="shared" si="26"/>
        <v>12247.014376388066</v>
      </c>
      <c r="H427" s="3">
        <v>8.9359918200409005</v>
      </c>
      <c r="I427">
        <v>12.5</v>
      </c>
      <c r="J427" s="5">
        <f t="shared" si="24"/>
        <v>6079.9566826292821</v>
      </c>
      <c r="K427" s="5">
        <f t="shared" si="27"/>
        <v>2014.3259262649608</v>
      </c>
    </row>
    <row r="428" spans="1:11" x14ac:dyDescent="0.25">
      <c r="A428" s="6"/>
      <c r="B428" s="6">
        <v>42792</v>
      </c>
      <c r="C428" s="2">
        <v>1143.839966</v>
      </c>
      <c r="D428" s="5">
        <v>3900209.2266126699</v>
      </c>
      <c r="E428" s="18">
        <f>'Mining Rigs'!$E$25*EXP('Mining Rigs'!$E$24*B428)</f>
        <v>0.13938027314794904</v>
      </c>
      <c r="F428" s="10">
        <f t="shared" si="25"/>
        <v>543.61222733942498</v>
      </c>
      <c r="G428" s="10">
        <f t="shared" si="26"/>
        <v>13046.6934561462</v>
      </c>
      <c r="H428" s="3">
        <v>8.6608782435129701</v>
      </c>
      <c r="I428">
        <v>12.5</v>
      </c>
      <c r="J428" s="5">
        <f t="shared" si="24"/>
        <v>6277.54575022887</v>
      </c>
      <c r="K428" s="5">
        <f t="shared" si="27"/>
        <v>2078.3111705192327</v>
      </c>
    </row>
    <row r="429" spans="1:11" x14ac:dyDescent="0.25">
      <c r="A429" s="6"/>
      <c r="B429" s="6">
        <v>42793</v>
      </c>
      <c r="C429" s="2">
        <v>1165.1999510000001</v>
      </c>
      <c r="D429" s="5">
        <v>3155225.4417540701</v>
      </c>
      <c r="E429" s="18">
        <f>'Mining Rigs'!$E$25*EXP('Mining Rigs'!$E$24*B429)</f>
        <v>0.1393054189910499</v>
      </c>
      <c r="F429" s="10">
        <f t="shared" si="25"/>
        <v>439.54000217477125</v>
      </c>
      <c r="G429" s="10">
        <f t="shared" si="26"/>
        <v>10548.96005219451</v>
      </c>
      <c r="H429" s="3">
        <v>7.9676029962546799</v>
      </c>
      <c r="I429">
        <v>12.5</v>
      </c>
      <c r="J429" s="5">
        <f t="shared" si="24"/>
        <v>4669.4403177353279</v>
      </c>
      <c r="K429" s="5">
        <f t="shared" si="27"/>
        <v>2259.1487061367434</v>
      </c>
    </row>
    <row r="430" spans="1:11" x14ac:dyDescent="0.25">
      <c r="A430" s="6"/>
      <c r="B430" s="6">
        <v>42794</v>
      </c>
      <c r="C430" s="2">
        <v>1179.969971</v>
      </c>
      <c r="D430" s="5">
        <v>3352427.0318637001</v>
      </c>
      <c r="E430" s="18">
        <f>'Mining Rigs'!$E$25*EXP('Mining Rigs'!$E$24*B430)</f>
        <v>0.13923060503456511</v>
      </c>
      <c r="F430" s="10">
        <f t="shared" si="25"/>
        <v>466.76044398061424</v>
      </c>
      <c r="G430" s="10">
        <f t="shared" si="26"/>
        <v>11202.250655534743</v>
      </c>
      <c r="H430" s="3">
        <v>10.094097222222199</v>
      </c>
      <c r="I430">
        <v>12.5</v>
      </c>
      <c r="J430" s="5">
        <f t="shared" si="24"/>
        <v>6282.0337347038912</v>
      </c>
      <c r="K430" s="5">
        <f t="shared" si="27"/>
        <v>1783.2203914554063</v>
      </c>
    </row>
    <row r="431" spans="1:11" x14ac:dyDescent="0.25">
      <c r="A431" s="6"/>
      <c r="B431" s="6">
        <v>42795</v>
      </c>
      <c r="C431" s="2">
        <v>1179.969971</v>
      </c>
      <c r="D431" s="5">
        <v>3155225.4417540701</v>
      </c>
      <c r="E431" s="18">
        <f>'Mining Rigs'!$E$25*EXP('Mining Rigs'!$E$24*B431)</f>
        <v>0.13915583125690553</v>
      </c>
      <c r="F431" s="10">
        <f t="shared" si="25"/>
        <v>439.06801915022464</v>
      </c>
      <c r="G431" s="10">
        <f t="shared" si="26"/>
        <v>10537.632459605391</v>
      </c>
      <c r="H431" s="3">
        <v>9.4198257080609995</v>
      </c>
      <c r="I431">
        <v>12.5</v>
      </c>
      <c r="J431" s="5">
        <f t="shared" si="24"/>
        <v>5514.5922858382746</v>
      </c>
      <c r="K431" s="5">
        <f t="shared" si="27"/>
        <v>1910.8633809006183</v>
      </c>
    </row>
    <row r="432" spans="1:11" x14ac:dyDescent="0.25">
      <c r="A432" s="6"/>
      <c r="B432" s="6">
        <v>42796</v>
      </c>
      <c r="C432" s="2">
        <v>1222.5</v>
      </c>
      <c r="D432" s="5">
        <v>3440072.1830235398</v>
      </c>
      <c r="E432" s="18">
        <f>'Mining Rigs'!$E$25*EXP('Mining Rigs'!$E$24*B432)</f>
        <v>0.13908109763649368</v>
      </c>
      <c r="F432" s="10">
        <f t="shared" si="25"/>
        <v>478.44901516368293</v>
      </c>
      <c r="G432" s="10">
        <f t="shared" si="26"/>
        <v>11482.776363928391</v>
      </c>
      <c r="H432" s="3">
        <v>9.8877314814814792</v>
      </c>
      <c r="I432">
        <v>12.5</v>
      </c>
      <c r="J432" s="5">
        <f t="shared" si="24"/>
        <v>6307.7005193570094</v>
      </c>
      <c r="K432" s="5">
        <f t="shared" si="27"/>
        <v>1820.4377853213159</v>
      </c>
    </row>
    <row r="433" spans="1:11" x14ac:dyDescent="0.25">
      <c r="A433" s="6"/>
      <c r="B433" s="6">
        <v>42797</v>
      </c>
      <c r="C433" s="2">
        <v>1251.01001</v>
      </c>
      <c r="D433" s="5">
        <v>3458650.3231865098</v>
      </c>
      <c r="E433" s="18">
        <f>'Mining Rigs'!$E$25*EXP('Mining Rigs'!$E$24*B433)</f>
        <v>0.1390064041517621</v>
      </c>
      <c r="F433" s="10">
        <f t="shared" si="25"/>
        <v>480.77454464448653</v>
      </c>
      <c r="G433" s="10">
        <f t="shared" si="26"/>
        <v>11538.589071467677</v>
      </c>
      <c r="H433" s="3">
        <v>9.1917197452229296</v>
      </c>
      <c r="I433">
        <v>12.5</v>
      </c>
      <c r="J433" s="5">
        <f t="shared" si="24"/>
        <v>5892.1931666790524</v>
      </c>
      <c r="K433" s="5">
        <f t="shared" si="27"/>
        <v>1958.2842491857807</v>
      </c>
    </row>
    <row r="434" spans="1:11" x14ac:dyDescent="0.25">
      <c r="A434" s="6"/>
      <c r="B434" s="6">
        <v>42798</v>
      </c>
      <c r="C434" s="2">
        <v>1274.98999</v>
      </c>
      <c r="D434" s="5">
        <v>3069265.8497151802</v>
      </c>
      <c r="E434" s="18">
        <f>'Mining Rigs'!$E$25*EXP('Mining Rigs'!$E$24*B434)</f>
        <v>0.13893175078115641</v>
      </c>
      <c r="F434" s="10">
        <f t="shared" si="25"/>
        <v>426.41847811374373</v>
      </c>
      <c r="G434" s="10">
        <f t="shared" si="26"/>
        <v>10234.04347472985</v>
      </c>
      <c r="H434" s="3">
        <v>9.6672185430463493</v>
      </c>
      <c r="I434">
        <v>12.5</v>
      </c>
      <c r="J434" s="5">
        <f t="shared" si="24"/>
        <v>5496.3741582917164</v>
      </c>
      <c r="K434" s="5">
        <f t="shared" si="27"/>
        <v>1861.9626648398714</v>
      </c>
    </row>
    <row r="435" spans="1:11" x14ac:dyDescent="0.25">
      <c r="A435" s="6"/>
      <c r="B435" s="6">
        <v>42799</v>
      </c>
      <c r="C435" s="2">
        <v>1255.150024</v>
      </c>
      <c r="D435" s="5">
        <v>3367030.44707561</v>
      </c>
      <c r="E435" s="18">
        <f>'Mining Rigs'!$E$25*EXP('Mining Rigs'!$E$24*B435)</f>
        <v>0.13885713750313386</v>
      </c>
      <c r="F435" s="10">
        <f t="shared" si="25"/>
        <v>467.53620976681628</v>
      </c>
      <c r="G435" s="10">
        <f t="shared" si="26"/>
        <v>11220.869034403591</v>
      </c>
      <c r="H435" s="3">
        <v>10.890909090909</v>
      </c>
      <c r="I435">
        <v>12.5</v>
      </c>
      <c r="J435" s="5">
        <f t="shared" si="24"/>
        <v>6789.1924763714087</v>
      </c>
      <c r="K435" s="5">
        <f t="shared" si="27"/>
        <v>1652.7545909849887</v>
      </c>
    </row>
    <row r="436" spans="1:11" x14ac:dyDescent="0.25">
      <c r="A436" s="6"/>
      <c r="B436" s="6">
        <v>42800</v>
      </c>
      <c r="C436" s="2">
        <v>1267.119995</v>
      </c>
      <c r="D436" s="5">
        <v>3252505.6019369802</v>
      </c>
      <c r="E436" s="18">
        <f>'Mining Rigs'!$E$25*EXP('Mining Rigs'!$E$24*B436)</f>
        <v>0.1387825642961617</v>
      </c>
      <c r="F436" s="10">
        <f t="shared" si="25"/>
        <v>451.39106782444509</v>
      </c>
      <c r="G436" s="10">
        <f t="shared" si="26"/>
        <v>10833.385627786682</v>
      </c>
      <c r="H436" s="3">
        <v>9.5097505668934197</v>
      </c>
      <c r="I436">
        <v>12.5</v>
      </c>
      <c r="J436" s="5">
        <f t="shared" si="24"/>
        <v>5723.4886175121901</v>
      </c>
      <c r="K436" s="5">
        <f t="shared" si="27"/>
        <v>1892.7941246602136</v>
      </c>
    </row>
    <row r="437" spans="1:11" x14ac:dyDescent="0.25">
      <c r="A437" s="6"/>
      <c r="B437" s="6">
        <v>42801</v>
      </c>
      <c r="C437" s="2">
        <v>1272.829956</v>
      </c>
      <c r="D437" s="5">
        <v>3504460.2612419599</v>
      </c>
      <c r="E437" s="18">
        <f>'Mining Rigs'!$E$25*EXP('Mining Rigs'!$E$24*B437)</f>
        <v>0.13870803113872029</v>
      </c>
      <c r="F437" s="10">
        <f t="shared" si="25"/>
        <v>486.09678304075766</v>
      </c>
      <c r="G437" s="10">
        <f t="shared" si="26"/>
        <v>11666.322792978184</v>
      </c>
      <c r="H437" s="3">
        <v>10.3778169014084</v>
      </c>
      <c r="I437">
        <v>12.5</v>
      </c>
      <c r="J437" s="5">
        <f t="shared" si="24"/>
        <v>6726.1645476808353</v>
      </c>
      <c r="K437" s="5">
        <f t="shared" si="27"/>
        <v>1734.4688358836986</v>
      </c>
    </row>
    <row r="438" spans="1:11" x14ac:dyDescent="0.25">
      <c r="A438" s="6"/>
      <c r="B438" s="6">
        <v>42802</v>
      </c>
      <c r="C438" s="2">
        <v>1223.540039</v>
      </c>
      <c r="D438" s="5">
        <v>3252505.6019369802</v>
      </c>
      <c r="E438" s="18">
        <f>'Mining Rigs'!$E$25*EXP('Mining Rigs'!$E$24*B438)</f>
        <v>0.13863353800930153</v>
      </c>
      <c r="F438" s="10">
        <f t="shared" si="25"/>
        <v>450.90635899159651</v>
      </c>
      <c r="G438" s="10">
        <f t="shared" si="26"/>
        <v>10821.752615798316</v>
      </c>
      <c r="H438" s="3">
        <v>9.4837690631808194</v>
      </c>
      <c r="I438">
        <v>12.5</v>
      </c>
      <c r="J438" s="5">
        <f t="shared" si="24"/>
        <v>5701.7223703946756</v>
      </c>
      <c r="K438" s="5">
        <f t="shared" si="27"/>
        <v>1897.9795775375901</v>
      </c>
    </row>
    <row r="439" spans="1:11" x14ac:dyDescent="0.25">
      <c r="A439" s="6"/>
      <c r="B439" s="6">
        <v>42803</v>
      </c>
      <c r="C439" s="2">
        <v>1150</v>
      </c>
      <c r="D439" s="5">
        <v>3389935.41610333</v>
      </c>
      <c r="E439" s="18">
        <f>'Mining Rigs'!$E$25*EXP('Mining Rigs'!$E$24*B439)</f>
        <v>0.13855908488640739</v>
      </c>
      <c r="F439" s="10">
        <f t="shared" si="25"/>
        <v>469.70634907930008</v>
      </c>
      <c r="G439" s="10">
        <f t="shared" si="26"/>
        <v>11272.952377903202</v>
      </c>
      <c r="H439" s="3">
        <v>10.0298122065727</v>
      </c>
      <c r="I439">
        <v>12.5</v>
      </c>
      <c r="J439" s="5">
        <f t="shared" si="24"/>
        <v>6281.4219646670163</v>
      </c>
      <c r="K439" s="5">
        <f t="shared" si="27"/>
        <v>1794.6497530835429</v>
      </c>
    </row>
    <row r="440" spans="1:11" x14ac:dyDescent="0.25">
      <c r="A440" s="6"/>
      <c r="B440" s="6">
        <v>42804</v>
      </c>
      <c r="C440" s="2">
        <v>1188.48999</v>
      </c>
      <c r="D440" s="5">
        <v>3573175.1683251401</v>
      </c>
      <c r="E440" s="18">
        <f>'Mining Rigs'!$E$25*EXP('Mining Rigs'!$E$24*B440)</f>
        <v>0.13848467174855283</v>
      </c>
      <c r="F440" s="10">
        <f t="shared" si="25"/>
        <v>494.82999028558703</v>
      </c>
      <c r="G440" s="10">
        <f t="shared" si="26"/>
        <v>11875.919766854089</v>
      </c>
      <c r="H440" s="3">
        <v>9.5877252252252205</v>
      </c>
      <c r="I440">
        <v>12.5</v>
      </c>
      <c r="J440" s="5">
        <f t="shared" si="24"/>
        <v>6325.7253067454312</v>
      </c>
      <c r="K440" s="5">
        <f t="shared" si="27"/>
        <v>1877.4004862636402</v>
      </c>
    </row>
    <row r="441" spans="1:11" x14ac:dyDescent="0.25">
      <c r="A441" s="6"/>
      <c r="B441" s="6">
        <v>42805</v>
      </c>
      <c r="C441" s="2">
        <v>1116.719971</v>
      </c>
      <c r="D441" s="5">
        <v>3412840.3851310601</v>
      </c>
      <c r="E441" s="18">
        <f>'Mining Rigs'!$E$25*EXP('Mining Rigs'!$E$24*B441)</f>
        <v>0.13841029857426446</v>
      </c>
      <c r="F441" s="10">
        <f t="shared" si="25"/>
        <v>472.37225669229775</v>
      </c>
      <c r="G441" s="10">
        <f t="shared" si="26"/>
        <v>11336.934160615147</v>
      </c>
      <c r="H441" s="3">
        <v>9.4538461538461505</v>
      </c>
      <c r="I441">
        <v>12.5</v>
      </c>
      <c r="J441" s="5">
        <f t="shared" si="24"/>
        <v>5954.3128561521398</v>
      </c>
      <c r="K441" s="5">
        <f t="shared" si="27"/>
        <v>1903.9869812855986</v>
      </c>
    </row>
    <row r="442" spans="1:11" x14ac:dyDescent="0.25">
      <c r="A442" s="6"/>
      <c r="B442" s="6">
        <v>42806</v>
      </c>
      <c r="C442" s="2">
        <v>1175.829956</v>
      </c>
      <c r="D442" s="5">
        <v>3550270.19929741</v>
      </c>
      <c r="E442" s="18">
        <f>'Mining Rigs'!$E$25*EXP('Mining Rigs'!$E$24*B442)</f>
        <v>0.13833596534207879</v>
      </c>
      <c r="F442" s="10">
        <f t="shared" si="25"/>
        <v>491.13005524502165</v>
      </c>
      <c r="G442" s="10">
        <f t="shared" si="26"/>
        <v>11787.12132588052</v>
      </c>
      <c r="H442" s="3">
        <v>9.6350111856823197</v>
      </c>
      <c r="I442">
        <v>12.5</v>
      </c>
      <c r="J442" s="5">
        <f t="shared" si="24"/>
        <v>6309.3914345474132</v>
      </c>
      <c r="K442" s="5">
        <f t="shared" si="27"/>
        <v>1868.1867257972776</v>
      </c>
    </row>
    <row r="443" spans="1:11" x14ac:dyDescent="0.25">
      <c r="A443" s="6"/>
      <c r="B443" s="6">
        <v>42807</v>
      </c>
      <c r="C443" s="2">
        <v>1221.380005</v>
      </c>
      <c r="D443" s="5">
        <v>3321220.50902016</v>
      </c>
      <c r="E443" s="18">
        <f>'Mining Rigs'!$E$25*EXP('Mining Rigs'!$E$24*B443)</f>
        <v>0.13826167203054543</v>
      </c>
      <c r="F443" s="10">
        <f t="shared" si="25"/>
        <v>459.19750075926652</v>
      </c>
      <c r="G443" s="10">
        <f t="shared" si="26"/>
        <v>11020.740018222397</v>
      </c>
      <c r="H443" s="3">
        <v>9.3178494623655901</v>
      </c>
      <c r="I443">
        <v>12.5</v>
      </c>
      <c r="J443" s="5">
        <f t="shared" si="24"/>
        <v>5704.9775807591377</v>
      </c>
      <c r="K443" s="5">
        <f t="shared" si="27"/>
        <v>1931.7762186115217</v>
      </c>
    </row>
    <row r="444" spans="1:11" x14ac:dyDescent="0.25">
      <c r="A444" s="6"/>
      <c r="B444" s="6">
        <v>42808</v>
      </c>
      <c r="C444" s="2">
        <v>1231.920044</v>
      </c>
      <c r="D444" s="5">
        <v>3573175.1683251401</v>
      </c>
      <c r="E444" s="18">
        <f>'Mining Rigs'!$E$25*EXP('Mining Rigs'!$E$24*B444)</f>
        <v>0.13818741861822553</v>
      </c>
      <c r="F444" s="10">
        <f t="shared" si="25"/>
        <v>493.76785278159457</v>
      </c>
      <c r="G444" s="10">
        <f t="shared" si="26"/>
        <v>11850.428466758269</v>
      </c>
      <c r="H444" s="3">
        <v>9.9027586206896494</v>
      </c>
      <c r="I444">
        <v>12.5</v>
      </c>
      <c r="J444" s="5">
        <f t="shared" si="24"/>
        <v>6519.5518143364707</v>
      </c>
      <c r="K444" s="5">
        <f t="shared" si="27"/>
        <v>1817.6753255797767</v>
      </c>
    </row>
    <row r="445" spans="1:11" x14ac:dyDescent="0.25">
      <c r="A445" s="6"/>
      <c r="B445" s="6">
        <v>42809</v>
      </c>
      <c r="C445" s="2">
        <v>1240</v>
      </c>
      <c r="D445" s="5">
        <v>3252505.6019369802</v>
      </c>
      <c r="E445" s="18">
        <f>'Mining Rigs'!$E$25*EXP('Mining Rigs'!$E$24*B445)</f>
        <v>0.13811320508369021</v>
      </c>
      <c r="F445" s="10">
        <f t="shared" si="25"/>
        <v>449.21397323617344</v>
      </c>
      <c r="G445" s="10">
        <f t="shared" si="26"/>
        <v>10781.135357668163</v>
      </c>
      <c r="H445" s="3">
        <v>9.2456196581196508</v>
      </c>
      <c r="I445">
        <v>12.5</v>
      </c>
      <c r="J445" s="5">
        <f t="shared" si="24"/>
        <v>5537.6820555392005</v>
      </c>
      <c r="K445" s="5">
        <f t="shared" si="27"/>
        <v>1946.8678861553765</v>
      </c>
    </row>
    <row r="446" spans="1:11" x14ac:dyDescent="0.25">
      <c r="A446" s="6"/>
      <c r="B446" s="6">
        <v>42810</v>
      </c>
      <c r="C446" s="2">
        <v>1249.6099850000001</v>
      </c>
      <c r="D446" s="5">
        <v>3504460.2612419599</v>
      </c>
      <c r="E446" s="18">
        <f>'Mining Rigs'!$E$25*EXP('Mining Rigs'!$E$24*B446)</f>
        <v>0.13803903140552359</v>
      </c>
      <c r="F446" s="10">
        <f t="shared" si="25"/>
        <v>483.75230006098838</v>
      </c>
      <c r="G446" s="10">
        <f t="shared" si="26"/>
        <v>11610.055201463721</v>
      </c>
      <c r="H446" s="3">
        <v>10.0955399061032</v>
      </c>
      <c r="I446">
        <v>12.5</v>
      </c>
      <c r="J446" s="5">
        <f t="shared" si="24"/>
        <v>6511.6541999132232</v>
      </c>
      <c r="K446" s="5">
        <f t="shared" si="27"/>
        <v>1782.9655637454521</v>
      </c>
    </row>
    <row r="447" spans="1:11" x14ac:dyDescent="0.25">
      <c r="A447" s="6"/>
      <c r="B447" s="6">
        <v>42811</v>
      </c>
      <c r="C447" s="2">
        <v>1187.8100589999999</v>
      </c>
      <c r="D447" s="5">
        <v>3641704.8372012801</v>
      </c>
      <c r="E447" s="18">
        <f>'Mining Rigs'!$E$25*EXP('Mining Rigs'!$E$24*B447)</f>
        <v>0.13796489756232133</v>
      </c>
      <c r="F447" s="10">
        <f t="shared" si="25"/>
        <v>502.42743481668464</v>
      </c>
      <c r="G447" s="10">
        <f t="shared" si="26"/>
        <v>12058.258435600432</v>
      </c>
      <c r="H447" s="3">
        <v>9.42745098039215</v>
      </c>
      <c r="I447">
        <v>12.5</v>
      </c>
      <c r="J447" s="5">
        <f t="shared" si="24"/>
        <v>6315.4800172512887</v>
      </c>
      <c r="K447" s="5">
        <f t="shared" si="27"/>
        <v>1909.3178036605671</v>
      </c>
    </row>
    <row r="448" spans="1:11" x14ac:dyDescent="0.25">
      <c r="A448" s="6"/>
      <c r="B448" s="6">
        <v>42812</v>
      </c>
      <c r="C448" s="2">
        <v>1100.2299800000001</v>
      </c>
      <c r="D448" s="5">
        <v>3712647.1392246801</v>
      </c>
      <c r="E448" s="18">
        <f>'Mining Rigs'!$E$25*EXP('Mining Rigs'!$E$24*B448)</f>
        <v>0.13789080353268909</v>
      </c>
      <c r="F448" s="10">
        <f t="shared" si="25"/>
        <v>511.93989726103058</v>
      </c>
      <c r="G448" s="10">
        <f t="shared" si="26"/>
        <v>12286.557534264733</v>
      </c>
      <c r="H448" s="3">
        <v>9.3878787878787797</v>
      </c>
      <c r="I448">
        <v>12.5</v>
      </c>
      <c r="J448" s="5">
        <f t="shared" si="24"/>
        <v>6408.0396028875612</v>
      </c>
      <c r="K448" s="5">
        <f t="shared" si="27"/>
        <v>1917.3660426081358</v>
      </c>
    </row>
    <row r="449" spans="1:11" x14ac:dyDescent="0.25">
      <c r="A449" s="6"/>
      <c r="B449" s="6">
        <v>42813</v>
      </c>
      <c r="C449" s="2">
        <v>973.817993</v>
      </c>
      <c r="D449" s="5">
        <v>3925474.0452948902</v>
      </c>
      <c r="E449" s="18">
        <f>'Mining Rigs'!$E$25*EXP('Mining Rigs'!$E$24*B449)</f>
        <v>0.13781674929524546</v>
      </c>
      <c r="F449" s="10">
        <f t="shared" si="25"/>
        <v>540.99607236539885</v>
      </c>
      <c r="G449" s="10">
        <f t="shared" si="26"/>
        <v>12983.905736769571</v>
      </c>
      <c r="H449" s="3">
        <v>9.1514861995753698</v>
      </c>
      <c r="I449">
        <v>12.5</v>
      </c>
      <c r="J449" s="5">
        <f t="shared" si="24"/>
        <v>6601.224120368568</v>
      </c>
      <c r="K449" s="5">
        <f t="shared" si="27"/>
        <v>1966.8936397276325</v>
      </c>
    </row>
    <row r="450" spans="1:11" x14ac:dyDescent="0.25">
      <c r="A450" s="6"/>
      <c r="B450" s="6">
        <v>42814</v>
      </c>
      <c r="C450" s="2">
        <v>1036.73999</v>
      </c>
      <c r="D450" s="5">
        <v>3216051.0250608702</v>
      </c>
      <c r="E450" s="18">
        <f>'Mining Rigs'!$E$25*EXP('Mining Rigs'!$E$24*B450)</f>
        <v>0.13774273482862054</v>
      </c>
      <c r="F450" s="10">
        <f t="shared" si="25"/>
        <v>442.98766354027271</v>
      </c>
      <c r="G450" s="10">
        <f t="shared" si="26"/>
        <v>10631.703924966545</v>
      </c>
      <c r="H450" s="3">
        <v>8.7519191919191908</v>
      </c>
      <c r="I450">
        <v>12.5</v>
      </c>
      <c r="J450" s="5">
        <f t="shared" si="24"/>
        <v>5169.3229790954056</v>
      </c>
      <c r="K450" s="5">
        <f t="shared" si="27"/>
        <v>2056.6917501500393</v>
      </c>
    </row>
    <row r="451" spans="1:11" x14ac:dyDescent="0.25">
      <c r="A451" s="6"/>
      <c r="B451" s="6">
        <v>42815</v>
      </c>
      <c r="C451" s="2">
        <v>1054.2299800000001</v>
      </c>
      <c r="D451" s="5">
        <v>3357935.6291076699</v>
      </c>
      <c r="E451" s="18">
        <f>'Mining Rigs'!$E$25*EXP('Mining Rigs'!$E$24*B451)</f>
        <v>0.13766876011145446</v>
      </c>
      <c r="F451" s="10">
        <f t="shared" si="25"/>
        <v>462.28283459332971</v>
      </c>
      <c r="G451" s="10">
        <f t="shared" si="26"/>
        <v>11094.788030239913</v>
      </c>
      <c r="H451" s="3">
        <v>10.574877450980299</v>
      </c>
      <c r="I451">
        <v>12.5</v>
      </c>
      <c r="J451" s="5">
        <f t="shared" si="24"/>
        <v>6518.1124313550099</v>
      </c>
      <c r="K451" s="5">
        <f t="shared" si="27"/>
        <v>1702.1473850111981</v>
      </c>
    </row>
    <row r="452" spans="1:11" x14ac:dyDescent="0.25">
      <c r="A452" s="6"/>
      <c r="B452" s="6">
        <v>42816</v>
      </c>
      <c r="C452" s="2">
        <v>1120.540039</v>
      </c>
      <c r="D452" s="5">
        <v>3807236.8752558902</v>
      </c>
      <c r="E452" s="18">
        <f>'Mining Rigs'!$E$25*EXP('Mining Rigs'!$E$24*B452)</f>
        <v>0.13759482512240026</v>
      </c>
      <c r="F452" s="10">
        <f t="shared" si="25"/>
        <v>523.85609205038782</v>
      </c>
      <c r="G452" s="10">
        <f t="shared" si="26"/>
        <v>12572.546209209308</v>
      </c>
      <c r="H452" s="3">
        <v>10.1131455399061</v>
      </c>
      <c r="I452">
        <v>12.5</v>
      </c>
      <c r="J452" s="5">
        <f t="shared" si="24"/>
        <v>7063.7772011626912</v>
      </c>
      <c r="K452" s="5">
        <f t="shared" si="27"/>
        <v>1779.8616591615996</v>
      </c>
    </row>
    <row r="453" spans="1:11" x14ac:dyDescent="0.25">
      <c r="A453" s="6"/>
      <c r="B453" s="6">
        <v>42817</v>
      </c>
      <c r="C453" s="2">
        <v>1049.1400149999999</v>
      </c>
      <c r="D453" s="5">
        <v>3499820.2331544799</v>
      </c>
      <c r="E453" s="18">
        <f>'Mining Rigs'!$E$25*EXP('Mining Rigs'!$E$24*B453)</f>
        <v>0.13752092984012243</v>
      </c>
      <c r="F453" s="10">
        <f t="shared" si="25"/>
        <v>481.29853273667817</v>
      </c>
      <c r="G453" s="10">
        <f t="shared" si="26"/>
        <v>11551.164785680276</v>
      </c>
      <c r="H453" s="3">
        <v>9.0731656184486305</v>
      </c>
      <c r="I453">
        <v>12.5</v>
      </c>
      <c r="J453" s="5">
        <f t="shared" si="24"/>
        <v>5822.5350659149344</v>
      </c>
      <c r="K453" s="5">
        <f t="shared" si="27"/>
        <v>1983.8720857690812</v>
      </c>
    </row>
    <row r="454" spans="1:11" x14ac:dyDescent="0.25">
      <c r="A454" s="6"/>
      <c r="B454" s="6">
        <v>42818</v>
      </c>
      <c r="C454" s="2">
        <v>1038.589966</v>
      </c>
      <c r="D454" s="5">
        <v>4161948.3853728999</v>
      </c>
      <c r="E454" s="18">
        <f>'Mining Rigs'!$E$25*EXP('Mining Rigs'!$E$24*B454)</f>
        <v>0.13744707424329553</v>
      </c>
      <c r="F454" s="10">
        <f t="shared" si="25"/>
        <v>572.04762872111291</v>
      </c>
      <c r="G454" s="10">
        <f t="shared" si="26"/>
        <v>13729.14308930671</v>
      </c>
      <c r="H454" s="3">
        <v>9.7003378378378304</v>
      </c>
      <c r="I454">
        <v>12.5</v>
      </c>
      <c r="J454" s="5">
        <f t="shared" si="24"/>
        <v>7398.7403439050913</v>
      </c>
      <c r="K454" s="5">
        <f t="shared" si="27"/>
        <v>1855.6054748720107</v>
      </c>
    </row>
    <row r="455" spans="1:11" x14ac:dyDescent="0.25">
      <c r="A455" s="6"/>
      <c r="B455" s="6">
        <v>42819</v>
      </c>
      <c r="C455" s="2">
        <v>937.52002000000005</v>
      </c>
      <c r="D455" s="5">
        <v>3145108.7230374701</v>
      </c>
      <c r="E455" s="18">
        <f>'Mining Rigs'!$E$25*EXP('Mining Rigs'!$E$24*B455)</f>
        <v>0.13737325831060693</v>
      </c>
      <c r="F455" s="10">
        <f t="shared" si="25"/>
        <v>432.05383302476946</v>
      </c>
      <c r="G455" s="10">
        <f t="shared" si="26"/>
        <v>10369.291992594466</v>
      </c>
      <c r="H455" s="3">
        <v>8.2074810606060602</v>
      </c>
      <c r="I455">
        <v>12.5</v>
      </c>
      <c r="J455" s="5">
        <f t="shared" ref="J455:J518" si="28">F455*H455/60/I455*1000</f>
        <v>4728.0982022840644</v>
      </c>
      <c r="K455" s="5">
        <f t="shared" si="27"/>
        <v>2193.1211131751106</v>
      </c>
    </row>
    <row r="456" spans="1:11" x14ac:dyDescent="0.25">
      <c r="A456" s="6"/>
      <c r="B456" s="6">
        <v>42820</v>
      </c>
      <c r="C456" s="2">
        <v>972.77899200000002</v>
      </c>
      <c r="D456" s="5">
        <v>3925474.0452948902</v>
      </c>
      <c r="E456" s="18">
        <f>'Mining Rigs'!$E$25*EXP('Mining Rigs'!$E$24*B456)</f>
        <v>0.13729948202075551</v>
      </c>
      <c r="F456" s="10">
        <f t="shared" ref="F456:F519" si="29">D456*1000*E456/1000000</f>
        <v>538.96555310490828</v>
      </c>
      <c r="G456" s="10">
        <f t="shared" ref="G456:G519" si="30">F456*24</f>
        <v>12935.173274517798</v>
      </c>
      <c r="H456" s="3">
        <v>10.6568922305764</v>
      </c>
      <c r="I456">
        <v>12.5</v>
      </c>
      <c r="J456" s="5">
        <f t="shared" si="28"/>
        <v>7658.2637539093448</v>
      </c>
      <c r="K456" s="5">
        <f t="shared" ref="K456:K519" si="31">24*60/H456*I456</f>
        <v>1689.0477646339523</v>
      </c>
    </row>
    <row r="457" spans="1:11" x14ac:dyDescent="0.25">
      <c r="A457" s="6"/>
      <c r="B457" s="6">
        <v>42820</v>
      </c>
      <c r="C457" s="2">
        <v>966.72497599999997</v>
      </c>
      <c r="D457" s="5">
        <v>3121461.2890296699</v>
      </c>
      <c r="E457" s="18">
        <f>'Mining Rigs'!$E$25*EXP('Mining Rigs'!$E$24*B457)</f>
        <v>0.13729948202075551</v>
      </c>
      <c r="F457" s="10">
        <f t="shared" si="29"/>
        <v>428.57501813161343</v>
      </c>
      <c r="G457" s="10">
        <f t="shared" si="30"/>
        <v>10285.800435158722</v>
      </c>
      <c r="H457" s="3">
        <v>8.8347389558232905</v>
      </c>
      <c r="I457">
        <v>12.5</v>
      </c>
      <c r="J457" s="5">
        <f t="shared" si="28"/>
        <v>5048.4645442400515</v>
      </c>
      <c r="K457" s="5">
        <f t="shared" si="31"/>
        <v>2037.411641702844</v>
      </c>
    </row>
    <row r="458" spans="1:11" x14ac:dyDescent="0.25">
      <c r="A458" s="6"/>
      <c r="B458" s="6">
        <v>42821</v>
      </c>
      <c r="C458" s="2">
        <v>1045.7700199999999</v>
      </c>
      <c r="D458" s="5">
        <v>3665352.2712090798</v>
      </c>
      <c r="E458" s="18">
        <f>'Mining Rigs'!$E$25*EXP('Mining Rigs'!$E$24*B458)</f>
        <v>0.13722574535245013</v>
      </c>
      <c r="F458" s="10">
        <f t="shared" si="29"/>
        <v>502.98069739596195</v>
      </c>
      <c r="G458" s="10">
        <f t="shared" si="30"/>
        <v>12071.536737503087</v>
      </c>
      <c r="H458" s="3">
        <v>10.898358585858499</v>
      </c>
      <c r="I458">
        <v>12.5</v>
      </c>
      <c r="J458" s="5">
        <f t="shared" si="28"/>
        <v>7308.8853359818368</v>
      </c>
      <c r="K458" s="5">
        <f t="shared" si="31"/>
        <v>1651.6248624225352</v>
      </c>
    </row>
    <row r="459" spans="1:11" x14ac:dyDescent="0.25">
      <c r="A459" s="6"/>
      <c r="B459" s="6">
        <v>42822</v>
      </c>
      <c r="C459" s="2">
        <v>1047.150024</v>
      </c>
      <c r="D459" s="5">
        <v>3263345.8930764701</v>
      </c>
      <c r="E459" s="18">
        <f>'Mining Rigs'!$E$25*EXP('Mining Rigs'!$E$24*B459)</f>
        <v>0.13715204828441252</v>
      </c>
      <c r="F459" s="10">
        <f t="shared" si="29"/>
        <v>447.57457349596325</v>
      </c>
      <c r="G459" s="10">
        <f t="shared" si="30"/>
        <v>10741.789763903118</v>
      </c>
      <c r="H459" s="3">
        <v>9.2821505376344007</v>
      </c>
      <c r="I459">
        <v>12.5</v>
      </c>
      <c r="J459" s="5">
        <f t="shared" si="28"/>
        <v>5539.2727573427246</v>
      </c>
      <c r="K459" s="5">
        <f t="shared" si="31"/>
        <v>1939.2057828645584</v>
      </c>
    </row>
    <row r="460" spans="1:11" x14ac:dyDescent="0.25">
      <c r="A460" s="6"/>
      <c r="B460" s="6">
        <v>42823</v>
      </c>
      <c r="C460" s="2">
        <v>1039.969971</v>
      </c>
      <c r="D460" s="5">
        <v>4073274.0331998598</v>
      </c>
      <c r="E460" s="18">
        <f>'Mining Rigs'!$E$25*EXP('Mining Rigs'!$E$24*B460)</f>
        <v>0.13707839079537582</v>
      </c>
      <c r="F460" s="10">
        <f t="shared" si="29"/>
        <v>558.357849739627</v>
      </c>
      <c r="G460" s="10">
        <f t="shared" si="30"/>
        <v>13400.588393751048</v>
      </c>
      <c r="H460" s="3">
        <v>10.4164251207729</v>
      </c>
      <c r="I460">
        <v>12.5</v>
      </c>
      <c r="J460" s="5">
        <f t="shared" si="28"/>
        <v>7754.7903098781208</v>
      </c>
      <c r="K460" s="5">
        <f t="shared" si="31"/>
        <v>1728.0400704943961</v>
      </c>
    </row>
    <row r="461" spans="1:11" x14ac:dyDescent="0.25">
      <c r="A461" s="6"/>
      <c r="B461" s="6">
        <v>42824</v>
      </c>
      <c r="C461" s="2">
        <v>1026.4300539999999</v>
      </c>
      <c r="D461" s="5">
        <v>3352999.9663535398</v>
      </c>
      <c r="E461" s="18">
        <f>'Mining Rigs'!$E$25*EXP('Mining Rigs'!$E$24*B461)</f>
        <v>0.13700477286408322</v>
      </c>
      <c r="F461" s="10">
        <f t="shared" si="29"/>
        <v>459.3769988035454</v>
      </c>
      <c r="G461" s="10">
        <f t="shared" si="30"/>
        <v>11025.04797128509</v>
      </c>
      <c r="H461" s="3">
        <v>8.5648373983739798</v>
      </c>
      <c r="I461">
        <v>12.5</v>
      </c>
      <c r="J461" s="5">
        <f t="shared" si="28"/>
        <v>5245.9857324072063</v>
      </c>
      <c r="K461" s="5">
        <f t="shared" si="31"/>
        <v>2101.6160801158085</v>
      </c>
    </row>
    <row r="462" spans="1:11" x14ac:dyDescent="0.25">
      <c r="A462" s="6"/>
      <c r="B462" s="6">
        <v>42825</v>
      </c>
      <c r="C462" s="2">
        <v>1071.790039</v>
      </c>
      <c r="D462" s="5">
        <v>3278488.85599013</v>
      </c>
      <c r="E462" s="18">
        <f>'Mining Rigs'!$E$25*EXP('Mining Rigs'!$E$24*B462)</f>
        <v>0.1369311944692907</v>
      </c>
      <c r="F462" s="10">
        <f t="shared" si="29"/>
        <v>448.92739510498683</v>
      </c>
      <c r="G462" s="10">
        <f t="shared" si="30"/>
        <v>10774.257482519684</v>
      </c>
      <c r="H462" s="3">
        <v>10.926049382716</v>
      </c>
      <c r="I462">
        <v>12.5</v>
      </c>
      <c r="J462" s="5">
        <f t="shared" si="28"/>
        <v>6540.0038508948583</v>
      </c>
      <c r="K462" s="5">
        <f t="shared" si="31"/>
        <v>1647.4390119885725</v>
      </c>
    </row>
    <row r="463" spans="1:11" x14ac:dyDescent="0.25">
      <c r="A463" s="6"/>
      <c r="B463" s="6">
        <v>42826</v>
      </c>
      <c r="C463" s="2">
        <v>1080.5</v>
      </c>
      <c r="D463" s="5">
        <v>3924251.8124730401</v>
      </c>
      <c r="E463" s="18">
        <f>'Mining Rigs'!$E$25*EXP('Mining Rigs'!$E$24*B463)</f>
        <v>0.13685765558976565</v>
      </c>
      <c r="F463" s="10">
        <f t="shared" si="29"/>
        <v>537.06390299894895</v>
      </c>
      <c r="G463" s="10">
        <f t="shared" si="30"/>
        <v>12889.533671974776</v>
      </c>
      <c r="H463" s="3">
        <v>10.941540404040399</v>
      </c>
      <c r="I463">
        <v>12.5</v>
      </c>
      <c r="J463" s="5">
        <f t="shared" si="28"/>
        <v>7835.0751922861791</v>
      </c>
      <c r="K463" s="5">
        <f t="shared" si="31"/>
        <v>1645.1065695789155</v>
      </c>
    </row>
    <row r="464" spans="1:11" x14ac:dyDescent="0.25">
      <c r="A464" s="6"/>
      <c r="B464" s="6">
        <v>42827</v>
      </c>
      <c r="C464" s="2">
        <v>1102.170044</v>
      </c>
      <c r="D464" s="5">
        <v>4371318.4746535104</v>
      </c>
      <c r="E464" s="18">
        <f>'Mining Rigs'!$E$25*EXP('Mining Rigs'!$E$24*B464)</f>
        <v>0.13678415620428544</v>
      </c>
      <c r="F464" s="10">
        <f t="shared" si="29"/>
        <v>597.92710905568447</v>
      </c>
      <c r="G464" s="10">
        <f t="shared" si="30"/>
        <v>14350.250617336427</v>
      </c>
      <c r="H464" s="3">
        <v>9.0657172995780595</v>
      </c>
      <c r="I464">
        <v>12.5</v>
      </c>
      <c r="J464" s="5">
        <f t="shared" si="28"/>
        <v>7227.5175152704214</v>
      </c>
      <c r="K464" s="5">
        <f t="shared" si="31"/>
        <v>1985.5020187798889</v>
      </c>
    </row>
    <row r="465" spans="1:11" x14ac:dyDescent="0.25">
      <c r="A465" s="6"/>
      <c r="B465" s="6">
        <v>42828</v>
      </c>
      <c r="C465" s="2">
        <v>1143.8100589999999</v>
      </c>
      <c r="D465" s="5">
        <v>3104629.5984755</v>
      </c>
      <c r="E465" s="18">
        <f>'Mining Rigs'!$E$25*EXP('Mining Rigs'!$E$24*B465)</f>
        <v>0.13671069629164029</v>
      </c>
      <c r="F465" s="10">
        <f t="shared" si="29"/>
        <v>424.43607413522125</v>
      </c>
      <c r="G465" s="10">
        <f t="shared" si="30"/>
        <v>10186.465779245311</v>
      </c>
      <c r="H465" s="3">
        <v>8.1629734848484805</v>
      </c>
      <c r="I465">
        <v>12.5</v>
      </c>
      <c r="J465" s="5">
        <f t="shared" si="28"/>
        <v>4619.5472255719942</v>
      </c>
      <c r="K465" s="5">
        <f t="shared" si="31"/>
        <v>2205.0788273917947</v>
      </c>
    </row>
    <row r="466" spans="1:11" x14ac:dyDescent="0.25">
      <c r="A466" s="6"/>
      <c r="B466" s="6">
        <v>42829</v>
      </c>
      <c r="C466" s="2">
        <v>1133.25</v>
      </c>
      <c r="D466" s="5">
        <v>4023599.95962425</v>
      </c>
      <c r="E466" s="18">
        <f>'Mining Rigs'!$E$25*EXP('Mining Rigs'!$E$24*B466)</f>
        <v>0.13663727583063182</v>
      </c>
      <c r="F466" s="10">
        <f t="shared" si="29"/>
        <v>549.77373751529763</v>
      </c>
      <c r="G466" s="10">
        <f t="shared" si="30"/>
        <v>13194.569700367143</v>
      </c>
      <c r="H466" s="3">
        <v>11.6168</v>
      </c>
      <c r="I466">
        <v>12.5</v>
      </c>
      <c r="J466" s="5">
        <f t="shared" si="28"/>
        <v>8515.4820719569452</v>
      </c>
      <c r="K466" s="5">
        <f t="shared" si="31"/>
        <v>1549.4800633565183</v>
      </c>
    </row>
    <row r="467" spans="1:11" x14ac:dyDescent="0.25">
      <c r="A467" s="6"/>
      <c r="B467" s="6">
        <v>42830</v>
      </c>
      <c r="C467" s="2">
        <v>1124.780029</v>
      </c>
      <c r="D467" s="5">
        <v>3651044.40780719</v>
      </c>
      <c r="E467" s="18">
        <f>'Mining Rigs'!$E$25*EXP('Mining Rigs'!$E$24*B467)</f>
        <v>0.13656389480007156</v>
      </c>
      <c r="F467" s="10">
        <f t="shared" si="29"/>
        <v>498.60084441817065</v>
      </c>
      <c r="G467" s="10">
        <f t="shared" si="30"/>
        <v>11966.420266036095</v>
      </c>
      <c r="H467" s="3">
        <v>8.8695473251028805</v>
      </c>
      <c r="I467">
        <v>12.5</v>
      </c>
      <c r="J467" s="5">
        <f t="shared" si="28"/>
        <v>5896.4850478709641</v>
      </c>
      <c r="K467" s="5">
        <f t="shared" si="31"/>
        <v>2029.4158585811722</v>
      </c>
    </row>
    <row r="468" spans="1:11" x14ac:dyDescent="0.25">
      <c r="A468" s="6"/>
      <c r="B468" s="6">
        <v>42831</v>
      </c>
      <c r="C468" s="2">
        <v>1182.6800539999999</v>
      </c>
      <c r="D468" s="5">
        <v>4023599.95962425</v>
      </c>
      <c r="E468" s="18">
        <f>'Mining Rigs'!$E$25*EXP('Mining Rigs'!$E$24*B468)</f>
        <v>0.13649055317878384</v>
      </c>
      <c r="F468" s="10">
        <f t="shared" si="29"/>
        <v>549.18338425924628</v>
      </c>
      <c r="G468" s="10">
        <f t="shared" si="30"/>
        <v>13180.40122222191</v>
      </c>
      <c r="H468" s="3">
        <v>9.7572562358276596</v>
      </c>
      <c r="I468">
        <v>12.5</v>
      </c>
      <c r="J468" s="5">
        <f t="shared" si="28"/>
        <v>7144.6973342352921</v>
      </c>
      <c r="K468" s="5">
        <f t="shared" si="31"/>
        <v>1844.7809061225448</v>
      </c>
    </row>
    <row r="469" spans="1:11" x14ac:dyDescent="0.25">
      <c r="A469" s="6"/>
      <c r="B469" s="6">
        <v>42832</v>
      </c>
      <c r="C469" s="2">
        <v>1176.900024</v>
      </c>
      <c r="D469" s="5">
        <v>3402674.0399291501</v>
      </c>
      <c r="E469" s="18">
        <f>'Mining Rigs'!$E$25*EXP('Mining Rigs'!$E$24*B469)</f>
        <v>0.13641725094560445</v>
      </c>
      <c r="F469" s="10">
        <f t="shared" si="29"/>
        <v>464.18343839110855</v>
      </c>
      <c r="G469" s="10">
        <f t="shared" si="30"/>
        <v>11140.402521386604</v>
      </c>
      <c r="H469" s="3">
        <v>8.9421810699588402</v>
      </c>
      <c r="I469">
        <v>12.5</v>
      </c>
      <c r="J469" s="5">
        <f t="shared" si="28"/>
        <v>5534.4164743591682</v>
      </c>
      <c r="K469" s="5">
        <f t="shared" si="31"/>
        <v>2012.9317287558404</v>
      </c>
    </row>
    <row r="470" spans="1:11" x14ac:dyDescent="0.25">
      <c r="A470" s="6"/>
      <c r="B470" s="6">
        <v>42833</v>
      </c>
      <c r="C470" s="2">
        <v>1175.9499510000001</v>
      </c>
      <c r="D470" s="5">
        <v>3949088.8492608401</v>
      </c>
      <c r="E470" s="18">
        <f>'Mining Rigs'!$E$25*EXP('Mining Rigs'!$E$24*B470)</f>
        <v>0.136343988079379</v>
      </c>
      <c r="F470" s="10">
        <f t="shared" si="29"/>
        <v>538.43452298802856</v>
      </c>
      <c r="G470" s="10">
        <f t="shared" si="30"/>
        <v>12922.428551712685</v>
      </c>
      <c r="H470" s="3">
        <v>10.1667883211678</v>
      </c>
      <c r="I470">
        <v>12.5</v>
      </c>
      <c r="J470" s="5">
        <f t="shared" si="28"/>
        <v>7298.866426704325</v>
      </c>
      <c r="K470" s="5">
        <f t="shared" si="31"/>
        <v>1770.4706177980545</v>
      </c>
    </row>
    <row r="471" spans="1:11" x14ac:dyDescent="0.25">
      <c r="A471" s="6"/>
      <c r="B471" s="6">
        <v>42834</v>
      </c>
      <c r="C471" s="2">
        <v>1187.869995</v>
      </c>
      <c r="D471" s="5">
        <v>3675881.4445949998</v>
      </c>
      <c r="E471" s="18">
        <f>'Mining Rigs'!$E$25*EXP('Mining Rigs'!$E$24*B471)</f>
        <v>0.136270764558966</v>
      </c>
      <c r="F471" s="10">
        <f t="shared" si="29"/>
        <v>500.91517488307704</v>
      </c>
      <c r="G471" s="10">
        <f t="shared" si="30"/>
        <v>12021.964197193849</v>
      </c>
      <c r="H471" s="3">
        <v>9.34308176100628</v>
      </c>
      <c r="I471">
        <v>12.5</v>
      </c>
      <c r="J471" s="5">
        <f t="shared" si="28"/>
        <v>6240.1219123484634</v>
      </c>
      <c r="K471" s="5">
        <f t="shared" si="31"/>
        <v>1926.5591868331614</v>
      </c>
    </row>
    <row r="472" spans="1:11" x14ac:dyDescent="0.25">
      <c r="A472" s="6"/>
      <c r="B472" s="6">
        <v>42835</v>
      </c>
      <c r="C472" s="2">
        <v>1187.130005</v>
      </c>
      <c r="D472" s="5">
        <v>4147785.1435632701</v>
      </c>
      <c r="E472" s="18">
        <f>'Mining Rigs'!$E$25*EXP('Mining Rigs'!$E$24*B472)</f>
        <v>0.13619758036323523</v>
      </c>
      <c r="F472" s="10">
        <f t="shared" si="29"/>
        <v>564.91830041989169</v>
      </c>
      <c r="G472" s="10">
        <f t="shared" si="30"/>
        <v>13558.039210077401</v>
      </c>
      <c r="H472" s="3">
        <v>9.8133786848072493</v>
      </c>
      <c r="I472">
        <v>12.5</v>
      </c>
      <c r="J472" s="5">
        <f t="shared" si="28"/>
        <v>7391.6762773308046</v>
      </c>
      <c r="K472" s="5">
        <f t="shared" si="31"/>
        <v>1834.2306536959597</v>
      </c>
    </row>
    <row r="473" spans="1:11" x14ac:dyDescent="0.25">
      <c r="A473" s="6"/>
      <c r="B473" s="6">
        <v>42836</v>
      </c>
      <c r="C473" s="2">
        <v>1205.01001</v>
      </c>
      <c r="D473" s="5">
        <v>3526859.2238681698</v>
      </c>
      <c r="E473" s="18">
        <f>'Mining Rigs'!$E$25*EXP('Mining Rigs'!$E$24*B473)</f>
        <v>0.13612443547106642</v>
      </c>
      <c r="F473" s="10">
        <f t="shared" si="29"/>
        <v>480.0917208349781</v>
      </c>
      <c r="G473" s="10">
        <f t="shared" si="30"/>
        <v>11522.201300039475</v>
      </c>
      <c r="H473" s="3">
        <v>8.5979041916167596</v>
      </c>
      <c r="I473">
        <v>12.5</v>
      </c>
      <c r="J473" s="5">
        <f t="shared" si="28"/>
        <v>5503.7101585700811</v>
      </c>
      <c r="K473" s="5">
        <f t="shared" si="31"/>
        <v>2093.533447087093</v>
      </c>
    </row>
    <row r="474" spans="1:11" x14ac:dyDescent="0.25">
      <c r="A474" s="6"/>
      <c r="B474" s="6">
        <v>42837</v>
      </c>
      <c r="C474" s="2">
        <v>1200.369995</v>
      </c>
      <c r="D474" s="5">
        <v>3287972.0066232001</v>
      </c>
      <c r="E474" s="18">
        <f>'Mining Rigs'!$E$25*EXP('Mining Rigs'!$E$24*B474)</f>
        <v>0.1360513298613521</v>
      </c>
      <c r="F474" s="10">
        <f t="shared" si="29"/>
        <v>447.33296404798472</v>
      </c>
      <c r="G474" s="10">
        <f t="shared" si="30"/>
        <v>10735.991137151634</v>
      </c>
      <c r="H474" s="3">
        <v>10.0811032863849</v>
      </c>
      <c r="I474">
        <v>12.5</v>
      </c>
      <c r="J474" s="5">
        <f t="shared" si="28"/>
        <v>6012.8130852965824</v>
      </c>
      <c r="K474" s="5">
        <f t="shared" si="31"/>
        <v>1785.5188552933505</v>
      </c>
    </row>
    <row r="475" spans="1:11" x14ac:dyDescent="0.25">
      <c r="A475" s="6"/>
      <c r="B475" s="6">
        <v>42838</v>
      </c>
      <c r="C475" s="2">
        <v>1169.280029</v>
      </c>
      <c r="D475" s="5">
        <v>3598646.52693405</v>
      </c>
      <c r="E475" s="18">
        <f>'Mining Rigs'!$E$25*EXP('Mining Rigs'!$E$24*B475)</f>
        <v>0.13597826351299613</v>
      </c>
      <c r="F475" s="10">
        <f t="shared" si="29"/>
        <v>489.33770572956655</v>
      </c>
      <c r="G475" s="10">
        <f t="shared" si="30"/>
        <v>11744.104937509597</v>
      </c>
      <c r="H475" s="3">
        <v>11.203280839894999</v>
      </c>
      <c r="I475">
        <v>12.5</v>
      </c>
      <c r="J475" s="5">
        <f t="shared" si="28"/>
        <v>7309.5836571176405</v>
      </c>
      <c r="K475" s="5">
        <f t="shared" si="31"/>
        <v>1606.6722112242169</v>
      </c>
    </row>
    <row r="476" spans="1:11" x14ac:dyDescent="0.25">
      <c r="A476" s="6"/>
      <c r="B476" s="6">
        <v>42839</v>
      </c>
      <c r="C476" s="2">
        <v>1167.540039</v>
      </c>
      <c r="D476" s="5">
        <v>3909321.0472449102</v>
      </c>
      <c r="E476" s="18">
        <f>'Mining Rigs'!$E$25*EXP('Mining Rigs'!$E$24*B476)</f>
        <v>0.13590523640491217</v>
      </c>
      <c r="F476" s="10">
        <f t="shared" si="29"/>
        <v>531.29720110851838</v>
      </c>
      <c r="G476" s="10">
        <f t="shared" si="30"/>
        <v>12751.13282660444</v>
      </c>
      <c r="H476" s="3">
        <v>10.5498800959232</v>
      </c>
      <c r="I476">
        <v>12.5</v>
      </c>
      <c r="J476" s="5">
        <f t="shared" si="28"/>
        <v>7473.4956893259514</v>
      </c>
      <c r="K476" s="5">
        <f t="shared" si="31"/>
        <v>1706.1805287204884</v>
      </c>
    </row>
    <row r="477" spans="1:11" x14ac:dyDescent="0.25">
      <c r="A477" s="6"/>
      <c r="B477" s="6">
        <v>42840</v>
      </c>
      <c r="C477" s="2">
        <v>1172.5200199999999</v>
      </c>
      <c r="D477" s="5">
        <v>3779873.3304487201</v>
      </c>
      <c r="E477" s="18">
        <f>'Mining Rigs'!$E$25*EXP('Mining Rigs'!$E$24*B477)</f>
        <v>0.13583224851602677</v>
      </c>
      <c r="F477" s="10">
        <f t="shared" si="29"/>
        <v>513.42869358061228</v>
      </c>
      <c r="G477" s="10">
        <f t="shared" si="30"/>
        <v>12322.288645934696</v>
      </c>
      <c r="H477" s="3">
        <v>9.5426666666666602</v>
      </c>
      <c r="I477">
        <v>12.5</v>
      </c>
      <c r="J477" s="5">
        <f t="shared" si="28"/>
        <v>6532.6385065892264</v>
      </c>
      <c r="K477" s="5">
        <f t="shared" si="31"/>
        <v>1886.2651949140716</v>
      </c>
    </row>
    <row r="478" spans="1:11" x14ac:dyDescent="0.25">
      <c r="A478" s="6"/>
      <c r="B478" s="6">
        <v>42841</v>
      </c>
      <c r="C478" s="2">
        <v>1182.9399410000001</v>
      </c>
      <c r="D478" s="5">
        <v>3572756.9835748202</v>
      </c>
      <c r="E478" s="18">
        <f>'Mining Rigs'!$E$25*EXP('Mining Rigs'!$E$24*B478)</f>
        <v>0.13575929982527773</v>
      </c>
      <c r="F478" s="10">
        <f t="shared" si="29"/>
        <v>485.03498653598888</v>
      </c>
      <c r="G478" s="10">
        <f t="shared" si="30"/>
        <v>11640.839676863732</v>
      </c>
      <c r="H478" s="3">
        <v>9.8751141552511399</v>
      </c>
      <c r="I478">
        <v>12.5</v>
      </c>
      <c r="J478" s="5">
        <f t="shared" si="28"/>
        <v>6386.3678151114536</v>
      </c>
      <c r="K478" s="5">
        <f t="shared" si="31"/>
        <v>1822.7637389314041</v>
      </c>
    </row>
    <row r="479" spans="1:11" x14ac:dyDescent="0.25">
      <c r="A479" s="6"/>
      <c r="B479" s="6">
        <v>42842</v>
      </c>
      <c r="C479" s="2">
        <v>1193.910034</v>
      </c>
      <c r="D479" s="5">
        <v>3779873.3304487201</v>
      </c>
      <c r="E479" s="18">
        <f>'Mining Rigs'!$E$25*EXP('Mining Rigs'!$E$24*B479)</f>
        <v>0.13568639031161275</v>
      </c>
      <c r="F479" s="10">
        <f t="shared" si="29"/>
        <v>512.87736804372059</v>
      </c>
      <c r="G479" s="10">
        <f t="shared" si="30"/>
        <v>12309.056833049293</v>
      </c>
      <c r="H479" s="3">
        <v>10.413888888888801</v>
      </c>
      <c r="I479">
        <v>12.5</v>
      </c>
      <c r="J479" s="5">
        <f t="shared" si="28"/>
        <v>7121.3972325773784</v>
      </c>
      <c r="K479" s="5">
        <f t="shared" si="31"/>
        <v>1728.4609229127914</v>
      </c>
    </row>
    <row r="480" spans="1:11" x14ac:dyDescent="0.25">
      <c r="A480" s="6"/>
      <c r="B480" s="6">
        <v>42843</v>
      </c>
      <c r="C480" s="2">
        <v>1211.670044</v>
      </c>
      <c r="D480" s="5">
        <v>3702204.7003710102</v>
      </c>
      <c r="E480" s="18">
        <f>'Mining Rigs'!$E$25*EXP('Mining Rigs'!$E$24*B480)</f>
        <v>0.13561351995399223</v>
      </c>
      <c r="F480" s="10">
        <f t="shared" si="29"/>
        <v>502.06901100752782</v>
      </c>
      <c r="G480" s="10">
        <f t="shared" si="30"/>
        <v>12049.656264180667</v>
      </c>
      <c r="H480" s="3">
        <v>9.9405251141552498</v>
      </c>
      <c r="I480">
        <v>12.5</v>
      </c>
      <c r="J480" s="5">
        <f t="shared" si="28"/>
        <v>6654.4394839458919</v>
      </c>
      <c r="K480" s="5">
        <f t="shared" si="31"/>
        <v>1810.7695311154241</v>
      </c>
    </row>
    <row r="481" spans="1:11" x14ac:dyDescent="0.25">
      <c r="A481" s="6"/>
      <c r="B481" s="6">
        <v>42844</v>
      </c>
      <c r="C481" s="2">
        <v>1210.290039</v>
      </c>
      <c r="D481" s="5">
        <v>3598646.52693405</v>
      </c>
      <c r="E481" s="18">
        <f>'Mining Rigs'!$E$25*EXP('Mining Rigs'!$E$24*B481)</f>
        <v>0.13554068873138794</v>
      </c>
      <c r="F481" s="10">
        <f t="shared" si="29"/>
        <v>487.76302876145832</v>
      </c>
      <c r="G481" s="10">
        <f t="shared" si="30"/>
        <v>11706.312690274999</v>
      </c>
      <c r="H481" s="3">
        <v>9.9828671328671295</v>
      </c>
      <c r="I481">
        <v>12.5</v>
      </c>
      <c r="J481" s="5">
        <f t="shared" si="28"/>
        <v>6492.3646779339824</v>
      </c>
      <c r="K481" s="5">
        <f t="shared" si="31"/>
        <v>1803.0892087842815</v>
      </c>
    </row>
    <row r="482" spans="1:11" x14ac:dyDescent="0.25">
      <c r="A482" s="6"/>
      <c r="B482" s="6">
        <v>42845</v>
      </c>
      <c r="C482" s="2">
        <v>1229.079956</v>
      </c>
      <c r="D482" s="5">
        <v>4323553.74099271</v>
      </c>
      <c r="E482" s="18">
        <f>'Mining Rigs'!$E$25*EXP('Mining Rigs'!$E$24*B482)</f>
        <v>0.13546789662278144</v>
      </c>
      <c r="F482" s="10">
        <f t="shared" si="29"/>
        <v>585.70273122784045</v>
      </c>
      <c r="G482" s="10">
        <f t="shared" si="30"/>
        <v>14056.86554946817</v>
      </c>
      <c r="H482" s="3">
        <v>10.366304347826</v>
      </c>
      <c r="I482">
        <v>12.5</v>
      </c>
      <c r="J482" s="5">
        <f t="shared" si="28"/>
        <v>8095.4303590143008</v>
      </c>
      <c r="K482" s="5">
        <f t="shared" si="31"/>
        <v>1736.3950927964916</v>
      </c>
    </row>
    <row r="483" spans="1:11" x14ac:dyDescent="0.25">
      <c r="A483" s="6"/>
      <c r="B483" s="6">
        <v>42846</v>
      </c>
      <c r="C483" s="2">
        <v>1222.0500489999999</v>
      </c>
      <c r="D483" s="5">
        <v>3753983.7870894801</v>
      </c>
      <c r="E483" s="18">
        <f>'Mining Rigs'!$E$25*EXP('Mining Rigs'!$E$24*B483)</f>
        <v>0.13539514360716709</v>
      </c>
      <c r="F483" s="10">
        <f t="shared" si="29"/>
        <v>508.27117395195711</v>
      </c>
      <c r="G483" s="10">
        <f t="shared" si="30"/>
        <v>12198.508174846971</v>
      </c>
      <c r="H483" s="3">
        <v>8.7540918163672607</v>
      </c>
      <c r="I483">
        <v>12.5</v>
      </c>
      <c r="J483" s="5">
        <f t="shared" si="28"/>
        <v>5932.6033658509432</v>
      </c>
      <c r="K483" s="5">
        <f t="shared" si="31"/>
        <v>2056.1813124173477</v>
      </c>
    </row>
    <row r="484" spans="1:11" x14ac:dyDescent="0.25">
      <c r="A484" s="6"/>
      <c r="B484" s="6">
        <v>42847</v>
      </c>
      <c r="C484" s="2">
        <v>1231.709961</v>
      </c>
      <c r="D484" s="5">
        <v>3961100.13396338</v>
      </c>
      <c r="E484" s="18">
        <f>'Mining Rigs'!$E$25*EXP('Mining Rigs'!$E$24*B484)</f>
        <v>0.1353224296635504</v>
      </c>
      <c r="F484" s="10">
        <f t="shared" si="29"/>
        <v>536.0256942685395</v>
      </c>
      <c r="G484" s="10">
        <f t="shared" si="30"/>
        <v>12864.616662444947</v>
      </c>
      <c r="H484" s="3">
        <v>9.9104597701149402</v>
      </c>
      <c r="I484">
        <v>12.5</v>
      </c>
      <c r="J484" s="5">
        <f t="shared" si="28"/>
        <v>7083.014771728389</v>
      </c>
      <c r="K484" s="5">
        <f t="shared" si="31"/>
        <v>1816.2628593962033</v>
      </c>
    </row>
    <row r="485" spans="1:11" x14ac:dyDescent="0.25">
      <c r="A485" s="6"/>
      <c r="B485" s="6">
        <v>42848</v>
      </c>
      <c r="C485" s="2">
        <v>1207.209961</v>
      </c>
      <c r="D485" s="5">
        <v>3210303.3765454902</v>
      </c>
      <c r="E485" s="18">
        <f>'Mining Rigs'!$E$25*EXP('Mining Rigs'!$E$24*B485)</f>
        <v>0.13524975477094686</v>
      </c>
      <c r="F485" s="10">
        <f t="shared" si="29"/>
        <v>434.19274441812024</v>
      </c>
      <c r="G485" s="10">
        <f t="shared" si="30"/>
        <v>10420.625866034887</v>
      </c>
      <c r="H485" s="3">
        <v>9.4037037037036999</v>
      </c>
      <c r="I485">
        <v>12.5</v>
      </c>
      <c r="J485" s="5">
        <f t="shared" si="28"/>
        <v>5444.0265584079352</v>
      </c>
      <c r="K485" s="5">
        <f t="shared" si="31"/>
        <v>1914.1394249704615</v>
      </c>
    </row>
    <row r="486" spans="1:11" x14ac:dyDescent="0.25">
      <c r="A486" s="6"/>
      <c r="B486" s="6">
        <v>42849</v>
      </c>
      <c r="C486" s="2">
        <v>1250.150024</v>
      </c>
      <c r="D486" s="5">
        <v>3831652.4171671998</v>
      </c>
      <c r="E486" s="18">
        <f>'Mining Rigs'!$E$25*EXP('Mining Rigs'!$E$24*B486)</f>
        <v>0.13517711890838507</v>
      </c>
      <c r="F486" s="10">
        <f t="shared" si="29"/>
        <v>517.95173441101167</v>
      </c>
      <c r="G486" s="10">
        <f t="shared" si="30"/>
        <v>12430.841625864279</v>
      </c>
      <c r="H486" s="3">
        <v>11.6013440860215</v>
      </c>
      <c r="I486">
        <v>12.5</v>
      </c>
      <c r="J486" s="5">
        <f t="shared" si="28"/>
        <v>8011.9150544716913</v>
      </c>
      <c r="K486" s="5">
        <f t="shared" si="31"/>
        <v>1551.5443612855397</v>
      </c>
    </row>
    <row r="487" spans="1:11" x14ac:dyDescent="0.25">
      <c r="A487" s="6"/>
      <c r="B487" s="6">
        <v>42850</v>
      </c>
      <c r="C487" s="2">
        <v>1265.48999</v>
      </c>
      <c r="D487" s="5">
        <v>3961100.13396338</v>
      </c>
      <c r="E487" s="18">
        <f>'Mining Rigs'!$E$25*EXP('Mining Rigs'!$E$24*B487)</f>
        <v>0.135104522054903</v>
      </c>
      <c r="F487" s="10">
        <f t="shared" si="29"/>
        <v>535.16254041073466</v>
      </c>
      <c r="G487" s="10">
        <f t="shared" si="30"/>
        <v>12843.900969857632</v>
      </c>
      <c r="H487" s="3">
        <v>9.75</v>
      </c>
      <c r="I487">
        <v>12.5</v>
      </c>
      <c r="J487" s="5">
        <f t="shared" si="28"/>
        <v>6957.1130253395504</v>
      </c>
      <c r="K487" s="5">
        <f t="shared" si="31"/>
        <v>1846.153846153846</v>
      </c>
    </row>
    <row r="488" spans="1:11" x14ac:dyDescent="0.25">
      <c r="A488" s="6"/>
      <c r="B488" s="6">
        <v>42851</v>
      </c>
      <c r="C488" s="2">
        <v>1281.079956</v>
      </c>
      <c r="D488" s="5">
        <v>3814281.6336960699</v>
      </c>
      <c r="E488" s="18">
        <f>'Mining Rigs'!$E$25*EXP('Mining Rigs'!$E$24*B488)</f>
        <v>0.1350319641895513</v>
      </c>
      <c r="F488" s="10">
        <f t="shared" si="29"/>
        <v>515.04994097011092</v>
      </c>
      <c r="G488" s="10">
        <f t="shared" si="30"/>
        <v>12361.198583282661</v>
      </c>
      <c r="H488" s="3">
        <v>9.4307189542483592</v>
      </c>
      <c r="I488">
        <v>12.5</v>
      </c>
      <c r="J488" s="5">
        <f t="shared" si="28"/>
        <v>6476.3883209217647</v>
      </c>
      <c r="K488" s="5">
        <f t="shared" si="31"/>
        <v>1908.6561785293518</v>
      </c>
    </row>
    <row r="489" spans="1:11" x14ac:dyDescent="0.25">
      <c r="A489" s="6"/>
      <c r="B489" s="6">
        <v>42852</v>
      </c>
      <c r="C489" s="2">
        <v>1317.7299800000001</v>
      </c>
      <c r="D489" s="5">
        <v>3528859.1985215298</v>
      </c>
      <c r="E489" s="18">
        <f>'Mining Rigs'!$E$25*EXP('Mining Rigs'!$E$24*B489)</f>
        <v>0.13495944529139187</v>
      </c>
      <c r="F489" s="10">
        <f t="shared" si="29"/>
        <v>476.25287994389134</v>
      </c>
      <c r="G489" s="10">
        <f t="shared" si="30"/>
        <v>11430.069118653391</v>
      </c>
      <c r="H489" s="3">
        <v>9.7776643990929699</v>
      </c>
      <c r="I489">
        <v>12.5</v>
      </c>
      <c r="J489" s="5">
        <f t="shared" si="28"/>
        <v>6208.8544389238459</v>
      </c>
      <c r="K489" s="5">
        <f t="shared" si="31"/>
        <v>1840.9304375050731</v>
      </c>
    </row>
    <row r="490" spans="1:11" x14ac:dyDescent="0.25">
      <c r="A490" s="6"/>
      <c r="B490" s="6">
        <v>42853</v>
      </c>
      <c r="C490" s="2">
        <v>1316.4799800000001</v>
      </c>
      <c r="D490" s="5">
        <v>4488916.4804722499</v>
      </c>
      <c r="E490" s="18">
        <f>'Mining Rigs'!$E$25*EXP('Mining Rigs'!$E$24*B490)</f>
        <v>0.13488696533949646</v>
      </c>
      <c r="F490" s="10">
        <f t="shared" si="29"/>
        <v>605.49632171335486</v>
      </c>
      <c r="G490" s="10">
        <f t="shared" si="30"/>
        <v>14531.911721120516</v>
      </c>
      <c r="H490" s="3">
        <v>10.5866421568627</v>
      </c>
      <c r="I490">
        <v>12.5</v>
      </c>
      <c r="J490" s="5">
        <f t="shared" si="28"/>
        <v>8546.8971803678687</v>
      </c>
      <c r="K490" s="5">
        <f t="shared" si="31"/>
        <v>1700.2558255293113</v>
      </c>
    </row>
    <row r="491" spans="1:11" x14ac:dyDescent="0.25">
      <c r="A491" s="6"/>
      <c r="B491" s="6">
        <v>42854</v>
      </c>
      <c r="C491" s="2">
        <v>1321.790039</v>
      </c>
      <c r="D491" s="5">
        <v>3918071.6101231701</v>
      </c>
      <c r="E491" s="18">
        <f>'Mining Rigs'!$E$25*EXP('Mining Rigs'!$E$24*B491)</f>
        <v>0.13481452431294944</v>
      </c>
      <c r="F491" s="10">
        <f t="shared" si="29"/>
        <v>528.21296034282705</v>
      </c>
      <c r="G491" s="10">
        <f t="shared" si="30"/>
        <v>12677.111048227849</v>
      </c>
      <c r="H491" s="3">
        <v>8.2841040462427706</v>
      </c>
      <c r="I491">
        <v>12.5</v>
      </c>
      <c r="J491" s="5">
        <f t="shared" si="28"/>
        <v>5834.3614960718478</v>
      </c>
      <c r="K491" s="5">
        <f t="shared" si="31"/>
        <v>2172.8360604263348</v>
      </c>
    </row>
    <row r="492" spans="1:11" x14ac:dyDescent="0.25">
      <c r="A492" s="6"/>
      <c r="B492" s="6">
        <v>42855</v>
      </c>
      <c r="C492" s="2">
        <v>1347.8900149999999</v>
      </c>
      <c r="D492" s="5">
        <v>3892124.1160164</v>
      </c>
      <c r="E492" s="18">
        <f>'Mining Rigs'!$E$25*EXP('Mining Rigs'!$E$24*B492)</f>
        <v>0.13474212219084644</v>
      </c>
      <c r="F492" s="10">
        <f t="shared" si="29"/>
        <v>524.43306322222202</v>
      </c>
      <c r="G492" s="10">
        <f t="shared" si="30"/>
        <v>12586.393517333328</v>
      </c>
      <c r="H492" s="3">
        <v>9.5756070640176603</v>
      </c>
      <c r="I492">
        <v>12.5</v>
      </c>
      <c r="J492" s="5">
        <f t="shared" si="28"/>
        <v>6695.6865930601707</v>
      </c>
      <c r="K492" s="5">
        <f t="shared" si="31"/>
        <v>1879.7763817647397</v>
      </c>
    </row>
    <row r="493" spans="1:11" x14ac:dyDescent="0.25">
      <c r="A493" s="6"/>
      <c r="B493" s="6">
        <v>42856</v>
      </c>
      <c r="C493" s="2">
        <v>1421.599976</v>
      </c>
      <c r="D493" s="5">
        <v>4099704.0688705998</v>
      </c>
      <c r="E493" s="18">
        <f>'Mining Rigs'!$E$25*EXP('Mining Rigs'!$E$24*B493)</f>
        <v>0.13466975895229286</v>
      </c>
      <c r="F493" s="10">
        <f t="shared" si="29"/>
        <v>552.10615873053791</v>
      </c>
      <c r="G493" s="10">
        <f t="shared" si="30"/>
        <v>13250.547809532909</v>
      </c>
      <c r="H493" s="3">
        <v>9.5431111111111093</v>
      </c>
      <c r="I493">
        <v>12.5</v>
      </c>
      <c r="J493" s="5">
        <f t="shared" si="28"/>
        <v>7025.0805571923611</v>
      </c>
      <c r="K493" s="5">
        <f t="shared" si="31"/>
        <v>1886.1773472429213</v>
      </c>
    </row>
    <row r="494" spans="1:11" x14ac:dyDescent="0.25">
      <c r="A494" s="6"/>
      <c r="B494" s="6">
        <v>42857</v>
      </c>
      <c r="C494" s="2">
        <v>1452.8199460000001</v>
      </c>
      <c r="D494" s="5">
        <v>3425069.2220944301</v>
      </c>
      <c r="E494" s="18">
        <f>'Mining Rigs'!$E$25*EXP('Mining Rigs'!$E$24*B494)</f>
        <v>0.13459743457640677</v>
      </c>
      <c r="F494" s="10">
        <f t="shared" si="29"/>
        <v>461.00553054051949</v>
      </c>
      <c r="G494" s="10">
        <f t="shared" si="30"/>
        <v>11064.132732972468</v>
      </c>
      <c r="H494" s="3">
        <v>9.1244725738396593</v>
      </c>
      <c r="I494">
        <v>12.5</v>
      </c>
      <c r="J494" s="5">
        <f t="shared" si="28"/>
        <v>5608.5764264071622</v>
      </c>
      <c r="K494" s="5">
        <f t="shared" si="31"/>
        <v>1972.7167630057811</v>
      </c>
    </row>
    <row r="495" spans="1:11" x14ac:dyDescent="0.25">
      <c r="A495" s="6"/>
      <c r="B495" s="6">
        <v>42858</v>
      </c>
      <c r="C495" s="2">
        <v>1490.089966</v>
      </c>
      <c r="D495" s="5">
        <v>4359179.0099383704</v>
      </c>
      <c r="E495" s="18">
        <f>'Mining Rigs'!$E$25*EXP('Mining Rigs'!$E$24*B495)</f>
        <v>0.13452514904231752</v>
      </c>
      <c r="F495" s="10">
        <f t="shared" si="29"/>
        <v>586.41920601410152</v>
      </c>
      <c r="G495" s="10">
        <f t="shared" si="30"/>
        <v>14074.060944338436</v>
      </c>
      <c r="H495" s="3">
        <v>10.9645202020202</v>
      </c>
      <c r="I495">
        <v>12.5</v>
      </c>
      <c r="J495" s="5">
        <f t="shared" si="28"/>
        <v>8573.0736415923493</v>
      </c>
      <c r="K495" s="5">
        <f t="shared" si="31"/>
        <v>1641.6587017353959</v>
      </c>
    </row>
    <row r="496" spans="1:11" x14ac:dyDescent="0.25">
      <c r="A496" s="6"/>
      <c r="B496" s="6">
        <v>42859</v>
      </c>
      <c r="C496" s="2">
        <v>1537.670044</v>
      </c>
      <c r="D496" s="5">
        <v>3347226.7397741</v>
      </c>
      <c r="E496" s="18">
        <f>'Mining Rigs'!$E$25*EXP('Mining Rigs'!$E$24*B496)</f>
        <v>0.1344529023291641</v>
      </c>
      <c r="F496" s="10">
        <f t="shared" si="29"/>
        <v>450.04434991641341</v>
      </c>
      <c r="G496" s="10">
        <f t="shared" si="30"/>
        <v>10801.064397993921</v>
      </c>
      <c r="H496" s="3">
        <v>8.5769841269841205</v>
      </c>
      <c r="I496">
        <v>12.5</v>
      </c>
      <c r="J496" s="5">
        <f t="shared" si="28"/>
        <v>5146.697660895954</v>
      </c>
      <c r="K496" s="5">
        <f t="shared" si="31"/>
        <v>2098.6397705191093</v>
      </c>
    </row>
    <row r="497" spans="1:11" x14ac:dyDescent="0.25">
      <c r="A497" s="6"/>
      <c r="B497" s="6">
        <v>42860</v>
      </c>
      <c r="C497" s="2">
        <v>1555.4499510000001</v>
      </c>
      <c r="D497" s="5">
        <v>4359179.0099383704</v>
      </c>
      <c r="E497" s="18">
        <f>'Mining Rigs'!$E$25*EXP('Mining Rigs'!$E$24*B497)</f>
        <v>0.13438069441609823</v>
      </c>
      <c r="F497" s="10">
        <f t="shared" si="29"/>
        <v>585.78950243959787</v>
      </c>
      <c r="G497" s="10">
        <f t="shared" si="30"/>
        <v>14058.948058550348</v>
      </c>
      <c r="H497" s="3">
        <v>11.1940568475452</v>
      </c>
      <c r="I497">
        <v>12.5</v>
      </c>
      <c r="J497" s="5">
        <f t="shared" si="28"/>
        <v>8743.1479880054339</v>
      </c>
      <c r="K497" s="5">
        <f t="shared" si="31"/>
        <v>1607.9961219731797</v>
      </c>
    </row>
    <row r="498" spans="1:11" x14ac:dyDescent="0.25">
      <c r="A498" s="6"/>
      <c r="B498" s="6">
        <v>42861</v>
      </c>
      <c r="C498" s="2">
        <v>1578.8000489999999</v>
      </c>
      <c r="D498" s="5">
        <v>4333231.5158315897</v>
      </c>
      <c r="E498" s="18">
        <f>'Mining Rigs'!$E$25*EXP('Mining Rigs'!$E$24*B498)</f>
        <v>0.13430852528228282</v>
      </c>
      <c r="F498" s="10">
        <f t="shared" si="29"/>
        <v>581.98993459805183</v>
      </c>
      <c r="G498" s="10">
        <f t="shared" si="30"/>
        <v>13967.758430353244</v>
      </c>
      <c r="H498" s="3">
        <v>8.4686507936507898</v>
      </c>
      <c r="I498">
        <v>12.5</v>
      </c>
      <c r="J498" s="5">
        <f t="shared" si="28"/>
        <v>6571.5593620407499</v>
      </c>
      <c r="K498" s="5">
        <f t="shared" si="31"/>
        <v>2125.486153413618</v>
      </c>
    </row>
    <row r="499" spans="1:11" x14ac:dyDescent="0.25">
      <c r="A499" s="6"/>
      <c r="B499" s="6">
        <v>42862</v>
      </c>
      <c r="C499" s="2">
        <v>1596.709961</v>
      </c>
      <c r="D499" s="5">
        <v>4670548.9392196797</v>
      </c>
      <c r="E499" s="18">
        <f>'Mining Rigs'!$E$25*EXP('Mining Rigs'!$E$24*B499)</f>
        <v>0.13423639490689054</v>
      </c>
      <c r="F499" s="10">
        <f t="shared" si="29"/>
        <v>626.95765183705169</v>
      </c>
      <c r="G499" s="10">
        <f t="shared" si="30"/>
        <v>15046.98364408924</v>
      </c>
      <c r="H499" s="3">
        <v>8.7039920159680602</v>
      </c>
      <c r="I499">
        <v>12.5</v>
      </c>
      <c r="J499" s="5">
        <f t="shared" si="28"/>
        <v>7276.045861253041</v>
      </c>
      <c r="K499" s="5">
        <f t="shared" si="31"/>
        <v>2068.0166028389945</v>
      </c>
    </row>
    <row r="500" spans="1:11" x14ac:dyDescent="0.25">
      <c r="A500" s="6"/>
      <c r="B500" s="6">
        <v>42863</v>
      </c>
      <c r="C500" s="2">
        <v>1723.349976</v>
      </c>
      <c r="D500" s="5">
        <v>4021861.58655028</v>
      </c>
      <c r="E500" s="18">
        <f>'Mining Rigs'!$E$25*EXP('Mining Rigs'!$E$24*B500)</f>
        <v>0.13416430326910661</v>
      </c>
      <c r="F500" s="10">
        <f t="shared" si="29"/>
        <v>539.590257604302</v>
      </c>
      <c r="G500" s="10">
        <f t="shared" si="30"/>
        <v>12950.166182503248</v>
      </c>
      <c r="H500" s="3">
        <v>7.9269444444444401</v>
      </c>
      <c r="I500">
        <v>12.5</v>
      </c>
      <c r="J500" s="5">
        <f t="shared" si="28"/>
        <v>5703.0693263903549</v>
      </c>
      <c r="K500" s="5">
        <f t="shared" si="31"/>
        <v>2270.736237165786</v>
      </c>
    </row>
    <row r="501" spans="1:11" x14ac:dyDescent="0.25">
      <c r="A501" s="6"/>
      <c r="B501" s="6">
        <v>42864</v>
      </c>
      <c r="C501" s="2">
        <v>1755.3599850000001</v>
      </c>
      <c r="D501" s="5">
        <v>4119773.0024053399</v>
      </c>
      <c r="E501" s="18">
        <f>'Mining Rigs'!$E$25*EXP('Mining Rigs'!$E$24*B501)</f>
        <v>0.13409225034812752</v>
      </c>
      <c r="F501" s="10">
        <f t="shared" si="29"/>
        <v>552.42963281599384</v>
      </c>
      <c r="G501" s="10">
        <f t="shared" si="30"/>
        <v>13258.311187583851</v>
      </c>
      <c r="H501" s="3">
        <v>9.3366666666666607</v>
      </c>
      <c r="I501">
        <v>12.5</v>
      </c>
      <c r="J501" s="5">
        <f t="shared" si="28"/>
        <v>6877.1351178559908</v>
      </c>
      <c r="K501" s="5">
        <f t="shared" si="31"/>
        <v>1927.8828989646565</v>
      </c>
    </row>
    <row r="502" spans="1:11" x14ac:dyDescent="0.25">
      <c r="A502" s="6"/>
      <c r="B502" s="6">
        <v>42865</v>
      </c>
      <c r="C502" s="2">
        <v>1787.130005</v>
      </c>
      <c r="D502" s="5">
        <v>3757901.0494913501</v>
      </c>
      <c r="E502" s="18">
        <f>'Mining Rigs'!$E$25*EXP('Mining Rigs'!$E$24*B502)</f>
        <v>0.13402023612315944</v>
      </c>
      <c r="F502" s="10">
        <f t="shared" si="29"/>
        <v>503.6347859802994</v>
      </c>
      <c r="G502" s="10">
        <f t="shared" si="30"/>
        <v>12087.234863527185</v>
      </c>
      <c r="H502" s="3">
        <v>9.6504504504504496</v>
      </c>
      <c r="I502">
        <v>12.5</v>
      </c>
      <c r="J502" s="5">
        <f t="shared" si="28"/>
        <v>6480.4033963014617</v>
      </c>
      <c r="K502" s="5">
        <f t="shared" si="31"/>
        <v>1865.1979088872295</v>
      </c>
    </row>
    <row r="503" spans="1:11" x14ac:dyDescent="0.25">
      <c r="A503" s="6"/>
      <c r="B503" s="6">
        <v>42866</v>
      </c>
      <c r="C503" s="2">
        <v>1848.5699460000001</v>
      </c>
      <c r="D503" s="5">
        <v>4286790.8268271703</v>
      </c>
      <c r="E503" s="18">
        <f>'Mining Rigs'!$E$25*EXP('Mining Rigs'!$E$24*B503)</f>
        <v>0.13394826057342119</v>
      </c>
      <c r="F503" s="10">
        <f t="shared" si="29"/>
        <v>574.20817469559745</v>
      </c>
      <c r="G503" s="10">
        <f t="shared" si="30"/>
        <v>13780.99619269434</v>
      </c>
      <c r="H503" s="3">
        <v>10.798271604938201</v>
      </c>
      <c r="I503">
        <v>12.5</v>
      </c>
      <c r="J503" s="5">
        <f t="shared" si="28"/>
        <v>8267.2744375184848</v>
      </c>
      <c r="K503" s="5">
        <f t="shared" si="31"/>
        <v>1666.933436992671</v>
      </c>
    </row>
    <row r="504" spans="1:11" x14ac:dyDescent="0.25">
      <c r="A504" s="6"/>
      <c r="B504" s="6">
        <v>42867</v>
      </c>
      <c r="C504" s="2">
        <v>1724.23999</v>
      </c>
      <c r="D504" s="5">
        <v>4398136.0431084</v>
      </c>
      <c r="E504" s="18">
        <f>'Mining Rigs'!$E$25*EXP('Mining Rigs'!$E$24*B504)</f>
        <v>0.13387632367814267</v>
      </c>
      <c r="F504" s="10">
        <f t="shared" si="29"/>
        <v>588.80628448768584</v>
      </c>
      <c r="G504" s="10">
        <f t="shared" si="30"/>
        <v>14131.35082770446</v>
      </c>
      <c r="H504" s="3">
        <v>9.3162337662337595</v>
      </c>
      <c r="I504">
        <v>12.5</v>
      </c>
      <c r="J504" s="5">
        <f t="shared" si="28"/>
        <v>7313.9426524197597</v>
      </c>
      <c r="K504" s="5">
        <f t="shared" si="31"/>
        <v>1932.1112427685243</v>
      </c>
    </row>
    <row r="505" spans="1:11" x14ac:dyDescent="0.25">
      <c r="A505" s="6"/>
      <c r="B505" s="6">
        <v>42868</v>
      </c>
      <c r="C505" s="2">
        <v>1804.910034</v>
      </c>
      <c r="D505" s="5">
        <v>4565153.8675302397</v>
      </c>
      <c r="E505" s="18">
        <f>'Mining Rigs'!$E$25*EXP('Mining Rigs'!$E$24*B505)</f>
        <v>0.13380442541656359</v>
      </c>
      <c r="F505" s="10">
        <f t="shared" si="29"/>
        <v>610.8377901830869</v>
      </c>
      <c r="G505" s="10">
        <f t="shared" si="30"/>
        <v>14660.106964394086</v>
      </c>
      <c r="H505" s="3">
        <v>9.1699367088607602</v>
      </c>
      <c r="I505">
        <v>12.5</v>
      </c>
      <c r="J505" s="5">
        <f t="shared" si="28"/>
        <v>7468.4585004790333</v>
      </c>
      <c r="K505" s="5">
        <f t="shared" si="31"/>
        <v>1962.9361217517339</v>
      </c>
    </row>
    <row r="506" spans="1:11" x14ac:dyDescent="0.25">
      <c r="A506" s="6"/>
      <c r="B506" s="6">
        <v>42869</v>
      </c>
      <c r="C506" s="2">
        <v>1808.910034</v>
      </c>
      <c r="D506" s="5">
        <v>4732171.6919520795</v>
      </c>
      <c r="E506" s="18">
        <f>'Mining Rigs'!$E$25*EXP('Mining Rigs'!$E$24*B506)</f>
        <v>0.13373256576793621</v>
      </c>
      <c r="F506" s="10">
        <f t="shared" si="29"/>
        <v>632.84546201914748</v>
      </c>
      <c r="G506" s="10">
        <f t="shared" si="30"/>
        <v>15188.29108845954</v>
      </c>
      <c r="H506" s="3">
        <v>8.64115853658536</v>
      </c>
      <c r="I506">
        <v>12.5</v>
      </c>
      <c r="J506" s="5">
        <f t="shared" si="28"/>
        <v>7291.357288621417</v>
      </c>
      <c r="K506" s="5">
        <f t="shared" si="31"/>
        <v>2083.0540168648358</v>
      </c>
    </row>
    <row r="507" spans="1:11" x14ac:dyDescent="0.25">
      <c r="A507" s="6"/>
      <c r="B507" s="6">
        <v>42870</v>
      </c>
      <c r="C507" s="2">
        <v>1738.4300539999999</v>
      </c>
      <c r="D507" s="5">
        <v>3674392.1372804302</v>
      </c>
      <c r="E507" s="18">
        <f>'Mining Rigs'!$E$25*EXP('Mining Rigs'!$E$24*B507)</f>
        <v>0.13366074471152389</v>
      </c>
      <c r="F507" s="10">
        <f t="shared" si="29"/>
        <v>491.12198943107029</v>
      </c>
      <c r="G507" s="10">
        <f t="shared" si="30"/>
        <v>11786.927746345687</v>
      </c>
      <c r="H507" s="3">
        <v>8.5884313725490191</v>
      </c>
      <c r="I507">
        <v>12.5</v>
      </c>
      <c r="J507" s="5">
        <f t="shared" si="28"/>
        <v>5623.9566690379897</v>
      </c>
      <c r="K507" s="5">
        <f t="shared" si="31"/>
        <v>2095.8425606721312</v>
      </c>
    </row>
    <row r="508" spans="1:11" x14ac:dyDescent="0.25">
      <c r="A508" s="6"/>
      <c r="B508" s="6">
        <v>42871</v>
      </c>
      <c r="C508" s="2">
        <v>1734.4499510000001</v>
      </c>
      <c r="D508" s="5">
        <v>4314627.1308974801</v>
      </c>
      <c r="E508" s="18">
        <f>'Mining Rigs'!$E$25*EXP('Mining Rigs'!$E$24*B508)</f>
        <v>0.13358896222659977</v>
      </c>
      <c r="F508" s="10">
        <f t="shared" si="29"/>
        <v>576.38656081132604</v>
      </c>
      <c r="G508" s="10">
        <f t="shared" si="30"/>
        <v>13833.277459471825</v>
      </c>
      <c r="H508" s="3">
        <v>10.735101010100999</v>
      </c>
      <c r="I508">
        <v>12.5</v>
      </c>
      <c r="J508" s="5">
        <f t="shared" si="28"/>
        <v>8250.0906015657438</v>
      </c>
      <c r="K508" s="5">
        <f t="shared" si="31"/>
        <v>1676.7424901790143</v>
      </c>
    </row>
    <row r="509" spans="1:11" x14ac:dyDescent="0.25">
      <c r="A509" s="6"/>
      <c r="B509" s="6">
        <v>42872</v>
      </c>
      <c r="C509" s="2">
        <v>1839.089966</v>
      </c>
      <c r="D509" s="5">
        <v>3952755.1779835001</v>
      </c>
      <c r="E509" s="18">
        <f>'Mining Rigs'!$E$25*EXP('Mining Rigs'!$E$24*B509)</f>
        <v>0.1335172182924495</v>
      </c>
      <c r="F509" s="10">
        <f t="shared" si="29"/>
        <v>527.76087595543311</v>
      </c>
      <c r="G509" s="10">
        <f t="shared" si="30"/>
        <v>12666.261022930394</v>
      </c>
      <c r="H509" s="3">
        <v>9.4573118279569801</v>
      </c>
      <c r="I509">
        <v>12.5</v>
      </c>
      <c r="J509" s="5">
        <f t="shared" si="28"/>
        <v>6654.9322326750053</v>
      </c>
      <c r="K509" s="5">
        <f t="shared" si="31"/>
        <v>1903.2892567621361</v>
      </c>
    </row>
    <row r="510" spans="1:11" x14ac:dyDescent="0.25">
      <c r="A510" s="6"/>
      <c r="B510" s="6">
        <v>42873</v>
      </c>
      <c r="C510" s="2">
        <v>1888.650024</v>
      </c>
      <c r="D510" s="5">
        <v>4565153.8675302397</v>
      </c>
      <c r="E510" s="18">
        <f>'Mining Rigs'!$E$25*EXP('Mining Rigs'!$E$24*B510)</f>
        <v>0.13344551288836987</v>
      </c>
      <c r="F510" s="10">
        <f t="shared" si="29"/>
        <v>609.19929926689815</v>
      </c>
      <c r="G510" s="10">
        <f t="shared" si="30"/>
        <v>14620.783182405556</v>
      </c>
      <c r="H510" s="3">
        <v>10.0615023474178</v>
      </c>
      <c r="I510">
        <v>12.5</v>
      </c>
      <c r="J510" s="5">
        <f t="shared" si="28"/>
        <v>8172.6135728255649</v>
      </c>
      <c r="K510" s="5">
        <f t="shared" si="31"/>
        <v>1788.9972469786831</v>
      </c>
    </row>
    <row r="511" spans="1:11" x14ac:dyDescent="0.25">
      <c r="A511" s="6"/>
      <c r="B511" s="6">
        <v>42874</v>
      </c>
      <c r="C511" s="2">
        <v>1987.709961</v>
      </c>
      <c r="D511" s="5">
        <v>4592990.1716005402</v>
      </c>
      <c r="E511" s="18">
        <f>'Mining Rigs'!$E$25*EXP('Mining Rigs'!$E$24*B511)</f>
        <v>0.13337384599366733</v>
      </c>
      <c r="F511" s="10">
        <f t="shared" si="29"/>
        <v>612.58476379747822</v>
      </c>
      <c r="G511" s="10">
        <f t="shared" si="30"/>
        <v>14702.034331139477</v>
      </c>
      <c r="H511" s="3">
        <v>8.8477642276422692</v>
      </c>
      <c r="I511">
        <v>12.5</v>
      </c>
      <c r="J511" s="5">
        <f t="shared" si="28"/>
        <v>7226.6740793680219</v>
      </c>
      <c r="K511" s="5">
        <f t="shared" si="31"/>
        <v>2034.4122579311311</v>
      </c>
    </row>
    <row r="512" spans="1:11" x14ac:dyDescent="0.25">
      <c r="A512" s="6"/>
      <c r="B512" s="6">
        <v>42875</v>
      </c>
      <c r="C512" s="2">
        <v>2084.7299800000001</v>
      </c>
      <c r="D512" s="5">
        <v>4091936.6983350301</v>
      </c>
      <c r="E512" s="18">
        <f>'Mining Rigs'!$E$25*EXP('Mining Rigs'!$E$24*B512)</f>
        <v>0.13330221758766095</v>
      </c>
      <c r="F512" s="10">
        <f t="shared" si="29"/>
        <v>545.46423611639102</v>
      </c>
      <c r="G512" s="10">
        <f t="shared" si="30"/>
        <v>13091.141666793385</v>
      </c>
      <c r="H512" s="3">
        <v>8.7167676767676703</v>
      </c>
      <c r="I512">
        <v>12.5</v>
      </c>
      <c r="J512" s="5">
        <f t="shared" si="28"/>
        <v>6339.5800296161678</v>
      </c>
      <c r="K512" s="5">
        <f t="shared" si="31"/>
        <v>2064.9856308519529</v>
      </c>
    </row>
    <row r="513" spans="1:11" x14ac:dyDescent="0.25">
      <c r="A513" s="6"/>
      <c r="B513" s="6">
        <v>42876</v>
      </c>
      <c r="C513" s="2">
        <v>2041.1999510000001</v>
      </c>
      <c r="D513" s="5">
        <v>4064100.3942647199</v>
      </c>
      <c r="E513" s="18">
        <f>'Mining Rigs'!$E$25*EXP('Mining Rigs'!$E$24*B513)</f>
        <v>0.13323062764968086</v>
      </c>
      <c r="F513" s="10">
        <f t="shared" si="29"/>
        <v>541.46264635920409</v>
      </c>
      <c r="G513" s="10">
        <f t="shared" si="30"/>
        <v>12995.103512620899</v>
      </c>
      <c r="H513" s="3">
        <v>9.7328798185940997</v>
      </c>
      <c r="I513">
        <v>12.5</v>
      </c>
      <c r="J513" s="5">
        <f t="shared" si="28"/>
        <v>7026.6544843627353</v>
      </c>
      <c r="K513" s="5">
        <f t="shared" si="31"/>
        <v>1849.4012394576216</v>
      </c>
    </row>
    <row r="514" spans="1:11" x14ac:dyDescent="0.25">
      <c r="A514" s="6"/>
      <c r="B514" s="6">
        <v>42877</v>
      </c>
      <c r="C514" s="2">
        <v>2173.3999020000001</v>
      </c>
      <c r="D514" s="5">
        <v>4976737.7816521898</v>
      </c>
      <c r="E514" s="18">
        <f>'Mining Rigs'!$E$25*EXP('Mining Rigs'!$E$24*B514)</f>
        <v>0.1331590761590668</v>
      </c>
      <c r="F514" s="10">
        <f t="shared" si="29"/>
        <v>662.69780529072921</v>
      </c>
      <c r="G514" s="10">
        <f t="shared" si="30"/>
        <v>15904.7473269775</v>
      </c>
      <c r="H514" s="3">
        <v>9.8164383561643795</v>
      </c>
      <c r="I514">
        <v>12.5</v>
      </c>
      <c r="J514" s="5">
        <f t="shared" si="28"/>
        <v>8673.7762058691587</v>
      </c>
      <c r="K514" s="5">
        <f t="shared" si="31"/>
        <v>1833.658945018142</v>
      </c>
    </row>
    <row r="515" spans="1:11" x14ac:dyDescent="0.25">
      <c r="A515" s="6"/>
      <c r="B515" s="6">
        <v>42878</v>
      </c>
      <c r="C515" s="2">
        <v>2320.419922</v>
      </c>
      <c r="D515" s="5">
        <v>4562009.6331811696</v>
      </c>
      <c r="E515" s="18">
        <f>'Mining Rigs'!$E$25*EXP('Mining Rigs'!$E$24*B515)</f>
        <v>0.13308756309517111</v>
      </c>
      <c r="F515" s="10">
        <f t="shared" si="29"/>
        <v>607.14674489677725</v>
      </c>
      <c r="G515" s="10">
        <f t="shared" si="30"/>
        <v>14571.521877522653</v>
      </c>
      <c r="H515" s="3">
        <v>8.65625</v>
      </c>
      <c r="I515">
        <v>12.5</v>
      </c>
      <c r="J515" s="5">
        <f t="shared" si="28"/>
        <v>7007.4853473503044</v>
      </c>
      <c r="K515" s="5">
        <f t="shared" si="31"/>
        <v>2079.4223826714801</v>
      </c>
    </row>
    <row r="516" spans="1:11" x14ac:dyDescent="0.25">
      <c r="A516" s="6"/>
      <c r="B516" s="6">
        <v>42879</v>
      </c>
      <c r="C516" s="2">
        <v>2443.639893</v>
      </c>
      <c r="D516" s="5">
        <v>4828620.5857696803</v>
      </c>
      <c r="E516" s="18">
        <f>'Mining Rigs'!$E$25*EXP('Mining Rigs'!$E$24*B516)</f>
        <v>0.13301608843735724</v>
      </c>
      <c r="F516" s="10">
        <f t="shared" si="29"/>
        <v>642.28422286718342</v>
      </c>
      <c r="G516" s="10">
        <f t="shared" si="30"/>
        <v>15414.821348812402</v>
      </c>
      <c r="H516" s="3">
        <v>9.3062770562770503</v>
      </c>
      <c r="I516">
        <v>12.5</v>
      </c>
      <c r="J516" s="5">
        <f t="shared" si="28"/>
        <v>7969.699902503472</v>
      </c>
      <c r="K516" s="5">
        <f t="shared" si="31"/>
        <v>1934.1783928363775</v>
      </c>
    </row>
    <row r="517" spans="1:11" x14ac:dyDescent="0.25">
      <c r="A517" s="6"/>
      <c r="B517" s="6">
        <v>42880</v>
      </c>
      <c r="C517" s="2">
        <v>2304.9799800000001</v>
      </c>
      <c r="D517" s="5">
        <v>4532386.1940046698</v>
      </c>
      <c r="E517" s="18">
        <f>'Mining Rigs'!$E$25*EXP('Mining Rigs'!$E$24*B517)</f>
        <v>0.13294465216499823</v>
      </c>
      <c r="F517" s="10">
        <f t="shared" si="29"/>
        <v>602.55650603939102</v>
      </c>
      <c r="G517" s="10">
        <f t="shared" si="30"/>
        <v>14461.356144945385</v>
      </c>
      <c r="H517" s="3">
        <v>8.8913087934560302</v>
      </c>
      <c r="I517">
        <v>12.5</v>
      </c>
      <c r="J517" s="5">
        <f t="shared" si="28"/>
        <v>7143.3546142695714</v>
      </c>
      <c r="K517" s="5">
        <f t="shared" si="31"/>
        <v>2024.4488655312402</v>
      </c>
    </row>
    <row r="518" spans="1:11" x14ac:dyDescent="0.25">
      <c r="A518" s="6"/>
      <c r="B518" s="6">
        <v>42881</v>
      </c>
      <c r="C518" s="2">
        <v>2202.419922</v>
      </c>
      <c r="D518" s="5">
        <v>4976737.7816521898</v>
      </c>
      <c r="E518" s="18">
        <f>'Mining Rigs'!$E$25*EXP('Mining Rigs'!$E$24*B518)</f>
        <v>0.13287325425747967</v>
      </c>
      <c r="F518" s="10">
        <f t="shared" si="29"/>
        <v>661.27534463427685</v>
      </c>
      <c r="G518" s="10">
        <f t="shared" si="30"/>
        <v>15870.608271222645</v>
      </c>
      <c r="H518" s="3">
        <v>9.2203703703703699</v>
      </c>
      <c r="I518">
        <v>12.5</v>
      </c>
      <c r="J518" s="5">
        <f t="shared" si="28"/>
        <v>8129.6047924297882</v>
      </c>
      <c r="K518" s="5">
        <f t="shared" si="31"/>
        <v>1952.1992367945372</v>
      </c>
    </row>
    <row r="519" spans="1:11" x14ac:dyDescent="0.25">
      <c r="A519" s="6"/>
      <c r="B519" s="6">
        <v>42882</v>
      </c>
      <c r="C519" s="2">
        <v>2038.869995</v>
      </c>
      <c r="D519" s="5">
        <v>4887867.46412268</v>
      </c>
      <c r="E519" s="18">
        <f>'Mining Rigs'!$E$25*EXP('Mining Rigs'!$E$24*B519)</f>
        <v>0.13280189469419817</v>
      </c>
      <c r="F519" s="10">
        <f t="shared" si="29"/>
        <v>649.11806024961754</v>
      </c>
      <c r="G519" s="10">
        <f t="shared" si="30"/>
        <v>15578.833445990822</v>
      </c>
      <c r="H519" s="3">
        <v>8.7480158730158699</v>
      </c>
      <c r="I519">
        <v>12.5</v>
      </c>
      <c r="J519" s="5">
        <f t="shared" ref="J519:J582" si="32">F519*H519/60/I519*1000</f>
        <v>7571.3267926999006</v>
      </c>
      <c r="K519" s="5">
        <f t="shared" si="31"/>
        <v>2057.6094352460882</v>
      </c>
    </row>
    <row r="520" spans="1:11" x14ac:dyDescent="0.25">
      <c r="A520" s="6"/>
      <c r="B520" s="6">
        <v>42883</v>
      </c>
      <c r="C520" s="2">
        <v>2155.8000489999999</v>
      </c>
      <c r="D520" s="5">
        <v>4473139.3156516701</v>
      </c>
      <c r="E520" s="18">
        <f>'Mining Rigs'!$E$25*EXP('Mining Rigs'!$E$24*B520)</f>
        <v>0.13273057345456005</v>
      </c>
      <c r="F520" s="10">
        <f t="shared" ref="F520:F583" si="33">D520*1000*E520/1000000</f>
        <v>593.72234650858445</v>
      </c>
      <c r="G520" s="10">
        <f t="shared" ref="G520:G583" si="34">F520*24</f>
        <v>14249.336316206027</v>
      </c>
      <c r="H520" s="3">
        <v>8.7111111111111104</v>
      </c>
      <c r="I520">
        <v>12.5</v>
      </c>
      <c r="J520" s="5">
        <f t="shared" si="32"/>
        <v>6895.9751061145225</v>
      </c>
      <c r="K520" s="5">
        <f t="shared" ref="K520:K583" si="35">24*60/H520*I520</f>
        <v>2066.3265306122453</v>
      </c>
    </row>
    <row r="521" spans="1:11" x14ac:dyDescent="0.25">
      <c r="A521" s="6"/>
      <c r="B521" s="6">
        <v>42884</v>
      </c>
      <c r="C521" s="2">
        <v>2255.610107</v>
      </c>
      <c r="D521" s="5">
        <v>5302595.6125937002</v>
      </c>
      <c r="E521" s="18">
        <f>'Mining Rigs'!$E$25*EXP('Mining Rigs'!$E$24*B521)</f>
        <v>0.13265929051798406</v>
      </c>
      <c r="F521" s="10">
        <f t="shared" si="33"/>
        <v>703.43857187045535</v>
      </c>
      <c r="G521" s="10">
        <f t="shared" si="34"/>
        <v>16882.525724890929</v>
      </c>
      <c r="H521" s="3">
        <v>9.5537527593818901</v>
      </c>
      <c r="I521">
        <v>12.5</v>
      </c>
      <c r="J521" s="5">
        <f t="shared" si="32"/>
        <v>8960.6375960840232</v>
      </c>
      <c r="K521" s="5">
        <f t="shared" si="35"/>
        <v>1884.0763889691202</v>
      </c>
    </row>
    <row r="522" spans="1:11" x14ac:dyDescent="0.25">
      <c r="A522" s="6"/>
      <c r="B522" s="6">
        <v>42885</v>
      </c>
      <c r="C522" s="2">
        <v>2175.469971</v>
      </c>
      <c r="D522" s="5">
        <v>4858244.0249461802</v>
      </c>
      <c r="E522" s="18">
        <f>'Mining Rigs'!$E$25*EXP('Mining Rigs'!$E$24*B522)</f>
        <v>0.13258804586389999</v>
      </c>
      <c r="F522" s="10">
        <f t="shared" si="33"/>
        <v>644.14508159758225</v>
      </c>
      <c r="G522" s="10">
        <f t="shared" si="34"/>
        <v>15459.481958341974</v>
      </c>
      <c r="H522" s="3">
        <v>8.0418063314711308</v>
      </c>
      <c r="I522">
        <v>12.5</v>
      </c>
      <c r="J522" s="5">
        <f t="shared" si="32"/>
        <v>6906.7866607698998</v>
      </c>
      <c r="K522" s="5">
        <f t="shared" si="35"/>
        <v>2238.303094860426</v>
      </c>
    </row>
    <row r="523" spans="1:11" x14ac:dyDescent="0.25">
      <c r="A523" s="6"/>
      <c r="B523" s="6">
        <v>42886</v>
      </c>
      <c r="C523" s="2">
        <v>2286.4099120000001</v>
      </c>
      <c r="D523" s="5">
        <v>5035984.6600051904</v>
      </c>
      <c r="E523" s="18">
        <f>'Mining Rigs'!$E$25*EXP('Mining Rigs'!$E$24*B523)</f>
        <v>0.13251683947174736</v>
      </c>
      <c r="F523" s="10">
        <f t="shared" si="33"/>
        <v>667.35277077209003</v>
      </c>
      <c r="G523" s="10">
        <f t="shared" si="34"/>
        <v>16016.466498530161</v>
      </c>
      <c r="H523" s="3">
        <v>8.75934959349593</v>
      </c>
      <c r="I523">
        <v>12.5</v>
      </c>
      <c r="J523" s="5">
        <f t="shared" si="32"/>
        <v>7794.1016285078522</v>
      </c>
      <c r="K523" s="5">
        <f t="shared" si="35"/>
        <v>2054.9470948579929</v>
      </c>
    </row>
    <row r="524" spans="1:11" x14ac:dyDescent="0.25">
      <c r="A524" s="6"/>
      <c r="B524" s="6">
        <v>42887</v>
      </c>
      <c r="C524" s="2">
        <v>2407.8798830000001</v>
      </c>
      <c r="D524" s="5">
        <v>4325022.1197691597</v>
      </c>
      <c r="E524" s="18">
        <f>'Mining Rigs'!$E$25*EXP('Mining Rigs'!$E$24*B524)</f>
        <v>0.13244567132097801</v>
      </c>
      <c r="F524" s="10">
        <f t="shared" si="33"/>
        <v>572.83045813090564</v>
      </c>
      <c r="G524" s="10">
        <f t="shared" si="34"/>
        <v>13747.930995141734</v>
      </c>
      <c r="H524" s="3">
        <v>8.4496078431372492</v>
      </c>
      <c r="I524">
        <v>12.5</v>
      </c>
      <c r="J524" s="5">
        <f t="shared" si="32"/>
        <v>6453.5903090810707</v>
      </c>
      <c r="K524" s="5">
        <f t="shared" si="35"/>
        <v>2130.2763789942696</v>
      </c>
    </row>
    <row r="525" spans="1:11" x14ac:dyDescent="0.25">
      <c r="A525" s="6"/>
      <c r="B525" s="6">
        <v>42888</v>
      </c>
      <c r="C525" s="2">
        <v>2488.5500489999999</v>
      </c>
      <c r="D525" s="5">
        <v>5687700.3218882103</v>
      </c>
      <c r="E525" s="18">
        <f>'Mining Rigs'!$E$25*EXP('Mining Rigs'!$E$24*B525)</f>
        <v>0.1323745413910549</v>
      </c>
      <c r="F525" s="10">
        <f t="shared" si="33"/>
        <v>752.90672167970718</v>
      </c>
      <c r="G525" s="10">
        <f t="shared" si="34"/>
        <v>18069.761320312973</v>
      </c>
      <c r="H525" s="3">
        <v>9.7553652968036495</v>
      </c>
      <c r="I525">
        <v>12.5</v>
      </c>
      <c r="J525" s="5">
        <f t="shared" si="32"/>
        <v>9793.1734725392253</v>
      </c>
      <c r="K525" s="5">
        <f t="shared" si="35"/>
        <v>1845.1384907029271</v>
      </c>
    </row>
    <row r="526" spans="1:11" x14ac:dyDescent="0.25">
      <c r="A526" s="6"/>
      <c r="B526" s="6">
        <v>42889</v>
      </c>
      <c r="C526" s="2">
        <v>2515.3500979999999</v>
      </c>
      <c r="D526" s="5">
        <v>5432357.0418481398</v>
      </c>
      <c r="E526" s="18">
        <f>'Mining Rigs'!$E$25*EXP('Mining Rigs'!$E$24*B526)</f>
        <v>0.13230344966145061</v>
      </c>
      <c r="F526" s="10">
        <f t="shared" si="33"/>
        <v>718.7195764291821</v>
      </c>
      <c r="G526" s="10">
        <f t="shared" si="34"/>
        <v>17249.269834300372</v>
      </c>
      <c r="H526" s="3">
        <v>7.5551215277777697</v>
      </c>
      <c r="I526">
        <v>12.5</v>
      </c>
      <c r="J526" s="5">
        <f t="shared" si="32"/>
        <v>7240.018325753912</v>
      </c>
      <c r="K526" s="5">
        <f t="shared" si="35"/>
        <v>2382.4898029528376</v>
      </c>
    </row>
    <row r="527" spans="1:11" x14ac:dyDescent="0.25">
      <c r="A527" s="6"/>
      <c r="B527" s="6">
        <v>42890</v>
      </c>
      <c r="C527" s="2">
        <v>2511.8100589999999</v>
      </c>
      <c r="D527" s="5">
        <v>5533581.0861061802</v>
      </c>
      <c r="E527" s="18">
        <f>'Mining Rigs'!$E$25*EXP('Mining Rigs'!$E$24*B527)</f>
        <v>0.13223239611165011</v>
      </c>
      <c r="F527" s="10">
        <f t="shared" si="33"/>
        <v>731.71868609392743</v>
      </c>
      <c r="G527" s="10">
        <f t="shared" si="34"/>
        <v>17561.248466254259</v>
      </c>
      <c r="H527" s="3">
        <v>8.9757763975155207</v>
      </c>
      <c r="I527">
        <v>12.5</v>
      </c>
      <c r="J527" s="5">
        <f t="shared" si="32"/>
        <v>8756.9910830172557</v>
      </c>
      <c r="K527" s="5">
        <f t="shared" si="35"/>
        <v>2005.3975503425384</v>
      </c>
    </row>
    <row r="528" spans="1:11" x14ac:dyDescent="0.25">
      <c r="A528" s="6"/>
      <c r="B528" s="6">
        <v>42891</v>
      </c>
      <c r="C528" s="2">
        <v>2686.8100589999999</v>
      </c>
      <c r="D528" s="5">
        <v>5094943.5609879997</v>
      </c>
      <c r="E528" s="18">
        <f>'Mining Rigs'!$E$25*EXP('Mining Rigs'!$E$24*B528)</f>
        <v>0.13216138072114941</v>
      </c>
      <c r="F528" s="10">
        <f t="shared" si="33"/>
        <v>673.3547757165037</v>
      </c>
      <c r="G528" s="10">
        <f t="shared" si="34"/>
        <v>16160.514617196088</v>
      </c>
      <c r="H528" s="3">
        <v>8.7716463414634092</v>
      </c>
      <c r="I528">
        <v>12.5</v>
      </c>
      <c r="J528" s="5">
        <f t="shared" si="32"/>
        <v>7875.2399398941125</v>
      </c>
      <c r="K528" s="5">
        <f t="shared" si="35"/>
        <v>2052.0663167773118</v>
      </c>
    </row>
    <row r="529" spans="1:11" x14ac:dyDescent="0.25">
      <c r="A529" s="6"/>
      <c r="B529" s="6">
        <v>42892</v>
      </c>
      <c r="C529" s="2">
        <v>2863.1999510000001</v>
      </c>
      <c r="D529" s="5">
        <v>5567322.4341921899</v>
      </c>
      <c r="E529" s="18">
        <f>'Mining Rigs'!$E$25*EXP('Mining Rigs'!$E$24*B529)</f>
        <v>0.13209040346945414</v>
      </c>
      <c r="F529" s="10">
        <f t="shared" si="33"/>
        <v>735.3898665769899</v>
      </c>
      <c r="G529" s="10">
        <f t="shared" si="34"/>
        <v>17649.356797847759</v>
      </c>
      <c r="H529" s="3">
        <v>9.5525386313465699</v>
      </c>
      <c r="I529">
        <v>12.5</v>
      </c>
      <c r="J529" s="5">
        <f t="shared" si="32"/>
        <v>9366.4534794366609</v>
      </c>
      <c r="K529" s="5">
        <f t="shared" si="35"/>
        <v>1884.3158551521749</v>
      </c>
    </row>
    <row r="530" spans="1:11" x14ac:dyDescent="0.25">
      <c r="A530" s="6"/>
      <c r="B530" s="6">
        <v>42893</v>
      </c>
      <c r="C530" s="2">
        <v>2732.1599120000001</v>
      </c>
      <c r="D530" s="5">
        <v>5567322.4341921899</v>
      </c>
      <c r="E530" s="18">
        <f>'Mining Rigs'!$E$25*EXP('Mining Rigs'!$E$24*B530)</f>
        <v>0.13201946433608233</v>
      </c>
      <c r="F530" s="10">
        <f t="shared" si="33"/>
        <v>734.99492554830692</v>
      </c>
      <c r="G530" s="10">
        <f t="shared" si="34"/>
        <v>17639.878213159365</v>
      </c>
      <c r="H530" s="3">
        <v>8.7718181818181797</v>
      </c>
      <c r="I530">
        <v>12.5</v>
      </c>
      <c r="J530" s="5">
        <f t="shared" si="32"/>
        <v>8596.3224686249832</v>
      </c>
      <c r="K530" s="5">
        <f t="shared" si="35"/>
        <v>2052.0261166960308</v>
      </c>
    </row>
    <row r="531" spans="1:11" x14ac:dyDescent="0.25">
      <c r="A531" s="6"/>
      <c r="B531" s="6">
        <v>42894</v>
      </c>
      <c r="C531" s="2">
        <v>2805.6201169999999</v>
      </c>
      <c r="D531" s="5">
        <v>5094943.5609879997</v>
      </c>
      <c r="E531" s="18">
        <f>'Mining Rigs'!$E$25*EXP('Mining Rigs'!$E$24*B531)</f>
        <v>0.13194856330056298</v>
      </c>
      <c r="F531" s="10">
        <f t="shared" si="33"/>
        <v>672.27048296982082</v>
      </c>
      <c r="G531" s="10">
        <f t="shared" si="34"/>
        <v>16134.491591275699</v>
      </c>
      <c r="H531" s="3">
        <v>8.6725252525252507</v>
      </c>
      <c r="I531">
        <v>12.5</v>
      </c>
      <c r="J531" s="5">
        <f t="shared" si="32"/>
        <v>7773.7103201108239</v>
      </c>
      <c r="K531" s="5">
        <f t="shared" si="35"/>
        <v>2075.5200447250113</v>
      </c>
    </row>
    <row r="532" spans="1:11" x14ac:dyDescent="0.25">
      <c r="A532" s="6"/>
      <c r="B532" s="6">
        <v>42895</v>
      </c>
      <c r="C532" s="2">
        <v>2823.8100589999999</v>
      </c>
      <c r="D532" s="5">
        <v>4757530.0801278697</v>
      </c>
      <c r="E532" s="18">
        <f>'Mining Rigs'!$E$25*EXP('Mining Rigs'!$E$24*B532)</f>
        <v>0.13187770034243473</v>
      </c>
      <c r="F532" s="10">
        <f t="shared" si="33"/>
        <v>627.4121262772228</v>
      </c>
      <c r="G532" s="10">
        <f t="shared" si="34"/>
        <v>15057.891030653347</v>
      </c>
      <c r="H532" s="3">
        <v>9.5961368653421601</v>
      </c>
      <c r="I532">
        <v>12.5</v>
      </c>
      <c r="J532" s="5">
        <f t="shared" si="32"/>
        <v>8027.6435129754254</v>
      </c>
      <c r="K532" s="5">
        <f t="shared" si="35"/>
        <v>1875.7548222357698</v>
      </c>
    </row>
    <row r="533" spans="1:11" x14ac:dyDescent="0.25">
      <c r="A533" s="6"/>
      <c r="B533" s="6">
        <v>42896</v>
      </c>
      <c r="C533" s="2">
        <v>2947.709961</v>
      </c>
      <c r="D533" s="5">
        <v>4926236.8205579398</v>
      </c>
      <c r="E533" s="18">
        <f>'Mining Rigs'!$E$25*EXP('Mining Rigs'!$E$24*B533)</f>
        <v>0.13180687544124861</v>
      </c>
      <c r="F533" s="10">
        <f t="shared" si="33"/>
        <v>649.31188300137296</v>
      </c>
      <c r="G533" s="10">
        <f t="shared" si="34"/>
        <v>15583.485192032951</v>
      </c>
      <c r="H533" s="3">
        <v>10.163947990543701</v>
      </c>
      <c r="I533">
        <v>12.5</v>
      </c>
      <c r="J533" s="5">
        <f t="shared" si="32"/>
        <v>8799.4296112905995</v>
      </c>
      <c r="K533" s="5">
        <f t="shared" si="35"/>
        <v>1770.9653784874517</v>
      </c>
    </row>
    <row r="534" spans="1:11" x14ac:dyDescent="0.25">
      <c r="A534" s="6"/>
      <c r="B534" s="6">
        <v>42897</v>
      </c>
      <c r="C534" s="2">
        <v>2958.110107</v>
      </c>
      <c r="D534" s="5">
        <v>4959978.1686439496</v>
      </c>
      <c r="E534" s="18">
        <f>'Mining Rigs'!$E$25*EXP('Mining Rigs'!$E$24*B534)</f>
        <v>0.13173608857656657</v>
      </c>
      <c r="F534" s="10">
        <f t="shared" si="33"/>
        <v>653.40812336231579</v>
      </c>
      <c r="G534" s="10">
        <f t="shared" si="34"/>
        <v>15681.794960695579</v>
      </c>
      <c r="H534" s="3">
        <v>9.8374429223744198</v>
      </c>
      <c r="I534">
        <v>12.5</v>
      </c>
      <c r="J534" s="5">
        <f t="shared" si="32"/>
        <v>8570.4868247900868</v>
      </c>
      <c r="K534" s="5">
        <f t="shared" si="35"/>
        <v>1829.7437801708149</v>
      </c>
    </row>
    <row r="535" spans="1:11" x14ac:dyDescent="0.25">
      <c r="A535" s="6"/>
      <c r="B535" s="6">
        <v>42898</v>
      </c>
      <c r="C535" s="2">
        <v>2659.6298830000001</v>
      </c>
      <c r="D535" s="5">
        <v>4757530.0801278697</v>
      </c>
      <c r="E535" s="18">
        <f>'Mining Rigs'!$E$25*EXP('Mining Rigs'!$E$24*B535)</f>
        <v>0.13166533972796021</v>
      </c>
      <c r="F535" s="10">
        <f t="shared" si="33"/>
        <v>626.40181426602567</v>
      </c>
      <c r="G535" s="10">
        <f t="shared" si="34"/>
        <v>15033.643542384616</v>
      </c>
      <c r="H535" s="3">
        <v>9.7302721088435309</v>
      </c>
      <c r="I535">
        <v>12.5</v>
      </c>
      <c r="J535" s="5">
        <f t="shared" si="32"/>
        <v>8126.7468030422606</v>
      </c>
      <c r="K535" s="5">
        <f t="shared" si="35"/>
        <v>1849.89687838641</v>
      </c>
    </row>
    <row r="536" spans="1:11" x14ac:dyDescent="0.25">
      <c r="A536" s="6"/>
      <c r="B536" s="6">
        <v>42899</v>
      </c>
      <c r="C536" s="2">
        <v>2717.0200199999999</v>
      </c>
      <c r="D536" s="5">
        <v>4723788.73204186</v>
      </c>
      <c r="E536" s="18">
        <f>'Mining Rigs'!$E$25*EXP('Mining Rigs'!$E$24*B536)</f>
        <v>0.13159462887501344</v>
      </c>
      <c r="F536" s="10">
        <f t="shared" si="33"/>
        <v>621.62522507701885</v>
      </c>
      <c r="G536" s="10">
        <f t="shared" si="34"/>
        <v>14919.005401848452</v>
      </c>
      <c r="H536" s="3">
        <v>10.296335697399501</v>
      </c>
      <c r="I536">
        <v>12.5</v>
      </c>
      <c r="J536" s="5">
        <f t="shared" si="32"/>
        <v>8533.949327152679</v>
      </c>
      <c r="K536" s="5">
        <f t="shared" si="35"/>
        <v>1748.1947489868826</v>
      </c>
    </row>
    <row r="537" spans="1:11" x14ac:dyDescent="0.25">
      <c r="A537" s="6"/>
      <c r="B537" s="6">
        <v>42900</v>
      </c>
      <c r="C537" s="2">
        <v>2506.3701169999999</v>
      </c>
      <c r="D537" s="5">
        <v>5162426.2571600303</v>
      </c>
      <c r="E537" s="18">
        <f>'Mining Rigs'!$E$25*EXP('Mining Rigs'!$E$24*B537)</f>
        <v>0.1315239559973212</v>
      </c>
      <c r="F537" s="10">
        <f t="shared" si="33"/>
        <v>678.98272388613145</v>
      </c>
      <c r="G537" s="10">
        <f t="shared" si="34"/>
        <v>16295.585373267155</v>
      </c>
      <c r="H537" s="3">
        <v>10.296547619047599</v>
      </c>
      <c r="I537">
        <v>12.5</v>
      </c>
      <c r="J537" s="5">
        <f t="shared" si="32"/>
        <v>9321.570598672266</v>
      </c>
      <c r="K537" s="5">
        <f t="shared" si="35"/>
        <v>1748.1587679643003</v>
      </c>
    </row>
    <row r="538" spans="1:11" x14ac:dyDescent="0.25">
      <c r="A538" s="6"/>
      <c r="B538" s="6">
        <v>42901</v>
      </c>
      <c r="C538" s="2">
        <v>2464.580078</v>
      </c>
      <c r="D538" s="5">
        <v>4993719.5167299602</v>
      </c>
      <c r="E538" s="18">
        <f>'Mining Rigs'!$E$25*EXP('Mining Rigs'!$E$24*B538)</f>
        <v>0.1314533210744879</v>
      </c>
      <c r="F538" s="10">
        <f t="shared" si="33"/>
        <v>656.44101498864006</v>
      </c>
      <c r="G538" s="10">
        <f t="shared" si="34"/>
        <v>15754.584359727362</v>
      </c>
      <c r="H538" s="3">
        <v>9.4565359477124105</v>
      </c>
      <c r="I538">
        <v>12.5</v>
      </c>
      <c r="J538" s="5">
        <f t="shared" si="32"/>
        <v>8276.8774077238631</v>
      </c>
      <c r="K538" s="5">
        <f t="shared" si="35"/>
        <v>1903.4454159035161</v>
      </c>
    </row>
    <row r="539" spans="1:11" x14ac:dyDescent="0.25">
      <c r="A539" s="6"/>
      <c r="B539" s="6">
        <v>42902</v>
      </c>
      <c r="C539" s="2">
        <v>2518.5600589999999</v>
      </c>
      <c r="D539" s="5">
        <v>5129905.6442956002</v>
      </c>
      <c r="E539" s="18">
        <f>'Mining Rigs'!$E$25*EXP('Mining Rigs'!$E$24*B539)</f>
        <v>0.13138272408613039</v>
      </c>
      <c r="F539" s="10">
        <f t="shared" si="33"/>
        <v>673.98097785237167</v>
      </c>
      <c r="G539" s="10">
        <f t="shared" si="34"/>
        <v>16175.543468456919</v>
      </c>
      <c r="H539" s="3">
        <v>9.6733108108108095</v>
      </c>
      <c r="I539">
        <v>12.5</v>
      </c>
      <c r="J539" s="5">
        <f t="shared" si="32"/>
        <v>8692.8366391202489</v>
      </c>
      <c r="K539" s="5">
        <f t="shared" si="35"/>
        <v>1860.7899975552687</v>
      </c>
    </row>
    <row r="540" spans="1:11" x14ac:dyDescent="0.25">
      <c r="A540" s="6"/>
      <c r="B540" s="6">
        <v>42903</v>
      </c>
      <c r="C540" s="2">
        <v>2655.8798830000001</v>
      </c>
      <c r="D540" s="5">
        <v>5129905.6442956002</v>
      </c>
      <c r="E540" s="18">
        <f>'Mining Rigs'!$E$25*EXP('Mining Rigs'!$E$24*B540)</f>
        <v>0.13131216501187642</v>
      </c>
      <c r="F540" s="10">
        <f t="shared" si="33"/>
        <v>673.61901645909995</v>
      </c>
      <c r="G540" s="10">
        <f t="shared" si="34"/>
        <v>16166.8563950184</v>
      </c>
      <c r="H540" s="3">
        <v>9.8378160919540196</v>
      </c>
      <c r="I540">
        <v>12.5</v>
      </c>
      <c r="J540" s="5">
        <f t="shared" si="32"/>
        <v>8835.9199999567645</v>
      </c>
      <c r="K540" s="5">
        <f t="shared" si="35"/>
        <v>1829.674374043394</v>
      </c>
    </row>
    <row r="541" spans="1:11" x14ac:dyDescent="0.25">
      <c r="A541" s="6"/>
      <c r="B541" s="6">
        <v>42904</v>
      </c>
      <c r="C541" s="2">
        <v>2548.290039</v>
      </c>
      <c r="D541" s="5">
        <v>5342177.6019905899</v>
      </c>
      <c r="E541" s="18">
        <f>'Mining Rigs'!$E$25*EXP('Mining Rigs'!$E$24*B541)</f>
        <v>0.1312416438313633</v>
      </c>
      <c r="F541" s="10">
        <f t="shared" si="33"/>
        <v>701.11617012433555</v>
      </c>
      <c r="G541" s="10">
        <f t="shared" si="34"/>
        <v>16826.788082984054</v>
      </c>
      <c r="H541" s="3">
        <v>10.0816091954022</v>
      </c>
      <c r="I541">
        <v>12.5</v>
      </c>
      <c r="J541" s="5">
        <f t="shared" si="32"/>
        <v>9424.5056370275652</v>
      </c>
      <c r="K541" s="5">
        <f t="shared" si="35"/>
        <v>1785.4292555011007</v>
      </c>
    </row>
    <row r="542" spans="1:11" x14ac:dyDescent="0.25">
      <c r="A542" s="6"/>
      <c r="B542" s="6">
        <v>42905</v>
      </c>
      <c r="C542" s="2">
        <v>2589.6000979999999</v>
      </c>
      <c r="D542" s="5">
        <v>4882255.0269847801</v>
      </c>
      <c r="E542" s="18">
        <f>'Mining Rigs'!$E$25*EXP('Mining Rigs'!$E$24*B542)</f>
        <v>0.13117116052424069</v>
      </c>
      <c r="F542" s="10">
        <f t="shared" si="33"/>
        <v>640.41105786490164</v>
      </c>
      <c r="G542" s="10">
        <f t="shared" si="34"/>
        <v>15369.86538875764</v>
      </c>
      <c r="H542" s="3">
        <v>9.5195364238410605</v>
      </c>
      <c r="I542">
        <v>12.5</v>
      </c>
      <c r="J542" s="5">
        <f t="shared" si="32"/>
        <v>8128.5551887673546</v>
      </c>
      <c r="K542" s="5">
        <f t="shared" si="35"/>
        <v>1890.8483773348635</v>
      </c>
    </row>
    <row r="543" spans="1:11" x14ac:dyDescent="0.25">
      <c r="A543" s="6"/>
      <c r="B543" s="6">
        <v>42906</v>
      </c>
      <c r="C543" s="2">
        <v>2721.790039</v>
      </c>
      <c r="D543" s="5">
        <v>4953012.3462164402</v>
      </c>
      <c r="E543" s="18">
        <f>'Mining Rigs'!$E$25*EXP('Mining Rigs'!$E$24*B543)</f>
        <v>0.1311007150701691</v>
      </c>
      <c r="F543" s="10">
        <f t="shared" si="33"/>
        <v>649.34346034035127</v>
      </c>
      <c r="G543" s="10">
        <f t="shared" si="34"/>
        <v>15584.243048168431</v>
      </c>
      <c r="H543" s="3">
        <v>10.3880434782608</v>
      </c>
      <c r="I543">
        <v>12.5</v>
      </c>
      <c r="J543" s="5">
        <f t="shared" si="32"/>
        <v>8993.8774644531804</v>
      </c>
      <c r="K543" s="5">
        <f t="shared" si="35"/>
        <v>1732.7613267761965</v>
      </c>
    </row>
    <row r="544" spans="1:11" x14ac:dyDescent="0.25">
      <c r="A544" s="6"/>
      <c r="B544" s="6">
        <v>42907</v>
      </c>
      <c r="C544" s="2">
        <v>2689.1000979999999</v>
      </c>
      <c r="D544" s="5">
        <v>4917633.6866006097</v>
      </c>
      <c r="E544" s="18">
        <f>'Mining Rigs'!$E$25*EXP('Mining Rigs'!$E$24*B544)</f>
        <v>0.13103030744881866</v>
      </c>
      <c r="F544" s="10">
        <f t="shared" si="33"/>
        <v>644.35905387594539</v>
      </c>
      <c r="G544" s="10">
        <f t="shared" si="34"/>
        <v>15464.617293022689</v>
      </c>
      <c r="H544" s="3">
        <v>10.3358333333333</v>
      </c>
      <c r="I544">
        <v>12.5</v>
      </c>
      <c r="J544" s="5">
        <f t="shared" si="32"/>
        <v>8879.9837169148068</v>
      </c>
      <c r="K544" s="5">
        <f t="shared" si="35"/>
        <v>1741.5141498024727</v>
      </c>
    </row>
    <row r="545" spans="1:11" x14ac:dyDescent="0.25">
      <c r="A545" s="6"/>
      <c r="B545" s="6">
        <v>42908</v>
      </c>
      <c r="C545" s="2">
        <v>2705.4099120000001</v>
      </c>
      <c r="D545" s="5">
        <v>5660585.5385330804</v>
      </c>
      <c r="E545" s="18">
        <f>'Mining Rigs'!$E$25*EXP('Mining Rigs'!$E$24*B545)</f>
        <v>0.13095993763987179</v>
      </c>
      <c r="F545" s="10">
        <f t="shared" si="33"/>
        <v>741.30992913145224</v>
      </c>
      <c r="G545" s="10">
        <f t="shared" si="34"/>
        <v>17791.438299154855</v>
      </c>
      <c r="H545" s="3">
        <v>10.3731414868105</v>
      </c>
      <c r="I545">
        <v>12.5</v>
      </c>
      <c r="J545" s="5">
        <f t="shared" si="32"/>
        <v>10252.950373944024</v>
      </c>
      <c r="K545" s="5">
        <f t="shared" si="35"/>
        <v>1735.2506010726922</v>
      </c>
    </row>
    <row r="546" spans="1:11" x14ac:dyDescent="0.25">
      <c r="A546" s="6"/>
      <c r="B546" s="6">
        <v>42909</v>
      </c>
      <c r="C546" s="2">
        <v>2744.9099120000001</v>
      </c>
      <c r="D546" s="5">
        <v>5165284.3039114401</v>
      </c>
      <c r="E546" s="18">
        <f>'Mining Rigs'!$E$25*EXP('Mining Rigs'!$E$24*B546)</f>
        <v>0.13088960562302179</v>
      </c>
      <c r="F546" s="10">
        <f t="shared" si="33"/>
        <v>676.08202546975303</v>
      </c>
      <c r="G546" s="10">
        <f t="shared" si="34"/>
        <v>16225.968611274073</v>
      </c>
      <c r="H546" s="3">
        <v>8.7902083333333305</v>
      </c>
      <c r="I546">
        <v>12.5</v>
      </c>
      <c r="J546" s="5">
        <f t="shared" si="32"/>
        <v>7923.8691390681333</v>
      </c>
      <c r="K546" s="5">
        <f t="shared" si="35"/>
        <v>2047.7330362856403</v>
      </c>
    </row>
    <row r="547" spans="1:11" x14ac:dyDescent="0.25">
      <c r="A547" s="6"/>
      <c r="B547" s="6">
        <v>42910</v>
      </c>
      <c r="C547" s="2">
        <v>2608.719971</v>
      </c>
      <c r="D547" s="5">
        <v>4316196.4731314704</v>
      </c>
      <c r="E547" s="18">
        <f>'Mining Rigs'!$E$25*EXP('Mining Rigs'!$E$24*B547)</f>
        <v>0.13081931137797148</v>
      </c>
      <c r="F547" s="10">
        <f t="shared" si="33"/>
        <v>564.6418503870882</v>
      </c>
      <c r="G547" s="10">
        <f t="shared" si="34"/>
        <v>13551.404409290117</v>
      </c>
      <c r="H547" s="3">
        <v>10.0795662100456</v>
      </c>
      <c r="I547">
        <v>12.5</v>
      </c>
      <c r="J547" s="5">
        <f t="shared" si="32"/>
        <v>7588.4598879190899</v>
      </c>
      <c r="K547" s="5">
        <f t="shared" si="35"/>
        <v>1785.7911367317233</v>
      </c>
    </row>
    <row r="548" spans="1:11" x14ac:dyDescent="0.25">
      <c r="A548" s="6"/>
      <c r="B548" s="6">
        <v>42911</v>
      </c>
      <c r="C548" s="2">
        <v>2589.4099120000001</v>
      </c>
      <c r="D548" s="5">
        <v>5023769.6654481096</v>
      </c>
      <c r="E548" s="18">
        <f>'Mining Rigs'!$E$25*EXP('Mining Rigs'!$E$24*B548)</f>
        <v>0.13074905488443597</v>
      </c>
      <c r="F548" s="10">
        <f t="shared" si="33"/>
        <v>656.85313571443942</v>
      </c>
      <c r="G548" s="10">
        <f t="shared" si="34"/>
        <v>15764.475257146547</v>
      </c>
      <c r="H548" s="3">
        <v>11.8159836065573</v>
      </c>
      <c r="I548">
        <v>12.5</v>
      </c>
      <c r="J548" s="5">
        <f t="shared" si="32"/>
        <v>10348.487844690097</v>
      </c>
      <c r="K548" s="5">
        <f t="shared" si="35"/>
        <v>1523.3602719295304</v>
      </c>
    </row>
    <row r="549" spans="1:11" x14ac:dyDescent="0.25">
      <c r="A549" s="6"/>
      <c r="B549" s="6">
        <v>42912</v>
      </c>
      <c r="C549" s="2">
        <v>2478.4499510000001</v>
      </c>
      <c r="D549" s="5">
        <v>4634604.4096739599</v>
      </c>
      <c r="E549" s="18">
        <f>'Mining Rigs'!$E$25*EXP('Mining Rigs'!$E$24*B549)</f>
        <v>0.13067883612214135</v>
      </c>
      <c r="F549" s="10">
        <f t="shared" si="33"/>
        <v>605.64471014273704</v>
      </c>
      <c r="G549" s="10">
        <f t="shared" si="34"/>
        <v>14535.473043425689</v>
      </c>
      <c r="H549" s="3">
        <v>10.0957746478873</v>
      </c>
      <c r="I549">
        <v>12.5</v>
      </c>
      <c r="J549" s="5">
        <f t="shared" si="32"/>
        <v>8152.6033470481298</v>
      </c>
      <c r="K549" s="5">
        <f t="shared" si="35"/>
        <v>1782.9241071428617</v>
      </c>
    </row>
    <row r="550" spans="1:11" x14ac:dyDescent="0.25">
      <c r="A550" s="6"/>
      <c r="B550" s="6">
        <v>42913</v>
      </c>
      <c r="C550" s="2">
        <v>2552.4499510000001</v>
      </c>
      <c r="D550" s="5">
        <v>5554449.5596855897</v>
      </c>
      <c r="E550" s="18">
        <f>'Mining Rigs'!$E$25*EXP('Mining Rigs'!$E$24*B550)</f>
        <v>0.13060865507082306</v>
      </c>
      <c r="F550" s="10">
        <f t="shared" si="33"/>
        <v>725.45918664926012</v>
      </c>
      <c r="G550" s="10">
        <f t="shared" si="34"/>
        <v>17411.020479582243</v>
      </c>
      <c r="H550" s="3">
        <v>11.0069974554707</v>
      </c>
      <c r="I550">
        <v>12.5</v>
      </c>
      <c r="J550" s="5">
        <f t="shared" si="32"/>
        <v>10646.836561994998</v>
      </c>
      <c r="K550" s="5">
        <f t="shared" si="35"/>
        <v>1635.3233543316246</v>
      </c>
    </row>
    <row r="551" spans="1:11" x14ac:dyDescent="0.25">
      <c r="A551" s="6"/>
      <c r="B551" s="6">
        <v>42914</v>
      </c>
      <c r="C551" s="2">
        <v>2574.790039</v>
      </c>
      <c r="D551" s="5">
        <v>4245439.1538998103</v>
      </c>
      <c r="E551" s="18">
        <f>'Mining Rigs'!$E$25*EXP('Mining Rigs'!$E$24*B551)</f>
        <v>0.13053851171022893</v>
      </c>
      <c r="F551" s="10">
        <f t="shared" si="33"/>
        <v>554.19330870641477</v>
      </c>
      <c r="G551" s="10">
        <f t="shared" si="34"/>
        <v>13300.639408953954</v>
      </c>
      <c r="H551" s="3">
        <v>9.1508492569002104</v>
      </c>
      <c r="I551">
        <v>12.5</v>
      </c>
      <c r="J551" s="5">
        <f t="shared" si="32"/>
        <v>6761.785902873552</v>
      </c>
      <c r="K551" s="5">
        <f t="shared" si="35"/>
        <v>1967.0305448892709</v>
      </c>
    </row>
    <row r="552" spans="1:11" x14ac:dyDescent="0.25">
      <c r="A552" s="6"/>
      <c r="B552" s="6">
        <v>42915</v>
      </c>
      <c r="C552" s="2">
        <v>2539.320068</v>
      </c>
      <c r="D552" s="5">
        <v>5448313.5808380898</v>
      </c>
      <c r="E552" s="18">
        <f>'Mining Rigs'!$E$25*EXP('Mining Rigs'!$E$24*B552)</f>
        <v>0.13046840602011761</v>
      </c>
      <c r="F552" s="10">
        <f t="shared" si="33"/>
        <v>710.83278838970477</v>
      </c>
      <c r="G552" s="10">
        <f t="shared" si="34"/>
        <v>17059.986921352916</v>
      </c>
      <c r="H552" s="3">
        <v>12.0722222222222</v>
      </c>
      <c r="I552">
        <v>12.5</v>
      </c>
      <c r="J552" s="5">
        <f t="shared" si="32"/>
        <v>11441.775179043152</v>
      </c>
      <c r="K552" s="5">
        <f t="shared" si="35"/>
        <v>1491.0262310170299</v>
      </c>
    </row>
    <row r="553" spans="1:11" x14ac:dyDescent="0.25">
      <c r="A553" s="6"/>
      <c r="B553" s="6">
        <v>42916</v>
      </c>
      <c r="C553" s="2">
        <v>2480.8400879999999</v>
      </c>
      <c r="D553" s="5">
        <v>5802100.1769964099</v>
      </c>
      <c r="E553" s="18">
        <f>'Mining Rigs'!$E$25*EXP('Mining Rigs'!$E$24*B553)</f>
        <v>0.13039833798025724</v>
      </c>
      <c r="F553" s="10">
        <f t="shared" si="33"/>
        <v>756.58421987528823</v>
      </c>
      <c r="G553" s="10">
        <f t="shared" si="34"/>
        <v>18158.021277006919</v>
      </c>
      <c r="H553" s="3">
        <v>9.3408008658008601</v>
      </c>
      <c r="I553">
        <v>12.5</v>
      </c>
      <c r="J553" s="5">
        <f t="shared" si="32"/>
        <v>9422.803381416481</v>
      </c>
      <c r="K553" s="5">
        <f t="shared" si="35"/>
        <v>1927.0296261108356</v>
      </c>
    </row>
    <row r="554" spans="1:11" x14ac:dyDescent="0.25">
      <c r="A554" s="6"/>
      <c r="B554" s="6">
        <v>42917</v>
      </c>
      <c r="C554" s="2">
        <v>2434.5500489999999</v>
      </c>
      <c r="D554" s="5">
        <v>6622798.7906739498</v>
      </c>
      <c r="E554" s="18">
        <f>'Mining Rigs'!$E$25*EXP('Mining Rigs'!$E$24*B554)</f>
        <v>0.13032830757042824</v>
      </c>
      <c r="F554" s="10">
        <f t="shared" si="33"/>
        <v>863.13815776801482</v>
      </c>
      <c r="G554" s="10">
        <f t="shared" si="34"/>
        <v>20715.315786432355</v>
      </c>
      <c r="H554" s="3">
        <v>8.7288617886178805</v>
      </c>
      <c r="I554">
        <v>12.5</v>
      </c>
      <c r="J554" s="5">
        <f t="shared" si="32"/>
        <v>10045.618244852341</v>
      </c>
      <c r="K554" s="5">
        <f t="shared" si="35"/>
        <v>2062.1245284776242</v>
      </c>
    </row>
    <row r="555" spans="1:11" x14ac:dyDescent="0.25">
      <c r="A555" s="6"/>
      <c r="B555" s="6">
        <v>42918</v>
      </c>
      <c r="C555" s="2">
        <v>2506.469971</v>
      </c>
      <c r="D555" s="5">
        <v>5988701.0341200596</v>
      </c>
      <c r="E555" s="18">
        <f>'Mining Rigs'!$E$25*EXP('Mining Rigs'!$E$24*B555)</f>
        <v>0.13025831477042185</v>
      </c>
      <c r="F555" s="10">
        <f t="shared" si="33"/>
        <v>780.07810436836155</v>
      </c>
      <c r="G555" s="10">
        <f t="shared" si="34"/>
        <v>18721.874504840678</v>
      </c>
      <c r="H555" s="3">
        <v>7.6590425531914796</v>
      </c>
      <c r="I555">
        <v>12.5</v>
      </c>
      <c r="J555" s="5">
        <f t="shared" si="32"/>
        <v>7966.2018615603001</v>
      </c>
      <c r="K555" s="5">
        <f t="shared" si="35"/>
        <v>2350.1632057781817</v>
      </c>
    </row>
    <row r="556" spans="1:11" x14ac:dyDescent="0.25">
      <c r="A556" s="6"/>
      <c r="B556" s="6">
        <v>42919</v>
      </c>
      <c r="C556" s="2">
        <v>2564.0600589999999</v>
      </c>
      <c r="D556" s="5">
        <v>5389830.9307080498</v>
      </c>
      <c r="E556" s="18">
        <f>'Mining Rigs'!$E$25*EXP('Mining Rigs'!$E$24*B556)</f>
        <v>0.1301883595600388</v>
      </c>
      <c r="F556" s="10">
        <f t="shared" si="33"/>
        <v>701.69324717483823</v>
      </c>
      <c r="G556" s="10">
        <f t="shared" si="34"/>
        <v>16840.637932196118</v>
      </c>
      <c r="H556" s="3">
        <v>8.5094117647058791</v>
      </c>
      <c r="I556">
        <v>12.5</v>
      </c>
      <c r="J556" s="5">
        <f t="shared" si="32"/>
        <v>7961.3290302989853</v>
      </c>
      <c r="K556" s="5">
        <f t="shared" si="35"/>
        <v>2115.3048527581923</v>
      </c>
    </row>
    <row r="557" spans="1:11" x14ac:dyDescent="0.25">
      <c r="A557" s="6"/>
      <c r="B557" s="6">
        <v>42920</v>
      </c>
      <c r="C557" s="2">
        <v>2601.639893</v>
      </c>
      <c r="D557" s="5">
        <v>5248920.3181405198</v>
      </c>
      <c r="E557" s="18">
        <f>'Mining Rigs'!$E$25*EXP('Mining Rigs'!$E$24*B557)</f>
        <v>0.13011844191909205</v>
      </c>
      <c r="F557" s="10">
        <f t="shared" si="33"/>
        <v>682.98133355390939</v>
      </c>
      <c r="G557" s="10">
        <f t="shared" si="34"/>
        <v>16391.552005293826</v>
      </c>
      <c r="H557" s="3">
        <v>9.3142701525054399</v>
      </c>
      <c r="I557">
        <v>12.5</v>
      </c>
      <c r="J557" s="5">
        <f t="shared" si="32"/>
        <v>8481.9635331193876</v>
      </c>
      <c r="K557" s="5">
        <f t="shared" si="35"/>
        <v>1932.5185661657226</v>
      </c>
    </row>
    <row r="558" spans="1:11" x14ac:dyDescent="0.25">
      <c r="A558" s="6"/>
      <c r="B558" s="6">
        <v>42921</v>
      </c>
      <c r="C558" s="2">
        <v>2601.98999</v>
      </c>
      <c r="D558" s="5">
        <v>5002326.7461473402</v>
      </c>
      <c r="E558" s="18">
        <f>'Mining Rigs'!$E$25*EXP('Mining Rigs'!$E$24*B558)</f>
        <v>0.13004856182740543</v>
      </c>
      <c r="F558" s="10">
        <f t="shared" si="33"/>
        <v>650.54539912722612</v>
      </c>
      <c r="G558" s="10">
        <f t="shared" si="34"/>
        <v>15613.089579053427</v>
      </c>
      <c r="H558" s="3">
        <v>9.7467561521252701</v>
      </c>
      <c r="I558">
        <v>12.5</v>
      </c>
      <c r="J558" s="5">
        <f t="shared" si="32"/>
        <v>8454.2764949067732</v>
      </c>
      <c r="K558" s="5">
        <f t="shared" si="35"/>
        <v>1846.7682702901229</v>
      </c>
    </row>
    <row r="559" spans="1:11" x14ac:dyDescent="0.25">
      <c r="A559" s="6"/>
      <c r="B559" s="6">
        <v>42922</v>
      </c>
      <c r="C559" s="2">
        <v>2608.5600589999999</v>
      </c>
      <c r="D559" s="5">
        <v>5213692.6649986403</v>
      </c>
      <c r="E559" s="18">
        <f>'Mining Rigs'!$E$25*EXP('Mining Rigs'!$E$24*B559)</f>
        <v>0.12997871926481214</v>
      </c>
      <c r="F559" s="10">
        <f t="shared" si="33"/>
        <v>677.66909523686854</v>
      </c>
      <c r="G559" s="10">
        <f t="shared" si="34"/>
        <v>16264.058285684845</v>
      </c>
      <c r="H559" s="3">
        <v>10.1079812206572</v>
      </c>
      <c r="I559">
        <v>12.5</v>
      </c>
      <c r="J559" s="5">
        <f t="shared" si="32"/>
        <v>9133.155317965362</v>
      </c>
      <c r="K559" s="5">
        <f t="shared" si="35"/>
        <v>1780.7710171853366</v>
      </c>
    </row>
    <row r="560" spans="1:11" x14ac:dyDescent="0.25">
      <c r="A560" s="6"/>
      <c r="B560" s="6">
        <v>42923</v>
      </c>
      <c r="C560" s="2">
        <v>2518.6599120000001</v>
      </c>
      <c r="D560" s="5">
        <v>5812562.7684106398</v>
      </c>
      <c r="E560" s="18">
        <f>'Mining Rigs'!$E$25*EXP('Mining Rigs'!$E$24*B560)</f>
        <v>0.12990891421115769</v>
      </c>
      <c r="F560" s="10">
        <f t="shared" si="33"/>
        <v>755.10371802842701</v>
      </c>
      <c r="G560" s="10">
        <f t="shared" si="34"/>
        <v>18122.489232682248</v>
      </c>
      <c r="H560" s="3">
        <v>9.5244369369369295</v>
      </c>
      <c r="I560">
        <v>12.5</v>
      </c>
      <c r="J560" s="5">
        <f t="shared" si="32"/>
        <v>9589.2503242778112</v>
      </c>
      <c r="K560" s="5">
        <f t="shared" si="35"/>
        <v>1889.8754980668518</v>
      </c>
    </row>
    <row r="561" spans="1:11" x14ac:dyDescent="0.25">
      <c r="A561" s="6"/>
      <c r="B561" s="6">
        <v>42924</v>
      </c>
      <c r="C561" s="2">
        <v>2571.3400879999999</v>
      </c>
      <c r="D561" s="5">
        <v>4861416.1335798101</v>
      </c>
      <c r="E561" s="18">
        <f>'Mining Rigs'!$E$25*EXP('Mining Rigs'!$E$24*B561)</f>
        <v>0.12983914664629834</v>
      </c>
      <c r="F561" s="10">
        <f t="shared" si="33"/>
        <v>631.20212227654963</v>
      </c>
      <c r="G561" s="10">
        <f t="shared" si="34"/>
        <v>15148.85093463719</v>
      </c>
      <c r="H561" s="3">
        <v>8.90949494949494</v>
      </c>
      <c r="I561">
        <v>12.5</v>
      </c>
      <c r="J561" s="5">
        <f t="shared" si="32"/>
        <v>7498.2561607112084</v>
      </c>
      <c r="K561" s="5">
        <f t="shared" si="35"/>
        <v>2020.316538932477</v>
      </c>
    </row>
    <row r="562" spans="1:11" x14ac:dyDescent="0.25">
      <c r="A562" s="6"/>
      <c r="B562" s="6">
        <v>42925</v>
      </c>
      <c r="C562" s="2">
        <v>2518.4399410000001</v>
      </c>
      <c r="D562" s="5">
        <v>6939847.6689508902</v>
      </c>
      <c r="E562" s="18">
        <f>'Mining Rigs'!$E$25*EXP('Mining Rigs'!$E$24*B562)</f>
        <v>0.12976941655009983</v>
      </c>
      <c r="F562" s="10">
        <f t="shared" si="33"/>
        <v>900.5799829463275</v>
      </c>
      <c r="G562" s="10">
        <f t="shared" si="34"/>
        <v>21613.919590711859</v>
      </c>
      <c r="H562" s="3">
        <v>10.4917874396135</v>
      </c>
      <c r="I562">
        <v>12.5</v>
      </c>
      <c r="J562" s="5">
        <f t="shared" si="32"/>
        <v>12598.258337924824</v>
      </c>
      <c r="K562" s="5">
        <f t="shared" si="35"/>
        <v>1715.6275900175015</v>
      </c>
    </row>
    <row r="563" spans="1:11" x14ac:dyDescent="0.25">
      <c r="A563" s="6"/>
      <c r="B563" s="6">
        <v>42926</v>
      </c>
      <c r="C563" s="2">
        <v>2372.5600589999999</v>
      </c>
      <c r="D563" s="5">
        <v>6094383.9935456999</v>
      </c>
      <c r="E563" s="18">
        <f>'Mining Rigs'!$E$25*EXP('Mining Rigs'!$E$24*B563)</f>
        <v>0.12969972390244008</v>
      </c>
      <c r="F563" s="10">
        <f t="shared" si="33"/>
        <v>790.43992131832749</v>
      </c>
      <c r="G563" s="10">
        <f t="shared" si="34"/>
        <v>18970.558111639861</v>
      </c>
      <c r="H563" s="3">
        <v>7.2959390862944096</v>
      </c>
      <c r="I563">
        <v>12.5</v>
      </c>
      <c r="J563" s="5">
        <f t="shared" si="32"/>
        <v>7689.3353564184845</v>
      </c>
      <c r="K563" s="5">
        <f t="shared" si="35"/>
        <v>2467.1258609893575</v>
      </c>
    </row>
    <row r="564" spans="1:11" x14ac:dyDescent="0.25">
      <c r="A564" s="6"/>
      <c r="B564" s="6">
        <v>42927</v>
      </c>
      <c r="C564" s="2">
        <v>2337.790039</v>
      </c>
      <c r="D564" s="5">
        <v>6235294.6061132401</v>
      </c>
      <c r="E564" s="18">
        <f>'Mining Rigs'!$E$25*EXP('Mining Rigs'!$E$24*B564)</f>
        <v>0.12963006868320781</v>
      </c>
      <c r="F564" s="10">
        <f t="shared" si="33"/>
        <v>808.28166805049455</v>
      </c>
      <c r="G564" s="10">
        <f t="shared" si="34"/>
        <v>19398.760033211867</v>
      </c>
      <c r="H564" s="3">
        <v>8.2299614643545205</v>
      </c>
      <c r="I564">
        <v>12.5</v>
      </c>
      <c r="J564" s="5">
        <f t="shared" si="32"/>
        <v>8869.5026405330173</v>
      </c>
      <c r="K564" s="5">
        <f t="shared" si="35"/>
        <v>2187.1305325014359</v>
      </c>
    </row>
    <row r="565" spans="1:11" x14ac:dyDescent="0.25">
      <c r="A565" s="6"/>
      <c r="B565" s="6">
        <v>42928</v>
      </c>
      <c r="C565" s="2">
        <v>2398.8400879999999</v>
      </c>
      <c r="D565" s="5">
        <v>5530741.5432755798</v>
      </c>
      <c r="E565" s="18">
        <f>'Mining Rigs'!$E$25*EXP('Mining Rigs'!$E$24*B565)</f>
        <v>0.1295604508723012</v>
      </c>
      <c r="F565" s="10">
        <f t="shared" si="33"/>
        <v>716.56536800495098</v>
      </c>
      <c r="G565" s="10">
        <f t="shared" si="34"/>
        <v>17197.568832118825</v>
      </c>
      <c r="H565" s="3">
        <v>8.1912429378531009</v>
      </c>
      <c r="I565">
        <v>12.5</v>
      </c>
      <c r="J565" s="5">
        <f t="shared" si="32"/>
        <v>7826.081346907552</v>
      </c>
      <c r="K565" s="5">
        <f t="shared" si="35"/>
        <v>2197.4687036590008</v>
      </c>
    </row>
    <row r="566" spans="1:11" x14ac:dyDescent="0.25">
      <c r="A566" s="6"/>
      <c r="B566" s="6">
        <v>42929</v>
      </c>
      <c r="C566" s="2">
        <v>2357.8999020000001</v>
      </c>
      <c r="D566" s="5">
        <v>5559049.8440669598</v>
      </c>
      <c r="E566" s="18">
        <f>'Mining Rigs'!$E$25*EXP('Mining Rigs'!$E$24*B566)</f>
        <v>0.12949087044963054</v>
      </c>
      <c r="F566" s="10">
        <f t="shared" si="33"/>
        <v>719.84620318111354</v>
      </c>
      <c r="G566" s="10">
        <f t="shared" si="34"/>
        <v>17276.308876346724</v>
      </c>
      <c r="H566" s="3">
        <v>9.19235668789808</v>
      </c>
      <c r="I566">
        <v>12.5</v>
      </c>
      <c r="J566" s="5">
        <f t="shared" si="32"/>
        <v>8822.7774134265983</v>
      </c>
      <c r="K566" s="5">
        <f t="shared" si="35"/>
        <v>1958.1485587583168</v>
      </c>
    </row>
    <row r="567" spans="1:11" x14ac:dyDescent="0.25">
      <c r="A567" s="6"/>
      <c r="B567" s="6">
        <v>42930</v>
      </c>
      <c r="C567" s="2">
        <v>2233.3400879999999</v>
      </c>
      <c r="D567" s="5">
        <v>5079131.8719172999</v>
      </c>
      <c r="E567" s="18">
        <f>'Mining Rigs'!$E$25*EXP('Mining Rigs'!$E$24*B567)</f>
        <v>0.12942132739511694</v>
      </c>
      <c r="F567" s="10">
        <f t="shared" si="33"/>
        <v>657.34798887838213</v>
      </c>
      <c r="G567" s="10">
        <f t="shared" si="34"/>
        <v>15776.35173308117</v>
      </c>
      <c r="H567" s="3">
        <v>10.3968824940047</v>
      </c>
      <c r="I567">
        <v>12.5</v>
      </c>
      <c r="J567" s="5">
        <f t="shared" si="32"/>
        <v>9112.493064051796</v>
      </c>
      <c r="K567" s="5">
        <f t="shared" si="35"/>
        <v>1731.2882020528357</v>
      </c>
    </row>
    <row r="568" spans="1:11" x14ac:dyDescent="0.25">
      <c r="A568" s="6"/>
      <c r="B568" s="6">
        <v>42931</v>
      </c>
      <c r="C568" s="2">
        <v>1998.8599850000001</v>
      </c>
      <c r="D568" s="5">
        <v>6518885.7883662898</v>
      </c>
      <c r="E568" s="18">
        <f>'Mining Rigs'!$E$25*EXP('Mining Rigs'!$E$24*B568)</f>
        <v>0.12935182168869094</v>
      </c>
      <c r="F568" s="10">
        <f t="shared" si="33"/>
        <v>843.22975210569791</v>
      </c>
      <c r="G568" s="10">
        <f t="shared" si="34"/>
        <v>20237.514050536749</v>
      </c>
      <c r="H568" s="3">
        <v>11.231758530183701</v>
      </c>
      <c r="I568">
        <v>12.5</v>
      </c>
      <c r="J568" s="5">
        <f t="shared" si="32"/>
        <v>12627.937281490482</v>
      </c>
      <c r="K568" s="5">
        <f t="shared" si="35"/>
        <v>1602.5985558385755</v>
      </c>
    </row>
    <row r="569" spans="1:11" x14ac:dyDescent="0.25">
      <c r="A569" s="6"/>
      <c r="B569" s="6">
        <v>42932</v>
      </c>
      <c r="C569" s="2">
        <v>1929.8199460000001</v>
      </c>
      <c r="D569" s="5">
        <v>5918988.3231792096</v>
      </c>
      <c r="E569" s="18">
        <f>'Mining Rigs'!$E$25*EXP('Mining Rigs'!$E$24*B569)</f>
        <v>0.12928235331029519</v>
      </c>
      <c r="F569" s="10">
        <f t="shared" si="33"/>
        <v>765.22073963676633</v>
      </c>
      <c r="G569" s="10">
        <f t="shared" si="34"/>
        <v>18365.297751282393</v>
      </c>
      <c r="H569" s="3">
        <v>8.8593047034764805</v>
      </c>
      <c r="I569">
        <v>12.5</v>
      </c>
      <c r="J569" s="5">
        <f t="shared" si="32"/>
        <v>9039.0982638156729</v>
      </c>
      <c r="K569" s="5">
        <f t="shared" si="35"/>
        <v>2031.7621531785242</v>
      </c>
    </row>
    <row r="570" spans="1:11" x14ac:dyDescent="0.25">
      <c r="A570" s="6"/>
      <c r="B570" s="6">
        <v>42933</v>
      </c>
      <c r="C570" s="2">
        <v>2228.4099120000001</v>
      </c>
      <c r="D570" s="5">
        <v>6598872.1170579102</v>
      </c>
      <c r="E570" s="18">
        <f>'Mining Rigs'!$E$25*EXP('Mining Rigs'!$E$24*B570)</f>
        <v>0.12921292223988318</v>
      </c>
      <c r="F570" s="10">
        <f t="shared" si="33"/>
        <v>852.65954973233704</v>
      </c>
      <c r="G570" s="10">
        <f t="shared" si="34"/>
        <v>20463.82919357609</v>
      </c>
      <c r="H570" s="3">
        <v>9.7682432432432407</v>
      </c>
      <c r="I570">
        <v>12.5</v>
      </c>
      <c r="J570" s="5">
        <f t="shared" si="32"/>
        <v>11105.314513946301</v>
      </c>
      <c r="K570" s="5">
        <f t="shared" si="35"/>
        <v>1842.7059555924468</v>
      </c>
    </row>
    <row r="571" spans="1:11" x14ac:dyDescent="0.25">
      <c r="A571" s="6"/>
      <c r="B571" s="6">
        <v>42934</v>
      </c>
      <c r="C571" s="2">
        <v>2318.8798830000001</v>
      </c>
      <c r="D571" s="5">
        <v>5958981.4875250198</v>
      </c>
      <c r="E571" s="18">
        <f>'Mining Rigs'!$E$25*EXP('Mining Rigs'!$E$24*B571)</f>
        <v>0.12914352845741769</v>
      </c>
      <c r="F571" s="10">
        <f t="shared" si="33"/>
        <v>769.56389531141258</v>
      </c>
      <c r="G571" s="10">
        <f t="shared" si="34"/>
        <v>18469.533487473902</v>
      </c>
      <c r="H571" s="3">
        <v>8.7726262626262592</v>
      </c>
      <c r="I571">
        <v>12.5</v>
      </c>
      <c r="J571" s="5">
        <f t="shared" si="32"/>
        <v>9001.4619183704854</v>
      </c>
      <c r="K571" s="5">
        <f t="shared" si="35"/>
        <v>2051.8370965699096</v>
      </c>
    </row>
    <row r="572" spans="1:11" x14ac:dyDescent="0.25">
      <c r="A572" s="6"/>
      <c r="B572" s="6">
        <v>42935</v>
      </c>
      <c r="C572" s="2">
        <v>2273.429932</v>
      </c>
      <c r="D572" s="5">
        <v>6478892.6240204899</v>
      </c>
      <c r="E572" s="18">
        <f>'Mining Rigs'!$E$25*EXP('Mining Rigs'!$E$24*B572)</f>
        <v>0.12907417194287418</v>
      </c>
      <c r="F572" s="10">
        <f t="shared" si="33"/>
        <v>836.25770055224007</v>
      </c>
      <c r="G572" s="10">
        <f t="shared" si="34"/>
        <v>20070.184813253763</v>
      </c>
      <c r="H572" s="3">
        <v>9.6015659955257195</v>
      </c>
      <c r="I572">
        <v>12.5</v>
      </c>
      <c r="J572" s="5">
        <f t="shared" si="32"/>
        <v>10705.844668158557</v>
      </c>
      <c r="K572" s="5">
        <f t="shared" si="35"/>
        <v>1874.6941913837709</v>
      </c>
    </row>
    <row r="573" spans="1:11" x14ac:dyDescent="0.25">
      <c r="A573" s="6"/>
      <c r="B573" s="6">
        <v>42936</v>
      </c>
      <c r="C573" s="2">
        <v>2817.6000979999999</v>
      </c>
      <c r="D573" s="5">
        <v>6158947.3092540503</v>
      </c>
      <c r="E573" s="18">
        <f>'Mining Rigs'!$E$25*EXP('Mining Rigs'!$E$24*B573)</f>
        <v>0.12900485267623701</v>
      </c>
      <c r="F573" s="10">
        <f t="shared" si="33"/>
        <v>794.53409027102521</v>
      </c>
      <c r="G573" s="10">
        <f t="shared" si="34"/>
        <v>19068.818166504607</v>
      </c>
      <c r="H573" s="3">
        <v>8.92777777777777</v>
      </c>
      <c r="I573">
        <v>12.5</v>
      </c>
      <c r="J573" s="5">
        <f t="shared" si="32"/>
        <v>9457.8983930780469</v>
      </c>
      <c r="K573" s="5">
        <f t="shared" si="35"/>
        <v>2016.1792159303066</v>
      </c>
    </row>
    <row r="574" spans="1:11" x14ac:dyDescent="0.25">
      <c r="A574" s="6"/>
      <c r="B574" s="6">
        <v>42937</v>
      </c>
      <c r="C574" s="2">
        <v>2667.76001</v>
      </c>
      <c r="D574" s="5">
        <v>6398906.2953288797</v>
      </c>
      <c r="E574" s="18">
        <f>'Mining Rigs'!$E$25*EXP('Mining Rigs'!$E$24*B574)</f>
        <v>0.12893557063750263</v>
      </c>
      <c r="F574" s="10">
        <f t="shared" si="33"/>
        <v>825.04663464413704</v>
      </c>
      <c r="G574" s="10">
        <f t="shared" si="34"/>
        <v>19801.119231459288</v>
      </c>
      <c r="H574" s="3">
        <v>9.3271645021645</v>
      </c>
      <c r="I574">
        <v>12.5</v>
      </c>
      <c r="J574" s="5">
        <f t="shared" si="32"/>
        <v>10260.460911044105</v>
      </c>
      <c r="K574" s="5">
        <f t="shared" si="35"/>
        <v>1929.8469535755316</v>
      </c>
    </row>
    <row r="575" spans="1:11" x14ac:dyDescent="0.25">
      <c r="A575" s="6"/>
      <c r="B575" s="6">
        <v>42938</v>
      </c>
      <c r="C575" s="2">
        <v>2810.1201169999999</v>
      </c>
      <c r="D575" s="5">
        <v>6878824.2674785396</v>
      </c>
      <c r="E575" s="18">
        <f>'Mining Rigs'!$E$25*EXP('Mining Rigs'!$E$24*B575)</f>
        <v>0.12886632580667826</v>
      </c>
      <c r="F575" s="10">
        <f t="shared" si="33"/>
        <v>886.44880921977438</v>
      </c>
      <c r="G575" s="10">
        <f t="shared" si="34"/>
        <v>21274.771421274585</v>
      </c>
      <c r="H575" s="3">
        <v>9.0235416666666595</v>
      </c>
      <c r="I575">
        <v>12.5</v>
      </c>
      <c r="J575" s="5">
        <f t="shared" si="32"/>
        <v>10665.210353815572</v>
      </c>
      <c r="K575" s="5">
        <f t="shared" si="35"/>
        <v>1994.7821670168328</v>
      </c>
    </row>
    <row r="576" spans="1:11" x14ac:dyDescent="0.25">
      <c r="A576" s="6"/>
      <c r="B576" s="6">
        <v>42939</v>
      </c>
      <c r="C576" s="2">
        <v>2730.3999020000001</v>
      </c>
      <c r="D576" s="5">
        <v>7118783.2535533803</v>
      </c>
      <c r="E576" s="18">
        <f>'Mining Rigs'!$E$25*EXP('Mining Rigs'!$E$24*B576)</f>
        <v>0.12879711816378048</v>
      </c>
      <c r="F576" s="10">
        <f t="shared" si="33"/>
        <v>916.87876789025631</v>
      </c>
      <c r="G576" s="10">
        <f t="shared" si="34"/>
        <v>22005.090429366152</v>
      </c>
      <c r="H576" s="3">
        <v>8.3126937984496099</v>
      </c>
      <c r="I576">
        <v>12.5</v>
      </c>
      <c r="J576" s="5">
        <f t="shared" si="32"/>
        <v>10162.309930361936</v>
      </c>
      <c r="K576" s="5">
        <f t="shared" si="35"/>
        <v>2165.3630503456243</v>
      </c>
    </row>
    <row r="577" spans="1:11" x14ac:dyDescent="0.25">
      <c r="A577" s="6"/>
      <c r="B577" s="6">
        <v>42940</v>
      </c>
      <c r="C577" s="2">
        <v>2754.860107</v>
      </c>
      <c r="D577" s="5">
        <v>5918988.3231792096</v>
      </c>
      <c r="E577" s="18">
        <f>'Mining Rigs'!$E$25*EXP('Mining Rigs'!$E$24*B577)</f>
        <v>0.128727947688838</v>
      </c>
      <c r="F577" s="10">
        <f t="shared" si="33"/>
        <v>761.93921923705625</v>
      </c>
      <c r="G577" s="10">
        <f t="shared" si="34"/>
        <v>18286.541261689352</v>
      </c>
      <c r="H577" s="3">
        <v>8.1230337078651598</v>
      </c>
      <c r="I577">
        <v>12.5</v>
      </c>
      <c r="J577" s="5">
        <f t="shared" si="32"/>
        <v>8252.3439482760914</v>
      </c>
      <c r="K577" s="5">
        <f t="shared" si="35"/>
        <v>2215.9208797288907</v>
      </c>
    </row>
    <row r="578" spans="1:11" x14ac:dyDescent="0.25">
      <c r="A578" s="6"/>
      <c r="B578" s="6">
        <v>42941</v>
      </c>
      <c r="C578" s="2">
        <v>2576.4799800000001</v>
      </c>
      <c r="D578" s="5">
        <v>5878995.1588334097</v>
      </c>
      <c r="E578" s="18">
        <f>'Mining Rigs'!$E$25*EXP('Mining Rigs'!$E$24*B578)</f>
        <v>0.12865881436189022</v>
      </c>
      <c r="F578" s="10">
        <f t="shared" si="33"/>
        <v>756.38454677479899</v>
      </c>
      <c r="G578" s="10">
        <f t="shared" si="34"/>
        <v>18153.229122595178</v>
      </c>
      <c r="H578" s="3">
        <v>9.6952702702702709</v>
      </c>
      <c r="I578">
        <v>12.5</v>
      </c>
      <c r="J578" s="5">
        <f t="shared" si="32"/>
        <v>9777.8034789834146</v>
      </c>
      <c r="K578" s="5">
        <f t="shared" si="35"/>
        <v>1856.5753711060004</v>
      </c>
    </row>
    <row r="579" spans="1:11" x14ac:dyDescent="0.25">
      <c r="A579" s="6"/>
      <c r="B579" s="6">
        <v>42942</v>
      </c>
      <c r="C579" s="2">
        <v>2529.4499510000001</v>
      </c>
      <c r="D579" s="5">
        <v>6585327.4852978801</v>
      </c>
      <c r="E579" s="18">
        <f>'Mining Rigs'!$E$25*EXP('Mining Rigs'!$E$24*B579)</f>
        <v>0.12858971816298589</v>
      </c>
      <c r="F579" s="10">
        <f t="shared" si="33"/>
        <v>846.8054053454191</v>
      </c>
      <c r="G579" s="10">
        <f t="shared" si="34"/>
        <v>20323.32972829006</v>
      </c>
      <c r="H579" s="3">
        <v>9.8447845804988603</v>
      </c>
      <c r="I579">
        <v>12.5</v>
      </c>
      <c r="J579" s="5">
        <f t="shared" si="32"/>
        <v>11115.489062970224</v>
      </c>
      <c r="K579" s="5">
        <f t="shared" si="35"/>
        <v>1828.3792654697068</v>
      </c>
    </row>
    <row r="580" spans="1:11" x14ac:dyDescent="0.25">
      <c r="A580" s="6"/>
      <c r="B580" s="6">
        <v>42943</v>
      </c>
      <c r="C580" s="2">
        <v>2671.780029</v>
      </c>
      <c r="D580" s="5">
        <v>6414280.0181472898</v>
      </c>
      <c r="E580" s="18">
        <f>'Mining Rigs'!$E$25*EXP('Mining Rigs'!$E$24*B580)</f>
        <v>0.12852065907218588</v>
      </c>
      <c r="F580" s="10">
        <f t="shared" si="33"/>
        <v>824.36749540584208</v>
      </c>
      <c r="G580" s="10">
        <f t="shared" si="34"/>
        <v>19784.819889740211</v>
      </c>
      <c r="H580" s="3">
        <v>9.2850649350649306</v>
      </c>
      <c r="I580">
        <v>12.5</v>
      </c>
      <c r="J580" s="5">
        <f t="shared" si="32"/>
        <v>10205.740966933447</v>
      </c>
      <c r="K580" s="5">
        <f t="shared" si="35"/>
        <v>1938.5971046926368</v>
      </c>
    </row>
    <row r="581" spans="1:11" x14ac:dyDescent="0.25">
      <c r="A581" s="6"/>
      <c r="B581" s="6">
        <v>42944</v>
      </c>
      <c r="C581" s="2">
        <v>2809.01001</v>
      </c>
      <c r="D581" s="5">
        <v>6713613.0856608301</v>
      </c>
      <c r="E581" s="18">
        <f>'Mining Rigs'!$E$25*EXP('Mining Rigs'!$E$24*B581)</f>
        <v>0.1284516370695617</v>
      </c>
      <c r="F581" s="10">
        <f t="shared" si="33"/>
        <v>862.37459150476525</v>
      </c>
      <c r="G581" s="10">
        <f t="shared" si="34"/>
        <v>20696.990196114366</v>
      </c>
      <c r="H581" s="3">
        <v>9.6931111111111097</v>
      </c>
      <c r="I581">
        <v>12.5</v>
      </c>
      <c r="J581" s="5">
        <f t="shared" si="32"/>
        <v>11145.456979806326</v>
      </c>
      <c r="K581" s="5">
        <f t="shared" si="35"/>
        <v>1856.9889268438069</v>
      </c>
    </row>
    <row r="582" spans="1:11" x14ac:dyDescent="0.25">
      <c r="A582" s="6"/>
      <c r="B582" s="6">
        <v>42945</v>
      </c>
      <c r="C582" s="2">
        <v>2726.4499510000001</v>
      </c>
      <c r="D582" s="5">
        <v>6285994.4177843397</v>
      </c>
      <c r="E582" s="18">
        <f>'Mining Rigs'!$E$25*EXP('Mining Rigs'!$E$24*B582)</f>
        <v>0.12838265213519429</v>
      </c>
      <c r="F582" s="10">
        <f t="shared" si="33"/>
        <v>807.01263466218006</v>
      </c>
      <c r="G582" s="10">
        <f t="shared" si="34"/>
        <v>19368.303231892321</v>
      </c>
      <c r="H582" s="3">
        <v>9.1526539278131605</v>
      </c>
      <c r="I582">
        <v>12.5</v>
      </c>
      <c r="J582" s="5">
        <f t="shared" si="32"/>
        <v>9848.4098139142006</v>
      </c>
      <c r="K582" s="5">
        <f t="shared" si="35"/>
        <v>1966.6426964207017</v>
      </c>
    </row>
    <row r="583" spans="1:11" x14ac:dyDescent="0.25">
      <c r="A583" s="6"/>
      <c r="B583" s="6">
        <v>42946</v>
      </c>
      <c r="C583" s="2">
        <v>2757.179932</v>
      </c>
      <c r="D583" s="5">
        <v>6200470.6842090497</v>
      </c>
      <c r="E583" s="18">
        <f>'Mining Rigs'!$E$25*EXP('Mining Rigs'!$E$24*B583)</f>
        <v>0.12831370424917657</v>
      </c>
      <c r="F583" s="10">
        <f t="shared" si="33"/>
        <v>795.60536157928948</v>
      </c>
      <c r="G583" s="10">
        <f t="shared" si="34"/>
        <v>19094.528677902948</v>
      </c>
      <c r="H583" s="3">
        <v>9.7529478458049894</v>
      </c>
      <c r="I583">
        <v>12.5</v>
      </c>
      <c r="J583" s="5">
        <f t="shared" ref="J583:J646" si="36">F583*H583/60/I583*1000</f>
        <v>10345.996796434178</v>
      </c>
      <c r="K583" s="5">
        <f t="shared" si="35"/>
        <v>1845.5958428755769</v>
      </c>
    </row>
    <row r="584" spans="1:11" x14ac:dyDescent="0.25">
      <c r="A584" s="6"/>
      <c r="B584" s="6">
        <v>42947</v>
      </c>
      <c r="C584" s="2">
        <v>2875.3400879999999</v>
      </c>
      <c r="D584" s="5">
        <v>6371518.1513596401</v>
      </c>
      <c r="E584" s="18">
        <f>'Mining Rigs'!$E$25*EXP('Mining Rigs'!$E$24*B584)</f>
        <v>0.12824479339161218</v>
      </c>
      <c r="F584" s="10">
        <f t="shared" ref="F584:F647" si="37">D584*1000*E584/1000000</f>
        <v>817.11402891202385</v>
      </c>
      <c r="G584" s="10">
        <f t="shared" ref="G584:G647" si="38">F584*24</f>
        <v>19610.736693888572</v>
      </c>
      <c r="H584" s="3">
        <v>9.9913793103448203</v>
      </c>
      <c r="I584">
        <v>12.5</v>
      </c>
      <c r="J584" s="5">
        <f t="shared" si="36"/>
        <v>10885.461603552125</v>
      </c>
      <c r="K584" s="5">
        <f t="shared" ref="K584:K647" si="39">24*60/H584*I584</f>
        <v>1801.5530629853333</v>
      </c>
    </row>
    <row r="585" spans="1:11" x14ac:dyDescent="0.25">
      <c r="A585" s="6"/>
      <c r="B585" s="6">
        <v>42948</v>
      </c>
      <c r="C585" s="2">
        <v>2718.26001</v>
      </c>
      <c r="D585" s="5">
        <v>6499803.7517225798</v>
      </c>
      <c r="E585" s="18">
        <f>'Mining Rigs'!$E$25*EXP('Mining Rigs'!$E$24*B585)</f>
        <v>0.12817591954261415</v>
      </c>
      <c r="F585" s="10">
        <f t="shared" si="37"/>
        <v>833.11832272357503</v>
      </c>
      <c r="G585" s="10">
        <f t="shared" si="38"/>
        <v>19994.8397453658</v>
      </c>
      <c r="H585" s="3">
        <v>9.5615212527964193</v>
      </c>
      <c r="I585">
        <v>12.5</v>
      </c>
      <c r="J585" s="5">
        <f t="shared" si="36"/>
        <v>10621.171398420758</v>
      </c>
      <c r="K585" s="5">
        <f t="shared" si="39"/>
        <v>1882.545624707534</v>
      </c>
    </row>
    <row r="586" spans="1:11" x14ac:dyDescent="0.25">
      <c r="A586" s="6"/>
      <c r="B586" s="6">
        <v>42949</v>
      </c>
      <c r="C586" s="2">
        <v>2710.669922</v>
      </c>
      <c r="D586" s="5">
        <v>5901137.6166955102</v>
      </c>
      <c r="E586" s="18">
        <f>'Mining Rigs'!$E$25*EXP('Mining Rigs'!$E$24*B586)</f>
        <v>0.12810708268230739</v>
      </c>
      <c r="F586" s="10">
        <f t="shared" si="37"/>
        <v>755.977524581686</v>
      </c>
      <c r="G586" s="10">
        <f t="shared" si="38"/>
        <v>18143.460589960465</v>
      </c>
      <c r="H586" s="3">
        <v>9.5712719298245599</v>
      </c>
      <c r="I586">
        <v>12.5</v>
      </c>
      <c r="J586" s="5">
        <f t="shared" si="36"/>
        <v>9647.5552808092634</v>
      </c>
      <c r="K586" s="5">
        <f t="shared" si="39"/>
        <v>1880.6277924160845</v>
      </c>
    </row>
    <row r="587" spans="1:11" x14ac:dyDescent="0.25">
      <c r="A587" s="6"/>
      <c r="B587" s="6">
        <v>42950</v>
      </c>
      <c r="C587" s="2">
        <v>2804.7299800000001</v>
      </c>
      <c r="D587" s="5">
        <v>7654374.1549891001</v>
      </c>
      <c r="E587" s="18">
        <f>'Mining Rigs'!$E$25*EXP('Mining Rigs'!$E$24*B587)</f>
        <v>0.12803828279082763</v>
      </c>
      <c r="F587" s="10">
        <f t="shared" si="37"/>
        <v>980.05292264329671</v>
      </c>
      <c r="G587" s="10">
        <f t="shared" si="38"/>
        <v>23521.27014343912</v>
      </c>
      <c r="H587" s="3">
        <v>10.3817632850241</v>
      </c>
      <c r="I587">
        <v>12.5</v>
      </c>
      <c r="J587" s="5">
        <f t="shared" si="36"/>
        <v>13566.236599571654</v>
      </c>
      <c r="K587" s="5">
        <f t="shared" si="39"/>
        <v>1733.8095182699224</v>
      </c>
    </row>
    <row r="588" spans="1:11" x14ac:dyDescent="0.25">
      <c r="A588" s="6"/>
      <c r="B588" s="6">
        <v>42951</v>
      </c>
      <c r="C588" s="2">
        <v>2895.889893</v>
      </c>
      <c r="D588" s="5">
        <v>7568850.4214137997</v>
      </c>
      <c r="E588" s="18">
        <f>'Mining Rigs'!$E$25*EXP('Mining Rigs'!$E$24*B588)</f>
        <v>0.12796951984831989</v>
      </c>
      <c r="F588" s="10">
        <f t="shared" si="37"/>
        <v>968.58215423207764</v>
      </c>
      <c r="G588" s="10">
        <f t="shared" si="38"/>
        <v>23245.971701569862</v>
      </c>
      <c r="H588" s="3">
        <v>7.9460893854748598</v>
      </c>
      <c r="I588">
        <v>12.5</v>
      </c>
      <c r="J588" s="5">
        <f t="shared" si="36"/>
        <v>10261.920499605179</v>
      </c>
      <c r="K588" s="5">
        <f t="shared" si="39"/>
        <v>2265.2652300769855</v>
      </c>
    </row>
    <row r="589" spans="1:11" x14ac:dyDescent="0.25">
      <c r="A589" s="6"/>
      <c r="B589" s="6">
        <v>42952</v>
      </c>
      <c r="C589" s="2">
        <v>3252.9099120000001</v>
      </c>
      <c r="D589" s="5">
        <v>5986661.3502708003</v>
      </c>
      <c r="E589" s="18">
        <f>'Mining Rigs'!$E$25*EXP('Mining Rigs'!$E$24*B589)</f>
        <v>0.12790079383494113</v>
      </c>
      <c r="F589" s="10">
        <f t="shared" si="37"/>
        <v>765.69873912059597</v>
      </c>
      <c r="G589" s="10">
        <f t="shared" si="38"/>
        <v>18376.769738894305</v>
      </c>
      <c r="H589" s="3">
        <v>8.2391713747645898</v>
      </c>
      <c r="I589">
        <v>12.5</v>
      </c>
      <c r="J589" s="5">
        <f t="shared" si="36"/>
        <v>8411.6308440743378</v>
      </c>
      <c r="K589" s="5">
        <f t="shared" si="39"/>
        <v>2184.6857142857157</v>
      </c>
    </row>
    <row r="590" spans="1:11" x14ac:dyDescent="0.25">
      <c r="A590" s="6"/>
      <c r="B590" s="6">
        <v>42953</v>
      </c>
      <c r="C590" s="2">
        <v>3213.9399410000001</v>
      </c>
      <c r="D590" s="5">
        <v>6542565.6185102398</v>
      </c>
      <c r="E590" s="18">
        <f>'Mining Rigs'!$E$25*EXP('Mining Rigs'!$E$24*B590)</f>
        <v>0.12783210473085904</v>
      </c>
      <c r="F590" s="10">
        <f t="shared" si="37"/>
        <v>836.34993335391857</v>
      </c>
      <c r="G590" s="10">
        <f t="shared" si="38"/>
        <v>20072.398400494047</v>
      </c>
      <c r="H590" s="3">
        <v>10.222619047619</v>
      </c>
      <c r="I590">
        <v>12.5</v>
      </c>
      <c r="J590" s="5">
        <f t="shared" si="36"/>
        <v>11399.582345571533</v>
      </c>
      <c r="K590" s="5">
        <f t="shared" si="39"/>
        <v>1760.8012111331163</v>
      </c>
    </row>
    <row r="591" spans="1:11" x14ac:dyDescent="0.25">
      <c r="A591" s="6"/>
      <c r="B591" s="6">
        <v>42954</v>
      </c>
      <c r="C591" s="2">
        <v>3378.9399410000001</v>
      </c>
      <c r="D591" s="5">
        <v>7012946.1531743696</v>
      </c>
      <c r="E591" s="18">
        <f>'Mining Rigs'!$E$25*EXP('Mining Rigs'!$E$24*B591)</f>
        <v>0.12776345251625057</v>
      </c>
      <c r="F591" s="10">
        <f t="shared" si="37"/>
        <v>895.99821284011568</v>
      </c>
      <c r="G591" s="10">
        <f t="shared" si="38"/>
        <v>21503.957108162776</v>
      </c>
      <c r="H591" s="3">
        <v>9.2774509803921497</v>
      </c>
      <c r="I591">
        <v>12.5</v>
      </c>
      <c r="J591" s="5">
        <f t="shared" si="36"/>
        <v>11083.439330857525</v>
      </c>
      <c r="K591" s="5">
        <f t="shared" si="39"/>
        <v>1940.1881010250463</v>
      </c>
    </row>
    <row r="592" spans="1:11" x14ac:dyDescent="0.25">
      <c r="A592" s="6"/>
      <c r="B592" s="6">
        <v>42955</v>
      </c>
      <c r="C592" s="2">
        <v>3419.9399410000001</v>
      </c>
      <c r="D592" s="5">
        <v>6333394.7373685697</v>
      </c>
      <c r="E592" s="18">
        <f>'Mining Rigs'!$E$25*EXP('Mining Rigs'!$E$24*B592)</f>
        <v>0.12769483717130473</v>
      </c>
      <c r="F592" s="10">
        <f t="shared" si="37"/>
        <v>808.74180972987767</v>
      </c>
      <c r="G592" s="10">
        <f t="shared" si="38"/>
        <v>19409.803433517063</v>
      </c>
      <c r="H592" s="3">
        <v>9.0084349593495894</v>
      </c>
      <c r="I592">
        <v>12.5</v>
      </c>
      <c r="J592" s="5">
        <f t="shared" si="36"/>
        <v>9713.9973224777132</v>
      </c>
      <c r="K592" s="5">
        <f t="shared" si="39"/>
        <v>1998.1273196981156</v>
      </c>
    </row>
    <row r="593" spans="1:11" x14ac:dyDescent="0.25">
      <c r="A593" s="6"/>
      <c r="B593" s="6">
        <v>42956</v>
      </c>
      <c r="C593" s="2">
        <v>3342.469971</v>
      </c>
      <c r="D593" s="5">
        <v>6149818.0783144096</v>
      </c>
      <c r="E593" s="18">
        <f>'Mining Rigs'!$E$25*EXP('Mining Rigs'!$E$24*B593)</f>
        <v>0.12762625867622107</v>
      </c>
      <c r="F593" s="10">
        <f t="shared" si="37"/>
        <v>784.87827287465564</v>
      </c>
      <c r="G593" s="10">
        <f t="shared" si="38"/>
        <v>18837.078548991736</v>
      </c>
      <c r="H593" s="3">
        <v>10.443478260869499</v>
      </c>
      <c r="I593">
        <v>12.5</v>
      </c>
      <c r="J593" s="5">
        <f t="shared" si="36"/>
        <v>10929.145573593685</v>
      </c>
      <c r="K593" s="5">
        <f t="shared" si="39"/>
        <v>1723.5636969192449</v>
      </c>
    </row>
    <row r="594" spans="1:11" x14ac:dyDescent="0.25">
      <c r="A594" s="6"/>
      <c r="B594" s="6">
        <v>42957</v>
      </c>
      <c r="C594" s="2">
        <v>3381.280029</v>
      </c>
      <c r="D594" s="5">
        <v>6608759.7259498099</v>
      </c>
      <c r="E594" s="18">
        <f>'Mining Rigs'!$E$25*EXP('Mining Rigs'!$E$24*B594)</f>
        <v>0.12755771701120852</v>
      </c>
      <c r="F594" s="10">
        <f t="shared" si="37"/>
        <v>842.99830291777789</v>
      </c>
      <c r="G594" s="10">
        <f t="shared" si="38"/>
        <v>20231.959270026669</v>
      </c>
      <c r="H594" s="3">
        <v>10.718407960199</v>
      </c>
      <c r="I594">
        <v>12.5</v>
      </c>
      <c r="J594" s="5">
        <f t="shared" si="36"/>
        <v>12047.466293904214</v>
      </c>
      <c r="K594" s="5">
        <f t="shared" si="39"/>
        <v>1679.353880430747</v>
      </c>
    </row>
    <row r="595" spans="1:11" x14ac:dyDescent="0.25">
      <c r="A595" s="6"/>
      <c r="B595" s="6">
        <v>42958</v>
      </c>
      <c r="C595" s="2">
        <v>3650.6201169999999</v>
      </c>
      <c r="D595" s="5">
        <v>6195712.2430779496</v>
      </c>
      <c r="E595" s="18">
        <f>'Mining Rigs'!$E$25*EXP('Mining Rigs'!$E$24*B595)</f>
        <v>0.1274892121564879</v>
      </c>
      <c r="F595" s="10">
        <f t="shared" si="37"/>
        <v>789.88647261831431</v>
      </c>
      <c r="G595" s="10">
        <f t="shared" si="38"/>
        <v>18957.275342839544</v>
      </c>
      <c r="H595" s="3">
        <v>10.012499999999999</v>
      </c>
      <c r="I595">
        <v>12.5</v>
      </c>
      <c r="J595" s="5">
        <f t="shared" si="36"/>
        <v>10544.984409454497</v>
      </c>
      <c r="K595" s="5">
        <f t="shared" si="39"/>
        <v>1797.7528089887642</v>
      </c>
    </row>
    <row r="596" spans="1:11" x14ac:dyDescent="0.25">
      <c r="A596" s="6"/>
      <c r="B596" s="6">
        <v>42959</v>
      </c>
      <c r="C596" s="2">
        <v>3884.709961</v>
      </c>
      <c r="D596" s="5">
        <v>6792336.38500397</v>
      </c>
      <c r="E596" s="18">
        <f>'Mining Rigs'!$E$25*EXP('Mining Rigs'!$E$24*B596)</f>
        <v>0.12742074409229071</v>
      </c>
      <c r="F596" s="10">
        <f t="shared" si="37"/>
        <v>865.48455630234582</v>
      </c>
      <c r="G596" s="10">
        <f t="shared" si="38"/>
        <v>20771.629351256299</v>
      </c>
      <c r="H596" s="3">
        <v>10.6601234567901</v>
      </c>
      <c r="I596">
        <v>12.5</v>
      </c>
      <c r="J596" s="5">
        <f t="shared" si="36"/>
        <v>12301.562960170946</v>
      </c>
      <c r="K596" s="5">
        <f t="shared" si="39"/>
        <v>1688.5357916314445</v>
      </c>
    </row>
    <row r="597" spans="1:11" x14ac:dyDescent="0.25">
      <c r="A597" s="6"/>
      <c r="B597" s="6">
        <v>42960</v>
      </c>
      <c r="C597" s="2">
        <v>4073.26001</v>
      </c>
      <c r="D597" s="5">
        <v>5966241.4192602504</v>
      </c>
      <c r="E597" s="18">
        <f>'Mining Rigs'!$E$25*EXP('Mining Rigs'!$E$24*B597)</f>
        <v>0.12735231279885773</v>
      </c>
      <c r="F597" s="10">
        <f t="shared" si="37"/>
        <v>759.81464345913218</v>
      </c>
      <c r="G597" s="10">
        <f t="shared" si="38"/>
        <v>18235.551443019172</v>
      </c>
      <c r="H597" s="3">
        <v>9.7064189189189101</v>
      </c>
      <c r="I597">
        <v>12.5</v>
      </c>
      <c r="J597" s="5">
        <f t="shared" si="36"/>
        <v>9833.4389735244622</v>
      </c>
      <c r="K597" s="5">
        <f t="shared" si="39"/>
        <v>1854.4429362013173</v>
      </c>
    </row>
    <row r="598" spans="1:11" x14ac:dyDescent="0.25">
      <c r="A598" s="6"/>
      <c r="B598" s="6">
        <v>42961</v>
      </c>
      <c r="C598" s="2">
        <v>4325.1298829999996</v>
      </c>
      <c r="D598" s="5">
        <v>6975913.0440581301</v>
      </c>
      <c r="E598" s="18">
        <f>'Mining Rigs'!$E$25*EXP('Mining Rigs'!$E$24*B598)</f>
        <v>0.12728391825644167</v>
      </c>
      <c r="F598" s="10">
        <f t="shared" si="37"/>
        <v>887.92154566394015</v>
      </c>
      <c r="G598" s="10">
        <f t="shared" si="38"/>
        <v>21310.117095934562</v>
      </c>
      <c r="H598" s="3">
        <v>11.104358974358901</v>
      </c>
      <c r="I598">
        <v>12.5</v>
      </c>
      <c r="J598" s="5">
        <f t="shared" si="36"/>
        <v>13146.399445493334</v>
      </c>
      <c r="K598" s="5">
        <f t="shared" si="39"/>
        <v>1620.9850601519493</v>
      </c>
    </row>
    <row r="599" spans="1:11" x14ac:dyDescent="0.25">
      <c r="A599" s="6"/>
      <c r="B599" s="6">
        <v>42962</v>
      </c>
      <c r="C599" s="2">
        <v>4181.9301759999998</v>
      </c>
      <c r="D599" s="5">
        <v>5966241.4192602504</v>
      </c>
      <c r="E599" s="18">
        <f>'Mining Rigs'!$E$25*EXP('Mining Rigs'!$E$24*B599)</f>
        <v>0.12721556044530583</v>
      </c>
      <c r="F599" s="10">
        <f t="shared" si="37"/>
        <v>758.9987459031895</v>
      </c>
      <c r="G599" s="10">
        <f t="shared" si="38"/>
        <v>18215.969901676548</v>
      </c>
      <c r="H599" s="3">
        <v>9.4865131578947306</v>
      </c>
      <c r="I599">
        <v>12.5</v>
      </c>
      <c r="J599" s="5">
        <f t="shared" si="36"/>
        <v>9600.3354531149416</v>
      </c>
      <c r="K599" s="5">
        <f t="shared" si="39"/>
        <v>1897.4305627795704</v>
      </c>
    </row>
    <row r="600" spans="1:11" x14ac:dyDescent="0.25">
      <c r="A600" s="6"/>
      <c r="B600" s="6">
        <v>42963</v>
      </c>
      <c r="C600" s="2">
        <v>4376.6298829999996</v>
      </c>
      <c r="D600" s="5">
        <v>8215055.4926737295</v>
      </c>
      <c r="E600" s="18">
        <f>'Mining Rigs'!$E$25*EXP('Mining Rigs'!$E$24*B600)</f>
        <v>0.12714723934572278</v>
      </c>
      <c r="F600" s="10">
        <f t="shared" si="37"/>
        <v>1044.5216269653813</v>
      </c>
      <c r="G600" s="10">
        <f t="shared" si="38"/>
        <v>25068.519047169153</v>
      </c>
      <c r="H600" s="3">
        <v>11.043333333333299</v>
      </c>
      <c r="I600">
        <v>12.5</v>
      </c>
      <c r="J600" s="5">
        <f t="shared" si="36"/>
        <v>15380.000667272434</v>
      </c>
      <c r="K600" s="5">
        <f t="shared" si="39"/>
        <v>1629.9426501660178</v>
      </c>
    </row>
    <row r="601" spans="1:11" x14ac:dyDescent="0.25">
      <c r="A601" s="6"/>
      <c r="B601" s="6">
        <v>42964</v>
      </c>
      <c r="C601" s="2">
        <v>4331.6899409999996</v>
      </c>
      <c r="D601" s="5">
        <v>6838230.54976751</v>
      </c>
      <c r="E601" s="18">
        <f>'Mining Rigs'!$E$25*EXP('Mining Rigs'!$E$24*B601)</f>
        <v>0.12707895493797708</v>
      </c>
      <c r="F601" s="10">
        <f t="shared" si="37"/>
        <v>868.99519188940371</v>
      </c>
      <c r="G601" s="10">
        <f t="shared" si="38"/>
        <v>20855.884605345687</v>
      </c>
      <c r="H601" s="3">
        <v>8.0464618249534396</v>
      </c>
      <c r="I601">
        <v>12.5</v>
      </c>
      <c r="J601" s="5">
        <f t="shared" si="36"/>
        <v>9323.115516808235</v>
      </c>
      <c r="K601" s="5">
        <f t="shared" si="39"/>
        <v>2237.0080653559994</v>
      </c>
    </row>
    <row r="602" spans="1:11" x14ac:dyDescent="0.25">
      <c r="A602" s="6"/>
      <c r="B602" s="6">
        <v>42965</v>
      </c>
      <c r="C602" s="2">
        <v>4160.6201170000004</v>
      </c>
      <c r="D602" s="5">
        <v>6930018.8792945901</v>
      </c>
      <c r="E602" s="18">
        <f>'Mining Rigs'!$E$25*EXP('Mining Rigs'!$E$24*B602)</f>
        <v>0.12701070720236377</v>
      </c>
      <c r="F602" s="10">
        <f t="shared" si="37"/>
        <v>880.18659878493827</v>
      </c>
      <c r="G602" s="10">
        <f t="shared" si="38"/>
        <v>21124.478370838518</v>
      </c>
      <c r="H602" s="3">
        <v>9.6653243847874695</v>
      </c>
      <c r="I602">
        <v>12.5</v>
      </c>
      <c r="J602" s="5">
        <f t="shared" si="36"/>
        <v>11343.051995198946</v>
      </c>
      <c r="K602" s="5">
        <f t="shared" si="39"/>
        <v>1862.3275622627539</v>
      </c>
    </row>
    <row r="603" spans="1:11" x14ac:dyDescent="0.25">
      <c r="A603" s="6"/>
      <c r="B603" s="6">
        <v>42966</v>
      </c>
      <c r="C603" s="2">
        <v>4193.7001950000003</v>
      </c>
      <c r="D603" s="5">
        <v>5966241.4192602504</v>
      </c>
      <c r="E603" s="18">
        <f>'Mining Rigs'!$E$25*EXP('Mining Rigs'!$E$24*B603)</f>
        <v>0.12694249611918723</v>
      </c>
      <c r="F603" s="10">
        <f t="shared" si="37"/>
        <v>757.36957821057842</v>
      </c>
      <c r="G603" s="10">
        <f t="shared" si="38"/>
        <v>18176.869877053883</v>
      </c>
      <c r="H603" s="3">
        <v>9.55353200883002</v>
      </c>
      <c r="I603">
        <v>12.5</v>
      </c>
      <c r="J603" s="5">
        <f t="shared" si="36"/>
        <v>9647.4060105984681</v>
      </c>
      <c r="K603" s="5">
        <f t="shared" si="39"/>
        <v>1884.1199237479063</v>
      </c>
    </row>
    <row r="604" spans="1:11" x14ac:dyDescent="0.25">
      <c r="A604" s="6"/>
      <c r="B604" s="6">
        <v>42967</v>
      </c>
      <c r="C604" s="2">
        <v>4087.6599120000001</v>
      </c>
      <c r="D604" s="5">
        <v>5277828.9478071397</v>
      </c>
      <c r="E604" s="18">
        <f>'Mining Rigs'!$E$25*EXP('Mining Rigs'!$E$24*B604)</f>
        <v>0.12687432166876372</v>
      </c>
      <c r="F604" s="10">
        <f t="shared" si="37"/>
        <v>669.62096763679574</v>
      </c>
      <c r="G604" s="10">
        <f t="shared" si="38"/>
        <v>16070.903223283098</v>
      </c>
      <c r="H604" s="3">
        <v>10.871794871794799</v>
      </c>
      <c r="I604">
        <v>12.5</v>
      </c>
      <c r="J604" s="5">
        <f t="shared" si="36"/>
        <v>9706.64240266665</v>
      </c>
      <c r="K604" s="5">
        <f t="shared" si="39"/>
        <v>1655.6603773585018</v>
      </c>
    </row>
    <row r="605" spans="1:11" x14ac:dyDescent="0.25">
      <c r="A605" s="6"/>
      <c r="B605" s="6">
        <v>42968</v>
      </c>
      <c r="C605" s="2">
        <v>4001.73999</v>
      </c>
      <c r="D605" s="5">
        <v>4084580.6639550901</v>
      </c>
      <c r="E605" s="18">
        <f>'Mining Rigs'!$E$25*EXP('Mining Rigs'!$E$24*B605)</f>
        <v>0.12680618383142006</v>
      </c>
      <c r="F605" s="10">
        <f t="shared" si="37"/>
        <v>517.95008654775302</v>
      </c>
      <c r="G605" s="10">
        <f t="shared" si="38"/>
        <v>12430.802077146072</v>
      </c>
      <c r="H605" s="3">
        <v>12.6439130434782</v>
      </c>
      <c r="I605">
        <v>12.5</v>
      </c>
      <c r="J605" s="5">
        <f t="shared" si="36"/>
        <v>8731.887806895731</v>
      </c>
      <c r="K605" s="5">
        <f t="shared" si="39"/>
        <v>1423.6099171280284</v>
      </c>
    </row>
    <row r="606" spans="1:11" x14ac:dyDescent="0.25">
      <c r="A606" s="6"/>
      <c r="B606" s="6">
        <v>42969</v>
      </c>
      <c r="C606" s="2">
        <v>4100.5200199999999</v>
      </c>
      <c r="D606" s="5">
        <v>7297172.1974029196</v>
      </c>
      <c r="E606" s="18">
        <f>'Mining Rigs'!$E$25*EXP('Mining Rigs'!$E$24*B606)</f>
        <v>0.12673808258749231</v>
      </c>
      <c r="F606" s="10">
        <f t="shared" si="37"/>
        <v>924.82961260960406</v>
      </c>
      <c r="G606" s="10">
        <f t="shared" si="38"/>
        <v>22195.910702630499</v>
      </c>
      <c r="H606" s="3">
        <v>16.321722846441901</v>
      </c>
      <c r="I606">
        <v>12.5</v>
      </c>
      <c r="J606" s="5">
        <f t="shared" si="36"/>
        <v>20126.416822928248</v>
      </c>
      <c r="K606" s="5">
        <f t="shared" si="39"/>
        <v>1102.8247550425694</v>
      </c>
    </row>
    <row r="607" spans="1:11" x14ac:dyDescent="0.25">
      <c r="A607" s="6"/>
      <c r="B607" s="6">
        <v>42970</v>
      </c>
      <c r="C607" s="2">
        <v>4151.5200199999999</v>
      </c>
      <c r="D607" s="5">
        <v>4459277.5076503903</v>
      </c>
      <c r="E607" s="18">
        <f>'Mining Rigs'!$E$25*EXP('Mining Rigs'!$E$24*B607)</f>
        <v>0.12667001791732843</v>
      </c>
      <c r="F607" s="10">
        <f t="shared" si="37"/>
        <v>564.85676179241466</v>
      </c>
      <c r="G607" s="10">
        <f t="shared" si="38"/>
        <v>13556.562283017953</v>
      </c>
      <c r="H607" s="3">
        <v>9.0381551362683403</v>
      </c>
      <c r="I607">
        <v>12.5</v>
      </c>
      <c r="J607" s="5">
        <f t="shared" si="36"/>
        <v>6807.0173904666863</v>
      </c>
      <c r="K607" s="5">
        <f t="shared" si="39"/>
        <v>1991.5568751159778</v>
      </c>
    </row>
    <row r="608" spans="1:11" x14ac:dyDescent="0.25">
      <c r="A608" s="6"/>
      <c r="B608" s="6">
        <v>42971</v>
      </c>
      <c r="C608" s="2">
        <v>4334.6801759999998</v>
      </c>
      <c r="D608" s="5">
        <v>4459277.5076503903</v>
      </c>
      <c r="E608" s="18">
        <f>'Mining Rigs'!$E$25*EXP('Mining Rigs'!$E$24*B608)</f>
        <v>0.12660198980128695</v>
      </c>
      <c r="F608" s="10">
        <f t="shared" si="37"/>
        <v>564.55340554466306</v>
      </c>
      <c r="G608" s="10">
        <f t="shared" si="38"/>
        <v>13549.281733071914</v>
      </c>
      <c r="H608" s="3">
        <v>14.2348184818481</v>
      </c>
      <c r="I608">
        <v>12.5</v>
      </c>
      <c r="J608" s="5">
        <f t="shared" si="36"/>
        <v>10715.087001649941</v>
      </c>
      <c r="K608" s="5">
        <f t="shared" si="39"/>
        <v>1264.5050601068901</v>
      </c>
    </row>
    <row r="609" spans="1:11" x14ac:dyDescent="0.25">
      <c r="A609" s="6"/>
      <c r="B609" s="6">
        <v>42972</v>
      </c>
      <c r="C609" s="2">
        <v>4371.6000979999999</v>
      </c>
      <c r="D609" s="5">
        <v>4635882.5574583299</v>
      </c>
      <c r="E609" s="18">
        <f>'Mining Rigs'!$E$25*EXP('Mining Rigs'!$E$24*B609)</f>
        <v>0.12653399821973552</v>
      </c>
      <c r="F609" s="10">
        <f t="shared" si="37"/>
        <v>586.59675527233526</v>
      </c>
      <c r="G609" s="10">
        <f t="shared" si="38"/>
        <v>14078.322126536046</v>
      </c>
      <c r="H609" s="3">
        <v>13.949504950494999</v>
      </c>
      <c r="I609">
        <v>12.5</v>
      </c>
      <c r="J609" s="5">
        <f t="shared" si="36"/>
        <v>10910.312455487661</v>
      </c>
      <c r="K609" s="5">
        <f t="shared" si="39"/>
        <v>1290.3683724891807</v>
      </c>
    </row>
    <row r="610" spans="1:11" x14ac:dyDescent="0.25">
      <c r="A610" s="6"/>
      <c r="B610" s="6">
        <v>42973</v>
      </c>
      <c r="C610" s="2">
        <v>4352.3999020000001</v>
      </c>
      <c r="D610" s="5">
        <v>6843445.6800575303</v>
      </c>
      <c r="E610" s="18">
        <f>'Mining Rigs'!$E$25*EXP('Mining Rigs'!$E$24*B610)</f>
        <v>0.12646604315305382</v>
      </c>
      <c r="F610" s="10">
        <f t="shared" si="37"/>
        <v>865.46349668973539</v>
      </c>
      <c r="G610" s="10">
        <f t="shared" si="38"/>
        <v>20771.123920553648</v>
      </c>
      <c r="H610" s="3">
        <v>13.9855555555555</v>
      </c>
      <c r="I610">
        <v>12.5</v>
      </c>
      <c r="J610" s="5">
        <f t="shared" si="36"/>
        <v>16138.650419012823</v>
      </c>
      <c r="K610" s="5">
        <f t="shared" si="39"/>
        <v>1287.042186382781</v>
      </c>
    </row>
    <row r="611" spans="1:11" x14ac:dyDescent="0.25">
      <c r="A611" s="6"/>
      <c r="B611" s="6">
        <v>42974</v>
      </c>
      <c r="C611" s="2">
        <v>4382.8798829999996</v>
      </c>
      <c r="D611" s="5">
        <v>5695512.8563059503</v>
      </c>
      <c r="E611" s="18">
        <f>'Mining Rigs'!$E$25*EXP('Mining Rigs'!$E$24*B611)</f>
        <v>0.12639812458163199</v>
      </c>
      <c r="F611" s="10">
        <f t="shared" si="37"/>
        <v>719.90214356764614</v>
      </c>
      <c r="G611" s="10">
        <f t="shared" si="38"/>
        <v>17277.651445623509</v>
      </c>
      <c r="H611" s="3">
        <v>9.3234408602150491</v>
      </c>
      <c r="I611">
        <v>12.5</v>
      </c>
      <c r="J611" s="5">
        <f t="shared" si="36"/>
        <v>8949.2867475933235</v>
      </c>
      <c r="K611" s="5">
        <f t="shared" si="39"/>
        <v>1930.61770540204</v>
      </c>
    </row>
    <row r="612" spans="1:11" x14ac:dyDescent="0.25">
      <c r="A612" s="6"/>
      <c r="B612" s="6">
        <v>42975</v>
      </c>
      <c r="C612" s="2">
        <v>4382.6601559999999</v>
      </c>
      <c r="D612" s="5">
        <v>6578538.1053456301</v>
      </c>
      <c r="E612" s="18">
        <f>'Mining Rigs'!$E$25*EXP('Mining Rigs'!$E$24*B612)</f>
        <v>0.1263302424858693</v>
      </c>
      <c r="F612" s="10">
        <f t="shared" si="37"/>
        <v>831.06831405084461</v>
      </c>
      <c r="G612" s="10">
        <f t="shared" si="38"/>
        <v>19945.639537220271</v>
      </c>
      <c r="H612" s="3">
        <v>10.9644702842377</v>
      </c>
      <c r="I612">
        <v>12.5</v>
      </c>
      <c r="J612" s="5">
        <f t="shared" si="36"/>
        <v>12149.631778109349</v>
      </c>
      <c r="K612" s="5">
        <f t="shared" si="39"/>
        <v>1641.666175690807</v>
      </c>
    </row>
    <row r="613" spans="1:11" x14ac:dyDescent="0.25">
      <c r="A613" s="6"/>
      <c r="B613" s="6">
        <v>42976</v>
      </c>
      <c r="C613" s="2">
        <v>4579.0200199999999</v>
      </c>
      <c r="D613" s="5">
        <v>7417412.0919333296</v>
      </c>
      <c r="E613" s="18">
        <f>'Mining Rigs'!$E$25*EXP('Mining Rigs'!$E$24*B613)</f>
        <v>0.12626239684617702</v>
      </c>
      <c r="F613" s="10">
        <f t="shared" si="37"/>
        <v>936.54022912331811</v>
      </c>
      <c r="G613" s="10">
        <f t="shared" si="38"/>
        <v>22476.965498959635</v>
      </c>
      <c r="H613" s="3">
        <v>9.86666666666666</v>
      </c>
      <c r="I613">
        <v>12.5</v>
      </c>
      <c r="J613" s="5">
        <f t="shared" si="36"/>
        <v>12320.707014244534</v>
      </c>
      <c r="K613" s="5">
        <f t="shared" si="39"/>
        <v>1824.3243243243255</v>
      </c>
    </row>
    <row r="614" spans="1:11" x14ac:dyDescent="0.25">
      <c r="A614" s="6"/>
      <c r="B614" s="6">
        <v>42977</v>
      </c>
      <c r="C614" s="2">
        <v>4565.2998049999997</v>
      </c>
      <c r="D614" s="5">
        <v>7196655.7796734096</v>
      </c>
      <c r="E614" s="18">
        <f>'Mining Rigs'!$E$25*EXP('Mining Rigs'!$E$24*B614)</f>
        <v>0.12619458764297681</v>
      </c>
      <c r="F614" s="10">
        <f t="shared" si="37"/>
        <v>908.17900852433172</v>
      </c>
      <c r="G614" s="10">
        <f t="shared" si="38"/>
        <v>21796.296204583959</v>
      </c>
      <c r="H614" s="3">
        <v>8.4531746031746007</v>
      </c>
      <c r="I614">
        <v>12.5</v>
      </c>
      <c r="J614" s="5">
        <f t="shared" si="36"/>
        <v>10235.994306658891</v>
      </c>
      <c r="K614" s="5">
        <f t="shared" si="39"/>
        <v>2129.3775232372554</v>
      </c>
    </row>
    <row r="615" spans="1:11" x14ac:dyDescent="0.25">
      <c r="A615" s="6"/>
      <c r="B615" s="6">
        <v>42978</v>
      </c>
      <c r="C615" s="2">
        <v>4703.3901370000003</v>
      </c>
      <c r="D615" s="5">
        <v>7682319.6666452298</v>
      </c>
      <c r="E615" s="18">
        <f>'Mining Rigs'!$E$25*EXP('Mining Rigs'!$E$24*B615)</f>
        <v>0.1261268148566996</v>
      </c>
      <c r="F615" s="10">
        <f t="shared" si="37"/>
        <v>968.946510264945</v>
      </c>
      <c r="G615" s="10">
        <f t="shared" si="38"/>
        <v>23254.716246358679</v>
      </c>
      <c r="H615" s="3">
        <v>8.8720858895705508</v>
      </c>
      <c r="I615">
        <v>12.5</v>
      </c>
      <c r="J615" s="5">
        <f t="shared" si="36"/>
        <v>11462.102215293662</v>
      </c>
      <c r="K615" s="5">
        <f t="shared" si="39"/>
        <v>2028.8351830722956</v>
      </c>
    </row>
    <row r="616" spans="1:11" x14ac:dyDescent="0.25">
      <c r="A616" s="6"/>
      <c r="B616" s="6">
        <v>42979</v>
      </c>
      <c r="C616" s="2">
        <v>4892.0097660000001</v>
      </c>
      <c r="D616" s="5">
        <v>7240807.0421253899</v>
      </c>
      <c r="E616" s="18">
        <f>'Mining Rigs'!$E$25*EXP('Mining Rigs'!$E$24*B616)</f>
        <v>0.1260590784677881</v>
      </c>
      <c r="F616" s="10">
        <f t="shared" si="37"/>
        <v>912.76946309339723</v>
      </c>
      <c r="G616" s="10">
        <f t="shared" si="38"/>
        <v>21906.467114241532</v>
      </c>
      <c r="H616" s="3">
        <v>8.3374521072796899</v>
      </c>
      <c r="I616">
        <v>12.5</v>
      </c>
      <c r="J616" s="5">
        <f t="shared" si="36"/>
        <v>10146.895578038127</v>
      </c>
      <c r="K616" s="5">
        <f t="shared" si="39"/>
        <v>2158.9329411899876</v>
      </c>
    </row>
    <row r="617" spans="1:11" x14ac:dyDescent="0.25">
      <c r="A617" s="6"/>
      <c r="B617" s="6">
        <v>42980</v>
      </c>
      <c r="C617" s="2">
        <v>4578.7700199999999</v>
      </c>
      <c r="D617" s="5">
        <v>6799294.41760555</v>
      </c>
      <c r="E617" s="18">
        <f>'Mining Rigs'!$E$25*EXP('Mining Rigs'!$E$24*B617)</f>
        <v>0.12599137845669559</v>
      </c>
      <c r="F617" s="10">
        <f t="shared" si="37"/>
        <v>856.65247620703838</v>
      </c>
      <c r="G617" s="10">
        <f t="shared" si="38"/>
        <v>20559.65942896892</v>
      </c>
      <c r="H617" s="3">
        <v>8.6910569105691007</v>
      </c>
      <c r="I617">
        <v>12.5</v>
      </c>
      <c r="J617" s="5">
        <f t="shared" si="36"/>
        <v>9926.9538977270822</v>
      </c>
      <c r="K617" s="5">
        <f t="shared" si="39"/>
        <v>2071.0944808232002</v>
      </c>
    </row>
    <row r="618" spans="1:11" x14ac:dyDescent="0.25">
      <c r="A618" s="6"/>
      <c r="B618" s="6">
        <v>42981</v>
      </c>
      <c r="C618" s="2">
        <v>4582.9599609999996</v>
      </c>
      <c r="D618" s="5">
        <v>7726470.9290972203</v>
      </c>
      <c r="E618" s="18">
        <f>'Mining Rigs'!$E$25*EXP('Mining Rigs'!$E$24*B618)</f>
        <v>0.12592371480388448</v>
      </c>
      <c r="F618" s="10">
        <f t="shared" si="37"/>
        <v>972.94592171614272</v>
      </c>
      <c r="G618" s="10">
        <f t="shared" si="38"/>
        <v>23350.702121187423</v>
      </c>
      <c r="H618" s="3">
        <v>9.3816017316017302</v>
      </c>
      <c r="I618">
        <v>12.5</v>
      </c>
      <c r="J618" s="5">
        <f t="shared" si="36"/>
        <v>12170.388191902675</v>
      </c>
      <c r="K618" s="5">
        <f t="shared" si="39"/>
        <v>1918.6489167801033</v>
      </c>
    </row>
    <row r="619" spans="1:11" x14ac:dyDescent="0.25">
      <c r="A619" s="6"/>
      <c r="B619" s="6">
        <v>42982</v>
      </c>
      <c r="C619" s="2">
        <v>4236.3100590000004</v>
      </c>
      <c r="D619" s="5">
        <v>8697798.7030408699</v>
      </c>
      <c r="E619" s="18">
        <f>'Mining Rigs'!$E$25*EXP('Mining Rigs'!$E$24*B619)</f>
        <v>0.12585608748982896</v>
      </c>
      <c r="F619" s="10">
        <f t="shared" si="37"/>
        <v>1094.6709145388327</v>
      </c>
      <c r="G619" s="10">
        <f t="shared" si="38"/>
        <v>26272.101948931984</v>
      </c>
      <c r="H619" s="3">
        <v>8.3019999999999996</v>
      </c>
      <c r="I619">
        <v>12.5</v>
      </c>
      <c r="J619" s="5">
        <f t="shared" si="36"/>
        <v>12117.277243335186</v>
      </c>
      <c r="K619" s="5">
        <f t="shared" si="39"/>
        <v>2168.1522524692846</v>
      </c>
    </row>
    <row r="620" spans="1:11" x14ac:dyDescent="0.25">
      <c r="A620" s="6"/>
      <c r="B620" s="6">
        <v>42983</v>
      </c>
      <c r="C620" s="2">
        <v>4376.5297849999997</v>
      </c>
      <c r="D620" s="5">
        <v>7430760.7659943001</v>
      </c>
      <c r="E620" s="18">
        <f>'Mining Rigs'!$E$25*EXP('Mining Rigs'!$E$24*B620)</f>
        <v>0.12578849649501381</v>
      </c>
      <c r="F620" s="10">
        <f t="shared" si="37"/>
        <v>934.70422456856011</v>
      </c>
      <c r="G620" s="10">
        <f t="shared" si="38"/>
        <v>22432.901389645442</v>
      </c>
      <c r="H620" s="3">
        <v>7.2827411167512599</v>
      </c>
      <c r="I620">
        <v>12.5</v>
      </c>
      <c r="J620" s="5">
        <f t="shared" si="36"/>
        <v>9076.278517688741</v>
      </c>
      <c r="K620" s="5">
        <f t="shared" si="39"/>
        <v>2471.5968495155812</v>
      </c>
    </row>
    <row r="621" spans="1:11" x14ac:dyDescent="0.25">
      <c r="A621" s="6"/>
      <c r="B621" s="6">
        <v>42984</v>
      </c>
      <c r="C621" s="2">
        <v>4597.1201170000004</v>
      </c>
      <c r="D621" s="5">
        <v>8072925.27663578</v>
      </c>
      <c r="E621" s="18">
        <f>'Mining Rigs'!$E$25*EXP('Mining Rigs'!$E$24*B621)</f>
        <v>0.12572094179993284</v>
      </c>
      <c r="F621" s="10">
        <f t="shared" si="37"/>
        <v>1014.9357688591338</v>
      </c>
      <c r="G621" s="10">
        <f t="shared" si="38"/>
        <v>24358.458452619212</v>
      </c>
      <c r="H621" s="3">
        <v>8.9020576131687204</v>
      </c>
      <c r="I621">
        <v>12.5</v>
      </c>
      <c r="J621" s="5">
        <f t="shared" si="36"/>
        <v>12046.688917399599</v>
      </c>
      <c r="K621" s="5">
        <f t="shared" si="39"/>
        <v>2022.0044378698233</v>
      </c>
    </row>
    <row r="622" spans="1:11" x14ac:dyDescent="0.25">
      <c r="A622" s="6"/>
      <c r="B622" s="6">
        <v>42985</v>
      </c>
      <c r="C622" s="2">
        <v>4599.8798829999996</v>
      </c>
      <c r="D622" s="5">
        <v>8027056.38301853</v>
      </c>
      <c r="E622" s="18">
        <f>'Mining Rigs'!$E$25*EXP('Mining Rigs'!$E$24*B622)</f>
        <v>0.12565342338509175</v>
      </c>
      <c r="F622" s="10">
        <f t="shared" si="37"/>
        <v>1008.6271142314305</v>
      </c>
      <c r="G622" s="10">
        <f t="shared" si="38"/>
        <v>24207.050741554332</v>
      </c>
      <c r="H622" s="3">
        <v>8.1591856060605998</v>
      </c>
      <c r="I622">
        <v>12.5</v>
      </c>
      <c r="J622" s="5">
        <f t="shared" si="36"/>
        <v>10972.767776426037</v>
      </c>
      <c r="K622" s="5">
        <f t="shared" si="39"/>
        <v>2206.1025289864338</v>
      </c>
    </row>
    <row r="623" spans="1:11" x14ac:dyDescent="0.25">
      <c r="A623" s="6"/>
      <c r="B623" s="6">
        <v>42986</v>
      </c>
      <c r="C623" s="2">
        <v>4228.75</v>
      </c>
      <c r="D623" s="5">
        <v>7751843.0213150401</v>
      </c>
      <c r="E623" s="18">
        <f>'Mining Rigs'!$E$25*EXP('Mining Rigs'!$E$24*B623)</f>
        <v>0.12558594123100672</v>
      </c>
      <c r="F623" s="10">
        <f t="shared" si="37"/>
        <v>973.5225021068602</v>
      </c>
      <c r="G623" s="10">
        <f t="shared" si="38"/>
        <v>23364.540050564647</v>
      </c>
      <c r="H623" s="3">
        <v>8.2389523809523801</v>
      </c>
      <c r="I623">
        <v>12.5</v>
      </c>
      <c r="J623" s="5">
        <f t="shared" si="36"/>
        <v>10694.407382192046</v>
      </c>
      <c r="K623" s="5">
        <f t="shared" si="39"/>
        <v>2184.7437838837577</v>
      </c>
    </row>
    <row r="624" spans="1:11" x14ac:dyDescent="0.25">
      <c r="A624" s="6"/>
      <c r="B624" s="6">
        <v>42987</v>
      </c>
      <c r="C624" s="2">
        <v>4226.0600590000004</v>
      </c>
      <c r="D624" s="5">
        <v>6329907.3191803303</v>
      </c>
      <c r="E624" s="18">
        <f>'Mining Rigs'!$E$25*EXP('Mining Rigs'!$E$24*B624)</f>
        <v>0.12551849531820297</v>
      </c>
      <c r="F624" s="10">
        <f t="shared" si="37"/>
        <v>794.52044220719506</v>
      </c>
      <c r="G624" s="10">
        <f t="shared" si="38"/>
        <v>19068.490612972681</v>
      </c>
      <c r="H624" s="3">
        <v>8.5503944773175498</v>
      </c>
      <c r="I624">
        <v>12.5</v>
      </c>
      <c r="J624" s="5">
        <f t="shared" si="36"/>
        <v>9057.9509348857318</v>
      </c>
      <c r="K624" s="5">
        <f t="shared" si="39"/>
        <v>2105.1660303802732</v>
      </c>
    </row>
    <row r="625" spans="1:11" x14ac:dyDescent="0.25">
      <c r="A625" s="6"/>
      <c r="B625" s="6">
        <v>42988</v>
      </c>
      <c r="C625" s="2">
        <v>4122.9399409999996</v>
      </c>
      <c r="D625" s="5">
        <v>7981187.4894012799</v>
      </c>
      <c r="E625" s="18">
        <f>'Mining Rigs'!$E$25*EXP('Mining Rigs'!$E$24*B625)</f>
        <v>0.1254510856272176</v>
      </c>
      <c r="F625" s="10">
        <f t="shared" si="37"/>
        <v>1001.2486351397579</v>
      </c>
      <c r="G625" s="10">
        <f t="shared" si="38"/>
        <v>24029.967243354189</v>
      </c>
      <c r="H625" s="3">
        <v>10.409903381642501</v>
      </c>
      <c r="I625">
        <v>12.5</v>
      </c>
      <c r="J625" s="5">
        <f t="shared" si="36"/>
        <v>13897.202070408406</v>
      </c>
      <c r="K625" s="5">
        <f t="shared" si="39"/>
        <v>1729.1226767524442</v>
      </c>
    </row>
    <row r="626" spans="1:11" x14ac:dyDescent="0.25">
      <c r="A626" s="6"/>
      <c r="B626" s="6">
        <v>42989</v>
      </c>
      <c r="C626" s="2">
        <v>4161.2700199999999</v>
      </c>
      <c r="D626" s="5">
        <v>8623352.0000427701</v>
      </c>
      <c r="E626" s="18">
        <f>'Mining Rigs'!$E$25*EXP('Mining Rigs'!$E$24*B626)</f>
        <v>0.12538371213859814</v>
      </c>
      <c r="F626" s="10">
        <f t="shared" si="37"/>
        <v>1081.2278848431672</v>
      </c>
      <c r="G626" s="10">
        <f t="shared" si="38"/>
        <v>25949.469236236015</v>
      </c>
      <c r="H626" s="3">
        <v>8.2923371647509505</v>
      </c>
      <c r="I626">
        <v>12.5</v>
      </c>
      <c r="J626" s="5">
        <f t="shared" si="36"/>
        <v>11954.541564066743</v>
      </c>
      <c r="K626" s="5">
        <f t="shared" si="39"/>
        <v>2170.6787413944485</v>
      </c>
    </row>
    <row r="627" spans="1:11" x14ac:dyDescent="0.25">
      <c r="A627" s="6"/>
      <c r="B627" s="6">
        <v>42990</v>
      </c>
      <c r="C627" s="2">
        <v>4130.8100590000004</v>
      </c>
      <c r="D627" s="5">
        <v>8715089.7872772701</v>
      </c>
      <c r="E627" s="18">
        <f>'Mining Rigs'!$E$25*EXP('Mining Rigs'!$E$24*B627)</f>
        <v>0.12531637483290123</v>
      </c>
      <c r="F627" s="10">
        <f t="shared" si="37"/>
        <v>1092.1434584848278</v>
      </c>
      <c r="G627" s="10">
        <f t="shared" si="38"/>
        <v>26211.443003635868</v>
      </c>
      <c r="H627" s="3">
        <v>7.6320035460992903</v>
      </c>
      <c r="I627">
        <v>12.5</v>
      </c>
      <c r="J627" s="5">
        <f t="shared" si="36"/>
        <v>11113.656997340466</v>
      </c>
      <c r="K627" s="5">
        <f t="shared" si="39"/>
        <v>2358.4894701994449</v>
      </c>
    </row>
    <row r="628" spans="1:11" x14ac:dyDescent="0.25">
      <c r="A628" s="6"/>
      <c r="B628" s="6">
        <v>42991</v>
      </c>
      <c r="C628" s="2">
        <v>3882.5900879999999</v>
      </c>
      <c r="D628" s="5">
        <v>7981187.4894012799</v>
      </c>
      <c r="E628" s="18">
        <f>'Mining Rigs'!$E$25*EXP('Mining Rigs'!$E$24*B628)</f>
        <v>0.12524907369069521</v>
      </c>
      <c r="F628" s="10">
        <f t="shared" si="37"/>
        <v>999.63633999927572</v>
      </c>
      <c r="G628" s="10">
        <f t="shared" si="38"/>
        <v>23991.272159982618</v>
      </c>
      <c r="H628" s="3">
        <v>7.6072807017543802</v>
      </c>
      <c r="I628">
        <v>12.5</v>
      </c>
      <c r="J628" s="5">
        <f t="shared" si="36"/>
        <v>10139.352317398494</v>
      </c>
      <c r="K628" s="5">
        <f t="shared" si="39"/>
        <v>2366.1543073925041</v>
      </c>
    </row>
    <row r="629" spans="1:11" x14ac:dyDescent="0.25">
      <c r="A629" s="6"/>
      <c r="B629" s="6">
        <v>42992</v>
      </c>
      <c r="C629" s="2">
        <v>3154.9499510000001</v>
      </c>
      <c r="D629" s="5">
        <v>8256400.8511047801</v>
      </c>
      <c r="E629" s="18">
        <f>'Mining Rigs'!$E$25*EXP('Mining Rigs'!$E$24*B629)</f>
        <v>0.12518180869255902</v>
      </c>
      <c r="F629" s="10">
        <f t="shared" si="37"/>
        <v>1033.5511918320799</v>
      </c>
      <c r="G629" s="10">
        <f t="shared" si="38"/>
        <v>24805.228603969917</v>
      </c>
      <c r="H629" s="3">
        <v>8.17662835249042</v>
      </c>
      <c r="I629">
        <v>12.5</v>
      </c>
      <c r="J629" s="5">
        <f t="shared" si="36"/>
        <v>11267.951971845932</v>
      </c>
      <c r="K629" s="5">
        <f t="shared" si="39"/>
        <v>2201.3963731783892</v>
      </c>
    </row>
    <row r="630" spans="1:11" x14ac:dyDescent="0.25">
      <c r="A630" s="6"/>
      <c r="B630" s="6">
        <v>42993</v>
      </c>
      <c r="C630" s="2">
        <v>3637.5200199999999</v>
      </c>
      <c r="D630" s="5">
        <v>7751843.0213150401</v>
      </c>
      <c r="E630" s="18">
        <f>'Mining Rigs'!$E$25*EXP('Mining Rigs'!$E$24*B630)</f>
        <v>0.12511457981908056</v>
      </c>
      <c r="F630" s="10">
        <f t="shared" si="37"/>
        <v>969.8685824353031</v>
      </c>
      <c r="G630" s="10">
        <f t="shared" si="38"/>
        <v>23276.845978447273</v>
      </c>
      <c r="H630" s="3">
        <v>8.0844444444444399</v>
      </c>
      <c r="I630">
        <v>12.5</v>
      </c>
      <c r="J630" s="5">
        <f t="shared" si="36"/>
        <v>10454.464897480386</v>
      </c>
      <c r="K630" s="5">
        <f t="shared" si="39"/>
        <v>2226.4980758658617</v>
      </c>
    </row>
    <row r="631" spans="1:11" x14ac:dyDescent="0.25">
      <c r="A631" s="6"/>
      <c r="B631" s="6">
        <v>42994</v>
      </c>
      <c r="C631" s="2">
        <v>3625.040039</v>
      </c>
      <c r="D631" s="5">
        <v>8072925.27663578</v>
      </c>
      <c r="E631" s="18">
        <f>'Mining Rigs'!$E$25*EXP('Mining Rigs'!$E$24*B631)</f>
        <v>0.12504738705085955</v>
      </c>
      <c r="F631" s="10">
        <f t="shared" si="37"/>
        <v>1009.4982117001418</v>
      </c>
      <c r="G631" s="10">
        <f t="shared" si="38"/>
        <v>24227.957080803404</v>
      </c>
      <c r="H631" s="3">
        <v>8.5082840236686295</v>
      </c>
      <c r="I631">
        <v>12.5</v>
      </c>
      <c r="J631" s="5">
        <f t="shared" si="36"/>
        <v>11452.130008707158</v>
      </c>
      <c r="K631" s="5">
        <f t="shared" si="39"/>
        <v>2115.5852284581706</v>
      </c>
    </row>
    <row r="632" spans="1:11" x14ac:dyDescent="0.25">
      <c r="A632" s="6"/>
      <c r="B632" s="6">
        <v>42995</v>
      </c>
      <c r="C632" s="2">
        <v>3582.8798830000001</v>
      </c>
      <c r="D632" s="5">
        <v>6965995.4516776102</v>
      </c>
      <c r="E632" s="18">
        <f>'Mining Rigs'!$E$25*EXP('Mining Rigs'!$E$24*B632)</f>
        <v>0.12498023036850608</v>
      </c>
      <c r="F632" s="10">
        <f t="shared" si="37"/>
        <v>870.6117162966334</v>
      </c>
      <c r="G632" s="10">
        <f t="shared" si="38"/>
        <v>20894.681191119202</v>
      </c>
      <c r="H632" s="3">
        <v>8.1904356060605998</v>
      </c>
      <c r="I632">
        <v>12.5</v>
      </c>
      <c r="J632" s="5">
        <f t="shared" si="36"/>
        <v>9507.5856002793007</v>
      </c>
      <c r="K632" s="5">
        <f t="shared" si="39"/>
        <v>2197.6853082979746</v>
      </c>
    </row>
    <row r="633" spans="1:11" x14ac:dyDescent="0.25">
      <c r="A633" s="6"/>
      <c r="B633" s="6">
        <v>42996</v>
      </c>
      <c r="C633" s="2">
        <v>4065.1999510000001</v>
      </c>
      <c r="D633" s="5">
        <v>8556655.8304071501</v>
      </c>
      <c r="E633" s="18">
        <f>'Mining Rigs'!$E$25*EXP('Mining Rigs'!$E$24*B633)</f>
        <v>0.12491310975263938</v>
      </c>
      <c r="F633" s="10">
        <f t="shared" si="37"/>
        <v>1068.83848885921</v>
      </c>
      <c r="G633" s="10">
        <f t="shared" si="38"/>
        <v>25652.123732621039</v>
      </c>
      <c r="H633" s="3">
        <v>11.224540682414601</v>
      </c>
      <c r="I633">
        <v>12.5</v>
      </c>
      <c r="J633" s="5">
        <f t="shared" si="36"/>
        <v>15996.294801507662</v>
      </c>
      <c r="K633" s="5">
        <f t="shared" si="39"/>
        <v>1603.6290935450445</v>
      </c>
    </row>
    <row r="634" spans="1:11" x14ac:dyDescent="0.25">
      <c r="A634" s="6"/>
      <c r="B634" s="6">
        <v>42997</v>
      </c>
      <c r="C634" s="2">
        <v>3924.969971</v>
      </c>
      <c r="D634" s="5">
        <v>6417491.8728053598</v>
      </c>
      <c r="E634" s="18">
        <f>'Mining Rigs'!$E$25*EXP('Mining Rigs'!$E$24*B634)</f>
        <v>0.12484602518389036</v>
      </c>
      <c r="F634" s="10">
        <f t="shared" si="37"/>
        <v>801.19835196966972</v>
      </c>
      <c r="G634" s="10">
        <f t="shared" si="38"/>
        <v>19228.760447272074</v>
      </c>
      <c r="H634" s="3">
        <v>9.2778846153846093</v>
      </c>
      <c r="I634">
        <v>12.5</v>
      </c>
      <c r="J634" s="5">
        <f t="shared" si="36"/>
        <v>9911.2344848145349</v>
      </c>
      <c r="K634" s="5">
        <f t="shared" si="39"/>
        <v>1940.0974194217031</v>
      </c>
    </row>
    <row r="635" spans="1:11" x14ac:dyDescent="0.25">
      <c r="A635" s="6"/>
      <c r="B635" s="6">
        <v>42998</v>
      </c>
      <c r="C635" s="2">
        <v>3905.9499510000001</v>
      </c>
      <c r="D635" s="5">
        <v>9653662.9881516509</v>
      </c>
      <c r="E635" s="18">
        <f>'Mining Rigs'!$E$25*EXP('Mining Rigs'!$E$24*B635)</f>
        <v>0.1247789766429004</v>
      </c>
      <c r="F635" s="10">
        <f t="shared" si="37"/>
        <v>1204.5741885170069</v>
      </c>
      <c r="G635" s="10">
        <f t="shared" si="38"/>
        <v>28909.780524408165</v>
      </c>
      <c r="H635" s="3">
        <v>12.1801994301994</v>
      </c>
      <c r="I635">
        <v>12.5</v>
      </c>
      <c r="J635" s="5">
        <f t="shared" si="36"/>
        <v>19562.60512614367</v>
      </c>
      <c r="K635" s="5">
        <f t="shared" si="39"/>
        <v>1477.8083153032023</v>
      </c>
    </row>
    <row r="636" spans="1:11" x14ac:dyDescent="0.25">
      <c r="A636" s="6"/>
      <c r="B636" s="6">
        <v>42999</v>
      </c>
      <c r="C636" s="2">
        <v>3631.040039</v>
      </c>
      <c r="D636" s="5">
        <v>7624199.7463243101</v>
      </c>
      <c r="E636" s="18">
        <f>'Mining Rigs'!$E$25*EXP('Mining Rigs'!$E$24*B636)</f>
        <v>0.12471196411031989</v>
      </c>
      <c r="F636" s="10">
        <f t="shared" si="37"/>
        <v>950.82892513350737</v>
      </c>
      <c r="G636" s="10">
        <f t="shared" si="38"/>
        <v>22819.894203204178</v>
      </c>
      <c r="H636" s="3">
        <v>8.3071022727272705</v>
      </c>
      <c r="I636">
        <v>12.5</v>
      </c>
      <c r="J636" s="5">
        <f t="shared" si="36"/>
        <v>10531.510833268516</v>
      </c>
      <c r="K636" s="5">
        <f t="shared" si="39"/>
        <v>2166.8205601723612</v>
      </c>
    </row>
    <row r="637" spans="1:11" x14ac:dyDescent="0.25">
      <c r="A637" s="6"/>
      <c r="B637" s="6">
        <v>43000</v>
      </c>
      <c r="C637" s="2">
        <v>3630.6999510000001</v>
      </c>
      <c r="D637" s="5">
        <v>9105159.4092794005</v>
      </c>
      <c r="E637" s="18">
        <f>'Mining Rigs'!$E$25*EXP('Mining Rigs'!$E$24*B637)</f>
        <v>0.12464498756681097</v>
      </c>
      <c r="F637" s="10">
        <f t="shared" si="37"/>
        <v>1134.9124813634626</v>
      </c>
      <c r="G637" s="10">
        <f t="shared" si="38"/>
        <v>27237.899552723102</v>
      </c>
      <c r="H637" s="3">
        <v>10.375059952038299</v>
      </c>
      <c r="I637">
        <v>12.5</v>
      </c>
      <c r="J637" s="5">
        <f t="shared" si="36"/>
        <v>15699.713379283299</v>
      </c>
      <c r="K637" s="5">
        <f t="shared" si="39"/>
        <v>1734.9297337278224</v>
      </c>
    </row>
    <row r="638" spans="1:11" x14ac:dyDescent="0.25">
      <c r="A638" s="6"/>
      <c r="B638" s="6">
        <v>43001</v>
      </c>
      <c r="C638" s="2">
        <v>3792.3999020000001</v>
      </c>
      <c r="D638" s="5">
        <v>7953301.8936476698</v>
      </c>
      <c r="E638" s="18">
        <f>'Mining Rigs'!$E$25*EXP('Mining Rigs'!$E$24*B638)</f>
        <v>0.12457804699304614</v>
      </c>
      <c r="F638" s="10">
        <f t="shared" si="37"/>
        <v>990.80681705672225</v>
      </c>
      <c r="G638" s="10">
        <f t="shared" si="38"/>
        <v>23779.363609361335</v>
      </c>
      <c r="H638" s="3">
        <v>8.6792168674698793</v>
      </c>
      <c r="I638">
        <v>12.5</v>
      </c>
      <c r="J638" s="5">
        <f t="shared" si="36"/>
        <v>11465.902985337128</v>
      </c>
      <c r="K638" s="5">
        <f t="shared" si="39"/>
        <v>2073.9198334200937</v>
      </c>
    </row>
    <row r="639" spans="1:11" x14ac:dyDescent="0.25">
      <c r="A639" s="6"/>
      <c r="B639" s="6">
        <v>43002</v>
      </c>
      <c r="C639" s="2">
        <v>3682.8400879999999</v>
      </c>
      <c r="D639" s="5">
        <v>6856294.7359031597</v>
      </c>
      <c r="E639" s="18">
        <f>'Mining Rigs'!$E$25*EXP('Mining Rigs'!$E$24*B639)</f>
        <v>0.12451114236970699</v>
      </c>
      <c r="F639" s="10">
        <f t="shared" si="37"/>
        <v>853.68508999071094</v>
      </c>
      <c r="G639" s="10">
        <f t="shared" si="38"/>
        <v>20488.442159777063</v>
      </c>
      <c r="H639" s="3">
        <v>9.8721839080459706</v>
      </c>
      <c r="I639">
        <v>12.5</v>
      </c>
      <c r="J639" s="5">
        <f t="shared" si="36"/>
        <v>11236.98161059343</v>
      </c>
      <c r="K639" s="5">
        <f t="shared" si="39"/>
        <v>1823.3047690014914</v>
      </c>
    </row>
    <row r="640" spans="1:11" x14ac:dyDescent="0.25">
      <c r="A640" s="6"/>
      <c r="B640" s="6">
        <v>43003</v>
      </c>
      <c r="C640" s="2">
        <v>3926.070068</v>
      </c>
      <c r="D640" s="5">
        <v>7569349.3884370904</v>
      </c>
      <c r="E640" s="18">
        <f>'Mining Rigs'!$E$25*EXP('Mining Rigs'!$E$24*B640)</f>
        <v>0.12444427367748678</v>
      </c>
      <c r="F640" s="10">
        <f t="shared" si="37"/>
        <v>941.96218685518249</v>
      </c>
      <c r="G640" s="10">
        <f t="shared" si="38"/>
        <v>22607.092484524379</v>
      </c>
      <c r="H640" s="3">
        <v>11.4932</v>
      </c>
      <c r="I640">
        <v>12.5</v>
      </c>
      <c r="J640" s="5">
        <f t="shared" si="36"/>
        <v>14434.879741285311</v>
      </c>
      <c r="K640" s="5">
        <f t="shared" si="39"/>
        <v>1566.1434587408207</v>
      </c>
    </row>
    <row r="641" spans="1:11" x14ac:dyDescent="0.25">
      <c r="A641" s="6"/>
      <c r="B641" s="6">
        <v>43004</v>
      </c>
      <c r="C641" s="2">
        <v>3892.3500979999999</v>
      </c>
      <c r="D641" s="5">
        <v>8063002.6094221203</v>
      </c>
      <c r="E641" s="18">
        <f>'Mining Rigs'!$E$25*EXP('Mining Rigs'!$E$24*B641)</f>
        <v>0.12437744089708916</v>
      </c>
      <c r="F641" s="10">
        <f t="shared" si="37"/>
        <v>1002.8556305064754</v>
      </c>
      <c r="G641" s="10">
        <f t="shared" si="38"/>
        <v>24068.535132155412</v>
      </c>
      <c r="H641" s="3">
        <v>10.508574879227</v>
      </c>
      <c r="I641">
        <v>12.5</v>
      </c>
      <c r="J641" s="5">
        <f t="shared" si="36"/>
        <v>14051.444648308938</v>
      </c>
      <c r="K641" s="5">
        <f t="shared" si="39"/>
        <v>1712.8868763719615</v>
      </c>
    </row>
    <row r="642" spans="1:11" x14ac:dyDescent="0.25">
      <c r="A642" s="6"/>
      <c r="B642" s="6">
        <v>43005</v>
      </c>
      <c r="C642" s="2">
        <v>4200.669922</v>
      </c>
      <c r="D642" s="5">
        <v>9708513.3460388798</v>
      </c>
      <c r="E642" s="18">
        <f>'Mining Rigs'!$E$25*EXP('Mining Rigs'!$E$24*B642)</f>
        <v>0.12431064400922678</v>
      </c>
      <c r="F642" s="10">
        <f t="shared" si="37"/>
        <v>1206.8715464182662</v>
      </c>
      <c r="G642" s="10">
        <f t="shared" si="38"/>
        <v>28964.917114038391</v>
      </c>
      <c r="H642" s="3">
        <v>9.7143990929705204</v>
      </c>
      <c r="I642">
        <v>12.5</v>
      </c>
      <c r="J642" s="5">
        <f t="shared" si="36"/>
        <v>15632.042474476713</v>
      </c>
      <c r="K642" s="5">
        <f t="shared" si="39"/>
        <v>1852.9195504254155</v>
      </c>
    </row>
    <row r="643" spans="1:11" x14ac:dyDescent="0.25">
      <c r="A643" s="6"/>
      <c r="B643" s="6">
        <v>43006</v>
      </c>
      <c r="C643" s="2">
        <v>4174.7299800000001</v>
      </c>
      <c r="D643" s="5">
        <v>9269710.4829410799</v>
      </c>
      <c r="E643" s="18">
        <f>'Mining Rigs'!$E$25*EXP('Mining Rigs'!$E$24*B643)</f>
        <v>0.12424388299462405</v>
      </c>
      <c r="F643" s="10">
        <f t="shared" si="37"/>
        <v>1151.7048246365716</v>
      </c>
      <c r="G643" s="10">
        <f t="shared" si="38"/>
        <v>27640.915791277719</v>
      </c>
      <c r="H643" s="3">
        <v>8.1583804143126102</v>
      </c>
      <c r="I643">
        <v>12.5</v>
      </c>
      <c r="J643" s="5">
        <f t="shared" si="36"/>
        <v>12528.061445845791</v>
      </c>
      <c r="K643" s="5">
        <f t="shared" si="39"/>
        <v>2206.3202603818031</v>
      </c>
    </row>
    <row r="644" spans="1:11" x14ac:dyDescent="0.25">
      <c r="A644" s="6"/>
      <c r="B644" s="6">
        <v>43007</v>
      </c>
      <c r="C644" s="2">
        <v>4163.0698240000002</v>
      </c>
      <c r="D644" s="5">
        <v>7569349.3884370904</v>
      </c>
      <c r="E644" s="18">
        <f>'Mining Rigs'!$E$25*EXP('Mining Rigs'!$E$24*B644)</f>
        <v>0.12417715783401563</v>
      </c>
      <c r="F644" s="10">
        <f t="shared" si="37"/>
        <v>939.94029370876228</v>
      </c>
      <c r="G644" s="10">
        <f t="shared" si="38"/>
        <v>22558.567049010293</v>
      </c>
      <c r="H644" s="3">
        <v>8.4433925049309604</v>
      </c>
      <c r="I644">
        <v>12.5</v>
      </c>
      <c r="J644" s="5">
        <f t="shared" si="36"/>
        <v>10581.713107977559</v>
      </c>
      <c r="K644" s="5">
        <f t="shared" si="39"/>
        <v>2131.8445150439184</v>
      </c>
    </row>
    <row r="645" spans="1:11" x14ac:dyDescent="0.25">
      <c r="A645" s="6"/>
      <c r="B645" s="6">
        <v>43008</v>
      </c>
      <c r="C645" s="2">
        <v>4338.7099609999996</v>
      </c>
      <c r="D645" s="5">
        <v>7130546.5253392896</v>
      </c>
      <c r="E645" s="18">
        <f>'Mining Rigs'!$E$25*EXP('Mining Rigs'!$E$24*B645)</f>
        <v>0.12411046850814528</v>
      </c>
      <c r="F645" s="10">
        <f t="shared" si="37"/>
        <v>884.97546997898667</v>
      </c>
      <c r="G645" s="10">
        <f t="shared" si="38"/>
        <v>21239.411279495682</v>
      </c>
      <c r="H645" s="3">
        <v>10.492028985507201</v>
      </c>
      <c r="I645">
        <v>12.5</v>
      </c>
      <c r="J645" s="5">
        <f t="shared" si="36"/>
        <v>12380.251043309847</v>
      </c>
      <c r="K645" s="5">
        <f t="shared" si="39"/>
        <v>1715.5880931003599</v>
      </c>
    </row>
    <row r="646" spans="1:11" x14ac:dyDescent="0.25">
      <c r="A646" s="6"/>
      <c r="B646" s="6">
        <v>43009</v>
      </c>
      <c r="C646" s="2">
        <v>4403.7402339999999</v>
      </c>
      <c r="D646" s="5">
        <v>8380132.0396129498</v>
      </c>
      <c r="E646" s="18">
        <f>'Mining Rigs'!$E$25*EXP('Mining Rigs'!$E$24*B646)</f>
        <v>0.1240438149977684</v>
      </c>
      <c r="F646" s="10">
        <f t="shared" si="37"/>
        <v>1039.5035483786203</v>
      </c>
      <c r="G646" s="10">
        <f t="shared" si="38"/>
        <v>24948.085161086885</v>
      </c>
      <c r="H646" s="3">
        <v>11.105128205128199</v>
      </c>
      <c r="I646">
        <v>12.5</v>
      </c>
      <c r="J646" s="5">
        <f t="shared" si="36"/>
        <v>15391.760232573683</v>
      </c>
      <c r="K646" s="5">
        <f t="shared" si="39"/>
        <v>1620.8727776495045</v>
      </c>
    </row>
    <row r="647" spans="1:11" x14ac:dyDescent="0.25">
      <c r="A647" s="6"/>
      <c r="B647" s="6">
        <v>43010</v>
      </c>
      <c r="C647" s="2">
        <v>4409.3198240000002</v>
      </c>
      <c r="D647" s="5">
        <v>10223761.088327801</v>
      </c>
      <c r="E647" s="18">
        <f>'Mining Rigs'!$E$25*EXP('Mining Rigs'!$E$24*B647)</f>
        <v>0.12397719728365071</v>
      </c>
      <c r="F647" s="10">
        <f t="shared" si="37"/>
        <v>1267.5132454285274</v>
      </c>
      <c r="G647" s="10">
        <f t="shared" si="38"/>
        <v>30420.317890284656</v>
      </c>
      <c r="H647" s="3">
        <v>9.6472222222222204</v>
      </c>
      <c r="I647">
        <v>12.5</v>
      </c>
      <c r="J647" s="5">
        <f t="shared" ref="J647:J710" si="40">F647*H647/60/I647*1000</f>
        <v>16303.97593101213</v>
      </c>
      <c r="K647" s="5">
        <f t="shared" si="39"/>
        <v>1865.8220558594876</v>
      </c>
    </row>
    <row r="648" spans="1:11" x14ac:dyDescent="0.25">
      <c r="A648" s="6"/>
      <c r="B648" s="6">
        <v>43011</v>
      </c>
      <c r="C648" s="2">
        <v>4317.4799800000001</v>
      </c>
      <c r="D648" s="5">
        <v>7486251.2887209002</v>
      </c>
      <c r="E648" s="18">
        <f>'Mining Rigs'!$E$25*EXP('Mining Rigs'!$E$24*B648)</f>
        <v>0.12391061534656697</v>
      </c>
      <c r="F648" s="10">
        <f t="shared" ref="F648:F711" si="41">D648*1000*E648/1000000</f>
        <v>927.62600382443679</v>
      </c>
      <c r="G648" s="10">
        <f t="shared" ref="G648:G711" si="42">F648*24</f>
        <v>22263.024091786483</v>
      </c>
      <c r="H648" s="3">
        <v>7.8271402550091</v>
      </c>
      <c r="I648">
        <v>12.5</v>
      </c>
      <c r="J648" s="5">
        <f t="shared" si="40"/>
        <v>9680.8784481699677</v>
      </c>
      <c r="K648" s="5">
        <f t="shared" ref="K648:K711" si="43">24*60/H648*I648</f>
        <v>2299.6904889344</v>
      </c>
    </row>
    <row r="649" spans="1:11" x14ac:dyDescent="0.25">
      <c r="A649" s="6"/>
      <c r="B649" s="6">
        <v>43012</v>
      </c>
      <c r="C649" s="2">
        <v>4229.3598629999997</v>
      </c>
      <c r="D649" s="5">
        <v>6983443.3663441297</v>
      </c>
      <c r="E649" s="18">
        <f>'Mining Rigs'!$E$25*EXP('Mining Rigs'!$E$24*B649)</f>
        <v>0.12384406916730356</v>
      </c>
      <c r="F649" s="10">
        <f t="shared" si="41"/>
        <v>864.85804328746963</v>
      </c>
      <c r="G649" s="10">
        <f t="shared" si="42"/>
        <v>20756.593038899271</v>
      </c>
      <c r="H649" s="3">
        <v>10.8381840796019</v>
      </c>
      <c r="I649">
        <v>12.5</v>
      </c>
      <c r="J649" s="5">
        <f t="shared" si="40"/>
        <v>12497.987567831875</v>
      </c>
      <c r="K649" s="5">
        <f t="shared" si="43"/>
        <v>1660.7948220659086</v>
      </c>
    </row>
    <row r="650" spans="1:11" x14ac:dyDescent="0.25">
      <c r="A650" s="6"/>
      <c r="B650" s="6">
        <v>43013</v>
      </c>
      <c r="C650" s="2">
        <v>4328.4101559999999</v>
      </c>
      <c r="D650" s="5">
        <v>8882939.9619897306</v>
      </c>
      <c r="E650" s="18">
        <f>'Mining Rigs'!$E$25*EXP('Mining Rigs'!$E$24*B650)</f>
        <v>0.12377755872665719</v>
      </c>
      <c r="F650" s="10">
        <f t="shared" si="41"/>
        <v>1099.5086228105538</v>
      </c>
      <c r="G650" s="10">
        <f t="shared" si="42"/>
        <v>26388.206947453291</v>
      </c>
      <c r="H650" s="3">
        <v>11.4542666666666</v>
      </c>
      <c r="I650">
        <v>12.5</v>
      </c>
      <c r="J650" s="5">
        <f t="shared" si="40"/>
        <v>16792.086623961903</v>
      </c>
      <c r="K650" s="5">
        <f t="shared" si="43"/>
        <v>1571.4668187691432</v>
      </c>
    </row>
    <row r="651" spans="1:11" x14ac:dyDescent="0.25">
      <c r="A651" s="6"/>
      <c r="B651" s="6">
        <v>43014</v>
      </c>
      <c r="C651" s="2">
        <v>4370.8100590000004</v>
      </c>
      <c r="D651" s="5">
        <v>8827072.4150589798</v>
      </c>
      <c r="E651" s="18">
        <f>'Mining Rigs'!$E$25*EXP('Mining Rigs'!$E$24*B651)</f>
        <v>0.12371108400543357</v>
      </c>
      <c r="F651" s="10">
        <f t="shared" si="41"/>
        <v>1092.0066970614066</v>
      </c>
      <c r="G651" s="10">
        <f t="shared" si="42"/>
        <v>26208.160729473759</v>
      </c>
      <c r="H651" s="3">
        <v>9.0683438155136198</v>
      </c>
      <c r="I651">
        <v>12.5</v>
      </c>
      <c r="J651" s="5">
        <f t="shared" si="40"/>
        <v>13203.589570395015</v>
      </c>
      <c r="K651" s="5">
        <f t="shared" si="43"/>
        <v>1984.9269465507689</v>
      </c>
    </row>
    <row r="652" spans="1:11" x14ac:dyDescent="0.25">
      <c r="A652" s="6"/>
      <c r="B652" s="6">
        <v>43015</v>
      </c>
      <c r="C652" s="2">
        <v>4426.8901370000003</v>
      </c>
      <c r="D652" s="5">
        <v>10167893.541397</v>
      </c>
      <c r="E652" s="18">
        <f>'Mining Rigs'!$E$25*EXP('Mining Rigs'!$E$24*B652)</f>
        <v>0.12364464498445002</v>
      </c>
      <c r="F652" s="10">
        <f t="shared" si="41"/>
        <v>1257.2055871657142</v>
      </c>
      <c r="G652" s="10">
        <f t="shared" si="42"/>
        <v>30172.934091977142</v>
      </c>
      <c r="H652" s="3">
        <v>9.1492616033755194</v>
      </c>
      <c r="I652">
        <v>12.5</v>
      </c>
      <c r="J652" s="5">
        <f t="shared" si="40"/>
        <v>15336.67040827259</v>
      </c>
      <c r="K652" s="5">
        <f t="shared" si="43"/>
        <v>1967.3718798639552</v>
      </c>
    </row>
    <row r="653" spans="1:11" x14ac:dyDescent="0.25">
      <c r="A653" s="6"/>
      <c r="B653" s="6">
        <v>43016</v>
      </c>
      <c r="C653" s="2">
        <v>4610.4799800000001</v>
      </c>
      <c r="D653" s="5">
        <v>8994675.0558512397</v>
      </c>
      <c r="E653" s="18">
        <f>'Mining Rigs'!$E$25*EXP('Mining Rigs'!$E$24*B653)</f>
        <v>0.12357824164453417</v>
      </c>
      <c r="F653" s="10">
        <f t="shared" si="41"/>
        <v>1111.5461275660484</v>
      </c>
      <c r="G653" s="10">
        <f t="shared" si="42"/>
        <v>26677.107061585164</v>
      </c>
      <c r="H653" s="3">
        <v>7.79102564102564</v>
      </c>
      <c r="I653">
        <v>12.5</v>
      </c>
      <c r="J653" s="5">
        <f t="shared" si="40"/>
        <v>11546.779174733121</v>
      </c>
      <c r="K653" s="5">
        <f t="shared" si="43"/>
        <v>2310.3505018923815</v>
      </c>
    </row>
    <row r="654" spans="1:11" x14ac:dyDescent="0.25">
      <c r="A654" s="6"/>
      <c r="B654" s="6">
        <v>43017</v>
      </c>
      <c r="C654" s="2">
        <v>4772.0200199999999</v>
      </c>
      <c r="D654" s="5">
        <v>8938807.5089204796</v>
      </c>
      <c r="E654" s="18">
        <f>'Mining Rigs'!$E$25*EXP('Mining Rigs'!$E$24*B654)</f>
        <v>0.12351187396652262</v>
      </c>
      <c r="F654" s="10">
        <f t="shared" si="41"/>
        <v>1104.0488664527923</v>
      </c>
      <c r="G654" s="10">
        <f t="shared" si="42"/>
        <v>26497.172794867016</v>
      </c>
      <c r="H654" s="3">
        <v>9.0781573498964807</v>
      </c>
      <c r="I654">
        <v>12.5</v>
      </c>
      <c r="J654" s="5">
        <f t="shared" si="40"/>
        <v>13363.639108844392</v>
      </c>
      <c r="K654" s="5">
        <f t="shared" si="43"/>
        <v>1982.781230400821</v>
      </c>
    </row>
    <row r="655" spans="1:11" x14ac:dyDescent="0.25">
      <c r="A655" s="6"/>
      <c r="B655" s="6">
        <v>43018</v>
      </c>
      <c r="C655" s="2">
        <v>4781.9902339999999</v>
      </c>
      <c r="D655" s="5">
        <v>7765589.0233746702</v>
      </c>
      <c r="E655" s="18">
        <f>'Mining Rigs'!$E$25*EXP('Mining Rigs'!$E$24*B655)</f>
        <v>0.12344554193126359</v>
      </c>
      <c r="F655" s="10">
        <f t="shared" si="41"/>
        <v>958.62734540595807</v>
      </c>
      <c r="G655" s="10">
        <f t="shared" si="42"/>
        <v>23007.056289742992</v>
      </c>
      <c r="H655" s="3">
        <v>8.8894791666666606</v>
      </c>
      <c r="I655">
        <v>12.5</v>
      </c>
      <c r="J655" s="5">
        <f t="shared" si="40"/>
        <v>11362.263754110973</v>
      </c>
      <c r="K655" s="5">
        <f t="shared" si="43"/>
        <v>2024.865536272983</v>
      </c>
    </row>
    <row r="656" spans="1:11" x14ac:dyDescent="0.25">
      <c r="A656" s="6"/>
      <c r="B656" s="6">
        <v>43019</v>
      </c>
      <c r="C656" s="2">
        <v>4826.4799800000001</v>
      </c>
      <c r="D656" s="5">
        <v>8547734.6804052107</v>
      </c>
      <c r="E656" s="18">
        <f>'Mining Rigs'!$E$25*EXP('Mining Rigs'!$E$24*B656)</f>
        <v>0.1233792455196156</v>
      </c>
      <c r="F656" s="10">
        <f t="shared" si="41"/>
        <v>1054.6130557702475</v>
      </c>
      <c r="G656" s="10">
        <f t="shared" si="42"/>
        <v>25310.713338485941</v>
      </c>
      <c r="H656" s="3">
        <v>10.3411270983213</v>
      </c>
      <c r="I656">
        <v>12.5</v>
      </c>
      <c r="J656" s="5">
        <f t="shared" si="40"/>
        <v>14541.183532358851</v>
      </c>
      <c r="K656" s="5">
        <f t="shared" si="43"/>
        <v>1740.6226447910096</v>
      </c>
    </row>
    <row r="657" spans="1:11" x14ac:dyDescent="0.25">
      <c r="A657" s="6"/>
      <c r="B657" s="6">
        <v>43020</v>
      </c>
      <c r="C657" s="2">
        <v>5446.9101559999999</v>
      </c>
      <c r="D657" s="5">
        <v>7597986.3825824102</v>
      </c>
      <c r="E657" s="18">
        <f>'Mining Rigs'!$E$25*EXP('Mining Rigs'!$E$24*B657)</f>
        <v>0.1233129847124461</v>
      </c>
      <c r="F657" s="10">
        <f t="shared" si="41"/>
        <v>936.93037864075836</v>
      </c>
      <c r="G657" s="10">
        <f t="shared" si="42"/>
        <v>22486.329087378203</v>
      </c>
      <c r="H657" s="3">
        <v>9.5399782135076201</v>
      </c>
      <c r="I657">
        <v>12.5</v>
      </c>
      <c r="J657" s="5">
        <f t="shared" si="40"/>
        <v>11917.727199741706</v>
      </c>
      <c r="K657" s="5">
        <f t="shared" si="43"/>
        <v>1886.7967617068421</v>
      </c>
    </row>
    <row r="658" spans="1:11" x14ac:dyDescent="0.25">
      <c r="A658" s="6"/>
      <c r="B658" s="6">
        <v>43021</v>
      </c>
      <c r="C658" s="2">
        <v>5647.2099609999996</v>
      </c>
      <c r="D658" s="5">
        <v>7877324.11723617</v>
      </c>
      <c r="E658" s="18">
        <f>'Mining Rigs'!$E$25*EXP('Mining Rigs'!$E$24*B658)</f>
        <v>0.1232467594906346</v>
      </c>
      <c r="F658" s="10">
        <f t="shared" si="41"/>
        <v>970.85467090678162</v>
      </c>
      <c r="G658" s="10">
        <f t="shared" si="42"/>
        <v>23300.512101762761</v>
      </c>
      <c r="H658" s="3">
        <v>10.560906862745</v>
      </c>
      <c r="I658">
        <v>12.5</v>
      </c>
      <c r="J658" s="5">
        <f t="shared" si="40"/>
        <v>13670.807675609956</v>
      </c>
      <c r="K658" s="5">
        <f t="shared" si="43"/>
        <v>1704.3990856029029</v>
      </c>
    </row>
    <row r="659" spans="1:11" x14ac:dyDescent="0.25">
      <c r="A659" s="6"/>
      <c r="B659" s="6">
        <v>43022</v>
      </c>
      <c r="C659" s="2">
        <v>5831.7900390000004</v>
      </c>
      <c r="D659" s="5">
        <v>11601113.065304499</v>
      </c>
      <c r="E659" s="18">
        <f>'Mining Rigs'!$E$25*EXP('Mining Rigs'!$E$24*B659)</f>
        <v>0.12318056983506911</v>
      </c>
      <c r="F659" s="10">
        <f t="shared" si="41"/>
        <v>1429.0317181052735</v>
      </c>
      <c r="G659" s="10">
        <f t="shared" si="42"/>
        <v>34296.761234526566</v>
      </c>
      <c r="H659" s="3">
        <v>10.218794326241101</v>
      </c>
      <c r="I659">
        <v>12.5</v>
      </c>
      <c r="J659" s="5">
        <f t="shared" si="40"/>
        <v>19470.641617323658</v>
      </c>
      <c r="K659" s="5">
        <f t="shared" si="43"/>
        <v>1761.4602491584885</v>
      </c>
    </row>
    <row r="660" spans="1:11" x14ac:dyDescent="0.25">
      <c r="A660" s="6"/>
      <c r="B660" s="6">
        <v>43023</v>
      </c>
      <c r="C660" s="2">
        <v>5678.1899409999996</v>
      </c>
      <c r="D660" s="5">
        <v>10351762.4275025</v>
      </c>
      <c r="E660" s="18">
        <f>'Mining Rigs'!$E$25*EXP('Mining Rigs'!$E$24*B660)</f>
        <v>0.12311441572664922</v>
      </c>
      <c r="F660" s="10">
        <f t="shared" si="41"/>
        <v>1274.4511830030503</v>
      </c>
      <c r="G660" s="10">
        <f t="shared" si="42"/>
        <v>30586.828392073206</v>
      </c>
      <c r="H660" s="3">
        <v>7.3829914529914502</v>
      </c>
      <c r="I660">
        <v>12.5</v>
      </c>
      <c r="J660" s="5">
        <f t="shared" si="40"/>
        <v>12545.682921821817</v>
      </c>
      <c r="K660" s="5">
        <f t="shared" si="43"/>
        <v>2438.0361422071992</v>
      </c>
    </row>
    <row r="661" spans="1:11" x14ac:dyDescent="0.25">
      <c r="A661" s="6"/>
      <c r="B661" s="6">
        <v>43024</v>
      </c>
      <c r="C661" s="2">
        <v>5725.5898440000001</v>
      </c>
      <c r="D661" s="5">
        <v>9756833.5523587093</v>
      </c>
      <c r="E661" s="18">
        <f>'Mining Rigs'!$E$25*EXP('Mining Rigs'!$E$24*B661)</f>
        <v>0.12304829714628476</v>
      </c>
      <c r="F661" s="10">
        <f t="shared" si="41"/>
        <v>1200.5617541574757</v>
      </c>
      <c r="G661" s="10">
        <f t="shared" si="42"/>
        <v>28813.482099779416</v>
      </c>
      <c r="H661" s="3">
        <v>8.2686781609195403</v>
      </c>
      <c r="I661">
        <v>12.5</v>
      </c>
      <c r="J661" s="5">
        <f t="shared" si="40"/>
        <v>13236.078343249565</v>
      </c>
      <c r="K661" s="5">
        <f t="shared" si="43"/>
        <v>2176.8896611642049</v>
      </c>
    </row>
    <row r="662" spans="1:11" x14ac:dyDescent="0.25">
      <c r="A662" s="6"/>
      <c r="B662" s="6">
        <v>43025</v>
      </c>
      <c r="C662" s="2">
        <v>5605.5097660000001</v>
      </c>
      <c r="D662" s="5">
        <v>8983426.0146717392</v>
      </c>
      <c r="E662" s="18">
        <f>'Mining Rigs'!$E$25*EXP('Mining Rigs'!$E$24*B662)</f>
        <v>0.12298221407489453</v>
      </c>
      <c r="F662" s="10">
        <f t="shared" si="41"/>
        <v>1104.8016212623365</v>
      </c>
      <c r="G662" s="10">
        <f t="shared" si="42"/>
        <v>26515.238910296077</v>
      </c>
      <c r="H662" s="3">
        <v>8.7849593495934908</v>
      </c>
      <c r="I662">
        <v>12.5</v>
      </c>
      <c r="J662" s="5">
        <f t="shared" si="40"/>
        <v>12940.849776206149</v>
      </c>
      <c r="K662" s="5">
        <f t="shared" si="43"/>
        <v>2048.9565499051419</v>
      </c>
    </row>
    <row r="663" spans="1:11" x14ac:dyDescent="0.25">
      <c r="A663" s="6"/>
      <c r="B663" s="6">
        <v>43026</v>
      </c>
      <c r="C663" s="2">
        <v>5590.6899409999996</v>
      </c>
      <c r="D663" s="5">
        <v>10589733.97756</v>
      </c>
      <c r="E663" s="18">
        <f>'Mining Rigs'!$E$25*EXP('Mining Rigs'!$E$24*B663)</f>
        <v>0.1229161664934089</v>
      </c>
      <c r="F663" s="10">
        <f t="shared" si="41"/>
        <v>1301.6495047066744</v>
      </c>
      <c r="G663" s="10">
        <f t="shared" si="42"/>
        <v>31239.588112960184</v>
      </c>
      <c r="H663" s="3">
        <v>9.3076158940397296</v>
      </c>
      <c r="I663">
        <v>12.5</v>
      </c>
      <c r="J663" s="5">
        <f t="shared" si="40"/>
        <v>16153.671491302379</v>
      </c>
      <c r="K663" s="5">
        <f t="shared" si="43"/>
        <v>1933.9001743213928</v>
      </c>
    </row>
    <row r="664" spans="1:11" x14ac:dyDescent="0.25">
      <c r="A664" s="6"/>
      <c r="B664" s="6">
        <v>43027</v>
      </c>
      <c r="C664" s="2">
        <v>5708.5200199999999</v>
      </c>
      <c r="D664" s="5">
        <v>10649226.8650744</v>
      </c>
      <c r="E664" s="18">
        <f>'Mining Rigs'!$E$25*EXP('Mining Rigs'!$E$24*B664)</f>
        <v>0.12285015438276842</v>
      </c>
      <c r="F664" s="10">
        <f t="shared" si="41"/>
        <v>1308.259164431515</v>
      </c>
      <c r="G664" s="10">
        <f t="shared" si="42"/>
        <v>31398.219946356359</v>
      </c>
      <c r="H664" s="3">
        <v>8.3005617977528097</v>
      </c>
      <c r="I664">
        <v>12.5</v>
      </c>
      <c r="J664" s="5">
        <f t="shared" si="40"/>
        <v>14479.048055786994</v>
      </c>
      <c r="K664" s="5">
        <f t="shared" si="43"/>
        <v>2168.5279187817259</v>
      </c>
    </row>
    <row r="665" spans="1:11" x14ac:dyDescent="0.25">
      <c r="A665" s="6"/>
      <c r="B665" s="6">
        <v>43028</v>
      </c>
      <c r="C665" s="2">
        <v>6011.4501950000003</v>
      </c>
      <c r="D665" s="5">
        <v>9102411.78970051</v>
      </c>
      <c r="E665" s="18">
        <f>'Mining Rigs'!$E$25*EXP('Mining Rigs'!$E$24*B665)</f>
        <v>0.12278417772392262</v>
      </c>
      <c r="F665" s="10">
        <f t="shared" si="41"/>
        <v>1117.632146902916</v>
      </c>
      <c r="G665" s="10">
        <f t="shared" si="42"/>
        <v>26823.171525669983</v>
      </c>
      <c r="H665" s="3">
        <v>8.0143389199255104</v>
      </c>
      <c r="I665">
        <v>12.5</v>
      </c>
      <c r="J665" s="5">
        <f t="shared" si="40"/>
        <v>11942.777084111925</v>
      </c>
      <c r="K665" s="5">
        <f t="shared" si="43"/>
        <v>2245.9743941259853</v>
      </c>
    </row>
    <row r="666" spans="1:11" x14ac:dyDescent="0.25">
      <c r="A666" s="6"/>
      <c r="B666" s="6">
        <v>43029</v>
      </c>
      <c r="C666" s="2">
        <v>6031.6000979999999</v>
      </c>
      <c r="D666" s="5">
        <v>10827705.5276176</v>
      </c>
      <c r="E666" s="18">
        <f>'Mining Rigs'!$E$25*EXP('Mining Rigs'!$E$24*B666)</f>
        <v>0.12271823649783256</v>
      </c>
      <c r="F666" s="10">
        <f t="shared" si="41"/>
        <v>1328.7569276670654</v>
      </c>
      <c r="G666" s="10">
        <f t="shared" si="42"/>
        <v>31890.166264009567</v>
      </c>
      <c r="H666" s="3">
        <v>9.4549019607843103</v>
      </c>
      <c r="I666">
        <v>12.5</v>
      </c>
      <c r="J666" s="5">
        <f t="shared" si="40"/>
        <v>16751.021974406762</v>
      </c>
      <c r="K666" s="5">
        <f t="shared" si="43"/>
        <v>1903.774367482373</v>
      </c>
    </row>
    <row r="667" spans="1:11" x14ac:dyDescent="0.25">
      <c r="A667" s="6"/>
      <c r="B667" s="6">
        <v>43030</v>
      </c>
      <c r="C667" s="2">
        <v>6008.419922</v>
      </c>
      <c r="D667" s="5">
        <v>10173283.7649593</v>
      </c>
      <c r="E667" s="18">
        <f>'Mining Rigs'!$E$25*EXP('Mining Rigs'!$E$24*B667)</f>
        <v>0.12265233068546952</v>
      </c>
      <c r="F667" s="10">
        <f t="shared" si="41"/>
        <v>1247.7769644969062</v>
      </c>
      <c r="G667" s="10">
        <f t="shared" si="42"/>
        <v>29946.647147925749</v>
      </c>
      <c r="H667" s="3">
        <v>7.8833333333333302</v>
      </c>
      <c r="I667">
        <v>12.5</v>
      </c>
      <c r="J667" s="5">
        <f t="shared" si="40"/>
        <v>13115.522315711922</v>
      </c>
      <c r="K667" s="5">
        <f t="shared" si="43"/>
        <v>2283.2980972515866</v>
      </c>
    </row>
    <row r="668" spans="1:11" x14ac:dyDescent="0.25">
      <c r="A668" s="6"/>
      <c r="B668" s="6">
        <v>43031</v>
      </c>
      <c r="C668" s="2">
        <v>5930.3198240000002</v>
      </c>
      <c r="D668" s="5">
        <v>9935312.2149018608</v>
      </c>
      <c r="E668" s="18">
        <f>'Mining Rigs'!$E$25*EXP('Mining Rigs'!$E$24*B668)</f>
        <v>0.1225864602678137</v>
      </c>
      <c r="F668" s="10">
        <f t="shared" si="41"/>
        <v>1217.9347560803913</v>
      </c>
      <c r="G668" s="10">
        <f t="shared" si="42"/>
        <v>29230.43414592939</v>
      </c>
      <c r="H668" s="3">
        <v>8.4055555555555497</v>
      </c>
      <c r="I668">
        <v>12.5</v>
      </c>
      <c r="J668" s="5">
        <f t="shared" si="40"/>
        <v>13649.891007034303</v>
      </c>
      <c r="K668" s="5">
        <f t="shared" si="43"/>
        <v>2141.4408460013233</v>
      </c>
    </row>
    <row r="669" spans="1:11" x14ac:dyDescent="0.25">
      <c r="A669" s="6"/>
      <c r="B669" s="6">
        <v>43032</v>
      </c>
      <c r="C669" s="2">
        <v>5526.6401370000003</v>
      </c>
      <c r="D669" s="5">
        <v>11006184.190160699</v>
      </c>
      <c r="E669" s="18">
        <f>'Mining Rigs'!$E$25*EXP('Mining Rigs'!$E$24*B669)</f>
        <v>0.12252062522585677</v>
      </c>
      <c r="F669" s="10">
        <f t="shared" si="41"/>
        <v>1348.4845683294288</v>
      </c>
      <c r="G669" s="10">
        <f t="shared" si="42"/>
        <v>32363.629639906292</v>
      </c>
      <c r="H669" s="3">
        <v>8.6633732534930097</v>
      </c>
      <c r="I669">
        <v>12.5</v>
      </c>
      <c r="J669" s="5">
        <f t="shared" si="40"/>
        <v>15576.566856017655</v>
      </c>
      <c r="K669" s="5">
        <f t="shared" si="43"/>
        <v>2077.7126268618899</v>
      </c>
    </row>
    <row r="670" spans="1:11" x14ac:dyDescent="0.25">
      <c r="A670" s="6"/>
      <c r="B670" s="6">
        <v>43033</v>
      </c>
      <c r="C670" s="2">
        <v>5750.7998049999997</v>
      </c>
      <c r="D670" s="5">
        <v>12999790.2869909</v>
      </c>
      <c r="E670" s="18">
        <f>'Mining Rigs'!$E$25*EXP('Mining Rigs'!$E$24*B670)</f>
        <v>0.12245482554060069</v>
      </c>
      <c r="F670" s="10">
        <f t="shared" si="41"/>
        <v>1591.8870516578661</v>
      </c>
      <c r="G670" s="10">
        <f t="shared" si="42"/>
        <v>38205.289239788784</v>
      </c>
      <c r="H670" s="3">
        <v>7.7863063063063001</v>
      </c>
      <c r="I670">
        <v>12.5</v>
      </c>
      <c r="J670" s="5">
        <f t="shared" si="40"/>
        <v>16526.560252334646</v>
      </c>
      <c r="K670" s="5">
        <f t="shared" si="43"/>
        <v>2311.7508214930363</v>
      </c>
    </row>
    <row r="671" spans="1:11" x14ac:dyDescent="0.25">
      <c r="A671" s="6"/>
      <c r="B671" s="6">
        <v>43034</v>
      </c>
      <c r="C671" s="2">
        <v>5904.830078</v>
      </c>
      <c r="D671" s="5">
        <v>7510989.9435947398</v>
      </c>
      <c r="E671" s="18">
        <f>'Mining Rigs'!$E$25*EXP('Mining Rigs'!$E$24*B671)</f>
        <v>0.12238906119305627</v>
      </c>
      <c r="F671" s="10">
        <f t="shared" si="41"/>
        <v>919.26300782704686</v>
      </c>
      <c r="G671" s="10">
        <f t="shared" si="42"/>
        <v>22062.312187849126</v>
      </c>
      <c r="H671" s="3">
        <v>7.9529629629629603</v>
      </c>
      <c r="I671">
        <v>12.5</v>
      </c>
      <c r="J671" s="5">
        <f t="shared" si="40"/>
        <v>9747.8195392939106</v>
      </c>
      <c r="K671" s="5">
        <f t="shared" si="43"/>
        <v>2263.3074093047089</v>
      </c>
    </row>
    <row r="672" spans="1:11" x14ac:dyDescent="0.25">
      <c r="A672" s="6"/>
      <c r="B672" s="6">
        <v>43035</v>
      </c>
      <c r="C672" s="2">
        <v>5780.8999020000001</v>
      </c>
      <c r="D672" s="5">
        <v>6138789.8577456996</v>
      </c>
      <c r="E672" s="18">
        <f>'Mining Rigs'!$E$25*EXP('Mining Rigs'!$E$24*B672)</f>
        <v>0.12232333216424583</v>
      </c>
      <c r="F672" s="10">
        <f t="shared" si="41"/>
        <v>750.91723085553065</v>
      </c>
      <c r="G672" s="10">
        <f t="shared" si="42"/>
        <v>18022.013540532735</v>
      </c>
      <c r="H672" s="3">
        <v>13.918108974358899</v>
      </c>
      <c r="I672">
        <v>12.5</v>
      </c>
      <c r="J672" s="5">
        <f t="shared" si="40"/>
        <v>13935.130466361459</v>
      </c>
      <c r="K672" s="5">
        <f t="shared" si="43"/>
        <v>1293.2791396561918</v>
      </c>
    </row>
    <row r="673" spans="1:11" x14ac:dyDescent="0.25">
      <c r="A673" s="6"/>
      <c r="B673" s="6">
        <v>43036</v>
      </c>
      <c r="C673" s="2">
        <v>5753.0898440000001</v>
      </c>
      <c r="D673" s="5">
        <v>11122042.8010922</v>
      </c>
      <c r="E673" s="18">
        <f>'Mining Rigs'!$E$25*EXP('Mining Rigs'!$E$24*B673)</f>
        <v>0.1222576384352019</v>
      </c>
      <c r="F673" s="10">
        <f t="shared" si="41"/>
        <v>1359.7546874367702</v>
      </c>
      <c r="G673" s="10">
        <f t="shared" si="42"/>
        <v>32634.112498482486</v>
      </c>
      <c r="H673" s="3">
        <v>16.933725490196</v>
      </c>
      <c r="I673">
        <v>12.5</v>
      </c>
      <c r="J673" s="5">
        <f t="shared" si="40"/>
        <v>30700.95014808204</v>
      </c>
      <c r="K673" s="5">
        <f t="shared" si="43"/>
        <v>1062.9675088580675</v>
      </c>
    </row>
    <row r="674" spans="1:11" x14ac:dyDescent="0.25">
      <c r="A674" s="6"/>
      <c r="B674" s="6">
        <v>43037</v>
      </c>
      <c r="C674" s="2">
        <v>6153.8500979999999</v>
      </c>
      <c r="D674" s="5">
        <v>10616495.401042501</v>
      </c>
      <c r="E674" s="18">
        <f>'Mining Rigs'!$E$25*EXP('Mining Rigs'!$E$24*B674)</f>
        <v>0.12219197998696585</v>
      </c>
      <c r="F674" s="10">
        <f t="shared" si="41"/>
        <v>1297.2505935759002</v>
      </c>
      <c r="G674" s="10">
        <f t="shared" si="42"/>
        <v>31134.014245821607</v>
      </c>
      <c r="H674" s="3">
        <v>9.2926406926406901</v>
      </c>
      <c r="I674">
        <v>12.5</v>
      </c>
      <c r="J674" s="5">
        <f t="shared" si="40"/>
        <v>16073.178205887602</v>
      </c>
      <c r="K674" s="5">
        <f t="shared" si="43"/>
        <v>1937.0166775365699</v>
      </c>
    </row>
    <row r="675" spans="1:11" x14ac:dyDescent="0.25">
      <c r="A675" s="6"/>
      <c r="B675" s="6">
        <v>43038</v>
      </c>
      <c r="C675" s="2">
        <v>6130.5297849999997</v>
      </c>
      <c r="D675" s="5">
        <v>9966505.8866930306</v>
      </c>
      <c r="E675" s="18">
        <f>'Mining Rigs'!$E$25*EXP('Mining Rigs'!$E$24*B675)</f>
        <v>0.12212635680059057</v>
      </c>
      <c r="F675" s="10">
        <f t="shared" si="41"/>
        <v>1217.1730539734594</v>
      </c>
      <c r="G675" s="10">
        <f t="shared" si="42"/>
        <v>29212.153295363027</v>
      </c>
      <c r="H675" s="3">
        <v>9.8021541950113296</v>
      </c>
      <c r="I675">
        <v>12.5</v>
      </c>
      <c r="J675" s="5">
        <f t="shared" si="40"/>
        <v>15907.890609414266</v>
      </c>
      <c r="K675" s="5">
        <f t="shared" si="43"/>
        <v>1836.3310392689855</v>
      </c>
    </row>
    <row r="676" spans="1:11" x14ac:dyDescent="0.25">
      <c r="A676" s="6"/>
      <c r="B676" s="6">
        <v>43039</v>
      </c>
      <c r="C676" s="2">
        <v>6468.3999020000001</v>
      </c>
      <c r="D676" s="5">
        <v>7872095.22934449</v>
      </c>
      <c r="E676" s="18">
        <f>'Mining Rigs'!$E$25*EXP('Mining Rigs'!$E$24*B676)</f>
        <v>0.12206076885713912</v>
      </c>
      <c r="F676" s="10">
        <f t="shared" si="41"/>
        <v>960.87399621040538</v>
      </c>
      <c r="G676" s="10">
        <f t="shared" si="42"/>
        <v>23060.975909049728</v>
      </c>
      <c r="H676" s="3">
        <v>10.5066425120772</v>
      </c>
      <c r="I676">
        <v>12.5</v>
      </c>
      <c r="J676" s="5">
        <f t="shared" si="40"/>
        <v>13460.746103111669</v>
      </c>
      <c r="K676" s="5">
        <f t="shared" si="43"/>
        <v>1713.2019081556568</v>
      </c>
    </row>
    <row r="677" spans="1:11" x14ac:dyDescent="0.25">
      <c r="A677" s="6"/>
      <c r="B677" s="6">
        <v>43040</v>
      </c>
      <c r="C677" s="2">
        <v>6767.3100590000004</v>
      </c>
      <c r="D677" s="5">
        <v>10833158.5724924</v>
      </c>
      <c r="E677" s="18">
        <f>'Mining Rigs'!$E$25*EXP('Mining Rigs'!$E$24*B677)</f>
        <v>0.12199521613768342</v>
      </c>
      <c r="F677" s="10">
        <f t="shared" si="41"/>
        <v>1321.5935215050085</v>
      </c>
      <c r="G677" s="10">
        <f t="shared" si="42"/>
        <v>31718.244516120205</v>
      </c>
      <c r="H677" s="3">
        <v>9.1711538461538407</v>
      </c>
      <c r="I677">
        <v>12.5</v>
      </c>
      <c r="J677" s="5">
        <f t="shared" si="40"/>
        <v>16160.716677070208</v>
      </c>
      <c r="K677" s="5">
        <f t="shared" si="43"/>
        <v>1962.6756133361305</v>
      </c>
    </row>
    <row r="678" spans="1:11" x14ac:dyDescent="0.25">
      <c r="A678" s="6"/>
      <c r="B678" s="6">
        <v>43041</v>
      </c>
      <c r="C678" s="2">
        <v>7078.5</v>
      </c>
      <c r="D678" s="5">
        <v>8594305.8008439895</v>
      </c>
      <c r="E678" s="18">
        <f>'Mining Rigs'!$E$25*EXP('Mining Rigs'!$E$24*B678)</f>
        <v>0.12192969862330688</v>
      </c>
      <c r="F678" s="10">
        <f t="shared" si="41"/>
        <v>1047.9011161734459</v>
      </c>
      <c r="G678" s="10">
        <f t="shared" si="42"/>
        <v>25149.626788162699</v>
      </c>
      <c r="H678" s="3">
        <v>9.5004444444444403</v>
      </c>
      <c r="I678">
        <v>12.5</v>
      </c>
      <c r="J678" s="5">
        <f t="shared" si="40"/>
        <v>13274.035116636191</v>
      </c>
      <c r="K678" s="5">
        <f t="shared" si="43"/>
        <v>1894.6482035928152</v>
      </c>
    </row>
    <row r="679" spans="1:11" x14ac:dyDescent="0.25">
      <c r="A679" s="6"/>
      <c r="B679" s="6">
        <v>43042</v>
      </c>
      <c r="C679" s="2">
        <v>7207.7597660000001</v>
      </c>
      <c r="D679" s="5">
        <v>9388737.4294934291</v>
      </c>
      <c r="E679" s="18">
        <f>'Mining Rigs'!$E$25*EXP('Mining Rigs'!$E$24*B679)</f>
        <v>0.12186421629510301</v>
      </c>
      <c r="F679" s="10">
        <f t="shared" si="41"/>
        <v>1144.1511288457168</v>
      </c>
      <c r="G679" s="10">
        <f t="shared" si="42"/>
        <v>27459.627092297203</v>
      </c>
      <c r="H679" s="3">
        <v>12.235294117646999</v>
      </c>
      <c r="I679">
        <v>12.5</v>
      </c>
      <c r="J679" s="5">
        <f t="shared" si="40"/>
        <v>18665.367435286898</v>
      </c>
      <c r="K679" s="5">
        <f t="shared" si="43"/>
        <v>1471.1538461538532</v>
      </c>
    </row>
    <row r="680" spans="1:11" x14ac:dyDescent="0.25">
      <c r="A680" s="6"/>
      <c r="B680" s="6">
        <v>43043</v>
      </c>
      <c r="C680" s="2">
        <v>7379.9501950000003</v>
      </c>
      <c r="D680" s="5">
        <v>10183169.0581428</v>
      </c>
      <c r="E680" s="18">
        <f>'Mining Rigs'!$E$25*EXP('Mining Rigs'!$E$24*B680)</f>
        <v>0.12179876913417426</v>
      </c>
      <c r="F680" s="10">
        <f t="shared" si="41"/>
        <v>1240.2974571670015</v>
      </c>
      <c r="G680" s="10">
        <f t="shared" si="42"/>
        <v>29767.138972008037</v>
      </c>
      <c r="H680" s="3">
        <v>11.0380769230769</v>
      </c>
      <c r="I680">
        <v>12.5</v>
      </c>
      <c r="J680" s="5">
        <f t="shared" si="40"/>
        <v>18253.99831960805</v>
      </c>
      <c r="K680" s="5">
        <f t="shared" si="43"/>
        <v>1630.7188403777168</v>
      </c>
    </row>
    <row r="681" spans="1:11" x14ac:dyDescent="0.25">
      <c r="A681" s="6"/>
      <c r="B681" s="6">
        <v>43044</v>
      </c>
      <c r="C681" s="2">
        <v>7407.4101559999999</v>
      </c>
      <c r="D681" s="5">
        <v>9605400.6009432804</v>
      </c>
      <c r="E681" s="18">
        <f>'Mining Rigs'!$E$25*EXP('Mining Rigs'!$E$24*B681)</f>
        <v>0.12173335712163444</v>
      </c>
      <c r="F681" s="10">
        <f t="shared" si="41"/>
        <v>1169.2976616509904</v>
      </c>
      <c r="G681" s="10">
        <f t="shared" si="42"/>
        <v>28063.143879623771</v>
      </c>
      <c r="H681" s="3">
        <v>10.298463356973899</v>
      </c>
      <c r="I681">
        <v>12.5</v>
      </c>
      <c r="J681" s="5">
        <f t="shared" si="40"/>
        <v>16055.958829210653</v>
      </c>
      <c r="K681" s="5">
        <f t="shared" si="43"/>
        <v>1747.8335724533877</v>
      </c>
    </row>
    <row r="682" spans="1:11" x14ac:dyDescent="0.25">
      <c r="A682" s="6"/>
      <c r="B682" s="6">
        <v>43045</v>
      </c>
      <c r="C682" s="2">
        <v>7022.7597660000001</v>
      </c>
      <c r="D682" s="5">
        <v>11266484.915392101</v>
      </c>
      <c r="E682" s="18">
        <f>'Mining Rigs'!$E$25*EXP('Mining Rigs'!$E$24*B682)</f>
        <v>0.12166798023860759</v>
      </c>
      <c r="F682" s="10">
        <f t="shared" si="41"/>
        <v>1370.7704640444965</v>
      </c>
      <c r="G682" s="10">
        <f t="shared" si="42"/>
        <v>32898.491137067918</v>
      </c>
      <c r="H682" s="3">
        <v>10.4424812030075</v>
      </c>
      <c r="I682">
        <v>12.5</v>
      </c>
      <c r="J682" s="5">
        <f t="shared" si="40"/>
        <v>19085.659739230028</v>
      </c>
      <c r="K682" s="5">
        <f t="shared" si="43"/>
        <v>1723.7282643914061</v>
      </c>
    </row>
    <row r="683" spans="1:11" x14ac:dyDescent="0.25">
      <c r="A683" s="6"/>
      <c r="B683" s="6">
        <v>43046</v>
      </c>
      <c r="C683" s="2">
        <v>7144.3798829999996</v>
      </c>
      <c r="D683" s="5">
        <v>10399832.2295927</v>
      </c>
      <c r="E683" s="18">
        <f>'Mining Rigs'!$E$25*EXP('Mining Rigs'!$E$24*B683)</f>
        <v>0.1216026384662265</v>
      </c>
      <c r="F683" s="10">
        <f t="shared" si="41"/>
        <v>1264.6470387245713</v>
      </c>
      <c r="G683" s="10">
        <f t="shared" si="42"/>
        <v>30351.528929389711</v>
      </c>
      <c r="H683" s="3">
        <v>9.4856837606837594</v>
      </c>
      <c r="I683">
        <v>12.5</v>
      </c>
      <c r="J683" s="5">
        <f t="shared" si="40"/>
        <v>15994.722504301963</v>
      </c>
      <c r="K683" s="5">
        <f t="shared" si="43"/>
        <v>1897.5964679116078</v>
      </c>
    </row>
    <row r="684" spans="1:11" x14ac:dyDescent="0.25">
      <c r="A684" s="6"/>
      <c r="B684" s="6">
        <v>43047</v>
      </c>
      <c r="C684" s="2">
        <v>7459.6899409999996</v>
      </c>
      <c r="D684" s="5">
        <v>11049821.743942199</v>
      </c>
      <c r="E684" s="18">
        <f>'Mining Rigs'!$E$25*EXP('Mining Rigs'!$E$24*B684)</f>
        <v>0.12153733178563546</v>
      </c>
      <c r="F684" s="10">
        <f t="shared" si="41"/>
        <v>1342.9658514656321</v>
      </c>
      <c r="G684" s="10">
        <f t="shared" si="42"/>
        <v>32231.180435175171</v>
      </c>
      <c r="H684" s="3">
        <v>10.039699074074001</v>
      </c>
      <c r="I684">
        <v>12.5</v>
      </c>
      <c r="J684" s="5">
        <f t="shared" si="40"/>
        <v>17977.297353963346</v>
      </c>
      <c r="K684" s="5">
        <f t="shared" si="43"/>
        <v>1792.8824227891721</v>
      </c>
    </row>
    <row r="685" spans="1:11" x14ac:dyDescent="0.25">
      <c r="A685" s="6"/>
      <c r="B685" s="6">
        <v>43048</v>
      </c>
      <c r="C685" s="2">
        <v>7143.580078</v>
      </c>
      <c r="D685" s="5">
        <v>8139094.7449612897</v>
      </c>
      <c r="E685" s="18">
        <f>'Mining Rigs'!$E$25*EXP('Mining Rigs'!$E$24*B685)</f>
        <v>0.12147206017798887</v>
      </c>
      <c r="F685" s="10">
        <f t="shared" si="41"/>
        <v>988.67260665429069</v>
      </c>
      <c r="G685" s="10">
        <f t="shared" si="42"/>
        <v>23728.142559702977</v>
      </c>
      <c r="H685" s="3">
        <v>9.4699346405228706</v>
      </c>
      <c r="I685">
        <v>12.5</v>
      </c>
      <c r="J685" s="5">
        <f t="shared" si="40"/>
        <v>12483.553287855348</v>
      </c>
      <c r="K685" s="5">
        <f t="shared" si="43"/>
        <v>1900.7522948443657</v>
      </c>
    </row>
    <row r="686" spans="1:11" x14ac:dyDescent="0.25">
      <c r="A686" s="6"/>
      <c r="B686" s="6">
        <v>43049</v>
      </c>
      <c r="C686" s="2">
        <v>6618.1401370000003</v>
      </c>
      <c r="D686" s="5">
        <v>5426063.1633075299</v>
      </c>
      <c r="E686" s="18">
        <f>'Mining Rigs'!$E$25*EXP('Mining Rigs'!$E$24*B686)</f>
        <v>0.12140682362444992</v>
      </c>
      <c r="F686" s="10">
        <f t="shared" si="41"/>
        <v>658.76109344280212</v>
      </c>
      <c r="G686" s="10">
        <f t="shared" si="42"/>
        <v>15810.266242627251</v>
      </c>
      <c r="H686" s="3">
        <v>11.5833333333333</v>
      </c>
      <c r="I686">
        <v>12.5</v>
      </c>
      <c r="J686" s="5">
        <f t="shared" si="40"/>
        <v>10174.199109838804</v>
      </c>
      <c r="K686" s="5">
        <f t="shared" si="43"/>
        <v>1553.9568345323785</v>
      </c>
    </row>
    <row r="687" spans="1:11" x14ac:dyDescent="0.25">
      <c r="A687" s="6"/>
      <c r="B687" s="6">
        <v>43050</v>
      </c>
      <c r="C687" s="2">
        <v>6357.6000979999999</v>
      </c>
      <c r="D687" s="5">
        <v>5426063.1633075299</v>
      </c>
      <c r="E687" s="18">
        <f>'Mining Rigs'!$E$25*EXP('Mining Rigs'!$E$24*B687)</f>
        <v>0.12134162210619324</v>
      </c>
      <c r="F687" s="10">
        <f t="shared" si="41"/>
        <v>658.40730588639769</v>
      </c>
      <c r="G687" s="10">
        <f t="shared" si="42"/>
        <v>15801.775341273544</v>
      </c>
      <c r="H687" s="3">
        <v>17.725208333333299</v>
      </c>
      <c r="I687">
        <v>12.5</v>
      </c>
      <c r="J687" s="5">
        <f t="shared" si="40"/>
        <v>15560.542220033469</v>
      </c>
      <c r="K687" s="5">
        <f t="shared" si="43"/>
        <v>1015.5028737320926</v>
      </c>
    </row>
    <row r="688" spans="1:11" x14ac:dyDescent="0.25">
      <c r="A688" s="6"/>
      <c r="B688" s="6">
        <v>43051</v>
      </c>
      <c r="C688" s="2">
        <v>5950.0698240000002</v>
      </c>
      <c r="D688" s="5">
        <v>9495610.5357881691</v>
      </c>
      <c r="E688" s="18">
        <f>'Mining Rigs'!$E$25*EXP('Mining Rigs'!$E$24*B688)</f>
        <v>0.12127645560440362</v>
      </c>
      <c r="F688" s="10">
        <f t="shared" si="41"/>
        <v>1151.5939895802212</v>
      </c>
      <c r="G688" s="10">
        <f t="shared" si="42"/>
        <v>27638.255749925309</v>
      </c>
      <c r="H688" s="3">
        <v>18.757708333333301</v>
      </c>
      <c r="I688">
        <v>12.5</v>
      </c>
      <c r="J688" s="5">
        <f t="shared" si="40"/>
        <v>28801.68556662061</v>
      </c>
      <c r="K688" s="5">
        <f t="shared" si="43"/>
        <v>959.60549551851068</v>
      </c>
    </row>
    <row r="689" spans="1:11" x14ac:dyDescent="0.25">
      <c r="A689" s="6"/>
      <c r="B689" s="6">
        <v>43052</v>
      </c>
      <c r="C689" s="2">
        <v>6559.4902339999999</v>
      </c>
      <c r="D689" s="5">
        <v>8681701.0612920392</v>
      </c>
      <c r="E689" s="18">
        <f>'Mining Rigs'!$E$25*EXP('Mining Rigs'!$E$24*B689)</f>
        <v>0.12121132410027455</v>
      </c>
      <c r="F689" s="10">
        <f t="shared" si="41"/>
        <v>1052.320481081967</v>
      </c>
      <c r="G689" s="10">
        <f t="shared" si="42"/>
        <v>25255.691545967209</v>
      </c>
      <c r="H689" s="3">
        <v>10.347380952380901</v>
      </c>
      <c r="I689">
        <v>12.5</v>
      </c>
      <c r="J689" s="5">
        <f t="shared" si="40"/>
        <v>14518.347868997136</v>
      </c>
      <c r="K689" s="5">
        <f t="shared" si="43"/>
        <v>1739.5706297890051</v>
      </c>
    </row>
    <row r="690" spans="1:11" x14ac:dyDescent="0.25">
      <c r="A690" s="6"/>
      <c r="B690" s="6">
        <v>43053</v>
      </c>
      <c r="C690" s="2">
        <v>6635.75</v>
      </c>
      <c r="D690" s="5">
        <v>10309520.010284301</v>
      </c>
      <c r="E690" s="18">
        <f>'Mining Rigs'!$E$25*EXP('Mining Rigs'!$E$24*B690)</f>
        <v>0.12114622757501098</v>
      </c>
      <c r="F690" s="10">
        <f t="shared" si="41"/>
        <v>1248.9594573550314</v>
      </c>
      <c r="G690" s="10">
        <f t="shared" si="42"/>
        <v>29975.026976520756</v>
      </c>
      <c r="H690" s="3">
        <v>11.099739583333299</v>
      </c>
      <c r="I690">
        <v>12.5</v>
      </c>
      <c r="J690" s="5">
        <f t="shared" si="40"/>
        <v>18484.166302376161</v>
      </c>
      <c r="K690" s="5">
        <f t="shared" si="43"/>
        <v>1621.6596673157735</v>
      </c>
    </row>
    <row r="691" spans="1:11" x14ac:dyDescent="0.25">
      <c r="A691" s="6"/>
      <c r="B691" s="6">
        <v>43054</v>
      </c>
      <c r="C691" s="2">
        <v>7315.5400390000004</v>
      </c>
      <c r="D691" s="5">
        <v>10309520.010284301</v>
      </c>
      <c r="E691" s="18">
        <f>'Mining Rigs'!$E$25*EXP('Mining Rigs'!$E$24*B691)</f>
        <v>0.12108116600982796</v>
      </c>
      <c r="F691" s="10">
        <f t="shared" si="41"/>
        <v>1248.2887038468768</v>
      </c>
      <c r="G691" s="10">
        <f t="shared" si="42"/>
        <v>29958.928892325042</v>
      </c>
      <c r="H691" s="3">
        <v>9.6086622807017505</v>
      </c>
      <c r="I691">
        <v>12.5</v>
      </c>
      <c r="J691" s="5">
        <f t="shared" si="40"/>
        <v>15992.512778772752</v>
      </c>
      <c r="K691" s="5">
        <f t="shared" si="43"/>
        <v>1873.3096735173631</v>
      </c>
    </row>
    <row r="692" spans="1:11" x14ac:dyDescent="0.25">
      <c r="A692" s="6"/>
      <c r="B692" s="6">
        <v>43055</v>
      </c>
      <c r="C692" s="2">
        <v>7871.6899409999996</v>
      </c>
      <c r="D692" s="5">
        <v>11326906.853404401</v>
      </c>
      <c r="E692" s="18">
        <f>'Mining Rigs'!$E$25*EXP('Mining Rigs'!$E$24*B692)</f>
        <v>0.12101613938594931</v>
      </c>
      <c r="F692" s="10">
        <f t="shared" si="41"/>
        <v>1370.7385385832515</v>
      </c>
      <c r="G692" s="10">
        <f t="shared" si="42"/>
        <v>32897.724925998038</v>
      </c>
      <c r="H692" s="3">
        <v>9.3637061403508692</v>
      </c>
      <c r="I692">
        <v>12.5</v>
      </c>
      <c r="J692" s="5">
        <f t="shared" si="40"/>
        <v>17113.590494063428</v>
      </c>
      <c r="K692" s="5">
        <f t="shared" si="43"/>
        <v>1922.3157722168241</v>
      </c>
    </row>
    <row r="693" spans="1:11" x14ac:dyDescent="0.25">
      <c r="A693" s="6"/>
      <c r="B693" s="6">
        <v>43056</v>
      </c>
      <c r="C693" s="2">
        <v>7708.9902339999999</v>
      </c>
      <c r="D693" s="5">
        <v>9224307.3776227999</v>
      </c>
      <c r="E693" s="18">
        <f>'Mining Rigs'!$E$25*EXP('Mining Rigs'!$E$24*B693)</f>
        <v>0.12095114768461025</v>
      </c>
      <c r="F693" s="10">
        <f t="shared" si="41"/>
        <v>1115.6905639190952</v>
      </c>
      <c r="G693" s="10">
        <f t="shared" si="42"/>
        <v>26776.573534058283</v>
      </c>
      <c r="H693" s="3">
        <v>8.6825349301397203</v>
      </c>
      <c r="I693">
        <v>12.5</v>
      </c>
      <c r="J693" s="5">
        <f t="shared" si="40"/>
        <v>12916.029723273103</v>
      </c>
      <c r="K693" s="5">
        <f t="shared" si="43"/>
        <v>2073.1272773250266</v>
      </c>
    </row>
    <row r="694" spans="1:11" x14ac:dyDescent="0.25">
      <c r="A694" s="6"/>
      <c r="B694" s="6">
        <v>43057</v>
      </c>
      <c r="C694" s="2">
        <v>7790.1499020000001</v>
      </c>
      <c r="D694" s="5">
        <v>10852126.326615</v>
      </c>
      <c r="E694" s="18">
        <f>'Mining Rigs'!$E$25*EXP('Mining Rigs'!$E$24*B694)</f>
        <v>0.12088619088705606</v>
      </c>
      <c r="F694" s="10">
        <f t="shared" si="41"/>
        <v>1311.8722146496273</v>
      </c>
      <c r="G694" s="10">
        <f t="shared" si="42"/>
        <v>31484.933151591053</v>
      </c>
      <c r="H694" s="3">
        <v>10.4920343137254</v>
      </c>
      <c r="I694">
        <v>12.5</v>
      </c>
      <c r="J694" s="5">
        <f t="shared" si="40"/>
        <v>18352.277721769096</v>
      </c>
      <c r="K694" s="5">
        <f t="shared" si="43"/>
        <v>1715.5872218653421</v>
      </c>
    </row>
    <row r="695" spans="1:11" x14ac:dyDescent="0.25">
      <c r="A695" s="6"/>
      <c r="B695" s="6">
        <v>43058</v>
      </c>
      <c r="C695" s="2">
        <v>8036.4902339999999</v>
      </c>
      <c r="D695" s="5">
        <v>11869513.169735201</v>
      </c>
      <c r="E695" s="18">
        <f>'Mining Rigs'!$E$25*EXP('Mining Rigs'!$E$24*B695)</f>
        <v>0.12082126897454082</v>
      </c>
      <c r="F695" s="10">
        <f t="shared" si="41"/>
        <v>1434.0896432774312</v>
      </c>
      <c r="G695" s="10">
        <f t="shared" si="42"/>
        <v>34418.151438658344</v>
      </c>
      <c r="H695" s="3">
        <v>9.0567708333333297</v>
      </c>
      <c r="I695">
        <v>12.5</v>
      </c>
      <c r="J695" s="5">
        <f t="shared" si="40"/>
        <v>17317.628338160583</v>
      </c>
      <c r="K695" s="5">
        <f t="shared" si="43"/>
        <v>1987.463338892404</v>
      </c>
    </row>
    <row r="696" spans="1:11" x14ac:dyDescent="0.25">
      <c r="A696" s="6"/>
      <c r="B696" s="6">
        <v>43059</v>
      </c>
      <c r="C696" s="2">
        <v>8200.6396480000003</v>
      </c>
      <c r="D696" s="5">
        <v>11733861.590652499</v>
      </c>
      <c r="E696" s="18">
        <f>'Mining Rigs'!$E$25*EXP('Mining Rigs'!$E$24*B696)</f>
        <v>0.12075638192832994</v>
      </c>
      <c r="F696" s="10">
        <f t="shared" si="41"/>
        <v>1416.9386717349944</v>
      </c>
      <c r="G696" s="10">
        <f t="shared" si="42"/>
        <v>34006.528121639865</v>
      </c>
      <c r="H696" s="3">
        <v>8.2641904761904694</v>
      </c>
      <c r="I696">
        <v>12.5</v>
      </c>
      <c r="J696" s="5">
        <f t="shared" si="40"/>
        <v>15613.134768397753</v>
      </c>
      <c r="K696" s="5">
        <f t="shared" si="43"/>
        <v>2178.071772650796</v>
      </c>
    </row>
    <row r="697" spans="1:11" x14ac:dyDescent="0.25">
      <c r="A697" s="6"/>
      <c r="B697" s="6">
        <v>43060</v>
      </c>
      <c r="C697" s="2">
        <v>8071.2597660000001</v>
      </c>
      <c r="D697" s="5">
        <v>8342572.1135853296</v>
      </c>
      <c r="E697" s="18">
        <f>'Mining Rigs'!$E$25*EXP('Mining Rigs'!$E$24*B697)</f>
        <v>0.12069152972969889</v>
      </c>
      <c r="F697" s="10">
        <f t="shared" si="41"/>
        <v>1006.8777902689408</v>
      </c>
      <c r="G697" s="10">
        <f t="shared" si="42"/>
        <v>24165.066966454579</v>
      </c>
      <c r="H697" s="3">
        <v>8.2956647398843906</v>
      </c>
      <c r="I697">
        <v>12.5</v>
      </c>
      <c r="J697" s="5">
        <f t="shared" si="40"/>
        <v>11136.960776142349</v>
      </c>
      <c r="K697" s="5">
        <f t="shared" si="43"/>
        <v>2169.8080340034148</v>
      </c>
    </row>
    <row r="698" spans="1:11" x14ac:dyDescent="0.25">
      <c r="A698" s="6"/>
      <c r="B698" s="6">
        <v>43061</v>
      </c>
      <c r="C698" s="2">
        <v>8253.5498050000006</v>
      </c>
      <c r="D698" s="5">
        <v>10648648.957991</v>
      </c>
      <c r="E698" s="18">
        <f>'Mining Rigs'!$E$25*EXP('Mining Rigs'!$E$24*B698)</f>
        <v>0.12062671235993196</v>
      </c>
      <c r="F698" s="10">
        <f t="shared" si="41"/>
        <v>1284.5115148774696</v>
      </c>
      <c r="G698" s="10">
        <f t="shared" si="42"/>
        <v>30828.276357059272</v>
      </c>
      <c r="H698" s="3">
        <v>9.7852477477477393</v>
      </c>
      <c r="I698">
        <v>12.5</v>
      </c>
      <c r="J698" s="5">
        <f t="shared" si="40"/>
        <v>16759.017877214395</v>
      </c>
      <c r="K698" s="5">
        <f t="shared" si="43"/>
        <v>1839.5037574948515</v>
      </c>
    </row>
    <row r="699" spans="1:11" x14ac:dyDescent="0.25">
      <c r="A699" s="6"/>
      <c r="B699" s="6">
        <v>43062</v>
      </c>
      <c r="C699" s="2">
        <v>8038.7700199999999</v>
      </c>
      <c r="D699" s="5">
        <v>9977010.8413757198</v>
      </c>
      <c r="E699" s="18">
        <f>'Mining Rigs'!$E$25*EXP('Mining Rigs'!$E$24*B699)</f>
        <v>0.12056192980032471</v>
      </c>
      <c r="F699" s="10">
        <f t="shared" si="41"/>
        <v>1202.8476806750182</v>
      </c>
      <c r="G699" s="10">
        <f t="shared" si="42"/>
        <v>28868.344336200436</v>
      </c>
      <c r="H699" s="3">
        <v>9.0906581740976602</v>
      </c>
      <c r="I699">
        <v>12.5</v>
      </c>
      <c r="J699" s="5">
        <f t="shared" si="40"/>
        <v>14579.569467363688</v>
      </c>
      <c r="K699" s="5">
        <f t="shared" si="43"/>
        <v>1980.0546511899488</v>
      </c>
    </row>
    <row r="700" spans="1:11" x14ac:dyDescent="0.25">
      <c r="A700" s="6"/>
      <c r="B700" s="6">
        <v>43063</v>
      </c>
      <c r="C700" s="2">
        <v>8253.6904300000006</v>
      </c>
      <c r="D700" s="5">
        <v>10445729.4715074</v>
      </c>
      <c r="E700" s="18">
        <f>'Mining Rigs'!$E$25*EXP('Mining Rigs'!$E$24*B700)</f>
        <v>0.12049718203218279</v>
      </c>
      <c r="F700" s="10">
        <f t="shared" si="41"/>
        <v>1258.6809655871637</v>
      </c>
      <c r="G700" s="10">
        <f t="shared" si="42"/>
        <v>30208.343174091926</v>
      </c>
      <c r="H700" s="3">
        <v>9.69608501118568</v>
      </c>
      <c r="I700">
        <v>12.5</v>
      </c>
      <c r="J700" s="5">
        <f t="shared" si="40"/>
        <v>16272.370192392555</v>
      </c>
      <c r="K700" s="5">
        <f t="shared" si="43"/>
        <v>1856.4193671192741</v>
      </c>
    </row>
    <row r="701" spans="1:11" x14ac:dyDescent="0.25">
      <c r="A701" s="6"/>
      <c r="B701" s="6">
        <v>43064</v>
      </c>
      <c r="C701" s="2">
        <v>8790.9199219999991</v>
      </c>
      <c r="D701" s="5">
        <v>10244850.0585938</v>
      </c>
      <c r="E701" s="18">
        <f>'Mining Rigs'!$E$25*EXP('Mining Rigs'!$E$24*B701)</f>
        <v>0.1204324690368206</v>
      </c>
      <c r="F701" s="10">
        <f t="shared" si="41"/>
        <v>1233.8125874684674</v>
      </c>
      <c r="G701" s="10">
        <f t="shared" si="42"/>
        <v>29611.502099243218</v>
      </c>
      <c r="H701" s="3">
        <v>9.2971153846153793</v>
      </c>
      <c r="I701">
        <v>12.5</v>
      </c>
      <c r="J701" s="5">
        <f t="shared" si="40"/>
        <v>15294.530651580266</v>
      </c>
      <c r="K701" s="5">
        <f t="shared" si="43"/>
        <v>1936.0843934222785</v>
      </c>
    </row>
    <row r="702" spans="1:11" x14ac:dyDescent="0.25">
      <c r="A702" s="6"/>
      <c r="B702" s="6">
        <v>43065</v>
      </c>
      <c r="C702" s="2">
        <v>9330.5498050000006</v>
      </c>
      <c r="D702" s="5">
        <v>11383166.731770899</v>
      </c>
      <c r="E702" s="18">
        <f>'Mining Rigs'!$E$25*EXP('Mining Rigs'!$E$24*B702)</f>
        <v>0.12036779079556384</v>
      </c>
      <c r="F702" s="10">
        <f t="shared" si="41"/>
        <v>1370.1666317608219</v>
      </c>
      <c r="G702" s="10">
        <f t="shared" si="42"/>
        <v>32883.99916225973</v>
      </c>
      <c r="H702" s="3">
        <v>9.38289760348583</v>
      </c>
      <c r="I702">
        <v>12.5</v>
      </c>
      <c r="J702" s="5">
        <f t="shared" si="40"/>
        <v>17141.510940699824</v>
      </c>
      <c r="K702" s="5">
        <f t="shared" si="43"/>
        <v>1918.3839321994562</v>
      </c>
    </row>
    <row r="703" spans="1:11" x14ac:dyDescent="0.25">
      <c r="A703" s="6"/>
      <c r="B703" s="6">
        <v>43066</v>
      </c>
      <c r="C703" s="2">
        <v>9818.3496090000008</v>
      </c>
      <c r="D703" s="5">
        <v>10445729.4715074</v>
      </c>
      <c r="E703" s="18">
        <f>'Mining Rigs'!$E$25*EXP('Mining Rigs'!$E$24*B703)</f>
        <v>0.12030314728974824</v>
      </c>
      <c r="F703" s="10">
        <f t="shared" si="41"/>
        <v>1256.6541311596188</v>
      </c>
      <c r="G703" s="10">
        <f t="shared" si="42"/>
        <v>30159.699147830852</v>
      </c>
      <c r="H703" s="3">
        <v>8.4837254901960701</v>
      </c>
      <c r="I703">
        <v>12.5</v>
      </c>
      <c r="J703" s="5">
        <f t="shared" si="40"/>
        <v>14214.811579838739</v>
      </c>
      <c r="K703" s="5">
        <f t="shared" si="43"/>
        <v>2121.7093859061197</v>
      </c>
    </row>
    <row r="704" spans="1:11" x14ac:dyDescent="0.25">
      <c r="A704" s="6"/>
      <c r="B704" s="6">
        <v>43067</v>
      </c>
      <c r="C704" s="2">
        <v>10058.799805000001</v>
      </c>
      <c r="D704" s="5">
        <v>11584046.144684499</v>
      </c>
      <c r="E704" s="18">
        <f>'Mining Rigs'!$E$25*EXP('Mining Rigs'!$E$24*B704)</f>
        <v>0.12023853850071832</v>
      </c>
      <c r="F704" s="10">
        <f t="shared" si="41"/>
        <v>1392.848778361745</v>
      </c>
      <c r="G704" s="10">
        <f t="shared" si="42"/>
        <v>33428.370680681881</v>
      </c>
      <c r="H704" s="3">
        <v>9.1936965811965798</v>
      </c>
      <c r="I704">
        <v>12.5</v>
      </c>
      <c r="J704" s="5">
        <f t="shared" si="40"/>
        <v>17073.905402330944</v>
      </c>
      <c r="K704" s="5">
        <f t="shared" si="43"/>
        <v>1957.8631773441953</v>
      </c>
    </row>
    <row r="705" spans="1:11" x14ac:dyDescent="0.25">
      <c r="A705" s="6"/>
      <c r="B705" s="6">
        <v>43068</v>
      </c>
      <c r="C705" s="2">
        <v>9888.6103519999997</v>
      </c>
      <c r="D705" s="5">
        <v>11182287.318857299</v>
      </c>
      <c r="E705" s="18">
        <f>'Mining Rigs'!$E$25*EXP('Mining Rigs'!$E$24*B705)</f>
        <v>0.12017396440982982</v>
      </c>
      <c r="F705" s="10">
        <f t="shared" si="41"/>
        <v>1343.8197982768484</v>
      </c>
      <c r="G705" s="10">
        <f t="shared" si="42"/>
        <v>32251.675158644361</v>
      </c>
      <c r="H705" s="3">
        <v>8.3499036608863193</v>
      </c>
      <c r="I705">
        <v>12.5</v>
      </c>
      <c r="J705" s="5">
        <f t="shared" si="40"/>
        <v>14961.021137604495</v>
      </c>
      <c r="K705" s="5">
        <f t="shared" si="43"/>
        <v>2155.7134945541816</v>
      </c>
    </row>
    <row r="706" spans="1:11" x14ac:dyDescent="0.25">
      <c r="A706" s="6"/>
      <c r="B706" s="6">
        <v>43069</v>
      </c>
      <c r="C706" s="2">
        <v>10233.599609000001</v>
      </c>
      <c r="D706" s="5">
        <v>12253644.187729901</v>
      </c>
      <c r="E706" s="18">
        <f>'Mining Rigs'!$E$25*EXP('Mining Rigs'!$E$24*B706)</f>
        <v>0.12010942499844854</v>
      </c>
      <c r="F706" s="10">
        <f t="shared" si="41"/>
        <v>1471.7781575238193</v>
      </c>
      <c r="G706" s="10">
        <f t="shared" si="42"/>
        <v>35322.675780571662</v>
      </c>
      <c r="H706" s="3">
        <v>8.5390219560878204</v>
      </c>
      <c r="I706">
        <v>12.5</v>
      </c>
      <c r="J706" s="5">
        <f t="shared" si="40"/>
        <v>16756.728002115164</v>
      </c>
      <c r="K706" s="5">
        <f t="shared" si="43"/>
        <v>2107.9697525741876</v>
      </c>
    </row>
    <row r="707" spans="1:11" x14ac:dyDescent="0.25">
      <c r="A707" s="6"/>
      <c r="B707" s="6">
        <v>43070</v>
      </c>
      <c r="C707" s="2">
        <v>10975.599609000001</v>
      </c>
      <c r="D707" s="5">
        <v>10780528.493030099</v>
      </c>
      <c r="E707" s="18">
        <f>'Mining Rigs'!$E$25*EXP('Mining Rigs'!$E$24*B707)</f>
        <v>0.12004492024794904</v>
      </c>
      <c r="F707" s="10">
        <f t="shared" si="41"/>
        <v>1294.1476831765406</v>
      </c>
      <c r="G707" s="10">
        <f t="shared" si="42"/>
        <v>31059.544396236975</v>
      </c>
      <c r="H707" s="3">
        <v>7.9575591985427998</v>
      </c>
      <c r="I707">
        <v>12.5</v>
      </c>
      <c r="J707" s="5">
        <f t="shared" si="40"/>
        <v>13731.009067379113</v>
      </c>
      <c r="K707" s="5">
        <f t="shared" si="43"/>
        <v>2262.0001373406294</v>
      </c>
    </row>
    <row r="708" spans="1:11" x14ac:dyDescent="0.25">
      <c r="A708" s="6"/>
      <c r="B708" s="6">
        <v>43071</v>
      </c>
      <c r="C708" s="2">
        <v>11074.599609000001</v>
      </c>
      <c r="D708" s="5">
        <v>11784925.557598099</v>
      </c>
      <c r="E708" s="18">
        <f>'Mining Rigs'!$E$25*EXP('Mining Rigs'!$E$24*B708)</f>
        <v>0.11998045013971707</v>
      </c>
      <c r="F708" s="10">
        <f t="shared" si="41"/>
        <v>1413.9606732636762</v>
      </c>
      <c r="G708" s="10">
        <f t="shared" si="42"/>
        <v>33935.056158328225</v>
      </c>
      <c r="H708" s="3">
        <v>8.8975155279503095</v>
      </c>
      <c r="I708">
        <v>12.5</v>
      </c>
      <c r="J708" s="5">
        <f t="shared" si="40"/>
        <v>16774.316061699508</v>
      </c>
      <c r="K708" s="5">
        <f t="shared" si="43"/>
        <v>2023.03664921466</v>
      </c>
    </row>
    <row r="709" spans="1:11" x14ac:dyDescent="0.25">
      <c r="A709" s="6"/>
      <c r="B709" s="6">
        <v>43072</v>
      </c>
      <c r="C709" s="2">
        <v>11323.200194999999</v>
      </c>
      <c r="D709" s="5">
        <v>12119724.5791208</v>
      </c>
      <c r="E709" s="18">
        <f>'Mining Rigs'!$E$25*EXP('Mining Rigs'!$E$24*B709)</f>
        <v>0.11991601465514848</v>
      </c>
      <c r="F709" s="10">
        <f t="shared" si="41"/>
        <v>1453.3490702462132</v>
      </c>
      <c r="G709" s="10">
        <f t="shared" si="42"/>
        <v>34880.377685909116</v>
      </c>
      <c r="H709" s="3">
        <v>8.2018939393939299</v>
      </c>
      <c r="I709">
        <v>12.5</v>
      </c>
      <c r="J709" s="5">
        <f t="shared" si="40"/>
        <v>15893.619908101624</v>
      </c>
      <c r="K709" s="5">
        <f t="shared" si="43"/>
        <v>2194.6150648870853</v>
      </c>
    </row>
    <row r="710" spans="1:11" x14ac:dyDescent="0.25">
      <c r="A710" s="6"/>
      <c r="B710" s="6">
        <v>43073</v>
      </c>
      <c r="C710" s="2">
        <v>11657.200194999999</v>
      </c>
      <c r="D710" s="5">
        <v>11918845.1662072</v>
      </c>
      <c r="E710" s="18">
        <f>'Mining Rigs'!$E$25*EXP('Mining Rigs'!$E$24*B710)</f>
        <v>0.11985161377564776</v>
      </c>
      <c r="F710" s="10">
        <f t="shared" si="41"/>
        <v>1428.4928275120114</v>
      </c>
      <c r="G710" s="10">
        <f t="shared" si="42"/>
        <v>34283.827860288278</v>
      </c>
      <c r="H710" s="3">
        <v>7.9732044198895</v>
      </c>
      <c r="I710">
        <v>12.5</v>
      </c>
      <c r="J710" s="5">
        <f t="shared" si="40"/>
        <v>15186.220434798959</v>
      </c>
      <c r="K710" s="5">
        <f t="shared" si="43"/>
        <v>2257.5615840349242</v>
      </c>
    </row>
    <row r="711" spans="1:11" x14ac:dyDescent="0.25">
      <c r="A711" s="6"/>
      <c r="B711" s="6">
        <v>43074</v>
      </c>
      <c r="C711" s="2">
        <v>11916.700194999999</v>
      </c>
      <c r="D711" s="5">
        <v>14867776.058905501</v>
      </c>
      <c r="E711" s="18">
        <f>'Mining Rigs'!$E$25*EXP('Mining Rigs'!$E$24*B711)</f>
        <v>0.11978724748263068</v>
      </c>
      <c r="F711" s="10">
        <f t="shared" si="41"/>
        <v>1780.9699702844446</v>
      </c>
      <c r="G711" s="10">
        <f t="shared" si="42"/>
        <v>42743.27928682667</v>
      </c>
      <c r="H711" s="3">
        <v>8.0717228464419399</v>
      </c>
      <c r="I711">
        <v>12.5</v>
      </c>
      <c r="J711" s="5">
        <f t="shared" ref="J711:J774" si="44">F711*H711/60/I711*1000</f>
        <v>19167.327997295968</v>
      </c>
      <c r="K711" s="5">
        <f t="shared" si="43"/>
        <v>2230.0071920747996</v>
      </c>
    </row>
    <row r="712" spans="1:11" x14ac:dyDescent="0.25">
      <c r="A712" s="6"/>
      <c r="B712" s="6">
        <v>43075</v>
      </c>
      <c r="C712" s="2">
        <v>14291.5</v>
      </c>
      <c r="D712" s="5">
        <v>11941671.1962486</v>
      </c>
      <c r="E712" s="18">
        <f>'Mining Rigs'!$E$25*EXP('Mining Rigs'!$E$24*B712)</f>
        <v>0.11972291575752303</v>
      </c>
      <c r="F712" s="10">
        <f t="shared" ref="F712:F775" si="45">D712*1000*E712/1000000</f>
        <v>1429.6916946325105</v>
      </c>
      <c r="G712" s="10">
        <f t="shared" ref="G712:G775" si="46">F712*24</f>
        <v>34312.600671180247</v>
      </c>
      <c r="H712" s="3">
        <v>7.6753546099290704</v>
      </c>
      <c r="I712">
        <v>12.5</v>
      </c>
      <c r="J712" s="5">
        <f t="shared" si="44"/>
        <v>14631.187652233259</v>
      </c>
      <c r="K712" s="5">
        <f t="shared" ref="K712:K775" si="47">24*60/H712*I712</f>
        <v>2345.1685185612996</v>
      </c>
    </row>
    <row r="713" spans="1:11" x14ac:dyDescent="0.25">
      <c r="A713" s="6"/>
      <c r="B713" s="6">
        <v>43076</v>
      </c>
      <c r="C713" s="2">
        <v>17899.699218999998</v>
      </c>
      <c r="D713" s="5">
        <v>12337090.772283301</v>
      </c>
      <c r="E713" s="18">
        <f>'Mining Rigs'!$E$25*EXP('Mining Rigs'!$E$24*B713)</f>
        <v>0.11965861858175923</v>
      </c>
      <c r="F713" s="10">
        <f t="shared" si="45"/>
        <v>1476.2392391291887</v>
      </c>
      <c r="G713" s="10">
        <f t="shared" si="46"/>
        <v>35429.741739100529</v>
      </c>
      <c r="H713" s="3">
        <v>9.45054824561403</v>
      </c>
      <c r="I713">
        <v>12.5</v>
      </c>
      <c r="J713" s="5">
        <f t="shared" si="44"/>
        <v>18601.693535278591</v>
      </c>
      <c r="K713" s="5">
        <f t="shared" si="47"/>
        <v>1904.6514056318101</v>
      </c>
    </row>
    <row r="714" spans="1:11" x14ac:dyDescent="0.25">
      <c r="A714" s="6"/>
      <c r="B714" s="6">
        <v>43077</v>
      </c>
      <c r="C714" s="2">
        <v>16569.400390999999</v>
      </c>
      <c r="D714" s="5">
        <v>13760601.246008299</v>
      </c>
      <c r="E714" s="18">
        <f>'Mining Rigs'!$E$25*EXP('Mining Rigs'!$E$24*B714)</f>
        <v>0.11959435593678502</v>
      </c>
      <c r="F714" s="10">
        <f t="shared" si="45"/>
        <v>1645.690243319284</v>
      </c>
      <c r="G714" s="10">
        <f t="shared" si="46"/>
        <v>39496.565839662813</v>
      </c>
      <c r="H714" s="3">
        <v>9.2382478632478602</v>
      </c>
      <c r="I714">
        <v>12.5</v>
      </c>
      <c r="J714" s="5">
        <f t="shared" si="44"/>
        <v>20271.059165216306</v>
      </c>
      <c r="K714" s="5">
        <f t="shared" si="47"/>
        <v>1948.421417832775</v>
      </c>
    </row>
    <row r="715" spans="1:11" x14ac:dyDescent="0.25">
      <c r="A715" s="6"/>
      <c r="B715" s="6">
        <v>43078</v>
      </c>
      <c r="C715" s="2">
        <v>15178.200194999999</v>
      </c>
      <c r="D715" s="5">
        <v>12969762.0939388</v>
      </c>
      <c r="E715" s="18">
        <f>'Mining Rigs'!$E$25*EXP('Mining Rigs'!$E$24*B715)</f>
        <v>0.11953012780405603</v>
      </c>
      <c r="F715" s="10">
        <f t="shared" si="45"/>
        <v>1550.277320676706</v>
      </c>
      <c r="G715" s="10">
        <f t="shared" si="46"/>
        <v>37206.655696240945</v>
      </c>
      <c r="H715" s="3">
        <v>8.2595785440613003</v>
      </c>
      <c r="I715">
        <v>12.5</v>
      </c>
      <c r="J715" s="5">
        <f t="shared" si="44"/>
        <v>17072.849726941549</v>
      </c>
      <c r="K715" s="5">
        <f t="shared" si="47"/>
        <v>2179.2879508291785</v>
      </c>
    </row>
    <row r="716" spans="1:11" x14ac:dyDescent="0.25">
      <c r="A716" s="6"/>
      <c r="B716" s="6">
        <v>43079</v>
      </c>
      <c r="C716" s="2">
        <v>15455.400390999999</v>
      </c>
      <c r="D716" s="5">
        <v>13523349.500387499</v>
      </c>
      <c r="E716" s="18">
        <f>'Mining Rigs'!$E$25*EXP('Mining Rigs'!$E$24*B716)</f>
        <v>0.11946593416503666</v>
      </c>
      <c r="F716" s="10">
        <f t="shared" si="45"/>
        <v>1615.5795811040744</v>
      </c>
      <c r="G716" s="10">
        <f t="shared" si="46"/>
        <v>38773.909946497784</v>
      </c>
      <c r="H716" s="3">
        <v>8.8194105691056901</v>
      </c>
      <c r="I716">
        <v>12.5</v>
      </c>
      <c r="J716" s="5">
        <f t="shared" si="44"/>
        <v>18997.946177094156</v>
      </c>
      <c r="K716" s="5">
        <f t="shared" si="47"/>
        <v>2040.9527211550653</v>
      </c>
    </row>
    <row r="717" spans="1:11" x14ac:dyDescent="0.25">
      <c r="A717" s="6"/>
      <c r="B717" s="6">
        <v>43080</v>
      </c>
      <c r="C717" s="2">
        <v>16936.800781000002</v>
      </c>
      <c r="D717" s="5">
        <v>12337090.772283301</v>
      </c>
      <c r="E717" s="18">
        <f>'Mining Rigs'!$E$25*EXP('Mining Rigs'!$E$24*B717)</f>
        <v>0.11940177500120246</v>
      </c>
      <c r="F717" s="10">
        <f t="shared" si="45"/>
        <v>1473.0705365615815</v>
      </c>
      <c r="G717" s="10">
        <f t="shared" si="46"/>
        <v>35353.692877477959</v>
      </c>
      <c r="H717" s="3">
        <v>8.4165692007797208</v>
      </c>
      <c r="I717">
        <v>12.5</v>
      </c>
      <c r="J717" s="5">
        <f t="shared" si="44"/>
        <v>16530.933478133691</v>
      </c>
      <c r="K717" s="5">
        <f t="shared" si="47"/>
        <v>2138.6386270468092</v>
      </c>
    </row>
    <row r="718" spans="1:11" x14ac:dyDescent="0.25">
      <c r="A718" s="6"/>
      <c r="B718" s="6">
        <v>43081</v>
      </c>
      <c r="C718" s="2">
        <v>17415.400390999999</v>
      </c>
      <c r="D718" s="5">
        <v>14709608.228491601</v>
      </c>
      <c r="E718" s="18">
        <f>'Mining Rigs'!$E$25*EXP('Mining Rigs'!$E$24*B718)</f>
        <v>0.11933765029403898</v>
      </c>
      <c r="F718" s="10">
        <f t="shared" si="45"/>
        <v>1755.410082734049</v>
      </c>
      <c r="G718" s="10">
        <f t="shared" si="46"/>
        <v>42129.841985617175</v>
      </c>
      <c r="H718" s="3">
        <v>9.0337606837606792</v>
      </c>
      <c r="I718">
        <v>12.5</v>
      </c>
      <c r="J718" s="5">
        <f t="shared" si="44"/>
        <v>21143.939452373241</v>
      </c>
      <c r="K718" s="5">
        <f t="shared" si="47"/>
        <v>1992.5256634656332</v>
      </c>
    </row>
    <row r="719" spans="1:11" x14ac:dyDescent="0.25">
      <c r="A719" s="6"/>
      <c r="B719" s="6">
        <v>43082</v>
      </c>
      <c r="C719" s="2">
        <v>16408.199218999998</v>
      </c>
      <c r="D719" s="5">
        <v>14630524.313284701</v>
      </c>
      <c r="E719" s="18">
        <f>'Mining Rigs'!$E$25*EXP('Mining Rigs'!$E$24*B719)</f>
        <v>0.1192735600250404</v>
      </c>
      <c r="F719" s="10">
        <f t="shared" si="45"/>
        <v>1745.0347198783759</v>
      </c>
      <c r="G719" s="10">
        <f t="shared" si="46"/>
        <v>41880.833277081023</v>
      </c>
      <c r="H719" s="3">
        <v>7.8936379928315397</v>
      </c>
      <c r="I719">
        <v>12.5</v>
      </c>
      <c r="J719" s="5">
        <f t="shared" si="44"/>
        <v>18366.229818189451</v>
      </c>
      <c r="K719" s="5">
        <f t="shared" si="47"/>
        <v>2280.3173918472526</v>
      </c>
    </row>
    <row r="720" spans="1:11" x14ac:dyDescent="0.25">
      <c r="A720" s="6"/>
      <c r="B720" s="6">
        <v>43083</v>
      </c>
      <c r="C720" s="2">
        <v>16564</v>
      </c>
      <c r="D720" s="5">
        <v>13365181.669973601</v>
      </c>
      <c r="E720" s="18">
        <f>'Mining Rigs'!$E$25*EXP('Mining Rigs'!$E$24*B720)</f>
        <v>0.11920950417571215</v>
      </c>
      <c r="F720" s="10">
        <f t="shared" si="45"/>
        <v>1593.2566800958693</v>
      </c>
      <c r="G720" s="10">
        <f t="shared" si="46"/>
        <v>38238.160322300864</v>
      </c>
      <c r="H720" s="3">
        <v>7.7490090090089998</v>
      </c>
      <c r="I720">
        <v>12.5</v>
      </c>
      <c r="J720" s="5">
        <f t="shared" si="44"/>
        <v>16461.547156968882</v>
      </c>
      <c r="K720" s="5">
        <f t="shared" si="47"/>
        <v>2322.8776710768043</v>
      </c>
    </row>
    <row r="721" spans="1:11" x14ac:dyDescent="0.25">
      <c r="A721" s="6"/>
      <c r="B721" s="6">
        <v>43084</v>
      </c>
      <c r="C721" s="2">
        <v>17706.900390999999</v>
      </c>
      <c r="D721" s="5">
        <v>13523349.500387499</v>
      </c>
      <c r="E721" s="18">
        <f>'Mining Rigs'!$E$25*EXP('Mining Rigs'!$E$24*B721)</f>
        <v>0.11914548272756956</v>
      </c>
      <c r="F721" s="10">
        <f t="shared" si="45"/>
        <v>1611.2460043173051</v>
      </c>
      <c r="G721" s="10">
        <f t="shared" si="46"/>
        <v>38669.904103615321</v>
      </c>
      <c r="H721" s="3">
        <v>8.5365877712031502</v>
      </c>
      <c r="I721">
        <v>12.5</v>
      </c>
      <c r="J721" s="5">
        <f t="shared" si="44"/>
        <v>18339.390582473392</v>
      </c>
      <c r="K721" s="5">
        <f t="shared" si="47"/>
        <v>2108.5708344404538</v>
      </c>
    </row>
    <row r="722" spans="1:11" x14ac:dyDescent="0.25">
      <c r="A722" s="6"/>
      <c r="B722" s="6">
        <v>43085</v>
      </c>
      <c r="C722" s="2">
        <v>19497.400390999999</v>
      </c>
      <c r="D722" s="5">
        <v>14630524.313284701</v>
      </c>
      <c r="E722" s="18">
        <f>'Mining Rigs'!$E$25*EXP('Mining Rigs'!$E$24*B722)</f>
        <v>0.11908149566213662</v>
      </c>
      <c r="F722" s="10">
        <f t="shared" si="45"/>
        <v>1742.2247175471964</v>
      </c>
      <c r="G722" s="10">
        <f t="shared" si="46"/>
        <v>41813.393221132712</v>
      </c>
      <c r="H722" s="3">
        <v>8.4038011695906398</v>
      </c>
      <c r="I722">
        <v>12.5</v>
      </c>
      <c r="J722" s="5">
        <f t="shared" si="44"/>
        <v>19521.746825350467</v>
      </c>
      <c r="K722" s="5">
        <f t="shared" si="47"/>
        <v>2141.8878953411513</v>
      </c>
    </row>
    <row r="723" spans="1:11" x14ac:dyDescent="0.25">
      <c r="A723" s="6"/>
      <c r="B723" s="6">
        <v>43086</v>
      </c>
      <c r="C723" s="2">
        <v>19140.800781000002</v>
      </c>
      <c r="D723" s="5">
        <v>16946489.235670801</v>
      </c>
      <c r="E723" s="18">
        <f>'Mining Rigs'!$E$25*EXP('Mining Rigs'!$E$24*B723)</f>
        <v>0.11901754296094857</v>
      </c>
      <c r="F723" s="10">
        <f t="shared" si="45"/>
        <v>2016.9295106437023</v>
      </c>
      <c r="G723" s="10">
        <f t="shared" si="46"/>
        <v>48406.308255448857</v>
      </c>
      <c r="H723" s="3">
        <v>7.7504504504504501</v>
      </c>
      <c r="I723">
        <v>12.5</v>
      </c>
      <c r="J723" s="5">
        <f t="shared" si="44"/>
        <v>20842.816312393716</v>
      </c>
      <c r="K723" s="5">
        <f t="shared" si="47"/>
        <v>2322.4456584912241</v>
      </c>
    </row>
    <row r="724" spans="1:11" x14ac:dyDescent="0.25">
      <c r="A724" s="6"/>
      <c r="B724" s="6">
        <v>43087</v>
      </c>
      <c r="C724" s="2">
        <v>19114.199218999998</v>
      </c>
      <c r="D724" s="5">
        <v>13035760.950516</v>
      </c>
      <c r="E724" s="18">
        <f>'Mining Rigs'!$E$25*EXP('Mining Rigs'!$E$24*B724)</f>
        <v>0.11895362460555049</v>
      </c>
      <c r="F724" s="10">
        <f t="shared" si="45"/>
        <v>1550.6510145553743</v>
      </c>
      <c r="G724" s="10">
        <f t="shared" si="46"/>
        <v>37215.62434932898</v>
      </c>
      <c r="H724" s="3">
        <v>7.9695054945054897</v>
      </c>
      <c r="I724">
        <v>12.5</v>
      </c>
      <c r="J724" s="5">
        <f t="shared" si="44"/>
        <v>16477.22904074609</v>
      </c>
      <c r="K724" s="5">
        <f t="shared" si="47"/>
        <v>2258.609397083665</v>
      </c>
    </row>
    <row r="725" spans="1:11" x14ac:dyDescent="0.25">
      <c r="A725" s="6"/>
      <c r="B725" s="6">
        <v>43088</v>
      </c>
      <c r="C725" s="2">
        <v>17776.699218999998</v>
      </c>
      <c r="D725" s="5">
        <v>12663310.637644099</v>
      </c>
      <c r="E725" s="18">
        <f>'Mining Rigs'!$E$25*EXP('Mining Rigs'!$E$24*B725)</f>
        <v>0.11888974057749613</v>
      </c>
      <c r="F725" s="10">
        <f t="shared" si="45"/>
        <v>1505.537716561754</v>
      </c>
      <c r="G725" s="10">
        <f t="shared" si="46"/>
        <v>36132.905197482098</v>
      </c>
      <c r="H725" s="3">
        <v>10.2307142857142</v>
      </c>
      <c r="I725">
        <v>12.5</v>
      </c>
      <c r="J725" s="5">
        <f t="shared" si="44"/>
        <v>20536.968299346496</v>
      </c>
      <c r="K725" s="5">
        <f t="shared" si="47"/>
        <v>1759.4079452628787</v>
      </c>
    </row>
    <row r="726" spans="1:11" x14ac:dyDescent="0.25">
      <c r="A726" s="6"/>
      <c r="B726" s="6">
        <v>43089</v>
      </c>
      <c r="C726" s="2">
        <v>16624.599609000001</v>
      </c>
      <c r="D726" s="5">
        <v>12290860.3247722</v>
      </c>
      <c r="E726" s="18">
        <f>'Mining Rigs'!$E$25*EXP('Mining Rigs'!$E$24*B726)</f>
        <v>0.11882589085835042</v>
      </c>
      <c r="F726" s="10">
        <f t="shared" si="45"/>
        <v>1460.472427506611</v>
      </c>
      <c r="G726" s="10">
        <f t="shared" si="46"/>
        <v>35051.338260158664</v>
      </c>
      <c r="H726" s="3">
        <v>10.5683823529411</v>
      </c>
      <c r="I726">
        <v>12.5</v>
      </c>
      <c r="J726" s="5">
        <f t="shared" si="44"/>
        <v>20579.77470642389</v>
      </c>
      <c r="K726" s="5">
        <f t="shared" si="47"/>
        <v>1703.1934877896176</v>
      </c>
    </row>
    <row r="727" spans="1:11" x14ac:dyDescent="0.25">
      <c r="A727" s="6"/>
      <c r="B727" s="6">
        <v>43090</v>
      </c>
      <c r="C727" s="2">
        <v>15802.900390999999</v>
      </c>
      <c r="D727" s="5">
        <v>14432449.623785499</v>
      </c>
      <c r="E727" s="18">
        <f>'Mining Rigs'!$E$25*EXP('Mining Rigs'!$E$24*B727)</f>
        <v>0.1187620754296882</v>
      </c>
      <c r="F727" s="10">
        <f t="shared" si="45"/>
        <v>1714.0276708551887</v>
      </c>
      <c r="G727" s="10">
        <f t="shared" si="46"/>
        <v>41136.664100524533</v>
      </c>
      <c r="H727" s="3">
        <v>11.026515151515101</v>
      </c>
      <c r="I727">
        <v>12.5</v>
      </c>
      <c r="J727" s="5">
        <f t="shared" si="44"/>
        <v>25199.669443734507</v>
      </c>
      <c r="K727" s="5">
        <f t="shared" si="47"/>
        <v>1632.4287186533911</v>
      </c>
    </row>
    <row r="728" spans="1:11" x14ac:dyDescent="0.25">
      <c r="A728" s="6"/>
      <c r="B728" s="6">
        <v>43091</v>
      </c>
      <c r="C728" s="2">
        <v>13831.799805000001</v>
      </c>
      <c r="D728" s="5">
        <v>12942648.372298</v>
      </c>
      <c r="E728" s="18">
        <f>'Mining Rigs'!$E$25*EXP('Mining Rigs'!$E$24*B728)</f>
        <v>0.11869829427309292</v>
      </c>
      <c r="F728" s="10">
        <f t="shared" si="45"/>
        <v>1536.270285168195</v>
      </c>
      <c r="G728" s="10">
        <f t="shared" si="46"/>
        <v>36870.486844036677</v>
      </c>
      <c r="H728" s="3">
        <v>9.2415053763440795</v>
      </c>
      <c r="I728">
        <v>12.5</v>
      </c>
      <c r="J728" s="5">
        <f t="shared" si="44"/>
        <v>18929.933466532704</v>
      </c>
      <c r="K728" s="5">
        <f t="shared" si="47"/>
        <v>1947.7346240662755</v>
      </c>
    </row>
    <row r="729" spans="1:11" x14ac:dyDescent="0.25">
      <c r="A729" s="6"/>
      <c r="B729" s="6">
        <v>43092</v>
      </c>
      <c r="C729" s="2">
        <v>14699.200194999999</v>
      </c>
      <c r="D729" s="5">
        <v>14153111.8891316</v>
      </c>
      <c r="E729" s="18">
        <f>'Mining Rigs'!$E$25*EXP('Mining Rigs'!$E$24*B729)</f>
        <v>0.11863454737015916</v>
      </c>
      <c r="F729" s="10">
        <f t="shared" si="45"/>
        <v>1679.0480228463455</v>
      </c>
      <c r="G729" s="10">
        <f t="shared" si="46"/>
        <v>40297.15254831229</v>
      </c>
      <c r="H729" s="3">
        <v>10.374220623501101</v>
      </c>
      <c r="I729">
        <v>12.5</v>
      </c>
      <c r="J729" s="5">
        <f t="shared" si="44"/>
        <v>23225.086168615075</v>
      </c>
      <c r="K729" s="5">
        <f t="shared" si="47"/>
        <v>1735.0700985887984</v>
      </c>
    </row>
    <row r="730" spans="1:11" x14ac:dyDescent="0.25">
      <c r="A730" s="6"/>
      <c r="B730" s="6">
        <v>43093</v>
      </c>
      <c r="C730" s="2">
        <v>13925.799805000001</v>
      </c>
      <c r="D730" s="5">
        <v>12570198.059426101</v>
      </c>
      <c r="E730" s="18">
        <f>'Mining Rigs'!$E$25*EXP('Mining Rigs'!$E$24*B730)</f>
        <v>0.11857083470249147</v>
      </c>
      <c r="F730" s="10">
        <f t="shared" si="45"/>
        <v>1490.4588762817912</v>
      </c>
      <c r="G730" s="10">
        <f t="shared" si="46"/>
        <v>35771.013030762988</v>
      </c>
      <c r="H730" s="3">
        <v>9.4328947368420994</v>
      </c>
      <c r="I730">
        <v>12.5</v>
      </c>
      <c r="J730" s="5">
        <f t="shared" si="44"/>
        <v>18745.788919410799</v>
      </c>
      <c r="K730" s="5">
        <f t="shared" si="47"/>
        <v>1908.2159296973089</v>
      </c>
    </row>
    <row r="731" spans="1:11" x14ac:dyDescent="0.25">
      <c r="A731" s="6"/>
      <c r="B731" s="6">
        <v>43094</v>
      </c>
      <c r="C731" s="2">
        <v>14026.599609000001</v>
      </c>
      <c r="D731" s="5">
        <v>13221986.1069519</v>
      </c>
      <c r="E731" s="18">
        <f>'Mining Rigs'!$E$25*EXP('Mining Rigs'!$E$24*B731)</f>
        <v>0.11850715625170292</v>
      </c>
      <c r="F731" s="10">
        <f t="shared" si="45"/>
        <v>1566.8999735343941</v>
      </c>
      <c r="G731" s="10">
        <f t="shared" si="46"/>
        <v>37605.599364825459</v>
      </c>
      <c r="H731" s="3">
        <v>10.745308641975299</v>
      </c>
      <c r="I731">
        <v>12.5</v>
      </c>
      <c r="J731" s="5">
        <f t="shared" si="44"/>
        <v>22449.098435639989</v>
      </c>
      <c r="K731" s="5">
        <f t="shared" si="47"/>
        <v>1675.1496489998519</v>
      </c>
    </row>
    <row r="732" spans="1:11" x14ac:dyDescent="0.25">
      <c r="A732" s="6"/>
      <c r="B732" s="6">
        <v>43095</v>
      </c>
      <c r="C732" s="2">
        <v>16099.799805000001</v>
      </c>
      <c r="D732" s="5">
        <v>14525562.202003499</v>
      </c>
      <c r="E732" s="18">
        <f>'Mining Rigs'!$E$25*EXP('Mining Rigs'!$E$24*B732)</f>
        <v>0.1184435119994178</v>
      </c>
      <c r="F732" s="10">
        <f t="shared" si="45"/>
        <v>1720.4586009712914</v>
      </c>
      <c r="G732" s="10">
        <f t="shared" si="46"/>
        <v>41291.006423310995</v>
      </c>
      <c r="H732" s="3">
        <v>10.050704225352099</v>
      </c>
      <c r="I732">
        <v>12.5</v>
      </c>
      <c r="J732" s="5">
        <f t="shared" si="44"/>
        <v>23055.760707100697</v>
      </c>
      <c r="K732" s="5">
        <f t="shared" si="47"/>
        <v>1790.9192825112132</v>
      </c>
    </row>
    <row r="733" spans="1:11" x14ac:dyDescent="0.25">
      <c r="A733" s="6"/>
      <c r="B733" s="6">
        <v>43096</v>
      </c>
      <c r="C733" s="2">
        <v>15838.5</v>
      </c>
      <c r="D733" s="5">
        <v>13873774.154477701</v>
      </c>
      <c r="E733" s="18">
        <f>'Mining Rigs'!$E$25*EXP('Mining Rigs'!$E$24*B733)</f>
        <v>0.1183799019272702</v>
      </c>
      <c r="F733" s="10">
        <f t="shared" si="45"/>
        <v>1642.3760237681663</v>
      </c>
      <c r="G733" s="10">
        <f t="shared" si="46"/>
        <v>39417.024570435991</v>
      </c>
      <c r="H733" s="3">
        <v>9.2571581196581203</v>
      </c>
      <c r="I733">
        <v>12.5</v>
      </c>
      <c r="J733" s="5">
        <f t="shared" si="44"/>
        <v>20271.646058609731</v>
      </c>
      <c r="K733" s="5">
        <f t="shared" si="47"/>
        <v>1944.4412385887567</v>
      </c>
    </row>
    <row r="734" spans="1:11" x14ac:dyDescent="0.25">
      <c r="A734" s="6"/>
      <c r="B734" s="6">
        <v>43097</v>
      </c>
      <c r="C734" s="2">
        <v>14606.5</v>
      </c>
      <c r="D734" s="5">
        <v>15363575.4059652</v>
      </c>
      <c r="E734" s="18">
        <f>'Mining Rigs'!$E$25*EXP('Mining Rigs'!$E$24*B734)</f>
        <v>0.11831632601690285</v>
      </c>
      <c r="F734" s="10">
        <f t="shared" si="45"/>
        <v>1817.7617965174493</v>
      </c>
      <c r="G734" s="10">
        <f t="shared" si="46"/>
        <v>43626.283116418781</v>
      </c>
      <c r="H734" s="3">
        <v>9.65</v>
      </c>
      <c r="I734">
        <v>12.5</v>
      </c>
      <c r="J734" s="5">
        <f t="shared" si="44"/>
        <v>23388.535115191178</v>
      </c>
      <c r="K734" s="5">
        <f t="shared" si="47"/>
        <v>1865.2849740932641</v>
      </c>
    </row>
    <row r="735" spans="1:11" x14ac:dyDescent="0.25">
      <c r="A735" s="6"/>
      <c r="B735" s="6">
        <v>43098</v>
      </c>
      <c r="C735" s="2">
        <v>14656.200194999999</v>
      </c>
      <c r="D735" s="5">
        <v>13687548.998041799</v>
      </c>
      <c r="E735" s="18">
        <f>'Mining Rigs'!$E$25*EXP('Mining Rigs'!$E$24*B735)</f>
        <v>0.11825278424996959</v>
      </c>
      <c r="F735" s="10">
        <f t="shared" si="45"/>
        <v>1618.5907785763243</v>
      </c>
      <c r="G735" s="10">
        <f t="shared" si="46"/>
        <v>38846.178685831779</v>
      </c>
      <c r="H735" s="3">
        <v>8.6786868686868601</v>
      </c>
      <c r="I735">
        <v>12.5</v>
      </c>
      <c r="J735" s="5">
        <f t="shared" si="44"/>
        <v>18729.656714410652</v>
      </c>
      <c r="K735" s="5">
        <f t="shared" si="47"/>
        <v>2074.0464856434569</v>
      </c>
    </row>
    <row r="736" spans="1:11" x14ac:dyDescent="0.25">
      <c r="A736" s="6"/>
      <c r="B736" s="6">
        <v>43099</v>
      </c>
      <c r="C736" s="2">
        <v>12952.200194999999</v>
      </c>
      <c r="D736" s="5">
        <v>15177350.2495293</v>
      </c>
      <c r="E736" s="18">
        <f>'Mining Rigs'!$E$25*EXP('Mining Rigs'!$E$24*B736)</f>
        <v>0.11818927660813412</v>
      </c>
      <c r="F736" s="10">
        <f t="shared" si="45"/>
        <v>1793.8000468201521</v>
      </c>
      <c r="G736" s="10">
        <f t="shared" si="46"/>
        <v>43051.201123683655</v>
      </c>
      <c r="H736" s="3">
        <v>9.9346938775510196</v>
      </c>
      <c r="I736">
        <v>12.5</v>
      </c>
      <c r="J736" s="5">
        <f t="shared" si="44"/>
        <v>23761.139123593191</v>
      </c>
      <c r="K736" s="5">
        <f t="shared" si="47"/>
        <v>1811.8323746918654</v>
      </c>
    </row>
    <row r="737" spans="1:11" x14ac:dyDescent="0.25">
      <c r="A737" s="6"/>
      <c r="B737" s="6">
        <v>43100</v>
      </c>
      <c r="C737" s="2">
        <v>14156.400390999999</v>
      </c>
      <c r="D737" s="5">
        <v>14975580.9596882</v>
      </c>
      <c r="E737" s="18">
        <f>'Mining Rigs'!$E$25*EXP('Mining Rigs'!$E$24*B737)</f>
        <v>0.11812580307306869</v>
      </c>
      <c r="F737" s="10">
        <f t="shared" si="45"/>
        <v>1769.0025273489252</v>
      </c>
      <c r="G737" s="10">
        <f t="shared" si="46"/>
        <v>42456.060656374204</v>
      </c>
      <c r="H737" s="3">
        <v>8.7746421267893595</v>
      </c>
      <c r="I737">
        <v>12.5</v>
      </c>
      <c r="J737" s="5">
        <f t="shared" si="44"/>
        <v>20696.485465163634</v>
      </c>
      <c r="K737" s="5">
        <f t="shared" si="47"/>
        <v>2051.3657126876124</v>
      </c>
    </row>
    <row r="738" spans="1:11" x14ac:dyDescent="0.25">
      <c r="A738" s="6"/>
      <c r="B738" s="6">
        <v>43101</v>
      </c>
      <c r="C738" s="2">
        <v>13657.200194999999</v>
      </c>
      <c r="D738" s="5">
        <v>16415540.6673506</v>
      </c>
      <c r="E738" s="18">
        <f>'Mining Rigs'!$E$25*EXP('Mining Rigs'!$E$24*B738)</f>
        <v>0.11806236362645672</v>
      </c>
      <c r="F738" s="10">
        <f t="shared" si="45"/>
        <v>1938.0575313936345</v>
      </c>
      <c r="G738" s="10">
        <f t="shared" si="46"/>
        <v>46513.380753447229</v>
      </c>
      <c r="H738" s="3">
        <v>9.2133757961783402</v>
      </c>
      <c r="I738">
        <v>12.5</v>
      </c>
      <c r="J738" s="5">
        <f t="shared" si="44"/>
        <v>23808.069801791007</v>
      </c>
      <c r="K738" s="5">
        <f t="shared" si="47"/>
        <v>1953.681299688905</v>
      </c>
    </row>
    <row r="739" spans="1:11" x14ac:dyDescent="0.25">
      <c r="A739" s="6"/>
      <c r="B739" s="6">
        <v>43102</v>
      </c>
      <c r="C739" s="2">
        <v>14982.099609000001</v>
      </c>
      <c r="D739" s="5">
        <v>15071578.2735324</v>
      </c>
      <c r="E739" s="18">
        <f>'Mining Rigs'!$E$25*EXP('Mining Rigs'!$E$24*B739)</f>
        <v>0.11799895824999145</v>
      </c>
      <c r="F739" s="10">
        <f t="shared" si="45"/>
        <v>1778.4305354600278</v>
      </c>
      <c r="G739" s="10">
        <f t="shared" si="46"/>
        <v>42682.332851040672</v>
      </c>
      <c r="H739" s="3">
        <v>8.4062378167641292</v>
      </c>
      <c r="I739">
        <v>12.5</v>
      </c>
      <c r="J739" s="5">
        <f t="shared" si="44"/>
        <v>19933.213362229551</v>
      </c>
      <c r="K739" s="5">
        <f t="shared" si="47"/>
        <v>2141.2670438734822</v>
      </c>
    </row>
    <row r="740" spans="1:11" x14ac:dyDescent="0.25">
      <c r="A740" s="6"/>
      <c r="B740" s="6">
        <v>43103</v>
      </c>
      <c r="C740" s="2">
        <v>15201</v>
      </c>
      <c r="D740" s="5">
        <v>16127548.725818099</v>
      </c>
      <c r="E740" s="18">
        <f>'Mining Rigs'!$E$25*EXP('Mining Rigs'!$E$24*B740)</f>
        <v>0.11793558692537461</v>
      </c>
      <c r="F740" s="10">
        <f t="shared" si="45"/>
        <v>1902.0119246469351</v>
      </c>
      <c r="G740" s="10">
        <f t="shared" si="46"/>
        <v>45648.286191526444</v>
      </c>
      <c r="H740" s="3">
        <v>9.2309978768577494</v>
      </c>
      <c r="I740">
        <v>12.5</v>
      </c>
      <c r="J740" s="5">
        <f t="shared" si="44"/>
        <v>23409.95738423197</v>
      </c>
      <c r="K740" s="5">
        <f t="shared" si="47"/>
        <v>1949.9516997101982</v>
      </c>
    </row>
    <row r="741" spans="1:11" x14ac:dyDescent="0.25">
      <c r="A741" s="6"/>
      <c r="B741" s="6">
        <v>43104</v>
      </c>
      <c r="C741" s="2">
        <v>15599.200194999999</v>
      </c>
      <c r="D741" s="5">
        <v>13727615.8797142</v>
      </c>
      <c r="E741" s="18">
        <f>'Mining Rigs'!$E$25*EXP('Mining Rigs'!$E$24*B741)</f>
        <v>0.11787224963431911</v>
      </c>
      <c r="F741" s="10">
        <f t="shared" si="45"/>
        <v>1618.1049658577153</v>
      </c>
      <c r="G741" s="10">
        <f t="shared" si="46"/>
        <v>38834.519180585165</v>
      </c>
      <c r="H741" s="3">
        <v>8.5682539682539591</v>
      </c>
      <c r="I741">
        <v>12.5</v>
      </c>
      <c r="J741" s="5">
        <f t="shared" si="44"/>
        <v>18485.779059682409</v>
      </c>
      <c r="K741" s="5">
        <f t="shared" si="47"/>
        <v>2100.7780659503542</v>
      </c>
    </row>
    <row r="742" spans="1:11" x14ac:dyDescent="0.25">
      <c r="A742" s="6"/>
      <c r="B742" s="6">
        <v>43105</v>
      </c>
      <c r="C742" s="2">
        <v>17429.5</v>
      </c>
      <c r="D742" s="5">
        <v>16127548.725818099</v>
      </c>
      <c r="E742" s="18">
        <f>'Mining Rigs'!$E$25*EXP('Mining Rigs'!$E$24*B742)</f>
        <v>0.11780894635854765</v>
      </c>
      <c r="F742" s="10">
        <f t="shared" si="45"/>
        <v>1899.9695227347679</v>
      </c>
      <c r="G742" s="10">
        <f t="shared" si="46"/>
        <v>45599.268545634433</v>
      </c>
      <c r="H742" s="3">
        <v>10.0724941724941</v>
      </c>
      <c r="I742">
        <v>12.5</v>
      </c>
      <c r="J742" s="5">
        <f t="shared" si="44"/>
        <v>25516.575927549795</v>
      </c>
      <c r="K742" s="5">
        <f t="shared" si="47"/>
        <v>1787.0449654023409</v>
      </c>
    </row>
    <row r="743" spans="1:11" x14ac:dyDescent="0.25">
      <c r="A743" s="6"/>
      <c r="B743" s="6">
        <v>43106</v>
      </c>
      <c r="C743" s="2">
        <v>17527</v>
      </c>
      <c r="D743" s="5">
        <v>15551564.8427532</v>
      </c>
      <c r="E743" s="18">
        <f>'Mining Rigs'!$E$25*EXP('Mining Rigs'!$E$24*B743)</f>
        <v>0.11774567707979149</v>
      </c>
      <c r="F743" s="10">
        <f t="shared" si="45"/>
        <v>1831.1295320602567</v>
      </c>
      <c r="G743" s="10">
        <f t="shared" si="46"/>
        <v>43947.10876944616</v>
      </c>
      <c r="H743" s="3">
        <v>8.5311507936507898</v>
      </c>
      <c r="I743">
        <v>12.5</v>
      </c>
      <c r="J743" s="5">
        <f t="shared" si="44"/>
        <v>20828.856214284344</v>
      </c>
      <c r="K743" s="5">
        <f t="shared" si="47"/>
        <v>2109.9146452078062</v>
      </c>
    </row>
    <row r="744" spans="1:11" x14ac:dyDescent="0.25">
      <c r="A744" s="6"/>
      <c r="B744" s="6">
        <v>43107</v>
      </c>
      <c r="C744" s="2">
        <v>16477.599609000001</v>
      </c>
      <c r="D744" s="5">
        <v>15935554.0981298</v>
      </c>
      <c r="E744" s="18">
        <f>'Mining Rigs'!$E$25*EXP('Mining Rigs'!$E$24*B744)</f>
        <v>0.11768244177979338</v>
      </c>
      <c r="F744" s="10">
        <f t="shared" si="45"/>
        <v>1875.3349173819079</v>
      </c>
      <c r="G744" s="10">
        <f t="shared" si="46"/>
        <v>45008.038017165789</v>
      </c>
      <c r="H744" s="3">
        <v>8.8871399176954693</v>
      </c>
      <c r="I744">
        <v>12.5</v>
      </c>
      <c r="J744" s="5">
        <f t="shared" si="44"/>
        <v>22221.818404417187</v>
      </c>
      <c r="K744" s="5">
        <f t="shared" si="47"/>
        <v>2025.3985159116964</v>
      </c>
    </row>
    <row r="745" spans="1:11" x14ac:dyDescent="0.25">
      <c r="A745" s="6"/>
      <c r="B745" s="6">
        <v>43108</v>
      </c>
      <c r="C745" s="2">
        <v>15170.099609000001</v>
      </c>
      <c r="D745" s="5">
        <v>15743559.4704415</v>
      </c>
      <c r="E745" s="18">
        <f>'Mining Rigs'!$E$25*EXP('Mining Rigs'!$E$24*B745)</f>
        <v>0.11761924044030417</v>
      </c>
      <c r="F745" s="10">
        <f t="shared" si="45"/>
        <v>1851.7455067400865</v>
      </c>
      <c r="G745" s="10">
        <f t="shared" si="46"/>
        <v>44441.89216176208</v>
      </c>
      <c r="H745" s="3">
        <v>8.6807228915662602</v>
      </c>
      <c r="I745">
        <v>12.5</v>
      </c>
      <c r="J745" s="5">
        <f t="shared" si="44"/>
        <v>21432.65281295151</v>
      </c>
      <c r="K745" s="5">
        <f t="shared" si="47"/>
        <v>2073.5600277585022</v>
      </c>
    </row>
    <row r="746" spans="1:11" x14ac:dyDescent="0.25">
      <c r="A746" s="6"/>
      <c r="B746" s="6">
        <v>43109</v>
      </c>
      <c r="C746" s="2">
        <v>14595.400390999999</v>
      </c>
      <c r="D746" s="5">
        <v>15935554.0981298</v>
      </c>
      <c r="E746" s="18">
        <f>'Mining Rigs'!$E$25*EXP('Mining Rigs'!$E$24*B746)</f>
        <v>0.11755607304308582</v>
      </c>
      <c r="F746" s="10">
        <f t="shared" si="45"/>
        <v>1873.3211615417924</v>
      </c>
      <c r="G746" s="10">
        <f t="shared" si="46"/>
        <v>44959.70787700302</v>
      </c>
      <c r="H746" s="3">
        <v>8.7697154471544696</v>
      </c>
      <c r="I746">
        <v>12.5</v>
      </c>
      <c r="J746" s="5">
        <f t="shared" si="44"/>
        <v>21904.658037139216</v>
      </c>
      <c r="K746" s="5">
        <f t="shared" si="47"/>
        <v>2052.5181356757139</v>
      </c>
    </row>
    <row r="747" spans="1:11" x14ac:dyDescent="0.25">
      <c r="A747" s="6"/>
      <c r="B747" s="6">
        <v>43110</v>
      </c>
      <c r="C747" s="2">
        <v>14973.299805000001</v>
      </c>
      <c r="D747" s="5">
        <v>18527481.571922</v>
      </c>
      <c r="E747" s="18">
        <f>'Mining Rigs'!$E$25*EXP('Mining Rigs'!$E$24*B747)</f>
        <v>0.11749293956991007</v>
      </c>
      <c r="F747" s="10">
        <f t="shared" si="45"/>
        <v>2176.8482727124538</v>
      </c>
      <c r="G747" s="10">
        <f t="shared" si="46"/>
        <v>52244.35854509889</v>
      </c>
      <c r="H747" s="3">
        <v>8.6741967871485901</v>
      </c>
      <c r="I747">
        <v>12.5</v>
      </c>
      <c r="J747" s="5">
        <f t="shared" si="44"/>
        <v>25176.547057696436</v>
      </c>
      <c r="K747" s="5">
        <f t="shared" si="47"/>
        <v>2075.1200879680546</v>
      </c>
    </row>
    <row r="748" spans="1:11" x14ac:dyDescent="0.25">
      <c r="A748" s="6"/>
      <c r="B748" s="6">
        <v>43111</v>
      </c>
      <c r="C748" s="2">
        <v>13405.799805000001</v>
      </c>
      <c r="D748" s="5">
        <v>17087521.864259701</v>
      </c>
      <c r="E748" s="18">
        <f>'Mining Rigs'!$E$25*EXP('Mining Rigs'!$E$24*B748)</f>
        <v>0.11742984000255713</v>
      </c>
      <c r="F748" s="10">
        <f t="shared" si="45"/>
        <v>2006.5849585602134</v>
      </c>
      <c r="G748" s="10">
        <f t="shared" si="46"/>
        <v>48158.03900544512</v>
      </c>
      <c r="H748" s="3">
        <v>7.4849740932642401</v>
      </c>
      <c r="I748">
        <v>12.5</v>
      </c>
      <c r="J748" s="5">
        <f t="shared" si="44"/>
        <v>20025.648574342529</v>
      </c>
      <c r="K748" s="5">
        <f t="shared" si="47"/>
        <v>2404.8179426830984</v>
      </c>
    </row>
    <row r="749" spans="1:11" x14ac:dyDescent="0.25">
      <c r="A749" s="6"/>
      <c r="B749" s="6">
        <v>43112</v>
      </c>
      <c r="C749" s="2">
        <v>13980.599609000001</v>
      </c>
      <c r="D749" s="5">
        <v>16501289.1137539</v>
      </c>
      <c r="E749" s="18">
        <f>'Mining Rigs'!$E$25*EXP('Mining Rigs'!$E$24*B749)</f>
        <v>0.11736677432281833</v>
      </c>
      <c r="F749" s="10">
        <f t="shared" si="45"/>
        <v>1936.7030754495329</v>
      </c>
      <c r="G749" s="10">
        <f t="shared" si="46"/>
        <v>46480.873810788791</v>
      </c>
      <c r="H749" s="3">
        <v>8.1067415730337</v>
      </c>
      <c r="I749">
        <v>12.5</v>
      </c>
      <c r="J749" s="5">
        <f t="shared" si="44"/>
        <v>20933.801781825267</v>
      </c>
      <c r="K749" s="5">
        <f t="shared" si="47"/>
        <v>2220.3742203742227</v>
      </c>
    </row>
    <row r="750" spans="1:11" x14ac:dyDescent="0.25">
      <c r="A750" s="6"/>
      <c r="B750" s="6">
        <v>43113</v>
      </c>
      <c r="C750" s="2">
        <v>14360.200194999999</v>
      </c>
      <c r="D750" s="5">
        <v>17165770.5545762</v>
      </c>
      <c r="E750" s="18">
        <f>'Mining Rigs'!$E$25*EXP('Mining Rigs'!$E$24*B750)</f>
        <v>0.11730374251249477</v>
      </c>
      <c r="F750" s="10">
        <f t="shared" si="45"/>
        <v>2013.609129162571</v>
      </c>
      <c r="G750" s="10">
        <f t="shared" si="46"/>
        <v>48326.619099901705</v>
      </c>
      <c r="H750" s="3">
        <v>9.6177852348993191</v>
      </c>
      <c r="I750">
        <v>12.5</v>
      </c>
      <c r="J750" s="5">
        <f t="shared" si="44"/>
        <v>25821.946868424333</v>
      </c>
      <c r="K750" s="5">
        <f t="shared" si="47"/>
        <v>1871.5327448449129</v>
      </c>
    </row>
    <row r="751" spans="1:11" x14ac:dyDescent="0.25">
      <c r="A751" s="6"/>
      <c r="B751" s="6">
        <v>43114</v>
      </c>
      <c r="C751" s="2">
        <v>13772</v>
      </c>
      <c r="D751" s="5">
        <v>16612036.020557599</v>
      </c>
      <c r="E751" s="18">
        <f>'Mining Rigs'!$E$25*EXP('Mining Rigs'!$E$24*B751)</f>
        <v>0.11724074455339599</v>
      </c>
      <c r="F751" s="10">
        <f t="shared" si="45"/>
        <v>1947.6074715980064</v>
      </c>
      <c r="G751" s="10">
        <f t="shared" si="46"/>
        <v>46742.579318352153</v>
      </c>
      <c r="H751" s="3">
        <v>9.1725806451612897</v>
      </c>
      <c r="I751">
        <v>12.5</v>
      </c>
      <c r="J751" s="5">
        <f t="shared" si="44"/>
        <v>23819.448797801855</v>
      </c>
      <c r="K751" s="5">
        <f t="shared" si="47"/>
        <v>1962.3703182697379</v>
      </c>
    </row>
    <row r="752" spans="1:11" x14ac:dyDescent="0.25">
      <c r="A752" s="6"/>
      <c r="B752" s="6">
        <v>43115</v>
      </c>
      <c r="C752" s="2">
        <v>13819.799805000001</v>
      </c>
      <c r="D752" s="5">
        <v>17608758.181791101</v>
      </c>
      <c r="E752" s="18">
        <f>'Mining Rigs'!$E$25*EXP('Mining Rigs'!$E$24*B752)</f>
        <v>0.1171777804273427</v>
      </c>
      <c r="F752" s="10">
        <f t="shared" si="45"/>
        <v>2063.3551998240919</v>
      </c>
      <c r="G752" s="10">
        <f t="shared" si="46"/>
        <v>49520.524795778205</v>
      </c>
      <c r="H752" s="3">
        <v>9.6803333333333299</v>
      </c>
      <c r="I752">
        <v>12.5</v>
      </c>
      <c r="J752" s="5">
        <f t="shared" si="44"/>
        <v>26631.954825818411</v>
      </c>
      <c r="K752" s="5">
        <f t="shared" si="47"/>
        <v>1859.4401019248653</v>
      </c>
    </row>
    <row r="753" spans="1:11" x14ac:dyDescent="0.25">
      <c r="A753" s="6"/>
      <c r="B753" s="6">
        <v>43116</v>
      </c>
      <c r="C753" s="2">
        <v>11490.5</v>
      </c>
      <c r="D753" s="5">
        <v>18494733.436220799</v>
      </c>
      <c r="E753" s="18">
        <f>'Mining Rigs'!$E$25*EXP('Mining Rigs'!$E$24*B753)</f>
        <v>0.1171148501161652</v>
      </c>
      <c r="F753" s="10">
        <f t="shared" si="45"/>
        <v>2166.0079343214279</v>
      </c>
      <c r="G753" s="10">
        <f t="shared" si="46"/>
        <v>51984.190423714273</v>
      </c>
      <c r="H753" s="3">
        <v>9.1221174004192793</v>
      </c>
      <c r="I753">
        <v>12.5</v>
      </c>
      <c r="J753" s="5">
        <f t="shared" si="44"/>
        <v>26344.77155615962</v>
      </c>
      <c r="K753" s="5">
        <f t="shared" si="47"/>
        <v>1973.2260844584907</v>
      </c>
    </row>
    <row r="754" spans="1:11" x14ac:dyDescent="0.25">
      <c r="A754" s="6"/>
      <c r="B754" s="6">
        <v>43117</v>
      </c>
      <c r="C754" s="2">
        <v>11188.599609000001</v>
      </c>
      <c r="D754" s="5">
        <v>19159214.877043098</v>
      </c>
      <c r="E754" s="18">
        <f>'Mining Rigs'!$E$25*EXP('Mining Rigs'!$E$24*B754)</f>
        <v>0.11705195360170241</v>
      </c>
      <c r="F754" s="10">
        <f t="shared" si="45"/>
        <v>2242.6235308326955</v>
      </c>
      <c r="G754" s="10">
        <f t="shared" si="46"/>
        <v>53822.964739984687</v>
      </c>
      <c r="H754" s="3">
        <v>8.5900199600798395</v>
      </c>
      <c r="I754">
        <v>12.5</v>
      </c>
      <c r="J754" s="5">
        <f t="shared" si="44"/>
        <v>25685.574523730109</v>
      </c>
      <c r="K754" s="5">
        <f t="shared" si="47"/>
        <v>2095.4549679338234</v>
      </c>
    </row>
    <row r="755" spans="1:11" x14ac:dyDescent="0.25">
      <c r="A755" s="6"/>
      <c r="B755" s="6">
        <v>43118</v>
      </c>
      <c r="C755" s="2">
        <v>11474.900390999999</v>
      </c>
      <c r="D755" s="5">
        <v>18273239.6226134</v>
      </c>
      <c r="E755" s="18">
        <f>'Mining Rigs'!$E$25*EXP('Mining Rigs'!$E$24*B755)</f>
        <v>0.11698909086580424</v>
      </c>
      <c r="F755" s="10">
        <f t="shared" si="45"/>
        <v>2137.7696906225333</v>
      </c>
      <c r="G755" s="10">
        <f t="shared" si="46"/>
        <v>51306.472574940795</v>
      </c>
      <c r="H755" s="3">
        <v>8.2988439306358295</v>
      </c>
      <c r="I755">
        <v>12.5</v>
      </c>
      <c r="J755" s="5">
        <f t="shared" si="44"/>
        <v>23654.689362826728</v>
      </c>
      <c r="K755" s="5">
        <f t="shared" si="47"/>
        <v>2168.976805739363</v>
      </c>
    </row>
    <row r="756" spans="1:11" x14ac:dyDescent="0.25">
      <c r="A756" s="6"/>
      <c r="B756" s="6">
        <v>43119</v>
      </c>
      <c r="C756" s="2">
        <v>11607.400390999999</v>
      </c>
      <c r="D756" s="5">
        <v>19712949.4110617</v>
      </c>
      <c r="E756" s="18">
        <f>'Mining Rigs'!$E$25*EXP('Mining Rigs'!$E$24*B756)</f>
        <v>0.11692626189033031</v>
      </c>
      <c r="F756" s="10">
        <f t="shared" si="45"/>
        <v>2304.9614854686329</v>
      </c>
      <c r="G756" s="10">
        <f t="shared" si="46"/>
        <v>55319.075651247185</v>
      </c>
      <c r="H756" s="3">
        <v>8.8011111111111102</v>
      </c>
      <c r="I756">
        <v>12.5</v>
      </c>
      <c r="J756" s="5">
        <f t="shared" si="44"/>
        <v>27048.296187254873</v>
      </c>
      <c r="K756" s="5">
        <f t="shared" si="47"/>
        <v>2045.1963135967685</v>
      </c>
    </row>
    <row r="757" spans="1:11" x14ac:dyDescent="0.25">
      <c r="A757" s="6"/>
      <c r="B757" s="6">
        <v>43120</v>
      </c>
      <c r="C757" s="2">
        <v>12899.200194999999</v>
      </c>
      <c r="D757" s="5">
        <v>20709671.5722952</v>
      </c>
      <c r="E757" s="18">
        <f>'Mining Rigs'!$E$25*EXP('Mining Rigs'!$E$24*B757)</f>
        <v>0.11686346665714879</v>
      </c>
      <c r="F757" s="10">
        <f t="shared" si="45"/>
        <v>2420.2040132694224</v>
      </c>
      <c r="G757" s="10">
        <f t="shared" si="46"/>
        <v>58084.896318466141</v>
      </c>
      <c r="H757" s="3">
        <v>8.0827715355805196</v>
      </c>
      <c r="I757">
        <v>12.5</v>
      </c>
      <c r="J757" s="5">
        <f t="shared" si="44"/>
        <v>26082.608145002436</v>
      </c>
      <c r="K757" s="5">
        <f t="shared" si="47"/>
        <v>2226.9588990315569</v>
      </c>
    </row>
    <row r="758" spans="1:11" x14ac:dyDescent="0.25">
      <c r="A758" s="6"/>
      <c r="B758" s="6">
        <v>43121</v>
      </c>
      <c r="C758" s="2">
        <v>11600.099609000001</v>
      </c>
      <c r="D758" s="5">
        <v>18494733.436220799</v>
      </c>
      <c r="E758" s="18">
        <f>'Mining Rigs'!$E$25*EXP('Mining Rigs'!$E$24*B758)</f>
        <v>0.1168007051481388</v>
      </c>
      <c r="F758" s="10">
        <f t="shared" si="45"/>
        <v>2160.1979068774494</v>
      </c>
      <c r="G758" s="10">
        <f t="shared" si="46"/>
        <v>51844.74976505879</v>
      </c>
      <c r="H758" s="3">
        <v>7.6734402852049897</v>
      </c>
      <c r="I758">
        <v>12.5</v>
      </c>
      <c r="J758" s="5">
        <f t="shared" si="44"/>
        <v>22101.532856865222</v>
      </c>
      <c r="K758" s="5">
        <f t="shared" si="47"/>
        <v>2345.7535774019702</v>
      </c>
    </row>
    <row r="759" spans="1:11" x14ac:dyDescent="0.25">
      <c r="A759" s="6"/>
      <c r="B759" s="6">
        <v>43122</v>
      </c>
      <c r="C759" s="2">
        <v>10931.400390999999</v>
      </c>
      <c r="D759" s="5">
        <v>19602202.504257999</v>
      </c>
      <c r="E759" s="18">
        <f>'Mining Rigs'!$E$25*EXP('Mining Rigs'!$E$24*B759)</f>
        <v>0.11673797734518913</v>
      </c>
      <c r="F759" s="10">
        <f t="shared" si="45"/>
        <v>2288.3214718578802</v>
      </c>
      <c r="G759" s="10">
        <f t="shared" si="46"/>
        <v>54919.715324589124</v>
      </c>
      <c r="H759" s="3">
        <v>8.5088822355289402</v>
      </c>
      <c r="I759">
        <v>12.5</v>
      </c>
      <c r="J759" s="5">
        <f t="shared" si="44"/>
        <v>25961.41056142794</v>
      </c>
      <c r="K759" s="5">
        <f t="shared" si="47"/>
        <v>2115.4364935080171</v>
      </c>
    </row>
    <row r="760" spans="1:11" x14ac:dyDescent="0.25">
      <c r="A760" s="6"/>
      <c r="B760" s="6">
        <v>43123</v>
      </c>
      <c r="C760" s="2">
        <v>10868.400390999999</v>
      </c>
      <c r="D760" s="5">
        <v>19491455.597454298</v>
      </c>
      <c r="E760" s="18">
        <f>'Mining Rigs'!$E$25*EXP('Mining Rigs'!$E$24*B760)</f>
        <v>0.11667528323019719</v>
      </c>
      <c r="F760" s="10">
        <f t="shared" si="45"/>
        <v>2274.1711024017927</v>
      </c>
      <c r="G760" s="10">
        <f t="shared" si="46"/>
        <v>54580.106457643022</v>
      </c>
      <c r="H760" s="3">
        <v>8.2839924670433103</v>
      </c>
      <c r="I760">
        <v>12.5</v>
      </c>
      <c r="J760" s="5">
        <f t="shared" si="44"/>
        <v>25118.955041418711</v>
      </c>
      <c r="K760" s="5">
        <f t="shared" si="47"/>
        <v>2172.8653269073393</v>
      </c>
    </row>
    <row r="761" spans="1:11" x14ac:dyDescent="0.25">
      <c r="A761" s="6"/>
      <c r="B761" s="6">
        <v>43124</v>
      </c>
      <c r="C761" s="2">
        <v>11359.400390999999</v>
      </c>
      <c r="D761" s="5">
        <v>20445148.564775601</v>
      </c>
      <c r="E761" s="18">
        <f>'Mining Rigs'!$E$25*EXP('Mining Rigs'!$E$24*B761)</f>
        <v>0.11661262278507124</v>
      </c>
      <c r="F761" s="10">
        <f t="shared" si="45"/>
        <v>2384.1623973689179</v>
      </c>
      <c r="G761" s="10">
        <f t="shared" si="46"/>
        <v>57219.897536854027</v>
      </c>
      <c r="H761" s="3">
        <v>8.1411931818181795</v>
      </c>
      <c r="I761">
        <v>12.5</v>
      </c>
      <c r="J761" s="5">
        <f t="shared" si="44"/>
        <v>25879.90220507616</v>
      </c>
      <c r="K761" s="5">
        <f t="shared" si="47"/>
        <v>2210.978120529016</v>
      </c>
    </row>
    <row r="762" spans="1:11" x14ac:dyDescent="0.25">
      <c r="A762" s="6"/>
      <c r="B762" s="6">
        <v>43125</v>
      </c>
      <c r="C762" s="2">
        <v>11259.400390999999</v>
      </c>
      <c r="D762" s="5">
        <v>20056949.541393701</v>
      </c>
      <c r="E762" s="18">
        <f>'Mining Rigs'!$E$25*EXP('Mining Rigs'!$E$24*B762)</f>
        <v>0.11654999599172933</v>
      </c>
      <c r="F762" s="10">
        <f t="shared" si="45"/>
        <v>2337.6373886557531</v>
      </c>
      <c r="G762" s="10">
        <f t="shared" si="46"/>
        <v>56103.297327738073</v>
      </c>
      <c r="H762" s="3">
        <v>9.0478902953586502</v>
      </c>
      <c r="I762">
        <v>12.5</v>
      </c>
      <c r="J762" s="5">
        <f t="shared" si="44"/>
        <v>28200.915523847896</v>
      </c>
      <c r="K762" s="5">
        <f t="shared" si="47"/>
        <v>1989.4140415510528</v>
      </c>
    </row>
    <row r="763" spans="1:11" x14ac:dyDescent="0.25">
      <c r="A763" s="6"/>
      <c r="B763" s="6">
        <v>43126</v>
      </c>
      <c r="C763" s="2">
        <v>11171.400390999999</v>
      </c>
      <c r="D763" s="5">
        <v>20315748.890315</v>
      </c>
      <c r="E763" s="18">
        <f>'Mining Rigs'!$E$25*EXP('Mining Rigs'!$E$24*B763)</f>
        <v>0.11648740283209791</v>
      </c>
      <c r="F763" s="10">
        <f t="shared" si="45"/>
        <v>2366.5288248218694</v>
      </c>
      <c r="G763" s="10">
        <f t="shared" si="46"/>
        <v>56796.691795724866</v>
      </c>
      <c r="H763" s="3">
        <v>9.3890322580645105</v>
      </c>
      <c r="I763">
        <v>12.5</v>
      </c>
      <c r="J763" s="5">
        <f t="shared" si="44"/>
        <v>29625.887301189374</v>
      </c>
      <c r="K763" s="5">
        <f t="shared" si="47"/>
        <v>1917.1304885590612</v>
      </c>
    </row>
    <row r="764" spans="1:11" x14ac:dyDescent="0.25">
      <c r="A764" s="6"/>
      <c r="B764" s="6">
        <v>43127</v>
      </c>
      <c r="C764" s="2">
        <v>11440.700194999999</v>
      </c>
      <c r="D764" s="5">
        <v>20445148.564775601</v>
      </c>
      <c r="E764" s="18">
        <f>'Mining Rigs'!$E$25*EXP('Mining Rigs'!$E$24*B764)</f>
        <v>0.11642484328811442</v>
      </c>
      <c r="F764" s="10">
        <f t="shared" si="45"/>
        <v>2380.3232176562165</v>
      </c>
      <c r="G764" s="10">
        <f t="shared" si="46"/>
        <v>57127.757223749199</v>
      </c>
      <c r="H764" s="3">
        <v>8.9578556263269604</v>
      </c>
      <c r="I764">
        <v>12.5</v>
      </c>
      <c r="J764" s="5">
        <f t="shared" si="44"/>
        <v>28430.122303677912</v>
      </c>
      <c r="K764" s="5">
        <f t="shared" si="47"/>
        <v>2009.4094782124369</v>
      </c>
    </row>
    <row r="765" spans="1:11" x14ac:dyDescent="0.25">
      <c r="A765" s="6"/>
      <c r="B765" s="6">
        <v>43128</v>
      </c>
      <c r="C765" s="2">
        <v>11786.299805000001</v>
      </c>
      <c r="D765" s="5">
        <v>19151151.820169501</v>
      </c>
      <c r="E765" s="18">
        <f>'Mining Rigs'!$E$25*EXP('Mining Rigs'!$E$24*B765)</f>
        <v>0.11636231734172602</v>
      </c>
      <c r="F765" s="10">
        <f t="shared" si="45"/>
        <v>2228.4724055581373</v>
      </c>
      <c r="G765" s="10">
        <f t="shared" si="46"/>
        <v>53483.337733395296</v>
      </c>
      <c r="H765" s="3">
        <v>9.3263713080168706</v>
      </c>
      <c r="I765">
        <v>12.5</v>
      </c>
      <c r="J765" s="5">
        <f t="shared" si="44"/>
        <v>27711.414805206328</v>
      </c>
      <c r="K765" s="5">
        <f t="shared" si="47"/>
        <v>1930.0110842174331</v>
      </c>
    </row>
    <row r="766" spans="1:11" x14ac:dyDescent="0.25">
      <c r="A766" s="6"/>
      <c r="B766" s="6">
        <v>43129</v>
      </c>
      <c r="C766" s="2">
        <v>11296.400390999999</v>
      </c>
      <c r="D766" s="5">
        <v>21609745.634920999</v>
      </c>
      <c r="E766" s="18">
        <f>'Mining Rigs'!$E$25*EXP('Mining Rigs'!$E$24*B766)</f>
        <v>0.11629982497488828</v>
      </c>
      <c r="F766" s="10">
        <f t="shared" si="45"/>
        <v>2513.2096350931679</v>
      </c>
      <c r="G766" s="10">
        <f t="shared" si="46"/>
        <v>60317.031242236029</v>
      </c>
      <c r="H766" s="3">
        <v>9.7449324324324298</v>
      </c>
      <c r="I766">
        <v>12.5</v>
      </c>
      <c r="J766" s="5">
        <f t="shared" si="44"/>
        <v>32654.74411002811</v>
      </c>
      <c r="K766" s="5">
        <f t="shared" si="47"/>
        <v>1847.1138845553828</v>
      </c>
    </row>
    <row r="767" spans="1:11" x14ac:dyDescent="0.25">
      <c r="A767" s="6"/>
      <c r="B767" s="6">
        <v>43130</v>
      </c>
      <c r="C767" s="2">
        <v>10106.299805000001</v>
      </c>
      <c r="D767" s="5">
        <v>15139761.911890799</v>
      </c>
      <c r="E767" s="18">
        <f>'Mining Rigs'!$E$25*EXP('Mining Rigs'!$E$24*B767)</f>
        <v>0.11623736616956773</v>
      </c>
      <c r="F767" s="10">
        <f t="shared" si="45"/>
        <v>1759.8060490725254</v>
      </c>
      <c r="G767" s="10">
        <f t="shared" si="46"/>
        <v>42235.345177740608</v>
      </c>
      <c r="H767" s="3">
        <v>8.6059880239520901</v>
      </c>
      <c r="I767">
        <v>12.5</v>
      </c>
      <c r="J767" s="5">
        <f t="shared" si="44"/>
        <v>20193.159710395463</v>
      </c>
      <c r="K767" s="5">
        <f t="shared" si="47"/>
        <v>2091.5669357083234</v>
      </c>
    </row>
    <row r="768" spans="1:11" x14ac:dyDescent="0.25">
      <c r="A768" s="6"/>
      <c r="B768" s="6">
        <v>43131</v>
      </c>
      <c r="C768" s="2">
        <v>10221.099609000001</v>
      </c>
      <c r="D768" s="5">
        <v>20703947.913696799</v>
      </c>
      <c r="E768" s="18">
        <f>'Mining Rigs'!$E$25*EXP('Mining Rigs'!$E$24*B768)</f>
        <v>0.11617494090774055</v>
      </c>
      <c r="F768" s="10">
        <f t="shared" si="45"/>
        <v>2405.2799254306642</v>
      </c>
      <c r="G768" s="10">
        <f t="shared" si="46"/>
        <v>57726.718210335937</v>
      </c>
      <c r="H768" s="3">
        <v>12.217948717948699</v>
      </c>
      <c r="I768">
        <v>12.5</v>
      </c>
      <c r="J768" s="5">
        <f t="shared" si="44"/>
        <v>39183.449041631102</v>
      </c>
      <c r="K768" s="5">
        <f t="shared" si="47"/>
        <v>1473.2423924449131</v>
      </c>
    </row>
    <row r="769" spans="1:11" x14ac:dyDescent="0.25">
      <c r="A769" s="6"/>
      <c r="B769" s="6">
        <v>43132</v>
      </c>
      <c r="C769" s="2">
        <v>9170.5400389999995</v>
      </c>
      <c r="D769" s="5">
        <v>21739145.3093816</v>
      </c>
      <c r="E769" s="18">
        <f>'Mining Rigs'!$E$25*EXP('Mining Rigs'!$E$24*B769)</f>
        <v>0.11611254917139141</v>
      </c>
      <c r="F769" s="10">
        <f t="shared" si="45"/>
        <v>2524.187578679594</v>
      </c>
      <c r="G769" s="10">
        <f t="shared" si="46"/>
        <v>60580.50188831026</v>
      </c>
      <c r="H769" s="3">
        <v>9.0558333333333305</v>
      </c>
      <c r="I769">
        <v>12.5</v>
      </c>
      <c r="J769" s="5">
        <f t="shared" si="44"/>
        <v>30478.162686123487</v>
      </c>
      <c r="K769" s="5">
        <f t="shared" si="47"/>
        <v>1987.6690899052182</v>
      </c>
    </row>
    <row r="770" spans="1:11" x14ac:dyDescent="0.25">
      <c r="A770" s="6"/>
      <c r="B770" s="6">
        <v>43133</v>
      </c>
      <c r="C770" s="2">
        <v>8830.75</v>
      </c>
      <c r="D770" s="5">
        <v>20445148.564775601</v>
      </c>
      <c r="E770" s="18">
        <f>'Mining Rigs'!$E$25*EXP('Mining Rigs'!$E$24*B770)</f>
        <v>0.11605019094251588</v>
      </c>
      <c r="F770" s="10">
        <f t="shared" si="45"/>
        <v>2372.6633947903129</v>
      </c>
      <c r="G770" s="10">
        <f t="shared" si="46"/>
        <v>56943.921474967508</v>
      </c>
      <c r="H770" s="3">
        <v>8.5836309523809504</v>
      </c>
      <c r="I770">
        <v>12.5</v>
      </c>
      <c r="J770" s="5">
        <f t="shared" si="44"/>
        <v>27154.755940137857</v>
      </c>
      <c r="K770" s="5">
        <f t="shared" si="47"/>
        <v>2097.0146666204369</v>
      </c>
    </row>
    <row r="771" spans="1:11" x14ac:dyDescent="0.25">
      <c r="A771" s="6"/>
      <c r="B771" s="6">
        <v>43134</v>
      </c>
      <c r="C771" s="2">
        <v>9174.9101559999999</v>
      </c>
      <c r="D771" s="5">
        <v>23033142.0539877</v>
      </c>
      <c r="E771" s="18">
        <f>'Mining Rigs'!$E$25*EXP('Mining Rigs'!$E$24*B771)</f>
        <v>0.11598786620311916</v>
      </c>
      <c r="F771" s="10">
        <f t="shared" si="45"/>
        <v>2671.5649987953625</v>
      </c>
      <c r="G771" s="10">
        <f t="shared" si="46"/>
        <v>64117.559971088704</v>
      </c>
      <c r="H771" s="3">
        <v>8.9840717299577992</v>
      </c>
      <c r="I771">
        <v>12.5</v>
      </c>
      <c r="J771" s="5">
        <f t="shared" si="44"/>
        <v>32002.042107229543</v>
      </c>
      <c r="K771" s="5">
        <f t="shared" si="47"/>
        <v>2003.5458911106168</v>
      </c>
    </row>
    <row r="772" spans="1:11" x14ac:dyDescent="0.25">
      <c r="A772" s="6"/>
      <c r="B772" s="6">
        <v>43135</v>
      </c>
      <c r="C772" s="2">
        <v>8277.0097659999992</v>
      </c>
      <c r="D772" s="5">
        <v>23938939.7752119</v>
      </c>
      <c r="E772" s="18">
        <f>'Mining Rigs'!$E$25*EXP('Mining Rigs'!$E$24*B772)</f>
        <v>0.1159255749352149</v>
      </c>
      <c r="F772" s="10">
        <f t="shared" si="45"/>
        <v>2775.1353567809233</v>
      </c>
      <c r="G772" s="10">
        <f t="shared" si="46"/>
        <v>66603.248562742156</v>
      </c>
      <c r="H772" s="3">
        <v>8.1715355805243401</v>
      </c>
      <c r="I772">
        <v>12.5</v>
      </c>
      <c r="J772" s="5">
        <f t="shared" si="44"/>
        <v>30236.156411608561</v>
      </c>
      <c r="K772" s="5">
        <f t="shared" si="47"/>
        <v>2202.7683564029712</v>
      </c>
    </row>
    <row r="773" spans="1:11" x14ac:dyDescent="0.25">
      <c r="A773" s="6"/>
      <c r="B773" s="6">
        <v>43136</v>
      </c>
      <c r="C773" s="2">
        <v>6955.2700199999999</v>
      </c>
      <c r="D773" s="5">
        <v>24293141.319320101</v>
      </c>
      <c r="E773" s="18">
        <f>'Mining Rigs'!$E$25*EXP('Mining Rigs'!$E$24*B773)</f>
        <v>0.1158633171208277</v>
      </c>
      <c r="F773" s="10">
        <f t="shared" si="45"/>
        <v>2814.6839365414676</v>
      </c>
      <c r="G773" s="10">
        <f t="shared" si="46"/>
        <v>67552.414476995225</v>
      </c>
      <c r="H773" s="3">
        <v>7.7240540540540499</v>
      </c>
      <c r="I773">
        <v>12.5</v>
      </c>
      <c r="J773" s="5">
        <f t="shared" si="44"/>
        <v>28987.694494565243</v>
      </c>
      <c r="K773" s="5">
        <f t="shared" si="47"/>
        <v>2330.3824486511085</v>
      </c>
    </row>
    <row r="774" spans="1:11" x14ac:dyDescent="0.25">
      <c r="A774" s="6"/>
      <c r="B774" s="6">
        <v>43137</v>
      </c>
      <c r="C774" s="2">
        <v>7754</v>
      </c>
      <c r="D774" s="5">
        <v>20149017.211906701</v>
      </c>
      <c r="E774" s="18">
        <f>'Mining Rigs'!$E$25*EXP('Mining Rigs'!$E$24*B774)</f>
        <v>0.11580109274199171</v>
      </c>
      <c r="F774" s="10">
        <f t="shared" si="45"/>
        <v>2333.2782108159954</v>
      </c>
      <c r="G774" s="10">
        <f t="shared" si="46"/>
        <v>55998.67705958389</v>
      </c>
      <c r="H774" s="3">
        <v>8.4924509803921495</v>
      </c>
      <c r="I774">
        <v>12.5</v>
      </c>
      <c r="J774" s="5">
        <f t="shared" si="44"/>
        <v>26420.334438629259</v>
      </c>
      <c r="K774" s="5">
        <f t="shared" si="47"/>
        <v>2119.5294552255191</v>
      </c>
    </row>
    <row r="775" spans="1:11" x14ac:dyDescent="0.25">
      <c r="A775" s="6"/>
      <c r="B775" s="6">
        <v>43138</v>
      </c>
      <c r="C775" s="2">
        <v>7621.2998049999997</v>
      </c>
      <c r="D775" s="5">
        <v>18720008.899005499</v>
      </c>
      <c r="E775" s="18">
        <f>'Mining Rigs'!$E$25*EXP('Mining Rigs'!$E$24*B775)</f>
        <v>0.11573890178074958</v>
      </c>
      <c r="F775" s="10">
        <f t="shared" si="45"/>
        <v>2166.6332712967555</v>
      </c>
      <c r="G775" s="10">
        <f t="shared" si="46"/>
        <v>51999.198511122129</v>
      </c>
      <c r="H775" s="3">
        <v>10.263829787234</v>
      </c>
      <c r="I775">
        <v>12.5</v>
      </c>
      <c r="J775" s="5">
        <f t="shared" ref="J775:J838" si="48">F775*H775/60/I775*1000</f>
        <v>29650.606810597179</v>
      </c>
      <c r="K775" s="5">
        <f t="shared" si="47"/>
        <v>1753.7313432835895</v>
      </c>
    </row>
    <row r="776" spans="1:11" x14ac:dyDescent="0.25">
      <c r="A776" s="6"/>
      <c r="B776" s="6">
        <v>43139</v>
      </c>
      <c r="C776" s="2">
        <v>8265.5898440000001</v>
      </c>
      <c r="D776" s="5">
        <v>19291612.224165998</v>
      </c>
      <c r="E776" s="18">
        <f>'Mining Rigs'!$E$25*EXP('Mining Rigs'!$E$24*B776)</f>
        <v>0.11567674421915479</v>
      </c>
      <c r="F776" s="10">
        <f t="shared" ref="F776:F839" si="49">D776*1000*E776/1000000</f>
        <v>2231.59089282997</v>
      </c>
      <c r="G776" s="10">
        <f t="shared" ref="G776:G839" si="50">F776*24</f>
        <v>53558.181427919277</v>
      </c>
      <c r="H776" s="3">
        <v>10.9652671755725</v>
      </c>
      <c r="I776">
        <v>12.5</v>
      </c>
      <c r="J776" s="5">
        <f t="shared" si="48"/>
        <v>32626.653821939995</v>
      </c>
      <c r="K776" s="5">
        <f t="shared" ref="K776:K839" si="51">24*60/H776*I776</f>
        <v>1641.546869017372</v>
      </c>
    </row>
    <row r="777" spans="1:11" x14ac:dyDescent="0.25">
      <c r="A777" s="6"/>
      <c r="B777" s="6">
        <v>43140</v>
      </c>
      <c r="C777" s="2">
        <v>8736.9804690000001</v>
      </c>
      <c r="D777" s="5">
        <v>20434818.874486901</v>
      </c>
      <c r="E777" s="18">
        <f>'Mining Rigs'!$E$25*EXP('Mining Rigs'!$E$24*B777)</f>
        <v>0.1156146200392705</v>
      </c>
      <c r="F777" s="10">
        <f t="shared" si="49"/>
        <v>2362.5638197451162</v>
      </c>
      <c r="G777" s="10">
        <f t="shared" si="50"/>
        <v>56701.53167388279</v>
      </c>
      <c r="H777" s="3">
        <v>10.721111111111099</v>
      </c>
      <c r="I777">
        <v>12.5</v>
      </c>
      <c r="J777" s="5">
        <f t="shared" si="48"/>
        <v>33772.412291437933</v>
      </c>
      <c r="K777" s="5">
        <f t="shared" si="51"/>
        <v>1678.930459114936</v>
      </c>
    </row>
    <row r="778" spans="1:11" x14ac:dyDescent="0.25">
      <c r="A778" s="6"/>
      <c r="B778" s="6">
        <v>43141</v>
      </c>
      <c r="C778" s="2">
        <v>8621.9003909999992</v>
      </c>
      <c r="D778" s="5">
        <v>21578025.5248079</v>
      </c>
      <c r="E778" s="18">
        <f>'Mining Rigs'!$E$25*EXP('Mining Rigs'!$E$24*B778)</f>
        <v>0.11555252922316822</v>
      </c>
      <c r="F778" s="10">
        <f t="shared" si="49"/>
        <v>2493.3954250336346</v>
      </c>
      <c r="G778" s="10">
        <f t="shared" si="50"/>
        <v>59841.490200807231</v>
      </c>
      <c r="H778" s="3">
        <v>10.066550116550101</v>
      </c>
      <c r="I778">
        <v>12.5</v>
      </c>
      <c r="J778" s="5">
        <f t="shared" si="48"/>
        <v>33466.520008637097</v>
      </c>
      <c r="K778" s="5">
        <f t="shared" si="51"/>
        <v>1788.1001725116096</v>
      </c>
    </row>
    <row r="779" spans="1:11" x14ac:dyDescent="0.25">
      <c r="A779" s="6"/>
      <c r="B779" s="6">
        <v>43142</v>
      </c>
      <c r="C779" s="2">
        <v>8129.9702150000003</v>
      </c>
      <c r="D779" s="5">
        <v>23721537.994159698</v>
      </c>
      <c r="E779" s="18">
        <f>'Mining Rigs'!$E$25*EXP('Mining Rigs'!$E$24*B779)</f>
        <v>0.11549047175293034</v>
      </c>
      <c r="F779" s="10">
        <f t="shared" si="49"/>
        <v>2739.6116136505648</v>
      </c>
      <c r="G779" s="10">
        <f t="shared" si="50"/>
        <v>65750.678727613558</v>
      </c>
      <c r="H779" s="3">
        <v>9.4953642384105894</v>
      </c>
      <c r="I779">
        <v>12.5</v>
      </c>
      <c r="J779" s="5">
        <f t="shared" si="48"/>
        <v>34684.813524522535</v>
      </c>
      <c r="K779" s="5">
        <f t="shared" si="51"/>
        <v>1895.6618775282479</v>
      </c>
    </row>
    <row r="780" spans="1:11" x14ac:dyDescent="0.25">
      <c r="A780" s="6"/>
      <c r="B780" s="6">
        <v>43143</v>
      </c>
      <c r="C780" s="2">
        <v>8926.5703130000002</v>
      </c>
      <c r="D780" s="5">
        <v>23435736.331579398</v>
      </c>
      <c r="E780" s="18">
        <f>'Mining Rigs'!$E$25*EXP('Mining Rigs'!$E$24*B780)</f>
        <v>0.11542844761064891</v>
      </c>
      <c r="F780" s="10">
        <f t="shared" si="49"/>
        <v>2705.1506633666941</v>
      </c>
      <c r="G780" s="10">
        <f t="shared" si="50"/>
        <v>64923.615920800657</v>
      </c>
      <c r="H780" s="3">
        <v>8.7310240963855392</v>
      </c>
      <c r="I780">
        <v>12.5</v>
      </c>
      <c r="J780" s="5">
        <f t="shared" si="48"/>
        <v>31491.64750161058</v>
      </c>
      <c r="K780" s="5">
        <f t="shared" si="51"/>
        <v>2061.6138268879158</v>
      </c>
    </row>
    <row r="781" spans="1:11" x14ac:dyDescent="0.25">
      <c r="A781" s="6"/>
      <c r="B781" s="6">
        <v>43144</v>
      </c>
      <c r="C781" s="2">
        <v>8598.3095699999994</v>
      </c>
      <c r="D781" s="5">
        <v>25579248.8009312</v>
      </c>
      <c r="E781" s="18">
        <f>'Mining Rigs'!$E$25*EXP('Mining Rigs'!$E$24*B781)</f>
        <v>0.11536645677842433</v>
      </c>
      <c r="F781" s="10">
        <f t="shared" si="49"/>
        <v>2950.9873012171915</v>
      </c>
      <c r="G781" s="10">
        <f t="shared" si="50"/>
        <v>70823.695229212593</v>
      </c>
      <c r="H781" s="3">
        <v>8.5302845528455293</v>
      </c>
      <c r="I781">
        <v>12.5</v>
      </c>
      <c r="J781" s="5">
        <f t="shared" si="48"/>
        <v>33563.681854955103</v>
      </c>
      <c r="K781" s="5">
        <f t="shared" si="51"/>
        <v>2110.1289046677307</v>
      </c>
    </row>
    <row r="782" spans="1:11" x14ac:dyDescent="0.25">
      <c r="A782" s="6"/>
      <c r="B782" s="6">
        <v>43145</v>
      </c>
      <c r="C782" s="2">
        <v>9494.6298829999996</v>
      </c>
      <c r="D782" s="5">
        <v>18720008.899005499</v>
      </c>
      <c r="E782" s="18">
        <f>'Mining Rigs'!$E$25*EXP('Mining Rigs'!$E$24*B782)</f>
        <v>0.11530449923836782</v>
      </c>
      <c r="F782" s="10">
        <f t="shared" si="49"/>
        <v>2158.5012518376179</v>
      </c>
      <c r="G782" s="10">
        <f t="shared" si="50"/>
        <v>51804.03004410283</v>
      </c>
      <c r="H782" s="3">
        <v>8.2834264432029698</v>
      </c>
      <c r="I782">
        <v>12.5</v>
      </c>
      <c r="J782" s="5">
        <f t="shared" si="48"/>
        <v>23839.715129544584</v>
      </c>
      <c r="K782" s="5">
        <f t="shared" si="51"/>
        <v>2173.0138033361836</v>
      </c>
    </row>
    <row r="783" spans="1:11" x14ac:dyDescent="0.25">
      <c r="A783" s="6"/>
      <c r="B783" s="6">
        <v>43146</v>
      </c>
      <c r="C783" s="2">
        <v>10166.400390999999</v>
      </c>
      <c r="D783" s="5">
        <v>22435430.512548599</v>
      </c>
      <c r="E783" s="18">
        <f>'Mining Rigs'!$E$25*EXP('Mining Rigs'!$E$24*B783)</f>
        <v>0.11524257497260025</v>
      </c>
      <c r="F783" s="10">
        <f t="shared" si="49"/>
        <v>2585.5167828849453</v>
      </c>
      <c r="G783" s="10">
        <f t="shared" si="50"/>
        <v>62052.402789238688</v>
      </c>
      <c r="H783" s="3">
        <v>10.9815521628498</v>
      </c>
      <c r="I783">
        <v>12.5</v>
      </c>
      <c r="J783" s="5">
        <f t="shared" si="48"/>
        <v>37857.316558899496</v>
      </c>
      <c r="K783" s="5">
        <f t="shared" si="51"/>
        <v>1639.1125528587261</v>
      </c>
    </row>
    <row r="784" spans="1:11" x14ac:dyDescent="0.25">
      <c r="A784" s="6"/>
      <c r="B784" s="6">
        <v>43147</v>
      </c>
      <c r="C784" s="2">
        <v>10233.900390999999</v>
      </c>
      <c r="D784" s="5">
        <v>21292223.8622276</v>
      </c>
      <c r="E784" s="18">
        <f>'Mining Rigs'!$E$25*EXP('Mining Rigs'!$E$24*B784)</f>
        <v>0.11518068396325087</v>
      </c>
      <c r="F784" s="10">
        <f t="shared" si="49"/>
        <v>2452.4529075500259</v>
      </c>
      <c r="G784" s="10">
        <f t="shared" si="50"/>
        <v>58858.869781200621</v>
      </c>
      <c r="H784" s="3">
        <v>9.1059447983014792</v>
      </c>
      <c r="I784">
        <v>12.5</v>
      </c>
      <c r="J784" s="5">
        <f t="shared" si="48"/>
        <v>29775.867728779333</v>
      </c>
      <c r="K784" s="5">
        <f t="shared" si="51"/>
        <v>1976.7306302315294</v>
      </c>
    </row>
    <row r="785" spans="1:11" x14ac:dyDescent="0.25">
      <c r="A785" s="6"/>
      <c r="B785" s="6">
        <v>43148</v>
      </c>
      <c r="C785" s="2">
        <v>11112.700194999999</v>
      </c>
      <c r="D785" s="5">
        <v>23149934.668999199</v>
      </c>
      <c r="E785" s="18">
        <f>'Mining Rigs'!$E$25*EXP('Mining Rigs'!$E$24*B785)</f>
        <v>0.11511882619245969</v>
      </c>
      <c r="F785" s="10">
        <f t="shared" si="49"/>
        <v>2664.9933055273154</v>
      </c>
      <c r="G785" s="10">
        <f t="shared" si="50"/>
        <v>63959.839332655567</v>
      </c>
      <c r="H785" s="3">
        <v>9.6925055928411599</v>
      </c>
      <c r="I785">
        <v>12.5</v>
      </c>
      <c r="J785" s="5">
        <f t="shared" si="48"/>
        <v>34440.616691610339</v>
      </c>
      <c r="K785" s="5">
        <f t="shared" si="51"/>
        <v>1857.1049382003675</v>
      </c>
    </row>
    <row r="786" spans="1:11" x14ac:dyDescent="0.25">
      <c r="A786" s="6"/>
      <c r="B786" s="6">
        <v>43149</v>
      </c>
      <c r="C786" s="2">
        <v>10551.799805000001</v>
      </c>
      <c r="D786" s="5">
        <v>23149934.668999199</v>
      </c>
      <c r="E786" s="18">
        <f>'Mining Rigs'!$E$25*EXP('Mining Rigs'!$E$24*B786)</f>
        <v>0.11505700164237641</v>
      </c>
      <c r="F786" s="10">
        <f t="shared" si="49"/>
        <v>2663.5620712319474</v>
      </c>
      <c r="G786" s="10">
        <f t="shared" si="50"/>
        <v>63925.48970956674</v>
      </c>
      <c r="H786" s="3">
        <v>8.8296296296296202</v>
      </c>
      <c r="I786">
        <v>12.5</v>
      </c>
      <c r="J786" s="5">
        <f t="shared" si="48"/>
        <v>31357.688779342992</v>
      </c>
      <c r="K786" s="5">
        <f t="shared" si="51"/>
        <v>2038.5906040268476</v>
      </c>
    </row>
    <row r="787" spans="1:11" x14ac:dyDescent="0.25">
      <c r="A787" s="6"/>
      <c r="B787" s="6">
        <v>43150</v>
      </c>
      <c r="C787" s="2">
        <v>11225.299805000001</v>
      </c>
      <c r="D787" s="5">
        <v>21079198.666077599</v>
      </c>
      <c r="E787" s="18">
        <f>'Mining Rigs'!$E$25*EXP('Mining Rigs'!$E$24*B787)</f>
        <v>0.11499521029515898</v>
      </c>
      <c r="F787" s="10">
        <f t="shared" si="49"/>
        <v>2424.0068834590284</v>
      </c>
      <c r="G787" s="10">
        <f t="shared" si="50"/>
        <v>58176.165203016681</v>
      </c>
      <c r="H787" s="3">
        <v>8.9895061728394996</v>
      </c>
      <c r="I787">
        <v>12.5</v>
      </c>
      <c r="J787" s="5">
        <f t="shared" si="48"/>
        <v>29054.166455813829</v>
      </c>
      <c r="K787" s="5">
        <f t="shared" si="51"/>
        <v>2002.3346837876825</v>
      </c>
    </row>
    <row r="788" spans="1:11" x14ac:dyDescent="0.25">
      <c r="A788" s="6"/>
      <c r="B788" s="6">
        <v>43151</v>
      </c>
      <c r="C788" s="2">
        <v>11403.700194999999</v>
      </c>
      <c r="D788" s="5">
        <v>25265138.826717202</v>
      </c>
      <c r="E788" s="18">
        <f>'Mining Rigs'!$E$25*EXP('Mining Rigs'!$E$24*B788)</f>
        <v>0.11493345213297626</v>
      </c>
      <c r="F788" s="10">
        <f t="shared" si="49"/>
        <v>2903.8096239735019</v>
      </c>
      <c r="G788" s="10">
        <f t="shared" si="50"/>
        <v>69691.430975364041</v>
      </c>
      <c r="H788" s="3">
        <v>10.136879432624101</v>
      </c>
      <c r="I788">
        <v>12.5</v>
      </c>
      <c r="J788" s="5">
        <f t="shared" si="48"/>
        <v>39247.42407135055</v>
      </c>
      <c r="K788" s="5">
        <f t="shared" si="51"/>
        <v>1775.6943958581146</v>
      </c>
    </row>
    <row r="789" spans="1:11" x14ac:dyDescent="0.25">
      <c r="A789" s="6"/>
      <c r="B789" s="6">
        <v>43152</v>
      </c>
      <c r="C789" s="2">
        <v>10690.400390999999</v>
      </c>
      <c r="D789" s="5">
        <v>22275181.569117501</v>
      </c>
      <c r="E789" s="18">
        <f>'Mining Rigs'!$E$25*EXP('Mining Rigs'!$E$24*B789)</f>
        <v>0.11487172713800661</v>
      </c>
      <c r="F789" s="10">
        <f t="shared" si="49"/>
        <v>2558.7885791572194</v>
      </c>
      <c r="G789" s="10">
        <f t="shared" si="50"/>
        <v>61410.925899773269</v>
      </c>
      <c r="H789" s="3">
        <v>8.5574950690335303</v>
      </c>
      <c r="I789">
        <v>12.5</v>
      </c>
      <c r="J789" s="5">
        <f t="shared" si="48"/>
        <v>29195.760865116292</v>
      </c>
      <c r="K789" s="5">
        <f t="shared" si="51"/>
        <v>2103.4192663616564</v>
      </c>
    </row>
    <row r="790" spans="1:11" x14ac:dyDescent="0.25">
      <c r="A790" s="6"/>
      <c r="B790" s="6">
        <v>43153</v>
      </c>
      <c r="C790" s="2">
        <v>10005</v>
      </c>
      <c r="D790" s="5">
        <v>22125683.706237499</v>
      </c>
      <c r="E790" s="18">
        <f>'Mining Rigs'!$E$25*EXP('Mining Rigs'!$E$24*B790)</f>
        <v>0.11481003529243679</v>
      </c>
      <c r="F790" s="10">
        <f t="shared" si="49"/>
        <v>2540.2505271824207</v>
      </c>
      <c r="G790" s="10">
        <f t="shared" si="50"/>
        <v>60966.012652378093</v>
      </c>
      <c r="H790" s="3">
        <v>9.6080536912751597</v>
      </c>
      <c r="I790">
        <v>12.5</v>
      </c>
      <c r="J790" s="5">
        <f t="shared" si="48"/>
        <v>32542.48460594497</v>
      </c>
      <c r="K790" s="5">
        <f t="shared" si="51"/>
        <v>1873.4283319362967</v>
      </c>
    </row>
    <row r="791" spans="1:11" x14ac:dyDescent="0.25">
      <c r="A791" s="6"/>
      <c r="B791" s="6">
        <v>43154</v>
      </c>
      <c r="C791" s="2">
        <v>10301.099609000001</v>
      </c>
      <c r="D791" s="5">
        <v>21677190.117597599</v>
      </c>
      <c r="E791" s="18">
        <f>'Mining Rigs'!$E$25*EXP('Mining Rigs'!$E$24*B791)</f>
        <v>0.1147483765784643</v>
      </c>
      <c r="F791" s="10">
        <f t="shared" si="49"/>
        <v>2487.4223747770543</v>
      </c>
      <c r="G791" s="10">
        <f t="shared" si="50"/>
        <v>59698.136994649307</v>
      </c>
      <c r="H791" s="3">
        <v>9.7548423423423394</v>
      </c>
      <c r="I791">
        <v>12.5</v>
      </c>
      <c r="J791" s="5">
        <f t="shared" si="48"/>
        <v>32352.550806353265</v>
      </c>
      <c r="K791" s="5">
        <f t="shared" si="51"/>
        <v>1845.2374080786865</v>
      </c>
    </row>
    <row r="792" spans="1:11" x14ac:dyDescent="0.25">
      <c r="A792" s="6"/>
      <c r="B792" s="6">
        <v>43155</v>
      </c>
      <c r="C792" s="2">
        <v>9813.0703130000002</v>
      </c>
      <c r="D792" s="5">
        <v>25564134.5524772</v>
      </c>
      <c r="E792" s="18">
        <f>'Mining Rigs'!$E$25*EXP('Mining Rigs'!$E$24*B792)</f>
        <v>0.11468675097829624</v>
      </c>
      <c r="F792" s="10">
        <f t="shared" si="49"/>
        <v>2931.8675333956112</v>
      </c>
      <c r="G792" s="10">
        <f t="shared" si="50"/>
        <v>70364.820801494672</v>
      </c>
      <c r="H792" s="3">
        <v>9.9990804597701093</v>
      </c>
      <c r="I792">
        <v>12.5</v>
      </c>
      <c r="J792" s="5">
        <f t="shared" si="48"/>
        <v>39087.972485080601</v>
      </c>
      <c r="K792" s="5">
        <f t="shared" si="51"/>
        <v>1800.1655324627563</v>
      </c>
    </row>
    <row r="793" spans="1:11" x14ac:dyDescent="0.25">
      <c r="A793" s="6"/>
      <c r="B793" s="6">
        <v>43156</v>
      </c>
      <c r="C793" s="2">
        <v>9664.7304690000001</v>
      </c>
      <c r="D793" s="5">
        <v>21079198.666077599</v>
      </c>
      <c r="E793" s="18">
        <f>'Mining Rigs'!$E$25*EXP('Mining Rigs'!$E$24*B793)</f>
        <v>0.11462515847414805</v>
      </c>
      <c r="F793" s="10">
        <f t="shared" si="49"/>
        <v>2416.206487607195</v>
      </c>
      <c r="G793" s="10">
        <f t="shared" si="50"/>
        <v>57988.955702572683</v>
      </c>
      <c r="H793" s="3">
        <v>8.3915204678362496</v>
      </c>
      <c r="I793">
        <v>12.5</v>
      </c>
      <c r="J793" s="5">
        <f t="shared" si="48"/>
        <v>27034.194927032677</v>
      </c>
      <c r="K793" s="5">
        <f t="shared" si="51"/>
        <v>2145.0224746506865</v>
      </c>
    </row>
    <row r="794" spans="1:11" x14ac:dyDescent="0.25">
      <c r="A794" s="6"/>
      <c r="B794" s="6">
        <v>43157</v>
      </c>
      <c r="C794" s="2">
        <v>10366.700194999999</v>
      </c>
      <c r="D794" s="5">
        <v>23919658.0607973</v>
      </c>
      <c r="E794" s="18">
        <f>'Mining Rigs'!$E$25*EXP('Mining Rigs'!$E$24*B794)</f>
        <v>0.1145635990482459</v>
      </c>
      <c r="F794" s="10">
        <f t="shared" si="49"/>
        <v>2740.3221154483249</v>
      </c>
      <c r="G794" s="10">
        <f t="shared" si="50"/>
        <v>65767.730770759794</v>
      </c>
      <c r="H794" s="3">
        <v>10.1620567375886</v>
      </c>
      <c r="I794">
        <v>12.5</v>
      </c>
      <c r="J794" s="5">
        <f t="shared" si="48"/>
        <v>37129.745088606258</v>
      </c>
      <c r="K794" s="5">
        <f t="shared" si="51"/>
        <v>1771.2949715601867</v>
      </c>
    </row>
    <row r="795" spans="1:11" x14ac:dyDescent="0.25">
      <c r="A795" s="6"/>
      <c r="B795" s="6">
        <v>43158</v>
      </c>
      <c r="C795" s="2">
        <v>10725.599609000001</v>
      </c>
      <c r="D795" s="5">
        <v>23172168.746397398</v>
      </c>
      <c r="E795" s="18">
        <f>'Mining Rigs'!$E$25*EXP('Mining Rigs'!$E$24*B795)</f>
        <v>0.11450207268282553</v>
      </c>
      <c r="F795" s="10">
        <f t="shared" si="49"/>
        <v>2653.2613500186931</v>
      </c>
      <c r="G795" s="10">
        <f t="shared" si="50"/>
        <v>63678.272400448637</v>
      </c>
      <c r="H795" s="3">
        <v>9.0695833333333304</v>
      </c>
      <c r="I795">
        <v>12.5</v>
      </c>
      <c r="J795" s="5">
        <f t="shared" si="48"/>
        <v>32085.299892142706</v>
      </c>
      <c r="K795" s="5">
        <f t="shared" si="51"/>
        <v>1984.6556714292283</v>
      </c>
    </row>
    <row r="796" spans="1:11" x14ac:dyDescent="0.25">
      <c r="A796" s="6"/>
      <c r="B796" s="6">
        <v>43159</v>
      </c>
      <c r="C796" s="2">
        <v>10397.900390999999</v>
      </c>
      <c r="D796" s="5">
        <v>24667147.375197299</v>
      </c>
      <c r="E796" s="18">
        <f>'Mining Rigs'!$E$25*EXP('Mining Rigs'!$E$24*B796)</f>
        <v>0.11444057936013101</v>
      </c>
      <c r="F796" s="10">
        <f t="shared" si="49"/>
        <v>2822.922636779314</v>
      </c>
      <c r="G796" s="10">
        <f t="shared" si="50"/>
        <v>67750.143282703531</v>
      </c>
      <c r="H796" s="3">
        <v>9.28494623655914</v>
      </c>
      <c r="I796">
        <v>12.5</v>
      </c>
      <c r="J796" s="5">
        <f t="shared" si="48"/>
        <v>34947.579883282262</v>
      </c>
      <c r="K796" s="5">
        <f t="shared" si="51"/>
        <v>1938.6218876664734</v>
      </c>
    </row>
    <row r="797" spans="1:11" x14ac:dyDescent="0.25">
      <c r="A797" s="6"/>
      <c r="B797" s="6">
        <v>43160</v>
      </c>
      <c r="C797" s="2">
        <v>10951</v>
      </c>
      <c r="D797" s="5">
        <v>23321666.609277401</v>
      </c>
      <c r="E797" s="18">
        <f>'Mining Rigs'!$E$25*EXP('Mining Rigs'!$E$24*B797)</f>
        <v>0.11437911906241714</v>
      </c>
      <c r="F797" s="10">
        <f t="shared" si="49"/>
        <v>2667.5116818365382</v>
      </c>
      <c r="G797" s="10">
        <f t="shared" si="50"/>
        <v>64020.280364076913</v>
      </c>
      <c r="H797" s="3">
        <v>8.7360606060605992</v>
      </c>
      <c r="I797">
        <v>12.5</v>
      </c>
      <c r="J797" s="5">
        <f t="shared" si="48"/>
        <v>31071.39162653152</v>
      </c>
      <c r="K797" s="5">
        <f t="shared" si="51"/>
        <v>2060.4252662249833</v>
      </c>
    </row>
    <row r="798" spans="1:11" x14ac:dyDescent="0.25">
      <c r="A798" s="6"/>
      <c r="B798" s="6">
        <v>43161</v>
      </c>
      <c r="C798" s="2">
        <v>11086.400390999999</v>
      </c>
      <c r="D798" s="5">
        <v>26909615.318397</v>
      </c>
      <c r="E798" s="18">
        <f>'Mining Rigs'!$E$25*EXP('Mining Rigs'!$E$24*B798)</f>
        <v>0.1143176917719483</v>
      </c>
      <c r="F798" s="10">
        <f t="shared" si="49"/>
        <v>3076.2451096702066</v>
      </c>
      <c r="G798" s="10">
        <f t="shared" si="50"/>
        <v>73829.882632084962</v>
      </c>
      <c r="H798" s="3">
        <v>9.1994658119658101</v>
      </c>
      <c r="I798">
        <v>12.5</v>
      </c>
      <c r="J798" s="5">
        <f t="shared" si="48"/>
        <v>37733.082287517442</v>
      </c>
      <c r="K798" s="5">
        <f t="shared" si="51"/>
        <v>1956.6353490424706</v>
      </c>
    </row>
    <row r="799" spans="1:11" x14ac:dyDescent="0.25">
      <c r="A799" s="6"/>
      <c r="B799" s="6">
        <v>43162</v>
      </c>
      <c r="C799" s="2">
        <v>11489.700194999999</v>
      </c>
      <c r="D799" s="5">
        <v>22125683.706237499</v>
      </c>
      <c r="E799" s="18">
        <f>'Mining Rigs'!$E$25*EXP('Mining Rigs'!$E$24*B799)</f>
        <v>0.11425629747099711</v>
      </c>
      <c r="F799" s="10">
        <f t="shared" si="49"/>
        <v>2527.9986992890654</v>
      </c>
      <c r="G799" s="10">
        <f t="shared" si="50"/>
        <v>60671.968782937569</v>
      </c>
      <c r="H799" s="3">
        <v>7.9688888888888796</v>
      </c>
      <c r="I799">
        <v>12.5</v>
      </c>
      <c r="J799" s="5">
        <f t="shared" si="48"/>
        <v>26860.454327853568</v>
      </c>
      <c r="K799" s="5">
        <f t="shared" si="51"/>
        <v>2258.7841606246543</v>
      </c>
    </row>
    <row r="800" spans="1:11" x14ac:dyDescent="0.25">
      <c r="A800" s="6"/>
      <c r="B800" s="6">
        <v>43163</v>
      </c>
      <c r="C800" s="2">
        <v>11512.599609000001</v>
      </c>
      <c r="D800" s="5">
        <v>24372959.730936799</v>
      </c>
      <c r="E800" s="18">
        <f>'Mining Rigs'!$E$25*EXP('Mining Rigs'!$E$24*B800)</f>
        <v>0.11419493614184695</v>
      </c>
      <c r="F800" s="10">
        <f t="shared" si="49"/>
        <v>2783.2685800621348</v>
      </c>
      <c r="G800" s="10">
        <f t="shared" si="50"/>
        <v>66798.445921491235</v>
      </c>
      <c r="H800" s="3">
        <v>9.7965090090090001</v>
      </c>
      <c r="I800">
        <v>12.5</v>
      </c>
      <c r="J800" s="5">
        <f t="shared" si="48"/>
        <v>36355.087625427186</v>
      </c>
      <c r="K800" s="5">
        <f t="shared" si="51"/>
        <v>1837.3892152242154</v>
      </c>
    </row>
    <row r="801" spans="1:11" x14ac:dyDescent="0.25">
      <c r="A801" s="6"/>
      <c r="B801" s="6">
        <v>43164</v>
      </c>
      <c r="C801" s="2">
        <v>11573.299805000001</v>
      </c>
      <c r="D801" s="5">
        <v>25517998.107558001</v>
      </c>
      <c r="E801" s="18">
        <f>'Mining Rigs'!$E$25*EXP('Mining Rigs'!$E$24*B801)</f>
        <v>0.11413360776679075</v>
      </c>
      <c r="F801" s="10">
        <f t="shared" si="49"/>
        <v>2912.4611870017338</v>
      </c>
      <c r="G801" s="10">
        <f t="shared" si="50"/>
        <v>69899.068488041608</v>
      </c>
      <c r="H801" s="3">
        <v>9.6724832214765097</v>
      </c>
      <c r="I801">
        <v>12.5</v>
      </c>
      <c r="J801" s="5">
        <f t="shared" si="48"/>
        <v>37560.975952634435</v>
      </c>
      <c r="K801" s="5">
        <f t="shared" si="51"/>
        <v>1860.9492089925063</v>
      </c>
    </row>
    <row r="802" spans="1:11" x14ac:dyDescent="0.25">
      <c r="A802" s="6"/>
      <c r="B802" s="6">
        <v>43165</v>
      </c>
      <c r="C802" s="2">
        <v>10779.900390999999</v>
      </c>
      <c r="D802" s="5">
        <v>25681575.018503901</v>
      </c>
      <c r="E802" s="18">
        <f>'Mining Rigs'!$E$25*EXP('Mining Rigs'!$E$24*B802)</f>
        <v>0.11407231232812971</v>
      </c>
      <c r="F802" s="10">
        <f t="shared" si="49"/>
        <v>2929.5566465890706</v>
      </c>
      <c r="G802" s="10">
        <f t="shared" si="50"/>
        <v>70309.359518137702</v>
      </c>
      <c r="H802" s="3">
        <v>9.2020299145299091</v>
      </c>
      <c r="I802">
        <v>12.5</v>
      </c>
      <c r="J802" s="5">
        <f t="shared" si="48"/>
        <v>35943.823864296741</v>
      </c>
      <c r="K802" s="5">
        <f t="shared" si="51"/>
        <v>1956.0901417608072</v>
      </c>
    </row>
    <row r="803" spans="1:11" x14ac:dyDescent="0.25">
      <c r="A803" s="6"/>
      <c r="B803" s="6">
        <v>43166</v>
      </c>
      <c r="C803" s="2">
        <v>9965.5703130000002</v>
      </c>
      <c r="D803" s="5">
        <v>26499459.573233299</v>
      </c>
      <c r="E803" s="18">
        <f>'Mining Rigs'!$E$25*EXP('Mining Rigs'!$E$24*B803)</f>
        <v>0.11401104980817572</v>
      </c>
      <c r="F803" s="10">
        <f t="shared" si="49"/>
        <v>3021.2312052936404</v>
      </c>
      <c r="G803" s="10">
        <f t="shared" si="50"/>
        <v>72509.548927047377</v>
      </c>
      <c r="H803" s="3">
        <v>9.1529723991507392</v>
      </c>
      <c r="I803">
        <v>12.5</v>
      </c>
      <c r="J803" s="5">
        <f t="shared" si="48"/>
        <v>36870.994444674143</v>
      </c>
      <c r="K803" s="5">
        <f t="shared" si="51"/>
        <v>1966.5742684496824</v>
      </c>
    </row>
    <row r="804" spans="1:11" x14ac:dyDescent="0.25">
      <c r="A804" s="6"/>
      <c r="B804" s="6">
        <v>43167</v>
      </c>
      <c r="C804" s="2">
        <v>9395.0097659999992</v>
      </c>
      <c r="D804" s="5">
        <v>23882228.9980992</v>
      </c>
      <c r="E804" s="18">
        <f>'Mining Rigs'!$E$25*EXP('Mining Rigs'!$E$24*B804)</f>
        <v>0.11394982018925022</v>
      </c>
      <c r="F804" s="10">
        <f t="shared" si="49"/>
        <v>2721.3757000519013</v>
      </c>
      <c r="G804" s="10">
        <f t="shared" si="50"/>
        <v>65313.016801245627</v>
      </c>
      <c r="H804" s="3">
        <v>8.9049382716049301</v>
      </c>
      <c r="I804">
        <v>12.5</v>
      </c>
      <c r="J804" s="5">
        <f t="shared" si="48"/>
        <v>32311.576830410446</v>
      </c>
      <c r="K804" s="5">
        <f t="shared" si="51"/>
        <v>2021.3503396644967</v>
      </c>
    </row>
    <row r="805" spans="1:11" x14ac:dyDescent="0.25">
      <c r="A805" s="6"/>
      <c r="B805" s="6">
        <v>43168</v>
      </c>
      <c r="C805" s="2">
        <v>9337.5498050000006</v>
      </c>
      <c r="D805" s="5">
        <v>22900767.532423899</v>
      </c>
      <c r="E805" s="18">
        <f>'Mining Rigs'!$E$25*EXP('Mining Rigs'!$E$24*B805)</f>
        <v>0.11388862345368292</v>
      </c>
      <c r="F805" s="10">
        <f t="shared" si="49"/>
        <v>2608.1368903005523</v>
      </c>
      <c r="G805" s="10">
        <f t="shared" si="50"/>
        <v>62595.285367213255</v>
      </c>
      <c r="H805" s="3">
        <v>9.8094748858447396</v>
      </c>
      <c r="I805">
        <v>12.5</v>
      </c>
      <c r="J805" s="5">
        <f t="shared" si="48"/>
        <v>34112.604432331289</v>
      </c>
      <c r="K805" s="5">
        <f t="shared" si="51"/>
        <v>1834.9606079296198</v>
      </c>
    </row>
    <row r="806" spans="1:11" x14ac:dyDescent="0.25">
      <c r="A806" s="6"/>
      <c r="B806" s="6">
        <v>43169</v>
      </c>
      <c r="C806" s="2">
        <v>8866</v>
      </c>
      <c r="D806" s="5">
        <v>25027267.374720398</v>
      </c>
      <c r="E806" s="18">
        <f>'Mining Rigs'!$E$25*EXP('Mining Rigs'!$E$24*B806)</f>
        <v>0.1138274595838142</v>
      </c>
      <c r="F806" s="10">
        <f t="shared" si="49"/>
        <v>2848.7902655892976</v>
      </c>
      <c r="G806" s="10">
        <f t="shared" si="50"/>
        <v>68370.966374143143</v>
      </c>
      <c r="H806" s="3">
        <v>10.2590476190476</v>
      </c>
      <c r="I806">
        <v>12.5</v>
      </c>
      <c r="J806" s="5">
        <f t="shared" si="48"/>
        <v>38967.833321813152</v>
      </c>
      <c r="K806" s="5">
        <f t="shared" si="51"/>
        <v>1754.5488303007833</v>
      </c>
    </row>
    <row r="807" spans="1:11" x14ac:dyDescent="0.25">
      <c r="A807" s="6"/>
      <c r="B807" s="6">
        <v>43170</v>
      </c>
      <c r="C807" s="2">
        <v>9578.6298829999996</v>
      </c>
      <c r="D807" s="5">
        <v>26335882.662287399</v>
      </c>
      <c r="E807" s="18">
        <f>'Mining Rigs'!$E$25*EXP('Mining Rigs'!$E$24*B807)</f>
        <v>0.11376632856199394</v>
      </c>
      <c r="F807" s="10">
        <f t="shared" si="49"/>
        <v>2996.1366799279081</v>
      </c>
      <c r="G807" s="10">
        <f t="shared" si="50"/>
        <v>71907.280318269797</v>
      </c>
      <c r="H807" s="3">
        <v>9.4886710239651393</v>
      </c>
      <c r="I807">
        <v>12.5</v>
      </c>
      <c r="J807" s="5">
        <f t="shared" si="48"/>
        <v>37905.807064894747</v>
      </c>
      <c r="K807" s="5">
        <f t="shared" si="51"/>
        <v>1896.9990586182359</v>
      </c>
    </row>
    <row r="808" spans="1:11" x14ac:dyDescent="0.25">
      <c r="A808" s="6"/>
      <c r="B808" s="6">
        <v>43171</v>
      </c>
      <c r="C808" s="2">
        <v>9205.1201170000004</v>
      </c>
      <c r="D808" s="5">
        <v>25845151.9294498</v>
      </c>
      <c r="E808" s="18">
        <f>'Mining Rigs'!$E$25*EXP('Mining Rigs'!$E$24*B808)</f>
        <v>0.11370523037058029</v>
      </c>
      <c r="F808" s="10">
        <f t="shared" si="49"/>
        <v>2938.7289541007372</v>
      </c>
      <c r="G808" s="10">
        <f t="shared" si="50"/>
        <v>70529.494898417688</v>
      </c>
      <c r="H808" s="3">
        <v>8.9110766045548608</v>
      </c>
      <c r="I808">
        <v>12.5</v>
      </c>
      <c r="J808" s="5">
        <f t="shared" si="48"/>
        <v>34916.31844002007</v>
      </c>
      <c r="K808" s="5">
        <f t="shared" si="51"/>
        <v>2019.9579465851939</v>
      </c>
    </row>
    <row r="809" spans="1:11" x14ac:dyDescent="0.25">
      <c r="A809" s="6"/>
      <c r="B809" s="6">
        <v>43172</v>
      </c>
      <c r="C809" s="2">
        <v>9194.8496090000008</v>
      </c>
      <c r="D809" s="5">
        <v>23555075.176207401</v>
      </c>
      <c r="E809" s="18">
        <f>'Mining Rigs'!$E$25*EXP('Mining Rigs'!$E$24*B809)</f>
        <v>0.11364416499194212</v>
      </c>
      <c r="F809" s="10">
        <f t="shared" si="49"/>
        <v>2676.8968497225142</v>
      </c>
      <c r="G809" s="10">
        <f t="shared" si="50"/>
        <v>64245.52439334034</v>
      </c>
      <c r="H809" s="3">
        <v>9.0391350210970405</v>
      </c>
      <c r="I809">
        <v>12.5</v>
      </c>
      <c r="J809" s="5">
        <f t="shared" si="48"/>
        <v>32262.442749588161</v>
      </c>
      <c r="K809" s="5">
        <f t="shared" si="51"/>
        <v>1991.3409809664972</v>
      </c>
    </row>
    <row r="810" spans="1:11" x14ac:dyDescent="0.25">
      <c r="A810" s="6"/>
      <c r="B810" s="6">
        <v>43173</v>
      </c>
      <c r="C810" s="2">
        <v>8269.8095699999994</v>
      </c>
      <c r="D810" s="5">
        <v>23555075.176207401</v>
      </c>
      <c r="E810" s="18">
        <f>'Mining Rigs'!$E$25*EXP('Mining Rigs'!$E$24*B810)</f>
        <v>0.11358313240845772</v>
      </c>
      <c r="F810" s="10">
        <f t="shared" si="49"/>
        <v>2675.4592226303407</v>
      </c>
      <c r="G810" s="10">
        <f t="shared" si="50"/>
        <v>64211.021343128174</v>
      </c>
      <c r="H810" s="3">
        <v>10.1094907407407</v>
      </c>
      <c r="I810">
        <v>12.5</v>
      </c>
      <c r="J810" s="5">
        <f t="shared" si="48"/>
        <v>36063.37365121433</v>
      </c>
      <c r="K810" s="5">
        <f t="shared" si="51"/>
        <v>1780.5051175783738</v>
      </c>
    </row>
    <row r="811" spans="1:11" x14ac:dyDescent="0.25">
      <c r="A811" s="6"/>
      <c r="B811" s="6">
        <v>43174</v>
      </c>
      <c r="C811" s="2">
        <v>8300.8603519999997</v>
      </c>
      <c r="D811" s="5">
        <v>25517998.107558001</v>
      </c>
      <c r="E811" s="18">
        <f>'Mining Rigs'!$E$25*EXP('Mining Rigs'!$E$24*B811)</f>
        <v>0.11352213260251362</v>
      </c>
      <c r="F811" s="10">
        <f t="shared" si="49"/>
        <v>2896.8575649168911</v>
      </c>
      <c r="G811" s="10">
        <f t="shared" si="50"/>
        <v>69524.58155800539</v>
      </c>
      <c r="H811" s="3">
        <v>10.0442129629629</v>
      </c>
      <c r="I811">
        <v>12.5</v>
      </c>
      <c r="J811" s="5">
        <f t="shared" si="48"/>
        <v>38795.539073860506</v>
      </c>
      <c r="K811" s="5">
        <f t="shared" si="51"/>
        <v>1792.076697932762</v>
      </c>
    </row>
    <row r="812" spans="1:11" x14ac:dyDescent="0.25">
      <c r="A812" s="6"/>
      <c r="B812" s="6">
        <v>43175</v>
      </c>
      <c r="C812" s="2">
        <v>8338.3496090000008</v>
      </c>
      <c r="D812" s="5">
        <v>24372959.730936799</v>
      </c>
      <c r="E812" s="18">
        <f>'Mining Rigs'!$E$25*EXP('Mining Rigs'!$E$24*B812)</f>
        <v>0.11346116555650709</v>
      </c>
      <c r="F812" s="10">
        <f t="shared" si="49"/>
        <v>2765.3844191339008</v>
      </c>
      <c r="G812" s="10">
        <f t="shared" si="50"/>
        <v>66369.226059213615</v>
      </c>
      <c r="H812" s="3">
        <v>9.1384615384615309</v>
      </c>
      <c r="I812">
        <v>12.5</v>
      </c>
      <c r="J812" s="5">
        <f t="shared" si="48"/>
        <v>33695.145537754579</v>
      </c>
      <c r="K812" s="5">
        <f t="shared" si="51"/>
        <v>1969.6969696969713</v>
      </c>
    </row>
    <row r="813" spans="1:11" x14ac:dyDescent="0.25">
      <c r="A813" s="6"/>
      <c r="B813" s="6">
        <v>43176</v>
      </c>
      <c r="C813" s="2">
        <v>7916.8798829999996</v>
      </c>
      <c r="D813" s="5">
        <v>25990711.296389099</v>
      </c>
      <c r="E813" s="18">
        <f>'Mining Rigs'!$E$25*EXP('Mining Rigs'!$E$24*B813)</f>
        <v>0.11340023125284482</v>
      </c>
      <c r="F813" s="10">
        <f t="shared" si="49"/>
        <v>2947.3526714364498</v>
      </c>
      <c r="G813" s="10">
        <f t="shared" si="50"/>
        <v>70736.464114474802</v>
      </c>
      <c r="H813" s="3">
        <v>9.7576062639820993</v>
      </c>
      <c r="I813">
        <v>12.5</v>
      </c>
      <c r="J813" s="5">
        <f t="shared" si="48"/>
        <v>38345.475851963572</v>
      </c>
      <c r="K813" s="5">
        <f t="shared" si="51"/>
        <v>1844.7147295174996</v>
      </c>
    </row>
    <row r="814" spans="1:11" x14ac:dyDescent="0.25">
      <c r="A814" s="6"/>
      <c r="B814" s="6">
        <v>43177</v>
      </c>
      <c r="C814" s="2">
        <v>8223.6796880000002</v>
      </c>
      <c r="D814" s="5">
        <v>26679206.959869701</v>
      </c>
      <c r="E814" s="18">
        <f>'Mining Rigs'!$E$25*EXP('Mining Rigs'!$E$24*B814)</f>
        <v>0.11333932967394168</v>
      </c>
      <c r="F814" s="10">
        <f t="shared" si="49"/>
        <v>3023.8034330639916</v>
      </c>
      <c r="G814" s="10">
        <f t="shared" si="50"/>
        <v>72571.282393535803</v>
      </c>
      <c r="H814" s="3">
        <v>9.5350993377483402</v>
      </c>
      <c r="I814">
        <v>12.5</v>
      </c>
      <c r="J814" s="5">
        <f t="shared" si="48"/>
        <v>38443.021482786164</v>
      </c>
      <c r="K814" s="5">
        <f t="shared" si="51"/>
        <v>1887.7621891929443</v>
      </c>
    </row>
    <row r="815" spans="1:11" x14ac:dyDescent="0.25">
      <c r="A815" s="6"/>
      <c r="B815" s="6">
        <v>43178</v>
      </c>
      <c r="C815" s="2">
        <v>8630.6503909999992</v>
      </c>
      <c r="D815" s="5">
        <v>21859737.315506101</v>
      </c>
      <c r="E815" s="18">
        <f>'Mining Rigs'!$E$25*EXP('Mining Rigs'!$E$24*B815)</f>
        <v>0.1132784608022233</v>
      </c>
      <c r="F815" s="10">
        <f t="shared" si="49"/>
        <v>2476.2373966414557</v>
      </c>
      <c r="G815" s="10">
        <f t="shared" si="50"/>
        <v>59429.697519394933</v>
      </c>
      <c r="H815" s="3">
        <v>9.2102150537634397</v>
      </c>
      <c r="I815">
        <v>12.5</v>
      </c>
      <c r="J815" s="5">
        <f t="shared" si="48"/>
        <v>30408.9052629855</v>
      </c>
      <c r="K815" s="5">
        <f t="shared" si="51"/>
        <v>1954.351759967311</v>
      </c>
    </row>
    <row r="816" spans="1:11" x14ac:dyDescent="0.25">
      <c r="A816" s="6"/>
      <c r="B816" s="6">
        <v>43179</v>
      </c>
      <c r="C816" s="2">
        <v>8913.4697269999997</v>
      </c>
      <c r="D816" s="5">
        <v>26162835.2122593</v>
      </c>
      <c r="E816" s="18">
        <f>'Mining Rigs'!$E$25*EXP('Mining Rigs'!$E$24*B816)</f>
        <v>0.11321762462012468</v>
      </c>
      <c r="F816" s="10">
        <f t="shared" si="49"/>
        <v>2962.0940560597533</v>
      </c>
      <c r="G816" s="10">
        <f t="shared" si="50"/>
        <v>71090.257345434075</v>
      </c>
      <c r="H816" s="3">
        <v>11.406955380577401</v>
      </c>
      <c r="I816">
        <v>12.5</v>
      </c>
      <c r="J816" s="5">
        <f t="shared" si="48"/>
        <v>45051.299640729521</v>
      </c>
      <c r="K816" s="5">
        <f t="shared" si="51"/>
        <v>1577.9846067118456</v>
      </c>
    </row>
    <row r="817" spans="1:11" x14ac:dyDescent="0.25">
      <c r="A817" s="6"/>
      <c r="B817" s="6">
        <v>43180</v>
      </c>
      <c r="C817" s="2">
        <v>8929.2802730000003</v>
      </c>
      <c r="D817" s="5">
        <v>24613719.9694281</v>
      </c>
      <c r="E817" s="18">
        <f>'Mining Rigs'!$E$25*EXP('Mining Rigs'!$E$24*B817)</f>
        <v>0.11315682111008901</v>
      </c>
      <c r="F817" s="10">
        <f t="shared" si="49"/>
        <v>2785.2103074344009</v>
      </c>
      <c r="G817" s="10">
        <f t="shared" si="50"/>
        <v>66845.047378425617</v>
      </c>
      <c r="H817" s="3">
        <v>9.4553728070175396</v>
      </c>
      <c r="I817">
        <v>12.5</v>
      </c>
      <c r="J817" s="5">
        <f t="shared" si="48"/>
        <v>35113.602403653589</v>
      </c>
      <c r="K817" s="5">
        <f t="shared" si="51"/>
        <v>1903.6795658274684</v>
      </c>
    </row>
    <row r="818" spans="1:11" x14ac:dyDescent="0.25">
      <c r="A818" s="6"/>
      <c r="B818" s="6">
        <v>43181</v>
      </c>
      <c r="C818" s="2">
        <v>8728.4697269999997</v>
      </c>
      <c r="D818" s="5">
        <v>22892480.8107269</v>
      </c>
      <c r="E818" s="18">
        <f>'Mining Rigs'!$E$25*EXP('Mining Rigs'!$E$24*B818)</f>
        <v>0.11309605025457026</v>
      </c>
      <c r="F818" s="10">
        <f t="shared" si="49"/>
        <v>2589.0491602217544</v>
      </c>
      <c r="G818" s="10">
        <f t="shared" si="50"/>
        <v>62137.179845322105</v>
      </c>
      <c r="H818" s="3">
        <v>10.103729603729599</v>
      </c>
      <c r="I818">
        <v>12.5</v>
      </c>
      <c r="J818" s="5">
        <f t="shared" si="48"/>
        <v>34878.736860858393</v>
      </c>
      <c r="K818" s="5">
        <f t="shared" si="51"/>
        <v>1781.5203599031038</v>
      </c>
    </row>
    <row r="819" spans="1:11" x14ac:dyDescent="0.25">
      <c r="A819" s="6"/>
      <c r="B819" s="6">
        <v>43182</v>
      </c>
      <c r="C819" s="2">
        <v>8879.6201170000004</v>
      </c>
      <c r="D819" s="5">
        <v>26851330.875739802</v>
      </c>
      <c r="E819" s="18">
        <f>'Mining Rigs'!$E$25*EXP('Mining Rigs'!$E$24*B819)</f>
        <v>0.11303531203603162</v>
      </c>
      <c r="F819" s="10">
        <f t="shared" si="49"/>
        <v>3035.1485641219788</v>
      </c>
      <c r="G819" s="10">
        <f t="shared" si="50"/>
        <v>72843.565538927491</v>
      </c>
      <c r="H819" s="3">
        <v>10.8286967418546</v>
      </c>
      <c r="I819">
        <v>12.5</v>
      </c>
      <c r="J819" s="5">
        <f t="shared" si="48"/>
        <v>43822.271156469789</v>
      </c>
      <c r="K819" s="5">
        <f t="shared" si="51"/>
        <v>1662.2498929559267</v>
      </c>
    </row>
    <row r="820" spans="1:11" x14ac:dyDescent="0.25">
      <c r="A820" s="6"/>
      <c r="B820" s="6">
        <v>43183</v>
      </c>
      <c r="C820" s="2">
        <v>8668.1201170000004</v>
      </c>
      <c r="D820" s="5">
        <v>23236728.6424671</v>
      </c>
      <c r="E820" s="18">
        <f>'Mining Rigs'!$E$25*EXP('Mining Rigs'!$E$24*B820)</f>
        <v>0.11297460643694469</v>
      </c>
      <c r="F820" s="10">
        <f t="shared" si="49"/>
        <v>2625.1602732648012</v>
      </c>
      <c r="G820" s="10">
        <f t="shared" si="50"/>
        <v>63003.846558355232</v>
      </c>
      <c r="H820" s="3">
        <v>9.2065170940170908</v>
      </c>
      <c r="I820">
        <v>12.5</v>
      </c>
      <c r="J820" s="5">
        <f t="shared" si="48"/>
        <v>32224.77724046263</v>
      </c>
      <c r="K820" s="5">
        <f t="shared" si="51"/>
        <v>1955.1367597739438</v>
      </c>
    </row>
    <row r="821" spans="1:11" x14ac:dyDescent="0.25">
      <c r="A821" s="6"/>
      <c r="B821" s="6">
        <v>43184</v>
      </c>
      <c r="C821" s="2">
        <v>8495.7802730000003</v>
      </c>
      <c r="D821" s="5">
        <v>25818587.380518999</v>
      </c>
      <c r="E821" s="18">
        <f>'Mining Rigs'!$E$25*EXP('Mining Rigs'!$E$24*B821)</f>
        <v>0.11291393343979156</v>
      </c>
      <c r="F821" s="10">
        <f t="shared" si="49"/>
        <v>2915.2782569933643</v>
      </c>
      <c r="G821" s="10">
        <f t="shared" si="50"/>
        <v>69966.678167840742</v>
      </c>
      <c r="H821" s="3">
        <v>10.356172839506099</v>
      </c>
      <c r="I821">
        <v>12.5</v>
      </c>
      <c r="J821" s="5">
        <f t="shared" si="48"/>
        <v>40254.834006236488</v>
      </c>
      <c r="K821" s="5">
        <f t="shared" si="51"/>
        <v>1738.0938189187702</v>
      </c>
    </row>
    <row r="822" spans="1:11" x14ac:dyDescent="0.25">
      <c r="A822" s="6"/>
      <c r="B822" s="6">
        <v>43185</v>
      </c>
      <c r="C822" s="2">
        <v>8209.4003909999992</v>
      </c>
      <c r="D822" s="5">
        <v>26162835.2122593</v>
      </c>
      <c r="E822" s="18">
        <f>'Mining Rigs'!$E$25*EXP('Mining Rigs'!$E$24*B822)</f>
        <v>0.11285329302706376</v>
      </c>
      <c r="F822" s="10">
        <f t="shared" si="49"/>
        <v>2952.5621086278807</v>
      </c>
      <c r="G822" s="10">
        <f t="shared" si="50"/>
        <v>70861.490607069136</v>
      </c>
      <c r="H822" s="3">
        <v>9.8857777777777702</v>
      </c>
      <c r="I822">
        <v>12.5</v>
      </c>
      <c r="J822" s="5">
        <f t="shared" si="48"/>
        <v>38917.830507976236</v>
      </c>
      <c r="K822" s="5">
        <f t="shared" si="51"/>
        <v>1820.7975542867434</v>
      </c>
    </row>
    <row r="823" spans="1:11" x14ac:dyDescent="0.25">
      <c r="A823" s="6"/>
      <c r="B823" s="6">
        <v>43186</v>
      </c>
      <c r="C823" s="2">
        <v>7833.0400390000004</v>
      </c>
      <c r="D823" s="5">
        <v>23236728.6424671</v>
      </c>
      <c r="E823" s="18">
        <f>'Mining Rigs'!$E$25*EXP('Mining Rigs'!$E$24*B823)</f>
        <v>0.11279268518126104</v>
      </c>
      <c r="F823" s="10">
        <f t="shared" si="49"/>
        <v>2620.9330184121827</v>
      </c>
      <c r="G823" s="10">
        <f t="shared" si="50"/>
        <v>62902.392441892385</v>
      </c>
      <c r="H823" s="3">
        <v>9.4856359649122801</v>
      </c>
      <c r="I823">
        <v>12.5</v>
      </c>
      <c r="J823" s="5">
        <f t="shared" si="48"/>
        <v>33148.288668102257</v>
      </c>
      <c r="K823" s="5">
        <f t="shared" si="51"/>
        <v>1897.6060294304641</v>
      </c>
    </row>
    <row r="824" spans="1:11" x14ac:dyDescent="0.25">
      <c r="A824" s="6"/>
      <c r="B824" s="6">
        <v>43187</v>
      </c>
      <c r="C824" s="2">
        <v>7954.4799800000001</v>
      </c>
      <c r="D824" s="5">
        <v>26162835.2122593</v>
      </c>
      <c r="E824" s="18">
        <f>'Mining Rigs'!$E$25*EXP('Mining Rigs'!$E$24*B824)</f>
        <v>0.11273210988489372</v>
      </c>
      <c r="F824" s="10">
        <f t="shared" si="49"/>
        <v>2949.3916140487822</v>
      </c>
      <c r="G824" s="10">
        <f t="shared" si="50"/>
        <v>70785.398737170777</v>
      </c>
      <c r="H824" s="3">
        <v>10.490246913580201</v>
      </c>
      <c r="I824">
        <v>12.5</v>
      </c>
      <c r="J824" s="5">
        <f t="shared" si="48"/>
        <v>41253.128368286089</v>
      </c>
      <c r="K824" s="5">
        <f t="shared" si="51"/>
        <v>1715.8795353708988</v>
      </c>
    </row>
    <row r="825" spans="1:11" x14ac:dyDescent="0.25">
      <c r="A825" s="6"/>
      <c r="B825" s="6">
        <v>43188</v>
      </c>
      <c r="C825" s="2">
        <v>7165.7001950000003</v>
      </c>
      <c r="D825" s="5">
        <v>27884074.3709605</v>
      </c>
      <c r="E825" s="18">
        <f>'Mining Rigs'!$E$25*EXP('Mining Rigs'!$E$24*B825)</f>
        <v>0.11267156712048157</v>
      </c>
      <c r="F825" s="10">
        <f t="shared" si="49"/>
        <v>3141.7423570801757</v>
      </c>
      <c r="G825" s="10">
        <f t="shared" si="50"/>
        <v>75401.816569924209</v>
      </c>
      <c r="H825" s="3">
        <v>9.5422149122807003</v>
      </c>
      <c r="I825">
        <v>12.5</v>
      </c>
      <c r="J825" s="5">
        <f t="shared" si="48"/>
        <v>39972.241027032491</v>
      </c>
      <c r="K825" s="5">
        <f t="shared" si="51"/>
        <v>1886.3544958345306</v>
      </c>
    </row>
    <row r="826" spans="1:11" x14ac:dyDescent="0.25">
      <c r="A826" s="6"/>
      <c r="B826" s="6">
        <v>43189</v>
      </c>
      <c r="C826" s="2">
        <v>6890.5200199999999</v>
      </c>
      <c r="D826" s="5">
        <v>22031861.231376201</v>
      </c>
      <c r="E826" s="18">
        <f>'Mining Rigs'!$E$25*EXP('Mining Rigs'!$E$24*B826)</f>
        <v>0.11261105687055248</v>
      </c>
      <c r="F826" s="10">
        <f t="shared" si="49"/>
        <v>2481.0311780906259</v>
      </c>
      <c r="G826" s="10">
        <f t="shared" si="50"/>
        <v>59544.748274175021</v>
      </c>
      <c r="H826" s="3">
        <v>8.9198559670781901</v>
      </c>
      <c r="I826">
        <v>12.5</v>
      </c>
      <c r="J826" s="5">
        <f t="shared" si="48"/>
        <v>29507.254344531604</v>
      </c>
      <c r="K826" s="5">
        <f t="shared" si="51"/>
        <v>2017.9698042698469</v>
      </c>
    </row>
    <row r="827" spans="1:11" x14ac:dyDescent="0.25">
      <c r="A827" s="6"/>
      <c r="B827" s="6">
        <v>43190</v>
      </c>
      <c r="C827" s="2">
        <v>6973.5297849999997</v>
      </c>
      <c r="D827" s="5">
        <v>28274794.216831598</v>
      </c>
      <c r="E827" s="18">
        <f>'Mining Rigs'!$E$25*EXP('Mining Rigs'!$E$24*B827)</f>
        <v>0.11255057911764496</v>
      </c>
      <c r="F827" s="10">
        <f t="shared" si="49"/>
        <v>3182.3444635366354</v>
      </c>
      <c r="G827" s="10">
        <f t="shared" si="50"/>
        <v>76376.267124879247</v>
      </c>
      <c r="H827" s="3">
        <v>11.228385416666599</v>
      </c>
      <c r="I827">
        <v>12.5</v>
      </c>
      <c r="J827" s="5">
        <f t="shared" si="48"/>
        <v>47643.45355357926</v>
      </c>
      <c r="K827" s="5">
        <f t="shared" si="51"/>
        <v>1603.0799916506346</v>
      </c>
    </row>
    <row r="828" spans="1:11" x14ac:dyDescent="0.25">
      <c r="A828" s="6"/>
      <c r="B828" s="6">
        <v>43191</v>
      </c>
      <c r="C828" s="2">
        <v>6844.2299800000001</v>
      </c>
      <c r="D828" s="5">
        <v>27227579.616208199</v>
      </c>
      <c r="E828" s="18">
        <f>'Mining Rigs'!$E$25*EXP('Mining Rigs'!$E$24*B828)</f>
        <v>0.11249013384430687</v>
      </c>
      <c r="F828" s="10">
        <f t="shared" si="49"/>
        <v>3062.8340752837817</v>
      </c>
      <c r="G828" s="10">
        <f t="shared" si="50"/>
        <v>73508.017806810763</v>
      </c>
      <c r="H828" s="3">
        <v>8.9394032921810709</v>
      </c>
      <c r="I828">
        <v>12.5</v>
      </c>
      <c r="J828" s="5">
        <f t="shared" si="48"/>
        <v>36506.545354661605</v>
      </c>
      <c r="K828" s="5">
        <f t="shared" si="51"/>
        <v>2013.5572153617748</v>
      </c>
    </row>
    <row r="829" spans="1:11" x14ac:dyDescent="0.25">
      <c r="A829" s="6"/>
      <c r="B829" s="6">
        <v>43192</v>
      </c>
      <c r="C829" s="2">
        <v>7083.7998049999997</v>
      </c>
      <c r="D829" s="5">
        <v>28449329.9836022</v>
      </c>
      <c r="E829" s="18">
        <f>'Mining Rigs'!$E$25*EXP('Mining Rigs'!$E$24*B829)</f>
        <v>0.11242972103309427</v>
      </c>
      <c r="F829" s="10">
        <f t="shared" si="49"/>
        <v>3198.55023363484</v>
      </c>
      <c r="G829" s="10">
        <f t="shared" si="50"/>
        <v>76765.205607236159</v>
      </c>
      <c r="H829" s="3">
        <v>9.1895299145299099</v>
      </c>
      <c r="I829">
        <v>12.5</v>
      </c>
      <c r="J829" s="5">
        <f t="shared" si="48"/>
        <v>39190.897406818665</v>
      </c>
      <c r="K829" s="5">
        <f t="shared" si="51"/>
        <v>1958.7509010161145</v>
      </c>
    </row>
    <row r="830" spans="1:11" x14ac:dyDescent="0.25">
      <c r="A830" s="6"/>
      <c r="B830" s="6">
        <v>43193</v>
      </c>
      <c r="C830" s="2">
        <v>7456.1098629999997</v>
      </c>
      <c r="D830" s="5">
        <v>28449329.9836022</v>
      </c>
      <c r="E830" s="18">
        <f>'Mining Rigs'!$E$25*EXP('Mining Rigs'!$E$24*B830)</f>
        <v>0.1123693406665742</v>
      </c>
      <c r="F830" s="10">
        <f t="shared" si="49"/>
        <v>3196.8324526631795</v>
      </c>
      <c r="G830" s="10">
        <f t="shared" si="50"/>
        <v>76723.978863916302</v>
      </c>
      <c r="H830" s="3">
        <v>8.8957055214723901</v>
      </c>
      <c r="I830">
        <v>12.5</v>
      </c>
      <c r="J830" s="5">
        <f t="shared" si="48"/>
        <v>37917.440133837299</v>
      </c>
      <c r="K830" s="5">
        <f t="shared" si="51"/>
        <v>2023.4482758620697</v>
      </c>
    </row>
    <row r="831" spans="1:11" x14ac:dyDescent="0.25">
      <c r="A831" s="6"/>
      <c r="B831" s="6">
        <v>43194</v>
      </c>
      <c r="C831" s="2">
        <v>6853.8398440000001</v>
      </c>
      <c r="D831" s="5">
        <v>25656757.715273201</v>
      </c>
      <c r="E831" s="18">
        <f>'Mining Rigs'!$E$25*EXP('Mining Rigs'!$E$24*B831)</f>
        <v>0.11230899272732144</v>
      </c>
      <c r="F831" s="10">
        <f t="shared" si="49"/>
        <v>2881.4846156512663</v>
      </c>
      <c r="G831" s="10">
        <f t="shared" si="50"/>
        <v>69155.630775630387</v>
      </c>
      <c r="H831" s="3">
        <v>9.7833333333333297</v>
      </c>
      <c r="I831">
        <v>12.5</v>
      </c>
      <c r="J831" s="5">
        <f t="shared" si="48"/>
        <v>37587.365986384277</v>
      </c>
      <c r="K831" s="5">
        <f t="shared" si="51"/>
        <v>1839.8637137989783</v>
      </c>
    </row>
    <row r="832" spans="1:11" x14ac:dyDescent="0.25">
      <c r="A832" s="6"/>
      <c r="B832" s="6">
        <v>43195</v>
      </c>
      <c r="C832" s="2">
        <v>6811.4702150000003</v>
      </c>
      <c r="D832" s="5">
        <v>27227579.6162083</v>
      </c>
      <c r="E832" s="18">
        <f>'Mining Rigs'!$E$25*EXP('Mining Rigs'!$E$24*B832)</f>
        <v>0.1122486771979213</v>
      </c>
      <c r="F832" s="10">
        <f t="shared" si="49"/>
        <v>3056.2597952204674</v>
      </c>
      <c r="G832" s="10">
        <f t="shared" si="50"/>
        <v>73350.23508529122</v>
      </c>
      <c r="H832" s="3">
        <v>9.2326923076923002</v>
      </c>
      <c r="I832">
        <v>12.5</v>
      </c>
      <c r="J832" s="5">
        <f t="shared" si="48"/>
        <v>37623.341735521673</v>
      </c>
      <c r="K832" s="5">
        <f t="shared" si="51"/>
        <v>1949.5938346177895</v>
      </c>
    </row>
    <row r="833" spans="1:11" x14ac:dyDescent="0.25">
      <c r="A833" s="6"/>
      <c r="B833" s="6">
        <v>43196</v>
      </c>
      <c r="C833" s="2">
        <v>6636.3198240000002</v>
      </c>
      <c r="D833" s="5">
        <v>24085935.814338099</v>
      </c>
      <c r="E833" s="18">
        <f>'Mining Rigs'!$E$25*EXP('Mining Rigs'!$E$24*B833)</f>
        <v>0.11218839406096849</v>
      </c>
      <c r="F833" s="10">
        <f t="shared" si="49"/>
        <v>2702.1624584661567</v>
      </c>
      <c r="G833" s="10">
        <f t="shared" si="50"/>
        <v>64851.899003187762</v>
      </c>
      <c r="H833" s="3">
        <v>10.4280193236714</v>
      </c>
      <c r="I833">
        <v>12.5</v>
      </c>
      <c r="J833" s="5">
        <f t="shared" si="48"/>
        <v>37570.936443446</v>
      </c>
      <c r="K833" s="5">
        <f t="shared" si="51"/>
        <v>1726.1187806912048</v>
      </c>
    </row>
    <row r="834" spans="1:11" x14ac:dyDescent="0.25">
      <c r="A834" s="6"/>
      <c r="B834" s="6">
        <v>43197</v>
      </c>
      <c r="C834" s="2">
        <v>6911.0898440000001</v>
      </c>
      <c r="D834" s="5">
        <v>31416438.018701799</v>
      </c>
      <c r="E834" s="18">
        <f>'Mining Rigs'!$E$25*EXP('Mining Rigs'!$E$24*B834)</f>
        <v>0.11212814329906585</v>
      </c>
      <c r="F834" s="10">
        <f t="shared" si="49"/>
        <v>3522.666864107216</v>
      </c>
      <c r="G834" s="10">
        <f t="shared" si="50"/>
        <v>84544.004738573189</v>
      </c>
      <c r="H834" s="3">
        <v>7.9737962962962898</v>
      </c>
      <c r="I834">
        <v>12.5</v>
      </c>
      <c r="J834" s="5">
        <f t="shared" si="48"/>
        <v>37452.037325471705</v>
      </c>
      <c r="K834" s="5">
        <f t="shared" si="51"/>
        <v>2257.3940104741246</v>
      </c>
    </row>
    <row r="835" spans="1:11" x14ac:dyDescent="0.25">
      <c r="A835" s="6"/>
      <c r="B835" s="6">
        <v>43198</v>
      </c>
      <c r="C835" s="2">
        <v>7023.5200199999999</v>
      </c>
      <c r="D835" s="5">
        <v>28100258.450061101</v>
      </c>
      <c r="E835" s="18">
        <f>'Mining Rigs'!$E$25*EXP('Mining Rigs'!$E$24*B835)</f>
        <v>0.11206792489482677</v>
      </c>
      <c r="F835" s="10">
        <f t="shared" si="49"/>
        <v>3149.1376535066684</v>
      </c>
      <c r="G835" s="10">
        <f t="shared" si="50"/>
        <v>75579.303684160041</v>
      </c>
      <c r="H835" s="3">
        <v>8.9100414078674905</v>
      </c>
      <c r="I835">
        <v>12.5</v>
      </c>
      <c r="J835" s="5">
        <f t="shared" si="48"/>
        <v>37411.929189092109</v>
      </c>
      <c r="K835" s="5">
        <f t="shared" si="51"/>
        <v>2020.1926316645568</v>
      </c>
    </row>
    <row r="836" spans="1:11" x14ac:dyDescent="0.25">
      <c r="A836" s="6"/>
      <c r="B836" s="6">
        <v>43199</v>
      </c>
      <c r="C836" s="2">
        <v>6770.7299800000001</v>
      </c>
      <c r="D836" s="5">
        <v>25656757.715273201</v>
      </c>
      <c r="E836" s="18">
        <f>'Mining Rigs'!$E$25*EXP('Mining Rigs'!$E$24*B836)</f>
        <v>0.11200773883087396</v>
      </c>
      <c r="F836" s="10">
        <f t="shared" si="49"/>
        <v>2873.755417419331</v>
      </c>
      <c r="G836" s="10">
        <f t="shared" si="50"/>
        <v>68970.130018063937</v>
      </c>
      <c r="H836" s="3">
        <v>9.8544217687074802</v>
      </c>
      <c r="I836">
        <v>12.5</v>
      </c>
      <c r="J836" s="5">
        <f t="shared" si="48"/>
        <v>37758.930591144141</v>
      </c>
      <c r="K836" s="5">
        <f t="shared" si="51"/>
        <v>1826.5911914952374</v>
      </c>
    </row>
    <row r="837" spans="1:11" x14ac:dyDescent="0.25">
      <c r="A837" s="6"/>
      <c r="B837" s="6">
        <v>43200</v>
      </c>
      <c r="C837" s="2">
        <v>6834.7597660000001</v>
      </c>
      <c r="D837" s="5">
        <v>28623865.750372801</v>
      </c>
      <c r="E837" s="18">
        <f>'Mining Rigs'!$E$25*EXP('Mining Rigs'!$E$24*B837)</f>
        <v>0.11194758508983828</v>
      </c>
      <c r="F837" s="10">
        <f t="shared" si="49"/>
        <v>3204.372646689967</v>
      </c>
      <c r="G837" s="10">
        <f t="shared" si="50"/>
        <v>76904.943520559202</v>
      </c>
      <c r="H837" s="3">
        <v>8.8050813008130007</v>
      </c>
      <c r="I837">
        <v>12.5</v>
      </c>
      <c r="J837" s="5">
        <f t="shared" si="48"/>
        <v>37619.682229608654</v>
      </c>
      <c r="K837" s="5">
        <f t="shared" si="51"/>
        <v>2044.2741395628004</v>
      </c>
    </row>
    <row r="838" spans="1:11" x14ac:dyDescent="0.25">
      <c r="A838" s="6"/>
      <c r="B838" s="6">
        <v>43201</v>
      </c>
      <c r="C838" s="2">
        <v>6968.3198240000002</v>
      </c>
      <c r="D838" s="5">
        <v>28100258.450061101</v>
      </c>
      <c r="E838" s="18">
        <f>'Mining Rigs'!$E$25*EXP('Mining Rigs'!$E$24*B838)</f>
        <v>0.11188746365436113</v>
      </c>
      <c r="F838" s="10">
        <f t="shared" si="49"/>
        <v>3144.0666460093657</v>
      </c>
      <c r="G838" s="10">
        <f t="shared" si="50"/>
        <v>75457.599504224781</v>
      </c>
      <c r="H838" s="3">
        <v>8.9437888198757705</v>
      </c>
      <c r="I838">
        <v>12.5</v>
      </c>
      <c r="J838" s="5">
        <f t="shared" si="48"/>
        <v>37493.157490030506</v>
      </c>
      <c r="K838" s="5">
        <f t="shared" si="51"/>
        <v>2012.5698808986435</v>
      </c>
    </row>
    <row r="839" spans="1:11" x14ac:dyDescent="0.25">
      <c r="A839" s="6"/>
      <c r="B839" s="6">
        <v>43202</v>
      </c>
      <c r="C839" s="2">
        <v>7889.25</v>
      </c>
      <c r="D839" s="5">
        <v>26878508.082667101</v>
      </c>
      <c r="E839" s="18">
        <f>'Mining Rigs'!$E$25*EXP('Mining Rigs'!$E$24*B839)</f>
        <v>0.11182737450709318</v>
      </c>
      <c r="F839" s="10">
        <f t="shared" si="49"/>
        <v>3005.7529895523453</v>
      </c>
      <c r="G839" s="10">
        <f t="shared" si="50"/>
        <v>72138.071749256284</v>
      </c>
      <c r="H839" s="3">
        <v>9.2337662337662305</v>
      </c>
      <c r="I839">
        <v>12.5</v>
      </c>
      <c r="J839" s="5">
        <f t="shared" ref="J839:J902" si="52">F839*H839/60/I839*1000</f>
        <v>37005.893949293801</v>
      </c>
      <c r="K839" s="5">
        <f t="shared" si="51"/>
        <v>1949.3670886075956</v>
      </c>
    </row>
    <row r="840" spans="1:11" x14ac:dyDescent="0.25">
      <c r="A840" s="6"/>
      <c r="B840" s="6">
        <v>43203</v>
      </c>
      <c r="C840" s="2">
        <v>7895.9599609999996</v>
      </c>
      <c r="D840" s="5">
        <v>28798401.517143399</v>
      </c>
      <c r="E840" s="18">
        <f>'Mining Rigs'!$E$25*EXP('Mining Rigs'!$E$24*B840)</f>
        <v>0.11176731763069328</v>
      </c>
      <c r="F840" s="10">
        <f t="shared" ref="F840:F903" si="53">D840*1000*E840/1000000</f>
        <v>3218.7200896228055</v>
      </c>
      <c r="G840" s="10">
        <f t="shared" ref="G840:G903" si="54">F840*24</f>
        <v>77249.282150947329</v>
      </c>
      <c r="H840" s="3">
        <v>8.7910101010100998</v>
      </c>
      <c r="I840">
        <v>12.5</v>
      </c>
      <c r="J840" s="5">
        <f t="shared" si="52"/>
        <v>37727.734426930961</v>
      </c>
      <c r="K840" s="5">
        <f t="shared" ref="K840:K903" si="55">24*60/H840*I840</f>
        <v>2047.5462766140804</v>
      </c>
    </row>
    <row r="841" spans="1:11" x14ac:dyDescent="0.25">
      <c r="A841" s="6"/>
      <c r="B841" s="6">
        <v>43204</v>
      </c>
      <c r="C841" s="2">
        <v>7986.2402339999999</v>
      </c>
      <c r="D841" s="5">
        <v>26146926.519472498</v>
      </c>
      <c r="E841" s="18">
        <f>'Mining Rigs'!$E$25*EXP('Mining Rigs'!$E$24*B841)</f>
        <v>0.11170729300783075</v>
      </c>
      <c r="F841" s="10">
        <f t="shared" si="53"/>
        <v>2920.8023819649347</v>
      </c>
      <c r="G841" s="10">
        <f t="shared" si="54"/>
        <v>70099.25716715843</v>
      </c>
      <c r="H841" s="3">
        <v>10.329562043795599</v>
      </c>
      <c r="I841">
        <v>12.5</v>
      </c>
      <c r="J841" s="5">
        <f t="shared" si="52"/>
        <v>40227.479229563687</v>
      </c>
      <c r="K841" s="5">
        <f t="shared" si="55"/>
        <v>1742.5714588559551</v>
      </c>
    </row>
    <row r="842" spans="1:11" x14ac:dyDescent="0.25">
      <c r="A842" s="6"/>
      <c r="B842" s="6">
        <v>43205</v>
      </c>
      <c r="C842" s="2">
        <v>8329.1103519999997</v>
      </c>
      <c r="D842" s="5">
        <v>31109116.953825001</v>
      </c>
      <c r="E842" s="18">
        <f>'Mining Rigs'!$E$25*EXP('Mining Rigs'!$E$24*B842)</f>
        <v>0.11164730062118422</v>
      </c>
      <c r="F842" s="10">
        <f t="shared" si="53"/>
        <v>3473.2489326032787</v>
      </c>
      <c r="G842" s="10">
        <f t="shared" si="54"/>
        <v>83357.974382478686</v>
      </c>
      <c r="H842" s="3">
        <v>9.0400817995910003</v>
      </c>
      <c r="I842">
        <v>12.5</v>
      </c>
      <c r="J842" s="5">
        <f t="shared" si="52"/>
        <v>41864.605948101023</v>
      </c>
      <c r="K842" s="5">
        <f t="shared" si="55"/>
        <v>1991.1324254626074</v>
      </c>
    </row>
    <row r="843" spans="1:11" x14ac:dyDescent="0.25">
      <c r="A843" s="6"/>
      <c r="B843" s="6">
        <v>43206</v>
      </c>
      <c r="C843" s="2">
        <v>8058.669922</v>
      </c>
      <c r="D843" s="5">
        <v>26910340.432449799</v>
      </c>
      <c r="E843" s="18">
        <f>'Mining Rigs'!$E$25*EXP('Mining Rigs'!$E$24*B843)</f>
        <v>0.11158734045344047</v>
      </c>
      <c r="F843" s="10">
        <f t="shared" si="53"/>
        <v>3002.8533195537602</v>
      </c>
      <c r="G843" s="10">
        <f t="shared" si="54"/>
        <v>72068.479669290246</v>
      </c>
      <c r="H843" s="3">
        <v>10.1945626477541</v>
      </c>
      <c r="I843">
        <v>12.5</v>
      </c>
      <c r="J843" s="5">
        <f t="shared" si="52"/>
        <v>40817.035050942897</v>
      </c>
      <c r="K843" s="5">
        <f t="shared" si="55"/>
        <v>1765.6471024743241</v>
      </c>
    </row>
    <row r="844" spans="1:11" x14ac:dyDescent="0.25">
      <c r="A844" s="6"/>
      <c r="B844" s="6">
        <v>43207</v>
      </c>
      <c r="C844" s="2">
        <v>7902.0898440000001</v>
      </c>
      <c r="D844" s="5">
        <v>30918263.4755807</v>
      </c>
      <c r="E844" s="18">
        <f>'Mining Rigs'!$E$25*EXP('Mining Rigs'!$E$24*B844)</f>
        <v>0.11152741248729671</v>
      </c>
      <c r="F844" s="10">
        <f t="shared" si="53"/>
        <v>3448.2339240320089</v>
      </c>
      <c r="G844" s="10">
        <f t="shared" si="54"/>
        <v>82757.614176768213</v>
      </c>
      <c r="H844" s="3">
        <v>8.8522633744855899</v>
      </c>
      <c r="I844">
        <v>12.5</v>
      </c>
      <c r="J844" s="5">
        <f t="shared" si="52"/>
        <v>40699.566496489708</v>
      </c>
      <c r="K844" s="5">
        <f t="shared" si="55"/>
        <v>2033.378271581983</v>
      </c>
    </row>
    <row r="845" spans="1:11" x14ac:dyDescent="0.25">
      <c r="A845" s="6"/>
      <c r="B845" s="6">
        <v>43208</v>
      </c>
      <c r="C845" s="2">
        <v>8163.419922</v>
      </c>
      <c r="D845" s="5">
        <v>30536556.519092001</v>
      </c>
      <c r="E845" s="18">
        <f>'Mining Rigs'!$E$25*EXP('Mining Rigs'!$E$24*B845)</f>
        <v>0.11146751670545947</v>
      </c>
      <c r="F845" s="10">
        <f t="shared" si="53"/>
        <v>3403.834123919095</v>
      </c>
      <c r="G845" s="10">
        <f t="shared" si="54"/>
        <v>81692.018974058272</v>
      </c>
      <c r="H845" s="3">
        <v>9.0286458333333304</v>
      </c>
      <c r="I845">
        <v>12.5</v>
      </c>
      <c r="J845" s="5">
        <f t="shared" si="52"/>
        <v>40976.017040373248</v>
      </c>
      <c r="K845" s="5">
        <f t="shared" si="55"/>
        <v>1993.6544563022792</v>
      </c>
    </row>
    <row r="846" spans="1:11" x14ac:dyDescent="0.25">
      <c r="A846" s="6"/>
      <c r="B846" s="6">
        <v>43209</v>
      </c>
      <c r="C846" s="2">
        <v>8294.3095699999994</v>
      </c>
      <c r="D846" s="5">
        <v>33971919.127489902</v>
      </c>
      <c r="E846" s="18">
        <f>'Mining Rigs'!$E$25*EXP('Mining Rigs'!$E$24*B846)</f>
        <v>0.11140765309064342</v>
      </c>
      <c r="F846" s="10">
        <f t="shared" si="53"/>
        <v>3784.7317809787887</v>
      </c>
      <c r="G846" s="10">
        <f t="shared" si="54"/>
        <v>90833.562743490926</v>
      </c>
      <c r="H846" s="3">
        <v>8.0917602996254594</v>
      </c>
      <c r="I846">
        <v>12.5</v>
      </c>
      <c r="J846" s="5">
        <f t="shared" si="52"/>
        <v>40833.52316007323</v>
      </c>
      <c r="K846" s="5">
        <f t="shared" si="55"/>
        <v>2224.4850728997944</v>
      </c>
    </row>
    <row r="847" spans="1:11" x14ac:dyDescent="0.25">
      <c r="A847" s="6"/>
      <c r="B847" s="6">
        <v>43210</v>
      </c>
      <c r="C847" s="2">
        <v>8845.8300780000009</v>
      </c>
      <c r="D847" s="5">
        <v>26146926.519472498</v>
      </c>
      <c r="E847" s="18">
        <f>'Mining Rigs'!$E$25*EXP('Mining Rigs'!$E$24*B847)</f>
        <v>0.11134782162557361</v>
      </c>
      <c r="F847" s="10">
        <f t="shared" si="53"/>
        <v>2911.4033101472041</v>
      </c>
      <c r="G847" s="10">
        <f t="shared" si="54"/>
        <v>69873.679443532892</v>
      </c>
      <c r="H847" s="3">
        <v>10.5377128953771</v>
      </c>
      <c r="I847">
        <v>12.5</v>
      </c>
      <c r="J847" s="5">
        <f t="shared" si="52"/>
        <v>40906.042939975683</v>
      </c>
      <c r="K847" s="5">
        <f t="shared" si="55"/>
        <v>1708.1505425998664</v>
      </c>
    </row>
    <row r="848" spans="1:11" x14ac:dyDescent="0.25">
      <c r="A848" s="6"/>
      <c r="B848" s="6">
        <v>43211</v>
      </c>
      <c r="C848" s="2">
        <v>8895.5800780000009</v>
      </c>
      <c r="D848" s="5">
        <v>30345703.0408477</v>
      </c>
      <c r="E848" s="18">
        <f>'Mining Rigs'!$E$25*EXP('Mining Rigs'!$E$24*B848)</f>
        <v>0.11128802229298446</v>
      </c>
      <c r="F848" s="10">
        <f t="shared" si="53"/>
        <v>3377.1132765061452</v>
      </c>
      <c r="G848" s="10">
        <f t="shared" si="54"/>
        <v>81050.718636147489</v>
      </c>
      <c r="H848" s="3">
        <v>8.9428721174004195</v>
      </c>
      <c r="I848">
        <v>12.5</v>
      </c>
      <c r="J848" s="5">
        <f t="shared" si="52"/>
        <v>40268.122877026108</v>
      </c>
      <c r="K848" s="5">
        <f t="shared" si="55"/>
        <v>2012.7761823829339</v>
      </c>
    </row>
    <row r="849" spans="1:11" x14ac:dyDescent="0.25">
      <c r="A849" s="6"/>
      <c r="B849" s="6">
        <v>43212</v>
      </c>
      <c r="C849" s="2">
        <v>8802.4599610000005</v>
      </c>
      <c r="D849" s="5">
        <v>30536556.519092001</v>
      </c>
      <c r="E849" s="18">
        <f>'Mining Rigs'!$E$25*EXP('Mining Rigs'!$E$24*B849)</f>
        <v>0.11122825507561841</v>
      </c>
      <c r="F849" s="10">
        <f t="shared" si="53"/>
        <v>3396.5278976366035</v>
      </c>
      <c r="G849" s="10">
        <f t="shared" si="54"/>
        <v>81516.669543278491</v>
      </c>
      <c r="H849" s="3">
        <v>9.1143750000000008</v>
      </c>
      <c r="I849">
        <v>12.5</v>
      </c>
      <c r="J849" s="5">
        <f t="shared" si="52"/>
        <v>41276.305276028819</v>
      </c>
      <c r="K849" s="5">
        <f t="shared" si="55"/>
        <v>1974.9022834807652</v>
      </c>
    </row>
    <row r="850" spans="1:11" x14ac:dyDescent="0.25">
      <c r="A850" s="6"/>
      <c r="B850" s="6">
        <v>43213</v>
      </c>
      <c r="C850" s="2">
        <v>8930.8798829999996</v>
      </c>
      <c r="D850" s="5">
        <v>29200582.171381701</v>
      </c>
      <c r="E850" s="18">
        <f>'Mining Rigs'!$E$25*EXP('Mining Rigs'!$E$24*B850)</f>
        <v>0.1111685199562284</v>
      </c>
      <c r="F850" s="10">
        <f t="shared" si="53"/>
        <v>3246.185501852734</v>
      </c>
      <c r="G850" s="10">
        <f t="shared" si="54"/>
        <v>77908.452044465608</v>
      </c>
      <c r="H850" s="3">
        <v>9.4033769063180799</v>
      </c>
      <c r="I850">
        <v>12.5</v>
      </c>
      <c r="J850" s="5">
        <f t="shared" si="52"/>
        <v>40700.141042328753</v>
      </c>
      <c r="K850" s="5">
        <f t="shared" si="55"/>
        <v>1914.205947430002</v>
      </c>
    </row>
    <row r="851" spans="1:11" x14ac:dyDescent="0.25">
      <c r="A851" s="6"/>
      <c r="B851" s="6">
        <v>43214</v>
      </c>
      <c r="C851" s="2">
        <v>9697.5</v>
      </c>
      <c r="D851" s="5">
        <v>30345703.0408477</v>
      </c>
      <c r="E851" s="18">
        <f>'Mining Rigs'!$E$25*EXP('Mining Rigs'!$E$24*B851)</f>
        <v>0.11110881691757657</v>
      </c>
      <c r="F851" s="10">
        <f t="shared" si="53"/>
        <v>3371.6751634006932</v>
      </c>
      <c r="G851" s="10">
        <f t="shared" si="54"/>
        <v>80920.20392161663</v>
      </c>
      <c r="H851" s="3">
        <v>8.9868972746331206</v>
      </c>
      <c r="I851">
        <v>12.5</v>
      </c>
      <c r="J851" s="5">
        <f t="shared" si="52"/>
        <v>40401.197782551833</v>
      </c>
      <c r="K851" s="5">
        <f t="shared" si="55"/>
        <v>2002.9159619758566</v>
      </c>
    </row>
    <row r="852" spans="1:11" x14ac:dyDescent="0.25">
      <c r="A852" s="6"/>
      <c r="B852" s="6">
        <v>43215</v>
      </c>
      <c r="C852" s="2">
        <v>8845.7402340000008</v>
      </c>
      <c r="D852" s="5">
        <v>23474977.824051999</v>
      </c>
      <c r="E852" s="18">
        <f>'Mining Rigs'!$E$25*EXP('Mining Rigs'!$E$24*B852)</f>
        <v>0.11104914594243323</v>
      </c>
      <c r="F852" s="10">
        <f t="shared" si="53"/>
        <v>2606.8762383785338</v>
      </c>
      <c r="G852" s="10">
        <f t="shared" si="54"/>
        <v>62565.029721084808</v>
      </c>
      <c r="H852" s="3">
        <v>11.440921409214001</v>
      </c>
      <c r="I852">
        <v>12.5</v>
      </c>
      <c r="J852" s="5">
        <f t="shared" si="52"/>
        <v>39766.754889114971</v>
      </c>
      <c r="K852" s="5">
        <f t="shared" si="55"/>
        <v>1573.2998555084571</v>
      </c>
    </row>
    <row r="853" spans="1:11" x14ac:dyDescent="0.25">
      <c r="A853" s="6"/>
      <c r="B853" s="6">
        <v>43216</v>
      </c>
      <c r="C853" s="2">
        <v>9281.5097659999992</v>
      </c>
      <c r="D853" s="5">
        <v>26910340.432449799</v>
      </c>
      <c r="E853" s="18">
        <f>'Mining Rigs'!$E$25*EXP('Mining Rigs'!$E$24*B853)</f>
        <v>0.11098950701357904</v>
      </c>
      <c r="F853" s="10">
        <f t="shared" si="53"/>
        <v>2986.7654181651865</v>
      </c>
      <c r="G853" s="10">
        <f t="shared" si="54"/>
        <v>71682.370035964472</v>
      </c>
      <c r="H853" s="3">
        <v>10.357092198581499</v>
      </c>
      <c r="I853">
        <v>12.5</v>
      </c>
      <c r="J853" s="5">
        <f t="shared" si="52"/>
        <v>41245.606415295551</v>
      </c>
      <c r="K853" s="5">
        <f t="shared" si="55"/>
        <v>1737.9395350429793</v>
      </c>
    </row>
    <row r="854" spans="1:11" x14ac:dyDescent="0.25">
      <c r="A854" s="6"/>
      <c r="B854" s="6">
        <v>43217</v>
      </c>
      <c r="C854" s="2">
        <v>8987.0498050000006</v>
      </c>
      <c r="D854" s="5">
        <v>28391145.889285401</v>
      </c>
      <c r="E854" s="18">
        <f>'Mining Rigs'!$E$25*EXP('Mining Rigs'!$E$24*B854)</f>
        <v>0.11092990011380392</v>
      </c>
      <c r="F854" s="10">
        <f t="shared" si="53"/>
        <v>3149.4269776148644</v>
      </c>
      <c r="G854" s="10">
        <f t="shared" si="54"/>
        <v>75586.247462756743</v>
      </c>
      <c r="H854" s="3">
        <v>10.3134976525821</v>
      </c>
      <c r="I854">
        <v>12.5</v>
      </c>
      <c r="J854" s="5">
        <f t="shared" si="52"/>
        <v>43308.81032081286</v>
      </c>
      <c r="K854" s="5">
        <f t="shared" si="55"/>
        <v>1745.2857029054055</v>
      </c>
    </row>
    <row r="855" spans="1:11" x14ac:dyDescent="0.25">
      <c r="A855" s="6"/>
      <c r="B855" s="6">
        <v>43218</v>
      </c>
      <c r="C855" s="2">
        <v>9348.4804690000001</v>
      </c>
      <c r="D855" s="5">
        <v>25592018.829778399</v>
      </c>
      <c r="E855" s="18">
        <f>'Mining Rigs'!$E$25*EXP('Mining Rigs'!$E$24*B855)</f>
        <v>0.11087032522590592</v>
      </c>
      <c r="F855" s="10">
        <f t="shared" si="53"/>
        <v>2837.3954508450397</v>
      </c>
      <c r="G855" s="10">
        <f t="shared" si="54"/>
        <v>68097.490820280946</v>
      </c>
      <c r="H855" s="3">
        <v>11.2575520833333</v>
      </c>
      <c r="I855">
        <v>12.5</v>
      </c>
      <c r="J855" s="5">
        <f t="shared" si="52"/>
        <v>42589.502758534669</v>
      </c>
      <c r="K855" s="5">
        <f t="shared" si="55"/>
        <v>1598.9266464641839</v>
      </c>
    </row>
    <row r="856" spans="1:11" x14ac:dyDescent="0.25">
      <c r="A856" s="6"/>
      <c r="B856" s="6">
        <v>43219</v>
      </c>
      <c r="C856" s="2">
        <v>9419.0800780000009</v>
      </c>
      <c r="D856" s="5">
        <v>31590148.243007701</v>
      </c>
      <c r="E856" s="18">
        <f>'Mining Rigs'!$E$25*EXP('Mining Rigs'!$E$24*B856)</f>
        <v>0.11081078233269342</v>
      </c>
      <c r="F856" s="10">
        <f t="shared" si="53"/>
        <v>3500.5290408134442</v>
      </c>
      <c r="G856" s="10">
        <f t="shared" si="54"/>
        <v>84012.696979522661</v>
      </c>
      <c r="H856" s="3">
        <v>9.0914556962025301</v>
      </c>
      <c r="I856">
        <v>12.5</v>
      </c>
      <c r="J856" s="5">
        <f t="shared" si="52"/>
        <v>42433.206250434356</v>
      </c>
      <c r="K856" s="5">
        <f t="shared" si="55"/>
        <v>1979.8809565247661</v>
      </c>
    </row>
    <row r="857" spans="1:11" x14ac:dyDescent="0.25">
      <c r="A857" s="6"/>
      <c r="B857" s="6">
        <v>43220</v>
      </c>
      <c r="C857" s="2">
        <v>9240.5498050000006</v>
      </c>
      <c r="D857" s="5">
        <v>30990335.301684801</v>
      </c>
      <c r="E857" s="18">
        <f>'Mining Rigs'!$E$25*EXP('Mining Rigs'!$E$24*B857)</f>
        <v>0.1107512714169841</v>
      </c>
      <c r="F857" s="10">
        <f t="shared" si="53"/>
        <v>3432.2190363002373</v>
      </c>
      <c r="G857" s="10">
        <f t="shared" si="54"/>
        <v>82373.256871205696</v>
      </c>
      <c r="H857" s="3">
        <v>9.2486021505376304</v>
      </c>
      <c r="I857">
        <v>12.5</v>
      </c>
      <c r="J857" s="5">
        <f t="shared" si="52"/>
        <v>42324.30448032343</v>
      </c>
      <c r="K857" s="5">
        <f t="shared" si="55"/>
        <v>1946.2400595265783</v>
      </c>
    </row>
    <row r="858" spans="1:11" x14ac:dyDescent="0.25">
      <c r="A858" s="6"/>
      <c r="B858" s="6">
        <v>43221</v>
      </c>
      <c r="C858" s="2">
        <v>9119.0097659999992</v>
      </c>
      <c r="D858" s="5">
        <v>31590148.243007701</v>
      </c>
      <c r="E858" s="18">
        <f>'Mining Rigs'!$E$25*EXP('Mining Rigs'!$E$24*B858)</f>
        <v>0.11069179246160363</v>
      </c>
      <c r="F858" s="10">
        <f t="shared" si="53"/>
        <v>3496.7701331463009</v>
      </c>
      <c r="G858" s="10">
        <f t="shared" si="54"/>
        <v>83922.483195511217</v>
      </c>
      <c r="H858" s="3">
        <v>9.1487341772151893</v>
      </c>
      <c r="I858">
        <v>12.5</v>
      </c>
      <c r="J858" s="5">
        <f t="shared" si="52"/>
        <v>42654.693902641164</v>
      </c>
      <c r="K858" s="5">
        <f t="shared" si="55"/>
        <v>1967.4852992044275</v>
      </c>
    </row>
    <row r="859" spans="1:11" x14ac:dyDescent="0.25">
      <c r="A859" s="6"/>
      <c r="B859" s="6">
        <v>43222</v>
      </c>
      <c r="C859" s="2">
        <v>9235.9199219999991</v>
      </c>
      <c r="D859" s="5">
        <v>27991270.595070101</v>
      </c>
      <c r="E859" s="18">
        <f>'Mining Rigs'!$E$25*EXP('Mining Rigs'!$E$24*B859)</f>
        <v>0.11063234544938813</v>
      </c>
      <c r="F859" s="10">
        <f t="shared" si="53"/>
        <v>3096.7399180410957</v>
      </c>
      <c r="G859" s="10">
        <f t="shared" si="54"/>
        <v>74321.758032986298</v>
      </c>
      <c r="H859" s="3">
        <v>10.272500000000001</v>
      </c>
      <c r="I859">
        <v>12.5</v>
      </c>
      <c r="J859" s="5">
        <f t="shared" si="52"/>
        <v>42415.014410769545</v>
      </c>
      <c r="K859" s="5">
        <f t="shared" si="55"/>
        <v>1752.2511559990264</v>
      </c>
    </row>
    <row r="860" spans="1:11" x14ac:dyDescent="0.25">
      <c r="A860" s="6"/>
      <c r="B860" s="6">
        <v>43223</v>
      </c>
      <c r="C860" s="2">
        <v>9743.8603519999997</v>
      </c>
      <c r="D860" s="5">
        <v>30190584.713254198</v>
      </c>
      <c r="E860" s="18">
        <f>'Mining Rigs'!$E$25*EXP('Mining Rigs'!$E$24*B860)</f>
        <v>0.1105729303631829</v>
      </c>
      <c r="F860" s="10">
        <f t="shared" si="53"/>
        <v>3338.2614211224309</v>
      </c>
      <c r="G860" s="10">
        <f t="shared" si="54"/>
        <v>80118.274106938334</v>
      </c>
      <c r="H860" s="3">
        <v>9.5789183222958005</v>
      </c>
      <c r="I860">
        <v>12.5</v>
      </c>
      <c r="J860" s="5">
        <f t="shared" si="52"/>
        <v>42635.911321870488</v>
      </c>
      <c r="K860" s="5">
        <f t="shared" si="55"/>
        <v>1879.1265771734757</v>
      </c>
    </row>
    <row r="861" spans="1:11" x14ac:dyDescent="0.25">
      <c r="A861" s="6"/>
      <c r="B861" s="6">
        <v>43224</v>
      </c>
      <c r="C861" s="2">
        <v>9700.7597659999992</v>
      </c>
      <c r="D861" s="5">
        <v>27591395.300854899</v>
      </c>
      <c r="E861" s="18">
        <f>'Mining Rigs'!$E$25*EXP('Mining Rigs'!$E$24*B861)</f>
        <v>0.11051354718584135</v>
      </c>
      <c r="F861" s="10">
        <f t="shared" si="53"/>
        <v>3049.2229665042291</v>
      </c>
      <c r="G861" s="10">
        <f t="shared" si="54"/>
        <v>73181.351196101503</v>
      </c>
      <c r="H861" s="3">
        <v>10.301570048309101</v>
      </c>
      <c r="I861">
        <v>12.5</v>
      </c>
      <c r="J861" s="5">
        <f t="shared" si="52"/>
        <v>41882.378643141594</v>
      </c>
      <c r="K861" s="5">
        <f t="shared" si="55"/>
        <v>1747.3064703330849</v>
      </c>
    </row>
    <row r="862" spans="1:11" x14ac:dyDescent="0.25">
      <c r="A862" s="6"/>
      <c r="B862" s="6">
        <v>43225</v>
      </c>
      <c r="C862" s="2">
        <v>9858.1503909999992</v>
      </c>
      <c r="D862" s="5">
        <v>32189961.184330702</v>
      </c>
      <c r="E862" s="18">
        <f>'Mining Rigs'!$E$25*EXP('Mining Rigs'!$E$24*B862)</f>
        <v>0.11045419590022715</v>
      </c>
      <c r="F862" s="10">
        <f t="shared" si="53"/>
        <v>3555.5162786747715</v>
      </c>
      <c r="G862" s="10">
        <f t="shared" si="54"/>
        <v>85332.390688194515</v>
      </c>
      <c r="H862" s="3">
        <v>9.0606625258799092</v>
      </c>
      <c r="I862">
        <v>12.5</v>
      </c>
      <c r="J862" s="5">
        <f t="shared" si="52"/>
        <v>42953.777475125986</v>
      </c>
      <c r="K862" s="5">
        <f t="shared" si="55"/>
        <v>1986.6096931197603</v>
      </c>
    </row>
    <row r="863" spans="1:11" x14ac:dyDescent="0.25">
      <c r="A863" s="6"/>
      <c r="B863" s="6">
        <v>43226</v>
      </c>
      <c r="C863" s="2">
        <v>9654.7998050000006</v>
      </c>
      <c r="D863" s="5">
        <v>27391457.653747201</v>
      </c>
      <c r="E863" s="18">
        <f>'Mining Rigs'!$E$25*EXP('Mining Rigs'!$E$24*B863)</f>
        <v>0.11039487648921328</v>
      </c>
      <c r="F863" s="10">
        <f t="shared" si="53"/>
        <v>3023.8765845449379</v>
      </c>
      <c r="G863" s="10">
        <f t="shared" si="54"/>
        <v>72573.038029078511</v>
      </c>
      <c r="H863" s="3">
        <v>10.4408759124087</v>
      </c>
      <c r="I863">
        <v>12.5</v>
      </c>
      <c r="J863" s="5">
        <f t="shared" si="52"/>
        <v>42095.893591562577</v>
      </c>
      <c r="K863" s="5">
        <f t="shared" si="55"/>
        <v>1723.9932885906139</v>
      </c>
    </row>
    <row r="864" spans="1:11" x14ac:dyDescent="0.25">
      <c r="A864" s="6"/>
      <c r="B864" s="6">
        <v>43227</v>
      </c>
      <c r="C864" s="2">
        <v>9373.0097659999992</v>
      </c>
      <c r="D864" s="5">
        <v>29990647.066146601</v>
      </c>
      <c r="E864" s="18">
        <f>'Mining Rigs'!$E$25*EXP('Mining Rigs'!$E$24*B864)</f>
        <v>0.11033558893568073</v>
      </c>
      <c r="F864" s="10">
        <f t="shared" si="53"/>
        <v>3309.0357066054307</v>
      </c>
      <c r="G864" s="10">
        <f t="shared" si="54"/>
        <v>79416.856958530334</v>
      </c>
      <c r="H864" s="3">
        <v>9.6614444444444398</v>
      </c>
      <c r="I864">
        <v>12.5</v>
      </c>
      <c r="J864" s="5">
        <f t="shared" si="52"/>
        <v>42626.75285873509</v>
      </c>
      <c r="K864" s="5">
        <f t="shared" si="55"/>
        <v>1863.0754545559103</v>
      </c>
    </row>
    <row r="865" spans="1:11" x14ac:dyDescent="0.25">
      <c r="A865" s="6"/>
      <c r="B865" s="6">
        <v>43228</v>
      </c>
      <c r="C865" s="2">
        <v>9234.8203130000002</v>
      </c>
      <c r="D865" s="5">
        <v>27791332.9479625</v>
      </c>
      <c r="E865" s="18">
        <f>'Mining Rigs'!$E$25*EXP('Mining Rigs'!$E$24*B865)</f>
        <v>0.11027633322252078</v>
      </c>
      <c r="F865" s="10">
        <f t="shared" si="53"/>
        <v>3064.7262928675336</v>
      </c>
      <c r="G865" s="10">
        <f t="shared" si="54"/>
        <v>73553.431028820807</v>
      </c>
      <c r="H865" s="3">
        <v>10.271462829736199</v>
      </c>
      <c r="I865">
        <v>12.5</v>
      </c>
      <c r="J865" s="5">
        <f t="shared" si="52"/>
        <v>41972.296267338788</v>
      </c>
      <c r="K865" s="5">
        <f t="shared" si="55"/>
        <v>1752.4280911468081</v>
      </c>
    </row>
    <row r="866" spans="1:11" x14ac:dyDescent="0.25">
      <c r="A866" s="6"/>
      <c r="B866" s="6">
        <v>43229</v>
      </c>
      <c r="C866" s="2">
        <v>9325.1796880000002</v>
      </c>
      <c r="D866" s="5">
        <v>31990023.537223</v>
      </c>
      <c r="E866" s="18">
        <f>'Mining Rigs'!$E$25*EXP('Mining Rigs'!$E$24*B866)</f>
        <v>0.110217109332634</v>
      </c>
      <c r="F866" s="10">
        <f t="shared" si="53"/>
        <v>3525.8479217556423</v>
      </c>
      <c r="G866" s="10">
        <f t="shared" si="54"/>
        <v>84620.350122135424</v>
      </c>
      <c r="H866" s="3">
        <v>9.0789583333333308</v>
      </c>
      <c r="I866">
        <v>12.5</v>
      </c>
      <c r="J866" s="5">
        <f t="shared" si="52"/>
        <v>42681.368495052535</v>
      </c>
      <c r="K866" s="5">
        <f t="shared" si="55"/>
        <v>1982.60630120012</v>
      </c>
    </row>
    <row r="867" spans="1:11" x14ac:dyDescent="0.25">
      <c r="A867" s="6"/>
      <c r="B867" s="6">
        <v>43230</v>
      </c>
      <c r="C867" s="2">
        <v>9043.9404300000006</v>
      </c>
      <c r="D867" s="5">
        <v>30790397.654577199</v>
      </c>
      <c r="E867" s="18">
        <f>'Mining Rigs'!$E$25*EXP('Mining Rigs'!$E$24*B867)</f>
        <v>0.1101579172489289</v>
      </c>
      <c r="F867" s="10">
        <f t="shared" si="53"/>
        <v>3391.8060768945293</v>
      </c>
      <c r="G867" s="10">
        <f t="shared" si="54"/>
        <v>81403.345845468706</v>
      </c>
      <c r="H867" s="3">
        <v>9.2912337662337592</v>
      </c>
      <c r="I867">
        <v>12.5</v>
      </c>
      <c r="J867" s="5">
        <f t="shared" si="52"/>
        <v>42018.750866879083</v>
      </c>
      <c r="K867" s="5">
        <f t="shared" si="55"/>
        <v>1937.3099905650502</v>
      </c>
    </row>
    <row r="868" spans="1:11" x14ac:dyDescent="0.25">
      <c r="A868" s="6"/>
      <c r="B868" s="6">
        <v>43231</v>
      </c>
      <c r="C868" s="2">
        <v>8441.4902340000008</v>
      </c>
      <c r="D868" s="5">
        <v>26161151.169139799</v>
      </c>
      <c r="E868" s="18">
        <f>'Mining Rigs'!$E$25*EXP('Mining Rigs'!$E$24*B868)</f>
        <v>0.11009875695432439</v>
      </c>
      <c r="F868" s="10">
        <f t="shared" si="53"/>
        <v>2880.3102242164618</v>
      </c>
      <c r="G868" s="10">
        <f t="shared" si="54"/>
        <v>69127.445381195081</v>
      </c>
      <c r="H868" s="3">
        <v>11.3955380577427</v>
      </c>
      <c r="I868">
        <v>12.5</v>
      </c>
      <c r="J868" s="5">
        <f t="shared" si="52"/>
        <v>43763.579704218799</v>
      </c>
      <c r="K868" s="5">
        <f t="shared" si="55"/>
        <v>1579.565607941601</v>
      </c>
    </row>
    <row r="869" spans="1:11" x14ac:dyDescent="0.25">
      <c r="A869" s="6"/>
      <c r="B869" s="6">
        <v>43232</v>
      </c>
      <c r="C869" s="2">
        <v>8504.8896480000003</v>
      </c>
      <c r="D869" s="5">
        <v>33988897.188252598</v>
      </c>
      <c r="E869" s="18">
        <f>'Mining Rigs'!$E$25*EXP('Mining Rigs'!$E$24*B869)</f>
        <v>0.11003962843174848</v>
      </c>
      <c r="F869" s="10">
        <f t="shared" si="53"/>
        <v>3740.1256174002165</v>
      </c>
      <c r="G869" s="10">
        <f t="shared" si="54"/>
        <v>89763.014817605203</v>
      </c>
      <c r="H869" s="3">
        <v>8.6785858585858495</v>
      </c>
      <c r="I869">
        <v>12.5</v>
      </c>
      <c r="J869" s="5">
        <f t="shared" si="52"/>
        <v>43278.668390005587</v>
      </c>
      <c r="K869" s="5">
        <f t="shared" si="55"/>
        <v>2074.0706254801112</v>
      </c>
    </row>
    <row r="870" spans="1:11" x14ac:dyDescent="0.25">
      <c r="A870" s="6"/>
      <c r="B870" s="6">
        <v>43233</v>
      </c>
      <c r="C870" s="2">
        <v>8723.9404300000006</v>
      </c>
      <c r="D870" s="5">
        <v>30487010.8112811</v>
      </c>
      <c r="E870" s="18">
        <f>'Mining Rigs'!$E$25*EXP('Mining Rigs'!$E$24*B870)</f>
        <v>0.10998053166413727</v>
      </c>
      <c r="F870" s="10">
        <f t="shared" si="53"/>
        <v>3352.9776578749961</v>
      </c>
      <c r="G870" s="10">
        <f t="shared" si="54"/>
        <v>80471.463788999914</v>
      </c>
      <c r="H870" s="3">
        <v>9.7422297297297291</v>
      </c>
      <c r="I870">
        <v>12.5</v>
      </c>
      <c r="J870" s="5">
        <f t="shared" si="52"/>
        <v>43553.971495559126</v>
      </c>
      <c r="K870" s="5">
        <f t="shared" si="55"/>
        <v>1847.6263134167912</v>
      </c>
    </row>
    <row r="871" spans="1:11" x14ac:dyDescent="0.25">
      <c r="A871" s="6"/>
      <c r="B871" s="6">
        <v>43234</v>
      </c>
      <c r="C871" s="2">
        <v>8716.7900389999995</v>
      </c>
      <c r="D871" s="5">
        <v>27191117.750601999</v>
      </c>
      <c r="E871" s="18">
        <f>'Mining Rigs'!$E$25*EXP('Mining Rigs'!$E$24*B871)</f>
        <v>0.10992146663443714</v>
      </c>
      <c r="F871" s="10">
        <f t="shared" si="53"/>
        <v>2988.8875425758492</v>
      </c>
      <c r="G871" s="10">
        <f t="shared" si="54"/>
        <v>71733.301021820385</v>
      </c>
      <c r="H871" s="3">
        <v>10.9641414141414</v>
      </c>
      <c r="I871">
        <v>12.5</v>
      </c>
      <c r="J871" s="5">
        <f t="shared" si="52"/>
        <v>43694.114250356244</v>
      </c>
      <c r="K871" s="5">
        <f t="shared" si="55"/>
        <v>1641.7154175687524</v>
      </c>
    </row>
    <row r="872" spans="1:11" x14ac:dyDescent="0.25">
      <c r="A872" s="6"/>
      <c r="B872" s="6">
        <v>43235</v>
      </c>
      <c r="C872" s="2">
        <v>8510.3798829999996</v>
      </c>
      <c r="D872" s="5">
        <v>30075024.1786962</v>
      </c>
      <c r="E872" s="18">
        <f>'Mining Rigs'!$E$25*EXP('Mining Rigs'!$E$24*B872)</f>
        <v>0.10986243332560364</v>
      </c>
      <c r="F872" s="10">
        <f t="shared" si="53"/>
        <v>3304.1153385979287</v>
      </c>
      <c r="G872" s="10">
        <f t="shared" si="54"/>
        <v>79298.768126350289</v>
      </c>
      <c r="H872" s="3">
        <v>9.8454337899543294</v>
      </c>
      <c r="I872">
        <v>12.5</v>
      </c>
      <c r="J872" s="5">
        <f t="shared" si="52"/>
        <v>43373.93173405125</v>
      </c>
      <c r="K872" s="5">
        <f t="shared" si="55"/>
        <v>1828.2587018528411</v>
      </c>
    </row>
    <row r="873" spans="1:11" x14ac:dyDescent="0.25">
      <c r="A873" s="6"/>
      <c r="B873" s="6">
        <v>43236</v>
      </c>
      <c r="C873" s="2">
        <v>8368.8300780000009</v>
      </c>
      <c r="D873" s="5">
        <v>36872803.616346702</v>
      </c>
      <c r="E873" s="18">
        <f>'Mining Rigs'!$E$25*EXP('Mining Rigs'!$E$24*B873)</f>
        <v>0.10980343172060029</v>
      </c>
      <c r="F873" s="10">
        <f t="shared" si="53"/>
        <v>4048.7603742346287</v>
      </c>
      <c r="G873" s="10">
        <f t="shared" si="54"/>
        <v>97170.248981631084</v>
      </c>
      <c r="H873" s="3">
        <v>7.9160148975791396</v>
      </c>
      <c r="I873">
        <v>12.5</v>
      </c>
      <c r="J873" s="5">
        <f t="shared" si="52"/>
        <v>42733.396585559211</v>
      </c>
      <c r="K873" s="5">
        <f t="shared" si="55"/>
        <v>2273.8714154649615</v>
      </c>
    </row>
    <row r="874" spans="1:11" x14ac:dyDescent="0.25">
      <c r="A874" s="6"/>
      <c r="B874" s="6">
        <v>43237</v>
      </c>
      <c r="C874" s="2">
        <v>8094.3198240000002</v>
      </c>
      <c r="D874" s="5">
        <v>27191117.750601999</v>
      </c>
      <c r="E874" s="18">
        <f>'Mining Rigs'!$E$25*EXP('Mining Rigs'!$E$24*B874)</f>
        <v>0.10974446180240095</v>
      </c>
      <c r="F874" s="10">
        <f t="shared" si="53"/>
        <v>2984.0745833455276</v>
      </c>
      <c r="G874" s="10">
        <f t="shared" si="54"/>
        <v>71617.790000292662</v>
      </c>
      <c r="H874" s="3">
        <v>10.9656565656565</v>
      </c>
      <c r="I874">
        <v>12.5</v>
      </c>
      <c r="J874" s="5">
        <f t="shared" si="52"/>
        <v>43629.782729695427</v>
      </c>
      <c r="K874" s="5">
        <f t="shared" si="55"/>
        <v>1641.4885777450354</v>
      </c>
    </row>
    <row r="875" spans="1:11" x14ac:dyDescent="0.25">
      <c r="A875" s="6"/>
      <c r="B875" s="6">
        <v>43238</v>
      </c>
      <c r="C875" s="2">
        <v>8250.9697269999997</v>
      </c>
      <c r="D875" s="5">
        <v>30487010.8112811</v>
      </c>
      <c r="E875" s="18">
        <f>'Mining Rigs'!$E$25*EXP('Mining Rigs'!$E$24*B875)</f>
        <v>0.10968552355398864</v>
      </c>
      <c r="F875" s="10">
        <f t="shared" si="53"/>
        <v>3343.9837424314796</v>
      </c>
      <c r="G875" s="10">
        <f t="shared" si="54"/>
        <v>80255.609818355515</v>
      </c>
      <c r="H875" s="3">
        <v>9.7683558558558499</v>
      </c>
      <c r="I875">
        <v>12.5</v>
      </c>
      <c r="J875" s="5">
        <f t="shared" si="52"/>
        <v>43553.630896356408</v>
      </c>
      <c r="K875" s="5">
        <f t="shared" si="55"/>
        <v>1842.6847123110811</v>
      </c>
    </row>
    <row r="876" spans="1:11" x14ac:dyDescent="0.25">
      <c r="A876" s="6"/>
      <c r="B876" s="6">
        <v>43239</v>
      </c>
      <c r="C876" s="2">
        <v>8247.1796880000002</v>
      </c>
      <c r="D876" s="5">
        <v>31722970.709035698</v>
      </c>
      <c r="E876" s="18">
        <f>'Mining Rigs'!$E$25*EXP('Mining Rigs'!$E$24*B876)</f>
        <v>0.10962661695835428</v>
      </c>
      <c r="F876" s="10">
        <f t="shared" si="53"/>
        <v>3477.6819587005493</v>
      </c>
      <c r="G876" s="10">
        <f t="shared" si="54"/>
        <v>83464.367008813191</v>
      </c>
      <c r="H876" s="3">
        <v>9.4158008658008594</v>
      </c>
      <c r="I876">
        <v>12.5</v>
      </c>
      <c r="J876" s="5">
        <f t="shared" si="52"/>
        <v>43660.214396950214</v>
      </c>
      <c r="K876" s="5">
        <f t="shared" si="55"/>
        <v>1911.6801912599722</v>
      </c>
    </row>
    <row r="877" spans="1:11" x14ac:dyDescent="0.25">
      <c r="A877" s="6"/>
      <c r="B877" s="6">
        <v>43240</v>
      </c>
      <c r="C877" s="2">
        <v>8513.25</v>
      </c>
      <c r="D877" s="5">
        <v>29663037.546111301</v>
      </c>
      <c r="E877" s="18">
        <f>'Mining Rigs'!$E$25*EXP('Mining Rigs'!$E$24*B877)</f>
        <v>0.10956774199849917</v>
      </c>
      <c r="F877" s="10">
        <f t="shared" si="53"/>
        <v>3250.1120447441167</v>
      </c>
      <c r="G877" s="10">
        <f t="shared" si="54"/>
        <v>78002.689073858797</v>
      </c>
      <c r="H877" s="3">
        <v>10.019560185185099</v>
      </c>
      <c r="I877">
        <v>12.5</v>
      </c>
      <c r="J877" s="5">
        <f t="shared" si="52"/>
        <v>43419.590987878248</v>
      </c>
      <c r="K877" s="5">
        <f t="shared" si="55"/>
        <v>1796.4860400374423</v>
      </c>
    </row>
    <row r="878" spans="1:11" x14ac:dyDescent="0.25">
      <c r="A878" s="6"/>
      <c r="B878" s="6">
        <v>43241</v>
      </c>
      <c r="C878" s="2">
        <v>8418.9902340000008</v>
      </c>
      <c r="D878" s="5">
        <v>32340950.657912999</v>
      </c>
      <c r="E878" s="18">
        <f>'Mining Rigs'!$E$25*EXP('Mining Rigs'!$E$24*B878)</f>
        <v>0.10950889865743368</v>
      </c>
      <c r="F878" s="10">
        <f t="shared" si="53"/>
        <v>3541.6218880824576</v>
      </c>
      <c r="G878" s="10">
        <f t="shared" si="54"/>
        <v>84998.92531397898</v>
      </c>
      <c r="H878" s="3">
        <v>9.1378980891719692</v>
      </c>
      <c r="I878">
        <v>12.5</v>
      </c>
      <c r="J878" s="5">
        <f t="shared" si="52"/>
        <v>43150.639844904421</v>
      </c>
      <c r="K878" s="5">
        <f t="shared" si="55"/>
        <v>1969.818422611788</v>
      </c>
    </row>
    <row r="879" spans="1:11" x14ac:dyDescent="0.25">
      <c r="A879" s="6"/>
      <c r="B879" s="6">
        <v>43242</v>
      </c>
      <c r="C879" s="2">
        <v>8041.7797849999997</v>
      </c>
      <c r="D879" s="5">
        <v>31104990.760158401</v>
      </c>
      <c r="E879" s="18">
        <f>'Mining Rigs'!$E$25*EXP('Mining Rigs'!$E$24*B879)</f>
        <v>0.10945008691817622</v>
      </c>
      <c r="F879" s="10">
        <f t="shared" si="53"/>
        <v>3404.4439422884052</v>
      </c>
      <c r="G879" s="10">
        <f t="shared" si="54"/>
        <v>81706.654614921717</v>
      </c>
      <c r="H879" s="3">
        <v>9.4845474613686491</v>
      </c>
      <c r="I879">
        <v>12.5</v>
      </c>
      <c r="J879" s="5">
        <f t="shared" si="52"/>
        <v>43052.813533604494</v>
      </c>
      <c r="K879" s="5">
        <f t="shared" si="55"/>
        <v>1897.8238100779713</v>
      </c>
    </row>
    <row r="880" spans="1:11" x14ac:dyDescent="0.25">
      <c r="A880" s="6"/>
      <c r="B880" s="6">
        <v>43243</v>
      </c>
      <c r="C880" s="2">
        <v>7557.8198240000002</v>
      </c>
      <c r="D880" s="5">
        <v>33370917.2393752</v>
      </c>
      <c r="E880" s="18">
        <f>'Mining Rigs'!$E$25*EXP('Mining Rigs'!$E$24*B880)</f>
        <v>0.10939130676375537</v>
      </c>
      <c r="F880" s="10">
        <f t="shared" si="53"/>
        <v>3650.488244720385</v>
      </c>
      <c r="G880" s="10">
        <f t="shared" si="54"/>
        <v>87611.717873289235</v>
      </c>
      <c r="H880" s="3">
        <v>8.9007201646090497</v>
      </c>
      <c r="I880">
        <v>12.5</v>
      </c>
      <c r="J880" s="5">
        <f t="shared" si="52"/>
        <v>43322.632440601366</v>
      </c>
      <c r="K880" s="5">
        <f t="shared" si="55"/>
        <v>2022.3082702421555</v>
      </c>
    </row>
    <row r="881" spans="1:11" x14ac:dyDescent="0.25">
      <c r="A881" s="6"/>
      <c r="B881" s="6">
        <v>43244</v>
      </c>
      <c r="C881" s="2">
        <v>7587.3398440000001</v>
      </c>
      <c r="D881" s="5">
        <v>30616246.318345401</v>
      </c>
      <c r="E881" s="18">
        <f>'Mining Rigs'!$E$25*EXP('Mining Rigs'!$E$24*B881)</f>
        <v>0.10933255817720894</v>
      </c>
      <c r="F881" s="10">
        <f t="shared" si="53"/>
        <v>3347.3525317682574</v>
      </c>
      <c r="G881" s="10">
        <f t="shared" si="54"/>
        <v>80336.460762438175</v>
      </c>
      <c r="H881" s="3">
        <v>10.1130536130536</v>
      </c>
      <c r="I881">
        <v>12.5</v>
      </c>
      <c r="J881" s="5">
        <f t="shared" si="52"/>
        <v>45135.940820750788</v>
      </c>
      <c r="K881" s="5">
        <f t="shared" si="55"/>
        <v>1779.8778379624316</v>
      </c>
    </row>
    <row r="882" spans="1:11" x14ac:dyDescent="0.25">
      <c r="A882" s="6"/>
      <c r="B882" s="6">
        <v>43245</v>
      </c>
      <c r="C882" s="2">
        <v>7480.1401370000003</v>
      </c>
      <c r="D882" s="5">
        <v>37681533.930271298</v>
      </c>
      <c r="E882" s="18">
        <f>'Mining Rigs'!$E$25*EXP('Mining Rigs'!$E$24*B882)</f>
        <v>0.10927384114158259</v>
      </c>
      <c r="F882" s="10">
        <f t="shared" si="53"/>
        <v>4117.6059526676199</v>
      </c>
      <c r="G882" s="10">
        <f t="shared" si="54"/>
        <v>98822.542864022878</v>
      </c>
      <c r="H882" s="3">
        <v>8.1446022727272709</v>
      </c>
      <c r="I882">
        <v>12.5</v>
      </c>
      <c r="J882" s="5">
        <f t="shared" si="52"/>
        <v>44715.017067056055</v>
      </c>
      <c r="K882" s="5">
        <f t="shared" si="55"/>
        <v>2210.0526701315016</v>
      </c>
    </row>
    <row r="883" spans="1:11" x14ac:dyDescent="0.25">
      <c r="A883" s="6"/>
      <c r="B883" s="6">
        <v>43246</v>
      </c>
      <c r="C883" s="2">
        <v>7355.8798829999996</v>
      </c>
      <c r="D883" s="5">
        <v>34684139.185817897</v>
      </c>
      <c r="E883" s="18">
        <f>'Mining Rigs'!$E$25*EXP('Mining Rigs'!$E$24*B883)</f>
        <v>0.1092151556399323</v>
      </c>
      <c r="F883" s="10">
        <f t="shared" si="53"/>
        <v>3788.0336594161759</v>
      </c>
      <c r="G883" s="10">
        <f t="shared" si="54"/>
        <v>90912.807825988217</v>
      </c>
      <c r="H883" s="3">
        <v>8.9354938271604905</v>
      </c>
      <c r="I883">
        <v>12.5</v>
      </c>
      <c r="J883" s="5">
        <f t="shared" si="52"/>
        <v>45130.601841052536</v>
      </c>
      <c r="K883" s="5">
        <f t="shared" si="55"/>
        <v>2014.4381886636047</v>
      </c>
    </row>
    <row r="884" spans="1:11" x14ac:dyDescent="0.25">
      <c r="A884" s="6"/>
      <c r="B884" s="6">
        <v>43247</v>
      </c>
      <c r="C884" s="2">
        <v>7368.2202150000003</v>
      </c>
      <c r="D884" s="5">
        <v>35112338.435025498</v>
      </c>
      <c r="E884" s="18">
        <f>'Mining Rigs'!$E$25*EXP('Mining Rigs'!$E$24*B884)</f>
        <v>0.10915650165532315</v>
      </c>
      <c r="F884" s="10">
        <f t="shared" si="53"/>
        <v>3832.7400285051276</v>
      </c>
      <c r="G884" s="10">
        <f t="shared" si="54"/>
        <v>91985.760684123059</v>
      </c>
      <c r="H884" s="3">
        <v>8.8017276422764201</v>
      </c>
      <c r="I884">
        <v>12.5</v>
      </c>
      <c r="J884" s="5">
        <f t="shared" si="52"/>
        <v>44979.645139403867</v>
      </c>
      <c r="K884" s="5">
        <f t="shared" si="55"/>
        <v>2045.0530545324393</v>
      </c>
    </row>
    <row r="885" spans="1:11" x14ac:dyDescent="0.25">
      <c r="A885" s="6"/>
      <c r="B885" s="6">
        <v>43248</v>
      </c>
      <c r="C885" s="2">
        <v>7135.9902339999999</v>
      </c>
      <c r="D885" s="5">
        <v>33399541.438195001</v>
      </c>
      <c r="E885" s="18">
        <f>'Mining Rigs'!$E$25*EXP('Mining Rigs'!$E$24*B885)</f>
        <v>0.10909787917082812</v>
      </c>
      <c r="F885" s="10">
        <f t="shared" si="53"/>
        <v>3643.8191361852651</v>
      </c>
      <c r="G885" s="10">
        <f t="shared" si="54"/>
        <v>87451.659268446354</v>
      </c>
      <c r="H885" s="3">
        <v>8.9905982905982906</v>
      </c>
      <c r="I885">
        <v>12.5</v>
      </c>
      <c r="J885" s="5">
        <f t="shared" si="52"/>
        <v>43680.152129382113</v>
      </c>
      <c r="K885" s="5">
        <f t="shared" si="55"/>
        <v>2002.0914535602244</v>
      </c>
    </row>
    <row r="886" spans="1:11" x14ac:dyDescent="0.25">
      <c r="A886" s="6"/>
      <c r="B886" s="6">
        <v>43249</v>
      </c>
      <c r="C886" s="2">
        <v>7472.5898440000001</v>
      </c>
      <c r="D886" s="5">
        <v>29759847.819930099</v>
      </c>
      <c r="E886" s="18">
        <f>'Mining Rigs'!$E$25*EXP('Mining Rigs'!$E$24*B886)</f>
        <v>0.10903928816953051</v>
      </c>
      <c r="F886" s="10">
        <f t="shared" si="53"/>
        <v>3244.9926223187326</v>
      </c>
      <c r="G886" s="10">
        <f t="shared" si="54"/>
        <v>77879.822935649587</v>
      </c>
      <c r="H886" s="3">
        <v>10.615587529976001</v>
      </c>
      <c r="I886">
        <v>12.5</v>
      </c>
      <c r="J886" s="5">
        <f t="shared" si="52"/>
        <v>45930.004288467804</v>
      </c>
      <c r="K886" s="5">
        <f t="shared" si="55"/>
        <v>1695.6197618993863</v>
      </c>
    </row>
    <row r="887" spans="1:11" x14ac:dyDescent="0.25">
      <c r="A887" s="6"/>
      <c r="B887" s="6">
        <v>43250</v>
      </c>
      <c r="C887" s="2">
        <v>7406.5200199999999</v>
      </c>
      <c r="D887" s="5">
        <v>37253334.6810636</v>
      </c>
      <c r="E887" s="18">
        <f>'Mining Rigs'!$E$25*EXP('Mining Rigs'!$E$24*B887)</f>
        <v>0.10898072863452263</v>
      </c>
      <c r="F887" s="10">
        <f t="shared" si="53"/>
        <v>4059.8955576080425</v>
      </c>
      <c r="G887" s="10">
        <f t="shared" si="54"/>
        <v>97437.49338259302</v>
      </c>
      <c r="H887" s="3">
        <v>8.1927203065134098</v>
      </c>
      <c r="I887">
        <v>12.5</v>
      </c>
      <c r="J887" s="5">
        <f t="shared" si="52"/>
        <v>44348.78503618532</v>
      </c>
      <c r="K887" s="5">
        <f t="shared" si="55"/>
        <v>2197.0724407239395</v>
      </c>
    </row>
    <row r="888" spans="1:11" x14ac:dyDescent="0.25">
      <c r="A888" s="6"/>
      <c r="B888" s="6">
        <v>43251</v>
      </c>
      <c r="C888" s="2">
        <v>7494.169922</v>
      </c>
      <c r="D888" s="5">
        <v>36396936.182648398</v>
      </c>
      <c r="E888" s="18">
        <f>'Mining Rigs'!$E$25*EXP('Mining Rigs'!$E$24*B888)</f>
        <v>0.10892220054890474</v>
      </c>
      <c r="F888" s="10">
        <f t="shared" si="53"/>
        <v>3964.4343822521164</v>
      </c>
      <c r="G888" s="10">
        <f t="shared" si="54"/>
        <v>95146.42517405079</v>
      </c>
      <c r="H888" s="3">
        <v>8.5629411764705807</v>
      </c>
      <c r="I888">
        <v>12.5</v>
      </c>
      <c r="J888" s="5">
        <f t="shared" si="52"/>
        <v>45262.95788426981</v>
      </c>
      <c r="K888" s="5">
        <f t="shared" si="55"/>
        <v>2102.0814728309419</v>
      </c>
    </row>
    <row r="889" spans="1:11" x14ac:dyDescent="0.25">
      <c r="A889" s="6"/>
      <c r="B889" s="6">
        <v>43252</v>
      </c>
      <c r="C889" s="2">
        <v>7541.4501950000003</v>
      </c>
      <c r="D889" s="5">
        <v>35540537.684233099</v>
      </c>
      <c r="E889" s="18">
        <f>'Mining Rigs'!$E$25*EXP('Mining Rigs'!$E$24*B889)</f>
        <v>0.10886370389578734</v>
      </c>
      <c r="F889" s="10">
        <f t="shared" si="53"/>
        <v>3869.0745707534238</v>
      </c>
      <c r="G889" s="10">
        <f t="shared" si="54"/>
        <v>92857.789698082168</v>
      </c>
      <c r="H889" s="3">
        <v>8.6743975903614405</v>
      </c>
      <c r="I889">
        <v>12.5</v>
      </c>
      <c r="J889" s="5">
        <f t="shared" si="52"/>
        <v>44749.188177962962</v>
      </c>
      <c r="K889" s="5">
        <f t="shared" si="55"/>
        <v>2075.072051112887</v>
      </c>
    </row>
    <row r="890" spans="1:11" x14ac:dyDescent="0.25">
      <c r="A890" s="6"/>
      <c r="B890" s="6">
        <v>43253</v>
      </c>
      <c r="C890" s="2">
        <v>7643.4501950000003</v>
      </c>
      <c r="D890" s="5">
        <v>32543142.939779699</v>
      </c>
      <c r="E890" s="18">
        <f>'Mining Rigs'!$E$25*EXP('Mining Rigs'!$E$24*B890)</f>
        <v>0.10880523865828998</v>
      </c>
      <c r="F890" s="10">
        <f t="shared" si="53"/>
        <v>3540.8644342535745</v>
      </c>
      <c r="G890" s="10">
        <f t="shared" si="54"/>
        <v>84980.746422085795</v>
      </c>
      <c r="H890" s="3">
        <v>9.4448464912280699</v>
      </c>
      <c r="I890">
        <v>12.5</v>
      </c>
      <c r="J890" s="5">
        <f t="shared" si="52"/>
        <v>44590.561370365511</v>
      </c>
      <c r="K890" s="5">
        <f t="shared" si="55"/>
        <v>1905.801223632121</v>
      </c>
    </row>
    <row r="891" spans="1:11" x14ac:dyDescent="0.25">
      <c r="A891" s="6"/>
      <c r="B891" s="6">
        <v>43254</v>
      </c>
      <c r="C891" s="2">
        <v>7720.25</v>
      </c>
      <c r="D891" s="5">
        <v>34898238.810421698</v>
      </c>
      <c r="E891" s="18">
        <f>'Mining Rigs'!$E$25*EXP('Mining Rigs'!$E$24*B891)</f>
        <v>0.10874680481954016</v>
      </c>
      <c r="F891" s="10">
        <f t="shared" si="53"/>
        <v>3795.0719644626297</v>
      </c>
      <c r="G891" s="10">
        <f t="shared" si="54"/>
        <v>91081.727147103113</v>
      </c>
      <c r="H891" s="3">
        <v>8.8584867075664597</v>
      </c>
      <c r="I891">
        <v>12.5</v>
      </c>
      <c r="J891" s="5">
        <f t="shared" si="52"/>
        <v>44824.792735267118</v>
      </c>
      <c r="K891" s="5">
        <f t="shared" si="55"/>
        <v>2031.949766840575</v>
      </c>
    </row>
    <row r="892" spans="1:11" x14ac:dyDescent="0.25">
      <c r="A892" s="6"/>
      <c r="B892" s="6">
        <v>43255</v>
      </c>
      <c r="C892" s="2">
        <v>7514.4702150000003</v>
      </c>
      <c r="D892" s="5">
        <v>39180231.302497998</v>
      </c>
      <c r="E892" s="18">
        <f>'Mining Rigs'!$E$25*EXP('Mining Rigs'!$E$24*B892)</f>
        <v>0.10868840236267557</v>
      </c>
      <c r="F892" s="10">
        <f t="shared" si="53"/>
        <v>4258.4367444685995</v>
      </c>
      <c r="G892" s="10">
        <f t="shared" si="54"/>
        <v>102202.48186724639</v>
      </c>
      <c r="H892" s="3">
        <v>7.8981884057971001</v>
      </c>
      <c r="I892">
        <v>12.5</v>
      </c>
      <c r="J892" s="5">
        <f t="shared" si="52"/>
        <v>44845.247629309655</v>
      </c>
      <c r="K892" s="5">
        <f t="shared" si="55"/>
        <v>2279.0036240194509</v>
      </c>
    </row>
    <row r="893" spans="1:11" x14ac:dyDescent="0.25">
      <c r="A893" s="6"/>
      <c r="B893" s="6">
        <v>43256</v>
      </c>
      <c r="C893" s="2">
        <v>7633.7597660000001</v>
      </c>
      <c r="D893" s="5">
        <v>42980660.103443503</v>
      </c>
      <c r="E893" s="18">
        <f>'Mining Rigs'!$E$25*EXP('Mining Rigs'!$E$24*B893)</f>
        <v>0.10863003127084293</v>
      </c>
      <c r="F893" s="10">
        <f t="shared" si="53"/>
        <v>4668.9904510785391</v>
      </c>
      <c r="G893" s="10">
        <f t="shared" si="54"/>
        <v>112055.77082588495</v>
      </c>
      <c r="H893" s="3">
        <v>8.1940952380952297</v>
      </c>
      <c r="I893">
        <v>12.5</v>
      </c>
      <c r="J893" s="5">
        <f t="shared" si="52"/>
        <v>51010.869895859672</v>
      </c>
      <c r="K893" s="5">
        <f t="shared" si="55"/>
        <v>2196.7037820497944</v>
      </c>
    </row>
    <row r="894" spans="1:11" x14ac:dyDescent="0.25">
      <c r="A894" s="6"/>
      <c r="B894" s="6">
        <v>43257</v>
      </c>
      <c r="C894" s="2">
        <v>7653.9799800000001</v>
      </c>
      <c r="D894" s="5">
        <v>36103754.486892603</v>
      </c>
      <c r="E894" s="18">
        <f>'Mining Rigs'!$E$25*EXP('Mining Rigs'!$E$24*B894)</f>
        <v>0.10857169152719691</v>
      </c>
      <c r="F894" s="10">
        <f t="shared" si="53"/>
        <v>3919.8456951245548</v>
      </c>
      <c r="G894" s="10">
        <f t="shared" si="54"/>
        <v>94076.296682989312</v>
      </c>
      <c r="H894" s="3">
        <v>9.8075963718820809</v>
      </c>
      <c r="I894">
        <v>12.5</v>
      </c>
      <c r="J894" s="5">
        <f t="shared" si="52"/>
        <v>51259.019223788237</v>
      </c>
      <c r="K894" s="5">
        <f t="shared" si="55"/>
        <v>1835.312070101616</v>
      </c>
    </row>
    <row r="895" spans="1:11" x14ac:dyDescent="0.25">
      <c r="A895" s="6"/>
      <c r="B895" s="6">
        <v>43258</v>
      </c>
      <c r="C895" s="2">
        <v>7678.2402339999999</v>
      </c>
      <c r="D895" s="5">
        <v>35121339.398813903</v>
      </c>
      <c r="E895" s="18">
        <f>'Mining Rigs'!$E$25*EXP('Mining Rigs'!$E$24*B895)</f>
        <v>0.10851338311490237</v>
      </c>
      <c r="F895" s="10">
        <f t="shared" si="53"/>
        <v>3811.1353576920078</v>
      </c>
      <c r="G895" s="10">
        <f t="shared" si="54"/>
        <v>91467.248584608184</v>
      </c>
      <c r="H895" s="3">
        <v>10.110606060606001</v>
      </c>
      <c r="I895">
        <v>12.5</v>
      </c>
      <c r="J895" s="5">
        <f t="shared" si="52"/>
        <v>51377.184327027506</v>
      </c>
      <c r="K895" s="5">
        <f t="shared" si="55"/>
        <v>1780.3087067286185</v>
      </c>
    </row>
    <row r="896" spans="1:11" x14ac:dyDescent="0.25">
      <c r="A896" s="6"/>
      <c r="B896" s="6">
        <v>43259</v>
      </c>
      <c r="C896" s="2">
        <v>7624.919922</v>
      </c>
      <c r="D896" s="5">
        <v>35612546.942853197</v>
      </c>
      <c r="E896" s="18">
        <f>'Mining Rigs'!$E$25*EXP('Mining Rigs'!$E$24*B896)</f>
        <v>0.10845510601713315</v>
      </c>
      <c r="F896" s="10">
        <f t="shared" si="53"/>
        <v>3862.3625542272744</v>
      </c>
      <c r="G896" s="10">
        <f t="shared" si="54"/>
        <v>92696.701301454581</v>
      </c>
      <c r="H896" s="3">
        <v>9.9117241379310297</v>
      </c>
      <c r="I896">
        <v>12.5</v>
      </c>
      <c r="J896" s="5">
        <f t="shared" si="52"/>
        <v>51043.562877567216</v>
      </c>
      <c r="K896" s="5">
        <f t="shared" si="55"/>
        <v>1816.0311717227951</v>
      </c>
    </row>
    <row r="897" spans="1:11" x14ac:dyDescent="0.25">
      <c r="A897" s="6"/>
      <c r="B897" s="6">
        <v>43260</v>
      </c>
      <c r="C897" s="2">
        <v>7531.9799800000001</v>
      </c>
      <c r="D897" s="5">
        <v>35121339.398813903</v>
      </c>
      <c r="E897" s="18">
        <f>'Mining Rigs'!$E$25*EXP('Mining Rigs'!$E$24*B897)</f>
        <v>0.10839686021707104</v>
      </c>
      <c r="F897" s="10">
        <f t="shared" si="53"/>
        <v>3807.0429174495407</v>
      </c>
      <c r="G897" s="10">
        <f t="shared" si="54"/>
        <v>91369.030018788981</v>
      </c>
      <c r="H897" s="3">
        <v>9.9927738927738901</v>
      </c>
      <c r="I897">
        <v>12.5</v>
      </c>
      <c r="J897" s="5">
        <f t="shared" si="52"/>
        <v>50723.892098879354</v>
      </c>
      <c r="K897" s="5">
        <f t="shared" si="55"/>
        <v>1801.301639879634</v>
      </c>
    </row>
    <row r="898" spans="1:11" x14ac:dyDescent="0.25">
      <c r="A898" s="6"/>
      <c r="B898" s="6">
        <v>43261</v>
      </c>
      <c r="C898" s="2">
        <v>6786.0200199999999</v>
      </c>
      <c r="D898" s="5">
        <v>31191679.046498999</v>
      </c>
      <c r="E898" s="18">
        <f>'Mining Rigs'!$E$25*EXP('Mining Rigs'!$E$24*B898)</f>
        <v>0.10833864569790801</v>
      </c>
      <c r="F898" s="10">
        <f t="shared" si="53"/>
        <v>3379.2642649415166</v>
      </c>
      <c r="G898" s="10">
        <f t="shared" si="54"/>
        <v>81102.34235859639</v>
      </c>
      <c r="H898" s="3">
        <v>11.4009186351706</v>
      </c>
      <c r="I898">
        <v>12.5</v>
      </c>
      <c r="J898" s="5">
        <f t="shared" si="52"/>
        <v>51368.955908450414</v>
      </c>
      <c r="K898" s="5">
        <f t="shared" si="55"/>
        <v>1578.8201438848926</v>
      </c>
    </row>
    <row r="899" spans="1:11" x14ac:dyDescent="0.25">
      <c r="A899" s="6"/>
      <c r="B899" s="6">
        <v>43262</v>
      </c>
      <c r="C899" s="2">
        <v>6906.919922</v>
      </c>
      <c r="D899" s="5">
        <v>34384528.082754798</v>
      </c>
      <c r="E899" s="18">
        <f>'Mining Rigs'!$E$25*EXP('Mining Rigs'!$E$24*B899)</f>
        <v>0.10828046244284505</v>
      </c>
      <c r="F899" s="10">
        <f t="shared" si="53"/>
        <v>3723.172601679682</v>
      </c>
      <c r="G899" s="10">
        <f t="shared" si="54"/>
        <v>89356.142440312367</v>
      </c>
      <c r="H899" s="3">
        <v>10.2185714285714</v>
      </c>
      <c r="I899">
        <v>12.5</v>
      </c>
      <c r="J899" s="5">
        <f t="shared" si="52"/>
        <v>50727.340228218469</v>
      </c>
      <c r="K899" s="5">
        <f t="shared" si="55"/>
        <v>1761.498671885927</v>
      </c>
    </row>
    <row r="900" spans="1:11" x14ac:dyDescent="0.25">
      <c r="A900" s="6"/>
      <c r="B900" s="6">
        <v>43263</v>
      </c>
      <c r="C900" s="2">
        <v>6582.3598629999997</v>
      </c>
      <c r="D900" s="5">
        <v>35612546.942853197</v>
      </c>
      <c r="E900" s="18">
        <f>'Mining Rigs'!$E$25*EXP('Mining Rigs'!$E$24*B900)</f>
        <v>0.10822231043509095</v>
      </c>
      <c r="F900" s="10">
        <f t="shared" si="53"/>
        <v>3854.0721106337073</v>
      </c>
      <c r="G900" s="10">
        <f t="shared" si="54"/>
        <v>92497.730655208972</v>
      </c>
      <c r="H900" s="3">
        <v>10.024022988505701</v>
      </c>
      <c r="I900">
        <v>12.5</v>
      </c>
      <c r="J900" s="5">
        <f t="shared" si="52"/>
        <v>51511.076581801288</v>
      </c>
      <c r="K900" s="5">
        <f t="shared" si="55"/>
        <v>1795.6862250455883</v>
      </c>
    </row>
    <row r="901" spans="1:11" x14ac:dyDescent="0.25">
      <c r="A901" s="6"/>
      <c r="B901" s="6">
        <v>43264</v>
      </c>
      <c r="C901" s="2">
        <v>6349.8999020000001</v>
      </c>
      <c r="D901" s="5">
        <v>35121339.398813903</v>
      </c>
      <c r="E901" s="18">
        <f>'Mining Rigs'!$E$25*EXP('Mining Rigs'!$E$24*B901)</f>
        <v>0.1081641896578648</v>
      </c>
      <c r="F901" s="10">
        <f t="shared" si="53"/>
        <v>3798.8712157715463</v>
      </c>
      <c r="G901" s="10">
        <f t="shared" si="54"/>
        <v>91172.909178517119</v>
      </c>
      <c r="H901" s="3">
        <v>9.9916083916083895</v>
      </c>
      <c r="I901">
        <v>12.5</v>
      </c>
      <c r="J901" s="5">
        <f t="shared" si="52"/>
        <v>50609.111357523398</v>
      </c>
      <c r="K901" s="5">
        <f t="shared" si="55"/>
        <v>1801.5117581187014</v>
      </c>
    </row>
    <row r="902" spans="1:11" x14ac:dyDescent="0.25">
      <c r="A902" s="6"/>
      <c r="B902" s="6">
        <v>43265</v>
      </c>
      <c r="C902" s="2">
        <v>6675.3500979999999</v>
      </c>
      <c r="D902" s="5">
        <v>37577377.119010597</v>
      </c>
      <c r="E902" s="18">
        <f>'Mining Rigs'!$E$25*EXP('Mining Rigs'!$E$24*B902)</f>
        <v>0.1081061000943946</v>
      </c>
      <c r="F902" s="10">
        <f t="shared" si="53"/>
        <v>4062.3436921125731</v>
      </c>
      <c r="G902" s="10">
        <f t="shared" si="54"/>
        <v>97496.248610701761</v>
      </c>
      <c r="H902" s="3">
        <v>9.3944444444444404</v>
      </c>
      <c r="I902">
        <v>12.5</v>
      </c>
      <c r="J902" s="5">
        <f t="shared" si="52"/>
        <v>50884.616173054514</v>
      </c>
      <c r="K902" s="5">
        <f t="shared" si="55"/>
        <v>1916.0260201064468</v>
      </c>
    </row>
    <row r="903" spans="1:11" x14ac:dyDescent="0.25">
      <c r="A903" s="6"/>
      <c r="B903" s="6">
        <v>43266</v>
      </c>
      <c r="C903" s="2">
        <v>6456.580078</v>
      </c>
      <c r="D903" s="5">
        <v>37577377.119010597</v>
      </c>
      <c r="E903" s="18">
        <f>'Mining Rigs'!$E$25*EXP('Mining Rigs'!$E$24*B903)</f>
        <v>0.10804804172791624</v>
      </c>
      <c r="F903" s="10">
        <f t="shared" si="53"/>
        <v>4060.1620109805021</v>
      </c>
      <c r="G903" s="10">
        <f t="shared" si="54"/>
        <v>97443.888263532048</v>
      </c>
      <c r="H903" s="3">
        <v>9.4553376906318007</v>
      </c>
      <c r="I903">
        <v>12.5</v>
      </c>
      <c r="J903" s="5">
        <f t="shared" ref="J903:J966" si="56">F903*H903/60/I903*1000</f>
        <v>51186.937189993798</v>
      </c>
      <c r="K903" s="5">
        <f t="shared" si="55"/>
        <v>1903.6866359447022</v>
      </c>
    </row>
    <row r="904" spans="1:11" x14ac:dyDescent="0.25">
      <c r="A904" s="6"/>
      <c r="B904" s="6">
        <v>43267</v>
      </c>
      <c r="C904" s="2">
        <v>6550.1601559999999</v>
      </c>
      <c r="D904" s="5">
        <v>40770226.155266397</v>
      </c>
      <c r="E904" s="18">
        <f>'Mining Rigs'!$E$25*EXP('Mining Rigs'!$E$24*B904)</f>
        <v>0.10799001454167578</v>
      </c>
      <c r="F904" s="10">
        <f t="shared" ref="F904:F967" si="57">D904*1000*E904/1000000</f>
        <v>4402.7773153746284</v>
      </c>
      <c r="G904" s="10">
        <f t="shared" ref="G904:G967" si="58">F904*24</f>
        <v>105666.65556899109</v>
      </c>
      <c r="H904" s="3">
        <v>8.7171686746987902</v>
      </c>
      <c r="I904">
        <v>12.5</v>
      </c>
      <c r="J904" s="5">
        <f t="shared" si="56"/>
        <v>51173.003327010854</v>
      </c>
      <c r="K904" s="5">
        <f t="shared" ref="K904:K967" si="59">24*60/H904*I904</f>
        <v>2064.8906395770714</v>
      </c>
    </row>
    <row r="905" spans="1:11" x14ac:dyDescent="0.25">
      <c r="A905" s="6"/>
      <c r="B905" s="6">
        <v>43268</v>
      </c>
      <c r="C905" s="2">
        <v>6499.2700199999999</v>
      </c>
      <c r="D905" s="5">
        <v>38559792.207089297</v>
      </c>
      <c r="E905" s="18">
        <f>'Mining Rigs'!$E$25*EXP('Mining Rigs'!$E$24*B905)</f>
        <v>0.10793201851892824</v>
      </c>
      <c r="F905" s="10">
        <f t="shared" si="57"/>
        <v>4161.8362065815863</v>
      </c>
      <c r="G905" s="10">
        <f t="shared" si="58"/>
        <v>99884.068957958079</v>
      </c>
      <c r="H905" s="3">
        <v>9.0778131634819506</v>
      </c>
      <c r="I905">
        <v>12.5</v>
      </c>
      <c r="J905" s="5">
        <f t="shared" si="56"/>
        <v>50373.828667149479</v>
      </c>
      <c r="K905" s="5">
        <f t="shared" si="59"/>
        <v>1982.8564077976455</v>
      </c>
    </row>
    <row r="906" spans="1:11" x14ac:dyDescent="0.25">
      <c r="A906" s="6"/>
      <c r="B906" s="6">
        <v>43269</v>
      </c>
      <c r="C906" s="2">
        <v>6734.8198240000002</v>
      </c>
      <c r="D906" s="5">
        <v>40279018.611227103</v>
      </c>
      <c r="E906" s="18">
        <f>'Mining Rigs'!$E$25*EXP('Mining Rigs'!$E$24*B906)</f>
        <v>0.10787405364293651</v>
      </c>
      <c r="F906" s="10">
        <f t="shared" si="57"/>
        <v>4345.06101435235</v>
      </c>
      <c r="G906" s="10">
        <f t="shared" si="58"/>
        <v>104281.4643444564</v>
      </c>
      <c r="H906" s="3">
        <v>8.8723577235772293</v>
      </c>
      <c r="I906">
        <v>12.5</v>
      </c>
      <c r="J906" s="5">
        <f t="shared" si="56"/>
        <v>51401.247533471178</v>
      </c>
      <c r="K906" s="5">
        <f t="shared" si="59"/>
        <v>2028.7730230000932</v>
      </c>
    </row>
    <row r="907" spans="1:11" x14ac:dyDescent="0.25">
      <c r="A907" s="6"/>
      <c r="B907" s="6">
        <v>43270</v>
      </c>
      <c r="C907" s="2">
        <v>6769.9399409999996</v>
      </c>
      <c r="D907" s="5">
        <v>39122596.140542999</v>
      </c>
      <c r="E907" s="18">
        <f>'Mining Rigs'!$E$25*EXP('Mining Rigs'!$E$24*B907)</f>
        <v>0.10781611989697364</v>
      </c>
      <c r="F907" s="10">
        <f t="shared" si="57"/>
        <v>4218.046516169662</v>
      </c>
      <c r="G907" s="10">
        <f t="shared" si="58"/>
        <v>101233.11638807188</v>
      </c>
      <c r="H907" s="3">
        <v>9.3038709677419291</v>
      </c>
      <c r="I907">
        <v>12.5</v>
      </c>
      <c r="J907" s="5">
        <f t="shared" si="56"/>
        <v>52325.547363167869</v>
      </c>
      <c r="K907" s="5">
        <f t="shared" si="59"/>
        <v>1934.6785937174968</v>
      </c>
    </row>
    <row r="908" spans="1:11" x14ac:dyDescent="0.25">
      <c r="A908" s="6"/>
      <c r="B908" s="6">
        <v>43271</v>
      </c>
      <c r="C908" s="2">
        <v>6776.5498049999997</v>
      </c>
      <c r="D908" s="5">
        <v>39122596.140542999</v>
      </c>
      <c r="E908" s="18">
        <f>'Mining Rigs'!$E$25*EXP('Mining Rigs'!$E$24*B908)</f>
        <v>0.10775821726432158</v>
      </c>
      <c r="F908" s="10">
        <f t="shared" si="57"/>
        <v>4215.7812148569419</v>
      </c>
      <c r="G908" s="10">
        <f t="shared" si="58"/>
        <v>101178.7491565666</v>
      </c>
      <c r="H908" s="3">
        <v>9.2203225806451599</v>
      </c>
      <c r="I908">
        <v>12.5</v>
      </c>
      <c r="J908" s="5">
        <f t="shared" si="56"/>
        <v>51827.816973873531</v>
      </c>
      <c r="K908" s="5">
        <f t="shared" si="59"/>
        <v>1952.2093552111396</v>
      </c>
    </row>
    <row r="909" spans="1:11" x14ac:dyDescent="0.25">
      <c r="A909" s="6"/>
      <c r="B909" s="6">
        <v>43272</v>
      </c>
      <c r="C909" s="2">
        <v>6729.7402339999999</v>
      </c>
      <c r="D909" s="5">
        <v>42908653.831563301</v>
      </c>
      <c r="E909" s="18">
        <f>'Mining Rigs'!$E$25*EXP('Mining Rigs'!$E$24*B909)</f>
        <v>0.10770034572827021</v>
      </c>
      <c r="F909" s="10">
        <f t="shared" si="57"/>
        <v>4621.2768523940331</v>
      </c>
      <c r="G909" s="10">
        <f t="shared" si="58"/>
        <v>110910.6444574568</v>
      </c>
      <c r="H909" s="3">
        <v>8.4899019607843105</v>
      </c>
      <c r="I909">
        <v>12.5</v>
      </c>
      <c r="J909" s="5">
        <f t="shared" si="56"/>
        <v>52312.249880622992</v>
      </c>
      <c r="K909" s="5">
        <f t="shared" si="59"/>
        <v>2120.1658256059686</v>
      </c>
    </row>
    <row r="910" spans="1:11" x14ac:dyDescent="0.25">
      <c r="A910" s="6"/>
      <c r="B910" s="6">
        <v>43273</v>
      </c>
      <c r="C910" s="2">
        <v>6083.6899409999996</v>
      </c>
      <c r="D910" s="5">
        <v>38112980.7562709</v>
      </c>
      <c r="E910" s="18">
        <f>'Mining Rigs'!$E$25*EXP('Mining Rigs'!$E$24*B910)</f>
        <v>0.10764250527211947</v>
      </c>
      <c r="F910" s="10">
        <f t="shared" si="57"/>
        <v>4102.5767319930774</v>
      </c>
      <c r="G910" s="10">
        <f t="shared" si="58"/>
        <v>98461.84156783385</v>
      </c>
      <c r="H910" s="3">
        <v>9.5646799116997698</v>
      </c>
      <c r="I910">
        <v>12.5</v>
      </c>
      <c r="J910" s="5">
        <f t="shared" si="56"/>
        <v>52319.777672934768</v>
      </c>
      <c r="K910" s="5">
        <f t="shared" si="59"/>
        <v>1881.9239290989678</v>
      </c>
    </row>
    <row r="911" spans="1:11" x14ac:dyDescent="0.25">
      <c r="A911" s="6"/>
      <c r="B911" s="6">
        <v>43274</v>
      </c>
      <c r="C911" s="2">
        <v>6162.4799800000001</v>
      </c>
      <c r="D911" s="5">
        <v>40384615.3708831</v>
      </c>
      <c r="E911" s="18">
        <f>'Mining Rigs'!$E$25*EXP('Mining Rigs'!$E$24*B911)</f>
        <v>0.10758469587917829</v>
      </c>
      <c r="F911" s="10">
        <f t="shared" si="57"/>
        <v>4344.7665628740469</v>
      </c>
      <c r="G911" s="10">
        <f t="shared" si="58"/>
        <v>104274.39750897713</v>
      </c>
      <c r="H911" s="3">
        <v>9.0185416666666605</v>
      </c>
      <c r="I911">
        <v>12.5</v>
      </c>
      <c r="J911" s="5">
        <f t="shared" si="56"/>
        <v>52244.611038959578</v>
      </c>
      <c r="K911" s="5">
        <f t="shared" si="59"/>
        <v>1995.8881009032332</v>
      </c>
    </row>
    <row r="912" spans="1:11" x14ac:dyDescent="0.25">
      <c r="A912" s="6"/>
      <c r="B912" s="6">
        <v>43275</v>
      </c>
      <c r="C912" s="2">
        <v>6173.2299800000001</v>
      </c>
      <c r="D912" s="5">
        <v>43161057.677631304</v>
      </c>
      <c r="E912" s="18">
        <f>'Mining Rigs'!$E$25*EXP('Mining Rigs'!$E$24*B912)</f>
        <v>0.1075269175327634</v>
      </c>
      <c r="F912" s="10">
        <f t="shared" si="57"/>
        <v>4640.9754895295055</v>
      </c>
      <c r="G912" s="10">
        <f t="shared" si="58"/>
        <v>111383.41174870814</v>
      </c>
      <c r="H912" s="3">
        <v>8.2835282651072095</v>
      </c>
      <c r="I912">
        <v>12.5</v>
      </c>
      <c r="J912" s="5">
        <f t="shared" si="56"/>
        <v>51258.202193583238</v>
      </c>
      <c r="K912" s="5">
        <f t="shared" si="59"/>
        <v>2172.9870924472584</v>
      </c>
    </row>
    <row r="913" spans="1:11" x14ac:dyDescent="0.25">
      <c r="A913" s="6"/>
      <c r="B913" s="6">
        <v>43276</v>
      </c>
      <c r="C913" s="2">
        <v>6249.1801759999998</v>
      </c>
      <c r="D913" s="5">
        <v>39627403.832679003</v>
      </c>
      <c r="E913" s="18">
        <f>'Mining Rigs'!$E$25*EXP('Mining Rigs'!$E$24*B913)</f>
        <v>0.10746917021620206</v>
      </c>
      <c r="F913" s="10">
        <f t="shared" si="57"/>
        <v>4258.7242077203573</v>
      </c>
      <c r="G913" s="10">
        <f t="shared" si="58"/>
        <v>102209.38098528858</v>
      </c>
      <c r="H913" s="3">
        <v>9.3270700636942596</v>
      </c>
      <c r="I913">
        <v>12.5</v>
      </c>
      <c r="J913" s="5">
        <f t="shared" si="56"/>
        <v>52961.892089811467</v>
      </c>
      <c r="K913" s="5">
        <f t="shared" si="59"/>
        <v>1929.8664936661332</v>
      </c>
    </row>
    <row r="914" spans="1:11" x14ac:dyDescent="0.25">
      <c r="A914" s="6"/>
      <c r="B914" s="6">
        <v>43277</v>
      </c>
      <c r="C914" s="2">
        <v>6093.669922</v>
      </c>
      <c r="D914" s="5">
        <v>36850961.5259308</v>
      </c>
      <c r="E914" s="18">
        <f>'Mining Rigs'!$E$25*EXP('Mining Rigs'!$E$24*B914)</f>
        <v>0.1074114539128289</v>
      </c>
      <c r="F914" s="10">
        <f t="shared" si="57"/>
        <v>3958.2153555859472</v>
      </c>
      <c r="G914" s="10">
        <f t="shared" si="58"/>
        <v>94997.16853406273</v>
      </c>
      <c r="H914" s="3">
        <v>9.84132420091324</v>
      </c>
      <c r="I914">
        <v>12.5</v>
      </c>
      <c r="J914" s="5">
        <f t="shared" si="56"/>
        <v>51938.77409513919</v>
      </c>
      <c r="K914" s="5">
        <f t="shared" si="59"/>
        <v>1829.0221552024132</v>
      </c>
    </row>
    <row r="915" spans="1:11" x14ac:dyDescent="0.25">
      <c r="A915" s="6"/>
      <c r="B915" s="6">
        <v>43278</v>
      </c>
      <c r="C915" s="2">
        <v>6157.1298829999996</v>
      </c>
      <c r="D915" s="5">
        <v>30540865.374230299</v>
      </c>
      <c r="E915" s="18">
        <f>'Mining Rigs'!$E$25*EXP('Mining Rigs'!$E$24*B915)</f>
        <v>0.10735376860598869</v>
      </c>
      <c r="F915" s="10">
        <f t="shared" si="57"/>
        <v>3278.6769944117718</v>
      </c>
      <c r="G915" s="10">
        <f t="shared" si="58"/>
        <v>78688.247865882528</v>
      </c>
      <c r="H915" s="3">
        <v>11.9063360881542</v>
      </c>
      <c r="I915">
        <v>12.5</v>
      </c>
      <c r="J915" s="5">
        <f t="shared" si="56"/>
        <v>52049.373626621098</v>
      </c>
      <c r="K915" s="5">
        <f t="shared" si="59"/>
        <v>1511.8000925497545</v>
      </c>
    </row>
    <row r="916" spans="1:11" x14ac:dyDescent="0.25">
      <c r="A916" s="6"/>
      <c r="B916" s="6">
        <v>43279</v>
      </c>
      <c r="C916" s="2">
        <v>5903.4399409999996</v>
      </c>
      <c r="D916" s="5">
        <v>39627403.832679003</v>
      </c>
      <c r="E916" s="18">
        <f>'Mining Rigs'!$E$25*EXP('Mining Rigs'!$E$24*B916)</f>
        <v>0.10729611427903511</v>
      </c>
      <c r="F916" s="10">
        <f t="shared" si="57"/>
        <v>4251.8664502126003</v>
      </c>
      <c r="G916" s="10">
        <f t="shared" si="58"/>
        <v>102044.7948051024</v>
      </c>
      <c r="H916" s="3">
        <v>9.0151804670912892</v>
      </c>
      <c r="I916">
        <v>12.5</v>
      </c>
      <c r="J916" s="5">
        <f t="shared" si="56"/>
        <v>51108.457827516555</v>
      </c>
      <c r="K916" s="5">
        <f t="shared" si="59"/>
        <v>1996.6322433263088</v>
      </c>
    </row>
    <row r="917" spans="1:11" x14ac:dyDescent="0.25">
      <c r="A917" s="6"/>
      <c r="B917" s="6">
        <v>43280</v>
      </c>
      <c r="C917" s="2">
        <v>6218.2998049999997</v>
      </c>
      <c r="D917" s="5">
        <v>38112980.7562709</v>
      </c>
      <c r="E917" s="18">
        <f>'Mining Rigs'!$E$25*EXP('Mining Rigs'!$E$24*B917)</f>
        <v>0.10723849091532968</v>
      </c>
      <c r="F917" s="10">
        <f t="shared" si="57"/>
        <v>4087.1785405874916</v>
      </c>
      <c r="G917" s="10">
        <f t="shared" si="58"/>
        <v>98092.284974099806</v>
      </c>
      <c r="H917" s="3">
        <v>9.6710816777041906</v>
      </c>
      <c r="I917">
        <v>12.5</v>
      </c>
      <c r="J917" s="5">
        <f t="shared" si="56"/>
        <v>52703.249996508581</v>
      </c>
      <c r="K917" s="5">
        <f t="shared" si="59"/>
        <v>1861.2188997945684</v>
      </c>
    </row>
    <row r="918" spans="1:11" x14ac:dyDescent="0.25">
      <c r="A918" s="6"/>
      <c r="B918" s="6">
        <v>43281</v>
      </c>
      <c r="C918" s="2">
        <v>6404</v>
      </c>
      <c r="D918" s="5">
        <v>35588942.295590699</v>
      </c>
      <c r="E918" s="18">
        <f>'Mining Rigs'!$E$25*EXP('Mining Rigs'!$E$24*B918)</f>
        <v>0.10718089849824394</v>
      </c>
      <c r="F918" s="10">
        <f t="shared" si="57"/>
        <v>3814.4548118435673</v>
      </c>
      <c r="G918" s="10">
        <f t="shared" si="58"/>
        <v>91546.915484245619</v>
      </c>
      <c r="H918" s="3">
        <v>10.193735224586201</v>
      </c>
      <c r="I918">
        <v>12.5</v>
      </c>
      <c r="J918" s="5">
        <f t="shared" si="56"/>
        <v>51844.723170776131</v>
      </c>
      <c r="K918" s="5">
        <f t="shared" si="59"/>
        <v>1765.7904196477386</v>
      </c>
    </row>
    <row r="919" spans="1:11" x14ac:dyDescent="0.25">
      <c r="A919" s="6"/>
      <c r="B919" s="6">
        <v>43282</v>
      </c>
      <c r="C919" s="2">
        <v>6385.8198240000002</v>
      </c>
      <c r="D919" s="5">
        <v>37103365.371998802</v>
      </c>
      <c r="E919" s="18">
        <f>'Mining Rigs'!$E$25*EXP('Mining Rigs'!$E$24*B919)</f>
        <v>0.10712333701115843</v>
      </c>
      <c r="F919" s="10">
        <f t="shared" si="57"/>
        <v>3974.6363129927736</v>
      </c>
      <c r="G919" s="10">
        <f t="shared" si="58"/>
        <v>95391.271511826562</v>
      </c>
      <c r="H919" s="3">
        <v>9.7959999999999994</v>
      </c>
      <c r="I919">
        <v>12.5</v>
      </c>
      <c r="J919" s="5">
        <f t="shared" si="56"/>
        <v>51914.04976276961</v>
      </c>
      <c r="K919" s="5">
        <f t="shared" si="59"/>
        <v>1837.4846876276031</v>
      </c>
    </row>
    <row r="920" spans="1:11" x14ac:dyDescent="0.25">
      <c r="A920" s="6"/>
      <c r="B920" s="6">
        <v>43283</v>
      </c>
      <c r="C920" s="2">
        <v>6614.1801759999998</v>
      </c>
      <c r="D920" s="5">
        <v>37594816.256286897</v>
      </c>
      <c r="E920" s="18">
        <f>'Mining Rigs'!$E$25*EXP('Mining Rigs'!$E$24*B920)</f>
        <v>0.10706580643746143</v>
      </c>
      <c r="F920" s="10">
        <f t="shared" si="57"/>
        <v>4025.1193203475409</v>
      </c>
      <c r="G920" s="10">
        <f t="shared" si="58"/>
        <v>96602.863688340978</v>
      </c>
      <c r="H920" s="3">
        <v>10.212999999999999</v>
      </c>
      <c r="I920">
        <v>12.5</v>
      </c>
      <c r="J920" s="5">
        <f t="shared" si="56"/>
        <v>54811.391491612572</v>
      </c>
      <c r="K920" s="5">
        <f t="shared" si="59"/>
        <v>1762.4596103005974</v>
      </c>
    </row>
    <row r="921" spans="1:11" x14ac:dyDescent="0.25">
      <c r="A921" s="6"/>
      <c r="B921" s="6">
        <v>43284</v>
      </c>
      <c r="C921" s="2">
        <v>6529.5898440000001</v>
      </c>
      <c r="D921" s="5">
        <v>30929068.693115499</v>
      </c>
      <c r="E921" s="18">
        <f>'Mining Rigs'!$E$25*EXP('Mining Rigs'!$E$24*B921)</f>
        <v>0.10700830676055124</v>
      </c>
      <c r="F921" s="10">
        <f t="shared" si="57"/>
        <v>3309.6672705310648</v>
      </c>
      <c r="G921" s="10">
        <f t="shared" si="58"/>
        <v>79432.014492745555</v>
      </c>
      <c r="H921" s="3">
        <v>12.414</v>
      </c>
      <c r="I921">
        <v>12.5</v>
      </c>
      <c r="J921" s="5">
        <f t="shared" si="56"/>
        <v>54781.612661830171</v>
      </c>
      <c r="K921" s="5">
        <f t="shared" si="59"/>
        <v>1449.9758337361045</v>
      </c>
    </row>
    <row r="922" spans="1:11" x14ac:dyDescent="0.25">
      <c r="A922" s="6"/>
      <c r="B922" s="6">
        <v>43285</v>
      </c>
      <c r="C922" s="2">
        <v>6597.5498049999997</v>
      </c>
      <c r="D922" s="5">
        <v>35728406.938598901</v>
      </c>
      <c r="E922" s="18">
        <f>'Mining Rigs'!$E$25*EXP('Mining Rigs'!$E$24*B922)</f>
        <v>0.10695083796383517</v>
      </c>
      <c r="F922" s="10">
        <f t="shared" si="57"/>
        <v>3821.183061196055</v>
      </c>
      <c r="G922" s="10">
        <f t="shared" si="58"/>
        <v>91708.393468705326</v>
      </c>
      <c r="H922" s="3">
        <v>10.746</v>
      </c>
      <c r="I922">
        <v>12.5</v>
      </c>
      <c r="J922" s="5">
        <f t="shared" si="56"/>
        <v>54749.910900817078</v>
      </c>
      <c r="K922" s="5">
        <f t="shared" si="59"/>
        <v>1675.0418760469011</v>
      </c>
    </row>
    <row r="923" spans="1:11" x14ac:dyDescent="0.25">
      <c r="A923" s="6"/>
      <c r="B923" s="6">
        <v>43286</v>
      </c>
      <c r="C923" s="2">
        <v>6639.1401370000003</v>
      </c>
      <c r="D923" s="5">
        <v>36528296.646179497</v>
      </c>
      <c r="E923" s="18">
        <f>'Mining Rigs'!$E$25*EXP('Mining Rigs'!$E$24*B923)</f>
        <v>0.10689340003072825</v>
      </c>
      <c r="F923" s="10">
        <f t="shared" si="57"/>
        <v>3904.6338258411743</v>
      </c>
      <c r="G923" s="10">
        <f t="shared" si="58"/>
        <v>93711.211820188182</v>
      </c>
      <c r="H923" s="3">
        <v>10.510999999999999</v>
      </c>
      <c r="I923">
        <v>12.5</v>
      </c>
      <c r="J923" s="5">
        <f t="shared" si="56"/>
        <v>54722.141524555445</v>
      </c>
      <c r="K923" s="5">
        <f t="shared" si="59"/>
        <v>1712.4916753876892</v>
      </c>
    </row>
    <row r="924" spans="1:11" x14ac:dyDescent="0.25">
      <c r="A924" s="6"/>
      <c r="B924" s="6">
        <v>43287</v>
      </c>
      <c r="C924" s="2">
        <v>6673.5</v>
      </c>
      <c r="D924" s="5">
        <v>42660784.404297203</v>
      </c>
      <c r="E924" s="18">
        <f>'Mining Rigs'!$E$25*EXP('Mining Rigs'!$E$24*B924)</f>
        <v>0.10683599294465557</v>
      </c>
      <c r="F924" s="10">
        <f t="shared" si="57"/>
        <v>4557.7072616309679</v>
      </c>
      <c r="G924" s="10">
        <f t="shared" si="58"/>
        <v>109384.97427914324</v>
      </c>
      <c r="H924" s="3">
        <v>9</v>
      </c>
      <c r="I924">
        <v>12.5</v>
      </c>
      <c r="J924" s="5">
        <f t="shared" si="56"/>
        <v>54692.487139571611</v>
      </c>
      <c r="K924" s="5">
        <f t="shared" si="59"/>
        <v>2000</v>
      </c>
    </row>
    <row r="925" spans="1:11" x14ac:dyDescent="0.25">
      <c r="A925" s="6"/>
      <c r="B925" s="6">
        <v>43288</v>
      </c>
      <c r="C925" s="2">
        <v>6856.9301759999998</v>
      </c>
      <c r="D925" s="5">
        <v>41594264.794189803</v>
      </c>
      <c r="E925" s="18">
        <f>'Mining Rigs'!$E$25*EXP('Mining Rigs'!$E$24*B925)</f>
        <v>0.1067786166890511</v>
      </c>
      <c r="F925" s="10">
        <f t="shared" si="57"/>
        <v>4441.378056921686</v>
      </c>
      <c r="G925" s="10">
        <f t="shared" si="58"/>
        <v>106593.07336612046</v>
      </c>
      <c r="H925" s="3">
        <v>9.2309999999999999</v>
      </c>
      <c r="I925">
        <v>12.5</v>
      </c>
      <c r="J925" s="5">
        <f t="shared" si="56"/>
        <v>54664.481124592116</v>
      </c>
      <c r="K925" s="5">
        <f t="shared" si="59"/>
        <v>1949.9512512187196</v>
      </c>
    </row>
    <row r="926" spans="1:11" x14ac:dyDescent="0.25">
      <c r="A926" s="6"/>
      <c r="B926" s="6">
        <v>43289</v>
      </c>
      <c r="C926" s="2">
        <v>6773.8798829999996</v>
      </c>
      <c r="D926" s="5">
        <v>42127524.599243499</v>
      </c>
      <c r="E926" s="18">
        <f>'Mining Rigs'!$E$25*EXP('Mining Rigs'!$E$24*B926)</f>
        <v>0.10672127124735659</v>
      </c>
      <c r="F926" s="10">
        <f t="shared" si="57"/>
        <v>4495.9029797355524</v>
      </c>
      <c r="G926" s="10">
        <f t="shared" si="58"/>
        <v>107901.67151365326</v>
      </c>
      <c r="H926" s="3">
        <v>9.2309999999999999</v>
      </c>
      <c r="I926">
        <v>12.5</v>
      </c>
      <c r="J926" s="5">
        <f t="shared" si="56"/>
        <v>55335.573874585178</v>
      </c>
      <c r="K926" s="5">
        <f t="shared" si="59"/>
        <v>1949.9512512187196</v>
      </c>
    </row>
    <row r="927" spans="1:11" x14ac:dyDescent="0.25">
      <c r="A927" s="6"/>
      <c r="B927" s="6">
        <v>43290</v>
      </c>
      <c r="C927" s="2">
        <v>6741.75</v>
      </c>
      <c r="D927" s="5">
        <v>36261666.743652597</v>
      </c>
      <c r="E927" s="18">
        <f>'Mining Rigs'!$E$25*EXP('Mining Rigs'!$E$24*B927)</f>
        <v>0.1066639566030238</v>
      </c>
      <c r="F927" s="10">
        <f t="shared" si="57"/>
        <v>3867.8128478982721</v>
      </c>
      <c r="G927" s="10">
        <f t="shared" si="58"/>
        <v>92827.508349558528</v>
      </c>
      <c r="H927" s="3">
        <v>10.587999999999999</v>
      </c>
      <c r="I927">
        <v>12.5</v>
      </c>
      <c r="J927" s="5">
        <f t="shared" si="56"/>
        <v>54603.2032447292</v>
      </c>
      <c r="K927" s="5">
        <f t="shared" si="59"/>
        <v>1700.0377786173026</v>
      </c>
    </row>
    <row r="928" spans="1:11" x14ac:dyDescent="0.25">
      <c r="A928" s="6"/>
      <c r="B928" s="6">
        <v>43291</v>
      </c>
      <c r="C928" s="2">
        <v>6329.9501950000003</v>
      </c>
      <c r="D928" s="5">
        <v>39727855.4765018</v>
      </c>
      <c r="E928" s="18">
        <f>'Mining Rigs'!$E$25*EXP('Mining Rigs'!$E$24*B928)</f>
        <v>0.10660667273951339</v>
      </c>
      <c r="F928" s="10">
        <f t="shared" si="57"/>
        <v>4235.254487426113</v>
      </c>
      <c r="G928" s="10">
        <f t="shared" si="58"/>
        <v>101646.10769822671</v>
      </c>
      <c r="H928" s="3">
        <v>9.6639999999999997</v>
      </c>
      <c r="I928">
        <v>12.5</v>
      </c>
      <c r="J928" s="5">
        <f t="shared" si="56"/>
        <v>54572.665821981274</v>
      </c>
      <c r="K928" s="5">
        <f t="shared" si="59"/>
        <v>1862.5827814569536</v>
      </c>
    </row>
    <row r="929" spans="1:11" x14ac:dyDescent="0.25">
      <c r="A929" s="6"/>
      <c r="B929" s="6">
        <v>43292</v>
      </c>
      <c r="C929" s="2">
        <v>6394.7099609999996</v>
      </c>
      <c r="D929" s="5">
        <v>35995036.841125801</v>
      </c>
      <c r="E929" s="18">
        <f>'Mining Rigs'!$E$25*EXP('Mining Rigs'!$E$24*B929)</f>
        <v>0.10654941964029381</v>
      </c>
      <c r="F929" s="10">
        <f t="shared" si="57"/>
        <v>3835.2502853529486</v>
      </c>
      <c r="G929" s="10">
        <f t="shared" si="58"/>
        <v>92046.006848470774</v>
      </c>
      <c r="H929" s="3">
        <v>10.667</v>
      </c>
      <c r="I929">
        <v>12.5</v>
      </c>
      <c r="J929" s="5">
        <f t="shared" si="56"/>
        <v>54547.486391813203</v>
      </c>
      <c r="K929" s="5">
        <f t="shared" si="59"/>
        <v>1687.4472672728978</v>
      </c>
    </row>
    <row r="930" spans="1:11" x14ac:dyDescent="0.25">
      <c r="A930" s="6"/>
      <c r="B930" s="6">
        <v>43293</v>
      </c>
      <c r="C930" s="2">
        <v>6228.8100590000004</v>
      </c>
      <c r="D930" s="5">
        <v>37594816.256286897</v>
      </c>
      <c r="E930" s="18">
        <f>'Mining Rigs'!$E$25*EXP('Mining Rigs'!$E$24*B930)</f>
        <v>0.1064921972888434</v>
      </c>
      <c r="F930" s="10">
        <f t="shared" si="57"/>
        <v>4003.5545898023215</v>
      </c>
      <c r="G930" s="10">
        <f t="shared" si="58"/>
        <v>96085.31015525572</v>
      </c>
      <c r="H930" s="3">
        <v>10.212999999999999</v>
      </c>
      <c r="I930">
        <v>12.5</v>
      </c>
      <c r="J930" s="5">
        <f t="shared" si="56"/>
        <v>54517.737367534806</v>
      </c>
      <c r="K930" s="5">
        <f t="shared" si="59"/>
        <v>1762.4596103005974</v>
      </c>
    </row>
    <row r="931" spans="1:11" x14ac:dyDescent="0.25">
      <c r="A931" s="6"/>
      <c r="B931" s="6">
        <v>43294</v>
      </c>
      <c r="C931" s="2">
        <v>6238.0498049999997</v>
      </c>
      <c r="D931" s="5">
        <v>38128076.0613406</v>
      </c>
      <c r="E931" s="18">
        <f>'Mining Rigs'!$E$25*EXP('Mining Rigs'!$E$24*B931)</f>
        <v>0.10643500566864954</v>
      </c>
      <c r="F931" s="10">
        <f t="shared" si="57"/>
        <v>4058.1619917234875</v>
      </c>
      <c r="G931" s="10">
        <f t="shared" si="58"/>
        <v>97395.8878013637</v>
      </c>
      <c r="H931" s="3">
        <v>10.07</v>
      </c>
      <c r="I931">
        <v>12.5</v>
      </c>
      <c r="J931" s="5">
        <f t="shared" si="56"/>
        <v>54487.588342207353</v>
      </c>
      <c r="K931" s="5">
        <f t="shared" si="59"/>
        <v>1787.4875868917577</v>
      </c>
    </row>
    <row r="932" spans="1:11" x14ac:dyDescent="0.25">
      <c r="A932" s="6"/>
      <c r="B932" s="6">
        <v>43295</v>
      </c>
      <c r="C932" s="2">
        <v>6276.1201170000004</v>
      </c>
      <c r="D932" s="5">
        <v>35461777.036072098</v>
      </c>
      <c r="E932" s="18">
        <f>'Mining Rigs'!$E$25*EXP('Mining Rigs'!$E$24*B932)</f>
        <v>0.10637784476320719</v>
      </c>
      <c r="F932" s="10">
        <f t="shared" si="57"/>
        <v>3772.347412570743</v>
      </c>
      <c r="G932" s="10">
        <f t="shared" si="58"/>
        <v>90536.337901697829</v>
      </c>
      <c r="H932" s="3">
        <v>10.827</v>
      </c>
      <c r="I932">
        <v>12.5</v>
      </c>
      <c r="J932" s="5">
        <f t="shared" si="56"/>
        <v>54457.607247871245</v>
      </c>
      <c r="K932" s="5">
        <f t="shared" si="59"/>
        <v>1662.5103906899419</v>
      </c>
    </row>
    <row r="933" spans="1:11" x14ac:dyDescent="0.25">
      <c r="A933" s="6"/>
      <c r="B933" s="6">
        <v>43296</v>
      </c>
      <c r="C933" s="2">
        <v>6359.6401370000003</v>
      </c>
      <c r="D933" s="5">
        <v>35461777.036072098</v>
      </c>
      <c r="E933" s="18">
        <f>'Mining Rigs'!$E$25*EXP('Mining Rigs'!$E$24*B933)</f>
        <v>0.10632071455602141</v>
      </c>
      <c r="F933" s="10">
        <f t="shared" si="57"/>
        <v>3770.3214739014966</v>
      </c>
      <c r="G933" s="10">
        <f t="shared" si="58"/>
        <v>90487.715373635918</v>
      </c>
      <c r="H933" s="3">
        <v>10.827</v>
      </c>
      <c r="I933">
        <v>12.5</v>
      </c>
      <c r="J933" s="5">
        <f t="shared" si="56"/>
        <v>54428.360797242</v>
      </c>
      <c r="K933" s="5">
        <f t="shared" si="59"/>
        <v>1662.5103906899419</v>
      </c>
    </row>
    <row r="934" spans="1:11" x14ac:dyDescent="0.25">
      <c r="A934" s="6"/>
      <c r="B934" s="6">
        <v>43297</v>
      </c>
      <c r="C934" s="2">
        <v>6741.75</v>
      </c>
      <c r="D934" s="5">
        <v>31995588.303222898</v>
      </c>
      <c r="E934" s="18">
        <f>'Mining Rigs'!$E$25*EXP('Mining Rigs'!$E$24*B934)</f>
        <v>0.10626361503060607</v>
      </c>
      <c r="F934" s="10">
        <f t="shared" si="57"/>
        <v>3399.9668781314404</v>
      </c>
      <c r="G934" s="10">
        <f t="shared" si="58"/>
        <v>81599.205075154576</v>
      </c>
      <c r="H934" s="3">
        <v>12</v>
      </c>
      <c r="I934">
        <v>12.5</v>
      </c>
      <c r="J934" s="5">
        <f t="shared" si="56"/>
        <v>54399.470050103053</v>
      </c>
      <c r="K934" s="5">
        <f t="shared" si="59"/>
        <v>1500</v>
      </c>
    </row>
    <row r="935" spans="1:11" x14ac:dyDescent="0.25">
      <c r="A935" s="6"/>
      <c r="B935" s="6">
        <v>43298</v>
      </c>
      <c r="C935" s="2">
        <v>7321.0400390000004</v>
      </c>
      <c r="D935" s="5">
        <v>40931868.491510302</v>
      </c>
      <c r="E935" s="18">
        <f>'Mining Rigs'!$E$25*EXP('Mining Rigs'!$E$24*B935)</f>
        <v>0.10620654617048277</v>
      </c>
      <c r="F935" s="10">
        <f t="shared" si="57"/>
        <v>4347.2323807877174</v>
      </c>
      <c r="G935" s="10">
        <f t="shared" si="58"/>
        <v>104333.57713890521</v>
      </c>
      <c r="H935" s="3">
        <v>9.0570000000000004</v>
      </c>
      <c r="I935">
        <v>12.5</v>
      </c>
      <c r="J935" s="5">
        <f t="shared" si="56"/>
        <v>52497.17823039247</v>
      </c>
      <c r="K935" s="5">
        <f t="shared" si="59"/>
        <v>1987.4130506790327</v>
      </c>
    </row>
    <row r="936" spans="1:11" x14ac:dyDescent="0.25">
      <c r="A936" s="6"/>
      <c r="B936" s="6">
        <v>43299</v>
      </c>
      <c r="C936" s="2">
        <v>7370.7797849999997</v>
      </c>
      <c r="D936" s="5">
        <v>44793365.519011296</v>
      </c>
      <c r="E936" s="18">
        <f>'Mining Rigs'!$E$25*EXP('Mining Rigs'!$E$24*B936)</f>
        <v>0.10614950795918311</v>
      </c>
      <c r="F936" s="10">
        <f t="shared" si="57"/>
        <v>4754.7937096788883</v>
      </c>
      <c r="G936" s="10">
        <f t="shared" si="58"/>
        <v>114115.04903229332</v>
      </c>
      <c r="H936" s="3">
        <v>8.2759999999999998</v>
      </c>
      <c r="I936">
        <v>12.5</v>
      </c>
      <c r="J936" s="5">
        <f t="shared" si="56"/>
        <v>52467.563655069971</v>
      </c>
      <c r="K936" s="5">
        <f t="shared" si="59"/>
        <v>2174.9637506041568</v>
      </c>
    </row>
    <row r="937" spans="1:11" x14ac:dyDescent="0.25">
      <c r="A937" s="6"/>
      <c r="B937" s="6">
        <v>43300</v>
      </c>
      <c r="C937" s="2">
        <v>7466.8598629999997</v>
      </c>
      <c r="D937" s="5">
        <v>44021066.1135111</v>
      </c>
      <c r="E937" s="18">
        <f>'Mining Rigs'!$E$25*EXP('Mining Rigs'!$E$24*B937)</f>
        <v>0.10609250038024753</v>
      </c>
      <c r="F937" s="10">
        <f t="shared" si="57"/>
        <v>4670.3049733865782</v>
      </c>
      <c r="G937" s="10">
        <f t="shared" si="58"/>
        <v>112087.31936127789</v>
      </c>
      <c r="H937" s="3">
        <v>8.4209999999999994</v>
      </c>
      <c r="I937">
        <v>12.5</v>
      </c>
      <c r="J937" s="5">
        <f t="shared" si="56"/>
        <v>52438.184241184499</v>
      </c>
      <c r="K937" s="5">
        <f t="shared" si="59"/>
        <v>2137.5133594584968</v>
      </c>
    </row>
    <row r="938" spans="1:11" x14ac:dyDescent="0.25">
      <c r="A938" s="6"/>
      <c r="B938" s="6">
        <v>43301</v>
      </c>
      <c r="C938" s="2">
        <v>7354.1298829999996</v>
      </c>
      <c r="D938" s="5">
        <v>39644702.815676697</v>
      </c>
      <c r="E938" s="18">
        <f>'Mining Rigs'!$E$25*EXP('Mining Rigs'!$E$24*B938)</f>
        <v>0.10603552341722412</v>
      </c>
      <c r="F938" s="10">
        <f t="shared" si="57"/>
        <v>4203.7468137805772</v>
      </c>
      <c r="G938" s="10">
        <f t="shared" si="58"/>
        <v>100889.92353073385</v>
      </c>
      <c r="H938" s="3">
        <v>9.3510000000000009</v>
      </c>
      <c r="I938">
        <v>12.5</v>
      </c>
      <c r="J938" s="5">
        <f t="shared" si="56"/>
        <v>52412.315274216242</v>
      </c>
      <c r="K938" s="5">
        <f t="shared" si="59"/>
        <v>1924.9278152069294</v>
      </c>
    </row>
    <row r="939" spans="1:11" x14ac:dyDescent="0.25">
      <c r="A939" s="6"/>
      <c r="B939" s="6">
        <v>43302</v>
      </c>
      <c r="C939" s="2">
        <v>7419.2900390000004</v>
      </c>
      <c r="D939" s="5">
        <v>35268339.517842203</v>
      </c>
      <c r="E939" s="18">
        <f>'Mining Rigs'!$E$25*EXP('Mining Rigs'!$E$24*B939)</f>
        <v>0.10597857705367104</v>
      </c>
      <c r="F939" s="10">
        <f t="shared" si="57"/>
        <v>3737.6884371466713</v>
      </c>
      <c r="G939" s="10">
        <f t="shared" si="58"/>
        <v>89704.522491520111</v>
      </c>
      <c r="H939" s="3">
        <v>10.510999999999999</v>
      </c>
      <c r="I939">
        <v>12.5</v>
      </c>
      <c r="J939" s="5">
        <f t="shared" si="56"/>
        <v>52382.457550464875</v>
      </c>
      <c r="K939" s="5">
        <f t="shared" si="59"/>
        <v>1712.4916753876892</v>
      </c>
    </row>
    <row r="940" spans="1:11" x14ac:dyDescent="0.25">
      <c r="A940" s="6"/>
      <c r="B940" s="6">
        <v>43303</v>
      </c>
      <c r="C940" s="2">
        <v>7418.4902339999999</v>
      </c>
      <c r="D940" s="5">
        <v>46852830.600345097</v>
      </c>
      <c r="E940" s="18">
        <f>'Mining Rigs'!$E$25*EXP('Mining Rigs'!$E$24*B940)</f>
        <v>0.10592166127315519</v>
      </c>
      <c r="F940" s="10">
        <f t="shared" si="57"/>
        <v>4962.7296525382735</v>
      </c>
      <c r="G940" s="10">
        <f t="shared" si="58"/>
        <v>119105.51166091856</v>
      </c>
      <c r="H940" s="3">
        <v>7.9119999999999999</v>
      </c>
      <c r="I940">
        <v>12.5</v>
      </c>
      <c r="J940" s="5">
        <f t="shared" si="56"/>
        <v>52353.489347843759</v>
      </c>
      <c r="K940" s="5">
        <f t="shared" si="59"/>
        <v>2275.0252780586452</v>
      </c>
    </row>
    <row r="941" spans="1:11" x14ac:dyDescent="0.25">
      <c r="A941" s="6"/>
      <c r="B941" s="6">
        <v>43304</v>
      </c>
      <c r="C941" s="2">
        <v>7711.1098629999997</v>
      </c>
      <c r="D941" s="5">
        <v>42733900.437677398</v>
      </c>
      <c r="E941" s="18">
        <f>'Mining Rigs'!$E$25*EXP('Mining Rigs'!$E$24*B941)</f>
        <v>0.10586477605925124</v>
      </c>
      <c r="F941" s="10">
        <f t="shared" si="57"/>
        <v>4524.0147999730561</v>
      </c>
      <c r="G941" s="10">
        <f t="shared" si="58"/>
        <v>108576.35519935335</v>
      </c>
      <c r="H941" s="3">
        <v>8.6750000000000007</v>
      </c>
      <c r="I941">
        <v>12.5</v>
      </c>
      <c r="J941" s="5">
        <f t="shared" si="56"/>
        <v>52327.771186355014</v>
      </c>
      <c r="K941" s="5">
        <f t="shared" si="59"/>
        <v>2074.9279538904898</v>
      </c>
    </row>
    <row r="942" spans="1:11" x14ac:dyDescent="0.25">
      <c r="A942" s="6"/>
      <c r="B942" s="6">
        <v>43305</v>
      </c>
      <c r="C942" s="2">
        <v>8424.2695309999999</v>
      </c>
      <c r="D942" s="5">
        <v>40931868.491510302</v>
      </c>
      <c r="E942" s="18">
        <f>'Mining Rigs'!$E$25*EXP('Mining Rigs'!$E$24*B942)</f>
        <v>0.10580792139554375</v>
      </c>
      <c r="F942" s="10">
        <f t="shared" si="57"/>
        <v>4330.9159239224555</v>
      </c>
      <c r="G942" s="10">
        <f t="shared" si="58"/>
        <v>103941.98217413893</v>
      </c>
      <c r="H942" s="3">
        <v>9.0570000000000004</v>
      </c>
      <c r="I942">
        <v>12.5</v>
      </c>
      <c r="J942" s="5">
        <f t="shared" si="56"/>
        <v>52300.14069728757</v>
      </c>
      <c r="K942" s="5">
        <f t="shared" si="59"/>
        <v>1987.4130506790327</v>
      </c>
    </row>
    <row r="943" spans="1:11" x14ac:dyDescent="0.25">
      <c r="A943" s="6"/>
      <c r="B943" s="6">
        <v>43306</v>
      </c>
      <c r="C943" s="2">
        <v>8181.3901370000003</v>
      </c>
      <c r="D943" s="5">
        <v>45565664.9245115</v>
      </c>
      <c r="E943" s="18">
        <f>'Mining Rigs'!$E$25*EXP('Mining Rigs'!$E$24*B943)</f>
        <v>0.10575109726562609</v>
      </c>
      <c r="F943" s="10">
        <f t="shared" si="57"/>
        <v>4818.6190634049426</v>
      </c>
      <c r="G943" s="10">
        <f t="shared" si="58"/>
        <v>115646.85752171863</v>
      </c>
      <c r="H943" s="3">
        <v>8.1359999999999992</v>
      </c>
      <c r="I943">
        <v>12.5</v>
      </c>
      <c r="J943" s="5">
        <f t="shared" si="56"/>
        <v>52272.379599816813</v>
      </c>
      <c r="K943" s="5">
        <f t="shared" si="59"/>
        <v>2212.389380530974</v>
      </c>
    </row>
    <row r="944" spans="1:11" x14ac:dyDescent="0.25">
      <c r="A944" s="6"/>
      <c r="B944" s="6">
        <v>43307</v>
      </c>
      <c r="C944" s="2">
        <v>7951.580078</v>
      </c>
      <c r="D944" s="5">
        <v>42476467.302510701</v>
      </c>
      <c r="E944" s="18">
        <f>'Mining Rigs'!$E$25*EXP('Mining Rigs'!$E$24*B944)</f>
        <v>0.10569430365309936</v>
      </c>
      <c r="F944" s="10">
        <f t="shared" si="57"/>
        <v>4489.520633182512</v>
      </c>
      <c r="G944" s="10">
        <f t="shared" si="58"/>
        <v>107748.49519638029</v>
      </c>
      <c r="H944" s="3">
        <v>8.7270000000000003</v>
      </c>
      <c r="I944">
        <v>12.5</v>
      </c>
      <c r="J944" s="5">
        <f t="shared" si="56"/>
        <v>52240.062087711711</v>
      </c>
      <c r="K944" s="5">
        <f t="shared" si="59"/>
        <v>2062.5644551392229</v>
      </c>
    </row>
    <row r="945" spans="1:11" x14ac:dyDescent="0.25">
      <c r="A945" s="6"/>
      <c r="B945" s="6">
        <v>43308</v>
      </c>
      <c r="C945" s="2">
        <v>8165.0097660000001</v>
      </c>
      <c r="D945" s="5">
        <v>42991333.572844103</v>
      </c>
      <c r="E945" s="18">
        <f>'Mining Rigs'!$E$25*EXP('Mining Rigs'!$E$24*B945)</f>
        <v>0.10563754054157459</v>
      </c>
      <c r="F945" s="10">
        <f t="shared" si="57"/>
        <v>4541.4987432376756</v>
      </c>
      <c r="G945" s="10">
        <f t="shared" si="58"/>
        <v>108995.96983770421</v>
      </c>
      <c r="H945" s="3">
        <v>8.6229999999999993</v>
      </c>
      <c r="I945">
        <v>12.5</v>
      </c>
      <c r="J945" s="5">
        <f t="shared" si="56"/>
        <v>52215.124883917975</v>
      </c>
      <c r="K945" s="5">
        <f t="shared" si="59"/>
        <v>2087.4405659283316</v>
      </c>
    </row>
    <row r="946" spans="1:11" x14ac:dyDescent="0.25">
      <c r="A946" s="6"/>
      <c r="B946" s="6">
        <v>43309</v>
      </c>
      <c r="C946" s="2">
        <v>8192.1503909999992</v>
      </c>
      <c r="D946" s="5">
        <v>37327804.599176101</v>
      </c>
      <c r="E946" s="18">
        <f>'Mining Rigs'!$E$25*EXP('Mining Rigs'!$E$24*B946)</f>
        <v>0.10558080791467159</v>
      </c>
      <c r="F946" s="10">
        <f t="shared" si="57"/>
        <v>3941.0997672620069</v>
      </c>
      <c r="G946" s="10">
        <f t="shared" si="58"/>
        <v>94586.394414288166</v>
      </c>
      <c r="H946" s="3">
        <v>9.9309999999999992</v>
      </c>
      <c r="I946">
        <v>12.5</v>
      </c>
      <c r="J946" s="5">
        <f t="shared" si="56"/>
        <v>52185.415718238648</v>
      </c>
      <c r="K946" s="5">
        <f t="shared" si="59"/>
        <v>1812.5062934246303</v>
      </c>
    </row>
    <row r="947" spans="1:11" x14ac:dyDescent="0.25">
      <c r="A947" s="6"/>
      <c r="B947" s="6">
        <v>43310</v>
      </c>
      <c r="C947" s="2">
        <v>8218.4599610000005</v>
      </c>
      <c r="D947" s="5">
        <v>50277183.100837298</v>
      </c>
      <c r="E947" s="18">
        <f>'Mining Rigs'!$E$25*EXP('Mining Rigs'!$E$24*B947)</f>
        <v>0.10552410575601784</v>
      </c>
      <c r="F947" s="10">
        <f t="shared" si="57"/>
        <v>5305.4547866474277</v>
      </c>
      <c r="G947" s="10">
        <f t="shared" si="58"/>
        <v>127330.91487953826</v>
      </c>
      <c r="H947" s="3">
        <v>8.4710000000000001</v>
      </c>
      <c r="I947">
        <v>12.5</v>
      </c>
      <c r="J947" s="5">
        <f t="shared" si="56"/>
        <v>59923.343330253825</v>
      </c>
      <c r="K947" s="5">
        <f t="shared" si="59"/>
        <v>2124.8967064101053</v>
      </c>
    </row>
    <row r="948" spans="1:11" x14ac:dyDescent="0.25">
      <c r="A948" s="6"/>
      <c r="B948" s="6">
        <v>43311</v>
      </c>
      <c r="C948" s="2">
        <v>8180.4799800000001</v>
      </c>
      <c r="D948" s="5">
        <v>39630250.208895303</v>
      </c>
      <c r="E948" s="18">
        <f>'Mining Rigs'!$E$25*EXP('Mining Rigs'!$E$24*B948)</f>
        <v>0.10546743404925074</v>
      </c>
      <c r="F948" s="10">
        <f t="shared" si="57"/>
        <v>4179.7008002619705</v>
      </c>
      <c r="G948" s="10">
        <f t="shared" si="58"/>
        <v>100312.8192062873</v>
      </c>
      <c r="H948" s="3">
        <v>10.746</v>
      </c>
      <c r="I948">
        <v>12.5</v>
      </c>
      <c r="J948" s="5">
        <f t="shared" si="56"/>
        <v>59886.75306615352</v>
      </c>
      <c r="K948" s="5">
        <f t="shared" si="59"/>
        <v>1675.0418760469011</v>
      </c>
    </row>
    <row r="949" spans="1:11" x14ac:dyDescent="0.25">
      <c r="A949" s="6"/>
      <c r="B949" s="6">
        <v>43312</v>
      </c>
      <c r="C949" s="2">
        <v>7780.4399409999996</v>
      </c>
      <c r="D949" s="5">
        <v>43474975.9754299</v>
      </c>
      <c r="E949" s="18">
        <f>'Mining Rigs'!$E$25*EXP('Mining Rigs'!$E$24*B949)</f>
        <v>0.10541079277801652</v>
      </c>
      <c r="F949" s="10">
        <f t="shared" si="57"/>
        <v>4582.7316835752881</v>
      </c>
      <c r="G949" s="10">
        <f t="shared" si="58"/>
        <v>109985.56040580691</v>
      </c>
      <c r="H949" s="3">
        <v>9.7959999999999994</v>
      </c>
      <c r="I949">
        <v>12.5</v>
      </c>
      <c r="J949" s="5">
        <f t="shared" si="56"/>
        <v>59856.586096404688</v>
      </c>
      <c r="K949" s="5">
        <f t="shared" si="59"/>
        <v>1837.4846876276031</v>
      </c>
    </row>
    <row r="950" spans="1:11" x14ac:dyDescent="0.25">
      <c r="A950" s="6"/>
      <c r="B950" s="6">
        <v>43313</v>
      </c>
      <c r="C950" s="2">
        <v>7624.9101559999999</v>
      </c>
      <c r="D950" s="5">
        <v>44362220.3830918</v>
      </c>
      <c r="E950" s="18">
        <f>'Mining Rigs'!$E$25*EXP('Mining Rigs'!$E$24*B950)</f>
        <v>0.10535418192596897</v>
      </c>
      <c r="F950" s="10">
        <f t="shared" si="57"/>
        <v>4673.7454368801818</v>
      </c>
      <c r="G950" s="10">
        <f t="shared" si="58"/>
        <v>112169.89048512437</v>
      </c>
      <c r="H950" s="3">
        <v>9.6</v>
      </c>
      <c r="I950">
        <v>12.5</v>
      </c>
      <c r="J950" s="5">
        <f t="shared" si="56"/>
        <v>59823.941592066316</v>
      </c>
      <c r="K950" s="5">
        <f t="shared" si="59"/>
        <v>1875</v>
      </c>
    </row>
    <row r="951" spans="1:11" x14ac:dyDescent="0.25">
      <c r="A951" s="6"/>
      <c r="B951" s="6">
        <v>43314</v>
      </c>
      <c r="C951" s="2">
        <v>7567.1499020000001</v>
      </c>
      <c r="D951" s="5">
        <v>45249464.790753603</v>
      </c>
      <c r="E951" s="18">
        <f>'Mining Rigs'!$E$25*EXP('Mining Rigs'!$E$24*B951)</f>
        <v>0.10529760147677189</v>
      </c>
      <c r="F951" s="10">
        <f t="shared" si="57"/>
        <v>4764.6601105739937</v>
      </c>
      <c r="G951" s="10">
        <f t="shared" si="58"/>
        <v>114351.84265377585</v>
      </c>
      <c r="H951" s="3">
        <v>9.4120000000000008</v>
      </c>
      <c r="I951">
        <v>12.5</v>
      </c>
      <c r="J951" s="5">
        <f t="shared" si="56"/>
        <v>59793.30794762991</v>
      </c>
      <c r="K951" s="5">
        <f t="shared" si="59"/>
        <v>1912.4521886952823</v>
      </c>
    </row>
    <row r="952" spans="1:11" x14ac:dyDescent="0.25">
      <c r="A952" s="6"/>
      <c r="B952" s="6">
        <v>43315</v>
      </c>
      <c r="C952" s="2">
        <v>7434.3901370000003</v>
      </c>
      <c r="D952" s="5">
        <v>49094190.5572882</v>
      </c>
      <c r="E952" s="18">
        <f>'Mining Rigs'!$E$25*EXP('Mining Rigs'!$E$24*B952)</f>
        <v>0.1052410514140978</v>
      </c>
      <c r="F952" s="10">
        <f t="shared" si="57"/>
        <v>5166.7242325730822</v>
      </c>
      <c r="G952" s="10">
        <f t="shared" si="58"/>
        <v>124001.38158175397</v>
      </c>
      <c r="H952" s="3">
        <v>8.6750000000000007</v>
      </c>
      <c r="I952">
        <v>12.5</v>
      </c>
      <c r="J952" s="5">
        <f t="shared" si="56"/>
        <v>59761.776956761998</v>
      </c>
      <c r="K952" s="5">
        <f t="shared" si="59"/>
        <v>2074.9279538904898</v>
      </c>
    </row>
    <row r="953" spans="1:11" x14ac:dyDescent="0.25">
      <c r="A953" s="6"/>
      <c r="B953" s="6">
        <v>43316</v>
      </c>
      <c r="C953" s="2">
        <v>7032.8500979999999</v>
      </c>
      <c r="D953" s="5">
        <v>52051671.9161698</v>
      </c>
      <c r="E953" s="18">
        <f>'Mining Rigs'!$E$25*EXP('Mining Rigs'!$E$24*B953)</f>
        <v>0.10518453172162687</v>
      </c>
      <c r="F953" s="10">
        <f t="shared" si="57"/>
        <v>5475.0307358300761</v>
      </c>
      <c r="G953" s="10">
        <f t="shared" si="58"/>
        <v>131400.73765992181</v>
      </c>
      <c r="H953" s="3">
        <v>8.1820000000000004</v>
      </c>
      <c r="I953">
        <v>12.5</v>
      </c>
      <c r="J953" s="5">
        <f t="shared" si="56"/>
        <v>59728.935307415573</v>
      </c>
      <c r="K953" s="5">
        <f t="shared" si="59"/>
        <v>2199.9511121975065</v>
      </c>
    </row>
    <row r="954" spans="1:11" x14ac:dyDescent="0.25">
      <c r="A954" s="6"/>
      <c r="B954" s="6">
        <v>43317</v>
      </c>
      <c r="C954" s="2">
        <v>7068.4799800000001</v>
      </c>
      <c r="D954" s="5">
        <v>47319701.741972499</v>
      </c>
      <c r="E954" s="18">
        <f>'Mining Rigs'!$E$25*EXP('Mining Rigs'!$E$24*B954)</f>
        <v>0.10512804238304915</v>
      </c>
      <c r="F954" s="10">
        <f t="shared" si="57"/>
        <v>4974.627610283329</v>
      </c>
      <c r="G954" s="10">
        <f t="shared" si="58"/>
        <v>119391.0626467999</v>
      </c>
      <c r="H954" s="3">
        <v>9</v>
      </c>
      <c r="I954">
        <v>12.5</v>
      </c>
      <c r="J954" s="5">
        <f t="shared" si="56"/>
        <v>59695.531323399948</v>
      </c>
      <c r="K954" s="5">
        <f t="shared" si="59"/>
        <v>2000</v>
      </c>
    </row>
    <row r="955" spans="1:11" x14ac:dyDescent="0.25">
      <c r="A955" s="6"/>
      <c r="B955" s="6">
        <v>43318</v>
      </c>
      <c r="C955" s="2">
        <v>6951.7998049999997</v>
      </c>
      <c r="D955" s="5">
        <v>38743005.801239997</v>
      </c>
      <c r="E955" s="18">
        <f>'Mining Rigs'!$E$25*EXP('Mining Rigs'!$E$24*B955)</f>
        <v>0.10507158338206349</v>
      </c>
      <c r="F955" s="10">
        <f t="shared" si="57"/>
        <v>4070.7889645167579</v>
      </c>
      <c r="G955" s="10">
        <f t="shared" si="58"/>
        <v>97698.93514840219</v>
      </c>
      <c r="H955" s="3">
        <v>10.992000000000001</v>
      </c>
      <c r="I955">
        <v>12.5</v>
      </c>
      <c r="J955" s="5">
        <f t="shared" si="56"/>
        <v>59661.483063957603</v>
      </c>
      <c r="K955" s="5">
        <f t="shared" si="59"/>
        <v>1637.5545851528382</v>
      </c>
    </row>
    <row r="956" spans="1:11" x14ac:dyDescent="0.25">
      <c r="A956" s="6"/>
      <c r="B956" s="6">
        <v>43319</v>
      </c>
      <c r="C956" s="2">
        <v>6753.1201170000004</v>
      </c>
      <c r="D956" s="5">
        <v>44657968.518986501</v>
      </c>
      <c r="E956" s="18">
        <f>'Mining Rigs'!$E$25*EXP('Mining Rigs'!$E$24*B956)</f>
        <v>0.1050151547023763</v>
      </c>
      <c r="F956" s="10">
        <f t="shared" si="57"/>
        <v>4689.763472715219</v>
      </c>
      <c r="G956" s="10">
        <f t="shared" si="58"/>
        <v>112554.32334516526</v>
      </c>
      <c r="H956" s="3">
        <v>9.5359999999999996</v>
      </c>
      <c r="I956">
        <v>12.5</v>
      </c>
      <c r="J956" s="5">
        <f t="shared" si="56"/>
        <v>59628.779301083108</v>
      </c>
      <c r="K956" s="5">
        <f t="shared" si="59"/>
        <v>1887.5838926174499</v>
      </c>
    </row>
    <row r="957" spans="1:11" x14ac:dyDescent="0.25">
      <c r="A957" s="6"/>
      <c r="B957" s="6">
        <v>43320</v>
      </c>
      <c r="C957" s="2">
        <v>6305.7998049999997</v>
      </c>
      <c r="D957" s="5">
        <v>46432457.334310502</v>
      </c>
      <c r="E957" s="18">
        <f>'Mining Rigs'!$E$25*EXP('Mining Rigs'!$E$24*B957)</f>
        <v>0.10495875632770393</v>
      </c>
      <c r="F957" s="10">
        <f t="shared" si="57"/>
        <v>4873.4929750484052</v>
      </c>
      <c r="G957" s="10">
        <f t="shared" si="58"/>
        <v>116963.83140116173</v>
      </c>
      <c r="H957" s="3">
        <v>9.1720000000000006</v>
      </c>
      <c r="I957">
        <v>12.5</v>
      </c>
      <c r="J957" s="5">
        <f t="shared" si="56"/>
        <v>59599.57008952531</v>
      </c>
      <c r="K957" s="5">
        <f t="shared" si="59"/>
        <v>1962.4945486262536</v>
      </c>
    </row>
    <row r="958" spans="1:11" x14ac:dyDescent="0.25">
      <c r="A958" s="6"/>
      <c r="B958" s="6">
        <v>43321</v>
      </c>
      <c r="C958" s="2">
        <v>6568.2299800000001</v>
      </c>
      <c r="D958" s="5">
        <v>44066472.247211903</v>
      </c>
      <c r="E958" s="18">
        <f>'Mining Rigs'!$E$25*EXP('Mining Rigs'!$E$24*B958)</f>
        <v>0.10490238824177146</v>
      </c>
      <c r="F958" s="10">
        <f t="shared" si="57"/>
        <v>4622.6781801222705</v>
      </c>
      <c r="G958" s="10">
        <f t="shared" si="58"/>
        <v>110944.27632293449</v>
      </c>
      <c r="H958" s="3">
        <v>9.6639999999999997</v>
      </c>
      <c r="I958">
        <v>12.5</v>
      </c>
      <c r="J958" s="5">
        <f t="shared" si="56"/>
        <v>59564.749243602157</v>
      </c>
      <c r="K958" s="5">
        <f t="shared" si="59"/>
        <v>1862.5827814569536</v>
      </c>
    </row>
    <row r="959" spans="1:11" x14ac:dyDescent="0.25">
      <c r="A959" s="6"/>
      <c r="B959" s="6">
        <v>43322</v>
      </c>
      <c r="C959" s="2">
        <v>6184.7099609999996</v>
      </c>
      <c r="D959" s="5">
        <v>52051671.9161698</v>
      </c>
      <c r="E959" s="18">
        <f>'Mining Rigs'!$E$25*EXP('Mining Rigs'!$E$24*B959)</f>
        <v>0.10484605042831156</v>
      </c>
      <c r="F959" s="10">
        <f t="shared" si="57"/>
        <v>5457.412218600668</v>
      </c>
      <c r="G959" s="10">
        <f t="shared" si="58"/>
        <v>130977.89324641603</v>
      </c>
      <c r="H959" s="3">
        <v>8.1820000000000004</v>
      </c>
      <c r="I959">
        <v>12.5</v>
      </c>
      <c r="J959" s="5">
        <f t="shared" si="56"/>
        <v>59536.729030120892</v>
      </c>
      <c r="K959" s="5">
        <f t="shared" si="59"/>
        <v>2199.9511121975065</v>
      </c>
    </row>
    <row r="960" spans="1:11" x14ac:dyDescent="0.25">
      <c r="A960" s="6"/>
      <c r="B960" s="6">
        <v>43323</v>
      </c>
      <c r="C960" s="2">
        <v>6295.7299800000001</v>
      </c>
      <c r="D960" s="5">
        <v>52376369.898400798</v>
      </c>
      <c r="E960" s="18">
        <f>'Mining Rigs'!$E$25*EXP('Mining Rigs'!$E$24*B960)</f>
        <v>0.10478974287106678</v>
      </c>
      <c r="F960" s="10">
        <f t="shared" si="57"/>
        <v>5488.5063341733021</v>
      </c>
      <c r="G960" s="10">
        <f t="shared" si="58"/>
        <v>131724.15202015924</v>
      </c>
      <c r="H960" s="3">
        <v>8.4710000000000001</v>
      </c>
      <c r="I960">
        <v>12.5</v>
      </c>
      <c r="J960" s="5">
        <f t="shared" si="56"/>
        <v>61990.849542376061</v>
      </c>
      <c r="K960" s="5">
        <f t="shared" si="59"/>
        <v>2124.8967064101053</v>
      </c>
    </row>
    <row r="961" spans="1:11" x14ac:dyDescent="0.25">
      <c r="A961" s="6"/>
      <c r="B961" s="6">
        <v>43324</v>
      </c>
      <c r="C961" s="2">
        <v>6322.6899409999996</v>
      </c>
      <c r="D961" s="5">
        <v>49230273.079421602</v>
      </c>
      <c r="E961" s="18">
        <f>'Mining Rigs'!$E$25*EXP('Mining Rigs'!$E$24*B961)</f>
        <v>0.1047334655537884</v>
      </c>
      <c r="F961" s="10">
        <f t="shared" si="57"/>
        <v>5156.0571097671982</v>
      </c>
      <c r="G961" s="10">
        <f t="shared" si="58"/>
        <v>123745.37063441276</v>
      </c>
      <c r="H961" s="3">
        <v>9.2899999999999991</v>
      </c>
      <c r="I961">
        <v>12.5</v>
      </c>
      <c r="J961" s="5">
        <f t="shared" si="56"/>
        <v>63866.360732983019</v>
      </c>
      <c r="K961" s="5">
        <f t="shared" si="59"/>
        <v>1937.5672766415501</v>
      </c>
    </row>
    <row r="962" spans="1:11" x14ac:dyDescent="0.25">
      <c r="A962" s="6"/>
      <c r="B962" s="6">
        <v>43325</v>
      </c>
      <c r="C962" s="2">
        <v>6297.5698240000002</v>
      </c>
      <c r="D962" s="5">
        <v>47642199.754279003</v>
      </c>
      <c r="E962" s="18">
        <f>'Mining Rigs'!$E$25*EXP('Mining Rigs'!$E$24*B962)</f>
        <v>0.1046772184602353</v>
      </c>
      <c r="F962" s="10">
        <f t="shared" si="57"/>
        <v>4987.0529516048309</v>
      </c>
      <c r="G962" s="10">
        <f t="shared" si="58"/>
        <v>119689.27083851595</v>
      </c>
      <c r="H962" s="3">
        <v>9.6</v>
      </c>
      <c r="I962">
        <v>12.5</v>
      </c>
      <c r="J962" s="5">
        <f t="shared" si="56"/>
        <v>63834.27778054183</v>
      </c>
      <c r="K962" s="5">
        <f t="shared" si="59"/>
        <v>1875</v>
      </c>
    </row>
    <row r="963" spans="1:11" x14ac:dyDescent="0.25">
      <c r="A963" s="6"/>
      <c r="B963" s="6">
        <v>43326</v>
      </c>
      <c r="C963" s="2">
        <v>6199.7099609999996</v>
      </c>
      <c r="D963" s="5">
        <v>43195594.443879597</v>
      </c>
      <c r="E963" s="18">
        <f>'Mining Rigs'!$E$25*EXP('Mining Rigs'!$E$24*B963)</f>
        <v>0.10462100157417621</v>
      </c>
      <c r="F963" s="10">
        <f t="shared" si="57"/>
        <v>4519.1663543106051</v>
      </c>
      <c r="G963" s="10">
        <f t="shared" si="58"/>
        <v>108459.99250345453</v>
      </c>
      <c r="H963" s="3">
        <v>10.587999999999999</v>
      </c>
      <c r="I963">
        <v>12.5</v>
      </c>
      <c r="J963" s="5">
        <f t="shared" si="56"/>
        <v>63798.57781258758</v>
      </c>
      <c r="K963" s="5">
        <f t="shared" si="59"/>
        <v>1700.0377786173026</v>
      </c>
    </row>
    <row r="964" spans="1:11" x14ac:dyDescent="0.25">
      <c r="A964" s="6"/>
      <c r="B964" s="6">
        <v>43327</v>
      </c>
      <c r="C964" s="2">
        <v>6308.5200199999999</v>
      </c>
      <c r="D964" s="5">
        <v>51135961.069592804</v>
      </c>
      <c r="E964" s="18">
        <f>'Mining Rigs'!$E$25*EXP('Mining Rigs'!$E$24*B964)</f>
        <v>0.10456481487938857</v>
      </c>
      <c r="F964" s="10">
        <f t="shared" si="57"/>
        <v>5347.0223029215922</v>
      </c>
      <c r="G964" s="10">
        <f t="shared" si="58"/>
        <v>128328.53527011821</v>
      </c>
      <c r="H964" s="3">
        <v>8.9440000000000008</v>
      </c>
      <c r="I964">
        <v>12.5</v>
      </c>
      <c r="J964" s="5">
        <f t="shared" si="56"/>
        <v>63765.023303107628</v>
      </c>
      <c r="K964" s="5">
        <f t="shared" si="59"/>
        <v>2012.5223613595704</v>
      </c>
    </row>
    <row r="965" spans="1:11" x14ac:dyDescent="0.25">
      <c r="A965" s="6"/>
      <c r="B965" s="6">
        <v>43328</v>
      </c>
      <c r="C965" s="2">
        <v>6334.7299800000001</v>
      </c>
      <c r="D965" s="5">
        <v>50183117.074507199</v>
      </c>
      <c r="E965" s="18">
        <f>'Mining Rigs'!$E$25*EXP('Mining Rigs'!$E$24*B965)</f>
        <v>0.10450865835965742</v>
      </c>
      <c r="F965" s="10">
        <f t="shared" si="57"/>
        <v>5244.5702377623647</v>
      </c>
      <c r="G965" s="10">
        <f t="shared" si="58"/>
        <v>125869.68570629676</v>
      </c>
      <c r="H965" s="3">
        <v>9.1140000000000008</v>
      </c>
      <c r="I965">
        <v>12.5</v>
      </c>
      <c r="J965" s="5">
        <f t="shared" si="56"/>
        <v>63732.017529288256</v>
      </c>
      <c r="K965" s="5">
        <f t="shared" si="59"/>
        <v>1974.9835418038181</v>
      </c>
    </row>
    <row r="966" spans="1:11" x14ac:dyDescent="0.25">
      <c r="A966" s="6"/>
      <c r="B966" s="6">
        <v>43329</v>
      </c>
      <c r="C966" s="2">
        <v>6580.6298829999996</v>
      </c>
      <c r="D966" s="5">
        <v>48277429.084335998</v>
      </c>
      <c r="E966" s="18">
        <f>'Mining Rigs'!$E$25*EXP('Mining Rigs'!$E$24*B966)</f>
        <v>0.1044525319987776</v>
      </c>
      <c r="F966" s="10">
        <f t="shared" si="57"/>
        <v>5042.6997062503224</v>
      </c>
      <c r="G966" s="10">
        <f t="shared" si="58"/>
        <v>121024.79295000774</v>
      </c>
      <c r="H966" s="3">
        <v>9.4740000000000002</v>
      </c>
      <c r="I966">
        <v>12.5</v>
      </c>
      <c r="J966" s="5">
        <f t="shared" si="56"/>
        <v>63699.382689354083</v>
      </c>
      <c r="K966" s="5">
        <f t="shared" si="59"/>
        <v>1899.9366687777074</v>
      </c>
    </row>
    <row r="967" spans="1:11" x14ac:dyDescent="0.25">
      <c r="A967" s="6"/>
      <c r="B967" s="6">
        <v>43330</v>
      </c>
      <c r="C967" s="2">
        <v>6423.7597660000001</v>
      </c>
      <c r="D967" s="5">
        <v>50818346.404564202</v>
      </c>
      <c r="E967" s="18">
        <f>'Mining Rigs'!$E$25*EXP('Mining Rigs'!$E$24*B967)</f>
        <v>0.10439643578055272</v>
      </c>
      <c r="F967" s="10">
        <f t="shared" si="57"/>
        <v>5305.2542368979684</v>
      </c>
      <c r="G967" s="10">
        <f t="shared" si="58"/>
        <v>127326.10168555124</v>
      </c>
      <c r="H967" s="3">
        <v>9</v>
      </c>
      <c r="I967">
        <v>12.5</v>
      </c>
      <c r="J967" s="5">
        <f t="shared" ref="J967:J1030" si="60">F967*H967/60/I967*1000</f>
        <v>63663.050842775621</v>
      </c>
      <c r="K967" s="5">
        <f t="shared" si="59"/>
        <v>2000</v>
      </c>
    </row>
    <row r="968" spans="1:11" x14ac:dyDescent="0.25">
      <c r="A968" s="6"/>
      <c r="B968" s="6">
        <v>43331</v>
      </c>
      <c r="C968" s="2">
        <v>6506.0698240000002</v>
      </c>
      <c r="D968" s="5">
        <v>46054126.429136299</v>
      </c>
      <c r="E968" s="18">
        <f>'Mining Rigs'!$E$25*EXP('Mining Rigs'!$E$24*B968)</f>
        <v>0.1043403696887939</v>
      </c>
      <c r="F968" s="10">
        <f t="shared" ref="F968:F1031" si="61">D968*1000*E968/1000000</f>
        <v>4805.304577310535</v>
      </c>
      <c r="G968" s="10">
        <f t="shared" ref="G968:G1031" si="62">F968*24</f>
        <v>115327.30985545284</v>
      </c>
      <c r="H968" s="3">
        <v>9.9309999999999992</v>
      </c>
      <c r="I968">
        <v>12.5</v>
      </c>
      <c r="J968" s="5">
        <f t="shared" si="60"/>
        <v>63628.639676361221</v>
      </c>
      <c r="K968" s="5">
        <f t="shared" ref="K968:K1031" si="63">24*60/H968*I968</f>
        <v>1812.5062934246303</v>
      </c>
    </row>
    <row r="969" spans="1:11" x14ac:dyDescent="0.25">
      <c r="A969" s="6"/>
      <c r="B969" s="6">
        <v>43332</v>
      </c>
      <c r="C969" s="2">
        <v>6308.5297849999997</v>
      </c>
      <c r="D969" s="5">
        <v>47642199.754279003</v>
      </c>
      <c r="E969" s="18">
        <f>'Mining Rigs'!$E$25*EXP('Mining Rigs'!$E$24*B969)</f>
        <v>0.10428433370732208</v>
      </c>
      <c r="F969" s="10">
        <f t="shared" si="61"/>
        <v>4968.3350577261299</v>
      </c>
      <c r="G969" s="10">
        <f t="shared" si="62"/>
        <v>119240.04138542712</v>
      </c>
      <c r="H969" s="3">
        <v>9.6</v>
      </c>
      <c r="I969">
        <v>12.5</v>
      </c>
      <c r="J969" s="5">
        <f t="shared" si="60"/>
        <v>63594.68873889446</v>
      </c>
      <c r="K969" s="5">
        <f t="shared" si="63"/>
        <v>1875</v>
      </c>
    </row>
    <row r="970" spans="1:11" x14ac:dyDescent="0.25">
      <c r="A970" s="6"/>
      <c r="B970" s="6">
        <v>43333</v>
      </c>
      <c r="C970" s="2">
        <v>6488.7597660000001</v>
      </c>
      <c r="D970" s="5">
        <v>47006970.424221903</v>
      </c>
      <c r="E970" s="18">
        <f>'Mining Rigs'!$E$25*EXP('Mining Rigs'!$E$24*B970)</f>
        <v>0.10422832781996694</v>
      </c>
      <c r="F970" s="10">
        <f t="shared" si="61"/>
        <v>4899.4579231992902</v>
      </c>
      <c r="G970" s="10">
        <f t="shared" si="62"/>
        <v>117586.99015678297</v>
      </c>
      <c r="H970" s="3">
        <v>9.73</v>
      </c>
      <c r="I970">
        <v>12.5</v>
      </c>
      <c r="J970" s="5">
        <f t="shared" si="60"/>
        <v>63562.300790305468</v>
      </c>
      <c r="K970" s="5">
        <f t="shared" si="63"/>
        <v>1849.9486125385406</v>
      </c>
    </row>
    <row r="971" spans="1:11" x14ac:dyDescent="0.25">
      <c r="A971" s="6"/>
      <c r="B971" s="6">
        <v>43334</v>
      </c>
      <c r="C971" s="2">
        <v>6376.7099609999996</v>
      </c>
      <c r="D971" s="5">
        <v>50818346.404564202</v>
      </c>
      <c r="E971" s="18">
        <f>'Mining Rigs'!$E$25*EXP('Mining Rigs'!$E$24*B971)</f>
        <v>0.10417235201056567</v>
      </c>
      <c r="F971" s="10">
        <f t="shared" si="61"/>
        <v>5293.8666702511264</v>
      </c>
      <c r="G971" s="10">
        <f t="shared" si="62"/>
        <v>127052.80008602704</v>
      </c>
      <c r="H971" s="3">
        <v>9</v>
      </c>
      <c r="I971">
        <v>12.5</v>
      </c>
      <c r="J971" s="5">
        <f t="shared" si="60"/>
        <v>63526.40004301352</v>
      </c>
      <c r="K971" s="5">
        <f t="shared" si="63"/>
        <v>2000</v>
      </c>
    </row>
    <row r="972" spans="1:11" x14ac:dyDescent="0.25">
      <c r="A972" s="6"/>
      <c r="B972" s="6">
        <v>43335</v>
      </c>
      <c r="C972" s="2">
        <v>6534.8798829999996</v>
      </c>
      <c r="D972" s="5">
        <v>48277429.084335998</v>
      </c>
      <c r="E972" s="18">
        <f>'Mining Rigs'!$E$25*EXP('Mining Rigs'!$E$24*B972)</f>
        <v>0.1041164062629653</v>
      </c>
      <c r="F972" s="10">
        <f t="shared" si="61"/>
        <v>5026.4724198762233</v>
      </c>
      <c r="G972" s="10">
        <f t="shared" si="62"/>
        <v>120635.33807702936</v>
      </c>
      <c r="H972" s="3">
        <v>9.6639999999999997</v>
      </c>
      <c r="I972">
        <v>12.5</v>
      </c>
      <c r="J972" s="5">
        <f t="shared" si="60"/>
        <v>64767.772620911754</v>
      </c>
      <c r="K972" s="5">
        <f t="shared" si="63"/>
        <v>1862.5827814569536</v>
      </c>
    </row>
    <row r="973" spans="1:11" x14ac:dyDescent="0.25">
      <c r="A973" s="6"/>
      <c r="B973" s="6">
        <v>43336</v>
      </c>
      <c r="C973" s="2">
        <v>6719.9599609999996</v>
      </c>
      <c r="D973" s="5">
        <v>48125170.278102376</v>
      </c>
      <c r="E973" s="18">
        <f>'Mining Rigs'!$E$25*EXP('Mining Rigs'!$E$24*B973)</f>
        <v>0.1040604905610215</v>
      </c>
      <c r="F973" s="10">
        <f t="shared" si="61"/>
        <v>5007.9288274720248</v>
      </c>
      <c r="G973" s="10">
        <f t="shared" si="62"/>
        <v>120190.2918593286</v>
      </c>
      <c r="H973" s="3">
        <v>9.8629999999999995</v>
      </c>
      <c r="I973">
        <v>12.5</v>
      </c>
      <c r="J973" s="5">
        <f t="shared" si="60"/>
        <v>65857.602700475443</v>
      </c>
      <c r="K973" s="5">
        <f t="shared" si="63"/>
        <v>1825.0025347257426</v>
      </c>
    </row>
    <row r="974" spans="1:11" x14ac:dyDescent="0.25">
      <c r="A974" s="6"/>
      <c r="B974" s="6">
        <v>43337</v>
      </c>
      <c r="C974" s="2">
        <v>6763.1899409999996</v>
      </c>
      <c r="D974" s="5">
        <v>47314784.493807159</v>
      </c>
      <c r="E974" s="18">
        <f>'Mining Rigs'!$E$25*EXP('Mining Rigs'!$E$24*B974)</f>
        <v>0.10400460488859754</v>
      </c>
      <c r="F974" s="10">
        <f t="shared" si="61"/>
        <v>4920.9554666675549</v>
      </c>
      <c r="G974" s="10">
        <f t="shared" si="62"/>
        <v>118102.93120002132</v>
      </c>
      <c r="H974" s="3">
        <v>10.667</v>
      </c>
      <c r="I974">
        <v>12.5</v>
      </c>
      <c r="J974" s="5">
        <f t="shared" si="60"/>
        <v>69989.109283923739</v>
      </c>
      <c r="K974" s="5">
        <f t="shared" si="63"/>
        <v>1687.4472672728978</v>
      </c>
    </row>
    <row r="975" spans="1:11" x14ac:dyDescent="0.25">
      <c r="A975" s="6"/>
      <c r="B975" s="6">
        <v>43338</v>
      </c>
      <c r="C975" s="2">
        <v>6707.2597660000001</v>
      </c>
      <c r="D975" s="5">
        <v>49000382.033780381</v>
      </c>
      <c r="E975" s="18">
        <f>'Mining Rigs'!$E$25*EXP('Mining Rigs'!$E$24*B975)</f>
        <v>0.10394874922956639</v>
      </c>
      <c r="F975" s="10">
        <f t="shared" si="61"/>
        <v>5093.5284241823874</v>
      </c>
      <c r="G975" s="10">
        <f t="shared" si="62"/>
        <v>122244.68218037731</v>
      </c>
      <c r="H975" s="3">
        <v>8.3239999999999998</v>
      </c>
      <c r="I975">
        <v>12.5</v>
      </c>
      <c r="J975" s="5">
        <f t="shared" si="60"/>
        <v>56531.374137192259</v>
      </c>
      <c r="K975" s="5">
        <f t="shared" si="63"/>
        <v>2162.4219125420473</v>
      </c>
    </row>
    <row r="976" spans="1:11" x14ac:dyDescent="0.25">
      <c r="A976" s="6"/>
      <c r="B976" s="6">
        <v>43339</v>
      </c>
      <c r="C976" s="2">
        <v>6884.6401370000003</v>
      </c>
      <c r="D976" s="5">
        <v>51032389.999234788</v>
      </c>
      <c r="E976" s="18">
        <f>'Mining Rigs'!$E$25*EXP('Mining Rigs'!$E$24*B976)</f>
        <v>0.10389292356780978</v>
      </c>
      <c r="F976" s="10">
        <f t="shared" si="61"/>
        <v>5301.904193673161</v>
      </c>
      <c r="G976" s="10">
        <f t="shared" si="62"/>
        <v>127245.70064815586</v>
      </c>
      <c r="H976" s="3">
        <v>7.7839999999999998</v>
      </c>
      <c r="I976">
        <v>12.5</v>
      </c>
      <c r="J976" s="5">
        <f t="shared" si="60"/>
        <v>55026.696324735836</v>
      </c>
      <c r="K976" s="5">
        <f t="shared" si="63"/>
        <v>2312.4357656731759</v>
      </c>
    </row>
    <row r="977" spans="1:11" x14ac:dyDescent="0.25">
      <c r="A977" s="6"/>
      <c r="B977" s="6">
        <v>43340</v>
      </c>
      <c r="C977" s="2">
        <v>7096.2797849999997</v>
      </c>
      <c r="D977" s="5">
        <v>51626403.562883668</v>
      </c>
      <c r="E977" s="18">
        <f>'Mining Rigs'!$E$25*EXP('Mining Rigs'!$E$24*B977)</f>
        <v>0.10383712788721691</v>
      </c>
      <c r="F977" s="10">
        <f t="shared" si="61"/>
        <v>5360.7374691162222</v>
      </c>
      <c r="G977" s="10">
        <f t="shared" si="62"/>
        <v>128657.69925878933</v>
      </c>
      <c r="H977" s="3">
        <v>9.4120000000000008</v>
      </c>
      <c r="I977">
        <v>12.5</v>
      </c>
      <c r="J977" s="5">
        <f t="shared" si="60"/>
        <v>67273.681412429185</v>
      </c>
      <c r="K977" s="5">
        <f t="shared" si="63"/>
        <v>1912.4521886952823</v>
      </c>
    </row>
    <row r="978" spans="1:11" x14ac:dyDescent="0.25">
      <c r="A978" s="6"/>
      <c r="B978" s="6">
        <v>43341</v>
      </c>
      <c r="C978" s="2">
        <v>7047.1601559999999</v>
      </c>
      <c r="D978" s="5">
        <v>51007110.45970802</v>
      </c>
      <c r="E978" s="18">
        <f>'Mining Rigs'!$E$25*EXP('Mining Rigs'!$E$24*B978)</f>
        <v>0.10378136217168676</v>
      </c>
      <c r="F978" s="10">
        <f t="shared" si="61"/>
        <v>5293.5874039501905</v>
      </c>
      <c r="G978" s="10">
        <f t="shared" si="62"/>
        <v>127046.09769480457</v>
      </c>
      <c r="H978" s="3">
        <v>10.36</v>
      </c>
      <c r="I978">
        <v>12.5</v>
      </c>
      <c r="J978" s="5">
        <f t="shared" si="60"/>
        <v>73122.08733989863</v>
      </c>
      <c r="K978" s="5">
        <f t="shared" si="63"/>
        <v>1737.4517374517375</v>
      </c>
    </row>
    <row r="979" spans="1:11" x14ac:dyDescent="0.25">
      <c r="A979" s="6"/>
      <c r="B979" s="6">
        <v>43342</v>
      </c>
      <c r="C979" s="2">
        <v>6978.2299800000001</v>
      </c>
      <c r="D979" s="5">
        <v>51603523.670061283</v>
      </c>
      <c r="E979" s="18">
        <f>'Mining Rigs'!$E$25*EXP('Mining Rigs'!$E$24*B979)</f>
        <v>0.10372562640512702</v>
      </c>
      <c r="F979" s="10">
        <f t="shared" si="61"/>
        <v>5352.6078173889055</v>
      </c>
      <c r="G979" s="10">
        <f t="shared" si="62"/>
        <v>128462.58761733373</v>
      </c>
      <c r="H979" s="3">
        <v>9.3510000000000009</v>
      </c>
      <c r="I979">
        <v>12.5</v>
      </c>
      <c r="J979" s="5">
        <f t="shared" si="60"/>
        <v>66736.314267204871</v>
      </c>
      <c r="K979" s="5">
        <f t="shared" si="63"/>
        <v>1924.9278152069294</v>
      </c>
    </row>
    <row r="980" spans="1:11" x14ac:dyDescent="0.25">
      <c r="A980" s="6"/>
      <c r="B980" s="6">
        <v>43343</v>
      </c>
      <c r="C980" s="2">
        <v>7037.580078</v>
      </c>
      <c r="D980" s="5">
        <v>52263848.286201552</v>
      </c>
      <c r="E980" s="18">
        <f>'Mining Rigs'!$E$25*EXP('Mining Rigs'!$E$24*B980)</f>
        <v>0.1036699205714528</v>
      </c>
      <c r="F980" s="10">
        <f t="shared" si="61"/>
        <v>5418.1890005889745</v>
      </c>
      <c r="G980" s="10">
        <f t="shared" si="62"/>
        <v>130036.53601413539</v>
      </c>
      <c r="H980" s="3">
        <v>9.2899999999999991</v>
      </c>
      <c r="I980">
        <v>12.5</v>
      </c>
      <c r="J980" s="5">
        <f t="shared" si="60"/>
        <v>67113.301087295433</v>
      </c>
      <c r="K980" s="5">
        <f t="shared" si="63"/>
        <v>1937.5672766415501</v>
      </c>
    </row>
    <row r="981" spans="1:11" x14ac:dyDescent="0.25">
      <c r="A981" s="6"/>
      <c r="B981" s="6">
        <v>43344</v>
      </c>
      <c r="C981" s="2">
        <v>7193.25</v>
      </c>
      <c r="D981" s="5">
        <v>53028219.010679834</v>
      </c>
      <c r="E981" s="18">
        <f>'Mining Rigs'!$E$25*EXP('Mining Rigs'!$E$24*B981)</f>
        <v>0.10361424465458906</v>
      </c>
      <c r="F981" s="10">
        <f t="shared" si="61"/>
        <v>5494.4788581697112</v>
      </c>
      <c r="G981" s="10">
        <f t="shared" si="62"/>
        <v>131867.49259607308</v>
      </c>
      <c r="H981" s="3">
        <v>9.5359999999999996</v>
      </c>
      <c r="I981">
        <v>12.5</v>
      </c>
      <c r="J981" s="5">
        <f t="shared" si="60"/>
        <v>69860.467188675146</v>
      </c>
      <c r="K981" s="5">
        <f t="shared" si="63"/>
        <v>1887.5838926174499</v>
      </c>
    </row>
    <row r="982" spans="1:11" x14ac:dyDescent="0.25">
      <c r="A982" s="6"/>
      <c r="B982" s="6">
        <v>43345</v>
      </c>
      <c r="C982" s="2">
        <v>7272.7202150000003</v>
      </c>
      <c r="D982" s="5">
        <v>51642797.072562978</v>
      </c>
      <c r="E982" s="18">
        <f>'Mining Rigs'!$E$25*EXP('Mining Rigs'!$E$24*B982)</f>
        <v>0.10355859863846933</v>
      </c>
      <c r="F982" s="10">
        <f t="shared" si="61"/>
        <v>5348.0556946054685</v>
      </c>
      <c r="G982" s="10">
        <f t="shared" si="62"/>
        <v>128353.33667053125</v>
      </c>
      <c r="H982" s="3">
        <v>10</v>
      </c>
      <c r="I982">
        <v>12.5</v>
      </c>
      <c r="J982" s="5">
        <f t="shared" si="60"/>
        <v>71307.409261406254</v>
      </c>
      <c r="K982" s="5">
        <f t="shared" si="63"/>
        <v>1800</v>
      </c>
    </row>
    <row r="983" spans="1:11" x14ac:dyDescent="0.25">
      <c r="A983" s="6"/>
      <c r="B983" s="6">
        <v>43346</v>
      </c>
      <c r="C983" s="2">
        <v>7260.0600590000004</v>
      </c>
      <c r="D983" s="5">
        <v>49684097.091087408</v>
      </c>
      <c r="E983" s="18">
        <f>'Mining Rigs'!$E$25*EXP('Mining Rigs'!$E$24*B983)</f>
        <v>0.10350298250703469</v>
      </c>
      <c r="F983" s="10">
        <f t="shared" si="61"/>
        <v>5142.4522320966325</v>
      </c>
      <c r="G983" s="10">
        <f t="shared" si="62"/>
        <v>123418.85357031919</v>
      </c>
      <c r="H983" s="3">
        <v>10</v>
      </c>
      <c r="I983">
        <v>12.5</v>
      </c>
      <c r="J983" s="5">
        <f t="shared" si="60"/>
        <v>68566.029761288431</v>
      </c>
      <c r="K983" s="5">
        <f t="shared" si="63"/>
        <v>1800</v>
      </c>
    </row>
    <row r="984" spans="1:11" x14ac:dyDescent="0.25">
      <c r="A984" s="6"/>
      <c r="B984" s="6">
        <v>43347</v>
      </c>
      <c r="C984" s="2">
        <v>7361.6601559999999</v>
      </c>
      <c r="D984" s="5">
        <v>48394221.49353034</v>
      </c>
      <c r="E984" s="18">
        <f>'Mining Rigs'!$E$25*EXP('Mining Rigs'!$E$24*B984)</f>
        <v>0.10344739624423592</v>
      </c>
      <c r="F984" s="10">
        <f t="shared" si="61"/>
        <v>5006.2562067725512</v>
      </c>
      <c r="G984" s="10">
        <f t="shared" si="62"/>
        <v>120150.14896254122</v>
      </c>
      <c r="H984" s="3">
        <v>11.429</v>
      </c>
      <c r="I984">
        <v>12.5</v>
      </c>
      <c r="J984" s="5">
        <f t="shared" si="60"/>
        <v>76288.66958293799</v>
      </c>
      <c r="K984" s="5">
        <f t="shared" si="63"/>
        <v>1574.9409397147608</v>
      </c>
    </row>
    <row r="985" spans="1:11" x14ac:dyDescent="0.25">
      <c r="A985" s="6"/>
      <c r="B985" s="6">
        <v>43348</v>
      </c>
      <c r="C985" s="2">
        <v>6792.830078</v>
      </c>
      <c r="D985" s="5">
        <v>48059809.301571108</v>
      </c>
      <c r="E985" s="18">
        <f>'Mining Rigs'!$E$25*EXP('Mining Rigs'!$E$24*B985)</f>
        <v>0.10339183983403247</v>
      </c>
      <c r="F985" s="10">
        <f t="shared" si="61"/>
        <v>4968.9921057621832</v>
      </c>
      <c r="G985" s="10">
        <f t="shared" si="62"/>
        <v>119255.8105382924</v>
      </c>
      <c r="H985" s="3">
        <v>10.909000000000001</v>
      </c>
      <c r="I985">
        <v>12.5</v>
      </c>
      <c r="J985" s="5">
        <f t="shared" si="60"/>
        <v>72275.646509012877</v>
      </c>
      <c r="K985" s="5">
        <f t="shared" si="63"/>
        <v>1650.0137501145844</v>
      </c>
    </row>
    <row r="986" spans="1:11" x14ac:dyDescent="0.25">
      <c r="A986" s="6"/>
      <c r="B986" s="6">
        <v>43349</v>
      </c>
      <c r="C986" s="2">
        <v>6529.169922</v>
      </c>
      <c r="D986" s="5">
        <v>47868716.620451525</v>
      </c>
      <c r="E986" s="18">
        <f>'Mining Rigs'!$E$25*EXP('Mining Rigs'!$E$24*B986)</f>
        <v>0.10333631326039126</v>
      </c>
      <c r="F986" s="10">
        <f t="shared" si="61"/>
        <v>4946.5766960638757</v>
      </c>
      <c r="G986" s="10">
        <f t="shared" si="62"/>
        <v>118717.84070553302</v>
      </c>
      <c r="H986" s="3">
        <v>9.6</v>
      </c>
      <c r="I986">
        <v>12.5</v>
      </c>
      <c r="J986" s="5">
        <f t="shared" si="60"/>
        <v>63316.181709617609</v>
      </c>
      <c r="K986" s="5">
        <f t="shared" si="63"/>
        <v>1875</v>
      </c>
    </row>
    <row r="987" spans="1:11" x14ac:dyDescent="0.25">
      <c r="A987" s="6"/>
      <c r="B987" s="6">
        <v>43350</v>
      </c>
      <c r="C987" s="2">
        <v>6467.0698240000002</v>
      </c>
      <c r="D987" s="5">
        <v>47988724.250989757</v>
      </c>
      <c r="E987" s="18">
        <f>'Mining Rigs'!$E$25*EXP('Mining Rigs'!$E$24*B987)</f>
        <v>0.10328081650728893</v>
      </c>
      <c r="F987" s="10">
        <f t="shared" si="61"/>
        <v>4956.3146237853598</v>
      </c>
      <c r="G987" s="10">
        <f t="shared" si="62"/>
        <v>118951.55097084864</v>
      </c>
      <c r="H987" s="3">
        <v>9.4740000000000002</v>
      </c>
      <c r="I987">
        <v>12.5</v>
      </c>
      <c r="J987" s="5">
        <f t="shared" si="60"/>
        <v>62608.166327656661</v>
      </c>
      <c r="K987" s="5">
        <f t="shared" si="63"/>
        <v>1899.9366687777074</v>
      </c>
    </row>
    <row r="988" spans="1:11" x14ac:dyDescent="0.25">
      <c r="A988" s="6"/>
      <c r="B988" s="6">
        <v>43351</v>
      </c>
      <c r="C988" s="2">
        <v>6225.9799800000001</v>
      </c>
      <c r="D988" s="5">
        <v>48251967.389423899</v>
      </c>
      <c r="E988" s="18">
        <f>'Mining Rigs'!$E$25*EXP('Mining Rigs'!$E$24*B988)</f>
        <v>0.10322534955871074</v>
      </c>
      <c r="F988" s="10">
        <f t="shared" si="61"/>
        <v>4980.8262006687928</v>
      </c>
      <c r="G988" s="10">
        <f t="shared" si="62"/>
        <v>119539.82881605103</v>
      </c>
      <c r="H988" s="3">
        <v>9.6</v>
      </c>
      <c r="I988">
        <v>12.5</v>
      </c>
      <c r="J988" s="5">
        <f t="shared" si="60"/>
        <v>63754.575368560552</v>
      </c>
      <c r="K988" s="5">
        <f t="shared" si="63"/>
        <v>1875</v>
      </c>
    </row>
    <row r="989" spans="1:11" x14ac:dyDescent="0.25">
      <c r="A989" s="6"/>
      <c r="B989" s="6">
        <v>43352</v>
      </c>
      <c r="C989" s="2">
        <v>6300.8598629999997</v>
      </c>
      <c r="D989" s="5">
        <v>49497628.680211104</v>
      </c>
      <c r="E989" s="18">
        <f>'Mining Rigs'!$E$25*EXP('Mining Rigs'!$E$24*B989)</f>
        <v>0.10316991239864945</v>
      </c>
      <c r="F989" s="10">
        <f t="shared" si="61"/>
        <v>5106.6660148782585</v>
      </c>
      <c r="G989" s="10">
        <f t="shared" si="62"/>
        <v>122559.98435707821</v>
      </c>
      <c r="H989" s="3">
        <v>8.8339999999999996</v>
      </c>
      <c r="I989">
        <v>12.5</v>
      </c>
      <c r="J989" s="5">
        <f t="shared" si="60"/>
        <v>60149.716767246049</v>
      </c>
      <c r="K989" s="5">
        <f t="shared" si="63"/>
        <v>2037.5820692777904</v>
      </c>
    </row>
    <row r="990" spans="1:11" x14ac:dyDescent="0.25">
      <c r="A990" s="6"/>
      <c r="B990" s="6">
        <v>43353</v>
      </c>
      <c r="C990" s="2">
        <v>6329.7001950000003</v>
      </c>
      <c r="D990" s="5">
        <v>49347584.825534716</v>
      </c>
      <c r="E990" s="18">
        <f>'Mining Rigs'!$E$25*EXP('Mining Rigs'!$E$24*B990)</f>
        <v>0.10311450501110749</v>
      </c>
      <c r="F990" s="10">
        <f t="shared" si="61"/>
        <v>5088.4517827786512</v>
      </c>
      <c r="G990" s="10">
        <f t="shared" si="62"/>
        <v>122122.84278668763</v>
      </c>
      <c r="H990" s="3">
        <v>10.667</v>
      </c>
      <c r="I990">
        <v>12.5</v>
      </c>
      <c r="J990" s="5">
        <f t="shared" si="60"/>
        <v>72371.353555866503</v>
      </c>
      <c r="K990" s="5">
        <f t="shared" si="63"/>
        <v>1687.4472672728978</v>
      </c>
    </row>
    <row r="991" spans="1:11" x14ac:dyDescent="0.25">
      <c r="A991" s="6"/>
      <c r="B991" s="6">
        <v>43354</v>
      </c>
      <c r="C991" s="2">
        <v>6321.2001950000003</v>
      </c>
      <c r="D991" s="5">
        <v>50356537.709924296</v>
      </c>
      <c r="E991" s="18">
        <f>'Mining Rigs'!$E$25*EXP('Mining Rigs'!$E$24*B991)</f>
        <v>0.10305912738009589</v>
      </c>
      <c r="F991" s="10">
        <f t="shared" si="61"/>
        <v>5189.70083426769</v>
      </c>
      <c r="G991" s="10">
        <f t="shared" si="62"/>
        <v>124552.82002242457</v>
      </c>
      <c r="H991" s="3">
        <v>10.212999999999999</v>
      </c>
      <c r="I991">
        <v>12.5</v>
      </c>
      <c r="J991" s="5">
        <f t="shared" si="60"/>
        <v>70669.886160501221</v>
      </c>
      <c r="K991" s="5">
        <f t="shared" si="63"/>
        <v>1762.4596103005974</v>
      </c>
    </row>
    <row r="992" spans="1:11" x14ac:dyDescent="0.25">
      <c r="A992" s="6"/>
      <c r="B992" s="6">
        <v>43355</v>
      </c>
      <c r="C992" s="2">
        <v>6351.7998049999997</v>
      </c>
      <c r="D992" s="5">
        <v>52424710.105760135</v>
      </c>
      <c r="E992" s="18">
        <f>'Mining Rigs'!$E$25*EXP('Mining Rigs'!$E$24*B992)</f>
        <v>0.10300377948963321</v>
      </c>
      <c r="F992" s="10">
        <f t="shared" si="61"/>
        <v>5399.9432795416624</v>
      </c>
      <c r="G992" s="10">
        <f t="shared" si="62"/>
        <v>129598.6387089999</v>
      </c>
      <c r="H992" s="3">
        <v>8.5709999999999997</v>
      </c>
      <c r="I992">
        <v>12.5</v>
      </c>
      <c r="J992" s="5">
        <f t="shared" si="60"/>
        <v>61710.551798602115</v>
      </c>
      <c r="K992" s="5">
        <f t="shared" si="63"/>
        <v>2100.1050052502628</v>
      </c>
    </row>
    <row r="993" spans="1:11" x14ac:dyDescent="0.25">
      <c r="A993" s="6"/>
      <c r="B993" s="6">
        <v>43356</v>
      </c>
      <c r="C993" s="2">
        <v>6517.3100590000004</v>
      </c>
      <c r="D993" s="5">
        <v>52636033.189798221</v>
      </c>
      <c r="E993" s="18">
        <f>'Mining Rigs'!$E$25*EXP('Mining Rigs'!$E$24*B993)</f>
        <v>0.10294846132374763</v>
      </c>
      <c r="F993" s="10">
        <f t="shared" si="61"/>
        <v>5418.7986270754382</v>
      </c>
      <c r="G993" s="10">
        <f t="shared" si="62"/>
        <v>130051.16704981052</v>
      </c>
      <c r="H993" s="3">
        <v>9.73</v>
      </c>
      <c r="I993">
        <v>12.5</v>
      </c>
      <c r="J993" s="5">
        <f t="shared" si="60"/>
        <v>70299.880855258685</v>
      </c>
      <c r="K993" s="5">
        <f t="shared" si="63"/>
        <v>1849.9486125385406</v>
      </c>
    </row>
    <row r="994" spans="1:11" x14ac:dyDescent="0.25">
      <c r="A994" s="6"/>
      <c r="B994" s="6">
        <v>43357</v>
      </c>
      <c r="C994" s="2">
        <v>6512.7099609999996</v>
      </c>
      <c r="D994" s="5">
        <v>51690936.994490847</v>
      </c>
      <c r="E994" s="18">
        <f>'Mining Rigs'!$E$25*EXP('Mining Rigs'!$E$24*B994)</f>
        <v>0.10289317286647594</v>
      </c>
      <c r="F994" s="10">
        <f t="shared" si="61"/>
        <v>5318.6445158042625</v>
      </c>
      <c r="G994" s="10">
        <f t="shared" si="62"/>
        <v>127647.4683793023</v>
      </c>
      <c r="H994" s="3">
        <v>10.909000000000001</v>
      </c>
      <c r="I994">
        <v>12.5</v>
      </c>
      <c r="J994" s="5">
        <f t="shared" si="60"/>
        <v>77361.457363878275</v>
      </c>
      <c r="K994" s="5">
        <f t="shared" si="63"/>
        <v>1650.0137501145844</v>
      </c>
    </row>
    <row r="995" spans="1:11" x14ac:dyDescent="0.25">
      <c r="A995" s="6"/>
      <c r="B995" s="6">
        <v>43358</v>
      </c>
      <c r="C995" s="2">
        <v>6543.2001950000003</v>
      </c>
      <c r="D995" s="5">
        <v>51192470.871110998</v>
      </c>
      <c r="E995" s="18">
        <f>'Mining Rigs'!$E$25*EXP('Mining Rigs'!$E$24*B995)</f>
        <v>0.10283791410186241</v>
      </c>
      <c r="F995" s="10">
        <f t="shared" si="61"/>
        <v>5264.5269221054068</v>
      </c>
      <c r="G995" s="10">
        <f t="shared" si="62"/>
        <v>126348.64613052976</v>
      </c>
      <c r="H995" s="3">
        <v>10.286</v>
      </c>
      <c r="I995">
        <v>12.5</v>
      </c>
      <c r="J995" s="5">
        <f t="shared" si="60"/>
        <v>72201.231894368277</v>
      </c>
      <c r="K995" s="5">
        <f t="shared" si="63"/>
        <v>1749.9513902391602</v>
      </c>
    </row>
    <row r="996" spans="1:11" x14ac:dyDescent="0.25">
      <c r="A996" s="6"/>
      <c r="B996" s="6">
        <v>43359</v>
      </c>
      <c r="C996" s="2">
        <v>6517.1801759999998</v>
      </c>
      <c r="D996" s="5">
        <v>49996152.174999364</v>
      </c>
      <c r="E996" s="18">
        <f>'Mining Rigs'!$E$25*EXP('Mining Rigs'!$E$24*B996)</f>
        <v>0.10278268501396097</v>
      </c>
      <c r="F996" s="10">
        <f t="shared" si="61"/>
        <v>5138.7387609130192</v>
      </c>
      <c r="G996" s="10">
        <f t="shared" si="62"/>
        <v>123329.73026191245</v>
      </c>
      <c r="H996" s="3">
        <v>10.36</v>
      </c>
      <c r="I996">
        <v>12.5</v>
      </c>
      <c r="J996" s="5">
        <f t="shared" si="60"/>
        <v>70983.111417411841</v>
      </c>
      <c r="K996" s="5">
        <f t="shared" si="63"/>
        <v>1737.4517374517375</v>
      </c>
    </row>
    <row r="997" spans="1:11" x14ac:dyDescent="0.25">
      <c r="A997" s="6"/>
      <c r="B997" s="6">
        <v>43360</v>
      </c>
      <c r="C997" s="2">
        <v>6281.2001950000003</v>
      </c>
      <c r="D997" s="5">
        <v>49996152.174999356</v>
      </c>
      <c r="E997" s="18">
        <f>'Mining Rigs'!$E$25*EXP('Mining Rigs'!$E$24*B997)</f>
        <v>0.1027274855868341</v>
      </c>
      <c r="F997" s="10">
        <f t="shared" si="61"/>
        <v>5135.9790019544116</v>
      </c>
      <c r="G997" s="10">
        <f t="shared" si="62"/>
        <v>123263.49604690587</v>
      </c>
      <c r="H997" s="3">
        <v>10.667</v>
      </c>
      <c r="I997">
        <v>12.5</v>
      </c>
      <c r="J997" s="5">
        <f t="shared" si="60"/>
        <v>73047.317351796955</v>
      </c>
      <c r="K997" s="5">
        <f t="shared" si="63"/>
        <v>1687.4472672728978</v>
      </c>
    </row>
    <row r="998" spans="1:11" x14ac:dyDescent="0.25">
      <c r="A998" s="6"/>
      <c r="B998" s="6">
        <v>43361</v>
      </c>
      <c r="C998" s="2">
        <v>6371.2998049999997</v>
      </c>
      <c r="D998" s="5">
        <v>50045998.78733734</v>
      </c>
      <c r="E998" s="18">
        <f>'Mining Rigs'!$E$25*EXP('Mining Rigs'!$E$24*B998)</f>
        <v>0.10267231580455176</v>
      </c>
      <c r="F998" s="10">
        <f t="shared" si="61"/>
        <v>5138.3385922477137</v>
      </c>
      <c r="G998" s="10">
        <f t="shared" si="62"/>
        <v>123320.12621394513</v>
      </c>
      <c r="H998" s="3">
        <v>10.141</v>
      </c>
      <c r="I998">
        <v>12.5</v>
      </c>
      <c r="J998" s="5">
        <f t="shared" si="60"/>
        <v>69477.188885312076</v>
      </c>
      <c r="K998" s="5">
        <f t="shared" si="63"/>
        <v>1774.9728823587418</v>
      </c>
    </row>
    <row r="999" spans="1:11" x14ac:dyDescent="0.25">
      <c r="A999" s="6"/>
      <c r="B999" s="6">
        <v>43362</v>
      </c>
      <c r="C999" s="2">
        <v>6398.5400390000004</v>
      </c>
      <c r="D999" s="5">
        <v>49447839.439281516</v>
      </c>
      <c r="E999" s="18">
        <f>'Mining Rigs'!$E$25*EXP('Mining Rigs'!$E$24*B999)</f>
        <v>0.10261717565119392</v>
      </c>
      <c r="F999" s="10">
        <f t="shared" si="61"/>
        <v>5074.1976253127859</v>
      </c>
      <c r="G999" s="10">
        <f t="shared" si="62"/>
        <v>121780.74300750686</v>
      </c>
      <c r="H999" s="3">
        <v>9.2309999999999999</v>
      </c>
      <c r="I999">
        <v>12.5</v>
      </c>
      <c r="J999" s="5">
        <f t="shared" si="60"/>
        <v>62453.224372349767</v>
      </c>
      <c r="K999" s="5">
        <f t="shared" si="63"/>
        <v>1949.9512512187196</v>
      </c>
    </row>
    <row r="1000" spans="1:11" x14ac:dyDescent="0.25">
      <c r="A1000" s="6"/>
      <c r="B1000" s="6">
        <v>43363</v>
      </c>
      <c r="C1000" s="2">
        <v>6519.669922</v>
      </c>
      <c r="D1000" s="5">
        <v>49760185.205547884</v>
      </c>
      <c r="E1000" s="18">
        <f>'Mining Rigs'!$E$25*EXP('Mining Rigs'!$E$24*B1000)</f>
        <v>0.10256206511084766</v>
      </c>
      <c r="F1000" s="10">
        <f t="shared" si="61"/>
        <v>5103.5073549792405</v>
      </c>
      <c r="G1000" s="10">
        <f t="shared" si="62"/>
        <v>122484.17651950178</v>
      </c>
      <c r="H1000" s="3">
        <v>9.3510000000000009</v>
      </c>
      <c r="I1000">
        <v>12.5</v>
      </c>
      <c r="J1000" s="5">
        <f t="shared" si="60"/>
        <v>63630.529701881183</v>
      </c>
      <c r="K1000" s="5">
        <f t="shared" si="63"/>
        <v>1924.9278152069294</v>
      </c>
    </row>
    <row r="1001" spans="1:11" x14ac:dyDescent="0.25">
      <c r="A1001" s="6"/>
      <c r="B1001" s="6">
        <v>43364</v>
      </c>
      <c r="C1001" s="2">
        <v>6734.9501950000003</v>
      </c>
      <c r="D1001" s="5">
        <v>50494795.788056456</v>
      </c>
      <c r="E1001" s="18">
        <f>'Mining Rigs'!$E$25*EXP('Mining Rigs'!$E$24*B1001)</f>
        <v>0.10250698416760964</v>
      </c>
      <c r="F1001" s="10">
        <f t="shared" si="61"/>
        <v>5176.0692323929852</v>
      </c>
      <c r="G1001" s="10">
        <f t="shared" si="62"/>
        <v>124225.66157743165</v>
      </c>
      <c r="H1001" s="3">
        <v>10</v>
      </c>
      <c r="I1001">
        <v>12.5</v>
      </c>
      <c r="J1001" s="5">
        <f t="shared" si="60"/>
        <v>69014.256431906455</v>
      </c>
      <c r="K1001" s="5">
        <f t="shared" si="63"/>
        <v>1800</v>
      </c>
    </row>
    <row r="1002" spans="1:11" x14ac:dyDescent="0.25">
      <c r="A1002" s="6"/>
      <c r="B1002" s="6">
        <v>43365</v>
      </c>
      <c r="C1002" s="2">
        <v>6721.9799800000001</v>
      </c>
      <c r="D1002" s="5">
        <v>51389369.565766357</v>
      </c>
      <c r="E1002" s="18">
        <f>'Mining Rigs'!$E$25*EXP('Mining Rigs'!$E$24*B1002)</f>
        <v>0.10245193280558512</v>
      </c>
      <c r="F1002" s="10">
        <f t="shared" si="61"/>
        <v>5264.940237673276</v>
      </c>
      <c r="G1002" s="10">
        <f t="shared" si="62"/>
        <v>126358.56570415862</v>
      </c>
      <c r="H1002" s="3">
        <v>9.2899999999999991</v>
      </c>
      <c r="I1002">
        <v>12.5</v>
      </c>
      <c r="J1002" s="5">
        <f t="shared" si="60"/>
        <v>65215.05974397964</v>
      </c>
      <c r="K1002" s="5">
        <f t="shared" si="63"/>
        <v>1937.5672766415501</v>
      </c>
    </row>
    <row r="1003" spans="1:11" x14ac:dyDescent="0.25">
      <c r="A1003" s="6"/>
      <c r="B1003" s="6">
        <v>43366</v>
      </c>
      <c r="C1003" s="2">
        <v>6710.6298829999996</v>
      </c>
      <c r="D1003" s="5">
        <v>52079819.004039146</v>
      </c>
      <c r="E1003" s="18">
        <f>'Mining Rigs'!$E$25*EXP('Mining Rigs'!$E$24*B1003)</f>
        <v>0.1023969110088868</v>
      </c>
      <c r="F1003" s="10">
        <f t="shared" si="61"/>
        <v>5332.8125919155282</v>
      </c>
      <c r="G1003" s="10">
        <f t="shared" si="62"/>
        <v>127987.50220597268</v>
      </c>
      <c r="H1003" s="3">
        <v>9.6</v>
      </c>
      <c r="I1003">
        <v>12.5</v>
      </c>
      <c r="J1003" s="5">
        <f t="shared" si="60"/>
        <v>68260.001176518752</v>
      </c>
      <c r="K1003" s="5">
        <f t="shared" si="63"/>
        <v>1875</v>
      </c>
    </row>
    <row r="1004" spans="1:11" x14ac:dyDescent="0.25">
      <c r="A1004" s="6"/>
      <c r="B1004" s="6">
        <v>43367</v>
      </c>
      <c r="C1004" s="2">
        <v>6595.4101559999999</v>
      </c>
      <c r="D1004" s="5">
        <v>52868066.510953844</v>
      </c>
      <c r="E1004" s="18">
        <f>'Mining Rigs'!$E$25*EXP('Mining Rigs'!$E$24*B1004)</f>
        <v>0.10234191876163698</v>
      </c>
      <c r="F1004" s="10">
        <f t="shared" si="61"/>
        <v>5410.6193679488579</v>
      </c>
      <c r="G1004" s="10">
        <f t="shared" si="62"/>
        <v>129854.8648307726</v>
      </c>
      <c r="H1004" s="3">
        <v>9.73</v>
      </c>
      <c r="I1004">
        <v>12.5</v>
      </c>
      <c r="J1004" s="5">
        <f t="shared" si="60"/>
        <v>70193.768600189855</v>
      </c>
      <c r="K1004" s="5">
        <f t="shared" si="63"/>
        <v>1849.9486125385406</v>
      </c>
    </row>
    <row r="1005" spans="1:11" x14ac:dyDescent="0.25">
      <c r="A1005" s="6"/>
      <c r="B1005" s="6">
        <v>43368</v>
      </c>
      <c r="C1005" s="2">
        <v>6446.4702150000003</v>
      </c>
      <c r="D1005" s="5">
        <v>54374065.728958026</v>
      </c>
      <c r="E1005" s="18">
        <f>'Mining Rigs'!$E$25*EXP('Mining Rigs'!$E$24*B1005)</f>
        <v>0.10228695604796648</v>
      </c>
      <c r="F1005" s="10">
        <f t="shared" si="61"/>
        <v>5561.7576713671697</v>
      </c>
      <c r="G1005" s="10">
        <f t="shared" si="62"/>
        <v>133482.18411281207</v>
      </c>
      <c r="H1005" s="3">
        <v>8.5210000000000008</v>
      </c>
      <c r="I1005">
        <v>12.5</v>
      </c>
      <c r="J1005" s="5">
        <f t="shared" si="60"/>
        <v>63188.982823626204</v>
      </c>
      <c r="K1005" s="5">
        <f t="shared" si="63"/>
        <v>2112.4281187654033</v>
      </c>
    </row>
    <row r="1006" spans="1:11" x14ac:dyDescent="0.25">
      <c r="A1006" s="6"/>
      <c r="B1006" s="6">
        <v>43369</v>
      </c>
      <c r="C1006" s="2">
        <v>6495</v>
      </c>
      <c r="D1006" s="5">
        <v>53658386.663579874</v>
      </c>
      <c r="E1006" s="18">
        <f>'Mining Rigs'!$E$25*EXP('Mining Rigs'!$E$24*B1006)</f>
        <v>0.10223202285201359</v>
      </c>
      <c r="F1006" s="10">
        <f t="shared" si="61"/>
        <v>5485.6054115932793</v>
      </c>
      <c r="G1006" s="10">
        <f t="shared" si="62"/>
        <v>131654.52987823871</v>
      </c>
      <c r="H1006" s="3">
        <v>10.36</v>
      </c>
      <c r="I1006">
        <v>12.5</v>
      </c>
      <c r="J1006" s="5">
        <f t="shared" si="60"/>
        <v>75774.49608547517</v>
      </c>
      <c r="K1006" s="5">
        <f t="shared" si="63"/>
        <v>1737.4517374517375</v>
      </c>
    </row>
    <row r="1007" spans="1:11" x14ac:dyDescent="0.25">
      <c r="A1007" s="6"/>
      <c r="B1007" s="6">
        <v>43370</v>
      </c>
      <c r="C1007" s="2">
        <v>6676.75</v>
      </c>
      <c r="D1007" s="5">
        <v>53232311.492059283</v>
      </c>
      <c r="E1007" s="18">
        <f>'Mining Rigs'!$E$25*EXP('Mining Rigs'!$E$24*B1007)</f>
        <v>0.10217711915792618</v>
      </c>
      <c r="F1007" s="10">
        <f t="shared" si="61"/>
        <v>5439.1242343759841</v>
      </c>
      <c r="G1007" s="10">
        <f t="shared" si="62"/>
        <v>130538.98162502362</v>
      </c>
      <c r="H1007" s="3">
        <v>10.07</v>
      </c>
      <c r="I1007">
        <v>12.5</v>
      </c>
      <c r="J1007" s="5">
        <f t="shared" si="60"/>
        <v>73029.308053554865</v>
      </c>
      <c r="K1007" s="5">
        <f t="shared" si="63"/>
        <v>1787.4875868917577</v>
      </c>
    </row>
    <row r="1008" spans="1:11" x14ac:dyDescent="0.25">
      <c r="A1008" s="6"/>
      <c r="B1008" s="6">
        <v>43371</v>
      </c>
      <c r="C1008" s="2">
        <v>6644.1298829999996</v>
      </c>
      <c r="D1008" s="5">
        <v>53740253.395609461</v>
      </c>
      <c r="E1008" s="18">
        <f>'Mining Rigs'!$E$25*EXP('Mining Rigs'!$E$24*B1008)</f>
        <v>0.10212224494986064</v>
      </c>
      <c r="F1008" s="10">
        <f t="shared" si="61"/>
        <v>5488.0753209340082</v>
      </c>
      <c r="G1008" s="10">
        <f t="shared" si="62"/>
        <v>131713.8077024162</v>
      </c>
      <c r="H1008" s="3">
        <v>9.3510000000000009</v>
      </c>
      <c r="I1008">
        <v>12.5</v>
      </c>
      <c r="J1008" s="5">
        <f t="shared" si="60"/>
        <v>68425.323101405229</v>
      </c>
      <c r="K1008" s="5">
        <f t="shared" si="63"/>
        <v>1924.9278152069294</v>
      </c>
    </row>
    <row r="1009" spans="1:11" x14ac:dyDescent="0.25">
      <c r="A1009" s="6"/>
      <c r="B1009" s="6">
        <v>43372</v>
      </c>
      <c r="C1009" s="2">
        <v>6601.9599609999996</v>
      </c>
      <c r="D1009" s="5">
        <v>53587870.824544415</v>
      </c>
      <c r="E1009" s="18">
        <f>'Mining Rigs'!$E$25*EXP('Mining Rigs'!$E$24*B1009)</f>
        <v>0.10206740021198078</v>
      </c>
      <c r="F1009" s="10">
        <f t="shared" si="61"/>
        <v>5469.574657956704</v>
      </c>
      <c r="G1009" s="10">
        <f t="shared" si="62"/>
        <v>131269.79179096088</v>
      </c>
      <c r="H1009" s="3">
        <v>9.4740000000000002</v>
      </c>
      <c r="I1009">
        <v>12.5</v>
      </c>
      <c r="J1009" s="5">
        <f t="shared" si="60"/>
        <v>69091.667079309089</v>
      </c>
      <c r="K1009" s="5">
        <f t="shared" si="63"/>
        <v>1899.9366687777074</v>
      </c>
    </row>
    <row r="1010" spans="1:11" x14ac:dyDescent="0.25">
      <c r="A1010" s="6"/>
      <c r="B1010" s="6">
        <v>43373</v>
      </c>
      <c r="C1010" s="2">
        <v>6625.5600590000004</v>
      </c>
      <c r="D1010" s="5">
        <v>54248195.299159653</v>
      </c>
      <c r="E1010" s="18">
        <f>'Mining Rigs'!$E$25*EXP('Mining Rigs'!$E$24*B1010)</f>
        <v>0.10201258492845999</v>
      </c>
      <c r="F1010" s="10">
        <f t="shared" si="61"/>
        <v>5533.9986301712088</v>
      </c>
      <c r="G1010" s="10">
        <f t="shared" si="62"/>
        <v>132815.96712410901</v>
      </c>
      <c r="H1010" s="3">
        <v>8.8339999999999996</v>
      </c>
      <c r="I1010">
        <v>12.5</v>
      </c>
      <c r="J1010" s="5">
        <f t="shared" si="60"/>
        <v>65183.125198576607</v>
      </c>
      <c r="K1010" s="5">
        <f t="shared" si="63"/>
        <v>2037.5820692777904</v>
      </c>
    </row>
    <row r="1011" spans="1:11" x14ac:dyDescent="0.25">
      <c r="A1011" s="6"/>
      <c r="B1011" s="6">
        <v>43374</v>
      </c>
      <c r="C1011" s="2">
        <v>6589.6201170000004</v>
      </c>
      <c r="D1011" s="5">
        <v>54756137.202709831</v>
      </c>
      <c r="E1011" s="18">
        <f>'Mining Rigs'!$E$25*EXP('Mining Rigs'!$E$24*B1011)</f>
        <v>0.1019577990834802</v>
      </c>
      <c r="F1011" s="10">
        <f t="shared" si="61"/>
        <v>5582.8152355013644</v>
      </c>
      <c r="G1011" s="10">
        <f t="shared" si="62"/>
        <v>133987.56565203273</v>
      </c>
      <c r="H1011" s="3">
        <v>9.1140000000000008</v>
      </c>
      <c r="I1011">
        <v>12.5</v>
      </c>
      <c r="J1011" s="5">
        <f t="shared" si="60"/>
        <v>67842.370741812585</v>
      </c>
      <c r="K1011" s="5">
        <f t="shared" si="63"/>
        <v>1974.9835418038181</v>
      </c>
    </row>
    <row r="1012" spans="1:11" x14ac:dyDescent="0.25">
      <c r="A1012" s="6"/>
      <c r="B1012" s="6">
        <v>43375</v>
      </c>
      <c r="C1012" s="2">
        <v>6556.1000979999999</v>
      </c>
      <c r="D1012" s="5">
        <v>53130723.11134924</v>
      </c>
      <c r="E1012" s="18">
        <f>'Mining Rigs'!$E$25*EXP('Mining Rigs'!$E$24*B1012)</f>
        <v>0.10190304266123069</v>
      </c>
      <c r="F1012" s="10">
        <f t="shared" si="61"/>
        <v>5414.1823438378569</v>
      </c>
      <c r="G1012" s="10">
        <f t="shared" si="62"/>
        <v>129940.37625210857</v>
      </c>
      <c r="H1012" s="3">
        <v>10.510999999999999</v>
      </c>
      <c r="I1012">
        <v>12.5</v>
      </c>
      <c r="J1012" s="5">
        <f t="shared" si="60"/>
        <v>75877.960821439614</v>
      </c>
      <c r="K1012" s="5">
        <f t="shared" si="63"/>
        <v>1712.4916753876892</v>
      </c>
    </row>
    <row r="1013" spans="1:11" x14ac:dyDescent="0.25">
      <c r="A1013" s="6"/>
      <c r="B1013" s="6">
        <v>43376</v>
      </c>
      <c r="C1013" s="2">
        <v>6502.5898440000001</v>
      </c>
      <c r="D1013" s="5">
        <v>53435488.253479362</v>
      </c>
      <c r="E1013" s="18">
        <f>'Mining Rigs'!$E$25*EXP('Mining Rigs'!$E$24*B1013)</f>
        <v>0.10184831564591039</v>
      </c>
      <c r="F1013" s="10">
        <f t="shared" si="61"/>
        <v>5442.3144743337034</v>
      </c>
      <c r="G1013" s="10">
        <f t="shared" si="62"/>
        <v>130615.54738400888</v>
      </c>
      <c r="H1013" s="3">
        <v>9.9309999999999992</v>
      </c>
      <c r="I1013">
        <v>12.5</v>
      </c>
      <c r="J1013" s="5">
        <f t="shared" si="60"/>
        <v>72063.50005947733</v>
      </c>
      <c r="K1013" s="5">
        <f t="shared" si="63"/>
        <v>1812.5062934246303</v>
      </c>
    </row>
    <row r="1014" spans="1:11" x14ac:dyDescent="0.25">
      <c r="A1014" s="6"/>
      <c r="B1014" s="6">
        <v>43377</v>
      </c>
      <c r="C1014" s="2">
        <v>6576.6899409999996</v>
      </c>
      <c r="D1014" s="5">
        <v>54016485.122471407</v>
      </c>
      <c r="E1014" s="18">
        <f>'Mining Rigs'!$E$25*EXP('Mining Rigs'!$E$24*B1014)</f>
        <v>0.10179361802172664</v>
      </c>
      <c r="F1014" s="10">
        <f t="shared" si="61"/>
        <v>5498.5334534331341</v>
      </c>
      <c r="G1014" s="10">
        <f t="shared" si="62"/>
        <v>131964.80288239522</v>
      </c>
      <c r="H1014" s="3">
        <v>9.6</v>
      </c>
      <c r="I1014">
        <v>12.5</v>
      </c>
      <c r="J1014" s="5">
        <f t="shared" si="60"/>
        <v>70381.228203944105</v>
      </c>
      <c r="K1014" s="5">
        <f t="shared" si="63"/>
        <v>1875</v>
      </c>
    </row>
    <row r="1015" spans="1:11" x14ac:dyDescent="0.25">
      <c r="A1015" s="6"/>
      <c r="B1015" s="6">
        <v>43378</v>
      </c>
      <c r="C1015" s="2">
        <v>6622.4799800000001</v>
      </c>
      <c r="D1015" s="5">
        <v>53076537.694388084</v>
      </c>
      <c r="E1015" s="18">
        <f>'Mining Rigs'!$E$25*EXP('Mining Rigs'!$E$24*B1015)</f>
        <v>0.10173894977289422</v>
      </c>
      <c r="F1015" s="10">
        <f t="shared" si="61"/>
        <v>5399.9512026084758</v>
      </c>
      <c r="G1015" s="10">
        <f t="shared" si="62"/>
        <v>129598.82886260342</v>
      </c>
      <c r="H1015" s="3">
        <v>11.077</v>
      </c>
      <c r="I1015">
        <v>12.5</v>
      </c>
      <c r="J1015" s="5">
        <f t="shared" si="60"/>
        <v>79753.679295058784</v>
      </c>
      <c r="K1015" s="5">
        <f t="shared" si="63"/>
        <v>1624.9887153561435</v>
      </c>
    </row>
    <row r="1016" spans="1:11" x14ac:dyDescent="0.25">
      <c r="A1016" s="6"/>
      <c r="B1016" s="6">
        <v>43379</v>
      </c>
      <c r="C1016" s="2">
        <v>6588.3100590000004</v>
      </c>
      <c r="D1016" s="5">
        <v>51973472.574453674</v>
      </c>
      <c r="E1016" s="18">
        <f>'Mining Rigs'!$E$25*EXP('Mining Rigs'!$E$24*B1016)</f>
        <v>0.10168431088363745</v>
      </c>
      <c r="F1016" s="10">
        <f t="shared" si="61"/>
        <v>5284.8867429629527</v>
      </c>
      <c r="G1016" s="10">
        <f t="shared" si="62"/>
        <v>126837.28183111086</v>
      </c>
      <c r="H1016" s="3">
        <v>11.52</v>
      </c>
      <c r="I1016">
        <v>12.5</v>
      </c>
      <c r="J1016" s="5">
        <f t="shared" si="60"/>
        <v>81175.860371910938</v>
      </c>
      <c r="K1016" s="5">
        <f t="shared" si="63"/>
        <v>1562.5</v>
      </c>
    </row>
    <row r="1017" spans="1:11" x14ac:dyDescent="0.25">
      <c r="A1017" s="6"/>
      <c r="B1017" s="6">
        <v>43380</v>
      </c>
      <c r="C1017" s="2">
        <v>6602.9501950000003</v>
      </c>
      <c r="D1017" s="5">
        <v>51211672.007321909</v>
      </c>
      <c r="E1017" s="18">
        <f>'Mining Rigs'!$E$25*EXP('Mining Rigs'!$E$24*B1017)</f>
        <v>0.10162970133818917</v>
      </c>
      <c r="F1017" s="10">
        <f t="shared" si="61"/>
        <v>5204.626931133429</v>
      </c>
      <c r="G1017" s="10">
        <f t="shared" si="62"/>
        <v>124911.0463472023</v>
      </c>
      <c r="H1017" s="3">
        <v>10.141</v>
      </c>
      <c r="I1017">
        <v>12.5</v>
      </c>
      <c r="J1017" s="5">
        <f t="shared" si="60"/>
        <v>70373.495611498802</v>
      </c>
      <c r="K1017" s="5">
        <f t="shared" si="63"/>
        <v>1774.9728823587418</v>
      </c>
    </row>
    <row r="1018" spans="1:11" x14ac:dyDescent="0.25">
      <c r="A1018" s="6"/>
      <c r="B1018" s="6">
        <v>43381</v>
      </c>
      <c r="C1018" s="2">
        <v>6652.2299800000001</v>
      </c>
      <c r="D1018" s="5">
        <v>50333253.890379667</v>
      </c>
      <c r="E1018" s="18">
        <f>'Mining Rigs'!$E$25*EXP('Mining Rigs'!$E$24*B1018)</f>
        <v>0.10157512112078955</v>
      </c>
      <c r="F1018" s="10">
        <f t="shared" si="61"/>
        <v>5112.6063603187667</v>
      </c>
      <c r="G1018" s="10">
        <f t="shared" si="62"/>
        <v>122702.5526476504</v>
      </c>
      <c r="H1018" s="3">
        <v>10.667</v>
      </c>
      <c r="I1018">
        <v>12.5</v>
      </c>
      <c r="J1018" s="5">
        <f t="shared" si="60"/>
        <v>72714.896060693703</v>
      </c>
      <c r="K1018" s="5">
        <f t="shared" si="63"/>
        <v>1687.4472672728978</v>
      </c>
    </row>
    <row r="1019" spans="1:11" x14ac:dyDescent="0.25">
      <c r="A1019" s="6"/>
      <c r="B1019" s="6">
        <v>43382</v>
      </c>
      <c r="C1019" s="2">
        <v>6642.6401370000003</v>
      </c>
      <c r="D1019" s="5">
        <v>50256807.698331662</v>
      </c>
      <c r="E1019" s="18">
        <f>'Mining Rigs'!$E$25*EXP('Mining Rigs'!$E$24*B1019)</f>
        <v>0.10152057021568829</v>
      </c>
      <c r="F1019" s="10">
        <f t="shared" si="61"/>
        <v>5102.0997747548236</v>
      </c>
      <c r="G1019" s="10">
        <f t="shared" si="62"/>
        <v>122450.39459411576</v>
      </c>
      <c r="H1019" s="3">
        <v>11.077</v>
      </c>
      <c r="I1019">
        <v>12.5</v>
      </c>
      <c r="J1019" s="5">
        <f t="shared" si="60"/>
        <v>75354.612273278908</v>
      </c>
      <c r="K1019" s="5">
        <f t="shared" si="63"/>
        <v>1624.9887153561435</v>
      </c>
    </row>
    <row r="1020" spans="1:11" x14ac:dyDescent="0.25">
      <c r="A1020" s="6"/>
      <c r="B1020" s="6">
        <v>43383</v>
      </c>
      <c r="C1020" s="2">
        <v>6585.5297849999997</v>
      </c>
      <c r="D1020" s="5">
        <v>50515184.986614689</v>
      </c>
      <c r="E1020" s="18">
        <f>'Mining Rigs'!$E$25*EXP('Mining Rigs'!$E$24*B1020)</f>
        <v>0.10146604860714364</v>
      </c>
      <c r="F1020" s="10">
        <f t="shared" si="61"/>
        <v>5125.5762152506986</v>
      </c>
      <c r="G1020" s="10">
        <f t="shared" si="62"/>
        <v>123013.82916601677</v>
      </c>
      <c r="H1020" s="3">
        <v>10</v>
      </c>
      <c r="I1020">
        <v>12.5</v>
      </c>
      <c r="J1020" s="5">
        <f t="shared" si="60"/>
        <v>68341.016203342646</v>
      </c>
      <c r="K1020" s="5">
        <f t="shared" si="63"/>
        <v>1800</v>
      </c>
    </row>
    <row r="1021" spans="1:11" x14ac:dyDescent="0.25">
      <c r="A1021" s="6"/>
      <c r="B1021" s="6">
        <v>43384</v>
      </c>
      <c r="C1021" s="2">
        <v>6256.2402339999999</v>
      </c>
      <c r="D1021" s="5">
        <v>51088272.004299112</v>
      </c>
      <c r="E1021" s="18">
        <f>'Mining Rigs'!$E$25*EXP('Mining Rigs'!$E$24*B1021)</f>
        <v>0.10141155627942115</v>
      </c>
      <c r="F1021" s="10">
        <f t="shared" si="61"/>
        <v>5180.9411715823553</v>
      </c>
      <c r="G1021" s="10">
        <f t="shared" si="62"/>
        <v>124342.58811797653</v>
      </c>
      <c r="H1021" s="3">
        <v>9.0570000000000004</v>
      </c>
      <c r="I1021">
        <v>12.5</v>
      </c>
      <c r="J1021" s="5">
        <f t="shared" si="60"/>
        <v>62565.04558802853</v>
      </c>
      <c r="K1021" s="5">
        <f t="shared" si="63"/>
        <v>1987.4130506790327</v>
      </c>
    </row>
    <row r="1022" spans="1:11" x14ac:dyDescent="0.25">
      <c r="A1022" s="6"/>
      <c r="B1022" s="6">
        <v>43385</v>
      </c>
      <c r="C1022" s="2">
        <v>6274.580078</v>
      </c>
      <c r="D1022" s="5">
        <v>51194154.43332357</v>
      </c>
      <c r="E1022" s="18">
        <f>'Mining Rigs'!$E$25*EXP('Mining Rigs'!$E$24*B1022)</f>
        <v>0.10135709321679594</v>
      </c>
      <c r="F1022" s="10">
        <f t="shared" si="61"/>
        <v>5188.8906830534243</v>
      </c>
      <c r="G1022" s="10">
        <f t="shared" si="62"/>
        <v>124533.37639328217</v>
      </c>
      <c r="H1022" s="3">
        <v>10.909000000000001</v>
      </c>
      <c r="I1022">
        <v>12.5</v>
      </c>
      <c r="J1022" s="5">
        <f t="shared" si="60"/>
        <v>75474.144615239755</v>
      </c>
      <c r="K1022" s="5">
        <f t="shared" si="63"/>
        <v>1650.0137501145844</v>
      </c>
    </row>
    <row r="1023" spans="1:11" x14ac:dyDescent="0.25">
      <c r="A1023" s="6"/>
      <c r="B1023" s="6">
        <v>43386</v>
      </c>
      <c r="C1023" s="2">
        <v>6285.9902339999999</v>
      </c>
      <c r="D1023" s="5">
        <v>52041213.865519188</v>
      </c>
      <c r="E1023" s="18">
        <f>'Mining Rigs'!$E$25*EXP('Mining Rigs'!$E$24*B1023)</f>
        <v>0.1013026594035515</v>
      </c>
      <c r="F1023" s="10">
        <f t="shared" si="61"/>
        <v>5271.9133631660716</v>
      </c>
      <c r="G1023" s="10">
        <f t="shared" si="62"/>
        <v>126525.92071598572</v>
      </c>
      <c r="H1023" s="3">
        <v>10.212999999999999</v>
      </c>
      <c r="I1023">
        <v>12.5</v>
      </c>
      <c r="J1023" s="5">
        <f t="shared" si="60"/>
        <v>71789.401570686779</v>
      </c>
      <c r="K1023" s="5">
        <f t="shared" si="63"/>
        <v>1762.4596103005974</v>
      </c>
    </row>
    <row r="1024" spans="1:11" x14ac:dyDescent="0.25">
      <c r="A1024" s="6"/>
      <c r="B1024" s="6">
        <v>43387</v>
      </c>
      <c r="C1024" s="2">
        <v>6290.9301759999998</v>
      </c>
      <c r="D1024" s="5">
        <v>50558859.859176852</v>
      </c>
      <c r="E1024" s="18">
        <f>'Mining Rigs'!$E$25*EXP('Mining Rigs'!$E$24*B1024)</f>
        <v>0.10124825482397877</v>
      </c>
      <c r="F1024" s="10">
        <f t="shared" si="61"/>
        <v>5118.9963266317691</v>
      </c>
      <c r="G1024" s="10">
        <f t="shared" si="62"/>
        <v>122855.91183916247</v>
      </c>
      <c r="H1024" s="3">
        <v>12.632</v>
      </c>
      <c r="I1024">
        <v>12.5</v>
      </c>
      <c r="J1024" s="5">
        <f t="shared" si="60"/>
        <v>86217.548797349998</v>
      </c>
      <c r="K1024" s="5">
        <f t="shared" si="63"/>
        <v>1424.9525015832805</v>
      </c>
    </row>
    <row r="1025" spans="1:11" x14ac:dyDescent="0.25">
      <c r="A1025" s="6"/>
      <c r="B1025" s="6">
        <v>43388</v>
      </c>
      <c r="C1025" s="2">
        <v>6596.5400390000004</v>
      </c>
      <c r="D1025" s="5">
        <v>51988272.651006974</v>
      </c>
      <c r="E1025" s="18">
        <f>'Mining Rigs'!$E$25*EXP('Mining Rigs'!$E$24*B1025)</f>
        <v>0.10119387946237816</v>
      </c>
      <c r="F1025" s="10">
        <f t="shared" si="61"/>
        <v>5260.8949961032504</v>
      </c>
      <c r="G1025" s="10">
        <f t="shared" si="62"/>
        <v>126261.47990647801</v>
      </c>
      <c r="H1025" s="3">
        <v>8.8889999999999993</v>
      </c>
      <c r="I1025">
        <v>12.5</v>
      </c>
      <c r="J1025" s="5">
        <f t="shared" si="60"/>
        <v>62352.127493815722</v>
      </c>
      <c r="K1025" s="5">
        <f t="shared" si="63"/>
        <v>2024.9746878164026</v>
      </c>
    </row>
    <row r="1026" spans="1:11" x14ac:dyDescent="0.25">
      <c r="A1026" s="6"/>
      <c r="B1026" s="6">
        <v>43389</v>
      </c>
      <c r="C1026" s="2">
        <v>6596.1098629999997</v>
      </c>
      <c r="D1026" s="5">
        <v>52252978.723568119</v>
      </c>
      <c r="E1026" s="18">
        <f>'Mining Rigs'!$E$25*EXP('Mining Rigs'!$E$24*B1026)</f>
        <v>0.10113953330305853</v>
      </c>
      <c r="F1026" s="10">
        <f t="shared" si="61"/>
        <v>5284.8418817963266</v>
      </c>
      <c r="G1026" s="10">
        <f t="shared" si="62"/>
        <v>126836.20516311184</v>
      </c>
      <c r="H1026" s="3">
        <v>10.667</v>
      </c>
      <c r="I1026">
        <v>12.5</v>
      </c>
      <c r="J1026" s="5">
        <f t="shared" si="60"/>
        <v>75164.54447082855</v>
      </c>
      <c r="K1026" s="5">
        <f t="shared" si="63"/>
        <v>1687.4472672728978</v>
      </c>
    </row>
    <row r="1027" spans="1:11" x14ac:dyDescent="0.25">
      <c r="A1027" s="6"/>
      <c r="B1027" s="6">
        <v>43390</v>
      </c>
      <c r="C1027" s="2">
        <v>6544.4301759999998</v>
      </c>
      <c r="D1027" s="5">
        <v>51935331.436494745</v>
      </c>
      <c r="E1027" s="18">
        <f>'Mining Rigs'!$E$25*EXP('Mining Rigs'!$E$24*B1027)</f>
        <v>0.10108521633033607</v>
      </c>
      <c r="F1027" s="10">
        <f t="shared" si="61"/>
        <v>5249.8942134457748</v>
      </c>
      <c r="G1027" s="10">
        <f t="shared" si="62"/>
        <v>125997.46112269859</v>
      </c>
      <c r="H1027" s="3">
        <v>10.435</v>
      </c>
      <c r="I1027">
        <v>12.5</v>
      </c>
      <c r="J1027" s="5">
        <f t="shared" si="60"/>
        <v>73043.52815640888</v>
      </c>
      <c r="K1027" s="5">
        <f t="shared" si="63"/>
        <v>1724.9640632486824</v>
      </c>
    </row>
    <row r="1028" spans="1:11" x14ac:dyDescent="0.25">
      <c r="A1028" s="6"/>
      <c r="B1028" s="6">
        <v>43391</v>
      </c>
      <c r="C1028" s="2">
        <v>6476.7099609999996</v>
      </c>
      <c r="D1028" s="5">
        <v>50796511.979038127</v>
      </c>
      <c r="E1028" s="18">
        <f>'Mining Rigs'!$E$25*EXP('Mining Rigs'!$E$24*B1028)</f>
        <v>0.10103092852853647</v>
      </c>
      <c r="F1028" s="10">
        <f t="shared" si="61"/>
        <v>5132.018771253147</v>
      </c>
      <c r="G1028" s="10">
        <f t="shared" si="62"/>
        <v>123168.45051007552</v>
      </c>
      <c r="H1028" s="3">
        <v>10.435</v>
      </c>
      <c r="I1028">
        <v>12.5</v>
      </c>
      <c r="J1028" s="5">
        <f t="shared" si="60"/>
        <v>71403.487837368782</v>
      </c>
      <c r="K1028" s="5">
        <f t="shared" si="63"/>
        <v>1724.9640632486824</v>
      </c>
    </row>
    <row r="1029" spans="1:11" x14ac:dyDescent="0.25">
      <c r="A1029" s="6"/>
      <c r="B1029" s="6">
        <v>43392</v>
      </c>
      <c r="C1029" s="2">
        <v>6465.4101559999999</v>
      </c>
      <c r="D1029" s="5">
        <v>51051519.74677626</v>
      </c>
      <c r="E1029" s="18">
        <f>'Mining Rigs'!$E$25*EXP('Mining Rigs'!$E$24*B1029)</f>
        <v>0.10097666988199389</v>
      </c>
      <c r="F1029" s="10">
        <f t="shared" si="61"/>
        <v>5155.0124564443186</v>
      </c>
      <c r="G1029" s="10">
        <f t="shared" si="62"/>
        <v>123720.29895466365</v>
      </c>
      <c r="H1029" s="3">
        <v>10.141</v>
      </c>
      <c r="I1029">
        <v>12.5</v>
      </c>
      <c r="J1029" s="5">
        <f t="shared" si="60"/>
        <v>69702.641761069099</v>
      </c>
      <c r="K1029" s="5">
        <f t="shared" si="63"/>
        <v>1774.9728823587418</v>
      </c>
    </row>
    <row r="1030" spans="1:11" x14ac:dyDescent="0.25">
      <c r="A1030" s="6"/>
      <c r="B1030" s="6">
        <v>43393</v>
      </c>
      <c r="C1030" s="2">
        <v>6489.1899409999996</v>
      </c>
      <c r="D1030" s="5">
        <v>50881065.373223729</v>
      </c>
      <c r="E1030" s="18">
        <f>'Mining Rigs'!$E$25*EXP('Mining Rigs'!$E$24*B1030)</f>
        <v>0.10092244037504976</v>
      </c>
      <c r="F1030" s="10">
        <f t="shared" si="61"/>
        <v>5135.0412863481806</v>
      </c>
      <c r="G1030" s="10">
        <f t="shared" si="62"/>
        <v>123240.99087235634</v>
      </c>
      <c r="H1030" s="3">
        <v>10.07</v>
      </c>
      <c r="I1030">
        <v>12.5</v>
      </c>
      <c r="J1030" s="5">
        <f t="shared" si="60"/>
        <v>68946.487671368246</v>
      </c>
      <c r="K1030" s="5">
        <f t="shared" si="63"/>
        <v>1787.4875868917577</v>
      </c>
    </row>
    <row r="1031" spans="1:11" x14ac:dyDescent="0.25">
      <c r="A1031" s="6"/>
      <c r="B1031" s="6">
        <v>43394</v>
      </c>
      <c r="C1031" s="2">
        <v>6482.3500979999999</v>
      </c>
      <c r="D1031" s="5">
        <v>51884979.844904423</v>
      </c>
      <c r="E1031" s="18">
        <f>'Mining Rigs'!$E$25*EXP('Mining Rigs'!$E$24*B1031)</f>
        <v>0.10086823999205501</v>
      </c>
      <c r="F1031" s="10">
        <f t="shared" si="61"/>
        <v>5233.5465989787563</v>
      </c>
      <c r="G1031" s="10">
        <f t="shared" si="62"/>
        <v>125605.11837549016</v>
      </c>
      <c r="H1031" s="3">
        <v>10.435</v>
      </c>
      <c r="I1031">
        <v>12.5</v>
      </c>
      <c r="J1031" s="5">
        <f t="shared" ref="J1031:J1094" si="64">F1031*H1031/60/I1031*1000</f>
        <v>72816.078347124436</v>
      </c>
      <c r="K1031" s="5">
        <f t="shared" si="63"/>
        <v>1724.9640632486824</v>
      </c>
    </row>
    <row r="1032" spans="1:11" x14ac:dyDescent="0.25">
      <c r="A1032" s="6"/>
      <c r="B1032" s="6">
        <v>43395</v>
      </c>
      <c r="C1032" s="2">
        <v>6487.1601559999999</v>
      </c>
      <c r="D1032" s="5">
        <v>51214865.438427694</v>
      </c>
      <c r="E1032" s="18">
        <f>'Mining Rigs'!$E$25*EXP('Mining Rigs'!$E$24*B1032)</f>
        <v>0.100814068717369</v>
      </c>
      <c r="F1032" s="10">
        <f t="shared" ref="F1032:F1096" si="65">D1032*1000*E1032/1000000</f>
        <v>5163.1789636604562</v>
      </c>
      <c r="G1032" s="10">
        <f t="shared" ref="G1032:G1096" si="66">F1032*24</f>
        <v>123916.29512785096</v>
      </c>
      <c r="H1032" s="3">
        <v>9.2899999999999991</v>
      </c>
      <c r="I1032">
        <v>12.5</v>
      </c>
      <c r="J1032" s="5">
        <f t="shared" si="64"/>
        <v>63954.576763207508</v>
      </c>
      <c r="K1032" s="5">
        <f t="shared" ref="K1032:K1096" si="67">24*60/H1032*I1032</f>
        <v>1937.5672766415501</v>
      </c>
    </row>
    <row r="1033" spans="1:11" x14ac:dyDescent="0.25">
      <c r="A1033" s="6"/>
      <c r="B1033" s="6">
        <v>43396</v>
      </c>
      <c r="C1033" s="2">
        <v>6475.7402339999999</v>
      </c>
      <c r="D1033" s="5">
        <v>51923155.034461714</v>
      </c>
      <c r="E1033" s="18">
        <f>'Mining Rigs'!$E$25*EXP('Mining Rigs'!$E$24*B1033)</f>
        <v>0.1007599265353584</v>
      </c>
      <c r="F1033" s="10">
        <f t="shared" si="65"/>
        <v>5231.7732867563864</v>
      </c>
      <c r="G1033" s="10">
        <f t="shared" si="66"/>
        <v>125562.55888215327</v>
      </c>
      <c r="H1033" s="3">
        <v>9.3510000000000009</v>
      </c>
      <c r="I1033">
        <v>12.5</v>
      </c>
      <c r="J1033" s="5">
        <f t="shared" si="64"/>
        <v>65229.749339278627</v>
      </c>
      <c r="K1033" s="5">
        <f t="shared" si="67"/>
        <v>1924.9278152069294</v>
      </c>
    </row>
    <row r="1034" spans="1:11" x14ac:dyDescent="0.25">
      <c r="A1034" s="6"/>
      <c r="B1034" s="6">
        <v>43397</v>
      </c>
      <c r="C1034" s="2">
        <v>6495.8398440000001</v>
      </c>
      <c r="D1034" s="5">
        <v>50381260.624864444</v>
      </c>
      <c r="E1034" s="18">
        <f>'Mining Rigs'!$E$25*EXP('Mining Rigs'!$E$24*B1034)</f>
        <v>0.10070581343039933</v>
      </c>
      <c r="F1034" s="10">
        <f t="shared" si="65"/>
        <v>5073.6858328759226</v>
      </c>
      <c r="G1034" s="10">
        <f t="shared" si="66"/>
        <v>121768.45998902214</v>
      </c>
      <c r="H1034" s="3">
        <v>12.743</v>
      </c>
      <c r="I1034">
        <v>12.5</v>
      </c>
      <c r="J1034" s="5">
        <f t="shared" si="64"/>
        <v>86205.304757783844</v>
      </c>
      <c r="K1034" s="5">
        <f t="shared" si="67"/>
        <v>1412.5402181589893</v>
      </c>
    </row>
    <row r="1035" spans="1:11" x14ac:dyDescent="0.25">
      <c r="A1035" s="6"/>
      <c r="B1035" s="6">
        <v>43398</v>
      </c>
      <c r="C1035" s="2">
        <v>6476.2900390000004</v>
      </c>
      <c r="D1035" s="5">
        <v>50090631.111632161</v>
      </c>
      <c r="E1035" s="18">
        <f>'Mining Rigs'!$E$25*EXP('Mining Rigs'!$E$24*B1035)</f>
        <v>0.10065172938687637</v>
      </c>
      <c r="F1035" s="10">
        <f t="shared" si="65"/>
        <v>5041.7086474658508</v>
      </c>
      <c r="G1035" s="10">
        <f t="shared" si="66"/>
        <v>121001.00753918043</v>
      </c>
      <c r="H1035" s="3">
        <v>10.510999999999999</v>
      </c>
      <c r="I1035">
        <v>12.5</v>
      </c>
      <c r="J1035" s="5">
        <f t="shared" si="64"/>
        <v>70657.866124684748</v>
      </c>
      <c r="K1035" s="5">
        <f t="shared" si="67"/>
        <v>1712.4916753876892</v>
      </c>
    </row>
    <row r="1036" spans="1:11" x14ac:dyDescent="0.25">
      <c r="A1036" s="6"/>
      <c r="B1036" s="6">
        <v>43399</v>
      </c>
      <c r="C1036" s="2">
        <v>6474.75</v>
      </c>
      <c r="D1036" s="5">
        <v>50141639.900951542</v>
      </c>
      <c r="E1036" s="18">
        <f>'Mining Rigs'!$E$25*EXP('Mining Rigs'!$E$24*B1036)</f>
        <v>0.10059767438918132</v>
      </c>
      <c r="F1036" s="10">
        <f t="shared" si="65"/>
        <v>5044.1323640955061</v>
      </c>
      <c r="G1036" s="10">
        <f t="shared" si="66"/>
        <v>121059.17673829215</v>
      </c>
      <c r="H1036" s="3">
        <v>10.07</v>
      </c>
      <c r="I1036">
        <v>12.5</v>
      </c>
      <c r="J1036" s="5">
        <f t="shared" si="64"/>
        <v>67725.883875255662</v>
      </c>
      <c r="K1036" s="5">
        <f t="shared" si="67"/>
        <v>1787.4875868917577</v>
      </c>
    </row>
    <row r="1037" spans="1:11" s="13" customFormat="1" x14ac:dyDescent="0.25">
      <c r="A1037" s="6"/>
      <c r="B1037" s="6">
        <v>43400</v>
      </c>
      <c r="C1037" s="2">
        <v>6480.3798829999996</v>
      </c>
      <c r="D1037" s="5">
        <v>49784578.375715867</v>
      </c>
      <c r="E1037" s="18">
        <f>'Mining Rigs'!$E$25*EXP('Mining Rigs'!$E$24*B1037)</f>
        <v>0.10054364842171548</v>
      </c>
      <c r="F1037" s="15">
        <f t="shared" si="65"/>
        <v>5005.5231450313149</v>
      </c>
      <c r="G1037" s="15">
        <f t="shared" si="66"/>
        <v>120132.55548075156</v>
      </c>
      <c r="H1037" s="56">
        <v>10.587999999999999</v>
      </c>
      <c r="I1037" s="13">
        <v>12.5</v>
      </c>
      <c r="J1037" s="14">
        <f t="shared" si="64"/>
        <v>70664.638746122073</v>
      </c>
      <c r="K1037" s="14">
        <f t="shared" si="67"/>
        <v>1700.0377786173026</v>
      </c>
    </row>
    <row r="1038" spans="1:11" s="13" customFormat="1" x14ac:dyDescent="0.25">
      <c r="A1038" s="6"/>
      <c r="B1038" s="6">
        <v>43401</v>
      </c>
      <c r="C1038" s="2">
        <v>6486.3901370000003</v>
      </c>
      <c r="D1038" s="5">
        <v>49886595.954354629</v>
      </c>
      <c r="E1038" s="18">
        <f>'Mining Rigs'!$E$25*EXP('Mining Rigs'!$E$24*B1038)</f>
        <v>0.10048965146888857</v>
      </c>
      <c r="F1038" s="15">
        <f t="shared" ref="F1038" si="68">D1038*1000*E1038/1000000</f>
        <v>5013.0866404223634</v>
      </c>
      <c r="G1038" s="15">
        <f t="shared" si="66"/>
        <v>120314.07937013672</v>
      </c>
      <c r="H1038" s="56">
        <v>10.286</v>
      </c>
      <c r="I1038" s="13">
        <v>12.5</v>
      </c>
      <c r="J1038" s="14">
        <f t="shared" si="64"/>
        <v>68752.812244512563</v>
      </c>
      <c r="K1038" s="14">
        <f t="shared" ref="K1038" si="69">24*60/H1038*I1038</f>
        <v>1749.9513902391602</v>
      </c>
    </row>
    <row r="1039" spans="1:11" s="13" customFormat="1" x14ac:dyDescent="0.25">
      <c r="A1039" s="6"/>
      <c r="B1039" s="6">
        <v>43402</v>
      </c>
      <c r="C1039" s="2">
        <v>6332.6298829999996</v>
      </c>
      <c r="D1039" s="5">
        <v>49427516.850480199</v>
      </c>
      <c r="E1039" s="18">
        <f>'Mining Rigs'!$E$25*EXP('Mining Rigs'!$E$24*B1039)</f>
        <v>0.10043568351511752</v>
      </c>
      <c r="F1039" s="15">
        <f t="shared" si="65"/>
        <v>4964.2864393329673</v>
      </c>
      <c r="G1039" s="15">
        <f t="shared" si="66"/>
        <v>119142.87454399122</v>
      </c>
      <c r="H1039" s="56">
        <v>9.8629999999999995</v>
      </c>
      <c r="I1039" s="13">
        <v>12.5</v>
      </c>
      <c r="J1039" s="14">
        <f t="shared" si="64"/>
        <v>65283.676201521419</v>
      </c>
      <c r="K1039" s="14">
        <f t="shared" si="67"/>
        <v>1825.0025347257426</v>
      </c>
    </row>
    <row r="1040" spans="1:11" x14ac:dyDescent="0.25">
      <c r="A1040" s="6"/>
      <c r="B1040" s="6">
        <v>43403</v>
      </c>
      <c r="C1040" s="2">
        <v>6334.2700199999999</v>
      </c>
      <c r="D1040" s="5">
        <v>49427516.850480199</v>
      </c>
      <c r="E1040" s="18">
        <f>'Mining Rigs'!$E$25*EXP('Mining Rigs'!$E$24*B1040)</f>
        <v>0.10038174454482876</v>
      </c>
      <c r="F1040" s="10">
        <f t="shared" si="65"/>
        <v>4961.6203699701227</v>
      </c>
      <c r="G1040" s="10">
        <f t="shared" si="66"/>
        <v>119078.88887928295</v>
      </c>
      <c r="H1040" s="56">
        <v>9.3510000000000009</v>
      </c>
      <c r="I1040">
        <v>12.5</v>
      </c>
      <c r="J1040" s="5">
        <f t="shared" si="64"/>
        <v>61861.482772787502</v>
      </c>
      <c r="K1040" s="5">
        <f t="shared" si="67"/>
        <v>1924.9278152069294</v>
      </c>
    </row>
    <row r="1041" spans="1:11" x14ac:dyDescent="0.25">
      <c r="A1041" s="6"/>
      <c r="B1041" s="6">
        <v>43404</v>
      </c>
      <c r="C1041" s="2">
        <v>6317.6098629999997</v>
      </c>
      <c r="D1041" s="5">
        <v>51977956.31644924</v>
      </c>
      <c r="E1041" s="18">
        <f>'Mining Rigs'!$E$25*EXP('Mining Rigs'!$E$24*B1041)</f>
        <v>0.10032783454245708</v>
      </c>
      <c r="F1041" s="10">
        <f t="shared" si="65"/>
        <v>5214.8358011717819</v>
      </c>
      <c r="G1041" s="10">
        <f t="shared" si="66"/>
        <v>125156.05922812276</v>
      </c>
      <c r="H1041" s="56">
        <v>8.8339999999999996</v>
      </c>
      <c r="I1041">
        <v>12.5</v>
      </c>
      <c r="J1041" s="5">
        <f t="shared" si="64"/>
        <v>61423.812623402031</v>
      </c>
      <c r="K1041" s="5">
        <f t="shared" si="67"/>
        <v>2037.5820692777904</v>
      </c>
    </row>
    <row r="1042" spans="1:11" x14ac:dyDescent="0.25">
      <c r="A1042" s="6"/>
      <c r="B1042" s="6">
        <v>43405</v>
      </c>
      <c r="C1042" s="2">
        <v>6377.7797849999997</v>
      </c>
      <c r="D1042" s="5">
        <v>52845282.149951838</v>
      </c>
      <c r="E1042" s="18">
        <f>'Mining Rigs'!$E$25*EXP('Mining Rigs'!$E$24*B1042)</f>
        <v>0.10027395349244456</v>
      </c>
      <c r="F1042" s="10">
        <f t="shared" si="65"/>
        <v>5299.0053645993803</v>
      </c>
      <c r="G1042" s="10">
        <f t="shared" si="66"/>
        <v>127176.12875038513</v>
      </c>
      <c r="H1042" s="56">
        <v>9.3510000000000009</v>
      </c>
      <c r="I1042">
        <v>12.5</v>
      </c>
      <c r="J1042" s="5">
        <f t="shared" si="64"/>
        <v>66067.998885825073</v>
      </c>
      <c r="K1042" s="5">
        <f t="shared" si="67"/>
        <v>1924.9278152069294</v>
      </c>
    </row>
    <row r="1043" spans="1:11" x14ac:dyDescent="0.25">
      <c r="A1043" s="6"/>
      <c r="B1043" s="6">
        <v>43406</v>
      </c>
      <c r="C1043" s="2">
        <v>6388.4399409999996</v>
      </c>
      <c r="D1043" s="5">
        <v>52846858.859667912</v>
      </c>
      <c r="E1043" s="18">
        <f>'Mining Rigs'!$E$25*EXP('Mining Rigs'!$E$24*B1043)</f>
        <v>0.10022010137924266</v>
      </c>
      <c r="F1043" s="10">
        <f t="shared" si="65"/>
        <v>5296.3175524904464</v>
      </c>
      <c r="G1043" s="10">
        <f t="shared" si="66"/>
        <v>127111.62125977071</v>
      </c>
      <c r="H1043" s="56">
        <v>10.07</v>
      </c>
      <c r="I1043">
        <v>12.5</v>
      </c>
      <c r="J1043" s="5">
        <f t="shared" si="64"/>
        <v>71111.890338105062</v>
      </c>
      <c r="K1043" s="5">
        <f t="shared" si="67"/>
        <v>1787.4875868917577</v>
      </c>
    </row>
    <row r="1044" spans="1:11" x14ac:dyDescent="0.25">
      <c r="A1044" s="6"/>
      <c r="B1044" s="6">
        <v>43407</v>
      </c>
      <c r="C1044" s="2">
        <v>6361.2597660000001</v>
      </c>
      <c r="D1044" s="5">
        <v>54123853.769325785</v>
      </c>
      <c r="E1044" s="18">
        <f>'Mining Rigs'!$E$25*EXP('Mining Rigs'!$E$24*B1044)</f>
        <v>0.10016627818731128</v>
      </c>
      <c r="F1044" s="10">
        <f t="shared" si="65"/>
        <v>5421.3849932276416</v>
      </c>
      <c r="G1044" s="10">
        <f t="shared" si="66"/>
        <v>130113.23983746339</v>
      </c>
      <c r="H1044" s="56">
        <v>8.9440000000000008</v>
      </c>
      <c r="I1044">
        <v>12.5</v>
      </c>
      <c r="J1044" s="5">
        <f t="shared" si="64"/>
        <v>64651.823172570716</v>
      </c>
      <c r="K1044" s="5">
        <f t="shared" si="67"/>
        <v>2012.5223613595704</v>
      </c>
    </row>
    <row r="1045" spans="1:11" x14ac:dyDescent="0.25">
      <c r="A1045" s="6"/>
      <c r="B1045" s="6">
        <v>43408</v>
      </c>
      <c r="C1045" s="2">
        <v>6376.1298829999996</v>
      </c>
      <c r="D1045" s="5">
        <v>53309080.357032433</v>
      </c>
      <c r="E1045" s="18">
        <f>'Mining Rigs'!$E$25*EXP('Mining Rigs'!$E$24*B1045)</f>
        <v>0.10011248390111747</v>
      </c>
      <c r="F1045" s="10">
        <f t="shared" si="65"/>
        <v>5336.904449026787</v>
      </c>
      <c r="G1045" s="10">
        <f t="shared" si="66"/>
        <v>128085.70677664288</v>
      </c>
      <c r="H1045" s="56">
        <v>11.707000000000001</v>
      </c>
      <c r="I1045">
        <v>12.5</v>
      </c>
      <c r="J1045" s="5">
        <f t="shared" si="64"/>
        <v>83305.5205130088</v>
      </c>
      <c r="K1045" s="5">
        <f t="shared" si="67"/>
        <v>1537.5416417527974</v>
      </c>
    </row>
    <row r="1046" spans="1:11" x14ac:dyDescent="0.25">
      <c r="A1046" s="6"/>
      <c r="B1046" s="6">
        <v>43409</v>
      </c>
      <c r="C1046" s="2">
        <v>6419.6601559999999</v>
      </c>
      <c r="D1046" s="5">
        <v>53157630.698790357</v>
      </c>
      <c r="E1046" s="18">
        <f>'Mining Rigs'!$E$25*EXP('Mining Rigs'!$E$24*B1046)</f>
        <v>0.10005871850513784</v>
      </c>
      <c r="F1046" s="10">
        <f t="shared" si="65"/>
        <v>5318.8844064903387</v>
      </c>
      <c r="G1046" s="10">
        <f t="shared" si="66"/>
        <v>127653.22575576813</v>
      </c>
      <c r="H1046" s="56">
        <v>10</v>
      </c>
      <c r="I1046">
        <v>12.5</v>
      </c>
      <c r="J1046" s="5">
        <f t="shared" si="64"/>
        <v>70918.458753204512</v>
      </c>
      <c r="K1046" s="5">
        <f t="shared" si="67"/>
        <v>1800</v>
      </c>
    </row>
    <row r="1047" spans="1:11" x14ac:dyDescent="0.25">
      <c r="A1047" s="6"/>
      <c r="B1047" s="6">
        <v>43410</v>
      </c>
      <c r="C1047" s="2">
        <v>6461.0097660000001</v>
      </c>
      <c r="D1047" s="5">
        <v>51832813.497071467</v>
      </c>
      <c r="E1047" s="18">
        <f>'Mining Rigs'!$E$25*EXP('Mining Rigs'!$E$24*B1047)</f>
        <v>0.10000498198385722</v>
      </c>
      <c r="F1047" s="10">
        <f t="shared" si="65"/>
        <v>5183.5395799472635</v>
      </c>
      <c r="G1047" s="10">
        <f t="shared" si="66"/>
        <v>124404.94991873432</v>
      </c>
      <c r="H1047" s="56">
        <v>11.25</v>
      </c>
      <c r="I1047">
        <v>12.5</v>
      </c>
      <c r="J1047" s="5">
        <f t="shared" si="64"/>
        <v>77753.093699208956</v>
      </c>
      <c r="K1047" s="5">
        <f t="shared" si="67"/>
        <v>1600</v>
      </c>
    </row>
    <row r="1048" spans="1:11" x14ac:dyDescent="0.25">
      <c r="A1048" s="6"/>
      <c r="B1048" s="6">
        <v>43411</v>
      </c>
      <c r="C1048" s="2">
        <v>6530.1401370000003</v>
      </c>
      <c r="D1048" s="5">
        <v>50150956.822001055</v>
      </c>
      <c r="E1048" s="18">
        <f>'Mining Rigs'!$E$25*EXP('Mining Rigs'!$E$24*B1048)</f>
        <v>9.9951274321767758E-2</v>
      </c>
      <c r="F1048" s="10">
        <f t="shared" si="65"/>
        <v>5012.6520428149579</v>
      </c>
      <c r="G1048" s="10">
        <f t="shared" si="66"/>
        <v>120303.64902755899</v>
      </c>
      <c r="H1048" s="56">
        <v>11.077</v>
      </c>
      <c r="I1048">
        <v>12.5</v>
      </c>
      <c r="J1048" s="5">
        <f t="shared" si="64"/>
        <v>74033.528904348394</v>
      </c>
      <c r="K1048" s="5">
        <f t="shared" si="67"/>
        <v>1624.9887153561435</v>
      </c>
    </row>
    <row r="1049" spans="1:11" x14ac:dyDescent="0.25">
      <c r="A1049" s="6"/>
      <c r="B1049" s="6">
        <v>43412</v>
      </c>
      <c r="C1049" s="2">
        <v>6453.7202150000003</v>
      </c>
      <c r="D1049" s="5">
        <v>48468824.49837888</v>
      </c>
      <c r="E1049" s="18">
        <f>'Mining Rigs'!$E$25*EXP('Mining Rigs'!$E$24*B1049)</f>
        <v>9.9897595503370962E-2</v>
      </c>
      <c r="F1049" s="10">
        <f t="shared" si="65"/>
        <v>4841.9190242629311</v>
      </c>
      <c r="G1049" s="10">
        <f t="shared" si="66"/>
        <v>116206.05658231035</v>
      </c>
      <c r="H1049" s="56">
        <v>11.901</v>
      </c>
      <c r="I1049">
        <v>12.5</v>
      </c>
      <c r="J1049" s="5">
        <f t="shared" si="64"/>
        <v>76831.571077004191</v>
      </c>
      <c r="K1049" s="5">
        <f t="shared" si="67"/>
        <v>1512.4779430299975</v>
      </c>
    </row>
    <row r="1050" spans="1:11" x14ac:dyDescent="0.25">
      <c r="A1050" s="6"/>
      <c r="B1050" s="6">
        <v>43413</v>
      </c>
      <c r="C1050" s="2">
        <v>6385.6201170000004</v>
      </c>
      <c r="D1050" s="5">
        <v>47652507.454195678</v>
      </c>
      <c r="E1050" s="18">
        <f>'Mining Rigs'!$E$25*EXP('Mining Rigs'!$E$24*B1050)</f>
        <v>9.9843945513176713E-2</v>
      </c>
      <c r="F1050" s="10">
        <f t="shared" si="65"/>
        <v>4757.814357822961</v>
      </c>
      <c r="G1050" s="10">
        <f t="shared" si="66"/>
        <v>114187.54458775106</v>
      </c>
      <c r="H1050" s="56">
        <v>11.339</v>
      </c>
      <c r="I1050">
        <v>12.5</v>
      </c>
      <c r="J1050" s="5">
        <f t="shared" si="64"/>
        <v>71931.809337806073</v>
      </c>
      <c r="K1050" s="5">
        <f t="shared" si="67"/>
        <v>1587.4415733309816</v>
      </c>
    </row>
    <row r="1051" spans="1:11" x14ac:dyDescent="0.25">
      <c r="A1051" s="6"/>
      <c r="B1051" s="6">
        <v>43414</v>
      </c>
      <c r="C1051" s="2">
        <v>6409.2202150000003</v>
      </c>
      <c r="D1051" s="5">
        <v>46121912.996352136</v>
      </c>
      <c r="E1051" s="18">
        <f>'Mining Rigs'!$E$25*EXP('Mining Rigs'!$E$24*B1051)</f>
        <v>9.9790324335702105E-2</v>
      </c>
      <c r="F1051" s="10">
        <f t="shared" si="65"/>
        <v>4602.5206568890135</v>
      </c>
      <c r="G1051" s="10">
        <f t="shared" si="66"/>
        <v>110460.49576533632</v>
      </c>
      <c r="H1051" s="56">
        <v>10.992000000000001</v>
      </c>
      <c r="I1051">
        <v>12.5</v>
      </c>
      <c r="J1051" s="5">
        <f t="shared" si="64"/>
        <v>67454.542747365384</v>
      </c>
      <c r="K1051" s="5">
        <f t="shared" si="67"/>
        <v>1637.5545851528382</v>
      </c>
    </row>
    <row r="1052" spans="1:11" x14ac:dyDescent="0.25">
      <c r="A1052" s="6"/>
      <c r="B1052" s="6">
        <v>43415</v>
      </c>
      <c r="C1052" s="2">
        <v>6411.2700199999999</v>
      </c>
      <c r="D1052" s="5">
        <v>47244348.932104059</v>
      </c>
      <c r="E1052" s="18">
        <f>'Mining Rigs'!$E$25*EXP('Mining Rigs'!$E$24*B1052)</f>
        <v>9.9736731955473654E-2</v>
      </c>
      <c r="F1052" s="10">
        <f t="shared" si="65"/>
        <v>4711.9969658521295</v>
      </c>
      <c r="G1052" s="10">
        <f t="shared" si="66"/>
        <v>113087.92718045111</v>
      </c>
      <c r="H1052" s="56">
        <v>9.8629999999999995</v>
      </c>
      <c r="I1052">
        <v>12.5</v>
      </c>
      <c r="J1052" s="5">
        <f t="shared" si="64"/>
        <v>61965.901432266073</v>
      </c>
      <c r="K1052" s="5">
        <f t="shared" si="67"/>
        <v>1825.0025347257426</v>
      </c>
    </row>
    <row r="1053" spans="1:11" x14ac:dyDescent="0.25">
      <c r="A1053" s="6"/>
      <c r="B1053" s="6">
        <v>43416</v>
      </c>
      <c r="C1053" s="2">
        <v>6371.2700199999999</v>
      </c>
      <c r="D1053" s="5">
        <v>47091289.486319698</v>
      </c>
      <c r="E1053" s="18">
        <f>'Mining Rigs'!$E$25*EXP('Mining Rigs'!$E$24*B1053)</f>
        <v>9.9683168357026106E-2</v>
      </c>
      <c r="F1053" s="10">
        <f t="shared" si="65"/>
        <v>4694.2089380142606</v>
      </c>
      <c r="G1053" s="10">
        <f t="shared" si="66"/>
        <v>112661.01451234226</v>
      </c>
      <c r="H1053" s="56">
        <v>10.286</v>
      </c>
      <c r="I1053">
        <v>12.5</v>
      </c>
      <c r="J1053" s="5">
        <f t="shared" si="64"/>
        <v>64379.510848552913</v>
      </c>
      <c r="K1053" s="5">
        <f t="shared" si="67"/>
        <v>1749.9513902391602</v>
      </c>
    </row>
    <row r="1054" spans="1:11" x14ac:dyDescent="0.25">
      <c r="A1054" s="6"/>
      <c r="B1054" s="6">
        <v>43417</v>
      </c>
      <c r="C1054" s="2">
        <v>6359.4902339999999</v>
      </c>
      <c r="D1054" s="5">
        <v>46683130.964228086</v>
      </c>
      <c r="E1054" s="18">
        <f>'Mining Rigs'!$E$25*EXP('Mining Rigs'!$E$24*B1054)</f>
        <v>9.962963352490152E-2</v>
      </c>
      <c r="F1054" s="10">
        <f t="shared" si="65"/>
        <v>4651.0232297610273</v>
      </c>
      <c r="G1054" s="10">
        <f t="shared" si="66"/>
        <v>111624.55751426466</v>
      </c>
      <c r="H1054" s="56">
        <v>12</v>
      </c>
      <c r="I1054">
        <v>12.5</v>
      </c>
      <c r="J1054" s="5">
        <f t="shared" si="64"/>
        <v>74416.371676176437</v>
      </c>
      <c r="K1054" s="5">
        <f t="shared" si="67"/>
        <v>1500</v>
      </c>
    </row>
    <row r="1055" spans="1:11" x14ac:dyDescent="0.25">
      <c r="A1055" s="6"/>
      <c r="B1055" s="6">
        <v>43418</v>
      </c>
      <c r="C1055" s="2">
        <v>5738.3500979999999</v>
      </c>
      <c r="D1055" s="5">
        <v>46938230.040535338</v>
      </c>
      <c r="E1055" s="18">
        <f>'Mining Rigs'!$E$25*EXP('Mining Rigs'!$E$24*B1055)</f>
        <v>9.9576127443651324E-2</v>
      </c>
      <c r="F1055" s="10">
        <f t="shared" si="65"/>
        <v>4673.9271764957703</v>
      </c>
      <c r="G1055" s="10">
        <f t="shared" si="66"/>
        <v>112174.25223589849</v>
      </c>
      <c r="H1055" s="56">
        <v>10.667</v>
      </c>
      <c r="I1055">
        <v>12.5</v>
      </c>
      <c r="J1055" s="5">
        <f t="shared" si="64"/>
        <v>66475.708255573845</v>
      </c>
      <c r="K1055" s="5">
        <f t="shared" si="67"/>
        <v>1687.4472672728978</v>
      </c>
    </row>
    <row r="1056" spans="1:11" x14ac:dyDescent="0.25">
      <c r="A1056" s="6"/>
      <c r="B1056" s="6">
        <v>43419</v>
      </c>
      <c r="C1056" s="2">
        <v>5648.0297849999997</v>
      </c>
      <c r="D1056" s="5">
        <v>47244348.932104059</v>
      </c>
      <c r="E1056" s="18">
        <f>'Mining Rigs'!$E$25*EXP('Mining Rigs'!$E$24*B1056)</f>
        <v>9.9522650097835189E-2</v>
      </c>
      <c r="F1056" s="10">
        <f t="shared" si="65"/>
        <v>4701.8828078698252</v>
      </c>
      <c r="G1056" s="10">
        <f t="shared" si="66"/>
        <v>112845.18738887581</v>
      </c>
      <c r="H1056" s="56">
        <v>11.339</v>
      </c>
      <c r="I1056">
        <v>12.5</v>
      </c>
      <c r="J1056" s="5">
        <f t="shared" si="64"/>
        <v>71086.19887791459</v>
      </c>
      <c r="K1056" s="5">
        <f t="shared" si="67"/>
        <v>1587.4415733309816</v>
      </c>
    </row>
    <row r="1057" spans="1:11" x14ac:dyDescent="0.25">
      <c r="A1057" s="6"/>
      <c r="B1057" s="6">
        <v>43420</v>
      </c>
      <c r="C1057" s="2">
        <v>5575.5498049999997</v>
      </c>
      <c r="D1057" s="5">
        <v>47185785.912915982</v>
      </c>
      <c r="E1057" s="18">
        <f>'Mining Rigs'!$E$25*EXP('Mining Rigs'!$E$24*B1057)</f>
        <v>9.9469201472020069E-2</v>
      </c>
      <c r="F1057" s="10">
        <f t="shared" si="65"/>
        <v>4693.5324455874461</v>
      </c>
      <c r="G1057" s="10">
        <f t="shared" si="66"/>
        <v>112644.7786940987</v>
      </c>
      <c r="H1057" s="56">
        <v>11.429</v>
      </c>
      <c r="I1057">
        <v>12.5</v>
      </c>
      <c r="J1057" s="5">
        <f t="shared" si="64"/>
        <v>71523.176427491897</v>
      </c>
      <c r="K1057" s="5">
        <f t="shared" si="67"/>
        <v>1574.9409397147608</v>
      </c>
    </row>
    <row r="1058" spans="1:11" x14ac:dyDescent="0.25">
      <c r="A1058" s="6"/>
      <c r="B1058" s="6">
        <v>43421</v>
      </c>
      <c r="C1058" s="2">
        <v>5554.330078</v>
      </c>
      <c r="D1058" s="5">
        <v>47353181.041895583</v>
      </c>
      <c r="E1058" s="18">
        <f>'Mining Rigs'!$E$25*EXP('Mining Rigs'!$E$24*B1058)</f>
        <v>9.9415781550782248E-2</v>
      </c>
      <c r="F1058" s="10">
        <f t="shared" si="65"/>
        <v>4707.6535021957352</v>
      </c>
      <c r="G1058" s="10">
        <f t="shared" si="66"/>
        <v>112983.68405269764</v>
      </c>
      <c r="H1058" s="56">
        <v>9.9309999999999992</v>
      </c>
      <c r="I1058">
        <v>12.5</v>
      </c>
      <c r="J1058" s="5">
        <f t="shared" si="64"/>
        <v>62335.609240407794</v>
      </c>
      <c r="K1058" s="5">
        <f t="shared" si="67"/>
        <v>1812.5062934246303</v>
      </c>
    </row>
    <row r="1059" spans="1:11" x14ac:dyDescent="0.25">
      <c r="A1059" s="6"/>
      <c r="B1059" s="6">
        <v>43422</v>
      </c>
      <c r="C1059" s="2">
        <v>5623.5400390000004</v>
      </c>
      <c r="D1059" s="5">
        <v>45715818.249394439</v>
      </c>
      <c r="E1059" s="18">
        <f>'Mining Rigs'!$E$25*EXP('Mining Rigs'!$E$24*B1059)</f>
        <v>9.9362390318706278E-2</v>
      </c>
      <c r="F1059" s="10">
        <f t="shared" si="65"/>
        <v>4542.4329766353658</v>
      </c>
      <c r="G1059" s="10">
        <f t="shared" si="66"/>
        <v>109018.39143924878</v>
      </c>
      <c r="H1059" s="56">
        <v>11.707000000000001</v>
      </c>
      <c r="I1059">
        <v>12.5</v>
      </c>
      <c r="J1059" s="5">
        <f t="shared" si="64"/>
        <v>70904.350476626976</v>
      </c>
      <c r="K1059" s="5">
        <f t="shared" si="67"/>
        <v>1537.5416417527974</v>
      </c>
    </row>
    <row r="1060" spans="1:11" x14ac:dyDescent="0.25">
      <c r="A1060" s="6"/>
      <c r="B1060" s="6">
        <v>43423</v>
      </c>
      <c r="C1060" s="2">
        <v>4871.4902339999999</v>
      </c>
      <c r="D1060" s="5">
        <v>44526318.988356419</v>
      </c>
      <c r="E1060" s="18">
        <f>'Mining Rigs'!$E$25*EXP('Mining Rigs'!$E$24*B1060)</f>
        <v>9.9309027760383917E-2</v>
      </c>
      <c r="F1060" s="10">
        <f t="shared" si="65"/>
        <v>4421.8654484823974</v>
      </c>
      <c r="G1060" s="10">
        <f t="shared" si="66"/>
        <v>106124.77076357754</v>
      </c>
      <c r="H1060" s="56">
        <v>11.429</v>
      </c>
      <c r="I1060">
        <v>12.5</v>
      </c>
      <c r="J1060" s="5">
        <f t="shared" si="64"/>
        <v>67383.333614273768</v>
      </c>
      <c r="K1060" s="5">
        <f t="shared" si="67"/>
        <v>1574.9409397147608</v>
      </c>
    </row>
    <row r="1061" spans="1:11" x14ac:dyDescent="0.25">
      <c r="A1061" s="6"/>
      <c r="B1061" s="6">
        <v>43424</v>
      </c>
      <c r="C1061" s="2">
        <v>4451.8701170000004</v>
      </c>
      <c r="D1061" s="5">
        <v>44640705.312336229</v>
      </c>
      <c r="E1061" s="18">
        <f>'Mining Rigs'!$E$25*EXP('Mining Rigs'!$E$24*B1061)</f>
        <v>9.9255693860416327E-2</v>
      </c>
      <c r="F1061" s="10">
        <f t="shared" si="65"/>
        <v>4430.8441801943054</v>
      </c>
      <c r="G1061" s="10">
        <f t="shared" si="66"/>
        <v>106340.26032466334</v>
      </c>
      <c r="H1061" s="56">
        <v>10.909000000000001</v>
      </c>
      <c r="I1061">
        <v>12.5</v>
      </c>
      <c r="J1061" s="5">
        <f t="shared" si="64"/>
        <v>64448.105548986234</v>
      </c>
      <c r="K1061" s="5">
        <f t="shared" si="67"/>
        <v>1650.0137501145844</v>
      </c>
    </row>
    <row r="1062" spans="1:11" x14ac:dyDescent="0.25">
      <c r="A1062" s="6"/>
      <c r="B1062" s="6">
        <v>43425</v>
      </c>
      <c r="C1062" s="2">
        <v>4602.169922</v>
      </c>
      <c r="D1062" s="5">
        <v>42714092.648344599</v>
      </c>
      <c r="E1062" s="18">
        <f>'Mining Rigs'!$E$25*EXP('Mining Rigs'!$E$24*B1062)</f>
        <v>9.9202388603412864E-2</v>
      </c>
      <c r="F1062" s="10">
        <f t="shared" si="65"/>
        <v>4237.3400177432613</v>
      </c>
      <c r="G1062" s="10">
        <f t="shared" si="66"/>
        <v>101696.16042583827</v>
      </c>
      <c r="H1062" s="56">
        <v>13.714</v>
      </c>
      <c r="I1062">
        <v>12.5</v>
      </c>
      <c r="J1062" s="5">
        <f t="shared" si="64"/>
        <v>77481.174671108121</v>
      </c>
      <c r="K1062" s="5">
        <f t="shared" si="67"/>
        <v>1312.5273443196734</v>
      </c>
    </row>
    <row r="1063" spans="1:11" x14ac:dyDescent="0.25">
      <c r="A1063" s="6"/>
      <c r="B1063" s="6">
        <v>43426</v>
      </c>
      <c r="C1063" s="2">
        <v>4365.9399409999996</v>
      </c>
      <c r="D1063" s="5">
        <v>41998858.132512882</v>
      </c>
      <c r="E1063" s="18">
        <f>'Mining Rigs'!$E$25*EXP('Mining Rigs'!$E$24*B1063)</f>
        <v>9.9149111973990151E-2</v>
      </c>
      <c r="F1063" s="10">
        <f t="shared" si="65"/>
        <v>4164.1494877602472</v>
      </c>
      <c r="G1063" s="10">
        <f t="shared" si="66"/>
        <v>99939.587706245933</v>
      </c>
      <c r="H1063" s="56">
        <v>11.803000000000001</v>
      </c>
      <c r="I1063">
        <v>12.5</v>
      </c>
      <c r="J1063" s="5">
        <f t="shared" si="64"/>
        <v>65532.608538712266</v>
      </c>
      <c r="K1063" s="5">
        <f t="shared" si="67"/>
        <v>1525.0360077946284</v>
      </c>
    </row>
    <row r="1064" spans="1:11" x14ac:dyDescent="0.25">
      <c r="A1064" s="6"/>
      <c r="B1064" s="6">
        <v>43427</v>
      </c>
      <c r="C1064" s="2">
        <v>4347.1098629999997</v>
      </c>
      <c r="D1064" s="5">
        <v>41483931.275763676</v>
      </c>
      <c r="E1064" s="18">
        <f>'Mining Rigs'!$E$25*EXP('Mining Rigs'!$E$24*B1064)</f>
        <v>9.9095863956774055E-2</v>
      </c>
      <c r="F1064" s="10">
        <f t="shared" si="65"/>
        <v>4110.8860100952406</v>
      </c>
      <c r="G1064" s="10">
        <f t="shared" si="66"/>
        <v>98661.264242285775</v>
      </c>
      <c r="H1064" s="3">
        <v>11.52</v>
      </c>
      <c r="I1064">
        <v>12.5</v>
      </c>
      <c r="J1064" s="5">
        <f t="shared" si="64"/>
        <v>63143.209115062898</v>
      </c>
      <c r="K1064" s="5">
        <f t="shared" si="67"/>
        <v>1562.5</v>
      </c>
    </row>
    <row r="1065" spans="1:11" x14ac:dyDescent="0.25">
      <c r="A1065" s="6"/>
      <c r="B1065" s="6">
        <v>43428</v>
      </c>
      <c r="C1065" s="2">
        <v>3880.76001</v>
      </c>
      <c r="D1065" s="5">
        <v>41389434.849167399</v>
      </c>
      <c r="E1065" s="18">
        <f>'Mining Rigs'!$E$25*EXP('Mining Rigs'!$E$24*B1065)</f>
        <v>9.90426445363988E-2</v>
      </c>
      <c r="F1065" s="10">
        <f t="shared" si="65"/>
        <v>4099.3190833285234</v>
      </c>
      <c r="G1065" s="10">
        <f t="shared" si="66"/>
        <v>98383.65799988457</v>
      </c>
      <c r="H1065" s="3">
        <v>10.07</v>
      </c>
      <c r="I1065">
        <v>12.5</v>
      </c>
      <c r="J1065" s="5">
        <f t="shared" si="64"/>
        <v>55040.190892157647</v>
      </c>
      <c r="K1065" s="5">
        <f t="shared" si="67"/>
        <v>1787.4875868917577</v>
      </c>
    </row>
    <row r="1066" spans="1:11" x14ac:dyDescent="0.25">
      <c r="A1066" s="6"/>
      <c r="B1066" s="6">
        <v>43429</v>
      </c>
      <c r="C1066" s="2">
        <v>4009.969971</v>
      </c>
      <c r="D1066" s="5">
        <v>41578427.702359937</v>
      </c>
      <c r="E1066" s="18">
        <f>'Mining Rigs'!$E$25*EXP('Mining Rigs'!$E$24*B1066)</f>
        <v>9.8989453697505739E-2</v>
      </c>
      <c r="F1066" s="10">
        <f t="shared" si="65"/>
        <v>4115.8258438578487</v>
      </c>
      <c r="G1066" s="10">
        <f t="shared" si="66"/>
        <v>98779.820252588368</v>
      </c>
      <c r="H1066" s="3">
        <v>11.339</v>
      </c>
      <c r="I1066">
        <v>12.5</v>
      </c>
      <c r="J1066" s="5">
        <f t="shared" si="64"/>
        <v>62225.798991338859</v>
      </c>
      <c r="K1066" s="5">
        <f t="shared" si="67"/>
        <v>1587.4415733309816</v>
      </c>
    </row>
    <row r="1067" spans="1:11" x14ac:dyDescent="0.25">
      <c r="A1067" s="6"/>
      <c r="B1067" s="6">
        <v>43430</v>
      </c>
      <c r="C1067" s="2">
        <v>3779.1298830000001</v>
      </c>
      <c r="D1067" s="5">
        <v>40869704.502887905</v>
      </c>
      <c r="E1067" s="18">
        <f>'Mining Rigs'!$E$25*EXP('Mining Rigs'!$E$24*B1067)</f>
        <v>9.8936291424745512E-2</v>
      </c>
      <c r="F1067" s="10">
        <f t="shared" si="65"/>
        <v>4043.4969951409512</v>
      </c>
      <c r="G1067" s="10">
        <f t="shared" si="66"/>
        <v>97043.927883382828</v>
      </c>
      <c r="H1067" s="3">
        <v>12.973000000000001</v>
      </c>
      <c r="I1067">
        <v>12.5</v>
      </c>
      <c r="J1067" s="5">
        <f t="shared" si="64"/>
        <v>69941.715357284746</v>
      </c>
      <c r="K1067" s="5">
        <f t="shared" si="67"/>
        <v>1387.497109381022</v>
      </c>
    </row>
    <row r="1068" spans="1:11" x14ac:dyDescent="0.25">
      <c r="A1068" s="6"/>
      <c r="B1068" s="6">
        <v>43431</v>
      </c>
      <c r="C1068" s="2">
        <v>3820.719971</v>
      </c>
      <c r="D1068" s="5">
        <v>40822456.28958977</v>
      </c>
      <c r="E1068" s="18">
        <f>'Mining Rigs'!$E$25*EXP('Mining Rigs'!$E$24*B1068)</f>
        <v>9.8883157702777058E-2</v>
      </c>
      <c r="F1068" s="10">
        <f t="shared" si="65"/>
        <v>4036.653383098228</v>
      </c>
      <c r="G1068" s="10">
        <f t="shared" si="66"/>
        <v>96879.681194357472</v>
      </c>
      <c r="H1068" s="3">
        <v>10.992000000000001</v>
      </c>
      <c r="I1068">
        <v>12.5</v>
      </c>
      <c r="J1068" s="5">
        <f t="shared" si="64"/>
        <v>59161.191982687633</v>
      </c>
      <c r="K1068" s="5">
        <f t="shared" si="67"/>
        <v>1637.5545851528382</v>
      </c>
    </row>
    <row r="1069" spans="1:11" x14ac:dyDescent="0.25">
      <c r="A1069" s="6"/>
      <c r="B1069" s="6">
        <v>43432</v>
      </c>
      <c r="C1069" s="2">
        <v>4257.419922</v>
      </c>
      <c r="D1069" s="5">
        <v>41436683.062465541</v>
      </c>
      <c r="E1069" s="18">
        <f>'Mining Rigs'!$E$25*EXP('Mining Rigs'!$E$24*B1069)</f>
        <v>9.8830052516266476E-2</v>
      </c>
      <c r="F1069" s="10">
        <f t="shared" si="65"/>
        <v>4095.1895631633588</v>
      </c>
      <c r="G1069" s="10">
        <f t="shared" si="66"/>
        <v>98284.549515920604</v>
      </c>
      <c r="H1069" s="3">
        <v>12.202999999999999</v>
      </c>
      <c r="I1069">
        <v>12.5</v>
      </c>
      <c r="J1069" s="5">
        <f t="shared" si="64"/>
        <v>66631.464319043283</v>
      </c>
      <c r="K1069" s="5">
        <f t="shared" si="67"/>
        <v>1475.0471195607638</v>
      </c>
    </row>
    <row r="1070" spans="1:11" x14ac:dyDescent="0.25">
      <c r="A1070" s="6"/>
      <c r="B1070" s="6">
        <v>43433</v>
      </c>
      <c r="C1070" s="2">
        <v>4278.8466799999997</v>
      </c>
      <c r="D1070" s="5">
        <v>40633463.436397232</v>
      </c>
      <c r="E1070" s="18">
        <f>'Mining Rigs'!$E$25*EXP('Mining Rigs'!$E$24*B1070)</f>
        <v>9.8776975849889134E-2</v>
      </c>
      <c r="F1070" s="10">
        <f t="shared" si="65"/>
        <v>4013.6506365543628</v>
      </c>
      <c r="G1070" s="10">
        <f t="shared" si="66"/>
        <v>96327.615277304707</v>
      </c>
      <c r="H1070" s="3">
        <v>13.714</v>
      </c>
      <c r="I1070">
        <v>12.5</v>
      </c>
      <c r="J1070" s="5">
        <f t="shared" si="64"/>
        <v>73390.939772942045</v>
      </c>
      <c r="K1070" s="5">
        <f t="shared" si="67"/>
        <v>1312.5273443196734</v>
      </c>
    </row>
    <row r="1071" spans="1:11" x14ac:dyDescent="0.25">
      <c r="A1071" s="6"/>
      <c r="B1071" s="6">
        <v>43434</v>
      </c>
      <c r="C1071" s="2">
        <v>4017.2685550000001</v>
      </c>
      <c r="D1071" s="5">
        <v>39499506.317241959</v>
      </c>
      <c r="E1071" s="18">
        <f>'Mining Rigs'!$E$25*EXP('Mining Rigs'!$E$24*B1071)</f>
        <v>9.8723927688328689E-2</v>
      </c>
      <c r="F1071" s="10">
        <f t="shared" si="65"/>
        <v>3899.5464053880773</v>
      </c>
      <c r="G1071" s="10">
        <f t="shared" si="66"/>
        <v>93589.11372931386</v>
      </c>
      <c r="H1071" s="3">
        <v>14.257</v>
      </c>
      <c r="I1071">
        <v>12.5</v>
      </c>
      <c r="J1071" s="5">
        <f t="shared" si="64"/>
        <v>74127.77746882377</v>
      </c>
      <c r="K1071" s="5">
        <f t="shared" si="67"/>
        <v>1262.5377007785651</v>
      </c>
    </row>
    <row r="1072" spans="1:11" x14ac:dyDescent="0.25">
      <c r="A1072" s="6"/>
      <c r="B1072" s="6">
        <v>43435</v>
      </c>
      <c r="C1072" s="2">
        <v>4214.671875</v>
      </c>
      <c r="D1072" s="5">
        <v>38601790.264577374</v>
      </c>
      <c r="E1072" s="18">
        <f>'Mining Rigs'!$E$25*EXP('Mining Rigs'!$E$24*B1072)</f>
        <v>9.8670908016275871E-2</v>
      </c>
      <c r="F1072" s="10">
        <f t="shared" si="65"/>
        <v>3808.8736964596878</v>
      </c>
      <c r="G1072" s="10">
        <f t="shared" si="66"/>
        <v>91412.968715032504</v>
      </c>
      <c r="H1072" s="3">
        <v>11.613</v>
      </c>
      <c r="I1072">
        <v>12.5</v>
      </c>
      <c r="J1072" s="5">
        <f t="shared" si="64"/>
        <v>58976.600315981806</v>
      </c>
      <c r="K1072" s="5">
        <f t="shared" si="67"/>
        <v>1549.9870834409714</v>
      </c>
    </row>
    <row r="1073" spans="1:11" x14ac:dyDescent="0.25">
      <c r="A1073" s="6"/>
      <c r="B1073" s="6">
        <v>43436</v>
      </c>
      <c r="C1073" s="2">
        <v>4139.8779299999997</v>
      </c>
      <c r="D1073" s="5">
        <v>37987563.491701603</v>
      </c>
      <c r="E1073" s="18">
        <f>'Mining Rigs'!$E$25*EXP('Mining Rigs'!$E$24*B1073)</f>
        <v>9.8617916818430809E-2</v>
      </c>
      <c r="F1073" s="10">
        <f t="shared" si="65"/>
        <v>3746.2543765594874</v>
      </c>
      <c r="G1073" s="10">
        <f t="shared" si="66"/>
        <v>89910.105037427697</v>
      </c>
      <c r="H1073" s="3">
        <v>12.632</v>
      </c>
      <c r="I1073">
        <v>12.5</v>
      </c>
      <c r="J1073" s="5">
        <f t="shared" si="64"/>
        <v>63096.91371293259</v>
      </c>
      <c r="K1073" s="5">
        <f t="shared" si="67"/>
        <v>1424.9525015832805</v>
      </c>
    </row>
    <row r="1074" spans="1:11" x14ac:dyDescent="0.25">
      <c r="A1074" s="6"/>
      <c r="B1074" s="6">
        <v>43437</v>
      </c>
      <c r="C1074" s="2">
        <v>3894.1308589999999</v>
      </c>
      <c r="D1074" s="5">
        <v>37757484.098760687</v>
      </c>
      <c r="E1074" s="18">
        <f>'Mining Rigs'!$E$25*EXP('Mining Rigs'!$E$24*B1074)</f>
        <v>9.8564954079501749E-2</v>
      </c>
      <c r="F1074" s="10">
        <f t="shared" si="65"/>
        <v>3721.564686351865</v>
      </c>
      <c r="G1074" s="10">
        <f t="shared" si="66"/>
        <v>89317.55247244476</v>
      </c>
      <c r="H1074" s="3">
        <v>12.632</v>
      </c>
      <c r="I1074">
        <v>12.5</v>
      </c>
      <c r="J1074" s="5">
        <f t="shared" si="64"/>
        <v>62681.073490662347</v>
      </c>
      <c r="K1074" s="5">
        <f t="shared" si="67"/>
        <v>1424.9525015832805</v>
      </c>
    </row>
    <row r="1075" spans="1:11" x14ac:dyDescent="0.25">
      <c r="A1075" s="6"/>
      <c r="B1075" s="6">
        <v>43438</v>
      </c>
      <c r="C1075" s="2">
        <v>3956.8937989999999</v>
      </c>
      <c r="D1075" s="5">
        <v>37101457.812400058</v>
      </c>
      <c r="E1075" s="18">
        <f>'Mining Rigs'!$E$25*EXP('Mining Rigs'!$E$24*B1075)</f>
        <v>9.8512019784204138E-2</v>
      </c>
      <c r="F1075" s="10">
        <f t="shared" si="65"/>
        <v>3654.9395460379696</v>
      </c>
      <c r="G1075" s="10">
        <f t="shared" si="66"/>
        <v>87718.549104911275</v>
      </c>
      <c r="H1075" s="3">
        <v>10.435</v>
      </c>
      <c r="I1075">
        <v>12.5</v>
      </c>
      <c r="J1075" s="5">
        <f t="shared" si="64"/>
        <v>50852.392217208282</v>
      </c>
      <c r="K1075" s="5">
        <f t="shared" si="67"/>
        <v>1724.9640632486824</v>
      </c>
    </row>
    <row r="1076" spans="1:11" x14ac:dyDescent="0.25">
      <c r="A1076" s="6"/>
      <c r="B1076" s="6">
        <v>43439</v>
      </c>
      <c r="C1076" s="2">
        <v>3753.9948730000001</v>
      </c>
      <c r="D1076" s="5">
        <v>36738876.289889388</v>
      </c>
      <c r="E1076" s="18">
        <f>'Mining Rigs'!$E$25*EXP('Mining Rigs'!$E$24*B1076)</f>
        <v>9.8459113917262683E-2</v>
      </c>
      <c r="F1076" s="10">
        <f t="shared" si="65"/>
        <v>3617.2772058184405</v>
      </c>
      <c r="G1076" s="10">
        <f t="shared" si="66"/>
        <v>86814.652939642576</v>
      </c>
      <c r="H1076" s="3">
        <v>11.077</v>
      </c>
      <c r="I1076">
        <v>12.5</v>
      </c>
      <c r="J1076" s="5">
        <f t="shared" si="64"/>
        <v>53424.772811801151</v>
      </c>
      <c r="K1076" s="5">
        <f t="shared" si="67"/>
        <v>1624.9887153561435</v>
      </c>
    </row>
    <row r="1077" spans="1:11" x14ac:dyDescent="0.25">
      <c r="A1077" s="6"/>
      <c r="B1077" s="6">
        <v>43440</v>
      </c>
      <c r="C1077" s="2">
        <v>3521.101807</v>
      </c>
      <c r="D1077" s="5">
        <v>37191010.295895629</v>
      </c>
      <c r="E1077" s="18">
        <f>'Mining Rigs'!$E$25*EXP('Mining Rigs'!$E$24*B1077)</f>
        <v>9.840623646341029E-2</v>
      </c>
      <c r="F1077" s="10">
        <f t="shared" si="65"/>
        <v>3659.8273534910322</v>
      </c>
      <c r="G1077" s="10">
        <f t="shared" si="66"/>
        <v>87835.856483784766</v>
      </c>
      <c r="H1077" s="3">
        <v>10.667</v>
      </c>
      <c r="I1077">
        <v>12.5</v>
      </c>
      <c r="J1077" s="5">
        <f t="shared" si="64"/>
        <v>52052.504506251782</v>
      </c>
      <c r="K1077" s="5">
        <f t="shared" si="67"/>
        <v>1687.4472672728978</v>
      </c>
    </row>
    <row r="1078" spans="1:11" x14ac:dyDescent="0.25">
      <c r="A1078" s="6"/>
      <c r="B1078" s="6">
        <v>43441</v>
      </c>
      <c r="C1078" s="2">
        <v>3419.9372560000002</v>
      </c>
      <c r="D1078" s="5">
        <v>36990084.381401666</v>
      </c>
      <c r="E1078" s="18">
        <f>'Mining Rigs'!$E$25*EXP('Mining Rigs'!$E$24*B1078)</f>
        <v>9.8353387407386986E-2</v>
      </c>
      <c r="F1078" s="10">
        <f t="shared" si="65"/>
        <v>3638.1000993959328</v>
      </c>
      <c r="G1078" s="10">
        <f t="shared" si="66"/>
        <v>87314.402385502384</v>
      </c>
      <c r="H1078" s="3">
        <v>12.632</v>
      </c>
      <c r="I1078">
        <v>12.5</v>
      </c>
      <c r="J1078" s="5">
        <f t="shared" si="64"/>
        <v>61275.307274092571</v>
      </c>
      <c r="K1078" s="5">
        <f t="shared" si="67"/>
        <v>1424.9525015832805</v>
      </c>
    </row>
    <row r="1079" spans="1:11" x14ac:dyDescent="0.25">
      <c r="A1079" s="6"/>
      <c r="B1079" s="6">
        <v>43442</v>
      </c>
      <c r="C1079" s="2">
        <v>3476.1147460000002</v>
      </c>
      <c r="D1079" s="5">
        <v>36223720.325717501</v>
      </c>
      <c r="E1079" s="18">
        <f>'Mining Rigs'!$E$25*EXP('Mining Rigs'!$E$24*B1079)</f>
        <v>9.8300566733942107E-2</v>
      </c>
      <c r="F1079" s="10">
        <f t="shared" si="65"/>
        <v>3560.8122372298481</v>
      </c>
      <c r="G1079" s="10">
        <f t="shared" si="66"/>
        <v>85459.493693516357</v>
      </c>
      <c r="H1079" s="3">
        <v>11.339</v>
      </c>
      <c r="I1079">
        <v>12.5</v>
      </c>
      <c r="J1079" s="5">
        <f t="shared" si="64"/>
        <v>53834.733277265659</v>
      </c>
      <c r="K1079" s="5">
        <f t="shared" si="67"/>
        <v>1587.4415733309816</v>
      </c>
    </row>
    <row r="1080" spans="1:11" x14ac:dyDescent="0.25">
      <c r="A1080" s="6"/>
      <c r="B1080" s="6">
        <v>43443</v>
      </c>
      <c r="C1080" s="2">
        <v>3614.234375</v>
      </c>
      <c r="D1080" s="5">
        <v>36223720.325717501</v>
      </c>
      <c r="E1080" s="18">
        <f>'Mining Rigs'!$E$25*EXP('Mining Rigs'!$E$24*B1080)</f>
        <v>9.8247774427833112E-2</v>
      </c>
      <c r="F1080" s="10">
        <f t="shared" si="65"/>
        <v>3558.8999034980066</v>
      </c>
      <c r="G1080" s="10">
        <f t="shared" si="66"/>
        <v>85413.597683952161</v>
      </c>
      <c r="H1080" s="3">
        <v>11.25</v>
      </c>
      <c r="I1080">
        <v>12.5</v>
      </c>
      <c r="J1080" s="5">
        <f t="shared" si="64"/>
        <v>53383.498552470104</v>
      </c>
      <c r="K1080" s="5">
        <f t="shared" si="67"/>
        <v>1600</v>
      </c>
    </row>
    <row r="1081" spans="1:11" x14ac:dyDescent="0.25">
      <c r="A1081" s="6"/>
      <c r="B1081" s="6">
        <v>43444</v>
      </c>
      <c r="C1081" s="2">
        <v>3502.6560060000002</v>
      </c>
      <c r="D1081" s="5">
        <v>35969936.154142901</v>
      </c>
      <c r="E1081" s="18">
        <f>'Mining Rigs'!$E$25*EXP('Mining Rigs'!$E$24*B1081)</f>
        <v>9.8195010473824673E-2</v>
      </c>
      <c r="F1081" s="10">
        <f t="shared" si="65"/>
        <v>3532.0682573988665</v>
      </c>
      <c r="G1081" s="10">
        <f t="shared" si="66"/>
        <v>84769.638177572793</v>
      </c>
      <c r="H1081" s="3">
        <v>11.613</v>
      </c>
      <c r="I1081">
        <v>12.5</v>
      </c>
      <c r="J1081" s="5">
        <f t="shared" si="64"/>
        <v>54690.544897564054</v>
      </c>
      <c r="K1081" s="5">
        <f t="shared" si="67"/>
        <v>1549.9870834409714</v>
      </c>
    </row>
    <row r="1082" spans="1:11" x14ac:dyDescent="0.25">
      <c r="A1082" s="6"/>
      <c r="B1082" s="6">
        <v>43445</v>
      </c>
      <c r="C1082" s="2">
        <v>3424.588135</v>
      </c>
      <c r="D1082" s="5">
        <v>35927585.0108907</v>
      </c>
      <c r="E1082" s="18">
        <f>'Mining Rigs'!$E$25*EXP('Mining Rigs'!$E$24*B1082)</f>
        <v>9.8142274856690595E-2</v>
      </c>
      <c r="F1082" s="10">
        <f t="shared" si="65"/>
        <v>3526.0149230759525</v>
      </c>
      <c r="G1082" s="10">
        <f t="shared" si="66"/>
        <v>84624.358153822861</v>
      </c>
      <c r="H1082" s="3">
        <v>11.52</v>
      </c>
      <c r="I1082">
        <v>12.5</v>
      </c>
      <c r="J1082" s="5">
        <f t="shared" si="64"/>
        <v>54159.589218446628</v>
      </c>
      <c r="K1082" s="5">
        <f t="shared" si="67"/>
        <v>1562.5</v>
      </c>
    </row>
    <row r="1083" spans="1:11" x14ac:dyDescent="0.25">
      <c r="A1083" s="6"/>
      <c r="B1083" s="6">
        <v>43446</v>
      </c>
      <c r="C1083" s="2">
        <v>3486.9501949999999</v>
      </c>
      <c r="D1083" s="5">
        <v>35406314.2462238</v>
      </c>
      <c r="E1083" s="18">
        <f>'Mining Rigs'!$E$25*EXP('Mining Rigs'!$E$24*B1083)</f>
        <v>9.8089567561212954E-2</v>
      </c>
      <c r="F1083" s="10">
        <f t="shared" si="65"/>
        <v>3472.9900533485061</v>
      </c>
      <c r="G1083" s="10">
        <f t="shared" si="66"/>
        <v>83351.761280364153</v>
      </c>
      <c r="H1083" s="3">
        <v>12</v>
      </c>
      <c r="I1083">
        <v>12.5</v>
      </c>
      <c r="J1083" s="5">
        <f t="shared" si="64"/>
        <v>55567.840853576097</v>
      </c>
      <c r="K1083" s="5">
        <f t="shared" si="67"/>
        <v>1500</v>
      </c>
    </row>
    <row r="1084" spans="1:11" x14ac:dyDescent="0.25">
      <c r="A1084" s="6"/>
      <c r="B1084" s="6">
        <v>43447</v>
      </c>
      <c r="C1084" s="2">
        <v>3313.6772460000002</v>
      </c>
      <c r="D1084" s="5">
        <v>35005336.734941497</v>
      </c>
      <c r="E1084" s="18">
        <f>'Mining Rigs'!$E$25*EXP('Mining Rigs'!$E$24*B1084)</f>
        <v>9.8036888572180889E-2</v>
      </c>
      <c r="F1084" s="10">
        <f t="shared" si="65"/>
        <v>3431.8142969151299</v>
      </c>
      <c r="G1084" s="10">
        <f t="shared" si="66"/>
        <v>82363.543125963115</v>
      </c>
      <c r="H1084" s="3">
        <v>10.992000000000001</v>
      </c>
      <c r="I1084">
        <v>12.5</v>
      </c>
      <c r="J1084" s="5">
        <f t="shared" si="64"/>
        <v>50296.670335588155</v>
      </c>
      <c r="K1084" s="5">
        <f t="shared" si="67"/>
        <v>1637.5545851528382</v>
      </c>
    </row>
    <row r="1085" spans="1:11" x14ac:dyDescent="0.25">
      <c r="A1085" s="6"/>
      <c r="B1085" s="6">
        <v>43448</v>
      </c>
      <c r="C1085" s="2">
        <v>3242.4848630000001</v>
      </c>
      <c r="D1085" s="5">
        <v>34844945.730428599</v>
      </c>
      <c r="E1085" s="18">
        <f>'Mining Rigs'!$E$25*EXP('Mining Rigs'!$E$24*B1085)</f>
        <v>9.7984237874393129E-2</v>
      </c>
      <c r="F1085" s="10">
        <f t="shared" si="65"/>
        <v>3414.2554511706348</v>
      </c>
      <c r="G1085" s="10">
        <f t="shared" si="66"/>
        <v>81942.130828095236</v>
      </c>
      <c r="H1085" s="3">
        <v>9.8629999999999995</v>
      </c>
      <c r="I1085">
        <v>12.5</v>
      </c>
      <c r="J1085" s="5">
        <f t="shared" si="64"/>
        <v>44899.735353194621</v>
      </c>
      <c r="K1085" s="5">
        <f t="shared" si="67"/>
        <v>1825.0025347257426</v>
      </c>
    </row>
    <row r="1086" spans="1:11" x14ac:dyDescent="0.25">
      <c r="A1086" s="6"/>
      <c r="B1086" s="6">
        <v>43449</v>
      </c>
      <c r="C1086" s="2">
        <v>3236.7617190000001</v>
      </c>
      <c r="D1086" s="5">
        <v>36128073.7665319</v>
      </c>
      <c r="E1086" s="18">
        <f>'Mining Rigs'!$E$25*EXP('Mining Rigs'!$E$24*B1086)</f>
        <v>9.7931615452655163E-2</v>
      </c>
      <c r="F1086" s="10">
        <f t="shared" si="65"/>
        <v>3538.080627149161</v>
      </c>
      <c r="G1086" s="10">
        <f t="shared" si="66"/>
        <v>84913.935051579872</v>
      </c>
      <c r="H1086" s="3">
        <v>9.6639999999999997</v>
      </c>
      <c r="I1086">
        <v>12.5</v>
      </c>
      <c r="J1086" s="5">
        <f t="shared" si="64"/>
        <v>45589.348241025989</v>
      </c>
      <c r="K1086" s="5">
        <f t="shared" si="67"/>
        <v>1862.5827814569536</v>
      </c>
    </row>
    <row r="1087" spans="1:11" x14ac:dyDescent="0.25">
      <c r="A1087" s="6"/>
      <c r="B1087" s="6">
        <v>43450</v>
      </c>
      <c r="C1087" s="2">
        <v>3252.8391109999998</v>
      </c>
      <c r="D1087" s="5">
        <v>37010224.291352801</v>
      </c>
      <c r="E1087" s="18">
        <f>'Mining Rigs'!$E$25*EXP('Mining Rigs'!$E$24*B1087)</f>
        <v>9.7879021291781693E-2</v>
      </c>
      <c r="F1087" s="10">
        <f t="shared" si="65"/>
        <v>3622.5245314269368</v>
      </c>
      <c r="G1087" s="10">
        <f t="shared" si="66"/>
        <v>86940.588754246477</v>
      </c>
      <c r="H1087" s="3">
        <v>12.522</v>
      </c>
      <c r="I1087">
        <v>12.5</v>
      </c>
      <c r="J1087" s="5">
        <f t="shared" si="64"/>
        <v>60481.669576704146</v>
      </c>
      <c r="K1087" s="5">
        <f t="shared" si="67"/>
        <v>1437.4700527072353</v>
      </c>
    </row>
    <row r="1088" spans="1:11" x14ac:dyDescent="0.25">
      <c r="A1088" s="6"/>
      <c r="B1088" s="6">
        <v>43451</v>
      </c>
      <c r="C1088" s="2">
        <v>3545.8647460000002</v>
      </c>
      <c r="D1088" s="5">
        <v>36488953.526685901</v>
      </c>
      <c r="E1088" s="18">
        <f>'Mining Rigs'!$E$25*EXP('Mining Rigs'!$E$24*B1088)</f>
        <v>9.7826455376595581E-2</v>
      </c>
      <c r="F1088" s="10">
        <f t="shared" si="65"/>
        <v>3569.5849839170078</v>
      </c>
      <c r="G1088" s="10">
        <f t="shared" si="66"/>
        <v>85670.039614008187</v>
      </c>
      <c r="H1088" s="3">
        <v>9</v>
      </c>
      <c r="I1088">
        <v>12.5</v>
      </c>
      <c r="J1088" s="5">
        <f t="shared" si="64"/>
        <v>42835.019807004093</v>
      </c>
      <c r="K1088" s="5">
        <f t="shared" si="67"/>
        <v>2000</v>
      </c>
    </row>
    <row r="1089" spans="1:11" x14ac:dyDescent="0.25">
      <c r="A1089" s="6"/>
      <c r="B1089" s="6">
        <v>43452</v>
      </c>
      <c r="C1089" s="2">
        <v>3696.0590820000002</v>
      </c>
      <c r="D1089" s="5">
        <v>37932472.567302004</v>
      </c>
      <c r="E1089" s="18">
        <f>'Mining Rigs'!$E$25*EXP('Mining Rigs'!$E$24*B1089)</f>
        <v>9.7773917691926782E-2</v>
      </c>
      <c r="F1089" s="10">
        <f t="shared" si="65"/>
        <v>3708.8064506466567</v>
      </c>
      <c r="G1089" s="10">
        <f t="shared" si="66"/>
        <v>89011.354815519764</v>
      </c>
      <c r="H1089" s="3">
        <v>11.25</v>
      </c>
      <c r="I1089">
        <v>12.5</v>
      </c>
      <c r="J1089" s="5">
        <f t="shared" si="64"/>
        <v>55632.096759699838</v>
      </c>
      <c r="K1089" s="5">
        <f t="shared" si="67"/>
        <v>1600</v>
      </c>
    </row>
    <row r="1090" spans="1:11" x14ac:dyDescent="0.25">
      <c r="A1090" s="6"/>
      <c r="B1090" s="6">
        <v>43453</v>
      </c>
      <c r="C1090" s="2">
        <v>3745.9506839999999</v>
      </c>
      <c r="D1090" s="5">
        <v>38029757.879998296</v>
      </c>
      <c r="E1090" s="18">
        <f>'Mining Rigs'!$E$25*EXP('Mining Rigs'!$E$24*B1090)</f>
        <v>9.7721408222614464E-2</v>
      </c>
      <c r="F1090" s="10">
        <f t="shared" si="65"/>
        <v>3716.3214943985026</v>
      </c>
      <c r="G1090" s="10">
        <f t="shared" si="66"/>
        <v>89191.715865564067</v>
      </c>
      <c r="H1090" s="3">
        <v>9.6639999999999997</v>
      </c>
      <c r="I1090">
        <v>12.5</v>
      </c>
      <c r="J1090" s="5">
        <f t="shared" si="64"/>
        <v>47886.041229156173</v>
      </c>
      <c r="K1090" s="5">
        <f t="shared" si="67"/>
        <v>1862.5827814569536</v>
      </c>
    </row>
    <row r="1091" spans="1:11" x14ac:dyDescent="0.25">
      <c r="A1091" s="6"/>
      <c r="B1091" s="6">
        <v>43454</v>
      </c>
      <c r="C1091" s="2">
        <v>4134.4414059999999</v>
      </c>
      <c r="D1091" s="5">
        <v>38621228.802288003</v>
      </c>
      <c r="E1091" s="18">
        <f>'Mining Rigs'!$E$25*EXP('Mining Rigs'!$E$24*B1091)</f>
        <v>9.7668926953505888E-2</v>
      </c>
      <c r="F1091" s="10">
        <f t="shared" si="65"/>
        <v>3772.0939747453044</v>
      </c>
      <c r="G1091" s="10">
        <f t="shared" si="66"/>
        <v>90530.255393887302</v>
      </c>
      <c r="H1091" s="3">
        <v>10.667</v>
      </c>
      <c r="I1091">
        <v>12.5</v>
      </c>
      <c r="J1091" s="5">
        <f t="shared" si="64"/>
        <v>53649.235238144211</v>
      </c>
      <c r="K1091" s="5">
        <f t="shared" si="67"/>
        <v>1687.4472672728978</v>
      </c>
    </row>
    <row r="1092" spans="1:11" x14ac:dyDescent="0.25">
      <c r="A1092" s="6"/>
      <c r="B1092" s="6">
        <v>43455</v>
      </c>
      <c r="C1092" s="2">
        <v>3896.5437010000001</v>
      </c>
      <c r="D1092" s="5">
        <v>38263941.141311601</v>
      </c>
      <c r="E1092" s="18">
        <f>'Mining Rigs'!$E$25*EXP('Mining Rigs'!$E$24*B1092)</f>
        <v>9.7616473869455475E-2</v>
      </c>
      <c r="F1092" s="10">
        <f t="shared" si="65"/>
        <v>3735.1910105632264</v>
      </c>
      <c r="G1092" s="10">
        <f t="shared" si="66"/>
        <v>89644.584253517431</v>
      </c>
      <c r="H1092" s="3">
        <v>10.286</v>
      </c>
      <c r="I1092">
        <v>12.5</v>
      </c>
      <c r="J1092" s="5">
        <f t="shared" si="64"/>
        <v>51226.89964620446</v>
      </c>
      <c r="K1092" s="5">
        <f t="shared" si="67"/>
        <v>1749.9513902391602</v>
      </c>
    </row>
    <row r="1093" spans="1:11" x14ac:dyDescent="0.25">
      <c r="A1093" s="6"/>
      <c r="B1093" s="6">
        <v>43456</v>
      </c>
      <c r="C1093" s="2">
        <v>4014.1826169999999</v>
      </c>
      <c r="D1093" s="5">
        <v>37486502.685145997</v>
      </c>
      <c r="E1093" s="18">
        <f>'Mining Rigs'!$E$25*EXP('Mining Rigs'!$E$24*B1093)</f>
        <v>9.7564048955326763E-2</v>
      </c>
      <c r="F1093" s="10">
        <f t="shared" si="65"/>
        <v>3657.3349831375722</v>
      </c>
      <c r="G1093" s="10">
        <f t="shared" si="66"/>
        <v>87776.039595301729</v>
      </c>
      <c r="H1093" s="3">
        <v>8.2289999999999992</v>
      </c>
      <c r="I1093">
        <v>12.5</v>
      </c>
      <c r="J1093" s="5">
        <f t="shared" si="64"/>
        <v>40128.279434985438</v>
      </c>
      <c r="K1093" s="5">
        <f t="shared" si="67"/>
        <v>2187.3860736419983</v>
      </c>
    </row>
    <row r="1094" spans="1:11" x14ac:dyDescent="0.25">
      <c r="A1094" s="6"/>
      <c r="B1094" s="6">
        <v>43457</v>
      </c>
      <c r="C1094" s="2">
        <v>3998.9802249999998</v>
      </c>
      <c r="D1094" s="5">
        <v>37857979.277734503</v>
      </c>
      <c r="E1094" s="18">
        <f>'Mining Rigs'!$E$25*EXP('Mining Rigs'!$E$24*B1094)</f>
        <v>9.7511652195991477E-2</v>
      </c>
      <c r="F1094" s="10">
        <f t="shared" si="65"/>
        <v>3691.5941081734995</v>
      </c>
      <c r="G1094" s="10">
        <f t="shared" si="66"/>
        <v>88598.258596163985</v>
      </c>
      <c r="H1094" s="3">
        <v>8.1820000000000004</v>
      </c>
      <c r="I1094">
        <v>12.5</v>
      </c>
      <c r="J1094" s="5">
        <f t="shared" si="64"/>
        <v>40272.830657434097</v>
      </c>
      <c r="K1094" s="5">
        <f t="shared" si="67"/>
        <v>2199.9511121975065</v>
      </c>
    </row>
    <row r="1095" spans="1:11" x14ac:dyDescent="0.25">
      <c r="A1095" s="6"/>
      <c r="B1095" s="6">
        <v>43458</v>
      </c>
      <c r="C1095" s="2">
        <v>4078.5991210000002</v>
      </c>
      <c r="D1095" s="5">
        <v>39629042.5030296</v>
      </c>
      <c r="E1095" s="18">
        <f>'Mining Rigs'!$E$25*EXP('Mining Rigs'!$E$24*B1095)</f>
        <v>9.7459283576328368E-2</v>
      </c>
      <c r="F1095" s="10">
        <f t="shared" si="65"/>
        <v>3862.2180911611317</v>
      </c>
      <c r="G1095" s="10">
        <f t="shared" si="66"/>
        <v>92693.234187867158</v>
      </c>
      <c r="H1095" s="3">
        <v>9.4740000000000002</v>
      </c>
      <c r="I1095">
        <v>12.5</v>
      </c>
      <c r="J1095" s="5">
        <f t="shared" ref="J1095:J1158" si="70">F1095*H1095/60/I1095*1000</f>
        <v>48787.538927547423</v>
      </c>
      <c r="K1095" s="5">
        <f t="shared" si="67"/>
        <v>1899.9366687777074</v>
      </c>
    </row>
    <row r="1096" spans="1:11" x14ac:dyDescent="0.25">
      <c r="A1096" s="6"/>
      <c r="B1096" s="6">
        <v>43459</v>
      </c>
      <c r="C1096" s="2">
        <v>3815.4907229999999</v>
      </c>
      <c r="D1096" s="5">
        <v>38725392.663230702</v>
      </c>
      <c r="E1096" s="18">
        <f>'Mining Rigs'!$E$25*EXP('Mining Rigs'!$E$24*B1096)</f>
        <v>9.7406943081225383E-2</v>
      </c>
      <c r="F1096" s="10">
        <f t="shared" si="65"/>
        <v>3772.1221189454163</v>
      </c>
      <c r="G1096" s="10">
        <f t="shared" si="66"/>
        <v>90530.930854689999</v>
      </c>
      <c r="H1096" s="3">
        <v>9.0570000000000004</v>
      </c>
      <c r="I1096">
        <v>12.5</v>
      </c>
      <c r="J1096" s="5">
        <f t="shared" si="70"/>
        <v>45552.146708384847</v>
      </c>
      <c r="K1096" s="5">
        <f t="shared" si="67"/>
        <v>1987.4130506790327</v>
      </c>
    </row>
    <row r="1097" spans="1:11" x14ac:dyDescent="0.25">
      <c r="A1097" s="6"/>
      <c r="B1097" s="6">
        <v>43460</v>
      </c>
      <c r="C1097" s="2">
        <v>3857.297607</v>
      </c>
      <c r="D1097" s="5">
        <v>39381720.460651197</v>
      </c>
      <c r="E1097" s="18">
        <f>'Mining Rigs'!$E$25*EXP('Mining Rigs'!$E$24*B1097)</f>
        <v>9.7354630695578592E-2</v>
      </c>
      <c r="F1097" s="10">
        <f t="shared" ref="F1097:F1102" si="71">D1097*1000*E1097/1000000</f>
        <v>3833.9928516032087</v>
      </c>
      <c r="G1097" s="10">
        <f t="shared" ref="G1097:G1102" si="72">F1097*24</f>
        <v>92015.828438477009</v>
      </c>
      <c r="H1097" s="3">
        <v>9.1720000000000006</v>
      </c>
      <c r="I1097">
        <v>12.5</v>
      </c>
      <c r="J1097" s="5">
        <f t="shared" si="70"/>
        <v>46887.176579872852</v>
      </c>
      <c r="K1097" s="5">
        <f t="shared" ref="K1097:K1351" si="73">24*60/H1097*I1097</f>
        <v>1962.4945486262536</v>
      </c>
    </row>
    <row r="1098" spans="1:11" x14ac:dyDescent="0.25">
      <c r="A1098" s="6"/>
      <c r="B1098" s="6">
        <v>43461</v>
      </c>
      <c r="C1098" s="2">
        <v>3654.8334960000002</v>
      </c>
      <c r="D1098" s="5">
        <v>39671825.215425797</v>
      </c>
      <c r="E1098" s="18">
        <f>'Mining Rigs'!$E$25*EXP('Mining Rigs'!$E$24*B1098)</f>
        <v>9.7302346404291126E-2</v>
      </c>
      <c r="F1098" s="10">
        <f t="shared" si="71"/>
        <v>3860.1616796018525</v>
      </c>
      <c r="G1098" s="10">
        <f t="shared" si="72"/>
        <v>92643.880310444452</v>
      </c>
      <c r="H1098" s="3">
        <v>8.2759999999999998</v>
      </c>
      <c r="I1098">
        <v>12.5</v>
      </c>
      <c r="J1098" s="5">
        <f t="shared" si="70"/>
        <v>42595.597413846568</v>
      </c>
      <c r="K1098" s="5">
        <f t="shared" si="73"/>
        <v>2174.9637506041568</v>
      </c>
    </row>
    <row r="1099" spans="1:11" x14ac:dyDescent="0.25">
      <c r="A1099" s="6"/>
      <c r="B1099" s="6">
        <v>43462</v>
      </c>
      <c r="C1099" s="2">
        <v>3923.9187010000001</v>
      </c>
      <c r="D1099" s="5">
        <v>41086085.894951999</v>
      </c>
      <c r="E1099" s="18">
        <f>'Mining Rigs'!$E$25*EXP('Mining Rigs'!$E$24*B1099)</f>
        <v>9.7250090192275221E-2</v>
      </c>
      <c r="F1099" s="10">
        <f t="shared" si="71"/>
        <v>3995.6255589316484</v>
      </c>
      <c r="G1099" s="10">
        <f t="shared" si="72"/>
        <v>95895.013414359564</v>
      </c>
      <c r="H1099" s="3">
        <v>8.6229999999999993</v>
      </c>
      <c r="I1099">
        <v>12.5</v>
      </c>
      <c r="J1099" s="5">
        <f t="shared" si="70"/>
        <v>45939.038926223468</v>
      </c>
      <c r="K1099" s="5">
        <f t="shared" si="73"/>
        <v>2087.4405659283316</v>
      </c>
    </row>
    <row r="1100" spans="1:11" x14ac:dyDescent="0.25">
      <c r="A1100" s="6"/>
      <c r="B1100" s="6">
        <v>43463</v>
      </c>
      <c r="C1100" s="2">
        <v>3820.4086910000001</v>
      </c>
      <c r="D1100" s="5">
        <v>42065189.442316197</v>
      </c>
      <c r="E1100" s="18">
        <f>'Mining Rigs'!$E$25*EXP('Mining Rigs'!$E$24*B1100)</f>
        <v>9.71978620444513E-2</v>
      </c>
      <c r="F1100" s="10">
        <f t="shared" si="71"/>
        <v>4088.6464802879591</v>
      </c>
      <c r="G1100" s="10">
        <f t="shared" si="72"/>
        <v>98127.515526911011</v>
      </c>
      <c r="H1100" s="3">
        <v>10.435</v>
      </c>
      <c r="I1100">
        <v>12.5</v>
      </c>
      <c r="J1100" s="5">
        <f t="shared" si="70"/>
        <v>56886.701362406478</v>
      </c>
      <c r="K1100" s="5">
        <f t="shared" si="73"/>
        <v>1724.9640632486824</v>
      </c>
    </row>
    <row r="1101" spans="1:11" x14ac:dyDescent="0.25">
      <c r="A1101" s="6"/>
      <c r="B1101" s="6">
        <v>43464</v>
      </c>
      <c r="C1101" s="2">
        <v>3865.9526369999999</v>
      </c>
      <c r="D1101" s="5">
        <v>40723454.951483697</v>
      </c>
      <c r="E1101" s="18">
        <f>'Mining Rigs'!$E$25*EXP('Mining Rigs'!$E$24*B1101)</f>
        <v>9.7145661945746767E-2</v>
      </c>
      <c r="F1101" s="10">
        <f t="shared" si="71"/>
        <v>3956.1069879796823</v>
      </c>
      <c r="G1101" s="10">
        <f t="shared" si="72"/>
        <v>94946.567711512384</v>
      </c>
      <c r="H1101" s="3">
        <v>8.1820000000000004</v>
      </c>
      <c r="I1101">
        <v>12.5</v>
      </c>
      <c r="J1101" s="5">
        <f t="shared" si="70"/>
        <v>43158.489834199681</v>
      </c>
      <c r="K1101" s="5">
        <f t="shared" si="73"/>
        <v>2199.9511121975065</v>
      </c>
    </row>
    <row r="1102" spans="1:11" x14ac:dyDescent="0.25">
      <c r="A1102" s="6"/>
      <c r="B1102" s="6">
        <v>43465</v>
      </c>
      <c r="C1102" s="2">
        <v>3742.7004390000002</v>
      </c>
      <c r="D1102" s="5">
        <v>40723454.951483697</v>
      </c>
      <c r="E1102" s="18">
        <f>'Mining Rigs'!$E$25*EXP('Mining Rigs'!$E$24*B1102)</f>
        <v>9.7093489881098213E-2</v>
      </c>
      <c r="F1102" s="10">
        <f t="shared" si="71"/>
        <v>3953.9823612552414</v>
      </c>
      <c r="G1102" s="10">
        <f t="shared" si="72"/>
        <v>94895.576670125796</v>
      </c>
      <c r="H1102" s="3">
        <v>9.2899999999999991</v>
      </c>
      <c r="I1102">
        <v>12.5</v>
      </c>
      <c r="J1102" s="5">
        <f t="shared" si="70"/>
        <v>48976.661514748259</v>
      </c>
      <c r="K1102" s="5">
        <f t="shared" si="73"/>
        <v>1937.5672766415501</v>
      </c>
    </row>
    <row r="1103" spans="1:11" x14ac:dyDescent="0.25">
      <c r="B1103" s="6">
        <v>43466</v>
      </c>
      <c r="C1103" s="2">
        <v>3843.5200199999999</v>
      </c>
      <c r="D1103" s="5">
        <v>40988642.938641503</v>
      </c>
      <c r="E1103" s="18">
        <f>'Mining Rigs'!$E$25*EXP('Mining Rigs'!$E$24*B1103)</f>
        <v>9.7041345835450279E-2</v>
      </c>
      <c r="F1103" s="10">
        <f t="shared" ref="F1103:F1166" si="74">D1103*1000*E1103/1000000</f>
        <v>3977.5930747344969</v>
      </c>
      <c r="G1103" s="10">
        <f t="shared" ref="G1103:G1166" si="75">F1103*24</f>
        <v>95462.233793627922</v>
      </c>
      <c r="H1103" s="3">
        <v>9.6639999999999997</v>
      </c>
      <c r="I1103">
        <v>12.5</v>
      </c>
      <c r="J1103" s="5">
        <f t="shared" si="70"/>
        <v>51252.612632312237</v>
      </c>
      <c r="K1103" s="5">
        <f t="shared" si="73"/>
        <v>1862.5827814569536</v>
      </c>
    </row>
    <row r="1104" spans="1:11" x14ac:dyDescent="0.25">
      <c r="B1104" s="6">
        <v>43467</v>
      </c>
      <c r="C1104" s="2">
        <v>3943.4094239999999</v>
      </c>
      <c r="D1104" s="5">
        <v>41167951.690835498</v>
      </c>
      <c r="E1104" s="18">
        <f>'Mining Rigs'!$E$25*EXP('Mining Rigs'!$E$24*B1104)</f>
        <v>9.6989229793754683E-2</v>
      </c>
      <c r="F1104" s="10">
        <f t="shared" si="74"/>
        <v>3992.8479266806353</v>
      </c>
      <c r="G1104" s="10">
        <f t="shared" si="75"/>
        <v>95828.350240335247</v>
      </c>
      <c r="H1104" s="3">
        <v>9.5359999999999996</v>
      </c>
      <c r="I1104">
        <v>12.5</v>
      </c>
      <c r="J1104" s="5">
        <f t="shared" si="70"/>
        <v>50767.730438435385</v>
      </c>
      <c r="K1104" s="5">
        <f t="shared" si="73"/>
        <v>1887.5838926174499</v>
      </c>
    </row>
    <row r="1105" spans="2:11" x14ac:dyDescent="0.25">
      <c r="B1105" s="6">
        <v>43468</v>
      </c>
      <c r="C1105" s="2">
        <v>3836.741211</v>
      </c>
      <c r="D1105" s="5">
        <v>41499587.1787479</v>
      </c>
      <c r="E1105" s="18">
        <f>'Mining Rigs'!$E$25*EXP('Mining Rigs'!$E$24*B1105)</f>
        <v>9.6937141740972246E-2</v>
      </c>
      <c r="F1105" s="10">
        <f t="shared" si="74"/>
        <v>4022.8513645381199</v>
      </c>
      <c r="G1105" s="10">
        <f t="shared" si="75"/>
        <v>96548.432748914871</v>
      </c>
      <c r="H1105" s="3">
        <v>9.2899999999999991</v>
      </c>
      <c r="I1105">
        <v>12.5</v>
      </c>
      <c r="J1105" s="5">
        <f t="shared" si="70"/>
        <v>49829.718902078843</v>
      </c>
      <c r="K1105" s="5">
        <f t="shared" si="73"/>
        <v>1937.5672766415501</v>
      </c>
    </row>
    <row r="1106" spans="2:11" x14ac:dyDescent="0.25">
      <c r="B1106" s="6">
        <v>43469</v>
      </c>
      <c r="C1106" s="2">
        <v>3857.717529</v>
      </c>
      <c r="D1106" s="5">
        <v>41374351.156813599</v>
      </c>
      <c r="E1106" s="18">
        <f>'Mining Rigs'!$E$25*EXP('Mining Rigs'!$E$24*B1106)</f>
        <v>9.6885081662071895E-2</v>
      </c>
      <c r="F1106" s="10">
        <f t="shared" si="74"/>
        <v>4008.5573905431243</v>
      </c>
      <c r="G1106" s="10">
        <f t="shared" si="75"/>
        <v>96205.377373034979</v>
      </c>
      <c r="H1106" s="3">
        <v>9.6639999999999997</v>
      </c>
      <c r="I1106">
        <v>12.5</v>
      </c>
      <c r="J1106" s="5">
        <f t="shared" si="70"/>
        <v>51651.598162944996</v>
      </c>
      <c r="K1106" s="5">
        <f t="shared" si="73"/>
        <v>1862.5827814569536</v>
      </c>
    </row>
    <row r="1107" spans="2:11" x14ac:dyDescent="0.25">
      <c r="B1107" s="6">
        <v>43470</v>
      </c>
      <c r="C1107" s="2">
        <v>3845.1945799999999</v>
      </c>
      <c r="D1107" s="5">
        <v>41263555.154233001</v>
      </c>
      <c r="E1107" s="18">
        <f>'Mining Rigs'!$E$25*EXP('Mining Rigs'!$E$24*B1107)</f>
        <v>9.6833049542029551E-2</v>
      </c>
      <c r="F1107" s="10">
        <f t="shared" si="74"/>
        <v>3995.6758805301133</v>
      </c>
      <c r="G1107" s="10">
        <f t="shared" si="75"/>
        <v>95896.221132722712</v>
      </c>
      <c r="H1107" s="3">
        <v>8.8339999999999996</v>
      </c>
      <c r="I1107">
        <v>12.5</v>
      </c>
      <c r="J1107" s="5">
        <f t="shared" si="70"/>
        <v>47063.734304804027</v>
      </c>
      <c r="K1107" s="5">
        <f t="shared" si="73"/>
        <v>2037.5820692777904</v>
      </c>
    </row>
    <row r="1108" spans="2:11" x14ac:dyDescent="0.25">
      <c r="B1108" s="6">
        <v>43471</v>
      </c>
      <c r="C1108" s="2">
        <v>4076.632568</v>
      </c>
      <c r="D1108" s="5">
        <v>42762992.716883197</v>
      </c>
      <c r="E1108" s="18">
        <f>'Mining Rigs'!$E$25*EXP('Mining Rigs'!$E$24*B1108)</f>
        <v>9.6781045365830251E-2</v>
      </c>
      <c r="F1108" s="10">
        <f t="shared" si="74"/>
        <v>4138.6471381113406</v>
      </c>
      <c r="G1108" s="10">
        <f t="shared" si="75"/>
        <v>99327.531314672175</v>
      </c>
      <c r="H1108" s="3">
        <v>10.212999999999999</v>
      </c>
      <c r="I1108">
        <v>12.5</v>
      </c>
      <c r="J1108" s="5">
        <f t="shared" si="70"/>
        <v>56357.337628708156</v>
      </c>
      <c r="K1108" s="5">
        <f t="shared" si="73"/>
        <v>1762.4596103005974</v>
      </c>
    </row>
    <row r="1109" spans="2:11" x14ac:dyDescent="0.25">
      <c r="B1109" s="6">
        <v>43472</v>
      </c>
      <c r="C1109" s="2">
        <v>4025.2482909999999</v>
      </c>
      <c r="D1109" s="5">
        <v>42006626.677082397</v>
      </c>
      <c r="E1109" s="18">
        <f>'Mining Rigs'!$E$25*EXP('Mining Rigs'!$E$24*B1109)</f>
        <v>9.6729069118467112E-2</v>
      </c>
      <c r="F1109" s="10">
        <f t="shared" si="74"/>
        <v>4063.2618952811476</v>
      </c>
      <c r="G1109" s="10">
        <f t="shared" si="75"/>
        <v>97518.28548674754</v>
      </c>
      <c r="H1109" s="3">
        <v>10.212999999999999</v>
      </c>
      <c r="I1109">
        <v>12.5</v>
      </c>
      <c r="J1109" s="5">
        <f t="shared" si="70"/>
        <v>55330.791648675135</v>
      </c>
      <c r="K1109" s="5">
        <f t="shared" si="73"/>
        <v>1762.4596103005974</v>
      </c>
    </row>
    <row r="1110" spans="2:11" x14ac:dyDescent="0.25">
      <c r="B1110" s="6">
        <v>43473</v>
      </c>
      <c r="C1110" s="2">
        <v>4030.8479000000002</v>
      </c>
      <c r="D1110" s="5">
        <v>41855386.914447702</v>
      </c>
      <c r="E1110" s="18">
        <f>'Mining Rigs'!$E$25*EXP('Mining Rigs'!$E$24*B1110)</f>
        <v>9.6677120784940271E-2</v>
      </c>
      <c r="F1110" s="10">
        <f t="shared" si="74"/>
        <v>4046.458296228469</v>
      </c>
      <c r="G1110" s="10">
        <f t="shared" si="75"/>
        <v>97114.999109483251</v>
      </c>
      <c r="H1110" s="3">
        <v>8.5210000000000008</v>
      </c>
      <c r="I1110">
        <v>12.5</v>
      </c>
      <c r="J1110" s="5">
        <f t="shared" si="70"/>
        <v>45973.161522883718</v>
      </c>
      <c r="K1110" s="5">
        <f t="shared" si="73"/>
        <v>2112.4281187654033</v>
      </c>
    </row>
    <row r="1111" spans="2:11" x14ac:dyDescent="0.25">
      <c r="B1111" s="6">
        <v>43474</v>
      </c>
      <c r="C1111" s="2">
        <v>4035.2963869999999</v>
      </c>
      <c r="D1111" s="5">
        <v>42653392.384694599</v>
      </c>
      <c r="E1111" s="18">
        <f>'Mining Rigs'!$E$25*EXP('Mining Rigs'!$E$24*B1111)</f>
        <v>9.6625200350258941E-2</v>
      </c>
      <c r="F1111" s="10">
        <f t="shared" si="74"/>
        <v>4121.3925847893242</v>
      </c>
      <c r="G1111" s="10">
        <f t="shared" si="75"/>
        <v>98913.422034943782</v>
      </c>
      <c r="H1111" s="3">
        <v>8.7799999999999994</v>
      </c>
      <c r="I1111">
        <v>12.5</v>
      </c>
      <c r="J1111" s="5">
        <f t="shared" si="70"/>
        <v>48247.769192600354</v>
      </c>
      <c r="K1111" s="5">
        <f t="shared" si="73"/>
        <v>2050.113895216401</v>
      </c>
    </row>
    <row r="1112" spans="2:11" x14ac:dyDescent="0.25">
      <c r="B1112" s="6">
        <v>43475</v>
      </c>
      <c r="C1112" s="2">
        <v>3678.9245609999998</v>
      </c>
      <c r="D1112" s="5">
        <v>43172095.940355003</v>
      </c>
      <c r="E1112" s="18">
        <f>'Mining Rigs'!$E$25*EXP('Mining Rigs'!$E$24*B1112)</f>
        <v>9.65733077994404E-2</v>
      </c>
      <c r="F1112" s="10">
        <f t="shared" si="74"/>
        <v>4169.2721095948746</v>
      </c>
      <c r="G1112" s="10">
        <f t="shared" si="75"/>
        <v>100062.53063027699</v>
      </c>
      <c r="H1112" s="3">
        <v>9.2309999999999999</v>
      </c>
      <c r="I1112">
        <v>12.5</v>
      </c>
      <c r="J1112" s="5">
        <f t="shared" si="70"/>
        <v>51315.401124893717</v>
      </c>
      <c r="K1112" s="5">
        <f t="shared" si="73"/>
        <v>1949.9512512187196</v>
      </c>
    </row>
    <row r="1113" spans="2:11" x14ac:dyDescent="0.25">
      <c r="B1113" s="6">
        <v>43476</v>
      </c>
      <c r="C1113" s="2">
        <v>3687.3654790000001</v>
      </c>
      <c r="D1113" s="5">
        <v>43211996.213867404</v>
      </c>
      <c r="E1113" s="18">
        <f>'Mining Rigs'!$E$25*EXP('Mining Rigs'!$E$24*B1113)</f>
        <v>9.6521443117508932E-2</v>
      </c>
      <c r="F1113" s="10">
        <f t="shared" si="74"/>
        <v>4170.8842345508137</v>
      </c>
      <c r="G1113" s="10">
        <f t="shared" si="75"/>
        <v>100101.22162921954</v>
      </c>
      <c r="H1113" s="3">
        <v>9.73</v>
      </c>
      <c r="I1113">
        <v>12.5</v>
      </c>
      <c r="J1113" s="5">
        <f t="shared" si="70"/>
        <v>54110.271469572559</v>
      </c>
      <c r="K1113" s="5">
        <f t="shared" si="73"/>
        <v>1849.9486125385406</v>
      </c>
    </row>
    <row r="1114" spans="2:11" x14ac:dyDescent="0.25">
      <c r="B1114" s="6">
        <v>43477</v>
      </c>
      <c r="C1114" s="2">
        <v>3661.3010250000002</v>
      </c>
      <c r="D1114" s="5">
        <v>43172095.9403551</v>
      </c>
      <c r="E1114" s="18">
        <f>'Mining Rigs'!$E$25*EXP('Mining Rigs'!$E$24*B1114)</f>
        <v>9.6469606289497911E-2</v>
      </c>
      <c r="F1114" s="10">
        <f t="shared" si="74"/>
        <v>4164.7950980584883</v>
      </c>
      <c r="G1114" s="10">
        <f t="shared" si="75"/>
        <v>99955.082353403719</v>
      </c>
      <c r="H1114" s="3">
        <v>10.435</v>
      </c>
      <c r="I1114">
        <v>12.5</v>
      </c>
      <c r="J1114" s="5">
        <f t="shared" si="70"/>
        <v>57946.182464320438</v>
      </c>
      <c r="K1114" s="5">
        <f t="shared" si="73"/>
        <v>1724.9640632486824</v>
      </c>
    </row>
    <row r="1115" spans="2:11" x14ac:dyDescent="0.25">
      <c r="B1115" s="6">
        <v>43478</v>
      </c>
      <c r="C1115" s="2">
        <v>3552.953125</v>
      </c>
      <c r="D1115" s="5">
        <v>42174589.102546498</v>
      </c>
      <c r="E1115" s="18">
        <f>'Mining Rigs'!$E$25*EXP('Mining Rigs'!$E$24*B1115)</f>
        <v>9.6417797300448707E-2</v>
      </c>
      <c r="F1115" s="10">
        <f t="shared" si="74"/>
        <v>4066.3809833190417</v>
      </c>
      <c r="G1115" s="10">
        <f t="shared" si="75"/>
        <v>97593.143599656993</v>
      </c>
      <c r="H1115" s="3">
        <v>10.510999999999999</v>
      </c>
      <c r="I1115">
        <v>12.5</v>
      </c>
      <c r="J1115" s="5">
        <f t="shared" si="70"/>
        <v>56988.974020888592</v>
      </c>
      <c r="K1115" s="5">
        <f t="shared" si="73"/>
        <v>1712.4916753876892</v>
      </c>
    </row>
    <row r="1116" spans="2:11" x14ac:dyDescent="0.25">
      <c r="B1116" s="6">
        <v>43479</v>
      </c>
      <c r="C1116" s="2">
        <v>3706.0522460000002</v>
      </c>
      <c r="D1116" s="5">
        <v>42014988.008497097</v>
      </c>
      <c r="E1116" s="18">
        <f>'Mining Rigs'!$E$25*EXP('Mining Rigs'!$E$24*B1116)</f>
        <v>9.6366016135409766E-2</v>
      </c>
      <c r="F1116" s="10">
        <f t="shared" si="74"/>
        <v>4048.8170123558789</v>
      </c>
      <c r="G1116" s="10">
        <f t="shared" si="75"/>
        <v>97171.60829654109</v>
      </c>
      <c r="H1116" s="3">
        <v>9.6639999999999997</v>
      </c>
      <c r="I1116">
        <v>12.5</v>
      </c>
      <c r="J1116" s="5">
        <f t="shared" si="70"/>
        <v>52170.356809876284</v>
      </c>
      <c r="K1116" s="5">
        <f t="shared" si="73"/>
        <v>1862.5827814569536</v>
      </c>
    </row>
    <row r="1117" spans="2:11" x14ac:dyDescent="0.25">
      <c r="B1117" s="6">
        <v>43480</v>
      </c>
      <c r="C1117" s="2">
        <v>3630.6752929999998</v>
      </c>
      <c r="D1117" s="5">
        <v>42592390.9028126</v>
      </c>
      <c r="E1117" s="18">
        <f>'Mining Rigs'!$E$25*EXP('Mining Rigs'!$E$24*B1117)</f>
        <v>9.6314262779438525E-2</v>
      </c>
      <c r="F1117" s="10">
        <f t="shared" si="74"/>
        <v>4102.2547298180598</v>
      </c>
      <c r="G1117" s="10">
        <f t="shared" si="75"/>
        <v>98454.113515633435</v>
      </c>
      <c r="H1117" s="3">
        <v>10.909000000000001</v>
      </c>
      <c r="I1117">
        <v>12.5</v>
      </c>
      <c r="J1117" s="5">
        <f t="shared" si="70"/>
        <v>59668.662463446955</v>
      </c>
      <c r="K1117" s="5">
        <f t="shared" si="73"/>
        <v>1650.0137501145844</v>
      </c>
    </row>
    <row r="1118" spans="2:11" x14ac:dyDescent="0.25">
      <c r="B1118" s="6">
        <v>43481</v>
      </c>
      <c r="C1118" s="2">
        <v>3655.006836</v>
      </c>
      <c r="D1118" s="5">
        <v>41364858.105634101</v>
      </c>
      <c r="E1118" s="18">
        <f>'Mining Rigs'!$E$25*EXP('Mining Rigs'!$E$24*B1118)</f>
        <v>9.6262537217600447E-2</v>
      </c>
      <c r="F1118" s="10">
        <f t="shared" si="74"/>
        <v>3981.8861928943643</v>
      </c>
      <c r="G1118" s="10">
        <f t="shared" si="75"/>
        <v>95565.268629464743</v>
      </c>
      <c r="H1118" s="3">
        <v>10.827</v>
      </c>
      <c r="I1118">
        <v>12.5</v>
      </c>
      <c r="J1118" s="5">
        <f t="shared" si="70"/>
        <v>57482.509080623036</v>
      </c>
      <c r="K1118" s="5">
        <f t="shared" si="73"/>
        <v>1662.5103906899419</v>
      </c>
    </row>
    <row r="1119" spans="2:11" x14ac:dyDescent="0.25">
      <c r="B1119" s="6">
        <v>43482</v>
      </c>
      <c r="C1119" s="2">
        <v>3678.5639649999998</v>
      </c>
      <c r="D1119" s="5">
        <v>40378611.626217298</v>
      </c>
      <c r="E1119" s="18">
        <f>'Mining Rigs'!$E$25*EXP('Mining Rigs'!$E$24*B1119)</f>
        <v>9.6210839434968068E-2</v>
      </c>
      <c r="F1119" s="10">
        <f t="shared" si="74"/>
        <v>3884.8601197769276</v>
      </c>
      <c r="G1119" s="10">
        <f t="shared" si="75"/>
        <v>93236.642874646262</v>
      </c>
      <c r="H1119" s="3">
        <v>11.339</v>
      </c>
      <c r="I1119">
        <v>12.5</v>
      </c>
      <c r="J1119" s="5">
        <f t="shared" si="70"/>
        <v>58733.905197534106</v>
      </c>
      <c r="K1119" s="5">
        <f t="shared" si="73"/>
        <v>1587.4415733309816</v>
      </c>
    </row>
    <row r="1120" spans="2:11" x14ac:dyDescent="0.25">
      <c r="B1120" s="6">
        <v>43483</v>
      </c>
      <c r="C1120" s="2">
        <v>3657.8393550000001</v>
      </c>
      <c r="D1120" s="5">
        <v>39460857.633699</v>
      </c>
      <c r="E1120" s="18">
        <f>'Mining Rigs'!$E$25*EXP('Mining Rigs'!$E$24*B1120)</f>
        <v>9.6159169416622864E-2</v>
      </c>
      <c r="F1120" s="10">
        <f t="shared" si="74"/>
        <v>3794.5232945240973</v>
      </c>
      <c r="G1120" s="10">
        <f t="shared" si="75"/>
        <v>91068.559068578339</v>
      </c>
      <c r="H1120" s="3">
        <v>10.435</v>
      </c>
      <c r="I1120">
        <v>12.5</v>
      </c>
      <c r="J1120" s="5">
        <f t="shared" si="70"/>
        <v>52794.467437811945</v>
      </c>
      <c r="K1120" s="5">
        <f t="shared" si="73"/>
        <v>1724.9640632486824</v>
      </c>
    </row>
    <row r="1121" spans="2:11" x14ac:dyDescent="0.25">
      <c r="B1121" s="6">
        <v>43484</v>
      </c>
      <c r="C1121" s="2">
        <v>3728.5683589999999</v>
      </c>
      <c r="D1121" s="5">
        <v>39321940.281479999</v>
      </c>
      <c r="E1121" s="18">
        <f>'Mining Rigs'!$E$25*EXP('Mining Rigs'!$E$24*B1121)</f>
        <v>9.6107527147654387E-2</v>
      </c>
      <c r="F1121" s="10">
        <f t="shared" si="74"/>
        <v>3779.1344431007833</v>
      </c>
      <c r="G1121" s="10">
        <f t="shared" si="75"/>
        <v>90699.226634418796</v>
      </c>
      <c r="H1121" s="3">
        <v>10.827</v>
      </c>
      <c r="I1121">
        <v>12.5</v>
      </c>
      <c r="J1121" s="5">
        <f t="shared" si="70"/>
        <v>54555.584820602911</v>
      </c>
      <c r="K1121" s="5">
        <f t="shared" si="73"/>
        <v>1662.5103906899419</v>
      </c>
    </row>
    <row r="1122" spans="2:11" x14ac:dyDescent="0.25">
      <c r="B1122" s="6">
        <v>43485</v>
      </c>
      <c r="C1122" s="2">
        <v>3601.013672</v>
      </c>
      <c r="D1122" s="5">
        <v>39373100.913384199</v>
      </c>
      <c r="E1122" s="18">
        <f>'Mining Rigs'!$E$25*EXP('Mining Rigs'!$E$24*B1122)</f>
        <v>9.6055912613159156E-2</v>
      </c>
      <c r="F1122" s="10">
        <f t="shared" si="74"/>
        <v>3782.0191406451295</v>
      </c>
      <c r="G1122" s="10">
        <f t="shared" si="75"/>
        <v>90768.4593754831</v>
      </c>
      <c r="H1122" s="3">
        <v>9.1720000000000006</v>
      </c>
      <c r="I1122">
        <v>12.5</v>
      </c>
      <c r="J1122" s="5">
        <f t="shared" si="70"/>
        <v>46251.572743996177</v>
      </c>
      <c r="K1122" s="5">
        <f t="shared" si="73"/>
        <v>1962.4945486262536</v>
      </c>
    </row>
    <row r="1123" spans="2:11" x14ac:dyDescent="0.25">
      <c r="B1123" s="6">
        <v>43486</v>
      </c>
      <c r="C1123" s="2">
        <v>3576.032471</v>
      </c>
      <c r="D1123" s="5">
        <v>40467000.623602003</v>
      </c>
      <c r="E1123" s="18">
        <f>'Mining Rigs'!$E$25*EXP('Mining Rigs'!$E$24*B1123)</f>
        <v>9.600432579824271E-2</v>
      </c>
      <c r="F1123" s="10">
        <f t="shared" si="74"/>
        <v>3885.0071119459776</v>
      </c>
      <c r="G1123" s="10">
        <f t="shared" si="75"/>
        <v>93240.170686703466</v>
      </c>
      <c r="H1123" s="3">
        <v>9.6</v>
      </c>
      <c r="I1123">
        <v>12.5</v>
      </c>
      <c r="J1123" s="5">
        <f t="shared" si="70"/>
        <v>49728.091032908516</v>
      </c>
      <c r="K1123" s="5">
        <f t="shared" si="73"/>
        <v>1875</v>
      </c>
    </row>
    <row r="1124" spans="2:11" x14ac:dyDescent="0.25">
      <c r="B1124" s="6">
        <v>43487</v>
      </c>
      <c r="C1124" s="2">
        <v>3604.5771479999999</v>
      </c>
      <c r="D1124" s="5">
        <v>40531401.6940547</v>
      </c>
      <c r="E1124" s="18">
        <f>'Mining Rigs'!$E$25*EXP('Mining Rigs'!$E$24*B1124)</f>
        <v>9.5952766688018609E-2</v>
      </c>
      <c r="F1124" s="10">
        <f t="shared" si="74"/>
        <v>3889.1001302879931</v>
      </c>
      <c r="G1124" s="10">
        <f t="shared" si="75"/>
        <v>93338.403126911842</v>
      </c>
      <c r="H1124" s="3">
        <v>11.077</v>
      </c>
      <c r="I1124">
        <v>12.5</v>
      </c>
      <c r="J1124" s="5">
        <f t="shared" si="70"/>
        <v>57439.416190933465</v>
      </c>
      <c r="K1124" s="5">
        <f t="shared" si="73"/>
        <v>1624.9887153561435</v>
      </c>
    </row>
    <row r="1125" spans="2:11" x14ac:dyDescent="0.25">
      <c r="B1125" s="6">
        <v>43488</v>
      </c>
      <c r="C1125" s="2">
        <v>3585.123047</v>
      </c>
      <c r="D1125" s="5">
        <v>40447831.793654501</v>
      </c>
      <c r="E1125" s="18">
        <f>'Mining Rigs'!$E$25*EXP('Mining Rigs'!$E$24*B1125)</f>
        <v>9.5901235267607354E-2</v>
      </c>
      <c r="F1125" s="10">
        <f t="shared" si="74"/>
        <v>3878.9970329078692</v>
      </c>
      <c r="G1125" s="10">
        <f t="shared" si="75"/>
        <v>93095.928789788857</v>
      </c>
      <c r="H1125" s="3">
        <v>9.8629999999999995</v>
      </c>
      <c r="I1125">
        <v>12.5</v>
      </c>
      <c r="J1125" s="5">
        <f t="shared" si="70"/>
        <v>51011.396980760415</v>
      </c>
      <c r="K1125" s="5">
        <f t="shared" si="73"/>
        <v>1825.0025347257426</v>
      </c>
    </row>
    <row r="1126" spans="2:11" x14ac:dyDescent="0.25">
      <c r="B1126" s="6">
        <v>43489</v>
      </c>
      <c r="C1126" s="2">
        <v>3600.8654790000001</v>
      </c>
      <c r="D1126" s="5">
        <v>40991036.146255299</v>
      </c>
      <c r="E1126" s="18">
        <f>'Mining Rigs'!$E$25*EXP('Mining Rigs'!$E$24*B1126)</f>
        <v>9.5849731522138493E-2</v>
      </c>
      <c r="F1126" s="10">
        <f t="shared" si="74"/>
        <v>3928.9798094328453</v>
      </c>
      <c r="G1126" s="10">
        <f t="shared" si="75"/>
        <v>94295.515426388287</v>
      </c>
      <c r="H1126" s="3">
        <v>8.8889999999999993</v>
      </c>
      <c r="I1126">
        <v>12.5</v>
      </c>
      <c r="J1126" s="5">
        <f t="shared" si="70"/>
        <v>46566.268701398076</v>
      </c>
      <c r="K1126" s="5">
        <f t="shared" si="73"/>
        <v>2024.9746878164026</v>
      </c>
    </row>
    <row r="1127" spans="2:11" x14ac:dyDescent="0.25">
      <c r="B1127" s="6">
        <v>43490</v>
      </c>
      <c r="C1127" s="2">
        <v>3599.7658689999998</v>
      </c>
      <c r="D1127" s="5">
        <v>42453509.403257199</v>
      </c>
      <c r="E1127" s="18">
        <f>'Mining Rigs'!$E$25*EXP('Mining Rigs'!$E$24*B1127)</f>
        <v>9.5798255436749524E-2</v>
      </c>
      <c r="F1127" s="10">
        <f t="shared" si="74"/>
        <v>4066.9721379996813</v>
      </c>
      <c r="G1127" s="10">
        <f t="shared" si="75"/>
        <v>97607.331311992355</v>
      </c>
      <c r="H1127" s="3">
        <v>10.435</v>
      </c>
      <c r="I1127">
        <v>12.5</v>
      </c>
      <c r="J1127" s="5">
        <f t="shared" si="70"/>
        <v>56585.139013368898</v>
      </c>
      <c r="K1127" s="5">
        <f t="shared" si="73"/>
        <v>1724.9640632486824</v>
      </c>
    </row>
    <row r="1128" spans="2:11" x14ac:dyDescent="0.25">
      <c r="B1128" s="6">
        <v>43491</v>
      </c>
      <c r="C1128" s="2">
        <v>3602.4604490000002</v>
      </c>
      <c r="D1128" s="5">
        <v>42453509.403257199</v>
      </c>
      <c r="E1128" s="18">
        <f>'Mining Rigs'!$E$25*EXP('Mining Rigs'!$E$24*B1128)</f>
        <v>9.5746806996584943E-2</v>
      </c>
      <c r="F1128" s="10">
        <f t="shared" si="74"/>
        <v>4064.7879711613714</v>
      </c>
      <c r="G1128" s="10">
        <f t="shared" si="75"/>
        <v>97554.911307872913</v>
      </c>
      <c r="H1128" s="3">
        <v>9.6</v>
      </c>
      <c r="I1128">
        <v>12.5</v>
      </c>
      <c r="J1128" s="5">
        <f t="shared" si="70"/>
        <v>52029.286030865565</v>
      </c>
      <c r="K1128" s="5">
        <f t="shared" si="73"/>
        <v>1875</v>
      </c>
    </row>
    <row r="1129" spans="2:11" x14ac:dyDescent="0.25">
      <c r="B1129" s="6">
        <v>43492</v>
      </c>
      <c r="C1129" s="2">
        <v>3583.9658199999999</v>
      </c>
      <c r="D1129" s="5">
        <v>43163853.556658201</v>
      </c>
      <c r="E1129" s="18">
        <f>'Mining Rigs'!$E$25*EXP('Mining Rigs'!$E$24*B1129)</f>
        <v>9.5695386186798181E-2</v>
      </c>
      <c r="F1129" s="10">
        <f t="shared" si="74"/>
        <v>4130.5816354148092</v>
      </c>
      <c r="G1129" s="10">
        <f t="shared" si="75"/>
        <v>99133.959249955427</v>
      </c>
      <c r="H1129" s="3">
        <v>10.510999999999999</v>
      </c>
      <c r="I1129">
        <v>12.5</v>
      </c>
      <c r="J1129" s="5">
        <f t="shared" si="70"/>
        <v>57888.724759793404</v>
      </c>
      <c r="K1129" s="5">
        <f t="shared" si="73"/>
        <v>1712.4916753876892</v>
      </c>
    </row>
    <row r="1130" spans="2:11" x14ac:dyDescent="0.25">
      <c r="B1130" s="6">
        <v>43493</v>
      </c>
      <c r="C1130" s="2">
        <v>3470.4504390000002</v>
      </c>
      <c r="D1130" s="5">
        <v>42328154.552657098</v>
      </c>
      <c r="E1130" s="18">
        <f>'Mining Rigs'!$E$25*EXP('Mining Rigs'!$E$24*B1130)</f>
        <v>9.5643992992550747E-2</v>
      </c>
      <c r="F1130" s="10">
        <f t="shared" si="74"/>
        <v>4048.4337174219404</v>
      </c>
      <c r="G1130" s="10">
        <f t="shared" si="75"/>
        <v>97162.409218126573</v>
      </c>
      <c r="H1130" s="3">
        <v>9.9309999999999992</v>
      </c>
      <c r="I1130">
        <v>12.5</v>
      </c>
      <c r="J1130" s="5">
        <f t="shared" si="70"/>
        <v>53606.660330289713</v>
      </c>
      <c r="K1130" s="5">
        <f t="shared" si="73"/>
        <v>1812.5062934246303</v>
      </c>
    </row>
    <row r="1131" spans="2:11" x14ac:dyDescent="0.25">
      <c r="B1131" s="6">
        <v>43494</v>
      </c>
      <c r="C1131" s="2">
        <v>3448.116943</v>
      </c>
      <c r="D1131" s="5">
        <v>42070490.139164798</v>
      </c>
      <c r="E1131" s="18">
        <f>'Mining Rigs'!$E$25*EXP('Mining Rigs'!$E$24*B1131)</f>
        <v>9.5592627399011032E-2</v>
      </c>
      <c r="F1131" s="10">
        <f t="shared" si="74"/>
        <v>4021.6286883669482</v>
      </c>
      <c r="G1131" s="10">
        <f t="shared" si="75"/>
        <v>96519.088520806748</v>
      </c>
      <c r="H1131" s="3">
        <v>9.8629999999999995</v>
      </c>
      <c r="I1131">
        <v>12.5</v>
      </c>
      <c r="J1131" s="5">
        <f t="shared" si="70"/>
        <v>52887.098337817602</v>
      </c>
      <c r="K1131" s="5">
        <f t="shared" si="73"/>
        <v>1825.0025347257426</v>
      </c>
    </row>
    <row r="1132" spans="2:11" x14ac:dyDescent="0.25">
      <c r="B1132" s="6">
        <v>43495</v>
      </c>
      <c r="C1132" s="2">
        <v>3486.1816410000001</v>
      </c>
      <c r="D1132" s="5">
        <v>42667170.648185603</v>
      </c>
      <c r="E1132" s="18">
        <f>'Mining Rigs'!$E$25*EXP('Mining Rigs'!$E$24*B1132)</f>
        <v>9.5541289391356379E-2</v>
      </c>
      <c r="F1132" s="10">
        <f t="shared" si="74"/>
        <v>4076.4764984086869</v>
      </c>
      <c r="G1132" s="10">
        <f t="shared" si="75"/>
        <v>97835.435961808485</v>
      </c>
      <c r="H1132" s="3">
        <v>10.587999999999999</v>
      </c>
      <c r="I1132">
        <v>12.5</v>
      </c>
      <c r="J1132" s="5">
        <f t="shared" si="70"/>
        <v>57548.977553534896</v>
      </c>
      <c r="K1132" s="5">
        <f t="shared" si="73"/>
        <v>1700.0377786173026</v>
      </c>
    </row>
    <row r="1133" spans="2:11" x14ac:dyDescent="0.25">
      <c r="B1133" s="6">
        <v>43496</v>
      </c>
      <c r="C1133" s="2">
        <v>3457.7927249999998</v>
      </c>
      <c r="D1133" s="5">
        <v>42182365.650236502</v>
      </c>
      <c r="E1133" s="18">
        <f>'Mining Rigs'!$E$25*EXP('Mining Rigs'!$E$24*B1133)</f>
        <v>9.5489978954772153E-2</v>
      </c>
      <c r="F1133" s="10">
        <f t="shared" si="74"/>
        <v>4027.9932082035875</v>
      </c>
      <c r="G1133" s="10">
        <f t="shared" si="75"/>
        <v>96671.836996886093</v>
      </c>
      <c r="H1133" s="3">
        <v>9.2899999999999991</v>
      </c>
      <c r="I1133">
        <v>12.5</v>
      </c>
      <c r="J1133" s="5">
        <f t="shared" si="70"/>
        <v>49893.409205615106</v>
      </c>
      <c r="K1133" s="5">
        <f t="shared" si="73"/>
        <v>1937.5672766415501</v>
      </c>
    </row>
    <row r="1134" spans="2:11" x14ac:dyDescent="0.25">
      <c r="B1134" s="6">
        <v>43497</v>
      </c>
      <c r="C1134" s="2">
        <v>3487.9453130000002</v>
      </c>
      <c r="D1134" s="5">
        <v>41813561.426247597</v>
      </c>
      <c r="E1134" s="18">
        <f>'Mining Rigs'!$E$25*EXP('Mining Rigs'!$E$24*B1134)</f>
        <v>9.543869607445063E-2</v>
      </c>
      <c r="F1134" s="10">
        <f t="shared" si="74"/>
        <v>3990.6317807500168</v>
      </c>
      <c r="G1134" s="10">
        <f t="shared" si="75"/>
        <v>95775.162738000407</v>
      </c>
      <c r="H1134" s="3">
        <v>9.1140000000000008</v>
      </c>
      <c r="I1134">
        <v>12.5</v>
      </c>
      <c r="J1134" s="5">
        <f t="shared" si="70"/>
        <v>48494.157399674208</v>
      </c>
      <c r="K1134" s="5">
        <f t="shared" si="73"/>
        <v>1974.9835418038181</v>
      </c>
    </row>
    <row r="1135" spans="2:11" x14ac:dyDescent="0.25">
      <c r="B1135" s="6">
        <v>43498</v>
      </c>
      <c r="C1135" s="2">
        <v>3521.0607909999999</v>
      </c>
      <c r="D1135" s="5">
        <v>42571473.898190901</v>
      </c>
      <c r="E1135" s="18">
        <f>'Mining Rigs'!$E$25*EXP('Mining Rigs'!$E$24*B1135)</f>
        <v>9.5387440735593076E-2</v>
      </c>
      <c r="F1135" s="10">
        <f t="shared" si="74"/>
        <v>4060.7839434905322</v>
      </c>
      <c r="G1135" s="10">
        <f t="shared" si="75"/>
        <v>97458.81464377277</v>
      </c>
      <c r="H1135" s="3">
        <v>10</v>
      </c>
      <c r="I1135">
        <v>12.5</v>
      </c>
      <c r="J1135" s="5">
        <f t="shared" si="70"/>
        <v>54143.785913207095</v>
      </c>
      <c r="K1135" s="5">
        <f t="shared" si="73"/>
        <v>1800</v>
      </c>
    </row>
    <row r="1136" spans="2:11" x14ac:dyDescent="0.25">
      <c r="B1136" s="6">
        <v>43499</v>
      </c>
      <c r="C1136" s="2">
        <v>3464.0134280000002</v>
      </c>
      <c r="D1136" s="5">
        <v>42249870.142456703</v>
      </c>
      <c r="E1136" s="18">
        <f>'Mining Rigs'!$E$25*EXP('Mining Rigs'!$E$24*B1136)</f>
        <v>9.5336212923408686E-2</v>
      </c>
      <c r="F1136" s="10">
        <f t="shared" si="74"/>
        <v>4027.9426158876195</v>
      </c>
      <c r="G1136" s="10">
        <f t="shared" si="75"/>
        <v>96670.622781302867</v>
      </c>
      <c r="H1136" s="3">
        <v>10.435</v>
      </c>
      <c r="I1136">
        <v>12.5</v>
      </c>
      <c r="J1136" s="5">
        <f t="shared" si="70"/>
        <v>56042.108262383081</v>
      </c>
      <c r="K1136" s="5">
        <f t="shared" si="73"/>
        <v>1724.9640632486824</v>
      </c>
    </row>
    <row r="1137" spans="2:11" x14ac:dyDescent="0.25">
      <c r="B1137" s="6">
        <v>43500</v>
      </c>
      <c r="C1137" s="2">
        <v>3459.1540530000002</v>
      </c>
      <c r="D1137" s="5">
        <v>42223714.957061902</v>
      </c>
      <c r="E1137" s="18">
        <f>'Mining Rigs'!$E$25*EXP('Mining Rigs'!$E$24*B1137)</f>
        <v>9.5285012623113591E-2</v>
      </c>
      <c r="F1137" s="10">
        <f t="shared" si="74"/>
        <v>4023.2872126783936</v>
      </c>
      <c r="G1137" s="10">
        <f t="shared" si="75"/>
        <v>96558.893104281451</v>
      </c>
      <c r="H1137" s="3">
        <v>9.7959999999999994</v>
      </c>
      <c r="I1137">
        <v>12.5</v>
      </c>
      <c r="J1137" s="5">
        <f t="shared" si="70"/>
        <v>52549.495380530054</v>
      </c>
      <c r="K1137" s="5">
        <f t="shared" si="73"/>
        <v>1837.4846876276031</v>
      </c>
    </row>
    <row r="1138" spans="2:11" x14ac:dyDescent="0.25">
      <c r="B1138" s="6">
        <v>43501</v>
      </c>
      <c r="C1138" s="2">
        <v>3466.357422</v>
      </c>
      <c r="D1138" s="5">
        <v>42283653.505950801</v>
      </c>
      <c r="E1138" s="18">
        <f>'Mining Rigs'!$E$25*EXP('Mining Rigs'!$E$24*B1138)</f>
        <v>9.5233839819932858E-2</v>
      </c>
      <c r="F1138" s="10">
        <f t="shared" si="74"/>
        <v>4026.834684987261</v>
      </c>
      <c r="G1138" s="10">
        <f t="shared" si="75"/>
        <v>96644.03243969426</v>
      </c>
      <c r="H1138" s="3">
        <v>9.7959999999999994</v>
      </c>
      <c r="I1138">
        <v>12.5</v>
      </c>
      <c r="J1138" s="5">
        <f t="shared" si="70"/>
        <v>52595.830098846942</v>
      </c>
      <c r="K1138" s="5">
        <f t="shared" si="73"/>
        <v>1837.4846876276031</v>
      </c>
    </row>
    <row r="1139" spans="2:11" x14ac:dyDescent="0.25">
      <c r="B1139" s="6">
        <v>43502</v>
      </c>
      <c r="C1139" s="2">
        <v>3413.7678219999998</v>
      </c>
      <c r="D1139" s="5">
        <v>42324946.136327699</v>
      </c>
      <c r="E1139" s="18">
        <f>'Mining Rigs'!$E$25*EXP('Mining Rigs'!$E$24*B1139)</f>
        <v>9.518269449909951E-2</v>
      </c>
      <c r="F1139" s="10">
        <f t="shared" si="74"/>
        <v>4028.6024177849217</v>
      </c>
      <c r="G1139" s="10">
        <f t="shared" si="75"/>
        <v>96686.458026838125</v>
      </c>
      <c r="H1139" s="3">
        <v>8.7799999999999994</v>
      </c>
      <c r="I1139">
        <v>12.5</v>
      </c>
      <c r="J1139" s="5">
        <f t="shared" si="70"/>
        <v>47161.505637535476</v>
      </c>
      <c r="K1139" s="5">
        <f t="shared" si="73"/>
        <v>2050.113895216401</v>
      </c>
    </row>
    <row r="1140" spans="2:11" x14ac:dyDescent="0.25">
      <c r="B1140" s="6">
        <v>43503</v>
      </c>
      <c r="C1140" s="2">
        <v>3399.4716800000001</v>
      </c>
      <c r="D1140" s="5">
        <v>43481139.786881</v>
      </c>
      <c r="E1140" s="18">
        <f>'Mining Rigs'!$E$25*EXP('Mining Rigs'!$E$24*B1140)</f>
        <v>9.5131576645853477E-2</v>
      </c>
      <c r="F1140" s="10">
        <f t="shared" si="74"/>
        <v>4136.4293822847385</v>
      </c>
      <c r="G1140" s="10">
        <f t="shared" si="75"/>
        <v>99274.305174833717</v>
      </c>
      <c r="H1140" s="3">
        <v>8.2759999999999998</v>
      </c>
      <c r="I1140">
        <v>12.5</v>
      </c>
      <c r="J1140" s="5">
        <f t="shared" si="70"/>
        <v>45644.119423717995</v>
      </c>
      <c r="K1140" s="5">
        <f t="shared" si="73"/>
        <v>2174.9637506041568</v>
      </c>
    </row>
    <row r="1141" spans="2:11" x14ac:dyDescent="0.25">
      <c r="B1141" s="6">
        <v>43504</v>
      </c>
      <c r="C1141" s="2">
        <v>3666.7802729999999</v>
      </c>
      <c r="D1141" s="5">
        <v>44265699.764042199</v>
      </c>
      <c r="E1141" s="18">
        <f>'Mining Rigs'!$E$25*EXP('Mining Rigs'!$E$24*B1141)</f>
        <v>9.5080486245443629E-2</v>
      </c>
      <c r="F1141" s="10">
        <f t="shared" si="74"/>
        <v>4208.8042575599511</v>
      </c>
      <c r="G1141" s="10">
        <f t="shared" si="75"/>
        <v>101011.30218143883</v>
      </c>
      <c r="H1141" s="3">
        <v>8.8339999999999996</v>
      </c>
      <c r="I1141">
        <v>12.5</v>
      </c>
      <c r="J1141" s="5">
        <f t="shared" si="70"/>
        <v>49574.102415046131</v>
      </c>
      <c r="K1141" s="5">
        <f t="shared" si="73"/>
        <v>2037.5820692777904</v>
      </c>
    </row>
    <row r="1142" spans="2:11" x14ac:dyDescent="0.25">
      <c r="B1142" s="6">
        <v>43505</v>
      </c>
      <c r="C1142" s="2">
        <v>3671.2036130000001</v>
      </c>
      <c r="D1142" s="5">
        <v>44472162.915926702</v>
      </c>
      <c r="E1142" s="18">
        <f>'Mining Rigs'!$E$25*EXP('Mining Rigs'!$E$24*B1142)</f>
        <v>9.5029423283126788E-2</v>
      </c>
      <c r="F1142" s="10">
        <f t="shared" si="74"/>
        <v>4226.1639940537725</v>
      </c>
      <c r="G1142" s="10">
        <f t="shared" si="75"/>
        <v>101427.93585729055</v>
      </c>
      <c r="H1142" s="3">
        <v>9.6</v>
      </c>
      <c r="I1142">
        <v>12.5</v>
      </c>
      <c r="J1142" s="5">
        <f t="shared" si="70"/>
        <v>54094.899123888288</v>
      </c>
      <c r="K1142" s="5">
        <f t="shared" si="73"/>
        <v>1875</v>
      </c>
    </row>
    <row r="1143" spans="2:11" x14ac:dyDescent="0.25">
      <c r="B1143" s="6">
        <v>43506</v>
      </c>
      <c r="C1143" s="2">
        <v>3690.188232</v>
      </c>
      <c r="D1143" s="5">
        <v>44719918.698188201</v>
      </c>
      <c r="E1143" s="18">
        <f>'Mining Rigs'!$E$25*EXP('Mining Rigs'!$E$24*B1143)</f>
        <v>9.4978387744166615E-2</v>
      </c>
      <c r="F1143" s="10">
        <f t="shared" si="74"/>
        <v>4247.4257780041253</v>
      </c>
      <c r="G1143" s="10">
        <f t="shared" si="75"/>
        <v>101938.218672099</v>
      </c>
      <c r="H1143" s="3">
        <v>10.286</v>
      </c>
      <c r="I1143">
        <v>12.5</v>
      </c>
      <c r="J1143" s="5">
        <f t="shared" si="70"/>
        <v>58252.028736733912</v>
      </c>
      <c r="K1143" s="5">
        <f t="shared" si="73"/>
        <v>1749.9513902391602</v>
      </c>
    </row>
    <row r="1144" spans="2:11" x14ac:dyDescent="0.25">
      <c r="B1144" s="6">
        <v>43507</v>
      </c>
      <c r="C1144" s="2">
        <v>3648.430664</v>
      </c>
      <c r="D1144" s="5">
        <v>44881391.0341947</v>
      </c>
      <c r="E1144" s="18">
        <f>'Mining Rigs'!$E$25*EXP('Mining Rigs'!$E$24*B1144)</f>
        <v>9.492737961383578E-2</v>
      </c>
      <c r="F1144" s="10">
        <f t="shared" si="74"/>
        <v>4260.4728443000058</v>
      </c>
      <c r="G1144" s="10">
        <f t="shared" si="75"/>
        <v>102251.34826320014</v>
      </c>
      <c r="H1144" s="3">
        <v>9.9309999999999992</v>
      </c>
      <c r="I1144">
        <v>12.5</v>
      </c>
      <c r="J1144" s="5">
        <f t="shared" si="70"/>
        <v>56414.341088991147</v>
      </c>
      <c r="K1144" s="5">
        <f t="shared" si="73"/>
        <v>1812.5062934246303</v>
      </c>
    </row>
    <row r="1145" spans="2:11" x14ac:dyDescent="0.25">
      <c r="B1145" s="6">
        <v>43508</v>
      </c>
      <c r="C1145" s="2">
        <v>3653.5285640000002</v>
      </c>
      <c r="D1145" s="5">
        <v>45052997.460366398</v>
      </c>
      <c r="E1145" s="18">
        <f>'Mining Rigs'!$E$25*EXP('Mining Rigs'!$E$24*B1145)</f>
        <v>9.487639887741478E-2</v>
      </c>
      <c r="F1145" s="10">
        <f t="shared" si="74"/>
        <v>4274.4661576728777</v>
      </c>
      <c r="G1145" s="10">
        <f t="shared" si="75"/>
        <v>102587.18778414906</v>
      </c>
      <c r="H1145" s="3">
        <v>11.25</v>
      </c>
      <c r="I1145">
        <v>12.5</v>
      </c>
      <c r="J1145" s="5">
        <f t="shared" si="70"/>
        <v>64116.992365093167</v>
      </c>
      <c r="K1145" s="5">
        <f t="shared" si="73"/>
        <v>1600</v>
      </c>
    </row>
    <row r="1146" spans="2:11" x14ac:dyDescent="0.25">
      <c r="B1146" s="6">
        <v>43509</v>
      </c>
      <c r="C1146" s="2">
        <v>3632.070557</v>
      </c>
      <c r="D1146" s="5">
        <v>44492827.386146396</v>
      </c>
      <c r="E1146" s="18">
        <f>'Mining Rigs'!$E$25*EXP('Mining Rigs'!$E$24*B1146)</f>
        <v>9.4825445520191079E-2</v>
      </c>
      <c r="F1146" s="10">
        <f t="shared" si="74"/>
        <v>4219.0521793442904</v>
      </c>
      <c r="G1146" s="10">
        <f t="shared" si="75"/>
        <v>101257.25230426298</v>
      </c>
      <c r="H1146" s="3">
        <v>9.4120000000000008</v>
      </c>
      <c r="I1146">
        <v>12.5</v>
      </c>
      <c r="J1146" s="5">
        <f t="shared" si="70"/>
        <v>52946.292149317946</v>
      </c>
      <c r="K1146" s="5">
        <f t="shared" si="73"/>
        <v>1912.4521886952823</v>
      </c>
    </row>
    <row r="1147" spans="2:11" x14ac:dyDescent="0.25">
      <c r="B1147" s="6">
        <v>43510</v>
      </c>
      <c r="C1147" s="2">
        <v>3616.8808589999999</v>
      </c>
      <c r="D1147" s="5">
        <v>44306824.507859796</v>
      </c>
      <c r="E1147" s="18">
        <f>'Mining Rigs'!$E$25*EXP('Mining Rigs'!$E$24*B1147)</f>
        <v>9.4774519527461007E-2</v>
      </c>
      <c r="F1147" s="10">
        <f t="shared" si="74"/>
        <v>4199.1580045199462</v>
      </c>
      <c r="G1147" s="10">
        <f t="shared" si="75"/>
        <v>100779.79210847871</v>
      </c>
      <c r="H1147" s="3">
        <v>10.212999999999999</v>
      </c>
      <c r="I1147">
        <v>12.5</v>
      </c>
      <c r="J1147" s="5">
        <f t="shared" si="70"/>
        <v>57181.334266882943</v>
      </c>
      <c r="K1147" s="5">
        <f t="shared" si="73"/>
        <v>1762.4596103005974</v>
      </c>
    </row>
    <row r="1148" spans="2:11" x14ac:dyDescent="0.25">
      <c r="B1148" s="6">
        <v>43511</v>
      </c>
      <c r="C1148" s="2">
        <v>3620.8107909999999</v>
      </c>
      <c r="D1148" s="5">
        <v>43191347.207880497</v>
      </c>
      <c r="E1148" s="18">
        <f>'Mining Rigs'!$E$25*EXP('Mining Rigs'!$E$24*B1148)</f>
        <v>9.4723620884528778E-2</v>
      </c>
      <c r="F1148" s="10">
        <f t="shared" si="74"/>
        <v>4091.2407984113224</v>
      </c>
      <c r="G1148" s="10">
        <f t="shared" si="75"/>
        <v>98189.779161871731</v>
      </c>
      <c r="H1148" s="3">
        <v>11.339</v>
      </c>
      <c r="I1148">
        <v>12.5</v>
      </c>
      <c r="J1148" s="5">
        <f t="shared" si="70"/>
        <v>61854.105884247983</v>
      </c>
      <c r="K1148" s="5">
        <f t="shared" si="73"/>
        <v>1587.4415733309816</v>
      </c>
    </row>
    <row r="1149" spans="2:11" x14ac:dyDescent="0.25">
      <c r="B1149" s="6">
        <v>43512</v>
      </c>
      <c r="C1149" s="2">
        <v>3629.7875979999999</v>
      </c>
      <c r="D1149" s="5">
        <v>41927449.3711363</v>
      </c>
      <c r="E1149" s="18">
        <f>'Mining Rigs'!$E$25*EXP('Mining Rigs'!$E$24*B1149)</f>
        <v>9.4672749576705559E-2</v>
      </c>
      <c r="F1149" s="10">
        <f t="shared" si="74"/>
        <v>3969.386914703588</v>
      </c>
      <c r="G1149" s="10">
        <f t="shared" si="75"/>
        <v>95265.285952886115</v>
      </c>
      <c r="H1149" s="3">
        <v>9.6</v>
      </c>
      <c r="I1149">
        <v>12.5</v>
      </c>
      <c r="J1149" s="5">
        <f t="shared" si="70"/>
        <v>50808.152508205931</v>
      </c>
      <c r="K1149" s="5">
        <f t="shared" si="73"/>
        <v>1875</v>
      </c>
    </row>
    <row r="1150" spans="2:11" x14ac:dyDescent="0.25">
      <c r="B1150" s="6">
        <v>43513</v>
      </c>
      <c r="C1150" s="2">
        <v>3673.836182</v>
      </c>
      <c r="D1150" s="5">
        <v>42190406.288645498</v>
      </c>
      <c r="E1150" s="18">
        <f>'Mining Rigs'!$E$25*EXP('Mining Rigs'!$E$24*B1150)</f>
        <v>9.4621905589311328E-2</v>
      </c>
      <c r="F1150" s="10">
        <f t="shared" si="74"/>
        <v>3992.1366406189013</v>
      </c>
      <c r="G1150" s="10">
        <f t="shared" si="75"/>
        <v>95811.279374853635</v>
      </c>
      <c r="H1150" s="3">
        <v>9.0570000000000004</v>
      </c>
      <c r="I1150">
        <v>12.5</v>
      </c>
      <c r="J1150" s="5">
        <f t="shared" si="70"/>
        <v>48209.042072113851</v>
      </c>
      <c r="K1150" s="5">
        <f t="shared" si="73"/>
        <v>1987.4130506790327</v>
      </c>
    </row>
    <row r="1151" spans="2:11" x14ac:dyDescent="0.25">
      <c r="B1151" s="6">
        <v>43514</v>
      </c>
      <c r="C1151" s="2">
        <v>3915.7143550000001</v>
      </c>
      <c r="D1151" s="5">
        <v>43174813.523113698</v>
      </c>
      <c r="E1151" s="18">
        <f>'Mining Rigs'!$E$25*EXP('Mining Rigs'!$E$24*B1151)</f>
        <v>9.4571088907674031E-2</v>
      </c>
      <c r="F1151" s="10">
        <f t="shared" si="74"/>
        <v>4083.089128266633</v>
      </c>
      <c r="G1151" s="10">
        <f t="shared" si="75"/>
        <v>97994.139078399196</v>
      </c>
      <c r="H1151" s="3">
        <v>9.2899999999999991</v>
      </c>
      <c r="I1151">
        <v>12.5</v>
      </c>
      <c r="J1151" s="5">
        <f t="shared" si="70"/>
        <v>50575.864002129354</v>
      </c>
      <c r="K1151" s="5">
        <f t="shared" si="73"/>
        <v>1937.5672766415501</v>
      </c>
    </row>
    <row r="1152" spans="2:11" x14ac:dyDescent="0.25">
      <c r="B1152" s="6">
        <v>43515</v>
      </c>
      <c r="C1152" s="2">
        <v>3947.094482</v>
      </c>
      <c r="D1152" s="5">
        <v>43605270.288050003</v>
      </c>
      <c r="E1152" s="18">
        <f>'Mining Rigs'!$E$25*EXP('Mining Rigs'!$E$24*B1152)</f>
        <v>9.4520299517128412E-2</v>
      </c>
      <c r="F1152" s="10">
        <f t="shared" si="74"/>
        <v>4121.5832081518265</v>
      </c>
      <c r="G1152" s="10">
        <f t="shared" si="75"/>
        <v>98917.996995643829</v>
      </c>
      <c r="H1152" s="3">
        <v>9.2309999999999999</v>
      </c>
      <c r="I1152">
        <v>12.5</v>
      </c>
      <c r="J1152" s="5">
        <f t="shared" si="70"/>
        <v>50728.446125932678</v>
      </c>
      <c r="K1152" s="5">
        <f t="shared" si="73"/>
        <v>1949.9512512187196</v>
      </c>
    </row>
    <row r="1153" spans="2:11" x14ac:dyDescent="0.25">
      <c r="B1153" s="6">
        <v>43516</v>
      </c>
      <c r="C1153" s="2">
        <v>3999.820557</v>
      </c>
      <c r="D1153" s="5">
        <v>44810549.229871698</v>
      </c>
      <c r="E1153" s="18">
        <f>'Mining Rigs'!$E$25*EXP('Mining Rigs'!$E$24*B1153)</f>
        <v>9.4469537403018125E-2</v>
      </c>
      <c r="F1153" s="10">
        <f t="shared" si="74"/>
        <v>4233.231856521149</v>
      </c>
      <c r="G1153" s="10">
        <f t="shared" si="75"/>
        <v>101597.56455650757</v>
      </c>
      <c r="H1153" s="3">
        <v>11.077</v>
      </c>
      <c r="I1153">
        <v>12.5</v>
      </c>
      <c r="J1153" s="5">
        <f t="shared" si="70"/>
        <v>62522.012366246352</v>
      </c>
      <c r="K1153" s="5">
        <f t="shared" si="73"/>
        <v>1624.9887153561435</v>
      </c>
    </row>
    <row r="1154" spans="2:11" x14ac:dyDescent="0.25">
      <c r="B1154" s="6">
        <v>43517</v>
      </c>
      <c r="C1154" s="2">
        <v>3954.118164</v>
      </c>
      <c r="D1154" s="5">
        <v>43820498.670518197</v>
      </c>
      <c r="E1154" s="18">
        <f>'Mining Rigs'!$E$25*EXP('Mining Rigs'!$E$24*B1154)</f>
        <v>9.4418802550694694E-2</v>
      </c>
      <c r="F1154" s="10">
        <f t="shared" si="74"/>
        <v>4137.4790116446375</v>
      </c>
      <c r="G1154" s="10">
        <f t="shared" si="75"/>
        <v>99299.496279471292</v>
      </c>
      <c r="H1154" s="3">
        <v>12.101000000000001</v>
      </c>
      <c r="I1154">
        <v>12.5</v>
      </c>
      <c r="J1154" s="5">
        <f t="shared" si="70"/>
        <v>66756.84469321568</v>
      </c>
      <c r="K1154" s="5">
        <f t="shared" si="73"/>
        <v>1487.4803735228493</v>
      </c>
    </row>
    <row r="1155" spans="2:11" x14ac:dyDescent="0.25">
      <c r="B1155" s="6">
        <v>43518</v>
      </c>
      <c r="C1155" s="2">
        <v>4005.5266109999998</v>
      </c>
      <c r="D1155" s="5">
        <v>42873493.7876582</v>
      </c>
      <c r="E1155" s="18">
        <f>'Mining Rigs'!$E$25*EXP('Mining Rigs'!$E$24*B1155)</f>
        <v>9.4368094945516567E-2</v>
      </c>
      <c r="F1155" s="10">
        <f t="shared" si="74"/>
        <v>4045.8899323997439</v>
      </c>
      <c r="G1155" s="10">
        <f t="shared" si="75"/>
        <v>97101.35837759386</v>
      </c>
      <c r="H1155" s="3">
        <v>8.9440000000000008</v>
      </c>
      <c r="I1155">
        <v>12.5</v>
      </c>
      <c r="J1155" s="5">
        <f t="shared" si="70"/>
        <v>48248.58607384441</v>
      </c>
      <c r="K1155" s="5">
        <f t="shared" si="73"/>
        <v>2012.5223613595704</v>
      </c>
    </row>
    <row r="1156" spans="2:11" x14ac:dyDescent="0.25">
      <c r="B1156" s="6">
        <v>43519</v>
      </c>
      <c r="C1156" s="2">
        <v>4142.5268550000001</v>
      </c>
      <c r="D1156" s="5">
        <v>44380092.4649354</v>
      </c>
      <c r="E1156" s="18">
        <f>'Mining Rigs'!$E$25*EXP('Mining Rigs'!$E$24*B1156)</f>
        <v>9.4317414572850936E-2</v>
      </c>
      <c r="F1156" s="10">
        <f t="shared" si="74"/>
        <v>4185.8155797967702</v>
      </c>
      <c r="G1156" s="10">
        <f t="shared" si="75"/>
        <v>100459.57391512248</v>
      </c>
      <c r="H1156" s="3">
        <v>10.07</v>
      </c>
      <c r="I1156">
        <v>12.5</v>
      </c>
      <c r="J1156" s="5">
        <f t="shared" si="70"/>
        <v>56201.550518071301</v>
      </c>
      <c r="K1156" s="5">
        <f t="shared" si="73"/>
        <v>1787.4875868917577</v>
      </c>
    </row>
    <row r="1157" spans="2:11" x14ac:dyDescent="0.25">
      <c r="B1157" s="6">
        <v>43520</v>
      </c>
      <c r="C1157" s="2">
        <v>3810.42749</v>
      </c>
      <c r="D1157" s="5">
        <v>44078772.729479901</v>
      </c>
      <c r="E1157" s="18">
        <f>'Mining Rigs'!$E$25*EXP('Mining Rigs'!$E$24*B1157)</f>
        <v>9.4266761418072956E-2</v>
      </c>
      <c r="F1157" s="10">
        <f t="shared" si="74"/>
        <v>4155.1631524913428</v>
      </c>
      <c r="G1157" s="10">
        <f t="shared" si="75"/>
        <v>99723.915659792227</v>
      </c>
      <c r="H1157" s="3">
        <v>10.510999999999999</v>
      </c>
      <c r="I1157">
        <v>12.5</v>
      </c>
      <c r="J1157" s="5">
        <f t="shared" si="70"/>
        <v>58233.226527782004</v>
      </c>
      <c r="K1157" s="5">
        <f t="shared" si="73"/>
        <v>1712.4916753876892</v>
      </c>
    </row>
    <row r="1158" spans="2:11" x14ac:dyDescent="0.25">
      <c r="B1158" s="6">
        <v>43521</v>
      </c>
      <c r="C1158" s="2">
        <v>3882.696289</v>
      </c>
      <c r="D1158" s="5">
        <v>43134261.352393597</v>
      </c>
      <c r="E1158" s="18">
        <f>'Mining Rigs'!$E$25*EXP('Mining Rigs'!$E$24*B1158)</f>
        <v>9.4216135466564585E-2</v>
      </c>
      <c r="F1158" s="10">
        <f t="shared" si="74"/>
        <v>4063.9434108273167</v>
      </c>
      <c r="G1158" s="10">
        <f t="shared" si="75"/>
        <v>97534.641859855605</v>
      </c>
      <c r="H1158" s="3">
        <v>10.07</v>
      </c>
      <c r="I1158">
        <v>12.5</v>
      </c>
      <c r="J1158" s="5">
        <f t="shared" si="70"/>
        <v>54565.213529374763</v>
      </c>
      <c r="K1158" s="5">
        <f t="shared" si="73"/>
        <v>1787.4875868917577</v>
      </c>
    </row>
    <row r="1159" spans="2:11" x14ac:dyDescent="0.25">
      <c r="B1159" s="6">
        <v>43522</v>
      </c>
      <c r="C1159" s="2">
        <v>3854.3579100000002</v>
      </c>
      <c r="D1159" s="5">
        <v>42628200.626400299</v>
      </c>
      <c r="E1159" s="18">
        <f>'Mining Rigs'!$E$25*EXP('Mining Rigs'!$E$24*B1159)</f>
        <v>9.4165536703716635E-2</v>
      </c>
      <c r="F1159" s="10">
        <f t="shared" si="74"/>
        <v>4014.107390698694</v>
      </c>
      <c r="G1159" s="10">
        <f t="shared" si="75"/>
        <v>96338.577376768662</v>
      </c>
      <c r="H1159" s="3">
        <v>8.9440000000000008</v>
      </c>
      <c r="I1159">
        <v>12.5</v>
      </c>
      <c r="J1159" s="5">
        <f t="shared" ref="J1159:J1222" si="76">F1159*H1159/60/I1159*1000</f>
        <v>47869.568669878827</v>
      </c>
      <c r="K1159" s="5">
        <f t="shared" si="73"/>
        <v>2012.5223613595704</v>
      </c>
    </row>
    <row r="1160" spans="2:11" x14ac:dyDescent="0.25">
      <c r="B1160" s="6">
        <v>43523</v>
      </c>
      <c r="C1160" s="2">
        <v>3851.0473630000001</v>
      </c>
      <c r="D1160" s="5">
        <v>42855236.492090598</v>
      </c>
      <c r="E1160" s="18">
        <f>'Mining Rigs'!$E$25*EXP('Mining Rigs'!$E$24*B1160)</f>
        <v>9.4114965114927798E-2</v>
      </c>
      <c r="F1160" s="10">
        <f t="shared" si="74"/>
        <v>4033.3190874450875</v>
      </c>
      <c r="G1160" s="10">
        <f t="shared" si="75"/>
        <v>96799.658098682092</v>
      </c>
      <c r="H1160" s="3">
        <v>10.212999999999999</v>
      </c>
      <c r="I1160">
        <v>12.5</v>
      </c>
      <c r="J1160" s="5">
        <f t="shared" si="76"/>
        <v>54923.050453435571</v>
      </c>
      <c r="K1160" s="5">
        <f t="shared" si="73"/>
        <v>1762.4596103005974</v>
      </c>
    </row>
    <row r="1161" spans="2:11" x14ac:dyDescent="0.25">
      <c r="B1161" s="6">
        <v>43524</v>
      </c>
      <c r="C1161" s="2">
        <v>3854.7854000000002</v>
      </c>
      <c r="D1161" s="5">
        <v>43339079.648640499</v>
      </c>
      <c r="E1161" s="18">
        <f>'Mining Rigs'!$E$25*EXP('Mining Rigs'!$E$24*B1161)</f>
        <v>9.4064420685603556E-2</v>
      </c>
      <c r="F1161" s="10">
        <f t="shared" si="74"/>
        <v>4076.6654201965989</v>
      </c>
      <c r="G1161" s="10">
        <f t="shared" si="75"/>
        <v>97839.97008471837</v>
      </c>
      <c r="H1161" s="3">
        <v>9.6</v>
      </c>
      <c r="I1161">
        <v>12.5</v>
      </c>
      <c r="J1161" s="5">
        <f t="shared" si="76"/>
        <v>52181.317378516462</v>
      </c>
      <c r="K1161" s="5">
        <f t="shared" si="73"/>
        <v>1875</v>
      </c>
    </row>
    <row r="1162" spans="2:11" x14ac:dyDescent="0.25">
      <c r="B1162" s="6">
        <v>43525</v>
      </c>
      <c r="C1162" s="2">
        <v>3859.58374</v>
      </c>
      <c r="D1162" s="5">
        <v>44684496.380709097</v>
      </c>
      <c r="E1162" s="18">
        <f>'Mining Rigs'!$E$25*EXP('Mining Rigs'!$E$24*B1162)</f>
        <v>9.4013903401158283E-2</v>
      </c>
      <c r="F1162" s="10">
        <f t="shared" si="74"/>
        <v>4200.9639262653927</v>
      </c>
      <c r="G1162" s="10">
        <f t="shared" si="75"/>
        <v>100823.13423036943</v>
      </c>
      <c r="H1162" s="3">
        <v>8.8889999999999993</v>
      </c>
      <c r="I1162">
        <v>12.5</v>
      </c>
      <c r="J1162" s="5">
        <f t="shared" si="76"/>
        <v>49789.824454097426</v>
      </c>
      <c r="K1162" s="5">
        <f t="shared" si="73"/>
        <v>2024.9746878164026</v>
      </c>
    </row>
    <row r="1163" spans="2:11" x14ac:dyDescent="0.25">
      <c r="B1163" s="6">
        <v>43526</v>
      </c>
      <c r="C1163" s="2">
        <v>3864.415039</v>
      </c>
      <c r="D1163" s="5">
        <v>44696377.202336401</v>
      </c>
      <c r="E1163" s="18">
        <f>'Mining Rigs'!$E$25*EXP('Mining Rigs'!$E$24*B1163)</f>
        <v>9.3963413247014127E-2</v>
      </c>
      <c r="F1163" s="10">
        <f t="shared" si="74"/>
        <v>4199.8241617075564</v>
      </c>
      <c r="G1163" s="10">
        <f t="shared" si="75"/>
        <v>100795.77988098135</v>
      </c>
      <c r="H1163" s="3">
        <v>10.909000000000001</v>
      </c>
      <c r="I1163">
        <v>12.5</v>
      </c>
      <c r="J1163" s="5">
        <f t="shared" si="76"/>
        <v>61087.842373423649</v>
      </c>
      <c r="K1163" s="5">
        <f t="shared" si="73"/>
        <v>1650.0137501145844</v>
      </c>
    </row>
    <row r="1164" spans="2:11" x14ac:dyDescent="0.25">
      <c r="B1164" s="6">
        <v>43527</v>
      </c>
      <c r="C1164" s="2">
        <v>3847.1757809999999</v>
      </c>
      <c r="D1164" s="5">
        <v>44232555.430380501</v>
      </c>
      <c r="E1164" s="18">
        <f>'Mining Rigs'!$E$25*EXP('Mining Rigs'!$E$24*B1164)</f>
        <v>9.3912950208600118E-2</v>
      </c>
      <c r="F1164" s="10">
        <f t="shared" si="74"/>
        <v>4154.0097757324684</v>
      </c>
      <c r="G1164" s="10">
        <f t="shared" si="75"/>
        <v>99696.234617579234</v>
      </c>
      <c r="H1164" s="3">
        <v>9.8629999999999995</v>
      </c>
      <c r="I1164">
        <v>12.5</v>
      </c>
      <c r="J1164" s="5">
        <f t="shared" si="76"/>
        <v>54627.997890732455</v>
      </c>
      <c r="K1164" s="5">
        <f t="shared" si="73"/>
        <v>1825.0025347257426</v>
      </c>
    </row>
    <row r="1165" spans="2:11" x14ac:dyDescent="0.25">
      <c r="B1165" s="6">
        <v>43528</v>
      </c>
      <c r="C1165" s="2">
        <v>3761.5571289999998</v>
      </c>
      <c r="D1165" s="5">
        <v>44628180.420195103</v>
      </c>
      <c r="E1165" s="18">
        <f>'Mining Rigs'!$E$25*EXP('Mining Rigs'!$E$24*B1165)</f>
        <v>9.3862514271354086E-2</v>
      </c>
      <c r="F1165" s="10">
        <f t="shared" si="74"/>
        <v>4188.9132215951277</v>
      </c>
      <c r="G1165" s="10">
        <f t="shared" si="75"/>
        <v>100533.91731828306</v>
      </c>
      <c r="H1165" s="3">
        <v>10.510999999999999</v>
      </c>
      <c r="I1165">
        <v>12.5</v>
      </c>
      <c r="J1165" s="5">
        <f t="shared" si="76"/>
        <v>58706.222496248505</v>
      </c>
      <c r="K1165" s="5">
        <f t="shared" si="73"/>
        <v>1712.4916753876892</v>
      </c>
    </row>
    <row r="1166" spans="2:11" x14ac:dyDescent="0.25">
      <c r="B1166" s="6">
        <v>43529</v>
      </c>
      <c r="C1166" s="2">
        <v>3896.375</v>
      </c>
      <c r="D1166" s="5">
        <v>44369466.330802597</v>
      </c>
      <c r="E1166" s="18">
        <f>'Mining Rigs'!$E$25*EXP('Mining Rigs'!$E$24*B1166)</f>
        <v>9.3812105420721686E-2</v>
      </c>
      <c r="F1166" s="10">
        <f t="shared" si="74"/>
        <v>4162.3930528864148</v>
      </c>
      <c r="G1166" s="10">
        <f t="shared" si="75"/>
        <v>99897.433269273955</v>
      </c>
      <c r="H1166" s="3">
        <v>9.6639999999999997</v>
      </c>
      <c r="I1166">
        <v>12.5</v>
      </c>
      <c r="J1166" s="5">
        <f t="shared" si="76"/>
        <v>53633.821950792415</v>
      </c>
      <c r="K1166" s="5">
        <f t="shared" si="73"/>
        <v>1862.5827814569536</v>
      </c>
    </row>
    <row r="1167" spans="2:11" x14ac:dyDescent="0.25">
      <c r="B1167" s="6">
        <v>43530</v>
      </c>
      <c r="C1167" s="2">
        <v>3903.9426269999999</v>
      </c>
      <c r="D1167" s="5">
        <v>43852038.152017698</v>
      </c>
      <c r="E1167" s="18">
        <f>'Mining Rigs'!$E$25*EXP('Mining Rigs'!$E$24*B1167)</f>
        <v>9.3761723642155376E-2</v>
      </c>
      <c r="F1167" s="10">
        <f t="shared" ref="F1167:F1230" si="77">D1167*1000*E1167/1000000</f>
        <v>4111.6426823547381</v>
      </c>
      <c r="G1167" s="10">
        <f t="shared" ref="G1167:G1230" si="78">F1167*24</f>
        <v>98679.424376513722</v>
      </c>
      <c r="H1167" s="3">
        <v>11.25</v>
      </c>
      <c r="I1167">
        <v>12.5</v>
      </c>
      <c r="J1167" s="5">
        <f t="shared" si="76"/>
        <v>61674.64023532108</v>
      </c>
      <c r="K1167" s="5">
        <f t="shared" si="73"/>
        <v>1600</v>
      </c>
    </row>
    <row r="1168" spans="2:11" x14ac:dyDescent="0.25">
      <c r="B1168" s="6">
        <v>43531</v>
      </c>
      <c r="C1168" s="2">
        <v>3911.484375</v>
      </c>
      <c r="D1168" s="5">
        <v>43291490.958334103</v>
      </c>
      <c r="E1168" s="18">
        <f>'Mining Rigs'!$E$25*EXP('Mining Rigs'!$E$24*B1168)</f>
        <v>9.3711368921116464E-2</v>
      </c>
      <c r="F1168" s="10">
        <f t="shared" si="77"/>
        <v>4056.9048803416254</v>
      </c>
      <c r="G1168" s="10">
        <f t="shared" si="78"/>
        <v>97365.717128199001</v>
      </c>
      <c r="H1168" s="3">
        <v>10.141</v>
      </c>
      <c r="I1168">
        <v>12.5</v>
      </c>
      <c r="J1168" s="5">
        <f t="shared" si="76"/>
        <v>54854.763188725905</v>
      </c>
      <c r="K1168" s="5">
        <f t="shared" si="73"/>
        <v>1774.9728823587418</v>
      </c>
    </row>
    <row r="1169" spans="2:11" x14ac:dyDescent="0.25">
      <c r="B1169" s="6">
        <v>43532</v>
      </c>
      <c r="C1169" s="2">
        <v>3901.1315920000002</v>
      </c>
      <c r="D1169" s="5">
        <v>42946538.8391442</v>
      </c>
      <c r="E1169" s="18">
        <f>'Mining Rigs'!$E$25*EXP('Mining Rigs'!$E$24*B1169)</f>
        <v>9.3661041243074034E-2</v>
      </c>
      <c r="F1169" s="10">
        <f t="shared" si="77"/>
        <v>4022.4175454603665</v>
      </c>
      <c r="G1169" s="10">
        <f t="shared" si="78"/>
        <v>96538.021091048795</v>
      </c>
      <c r="H1169" s="3">
        <v>9.8629999999999995</v>
      </c>
      <c r="I1169">
        <v>12.5</v>
      </c>
      <c r="J1169" s="5">
        <f t="shared" si="76"/>
        <v>52897.472334500788</v>
      </c>
      <c r="K1169" s="5">
        <f t="shared" si="73"/>
        <v>1825.0025347257426</v>
      </c>
    </row>
    <row r="1170" spans="2:11" x14ac:dyDescent="0.25">
      <c r="B1170" s="6">
        <v>43533</v>
      </c>
      <c r="C1170" s="2">
        <v>3963.313721</v>
      </c>
      <c r="D1170" s="5">
        <v>42256634.600764401</v>
      </c>
      <c r="E1170" s="18">
        <f>'Mining Rigs'!$E$25*EXP('Mining Rigs'!$E$24*B1170)</f>
        <v>9.3610740593503952E-2</v>
      </c>
      <c r="F1170" s="10">
        <f t="shared" si="77"/>
        <v>3955.6748599666398</v>
      </c>
      <c r="G1170" s="10">
        <f t="shared" si="78"/>
        <v>94936.196639199363</v>
      </c>
      <c r="H1170" s="3">
        <v>10.435</v>
      </c>
      <c r="I1170">
        <v>12.5</v>
      </c>
      <c r="J1170" s="5">
        <f t="shared" si="76"/>
        <v>55036.622885002522</v>
      </c>
      <c r="K1170" s="5">
        <f t="shared" si="73"/>
        <v>1724.9640632486824</v>
      </c>
    </row>
    <row r="1171" spans="2:11" x14ac:dyDescent="0.25">
      <c r="B1171" s="6">
        <v>43534</v>
      </c>
      <c r="C1171" s="2">
        <v>3951.5998540000001</v>
      </c>
      <c r="D1171" s="5">
        <v>42515348.690156803</v>
      </c>
      <c r="E1171" s="18">
        <f>'Mining Rigs'!$E$25*EXP('Mining Rigs'!$E$24*B1171)</f>
        <v>9.3560466957891303E-2</v>
      </c>
      <c r="F1171" s="10">
        <f t="shared" si="77"/>
        <v>3977.7558763286424</v>
      </c>
      <c r="G1171" s="10">
        <f t="shared" si="78"/>
        <v>95466.141031887411</v>
      </c>
      <c r="H1171" s="3">
        <v>10.587999999999999</v>
      </c>
      <c r="I1171">
        <v>12.5</v>
      </c>
      <c r="J1171" s="5">
        <f t="shared" si="76"/>
        <v>56155.305624756882</v>
      </c>
      <c r="K1171" s="5">
        <f t="shared" si="73"/>
        <v>1700.0377786173026</v>
      </c>
    </row>
    <row r="1172" spans="2:11" x14ac:dyDescent="0.25">
      <c r="B1172" s="6">
        <v>43535</v>
      </c>
      <c r="C1172" s="2">
        <v>3905.2272950000001</v>
      </c>
      <c r="D1172" s="5">
        <v>42083550.082220599</v>
      </c>
      <c r="E1172" s="18">
        <f>'Mining Rigs'!$E$25*EXP('Mining Rigs'!$E$24*B1172)</f>
        <v>9.3510220321727525E-2</v>
      </c>
      <c r="F1172" s="10">
        <f t="shared" si="77"/>
        <v>3935.2420401089025</v>
      </c>
      <c r="G1172" s="10">
        <f t="shared" si="78"/>
        <v>94445.808962613664</v>
      </c>
      <c r="H1172" s="3">
        <v>10.141</v>
      </c>
      <c r="I1172">
        <v>12.5</v>
      </c>
      <c r="J1172" s="5">
        <f t="shared" si="76"/>
        <v>53209.719371659179</v>
      </c>
      <c r="K1172" s="5">
        <f t="shared" si="73"/>
        <v>1774.9728823587418</v>
      </c>
    </row>
    <row r="1173" spans="2:11" x14ac:dyDescent="0.25">
      <c r="B1173" s="6">
        <v>43536</v>
      </c>
      <c r="C1173" s="2">
        <v>3909.15625</v>
      </c>
      <c r="D1173" s="5">
        <v>42296165.805999599</v>
      </c>
      <c r="E1173" s="18">
        <f>'Mining Rigs'!$E$25*EXP('Mining Rigs'!$E$24*B1173)</f>
        <v>9.3460000670512924E-2</v>
      </c>
      <c r="F1173" s="10">
        <f t="shared" si="77"/>
        <v>3952.9996845888481</v>
      </c>
      <c r="G1173" s="10">
        <f t="shared" si="78"/>
        <v>94871.992430132348</v>
      </c>
      <c r="H1173" s="3">
        <v>10.07</v>
      </c>
      <c r="I1173">
        <v>12.5</v>
      </c>
      <c r="J1173" s="5">
        <f t="shared" si="76"/>
        <v>53075.609098412941</v>
      </c>
      <c r="K1173" s="5">
        <f t="shared" si="73"/>
        <v>1787.4875868917577</v>
      </c>
    </row>
    <row r="1174" spans="2:11" x14ac:dyDescent="0.25">
      <c r="B1174" s="6">
        <v>43537</v>
      </c>
      <c r="C1174" s="2">
        <v>3906.7172850000002</v>
      </c>
      <c r="D1174" s="5">
        <v>42034451.384549297</v>
      </c>
      <c r="E1174" s="18">
        <f>'Mining Rigs'!$E$25*EXP('Mining Rigs'!$E$24*B1174)</f>
        <v>9.3409807989755581E-2</v>
      </c>
      <c r="F1174" s="10">
        <f t="shared" si="77"/>
        <v>3926.4300327854658</v>
      </c>
      <c r="G1174" s="10">
        <f t="shared" si="78"/>
        <v>94234.320786851182</v>
      </c>
      <c r="H1174" s="3">
        <v>10.667</v>
      </c>
      <c r="I1174">
        <v>12.5</v>
      </c>
      <c r="J1174" s="5">
        <f t="shared" si="76"/>
        <v>55844.305546296753</v>
      </c>
      <c r="K1174" s="5">
        <f t="shared" si="73"/>
        <v>1687.4472672728978</v>
      </c>
    </row>
    <row r="1175" spans="2:11" x14ac:dyDescent="0.25">
      <c r="B1175" s="6">
        <v>43538</v>
      </c>
      <c r="C1175" s="2">
        <v>3924.3691410000001</v>
      </c>
      <c r="D1175" s="5">
        <v>42333452.007527202</v>
      </c>
      <c r="E1175" s="18">
        <f>'Mining Rigs'!$E$25*EXP('Mining Rigs'!$E$24*B1175)</f>
        <v>9.335964226497033E-2</v>
      </c>
      <c r="F1175" s="10">
        <f t="shared" si="77"/>
        <v>3952.2359352640296</v>
      </c>
      <c r="G1175" s="10">
        <f t="shared" si="78"/>
        <v>94853.662446336704</v>
      </c>
      <c r="H1175" s="3">
        <v>9.2899999999999991</v>
      </c>
      <c r="I1175">
        <v>12.5</v>
      </c>
      <c r="J1175" s="5">
        <f t="shared" si="76"/>
        <v>48955.029118137121</v>
      </c>
      <c r="K1175" s="5">
        <f t="shared" si="73"/>
        <v>1937.5672766415501</v>
      </c>
    </row>
    <row r="1176" spans="2:11" x14ac:dyDescent="0.25">
      <c r="B1176" s="6">
        <v>43539</v>
      </c>
      <c r="C1176" s="2">
        <v>3960.9111330000001</v>
      </c>
      <c r="D1176" s="5">
        <v>42890747.093036197</v>
      </c>
      <c r="E1176" s="18">
        <f>'Mining Rigs'!$E$25*EXP('Mining Rigs'!$E$24*B1176)</f>
        <v>9.3309503481680808E-2</v>
      </c>
      <c r="F1176" s="10">
        <f t="shared" si="77"/>
        <v>4002.1143152095519</v>
      </c>
      <c r="G1176" s="10">
        <f t="shared" si="78"/>
        <v>96050.743565029246</v>
      </c>
      <c r="H1176" s="3">
        <v>9.4120000000000008</v>
      </c>
      <c r="I1176">
        <v>12.5</v>
      </c>
      <c r="J1176" s="5">
        <f t="shared" si="76"/>
        <v>50223.866579669739</v>
      </c>
      <c r="K1176" s="5">
        <f t="shared" si="73"/>
        <v>1912.4521886952823</v>
      </c>
    </row>
    <row r="1177" spans="2:11" x14ac:dyDescent="0.25">
      <c r="B1177" s="6">
        <v>43540</v>
      </c>
      <c r="C1177" s="2">
        <v>4048.7258299999999</v>
      </c>
      <c r="D1177" s="5">
        <v>43189370.051838897</v>
      </c>
      <c r="E1177" s="18">
        <f>'Mining Rigs'!$E$25*EXP('Mining Rigs'!$E$24*B1177)</f>
        <v>9.3259391625418422E-2</v>
      </c>
      <c r="F1177" s="10">
        <f t="shared" si="77"/>
        <v>4027.8143757195617</v>
      </c>
      <c r="G1177" s="10">
        <f t="shared" si="78"/>
        <v>96667.545017269484</v>
      </c>
      <c r="H1177" s="3">
        <v>8.8339999999999996</v>
      </c>
      <c r="I1177">
        <v>12.5</v>
      </c>
      <c r="J1177" s="5">
        <f t="shared" si="76"/>
        <v>47442.282926808817</v>
      </c>
      <c r="K1177" s="5">
        <f t="shared" si="73"/>
        <v>2037.5820692777904</v>
      </c>
    </row>
    <row r="1178" spans="2:11" x14ac:dyDescent="0.25">
      <c r="B1178" s="6">
        <v>43541</v>
      </c>
      <c r="C1178" s="2">
        <v>4025.2290039999998</v>
      </c>
      <c r="D1178" s="5">
        <v>44263925.465388402</v>
      </c>
      <c r="E1178" s="18">
        <f>'Mining Rigs'!$E$25*EXP('Mining Rigs'!$E$24*B1178)</f>
        <v>9.3209306681721366E-2</v>
      </c>
      <c r="F1178" s="10">
        <f t="shared" si="77"/>
        <v>4125.8098036402444</v>
      </c>
      <c r="G1178" s="10">
        <f t="shared" si="78"/>
        <v>99019.435287365864</v>
      </c>
      <c r="H1178" s="3">
        <v>9.8629999999999995</v>
      </c>
      <c r="I1178">
        <v>12.5</v>
      </c>
      <c r="J1178" s="5">
        <f t="shared" si="76"/>
        <v>54257.149457738306</v>
      </c>
      <c r="K1178" s="5">
        <f t="shared" si="73"/>
        <v>1825.0025347257426</v>
      </c>
    </row>
    <row r="1179" spans="2:11" x14ac:dyDescent="0.25">
      <c r="B1179" s="6">
        <v>43542</v>
      </c>
      <c r="C1179" s="2">
        <v>4032.5073240000002</v>
      </c>
      <c r="D1179" s="5">
        <v>44692660.797237501</v>
      </c>
      <c r="E1179" s="18">
        <f>'Mining Rigs'!$E$25*EXP('Mining Rigs'!$E$24*B1179)</f>
        <v>9.315924863613656E-2</v>
      </c>
      <c r="F1179" s="10">
        <f t="shared" si="77"/>
        <v>4163.5346994203619</v>
      </c>
      <c r="G1179" s="10">
        <f t="shared" si="78"/>
        <v>99924.832786088693</v>
      </c>
      <c r="H1179" s="3">
        <v>8.9440000000000008</v>
      </c>
      <c r="I1179">
        <v>12.5</v>
      </c>
      <c r="J1179" s="5">
        <f t="shared" si="76"/>
        <v>49651.539135487634</v>
      </c>
      <c r="K1179" s="5">
        <f t="shared" si="73"/>
        <v>2012.5223613595704</v>
      </c>
    </row>
    <row r="1180" spans="2:11" x14ac:dyDescent="0.25">
      <c r="B1180" s="6">
        <v>43543</v>
      </c>
      <c r="C1180" s="2">
        <v>4071.1901859999998</v>
      </c>
      <c r="D1180" s="5">
        <v>45511523.434795402</v>
      </c>
      <c r="E1180" s="18">
        <f>'Mining Rigs'!$E$25*EXP('Mining Rigs'!$E$24*B1180)</f>
        <v>9.3109217474218714E-2</v>
      </c>
      <c r="F1180" s="10">
        <f t="shared" si="77"/>
        <v>4237.5423330733665</v>
      </c>
      <c r="G1180" s="10">
        <f t="shared" si="78"/>
        <v>101701.0159937608</v>
      </c>
      <c r="H1180" s="3">
        <v>8.2759999999999998</v>
      </c>
      <c r="I1180">
        <v>12.5</v>
      </c>
      <c r="J1180" s="5">
        <f t="shared" si="76"/>
        <v>46759.867131353567</v>
      </c>
      <c r="K1180" s="5">
        <f t="shared" si="73"/>
        <v>2174.9637506041568</v>
      </c>
    </row>
    <row r="1181" spans="2:11" x14ac:dyDescent="0.25">
      <c r="B1181" s="6">
        <v>43544</v>
      </c>
      <c r="C1181" s="2">
        <v>4087.476318</v>
      </c>
      <c r="D1181" s="5">
        <v>46847562.4750214</v>
      </c>
      <c r="E1181" s="18">
        <f>'Mining Rigs'!$E$25*EXP('Mining Rigs'!$E$24*B1181)</f>
        <v>9.3059213181529307E-2</v>
      </c>
      <c r="F1181" s="10">
        <f t="shared" si="77"/>
        <v>4359.597303398029</v>
      </c>
      <c r="G1181" s="10">
        <f t="shared" si="78"/>
        <v>104630.33528155269</v>
      </c>
      <c r="H1181" s="3">
        <v>8.9440000000000008</v>
      </c>
      <c r="I1181">
        <v>12.5</v>
      </c>
      <c r="J1181" s="5">
        <f t="shared" si="76"/>
        <v>51989.651042122634</v>
      </c>
      <c r="K1181" s="5">
        <f t="shared" si="73"/>
        <v>2012.5223613595704</v>
      </c>
    </row>
    <row r="1182" spans="2:11" x14ac:dyDescent="0.25">
      <c r="B1182" s="6">
        <v>43545</v>
      </c>
      <c r="C1182" s="2">
        <v>4029.326904</v>
      </c>
      <c r="D1182" s="5">
        <v>47968111.347469002</v>
      </c>
      <c r="E1182" s="18">
        <f>'Mining Rigs'!$E$25*EXP('Mining Rigs'!$E$24*B1182)</f>
        <v>9.3009235743638535E-2</v>
      </c>
      <c r="F1182" s="10">
        <f t="shared" si="77"/>
        <v>4461.4773764938473</v>
      </c>
      <c r="G1182" s="10">
        <f t="shared" si="78"/>
        <v>107075.45703585233</v>
      </c>
      <c r="H1182" s="3">
        <v>10.07</v>
      </c>
      <c r="I1182">
        <v>12.5</v>
      </c>
      <c r="J1182" s="5">
        <f t="shared" si="76"/>
        <v>59902.769575057384</v>
      </c>
      <c r="K1182" s="5">
        <f t="shared" si="73"/>
        <v>1787.4875868917577</v>
      </c>
    </row>
    <row r="1183" spans="2:11" x14ac:dyDescent="0.25">
      <c r="B1183" s="6">
        <v>43546</v>
      </c>
      <c r="C1183" s="2">
        <v>4023.9682619999999</v>
      </c>
      <c r="D1183" s="5">
        <v>47450934.944800898</v>
      </c>
      <c r="E1183" s="18">
        <f>'Mining Rigs'!$E$25*EXP('Mining Rigs'!$E$24*B1183)</f>
        <v>9.2959285146124379E-2</v>
      </c>
      <c r="F1183" s="10">
        <f t="shared" si="77"/>
        <v>4411.0049919839439</v>
      </c>
      <c r="G1183" s="10">
        <f t="shared" si="78"/>
        <v>105864.11980761465</v>
      </c>
      <c r="H1183" s="3">
        <v>8.9440000000000008</v>
      </c>
      <c r="I1183">
        <v>12.5</v>
      </c>
      <c r="J1183" s="5">
        <f t="shared" si="76"/>
        <v>52602.70486440586</v>
      </c>
      <c r="K1183" s="5">
        <f t="shared" si="73"/>
        <v>2012.5223613595704</v>
      </c>
    </row>
    <row r="1184" spans="2:11" x14ac:dyDescent="0.25">
      <c r="B1184" s="6">
        <v>43547</v>
      </c>
      <c r="C1184" s="2">
        <v>4035.8264159999999</v>
      </c>
      <c r="D1184" s="5">
        <v>47795719.213246301</v>
      </c>
      <c r="E1184" s="18">
        <f>'Mining Rigs'!$E$25*EXP('Mining Rigs'!$E$24*B1184)</f>
        <v>9.2909361374571564E-2</v>
      </c>
      <c r="F1184" s="10">
        <f t="shared" si="77"/>
        <v>4440.6697485410541</v>
      </c>
      <c r="G1184" s="10">
        <f t="shared" si="78"/>
        <v>106576.07396498529</v>
      </c>
      <c r="H1184" s="3">
        <v>9.9309999999999992</v>
      </c>
      <c r="I1184">
        <v>12.5</v>
      </c>
      <c r="J1184" s="5">
        <f t="shared" si="76"/>
        <v>58800.388363681603</v>
      </c>
      <c r="K1184" s="5">
        <f t="shared" si="73"/>
        <v>1812.5062934246303</v>
      </c>
    </row>
    <row r="1185" spans="2:11" x14ac:dyDescent="0.25">
      <c r="B1185" s="6">
        <v>43548</v>
      </c>
      <c r="C1185" s="2">
        <v>4022.1682129999999</v>
      </c>
      <c r="D1185" s="5">
        <v>47019954.609244101</v>
      </c>
      <c r="E1185" s="18">
        <f>'Mining Rigs'!$E$25*EXP('Mining Rigs'!$E$24*B1185)</f>
        <v>9.2859464414573503E-2</v>
      </c>
      <c r="F1185" s="10">
        <f t="shared" si="77"/>
        <v>4366.2478018119637</v>
      </c>
      <c r="G1185" s="10">
        <f t="shared" si="78"/>
        <v>104789.94724348713</v>
      </c>
      <c r="H1185" s="3">
        <v>9.6</v>
      </c>
      <c r="I1185">
        <v>12.5</v>
      </c>
      <c r="J1185" s="5">
        <f t="shared" si="76"/>
        <v>55887.971863193139</v>
      </c>
      <c r="K1185" s="5">
        <f t="shared" si="73"/>
        <v>1875</v>
      </c>
    </row>
    <row r="1186" spans="2:11" x14ac:dyDescent="0.25">
      <c r="B1186" s="6">
        <v>43549</v>
      </c>
      <c r="C1186" s="2">
        <v>3963.070557</v>
      </c>
      <c r="D1186" s="5">
        <v>47511942.708772197</v>
      </c>
      <c r="E1186" s="18">
        <f>'Mining Rigs'!$E$25*EXP('Mining Rigs'!$E$24*B1186)</f>
        <v>9.2809594251731437E-2</v>
      </c>
      <c r="F1186" s="10">
        <f t="shared" si="77"/>
        <v>4409.5641249126566</v>
      </c>
      <c r="G1186" s="10">
        <f t="shared" si="78"/>
        <v>105829.53899790376</v>
      </c>
      <c r="H1186" s="3">
        <v>9.73</v>
      </c>
      <c r="I1186">
        <v>12.5</v>
      </c>
      <c r="J1186" s="5">
        <f t="shared" si="76"/>
        <v>57206.745247200197</v>
      </c>
      <c r="K1186" s="5">
        <f t="shared" si="73"/>
        <v>1849.9486125385406</v>
      </c>
    </row>
    <row r="1187" spans="2:11" x14ac:dyDescent="0.25">
      <c r="B1187" s="6">
        <v>43550</v>
      </c>
      <c r="C1187" s="2">
        <v>3985.0808109999998</v>
      </c>
      <c r="D1187" s="5">
        <v>47277876.568170398</v>
      </c>
      <c r="E1187" s="18">
        <f>'Mining Rigs'!$E$25*EXP('Mining Rigs'!$E$24*B1187)</f>
        <v>9.2759750871653252E-2</v>
      </c>
      <c r="F1187" s="10">
        <f t="shared" si="77"/>
        <v>4385.4840522042587</v>
      </c>
      <c r="G1187" s="10">
        <f t="shared" si="78"/>
        <v>105251.61725290222</v>
      </c>
      <c r="H1187" s="3">
        <v>10.746</v>
      </c>
      <c r="I1187">
        <v>12.5</v>
      </c>
      <c r="J1187" s="5">
        <f t="shared" si="76"/>
        <v>62835.215499982616</v>
      </c>
      <c r="K1187" s="5">
        <f t="shared" si="73"/>
        <v>1675.0418760469011</v>
      </c>
    </row>
    <row r="1188" spans="2:11" x14ac:dyDescent="0.25">
      <c r="B1188" s="6">
        <v>43551</v>
      </c>
      <c r="C1188" s="2">
        <v>4087.0661620000001</v>
      </c>
      <c r="D1188" s="5">
        <v>45849305.980087496</v>
      </c>
      <c r="E1188" s="18">
        <f>'Mining Rigs'!$E$25*EXP('Mining Rigs'!$E$24*B1188)</f>
        <v>9.270993425995562E-2</v>
      </c>
      <c r="F1188" s="10">
        <f t="shared" si="77"/>
        <v>4250.6861432785017</v>
      </c>
      <c r="G1188" s="10">
        <f t="shared" si="78"/>
        <v>102016.46743868405</v>
      </c>
      <c r="H1188" s="3">
        <v>9.6639999999999997</v>
      </c>
      <c r="I1188">
        <v>12.5</v>
      </c>
      <c r="J1188" s="5">
        <f t="shared" si="76"/>
        <v>54771.507851524599</v>
      </c>
      <c r="K1188" s="5">
        <f t="shared" si="73"/>
        <v>1862.5827814569536</v>
      </c>
    </row>
    <row r="1189" spans="2:11" x14ac:dyDescent="0.25">
      <c r="B1189" s="6">
        <v>43552</v>
      </c>
      <c r="C1189" s="2">
        <v>4069.1071780000002</v>
      </c>
      <c r="D1189" s="5">
        <v>45660541.983147003</v>
      </c>
      <c r="E1189" s="18">
        <f>'Mining Rigs'!$E$25*EXP('Mining Rigs'!$E$24*B1189)</f>
        <v>9.2660144402262931E-2</v>
      </c>
      <c r="F1189" s="10">
        <f t="shared" si="77"/>
        <v>4230.9124136439905</v>
      </c>
      <c r="G1189" s="10">
        <f t="shared" si="78"/>
        <v>101541.89792745578</v>
      </c>
      <c r="H1189" s="3">
        <v>9.8629999999999995</v>
      </c>
      <c r="I1189">
        <v>12.5</v>
      </c>
      <c r="J1189" s="5">
        <f t="shared" si="76"/>
        <v>55639.31884769423</v>
      </c>
      <c r="K1189" s="5">
        <f t="shared" si="73"/>
        <v>1825.0025347257426</v>
      </c>
    </row>
    <row r="1190" spans="2:11" x14ac:dyDescent="0.25">
      <c r="B1190" s="6">
        <v>43553</v>
      </c>
      <c r="C1190" s="2">
        <v>4098.3745120000003</v>
      </c>
      <c r="D1190" s="5">
        <v>46111636.159224898</v>
      </c>
      <c r="E1190" s="18">
        <f>'Mining Rigs'!$E$25*EXP('Mining Rigs'!$E$24*B1190)</f>
        <v>9.2610381284206261E-2</v>
      </c>
      <c r="F1190" s="10">
        <f t="shared" si="77"/>
        <v>4270.4162063444101</v>
      </c>
      <c r="G1190" s="10">
        <f t="shared" si="78"/>
        <v>102489.98895226585</v>
      </c>
      <c r="H1190" s="3">
        <v>9.7959999999999994</v>
      </c>
      <c r="I1190">
        <v>12.5</v>
      </c>
      <c r="J1190" s="5">
        <f t="shared" si="76"/>
        <v>55777.329543133121</v>
      </c>
      <c r="K1190" s="5">
        <f t="shared" si="73"/>
        <v>1837.4846876276031</v>
      </c>
    </row>
    <row r="1191" spans="2:11" x14ac:dyDescent="0.25">
      <c r="B1191" s="6">
        <v>43554</v>
      </c>
      <c r="C1191" s="2">
        <v>4106.6601559999999</v>
      </c>
      <c r="D1191" s="5">
        <v>45832267.874961898</v>
      </c>
      <c r="E1191" s="18">
        <f>'Mining Rigs'!$E$25*EXP('Mining Rigs'!$E$24*B1191)</f>
        <v>9.2560644891425417E-2</v>
      </c>
      <c r="F1191" s="10">
        <f t="shared" si="77"/>
        <v>4242.2642713430332</v>
      </c>
      <c r="G1191" s="10">
        <f t="shared" si="78"/>
        <v>101814.3425122328</v>
      </c>
      <c r="H1191" s="3">
        <v>10.36</v>
      </c>
      <c r="I1191">
        <v>12.5</v>
      </c>
      <c r="J1191" s="5">
        <f t="shared" si="76"/>
        <v>58599.810468151751</v>
      </c>
      <c r="K1191" s="5">
        <f t="shared" si="73"/>
        <v>1737.4517374517375</v>
      </c>
    </row>
    <row r="1192" spans="2:11" x14ac:dyDescent="0.25">
      <c r="B1192" s="6">
        <v>43555</v>
      </c>
      <c r="C1192" s="2">
        <v>4105.404297</v>
      </c>
      <c r="D1192" s="5">
        <v>45880050.978299901</v>
      </c>
      <c r="E1192" s="18">
        <f>'Mining Rigs'!$E$25*EXP('Mining Rigs'!$E$24*B1192)</f>
        <v>9.2510935209567963E-2</v>
      </c>
      <c r="F1192" s="10">
        <f t="shared" si="77"/>
        <v>4244.4064234651778</v>
      </c>
      <c r="G1192" s="10">
        <f t="shared" si="78"/>
        <v>101865.75416316427</v>
      </c>
      <c r="H1192" s="3">
        <v>10.36</v>
      </c>
      <c r="I1192">
        <v>12.5</v>
      </c>
      <c r="J1192" s="5">
        <f t="shared" si="76"/>
        <v>58629.400729465655</v>
      </c>
      <c r="K1192" s="5">
        <f t="shared" si="73"/>
        <v>1737.4517374517375</v>
      </c>
    </row>
    <row r="1193" spans="2:11" x14ac:dyDescent="0.25">
      <c r="B1193" s="6">
        <v>43556</v>
      </c>
      <c r="C1193" s="2">
        <v>4158.1831050000001</v>
      </c>
      <c r="D1193" s="5">
        <v>45392747.948554099</v>
      </c>
      <c r="E1193" s="18">
        <f>'Mining Rigs'!$E$25*EXP('Mining Rigs'!$E$24*B1193)</f>
        <v>9.246125222428811E-2</v>
      </c>
      <c r="F1193" s="10">
        <f t="shared" si="77"/>
        <v>4197.0703172247977</v>
      </c>
      <c r="G1193" s="10">
        <f t="shared" si="78"/>
        <v>100729.68761339514</v>
      </c>
      <c r="H1193" s="3">
        <v>10.587999999999999</v>
      </c>
      <c r="I1193">
        <v>12.5</v>
      </c>
      <c r="J1193" s="5">
        <f t="shared" si="76"/>
        <v>59251.440691701544</v>
      </c>
      <c r="K1193" s="5">
        <f t="shared" si="73"/>
        <v>1700.0377786173026</v>
      </c>
    </row>
    <row r="1194" spans="2:11" x14ac:dyDescent="0.25">
      <c r="B1194" s="6">
        <v>43557</v>
      </c>
      <c r="C1194" s="2">
        <v>4879.8779299999997</v>
      </c>
      <c r="D1194" s="5">
        <v>44849122.224619299</v>
      </c>
      <c r="E1194" s="18">
        <f>'Mining Rigs'!$E$25*EXP('Mining Rigs'!$E$24*B1194)</f>
        <v>9.2411595921248785E-2</v>
      </c>
      <c r="F1194" s="10">
        <f t="shared" si="77"/>
        <v>4144.578960444217</v>
      </c>
      <c r="G1194" s="10">
        <f t="shared" si="78"/>
        <v>99469.895050661202</v>
      </c>
      <c r="H1194" s="3">
        <v>9.1720000000000006</v>
      </c>
      <c r="I1194">
        <v>12.5</v>
      </c>
      <c r="J1194" s="5">
        <f t="shared" si="76"/>
        <v>50685.437633592483</v>
      </c>
      <c r="K1194" s="5">
        <f t="shared" si="73"/>
        <v>1962.4945486262536</v>
      </c>
    </row>
    <row r="1195" spans="2:11" x14ac:dyDescent="0.25">
      <c r="B1195" s="6">
        <v>43558</v>
      </c>
      <c r="C1195" s="2">
        <v>4973.0219729999999</v>
      </c>
      <c r="D1195" s="5">
        <v>45891071.5288276</v>
      </c>
      <c r="E1195" s="18">
        <f>'Mining Rigs'!$E$25*EXP('Mining Rigs'!$E$24*B1195)</f>
        <v>9.2361966286120659E-2</v>
      </c>
      <c r="F1195" s="10">
        <f t="shared" si="77"/>
        <v>4238.5896013795264</v>
      </c>
      <c r="G1195" s="10">
        <f t="shared" si="78"/>
        <v>101726.15043310863</v>
      </c>
      <c r="H1195" s="3">
        <v>10.141</v>
      </c>
      <c r="I1195">
        <v>12.5</v>
      </c>
      <c r="J1195" s="5">
        <f t="shared" si="76"/>
        <v>57311.382863453036</v>
      </c>
      <c r="K1195" s="5">
        <f t="shared" si="73"/>
        <v>1774.9728823587418</v>
      </c>
    </row>
    <row r="1196" spans="2:11" x14ac:dyDescent="0.25">
      <c r="B1196" s="6">
        <v>43559</v>
      </c>
      <c r="C1196" s="2">
        <v>4922.798828</v>
      </c>
      <c r="D1196" s="5">
        <v>45573956.523198999</v>
      </c>
      <c r="E1196" s="18">
        <f>'Mining Rigs'!$E$25*EXP('Mining Rigs'!$E$24*B1196)</f>
        <v>9.2312363304581049E-2</v>
      </c>
      <c r="F1196" s="10">
        <f t="shared" si="77"/>
        <v>4207.039631796727</v>
      </c>
      <c r="G1196" s="10">
        <f t="shared" si="78"/>
        <v>100968.95116312144</v>
      </c>
      <c r="H1196" s="3">
        <v>10.286</v>
      </c>
      <c r="I1196">
        <v>12.5</v>
      </c>
      <c r="J1196" s="5">
        <f t="shared" si="76"/>
        <v>57698.146203548175</v>
      </c>
      <c r="K1196" s="5">
        <f t="shared" si="73"/>
        <v>1749.9513902391602</v>
      </c>
    </row>
    <row r="1197" spans="2:11" x14ac:dyDescent="0.25">
      <c r="B1197" s="6">
        <v>43560</v>
      </c>
      <c r="C1197" s="2">
        <v>5036.6811520000001</v>
      </c>
      <c r="D1197" s="5">
        <v>45302143.6612316</v>
      </c>
      <c r="E1197" s="18">
        <f>'Mining Rigs'!$E$25*EXP('Mining Rigs'!$E$24*B1197)</f>
        <v>9.226278696231599E-2</v>
      </c>
      <c r="F1197" s="10">
        <f t="shared" si="77"/>
        <v>4179.7020295524444</v>
      </c>
      <c r="G1197" s="10">
        <f t="shared" si="78"/>
        <v>100312.84870925866</v>
      </c>
      <c r="H1197" s="3">
        <v>9.1140000000000008</v>
      </c>
      <c r="I1197">
        <v>12.5</v>
      </c>
      <c r="J1197" s="5">
        <f t="shared" si="76"/>
        <v>50791.739063121313</v>
      </c>
      <c r="K1197" s="5">
        <f t="shared" si="73"/>
        <v>1974.9835418038181</v>
      </c>
    </row>
    <row r="1198" spans="2:11" x14ac:dyDescent="0.25">
      <c r="B1198" s="6">
        <v>43561</v>
      </c>
      <c r="C1198" s="2">
        <v>5059.8173829999996</v>
      </c>
      <c r="D1198" s="5">
        <v>45800467.241505198</v>
      </c>
      <c r="E1198" s="18">
        <f>'Mining Rigs'!$E$25*EXP('Mining Rigs'!$E$24*B1198)</f>
        <v>9.2213237245019203E-2</v>
      </c>
      <c r="F1198" s="10">
        <f t="shared" si="77"/>
        <v>4223.4093516736484</v>
      </c>
      <c r="G1198" s="10">
        <f t="shared" si="78"/>
        <v>101361.82444016756</v>
      </c>
      <c r="H1198" s="3">
        <v>10.36</v>
      </c>
      <c r="I1198">
        <v>12.5</v>
      </c>
      <c r="J1198" s="5">
        <f t="shared" si="76"/>
        <v>58339.361177785322</v>
      </c>
      <c r="K1198" s="5">
        <f t="shared" si="73"/>
        <v>1737.4517374517375</v>
      </c>
    </row>
    <row r="1199" spans="2:11" x14ac:dyDescent="0.25">
      <c r="B1199" s="6">
        <v>43562</v>
      </c>
      <c r="C1199" s="2">
        <v>5198.8969729999999</v>
      </c>
      <c r="D1199" s="5">
        <v>45800760.353120402</v>
      </c>
      <c r="E1199" s="18">
        <f>'Mining Rigs'!$E$25*EXP('Mining Rigs'!$E$24*B1199)</f>
        <v>9.2163714138391056E-2</v>
      </c>
      <c r="F1199" s="10">
        <f t="shared" si="77"/>
        <v>4221.1681845059429</v>
      </c>
      <c r="G1199" s="10">
        <f t="shared" si="78"/>
        <v>101308.03642814263</v>
      </c>
      <c r="H1199" s="3">
        <v>10.212999999999999</v>
      </c>
      <c r="I1199">
        <v>12.5</v>
      </c>
      <c r="J1199" s="5">
        <f t="shared" si="76"/>
        <v>57481.054224478925</v>
      </c>
      <c r="K1199" s="5">
        <f t="shared" si="73"/>
        <v>1762.4596103005974</v>
      </c>
    </row>
    <row r="1200" spans="2:11" x14ac:dyDescent="0.25">
      <c r="B1200" s="6">
        <v>43563</v>
      </c>
      <c r="C1200" s="2">
        <v>5289.7709960000002</v>
      </c>
      <c r="D1200" s="5">
        <v>45905140.886356696</v>
      </c>
      <c r="E1200" s="18">
        <f>'Mining Rigs'!$E$25*EXP('Mining Rigs'!$E$24*B1200)</f>
        <v>9.2114217628140649E-2</v>
      </c>
      <c r="F1200" s="10">
        <f t="shared" si="77"/>
        <v>4228.516137856318</v>
      </c>
      <c r="G1200" s="10">
        <f t="shared" si="78"/>
        <v>101484.38730855164</v>
      </c>
      <c r="H1200" s="3">
        <v>9.73</v>
      </c>
      <c r="I1200">
        <v>12.5</v>
      </c>
      <c r="J1200" s="5">
        <f t="shared" si="76"/>
        <v>54857.949361789309</v>
      </c>
      <c r="K1200" s="5">
        <f t="shared" si="73"/>
        <v>1849.9486125385406</v>
      </c>
    </row>
    <row r="1201" spans="2:11" x14ac:dyDescent="0.25">
      <c r="B1201" s="6">
        <v>43564</v>
      </c>
      <c r="C1201" s="2">
        <v>5204.9584960000002</v>
      </c>
      <c r="D1201" s="5">
        <v>46463226.783307403</v>
      </c>
      <c r="E1201" s="18">
        <f>'Mining Rigs'!$E$25*EXP('Mining Rigs'!$E$24*B1201)</f>
        <v>9.2064747699984739E-2</v>
      </c>
      <c r="F1201" s="10">
        <f t="shared" si="77"/>
        <v>4277.6252511323692</v>
      </c>
      <c r="G1201" s="10">
        <f t="shared" si="78"/>
        <v>102663.00602717686</v>
      </c>
      <c r="H1201" s="3">
        <v>10.909000000000001</v>
      </c>
      <c r="I1201">
        <v>12.5</v>
      </c>
      <c r="J1201" s="5">
        <f t="shared" si="76"/>
        <v>62219.485152804016</v>
      </c>
      <c r="K1201" s="5">
        <f t="shared" si="73"/>
        <v>1650.0137501145844</v>
      </c>
    </row>
    <row r="1202" spans="2:11" x14ac:dyDescent="0.25">
      <c r="B1202" s="6">
        <v>43565</v>
      </c>
      <c r="C1202" s="2">
        <v>5324.5517579999996</v>
      </c>
      <c r="D1202" s="5">
        <v>45343570.102844998</v>
      </c>
      <c r="E1202" s="18">
        <f>'Mining Rigs'!$E$25*EXP('Mining Rigs'!$E$24*B1202)</f>
        <v>9.2015304339646734E-2</v>
      </c>
      <c r="F1202" s="10">
        <f t="shared" si="77"/>
        <v>4172.3024028593891</v>
      </c>
      <c r="G1202" s="10">
        <f t="shared" si="78"/>
        <v>100135.25766862533</v>
      </c>
      <c r="H1202" s="3">
        <v>9.73</v>
      </c>
      <c r="I1202">
        <v>12.5</v>
      </c>
      <c r="J1202" s="5">
        <f t="shared" si="76"/>
        <v>54128.669839762479</v>
      </c>
      <c r="K1202" s="5">
        <f t="shared" si="73"/>
        <v>1849.9486125385406</v>
      </c>
    </row>
    <row r="1203" spans="2:11" x14ac:dyDescent="0.25">
      <c r="B1203" s="6">
        <v>43566</v>
      </c>
      <c r="C1203" s="2">
        <v>5064.4877930000002</v>
      </c>
      <c r="D1203" s="5">
        <v>45629843.137828298</v>
      </c>
      <c r="E1203" s="18">
        <f>'Mining Rigs'!$E$25*EXP('Mining Rigs'!$E$24*B1203)</f>
        <v>9.1965887532858753E-2</v>
      </c>
      <c r="F1203" s="10">
        <f t="shared" si="77"/>
        <v>4196.3890221555039</v>
      </c>
      <c r="G1203" s="10">
        <f t="shared" si="78"/>
        <v>100713.33653173209</v>
      </c>
      <c r="H1203" s="3">
        <v>9.1720000000000006</v>
      </c>
      <c r="I1203">
        <v>12.5</v>
      </c>
      <c r="J1203" s="5">
        <f t="shared" si="76"/>
        <v>51319.040148280372</v>
      </c>
      <c r="K1203" s="5">
        <f t="shared" si="73"/>
        <v>1962.4945486262536</v>
      </c>
    </row>
    <row r="1204" spans="2:11" x14ac:dyDescent="0.25">
      <c r="B1204" s="6">
        <v>43567</v>
      </c>
      <c r="C1204" s="2">
        <v>5089.5390630000002</v>
      </c>
      <c r="D1204" s="5">
        <v>46415319.087930799</v>
      </c>
      <c r="E1204" s="18">
        <f>'Mining Rigs'!$E$25*EXP('Mining Rigs'!$E$24*B1204)</f>
        <v>9.1916497265360497E-2</v>
      </c>
      <c r="F1204" s="10">
        <f t="shared" si="77"/>
        <v>4266.3335500166268</v>
      </c>
      <c r="G1204" s="10">
        <f t="shared" si="78"/>
        <v>102392.00520039904</v>
      </c>
      <c r="H1204" s="3">
        <v>9.5359999999999996</v>
      </c>
      <c r="I1204">
        <v>12.5</v>
      </c>
      <c r="J1204" s="5">
        <f t="shared" si="76"/>
        <v>54245.00897727807</v>
      </c>
      <c r="K1204" s="5">
        <f t="shared" si="73"/>
        <v>1887.5838926174499</v>
      </c>
    </row>
    <row r="1205" spans="2:11" x14ac:dyDescent="0.25">
      <c r="B1205" s="6">
        <v>43568</v>
      </c>
      <c r="C1205" s="2">
        <v>5096.5864259999998</v>
      </c>
      <c r="D1205" s="5">
        <v>46112957.366933301</v>
      </c>
      <c r="E1205" s="18">
        <f>'Mining Rigs'!$E$25*EXP('Mining Rigs'!$E$24*B1205)</f>
        <v>9.1867133522898423E-2</v>
      </c>
      <c r="F1205" s="10">
        <f t="shared" si="77"/>
        <v>4236.2652115637839</v>
      </c>
      <c r="G1205" s="10">
        <f t="shared" si="78"/>
        <v>101670.36507753082</v>
      </c>
      <c r="H1205" s="3">
        <v>10.667</v>
      </c>
      <c r="I1205">
        <v>12.5</v>
      </c>
      <c r="J1205" s="5">
        <f t="shared" si="76"/>
        <v>60250.988015667841</v>
      </c>
      <c r="K1205" s="5">
        <f t="shared" si="73"/>
        <v>1687.4472672728978</v>
      </c>
    </row>
    <row r="1206" spans="2:11" x14ac:dyDescent="0.25">
      <c r="B1206" s="6">
        <v>43569</v>
      </c>
      <c r="C1206" s="2">
        <v>5167.7221680000002</v>
      </c>
      <c r="D1206" s="5">
        <v>45944645.703356698</v>
      </c>
      <c r="E1206" s="18">
        <f>'Mining Rigs'!$E$25*EXP('Mining Rigs'!$E$24*B1206)</f>
        <v>9.1817796291227577E-2</v>
      </c>
      <c r="F1206" s="10">
        <f t="shared" si="77"/>
        <v>4218.5361198634291</v>
      </c>
      <c r="G1206" s="10">
        <f t="shared" si="78"/>
        <v>101244.8668767223</v>
      </c>
      <c r="H1206" s="3">
        <v>11.803000000000001</v>
      </c>
      <c r="I1206">
        <v>12.5</v>
      </c>
      <c r="J1206" s="5">
        <f t="shared" si="76"/>
        <v>66388.509096997412</v>
      </c>
      <c r="K1206" s="5">
        <f t="shared" si="73"/>
        <v>1525.0360077946284</v>
      </c>
    </row>
    <row r="1207" spans="2:11" x14ac:dyDescent="0.25">
      <c r="B1207" s="6">
        <v>43570</v>
      </c>
      <c r="C1207" s="2">
        <v>5067.1083980000003</v>
      </c>
      <c r="D1207" s="5">
        <v>45082048.6002305</v>
      </c>
      <c r="E1207" s="18">
        <f>'Mining Rigs'!$E$25*EXP('Mining Rigs'!$E$24*B1207)</f>
        <v>9.1768485556110682E-2</v>
      </c>
      <c r="F1207" s="10">
        <f t="shared" si="77"/>
        <v>4137.1113258101323</v>
      </c>
      <c r="G1207" s="10">
        <f t="shared" si="78"/>
        <v>99290.671819443174</v>
      </c>
      <c r="H1207" s="3">
        <v>9.9309999999999992</v>
      </c>
      <c r="I1207">
        <v>12.5</v>
      </c>
      <c r="J1207" s="5">
        <f t="shared" si="76"/>
        <v>54780.870102160559</v>
      </c>
      <c r="K1207" s="5">
        <f t="shared" si="73"/>
        <v>1812.5062934246303</v>
      </c>
    </row>
    <row r="1208" spans="2:11" x14ac:dyDescent="0.25">
      <c r="B1208" s="6">
        <v>43571</v>
      </c>
      <c r="C1208" s="2">
        <v>5235.5595700000003</v>
      </c>
      <c r="D1208" s="5">
        <v>44945849.057631597</v>
      </c>
      <c r="E1208" s="18">
        <f>'Mining Rigs'!$E$25*EXP('Mining Rigs'!$E$24*B1208)</f>
        <v>9.1719201303317094E-2</v>
      </c>
      <c r="F1208" s="10">
        <f t="shared" si="77"/>
        <v>4122.3973774654178</v>
      </c>
      <c r="G1208" s="10">
        <f t="shared" si="78"/>
        <v>98937.537059170019</v>
      </c>
      <c r="H1208" s="3">
        <v>9.9309999999999992</v>
      </c>
      <c r="I1208">
        <v>12.5</v>
      </c>
      <c r="J1208" s="5">
        <f t="shared" si="76"/>
        <v>54586.037807478737</v>
      </c>
      <c r="K1208" s="5">
        <f t="shared" si="73"/>
        <v>1812.5062934246303</v>
      </c>
    </row>
    <row r="1209" spans="2:11" x14ac:dyDescent="0.25">
      <c r="B1209" s="6">
        <v>43572</v>
      </c>
      <c r="C1209" s="2">
        <v>5251.9379879999997</v>
      </c>
      <c r="D1209" s="5">
        <v>45536047.0755601</v>
      </c>
      <c r="E1209" s="18">
        <f>'Mining Rigs'!$E$25*EXP('Mining Rigs'!$E$24*B1209)</f>
        <v>9.1669943518624841E-2</v>
      </c>
      <c r="F1209" s="10">
        <f t="shared" si="77"/>
        <v>4174.2868634780361</v>
      </c>
      <c r="G1209" s="10">
        <f t="shared" si="78"/>
        <v>100182.88472347287</v>
      </c>
      <c r="H1209" s="3">
        <v>10.435</v>
      </c>
      <c r="I1209">
        <v>12.5</v>
      </c>
      <c r="J1209" s="5">
        <f t="shared" si="76"/>
        <v>58078.244560524421</v>
      </c>
      <c r="K1209" s="5">
        <f t="shared" si="73"/>
        <v>1724.9640632486824</v>
      </c>
    </row>
    <row r="1210" spans="2:11" x14ac:dyDescent="0.25">
      <c r="B1210" s="6">
        <v>43573</v>
      </c>
      <c r="C1210" s="2">
        <v>5298.3857420000004</v>
      </c>
      <c r="D1210" s="5">
        <v>45082048.600230403</v>
      </c>
      <c r="E1210" s="18">
        <f>'Mining Rigs'!$E$25*EXP('Mining Rigs'!$E$24*B1210)</f>
        <v>9.1620712187819517E-2</v>
      </c>
      <c r="F1210" s="10">
        <f t="shared" si="77"/>
        <v>4130.4493996390011</v>
      </c>
      <c r="G1210" s="10">
        <f t="shared" si="78"/>
        <v>99130.785591336025</v>
      </c>
      <c r="H1210" s="3">
        <v>9.6639999999999997</v>
      </c>
      <c r="I1210">
        <v>12.5</v>
      </c>
      <c r="J1210" s="5">
        <f t="shared" si="76"/>
        <v>53222.217330815074</v>
      </c>
      <c r="K1210" s="5">
        <f t="shared" si="73"/>
        <v>1862.5827814569536</v>
      </c>
    </row>
    <row r="1211" spans="2:11" x14ac:dyDescent="0.25">
      <c r="B1211" s="6">
        <v>43574</v>
      </c>
      <c r="C1211" s="2">
        <v>5303.8125</v>
      </c>
      <c r="D1211" s="5">
        <v>44718849.819966704</v>
      </c>
      <c r="E1211" s="18">
        <f>'Mining Rigs'!$E$25*EXP('Mining Rigs'!$E$24*B1211)</f>
        <v>9.1571507296693458E-2</v>
      </c>
      <c r="F1211" s="10">
        <f t="shared" si="77"/>
        <v>4094.9724825888202</v>
      </c>
      <c r="G1211" s="10">
        <f t="shared" si="78"/>
        <v>98279.339582131681</v>
      </c>
      <c r="H1211" s="3">
        <v>9.4740000000000002</v>
      </c>
      <c r="I1211">
        <v>12.5</v>
      </c>
      <c r="J1211" s="5">
        <f t="shared" si="76"/>
        <v>51727.692400061977</v>
      </c>
      <c r="K1211" s="5">
        <f t="shared" si="73"/>
        <v>1899.9366687777074</v>
      </c>
    </row>
    <row r="1212" spans="2:11" x14ac:dyDescent="0.25">
      <c r="B1212" s="6">
        <v>43575</v>
      </c>
      <c r="C1212" s="2">
        <v>5337.8862300000001</v>
      </c>
      <c r="D1212" s="5">
        <v>44764249.667499699</v>
      </c>
      <c r="E1212" s="18">
        <f>'Mining Rigs'!$E$25*EXP('Mining Rigs'!$E$24*B1212)</f>
        <v>9.1522328831047536E-2</v>
      </c>
      <c r="F1212" s="10">
        <f t="shared" si="77"/>
        <v>4096.9283779440175</v>
      </c>
      <c r="G1212" s="10">
        <f t="shared" si="78"/>
        <v>98326.28107065642</v>
      </c>
      <c r="H1212" s="3">
        <v>10.992000000000001</v>
      </c>
      <c r="I1212">
        <v>12.5</v>
      </c>
      <c r="J1212" s="5">
        <f t="shared" si="76"/>
        <v>60044.582307147524</v>
      </c>
      <c r="K1212" s="5">
        <f t="shared" si="73"/>
        <v>1637.5545851528382</v>
      </c>
    </row>
    <row r="1213" spans="2:11" x14ac:dyDescent="0.25">
      <c r="B1213" s="6">
        <v>43576</v>
      </c>
      <c r="C1213" s="2">
        <v>5314.53125</v>
      </c>
      <c r="D1213" s="5">
        <v>44582650.2773678</v>
      </c>
      <c r="E1213" s="18">
        <f>'Mining Rigs'!$E$25*EXP('Mining Rigs'!$E$24*B1213)</f>
        <v>9.1473176776690285E-2</v>
      </c>
      <c r="F1213" s="10">
        <f t="shared" si="77"/>
        <v>4078.1166499950245</v>
      </c>
      <c r="G1213" s="10">
        <f t="shared" si="78"/>
        <v>97874.799599880585</v>
      </c>
      <c r="H1213" s="3">
        <v>8.8889999999999993</v>
      </c>
      <c r="I1213">
        <v>12.5</v>
      </c>
      <c r="J1213" s="5">
        <f t="shared" si="76"/>
        <v>48333.83853574103</v>
      </c>
      <c r="K1213" s="5">
        <f t="shared" si="73"/>
        <v>2024.9746878164026</v>
      </c>
    </row>
    <row r="1214" spans="2:11" x14ac:dyDescent="0.25">
      <c r="B1214" s="6">
        <v>43577</v>
      </c>
      <c r="C1214" s="2">
        <v>5399.3652339999999</v>
      </c>
      <c r="D1214" s="5">
        <v>46358030.738890499</v>
      </c>
      <c r="E1214" s="18">
        <f>'Mining Rigs'!$E$25*EXP('Mining Rigs'!$E$24*B1214)</f>
        <v>9.1424051119436883E-2</v>
      </c>
      <c r="F1214" s="10">
        <f t="shared" si="77"/>
        <v>4238.2389720687506</v>
      </c>
      <c r="G1214" s="10">
        <f t="shared" si="78"/>
        <v>101717.73532965002</v>
      </c>
      <c r="H1214" s="3">
        <v>10.746</v>
      </c>
      <c r="I1214">
        <v>12.5</v>
      </c>
      <c r="J1214" s="5">
        <f t="shared" si="76"/>
        <v>60725.48799180107</v>
      </c>
      <c r="K1214" s="5">
        <f t="shared" si="73"/>
        <v>1675.0418760469011</v>
      </c>
    </row>
    <row r="1215" spans="2:11" x14ac:dyDescent="0.25">
      <c r="B1215" s="6">
        <v>43578</v>
      </c>
      <c r="C1215" s="2">
        <v>5572.3623049999997</v>
      </c>
      <c r="D1215" s="5">
        <v>45820575.066848598</v>
      </c>
      <c r="E1215" s="18">
        <f>'Mining Rigs'!$E$25*EXP('Mining Rigs'!$E$24*B1215)</f>
        <v>9.137495184511106E-2</v>
      </c>
      <c r="F1215" s="10">
        <f t="shared" si="77"/>
        <v>4186.8528402485863</v>
      </c>
      <c r="G1215" s="10">
        <f t="shared" si="78"/>
        <v>100484.46816596607</v>
      </c>
      <c r="H1215" s="3">
        <v>12.414</v>
      </c>
      <c r="I1215">
        <v>12.5</v>
      </c>
      <c r="J1215" s="5">
        <f t="shared" si="76"/>
        <v>69300.788211794599</v>
      </c>
      <c r="K1215" s="5">
        <f t="shared" si="73"/>
        <v>1449.9758337361045</v>
      </c>
    </row>
    <row r="1216" spans="2:11" x14ac:dyDescent="0.25">
      <c r="B1216" s="6">
        <v>43579</v>
      </c>
      <c r="C1216" s="2">
        <v>5464.8666990000002</v>
      </c>
      <c r="D1216" s="5">
        <v>44471034.320446402</v>
      </c>
      <c r="E1216" s="18">
        <f>'Mining Rigs'!$E$25*EXP('Mining Rigs'!$E$24*B1216)</f>
        <v>9.1325878939544233E-2</v>
      </c>
      <c r="F1216" s="10">
        <f t="shared" si="77"/>
        <v>4061.3562966654049</v>
      </c>
      <c r="G1216" s="10">
        <f t="shared" si="78"/>
        <v>97472.551119969721</v>
      </c>
      <c r="H1216" s="3">
        <v>8.8339999999999996</v>
      </c>
      <c r="I1216">
        <v>12.5</v>
      </c>
      <c r="J1216" s="5">
        <f t="shared" si="76"/>
        <v>47837.362032989586</v>
      </c>
      <c r="K1216" s="5">
        <f t="shared" si="73"/>
        <v>2037.5820692777904</v>
      </c>
    </row>
    <row r="1217" spans="2:11" x14ac:dyDescent="0.25">
      <c r="B1217" s="6">
        <v>43580</v>
      </c>
      <c r="C1217" s="2">
        <v>5210.515625</v>
      </c>
      <c r="D1217" s="5">
        <v>45559736.867604598</v>
      </c>
      <c r="E1217" s="18">
        <f>'Mining Rigs'!$E$25*EXP('Mining Rigs'!$E$24*B1217)</f>
        <v>9.1276832388574411E-2</v>
      </c>
      <c r="F1217" s="10">
        <f t="shared" si="77"/>
        <v>4158.5484657318993</v>
      </c>
      <c r="G1217" s="10">
        <f t="shared" si="78"/>
        <v>99805.163177565584</v>
      </c>
      <c r="H1217" s="3">
        <v>10.07</v>
      </c>
      <c r="I1217">
        <v>12.5</v>
      </c>
      <c r="J1217" s="5">
        <f t="shared" si="76"/>
        <v>55835.444066560303</v>
      </c>
      <c r="K1217" s="5">
        <f t="shared" si="73"/>
        <v>1787.4875868917577</v>
      </c>
    </row>
    <row r="1218" spans="2:11" x14ac:dyDescent="0.25">
      <c r="B1218" s="6">
        <v>43581</v>
      </c>
      <c r="C1218" s="2">
        <v>5279.3481449999999</v>
      </c>
      <c r="D1218" s="5">
        <v>45246724.342611</v>
      </c>
      <c r="E1218" s="18">
        <f>'Mining Rigs'!$E$25*EXP('Mining Rigs'!$E$24*B1218)</f>
        <v>9.1227812178048137E-2</v>
      </c>
      <c r="F1218" s="10">
        <f t="shared" si="77"/>
        <v>4127.7596699996348</v>
      </c>
      <c r="G1218" s="10">
        <f t="shared" si="78"/>
        <v>99066.232079991227</v>
      </c>
      <c r="H1218" s="3">
        <v>9.5359999999999996</v>
      </c>
      <c r="I1218">
        <v>12.5</v>
      </c>
      <c r="J1218" s="5">
        <f t="shared" si="76"/>
        <v>52483.088284155354</v>
      </c>
      <c r="K1218" s="5">
        <f t="shared" si="73"/>
        <v>1887.5838926174499</v>
      </c>
    </row>
    <row r="1219" spans="2:11" x14ac:dyDescent="0.25">
      <c r="B1219" s="6">
        <v>43582</v>
      </c>
      <c r="C1219" s="2">
        <v>5268.2910160000001</v>
      </c>
      <c r="D1219" s="5">
        <v>45158438.974734202</v>
      </c>
      <c r="E1219" s="18">
        <f>'Mining Rigs'!$E$25*EXP('Mining Rigs'!$E$24*B1219)</f>
        <v>9.1178818293819672E-2</v>
      </c>
      <c r="F1219" s="10">
        <f t="shared" si="77"/>
        <v>4117.4931017098343</v>
      </c>
      <c r="G1219" s="10">
        <f t="shared" si="78"/>
        <v>98819.834441036015</v>
      </c>
      <c r="H1219" s="3">
        <v>10.510999999999999</v>
      </c>
      <c r="I1219">
        <v>12.5</v>
      </c>
      <c r="J1219" s="5">
        <f t="shared" si="76"/>
        <v>57705.293322762758</v>
      </c>
      <c r="K1219" s="5">
        <f t="shared" si="73"/>
        <v>1712.4916753876892</v>
      </c>
    </row>
    <row r="1220" spans="2:11" x14ac:dyDescent="0.25">
      <c r="B1220" s="6">
        <v>43583</v>
      </c>
      <c r="C1220" s="2">
        <v>5285.1391599999997</v>
      </c>
      <c r="D1220" s="5">
        <v>45391928.6805472</v>
      </c>
      <c r="E1220" s="18">
        <f>'Mining Rigs'!$E$25*EXP('Mining Rigs'!$E$24*B1220)</f>
        <v>9.1129850721749797E-2</v>
      </c>
      <c r="F1220" s="10">
        <f t="shared" si="77"/>
        <v>4136.5596846305798</v>
      </c>
      <c r="G1220" s="10">
        <f t="shared" si="78"/>
        <v>99277.432431133915</v>
      </c>
      <c r="H1220" s="3">
        <v>8.8339999999999996</v>
      </c>
      <c r="I1220">
        <v>12.5</v>
      </c>
      <c r="J1220" s="5">
        <f t="shared" si="76"/>
        <v>48723.157672035399</v>
      </c>
      <c r="K1220" s="5">
        <f t="shared" si="73"/>
        <v>2037.5820692777904</v>
      </c>
    </row>
    <row r="1221" spans="2:11" x14ac:dyDescent="0.25">
      <c r="B1221" s="6">
        <v>43584</v>
      </c>
      <c r="C1221" s="2">
        <v>5247.3525390000004</v>
      </c>
      <c r="D1221" s="5">
        <v>45431648.326710097</v>
      </c>
      <c r="E1221" s="18">
        <f>'Mining Rigs'!$E$25*EXP('Mining Rigs'!$E$24*B1221)</f>
        <v>9.1080909447707886E-2</v>
      </c>
      <c r="F1221" s="10">
        <f t="shared" si="77"/>
        <v>4137.955847305192</v>
      </c>
      <c r="G1221" s="10">
        <f t="shared" si="78"/>
        <v>99310.940335324616</v>
      </c>
      <c r="H1221" s="3">
        <v>8.8339999999999996</v>
      </c>
      <c r="I1221">
        <v>12.5</v>
      </c>
      <c r="J1221" s="5">
        <f t="shared" si="76"/>
        <v>48739.60260679209</v>
      </c>
      <c r="K1221" s="5">
        <f t="shared" si="73"/>
        <v>2037.5820692777904</v>
      </c>
    </row>
    <row r="1222" spans="2:11" x14ac:dyDescent="0.25">
      <c r="B1222" s="6">
        <v>43585</v>
      </c>
      <c r="C1222" s="2">
        <v>5350.7265630000002</v>
      </c>
      <c r="D1222" s="5">
        <v>46740007.613179401</v>
      </c>
      <c r="E1222" s="18">
        <f>'Mining Rigs'!$E$25*EXP('Mining Rigs'!$E$24*B1222)</f>
        <v>9.1031994457570944E-2</v>
      </c>
      <c r="F1222" s="10">
        <f t="shared" si="77"/>
        <v>4254.8361139897706</v>
      </c>
      <c r="G1222" s="10">
        <f t="shared" si="78"/>
        <v>102116.06673575449</v>
      </c>
      <c r="H1222" s="3">
        <v>10.286</v>
      </c>
      <c r="I1222">
        <v>12.5</v>
      </c>
      <c r="J1222" s="5">
        <f t="shared" si="76"/>
        <v>58353.659024665045</v>
      </c>
      <c r="K1222" s="5">
        <f t="shared" si="73"/>
        <v>1749.9513902391602</v>
      </c>
    </row>
    <row r="1223" spans="2:11" x14ac:dyDescent="0.25">
      <c r="B1223" s="6">
        <v>43586</v>
      </c>
      <c r="C1223" s="2">
        <v>5402.6972660000001</v>
      </c>
      <c r="D1223" s="5">
        <v>47822787.7123264</v>
      </c>
      <c r="E1223" s="18">
        <f>'Mining Rigs'!$E$25*EXP('Mining Rigs'!$E$24*B1223)</f>
        <v>9.0983105737222514E-2</v>
      </c>
      <c r="F1223" s="10">
        <f t="shared" si="77"/>
        <v>4351.065751079338</v>
      </c>
      <c r="G1223" s="10">
        <f t="shared" si="78"/>
        <v>104425.57802590411</v>
      </c>
      <c r="H1223" s="3">
        <v>8.4209999999999994</v>
      </c>
      <c r="I1223">
        <v>12.5</v>
      </c>
      <c r="J1223" s="5">
        <f t="shared" ref="J1223:J1286" si="79">F1223*H1223/60/I1223*1000</f>
        <v>48853.766253118796</v>
      </c>
      <c r="K1223" s="5">
        <f t="shared" si="73"/>
        <v>2137.5133594584968</v>
      </c>
    </row>
    <row r="1224" spans="2:11" x14ac:dyDescent="0.25">
      <c r="B1224" s="6">
        <v>43587</v>
      </c>
      <c r="C1224" s="2">
        <v>5505.2836909999996</v>
      </c>
      <c r="D1224" s="5">
        <v>48183714.412042104</v>
      </c>
      <c r="E1224" s="18">
        <f>'Mining Rigs'!$E$25*EXP('Mining Rigs'!$E$24*B1224)</f>
        <v>9.0934243272554768E-2</v>
      </c>
      <c r="F1224" s="10">
        <f t="shared" si="77"/>
        <v>4381.5496081199399</v>
      </c>
      <c r="G1224" s="10">
        <f t="shared" si="78"/>
        <v>105157.19059487856</v>
      </c>
      <c r="H1224" s="3">
        <v>7.8259999999999996</v>
      </c>
      <c r="I1224">
        <v>12.5</v>
      </c>
      <c r="J1224" s="5">
        <f t="shared" si="79"/>
        <v>45720.009644195532</v>
      </c>
      <c r="K1224" s="5">
        <f t="shared" si="73"/>
        <v>2300.0255558395093</v>
      </c>
    </row>
    <row r="1225" spans="2:11" x14ac:dyDescent="0.25">
      <c r="B1225" s="6">
        <v>43588</v>
      </c>
      <c r="C1225" s="2">
        <v>5768.2895509999998</v>
      </c>
      <c r="D1225" s="5">
        <v>50033463.748084903</v>
      </c>
      <c r="E1225" s="18">
        <f>'Mining Rigs'!$E$25*EXP('Mining Rigs'!$E$24*B1225)</f>
        <v>9.0885407049467404E-2</v>
      </c>
      <c r="F1225" s="10">
        <f t="shared" si="77"/>
        <v>4547.3117188394672</v>
      </c>
      <c r="G1225" s="10">
        <f t="shared" si="78"/>
        <v>109135.4812521472</v>
      </c>
      <c r="H1225" s="3">
        <v>9.4740000000000002</v>
      </c>
      <c r="I1225">
        <v>12.5</v>
      </c>
      <c r="J1225" s="5">
        <f t="shared" si="79"/>
        <v>57441.641632380153</v>
      </c>
      <c r="K1225" s="5">
        <f t="shared" si="73"/>
        <v>1899.9366687777074</v>
      </c>
    </row>
    <row r="1226" spans="2:11" x14ac:dyDescent="0.25">
      <c r="B1226" s="6">
        <v>43589</v>
      </c>
      <c r="C1226" s="2">
        <v>5831.1674800000001</v>
      </c>
      <c r="D1226" s="5">
        <v>50078579.585549399</v>
      </c>
      <c r="E1226" s="18">
        <f>'Mining Rigs'!$E$25*EXP('Mining Rigs'!$E$24*B1226)</f>
        <v>9.0836597053866736E-2</v>
      </c>
      <c r="F1226" s="10">
        <f t="shared" si="77"/>
        <v>4548.967754842547</v>
      </c>
      <c r="G1226" s="10">
        <f t="shared" si="78"/>
        <v>109175.22611622114</v>
      </c>
      <c r="H1226" s="3">
        <v>10.909000000000001</v>
      </c>
      <c r="I1226">
        <v>12.5</v>
      </c>
      <c r="J1226" s="5">
        <f t="shared" si="79"/>
        <v>66166.252316769795</v>
      </c>
      <c r="K1226" s="5">
        <f t="shared" si="73"/>
        <v>1650.0137501145844</v>
      </c>
    </row>
    <row r="1227" spans="2:11" x14ac:dyDescent="0.25">
      <c r="B1227" s="6">
        <v>43590</v>
      </c>
      <c r="C1227" s="2">
        <v>5795.7084960000002</v>
      </c>
      <c r="D1227" s="5">
        <v>50041434.904663503</v>
      </c>
      <c r="E1227" s="18">
        <f>'Mining Rigs'!$E$25*EXP('Mining Rigs'!$E$24*B1227)</f>
        <v>9.0787813271667628E-2</v>
      </c>
      <c r="F1227" s="10">
        <f t="shared" si="77"/>
        <v>4543.1524479709014</v>
      </c>
      <c r="G1227" s="10">
        <f t="shared" si="78"/>
        <v>109035.65875130164</v>
      </c>
      <c r="H1227" s="3">
        <v>11.163</v>
      </c>
      <c r="I1227">
        <v>12.5</v>
      </c>
      <c r="J1227" s="5">
        <f t="shared" si="79"/>
        <v>67620.281035598906</v>
      </c>
      <c r="K1227" s="5">
        <f t="shared" si="73"/>
        <v>1612.4697661918838</v>
      </c>
    </row>
    <row r="1228" spans="2:11" x14ac:dyDescent="0.25">
      <c r="B1228" s="6">
        <v>43591</v>
      </c>
      <c r="C1228" s="2">
        <v>5746.8071289999998</v>
      </c>
      <c r="D1228" s="5">
        <v>48827339.211533897</v>
      </c>
      <c r="E1228" s="18">
        <f>'Mining Rigs'!$E$25*EXP('Mining Rigs'!$E$24*B1228)</f>
        <v>9.0739055688792508E-2</v>
      </c>
      <c r="F1228" s="10">
        <f t="shared" si="77"/>
        <v>4430.5466518509356</v>
      </c>
      <c r="G1228" s="10">
        <f t="shared" si="78"/>
        <v>106333.11964442246</v>
      </c>
      <c r="H1228" s="3">
        <v>9.5359999999999996</v>
      </c>
      <c r="I1228">
        <v>12.5</v>
      </c>
      <c r="J1228" s="5">
        <f t="shared" si="79"/>
        <v>56332.923829400701</v>
      </c>
      <c r="K1228" s="5">
        <f t="shared" si="73"/>
        <v>1887.5838926174499</v>
      </c>
    </row>
    <row r="1229" spans="2:11" x14ac:dyDescent="0.25">
      <c r="B1229" s="6">
        <v>43592</v>
      </c>
      <c r="C1229" s="2">
        <v>5829.5014650000003</v>
      </c>
      <c r="D1229" s="5">
        <v>48660338.773432799</v>
      </c>
      <c r="E1229" s="18">
        <f>'Mining Rigs'!$E$25*EXP('Mining Rigs'!$E$24*B1229)</f>
        <v>9.0690324291170341E-2</v>
      </c>
      <c r="F1229" s="10">
        <f t="shared" si="77"/>
        <v>4413.0219034808306</v>
      </c>
      <c r="G1229" s="10">
        <f t="shared" si="78"/>
        <v>105912.52568353993</v>
      </c>
      <c r="H1229" s="3">
        <v>11.339</v>
      </c>
      <c r="I1229">
        <v>12.5</v>
      </c>
      <c r="J1229" s="5">
        <f t="shared" si="79"/>
        <v>66719.007151425511</v>
      </c>
      <c r="K1229" s="5">
        <f t="shared" si="73"/>
        <v>1587.4415733309816</v>
      </c>
    </row>
    <row r="1230" spans="2:11" x14ac:dyDescent="0.25">
      <c r="B1230" s="6">
        <v>43593</v>
      </c>
      <c r="C1230" s="2">
        <v>5982.4575199999999</v>
      </c>
      <c r="D1230" s="5">
        <v>48388716.864255801</v>
      </c>
      <c r="E1230" s="18">
        <f>'Mining Rigs'!$E$25*EXP('Mining Rigs'!$E$24*B1230)</f>
        <v>9.0641619064738721E-2</v>
      </c>
      <c r="F1230" s="10">
        <f t="shared" si="77"/>
        <v>4386.0316410413725</v>
      </c>
      <c r="G1230" s="10">
        <f t="shared" si="78"/>
        <v>105264.75938499294</v>
      </c>
      <c r="H1230" s="3">
        <v>9.4740000000000002</v>
      </c>
      <c r="I1230">
        <v>12.5</v>
      </c>
      <c r="J1230" s="5">
        <f t="shared" si="79"/>
        <v>55404.351689634626</v>
      </c>
      <c r="K1230" s="5">
        <f t="shared" si="73"/>
        <v>1899.9366687777074</v>
      </c>
    </row>
    <row r="1231" spans="2:11" x14ac:dyDescent="0.25">
      <c r="B1231" s="6">
        <v>43594</v>
      </c>
      <c r="C1231" s="2">
        <v>6174.5288090000004</v>
      </c>
      <c r="D1231" s="5">
        <v>47908384.965304099</v>
      </c>
      <c r="E1231" s="18">
        <f>'Mining Rigs'!$E$25*EXP('Mining Rigs'!$E$24*B1231)</f>
        <v>9.0592939995442698E-2</v>
      </c>
      <c r="F1231" s="10">
        <f t="shared" ref="F1231:F1294" si="80">D1231*1000*E1231/1000000</f>
        <v>4340.161444440364</v>
      </c>
      <c r="G1231" s="10">
        <f t="shared" ref="G1231:G1294" si="81">F1231*24</f>
        <v>104163.87466656874</v>
      </c>
      <c r="H1231" s="3">
        <v>9.6</v>
      </c>
      <c r="I1231">
        <v>12.5</v>
      </c>
      <c r="J1231" s="5">
        <f t="shared" si="79"/>
        <v>55554.066488836659</v>
      </c>
      <c r="K1231" s="5">
        <f t="shared" si="73"/>
        <v>1875</v>
      </c>
    </row>
    <row r="1232" spans="2:11" x14ac:dyDescent="0.25">
      <c r="B1232" s="6">
        <v>43595</v>
      </c>
      <c r="C1232" s="2">
        <v>6378.8491210000002</v>
      </c>
      <c r="D1232" s="5">
        <v>46746356.701584503</v>
      </c>
      <c r="E1232" s="18">
        <f>'Mining Rigs'!$E$25*EXP('Mining Rigs'!$E$24*B1232)</f>
        <v>9.0544287069233967E-2</v>
      </c>
      <c r="F1232" s="10">
        <f t="shared" si="80"/>
        <v>4232.6155406290763</v>
      </c>
      <c r="G1232" s="10">
        <f t="shared" si="81"/>
        <v>101582.77297509783</v>
      </c>
      <c r="H1232" s="3">
        <v>11.52</v>
      </c>
      <c r="I1232">
        <v>12.5</v>
      </c>
      <c r="J1232" s="5">
        <f t="shared" si="79"/>
        <v>65012.974704062617</v>
      </c>
      <c r="K1232" s="5">
        <f t="shared" si="73"/>
        <v>1562.5</v>
      </c>
    </row>
    <row r="1233" spans="2:11" x14ac:dyDescent="0.25">
      <c r="B1233" s="6">
        <v>43596</v>
      </c>
      <c r="C1233" s="2">
        <v>7204.7714839999999</v>
      </c>
      <c r="D1233" s="5">
        <v>45838154.2651041</v>
      </c>
      <c r="E1233" s="18">
        <f>'Mining Rigs'!$E$25*EXP('Mining Rigs'!$E$24*B1233)</f>
        <v>9.0495660272072689E-2</v>
      </c>
      <c r="F1233" s="10">
        <f t="shared" si="80"/>
        <v>4148.1540358737202</v>
      </c>
      <c r="G1233" s="10">
        <f t="shared" si="81"/>
        <v>99555.696860969285</v>
      </c>
      <c r="H1233" s="3">
        <v>11.077</v>
      </c>
      <c r="I1233">
        <v>12.5</v>
      </c>
      <c r="J1233" s="5">
        <f t="shared" si="79"/>
        <v>61265.469673830929</v>
      </c>
      <c r="K1233" s="5">
        <f t="shared" si="73"/>
        <v>1624.9887153561435</v>
      </c>
    </row>
    <row r="1234" spans="2:11" x14ac:dyDescent="0.25">
      <c r="B1234" s="6">
        <v>43597</v>
      </c>
      <c r="C1234" s="2">
        <v>6972.3715819999998</v>
      </c>
      <c r="D1234" s="5">
        <v>45881810.265801102</v>
      </c>
      <c r="E1234" s="18">
        <f>'Mining Rigs'!$E$25*EXP('Mining Rigs'!$E$24*B1234)</f>
        <v>9.044705958992659E-2</v>
      </c>
      <c r="F1234" s="10">
        <f t="shared" si="80"/>
        <v>4149.8748272046178</v>
      </c>
      <c r="G1234" s="10">
        <f t="shared" si="81"/>
        <v>99596.995852910826</v>
      </c>
      <c r="H1234" s="3">
        <v>9.1140000000000008</v>
      </c>
      <c r="I1234">
        <v>12.5</v>
      </c>
      <c r="J1234" s="5">
        <f t="shared" si="79"/>
        <v>50429.278900190518</v>
      </c>
      <c r="K1234" s="5">
        <f t="shared" si="73"/>
        <v>1974.9835418038181</v>
      </c>
    </row>
    <row r="1235" spans="2:11" x14ac:dyDescent="0.25">
      <c r="B1235" s="6">
        <v>43598</v>
      </c>
      <c r="C1235" s="2">
        <v>7814.9150390000004</v>
      </c>
      <c r="D1235" s="5">
        <v>47262072.192884304</v>
      </c>
      <c r="E1235" s="18">
        <f>'Mining Rigs'!$E$25*EXP('Mining Rigs'!$E$24*B1235)</f>
        <v>9.0398485008769972E-2</v>
      </c>
      <c r="F1235" s="10">
        <f t="shared" si="80"/>
        <v>4272.4197246118556</v>
      </c>
      <c r="G1235" s="10">
        <f t="shared" si="81"/>
        <v>102538.07339068453</v>
      </c>
      <c r="H1235" s="3">
        <v>8.6229999999999993</v>
      </c>
      <c r="I1235">
        <v>12.5</v>
      </c>
      <c r="J1235" s="5">
        <f t="shared" si="79"/>
        <v>49121.433713770697</v>
      </c>
      <c r="K1235" s="5">
        <f t="shared" si="73"/>
        <v>2087.4405659283316</v>
      </c>
    </row>
    <row r="1236" spans="2:11" x14ac:dyDescent="0.25">
      <c r="B1236" s="6">
        <v>43599</v>
      </c>
      <c r="C1236" s="2">
        <v>7994.4160160000001</v>
      </c>
      <c r="D1236" s="5">
        <v>48023596.014723301</v>
      </c>
      <c r="E1236" s="18">
        <f>'Mining Rigs'!$E$25*EXP('Mining Rigs'!$E$24*B1236)</f>
        <v>9.0349936514585588E-2</v>
      </c>
      <c r="F1236" s="10">
        <f t="shared" si="80"/>
        <v>4338.9288511323557</v>
      </c>
      <c r="G1236" s="10">
        <f t="shared" si="81"/>
        <v>104134.29242717654</v>
      </c>
      <c r="H1236" s="3">
        <v>9.4740000000000002</v>
      </c>
      <c r="I1236">
        <v>12.5</v>
      </c>
      <c r="J1236" s="5">
        <f t="shared" si="79"/>
        <v>54809.349247503917</v>
      </c>
      <c r="K1236" s="5">
        <f t="shared" si="73"/>
        <v>1899.9366687777074</v>
      </c>
    </row>
    <row r="1237" spans="2:11" x14ac:dyDescent="0.25">
      <c r="B1237" s="6">
        <v>43600</v>
      </c>
      <c r="C1237" s="2">
        <v>8205.1679690000001</v>
      </c>
      <c r="D1237" s="5">
        <v>49213476.986346804</v>
      </c>
      <c r="E1237" s="18">
        <f>'Mining Rigs'!$E$25*EXP('Mining Rigs'!$E$24*B1237)</f>
        <v>9.0301414093363813E-2</v>
      </c>
      <c r="F1237" s="10">
        <f t="shared" si="80"/>
        <v>4444.0465643183325</v>
      </c>
      <c r="G1237" s="10">
        <f t="shared" si="81"/>
        <v>106657.11754363998</v>
      </c>
      <c r="H1237" s="3">
        <v>9.6639999999999997</v>
      </c>
      <c r="I1237">
        <v>12.5</v>
      </c>
      <c r="J1237" s="5">
        <f t="shared" si="79"/>
        <v>57263.02133009649</v>
      </c>
      <c r="K1237" s="5">
        <f t="shared" si="73"/>
        <v>1862.5827814569536</v>
      </c>
    </row>
    <row r="1238" spans="2:11" x14ac:dyDescent="0.25">
      <c r="B1238" s="6">
        <v>43601</v>
      </c>
      <c r="C1238" s="2">
        <v>7884.9091799999997</v>
      </c>
      <c r="D1238" s="5">
        <v>49070691.269752003</v>
      </c>
      <c r="E1238" s="18">
        <f>'Mining Rigs'!$E$25*EXP('Mining Rigs'!$E$24*B1238)</f>
        <v>9.0252917731101473E-2</v>
      </c>
      <c r="F1238" s="10">
        <f t="shared" si="80"/>
        <v>4428.7730621772071</v>
      </c>
      <c r="G1238" s="10">
        <f t="shared" si="81"/>
        <v>106290.55349225298</v>
      </c>
      <c r="H1238" s="3">
        <v>9.8629999999999995</v>
      </c>
      <c r="I1238">
        <v>12.5</v>
      </c>
      <c r="J1238" s="5">
        <f t="shared" si="79"/>
        <v>58241.318283005057</v>
      </c>
      <c r="K1238" s="5">
        <f t="shared" si="73"/>
        <v>1825.0025347257426</v>
      </c>
    </row>
    <row r="1239" spans="2:11" x14ac:dyDescent="0.25">
      <c r="B1239" s="6">
        <v>43602</v>
      </c>
      <c r="C1239" s="2">
        <v>7343.8955079999996</v>
      </c>
      <c r="D1239" s="5">
        <v>48880310.3142922</v>
      </c>
      <c r="E1239" s="18">
        <f>'Mining Rigs'!$E$25*EXP('Mining Rigs'!$E$24*B1239)</f>
        <v>9.0204447413803943E-2</v>
      </c>
      <c r="F1239" s="10">
        <f t="shared" si="80"/>
        <v>4409.2213813159897</v>
      </c>
      <c r="G1239" s="10">
        <f t="shared" si="81"/>
        <v>105821.31315158374</v>
      </c>
      <c r="H1239" s="3">
        <v>9.5359999999999996</v>
      </c>
      <c r="I1239">
        <v>12.5</v>
      </c>
      <c r="J1239" s="5">
        <f t="shared" si="79"/>
        <v>56061.780122972363</v>
      </c>
      <c r="K1239" s="5">
        <f t="shared" si="73"/>
        <v>1887.5838926174499</v>
      </c>
    </row>
    <row r="1240" spans="2:11" x14ac:dyDescent="0.25">
      <c r="B1240" s="6">
        <v>43603</v>
      </c>
      <c r="C1240" s="2">
        <v>7271.2080079999996</v>
      </c>
      <c r="D1240" s="5">
        <v>50117786.524780601</v>
      </c>
      <c r="E1240" s="18">
        <f>'Mining Rigs'!$E$25*EXP('Mining Rigs'!$E$24*B1240)</f>
        <v>9.0156003127484105E-2</v>
      </c>
      <c r="F1240" s="10">
        <f t="shared" si="80"/>
        <v>4518.4193186707007</v>
      </c>
      <c r="G1240" s="10">
        <f t="shared" si="81"/>
        <v>108442.06364809681</v>
      </c>
      <c r="H1240" s="3">
        <v>9.4120000000000008</v>
      </c>
      <c r="I1240">
        <v>12.5</v>
      </c>
      <c r="J1240" s="5">
        <f t="shared" si="79"/>
        <v>56703.150169771521</v>
      </c>
      <c r="K1240" s="5">
        <f t="shared" si="73"/>
        <v>1912.4521886952823</v>
      </c>
    </row>
    <row r="1241" spans="2:11" x14ac:dyDescent="0.25">
      <c r="B1241" s="6">
        <v>43604</v>
      </c>
      <c r="C1241" s="2">
        <v>8197.6894530000009</v>
      </c>
      <c r="D1241" s="5">
        <v>51214225.965317599</v>
      </c>
      <c r="E1241" s="18">
        <f>'Mining Rigs'!$E$25*EXP('Mining Rigs'!$E$24*B1241)</f>
        <v>9.0107584858161408E-2</v>
      </c>
      <c r="F1241" s="10">
        <f t="shared" si="80"/>
        <v>4614.7902121149082</v>
      </c>
      <c r="G1241" s="10">
        <f t="shared" si="81"/>
        <v>110754.96509075779</v>
      </c>
      <c r="H1241" s="3">
        <v>8.8339999999999996</v>
      </c>
      <c r="I1241">
        <v>12.5</v>
      </c>
      <c r="J1241" s="5">
        <f t="shared" si="79"/>
        <v>54356.075645097459</v>
      </c>
      <c r="K1241" s="5">
        <f t="shared" si="73"/>
        <v>2037.5820692777904</v>
      </c>
    </row>
    <row r="1242" spans="2:11" x14ac:dyDescent="0.25">
      <c r="B1242" s="6">
        <v>43605</v>
      </c>
      <c r="C1242" s="2">
        <v>7978.3090819999998</v>
      </c>
      <c r="D1242" s="5">
        <v>51455052.942670897</v>
      </c>
      <c r="E1242" s="18">
        <f>'Mining Rigs'!$E$25*EXP('Mining Rigs'!$E$24*B1242)</f>
        <v>9.0059192591863693E-2</v>
      </c>
      <c r="F1242" s="10">
        <f t="shared" si="80"/>
        <v>4634.0005227885413</v>
      </c>
      <c r="G1242" s="10">
        <f t="shared" si="81"/>
        <v>111216.01254692499</v>
      </c>
      <c r="H1242" s="3">
        <v>8.9440000000000008</v>
      </c>
      <c r="I1242">
        <v>12.5</v>
      </c>
      <c r="J1242" s="5">
        <f t="shared" si="79"/>
        <v>55262.000901094289</v>
      </c>
      <c r="K1242" s="5">
        <f t="shared" si="73"/>
        <v>2012.5223613595704</v>
      </c>
    </row>
    <row r="1243" spans="2:11" x14ac:dyDescent="0.25">
      <c r="B1243" s="6">
        <v>43606</v>
      </c>
      <c r="C1243" s="2">
        <v>7963.3276370000003</v>
      </c>
      <c r="D1243" s="5">
        <v>51172297.313577101</v>
      </c>
      <c r="E1243" s="18">
        <f>'Mining Rigs'!$E$25*EXP('Mining Rigs'!$E$24*B1243)</f>
        <v>9.0010826314626396E-2</v>
      </c>
      <c r="F1243" s="10">
        <f t="shared" si="80"/>
        <v>4606.0607656128113</v>
      </c>
      <c r="G1243" s="10">
        <f t="shared" si="81"/>
        <v>110545.45837470746</v>
      </c>
      <c r="H1243" s="3">
        <v>9.4120000000000008</v>
      </c>
      <c r="I1243">
        <v>12.5</v>
      </c>
      <c r="J1243" s="5">
        <f t="shared" si="79"/>
        <v>57802.991901263711</v>
      </c>
      <c r="K1243" s="5">
        <f t="shared" si="73"/>
        <v>1912.4521886952823</v>
      </c>
    </row>
    <row r="1244" spans="2:11" x14ac:dyDescent="0.25">
      <c r="B1244" s="6">
        <v>43607</v>
      </c>
      <c r="C1244" s="2">
        <v>7680.0664059999999</v>
      </c>
      <c r="D1244" s="5">
        <v>51222568.440806299</v>
      </c>
      <c r="E1244" s="18">
        <f>'Mining Rigs'!$E$25*EXP('Mining Rigs'!$E$24*B1244)</f>
        <v>8.9962486012491447E-2</v>
      </c>
      <c r="F1244" s="10">
        <f t="shared" si="80"/>
        <v>4608.1095968799218</v>
      </c>
      <c r="G1244" s="10">
        <f t="shared" si="81"/>
        <v>110594.63032511812</v>
      </c>
      <c r="H1244" s="3">
        <v>8.6229999999999993</v>
      </c>
      <c r="I1244">
        <v>12.5</v>
      </c>
      <c r="J1244" s="5">
        <f t="shared" si="79"/>
        <v>52980.97207186075</v>
      </c>
      <c r="K1244" s="5">
        <f t="shared" si="73"/>
        <v>2087.4405659283316</v>
      </c>
    </row>
    <row r="1245" spans="2:11" x14ac:dyDescent="0.25">
      <c r="B1245" s="6">
        <v>43608</v>
      </c>
      <c r="C1245" s="2">
        <v>7881.8466799999997</v>
      </c>
      <c r="D1245" s="5">
        <v>52082203.481269598</v>
      </c>
      <c r="E1245" s="18">
        <f>'Mining Rigs'!$E$25*EXP('Mining Rigs'!$E$24*B1245)</f>
        <v>8.9914171671509238E-2</v>
      </c>
      <c r="F1245" s="10">
        <f t="shared" si="80"/>
        <v>4682.9281848453511</v>
      </c>
      <c r="G1245" s="10">
        <f t="shared" si="81"/>
        <v>112390.27643628843</v>
      </c>
      <c r="H1245" s="3">
        <v>9.1140000000000008</v>
      </c>
      <c r="I1245">
        <v>12.5</v>
      </c>
      <c r="J1245" s="5">
        <f t="shared" si="79"/>
        <v>56906.943302240703</v>
      </c>
      <c r="K1245" s="5">
        <f t="shared" si="73"/>
        <v>1974.9835418038181</v>
      </c>
    </row>
    <row r="1246" spans="2:11" x14ac:dyDescent="0.25">
      <c r="B1246" s="6">
        <v>43609</v>
      </c>
      <c r="C1246" s="2">
        <v>7987.3715819999998</v>
      </c>
      <c r="D1246" s="5">
        <v>52656109.683345303</v>
      </c>
      <c r="E1246" s="18">
        <f>'Mining Rigs'!$E$25*EXP('Mining Rigs'!$E$24*B1246)</f>
        <v>8.986588327773766E-2</v>
      </c>
      <c r="F1246" s="10">
        <f t="shared" si="80"/>
        <v>4731.9878066632618</v>
      </c>
      <c r="G1246" s="10">
        <f t="shared" si="81"/>
        <v>113567.70735991828</v>
      </c>
      <c r="H1246" s="3">
        <v>9.4120000000000008</v>
      </c>
      <c r="I1246">
        <v>12.5</v>
      </c>
      <c r="J1246" s="5">
        <f t="shared" si="79"/>
        <v>59383.292315086168</v>
      </c>
      <c r="K1246" s="5">
        <f t="shared" si="73"/>
        <v>1912.4521886952823</v>
      </c>
    </row>
    <row r="1247" spans="2:11" x14ac:dyDescent="0.25">
      <c r="B1247" s="6">
        <v>43610</v>
      </c>
      <c r="C1247" s="2">
        <v>8052.5439450000003</v>
      </c>
      <c r="D1247" s="5">
        <v>52753976.049439497</v>
      </c>
      <c r="E1247" s="18">
        <f>'Mining Rigs'!$E$25*EXP('Mining Rigs'!$E$24*B1247)</f>
        <v>8.9817620817241123E-2</v>
      </c>
      <c r="F1247" s="10">
        <f t="shared" si="80"/>
        <v>4738.2366174103763</v>
      </c>
      <c r="G1247" s="10">
        <f t="shared" si="81"/>
        <v>113717.67881784902</v>
      </c>
      <c r="H1247" s="3">
        <v>10.286</v>
      </c>
      <c r="I1247">
        <v>12.5</v>
      </c>
      <c r="J1247" s="5">
        <f t="shared" si="79"/>
        <v>64983.335795577506</v>
      </c>
      <c r="K1247" s="5">
        <f t="shared" si="73"/>
        <v>1749.9513902391602</v>
      </c>
    </row>
    <row r="1248" spans="2:11" x14ac:dyDescent="0.25">
      <c r="B1248" s="6">
        <v>43611</v>
      </c>
      <c r="C1248" s="2">
        <v>8673.2158199999994</v>
      </c>
      <c r="D1248" s="5">
        <v>52135937.522852696</v>
      </c>
      <c r="E1248" s="18">
        <f>'Mining Rigs'!$E$25*EXP('Mining Rigs'!$E$24*B1248)</f>
        <v>8.976938427609249E-2</v>
      </c>
      <c r="F1248" s="10">
        <f t="shared" si="80"/>
        <v>4680.2110100833142</v>
      </c>
      <c r="G1248" s="10">
        <f t="shared" si="81"/>
        <v>112325.06424199954</v>
      </c>
      <c r="H1248" s="3">
        <v>8.7270000000000003</v>
      </c>
      <c r="I1248">
        <v>12.5</v>
      </c>
      <c r="J1248" s="5">
        <f t="shared" si="79"/>
        <v>54458.93531332945</v>
      </c>
      <c r="K1248" s="5">
        <f t="shared" si="73"/>
        <v>2062.5644551392229</v>
      </c>
    </row>
    <row r="1249" spans="2:11" x14ac:dyDescent="0.25">
      <c r="B1249" s="6">
        <v>43612</v>
      </c>
      <c r="C1249" s="2">
        <v>8805.7783199999994</v>
      </c>
      <c r="D1249" s="5">
        <v>52231162.979515404</v>
      </c>
      <c r="E1249" s="18">
        <f>'Mining Rigs'!$E$25*EXP('Mining Rigs'!$E$24*B1249)</f>
        <v>8.972117364037209E-2</v>
      </c>
      <c r="F1249" s="10">
        <f t="shared" si="80"/>
        <v>4686.2412431236762</v>
      </c>
      <c r="G1249" s="10">
        <f t="shared" si="81"/>
        <v>112469.78983496822</v>
      </c>
      <c r="H1249" s="3">
        <v>8.6229999999999993</v>
      </c>
      <c r="I1249">
        <v>12.5</v>
      </c>
      <c r="J1249" s="5">
        <f t="shared" si="79"/>
        <v>53879.277652607278</v>
      </c>
      <c r="K1249" s="5">
        <f t="shared" si="73"/>
        <v>2087.4405659283316</v>
      </c>
    </row>
    <row r="1250" spans="2:11" x14ac:dyDescent="0.25">
      <c r="B1250" s="6">
        <v>43613</v>
      </c>
      <c r="C1250" s="2">
        <v>8719.9619139999995</v>
      </c>
      <c r="D1250" s="5">
        <v>52516839.349503599</v>
      </c>
      <c r="E1250" s="18">
        <f>'Mining Rigs'!$E$25*EXP('Mining Rigs'!$E$24*B1250)</f>
        <v>8.9672988896166803E-2</v>
      </c>
      <c r="F1250" s="10">
        <f t="shared" si="80"/>
        <v>4709.3419518498122</v>
      </c>
      <c r="G1250" s="10">
        <f t="shared" si="81"/>
        <v>113024.20684439549</v>
      </c>
      <c r="H1250" s="3">
        <v>8.7799999999999994</v>
      </c>
      <c r="I1250">
        <v>12.5</v>
      </c>
      <c r="J1250" s="5">
        <f t="shared" si="79"/>
        <v>55130.696449655123</v>
      </c>
      <c r="K1250" s="5">
        <f t="shared" si="73"/>
        <v>2050.113895216401</v>
      </c>
    </row>
    <row r="1251" spans="2:11" x14ac:dyDescent="0.25">
      <c r="B1251" s="6">
        <v>43614</v>
      </c>
      <c r="C1251" s="2">
        <v>8659.4873050000006</v>
      </c>
      <c r="D1251" s="5">
        <v>53040579.3611487</v>
      </c>
      <c r="E1251" s="18">
        <f>'Mining Rigs'!$E$25*EXP('Mining Rigs'!$E$24*B1251)</f>
        <v>8.9624830029571875E-2</v>
      </c>
      <c r="F1251" s="10">
        <f t="shared" si="80"/>
        <v>4753.7529099129697</v>
      </c>
      <c r="G1251" s="10">
        <f t="shared" si="81"/>
        <v>114090.06983791127</v>
      </c>
      <c r="H1251" s="3">
        <v>8.2759999999999998</v>
      </c>
      <c r="I1251">
        <v>12.5</v>
      </c>
      <c r="J1251" s="5">
        <f t="shared" si="79"/>
        <v>52456.078776586313</v>
      </c>
      <c r="K1251" s="5">
        <f t="shared" si="73"/>
        <v>2174.9637506041568</v>
      </c>
    </row>
    <row r="1252" spans="2:11" x14ac:dyDescent="0.25">
      <c r="B1252" s="6">
        <v>43615</v>
      </c>
      <c r="C1252" s="2">
        <v>8319.4726559999999</v>
      </c>
      <c r="D1252" s="5">
        <v>53373868.459468298</v>
      </c>
      <c r="E1252" s="18">
        <f>'Mining Rigs'!$E$25*EXP('Mining Rigs'!$E$24*B1252)</f>
        <v>8.9576697026690091E-2</v>
      </c>
      <c r="F1252" s="10">
        <f t="shared" si="80"/>
        <v>4781.0548441362016</v>
      </c>
      <c r="G1252" s="10">
        <f t="shared" si="81"/>
        <v>114745.31625926885</v>
      </c>
      <c r="H1252" s="3">
        <v>9</v>
      </c>
      <c r="I1252">
        <v>12.5</v>
      </c>
      <c r="J1252" s="5">
        <f t="shared" si="79"/>
        <v>57372.658129634416</v>
      </c>
      <c r="K1252" s="5">
        <f t="shared" si="73"/>
        <v>2000</v>
      </c>
    </row>
    <row r="1253" spans="2:11" x14ac:dyDescent="0.25">
      <c r="B1253" s="6">
        <v>43616</v>
      </c>
      <c r="C1253" s="2">
        <v>8574.5019530000009</v>
      </c>
      <c r="D1253" s="5">
        <v>53517351.4553947</v>
      </c>
      <c r="E1253" s="18">
        <f>'Mining Rigs'!$E$25*EXP('Mining Rigs'!$E$24*B1253)</f>
        <v>8.9528589873630687E-2</v>
      </c>
      <c r="F1253" s="10">
        <f t="shared" si="80"/>
        <v>4791.3330095729843</v>
      </c>
      <c r="G1253" s="10">
        <f t="shared" si="81"/>
        <v>114991.99222975163</v>
      </c>
      <c r="H1253" s="3">
        <v>12.308</v>
      </c>
      <c r="I1253">
        <v>12.5</v>
      </c>
      <c r="J1253" s="5">
        <f t="shared" si="79"/>
        <v>78628.968909099058</v>
      </c>
      <c r="K1253" s="5">
        <f t="shared" si="73"/>
        <v>1462.4634384140397</v>
      </c>
    </row>
    <row r="1254" spans="2:11" x14ac:dyDescent="0.25">
      <c r="B1254" s="6">
        <v>43617</v>
      </c>
      <c r="C1254" s="2">
        <v>8564.0166019999997</v>
      </c>
      <c r="D1254" s="5">
        <v>52430641.245892398</v>
      </c>
      <c r="E1254" s="18">
        <f>'Mining Rigs'!$E$25*EXP('Mining Rigs'!$E$24*B1254)</f>
        <v>8.9480508556511351E-2</v>
      </c>
      <c r="F1254" s="10">
        <f t="shared" si="80"/>
        <v>4691.5204426264518</v>
      </c>
      <c r="G1254" s="10">
        <f t="shared" si="81"/>
        <v>112596.49062303484</v>
      </c>
      <c r="H1254" s="3">
        <v>9.5359999999999996</v>
      </c>
      <c r="I1254">
        <v>12.5</v>
      </c>
      <c r="J1254" s="5">
        <f t="shared" si="79"/>
        <v>59651.118587847785</v>
      </c>
      <c r="K1254" s="5">
        <f t="shared" si="73"/>
        <v>1887.5838926174499</v>
      </c>
    </row>
    <row r="1255" spans="2:11" x14ac:dyDescent="0.25">
      <c r="B1255" s="6">
        <v>43618</v>
      </c>
      <c r="C1255" s="2">
        <v>8742.9580079999996</v>
      </c>
      <c r="D1255" s="5">
        <v>53764035.527405001</v>
      </c>
      <c r="E1255" s="18">
        <f>'Mining Rigs'!$E$25*EXP('Mining Rigs'!$E$24*B1255)</f>
        <v>8.9432453061457209E-2</v>
      </c>
      <c r="F1255" s="10">
        <f t="shared" si="80"/>
        <v>4808.2495836991657</v>
      </c>
      <c r="G1255" s="10">
        <f t="shared" si="81"/>
        <v>115397.99000877998</v>
      </c>
      <c r="H1255" s="3">
        <v>10.992000000000001</v>
      </c>
      <c r="I1255">
        <v>12.5</v>
      </c>
      <c r="J1255" s="5">
        <f t="shared" si="79"/>
        <v>70469.705898694971</v>
      </c>
      <c r="K1255" s="5">
        <f t="shared" si="73"/>
        <v>1637.5545851528382</v>
      </c>
    </row>
    <row r="1256" spans="2:11" x14ac:dyDescent="0.25">
      <c r="B1256" s="6">
        <v>43619</v>
      </c>
      <c r="C1256" s="2">
        <v>8208.9951170000004</v>
      </c>
      <c r="D1256" s="5">
        <v>52847618.057864398</v>
      </c>
      <c r="E1256" s="18">
        <f>'Mining Rigs'!$E$25*EXP('Mining Rigs'!$E$24*B1256)</f>
        <v>8.9384423374599883E-2</v>
      </c>
      <c r="F1256" s="10">
        <f t="shared" si="80"/>
        <v>4723.753866823301</v>
      </c>
      <c r="G1256" s="10">
        <f t="shared" si="81"/>
        <v>113370.09280375922</v>
      </c>
      <c r="H1256" s="3">
        <v>12.101000000000001</v>
      </c>
      <c r="I1256">
        <v>12.5</v>
      </c>
      <c r="J1256" s="5">
        <f t="shared" si="79"/>
        <v>76216.194056571694</v>
      </c>
      <c r="K1256" s="5">
        <f t="shared" si="73"/>
        <v>1487.4803735228493</v>
      </c>
    </row>
    <row r="1257" spans="2:11" x14ac:dyDescent="0.25">
      <c r="B1257" s="6">
        <v>43620</v>
      </c>
      <c r="C1257" s="2">
        <v>7707.7709960000002</v>
      </c>
      <c r="D1257" s="5">
        <v>51200279.005999804</v>
      </c>
      <c r="E1257" s="18">
        <f>'Mining Rigs'!$E$25*EXP('Mining Rigs'!$E$24*B1257)</f>
        <v>8.9336419482079737E-2</v>
      </c>
      <c r="F1257" s="10">
        <f t="shared" si="80"/>
        <v>4574.0496028795187</v>
      </c>
      <c r="G1257" s="10">
        <f t="shared" si="81"/>
        <v>109777.19046910845</v>
      </c>
      <c r="H1257" s="3">
        <v>9.3510000000000009</v>
      </c>
      <c r="I1257">
        <v>12.5</v>
      </c>
      <c r="J1257" s="5">
        <f t="shared" si="79"/>
        <v>57029.250448701845</v>
      </c>
      <c r="K1257" s="5">
        <f t="shared" si="73"/>
        <v>1924.9278152069294</v>
      </c>
    </row>
    <row r="1258" spans="2:11" x14ac:dyDescent="0.25">
      <c r="B1258" s="6">
        <v>43621</v>
      </c>
      <c r="C1258" s="2">
        <v>7824.2314450000003</v>
      </c>
      <c r="D1258" s="5">
        <v>51549891.838974804</v>
      </c>
      <c r="E1258" s="18">
        <f>'Mining Rigs'!$E$25*EXP('Mining Rigs'!$E$24*B1258)</f>
        <v>8.928844137004327E-2</v>
      </c>
      <c r="F1258" s="10">
        <f t="shared" si="80"/>
        <v>4602.8094950963732</v>
      </c>
      <c r="G1258" s="10">
        <f t="shared" si="81"/>
        <v>110467.42788231296</v>
      </c>
      <c r="H1258" s="3">
        <v>9</v>
      </c>
      <c r="I1258">
        <v>12.5</v>
      </c>
      <c r="J1258" s="5">
        <f t="shared" si="79"/>
        <v>55233.713941156471</v>
      </c>
      <c r="K1258" s="5">
        <f t="shared" si="73"/>
        <v>2000</v>
      </c>
    </row>
    <row r="1259" spans="2:11" x14ac:dyDescent="0.25">
      <c r="B1259" s="6">
        <v>43622</v>
      </c>
      <c r="C1259" s="2">
        <v>7822.0234380000002</v>
      </c>
      <c r="D1259" s="5">
        <v>51741225.451466702</v>
      </c>
      <c r="E1259" s="18">
        <f>'Mining Rigs'!$E$25*EXP('Mining Rigs'!$E$24*B1259)</f>
        <v>8.9240489024645389E-2</v>
      </c>
      <c r="F1259" s="10">
        <f t="shared" si="80"/>
        <v>4617.4122620233175</v>
      </c>
      <c r="G1259" s="10">
        <f t="shared" si="81"/>
        <v>110817.89428855962</v>
      </c>
      <c r="H1259" s="3">
        <v>9.1720000000000006</v>
      </c>
      <c r="I1259">
        <v>12.5</v>
      </c>
      <c r="J1259" s="5">
        <f t="shared" si="79"/>
        <v>56467.873689703832</v>
      </c>
      <c r="K1259" s="5">
        <f t="shared" si="73"/>
        <v>1962.4945486262536</v>
      </c>
    </row>
    <row r="1260" spans="2:11" x14ac:dyDescent="0.25">
      <c r="B1260" s="6">
        <v>43623</v>
      </c>
      <c r="C1260" s="2">
        <v>8043.951172</v>
      </c>
      <c r="D1260" s="5">
        <v>52391955.689918898</v>
      </c>
      <c r="E1260" s="18">
        <f>'Mining Rigs'!$E$25*EXP('Mining Rigs'!$E$24*B1260)</f>
        <v>8.9192562432048469E-2</v>
      </c>
      <c r="F1260" s="10">
        <f t="shared" si="80"/>
        <v>4672.9727788102082</v>
      </c>
      <c r="G1260" s="10">
        <f t="shared" si="81"/>
        <v>112151.346691445</v>
      </c>
      <c r="H1260" s="3">
        <v>9.1140000000000008</v>
      </c>
      <c r="I1260">
        <v>12.5</v>
      </c>
      <c r="J1260" s="5">
        <f t="shared" si="79"/>
        <v>56785.965208101661</v>
      </c>
      <c r="K1260" s="5">
        <f t="shared" si="73"/>
        <v>1974.9835418038181</v>
      </c>
    </row>
    <row r="1261" spans="2:11" x14ac:dyDescent="0.25">
      <c r="B1261" s="6">
        <v>43624</v>
      </c>
      <c r="C1261" s="2">
        <v>7954.1279299999997</v>
      </c>
      <c r="D1261" s="5">
        <v>54563917.452595003</v>
      </c>
      <c r="E1261" s="18">
        <f>'Mining Rigs'!$E$25*EXP('Mining Rigs'!$E$24*B1261)</f>
        <v>8.9144661578421325E-2</v>
      </c>
      <c r="F1261" s="10">
        <f t="shared" si="80"/>
        <v>4864.0819557044979</v>
      </c>
      <c r="G1261" s="10">
        <f t="shared" si="81"/>
        <v>116737.96693690795</v>
      </c>
      <c r="H1261" s="3">
        <v>11.613</v>
      </c>
      <c r="I1261">
        <v>12.5</v>
      </c>
      <c r="J1261" s="5">
        <f t="shared" si="79"/>
        <v>75315.445002128443</v>
      </c>
      <c r="K1261" s="5">
        <f t="shared" si="73"/>
        <v>1549.9870834409714</v>
      </c>
    </row>
    <row r="1262" spans="2:11" x14ac:dyDescent="0.25">
      <c r="B1262" s="6">
        <v>43625</v>
      </c>
      <c r="C1262" s="2">
        <v>7688.0771480000003</v>
      </c>
      <c r="D1262" s="5">
        <v>53133601.1698571</v>
      </c>
      <c r="E1262" s="18">
        <f>'Mining Rigs'!$E$25*EXP('Mining Rigs'!$E$24*B1262)</f>
        <v>8.9096786449941151E-2</v>
      </c>
      <c r="F1262" s="10">
        <f t="shared" si="80"/>
        <v>4734.0331167471022</v>
      </c>
      <c r="G1262" s="10">
        <f t="shared" si="81"/>
        <v>113616.79480193046</v>
      </c>
      <c r="H1262" s="3">
        <v>9.7959999999999994</v>
      </c>
      <c r="I1262">
        <v>12.5</v>
      </c>
      <c r="J1262" s="5">
        <f t="shared" si="79"/>
        <v>61832.784548872813</v>
      </c>
      <c r="K1262" s="5">
        <f t="shared" si="73"/>
        <v>1837.4846876276031</v>
      </c>
    </row>
    <row r="1263" spans="2:11" x14ac:dyDescent="0.25">
      <c r="B1263" s="6">
        <v>43626</v>
      </c>
      <c r="C1263" s="2">
        <v>8000.3295900000003</v>
      </c>
      <c r="D1263" s="5">
        <v>53981196.004072197</v>
      </c>
      <c r="E1263" s="18">
        <f>'Mining Rigs'!$E$25*EXP('Mining Rigs'!$E$24*B1263)</f>
        <v>8.9048937032792597E-2</v>
      </c>
      <c r="F1263" s="10">
        <f t="shared" si="80"/>
        <v>4806.9681239214606</v>
      </c>
      <c r="G1263" s="10">
        <f t="shared" si="81"/>
        <v>115367.23497411505</v>
      </c>
      <c r="H1263" s="3">
        <v>9.1720000000000006</v>
      </c>
      <c r="I1263">
        <v>12.5</v>
      </c>
      <c r="J1263" s="5">
        <f t="shared" si="79"/>
        <v>58786.015510143516</v>
      </c>
      <c r="K1263" s="5">
        <f t="shared" si="73"/>
        <v>1962.4945486262536</v>
      </c>
    </row>
    <row r="1264" spans="2:11" x14ac:dyDescent="0.25">
      <c r="B1264" s="6">
        <v>43627</v>
      </c>
      <c r="C1264" s="2">
        <v>7927.7143550000001</v>
      </c>
      <c r="D1264" s="5">
        <v>55994233.735332899</v>
      </c>
      <c r="E1264" s="18">
        <f>'Mining Rigs'!$E$25*EXP('Mining Rigs'!$E$24*B1264)</f>
        <v>8.9001113313166749E-2</v>
      </c>
      <c r="F1264" s="10">
        <f t="shared" si="80"/>
        <v>4983.5491415623073</v>
      </c>
      <c r="G1264" s="10">
        <f t="shared" si="81"/>
        <v>119605.17939749538</v>
      </c>
      <c r="H1264" s="3">
        <v>10.07</v>
      </c>
      <c r="I1264">
        <v>12.5</v>
      </c>
      <c r="J1264" s="5">
        <f t="shared" si="79"/>
        <v>66912.453140709928</v>
      </c>
      <c r="K1264" s="5">
        <f t="shared" si="73"/>
        <v>1787.4875868917577</v>
      </c>
    </row>
    <row r="1265" spans="2:11" x14ac:dyDescent="0.25">
      <c r="B1265" s="6">
        <v>43628</v>
      </c>
      <c r="C1265" s="2">
        <v>8145.857422</v>
      </c>
      <c r="D1265" s="5">
        <v>55411512.2868101</v>
      </c>
      <c r="E1265" s="18">
        <f>'Mining Rigs'!$E$25*EXP('Mining Rigs'!$E$24*B1265)</f>
        <v>8.8953315277263079E-2</v>
      </c>
      <c r="F1265" s="10">
        <f t="shared" si="80"/>
        <v>4929.0377224385556</v>
      </c>
      <c r="G1265" s="10">
        <f t="shared" si="81"/>
        <v>118296.90533852534</v>
      </c>
      <c r="H1265" s="3">
        <v>10.992000000000001</v>
      </c>
      <c r="I1265">
        <v>12.5</v>
      </c>
      <c r="J1265" s="5">
        <f t="shared" si="79"/>
        <v>72239.976860059469</v>
      </c>
      <c r="K1265" s="5">
        <f t="shared" si="73"/>
        <v>1637.5545851528382</v>
      </c>
    </row>
    <row r="1266" spans="2:11" x14ac:dyDescent="0.25">
      <c r="B1266" s="6">
        <v>43629</v>
      </c>
      <c r="C1266" s="2">
        <v>8230.9238280000009</v>
      </c>
      <c r="D1266" s="5">
        <v>53875246.649795301</v>
      </c>
      <c r="E1266" s="18">
        <f>'Mining Rigs'!$E$25*EXP('Mining Rigs'!$E$24*B1266)</f>
        <v>8.8905542911288465E-2</v>
      </c>
      <c r="F1266" s="10">
        <f t="shared" si="80"/>
        <v>4789.8080528796263</v>
      </c>
      <c r="G1266" s="10">
        <f t="shared" si="81"/>
        <v>114955.39326911102</v>
      </c>
      <c r="H1266" s="3">
        <v>9.5359999999999996</v>
      </c>
      <c r="I1266">
        <v>12.5</v>
      </c>
      <c r="J1266" s="5">
        <f t="shared" si="79"/>
        <v>60900.81278968016</v>
      </c>
      <c r="K1266" s="5">
        <f t="shared" si="73"/>
        <v>1887.5838926174499</v>
      </c>
    </row>
    <row r="1267" spans="2:11" x14ac:dyDescent="0.25">
      <c r="B1267" s="6">
        <v>43630</v>
      </c>
      <c r="C1267" s="2">
        <v>8693.8330079999996</v>
      </c>
      <c r="D1267" s="5">
        <v>53557398.5869646</v>
      </c>
      <c r="E1267" s="18">
        <f>'Mining Rigs'!$E$25*EXP('Mining Rigs'!$E$24*B1267)</f>
        <v>8.8857796201456243E-2</v>
      </c>
      <c r="F1267" s="10">
        <f t="shared" si="80"/>
        <v>4758.9924087206609</v>
      </c>
      <c r="G1267" s="10">
        <f t="shared" si="81"/>
        <v>114215.81780929587</v>
      </c>
      <c r="H1267" s="3">
        <v>8.5210000000000008</v>
      </c>
      <c r="I1267">
        <v>12.5</v>
      </c>
      <c r="J1267" s="5">
        <f t="shared" si="79"/>
        <v>54068.499086278345</v>
      </c>
      <c r="K1267" s="5">
        <f t="shared" si="73"/>
        <v>2112.4281187654033</v>
      </c>
    </row>
    <row r="1268" spans="2:11" x14ac:dyDescent="0.25">
      <c r="B1268" s="6">
        <v>43631</v>
      </c>
      <c r="C1268" s="2">
        <v>8838.375</v>
      </c>
      <c r="D1268" s="5">
        <v>54082274.336697899</v>
      </c>
      <c r="E1268" s="18">
        <f>'Mining Rigs'!$E$25*EXP('Mining Rigs'!$E$24*B1268)</f>
        <v>8.8810075133988101E-2</v>
      </c>
      <c r="F1268" s="10">
        <f t="shared" si="80"/>
        <v>4803.0508472590973</v>
      </c>
      <c r="G1268" s="10">
        <f t="shared" si="81"/>
        <v>115273.22033421833</v>
      </c>
      <c r="H1268" s="3">
        <v>9.8629999999999995</v>
      </c>
      <c r="I1268">
        <v>12.5</v>
      </c>
      <c r="J1268" s="5">
        <f t="shared" si="79"/>
        <v>63163.320675355302</v>
      </c>
      <c r="K1268" s="5">
        <f t="shared" si="73"/>
        <v>1825.0025347257426</v>
      </c>
    </row>
    <row r="1269" spans="2:11" x14ac:dyDescent="0.25">
      <c r="B1269" s="6">
        <v>43632</v>
      </c>
      <c r="C1269" s="2">
        <v>8994.4882809999999</v>
      </c>
      <c r="D1269" s="5">
        <v>55195584.690389998</v>
      </c>
      <c r="E1269" s="18">
        <f>'Mining Rigs'!$E$25*EXP('Mining Rigs'!$E$24*B1269)</f>
        <v>8.8762379695113108E-2</v>
      </c>
      <c r="F1269" s="10">
        <f t="shared" si="80"/>
        <v>4899.2914457821689</v>
      </c>
      <c r="G1269" s="10">
        <f t="shared" si="81"/>
        <v>117582.99469877206</v>
      </c>
      <c r="H1269" s="3">
        <v>11.077</v>
      </c>
      <c r="I1269">
        <v>12.5</v>
      </c>
      <c r="J1269" s="5">
        <f t="shared" si="79"/>
        <v>72359.268459905434</v>
      </c>
      <c r="K1269" s="5">
        <f t="shared" si="73"/>
        <v>1624.9887153561435</v>
      </c>
    </row>
    <row r="1270" spans="2:11" x14ac:dyDescent="0.25">
      <c r="B1270" s="6">
        <v>43633</v>
      </c>
      <c r="C1270" s="2">
        <v>9320.3525389999995</v>
      </c>
      <c r="D1270" s="5">
        <v>54248595.791119002</v>
      </c>
      <c r="E1270" s="18">
        <f>'Mining Rigs'!$E$25*EXP('Mining Rigs'!$E$24*B1270)</f>
        <v>8.8714709871066819E-2</v>
      </c>
      <c r="F1270" s="10">
        <f t="shared" si="80"/>
        <v>4812.6484365218994</v>
      </c>
      <c r="G1270" s="10">
        <f t="shared" si="81"/>
        <v>115503.56247652558</v>
      </c>
      <c r="H1270" s="3">
        <v>10.827</v>
      </c>
      <c r="I1270">
        <v>12.5</v>
      </c>
      <c r="J1270" s="5">
        <f t="shared" si="79"/>
        <v>69475.392829630131</v>
      </c>
      <c r="K1270" s="5">
        <f t="shared" si="73"/>
        <v>1662.5103906899419</v>
      </c>
    </row>
    <row r="1271" spans="2:11" x14ac:dyDescent="0.25">
      <c r="B1271" s="6">
        <v>43634</v>
      </c>
      <c r="C1271" s="2">
        <v>9081.7626949999994</v>
      </c>
      <c r="D1271" s="5">
        <v>52929712.935234599</v>
      </c>
      <c r="E1271" s="18">
        <f>'Mining Rigs'!$E$25*EXP('Mining Rigs'!$E$24*B1271)</f>
        <v>8.8667065648093124E-2</v>
      </c>
      <c r="F1271" s="10">
        <f t="shared" si="80"/>
        <v>4693.1223315631696</v>
      </c>
      <c r="G1271" s="10">
        <f t="shared" si="81"/>
        <v>112634.93595751608</v>
      </c>
      <c r="H1271" s="3">
        <v>8.8339999999999996</v>
      </c>
      <c r="I1271">
        <v>12.5</v>
      </c>
      <c r="J1271" s="5">
        <f t="shared" si="79"/>
        <v>55278.72356937205</v>
      </c>
      <c r="K1271" s="5">
        <f t="shared" si="73"/>
        <v>2037.5820692777904</v>
      </c>
    </row>
    <row r="1272" spans="2:11" x14ac:dyDescent="0.25">
      <c r="B1272" s="6">
        <v>43635</v>
      </c>
      <c r="C1272" s="2">
        <v>9273.5214840000008</v>
      </c>
      <c r="D1272" s="5">
        <v>53931003.706999101</v>
      </c>
      <c r="E1272" s="18">
        <f>'Mining Rigs'!$E$25*EXP('Mining Rigs'!$E$24*B1272)</f>
        <v>8.8619447012443245E-2</v>
      </c>
      <c r="F1272" s="10">
        <f t="shared" si="80"/>
        <v>4779.3357253402874</v>
      </c>
      <c r="G1272" s="10">
        <f t="shared" si="81"/>
        <v>114704.0574081669</v>
      </c>
      <c r="H1272" s="3">
        <v>8.1359999999999992</v>
      </c>
      <c r="I1272">
        <v>12.5</v>
      </c>
      <c r="J1272" s="5">
        <f t="shared" si="79"/>
        <v>51846.233948491441</v>
      </c>
      <c r="K1272" s="5">
        <f t="shared" si="73"/>
        <v>2212.389380530974</v>
      </c>
    </row>
    <row r="1273" spans="2:11" x14ac:dyDescent="0.25">
      <c r="B1273" s="6">
        <v>43636</v>
      </c>
      <c r="C1273" s="2">
        <v>9527.1601559999999</v>
      </c>
      <c r="D1273" s="5">
        <v>56304637.073356502</v>
      </c>
      <c r="E1273" s="18">
        <f>'Mining Rigs'!$E$25*EXP('Mining Rigs'!$E$24*B1273)</f>
        <v>8.857185395037491E-2</v>
      </c>
      <c r="F1273" s="10">
        <f t="shared" si="80"/>
        <v>4987.0060915901968</v>
      </c>
      <c r="G1273" s="10">
        <f t="shared" si="81"/>
        <v>119688.14619816473</v>
      </c>
      <c r="H1273" s="3">
        <v>10</v>
      </c>
      <c r="I1273">
        <v>12.5</v>
      </c>
      <c r="J1273" s="5">
        <f t="shared" si="79"/>
        <v>66493.414554535964</v>
      </c>
      <c r="K1273" s="5">
        <f t="shared" si="73"/>
        <v>1800</v>
      </c>
    </row>
    <row r="1274" spans="2:11" x14ac:dyDescent="0.25">
      <c r="B1274" s="6">
        <v>43637</v>
      </c>
      <c r="C1274" s="2">
        <v>10144.556640999999</v>
      </c>
      <c r="D1274" s="5">
        <v>55882395.934463397</v>
      </c>
      <c r="E1274" s="18">
        <f>'Mining Rigs'!$E$25*EXP('Mining Rigs'!$E$24*B1274)</f>
        <v>8.8524286448154146E-2</v>
      </c>
      <c r="F1274" s="10">
        <f t="shared" si="80"/>
        <v>4946.9492251116017</v>
      </c>
      <c r="G1274" s="10">
        <f t="shared" si="81"/>
        <v>118726.78140267843</v>
      </c>
      <c r="H1274" s="3">
        <v>10.827</v>
      </c>
      <c r="I1274">
        <v>12.5</v>
      </c>
      <c r="J1274" s="5">
        <f t="shared" si="79"/>
        <v>71414.159013711076</v>
      </c>
      <c r="K1274" s="5">
        <f t="shared" si="73"/>
        <v>1662.5103906899419</v>
      </c>
    </row>
    <row r="1275" spans="2:11" x14ac:dyDescent="0.25">
      <c r="B1275" s="6">
        <v>43638</v>
      </c>
      <c r="C1275" s="2">
        <v>10701.691406</v>
      </c>
      <c r="D1275" s="5">
        <v>53985662.651707202</v>
      </c>
      <c r="E1275" s="18">
        <f>'Mining Rigs'!$E$25*EXP('Mining Rigs'!$E$24*B1275)</f>
        <v>8.8476744492054366E-2</v>
      </c>
      <c r="F1275" s="10">
        <f t="shared" si="80"/>
        <v>4776.4756806693404</v>
      </c>
      <c r="G1275" s="10">
        <f t="shared" si="81"/>
        <v>114635.41633606417</v>
      </c>
      <c r="H1275" s="3">
        <v>10.212999999999999</v>
      </c>
      <c r="I1275">
        <v>12.5</v>
      </c>
      <c r="J1275" s="5">
        <f t="shared" si="79"/>
        <v>65042.861502234628</v>
      </c>
      <c r="K1275" s="5">
        <f t="shared" si="73"/>
        <v>1762.4596103005974</v>
      </c>
    </row>
    <row r="1276" spans="2:11" x14ac:dyDescent="0.25">
      <c r="B1276" s="6">
        <v>43639</v>
      </c>
      <c r="C1276" s="2">
        <v>10855.371094</v>
      </c>
      <c r="D1276" s="5">
        <v>53722574.6270888</v>
      </c>
      <c r="E1276" s="18">
        <f>'Mining Rigs'!$E$25*EXP('Mining Rigs'!$E$24*B1276)</f>
        <v>8.8429228068355362E-2</v>
      </c>
      <c r="F1276" s="10">
        <f t="shared" si="80"/>
        <v>4750.6458041180767</v>
      </c>
      <c r="G1276" s="10">
        <f t="shared" si="81"/>
        <v>114015.49929883383</v>
      </c>
      <c r="H1276" s="3">
        <v>7.9560000000000004</v>
      </c>
      <c r="I1276">
        <v>12.5</v>
      </c>
      <c r="J1276" s="5">
        <f t="shared" si="79"/>
        <v>50394.85069008456</v>
      </c>
      <c r="K1276" s="5">
        <f t="shared" si="73"/>
        <v>2262.443438914027</v>
      </c>
    </row>
    <row r="1277" spans="2:11" x14ac:dyDescent="0.25">
      <c r="B1277" s="6">
        <v>43640</v>
      </c>
      <c r="C1277" s="2">
        <v>11011.102539</v>
      </c>
      <c r="D1277" s="5">
        <v>56406072.478197001</v>
      </c>
      <c r="E1277" s="18">
        <f>'Mining Rigs'!$E$25*EXP('Mining Rigs'!$E$24*B1277)</f>
        <v>8.8381737163345298E-2</v>
      </c>
      <c r="F1277" s="10">
        <f t="shared" si="80"/>
        <v>4985.2666721846126</v>
      </c>
      <c r="G1277" s="10">
        <f t="shared" si="81"/>
        <v>119646.4001324307</v>
      </c>
      <c r="H1277" s="3">
        <v>8.1359999999999992</v>
      </c>
      <c r="I1277">
        <v>12.5</v>
      </c>
      <c r="J1277" s="5">
        <f t="shared" si="79"/>
        <v>54080.172859858678</v>
      </c>
      <c r="K1277" s="5">
        <f t="shared" si="73"/>
        <v>2212.389380530974</v>
      </c>
    </row>
    <row r="1278" spans="2:11" x14ac:dyDescent="0.25">
      <c r="B1278" s="6">
        <v>43641</v>
      </c>
      <c r="C1278" s="2">
        <v>11790.916992</v>
      </c>
      <c r="D1278" s="5">
        <v>58721247.094839498</v>
      </c>
      <c r="E1278" s="18">
        <f>'Mining Rigs'!$E$25*EXP('Mining Rigs'!$E$24*B1278)</f>
        <v>8.8334271763319691E-2</v>
      </c>
      <c r="F1278" s="10">
        <f t="shared" si="80"/>
        <v>5187.0985991565994</v>
      </c>
      <c r="G1278" s="10">
        <f t="shared" si="81"/>
        <v>124490.36637975839</v>
      </c>
      <c r="H1278" s="3">
        <v>9.8629999999999995</v>
      </c>
      <c r="I1278">
        <v>12.5</v>
      </c>
      <c r="J1278" s="5">
        <f t="shared" si="79"/>
        <v>68213.804644642049</v>
      </c>
      <c r="K1278" s="5">
        <f t="shared" si="73"/>
        <v>1825.0025347257426</v>
      </c>
    </row>
    <row r="1279" spans="2:11" x14ac:dyDescent="0.25">
      <c r="B1279" s="6">
        <v>43642</v>
      </c>
      <c r="C1279" s="2">
        <v>13016.231444999999</v>
      </c>
      <c r="D1279" s="5">
        <v>57826747.8111367</v>
      </c>
      <c r="E1279" s="18">
        <f>'Mining Rigs'!$E$25*EXP('Mining Rigs'!$E$24*B1279)</f>
        <v>8.8286831854580458E-2</v>
      </c>
      <c r="F1279" s="10">
        <f t="shared" si="80"/>
        <v>5105.3403606990551</v>
      </c>
      <c r="G1279" s="10">
        <f t="shared" si="81"/>
        <v>122528.16865677733</v>
      </c>
      <c r="H1279" s="3">
        <v>8.7270000000000003</v>
      </c>
      <c r="I1279">
        <v>12.5</v>
      </c>
      <c r="J1279" s="5">
        <f t="shared" si="79"/>
        <v>59405.740437094209</v>
      </c>
      <c r="K1279" s="5">
        <f t="shared" si="73"/>
        <v>2062.5644551392229</v>
      </c>
    </row>
    <row r="1280" spans="2:11" x14ac:dyDescent="0.25">
      <c r="B1280" s="6">
        <v>43643</v>
      </c>
      <c r="C1280" s="2">
        <v>11182.806640999999</v>
      </c>
      <c r="D1280" s="5">
        <v>57195336.552052401</v>
      </c>
      <c r="E1280" s="18">
        <f>'Mining Rigs'!$E$25*EXP('Mining Rigs'!$E$24*B1280)</f>
        <v>8.8239417423437813E-2</v>
      </c>
      <c r="F1280" s="10">
        <f t="shared" si="80"/>
        <v>5046.8831766905623</v>
      </c>
      <c r="G1280" s="10">
        <f t="shared" si="81"/>
        <v>121125.1962405735</v>
      </c>
      <c r="H1280" s="3">
        <v>10.141</v>
      </c>
      <c r="I1280">
        <v>12.5</v>
      </c>
      <c r="J1280" s="5">
        <f t="shared" si="79"/>
        <v>68240.589726425329</v>
      </c>
      <c r="K1280" s="5">
        <f t="shared" si="73"/>
        <v>1774.9728823587418</v>
      </c>
    </row>
    <row r="1281" spans="2:11" x14ac:dyDescent="0.25">
      <c r="B1281" s="6">
        <v>43644</v>
      </c>
      <c r="C1281" s="2">
        <v>12407.332031</v>
      </c>
      <c r="D1281" s="5">
        <v>57552683.326542102</v>
      </c>
      <c r="E1281" s="18">
        <f>'Mining Rigs'!$E$25*EXP('Mining Rigs'!$E$24*B1281)</f>
        <v>8.8192028456209326E-2</v>
      </c>
      <c r="F1281" s="10">
        <f t="shared" si="80"/>
        <v>5075.6878856656049</v>
      </c>
      <c r="G1281" s="10">
        <f t="shared" si="81"/>
        <v>121816.50925597452</v>
      </c>
      <c r="H1281" s="3">
        <v>8.8339999999999996</v>
      </c>
      <c r="I1281">
        <v>12.5</v>
      </c>
      <c r="J1281" s="5">
        <f t="shared" si="79"/>
        <v>59784.835709293271</v>
      </c>
      <c r="K1281" s="5">
        <f t="shared" si="73"/>
        <v>2037.5820692777904</v>
      </c>
    </row>
    <row r="1282" spans="2:11" x14ac:dyDescent="0.25">
      <c r="B1282" s="6">
        <v>43645</v>
      </c>
      <c r="C1282" s="2">
        <v>11959.371094</v>
      </c>
      <c r="D1282" s="5">
        <v>59739282.953663699</v>
      </c>
      <c r="E1282" s="18">
        <f>'Mining Rigs'!$E$25*EXP('Mining Rigs'!$E$24*B1282)</f>
        <v>8.8144664939218992E-2</v>
      </c>
      <c r="F1282" s="10">
        <f t="shared" si="80"/>
        <v>5265.6990796598839</v>
      </c>
      <c r="G1282" s="10">
        <f t="shared" si="81"/>
        <v>126376.77791183721</v>
      </c>
      <c r="H1282" s="3">
        <v>8.2759999999999998</v>
      </c>
      <c r="I1282">
        <v>12.5</v>
      </c>
      <c r="J1282" s="5">
        <f t="shared" si="79"/>
        <v>58105.234111020269</v>
      </c>
      <c r="K1282" s="5">
        <f t="shared" si="73"/>
        <v>2174.9637506041568</v>
      </c>
    </row>
    <row r="1283" spans="2:11" x14ac:dyDescent="0.25">
      <c r="B1283" s="6">
        <v>43646</v>
      </c>
      <c r="C1283" s="2">
        <v>10817.155273</v>
      </c>
      <c r="D1283" s="5">
        <v>62124770.894166999</v>
      </c>
      <c r="E1283" s="18">
        <f>'Mining Rigs'!$E$25*EXP('Mining Rigs'!$E$24*B1283)</f>
        <v>8.8097326858799049E-2</v>
      </c>
      <c r="F1283" s="10">
        <f t="shared" si="80"/>
        <v>5473.0262474914362</v>
      </c>
      <c r="G1283" s="10">
        <f t="shared" si="81"/>
        <v>131352.62993979448</v>
      </c>
      <c r="H1283" s="3">
        <v>9.4740000000000002</v>
      </c>
      <c r="I1283">
        <v>12.5</v>
      </c>
      <c r="J1283" s="5">
        <f t="shared" si="79"/>
        <v>69135.267558311811</v>
      </c>
      <c r="K1283" s="5">
        <f t="shared" si="73"/>
        <v>1899.9366687777074</v>
      </c>
    </row>
    <row r="1284" spans="2:11" x14ac:dyDescent="0.25">
      <c r="B1284" s="6">
        <v>43647</v>
      </c>
      <c r="C1284" s="2">
        <v>10583.134765999999</v>
      </c>
      <c r="D1284" s="5">
        <v>61165896.332180299</v>
      </c>
      <c r="E1284" s="18">
        <f>'Mining Rigs'!$E$25*EXP('Mining Rigs'!$E$24*B1284)</f>
        <v>8.8050014201289148E-2</v>
      </c>
      <c r="F1284" s="10">
        <f t="shared" si="80"/>
        <v>5385.6580406830553</v>
      </c>
      <c r="G1284" s="10">
        <f t="shared" si="81"/>
        <v>129255.79297639334</v>
      </c>
      <c r="H1284" s="3">
        <v>10.07</v>
      </c>
      <c r="I1284">
        <v>12.5</v>
      </c>
      <c r="J1284" s="5">
        <f t="shared" si="79"/>
        <v>72311.435292904498</v>
      </c>
      <c r="K1284" s="5">
        <f t="shared" si="73"/>
        <v>1787.4875868917577</v>
      </c>
    </row>
    <row r="1285" spans="2:11" x14ac:dyDescent="0.25">
      <c r="B1285" s="6">
        <v>43648</v>
      </c>
      <c r="C1285" s="2">
        <v>10801.677734000001</v>
      </c>
      <c r="D1285" s="5">
        <v>59910359.246711902</v>
      </c>
      <c r="E1285" s="18">
        <f>'Mining Rigs'!$E$25*EXP('Mining Rigs'!$E$24*B1285)</f>
        <v>8.8002726953035279E-2</v>
      </c>
      <c r="F1285" s="10">
        <f t="shared" si="80"/>
        <v>5272.2749864466405</v>
      </c>
      <c r="G1285" s="10">
        <f t="shared" si="81"/>
        <v>126534.59967471937</v>
      </c>
      <c r="H1285" s="3">
        <v>9.1140000000000008</v>
      </c>
      <c r="I1285">
        <v>12.5</v>
      </c>
      <c r="J1285" s="5">
        <f t="shared" si="79"/>
        <v>64068.685635299575</v>
      </c>
      <c r="K1285" s="5">
        <f t="shared" si="73"/>
        <v>1974.9835418038181</v>
      </c>
    </row>
    <row r="1286" spans="2:11" x14ac:dyDescent="0.25">
      <c r="B1286" s="6">
        <v>43649</v>
      </c>
      <c r="C1286" s="2">
        <v>11961.269531</v>
      </c>
      <c r="D1286" s="5">
        <v>61131189.4858386</v>
      </c>
      <c r="E1286" s="18">
        <f>'Mining Rigs'!$E$25*EXP('Mining Rigs'!$E$24*B1286)</f>
        <v>8.7955465100391678E-2</v>
      </c>
      <c r="F1286" s="10">
        <f t="shared" si="80"/>
        <v>5376.8222033671072</v>
      </c>
      <c r="G1286" s="10">
        <f t="shared" si="81"/>
        <v>129043.73288081057</v>
      </c>
      <c r="H1286" s="3">
        <v>8.3719999999999999</v>
      </c>
      <c r="I1286">
        <v>12.5</v>
      </c>
      <c r="J1286" s="5">
        <f t="shared" si="79"/>
        <v>60019.673982119231</v>
      </c>
      <c r="K1286" s="5">
        <f t="shared" si="73"/>
        <v>2150.023889154324</v>
      </c>
    </row>
    <row r="1287" spans="2:11" x14ac:dyDescent="0.25">
      <c r="B1287" s="6">
        <v>43650</v>
      </c>
      <c r="C1287" s="2">
        <v>11215.4375</v>
      </c>
      <c r="D1287" s="5">
        <v>62141158.698578499</v>
      </c>
      <c r="E1287" s="18">
        <f>'Mining Rigs'!$E$25*EXP('Mining Rigs'!$E$24*B1287)</f>
        <v>8.7908228629719989E-2</v>
      </c>
      <c r="F1287" s="10">
        <f t="shared" si="80"/>
        <v>5462.7191861903511</v>
      </c>
      <c r="G1287" s="10">
        <f t="shared" si="81"/>
        <v>131105.26046856842</v>
      </c>
      <c r="H1287" s="3">
        <v>8.6229999999999993</v>
      </c>
      <c r="I1287">
        <v>12.5</v>
      </c>
      <c r="J1287" s="5">
        <f t="shared" ref="J1287:J1350" si="82">F1287*H1287/60/I1287*1000</f>
        <v>62806.703390025861</v>
      </c>
      <c r="K1287" s="5">
        <f t="shared" si="73"/>
        <v>2087.4405659283316</v>
      </c>
    </row>
    <row r="1288" spans="2:11" x14ac:dyDescent="0.25">
      <c r="B1288" s="6">
        <v>43651</v>
      </c>
      <c r="C1288" s="2">
        <v>10978.459961</v>
      </c>
      <c r="D1288" s="5">
        <v>63617010.316239297</v>
      </c>
      <c r="E1288" s="18">
        <f>'Mining Rigs'!$E$25*EXP('Mining Rigs'!$E$24*B1288)</f>
        <v>8.7861017527388216E-2</v>
      </c>
      <c r="F1288" s="10">
        <f t="shared" si="80"/>
        <v>5589.4552584351377</v>
      </c>
      <c r="G1288" s="10">
        <f t="shared" si="81"/>
        <v>134146.92620244331</v>
      </c>
      <c r="H1288" s="3">
        <v>7.6189999999999998</v>
      </c>
      <c r="I1288">
        <v>12.5</v>
      </c>
      <c r="J1288" s="5">
        <f t="shared" si="82"/>
        <v>56781.412818689751</v>
      </c>
      <c r="K1288" s="5">
        <f t="shared" si="73"/>
        <v>2362.5147657172856</v>
      </c>
    </row>
    <row r="1289" spans="2:11" x14ac:dyDescent="0.25">
      <c r="B1289" s="6">
        <v>43652</v>
      </c>
      <c r="C1289" s="2">
        <v>11208.550781</v>
      </c>
      <c r="D1289" s="5">
        <v>65082061.040971197</v>
      </c>
      <c r="E1289" s="18">
        <f>'Mining Rigs'!$E$25*EXP('Mining Rigs'!$E$24*B1289)</f>
        <v>8.7813831779772575E-2</v>
      </c>
      <c r="F1289" s="10">
        <f t="shared" si="80"/>
        <v>5715.1051601327354</v>
      </c>
      <c r="G1289" s="10">
        <f t="shared" si="81"/>
        <v>137162.52384318566</v>
      </c>
      <c r="H1289" s="3">
        <v>8.09</v>
      </c>
      <c r="I1289">
        <v>12.5</v>
      </c>
      <c r="J1289" s="5">
        <f t="shared" si="82"/>
        <v>61646.934327298433</v>
      </c>
      <c r="K1289" s="5">
        <f t="shared" si="73"/>
        <v>2224.9690976514216</v>
      </c>
    </row>
    <row r="1290" spans="2:11" x14ac:dyDescent="0.25">
      <c r="B1290" s="6">
        <v>43653</v>
      </c>
      <c r="C1290" s="2">
        <v>11450.846680000001</v>
      </c>
      <c r="D1290" s="5">
        <v>65307453.460160702</v>
      </c>
      <c r="E1290" s="18">
        <f>'Mining Rigs'!$E$25*EXP('Mining Rigs'!$E$24*B1290)</f>
        <v>8.7766671373256624E-2</v>
      </c>
      <c r="F1290" s="10">
        <f t="shared" si="80"/>
        <v>5731.8178060621758</v>
      </c>
      <c r="G1290" s="10">
        <f t="shared" si="81"/>
        <v>137563.62734549222</v>
      </c>
      <c r="H1290" s="3">
        <v>9.4120000000000008</v>
      </c>
      <c r="I1290">
        <v>12.5</v>
      </c>
      <c r="J1290" s="5">
        <f t="shared" si="82"/>
        <v>71930.492254209617</v>
      </c>
      <c r="K1290" s="5">
        <f t="shared" si="73"/>
        <v>1912.4521886952823</v>
      </c>
    </row>
    <row r="1291" spans="2:11" x14ac:dyDescent="0.25">
      <c r="B1291" s="6">
        <v>43654</v>
      </c>
      <c r="C1291" s="2">
        <v>12285.958008</v>
      </c>
      <c r="D1291" s="5">
        <v>65363801.564957999</v>
      </c>
      <c r="E1291" s="18">
        <f>'Mining Rigs'!$E$25*EXP('Mining Rigs'!$E$24*B1291)</f>
        <v>8.7719536294230321E-2</v>
      </c>
      <c r="F1291" s="10">
        <f t="shared" si="80"/>
        <v>5733.6823637062016</v>
      </c>
      <c r="G1291" s="10">
        <f t="shared" si="81"/>
        <v>137608.37672894885</v>
      </c>
      <c r="H1291" s="3">
        <v>8.09</v>
      </c>
      <c r="I1291">
        <v>12.5</v>
      </c>
      <c r="J1291" s="5">
        <f t="shared" si="82"/>
        <v>61847.320429844229</v>
      </c>
      <c r="K1291" s="5">
        <f t="shared" si="73"/>
        <v>2224.9690976514216</v>
      </c>
    </row>
    <row r="1292" spans="2:11" x14ac:dyDescent="0.25">
      <c r="B1292" s="6">
        <v>43655</v>
      </c>
      <c r="C1292" s="2">
        <v>12573.8125</v>
      </c>
      <c r="D1292" s="5">
        <v>67335985.232866302</v>
      </c>
      <c r="E1292" s="18">
        <f>'Mining Rigs'!$E$25*EXP('Mining Rigs'!$E$24*B1292)</f>
        <v>8.7672426529091865E-2</v>
      </c>
      <c r="F1292" s="10">
        <f t="shared" si="80"/>
        <v>5903.5092180924858</v>
      </c>
      <c r="G1292" s="10">
        <f t="shared" si="81"/>
        <v>141684.22123421967</v>
      </c>
      <c r="H1292" s="3">
        <v>9.3510000000000009</v>
      </c>
      <c r="I1292">
        <v>12.5</v>
      </c>
      <c r="J1292" s="5">
        <f t="shared" si="82"/>
        <v>73604.952931177118</v>
      </c>
      <c r="K1292" s="5">
        <f t="shared" si="73"/>
        <v>1924.9278152069294</v>
      </c>
    </row>
    <row r="1293" spans="2:11" x14ac:dyDescent="0.25">
      <c r="B1293" s="6">
        <v>43656</v>
      </c>
      <c r="C1293" s="2">
        <v>12156.512694999999</v>
      </c>
      <c r="D1293" s="5">
        <v>67824437.597530499</v>
      </c>
      <c r="E1293" s="18">
        <f>'Mining Rigs'!$E$25*EXP('Mining Rigs'!$E$24*B1293)</f>
        <v>8.7625342064246728E-2</v>
      </c>
      <c r="F1293" s="10">
        <f t="shared" si="80"/>
        <v>5943.139544798767</v>
      </c>
      <c r="G1293" s="10">
        <f t="shared" si="81"/>
        <v>142635.34907517041</v>
      </c>
      <c r="H1293" s="3">
        <v>11.163</v>
      </c>
      <c r="I1293">
        <v>12.5</v>
      </c>
      <c r="J1293" s="5">
        <f t="shared" si="82"/>
        <v>88457.688984784836</v>
      </c>
      <c r="K1293" s="5">
        <f t="shared" si="73"/>
        <v>1612.4697661918838</v>
      </c>
    </row>
    <row r="1294" spans="2:11" x14ac:dyDescent="0.25">
      <c r="B1294" s="6">
        <v>43657</v>
      </c>
      <c r="C1294" s="2">
        <v>11358.662109000001</v>
      </c>
      <c r="D1294" s="5">
        <v>66436142.991435699</v>
      </c>
      <c r="E1294" s="18">
        <f>'Mining Rigs'!$E$25*EXP('Mining Rigs'!$E$24*B1294)</f>
        <v>8.7578282886106779E-2</v>
      </c>
      <c r="F1294" s="10">
        <f t="shared" si="80"/>
        <v>5818.3633247657954</v>
      </c>
      <c r="G1294" s="10">
        <f t="shared" si="81"/>
        <v>139640.71979437908</v>
      </c>
      <c r="H1294" s="3">
        <v>11.163</v>
      </c>
      <c r="I1294">
        <v>12.5</v>
      </c>
      <c r="J1294" s="5">
        <f t="shared" si="82"/>
        <v>86600.519725814098</v>
      </c>
      <c r="K1294" s="5">
        <f t="shared" si="73"/>
        <v>1612.4697661918838</v>
      </c>
    </row>
    <row r="1295" spans="2:11" x14ac:dyDescent="0.25">
      <c r="B1295" s="6">
        <v>43658</v>
      </c>
      <c r="C1295" s="2">
        <v>11815.986328000001</v>
      </c>
      <c r="D1295" s="5">
        <v>65329588.909327798</v>
      </c>
      <c r="E1295" s="18">
        <f>'Mining Rigs'!$E$25*EXP('Mining Rigs'!$E$24*B1295)</f>
        <v>8.7531248981092102E-2</v>
      </c>
      <c r="F1295" s="10">
        <f t="shared" ref="F1295:F1358" si="83">D1295*1000*E1295/1000000</f>
        <v>5718.3805126547641</v>
      </c>
      <c r="G1295" s="10">
        <f t="shared" ref="G1295:G1358" si="84">F1295*24</f>
        <v>137241.13230371434</v>
      </c>
      <c r="H1295" s="3">
        <v>8.7799999999999994</v>
      </c>
      <c r="I1295">
        <v>12.5</v>
      </c>
      <c r="J1295" s="5">
        <f t="shared" si="82"/>
        <v>66943.174534811755</v>
      </c>
      <c r="K1295" s="5">
        <f t="shared" si="73"/>
        <v>2050.113895216401</v>
      </c>
    </row>
    <row r="1296" spans="2:11" x14ac:dyDescent="0.25">
      <c r="B1296" s="6">
        <v>43659</v>
      </c>
      <c r="C1296" s="2">
        <v>11392.378906</v>
      </c>
      <c r="D1296" s="5">
        <v>65236285.666382298</v>
      </c>
      <c r="E1296" s="18">
        <f>'Mining Rigs'!$E$25*EXP('Mining Rigs'!$E$24*B1296)</f>
        <v>8.7484240335630098E-2</v>
      </c>
      <c r="F1296" s="10">
        <f t="shared" si="83"/>
        <v>5707.1468938416101</v>
      </c>
      <c r="G1296" s="10">
        <f t="shared" si="84"/>
        <v>136971.52545219864</v>
      </c>
      <c r="H1296" s="3">
        <v>10.212999999999999</v>
      </c>
      <c r="I1296">
        <v>12.5</v>
      </c>
      <c r="J1296" s="5">
        <f t="shared" si="82"/>
        <v>77716.121635739139</v>
      </c>
      <c r="K1296" s="5">
        <f t="shared" si="73"/>
        <v>1762.4596103005974</v>
      </c>
    </row>
    <row r="1297" spans="2:11" x14ac:dyDescent="0.25">
      <c r="B1297" s="6">
        <v>43660</v>
      </c>
      <c r="C1297" s="2">
        <v>10256.058594</v>
      </c>
      <c r="D1297" s="5">
        <v>64282328.423973396</v>
      </c>
      <c r="E1297" s="18">
        <f>'Mining Rigs'!$E$25*EXP('Mining Rigs'!$E$24*B1297)</f>
        <v>8.7437256936154464E-2</v>
      </c>
      <c r="F1297" s="10">
        <f t="shared" si="83"/>
        <v>5620.6704668612274</v>
      </c>
      <c r="G1297" s="10">
        <f t="shared" si="84"/>
        <v>134896.09120466944</v>
      </c>
      <c r="H1297" s="3">
        <v>9.9309999999999992</v>
      </c>
      <c r="I1297">
        <v>12.5</v>
      </c>
      <c r="J1297" s="5">
        <f t="shared" si="82"/>
        <v>74425.171208531799</v>
      </c>
      <c r="K1297" s="5">
        <f t="shared" si="73"/>
        <v>1812.5062934246303</v>
      </c>
    </row>
    <row r="1298" spans="2:11" x14ac:dyDescent="0.25">
      <c r="B1298" s="6">
        <v>43661</v>
      </c>
      <c r="C1298" s="2">
        <v>10895.089844</v>
      </c>
      <c r="D1298" s="5">
        <v>64994549.132322297</v>
      </c>
      <c r="E1298" s="18">
        <f>'Mining Rigs'!$E$25*EXP('Mining Rigs'!$E$24*B1298)</f>
        <v>8.73902987691072E-2</v>
      </c>
      <c r="F1298" s="10">
        <f t="shared" si="83"/>
        <v>5679.8930670370628</v>
      </c>
      <c r="G1298" s="10">
        <f t="shared" si="84"/>
        <v>136317.43360888952</v>
      </c>
      <c r="H1298" s="3">
        <v>9.8629999999999995</v>
      </c>
      <c r="I1298">
        <v>12.5</v>
      </c>
      <c r="J1298" s="5">
        <f t="shared" si="82"/>
        <v>74694.380426915406</v>
      </c>
      <c r="K1298" s="5">
        <f t="shared" si="73"/>
        <v>1825.0025347257426</v>
      </c>
    </row>
    <row r="1299" spans="2:11" x14ac:dyDescent="0.25">
      <c r="B1299" s="6">
        <v>43662</v>
      </c>
      <c r="C1299" s="2">
        <v>9477.6416019999997</v>
      </c>
      <c r="D1299" s="5">
        <v>64362436.053442597</v>
      </c>
      <c r="E1299" s="18">
        <f>'Mining Rigs'!$E$25*EXP('Mining Rigs'!$E$24*B1299)</f>
        <v>8.7343365820937532E-2</v>
      </c>
      <c r="F1299" s="10">
        <f t="shared" si="83"/>
        <v>5621.6317973425357</v>
      </c>
      <c r="G1299" s="10">
        <f t="shared" si="84"/>
        <v>134919.16313622086</v>
      </c>
      <c r="H1299" s="3">
        <v>8.8889999999999993</v>
      </c>
      <c r="I1299">
        <v>12.5</v>
      </c>
      <c r="J1299" s="5">
        <f t="shared" si="82"/>
        <v>66627.580062103734</v>
      </c>
      <c r="K1299" s="5">
        <f t="shared" si="73"/>
        <v>2024.9746878164026</v>
      </c>
    </row>
    <row r="1300" spans="2:11" x14ac:dyDescent="0.25">
      <c r="B1300" s="6">
        <v>43663</v>
      </c>
      <c r="C1300" s="2">
        <v>9693.8027340000008</v>
      </c>
      <c r="D1300" s="5">
        <v>65398734.029139899</v>
      </c>
      <c r="E1300" s="18">
        <f>'Mining Rigs'!$E$25*EXP('Mining Rigs'!$E$24*B1300)</f>
        <v>8.7296458078101019E-2</v>
      </c>
      <c r="F1300" s="10">
        <f t="shared" si="83"/>
        <v>5709.0778435356906</v>
      </c>
      <c r="G1300" s="10">
        <f t="shared" si="84"/>
        <v>137017.86824485657</v>
      </c>
      <c r="H1300" s="3">
        <v>10.827</v>
      </c>
      <c r="I1300">
        <v>12.5</v>
      </c>
      <c r="J1300" s="5">
        <f t="shared" si="82"/>
        <v>82416.247749281232</v>
      </c>
      <c r="K1300" s="5">
        <f t="shared" si="73"/>
        <v>1662.5103906899419</v>
      </c>
    </row>
    <row r="1301" spans="2:11" x14ac:dyDescent="0.25">
      <c r="B1301" s="6">
        <v>43664</v>
      </c>
      <c r="C1301" s="2">
        <v>10666.482421999999</v>
      </c>
      <c r="D1301" s="5">
        <v>65656209.359963298</v>
      </c>
      <c r="E1301" s="18">
        <f>'Mining Rigs'!$E$25*EXP('Mining Rigs'!$E$24*B1301)</f>
        <v>8.7249575527061488E-2</v>
      </c>
      <c r="F1301" s="10">
        <f t="shared" si="83"/>
        <v>5728.4763973726785</v>
      </c>
      <c r="G1301" s="10">
        <f t="shared" si="84"/>
        <v>137483.43353694427</v>
      </c>
      <c r="H1301" s="3">
        <v>11.901</v>
      </c>
      <c r="I1301">
        <v>12.5</v>
      </c>
      <c r="J1301" s="5">
        <f t="shared" si="82"/>
        <v>90899.463473509662</v>
      </c>
      <c r="K1301" s="5">
        <f t="shared" si="73"/>
        <v>1512.4779430299975</v>
      </c>
    </row>
    <row r="1302" spans="2:11" x14ac:dyDescent="0.25">
      <c r="B1302" s="6">
        <v>43665</v>
      </c>
      <c r="C1302" s="2">
        <v>10530.732421999999</v>
      </c>
      <c r="D1302" s="5">
        <v>65141258.6983165</v>
      </c>
      <c r="E1302" s="18">
        <f>'Mining Rigs'!$E$25*EXP('Mining Rigs'!$E$24*B1302)</f>
        <v>8.7202718154289982E-2</v>
      </c>
      <c r="F1302" s="10">
        <f t="shared" si="83"/>
        <v>5680.4948224849841</v>
      </c>
      <c r="G1302" s="10">
        <f t="shared" si="84"/>
        <v>136331.87573963962</v>
      </c>
      <c r="H1302" s="3">
        <v>12.202999999999999</v>
      </c>
      <c r="I1302">
        <v>12.5</v>
      </c>
      <c r="J1302" s="5">
        <f t="shared" si="82"/>
        <v>92425.437758379019</v>
      </c>
      <c r="K1302" s="5">
        <f t="shared" si="73"/>
        <v>1475.0471195607638</v>
      </c>
    </row>
    <row r="1303" spans="2:11" x14ac:dyDescent="0.25">
      <c r="B1303" s="6">
        <v>43666</v>
      </c>
      <c r="C1303" s="2">
        <v>10767.139648</v>
      </c>
      <c r="D1303" s="5">
        <v>62180292.3938476</v>
      </c>
      <c r="E1303" s="18">
        <f>'Mining Rigs'!$E$25*EXP('Mining Rigs'!$E$24*B1303)</f>
        <v>8.7155885946263875E-2</v>
      </c>
      <c r="F1303" s="10">
        <f t="shared" si="83"/>
        <v>5419.3784719835203</v>
      </c>
      <c r="G1303" s="10">
        <f t="shared" si="84"/>
        <v>130065.08332760449</v>
      </c>
      <c r="H1303" s="3">
        <v>8.1359999999999992</v>
      </c>
      <c r="I1303">
        <v>12.5</v>
      </c>
      <c r="J1303" s="5">
        <f t="shared" si="82"/>
        <v>58789.41766407722</v>
      </c>
      <c r="K1303" s="5">
        <f t="shared" si="73"/>
        <v>2212.389380530974</v>
      </c>
    </row>
    <row r="1304" spans="2:11" x14ac:dyDescent="0.25">
      <c r="B1304" s="6">
        <v>43667</v>
      </c>
      <c r="C1304" s="2">
        <v>10599.105469</v>
      </c>
      <c r="D1304" s="5">
        <v>64497570.371257998</v>
      </c>
      <c r="E1304" s="18">
        <f>'Mining Rigs'!$E$25*EXP('Mining Rigs'!$E$24*B1304)</f>
        <v>8.7109078889468797E-2</v>
      </c>
      <c r="F1304" s="10">
        <f t="shared" si="83"/>
        <v>5618.3239456489782</v>
      </c>
      <c r="G1304" s="10">
        <f t="shared" si="84"/>
        <v>134839.77469557547</v>
      </c>
      <c r="H1304" s="3">
        <v>9.6639999999999997</v>
      </c>
      <c r="I1304">
        <v>12.5</v>
      </c>
      <c r="J1304" s="5">
        <f t="shared" si="82"/>
        <v>72393.976814335634</v>
      </c>
      <c r="K1304" s="5">
        <f t="shared" si="73"/>
        <v>1862.5827814569536</v>
      </c>
    </row>
    <row r="1305" spans="2:11" x14ac:dyDescent="0.25">
      <c r="B1305" s="6">
        <v>43668</v>
      </c>
      <c r="C1305" s="2">
        <v>10343.106444999999</v>
      </c>
      <c r="D1305" s="5">
        <v>64755045.702081397</v>
      </c>
      <c r="E1305" s="18">
        <f>'Mining Rigs'!$E$25*EXP('Mining Rigs'!$E$24*B1305)</f>
        <v>8.7062296970397551E-2</v>
      </c>
      <c r="F1305" s="10">
        <f t="shared" si="83"/>
        <v>5637.7230192462757</v>
      </c>
      <c r="G1305" s="10">
        <f t="shared" si="84"/>
        <v>135305.35246191063</v>
      </c>
      <c r="H1305" s="3">
        <v>9.1140000000000008</v>
      </c>
      <c r="I1305">
        <v>12.5</v>
      </c>
      <c r="J1305" s="5">
        <f t="shared" si="82"/>
        <v>68509.610129880748</v>
      </c>
      <c r="K1305" s="5">
        <f t="shared" si="73"/>
        <v>1974.9835418038181</v>
      </c>
    </row>
    <row r="1306" spans="2:11" x14ac:dyDescent="0.25">
      <c r="B1306" s="6">
        <v>43669</v>
      </c>
      <c r="C1306" s="2">
        <v>9900.7675780000009</v>
      </c>
      <c r="D1306" s="5">
        <v>65527471.694551602</v>
      </c>
      <c r="E1306" s="18">
        <f>'Mining Rigs'!$E$25*EXP('Mining Rigs'!$E$24*B1306)</f>
        <v>8.7015540175549327E-2</v>
      </c>
      <c r="F1306" s="10">
        <f t="shared" si="83"/>
        <v>5701.9083458394271</v>
      </c>
      <c r="G1306" s="10">
        <f t="shared" si="84"/>
        <v>136845.80030014625</v>
      </c>
      <c r="H1306" s="3">
        <v>10.07</v>
      </c>
      <c r="I1306">
        <v>12.5</v>
      </c>
      <c r="J1306" s="5">
        <f t="shared" si="82"/>
        <v>76557.622723470718</v>
      </c>
      <c r="K1306" s="5">
        <f t="shared" si="73"/>
        <v>1787.4875868917577</v>
      </c>
    </row>
    <row r="1307" spans="2:11" x14ac:dyDescent="0.25">
      <c r="B1307" s="6">
        <v>43670</v>
      </c>
      <c r="C1307" s="2">
        <v>9811.9257809999999</v>
      </c>
      <c r="D1307" s="5">
        <v>64272984.394006103</v>
      </c>
      <c r="E1307" s="18">
        <f>'Mining Rigs'!$E$25*EXP('Mining Rigs'!$E$24*B1307)</f>
        <v>8.6968808491431487E-2</v>
      </c>
      <c r="F1307" s="10">
        <f t="shared" si="83"/>
        <v>5589.7448709350811</v>
      </c>
      <c r="G1307" s="10">
        <f t="shared" si="84"/>
        <v>134153.87690244196</v>
      </c>
      <c r="H1307" s="3">
        <v>10.36</v>
      </c>
      <c r="I1307">
        <v>12.5</v>
      </c>
      <c r="J1307" s="5">
        <f t="shared" si="82"/>
        <v>77213.009150516576</v>
      </c>
      <c r="K1307" s="5">
        <f t="shared" si="73"/>
        <v>1737.4517374517375</v>
      </c>
    </row>
    <row r="1308" spans="2:11" x14ac:dyDescent="0.25">
      <c r="B1308" s="6">
        <v>43671</v>
      </c>
      <c r="C1308" s="2">
        <v>9911.8417969999991</v>
      </c>
      <c r="D1308" s="5">
        <v>64609474.122063003</v>
      </c>
      <c r="E1308" s="18">
        <f>'Mining Rigs'!$E$25*EXP('Mining Rigs'!$E$24*B1308)</f>
        <v>8.6922101904558596E-2</v>
      </c>
      <c r="F1308" s="10">
        <f t="shared" si="83"/>
        <v>5615.9912936379023</v>
      </c>
      <c r="G1308" s="10">
        <f t="shared" si="84"/>
        <v>134783.79104730964</v>
      </c>
      <c r="H1308" s="3">
        <v>9.6</v>
      </c>
      <c r="I1308">
        <v>12.5</v>
      </c>
      <c r="J1308" s="5">
        <f t="shared" si="82"/>
        <v>71884.688558565147</v>
      </c>
      <c r="K1308" s="5">
        <f t="shared" si="73"/>
        <v>1875</v>
      </c>
    </row>
    <row r="1309" spans="2:11" x14ac:dyDescent="0.25">
      <c r="B1309" s="6">
        <v>43672</v>
      </c>
      <c r="C1309" s="2">
        <v>9870.3037110000005</v>
      </c>
      <c r="D1309" s="5">
        <v>66422512.067462601</v>
      </c>
      <c r="E1309" s="18">
        <f>'Mining Rigs'!$E$25*EXP('Mining Rigs'!$E$24*B1309)</f>
        <v>8.6875420401451575E-2</v>
      </c>
      <c r="F1309" s="10">
        <f t="shared" si="83"/>
        <v>5770.4836599813043</v>
      </c>
      <c r="G1309" s="10">
        <f t="shared" si="84"/>
        <v>138491.60783955129</v>
      </c>
      <c r="H1309" s="3">
        <v>8.6750000000000007</v>
      </c>
      <c r="I1309">
        <v>12.5</v>
      </c>
      <c r="J1309" s="5">
        <f t="shared" si="82"/>
        <v>66745.261000450424</v>
      </c>
      <c r="K1309" s="5">
        <f t="shared" si="73"/>
        <v>2074.9279538904898</v>
      </c>
    </row>
    <row r="1310" spans="2:11" x14ac:dyDescent="0.25">
      <c r="B1310" s="6">
        <v>43673</v>
      </c>
      <c r="C1310" s="2">
        <v>9477.6777340000008</v>
      </c>
      <c r="D1310" s="5">
        <v>69452834.292612493</v>
      </c>
      <c r="E1310" s="18">
        <f>'Mining Rigs'!$E$25*EXP('Mining Rigs'!$E$24*B1310)</f>
        <v>8.6828763968639505E-2</v>
      </c>
      <c r="F1310" s="10">
        <f t="shared" si="83"/>
        <v>6030.503755746282</v>
      </c>
      <c r="G1310" s="10">
        <f t="shared" si="84"/>
        <v>144732.09013791077</v>
      </c>
      <c r="H1310" s="3">
        <v>9.4740000000000002</v>
      </c>
      <c r="I1310">
        <v>12.5</v>
      </c>
      <c r="J1310" s="5">
        <f t="shared" si="82"/>
        <v>76177.323442587032</v>
      </c>
      <c r="K1310" s="5">
        <f t="shared" si="73"/>
        <v>1899.9366687777074</v>
      </c>
    </row>
    <row r="1311" spans="2:11" x14ac:dyDescent="0.25">
      <c r="B1311" s="6">
        <v>43674</v>
      </c>
      <c r="C1311" s="2">
        <v>9552.8603519999997</v>
      </c>
      <c r="D1311" s="5">
        <v>67789239.829188794</v>
      </c>
      <c r="E1311" s="18">
        <f>'Mining Rigs'!$E$25*EXP('Mining Rigs'!$E$24*B1311)</f>
        <v>8.6782132592658712E-2</v>
      </c>
      <c r="F1311" s="10">
        <f t="shared" si="83"/>
        <v>5882.894799212203</v>
      </c>
      <c r="G1311" s="10">
        <f t="shared" si="84"/>
        <v>141189.47518109286</v>
      </c>
      <c r="H1311" s="3">
        <v>8.2289999999999992</v>
      </c>
      <c r="I1311">
        <v>12.5</v>
      </c>
      <c r="J1311" s="5">
        <f t="shared" si="82"/>
        <v>64547.121736956287</v>
      </c>
      <c r="K1311" s="5">
        <f t="shared" si="73"/>
        <v>2187.3860736419983</v>
      </c>
    </row>
    <row r="1312" spans="2:11" x14ac:dyDescent="0.25">
      <c r="B1312" s="6">
        <v>43675</v>
      </c>
      <c r="C1312" s="2">
        <v>9519.1455079999996</v>
      </c>
      <c r="D1312" s="5">
        <v>69400228.242625907</v>
      </c>
      <c r="E1312" s="18">
        <f>'Mining Rigs'!$E$25*EXP('Mining Rigs'!$E$24*B1312)</f>
        <v>8.6735526260051779E-2</v>
      </c>
      <c r="F1312" s="10">
        <f t="shared" si="83"/>
        <v>6019.465319191866</v>
      </c>
      <c r="G1312" s="10">
        <f t="shared" si="84"/>
        <v>144467.16766060478</v>
      </c>
      <c r="H1312" s="3">
        <v>8.5709999999999997</v>
      </c>
      <c r="I1312">
        <v>12.5</v>
      </c>
      <c r="J1312" s="5">
        <f t="shared" si="82"/>
        <v>68790.44966772465</v>
      </c>
      <c r="K1312" s="5">
        <f t="shared" si="73"/>
        <v>2100.1050052502628</v>
      </c>
    </row>
    <row r="1313" spans="2:11" x14ac:dyDescent="0.25">
      <c r="B1313" s="6">
        <v>43676</v>
      </c>
      <c r="C1313" s="2">
        <v>9607.4238280000009</v>
      </c>
      <c r="D1313" s="5">
        <v>69983819.382246003</v>
      </c>
      <c r="E1313" s="18">
        <f>'Mining Rigs'!$E$25*EXP('Mining Rigs'!$E$24*B1313)</f>
        <v>8.6688944957369493E-2</v>
      </c>
      <c r="F1313" s="10">
        <f t="shared" si="83"/>
        <v>6066.8234663340118</v>
      </c>
      <c r="G1313" s="10">
        <f t="shared" si="84"/>
        <v>145603.76319201628</v>
      </c>
      <c r="H1313" s="3">
        <v>10.141</v>
      </c>
      <c r="I1313">
        <v>12.5</v>
      </c>
      <c r="J1313" s="5">
        <f t="shared" si="82"/>
        <v>82031.542362790962</v>
      </c>
      <c r="K1313" s="5">
        <f t="shared" si="73"/>
        <v>1774.9728823587418</v>
      </c>
    </row>
    <row r="1314" spans="2:11" x14ac:dyDescent="0.25">
      <c r="B1314" s="6">
        <v>43677</v>
      </c>
      <c r="C1314" s="2">
        <v>10085.627930000001</v>
      </c>
      <c r="D1314" s="5">
        <v>69900133.596434996</v>
      </c>
      <c r="E1314" s="18">
        <f>'Mining Rigs'!$E$25*EXP('Mining Rigs'!$E$24*B1314)</f>
        <v>8.6642388671169829E-2</v>
      </c>
      <c r="F1314" s="10">
        <f t="shared" si="83"/>
        <v>6056.3145432290175</v>
      </c>
      <c r="G1314" s="10">
        <f t="shared" si="84"/>
        <v>145351.54903749641</v>
      </c>
      <c r="H1314" s="3">
        <v>8.4209999999999994</v>
      </c>
      <c r="I1314">
        <v>12.5</v>
      </c>
      <c r="J1314" s="5">
        <f t="shared" si="82"/>
        <v>68000.299691375403</v>
      </c>
      <c r="K1314" s="5">
        <f t="shared" si="73"/>
        <v>2137.5133594584968</v>
      </c>
    </row>
    <row r="1315" spans="2:11" x14ac:dyDescent="0.25">
      <c r="B1315" s="6">
        <v>43678</v>
      </c>
      <c r="C1315" s="2">
        <v>10399.668944999999</v>
      </c>
      <c r="D1315" s="5">
        <v>71948489.159700498</v>
      </c>
      <c r="E1315" s="18">
        <f>'Mining Rigs'!$E$25*EXP('Mining Rigs'!$E$24*B1315)</f>
        <v>8.6595857388017089E-2</v>
      </c>
      <c r="F1315" s="10">
        <f t="shared" si="83"/>
        <v>6230.4411065567183</v>
      </c>
      <c r="G1315" s="10">
        <f t="shared" si="84"/>
        <v>149530.58655736124</v>
      </c>
      <c r="H1315" s="3">
        <v>10.141</v>
      </c>
      <c r="I1315">
        <v>12.5</v>
      </c>
      <c r="J1315" s="5">
        <f t="shared" si="82"/>
        <v>84243.871015455574</v>
      </c>
      <c r="K1315" s="5">
        <f t="shared" si="73"/>
        <v>1774.9728823587418</v>
      </c>
    </row>
    <row r="1316" spans="2:11" x14ac:dyDescent="0.25">
      <c r="B1316" s="6">
        <v>43679</v>
      </c>
      <c r="C1316" s="2">
        <v>10518.174805000001</v>
      </c>
      <c r="D1316" s="5">
        <v>71436400.268884093</v>
      </c>
      <c r="E1316" s="18">
        <f>'Mining Rigs'!$E$25*EXP('Mining Rigs'!$E$24*B1316)</f>
        <v>8.6549351094483681E-2</v>
      </c>
      <c r="F1316" s="10">
        <f t="shared" si="83"/>
        <v>6182.7740877977185</v>
      </c>
      <c r="G1316" s="10">
        <f t="shared" si="84"/>
        <v>148386.57810714524</v>
      </c>
      <c r="H1316" s="3">
        <v>8.5210000000000008</v>
      </c>
      <c r="I1316">
        <v>12.5</v>
      </c>
      <c r="J1316" s="5">
        <f t="shared" si="82"/>
        <v>70244.557336165832</v>
      </c>
      <c r="K1316" s="5">
        <f t="shared" si="73"/>
        <v>2112.4281187654033</v>
      </c>
    </row>
    <row r="1317" spans="2:11" x14ac:dyDescent="0.25">
      <c r="B1317" s="6">
        <v>43680</v>
      </c>
      <c r="C1317" s="2">
        <v>10821.726563</v>
      </c>
      <c r="D1317" s="5">
        <v>71628433.602940306</v>
      </c>
      <c r="E1317" s="18">
        <f>'Mining Rigs'!$E$25*EXP('Mining Rigs'!$E$24*B1317)</f>
        <v>8.6502869777149272E-2</v>
      </c>
      <c r="F1317" s="10">
        <f t="shared" si="83"/>
        <v>6196.0650642963283</v>
      </c>
      <c r="G1317" s="10">
        <f t="shared" si="84"/>
        <v>148705.56154311186</v>
      </c>
      <c r="H1317" s="3">
        <v>8.3239999999999998</v>
      </c>
      <c r="I1317">
        <v>12.5</v>
      </c>
      <c r="J1317" s="5">
        <f t="shared" si="82"/>
        <v>68768.060793603523</v>
      </c>
      <c r="K1317" s="5">
        <f t="shared" si="73"/>
        <v>2162.4219125420473</v>
      </c>
    </row>
    <row r="1318" spans="2:11" x14ac:dyDescent="0.25">
      <c r="B1318" s="6">
        <v>43681</v>
      </c>
      <c r="C1318" s="2">
        <v>10970.184569999999</v>
      </c>
      <c r="D1318" s="5">
        <v>72972666.941333205</v>
      </c>
      <c r="E1318" s="18">
        <f>'Mining Rigs'!$E$25*EXP('Mining Rigs'!$E$24*B1318)</f>
        <v>8.6456413422599743E-2</v>
      </c>
      <c r="F1318" s="10">
        <f t="shared" si="83"/>
        <v>6308.9550616295801</v>
      </c>
      <c r="G1318" s="10">
        <f t="shared" si="84"/>
        <v>151414.92147910991</v>
      </c>
      <c r="H1318" s="3">
        <v>8.6229999999999993</v>
      </c>
      <c r="I1318">
        <v>12.5</v>
      </c>
      <c r="J1318" s="5">
        <f t="shared" si="82"/>
        <v>72536.159328575814</v>
      </c>
      <c r="K1318" s="5">
        <f t="shared" si="73"/>
        <v>2087.4405659283316</v>
      </c>
    </row>
    <row r="1319" spans="2:11" x14ac:dyDescent="0.25">
      <c r="B1319" s="6">
        <v>43682</v>
      </c>
      <c r="C1319" s="2">
        <v>11805.653319999999</v>
      </c>
      <c r="D1319" s="5">
        <v>72460578.050516799</v>
      </c>
      <c r="E1319" s="18">
        <f>'Mining Rigs'!$E$25*EXP('Mining Rigs'!$E$24*B1319)</f>
        <v>8.6409982017429166E-2</v>
      </c>
      <c r="F1319" s="10">
        <f t="shared" si="83"/>
        <v>6261.3172463176797</v>
      </c>
      <c r="G1319" s="10">
        <f t="shared" si="84"/>
        <v>150271.6139116243</v>
      </c>
      <c r="H1319" s="3">
        <v>10.07</v>
      </c>
      <c r="I1319">
        <v>12.5</v>
      </c>
      <c r="J1319" s="5">
        <f t="shared" si="82"/>
        <v>84068.619560558713</v>
      </c>
      <c r="K1319" s="5">
        <f t="shared" si="73"/>
        <v>1787.4875868917577</v>
      </c>
    </row>
    <row r="1320" spans="2:11" x14ac:dyDescent="0.25">
      <c r="B1320" s="6">
        <v>43683</v>
      </c>
      <c r="C1320" s="2">
        <v>11478.168944999999</v>
      </c>
      <c r="D1320" s="5">
        <v>71750336.915958598</v>
      </c>
      <c r="E1320" s="18">
        <f>'Mining Rigs'!$E$25*EXP('Mining Rigs'!$E$24*B1320)</f>
        <v>8.63635755482388E-2</v>
      </c>
      <c r="F1320" s="10">
        <f t="shared" si="83"/>
        <v>6196.6156428529775</v>
      </c>
      <c r="G1320" s="10">
        <f t="shared" si="84"/>
        <v>148718.77542847145</v>
      </c>
      <c r="H1320" s="3">
        <v>8.9440000000000008</v>
      </c>
      <c r="I1320">
        <v>12.5</v>
      </c>
      <c r="J1320" s="5">
        <f t="shared" si="82"/>
        <v>73896.707079569387</v>
      </c>
      <c r="K1320" s="5">
        <f t="shared" si="73"/>
        <v>2012.5223613595704</v>
      </c>
    </row>
    <row r="1321" spans="2:11" x14ac:dyDescent="0.25">
      <c r="B1321" s="6">
        <v>43684</v>
      </c>
      <c r="C1321" s="2">
        <v>11941.96875</v>
      </c>
      <c r="D1321" s="5">
        <v>74077368.965974003</v>
      </c>
      <c r="E1321" s="18">
        <f>'Mining Rigs'!$E$25*EXP('Mining Rigs'!$E$24*B1321)</f>
        <v>8.6317194001636136E-2</v>
      </c>
      <c r="F1321" s="10">
        <f t="shared" si="83"/>
        <v>6394.150628166758</v>
      </c>
      <c r="G1321" s="10">
        <f t="shared" si="84"/>
        <v>153459.6150760022</v>
      </c>
      <c r="H1321" s="3">
        <v>9.4120000000000008</v>
      </c>
      <c r="I1321">
        <v>12.5</v>
      </c>
      <c r="J1321" s="5">
        <f t="shared" si="82"/>
        <v>80242.327616407376</v>
      </c>
      <c r="K1321" s="5">
        <f t="shared" si="73"/>
        <v>1912.4521886952823</v>
      </c>
    </row>
    <row r="1322" spans="2:11" x14ac:dyDescent="0.25">
      <c r="B1322" s="6">
        <v>43685</v>
      </c>
      <c r="C1322" s="2">
        <v>11966.407227</v>
      </c>
      <c r="D1322" s="5">
        <v>73980793.824692801</v>
      </c>
      <c r="E1322" s="18">
        <f>'Mining Rigs'!$E$25*EXP('Mining Rigs'!$E$24*B1322)</f>
        <v>8.627083736423681E-2</v>
      </c>
      <c r="F1322" s="10">
        <f t="shared" si="83"/>
        <v>6382.3850321272066</v>
      </c>
      <c r="G1322" s="10">
        <f t="shared" si="84"/>
        <v>153177.24077105295</v>
      </c>
      <c r="H1322" s="3">
        <v>10.141</v>
      </c>
      <c r="I1322">
        <v>12.5</v>
      </c>
      <c r="J1322" s="5">
        <f t="shared" si="82"/>
        <v>86298.355481069331</v>
      </c>
      <c r="K1322" s="5">
        <f t="shared" si="73"/>
        <v>1774.9728823587418</v>
      </c>
    </row>
    <row r="1323" spans="2:11" x14ac:dyDescent="0.25">
      <c r="B1323" s="6">
        <v>43686</v>
      </c>
      <c r="C1323" s="2">
        <v>11862.936523</v>
      </c>
      <c r="D1323" s="5">
        <v>74960524.089750901</v>
      </c>
      <c r="E1323" s="18">
        <f>'Mining Rigs'!$E$25*EXP('Mining Rigs'!$E$24*B1323)</f>
        <v>8.6224505622663664E-2</v>
      </c>
      <c r="F1323" s="10">
        <f t="shared" si="83"/>
        <v>6463.4341308545418</v>
      </c>
      <c r="G1323" s="10">
        <f t="shared" si="84"/>
        <v>155122.41914050901</v>
      </c>
      <c r="H1323" s="3">
        <v>9.7959999999999994</v>
      </c>
      <c r="I1323">
        <v>12.5</v>
      </c>
      <c r="J1323" s="5">
        <f t="shared" si="82"/>
        <v>84421.067661134788</v>
      </c>
      <c r="K1323" s="5">
        <f t="shared" si="73"/>
        <v>1837.4846876276031</v>
      </c>
    </row>
    <row r="1324" spans="2:11" x14ac:dyDescent="0.25">
      <c r="B1324" s="6">
        <v>43687</v>
      </c>
      <c r="C1324" s="2">
        <v>11354.024414</v>
      </c>
      <c r="D1324" s="5">
        <v>74566507.449608296</v>
      </c>
      <c r="E1324" s="18">
        <f>'Mining Rigs'!$E$25*EXP('Mining Rigs'!$E$24*B1324)</f>
        <v>8.6178198763545766E-2</v>
      </c>
      <c r="F1324" s="10">
        <f t="shared" si="83"/>
        <v>6426.0073000957591</v>
      </c>
      <c r="G1324" s="10">
        <f t="shared" si="84"/>
        <v>154224.17520229821</v>
      </c>
      <c r="H1324" s="3">
        <v>9.5359999999999996</v>
      </c>
      <c r="I1324">
        <v>12.5</v>
      </c>
      <c r="J1324" s="5">
        <f t="shared" si="82"/>
        <v>81704.540818284207</v>
      </c>
      <c r="K1324" s="5">
        <f t="shared" si="73"/>
        <v>1887.5838926174499</v>
      </c>
    </row>
    <row r="1325" spans="2:11" x14ac:dyDescent="0.25">
      <c r="B1325" s="6">
        <v>43688</v>
      </c>
      <c r="C1325" s="2">
        <v>11523.579102</v>
      </c>
      <c r="D1325" s="5">
        <v>74200088.845101103</v>
      </c>
      <c r="E1325" s="18">
        <f>'Mining Rigs'!$E$25*EXP('Mining Rigs'!$E$24*B1325)</f>
        <v>8.613191677352032E-2</v>
      </c>
      <c r="F1325" s="10">
        <f t="shared" si="83"/>
        <v>6390.9958769940613</v>
      </c>
      <c r="G1325" s="10">
        <f t="shared" si="84"/>
        <v>153383.90104785748</v>
      </c>
      <c r="H1325" s="3">
        <v>9.4120000000000008</v>
      </c>
      <c r="I1325">
        <v>12.5</v>
      </c>
      <c r="J1325" s="5">
        <f t="shared" si="82"/>
        <v>80202.737592357473</v>
      </c>
      <c r="K1325" s="5">
        <f t="shared" si="73"/>
        <v>1912.4521886952823</v>
      </c>
    </row>
    <row r="1326" spans="2:11" x14ac:dyDescent="0.25">
      <c r="B1326" s="6">
        <v>43689</v>
      </c>
      <c r="C1326" s="2">
        <v>11382.616211</v>
      </c>
      <c r="D1326" s="5">
        <v>74359558.149228096</v>
      </c>
      <c r="E1326" s="18">
        <f>'Mining Rigs'!$E$25*EXP('Mining Rigs'!$E$24*B1326)</f>
        <v>8.608565963923169E-2</v>
      </c>
      <c r="F1326" s="10">
        <f t="shared" si="83"/>
        <v>6401.291613758106</v>
      </c>
      <c r="G1326" s="10">
        <f t="shared" si="84"/>
        <v>153630.99873019455</v>
      </c>
      <c r="H1326" s="3">
        <v>10.827</v>
      </c>
      <c r="I1326">
        <v>12.5</v>
      </c>
      <c r="J1326" s="5">
        <f t="shared" si="82"/>
        <v>92409.045736212007</v>
      </c>
      <c r="K1326" s="5">
        <f t="shared" si="73"/>
        <v>1662.5103906899419</v>
      </c>
    </row>
    <row r="1327" spans="2:11" x14ac:dyDescent="0.25">
      <c r="B1327" s="6">
        <v>43690</v>
      </c>
      <c r="C1327" s="2">
        <v>10895.830078000001</v>
      </c>
      <c r="D1327" s="5">
        <v>73747045.071343094</v>
      </c>
      <c r="E1327" s="18">
        <f>'Mining Rigs'!$E$25*EXP('Mining Rigs'!$E$24*B1327)</f>
        <v>8.6039427347330485E-2</v>
      </c>
      <c r="F1327" s="10">
        <f t="shared" si="83"/>
        <v>6345.1535264961312</v>
      </c>
      <c r="G1327" s="10">
        <f t="shared" si="84"/>
        <v>152283.68463590715</v>
      </c>
      <c r="H1327" s="3">
        <v>9.1720000000000006</v>
      </c>
      <c r="I1327">
        <v>12.5</v>
      </c>
      <c r="J1327" s="5">
        <f t="shared" si="82"/>
        <v>77596.997526696679</v>
      </c>
      <c r="K1327" s="5">
        <f t="shared" si="73"/>
        <v>1962.4945486262536</v>
      </c>
    </row>
    <row r="1328" spans="2:11" x14ac:dyDescent="0.25">
      <c r="B1328" s="6">
        <v>43691</v>
      </c>
      <c r="C1328" s="2">
        <v>10051.704102</v>
      </c>
      <c r="D1328" s="5">
        <v>73463402.590299398</v>
      </c>
      <c r="E1328" s="18">
        <f>'Mining Rigs'!$E$25*EXP('Mining Rigs'!$E$24*B1328)</f>
        <v>8.5993219884475405E-2</v>
      </c>
      <c r="F1328" s="10">
        <f t="shared" si="83"/>
        <v>6317.3545324093557</v>
      </c>
      <c r="G1328" s="10">
        <f t="shared" si="84"/>
        <v>151616.50877782452</v>
      </c>
      <c r="H1328" s="3">
        <v>9.4740000000000002</v>
      </c>
      <c r="I1328">
        <v>12.5</v>
      </c>
      <c r="J1328" s="5">
        <f t="shared" si="82"/>
        <v>79800.822453394969</v>
      </c>
      <c r="K1328" s="5">
        <f t="shared" si="73"/>
        <v>1899.9366687777074</v>
      </c>
    </row>
    <row r="1329" spans="2:11" x14ac:dyDescent="0.25">
      <c r="B1329" s="6">
        <v>43692</v>
      </c>
      <c r="C1329" s="2">
        <v>10311.545898</v>
      </c>
      <c r="D1329" s="5">
        <v>73392491.970038503</v>
      </c>
      <c r="E1329" s="18">
        <f>'Mining Rigs'!$E$25*EXP('Mining Rigs'!$E$24*B1329)</f>
        <v>8.5947037237332324E-2</v>
      </c>
      <c r="F1329" s="10">
        <f t="shared" si="83"/>
        <v>6307.8672402895127</v>
      </c>
      <c r="G1329" s="10">
        <f t="shared" si="84"/>
        <v>151388.8137669483</v>
      </c>
      <c r="H1329" s="3">
        <v>9.1720000000000006</v>
      </c>
      <c r="I1329">
        <v>12.5</v>
      </c>
      <c r="J1329" s="5">
        <f t="shared" si="82"/>
        <v>77141.011103913886</v>
      </c>
      <c r="K1329" s="5">
        <f t="shared" si="73"/>
        <v>1962.4945486262536</v>
      </c>
    </row>
    <row r="1330" spans="2:11" x14ac:dyDescent="0.25">
      <c r="B1330" s="6">
        <v>43693</v>
      </c>
      <c r="C1330" s="2">
        <v>10374.338867</v>
      </c>
      <c r="D1330" s="5">
        <v>74456151.273952097</v>
      </c>
      <c r="E1330" s="18">
        <f>'Mining Rigs'!$E$25*EXP('Mining Rigs'!$E$24*B1330)</f>
        <v>8.5900879392573362E-2</v>
      </c>
      <c r="F1330" s="10">
        <f t="shared" si="83"/>
        <v>6395.8488706189573</v>
      </c>
      <c r="G1330" s="10">
        <f t="shared" si="84"/>
        <v>153500.37289485498</v>
      </c>
      <c r="H1330" s="3">
        <v>9.7959999999999994</v>
      </c>
      <c r="I1330">
        <v>12.5</v>
      </c>
      <c r="J1330" s="5">
        <f t="shared" si="82"/>
        <v>83538.314048777742</v>
      </c>
      <c r="K1330" s="5">
        <f t="shared" si="73"/>
        <v>1837.4846876276031</v>
      </c>
    </row>
    <row r="1331" spans="2:11" x14ac:dyDescent="0.25">
      <c r="B1331" s="6">
        <v>43694</v>
      </c>
      <c r="C1331" s="2">
        <v>10231.744140999999</v>
      </c>
      <c r="D1331" s="5">
        <v>74456151.273952097</v>
      </c>
      <c r="E1331" s="18">
        <f>'Mining Rigs'!$E$25*EXP('Mining Rigs'!$E$24*B1331)</f>
        <v>8.5854746336878701E-2</v>
      </c>
      <c r="F1331" s="10">
        <f t="shared" si="83"/>
        <v>6392.4139808454256</v>
      </c>
      <c r="G1331" s="10">
        <f t="shared" si="84"/>
        <v>153417.9355402902</v>
      </c>
      <c r="H1331" s="3">
        <v>11.25</v>
      </c>
      <c r="I1331">
        <v>12.5</v>
      </c>
      <c r="J1331" s="5">
        <f t="shared" si="82"/>
        <v>95886.209712681375</v>
      </c>
      <c r="K1331" s="5">
        <f t="shared" si="73"/>
        <v>1600</v>
      </c>
    </row>
    <row r="1332" spans="2:11" x14ac:dyDescent="0.25">
      <c r="B1332" s="6">
        <v>43695</v>
      </c>
      <c r="C1332" s="2">
        <v>10345.810546999999</v>
      </c>
      <c r="D1332" s="5">
        <v>72825207.007951304</v>
      </c>
      <c r="E1332" s="18">
        <f>'Mining Rigs'!$E$25*EXP('Mining Rigs'!$E$24*B1332)</f>
        <v>8.5808638056935699E-2</v>
      </c>
      <c r="F1332" s="10">
        <f t="shared" si="83"/>
        <v>6249.0318295667112</v>
      </c>
      <c r="G1332" s="10">
        <f t="shared" si="84"/>
        <v>149976.76390960108</v>
      </c>
      <c r="H1332" s="3">
        <v>11.429</v>
      </c>
      <c r="I1332">
        <v>12.5</v>
      </c>
      <c r="J1332" s="5">
        <f t="shared" si="82"/>
        <v>95226.913040157262</v>
      </c>
      <c r="K1332" s="5">
        <f t="shared" si="73"/>
        <v>1574.9409397147608</v>
      </c>
    </row>
    <row r="1333" spans="2:11" x14ac:dyDescent="0.25">
      <c r="B1333" s="6">
        <v>43696</v>
      </c>
      <c r="C1333" s="2">
        <v>10916.053711</v>
      </c>
      <c r="D1333" s="5">
        <v>70938762.015029207</v>
      </c>
      <c r="E1333" s="18">
        <f>'Mining Rigs'!$E$25*EXP('Mining Rigs'!$E$24*B1333)</f>
        <v>8.5762554539437916E-2</v>
      </c>
      <c r="F1333" s="10">
        <f t="shared" si="83"/>
        <v>6083.8894462741491</v>
      </c>
      <c r="G1333" s="10">
        <f t="shared" si="84"/>
        <v>146013.34671057959</v>
      </c>
      <c r="H1333" s="3">
        <v>8.8339999999999996</v>
      </c>
      <c r="I1333">
        <v>12.5</v>
      </c>
      <c r="J1333" s="5">
        <f t="shared" si="82"/>
        <v>71660.105824514452</v>
      </c>
      <c r="K1333" s="5">
        <f t="shared" si="73"/>
        <v>2037.5820692777904</v>
      </c>
    </row>
    <row r="1334" spans="2:11" x14ac:dyDescent="0.25">
      <c r="B1334" s="6">
        <v>43697</v>
      </c>
      <c r="C1334" s="2">
        <v>10763.232421999999</v>
      </c>
      <c r="D1334" s="5">
        <v>73295435.918953702</v>
      </c>
      <c r="E1334" s="18">
        <f>'Mining Rigs'!$E$25*EXP('Mining Rigs'!$E$24*B1334)</f>
        <v>8.5716495771086976E-2</v>
      </c>
      <c r="F1334" s="10">
        <f t="shared" si="83"/>
        <v>6282.6279229869715</v>
      </c>
      <c r="G1334" s="10">
        <f t="shared" si="84"/>
        <v>150783.07015168731</v>
      </c>
      <c r="H1334" s="3">
        <v>9.4120000000000008</v>
      </c>
      <c r="I1334">
        <v>12.5</v>
      </c>
      <c r="J1334" s="5">
        <f t="shared" si="82"/>
        <v>78842.792014871186</v>
      </c>
      <c r="K1334" s="5">
        <f t="shared" si="73"/>
        <v>1912.4521886952823</v>
      </c>
    </row>
    <row r="1335" spans="2:11" x14ac:dyDescent="0.25">
      <c r="B1335" s="6">
        <v>43698</v>
      </c>
      <c r="C1335" s="2">
        <v>10138.049805000001</v>
      </c>
      <c r="D1335" s="5">
        <v>73227077.856946096</v>
      </c>
      <c r="E1335" s="18">
        <f>'Mining Rigs'!$E$25*EXP('Mining Rigs'!$E$24*B1335)</f>
        <v>8.5670461738591663E-2</v>
      </c>
      <c r="F1335" s="10">
        <f t="shared" si="83"/>
        <v>6273.3975717723733</v>
      </c>
      <c r="G1335" s="10">
        <f t="shared" si="84"/>
        <v>150561.54172253696</v>
      </c>
      <c r="H1335" s="3">
        <v>10.587999999999999</v>
      </c>
      <c r="I1335">
        <v>12.5</v>
      </c>
      <c r="J1335" s="5">
        <f t="shared" si="82"/>
        <v>88563.644653234514</v>
      </c>
      <c r="K1335" s="5">
        <f t="shared" si="73"/>
        <v>1700.0377786173026</v>
      </c>
    </row>
    <row r="1336" spans="2:11" x14ac:dyDescent="0.25">
      <c r="B1336" s="6">
        <v>43699</v>
      </c>
      <c r="C1336" s="2">
        <v>10131.055664</v>
      </c>
      <c r="D1336" s="5">
        <v>72283871.860803694</v>
      </c>
      <c r="E1336" s="18">
        <f>'Mining Rigs'!$E$25*EXP('Mining Rigs'!$E$24*B1336)</f>
        <v>8.5624452428667008E-2</v>
      </c>
      <c r="F1336" s="10">
        <f t="shared" si="83"/>
        <v>6189.266947505248</v>
      </c>
      <c r="G1336" s="10">
        <f t="shared" si="84"/>
        <v>148542.40674012597</v>
      </c>
      <c r="H1336" s="3">
        <v>10.212999999999999</v>
      </c>
      <c r="I1336">
        <v>12.5</v>
      </c>
      <c r="J1336" s="5">
        <f t="shared" si="82"/>
        <v>84281.311113161471</v>
      </c>
      <c r="K1336" s="5">
        <f t="shared" si="73"/>
        <v>1762.4596103005974</v>
      </c>
    </row>
    <row r="1337" spans="2:11" x14ac:dyDescent="0.25">
      <c r="B1337" s="6">
        <v>43700</v>
      </c>
      <c r="C1337" s="2">
        <v>10407.964844</v>
      </c>
      <c r="D1337" s="5">
        <v>71347701.3031919</v>
      </c>
      <c r="E1337" s="18">
        <f>'Mining Rigs'!$E$25*EXP('Mining Rigs'!$E$24*B1337)</f>
        <v>8.5578467828036048E-2</v>
      </c>
      <c r="F1337" s="10">
        <f t="shared" si="83"/>
        <v>6105.826960579534</v>
      </c>
      <c r="G1337" s="10">
        <f t="shared" si="84"/>
        <v>146539.8470539088</v>
      </c>
      <c r="H1337" s="3">
        <v>9.4120000000000008</v>
      </c>
      <c r="I1337">
        <v>12.5</v>
      </c>
      <c r="J1337" s="5">
        <f t="shared" si="82"/>
        <v>76624.057803966105</v>
      </c>
      <c r="K1337" s="5">
        <f t="shared" si="73"/>
        <v>1912.4521886952823</v>
      </c>
    </row>
    <row r="1338" spans="2:11" x14ac:dyDescent="0.25">
      <c r="B1338" s="6">
        <v>43701</v>
      </c>
      <c r="C1338" s="2">
        <v>10159.960938</v>
      </c>
      <c r="D1338" s="5">
        <v>71988449.443793505</v>
      </c>
      <c r="E1338" s="18">
        <f>'Mining Rigs'!$E$25*EXP('Mining Rigs'!$E$24*B1338)</f>
        <v>8.5532507923428952E-2</v>
      </c>
      <c r="F1338" s="10">
        <f t="shared" si="83"/>
        <v>6157.3526224466323</v>
      </c>
      <c r="G1338" s="10">
        <f t="shared" si="84"/>
        <v>147776.46293871917</v>
      </c>
      <c r="H1338" s="3">
        <v>9</v>
      </c>
      <c r="I1338">
        <v>12.5</v>
      </c>
      <c r="J1338" s="5">
        <f t="shared" si="82"/>
        <v>73888.231469359598</v>
      </c>
      <c r="K1338" s="5">
        <f t="shared" si="73"/>
        <v>2000</v>
      </c>
    </row>
    <row r="1339" spans="2:11" x14ac:dyDescent="0.25">
      <c r="B1339" s="6">
        <v>43702</v>
      </c>
      <c r="C1339" s="2">
        <v>10138.517578000001</v>
      </c>
      <c r="D1339" s="5">
        <v>74482723.325121403</v>
      </c>
      <c r="E1339" s="18">
        <f>'Mining Rigs'!$E$25*EXP('Mining Rigs'!$E$24*B1339)</f>
        <v>8.5486572701582123E-2</v>
      </c>
      <c r="F1339" s="10">
        <f t="shared" si="83"/>
        <v>6367.2727425448165</v>
      </c>
      <c r="G1339" s="10">
        <f t="shared" si="84"/>
        <v>152814.54582107559</v>
      </c>
      <c r="H1339" s="3">
        <v>9.2899999999999991</v>
      </c>
      <c r="I1339">
        <v>12.5</v>
      </c>
      <c r="J1339" s="5">
        <f t="shared" si="82"/>
        <v>78869.285037655121</v>
      </c>
      <c r="K1339" s="5">
        <f t="shared" si="73"/>
        <v>1937.5672766415501</v>
      </c>
    </row>
    <row r="1340" spans="2:11" x14ac:dyDescent="0.25">
      <c r="B1340" s="6">
        <v>43703</v>
      </c>
      <c r="C1340" s="2">
        <v>10370.820313</v>
      </c>
      <c r="D1340" s="5">
        <v>76729088.153013706</v>
      </c>
      <c r="E1340" s="18">
        <f>'Mining Rigs'!$E$25*EXP('Mining Rigs'!$E$24*B1340)</f>
        <v>8.544066214924001E-2</v>
      </c>
      <c r="F1340" s="10">
        <f t="shared" si="83"/>
        <v>6555.7840979008979</v>
      </c>
      <c r="G1340" s="10">
        <f t="shared" si="84"/>
        <v>157338.81834962155</v>
      </c>
      <c r="H1340" s="3">
        <v>10.510999999999999</v>
      </c>
      <c r="I1340">
        <v>12.5</v>
      </c>
      <c r="J1340" s="5">
        <f t="shared" si="82"/>
        <v>91877.128870715111</v>
      </c>
      <c r="K1340" s="5">
        <f t="shared" si="73"/>
        <v>1712.4916753876892</v>
      </c>
    </row>
    <row r="1341" spans="2:11" x14ac:dyDescent="0.25">
      <c r="B1341" s="6">
        <v>43704</v>
      </c>
      <c r="C1341" s="2">
        <v>10185.5</v>
      </c>
      <c r="D1341" s="5">
        <v>74848827.745871097</v>
      </c>
      <c r="E1341" s="18">
        <f>'Mining Rigs'!$E$25*EXP('Mining Rigs'!$E$24*B1341)</f>
        <v>8.5394776253154128E-2</v>
      </c>
      <c r="F1341" s="10">
        <f t="shared" si="83"/>
        <v>6391.6988981695367</v>
      </c>
      <c r="G1341" s="10">
        <f t="shared" si="84"/>
        <v>153400.77355606889</v>
      </c>
      <c r="H1341" s="3">
        <v>10.667</v>
      </c>
      <c r="I1341">
        <v>12.5</v>
      </c>
      <c r="J1341" s="5">
        <f t="shared" si="82"/>
        <v>90907.002862365931</v>
      </c>
      <c r="K1341" s="5">
        <f t="shared" si="73"/>
        <v>1687.4472672728978</v>
      </c>
    </row>
    <row r="1342" spans="2:11" x14ac:dyDescent="0.25">
      <c r="B1342" s="6">
        <v>43705</v>
      </c>
      <c r="C1342" s="2">
        <v>9754.4228519999997</v>
      </c>
      <c r="D1342" s="5">
        <v>73547109.002464607</v>
      </c>
      <c r="E1342" s="18">
        <f>'Mining Rigs'!$E$25*EXP('Mining Rigs'!$E$24*B1342)</f>
        <v>8.5348915000082237E-2</v>
      </c>
      <c r="F1342" s="10">
        <f t="shared" si="83"/>
        <v>6277.1659547531353</v>
      </c>
      <c r="G1342" s="10">
        <f t="shared" si="84"/>
        <v>150651.98291407526</v>
      </c>
      <c r="H1342" s="3">
        <v>9.5359999999999996</v>
      </c>
      <c r="I1342">
        <v>12.5</v>
      </c>
      <c r="J1342" s="5">
        <f t="shared" si="82"/>
        <v>79812.07272603453</v>
      </c>
      <c r="K1342" s="5">
        <f t="shared" si="73"/>
        <v>1887.5838926174499</v>
      </c>
    </row>
    <row r="1343" spans="2:11" x14ac:dyDescent="0.25">
      <c r="B1343" s="6">
        <v>43706</v>
      </c>
      <c r="C1343" s="2">
        <v>9510.2001949999994</v>
      </c>
      <c r="D1343" s="5">
        <v>74631874.621969998</v>
      </c>
      <c r="E1343" s="18">
        <f>'Mining Rigs'!$E$25*EXP('Mining Rigs'!$E$24*B1343)</f>
        <v>8.5303078376790437E-2</v>
      </c>
      <c r="F1343" s="10">
        <f t="shared" si="83"/>
        <v>6366.3286502847041</v>
      </c>
      <c r="G1343" s="10">
        <f t="shared" si="84"/>
        <v>152791.8876068329</v>
      </c>
      <c r="H1343" s="3">
        <v>8.7270000000000003</v>
      </c>
      <c r="I1343">
        <v>12.5</v>
      </c>
      <c r="J1343" s="5">
        <f t="shared" si="82"/>
        <v>74078.600174712818</v>
      </c>
      <c r="K1343" s="5">
        <f t="shared" si="73"/>
        <v>2062.5644551392229</v>
      </c>
    </row>
    <row r="1344" spans="2:11" x14ac:dyDescent="0.25">
      <c r="B1344" s="6">
        <v>43707</v>
      </c>
      <c r="C1344" s="2">
        <v>9598.1738280000009</v>
      </c>
      <c r="D1344" s="5">
        <v>76367499.613178596</v>
      </c>
      <c r="E1344" s="18">
        <f>'Mining Rigs'!$E$25*EXP('Mining Rigs'!$E$24*B1344)</f>
        <v>8.5257266370050711E-2</v>
      </c>
      <c r="F1344" s="10">
        <f t="shared" si="83"/>
        <v>6510.8842565355117</v>
      </c>
      <c r="G1344" s="10">
        <f t="shared" si="84"/>
        <v>156261.22215685228</v>
      </c>
      <c r="H1344" s="3">
        <v>9</v>
      </c>
      <c r="I1344">
        <v>12.5</v>
      </c>
      <c r="J1344" s="5">
        <f t="shared" si="82"/>
        <v>78130.61107842614</v>
      </c>
      <c r="K1344" s="5">
        <f t="shared" si="73"/>
        <v>2000</v>
      </c>
    </row>
    <row r="1345" spans="2:11" x14ac:dyDescent="0.25">
      <c r="B1345" s="6">
        <v>43708</v>
      </c>
      <c r="C1345" s="2">
        <v>9630.6640630000002</v>
      </c>
      <c r="D1345" s="5">
        <v>76873723.568947703</v>
      </c>
      <c r="E1345" s="18">
        <f>'Mining Rigs'!$E$25*EXP('Mining Rigs'!$E$24*B1345)</f>
        <v>8.5211478966643009E-2</v>
      </c>
      <c r="F1345" s="10">
        <f t="shared" si="83"/>
        <v>6550.5236789829169</v>
      </c>
      <c r="G1345" s="10">
        <f t="shared" si="84"/>
        <v>157212.56829559</v>
      </c>
      <c r="H1345" s="3">
        <v>8.6750000000000007</v>
      </c>
      <c r="I1345">
        <v>12.5</v>
      </c>
      <c r="J1345" s="5">
        <f t="shared" si="82"/>
        <v>75767.723886902415</v>
      </c>
      <c r="K1345" s="5">
        <f t="shared" si="73"/>
        <v>2074.9279538904898</v>
      </c>
    </row>
    <row r="1346" spans="2:11" x14ac:dyDescent="0.25">
      <c r="B1346" s="6">
        <v>43709</v>
      </c>
      <c r="C1346" s="2">
        <v>9757.9707030000009</v>
      </c>
      <c r="D1346" s="5">
        <v>77307629.816749901</v>
      </c>
      <c r="E1346" s="18">
        <f>'Mining Rigs'!$E$25*EXP('Mining Rigs'!$E$24*B1346)</f>
        <v>8.5165716153354443E-2</v>
      </c>
      <c r="F1346" s="10">
        <f t="shared" si="83"/>
        <v>6583.9596574619218</v>
      </c>
      <c r="G1346" s="10">
        <f t="shared" si="84"/>
        <v>158015.03177908613</v>
      </c>
      <c r="H1346" s="3">
        <v>10.07</v>
      </c>
      <c r="I1346">
        <v>12.5</v>
      </c>
      <c r="J1346" s="5">
        <f t="shared" si="82"/>
        <v>88400.631667522059</v>
      </c>
      <c r="K1346" s="5">
        <f t="shared" si="73"/>
        <v>1787.4875868917577</v>
      </c>
    </row>
    <row r="1347" spans="2:11" x14ac:dyDescent="0.25">
      <c r="B1347" s="6">
        <v>43710</v>
      </c>
      <c r="C1347" s="2">
        <v>10346.760742</v>
      </c>
      <c r="D1347" s="5">
        <v>76949688.484786004</v>
      </c>
      <c r="E1347" s="18">
        <f>'Mining Rigs'!$E$25*EXP('Mining Rigs'!$E$24*B1347)</f>
        <v>8.5119977916978284E-2</v>
      </c>
      <c r="F1347" s="10">
        <f t="shared" si="83"/>
        <v>6549.9557845433437</v>
      </c>
      <c r="G1347" s="10">
        <f t="shared" si="84"/>
        <v>157198.93882904024</v>
      </c>
      <c r="H1347" s="3">
        <v>9.6639999999999997</v>
      </c>
      <c r="I1347">
        <v>12.5</v>
      </c>
      <c r="J1347" s="5">
        <f t="shared" si="82"/>
        <v>84398.363602435827</v>
      </c>
      <c r="K1347" s="5">
        <f t="shared" si="73"/>
        <v>1862.5827814569536</v>
      </c>
    </row>
    <row r="1348" spans="2:11" x14ac:dyDescent="0.25">
      <c r="B1348" s="6">
        <v>43711</v>
      </c>
      <c r="C1348" s="2">
        <v>10623.540039</v>
      </c>
      <c r="D1348" s="5">
        <v>78440212.483524904</v>
      </c>
      <c r="E1348" s="18">
        <f>'Mining Rigs'!$E$25*EXP('Mining Rigs'!$E$24*B1348)</f>
        <v>8.5074264244315786E-2</v>
      </c>
      <c r="F1348" s="10">
        <f t="shared" si="83"/>
        <v>6673.2433642036749</v>
      </c>
      <c r="G1348" s="10">
        <f t="shared" si="84"/>
        <v>160157.8407408882</v>
      </c>
      <c r="H1348" s="3">
        <v>8.7799999999999994</v>
      </c>
      <c r="I1348">
        <v>12.5</v>
      </c>
      <c r="J1348" s="5">
        <f t="shared" si="82"/>
        <v>78121.435650277679</v>
      </c>
      <c r="K1348" s="5">
        <f t="shared" si="73"/>
        <v>2050.113895216401</v>
      </c>
    </row>
    <row r="1349" spans="2:11" x14ac:dyDescent="0.25">
      <c r="B1349" s="6">
        <v>43712</v>
      </c>
      <c r="C1349" s="2">
        <v>10594.493164</v>
      </c>
      <c r="D1349" s="5">
        <v>81222826.595200002</v>
      </c>
      <c r="E1349" s="18">
        <f>'Mining Rigs'!$E$25*EXP('Mining Rigs'!$E$24*B1349)</f>
        <v>8.5028575122175334E-2</v>
      </c>
      <c r="F1349" s="10">
        <f t="shared" si="83"/>
        <v>6906.2612127853836</v>
      </c>
      <c r="G1349" s="10">
        <f t="shared" si="84"/>
        <v>165750.26910684921</v>
      </c>
      <c r="H1349" s="3">
        <v>10.587999999999999</v>
      </c>
      <c r="I1349">
        <v>12.5</v>
      </c>
      <c r="J1349" s="5">
        <f t="shared" si="82"/>
        <v>97497.991627962168</v>
      </c>
      <c r="K1349" s="5">
        <f t="shared" si="73"/>
        <v>1700.0377786173026</v>
      </c>
    </row>
    <row r="1350" spans="2:11" x14ac:dyDescent="0.25">
      <c r="B1350" s="6">
        <v>43713</v>
      </c>
      <c r="C1350" s="2">
        <v>10575.533203000001</v>
      </c>
      <c r="D1350" s="5">
        <v>80706441.944998696</v>
      </c>
      <c r="E1350" s="18">
        <f>'Mining Rigs'!$E$25*EXP('Mining Rigs'!$E$24*B1350)</f>
        <v>8.4982910537371475E-2</v>
      </c>
      <c r="F1350" s="10">
        <f t="shared" si="83"/>
        <v>6858.66833560139</v>
      </c>
      <c r="G1350" s="10">
        <f t="shared" si="84"/>
        <v>164608.04005443337</v>
      </c>
      <c r="H1350" s="3">
        <v>8.7270000000000003</v>
      </c>
      <c r="I1350">
        <v>12.5</v>
      </c>
      <c r="J1350" s="5">
        <f t="shared" si="82"/>
        <v>79807.464753057779</v>
      </c>
      <c r="K1350" s="5">
        <f t="shared" si="73"/>
        <v>2062.5644551392229</v>
      </c>
    </row>
    <row r="1351" spans="2:11" x14ac:dyDescent="0.25">
      <c r="B1351" s="6">
        <v>43714</v>
      </c>
      <c r="C1351" s="2">
        <v>10353.302734000001</v>
      </c>
      <c r="D1351" s="5">
        <v>81396021.797463194</v>
      </c>
      <c r="E1351" s="18">
        <f>'Mining Rigs'!$E$25*EXP('Mining Rigs'!$E$24*B1351)</f>
        <v>8.4937270476726723E-2</v>
      </c>
      <c r="F1351" s="10">
        <f t="shared" si="83"/>
        <v>6913.5559191406755</v>
      </c>
      <c r="G1351" s="10">
        <f t="shared" si="84"/>
        <v>165925.34205937621</v>
      </c>
      <c r="H1351" s="3">
        <v>9.1140000000000008</v>
      </c>
      <c r="I1351">
        <v>12.5</v>
      </c>
      <c r="J1351" s="5">
        <f t="shared" ref="J1351:J1414" si="85">F1351*H1351/60/I1351*1000</f>
        <v>84013.5315293975</v>
      </c>
      <c r="K1351" s="5">
        <f t="shared" si="73"/>
        <v>1974.9835418038181</v>
      </c>
    </row>
    <row r="1352" spans="2:11" x14ac:dyDescent="0.25">
      <c r="B1352" s="6">
        <v>43715</v>
      </c>
      <c r="C1352" s="2">
        <v>10517.254883</v>
      </c>
      <c r="D1352" s="5">
        <v>81911711.331161797</v>
      </c>
      <c r="E1352" s="18">
        <f>'Mining Rigs'!$E$25*EXP('Mining Rigs'!$E$24*B1352)</f>
        <v>8.4891654927070695E-2</v>
      </c>
      <c r="F1352" s="10">
        <f t="shared" si="83"/>
        <v>6953.6207328108148</v>
      </c>
      <c r="G1352" s="10">
        <f t="shared" si="84"/>
        <v>166886.89758745956</v>
      </c>
      <c r="H1352" s="3">
        <v>9.6</v>
      </c>
      <c r="I1352">
        <v>12.5</v>
      </c>
      <c r="J1352" s="5">
        <f t="shared" si="85"/>
        <v>89006.345379978418</v>
      </c>
      <c r="K1352" s="5">
        <f t="shared" ref="K1352:K1355" si="86">24*60/H1352*I1352</f>
        <v>1875</v>
      </c>
    </row>
    <row r="1353" spans="2:11" x14ac:dyDescent="0.25">
      <c r="B1353" s="6">
        <v>43716</v>
      </c>
      <c r="C1353" s="2">
        <v>10441.276367</v>
      </c>
      <c r="D1353" s="5">
        <v>81381518.778657198</v>
      </c>
      <c r="E1353" s="18">
        <f>'Mining Rigs'!$E$25*EXP('Mining Rigs'!$E$24*B1353)</f>
        <v>8.4846063875239131E-2</v>
      </c>
      <c r="F1353" s="10">
        <f t="shared" si="83"/>
        <v>6904.9015405579212</v>
      </c>
      <c r="G1353" s="10">
        <f t="shared" si="84"/>
        <v>165717.63697339012</v>
      </c>
      <c r="H1353" s="3">
        <v>8.1359999999999992</v>
      </c>
      <c r="I1353">
        <v>12.5</v>
      </c>
      <c r="J1353" s="5">
        <f t="shared" si="85"/>
        <v>74904.371911972325</v>
      </c>
      <c r="K1353" s="5">
        <f t="shared" si="86"/>
        <v>2212.389380530974</v>
      </c>
    </row>
    <row r="1354" spans="2:11" x14ac:dyDescent="0.25">
      <c r="B1354" s="6">
        <v>43717</v>
      </c>
      <c r="C1354" s="2">
        <v>10334.974609000001</v>
      </c>
      <c r="D1354" s="5">
        <v>84070180.800357506</v>
      </c>
      <c r="E1354" s="18">
        <f>'Mining Rigs'!$E$25*EXP('Mining Rigs'!$E$24*B1354)</f>
        <v>8.4800497308075845E-2</v>
      </c>
      <c r="F1354" s="10">
        <f t="shared" si="83"/>
        <v>7129.1931406501653</v>
      </c>
      <c r="G1354" s="10">
        <f t="shared" si="84"/>
        <v>171100.63537560398</v>
      </c>
      <c r="H1354" s="3">
        <v>9.8629999999999995</v>
      </c>
      <c r="I1354">
        <v>12.5</v>
      </c>
      <c r="J1354" s="5">
        <f t="shared" si="85"/>
        <v>93753.642594976773</v>
      </c>
      <c r="K1354" s="5">
        <f t="shared" si="86"/>
        <v>1825.0025347257426</v>
      </c>
    </row>
    <row r="1355" spans="2:11" x14ac:dyDescent="0.25">
      <c r="B1355" s="6">
        <v>43718</v>
      </c>
      <c r="C1355" s="2">
        <v>10115.975586</v>
      </c>
      <c r="D1355" s="5">
        <v>83840689.860957101</v>
      </c>
      <c r="E1355" s="18">
        <f>'Mining Rigs'!$E$25*EXP('Mining Rigs'!$E$24*B1355)</f>
        <v>8.4754955212431565E-2</v>
      </c>
      <c r="F1355" s="10">
        <f t="shared" si="83"/>
        <v>7105.9139141447849</v>
      </c>
      <c r="G1355" s="10">
        <f t="shared" si="84"/>
        <v>170541.93393947484</v>
      </c>
      <c r="H1355" s="3">
        <v>7.9119999999999999</v>
      </c>
      <c r="I1355">
        <v>12.5</v>
      </c>
      <c r="J1355" s="5">
        <f t="shared" si="85"/>
        <v>74962.654518284719</v>
      </c>
      <c r="K1355" s="5">
        <f t="shared" si="86"/>
        <v>2275.0252780586452</v>
      </c>
    </row>
    <row r="1356" spans="2:11" x14ac:dyDescent="0.25">
      <c r="B1356" s="6">
        <v>43719</v>
      </c>
      <c r="C1356" s="2">
        <v>10178.372069999999</v>
      </c>
      <c r="D1356" s="5">
        <v>85217635.497359604</v>
      </c>
      <c r="E1356" s="18">
        <f>'Mining Rigs'!$E$25*EXP('Mining Rigs'!$E$24*B1356)</f>
        <v>8.4709437575163332E-2</v>
      </c>
      <c r="F1356" s="10">
        <f t="shared" si="83"/>
        <v>7218.7379744666059</v>
      </c>
      <c r="G1356" s="10">
        <f t="shared" si="84"/>
        <v>173249.71138719853</v>
      </c>
      <c r="H1356" s="3">
        <v>7.8259999999999996</v>
      </c>
      <c r="I1356">
        <v>12.5</v>
      </c>
      <c r="J1356" s="5">
        <f t="shared" si="85"/>
        <v>75325.124517567543</v>
      </c>
      <c r="K1356" s="5">
        <f t="shared" ref="K1356:K1419" si="87">24*60/H1356*I1356</f>
        <v>2300.0255558395093</v>
      </c>
    </row>
    <row r="1357" spans="2:11" x14ac:dyDescent="0.25">
      <c r="B1357" s="6">
        <v>43720</v>
      </c>
      <c r="C1357" s="2">
        <v>10410.126953000001</v>
      </c>
      <c r="D1357" s="5">
        <v>88889490.527766496</v>
      </c>
      <c r="E1357" s="18">
        <f>'Mining Rigs'!$E$25*EXP('Mining Rigs'!$E$24*B1357)</f>
        <v>8.4663944383136083E-2</v>
      </c>
      <c r="F1357" s="10">
        <f t="shared" si="83"/>
        <v>7525.734882288124</v>
      </c>
      <c r="G1357" s="10">
        <f t="shared" si="84"/>
        <v>180617.63717491497</v>
      </c>
      <c r="H1357" s="3">
        <v>9.1140000000000008</v>
      </c>
      <c r="I1357">
        <v>12.5</v>
      </c>
      <c r="J1357" s="5">
        <f t="shared" si="85"/>
        <v>91452.730289565283</v>
      </c>
      <c r="K1357" s="5">
        <f t="shared" si="87"/>
        <v>1974.9835418038181</v>
      </c>
    </row>
    <row r="1358" spans="2:11" x14ac:dyDescent="0.25">
      <c r="B1358" s="6">
        <v>43721</v>
      </c>
      <c r="C1358" s="2">
        <v>10360.546875</v>
      </c>
      <c r="D1358" s="5">
        <v>88354011.669165507</v>
      </c>
      <c r="E1358" s="18">
        <f>'Mining Rigs'!$E$25*EXP('Mining Rigs'!$E$24*B1358)</f>
        <v>8.4618475623221737E-2</v>
      </c>
      <c r="F1358" s="10">
        <f t="shared" si="83"/>
        <v>7476.3817826411305</v>
      </c>
      <c r="G1358" s="10">
        <f t="shared" si="84"/>
        <v>179433.16278338712</v>
      </c>
      <c r="H1358" s="3">
        <v>9.6</v>
      </c>
      <c r="I1358">
        <v>12.5</v>
      </c>
      <c r="J1358" s="5">
        <f t="shared" si="85"/>
        <v>95697.686817806461</v>
      </c>
      <c r="K1358" s="5">
        <f t="shared" si="87"/>
        <v>1875</v>
      </c>
    </row>
    <row r="1359" spans="2:11" x14ac:dyDescent="0.25">
      <c r="B1359" s="6">
        <v>43722</v>
      </c>
      <c r="C1359" s="2">
        <v>10358.048828000001</v>
      </c>
      <c r="D1359" s="5">
        <v>87940628.055255294</v>
      </c>
      <c r="E1359" s="18">
        <f>'Mining Rigs'!$E$25*EXP('Mining Rigs'!$E$24*B1359)</f>
        <v>8.4573031282298483E-2</v>
      </c>
      <c r="F1359" s="10">
        <f t="shared" ref="F1359:F1422" si="88">D1359*1000*E1359/1000000</f>
        <v>7437.405487502082</v>
      </c>
      <c r="G1359" s="10">
        <f t="shared" ref="G1359:G1422" si="89">F1359*24</f>
        <v>178497.73170004998</v>
      </c>
      <c r="H1359" s="3">
        <v>9.2899999999999991</v>
      </c>
      <c r="I1359">
        <v>12.5</v>
      </c>
      <c r="J1359" s="5">
        <f t="shared" si="85"/>
        <v>92124.662638525784</v>
      </c>
      <c r="K1359" s="5">
        <f t="shared" si="87"/>
        <v>1937.5672766415501</v>
      </c>
    </row>
    <row r="1360" spans="2:11" x14ac:dyDescent="0.25">
      <c r="B1360" s="6">
        <v>43723</v>
      </c>
      <c r="C1360" s="2">
        <v>10347.712890999999</v>
      </c>
      <c r="D1360" s="5">
        <v>89554384.7460998</v>
      </c>
      <c r="E1360" s="18">
        <f>'Mining Rigs'!$E$25*EXP('Mining Rigs'!$E$24*B1360)</f>
        <v>8.4527611347252396E-2</v>
      </c>
      <c r="F1360" s="10">
        <f t="shared" si="88"/>
        <v>7569.8182282606313</v>
      </c>
      <c r="G1360" s="10">
        <f t="shared" si="89"/>
        <v>181675.63747825514</v>
      </c>
      <c r="H1360" s="3">
        <v>9.7959999999999994</v>
      </c>
      <c r="I1360">
        <v>12.5</v>
      </c>
      <c r="J1360" s="5">
        <f t="shared" si="85"/>
        <v>98871.919152054863</v>
      </c>
      <c r="K1360" s="5">
        <f t="shared" si="87"/>
        <v>1837.4846876276031</v>
      </c>
    </row>
    <row r="1361" spans="2:11" x14ac:dyDescent="0.25">
      <c r="B1361" s="6">
        <v>43724</v>
      </c>
      <c r="C1361" s="2">
        <v>10276.793944999999</v>
      </c>
      <c r="D1361" s="5">
        <v>88427197.632102102</v>
      </c>
      <c r="E1361" s="18">
        <f>'Mining Rigs'!$E$25*EXP('Mining Rigs'!$E$24*B1361)</f>
        <v>8.4482215804976613E-2</v>
      </c>
      <c r="F1361" s="10">
        <f t="shared" si="88"/>
        <v>7470.5255933845665</v>
      </c>
      <c r="G1361" s="10">
        <f t="shared" si="89"/>
        <v>179292.6142412296</v>
      </c>
      <c r="H1361" s="3">
        <v>8.8339999999999996</v>
      </c>
      <c r="I1361">
        <v>12.5</v>
      </c>
      <c r="J1361" s="5">
        <f t="shared" si="85"/>
        <v>87992.830789279018</v>
      </c>
      <c r="K1361" s="5">
        <f t="shared" si="87"/>
        <v>2037.5820692777904</v>
      </c>
    </row>
    <row r="1362" spans="2:11" x14ac:dyDescent="0.25">
      <c r="B1362" s="6">
        <v>43725</v>
      </c>
      <c r="C1362" s="2">
        <v>10241.272461</v>
      </c>
      <c r="D1362" s="5">
        <v>91022467.592385396</v>
      </c>
      <c r="E1362" s="18">
        <f>'Mining Rigs'!$E$25*EXP('Mining Rigs'!$E$24*B1362)</f>
        <v>8.4436844642370376E-2</v>
      </c>
      <c r="F1362" s="10">
        <f t="shared" si="88"/>
        <v>7685.6499550634371</v>
      </c>
      <c r="G1362" s="10">
        <f t="shared" si="89"/>
        <v>184455.5989215225</v>
      </c>
      <c r="H1362" s="3">
        <v>9.73</v>
      </c>
      <c r="I1362">
        <v>12.5</v>
      </c>
      <c r="J1362" s="5">
        <f t="shared" si="85"/>
        <v>99708.498750356346</v>
      </c>
      <c r="K1362" s="5">
        <f t="shared" si="87"/>
        <v>1849.9486125385406</v>
      </c>
    </row>
    <row r="1363" spans="2:11" x14ac:dyDescent="0.25">
      <c r="B1363" s="6">
        <v>43726</v>
      </c>
      <c r="C1363" s="2">
        <v>10198.248046999999</v>
      </c>
      <c r="D1363" s="5">
        <v>89597236.248166904</v>
      </c>
      <c r="E1363" s="18">
        <f>'Mining Rigs'!$E$25*EXP('Mining Rigs'!$E$24*B1363)</f>
        <v>8.4391497846340896E-2</v>
      </c>
      <c r="F1363" s="10">
        <f t="shared" si="88"/>
        <v>7561.2449698752735</v>
      </c>
      <c r="G1363" s="10">
        <f t="shared" si="89"/>
        <v>181469.87927700655</v>
      </c>
      <c r="H1363" s="3">
        <v>8.2759999999999998</v>
      </c>
      <c r="I1363">
        <v>12.5</v>
      </c>
      <c r="J1363" s="5">
        <f t="shared" si="85"/>
        <v>83435.817827583684</v>
      </c>
      <c r="K1363" s="5">
        <f t="shared" si="87"/>
        <v>2174.9637506041568</v>
      </c>
    </row>
    <row r="1364" spans="2:11" x14ac:dyDescent="0.25">
      <c r="B1364" s="6">
        <v>43727</v>
      </c>
      <c r="C1364" s="2">
        <v>10266.415039</v>
      </c>
      <c r="D1364" s="5">
        <v>90214468.332622394</v>
      </c>
      <c r="E1364" s="18">
        <f>'Mining Rigs'!$E$25*EXP('Mining Rigs'!$E$24*B1364)</f>
        <v>8.4346175403802404E-2</v>
      </c>
      <c r="F1364" s="10">
        <f t="shared" si="88"/>
        <v>7609.2453699441448</v>
      </c>
      <c r="G1364" s="10">
        <f t="shared" si="89"/>
        <v>182621.88887865946</v>
      </c>
      <c r="H1364" s="3">
        <v>9.73</v>
      </c>
      <c r="I1364">
        <v>12.5</v>
      </c>
      <c r="J1364" s="5">
        <f t="shared" si="85"/>
        <v>98717.276599408709</v>
      </c>
      <c r="K1364" s="5">
        <f t="shared" si="87"/>
        <v>1849.9486125385406</v>
      </c>
    </row>
    <row r="1365" spans="2:11" x14ac:dyDescent="0.25">
      <c r="B1365" s="6">
        <v>43728</v>
      </c>
      <c r="C1365" s="2">
        <v>10181.641602</v>
      </c>
      <c r="D1365" s="5">
        <v>90625164.503607199</v>
      </c>
      <c r="E1365" s="18">
        <f>'Mining Rigs'!$E$25*EXP('Mining Rigs'!$E$24*B1365)</f>
        <v>8.4300877301675278E-2</v>
      </c>
      <c r="F1365" s="10">
        <f t="shared" si="88"/>
        <v>7639.7808732627282</v>
      </c>
      <c r="G1365" s="10">
        <f t="shared" si="89"/>
        <v>183354.74095830548</v>
      </c>
      <c r="H1365" s="3">
        <v>9.5359999999999996</v>
      </c>
      <c r="I1365">
        <v>12.5</v>
      </c>
      <c r="J1365" s="5">
        <f t="shared" si="85"/>
        <v>97137.267209911151</v>
      </c>
      <c r="K1365" s="5">
        <f t="shared" si="87"/>
        <v>1887.5838926174499</v>
      </c>
    </row>
    <row r="1366" spans="2:11" x14ac:dyDescent="0.25">
      <c r="B1366" s="6">
        <v>43729</v>
      </c>
      <c r="C1366" s="2">
        <v>10019.716796999999</v>
      </c>
      <c r="D1366" s="5">
        <v>91702566.294841707</v>
      </c>
      <c r="E1366" s="18">
        <f>'Mining Rigs'!$E$25*EXP('Mining Rigs'!$E$24*B1366)</f>
        <v>8.4255603526887796E-2</v>
      </c>
      <c r="F1366" s="10">
        <f t="shared" si="88"/>
        <v>7726.4550681363271</v>
      </c>
      <c r="G1366" s="10">
        <f t="shared" si="89"/>
        <v>185434.92163527186</v>
      </c>
      <c r="H1366" s="3">
        <v>8.6750000000000007</v>
      </c>
      <c r="I1366">
        <v>12.5</v>
      </c>
      <c r="J1366" s="5">
        <f t="shared" si="85"/>
        <v>89369.330288110184</v>
      </c>
      <c r="K1366" s="5">
        <f t="shared" si="87"/>
        <v>2074.9279538904898</v>
      </c>
    </row>
    <row r="1367" spans="2:11" x14ac:dyDescent="0.25">
      <c r="B1367" s="6">
        <v>43730</v>
      </c>
      <c r="C1367" s="2">
        <v>10070.392578000001</v>
      </c>
      <c r="D1367" s="5">
        <v>92631413.651419297</v>
      </c>
      <c r="E1367" s="18">
        <f>'Mining Rigs'!$E$25*EXP('Mining Rigs'!$E$24*B1367)</f>
        <v>8.4210354066375254E-2</v>
      </c>
      <c r="F1367" s="10">
        <f t="shared" si="88"/>
        <v>7800.5241412548849</v>
      </c>
      <c r="G1367" s="10">
        <f t="shared" si="89"/>
        <v>187212.57939011723</v>
      </c>
      <c r="H1367" s="3">
        <v>8.6750000000000007</v>
      </c>
      <c r="I1367">
        <v>12.5</v>
      </c>
      <c r="J1367" s="5">
        <f t="shared" si="85"/>
        <v>90226.062567181536</v>
      </c>
      <c r="K1367" s="5">
        <f t="shared" si="87"/>
        <v>2074.9279538904898</v>
      </c>
    </row>
    <row r="1368" spans="2:11" x14ac:dyDescent="0.25">
      <c r="B1368" s="6">
        <v>43731</v>
      </c>
      <c r="C1368" s="2">
        <v>9729.3242190000001</v>
      </c>
      <c r="D1368" s="5">
        <v>94235786.358235106</v>
      </c>
      <c r="E1368" s="18">
        <f>'Mining Rigs'!$E$25*EXP('Mining Rigs'!$E$24*B1368)</f>
        <v>8.4165128907079056E-2</v>
      </c>
      <c r="F1368" s="10">
        <f t="shared" si="88"/>
        <v>7931.3671065008202</v>
      </c>
      <c r="G1368" s="10">
        <f t="shared" si="89"/>
        <v>190352.81055601969</v>
      </c>
      <c r="H1368" s="3">
        <v>12.632</v>
      </c>
      <c r="I1368">
        <v>12.5</v>
      </c>
      <c r="J1368" s="5">
        <f t="shared" si="85"/>
        <v>133585.3723857578</v>
      </c>
      <c r="K1368" s="5">
        <f t="shared" si="87"/>
        <v>1424.9525015832805</v>
      </c>
    </row>
    <row r="1369" spans="2:11" x14ac:dyDescent="0.25">
      <c r="B1369" s="6">
        <v>43732</v>
      </c>
      <c r="C1369" s="2">
        <v>8620.5664059999999</v>
      </c>
      <c r="D1369" s="5">
        <v>90098193.588025793</v>
      </c>
      <c r="E1369" s="18">
        <f>'Mining Rigs'!$E$25*EXP('Mining Rigs'!$E$24*B1369)</f>
        <v>8.4119928035948602E-2</v>
      </c>
      <c r="F1369" s="10">
        <f t="shared" si="88"/>
        <v>7579.0535607936954</v>
      </c>
      <c r="G1369" s="10">
        <f t="shared" si="89"/>
        <v>181897.2854590487</v>
      </c>
      <c r="H1369" s="3">
        <v>9.1720000000000006</v>
      </c>
      <c r="I1369">
        <v>12.5</v>
      </c>
      <c r="J1369" s="5">
        <f t="shared" si="85"/>
        <v>92686.772346133046</v>
      </c>
      <c r="K1369" s="5">
        <f t="shared" si="87"/>
        <v>1962.4945486262536</v>
      </c>
    </row>
    <row r="1370" spans="2:11" x14ac:dyDescent="0.25">
      <c r="B1370" s="6">
        <v>43733</v>
      </c>
      <c r="C1370" s="2">
        <v>8486.9931639999995</v>
      </c>
      <c r="D1370" s="5">
        <v>90858159.607043803</v>
      </c>
      <c r="E1370" s="18">
        <f>'Mining Rigs'!$E$25*EXP('Mining Rigs'!$E$24*B1370)</f>
        <v>8.4074751439940157E-2</v>
      </c>
      <c r="F1370" s="10">
        <f t="shared" si="88"/>
        <v>7638.8771852526188</v>
      </c>
      <c r="G1370" s="10">
        <f t="shared" si="89"/>
        <v>183333.05244606285</v>
      </c>
      <c r="H1370" s="3">
        <v>9.2309999999999999</v>
      </c>
      <c r="I1370">
        <v>12.5</v>
      </c>
      <c r="J1370" s="5">
        <f t="shared" si="85"/>
        <v>94019.300396089224</v>
      </c>
      <c r="K1370" s="5">
        <f t="shared" si="87"/>
        <v>1949.9512512187196</v>
      </c>
    </row>
    <row r="1371" spans="2:11" x14ac:dyDescent="0.25">
      <c r="B1371" s="6">
        <v>43734</v>
      </c>
      <c r="C1371" s="2">
        <v>8118.9677730000003</v>
      </c>
      <c r="D1371" s="5">
        <v>89338227.569007695</v>
      </c>
      <c r="E1371" s="18">
        <f>'Mining Rigs'!$E$25*EXP('Mining Rigs'!$E$24*B1371)</f>
        <v>8.402959910601622E-2</v>
      </c>
      <c r="F1371" s="10">
        <f t="shared" si="88"/>
        <v>7507.055447465762</v>
      </c>
      <c r="G1371" s="10">
        <f t="shared" si="89"/>
        <v>180169.33073917829</v>
      </c>
      <c r="H1371" s="3">
        <v>8.4209999999999994</v>
      </c>
      <c r="I1371">
        <v>12.5</v>
      </c>
      <c r="J1371" s="5">
        <f t="shared" si="85"/>
        <v>84289.218564145573</v>
      </c>
      <c r="K1371" s="5">
        <f t="shared" si="87"/>
        <v>2137.5133594584968</v>
      </c>
    </row>
    <row r="1372" spans="2:11" x14ac:dyDescent="0.25">
      <c r="B1372" s="6">
        <v>43735</v>
      </c>
      <c r="C1372" s="2">
        <v>8251.8457030000009</v>
      </c>
      <c r="D1372" s="5">
        <v>91434682.170800194</v>
      </c>
      <c r="E1372" s="18">
        <f>'Mining Rigs'!$E$25*EXP('Mining Rigs'!$E$24*B1372)</f>
        <v>8.3984471021147131E-2</v>
      </c>
      <c r="F1372" s="10">
        <f t="shared" si="88"/>
        <v>7679.093415101368</v>
      </c>
      <c r="G1372" s="10">
        <f t="shared" si="89"/>
        <v>184298.24196243283</v>
      </c>
      <c r="H1372" s="3">
        <v>10.909000000000001</v>
      </c>
      <c r="I1372">
        <v>12.5</v>
      </c>
      <c r="J1372" s="5">
        <f t="shared" si="85"/>
        <v>111694.97342045445</v>
      </c>
      <c r="K1372" s="5">
        <f t="shared" si="87"/>
        <v>1650.0137501145844</v>
      </c>
    </row>
    <row r="1373" spans="2:11" x14ac:dyDescent="0.25">
      <c r="B1373" s="6">
        <v>43736</v>
      </c>
      <c r="C1373" s="2">
        <v>8245.9150389999995</v>
      </c>
      <c r="D1373" s="5">
        <v>90645114.944831699</v>
      </c>
      <c r="E1373" s="18">
        <f>'Mining Rigs'!$E$25*EXP('Mining Rigs'!$E$24*B1373)</f>
        <v>8.3939367172310236E-2</v>
      </c>
      <c r="F1373" s="10">
        <f t="shared" si="88"/>
        <v>7608.6935857304934</v>
      </c>
      <c r="G1373" s="10">
        <f t="shared" si="89"/>
        <v>182608.64605753185</v>
      </c>
      <c r="H1373" s="3">
        <v>9.0570000000000004</v>
      </c>
      <c r="I1373">
        <v>12.5</v>
      </c>
      <c r="J1373" s="5">
        <f t="shared" si="85"/>
        <v>91882.583741281444</v>
      </c>
      <c r="K1373" s="5">
        <f t="shared" si="87"/>
        <v>1987.4130506790327</v>
      </c>
    </row>
    <row r="1374" spans="2:11" x14ac:dyDescent="0.25">
      <c r="B1374" s="6">
        <v>43737</v>
      </c>
      <c r="C1374" s="2">
        <v>8104.185547</v>
      </c>
      <c r="D1374" s="5">
        <v>91035500.501666695</v>
      </c>
      <c r="E1374" s="18">
        <f>'Mining Rigs'!$E$25*EXP('Mining Rigs'!$E$24*B1374)</f>
        <v>8.3894287546488963E-2</v>
      </c>
      <c r="F1374" s="10">
        <f t="shared" si="88"/>
        <v>7637.3584560253666</v>
      </c>
      <c r="G1374" s="10">
        <f t="shared" si="89"/>
        <v>183296.60294460881</v>
      </c>
      <c r="H1374" s="3">
        <v>10.587999999999999</v>
      </c>
      <c r="I1374">
        <v>12.5</v>
      </c>
      <c r="J1374" s="5">
        <f t="shared" si="85"/>
        <v>107819.13510986209</v>
      </c>
      <c r="K1374" s="5">
        <f t="shared" si="87"/>
        <v>1700.0377786173026</v>
      </c>
    </row>
    <row r="1375" spans="2:11" x14ac:dyDescent="0.25">
      <c r="B1375" s="6">
        <v>43738</v>
      </c>
      <c r="C1375" s="2">
        <v>8293.8681639999995</v>
      </c>
      <c r="D1375" s="5">
        <v>89341776.994297907</v>
      </c>
      <c r="E1375" s="18">
        <f>'Mining Rigs'!$E$25*EXP('Mining Rigs'!$E$24*B1375)</f>
        <v>8.3849232130674675E-2</v>
      </c>
      <c r="F1375" s="10">
        <f t="shared" si="88"/>
        <v>7491.2393981618561</v>
      </c>
      <c r="G1375" s="10">
        <f t="shared" si="89"/>
        <v>179789.74555588455</v>
      </c>
      <c r="H1375" s="3">
        <v>11.077</v>
      </c>
      <c r="I1375">
        <v>12.5</v>
      </c>
      <c r="J1375" s="5">
        <f t="shared" si="85"/>
        <v>110640.61175125184</v>
      </c>
      <c r="K1375" s="5">
        <f t="shared" si="87"/>
        <v>1624.9887153561435</v>
      </c>
    </row>
    <row r="1376" spans="2:11" x14ac:dyDescent="0.25">
      <c r="B1376" s="6">
        <v>43739</v>
      </c>
      <c r="C1376" s="2">
        <v>8343.2763670000004</v>
      </c>
      <c r="D1376" s="5">
        <v>91495287.638033107</v>
      </c>
      <c r="E1376" s="18">
        <f>'Mining Rigs'!$E$25*EXP('Mining Rigs'!$E$24*B1376)</f>
        <v>8.3804200911865662E-2</v>
      </c>
      <c r="F1376" s="10">
        <f t="shared" si="88"/>
        <v>7667.6894677066648</v>
      </c>
      <c r="G1376" s="10">
        <f t="shared" si="89"/>
        <v>184024.54722495994</v>
      </c>
      <c r="H1376" s="3">
        <v>10.07</v>
      </c>
      <c r="I1376">
        <v>12.5</v>
      </c>
      <c r="J1376" s="5">
        <f t="shared" si="85"/>
        <v>102951.51058640816</v>
      </c>
      <c r="K1376" s="5">
        <f t="shared" si="87"/>
        <v>1787.4875868917577</v>
      </c>
    </row>
    <row r="1377" spans="2:11" x14ac:dyDescent="0.25">
      <c r="B1377" s="6">
        <v>43740</v>
      </c>
      <c r="C1377" s="2">
        <v>8393.0419920000004</v>
      </c>
      <c r="D1377" s="5">
        <v>91195824.212700903</v>
      </c>
      <c r="E1377" s="18">
        <f>'Mining Rigs'!$E$25*EXP('Mining Rigs'!$E$24*B1377)</f>
        <v>8.3759193877066346E-2</v>
      </c>
      <c r="F1377" s="10">
        <f t="shared" si="88"/>
        <v>7638.4887210104762</v>
      </c>
      <c r="G1377" s="10">
        <f t="shared" si="89"/>
        <v>183323.72930425144</v>
      </c>
      <c r="H1377" s="3">
        <v>9.73</v>
      </c>
      <c r="I1377">
        <v>12.5</v>
      </c>
      <c r="J1377" s="5">
        <f t="shared" si="85"/>
        <v>99096.660340575909</v>
      </c>
      <c r="K1377" s="5">
        <f t="shared" si="87"/>
        <v>1849.9486125385406</v>
      </c>
    </row>
    <row r="1378" spans="2:11" x14ac:dyDescent="0.25">
      <c r="B1378" s="6">
        <v>43741</v>
      </c>
      <c r="C1378" s="2">
        <v>8259.9921880000002</v>
      </c>
      <c r="D1378" s="5">
        <v>91433868.644018799</v>
      </c>
      <c r="E1378" s="18">
        <f>'Mining Rigs'!$E$25*EXP('Mining Rigs'!$E$24*B1378)</f>
        <v>8.3714211013289005E-2</v>
      </c>
      <c r="F1378" s="10">
        <f t="shared" si="88"/>
        <v>7654.3141734267383</v>
      </c>
      <c r="G1378" s="10">
        <f t="shared" si="89"/>
        <v>183703.54016224173</v>
      </c>
      <c r="H1378" s="3">
        <v>9.7959999999999994</v>
      </c>
      <c r="I1378">
        <v>12.5</v>
      </c>
      <c r="J1378" s="5">
        <f t="shared" si="85"/>
        <v>99975.548857184433</v>
      </c>
      <c r="K1378" s="5">
        <f t="shared" si="87"/>
        <v>1837.4846876276031</v>
      </c>
    </row>
    <row r="1379" spans="2:11" x14ac:dyDescent="0.25">
      <c r="B1379" s="6">
        <v>43742</v>
      </c>
      <c r="C1379" s="2">
        <v>8205.9394530000009</v>
      </c>
      <c r="D1379" s="5">
        <v>90160370.386208296</v>
      </c>
      <c r="E1379" s="18">
        <f>'Mining Rigs'!$E$25*EXP('Mining Rigs'!$E$24*B1379)</f>
        <v>8.3669252307552899E-2</v>
      </c>
      <c r="F1379" s="10">
        <f t="shared" si="88"/>
        <v>7543.6507779860831</v>
      </c>
      <c r="G1379" s="10">
        <f t="shared" si="89"/>
        <v>181047.61867166599</v>
      </c>
      <c r="H1379" s="3">
        <v>9.7959999999999994</v>
      </c>
      <c r="I1379">
        <v>12.5</v>
      </c>
      <c r="J1379" s="5">
        <f t="shared" si="85"/>
        <v>98530.137361535541</v>
      </c>
      <c r="K1379" s="5">
        <f t="shared" si="87"/>
        <v>1837.4846876276031</v>
      </c>
    </row>
    <row r="1380" spans="2:11" x14ac:dyDescent="0.25">
      <c r="B1380" s="6">
        <v>43743</v>
      </c>
      <c r="C1380" s="2">
        <v>8151.5004879999997</v>
      </c>
      <c r="D1380" s="5">
        <v>91519571.949819505</v>
      </c>
      <c r="E1380" s="18">
        <f>'Mining Rigs'!$E$25*EXP('Mining Rigs'!$E$24*B1380)</f>
        <v>8.3624317746883323E-2</v>
      </c>
      <c r="F1380" s="10">
        <f t="shared" si="88"/>
        <v>7653.2617647904563</v>
      </c>
      <c r="G1380" s="10">
        <f t="shared" si="89"/>
        <v>183678.28235497096</v>
      </c>
      <c r="H1380" s="3">
        <v>9.1140000000000008</v>
      </c>
      <c r="I1380">
        <v>12.5</v>
      </c>
      <c r="J1380" s="5">
        <f t="shared" si="85"/>
        <v>93002.436965733636</v>
      </c>
      <c r="K1380" s="5">
        <f t="shared" si="87"/>
        <v>1974.9835418038181</v>
      </c>
    </row>
    <row r="1381" spans="2:11" x14ac:dyDescent="0.25">
      <c r="B1381" s="6">
        <v>43744</v>
      </c>
      <c r="C1381" s="2">
        <v>7988.1557620000003</v>
      </c>
      <c r="D1381" s="5">
        <v>91428958.512245402</v>
      </c>
      <c r="E1381" s="18">
        <f>'Mining Rigs'!$E$25*EXP('Mining Rigs'!$E$24*B1381)</f>
        <v>8.3579407318313509E-2</v>
      </c>
      <c r="F1381" s="10">
        <f t="shared" si="88"/>
        <v>7641.5781641841459</v>
      </c>
      <c r="G1381" s="10">
        <f t="shared" si="89"/>
        <v>183397.8759404195</v>
      </c>
      <c r="H1381" s="3">
        <v>9.6639999999999997</v>
      </c>
      <c r="I1381">
        <v>12.5</v>
      </c>
      <c r="J1381" s="5">
        <f t="shared" si="85"/>
        <v>98464.281838234121</v>
      </c>
      <c r="K1381" s="5">
        <f t="shared" si="87"/>
        <v>1862.5827814569536</v>
      </c>
    </row>
    <row r="1382" spans="2:11" x14ac:dyDescent="0.25">
      <c r="B1382" s="6">
        <v>43745</v>
      </c>
      <c r="C1382" s="2">
        <v>8245.6230469999991</v>
      </c>
      <c r="D1382" s="5">
        <v>92606933.200708404</v>
      </c>
      <c r="E1382" s="18">
        <f>'Mining Rigs'!$E$25*EXP('Mining Rigs'!$E$24*B1382)</f>
        <v>8.3534521008883589E-2</v>
      </c>
      <c r="F1382" s="10">
        <f t="shared" si="88"/>
        <v>7735.875807022856</v>
      </c>
      <c r="G1382" s="10">
        <f t="shared" si="89"/>
        <v>185661.01936854853</v>
      </c>
      <c r="H1382" s="3">
        <v>9.2899999999999991</v>
      </c>
      <c r="I1382">
        <v>12.5</v>
      </c>
      <c r="J1382" s="5">
        <f t="shared" si="85"/>
        <v>95821.714996323091</v>
      </c>
      <c r="K1382" s="5">
        <f t="shared" si="87"/>
        <v>1937.5672766415501</v>
      </c>
    </row>
    <row r="1383" spans="2:11" x14ac:dyDescent="0.25">
      <c r="B1383" s="6">
        <v>43746</v>
      </c>
      <c r="C1383" s="2">
        <v>8228.7832030000009</v>
      </c>
      <c r="D1383" s="5">
        <v>94872269.140060395</v>
      </c>
      <c r="E1383" s="18">
        <f>'Mining Rigs'!$E$25*EXP('Mining Rigs'!$E$24*B1383)</f>
        <v>8.3489658805639799E-2</v>
      </c>
      <c r="F1383" s="10">
        <f t="shared" si="88"/>
        <v>7920.8533806204723</v>
      </c>
      <c r="G1383" s="10">
        <f t="shared" si="89"/>
        <v>190100.48113489134</v>
      </c>
      <c r="H1383" s="3">
        <v>8.8889999999999993</v>
      </c>
      <c r="I1383">
        <v>12.5</v>
      </c>
      <c r="J1383" s="5">
        <f t="shared" si="85"/>
        <v>93877.954267113833</v>
      </c>
      <c r="K1383" s="5">
        <f t="shared" si="87"/>
        <v>2024.9746878164026</v>
      </c>
    </row>
    <row r="1384" spans="2:11" x14ac:dyDescent="0.25">
      <c r="B1384" s="6">
        <v>43747</v>
      </c>
      <c r="C1384" s="2">
        <v>8595.7402340000008</v>
      </c>
      <c r="D1384" s="5">
        <v>96593924.453967795</v>
      </c>
      <c r="E1384" s="18">
        <f>'Mining Rigs'!$E$25*EXP('Mining Rigs'!$E$24*B1384)</f>
        <v>8.3444820695636232E-2</v>
      </c>
      <c r="F1384" s="10">
        <f t="shared" si="88"/>
        <v>8060.2627063491746</v>
      </c>
      <c r="G1384" s="10">
        <f t="shared" si="89"/>
        <v>193446.30495238019</v>
      </c>
      <c r="H1384" s="3">
        <v>10.435</v>
      </c>
      <c r="I1384">
        <v>12.5</v>
      </c>
      <c r="J1384" s="5">
        <f t="shared" si="85"/>
        <v>112145.12178767152</v>
      </c>
      <c r="K1384" s="5">
        <f t="shared" si="87"/>
        <v>1724.9640632486824</v>
      </c>
    </row>
    <row r="1385" spans="2:11" x14ac:dyDescent="0.25">
      <c r="B1385" s="6">
        <v>43748</v>
      </c>
      <c r="C1385" s="2">
        <v>8586.4736329999996</v>
      </c>
      <c r="D1385" s="5">
        <v>95687790.078226998</v>
      </c>
      <c r="E1385" s="18">
        <f>'Mining Rigs'!$E$25*EXP('Mining Rigs'!$E$24*B1385)</f>
        <v>8.3400006665933876E-2</v>
      </c>
      <c r="F1385" s="10">
        <f t="shared" si="88"/>
        <v>7980.3623303726135</v>
      </c>
      <c r="G1385" s="10">
        <f t="shared" si="89"/>
        <v>191528.69592894273</v>
      </c>
      <c r="H1385" s="3">
        <v>8.8889999999999993</v>
      </c>
      <c r="I1385">
        <v>12.5</v>
      </c>
      <c r="J1385" s="5">
        <f t="shared" si="85"/>
        <v>94583.254339576219</v>
      </c>
      <c r="K1385" s="5">
        <f t="shared" si="87"/>
        <v>2024.9746878164026</v>
      </c>
    </row>
    <row r="1386" spans="2:11" x14ac:dyDescent="0.25">
      <c r="B1386" s="6">
        <v>43749</v>
      </c>
      <c r="C1386" s="2">
        <v>8321.7568360000005</v>
      </c>
      <c r="D1386" s="5">
        <v>97179223.939483598</v>
      </c>
      <c r="E1386" s="18">
        <f>'Mining Rigs'!$E$25*EXP('Mining Rigs'!$E$24*B1386)</f>
        <v>8.3355216703599827E-2</v>
      </c>
      <c r="F1386" s="10">
        <f t="shared" si="88"/>
        <v>8100.3952705633119</v>
      </c>
      <c r="G1386" s="10">
        <f t="shared" si="89"/>
        <v>194409.48649351948</v>
      </c>
      <c r="H1386" s="3">
        <v>9.2309999999999999</v>
      </c>
      <c r="I1386">
        <v>12.5</v>
      </c>
      <c r="J1386" s="5">
        <f t="shared" si="85"/>
        <v>99699.664990093239</v>
      </c>
      <c r="K1386" s="5">
        <f t="shared" si="87"/>
        <v>1949.9512512187196</v>
      </c>
    </row>
    <row r="1387" spans="2:11" x14ac:dyDescent="0.25">
      <c r="B1387" s="6">
        <v>43750</v>
      </c>
      <c r="C1387" s="2">
        <v>8336.5556639999995</v>
      </c>
      <c r="D1387" s="5">
        <v>98269788.056752607</v>
      </c>
      <c r="E1387" s="18">
        <f>'Mining Rigs'!$E$25*EXP('Mining Rigs'!$E$24*B1387)</f>
        <v>8.3310450795709021E-2</v>
      </c>
      <c r="F1387" s="10">
        <f t="shared" si="88"/>
        <v>8186.9003426068421</v>
      </c>
      <c r="G1387" s="10">
        <f t="shared" si="89"/>
        <v>196485.60822256422</v>
      </c>
      <c r="H1387" s="3">
        <v>10.827</v>
      </c>
      <c r="I1387">
        <v>12.5</v>
      </c>
      <c r="J1387" s="5">
        <f t="shared" si="85"/>
        <v>118186.09334587237</v>
      </c>
      <c r="K1387" s="5">
        <f t="shared" si="87"/>
        <v>1662.5103906899419</v>
      </c>
    </row>
    <row r="1388" spans="2:11" x14ac:dyDescent="0.25">
      <c r="B1388" s="6">
        <v>43751</v>
      </c>
      <c r="C1388" s="2">
        <v>8321.0058590000008</v>
      </c>
      <c r="D1388" s="5">
        <v>96238944.058558404</v>
      </c>
      <c r="E1388" s="18">
        <f>'Mining Rigs'!$E$25*EXP('Mining Rigs'!$E$24*B1388)</f>
        <v>8.3265708929343304E-2</v>
      </c>
      <c r="F1388" s="10">
        <f t="shared" si="88"/>
        <v>8013.4039036472777</v>
      </c>
      <c r="G1388" s="10">
        <f t="shared" si="89"/>
        <v>192321.69368753466</v>
      </c>
      <c r="H1388" s="3">
        <v>10.141</v>
      </c>
      <c r="I1388">
        <v>12.5</v>
      </c>
      <c r="J1388" s="5">
        <f t="shared" si="85"/>
        <v>108351.90531584938</v>
      </c>
      <c r="K1388" s="5">
        <f t="shared" si="87"/>
        <v>1774.9728823587418</v>
      </c>
    </row>
    <row r="1389" spans="2:11" x14ac:dyDescent="0.25">
      <c r="B1389" s="6">
        <v>43752</v>
      </c>
      <c r="C1389" s="2">
        <v>8374.6865230000003</v>
      </c>
      <c r="D1389" s="5">
        <v>95855009.812415004</v>
      </c>
      <c r="E1389" s="18">
        <f>'Mining Rigs'!$E$25*EXP('Mining Rigs'!$E$24*B1389)</f>
        <v>8.322099109159059E-2</v>
      </c>
      <c r="F1389" s="10">
        <f t="shared" si="88"/>
        <v>7977.1489176833184</v>
      </c>
      <c r="G1389" s="10">
        <f t="shared" si="89"/>
        <v>191451.57402439963</v>
      </c>
      <c r="H1389" s="3">
        <v>10.667</v>
      </c>
      <c r="I1389">
        <v>12.5</v>
      </c>
      <c r="J1389" s="5">
        <f t="shared" si="85"/>
        <v>113456.33000657061</v>
      </c>
      <c r="K1389" s="5">
        <f t="shared" si="87"/>
        <v>1687.4472672728978</v>
      </c>
    </row>
    <row r="1390" spans="2:11" x14ac:dyDescent="0.25">
      <c r="B1390" s="6">
        <v>43753</v>
      </c>
      <c r="C1390" s="2">
        <v>8205.3691409999992</v>
      </c>
      <c r="D1390" s="5">
        <v>94280759.196695</v>
      </c>
      <c r="E1390" s="18">
        <f>'Mining Rigs'!$E$25*EXP('Mining Rigs'!$E$24*B1390)</f>
        <v>8.3176297269546604E-2</v>
      </c>
      <c r="F1390" s="10">
        <f t="shared" si="88"/>
        <v>7841.924453742844</v>
      </c>
      <c r="G1390" s="10">
        <f t="shared" si="89"/>
        <v>188206.18688982824</v>
      </c>
      <c r="H1390" s="3">
        <v>9.4120000000000008</v>
      </c>
      <c r="I1390">
        <v>12.5</v>
      </c>
      <c r="J1390" s="5">
        <f t="shared" si="85"/>
        <v>98410.923944836861</v>
      </c>
      <c r="K1390" s="5">
        <f t="shared" si="87"/>
        <v>1912.4521886952823</v>
      </c>
    </row>
    <row r="1391" spans="2:11" x14ac:dyDescent="0.25">
      <c r="B1391" s="6">
        <v>43754</v>
      </c>
      <c r="C1391" s="2">
        <v>8047.5268550000001</v>
      </c>
      <c r="D1391" s="5">
        <v>93734992.145724803</v>
      </c>
      <c r="E1391" s="18">
        <f>'Mining Rigs'!$E$25*EXP('Mining Rigs'!$E$24*B1391)</f>
        <v>8.3131627450314036E-2</v>
      </c>
      <c r="F1391" s="10">
        <f t="shared" si="88"/>
        <v>7792.3424461165068</v>
      </c>
      <c r="G1391" s="10">
        <f t="shared" si="89"/>
        <v>187016.21870679618</v>
      </c>
      <c r="H1391" s="3">
        <v>10.07</v>
      </c>
      <c r="I1391">
        <v>12.5</v>
      </c>
      <c r="J1391" s="5">
        <f t="shared" si="85"/>
        <v>104625.18457652431</v>
      </c>
      <c r="K1391" s="5">
        <f t="shared" si="87"/>
        <v>1787.4875868917577</v>
      </c>
    </row>
    <row r="1392" spans="2:11" x14ac:dyDescent="0.25">
      <c r="B1392" s="6">
        <v>43755</v>
      </c>
      <c r="C1392" s="2">
        <v>8103.9111329999996</v>
      </c>
      <c r="D1392" s="5">
        <v>94440182.247772306</v>
      </c>
      <c r="E1392" s="18">
        <f>'Mining Rigs'!$E$25*EXP('Mining Rigs'!$E$24*B1392)</f>
        <v>8.3086981621001546E-2</v>
      </c>
      <c r="F1392" s="10">
        <f t="shared" si="88"/>
        <v>7846.7496867046939</v>
      </c>
      <c r="G1392" s="10">
        <f t="shared" si="89"/>
        <v>188321.99248091265</v>
      </c>
      <c r="H1392" s="3">
        <v>9.6</v>
      </c>
      <c r="I1392">
        <v>12.5</v>
      </c>
      <c r="J1392" s="5">
        <f t="shared" si="85"/>
        <v>100438.39598982008</v>
      </c>
      <c r="K1392" s="5">
        <f t="shared" si="87"/>
        <v>1875</v>
      </c>
    </row>
    <row r="1393" spans="2:11" x14ac:dyDescent="0.25">
      <c r="B1393" s="6">
        <v>43756</v>
      </c>
      <c r="C1393" s="2">
        <v>7973.2075199999999</v>
      </c>
      <c r="D1393" s="5">
        <v>93485053.294528693</v>
      </c>
      <c r="E1393" s="18">
        <f>'Mining Rigs'!$E$25*EXP('Mining Rigs'!$E$24*B1393)</f>
        <v>8.3042359768725676E-2</v>
      </c>
      <c r="F1393" s="10">
        <f t="shared" si="88"/>
        <v>7763.2194286827453</v>
      </c>
      <c r="G1393" s="10">
        <f t="shared" si="89"/>
        <v>186317.2662883859</v>
      </c>
      <c r="H1393" s="3">
        <v>9</v>
      </c>
      <c r="I1393">
        <v>12.5</v>
      </c>
      <c r="J1393" s="5">
        <f t="shared" si="85"/>
        <v>93158.633144192936</v>
      </c>
      <c r="K1393" s="5">
        <f t="shared" si="87"/>
        <v>2000</v>
      </c>
    </row>
    <row r="1394" spans="2:11" x14ac:dyDescent="0.25">
      <c r="B1394" s="6">
        <v>43757</v>
      </c>
      <c r="C1394" s="2">
        <v>7988.560547</v>
      </c>
      <c r="D1394" s="5">
        <v>93854559.434032798</v>
      </c>
      <c r="E1394" s="18">
        <f>'Mining Rigs'!$E$25*EXP('Mining Rigs'!$E$24*B1394)</f>
        <v>8.2997761880609852E-2</v>
      </c>
      <c r="F1394" s="10">
        <f t="shared" si="88"/>
        <v>7789.7183753153986</v>
      </c>
      <c r="G1394" s="10">
        <f t="shared" si="89"/>
        <v>186953.24100756957</v>
      </c>
      <c r="H1394" s="3">
        <v>10.141</v>
      </c>
      <c r="I1394">
        <v>12.5</v>
      </c>
      <c r="J1394" s="5">
        <f t="shared" si="85"/>
        <v>105327.37872543129</v>
      </c>
      <c r="K1394" s="5">
        <f t="shared" si="87"/>
        <v>1774.9728823587418</v>
      </c>
    </row>
    <row r="1395" spans="2:11" x14ac:dyDescent="0.25">
      <c r="B1395" s="6">
        <v>43758</v>
      </c>
      <c r="C1395" s="2">
        <v>8222.078125</v>
      </c>
      <c r="D1395" s="5">
        <v>94685948.247916996</v>
      </c>
      <c r="E1395" s="18">
        <f>'Mining Rigs'!$E$25*EXP('Mining Rigs'!$E$24*B1395)</f>
        <v>8.2953187943783535E-2</v>
      </c>
      <c r="F1395" s="10">
        <f t="shared" si="88"/>
        <v>7854.501260644819</v>
      </c>
      <c r="G1395" s="10">
        <f t="shared" si="89"/>
        <v>188508.03025547566</v>
      </c>
      <c r="H1395" s="3">
        <v>9.8629999999999995</v>
      </c>
      <c r="I1395">
        <v>12.5</v>
      </c>
      <c r="J1395" s="5">
        <f t="shared" si="85"/>
        <v>103291.92791165314</v>
      </c>
      <c r="K1395" s="5">
        <f t="shared" si="87"/>
        <v>1825.0025347257426</v>
      </c>
    </row>
    <row r="1396" spans="2:11" x14ac:dyDescent="0.25">
      <c r="B1396" s="6">
        <v>43759</v>
      </c>
      <c r="C1396" s="2">
        <v>8243.7207030000009</v>
      </c>
      <c r="D1396" s="5">
        <v>95055454.387421101</v>
      </c>
      <c r="E1396" s="18">
        <f>'Mining Rigs'!$E$25*EXP('Mining Rigs'!$E$24*B1396)</f>
        <v>8.2908637945383959E-2</v>
      </c>
      <c r="F1396" s="10">
        <f t="shared" si="88"/>
        <v>7880.918252540655</v>
      </c>
      <c r="G1396" s="10">
        <f t="shared" si="89"/>
        <v>189142.03806097573</v>
      </c>
      <c r="H1396" s="3">
        <v>9.0570000000000004</v>
      </c>
      <c r="I1396">
        <v>12.5</v>
      </c>
      <c r="J1396" s="5">
        <f t="shared" si="85"/>
        <v>95169.968817680972</v>
      </c>
      <c r="K1396" s="5">
        <f t="shared" si="87"/>
        <v>1987.4130506790327</v>
      </c>
    </row>
    <row r="1397" spans="2:11" x14ac:dyDescent="0.25">
      <c r="B1397" s="6">
        <v>43760</v>
      </c>
      <c r="C1397" s="2">
        <v>8078.203125</v>
      </c>
      <c r="D1397" s="5">
        <v>97272491.224445507</v>
      </c>
      <c r="E1397" s="18">
        <f>'Mining Rigs'!$E$25*EXP('Mining Rigs'!$E$24*B1397)</f>
        <v>8.2864111872555338E-2</v>
      </c>
      <c r="F1397" s="10">
        <f t="shared" si="88"/>
        <v>8060.3985949446105</v>
      </c>
      <c r="G1397" s="10">
        <f t="shared" si="89"/>
        <v>193449.56627867065</v>
      </c>
      <c r="H1397" s="3">
        <v>8.5210000000000008</v>
      </c>
      <c r="I1397">
        <v>12.5</v>
      </c>
      <c r="J1397" s="5">
        <f t="shared" si="85"/>
        <v>91576.875236697379</v>
      </c>
      <c r="K1397" s="5">
        <f t="shared" si="87"/>
        <v>2112.4281187654033</v>
      </c>
    </row>
    <row r="1398" spans="2:11" x14ac:dyDescent="0.25">
      <c r="B1398" s="6">
        <v>43761</v>
      </c>
      <c r="C1398" s="2">
        <v>7514.671875</v>
      </c>
      <c r="D1398" s="5">
        <v>98750515.782461807</v>
      </c>
      <c r="E1398" s="18">
        <f>'Mining Rigs'!$E$25*EXP('Mining Rigs'!$E$24*B1398)</f>
        <v>8.2819609712447825E-2</v>
      </c>
      <c r="F1398" s="10">
        <f t="shared" si="88"/>
        <v>8178.4791760064054</v>
      </c>
      <c r="G1398" s="10">
        <f t="shared" si="89"/>
        <v>196283.50022415374</v>
      </c>
      <c r="H1398" s="3">
        <v>8.5709999999999997</v>
      </c>
      <c r="I1398">
        <v>12.5</v>
      </c>
      <c r="J1398" s="5">
        <f t="shared" si="85"/>
        <v>93463.6600234012</v>
      </c>
      <c r="K1398" s="5">
        <f t="shared" si="87"/>
        <v>2100.1050052502628</v>
      </c>
    </row>
    <row r="1399" spans="2:11" x14ac:dyDescent="0.25">
      <c r="B1399" s="6">
        <v>43762</v>
      </c>
      <c r="C1399" s="2">
        <v>7493.4887699999999</v>
      </c>
      <c r="D1399" s="5">
        <v>101132725.05483299</v>
      </c>
      <c r="E1399" s="18">
        <f>'Mining Rigs'!$E$25*EXP('Mining Rigs'!$E$24*B1399)</f>
        <v>8.2775131452219389E-2</v>
      </c>
      <c r="F1399" s="10">
        <f t="shared" si="88"/>
        <v>8371.2746105349634</v>
      </c>
      <c r="G1399" s="10">
        <f t="shared" si="89"/>
        <v>200910.59065283911</v>
      </c>
      <c r="H1399" s="3">
        <v>10.827</v>
      </c>
      <c r="I1399">
        <v>12.5</v>
      </c>
      <c r="J1399" s="5">
        <f t="shared" si="85"/>
        <v>120847.72027768273</v>
      </c>
      <c r="K1399" s="5">
        <f t="shared" si="87"/>
        <v>1662.5103906899419</v>
      </c>
    </row>
    <row r="1400" spans="2:11" x14ac:dyDescent="0.25">
      <c r="B1400" s="6">
        <v>43763</v>
      </c>
      <c r="C1400" s="2">
        <v>8660.7001949999994</v>
      </c>
      <c r="D1400" s="5">
        <v>100207780.94612201</v>
      </c>
      <c r="E1400" s="18">
        <f>'Mining Rigs'!$E$25*EXP('Mining Rigs'!$E$24*B1400)</f>
        <v>8.2730677079034906E-2</v>
      </c>
      <c r="F1400" s="10">
        <f t="shared" si="88"/>
        <v>8290.2575662602867</v>
      </c>
      <c r="G1400" s="10">
        <f t="shared" si="89"/>
        <v>198966.18159024688</v>
      </c>
      <c r="H1400" s="3">
        <v>10.435</v>
      </c>
      <c r="I1400">
        <v>12.5</v>
      </c>
      <c r="J1400" s="5">
        <f t="shared" si="85"/>
        <v>115345.11693856814</v>
      </c>
      <c r="K1400" s="5">
        <f t="shared" si="87"/>
        <v>1724.9640632486824</v>
      </c>
    </row>
    <row r="1401" spans="2:11" x14ac:dyDescent="0.25">
      <c r="B1401" s="6">
        <v>43764</v>
      </c>
      <c r="C1401" s="2">
        <v>9244.9726559999999</v>
      </c>
      <c r="D1401" s="5">
        <v>98845219.463188305</v>
      </c>
      <c r="E1401" s="18">
        <f>'Mining Rigs'!$E$25*EXP('Mining Rigs'!$E$24*B1401)</f>
        <v>8.2686246580065251E-2</v>
      </c>
      <c r="F1401" s="10">
        <f t="shared" si="88"/>
        <v>8173.140189793854</v>
      </c>
      <c r="G1401" s="10">
        <f t="shared" si="89"/>
        <v>196155.36455505248</v>
      </c>
      <c r="H1401" s="3">
        <v>10.286</v>
      </c>
      <c r="I1401">
        <v>12.5</v>
      </c>
      <c r="J1401" s="5">
        <f t="shared" si="85"/>
        <v>112091.89332295944</v>
      </c>
      <c r="K1401" s="5">
        <f t="shared" si="87"/>
        <v>1749.9513902391602</v>
      </c>
    </row>
    <row r="1402" spans="2:11" x14ac:dyDescent="0.25">
      <c r="B1402" s="6">
        <v>43765</v>
      </c>
      <c r="C1402" s="2">
        <v>9551.7148440000001</v>
      </c>
      <c r="D1402" s="5">
        <v>99339894.797837302</v>
      </c>
      <c r="E1402" s="18">
        <f>'Mining Rigs'!$E$25*EXP('Mining Rigs'!$E$24*B1402)</f>
        <v>8.2641839942489081E-2</v>
      </c>
      <c r="F1402" s="10">
        <f t="shared" si="88"/>
        <v>8209.6316857865731</v>
      </c>
      <c r="G1402" s="10">
        <f t="shared" si="89"/>
        <v>197031.16045887774</v>
      </c>
      <c r="H1402" s="3">
        <v>12.522</v>
      </c>
      <c r="I1402">
        <v>12.5</v>
      </c>
      <c r="J1402" s="5">
        <f t="shared" si="85"/>
        <v>137068.01062589261</v>
      </c>
      <c r="K1402" s="5">
        <f t="shared" si="87"/>
        <v>1437.4700527072353</v>
      </c>
    </row>
    <row r="1403" spans="2:11" x14ac:dyDescent="0.25">
      <c r="B1403" s="6">
        <v>43766</v>
      </c>
      <c r="C1403" s="2">
        <v>9256.1484380000002</v>
      </c>
      <c r="D1403" s="5">
        <v>97034324.120296001</v>
      </c>
      <c r="E1403" s="18">
        <f>'Mining Rigs'!$E$25*EXP('Mining Rigs'!$E$24*B1403)</f>
        <v>8.2597457153491927E-2</v>
      </c>
      <c r="F1403" s="10">
        <f t="shared" si="88"/>
        <v>8014.7884289441972</v>
      </c>
      <c r="G1403" s="10">
        <f t="shared" si="89"/>
        <v>192354.92229466073</v>
      </c>
      <c r="H1403" s="3">
        <v>10.746</v>
      </c>
      <c r="I1403">
        <v>12.5</v>
      </c>
      <c r="J1403" s="5">
        <f t="shared" si="85"/>
        <v>114835.88860991246</v>
      </c>
      <c r="K1403" s="5">
        <f t="shared" si="87"/>
        <v>1675.0418760469011</v>
      </c>
    </row>
    <row r="1404" spans="2:11" x14ac:dyDescent="0.25">
      <c r="B1404" s="6">
        <v>43767</v>
      </c>
      <c r="C1404" s="2">
        <v>9427.6875</v>
      </c>
      <c r="D1404" s="5">
        <v>95375220.792607993</v>
      </c>
      <c r="E1404" s="18">
        <f>'Mining Rigs'!$E$25*EXP('Mining Rigs'!$E$24*B1404)</f>
        <v>8.2553098200265324E-2</v>
      </c>
      <c r="F1404" s="10">
        <f t="shared" si="88"/>
        <v>7873.5199679641546</v>
      </c>
      <c r="G1404" s="10">
        <f t="shared" si="89"/>
        <v>188964.4792311397</v>
      </c>
      <c r="H1404" s="3">
        <v>10.827</v>
      </c>
      <c r="I1404">
        <v>12.5</v>
      </c>
      <c r="J1404" s="5">
        <f t="shared" si="85"/>
        <v>113662.13425753055</v>
      </c>
      <c r="K1404" s="5">
        <f t="shared" si="87"/>
        <v>1662.5103906899419</v>
      </c>
    </row>
    <row r="1405" spans="2:11" x14ac:dyDescent="0.25">
      <c r="B1405" s="6">
        <v>43768</v>
      </c>
      <c r="C1405" s="2">
        <v>9205.7265630000002</v>
      </c>
      <c r="D1405" s="5">
        <v>92695122.521252304</v>
      </c>
      <c r="E1405" s="18">
        <f>'Mining Rigs'!$E$25*EXP('Mining Rigs'!$E$24*B1405)</f>
        <v>8.2508763070008567E-2</v>
      </c>
      <c r="F1405" s="10">
        <f t="shared" si="88"/>
        <v>7648.1599018514216</v>
      </c>
      <c r="G1405" s="10">
        <f t="shared" si="89"/>
        <v>183555.83764443413</v>
      </c>
      <c r="H1405" s="3">
        <v>10.746</v>
      </c>
      <c r="I1405">
        <v>12.5</v>
      </c>
      <c r="J1405" s="5">
        <f t="shared" si="85"/>
        <v>109582.83507372718</v>
      </c>
      <c r="K1405" s="5">
        <f t="shared" si="87"/>
        <v>1675.0418760469011</v>
      </c>
    </row>
    <row r="1406" spans="2:11" x14ac:dyDescent="0.25">
      <c r="B1406" s="6">
        <v>43769</v>
      </c>
      <c r="C1406" s="2">
        <v>9199.5849610000005</v>
      </c>
      <c r="D1406" s="5">
        <v>90131834.479208693</v>
      </c>
      <c r="E1406" s="18">
        <f>'Mining Rigs'!$E$25*EXP('Mining Rigs'!$E$24*B1406)</f>
        <v>8.2464451749927836E-2</v>
      </c>
      <c r="F1406" s="10">
        <f t="shared" si="88"/>
        <v>7432.6723155431873</v>
      </c>
      <c r="G1406" s="10">
        <f t="shared" si="89"/>
        <v>178384.1355730365</v>
      </c>
      <c r="H1406" s="3">
        <v>10.909000000000001</v>
      </c>
      <c r="I1406">
        <v>12.5</v>
      </c>
      <c r="J1406" s="5">
        <f t="shared" si="85"/>
        <v>108110.69638701418</v>
      </c>
      <c r="K1406" s="5">
        <f t="shared" si="87"/>
        <v>1650.0137501145844</v>
      </c>
    </row>
    <row r="1407" spans="2:11" x14ac:dyDescent="0.25">
      <c r="B1407" s="6">
        <v>43770</v>
      </c>
      <c r="C1407" s="2">
        <v>9261.1044920000004</v>
      </c>
      <c r="D1407" s="5">
        <v>90034604.884301305</v>
      </c>
      <c r="E1407" s="18">
        <f>'Mining Rigs'!$E$25*EXP('Mining Rigs'!$E$24*B1407)</f>
        <v>8.2420164227235276E-2</v>
      </c>
      <c r="F1407" s="10">
        <f t="shared" si="88"/>
        <v>7420.6669206983524</v>
      </c>
      <c r="G1407" s="10">
        <f t="shared" si="89"/>
        <v>178096.00609676045</v>
      </c>
      <c r="H1407" s="3">
        <v>11.077</v>
      </c>
      <c r="I1407">
        <v>12.5</v>
      </c>
      <c r="J1407" s="5">
        <f t="shared" si="85"/>
        <v>109598.30330743419</v>
      </c>
      <c r="K1407" s="5">
        <f t="shared" si="87"/>
        <v>1624.9887153561435</v>
      </c>
    </row>
    <row r="1408" spans="2:11" x14ac:dyDescent="0.25">
      <c r="B1408" s="6">
        <v>43771</v>
      </c>
      <c r="C1408" s="2">
        <v>9324.7177730000003</v>
      </c>
      <c r="D1408" s="5">
        <v>89256768.125041693</v>
      </c>
      <c r="E1408" s="18">
        <f>'Mining Rigs'!$E$25*EXP('Mining Rigs'!$E$24*B1408)</f>
        <v>8.2375900489150819E-2</v>
      </c>
      <c r="F1408" s="10">
        <f t="shared" si="88"/>
        <v>7352.6066490516423</v>
      </c>
      <c r="G1408" s="10">
        <f t="shared" si="89"/>
        <v>176462.55957723942</v>
      </c>
      <c r="H1408" s="3">
        <v>10.746</v>
      </c>
      <c r="I1408">
        <v>12.5</v>
      </c>
      <c r="J1408" s="5">
        <f t="shared" si="85"/>
        <v>105348.14806761192</v>
      </c>
      <c r="K1408" s="5">
        <f t="shared" si="87"/>
        <v>1675.0418760469011</v>
      </c>
    </row>
    <row r="1409" spans="2:11" x14ac:dyDescent="0.25">
      <c r="B1409" s="6">
        <v>43772</v>
      </c>
      <c r="C1409" s="2">
        <v>9235.3544920000004</v>
      </c>
      <c r="D1409" s="5">
        <v>88673390.555596903</v>
      </c>
      <c r="E1409" s="18">
        <f>'Mining Rigs'!$E$25*EXP('Mining Rigs'!$E$24*B1409)</f>
        <v>8.2331660522901223E-2</v>
      </c>
      <c r="F1409" s="10">
        <f t="shared" si="88"/>
        <v>7300.6274886380406</v>
      </c>
      <c r="G1409" s="10">
        <f t="shared" si="89"/>
        <v>175215.05972731297</v>
      </c>
      <c r="H1409" s="3">
        <v>10.435</v>
      </c>
      <c r="I1409">
        <v>12.5</v>
      </c>
      <c r="J1409" s="5">
        <f t="shared" si="85"/>
        <v>101576.06379191727</v>
      </c>
      <c r="K1409" s="5">
        <f t="shared" si="87"/>
        <v>1724.9640632486824</v>
      </c>
    </row>
    <row r="1410" spans="2:11" x14ac:dyDescent="0.25">
      <c r="B1410" s="6">
        <v>43773</v>
      </c>
      <c r="C1410" s="2">
        <v>9412.6123050000006</v>
      </c>
      <c r="D1410" s="5">
        <v>90909671.238468394</v>
      </c>
      <c r="E1410" s="18">
        <f>'Mining Rigs'!$E$25*EXP('Mining Rigs'!$E$24*B1410)</f>
        <v>8.228744431571923E-2</v>
      </c>
      <c r="F1410" s="10">
        <f t="shared" si="88"/>
        <v>7480.7245097958103</v>
      </c>
      <c r="G1410" s="10">
        <f t="shared" si="89"/>
        <v>179537.38823509944</v>
      </c>
      <c r="H1410" s="3">
        <v>10.909000000000001</v>
      </c>
      <c r="I1410">
        <v>12.5</v>
      </c>
      <c r="J1410" s="5">
        <f t="shared" si="85"/>
        <v>108809.63156981666</v>
      </c>
      <c r="K1410" s="5">
        <f t="shared" si="87"/>
        <v>1650.0137501145844</v>
      </c>
    </row>
    <row r="1411" spans="2:11" x14ac:dyDescent="0.25">
      <c r="B1411" s="6">
        <v>43774</v>
      </c>
      <c r="C1411" s="2">
        <v>9342.5273440000001</v>
      </c>
      <c r="D1411" s="5">
        <v>90715212.048653394</v>
      </c>
      <c r="E1411" s="18">
        <f>'Mining Rigs'!$E$25*EXP('Mining Rigs'!$E$24*B1411)</f>
        <v>8.2243251854845364E-2</v>
      </c>
      <c r="F1411" s="10">
        <f t="shared" si="88"/>
        <v>7460.7140315831039</v>
      </c>
      <c r="G1411" s="10">
        <f t="shared" si="89"/>
        <v>179057.13675799448</v>
      </c>
      <c r="H1411" s="3">
        <v>10</v>
      </c>
      <c r="I1411">
        <v>12.5</v>
      </c>
      <c r="J1411" s="5">
        <f t="shared" si="85"/>
        <v>99476.187087774713</v>
      </c>
      <c r="K1411" s="5">
        <f t="shared" si="87"/>
        <v>1800</v>
      </c>
    </row>
    <row r="1412" spans="2:11" x14ac:dyDescent="0.25">
      <c r="B1412" s="6">
        <v>43775</v>
      </c>
      <c r="C1412" s="2">
        <v>9360.8798829999996</v>
      </c>
      <c r="D1412" s="5">
        <v>91784737.592635393</v>
      </c>
      <c r="E1412" s="18">
        <f>'Mining Rigs'!$E$25*EXP('Mining Rigs'!$E$24*B1412)</f>
        <v>8.2199083127526926E-2</v>
      </c>
      <c r="F1412" s="10">
        <f t="shared" si="88"/>
        <v>7544.6212752152824</v>
      </c>
      <c r="G1412" s="10">
        <f t="shared" si="89"/>
        <v>181070.91060516678</v>
      </c>
      <c r="H1412" s="3">
        <v>10.909000000000001</v>
      </c>
      <c r="I1412">
        <v>12.5</v>
      </c>
      <c r="J1412" s="5">
        <f t="shared" si="85"/>
        <v>109739.03132176469</v>
      </c>
      <c r="K1412" s="5">
        <f t="shared" si="87"/>
        <v>1650.0137501145844</v>
      </c>
    </row>
    <row r="1413" spans="2:11" x14ac:dyDescent="0.25">
      <c r="B1413" s="6">
        <v>43776</v>
      </c>
      <c r="C1413" s="2">
        <v>9267.5615230000003</v>
      </c>
      <c r="D1413" s="5">
        <v>91590278.402820498</v>
      </c>
      <c r="E1413" s="18">
        <f>'Mining Rigs'!$E$25*EXP('Mining Rigs'!$E$24*B1413)</f>
        <v>8.2154938121017249E-2</v>
      </c>
      <c r="F1413" s="10">
        <f t="shared" si="88"/>
        <v>7524.5936546704606</v>
      </c>
      <c r="G1413" s="10">
        <f t="shared" si="89"/>
        <v>180590.24771209105</v>
      </c>
      <c r="H1413" s="3">
        <v>10.667</v>
      </c>
      <c r="I1413">
        <v>12.5</v>
      </c>
      <c r="J1413" s="5">
        <f t="shared" si="85"/>
        <v>107019.78735249308</v>
      </c>
      <c r="K1413" s="5">
        <f t="shared" si="87"/>
        <v>1687.4472672728978</v>
      </c>
    </row>
    <row r="1414" spans="2:11" x14ac:dyDescent="0.25">
      <c r="B1414" s="6">
        <v>43777</v>
      </c>
      <c r="C1414" s="2">
        <v>8804.8808590000008</v>
      </c>
      <c r="D1414" s="5">
        <v>91861270.499191493</v>
      </c>
      <c r="E1414" s="18">
        <f>'Mining Rigs'!$E$25*EXP('Mining Rigs'!$E$24*B1414)</f>
        <v>8.211081682257737E-2</v>
      </c>
      <c r="F1414" s="10">
        <f t="shared" si="88"/>
        <v>7542.8039550483436</v>
      </c>
      <c r="G1414" s="10">
        <f t="shared" si="89"/>
        <v>181027.29492116024</v>
      </c>
      <c r="H1414" s="3">
        <v>11.25</v>
      </c>
      <c r="I1414">
        <v>12.5</v>
      </c>
      <c r="J1414" s="5">
        <f t="shared" si="85"/>
        <v>113142.05932572515</v>
      </c>
      <c r="K1414" s="5">
        <f t="shared" si="87"/>
        <v>1600</v>
      </c>
    </row>
    <row r="1415" spans="2:11" x14ac:dyDescent="0.25">
      <c r="B1415" s="6">
        <v>43778</v>
      </c>
      <c r="C1415" s="2">
        <v>8813.5820309999999</v>
      </c>
      <c r="D1415" s="5">
        <v>90783752.606384993</v>
      </c>
      <c r="E1415" s="18">
        <f>'Mining Rigs'!$E$25*EXP('Mining Rigs'!$E$24*B1415)</f>
        <v>8.2066719219475143E-2</v>
      </c>
      <c r="F1415" s="10">
        <f t="shared" si="88"/>
        <v>7450.3247348384921</v>
      </c>
      <c r="G1415" s="10">
        <f t="shared" si="89"/>
        <v>178807.79363612382</v>
      </c>
      <c r="H1415" s="3">
        <v>10</v>
      </c>
      <c r="I1415">
        <v>12.5</v>
      </c>
      <c r="J1415" s="5">
        <f t="shared" ref="J1415:J1478" si="90">F1415*H1415/60/I1415*1000</f>
        <v>99337.663131179899</v>
      </c>
      <c r="K1415" s="5">
        <f t="shared" si="87"/>
        <v>1800</v>
      </c>
    </row>
    <row r="1416" spans="2:11" x14ac:dyDescent="0.25">
      <c r="B1416" s="6">
        <v>43779</v>
      </c>
      <c r="C1416" s="2">
        <v>9055.5263670000004</v>
      </c>
      <c r="D1416" s="5">
        <v>90762607.514593899</v>
      </c>
      <c r="E1416" s="18">
        <f>'Mining Rigs'!$E$25*EXP('Mining Rigs'!$E$24*B1416)</f>
        <v>8.2022645298984453E-2</v>
      </c>
      <c r="F1416" s="10">
        <f t="shared" si="88"/>
        <v>7444.589162580477</v>
      </c>
      <c r="G1416" s="10">
        <f t="shared" si="89"/>
        <v>178670.13990193146</v>
      </c>
      <c r="H1416" s="3">
        <v>8.6750000000000007</v>
      </c>
      <c r="I1416">
        <v>12.5</v>
      </c>
      <c r="J1416" s="5">
        <f t="shared" si="90"/>
        <v>86109.081313847521</v>
      </c>
      <c r="K1416" s="5">
        <f t="shared" si="87"/>
        <v>2074.9279538904898</v>
      </c>
    </row>
    <row r="1417" spans="2:11" x14ac:dyDescent="0.25">
      <c r="B1417" s="6">
        <v>43780</v>
      </c>
      <c r="C1417" s="2">
        <v>8757.7880860000005</v>
      </c>
      <c r="D1417" s="5">
        <v>92339819.416560307</v>
      </c>
      <c r="E1417" s="18">
        <f>'Mining Rigs'!$E$25*EXP('Mining Rigs'!$E$24*B1417)</f>
        <v>8.1978595048386796E-2</v>
      </c>
      <c r="F1417" s="10">
        <f t="shared" si="88"/>
        <v>7569.8886627913616</v>
      </c>
      <c r="G1417" s="10">
        <f t="shared" si="89"/>
        <v>181677.32790699269</v>
      </c>
      <c r="H1417" s="3">
        <v>9.5359999999999996</v>
      </c>
      <c r="I1417">
        <v>12.5</v>
      </c>
      <c r="J1417" s="5">
        <f t="shared" si="90"/>
        <v>96248.611051171218</v>
      </c>
      <c r="K1417" s="5">
        <f t="shared" si="87"/>
        <v>1887.5838926174499</v>
      </c>
    </row>
    <row r="1418" spans="2:11" x14ac:dyDescent="0.25">
      <c r="B1418" s="6">
        <v>43781</v>
      </c>
      <c r="C1418" s="2">
        <v>8815.6621090000008</v>
      </c>
      <c r="D1418" s="5">
        <v>93145448.4061165</v>
      </c>
      <c r="E1418" s="18">
        <f>'Mining Rigs'!$E$25*EXP('Mining Rigs'!$E$24*B1418)</f>
        <v>8.1934568454970602E-2</v>
      </c>
      <c r="F1418" s="10">
        <f t="shared" si="88"/>
        <v>7631.8321186998846</v>
      </c>
      <c r="G1418" s="10">
        <f t="shared" si="89"/>
        <v>183163.97084879724</v>
      </c>
      <c r="H1418" s="3">
        <v>10.667</v>
      </c>
      <c r="I1418">
        <v>12.5</v>
      </c>
      <c r="J1418" s="5">
        <f t="shared" si="90"/>
        <v>108545.00428022888</v>
      </c>
      <c r="K1418" s="5">
        <f t="shared" si="87"/>
        <v>1687.4472672728978</v>
      </c>
    </row>
    <row r="1419" spans="2:11" x14ac:dyDescent="0.25">
      <c r="B1419" s="6">
        <v>43782</v>
      </c>
      <c r="C1419" s="2">
        <v>8808.2626949999994</v>
      </c>
      <c r="D1419" s="5">
        <v>91339031.0761379</v>
      </c>
      <c r="E1419" s="18">
        <f>'Mining Rigs'!$E$25*EXP('Mining Rigs'!$E$24*B1419)</f>
        <v>8.1890565506030147E-2</v>
      </c>
      <c r="F1419" s="10">
        <f t="shared" si="88"/>
        <v>7479.8049075977933</v>
      </c>
      <c r="G1419" s="10">
        <f t="shared" si="89"/>
        <v>179515.31778234703</v>
      </c>
      <c r="H1419" s="3">
        <v>10.667</v>
      </c>
      <c r="I1419">
        <v>12.5</v>
      </c>
      <c r="J1419" s="5">
        <f t="shared" si="90"/>
        <v>106382.77193246086</v>
      </c>
      <c r="K1419" s="5">
        <f t="shared" si="87"/>
        <v>1687.4472672728978</v>
      </c>
    </row>
    <row r="1420" spans="2:11" x14ac:dyDescent="0.25">
      <c r="B1420" s="6">
        <v>43783</v>
      </c>
      <c r="C1420" s="2">
        <v>8708.0947269999997</v>
      </c>
      <c r="D1420" s="5">
        <v>90699368.885048807</v>
      </c>
      <c r="E1420" s="18">
        <f>'Mining Rigs'!$E$25*EXP('Mining Rigs'!$E$24*B1420)</f>
        <v>8.184658618886749E-2</v>
      </c>
      <c r="F1420" s="10">
        <f t="shared" si="88"/>
        <v>7423.4337127260342</v>
      </c>
      <c r="G1420" s="10">
        <f t="shared" si="89"/>
        <v>178162.40910542483</v>
      </c>
      <c r="H1420" s="3">
        <v>8.5210000000000008</v>
      </c>
      <c r="I1420">
        <v>12.5</v>
      </c>
      <c r="J1420" s="5">
        <f t="shared" si="90"/>
        <v>84340.104888184724</v>
      </c>
      <c r="K1420" s="5">
        <f t="shared" ref="K1420:K1483" si="91">24*60/H1420*I1420</f>
        <v>2112.4281187654033</v>
      </c>
    </row>
    <row r="1421" spans="2:11" x14ac:dyDescent="0.25">
      <c r="B1421" s="6">
        <v>43784</v>
      </c>
      <c r="C1421" s="2">
        <v>8491.9921880000002</v>
      </c>
      <c r="D1421" s="5">
        <v>92859958.356459901</v>
      </c>
      <c r="E1421" s="18">
        <f>'Mining Rigs'!$E$25*EXP('Mining Rigs'!$E$24*B1421)</f>
        <v>8.1802630490791478E-2</v>
      </c>
      <c r="F1421" s="10">
        <f t="shared" si="88"/>
        <v>7596.1888608237732</v>
      </c>
      <c r="G1421" s="10">
        <f t="shared" si="89"/>
        <v>182308.53265977057</v>
      </c>
      <c r="H1421" s="3">
        <v>9.1140000000000008</v>
      </c>
      <c r="I1421">
        <v>12.5</v>
      </c>
      <c r="J1421" s="5">
        <f t="shared" si="90"/>
        <v>92308.887036730492</v>
      </c>
      <c r="K1421" s="5">
        <f t="shared" si="91"/>
        <v>1974.9835418038181</v>
      </c>
    </row>
    <row r="1422" spans="2:11" x14ac:dyDescent="0.25">
      <c r="B1422" s="6">
        <v>43785</v>
      </c>
      <c r="C1422" s="2">
        <v>8550.7607420000004</v>
      </c>
      <c r="D1422" s="5">
        <v>95569879.320169806</v>
      </c>
      <c r="E1422" s="18">
        <f>'Mining Rigs'!$E$25*EXP('Mining Rigs'!$E$24*B1422)</f>
        <v>8.1758698399116911E-2</v>
      </c>
      <c r="F1422" s="10">
        <f t="shared" si="88"/>
        <v>7813.6689393777624</v>
      </c>
      <c r="G1422" s="10">
        <f t="shared" si="89"/>
        <v>187528.05454506629</v>
      </c>
      <c r="H1422" s="3">
        <v>9.73</v>
      </c>
      <c r="I1422">
        <v>12.5</v>
      </c>
      <c r="J1422" s="5">
        <f t="shared" si="90"/>
        <v>101369.33170686084</v>
      </c>
      <c r="K1422" s="5">
        <f t="shared" si="91"/>
        <v>1849.9486125385406</v>
      </c>
    </row>
    <row r="1423" spans="2:11" x14ac:dyDescent="0.25">
      <c r="B1423" s="6">
        <v>43786</v>
      </c>
      <c r="C1423" s="2">
        <v>8577.9755860000005</v>
      </c>
      <c r="D1423" s="5">
        <v>95931202.115331098</v>
      </c>
      <c r="E1423" s="18">
        <f>'Mining Rigs'!$E$25*EXP('Mining Rigs'!$E$24*B1423)</f>
        <v>8.1714789901166235E-2</v>
      </c>
      <c r="F1423" s="10">
        <f t="shared" ref="F1423:F1486" si="92">D1423*1000*E1423/1000000</f>
        <v>7838.9980258205951</v>
      </c>
      <c r="G1423" s="10">
        <f t="shared" ref="G1423:G1486" si="93">F1423*24</f>
        <v>188135.95261969429</v>
      </c>
      <c r="H1423" s="3">
        <v>9.3510000000000009</v>
      </c>
      <c r="I1423">
        <v>12.5</v>
      </c>
      <c r="J1423" s="5">
        <f t="shared" si="90"/>
        <v>97736.627385931191</v>
      </c>
      <c r="K1423" s="5">
        <f t="shared" si="91"/>
        <v>1924.9278152069294</v>
      </c>
    </row>
    <row r="1424" spans="2:11" x14ac:dyDescent="0.25">
      <c r="B1424" s="6">
        <v>43787</v>
      </c>
      <c r="C1424" s="2">
        <v>8309.2861329999996</v>
      </c>
      <c r="D1424" s="5">
        <v>94847233.729847193</v>
      </c>
      <c r="E1424" s="18">
        <f>'Mining Rigs'!$E$25*EXP('Mining Rigs'!$E$24*B1424)</f>
        <v>8.1670904984268766E-2</v>
      </c>
      <c r="F1424" s="10">
        <f t="shared" si="92"/>
        <v>7746.2594139710818</v>
      </c>
      <c r="G1424" s="10">
        <f t="shared" si="93"/>
        <v>185910.22593530596</v>
      </c>
      <c r="H1424" s="3">
        <v>10.286</v>
      </c>
      <c r="I1424">
        <v>12.5</v>
      </c>
      <c r="J1424" s="5">
        <f t="shared" si="90"/>
        <v>106237.36577614208</v>
      </c>
      <c r="K1424" s="5">
        <f t="shared" si="91"/>
        <v>1749.9513902391602</v>
      </c>
    </row>
    <row r="1425" spans="2:11" x14ac:dyDescent="0.25">
      <c r="B1425" s="6">
        <v>43788</v>
      </c>
      <c r="C1425" s="2">
        <v>8206.1455079999996</v>
      </c>
      <c r="D1425" s="5">
        <v>93853596.043153495</v>
      </c>
      <c r="E1425" s="18">
        <f>'Mining Rigs'!$E$25*EXP('Mining Rigs'!$E$24*B1425)</f>
        <v>8.1627043635759705E-2</v>
      </c>
      <c r="F1425" s="10">
        <f t="shared" si="92"/>
        <v>7660.991579587454</v>
      </c>
      <c r="G1425" s="10">
        <f t="shared" si="93"/>
        <v>183863.79791009889</v>
      </c>
      <c r="H1425" s="3">
        <v>9.7959999999999994</v>
      </c>
      <c r="I1425">
        <v>12.5</v>
      </c>
      <c r="J1425" s="5">
        <f t="shared" si="90"/>
        <v>100062.76468485159</v>
      </c>
      <c r="K1425" s="5">
        <f t="shared" si="91"/>
        <v>1837.4846876276031</v>
      </c>
    </row>
    <row r="1426" spans="2:11" x14ac:dyDescent="0.25">
      <c r="B1426" s="6">
        <v>43789</v>
      </c>
      <c r="C1426" s="2">
        <v>8027.2680659999996</v>
      </c>
      <c r="D1426" s="5">
        <v>94937564.428637505</v>
      </c>
      <c r="E1426" s="18">
        <f>'Mining Rigs'!$E$25*EXP('Mining Rigs'!$E$24*B1426)</f>
        <v>8.158320584298194E-2</v>
      </c>
      <c r="F1426" s="10">
        <f t="shared" si="92"/>
        <v>7745.3108610128947</v>
      </c>
      <c r="G1426" s="10">
        <f t="shared" si="93"/>
        <v>185887.46066430947</v>
      </c>
      <c r="H1426" s="3">
        <v>10.141</v>
      </c>
      <c r="I1426">
        <v>12.5</v>
      </c>
      <c r="J1426" s="5">
        <f t="shared" si="90"/>
        <v>104726.92992204236</v>
      </c>
      <c r="K1426" s="5">
        <f t="shared" si="91"/>
        <v>1774.9728823587418</v>
      </c>
    </row>
    <row r="1427" spans="2:11" x14ac:dyDescent="0.25">
      <c r="B1427" s="6">
        <v>43790</v>
      </c>
      <c r="C1427" s="2">
        <v>7642.75</v>
      </c>
      <c r="D1427" s="5">
        <v>95569879.320169806</v>
      </c>
      <c r="E1427" s="18">
        <f>'Mining Rigs'!$E$25*EXP('Mining Rigs'!$E$24*B1427)</f>
        <v>8.1539391593285188E-2</v>
      </c>
      <c r="F1427" s="10">
        <f t="shared" si="92"/>
        <v>7792.7098144103338</v>
      </c>
      <c r="G1427" s="10">
        <f t="shared" si="93"/>
        <v>187025.03554584802</v>
      </c>
      <c r="H1427" s="3">
        <v>10.510999999999999</v>
      </c>
      <c r="I1427">
        <v>12.5</v>
      </c>
      <c r="J1427" s="5">
        <f t="shared" si="90"/>
        <v>109212.23047902268</v>
      </c>
      <c r="K1427" s="5">
        <f t="shared" si="91"/>
        <v>1712.4916753876892</v>
      </c>
    </row>
    <row r="1428" spans="2:11" x14ac:dyDescent="0.25">
      <c r="B1428" s="6">
        <v>43791</v>
      </c>
      <c r="C1428" s="2">
        <v>7296.5776370000003</v>
      </c>
      <c r="D1428" s="5">
        <v>92753027.648060307</v>
      </c>
      <c r="E1428" s="18">
        <f>'Mining Rigs'!$E$25*EXP('Mining Rigs'!$E$24*B1428)</f>
        <v>8.149560087402502E-2</v>
      </c>
      <c r="F1428" s="10">
        <f t="shared" si="92"/>
        <v>7558.9637210637302</v>
      </c>
      <c r="G1428" s="10">
        <f t="shared" si="93"/>
        <v>181415.12930552952</v>
      </c>
      <c r="H1428" s="3">
        <v>10.909000000000001</v>
      </c>
      <c r="I1428">
        <v>12.5</v>
      </c>
      <c r="J1428" s="5">
        <f t="shared" si="90"/>
        <v>109947.64697744566</v>
      </c>
      <c r="K1428" s="5">
        <f t="shared" si="91"/>
        <v>1650.0137501145844</v>
      </c>
    </row>
    <row r="1429" spans="2:11" x14ac:dyDescent="0.25">
      <c r="B1429" s="6">
        <v>43792</v>
      </c>
      <c r="C1429" s="2">
        <v>7397.796875</v>
      </c>
      <c r="D1429" s="5">
        <v>90641806.332484797</v>
      </c>
      <c r="E1429" s="18">
        <f>'Mining Rigs'!$E$25*EXP('Mining Rigs'!$E$24*B1429)</f>
        <v>8.1451833672565019E-2</v>
      </c>
      <c r="F1429" s="10">
        <f t="shared" si="92"/>
        <v>7382.9413331744036</v>
      </c>
      <c r="G1429" s="10">
        <f t="shared" si="93"/>
        <v>177190.59199618569</v>
      </c>
      <c r="H1429" s="3">
        <v>8.3239999999999998</v>
      </c>
      <c r="I1429">
        <v>12.5</v>
      </c>
      <c r="J1429" s="5">
        <f t="shared" si="90"/>
        <v>81940.804876458322</v>
      </c>
      <c r="K1429" s="5">
        <f t="shared" si="91"/>
        <v>2162.4219125420473</v>
      </c>
    </row>
    <row r="1430" spans="2:11" x14ac:dyDescent="0.25">
      <c r="B1430" s="6">
        <v>43793</v>
      </c>
      <c r="C1430" s="2">
        <v>7047.9169920000004</v>
      </c>
      <c r="D1430" s="5">
        <v>93211181.344397098</v>
      </c>
      <c r="E1430" s="18">
        <f>'Mining Rigs'!$E$25*EXP('Mining Rigs'!$E$24*B1430)</f>
        <v>8.140808997627437E-2</v>
      </c>
      <c r="F1430" s="10">
        <f t="shared" si="92"/>
        <v>7588.1442376795057</v>
      </c>
      <c r="G1430" s="10">
        <f t="shared" si="93"/>
        <v>182115.46170430814</v>
      </c>
      <c r="H1430" s="3">
        <v>10.992000000000001</v>
      </c>
      <c r="I1430">
        <v>12.5</v>
      </c>
      <c r="J1430" s="5">
        <f t="shared" si="90"/>
        <v>111211.84194743085</v>
      </c>
      <c r="K1430" s="5">
        <f t="shared" si="91"/>
        <v>1637.5545851528382</v>
      </c>
    </row>
    <row r="1431" spans="2:11" x14ac:dyDescent="0.25">
      <c r="B1431" s="6">
        <v>43794</v>
      </c>
      <c r="C1431" s="2">
        <v>7146.1337890000004</v>
      </c>
      <c r="D1431" s="5">
        <v>91369153.815700397</v>
      </c>
      <c r="E1431" s="18">
        <f>'Mining Rigs'!$E$25*EXP('Mining Rigs'!$E$24*B1431)</f>
        <v>8.1364369772529907E-2</v>
      </c>
      <c r="F1431" s="10">
        <f t="shared" si="92"/>
        <v>7434.1936168638085</v>
      </c>
      <c r="G1431" s="10">
        <f t="shared" si="93"/>
        <v>178420.6468047314</v>
      </c>
      <c r="H1431" s="3">
        <v>11.52</v>
      </c>
      <c r="I1431">
        <v>12.5</v>
      </c>
      <c r="J1431" s="5">
        <f t="shared" si="90"/>
        <v>114189.2139550281</v>
      </c>
      <c r="K1431" s="5">
        <f t="shared" si="91"/>
        <v>1562.5</v>
      </c>
    </row>
    <row r="1432" spans="2:11" x14ac:dyDescent="0.25">
      <c r="B1432" s="6">
        <v>43795</v>
      </c>
      <c r="C1432" s="2">
        <v>7218.3710940000001</v>
      </c>
      <c r="D1432" s="5">
        <v>90238982.020372897</v>
      </c>
      <c r="E1432" s="18">
        <f>'Mining Rigs'!$E$25*EXP('Mining Rigs'!$E$24*B1432)</f>
        <v>8.1320673048715264E-2</v>
      </c>
      <c r="F1432" s="10">
        <f t="shared" si="92"/>
        <v>7338.2947531276395</v>
      </c>
      <c r="G1432" s="10">
        <f t="shared" si="93"/>
        <v>176119.07407506334</v>
      </c>
      <c r="H1432" s="3">
        <v>11.803000000000001</v>
      </c>
      <c r="I1432">
        <v>12.5</v>
      </c>
      <c r="J1432" s="5">
        <f t="shared" si="90"/>
        <v>115485.19062822072</v>
      </c>
      <c r="K1432" s="5">
        <f t="shared" si="91"/>
        <v>1525.0360077946284</v>
      </c>
    </row>
    <row r="1433" spans="2:11" x14ac:dyDescent="0.25">
      <c r="B1433" s="6">
        <v>43796</v>
      </c>
      <c r="C1433" s="2">
        <v>7531.6635740000002</v>
      </c>
      <c r="D1433" s="5">
        <v>88200108.308665499</v>
      </c>
      <c r="E1433" s="18">
        <f>'Mining Rigs'!$E$25*EXP('Mining Rigs'!$E$24*B1433)</f>
        <v>8.1276999792219973E-2</v>
      </c>
      <c r="F1433" s="10">
        <f t="shared" si="92"/>
        <v>7168.6401846771851</v>
      </c>
      <c r="G1433" s="10">
        <f t="shared" si="93"/>
        <v>172047.36443225245</v>
      </c>
      <c r="H1433" s="3">
        <v>10.36</v>
      </c>
      <c r="I1433">
        <v>12.5</v>
      </c>
      <c r="J1433" s="5">
        <f t="shared" si="90"/>
        <v>99022.816417674185</v>
      </c>
      <c r="K1433" s="5">
        <f t="shared" si="91"/>
        <v>1737.4517374517375</v>
      </c>
    </row>
    <row r="1434" spans="2:11" x14ac:dyDescent="0.25">
      <c r="B1434" s="6">
        <v>43797</v>
      </c>
      <c r="C1434" s="2">
        <v>7463.1059569999998</v>
      </c>
      <c r="D1434" s="5">
        <v>88179081.231713206</v>
      </c>
      <c r="E1434" s="18">
        <f>'Mining Rigs'!$E$25*EXP('Mining Rigs'!$E$24*B1434)</f>
        <v>8.1233349990441198E-2</v>
      </c>
      <c r="F1434" s="10">
        <f t="shared" si="92"/>
        <v>7163.0821675313045</v>
      </c>
      <c r="G1434" s="10">
        <f t="shared" si="93"/>
        <v>171913.9720207513</v>
      </c>
      <c r="H1434" s="3">
        <v>8.8339999999999996</v>
      </c>
      <c r="I1434">
        <v>12.5</v>
      </c>
      <c r="J1434" s="5">
        <f t="shared" si="90"/>
        <v>84371.557157295392</v>
      </c>
      <c r="K1434" s="5">
        <f t="shared" si="91"/>
        <v>2037.5820692777904</v>
      </c>
    </row>
    <row r="1435" spans="2:11" x14ac:dyDescent="0.25">
      <c r="B1435" s="6">
        <v>43798</v>
      </c>
      <c r="C1435" s="2">
        <v>7761.2436520000001</v>
      </c>
      <c r="D1435" s="5">
        <v>90747073.158312693</v>
      </c>
      <c r="E1435" s="18">
        <f>'Mining Rigs'!$E$25*EXP('Mining Rigs'!$E$24*B1435)</f>
        <v>8.1189723630782848E-2</v>
      </c>
      <c r="F1435" s="10">
        <f t="shared" si="92"/>
        <v>7367.7297900258409</v>
      </c>
      <c r="G1435" s="10">
        <f t="shared" si="93"/>
        <v>176825.51496062017</v>
      </c>
      <c r="H1435" s="3">
        <v>10.587999999999999</v>
      </c>
      <c r="I1435">
        <v>12.5</v>
      </c>
      <c r="J1435" s="5">
        <f t="shared" si="90"/>
        <v>104012.6973557248</v>
      </c>
      <c r="K1435" s="5">
        <f t="shared" si="91"/>
        <v>1700.0377786173026</v>
      </c>
    </row>
    <row r="1436" spans="2:11" x14ac:dyDescent="0.25">
      <c r="B1436" s="6">
        <v>43799</v>
      </c>
      <c r="C1436" s="2">
        <v>7569.6298829999996</v>
      </c>
      <c r="D1436" s="5">
        <v>91115589.191442803</v>
      </c>
      <c r="E1436" s="18">
        <f>'Mining Rigs'!$E$25*EXP('Mining Rigs'!$E$24*B1436)</f>
        <v>8.11461207006548E-2</v>
      </c>
      <c r="F1436" s="10">
        <f t="shared" si="92"/>
        <v>7393.6765982400957</v>
      </c>
      <c r="G1436" s="10">
        <f t="shared" si="93"/>
        <v>177448.23835776228</v>
      </c>
      <c r="H1436" s="3">
        <v>11.429</v>
      </c>
      <c r="I1436">
        <v>12.5</v>
      </c>
      <c r="J1436" s="5">
        <f t="shared" si="90"/>
        <v>112669.77312171475</v>
      </c>
      <c r="K1436" s="5">
        <f t="shared" si="91"/>
        <v>1574.9409397147608</v>
      </c>
    </row>
    <row r="1437" spans="2:11" x14ac:dyDescent="0.25">
      <c r="B1437" s="6">
        <v>43800</v>
      </c>
      <c r="C1437" s="2">
        <v>7424.2924800000001</v>
      </c>
      <c r="D1437" s="5">
        <v>86785525.802163005</v>
      </c>
      <c r="E1437" s="18">
        <f>'Mining Rigs'!$E$25*EXP('Mining Rigs'!$E$24*B1437)</f>
        <v>8.1102541187474494E-2</v>
      </c>
      <c r="F1437" s="10">
        <f t="shared" si="92"/>
        <v>7038.5266808465558</v>
      </c>
      <c r="G1437" s="10">
        <f t="shared" si="93"/>
        <v>168924.64034031733</v>
      </c>
      <c r="H1437" s="3">
        <v>10.36</v>
      </c>
      <c r="I1437">
        <v>12.5</v>
      </c>
      <c r="J1437" s="5">
        <f t="shared" si="90"/>
        <v>97225.515218093744</v>
      </c>
      <c r="K1437" s="5">
        <f t="shared" si="91"/>
        <v>1737.4517374517375</v>
      </c>
    </row>
    <row r="1438" spans="2:11" x14ac:dyDescent="0.25">
      <c r="B1438" s="6">
        <v>43801</v>
      </c>
      <c r="C1438" s="2">
        <v>7321.9882809999999</v>
      </c>
      <c r="D1438" s="5">
        <v>87522557.868423402</v>
      </c>
      <c r="E1438" s="18">
        <f>'Mining Rigs'!$E$25*EXP('Mining Rigs'!$E$24*B1438)</f>
        <v>8.1058985078666143E-2</v>
      </c>
      <c r="F1438" s="10">
        <f t="shared" si="92"/>
        <v>7094.489712303226</v>
      </c>
      <c r="G1438" s="10">
        <f t="shared" si="93"/>
        <v>170267.75309527741</v>
      </c>
      <c r="H1438" s="3">
        <v>9.9309999999999992</v>
      </c>
      <c r="I1438">
        <v>12.5</v>
      </c>
      <c r="J1438" s="5">
        <f t="shared" si="90"/>
        <v>93940.503110511097</v>
      </c>
      <c r="K1438" s="5">
        <f t="shared" si="91"/>
        <v>1812.5062934246303</v>
      </c>
    </row>
    <row r="1439" spans="2:11" x14ac:dyDescent="0.25">
      <c r="B1439" s="6">
        <v>43802</v>
      </c>
      <c r="C1439" s="2">
        <v>7320.1455079999996</v>
      </c>
      <c r="D1439" s="5">
        <v>89365138.034074396</v>
      </c>
      <c r="E1439" s="18">
        <f>'Mining Rigs'!$E$25*EXP('Mining Rigs'!$E$24*B1439)</f>
        <v>8.101545236165987E-2</v>
      </c>
      <c r="F1439" s="10">
        <f t="shared" si="92"/>
        <v>7239.957083192714</v>
      </c>
      <c r="G1439" s="10">
        <f t="shared" si="93"/>
        <v>173758.96999662515</v>
      </c>
      <c r="H1439" s="3">
        <v>9.1140000000000008</v>
      </c>
      <c r="I1439">
        <v>12.5</v>
      </c>
      <c r="J1439" s="5">
        <f t="shared" si="90"/>
        <v>87979.958474957864</v>
      </c>
      <c r="K1439" s="5">
        <f t="shared" si="91"/>
        <v>1974.9835418038181</v>
      </c>
    </row>
    <row r="1440" spans="2:11" x14ac:dyDescent="0.25">
      <c r="B1440" s="6">
        <v>43803</v>
      </c>
      <c r="C1440" s="2">
        <v>7252.0346680000002</v>
      </c>
      <c r="D1440" s="5">
        <v>92681782.332246199</v>
      </c>
      <c r="E1440" s="18">
        <f>'Mining Rigs'!$E$25*EXP('Mining Rigs'!$E$24*B1440)</f>
        <v>8.0971943023893406E-2</v>
      </c>
      <c r="F1440" s="10">
        <f t="shared" si="92"/>
        <v>7504.6239983595297</v>
      </c>
      <c r="G1440" s="10">
        <f t="shared" si="93"/>
        <v>180110.97596062871</v>
      </c>
      <c r="H1440" s="3">
        <v>8.6229999999999993</v>
      </c>
      <c r="I1440">
        <v>12.5</v>
      </c>
      <c r="J1440" s="5">
        <f t="shared" si="90"/>
        <v>86283.163650472285</v>
      </c>
      <c r="K1440" s="5">
        <f t="shared" si="91"/>
        <v>2087.4405659283316</v>
      </c>
    </row>
    <row r="1441" spans="2:11" x14ac:dyDescent="0.25">
      <c r="B1441" s="6">
        <v>43804</v>
      </c>
      <c r="C1441" s="2">
        <v>7448.3076170000004</v>
      </c>
      <c r="D1441" s="5">
        <v>95261394.564157605</v>
      </c>
      <c r="E1441" s="18">
        <f>'Mining Rigs'!$E$25*EXP('Mining Rigs'!$E$24*B1441)</f>
        <v>8.0928457052811195E-2</v>
      </c>
      <c r="F1441" s="10">
        <f t="shared" si="92"/>
        <v>7709.3576787763313</v>
      </c>
      <c r="G1441" s="10">
        <f t="shared" si="93"/>
        <v>185024.58429063196</v>
      </c>
      <c r="H1441" s="3">
        <v>9.9309999999999992</v>
      </c>
      <c r="I1441">
        <v>12.5</v>
      </c>
      <c r="J1441" s="5">
        <f t="shared" si="90"/>
        <v>102082.17481057032</v>
      </c>
      <c r="K1441" s="5">
        <f t="shared" si="91"/>
        <v>1812.5062934246303</v>
      </c>
    </row>
    <row r="1442" spans="2:11" x14ac:dyDescent="0.25">
      <c r="B1442" s="6">
        <v>43805</v>
      </c>
      <c r="C1442" s="2">
        <v>7546.9965819999998</v>
      </c>
      <c r="D1442" s="5">
        <v>93585274.428105697</v>
      </c>
      <c r="E1442" s="18">
        <f>'Mining Rigs'!$E$25*EXP('Mining Rigs'!$E$24*B1442)</f>
        <v>8.0884994435863625E-2</v>
      </c>
      <c r="F1442" s="10">
        <f t="shared" si="92"/>
        <v>7569.6444013961</v>
      </c>
      <c r="G1442" s="10">
        <f t="shared" si="93"/>
        <v>181671.46563350639</v>
      </c>
      <c r="H1442" s="3">
        <v>9.9309999999999992</v>
      </c>
      <c r="I1442">
        <v>12.5</v>
      </c>
      <c r="J1442" s="5">
        <f t="shared" si="90"/>
        <v>100232.18473368621</v>
      </c>
      <c r="K1442" s="5">
        <f t="shared" si="91"/>
        <v>1812.5062934246303</v>
      </c>
    </row>
    <row r="1443" spans="2:11" x14ac:dyDescent="0.25">
      <c r="B1443" s="6">
        <v>43806</v>
      </c>
      <c r="C1443" s="2">
        <v>7556.2377930000002</v>
      </c>
      <c r="D1443" s="5">
        <v>94315177.4984155</v>
      </c>
      <c r="E1443" s="18">
        <f>'Mining Rigs'!$E$25*EXP('Mining Rigs'!$E$24*B1443)</f>
        <v>8.0841555160508602E-2</v>
      </c>
      <c r="F1443" s="10">
        <f t="shared" si="92"/>
        <v>7624.5856242113159</v>
      </c>
      <c r="G1443" s="10">
        <f t="shared" si="93"/>
        <v>182990.05498107159</v>
      </c>
      <c r="H1443" s="3">
        <v>9.2899999999999991</v>
      </c>
      <c r="I1443">
        <v>12.5</v>
      </c>
      <c r="J1443" s="5">
        <f t="shared" si="90"/>
        <v>94443.200598564159</v>
      </c>
      <c r="K1443" s="5">
        <f t="shared" si="91"/>
        <v>1937.5672766415501</v>
      </c>
    </row>
    <row r="1444" spans="2:11" x14ac:dyDescent="0.25">
      <c r="B1444" s="6">
        <v>43807</v>
      </c>
      <c r="C1444" s="2">
        <v>7564.3452150000003</v>
      </c>
      <c r="D1444" s="5">
        <v>96880815.354773998</v>
      </c>
      <c r="E1444" s="18">
        <f>'Mining Rigs'!$E$25*EXP('Mining Rigs'!$E$24*B1444)</f>
        <v>8.0798139214210848E-2</v>
      </c>
      <c r="F1444" s="10">
        <f t="shared" si="92"/>
        <v>7827.7896062212858</v>
      </c>
      <c r="G1444" s="10">
        <f t="shared" si="93"/>
        <v>187866.95054931086</v>
      </c>
      <c r="H1444" s="3">
        <v>9.73</v>
      </c>
      <c r="I1444">
        <v>12.5</v>
      </c>
      <c r="J1444" s="5">
        <f t="shared" si="90"/>
        <v>101552.52382471082</v>
      </c>
      <c r="K1444" s="5">
        <f t="shared" si="91"/>
        <v>1849.9486125385406</v>
      </c>
    </row>
    <row r="1445" spans="2:11" x14ac:dyDescent="0.25">
      <c r="B1445" s="6">
        <v>43808</v>
      </c>
      <c r="C1445" s="2">
        <v>7400.8994140000004</v>
      </c>
      <c r="D1445" s="5">
        <v>97608664.811203107</v>
      </c>
      <c r="E1445" s="18">
        <f>'Mining Rigs'!$E$25*EXP('Mining Rigs'!$E$24*B1445)</f>
        <v>8.0754746584440915E-2</v>
      </c>
      <c r="F1445" s="10">
        <f t="shared" si="92"/>
        <v>7882.3629912743427</v>
      </c>
      <c r="G1445" s="10">
        <f t="shared" si="93"/>
        <v>189176.71179058423</v>
      </c>
      <c r="H1445" s="3">
        <v>9.73</v>
      </c>
      <c r="I1445">
        <v>12.5</v>
      </c>
      <c r="J1445" s="5">
        <f t="shared" si="90"/>
        <v>102260.52254013249</v>
      </c>
      <c r="K1445" s="5">
        <f t="shared" si="91"/>
        <v>1849.9486125385406</v>
      </c>
    </row>
    <row r="1446" spans="2:11" x14ac:dyDescent="0.25">
      <c r="B1446" s="6">
        <v>43809</v>
      </c>
      <c r="C1446" s="2">
        <v>7278.1196289999998</v>
      </c>
      <c r="D1446" s="5">
        <v>97783740.217936903</v>
      </c>
      <c r="E1446" s="18">
        <f>'Mining Rigs'!$E$25*EXP('Mining Rigs'!$E$24*B1446)</f>
        <v>8.0711377258676942E-2</v>
      </c>
      <c r="F1446" s="10">
        <f t="shared" si="92"/>
        <v>7892.2603464943668</v>
      </c>
      <c r="G1446" s="10">
        <f t="shared" si="93"/>
        <v>189414.2483158648</v>
      </c>
      <c r="H1446" s="3">
        <v>9.73</v>
      </c>
      <c r="I1446">
        <v>12.5</v>
      </c>
      <c r="J1446" s="5">
        <f t="shared" si="90"/>
        <v>102388.92422852023</v>
      </c>
      <c r="K1446" s="5">
        <f t="shared" si="91"/>
        <v>1849.9486125385406</v>
      </c>
    </row>
    <row r="1447" spans="2:11" x14ac:dyDescent="0.25">
      <c r="B1447" s="6">
        <v>43810</v>
      </c>
      <c r="C1447" s="2">
        <v>7217.4272460000002</v>
      </c>
      <c r="D1447" s="5">
        <v>96761138.516997501</v>
      </c>
      <c r="E1447" s="18">
        <f>'Mining Rigs'!$E$25*EXP('Mining Rigs'!$E$24*B1447)</f>
        <v>8.0668031224403802E-2</v>
      </c>
      <c r="F1447" s="10">
        <f t="shared" si="92"/>
        <v>7805.530543198015</v>
      </c>
      <c r="G1447" s="10">
        <f t="shared" si="93"/>
        <v>187332.73303675235</v>
      </c>
      <c r="H1447" s="3">
        <v>10.909000000000001</v>
      </c>
      <c r="I1447">
        <v>12.5</v>
      </c>
      <c r="J1447" s="5">
        <f t="shared" si="90"/>
        <v>113534.04359432955</v>
      </c>
      <c r="K1447" s="5">
        <f t="shared" si="91"/>
        <v>1650.0137501145844</v>
      </c>
    </row>
    <row r="1448" spans="2:11" x14ac:dyDescent="0.25">
      <c r="B1448" s="6">
        <v>43811</v>
      </c>
      <c r="C1448" s="2">
        <v>7243.1342770000001</v>
      </c>
      <c r="D1448" s="5">
        <v>93446264.216358095</v>
      </c>
      <c r="E1448" s="18">
        <f>'Mining Rigs'!$E$25*EXP('Mining Rigs'!$E$24*B1448)</f>
        <v>8.0624708469112266E-2</v>
      </c>
      <c r="F1448" s="10">
        <f t="shared" si="92"/>
        <v>7534.0778099715089</v>
      </c>
      <c r="G1448" s="10">
        <f t="shared" si="93"/>
        <v>180817.86743931621</v>
      </c>
      <c r="H1448" s="3">
        <v>10.827</v>
      </c>
      <c r="I1448">
        <v>12.5</v>
      </c>
      <c r="J1448" s="5">
        <f t="shared" si="90"/>
        <v>108761.9472647487</v>
      </c>
      <c r="K1448" s="5">
        <f t="shared" si="91"/>
        <v>1662.5103906899419</v>
      </c>
    </row>
    <row r="1449" spans="2:11" x14ac:dyDescent="0.25">
      <c r="B1449" s="6">
        <v>43812</v>
      </c>
      <c r="C1449" s="2">
        <v>7269.6845700000003</v>
      </c>
      <c r="D1449" s="5">
        <v>92267470.555223003</v>
      </c>
      <c r="E1449" s="18">
        <f>'Mining Rigs'!$E$25*EXP('Mining Rigs'!$E$24*B1449)</f>
        <v>8.0581408980300584E-2</v>
      </c>
      <c r="F1449" s="10">
        <f t="shared" si="92"/>
        <v>7435.0427803882667</v>
      </c>
      <c r="G1449" s="10">
        <f t="shared" si="93"/>
        <v>178441.0267293184</v>
      </c>
      <c r="H1449" s="3">
        <v>9.4740000000000002</v>
      </c>
      <c r="I1449">
        <v>12.5</v>
      </c>
      <c r="J1449" s="5">
        <f t="shared" si="90"/>
        <v>93919.460401864577</v>
      </c>
      <c r="K1449" s="5">
        <f t="shared" si="91"/>
        <v>1899.9366687777074</v>
      </c>
    </row>
    <row r="1450" spans="2:11" x14ac:dyDescent="0.25">
      <c r="B1450" s="6">
        <v>43813</v>
      </c>
      <c r="C1450" s="2">
        <v>7124.673828</v>
      </c>
      <c r="D1450" s="5">
        <v>92907581.847479299</v>
      </c>
      <c r="E1450" s="18">
        <f>'Mining Rigs'!$E$25*EXP('Mining Rigs'!$E$24*B1450)</f>
        <v>8.0538132745473834E-2</v>
      </c>
      <c r="F1450" s="10">
        <f t="shared" si="92"/>
        <v>7482.6031598932632</v>
      </c>
      <c r="G1450" s="10">
        <f t="shared" si="93"/>
        <v>179582.47583743831</v>
      </c>
      <c r="H1450" s="3">
        <v>9.5359999999999996</v>
      </c>
      <c r="I1450">
        <v>12.5</v>
      </c>
      <c r="J1450" s="5">
        <f t="shared" si="90"/>
        <v>95138.804976989544</v>
      </c>
      <c r="K1450" s="5">
        <f t="shared" si="91"/>
        <v>1887.5838926174499</v>
      </c>
    </row>
    <row r="1451" spans="2:11" x14ac:dyDescent="0.25">
      <c r="B1451" s="6">
        <v>43814</v>
      </c>
      <c r="C1451" s="2">
        <v>7152.3017579999996</v>
      </c>
      <c r="D1451" s="5">
        <v>92541803.966189995</v>
      </c>
      <c r="E1451" s="18">
        <f>'Mining Rigs'!$E$25*EXP('Mining Rigs'!$E$24*B1451)</f>
        <v>8.0494879752142867E-2</v>
      </c>
      <c r="F1451" s="10">
        <f t="shared" si="92"/>
        <v>7449.1413823048424</v>
      </c>
      <c r="G1451" s="10">
        <f t="shared" si="93"/>
        <v>178779.39317531622</v>
      </c>
      <c r="H1451" s="3">
        <v>11.613</v>
      </c>
      <c r="I1451">
        <v>12.5</v>
      </c>
      <c r="J1451" s="5">
        <f t="shared" si="90"/>
        <v>115342.50516360818</v>
      </c>
      <c r="K1451" s="5">
        <f t="shared" si="91"/>
        <v>1549.9870834409714</v>
      </c>
    </row>
    <row r="1452" spans="2:11" x14ac:dyDescent="0.25">
      <c r="B1452" s="6">
        <v>43815</v>
      </c>
      <c r="C1452" s="2">
        <v>6932.4804690000001</v>
      </c>
      <c r="D1452" s="5">
        <v>90347136.678454205</v>
      </c>
      <c r="E1452" s="18">
        <f>'Mining Rigs'!$E$25*EXP('Mining Rigs'!$E$24*B1452)</f>
        <v>8.0451649987826154E-2</v>
      </c>
      <c r="F1452" s="10">
        <f t="shared" si="92"/>
        <v>7268.5762174572883</v>
      </c>
      <c r="G1452" s="10">
        <f t="shared" si="93"/>
        <v>174445.82921897492</v>
      </c>
      <c r="H1452" s="3">
        <v>9.1720000000000006</v>
      </c>
      <c r="I1452">
        <v>12.5</v>
      </c>
      <c r="J1452" s="5">
        <f t="shared" si="90"/>
        <v>88889.841422024343</v>
      </c>
      <c r="K1452" s="5">
        <f t="shared" si="91"/>
        <v>1962.4945486262536</v>
      </c>
    </row>
    <row r="1453" spans="2:11" x14ac:dyDescent="0.25">
      <c r="B1453" s="6">
        <v>43816</v>
      </c>
      <c r="C1453" s="2">
        <v>6640.5151370000003</v>
      </c>
      <c r="D1453" s="5">
        <v>91170136.911355093</v>
      </c>
      <c r="E1453" s="18">
        <f>'Mining Rigs'!$E$25*EXP('Mining Rigs'!$E$24*B1453)</f>
        <v>8.0408443440048799E-2</v>
      </c>
      <c r="F1453" s="10">
        <f t="shared" si="92"/>
        <v>7330.8487972582006</v>
      </c>
      <c r="G1453" s="10">
        <f t="shared" si="93"/>
        <v>175940.37113419682</v>
      </c>
      <c r="H1453" s="3">
        <v>10.212999999999999</v>
      </c>
      <c r="I1453">
        <v>12.5</v>
      </c>
      <c r="J1453" s="5">
        <f t="shared" si="90"/>
        <v>99826.611688530655</v>
      </c>
      <c r="K1453" s="5">
        <f t="shared" si="91"/>
        <v>1762.4596103005974</v>
      </c>
    </row>
    <row r="1454" spans="2:11" x14ac:dyDescent="0.25">
      <c r="B1454" s="6">
        <v>43817</v>
      </c>
      <c r="C1454" s="2">
        <v>7276.8027339999999</v>
      </c>
      <c r="D1454" s="5">
        <v>90530025.619098902</v>
      </c>
      <c r="E1454" s="18">
        <f>'Mining Rigs'!$E$25*EXP('Mining Rigs'!$E$24*B1454)</f>
        <v>8.0365260096341831E-2</v>
      </c>
      <c r="F1454" s="10">
        <f t="shared" si="92"/>
        <v>7275.4690554073732</v>
      </c>
      <c r="G1454" s="10">
        <f t="shared" si="93"/>
        <v>174611.25732977694</v>
      </c>
      <c r="H1454" s="3">
        <v>10.746</v>
      </c>
      <c r="I1454">
        <v>12.5</v>
      </c>
      <c r="J1454" s="5">
        <f t="shared" si="90"/>
        <v>104242.92062587685</v>
      </c>
      <c r="K1454" s="5">
        <f t="shared" si="91"/>
        <v>1675.0418760469011</v>
      </c>
    </row>
    <row r="1455" spans="2:11" x14ac:dyDescent="0.25">
      <c r="B1455" s="6">
        <v>43818</v>
      </c>
      <c r="C1455" s="2">
        <v>7202.8442379999997</v>
      </c>
      <c r="D1455" s="5">
        <v>90712914.559743494</v>
      </c>
      <c r="E1455" s="18">
        <f>'Mining Rigs'!$E$25*EXP('Mining Rigs'!$E$24*B1455)</f>
        <v>8.0322099944243774E-2</v>
      </c>
      <c r="F1455" s="10">
        <f t="shared" si="92"/>
        <v>7286.2517895013634</v>
      </c>
      <c r="G1455" s="10">
        <f t="shared" si="93"/>
        <v>174870.04294803273</v>
      </c>
      <c r="H1455" s="3">
        <v>9.1720000000000006</v>
      </c>
      <c r="I1455">
        <v>12.5</v>
      </c>
      <c r="J1455" s="5">
        <f t="shared" si="90"/>
        <v>89106.001884408688</v>
      </c>
      <c r="K1455" s="5">
        <f t="shared" si="91"/>
        <v>1962.4945486262536</v>
      </c>
    </row>
    <row r="1456" spans="2:11" x14ac:dyDescent="0.25">
      <c r="B1456" s="6">
        <v>43819</v>
      </c>
      <c r="C1456" s="2">
        <v>7218.8164059999999</v>
      </c>
      <c r="D1456" s="5">
        <v>92925415.737596393</v>
      </c>
      <c r="E1456" s="18">
        <f>'Mining Rigs'!$E$25*EXP('Mining Rigs'!$E$24*B1456)</f>
        <v>8.0278962971299883E-2</v>
      </c>
      <c r="F1456" s="10">
        <f t="shared" si="92"/>
        <v>7459.9560090911482</v>
      </c>
      <c r="G1456" s="10">
        <f t="shared" si="93"/>
        <v>179038.94421818756</v>
      </c>
      <c r="H1456" s="3">
        <v>9.2309999999999999</v>
      </c>
      <c r="I1456">
        <v>12.5</v>
      </c>
      <c r="J1456" s="5">
        <f t="shared" si="90"/>
        <v>91817.138559893865</v>
      </c>
      <c r="K1456" s="5">
        <f t="shared" si="91"/>
        <v>1949.9512512187196</v>
      </c>
    </row>
    <row r="1457" spans="2:11" x14ac:dyDescent="0.25">
      <c r="B1457" s="6">
        <v>43820</v>
      </c>
      <c r="C1457" s="2">
        <v>7191.1586909999996</v>
      </c>
      <c r="D1457" s="5">
        <v>93370681.8148361</v>
      </c>
      <c r="E1457" s="18">
        <f>'Mining Rigs'!$E$25*EXP('Mining Rigs'!$E$24*B1457)</f>
        <v>8.0235849165061185E-2</v>
      </c>
      <c r="F1457" s="10">
        <f t="shared" si="92"/>
        <v>7491.6759425341106</v>
      </c>
      <c r="G1457" s="10">
        <f t="shared" si="93"/>
        <v>179800.22262081865</v>
      </c>
      <c r="H1457" s="3">
        <v>8.1820000000000004</v>
      </c>
      <c r="I1457">
        <v>12.5</v>
      </c>
      <c r="J1457" s="5">
        <f t="shared" si="90"/>
        <v>81729.190082418791</v>
      </c>
      <c r="K1457" s="5">
        <f t="shared" si="91"/>
        <v>2199.9511121975065</v>
      </c>
    </row>
    <row r="1458" spans="2:11" x14ac:dyDescent="0.25">
      <c r="B1458" s="6">
        <v>43821</v>
      </c>
      <c r="C1458" s="2">
        <v>7511.5888670000004</v>
      </c>
      <c r="D1458" s="5">
        <v>95746472.5631973</v>
      </c>
      <c r="E1458" s="18">
        <f>'Mining Rigs'!$E$25*EXP('Mining Rigs'!$E$24*B1458)</f>
        <v>8.0192758513086326E-2</v>
      </c>
      <c r="F1458" s="10">
        <f t="shared" si="92"/>
        <v>7678.1737527403257</v>
      </c>
      <c r="G1458" s="10">
        <f t="shared" si="93"/>
        <v>184276.17006576783</v>
      </c>
      <c r="H1458" s="3">
        <v>8.5210000000000008</v>
      </c>
      <c r="I1458">
        <v>12.5</v>
      </c>
      <c r="J1458" s="5">
        <f t="shared" si="90"/>
        <v>87234.291396133762</v>
      </c>
      <c r="K1458" s="5">
        <f t="shared" si="91"/>
        <v>2112.4281187654033</v>
      </c>
    </row>
    <row r="1459" spans="2:11" x14ac:dyDescent="0.25">
      <c r="B1459" s="6">
        <v>43822</v>
      </c>
      <c r="C1459" s="2">
        <v>7355.6284180000002</v>
      </c>
      <c r="D1459" s="5">
        <v>99947585.939981505</v>
      </c>
      <c r="E1459" s="18">
        <f>'Mining Rigs'!$E$25*EXP('Mining Rigs'!$E$24*B1459)</f>
        <v>8.0149691002940587E-2</v>
      </c>
      <c r="F1459" s="10">
        <f t="shared" si="92"/>
        <v>8010.7681295793664</v>
      </c>
      <c r="G1459" s="10">
        <f t="shared" si="93"/>
        <v>192258.43510990479</v>
      </c>
      <c r="H1459" s="3">
        <v>10.07</v>
      </c>
      <c r="I1459">
        <v>12.5</v>
      </c>
      <c r="J1459" s="5">
        <f t="shared" si="90"/>
        <v>107557.91341981897</v>
      </c>
      <c r="K1459" s="5">
        <f t="shared" si="91"/>
        <v>1787.4875868917577</v>
      </c>
    </row>
    <row r="1460" spans="2:11" x14ac:dyDescent="0.25">
      <c r="B1460" s="6">
        <v>43823</v>
      </c>
      <c r="C1460" s="2">
        <v>7322.5322269999997</v>
      </c>
      <c r="D1460" s="5">
        <v>98740227.535090193</v>
      </c>
      <c r="E1460" s="18">
        <f>'Mining Rigs'!$E$25*EXP('Mining Rigs'!$E$24*B1460)</f>
        <v>8.0106646622195063E-2</v>
      </c>
      <c r="F1460" s="10">
        <f t="shared" si="92"/>
        <v>7909.7485145486053</v>
      </c>
      <c r="G1460" s="10">
        <f t="shared" si="93"/>
        <v>189833.96434916652</v>
      </c>
      <c r="H1460" s="3">
        <v>11.52</v>
      </c>
      <c r="I1460">
        <v>12.5</v>
      </c>
      <c r="J1460" s="5">
        <f t="shared" si="90"/>
        <v>121493.73718346657</v>
      </c>
      <c r="K1460" s="5">
        <f t="shared" si="91"/>
        <v>1562.5</v>
      </c>
    </row>
    <row r="1461" spans="2:11" x14ac:dyDescent="0.25">
      <c r="B1461" s="6">
        <v>43824</v>
      </c>
      <c r="C1461" s="2">
        <v>7275.1557620000003</v>
      </c>
      <c r="D1461" s="5">
        <v>97340808.474637002</v>
      </c>
      <c r="E1461" s="18">
        <f>'Mining Rigs'!$E$25*EXP('Mining Rigs'!$E$24*B1461)</f>
        <v>8.0063625358428425E-2</v>
      </c>
      <c r="F1461" s="10">
        <f t="shared" si="92"/>
        <v>7793.4580217998728</v>
      </c>
      <c r="G1461" s="10">
        <f t="shared" si="93"/>
        <v>187042.99252319694</v>
      </c>
      <c r="H1461" s="3">
        <v>11.25</v>
      </c>
      <c r="I1461">
        <v>12.5</v>
      </c>
      <c r="J1461" s="5">
        <f t="shared" si="90"/>
        <v>116901.87032699811</v>
      </c>
      <c r="K1461" s="5">
        <f t="shared" si="91"/>
        <v>1600</v>
      </c>
    </row>
    <row r="1462" spans="2:11" x14ac:dyDescent="0.25">
      <c r="B1462" s="6">
        <v>43825</v>
      </c>
      <c r="C1462" s="2">
        <v>7238.966797</v>
      </c>
      <c r="D1462" s="5">
        <v>96857362.736559898</v>
      </c>
      <c r="E1462" s="18">
        <f>'Mining Rigs'!$E$25*EXP('Mining Rigs'!$E$24*B1462)</f>
        <v>8.0020627199225994E-2</v>
      </c>
      <c r="F1462" s="10">
        <f t="shared" si="92"/>
        <v>7750.5869150424624</v>
      </c>
      <c r="G1462" s="10">
        <f t="shared" si="93"/>
        <v>186014.0859610191</v>
      </c>
      <c r="H1462" s="3">
        <v>8.6229999999999993</v>
      </c>
      <c r="I1462">
        <v>12.5</v>
      </c>
      <c r="J1462" s="5">
        <f t="shared" si="90"/>
        <v>89111.081291214839</v>
      </c>
      <c r="K1462" s="5">
        <f t="shared" si="91"/>
        <v>2087.4405659283316</v>
      </c>
    </row>
    <row r="1463" spans="2:11" x14ac:dyDescent="0.25">
      <c r="B1463" s="6">
        <v>43826</v>
      </c>
      <c r="C1463" s="2">
        <v>7290.0883789999998</v>
      </c>
      <c r="D1463" s="5">
        <v>97839066.682510406</v>
      </c>
      <c r="E1463" s="18">
        <f>'Mining Rigs'!$E$25*EXP('Mining Rigs'!$E$24*B1463)</f>
        <v>7.9977652132178861E-2</v>
      </c>
      <c r="F1463" s="10">
        <f t="shared" si="92"/>
        <v>7824.9388400708685</v>
      </c>
      <c r="G1463" s="10">
        <f t="shared" si="93"/>
        <v>187798.53216170083</v>
      </c>
      <c r="H1463" s="3">
        <v>9.9309999999999992</v>
      </c>
      <c r="I1463">
        <v>12.5</v>
      </c>
      <c r="J1463" s="5">
        <f t="shared" si="90"/>
        <v>103612.62349432505</v>
      </c>
      <c r="K1463" s="5">
        <f t="shared" si="91"/>
        <v>1812.5062934246303</v>
      </c>
    </row>
    <row r="1464" spans="2:11" x14ac:dyDescent="0.25">
      <c r="B1464" s="6">
        <v>43827</v>
      </c>
      <c r="C1464" s="2">
        <v>7317.9902339999999</v>
      </c>
      <c r="D1464" s="5">
        <v>96827572.572071001</v>
      </c>
      <c r="E1464" s="18">
        <f>'Mining Rigs'!$E$25*EXP('Mining Rigs'!$E$24*B1464)</f>
        <v>7.9934700144885698E-2</v>
      </c>
      <c r="F1464" s="10">
        <f t="shared" si="92"/>
        <v>7739.8829793056548</v>
      </c>
      <c r="G1464" s="10">
        <f t="shared" si="93"/>
        <v>185757.19150333572</v>
      </c>
      <c r="H1464" s="3">
        <v>9.6639999999999997</v>
      </c>
      <c r="I1464">
        <v>12.5</v>
      </c>
      <c r="J1464" s="5">
        <f t="shared" si="90"/>
        <v>99730.972149346475</v>
      </c>
      <c r="K1464" s="5">
        <f t="shared" si="91"/>
        <v>1862.5827814569536</v>
      </c>
    </row>
    <row r="1465" spans="2:11" x14ac:dyDescent="0.25">
      <c r="B1465" s="6">
        <v>43828</v>
      </c>
      <c r="C1465" s="2">
        <v>7422.6528319999998</v>
      </c>
      <c r="D1465" s="5">
        <v>94344814.300992206</v>
      </c>
      <c r="E1465" s="18">
        <f>'Mining Rigs'!$E$25*EXP('Mining Rigs'!$E$24*B1465)</f>
        <v>7.989177122495178E-2</v>
      </c>
      <c r="F1465" s="10">
        <f t="shared" si="92"/>
        <v>7537.3743203954273</v>
      </c>
      <c r="G1465" s="10">
        <f t="shared" si="93"/>
        <v>180896.98368949024</v>
      </c>
      <c r="H1465" s="3">
        <v>9.2899999999999991</v>
      </c>
      <c r="I1465">
        <v>12.5</v>
      </c>
      <c r="J1465" s="5">
        <f t="shared" si="90"/>
        <v>93362.943248631374</v>
      </c>
      <c r="K1465" s="5">
        <f t="shared" si="91"/>
        <v>1937.5672766415501</v>
      </c>
    </row>
    <row r="1466" spans="2:11" x14ac:dyDescent="0.25">
      <c r="B1466" s="6">
        <v>43829</v>
      </c>
      <c r="C1466" s="2">
        <v>7292.9951170000004</v>
      </c>
      <c r="D1466" s="5">
        <v>93057458.160432801</v>
      </c>
      <c r="E1466" s="18">
        <f>'Mining Rigs'!$E$25*EXP('Mining Rigs'!$E$24*B1466)</f>
        <v>7.9848865359988253E-2</v>
      </c>
      <c r="F1466" s="10">
        <f t="shared" si="92"/>
        <v>7430.5324473951387</v>
      </c>
      <c r="G1466" s="10">
        <f t="shared" si="93"/>
        <v>178332.77873748331</v>
      </c>
      <c r="H1466" s="3">
        <v>8.6750000000000007</v>
      </c>
      <c r="I1466">
        <v>12.5</v>
      </c>
      <c r="J1466" s="5">
        <f t="shared" si="90"/>
        <v>85946.491974870441</v>
      </c>
      <c r="K1466" s="5">
        <f t="shared" si="91"/>
        <v>2074.9279538904898</v>
      </c>
    </row>
    <row r="1467" spans="2:11" x14ac:dyDescent="0.25">
      <c r="B1467" s="6">
        <v>43830</v>
      </c>
      <c r="C1467" s="2">
        <v>7193.5991210000002</v>
      </c>
      <c r="D1467" s="5">
        <v>95172400.391351804</v>
      </c>
      <c r="E1467" s="18">
        <f>'Mining Rigs'!$E$25*EXP('Mining Rigs'!$E$24*B1467)</f>
        <v>7.9805982537613743E-2</v>
      </c>
      <c r="F1467" s="10">
        <f t="shared" si="92"/>
        <v>7595.3269236950055</v>
      </c>
      <c r="G1467" s="10">
        <f t="shared" si="93"/>
        <v>182287.84616868012</v>
      </c>
      <c r="H1467" s="3">
        <v>9.9309999999999992</v>
      </c>
      <c r="I1467">
        <v>12.5</v>
      </c>
      <c r="J1467" s="5">
        <f t="shared" si="90"/>
        <v>100572.25557228678</v>
      </c>
      <c r="K1467" s="5">
        <f t="shared" si="91"/>
        <v>1812.5062934246303</v>
      </c>
    </row>
    <row r="1468" spans="2:11" x14ac:dyDescent="0.25">
      <c r="B1468" s="6">
        <v>43831</v>
      </c>
      <c r="C1468" s="2">
        <v>7200.1743159999996</v>
      </c>
      <c r="D1468" s="5">
        <v>97011480.592150807</v>
      </c>
      <c r="E1468" s="18">
        <f>'Mining Rigs'!$E$25*EXP('Mining Rigs'!$E$24*B1468)</f>
        <v>7.9763122745453455E-2</v>
      </c>
      <c r="F1468" s="10">
        <f t="shared" si="92"/>
        <v>7737.9386341899008</v>
      </c>
      <c r="G1468" s="10">
        <f t="shared" si="93"/>
        <v>185710.52722055762</v>
      </c>
      <c r="H1468" s="3">
        <v>8.2759999999999998</v>
      </c>
      <c r="I1468">
        <v>12.5</v>
      </c>
      <c r="J1468" s="5">
        <f t="shared" si="90"/>
        <v>85385.573515407479</v>
      </c>
      <c r="K1468" s="5">
        <f t="shared" si="91"/>
        <v>2174.9637506041568</v>
      </c>
    </row>
    <row r="1469" spans="2:11" x14ac:dyDescent="0.25">
      <c r="B1469" s="6">
        <v>43832</v>
      </c>
      <c r="C1469" s="2">
        <v>6985.4702150000003</v>
      </c>
      <c r="D1469" s="5">
        <v>101344004.24026</v>
      </c>
      <c r="E1469" s="18">
        <f>'Mining Rigs'!$E$25*EXP('Mining Rigs'!$E$24*B1469)</f>
        <v>7.9720285971138505E-2</v>
      </c>
      <c r="F1469" s="10">
        <f t="shared" si="92"/>
        <v>8079.1729994938014</v>
      </c>
      <c r="G1469" s="10">
        <f t="shared" si="93"/>
        <v>193900.15198785125</v>
      </c>
      <c r="H1469" s="3">
        <v>10.212999999999999</v>
      </c>
      <c r="I1469">
        <v>12.5</v>
      </c>
      <c r="J1469" s="5">
        <f t="shared" si="90"/>
        <v>110016.79179177358</v>
      </c>
      <c r="K1469" s="5">
        <f t="shared" si="91"/>
        <v>1762.4596103005974</v>
      </c>
    </row>
    <row r="1470" spans="2:11" x14ac:dyDescent="0.25">
      <c r="B1470" s="6">
        <v>43833</v>
      </c>
      <c r="C1470" s="2">
        <v>7344.8842770000001</v>
      </c>
      <c r="D1470" s="5">
        <v>99804501.465356201</v>
      </c>
      <c r="E1470" s="18">
        <f>'Mining Rigs'!$E$25*EXP('Mining Rigs'!$E$24*B1470)</f>
        <v>7.9677472202307434E-2</v>
      </c>
      <c r="F1470" s="10">
        <f t="shared" si="92"/>
        <v>7952.1703911710702</v>
      </c>
      <c r="G1470" s="10">
        <f t="shared" si="93"/>
        <v>190852.08938810567</v>
      </c>
      <c r="H1470" s="3">
        <v>8.5210000000000008</v>
      </c>
      <c r="I1470">
        <v>12.5</v>
      </c>
      <c r="J1470" s="5">
        <f t="shared" si="90"/>
        <v>90347.258537558257</v>
      </c>
      <c r="K1470" s="5">
        <f t="shared" si="91"/>
        <v>2112.4281187654033</v>
      </c>
    </row>
    <row r="1471" spans="2:11" x14ac:dyDescent="0.25">
      <c r="B1471" s="6">
        <v>43834</v>
      </c>
      <c r="C1471" s="2">
        <v>7410.6567379999997</v>
      </c>
      <c r="D1471" s="5">
        <v>103031751.96983799</v>
      </c>
      <c r="E1471" s="18">
        <f>'Mining Rigs'!$E$25*EXP('Mining Rigs'!$E$24*B1471)</f>
        <v>7.9634681426605403E-2</v>
      </c>
      <c r="F1471" s="10">
        <f t="shared" si="92"/>
        <v>8204.9007449430719</v>
      </c>
      <c r="G1471" s="10">
        <f t="shared" si="93"/>
        <v>196917.61787863373</v>
      </c>
      <c r="H1471" s="3">
        <v>8.5210000000000008</v>
      </c>
      <c r="I1471">
        <v>12.5</v>
      </c>
      <c r="J1471" s="5">
        <f t="shared" si="90"/>
        <v>93218.612330213233</v>
      </c>
      <c r="K1471" s="5">
        <f t="shared" si="91"/>
        <v>2112.4281187654033</v>
      </c>
    </row>
    <row r="1472" spans="2:11" x14ac:dyDescent="0.25">
      <c r="B1472" s="6">
        <v>43835</v>
      </c>
      <c r="C1472" s="2">
        <v>7411.3173829999996</v>
      </c>
      <c r="D1472" s="5">
        <v>105793194.824928</v>
      </c>
      <c r="E1472" s="18">
        <f>'Mining Rigs'!$E$25*EXP('Mining Rigs'!$E$24*B1472)</f>
        <v>7.9591913631683414E-2</v>
      </c>
      <c r="F1472" s="10">
        <f t="shared" si="92"/>
        <v>8420.2828253255248</v>
      </c>
      <c r="G1472" s="10">
        <f t="shared" si="93"/>
        <v>202086.78780781259</v>
      </c>
      <c r="H1472" s="3">
        <v>8.8339999999999996</v>
      </c>
      <c r="I1472">
        <v>12.5</v>
      </c>
      <c r="J1472" s="5">
        <f t="shared" si="90"/>
        <v>99179.704638567579</v>
      </c>
      <c r="K1472" s="5">
        <f t="shared" si="91"/>
        <v>2037.5820692777904</v>
      </c>
    </row>
    <row r="1473" spans="2:11" x14ac:dyDescent="0.25">
      <c r="B1473" s="6">
        <v>43836</v>
      </c>
      <c r="C1473" s="2">
        <v>7769.2192379999997</v>
      </c>
      <c r="D1473" s="5">
        <v>107512955.573616</v>
      </c>
      <c r="E1473" s="18">
        <f>'Mining Rigs'!$E$25*EXP('Mining Rigs'!$E$24*B1473)</f>
        <v>7.9549168805199924E-2</v>
      </c>
      <c r="F1473" s="10">
        <f t="shared" si="92"/>
        <v>8552.5662516715402</v>
      </c>
      <c r="G1473" s="10">
        <f t="shared" si="93"/>
        <v>205261.59004011698</v>
      </c>
      <c r="H1473" s="3">
        <v>10.667</v>
      </c>
      <c r="I1473">
        <v>12.5</v>
      </c>
      <c r="J1473" s="5">
        <f t="shared" si="90"/>
        <v>121640.2989421071</v>
      </c>
      <c r="K1473" s="5">
        <f t="shared" si="91"/>
        <v>1687.4472672728978</v>
      </c>
    </row>
    <row r="1474" spans="2:11" x14ac:dyDescent="0.25">
      <c r="B1474" s="6">
        <v>43837</v>
      </c>
      <c r="C1474" s="2">
        <v>8163.6923829999996</v>
      </c>
      <c r="D1474" s="5">
        <v>105477457.153358</v>
      </c>
      <c r="E1474" s="18">
        <f>'Mining Rigs'!$E$25*EXP('Mining Rigs'!$E$24*B1474)</f>
        <v>7.9506446934820008E-2</v>
      </c>
      <c r="F1474" s="10">
        <f t="shared" si="92"/>
        <v>8386.1378499832081</v>
      </c>
      <c r="G1474" s="10">
        <f t="shared" si="93"/>
        <v>201267.30839959701</v>
      </c>
      <c r="H1474" s="3">
        <v>8.1820000000000004</v>
      </c>
      <c r="I1474">
        <v>12.5</v>
      </c>
      <c r="J1474" s="5">
        <f t="shared" si="90"/>
        <v>91487.173184750151</v>
      </c>
      <c r="K1474" s="5">
        <f t="shared" si="91"/>
        <v>2199.9511121975065</v>
      </c>
    </row>
    <row r="1475" spans="2:11" x14ac:dyDescent="0.25">
      <c r="B1475" s="6">
        <v>43838</v>
      </c>
      <c r="C1475" s="2">
        <v>8079.8627930000002</v>
      </c>
      <c r="D1475" s="5">
        <v>109390648.92246699</v>
      </c>
      <c r="E1475" s="18">
        <f>'Mining Rigs'!$E$25*EXP('Mining Rigs'!$E$24*B1475)</f>
        <v>7.9463748008214555E-2</v>
      </c>
      <c r="F1475" s="10">
        <f t="shared" si="92"/>
        <v>8692.590960429985</v>
      </c>
      <c r="G1475" s="10">
        <f t="shared" si="93"/>
        <v>208622.18305031964</v>
      </c>
      <c r="H1475" s="3">
        <v>10.141</v>
      </c>
      <c r="I1475">
        <v>12.5</v>
      </c>
      <c r="J1475" s="5">
        <f t="shared" si="90"/>
        <v>117535.41990629397</v>
      </c>
      <c r="K1475" s="5">
        <f t="shared" si="91"/>
        <v>1774.9728823587418</v>
      </c>
    </row>
    <row r="1476" spans="2:11" x14ac:dyDescent="0.25">
      <c r="B1476" s="6">
        <v>43839</v>
      </c>
      <c r="C1476" s="2">
        <v>7879.0712890000004</v>
      </c>
      <c r="D1476" s="5">
        <v>107202820.50024401</v>
      </c>
      <c r="E1476" s="18">
        <f>'Mining Rigs'!$E$25*EXP('Mining Rigs'!$E$24*B1476)</f>
        <v>7.9421072013061852E-2</v>
      </c>
      <c r="F1476" s="10">
        <f t="shared" si="92"/>
        <v>8514.1629269532223</v>
      </c>
      <c r="G1476" s="10">
        <f t="shared" si="93"/>
        <v>204339.91024687735</v>
      </c>
      <c r="H1476" s="3">
        <v>9.1720000000000006</v>
      </c>
      <c r="I1476">
        <v>12.5</v>
      </c>
      <c r="J1476" s="5">
        <f t="shared" si="90"/>
        <v>104122.53648801995</v>
      </c>
      <c r="K1476" s="5">
        <f t="shared" si="91"/>
        <v>1962.4945486262536</v>
      </c>
    </row>
    <row r="1477" spans="2:11" x14ac:dyDescent="0.25">
      <c r="B1477" s="6">
        <v>43840</v>
      </c>
      <c r="C1477" s="2">
        <v>8166.5541990000002</v>
      </c>
      <c r="D1477" s="5">
        <v>108770686.247962</v>
      </c>
      <c r="E1477" s="18">
        <f>'Mining Rigs'!$E$25*EXP('Mining Rigs'!$E$24*B1477)</f>
        <v>7.9378418937046891E-2</v>
      </c>
      <c r="F1477" s="10">
        <f t="shared" si="92"/>
        <v>8634.045101060814</v>
      </c>
      <c r="G1477" s="10">
        <f t="shared" si="93"/>
        <v>207217.08242545952</v>
      </c>
      <c r="H1477" s="3">
        <v>9.6639999999999997</v>
      </c>
      <c r="I1477">
        <v>12.5</v>
      </c>
      <c r="J1477" s="5">
        <f t="shared" si="90"/>
        <v>111252.54914220226</v>
      </c>
      <c r="K1477" s="5">
        <f t="shared" si="91"/>
        <v>1862.5827814569536</v>
      </c>
    </row>
    <row r="1478" spans="2:11" x14ac:dyDescent="0.25">
      <c r="B1478" s="6">
        <v>43841</v>
      </c>
      <c r="C1478" s="2">
        <v>8037.5375979999999</v>
      </c>
      <c r="D1478" s="5">
        <v>106810854.06331401</v>
      </c>
      <c r="E1478" s="18">
        <f>'Mining Rigs'!$E$25*EXP('Mining Rigs'!$E$24*B1478)</f>
        <v>7.9335788767860377E-2</v>
      </c>
      <c r="F1478" s="10">
        <f t="shared" si="92"/>
        <v>8473.9233560818411</v>
      </c>
      <c r="G1478" s="10">
        <f t="shared" si="93"/>
        <v>203374.1605459642</v>
      </c>
      <c r="H1478" s="3">
        <v>8.8339999999999996</v>
      </c>
      <c r="I1478">
        <v>12.5</v>
      </c>
      <c r="J1478" s="5">
        <f t="shared" si="90"/>
        <v>99811.518570169297</v>
      </c>
      <c r="K1478" s="5">
        <f t="shared" si="91"/>
        <v>2037.5820692777904</v>
      </c>
    </row>
    <row r="1479" spans="2:11" x14ac:dyDescent="0.25">
      <c r="B1479" s="6">
        <v>43842</v>
      </c>
      <c r="C1479" s="2">
        <v>8192.4941409999992</v>
      </c>
      <c r="D1479" s="5">
        <v>106320896.017152</v>
      </c>
      <c r="E1479" s="18">
        <f>'Mining Rigs'!$E$25*EXP('Mining Rigs'!$E$24*B1479)</f>
        <v>7.9293181493200457E-2</v>
      </c>
      <c r="F1479" s="10">
        <f t="shared" si="92"/>
        <v>8430.5221044077261</v>
      </c>
      <c r="G1479" s="10">
        <f t="shared" si="93"/>
        <v>202332.53050578543</v>
      </c>
      <c r="H1479" s="3">
        <v>9.5359999999999996</v>
      </c>
      <c r="I1479">
        <v>12.5</v>
      </c>
      <c r="J1479" s="5">
        <f t="shared" ref="J1479:J1542" si="94">F1479*H1479/60/I1479*1000</f>
        <v>107191.27838350943</v>
      </c>
      <c r="K1479" s="5">
        <f t="shared" si="91"/>
        <v>1887.5838926174499</v>
      </c>
    </row>
    <row r="1480" spans="2:11" x14ac:dyDescent="0.25">
      <c r="B1480" s="6">
        <v>43843</v>
      </c>
      <c r="C1480" s="2">
        <v>8144.1943359999996</v>
      </c>
      <c r="D1480" s="5">
        <v>105144996.70636401</v>
      </c>
      <c r="E1480" s="18">
        <f>'Mining Rigs'!$E$25*EXP('Mining Rigs'!$E$24*B1480)</f>
        <v>7.9250597100771938E-2</v>
      </c>
      <c r="F1480" s="10">
        <f t="shared" si="92"/>
        <v>8332.8037711380457</v>
      </c>
      <c r="G1480" s="10">
        <f t="shared" si="93"/>
        <v>199987.2905073131</v>
      </c>
      <c r="H1480" s="3">
        <v>10.07</v>
      </c>
      <c r="I1480">
        <v>12.5</v>
      </c>
      <c r="J1480" s="5">
        <f t="shared" si="94"/>
        <v>111881.77863381348</v>
      </c>
      <c r="K1480" s="5">
        <f t="shared" si="91"/>
        <v>1787.4875868917577</v>
      </c>
    </row>
    <row r="1481" spans="2:11" x14ac:dyDescent="0.25">
      <c r="B1481" s="6">
        <v>43844</v>
      </c>
      <c r="C1481" s="2">
        <v>8827.7646480000003</v>
      </c>
      <c r="D1481" s="5">
        <v>105928929.58022299</v>
      </c>
      <c r="E1481" s="18">
        <f>'Mining Rigs'!$E$25*EXP('Mining Rigs'!$E$24*B1481)</f>
        <v>7.9208035578285346E-2</v>
      </c>
      <c r="F1481" s="10">
        <f t="shared" si="92"/>
        <v>8390.4224229599859</v>
      </c>
      <c r="G1481" s="10">
        <f t="shared" si="93"/>
        <v>201370.13815103966</v>
      </c>
      <c r="H1481" s="3">
        <v>9.9309999999999992</v>
      </c>
      <c r="I1481">
        <v>12.5</v>
      </c>
      <c r="J1481" s="5">
        <f t="shared" si="94"/>
        <v>111100.3801098875</v>
      </c>
      <c r="K1481" s="5">
        <f t="shared" si="91"/>
        <v>1812.5062934246303</v>
      </c>
    </row>
    <row r="1482" spans="2:11" x14ac:dyDescent="0.25">
      <c r="B1482" s="6">
        <v>43845</v>
      </c>
      <c r="C1482" s="2">
        <v>8807.0107420000004</v>
      </c>
      <c r="D1482" s="5">
        <v>102912016.529612</v>
      </c>
      <c r="E1482" s="18">
        <f>'Mining Rigs'!$E$25*EXP('Mining Rigs'!$E$24*B1482)</f>
        <v>7.9165496913458672E-2</v>
      </c>
      <c r="F1482" s="10">
        <f t="shared" si="92"/>
        <v>8147.0809269328074</v>
      </c>
      <c r="G1482" s="10">
        <f t="shared" si="93"/>
        <v>195529.94224638736</v>
      </c>
      <c r="H1482" s="3">
        <v>9.5359999999999996</v>
      </c>
      <c r="I1482">
        <v>12.5</v>
      </c>
      <c r="J1482" s="5">
        <f t="shared" si="94"/>
        <v>103587.41829230831</v>
      </c>
      <c r="K1482" s="5">
        <f t="shared" si="91"/>
        <v>1887.5838926174499</v>
      </c>
    </row>
    <row r="1483" spans="2:11" x14ac:dyDescent="0.25">
      <c r="B1483" s="6">
        <v>43846</v>
      </c>
      <c r="C1483" s="2">
        <v>8723.7861329999996</v>
      </c>
      <c r="D1483" s="5">
        <v>104842225.070924</v>
      </c>
      <c r="E1483" s="18">
        <f>'Mining Rigs'!$E$25*EXP('Mining Rigs'!$E$24*B1483)</f>
        <v>7.9122981094016484E-2</v>
      </c>
      <c r="F1483" s="10">
        <f t="shared" si="92"/>
        <v>8295.4293921413409</v>
      </c>
      <c r="G1483" s="10">
        <f t="shared" si="93"/>
        <v>199090.30541139218</v>
      </c>
      <c r="H1483" s="3">
        <v>9.0570000000000004</v>
      </c>
      <c r="I1483">
        <v>12.5</v>
      </c>
      <c r="J1483" s="5">
        <f t="shared" si="94"/>
        <v>100175.60533949883</v>
      </c>
      <c r="K1483" s="5">
        <f t="shared" si="91"/>
        <v>1987.4130506790327</v>
      </c>
    </row>
    <row r="1484" spans="2:11" x14ac:dyDescent="0.25">
      <c r="B1484" s="6">
        <v>43847</v>
      </c>
      <c r="C1484" s="2">
        <v>8929.0380860000005</v>
      </c>
      <c r="D1484" s="5">
        <v>106142030.575859</v>
      </c>
      <c r="E1484" s="18">
        <f>'Mining Rigs'!$E$25*EXP('Mining Rigs'!$E$24*B1484)</f>
        <v>7.9080488107689112E-2</v>
      </c>
      <c r="F1484" s="10">
        <f t="shared" si="92"/>
        <v>8393.7635866801902</v>
      </c>
      <c r="G1484" s="10">
        <f t="shared" si="93"/>
        <v>201450.32608032456</v>
      </c>
      <c r="H1484" s="3">
        <v>9.0570000000000004</v>
      </c>
      <c r="I1484">
        <v>12.5</v>
      </c>
      <c r="J1484" s="5">
        <f t="shared" si="94"/>
        <v>101363.08907274998</v>
      </c>
      <c r="K1484" s="5">
        <f t="shared" ref="K1484:K1547" si="95">24*60/H1484*I1484</f>
        <v>1987.4130506790327</v>
      </c>
    </row>
    <row r="1485" spans="2:11" x14ac:dyDescent="0.25">
      <c r="B1485" s="6">
        <v>43848</v>
      </c>
      <c r="C1485" s="2">
        <v>8942.8085940000001</v>
      </c>
      <c r="D1485" s="5">
        <v>108225768.95465299</v>
      </c>
      <c r="E1485" s="18">
        <f>'Mining Rigs'!$E$25*EXP('Mining Rigs'!$E$24*B1485)</f>
        <v>7.9038017942214323E-2</v>
      </c>
      <c r="F1485" s="10">
        <f t="shared" si="92"/>
        <v>8553.9502684478048</v>
      </c>
      <c r="G1485" s="10">
        <f t="shared" si="93"/>
        <v>205294.8064427473</v>
      </c>
      <c r="H1485" s="3">
        <v>10.909000000000001</v>
      </c>
      <c r="I1485">
        <v>12.5</v>
      </c>
      <c r="J1485" s="5">
        <f t="shared" si="94"/>
        <v>124420.05797132949</v>
      </c>
      <c r="K1485" s="5">
        <f t="shared" si="95"/>
        <v>1650.0137501145844</v>
      </c>
    </row>
    <row r="1486" spans="2:11" x14ac:dyDescent="0.25">
      <c r="B1486" s="6">
        <v>43849</v>
      </c>
      <c r="C1486" s="2">
        <v>8706.2451170000004</v>
      </c>
      <c r="D1486" s="5">
        <v>106104409.834575</v>
      </c>
      <c r="E1486" s="18">
        <f>'Mining Rigs'!$E$25*EXP('Mining Rigs'!$E$24*B1486)</f>
        <v>7.8995570585336447E-2</v>
      </c>
      <c r="F1486" s="10">
        <f t="shared" si="92"/>
        <v>8381.7783965026356</v>
      </c>
      <c r="G1486" s="10">
        <f t="shared" si="93"/>
        <v>201162.68151606325</v>
      </c>
      <c r="H1486" s="3">
        <v>9.6</v>
      </c>
      <c r="I1486">
        <v>12.5</v>
      </c>
      <c r="J1486" s="5">
        <f t="shared" si="94"/>
        <v>107286.76347523373</v>
      </c>
      <c r="K1486" s="5">
        <f t="shared" si="95"/>
        <v>1875</v>
      </c>
    </row>
    <row r="1487" spans="2:11" x14ac:dyDescent="0.25">
      <c r="B1487" s="6">
        <v>43850</v>
      </c>
      <c r="C1487" s="2">
        <v>8657.6425780000009</v>
      </c>
      <c r="D1487" s="5">
        <v>107047760.005031</v>
      </c>
      <c r="E1487" s="18">
        <f>'Mining Rigs'!$E$25*EXP('Mining Rigs'!$E$24*B1487)</f>
        <v>7.895314602480559E-2</v>
      </c>
      <c r="F1487" s="10">
        <f t="shared" ref="F1487:F1550" si="96">D1487*1000*E1487/1000000</f>
        <v>8451.7574273055561</v>
      </c>
      <c r="G1487" s="10">
        <f t="shared" ref="G1487:G1550" si="97">F1487*24</f>
        <v>202842.17825533333</v>
      </c>
      <c r="H1487" s="3">
        <v>9.4740000000000002</v>
      </c>
      <c r="I1487">
        <v>12.5</v>
      </c>
      <c r="J1487" s="5">
        <f t="shared" si="94"/>
        <v>106762.59982172378</v>
      </c>
      <c r="K1487" s="5">
        <f t="shared" si="95"/>
        <v>1899.9366687777074</v>
      </c>
    </row>
    <row r="1488" spans="2:11" x14ac:dyDescent="0.25">
      <c r="B1488" s="6">
        <v>43851</v>
      </c>
      <c r="C1488" s="2">
        <v>8745.8945309999999</v>
      </c>
      <c r="D1488" s="5">
        <v>108984910.824874</v>
      </c>
      <c r="E1488" s="18">
        <f>'Mining Rigs'!$E$25*EXP('Mining Rigs'!$E$24*B1488)</f>
        <v>7.8910744248379239E-2</v>
      </c>
      <c r="F1488" s="10">
        <f t="shared" si="96"/>
        <v>8600.0804250340498</v>
      </c>
      <c r="G1488" s="10">
        <f t="shared" si="97"/>
        <v>206401.93020081718</v>
      </c>
      <c r="H1488" s="3">
        <v>9.4120000000000008</v>
      </c>
      <c r="I1488">
        <v>12.5</v>
      </c>
      <c r="J1488" s="5">
        <f t="shared" si="94"/>
        <v>107925.2759472273</v>
      </c>
      <c r="K1488" s="5">
        <f t="shared" si="95"/>
        <v>1912.4521886952823</v>
      </c>
    </row>
    <row r="1489" spans="2:11" x14ac:dyDescent="0.25">
      <c r="B1489" s="6">
        <v>43852</v>
      </c>
      <c r="C1489" s="2">
        <v>8680.8759769999997</v>
      </c>
      <c r="D1489" s="5">
        <v>110810185.478422</v>
      </c>
      <c r="E1489" s="18">
        <f>'Mining Rigs'!$E$25*EXP('Mining Rigs'!$E$24*B1489)</f>
        <v>7.8868365243821487E-2</v>
      </c>
      <c r="F1489" s="10">
        <f t="shared" si="96"/>
        <v>8739.4181810477912</v>
      </c>
      <c r="G1489" s="10">
        <f t="shared" si="97"/>
        <v>209746.036345147</v>
      </c>
      <c r="H1489" s="3">
        <v>9.2309999999999999</v>
      </c>
      <c r="I1489">
        <v>12.5</v>
      </c>
      <c r="J1489" s="5">
        <f t="shared" si="94"/>
        <v>107564.7589723362</v>
      </c>
      <c r="K1489" s="5">
        <f t="shared" si="95"/>
        <v>1949.9512512187196</v>
      </c>
    </row>
    <row r="1490" spans="2:11" x14ac:dyDescent="0.25">
      <c r="B1490" s="6">
        <v>43853</v>
      </c>
      <c r="C1490" s="2">
        <v>8406.515625</v>
      </c>
      <c r="D1490" s="5">
        <v>111334854.91724101</v>
      </c>
      <c r="E1490" s="18">
        <f>'Mining Rigs'!$E$25*EXP('Mining Rigs'!$E$24*B1490)</f>
        <v>7.8826008998902117E-2</v>
      </c>
      <c r="F1490" s="10">
        <f t="shared" si="96"/>
        <v>8776.0822755979025</v>
      </c>
      <c r="G1490" s="10">
        <f t="shared" si="97"/>
        <v>210625.97461434966</v>
      </c>
      <c r="H1490" s="3">
        <v>9.0570000000000004</v>
      </c>
      <c r="I1490">
        <v>12.5</v>
      </c>
      <c r="J1490" s="5">
        <f t="shared" si="94"/>
        <v>105979.96956012028</v>
      </c>
      <c r="K1490" s="5">
        <f t="shared" si="95"/>
        <v>1987.4130506790327</v>
      </c>
    </row>
    <row r="1491" spans="2:11" x14ac:dyDescent="0.25">
      <c r="B1491" s="6">
        <v>43854</v>
      </c>
      <c r="C1491" s="2">
        <v>8445.4345699999994</v>
      </c>
      <c r="D1491" s="5">
        <v>111334854.91724101</v>
      </c>
      <c r="E1491" s="18">
        <f>'Mining Rigs'!$E$25*EXP('Mining Rigs'!$E$24*B1491)</f>
        <v>7.8783675501398392E-2</v>
      </c>
      <c r="F1491" s="10">
        <f t="shared" si="96"/>
        <v>8771.3690817951847</v>
      </c>
      <c r="G1491" s="10">
        <f t="shared" si="97"/>
        <v>210512.85796308442</v>
      </c>
      <c r="H1491" s="3">
        <v>9.4740000000000002</v>
      </c>
      <c r="I1491">
        <v>12.5</v>
      </c>
      <c r="J1491" s="5">
        <f t="shared" si="94"/>
        <v>110799.93424123677</v>
      </c>
      <c r="K1491" s="5">
        <f t="shared" si="95"/>
        <v>1899.9366687777074</v>
      </c>
    </row>
    <row r="1492" spans="2:11" x14ac:dyDescent="0.25">
      <c r="B1492" s="6">
        <v>43855</v>
      </c>
      <c r="C1492" s="2">
        <v>8367.8476559999999</v>
      </c>
      <c r="D1492" s="5">
        <v>110600317.702895</v>
      </c>
      <c r="E1492" s="18">
        <f>'Mining Rigs'!$E$25*EXP('Mining Rigs'!$E$24*B1492)</f>
        <v>7.8741364739094072E-2</v>
      </c>
      <c r="F1492" s="10">
        <f t="shared" si="96"/>
        <v>8708.8199565033374</v>
      </c>
      <c r="G1492" s="10">
        <f t="shared" si="97"/>
        <v>209011.67895608011</v>
      </c>
      <c r="H1492" s="3">
        <v>8.7799999999999994</v>
      </c>
      <c r="I1492">
        <v>12.5</v>
      </c>
      <c r="J1492" s="5">
        <f t="shared" si="94"/>
        <v>101951.25229079908</v>
      </c>
      <c r="K1492" s="5">
        <f t="shared" si="95"/>
        <v>2050.113895216401</v>
      </c>
    </row>
    <row r="1493" spans="2:11" x14ac:dyDescent="0.25">
      <c r="B1493" s="6">
        <v>43856</v>
      </c>
      <c r="C1493" s="2">
        <v>8596.8300780000009</v>
      </c>
      <c r="D1493" s="5">
        <v>113958202.111332</v>
      </c>
      <c r="E1493" s="18">
        <f>'Mining Rigs'!$E$25*EXP('Mining Rigs'!$E$24*B1493)</f>
        <v>7.8699076699778658E-2</v>
      </c>
      <c r="F1493" s="10">
        <f t="shared" si="96"/>
        <v>8968.4052885285946</v>
      </c>
      <c r="G1493" s="10">
        <f t="shared" si="97"/>
        <v>215241.72692468629</v>
      </c>
      <c r="H1493" s="3">
        <v>10.07</v>
      </c>
      <c r="I1493">
        <v>12.5</v>
      </c>
      <c r="J1493" s="5">
        <f t="shared" si="94"/>
        <v>120415.78834064394</v>
      </c>
      <c r="K1493" s="5">
        <f t="shared" si="95"/>
        <v>1787.4875868917577</v>
      </c>
    </row>
    <row r="1494" spans="2:11" x14ac:dyDescent="0.25">
      <c r="B1494" s="6">
        <v>43857</v>
      </c>
      <c r="C1494" s="2">
        <v>8909.8193360000005</v>
      </c>
      <c r="D1494" s="5">
        <v>113223664.89698599</v>
      </c>
      <c r="E1494" s="18">
        <f>'Mining Rigs'!$E$25*EXP('Mining Rigs'!$E$24*B1494)</f>
        <v>7.8656811371249039E-2</v>
      </c>
      <c r="F1494" s="10">
        <f t="shared" si="96"/>
        <v>8905.8124525637377</v>
      </c>
      <c r="G1494" s="10">
        <f t="shared" si="97"/>
        <v>213739.49886152969</v>
      </c>
      <c r="H1494" s="3">
        <v>11.163</v>
      </c>
      <c r="I1494">
        <v>12.5</v>
      </c>
      <c r="J1494" s="5">
        <f t="shared" si="94"/>
        <v>132554.11254395868</v>
      </c>
      <c r="K1494" s="5">
        <f t="shared" si="95"/>
        <v>1612.4697661918838</v>
      </c>
    </row>
    <row r="1495" spans="2:11" x14ac:dyDescent="0.25">
      <c r="B1495" s="6">
        <v>43858</v>
      </c>
      <c r="C1495" s="2">
        <v>9358.5898440000001</v>
      </c>
      <c r="D1495" s="5">
        <v>110810185.478422</v>
      </c>
      <c r="E1495" s="18">
        <f>'Mining Rigs'!$E$25*EXP('Mining Rigs'!$E$24*B1495)</f>
        <v>7.8614568741308705E-2</v>
      </c>
      <c r="F1495" s="10">
        <f t="shared" si="96"/>
        <v>8711.2949435305727</v>
      </c>
      <c r="G1495" s="10">
        <f t="shared" si="97"/>
        <v>209071.07864473376</v>
      </c>
      <c r="H1495" s="3">
        <v>10.141</v>
      </c>
      <c r="I1495">
        <v>12.5</v>
      </c>
      <c r="J1495" s="5">
        <f t="shared" si="94"/>
        <v>117788.32269645804</v>
      </c>
      <c r="K1495" s="5">
        <f t="shared" si="95"/>
        <v>1774.9728823587418</v>
      </c>
    </row>
    <row r="1496" spans="2:11" x14ac:dyDescent="0.25">
      <c r="B1496" s="6">
        <v>43859</v>
      </c>
      <c r="C1496" s="2">
        <v>9316.6298829999996</v>
      </c>
      <c r="D1496" s="5">
        <v>110086945.938683</v>
      </c>
      <c r="E1496" s="18">
        <f>'Mining Rigs'!$E$25*EXP('Mining Rigs'!$E$24*B1496)</f>
        <v>7.8572348797766811E-2</v>
      </c>
      <c r="F1496" s="10">
        <f t="shared" si="96"/>
        <v>8649.7899143750983</v>
      </c>
      <c r="G1496" s="10">
        <f t="shared" si="97"/>
        <v>207594.95794500236</v>
      </c>
      <c r="H1496" s="3">
        <v>9</v>
      </c>
      <c r="I1496">
        <v>12.5</v>
      </c>
      <c r="J1496" s="5">
        <f t="shared" si="94"/>
        <v>103797.47897250118</v>
      </c>
      <c r="K1496" s="5">
        <f t="shared" si="95"/>
        <v>2000</v>
      </c>
    </row>
    <row r="1497" spans="2:11" x14ac:dyDescent="0.25">
      <c r="B1497" s="6">
        <v>43860</v>
      </c>
      <c r="C1497" s="2">
        <v>9508.9931639999995</v>
      </c>
      <c r="D1497" s="5">
        <v>111290378.26366501</v>
      </c>
      <c r="E1497" s="18">
        <f>'Mining Rigs'!$E$25*EXP('Mining Rigs'!$E$24*B1497)</f>
        <v>7.8530151528439895E-2</v>
      </c>
      <c r="F1497" s="10">
        <f t="shared" si="96"/>
        <v>8739.6502687030061</v>
      </c>
      <c r="G1497" s="10">
        <f t="shared" si="97"/>
        <v>209751.60644887213</v>
      </c>
      <c r="H1497" s="3">
        <v>9.2309999999999999</v>
      </c>
      <c r="I1497">
        <v>12.5</v>
      </c>
      <c r="J1497" s="5">
        <f t="shared" si="94"/>
        <v>107567.61550719659</v>
      </c>
      <c r="K1497" s="5">
        <f t="shared" si="95"/>
        <v>1949.9512512187196</v>
      </c>
    </row>
    <row r="1498" spans="2:11" x14ac:dyDescent="0.25">
      <c r="B1498" s="6">
        <v>43861</v>
      </c>
      <c r="C1498" s="2">
        <v>9350.5292969999991</v>
      </c>
      <c r="D1498" s="5">
        <v>111739680.954955</v>
      </c>
      <c r="E1498" s="18">
        <f>'Mining Rigs'!$E$25*EXP('Mining Rigs'!$E$24*B1498)</f>
        <v>7.8487976921151045E-2</v>
      </c>
      <c r="F1498" s="10">
        <f t="shared" si="96"/>
        <v>8770.2214999692897</v>
      </c>
      <c r="G1498" s="10">
        <f t="shared" si="97"/>
        <v>210485.31599926297</v>
      </c>
      <c r="H1498" s="3">
        <v>10</v>
      </c>
      <c r="I1498">
        <v>12.5</v>
      </c>
      <c r="J1498" s="5">
        <f t="shared" si="94"/>
        <v>116936.28666625719</v>
      </c>
      <c r="K1498" s="5">
        <f t="shared" si="95"/>
        <v>1800</v>
      </c>
    </row>
    <row r="1499" spans="2:11" x14ac:dyDescent="0.25">
      <c r="B1499" s="6">
        <v>43862</v>
      </c>
      <c r="C1499" s="2">
        <v>9392.875</v>
      </c>
      <c r="D1499" s="5">
        <v>111605536.94938099</v>
      </c>
      <c r="E1499" s="18">
        <f>'Mining Rigs'!$E$25*EXP('Mining Rigs'!$E$24*B1499)</f>
        <v>7.8445824963729094E-2</v>
      </c>
      <c r="F1499" s="10">
        <f t="shared" si="96"/>
        <v>8754.9884165141411</v>
      </c>
      <c r="G1499" s="10">
        <f t="shared" si="97"/>
        <v>210119.72199633939</v>
      </c>
      <c r="H1499" s="3">
        <v>9.5359999999999996</v>
      </c>
      <c r="I1499">
        <v>12.5</v>
      </c>
      <c r="J1499" s="5">
        <f t="shared" si="94"/>
        <v>111316.75938650513</v>
      </c>
      <c r="K1499" s="5">
        <f t="shared" si="95"/>
        <v>1887.5838926174499</v>
      </c>
    </row>
    <row r="1500" spans="2:11" x14ac:dyDescent="0.25">
      <c r="B1500" s="6">
        <v>43863</v>
      </c>
      <c r="C1500" s="2">
        <v>9344.3652340000008</v>
      </c>
      <c r="D1500" s="5">
        <v>110981010.238848</v>
      </c>
      <c r="E1500" s="18">
        <f>'Mining Rigs'!$E$25*EXP('Mining Rigs'!$E$24*B1500)</f>
        <v>7.8403695644010188E-2</v>
      </c>
      <c r="F1500" s="10">
        <f t="shared" si="96"/>
        <v>8701.3213490314174</v>
      </c>
      <c r="G1500" s="10">
        <f t="shared" si="97"/>
        <v>208831.71237675403</v>
      </c>
      <c r="H1500" s="3">
        <v>10.07</v>
      </c>
      <c r="I1500">
        <v>12.5</v>
      </c>
      <c r="J1500" s="5">
        <f t="shared" si="94"/>
        <v>116829.74131299516</v>
      </c>
      <c r="K1500" s="5">
        <f t="shared" si="95"/>
        <v>1787.4875868917577</v>
      </c>
    </row>
    <row r="1501" spans="2:11" x14ac:dyDescent="0.25">
      <c r="B1501" s="6">
        <v>43864</v>
      </c>
      <c r="C1501" s="2">
        <v>9293.5214840000008</v>
      </c>
      <c r="D1501" s="5">
        <v>111681439.230546</v>
      </c>
      <c r="E1501" s="18">
        <f>'Mining Rigs'!$E$25*EXP('Mining Rigs'!$E$24*B1501)</f>
        <v>7.8361588949837038E-2</v>
      </c>
      <c r="F1501" s="10">
        <f t="shared" si="96"/>
        <v>8751.5350343102491</v>
      </c>
      <c r="G1501" s="10">
        <f t="shared" si="97"/>
        <v>210036.84082344599</v>
      </c>
      <c r="H1501" s="3">
        <v>9.73</v>
      </c>
      <c r="I1501">
        <v>12.5</v>
      </c>
      <c r="J1501" s="5">
        <f t="shared" si="94"/>
        <v>113536.58117845163</v>
      </c>
      <c r="K1501" s="5">
        <f t="shared" si="95"/>
        <v>1849.9486125385406</v>
      </c>
    </row>
    <row r="1502" spans="2:11" x14ac:dyDescent="0.25">
      <c r="B1502" s="6">
        <v>43865</v>
      </c>
      <c r="C1502" s="2">
        <v>9180.9628909999992</v>
      </c>
      <c r="D1502" s="5">
        <v>114400102.613939</v>
      </c>
      <c r="E1502" s="18">
        <f>'Mining Rigs'!$E$25*EXP('Mining Rigs'!$E$24*B1502)</f>
        <v>7.8319504869058018E-2</v>
      </c>
      <c r="F1502" s="10">
        <f t="shared" si="96"/>
        <v>8959.7593936931316</v>
      </c>
      <c r="G1502" s="10">
        <f t="shared" si="97"/>
        <v>215034.22544863517</v>
      </c>
      <c r="H1502" s="3">
        <v>10.909000000000001</v>
      </c>
      <c r="I1502">
        <v>12.5</v>
      </c>
      <c r="J1502" s="5">
        <f t="shared" si="94"/>
        <v>130322.68696773119</v>
      </c>
      <c r="K1502" s="5">
        <f t="shared" si="95"/>
        <v>1650.0137501145844</v>
      </c>
    </row>
    <row r="1503" spans="2:11" x14ac:dyDescent="0.25">
      <c r="B1503" s="6">
        <v>43866</v>
      </c>
      <c r="C1503" s="2">
        <v>9613.4238280000009</v>
      </c>
      <c r="D1503" s="5">
        <v>113566280.349133</v>
      </c>
      <c r="E1503" s="18">
        <f>'Mining Rigs'!$E$25*EXP('Mining Rigs'!$E$24*B1503)</f>
        <v>7.8277443389528925E-2</v>
      </c>
      <c r="F1503" s="10">
        <f t="shared" si="96"/>
        <v>8889.6780809886277</v>
      </c>
      <c r="G1503" s="10">
        <f t="shared" si="97"/>
        <v>213352.27394372708</v>
      </c>
      <c r="H1503" s="3">
        <v>9.0570000000000004</v>
      </c>
      <c r="I1503">
        <v>12.5</v>
      </c>
      <c r="J1503" s="5">
        <f t="shared" si="94"/>
        <v>107351.75250601867</v>
      </c>
      <c r="K1503" s="5">
        <f t="shared" si="95"/>
        <v>1987.4130506790327</v>
      </c>
    </row>
    <row r="1504" spans="2:11" x14ac:dyDescent="0.25">
      <c r="B1504" s="6">
        <v>43867</v>
      </c>
      <c r="C1504" s="2">
        <v>9729.8017579999996</v>
      </c>
      <c r="D1504" s="5">
        <v>113456448.35653201</v>
      </c>
      <c r="E1504" s="18">
        <f>'Mining Rigs'!$E$25*EXP('Mining Rigs'!$E$24*B1504)</f>
        <v>7.823540449911201E-2</v>
      </c>
      <c r="F1504" s="10">
        <f t="shared" si="96"/>
        <v>8876.3111302058951</v>
      </c>
      <c r="G1504" s="10">
        <f t="shared" si="97"/>
        <v>213031.46712494147</v>
      </c>
      <c r="H1504" s="3">
        <v>10.667</v>
      </c>
      <c r="I1504">
        <v>12.5</v>
      </c>
      <c r="J1504" s="5">
        <f t="shared" si="94"/>
        <v>126244.81443454169</v>
      </c>
      <c r="K1504" s="5">
        <f t="shared" si="95"/>
        <v>1687.4472672728978</v>
      </c>
    </row>
    <row r="1505" spans="2:11" x14ac:dyDescent="0.25">
      <c r="B1505" s="6">
        <v>43868</v>
      </c>
      <c r="C1505" s="2">
        <v>9795.9433590000008</v>
      </c>
      <c r="D1505" s="5">
        <v>111149976.51191799</v>
      </c>
      <c r="E1505" s="18">
        <f>'Mining Rigs'!$E$25*EXP('Mining Rigs'!$E$24*B1505)</f>
        <v>7.8193388185675269E-2</v>
      </c>
      <c r="F1505" s="10">
        <f t="shared" si="96"/>
        <v>8691.1932602250927</v>
      </c>
      <c r="G1505" s="10">
        <f t="shared" si="97"/>
        <v>208588.63824540222</v>
      </c>
      <c r="H1505" s="3">
        <v>10.36</v>
      </c>
      <c r="I1505">
        <v>12.5</v>
      </c>
      <c r="J1505" s="5">
        <f t="shared" si="94"/>
        <v>120054.34956790929</v>
      </c>
      <c r="K1505" s="5">
        <f t="shared" si="95"/>
        <v>1737.4517374517375</v>
      </c>
    </row>
    <row r="1506" spans="2:11" x14ac:dyDescent="0.25">
      <c r="B1506" s="6">
        <v>43869</v>
      </c>
      <c r="C1506" s="2">
        <v>9865.1191409999992</v>
      </c>
      <c r="D1506" s="5">
        <v>110600816.548914</v>
      </c>
      <c r="E1506" s="18">
        <f>'Mining Rigs'!$E$25*EXP('Mining Rigs'!$E$24*B1506)</f>
        <v>7.8151394437093971E-2</v>
      </c>
      <c r="F1506" s="10">
        <f t="shared" si="96"/>
        <v>8643.6080391788491</v>
      </c>
      <c r="G1506" s="10">
        <f t="shared" si="97"/>
        <v>207446.59294029238</v>
      </c>
      <c r="H1506" s="3">
        <v>10.36</v>
      </c>
      <c r="I1506">
        <v>12.5</v>
      </c>
      <c r="J1506" s="5">
        <f t="shared" si="94"/>
        <v>119397.03904785716</v>
      </c>
      <c r="K1506" s="5">
        <f t="shared" si="95"/>
        <v>1737.4517374517375</v>
      </c>
    </row>
    <row r="1507" spans="2:11" x14ac:dyDescent="0.25">
      <c r="B1507" s="6">
        <v>43870</v>
      </c>
      <c r="C1507" s="2">
        <v>10116.673828000001</v>
      </c>
      <c r="D1507" s="5">
        <v>109282832.637705</v>
      </c>
      <c r="E1507" s="18">
        <f>'Mining Rigs'!$E$25*EXP('Mining Rigs'!$E$24*B1507)</f>
        <v>7.8109423241249962E-2</v>
      </c>
      <c r="F1507" s="10">
        <f t="shared" si="96"/>
        <v>8536.0190275011846</v>
      </c>
      <c r="G1507" s="10">
        <f t="shared" si="97"/>
        <v>204864.45666002843</v>
      </c>
      <c r="H1507" s="3">
        <v>9.4120000000000008</v>
      </c>
      <c r="I1507">
        <v>12.5</v>
      </c>
      <c r="J1507" s="5">
        <f t="shared" si="94"/>
        <v>107121.34811578821</v>
      </c>
      <c r="K1507" s="5">
        <f t="shared" si="95"/>
        <v>1912.4521886952823</v>
      </c>
    </row>
    <row r="1508" spans="2:11" x14ac:dyDescent="0.25">
      <c r="B1508" s="6">
        <v>43871</v>
      </c>
      <c r="C1508" s="2">
        <v>9856.6113280000009</v>
      </c>
      <c r="D1508" s="5">
        <v>110381152.563713</v>
      </c>
      <c r="E1508" s="18">
        <f>'Mining Rigs'!$E$25*EXP('Mining Rigs'!$E$24*B1508)</f>
        <v>7.806747458603075E-2</v>
      </c>
      <c r="F1508" s="10">
        <f t="shared" si="96"/>
        <v>8617.1778225444468</v>
      </c>
      <c r="G1508" s="10">
        <f t="shared" si="97"/>
        <v>206812.26774106672</v>
      </c>
      <c r="H1508" s="3">
        <v>11.803000000000001</v>
      </c>
      <c r="I1508">
        <v>12.5</v>
      </c>
      <c r="J1508" s="5">
        <f t="shared" si="94"/>
        <v>135611.39978598949</v>
      </c>
      <c r="K1508" s="5">
        <f t="shared" si="95"/>
        <v>1525.0360077946284</v>
      </c>
    </row>
    <row r="1509" spans="2:11" x14ac:dyDescent="0.25">
      <c r="B1509" s="6">
        <v>43872</v>
      </c>
      <c r="C1509" s="2">
        <v>10208.236328000001</v>
      </c>
      <c r="D1509" s="5">
        <v>107525520.75609399</v>
      </c>
      <c r="E1509" s="18">
        <f>'Mining Rigs'!$E$25*EXP('Mining Rigs'!$E$24*B1509)</f>
        <v>7.802554845933117E-2</v>
      </c>
      <c r="F1509" s="10">
        <f t="shared" si="96"/>
        <v>8389.737730369432</v>
      </c>
      <c r="G1509" s="10">
        <f t="shared" si="97"/>
        <v>201353.70552886638</v>
      </c>
      <c r="H1509" s="3">
        <v>9.73</v>
      </c>
      <c r="I1509">
        <v>12.5</v>
      </c>
      <c r="J1509" s="5">
        <f t="shared" si="94"/>
        <v>108842.8641553261</v>
      </c>
      <c r="K1509" s="5">
        <f t="shared" si="95"/>
        <v>1849.9486125385406</v>
      </c>
    </row>
    <row r="1510" spans="2:11" x14ac:dyDescent="0.25">
      <c r="B1510" s="6">
        <v>43873</v>
      </c>
      <c r="C1510" s="2">
        <v>10326.054688</v>
      </c>
      <c r="D1510" s="5">
        <v>109340676.42941099</v>
      </c>
      <c r="E1510" s="18">
        <f>'Mining Rigs'!$E$25*EXP('Mining Rigs'!$E$24*B1510)</f>
        <v>7.7983644849052541E-2</v>
      </c>
      <c r="F1510" s="10">
        <f t="shared" si="96"/>
        <v>8526.7844782263583</v>
      </c>
      <c r="G1510" s="10">
        <f t="shared" si="97"/>
        <v>204642.82747743261</v>
      </c>
      <c r="H1510" s="3">
        <v>10.141</v>
      </c>
      <c r="I1510">
        <v>12.5</v>
      </c>
      <c r="J1510" s="5">
        <f t="shared" si="94"/>
        <v>115293.49519159133</v>
      </c>
      <c r="K1510" s="5">
        <f t="shared" si="95"/>
        <v>1774.9728823587418</v>
      </c>
    </row>
    <row r="1511" spans="2:11" x14ac:dyDescent="0.25">
      <c r="B1511" s="6">
        <v>43874</v>
      </c>
      <c r="C1511" s="2">
        <v>10214.379883</v>
      </c>
      <c r="D1511" s="5">
        <v>107554857.490073</v>
      </c>
      <c r="E1511" s="18">
        <f>'Mining Rigs'!$E$25*EXP('Mining Rigs'!$E$24*B1511)</f>
        <v>7.7941763743101911E-2</v>
      </c>
      <c r="F1511" s="10">
        <f t="shared" si="96"/>
        <v>8383.0152919142638</v>
      </c>
      <c r="G1511" s="10">
        <f t="shared" si="97"/>
        <v>201192.36700594233</v>
      </c>
      <c r="H1511" s="3">
        <v>10.212999999999999</v>
      </c>
      <c r="I1511">
        <v>12.5</v>
      </c>
      <c r="J1511" s="5">
        <f t="shared" si="94"/>
        <v>114154.31356842715</v>
      </c>
      <c r="K1511" s="5">
        <f t="shared" si="95"/>
        <v>1762.4596103005974</v>
      </c>
    </row>
    <row r="1512" spans="2:11" x14ac:dyDescent="0.25">
      <c r="B1512" s="6">
        <v>43875</v>
      </c>
      <c r="C1512" s="2">
        <v>10312.116211</v>
      </c>
      <c r="D1512" s="5">
        <v>108294601.669742</v>
      </c>
      <c r="E1512" s="18">
        <f>'Mining Rigs'!$E$25*EXP('Mining Rigs'!$E$24*B1512)</f>
        <v>7.7899905129393571E-2</v>
      </c>
      <c r="F1512" s="10">
        <f t="shared" si="96"/>
        <v>8436.1391960983692</v>
      </c>
      <c r="G1512" s="10">
        <f t="shared" si="97"/>
        <v>202467.34070636088</v>
      </c>
      <c r="H1512" s="3">
        <v>10.667</v>
      </c>
      <c r="I1512">
        <v>12.5</v>
      </c>
      <c r="J1512" s="5">
        <f t="shared" si="94"/>
        <v>119984.3957397084</v>
      </c>
      <c r="K1512" s="5">
        <f t="shared" si="95"/>
        <v>1687.4472672728978</v>
      </c>
    </row>
    <row r="1513" spans="2:11" x14ac:dyDescent="0.25">
      <c r="B1513" s="6">
        <v>43876</v>
      </c>
      <c r="C1513" s="2">
        <v>9889.4248050000006</v>
      </c>
      <c r="D1513" s="5">
        <v>107932589.65854999</v>
      </c>
      <c r="E1513" s="18">
        <f>'Mining Rigs'!$E$25*EXP('Mining Rigs'!$E$24*B1513)</f>
        <v>7.7858068995848351E-2</v>
      </c>
      <c r="F1513" s="10">
        <f t="shared" si="96"/>
        <v>8403.4230125359736</v>
      </c>
      <c r="G1513" s="10">
        <f t="shared" si="97"/>
        <v>201682.15230086335</v>
      </c>
      <c r="H1513" s="3">
        <v>10.141</v>
      </c>
      <c r="I1513">
        <v>12.5</v>
      </c>
      <c r="J1513" s="5">
        <f t="shared" si="94"/>
        <v>113625.48369350309</v>
      </c>
      <c r="K1513" s="5">
        <f t="shared" si="95"/>
        <v>1774.9728823587418</v>
      </c>
    </row>
    <row r="1514" spans="2:11" x14ac:dyDescent="0.25">
      <c r="B1514" s="6">
        <v>43877</v>
      </c>
      <c r="C1514" s="2">
        <v>9934.4335940000001</v>
      </c>
      <c r="D1514" s="5">
        <v>108343410.571225</v>
      </c>
      <c r="E1514" s="18">
        <f>'Mining Rigs'!$E$25*EXP('Mining Rigs'!$E$24*B1514)</f>
        <v>7.7816255330392742E-2</v>
      </c>
      <c r="F1514" s="10">
        <f t="shared" si="96"/>
        <v>8430.8785003760167</v>
      </c>
      <c r="G1514" s="10">
        <f t="shared" si="97"/>
        <v>202341.0840090244</v>
      </c>
      <c r="H1514" s="3">
        <v>10.141</v>
      </c>
      <c r="I1514">
        <v>12.5</v>
      </c>
      <c r="J1514" s="5">
        <f t="shared" si="94"/>
        <v>113996.71849641758</v>
      </c>
      <c r="K1514" s="5">
        <f t="shared" si="95"/>
        <v>1774.9728823587418</v>
      </c>
    </row>
    <row r="1515" spans="2:11" x14ac:dyDescent="0.25">
      <c r="B1515" s="6">
        <v>43878</v>
      </c>
      <c r="C1515" s="2">
        <v>9690.1425780000009</v>
      </c>
      <c r="D1515" s="5">
        <v>107216583.58749101</v>
      </c>
      <c r="E1515" s="18">
        <f>'Mining Rigs'!$E$25*EXP('Mining Rigs'!$E$24*B1515)</f>
        <v>7.7774464120960798E-2</v>
      </c>
      <c r="F1515" s="10">
        <f t="shared" si="96"/>
        <v>8338.7123333973141</v>
      </c>
      <c r="G1515" s="10">
        <f t="shared" si="97"/>
        <v>200129.09600153554</v>
      </c>
      <c r="H1515" s="3">
        <v>9.1720000000000006</v>
      </c>
      <c r="I1515">
        <v>12.5</v>
      </c>
      <c r="J1515" s="5">
        <f t="shared" si="94"/>
        <v>101976.89269589355</v>
      </c>
      <c r="K1515" s="5">
        <f t="shared" si="95"/>
        <v>1962.4945486262536</v>
      </c>
    </row>
    <row r="1516" spans="2:11" x14ac:dyDescent="0.25">
      <c r="B1516" s="6">
        <v>43879</v>
      </c>
      <c r="C1516" s="2">
        <v>10141.996094</v>
      </c>
      <c r="D1516" s="5">
        <v>111150618.925524</v>
      </c>
      <c r="E1516" s="18">
        <f>'Mining Rigs'!$E$25*EXP('Mining Rigs'!$E$24*B1516)</f>
        <v>7.7732695355491974E-2</v>
      </c>
      <c r="F1516" s="10">
        <f t="shared" si="96"/>
        <v>8640.0371995121386</v>
      </c>
      <c r="G1516" s="10">
        <f t="shared" si="97"/>
        <v>207360.89278829133</v>
      </c>
      <c r="H1516" s="3">
        <v>9.6639999999999997</v>
      </c>
      <c r="I1516">
        <v>12.5</v>
      </c>
      <c r="J1516" s="5">
        <f t="shared" si="94"/>
        <v>111329.75932811374</v>
      </c>
      <c r="K1516" s="5">
        <f t="shared" si="95"/>
        <v>1862.5827814569536</v>
      </c>
    </row>
    <row r="1517" spans="2:11" x14ac:dyDescent="0.25">
      <c r="B1517" s="6">
        <v>43880</v>
      </c>
      <c r="C1517" s="2">
        <v>9633.3867190000001</v>
      </c>
      <c r="D1517" s="5">
        <v>111398345.740365</v>
      </c>
      <c r="E1517" s="18">
        <f>'Mining Rigs'!$E$25*EXP('Mining Rigs'!$E$24*B1517)</f>
        <v>7.7690949021933006E-2</v>
      </c>
      <c r="F1517" s="10">
        <f t="shared" si="96"/>
        <v>8654.6432000423665</v>
      </c>
      <c r="G1517" s="10">
        <f t="shared" si="97"/>
        <v>207711.4368010168</v>
      </c>
      <c r="H1517" s="3">
        <v>10.212999999999999</v>
      </c>
      <c r="I1517">
        <v>12.5</v>
      </c>
      <c r="J1517" s="5">
        <f t="shared" si="94"/>
        <v>117853.16133604357</v>
      </c>
      <c r="K1517" s="5">
        <f t="shared" si="95"/>
        <v>1762.4596103005974</v>
      </c>
    </row>
    <row r="1518" spans="2:11" x14ac:dyDescent="0.25">
      <c r="B1518" s="6">
        <v>43881</v>
      </c>
      <c r="C1518" s="2">
        <v>9608.4755860000005</v>
      </c>
      <c r="D1518" s="5">
        <v>111287941.036955</v>
      </c>
      <c r="E1518" s="18">
        <f>'Mining Rigs'!$E$25*EXP('Mining Rigs'!$E$24*B1518)</f>
        <v>7.764922510823713E-2</v>
      </c>
      <c r="F1518" s="10">
        <f t="shared" si="96"/>
        <v>8641.4223854107404</v>
      </c>
      <c r="G1518" s="10">
        <f t="shared" si="97"/>
        <v>207394.13724985777</v>
      </c>
      <c r="H1518" s="3">
        <v>11.429</v>
      </c>
      <c r="I1518">
        <v>12.5</v>
      </c>
      <c r="J1518" s="5">
        <f t="shared" si="94"/>
        <v>131683.75525714579</v>
      </c>
      <c r="K1518" s="5">
        <f t="shared" si="95"/>
        <v>1574.9409397147608</v>
      </c>
    </row>
    <row r="1519" spans="2:11" x14ac:dyDescent="0.25">
      <c r="B1519" s="6">
        <v>43882</v>
      </c>
      <c r="C1519" s="2">
        <v>9686.4414059999999</v>
      </c>
      <c r="D1519" s="5">
        <v>109631870.48581</v>
      </c>
      <c r="E1519" s="18">
        <f>'Mining Rigs'!$E$25*EXP('Mining Rigs'!$E$24*B1519)</f>
        <v>7.7607523602363199E-2</v>
      </c>
      <c r="F1519" s="10">
        <f t="shared" si="96"/>
        <v>8508.2579762987243</v>
      </c>
      <c r="G1519" s="10">
        <f t="shared" si="97"/>
        <v>204198.1914311694</v>
      </c>
      <c r="H1519" s="3">
        <v>9.3510000000000009</v>
      </c>
      <c r="I1519">
        <v>12.5</v>
      </c>
      <c r="J1519" s="5">
        <f t="shared" si="94"/>
        <v>106080.96044849252</v>
      </c>
      <c r="K1519" s="5">
        <f t="shared" si="95"/>
        <v>1924.9278152069294</v>
      </c>
    </row>
    <row r="1520" spans="2:11" x14ac:dyDescent="0.25">
      <c r="B1520" s="6">
        <v>43883</v>
      </c>
      <c r="C1520" s="2">
        <v>9663.1816409999992</v>
      </c>
      <c r="D1520" s="5">
        <v>111729559.850594</v>
      </c>
      <c r="E1520" s="18">
        <f>'Mining Rigs'!$E$25*EXP('Mining Rigs'!$E$24*B1520)</f>
        <v>7.7565844492277367E-2</v>
      </c>
      <c r="F1520" s="10">
        <f t="shared" si="96"/>
        <v>8666.3976645617713</v>
      </c>
      <c r="G1520" s="10">
        <f t="shared" si="97"/>
        <v>207993.5439494825</v>
      </c>
      <c r="H1520" s="3">
        <v>9.73</v>
      </c>
      <c r="I1520">
        <v>12.5</v>
      </c>
      <c r="J1520" s="5">
        <f t="shared" si="94"/>
        <v>112432.06570158138</v>
      </c>
      <c r="K1520" s="5">
        <f t="shared" si="95"/>
        <v>1849.9486125385406</v>
      </c>
    </row>
    <row r="1521" spans="2:11" x14ac:dyDescent="0.25">
      <c r="B1521" s="6">
        <v>43884</v>
      </c>
      <c r="C1521" s="2">
        <v>9924.515625</v>
      </c>
      <c r="D1521" s="5">
        <v>112391988.071052</v>
      </c>
      <c r="E1521" s="18">
        <f>'Mining Rigs'!$E$25*EXP('Mining Rigs'!$E$24*B1521)</f>
        <v>7.7524187765952268E-2</v>
      </c>
      <c r="F1521" s="10">
        <f t="shared" si="96"/>
        <v>8713.0975866089011</v>
      </c>
      <c r="G1521" s="10">
        <f t="shared" si="97"/>
        <v>209114.34207861364</v>
      </c>
      <c r="H1521" s="3">
        <v>10.141</v>
      </c>
      <c r="I1521">
        <v>12.5</v>
      </c>
      <c r="J1521" s="5">
        <f t="shared" si="94"/>
        <v>117812.69683440115</v>
      </c>
      <c r="K1521" s="5">
        <f t="shared" si="95"/>
        <v>1774.9728823587418</v>
      </c>
    </row>
    <row r="1522" spans="2:11" x14ac:dyDescent="0.25">
      <c r="B1522" s="6">
        <v>43885</v>
      </c>
      <c r="C1522" s="2">
        <v>9650.1748050000006</v>
      </c>
      <c r="D1522" s="5">
        <v>112391988.071052</v>
      </c>
      <c r="E1522" s="18">
        <f>'Mining Rigs'!$E$25*EXP('Mining Rigs'!$E$24*B1522)</f>
        <v>7.7482553411366145E-2</v>
      </c>
      <c r="F1522" s="10">
        <f t="shared" si="96"/>
        <v>8708.4182187249135</v>
      </c>
      <c r="G1522" s="10">
        <f t="shared" si="97"/>
        <v>209002.03724939792</v>
      </c>
      <c r="H1522" s="3">
        <v>10.212999999999999</v>
      </c>
      <c r="I1522">
        <v>12.5</v>
      </c>
      <c r="J1522" s="5">
        <f t="shared" si="94"/>
        <v>118585.43369045005</v>
      </c>
      <c r="K1522" s="5">
        <f t="shared" si="95"/>
        <v>1762.4596103005974</v>
      </c>
    </row>
    <row r="1523" spans="2:11" x14ac:dyDescent="0.25">
      <c r="B1523" s="6">
        <v>43886</v>
      </c>
      <c r="C1523" s="2">
        <v>9341.7050780000009</v>
      </c>
      <c r="D1523" s="5">
        <v>110625512.816497</v>
      </c>
      <c r="E1523" s="18">
        <f>'Mining Rigs'!$E$25*EXP('Mining Rigs'!$E$24*B1523)</f>
        <v>7.7440941416504552E-2</v>
      </c>
      <c r="F1523" s="10">
        <f t="shared" si="96"/>
        <v>8566.9438571931169</v>
      </c>
      <c r="G1523" s="10">
        <f t="shared" si="97"/>
        <v>205606.6525726348</v>
      </c>
      <c r="H1523" s="3">
        <v>10</v>
      </c>
      <c r="I1523">
        <v>12.5</v>
      </c>
      <c r="J1523" s="5">
        <f t="shared" si="94"/>
        <v>114225.91809590822</v>
      </c>
      <c r="K1523" s="5">
        <f t="shared" si="95"/>
        <v>1800</v>
      </c>
    </row>
    <row r="1524" spans="2:11" x14ac:dyDescent="0.25">
      <c r="B1524" s="6">
        <v>43887</v>
      </c>
      <c r="C1524" s="2">
        <v>8820.5224610000005</v>
      </c>
      <c r="D1524" s="5">
        <v>109924843.840067</v>
      </c>
      <c r="E1524" s="18">
        <f>'Mining Rigs'!$E$25*EXP('Mining Rigs'!$E$24*B1524)</f>
        <v>7.7399351769359442E-2</v>
      </c>
      <c r="F1524" s="10">
        <f t="shared" si="96"/>
        <v>8508.11165656925</v>
      </c>
      <c r="G1524" s="10">
        <f t="shared" si="97"/>
        <v>204194.679757662</v>
      </c>
      <c r="H1524" s="3">
        <v>10.587999999999999</v>
      </c>
      <c r="I1524">
        <v>12.5</v>
      </c>
      <c r="J1524" s="5">
        <f t="shared" si="94"/>
        <v>120111.84829300696</v>
      </c>
      <c r="K1524" s="5">
        <f t="shared" si="95"/>
        <v>1700.0377786173026</v>
      </c>
    </row>
    <row r="1525" spans="2:11" x14ac:dyDescent="0.25">
      <c r="B1525" s="6">
        <v>43888</v>
      </c>
      <c r="C1525" s="2">
        <v>8784.4941409999992</v>
      </c>
      <c r="D1525" s="5">
        <v>109315034.29177199</v>
      </c>
      <c r="E1525" s="18">
        <f>'Mining Rigs'!$E$25*EXP('Mining Rigs'!$E$24*B1525)</f>
        <v>7.7357784457928472E-2</v>
      </c>
      <c r="F1525" s="10">
        <f t="shared" si="96"/>
        <v>8456.3688607539571</v>
      </c>
      <c r="G1525" s="10">
        <f t="shared" si="97"/>
        <v>202952.85265809495</v>
      </c>
      <c r="H1525" s="3">
        <v>9.7959999999999994</v>
      </c>
      <c r="I1525">
        <v>12.5</v>
      </c>
      <c r="J1525" s="5">
        <f t="shared" si="94"/>
        <v>110451.45247992768</v>
      </c>
      <c r="K1525" s="5">
        <f t="shared" si="95"/>
        <v>1837.4846876276031</v>
      </c>
    </row>
    <row r="1526" spans="2:11" x14ac:dyDescent="0.25">
      <c r="B1526" s="6">
        <v>43889</v>
      </c>
      <c r="C1526" s="2">
        <v>8672.4550780000009</v>
      </c>
      <c r="D1526" s="5">
        <v>111571073.161954</v>
      </c>
      <c r="E1526" s="18">
        <f>'Mining Rigs'!$E$25*EXP('Mining Rigs'!$E$24*B1526)</f>
        <v>7.7316239470216486E-2</v>
      </c>
      <c r="F1526" s="10">
        <f t="shared" si="96"/>
        <v>8626.2558105386797</v>
      </c>
      <c r="G1526" s="10">
        <f t="shared" si="97"/>
        <v>207030.13945292833</v>
      </c>
      <c r="H1526" s="3">
        <v>9.1140000000000008</v>
      </c>
      <c r="I1526">
        <v>12.5</v>
      </c>
      <c r="J1526" s="5">
        <f t="shared" si="94"/>
        <v>104826.26060966603</v>
      </c>
      <c r="K1526" s="5">
        <f t="shared" si="95"/>
        <v>1974.9835418038181</v>
      </c>
    </row>
    <row r="1527" spans="2:11" x14ac:dyDescent="0.25">
      <c r="B1527" s="6">
        <v>43890</v>
      </c>
      <c r="C1527" s="2">
        <v>8599.5087889999995</v>
      </c>
      <c r="D1527" s="5">
        <v>111945558.203998</v>
      </c>
      <c r="E1527" s="18">
        <f>'Mining Rigs'!$E$25*EXP('Mining Rigs'!$E$24*B1527)</f>
        <v>7.7274716794234824E-2</v>
      </c>
      <c r="F1527" s="10">
        <f t="shared" si="96"/>
        <v>8650.5613065864745</v>
      </c>
      <c r="G1527" s="10">
        <f t="shared" si="97"/>
        <v>207613.47135807539</v>
      </c>
      <c r="H1527" s="3">
        <v>10.36</v>
      </c>
      <c r="I1527">
        <v>12.5</v>
      </c>
      <c r="J1527" s="5">
        <f t="shared" si="94"/>
        <v>119493.0868483145</v>
      </c>
      <c r="K1527" s="5">
        <f t="shared" si="95"/>
        <v>1737.4517374517375</v>
      </c>
    </row>
    <row r="1528" spans="2:11" x14ac:dyDescent="0.25">
      <c r="B1528" s="6">
        <v>43891</v>
      </c>
      <c r="C1528" s="2">
        <v>8562.4541019999997</v>
      </c>
      <c r="D1528" s="5">
        <v>110892855.150198</v>
      </c>
      <c r="E1528" s="18">
        <f>'Mining Rigs'!$E$25*EXP('Mining Rigs'!$E$24*B1528)</f>
        <v>7.7233216418000433E-2</v>
      </c>
      <c r="F1528" s="10">
        <f t="shared" si="96"/>
        <v>8564.6118810252156</v>
      </c>
      <c r="G1528" s="10">
        <f t="shared" si="97"/>
        <v>205550.68514460517</v>
      </c>
      <c r="H1528" s="3">
        <v>8.1359999999999992</v>
      </c>
      <c r="I1528">
        <v>12.5</v>
      </c>
      <c r="J1528" s="5">
        <f t="shared" si="94"/>
        <v>92908.909685361519</v>
      </c>
      <c r="K1528" s="5">
        <f t="shared" si="95"/>
        <v>2212.389380530974</v>
      </c>
    </row>
    <row r="1529" spans="2:11" x14ac:dyDescent="0.25">
      <c r="B1529" s="6">
        <v>43892</v>
      </c>
      <c r="C1529" s="2">
        <v>8869.6699219999991</v>
      </c>
      <c r="D1529" s="5">
        <v>114681812.949458</v>
      </c>
      <c r="E1529" s="18">
        <f>'Mining Rigs'!$E$25*EXP('Mining Rigs'!$E$24*B1529)</f>
        <v>7.719173832953749E-2</v>
      </c>
      <c r="F1529" s="10">
        <f t="shared" si="96"/>
        <v>8852.4884963515269</v>
      </c>
      <c r="G1529" s="10">
        <f t="shared" si="97"/>
        <v>212459.72391243663</v>
      </c>
      <c r="H1529" s="3">
        <v>9.6639999999999997</v>
      </c>
      <c r="I1529">
        <v>12.5</v>
      </c>
      <c r="J1529" s="5">
        <f t="shared" si="94"/>
        <v>114067.2651049882</v>
      </c>
      <c r="K1529" s="5">
        <f t="shared" si="95"/>
        <v>1862.5827814569536</v>
      </c>
    </row>
    <row r="1530" spans="2:11" x14ac:dyDescent="0.25">
      <c r="B1530" s="6">
        <v>43893</v>
      </c>
      <c r="C1530" s="2">
        <v>8787.7861329999996</v>
      </c>
      <c r="D1530" s="5">
        <v>115501740.88073801</v>
      </c>
      <c r="E1530" s="18">
        <f>'Mining Rigs'!$E$25*EXP('Mining Rigs'!$E$24*B1530)</f>
        <v>7.7150282516876653E-2</v>
      </c>
      <c r="F1530" s="10">
        <f t="shared" si="96"/>
        <v>8910.9919401400184</v>
      </c>
      <c r="G1530" s="10">
        <f t="shared" si="97"/>
        <v>213863.80656336044</v>
      </c>
      <c r="H1530" s="3">
        <v>9.4120000000000008</v>
      </c>
      <c r="I1530">
        <v>12.5</v>
      </c>
      <c r="J1530" s="5">
        <f t="shared" si="94"/>
        <v>111827.00818746381</v>
      </c>
      <c r="K1530" s="5">
        <f t="shared" si="95"/>
        <v>1912.4521886952823</v>
      </c>
    </row>
    <row r="1531" spans="2:11" x14ac:dyDescent="0.25">
      <c r="B1531" s="6">
        <v>43894</v>
      </c>
      <c r="C1531" s="2">
        <v>8755.2460940000001</v>
      </c>
      <c r="D1531" s="5">
        <v>116468614.682244</v>
      </c>
      <c r="E1531" s="18">
        <f>'Mining Rigs'!$E$25*EXP('Mining Rigs'!$E$24*B1531)</f>
        <v>7.7108848968054131E-2</v>
      </c>
      <c r="F1531" s="10">
        <f t="shared" si="96"/>
        <v>8980.7608190516457</v>
      </c>
      <c r="G1531" s="10">
        <f t="shared" si="97"/>
        <v>215538.25965723948</v>
      </c>
      <c r="H1531" s="3">
        <v>8.6229999999999993</v>
      </c>
      <c r="I1531">
        <v>12.5</v>
      </c>
      <c r="J1531" s="5">
        <f t="shared" si="94"/>
        <v>103254.80072357645</v>
      </c>
      <c r="K1531" s="5">
        <f t="shared" si="95"/>
        <v>2087.4405659283316</v>
      </c>
    </row>
    <row r="1532" spans="2:11" x14ac:dyDescent="0.25">
      <c r="B1532" s="6">
        <v>43895</v>
      </c>
      <c r="C1532" s="2">
        <v>9078.7626949999994</v>
      </c>
      <c r="D1532" s="5">
        <v>119877988.67199799</v>
      </c>
      <c r="E1532" s="18">
        <f>'Mining Rigs'!$E$25*EXP('Mining Rigs'!$E$24*B1532)</f>
        <v>7.7067437671113417E-2</v>
      </c>
      <c r="F1532" s="10">
        <f t="shared" si="96"/>
        <v>9238.6894201176474</v>
      </c>
      <c r="G1532" s="10">
        <f t="shared" si="97"/>
        <v>221728.54608282354</v>
      </c>
      <c r="H1532" s="3">
        <v>8.8339999999999996</v>
      </c>
      <c r="I1532">
        <v>12.5</v>
      </c>
      <c r="J1532" s="5">
        <f t="shared" si="94"/>
        <v>108819.44311642573</v>
      </c>
      <c r="K1532" s="5">
        <f t="shared" si="95"/>
        <v>2037.5820692777904</v>
      </c>
    </row>
    <row r="1533" spans="2:11" x14ac:dyDescent="0.25">
      <c r="B1533" s="6">
        <v>43896</v>
      </c>
      <c r="C1533" s="2">
        <v>9122.5458980000003</v>
      </c>
      <c r="D1533" s="5">
        <v>121637665.56993601</v>
      </c>
      <c r="E1533" s="18">
        <f>'Mining Rigs'!$E$25*EXP('Mining Rigs'!$E$24*B1533)</f>
        <v>7.7026048614104406E-2</v>
      </c>
      <c r="F1533" s="10">
        <f t="shared" si="96"/>
        <v>9369.2687414960656</v>
      </c>
      <c r="G1533" s="10">
        <f t="shared" si="97"/>
        <v>224862.44979590556</v>
      </c>
      <c r="H1533" s="3">
        <v>9.2899999999999991</v>
      </c>
      <c r="I1533">
        <v>12.5</v>
      </c>
      <c r="J1533" s="5">
        <f t="shared" si="94"/>
        <v>116054.00881133125</v>
      </c>
      <c r="K1533" s="5">
        <f t="shared" si="95"/>
        <v>1937.5672766415501</v>
      </c>
    </row>
    <row r="1534" spans="2:11" x14ac:dyDescent="0.25">
      <c r="B1534" s="6">
        <v>43897</v>
      </c>
      <c r="C1534" s="2">
        <v>8909.9541019999997</v>
      </c>
      <c r="D1534" s="5">
        <v>121307726.151573</v>
      </c>
      <c r="E1534" s="18">
        <f>'Mining Rigs'!$E$25*EXP('Mining Rigs'!$E$24*B1534)</f>
        <v>7.6984681785082623E-2</v>
      </c>
      <c r="F1534" s="10">
        <f t="shared" si="96"/>
        <v>9338.8366958507922</v>
      </c>
      <c r="G1534" s="10">
        <f t="shared" si="97"/>
        <v>224132.08070041903</v>
      </c>
      <c r="H1534" s="3">
        <v>9.1720000000000006</v>
      </c>
      <c r="I1534">
        <v>12.5</v>
      </c>
      <c r="J1534" s="5">
        <f t="shared" si="94"/>
        <v>114207.74689912463</v>
      </c>
      <c r="K1534" s="5">
        <f t="shared" si="95"/>
        <v>1962.4945486262536</v>
      </c>
    </row>
    <row r="1535" spans="2:11" x14ac:dyDescent="0.25">
      <c r="B1535" s="6">
        <v>43898</v>
      </c>
      <c r="C1535" s="2">
        <v>8108.1162109999996</v>
      </c>
      <c r="D1535" s="5">
        <v>123287362.661752</v>
      </c>
      <c r="E1535" s="18">
        <f>'Mining Rigs'!$E$25*EXP('Mining Rigs'!$E$24*B1535)</f>
        <v>7.6943337172110784E-2</v>
      </c>
      <c r="F1535" s="10">
        <f t="shared" si="96"/>
        <v>9486.1411143434852</v>
      </c>
      <c r="G1535" s="10">
        <f t="shared" si="97"/>
        <v>227667.38674424365</v>
      </c>
      <c r="H1535" s="3">
        <v>9.1140000000000008</v>
      </c>
      <c r="I1535">
        <v>12.5</v>
      </c>
      <c r="J1535" s="5">
        <f t="shared" si="94"/>
        <v>115275.58682150203</v>
      </c>
      <c r="K1535" s="5">
        <f t="shared" si="95"/>
        <v>1974.9835418038181</v>
      </c>
    </row>
    <row r="1536" spans="2:11" x14ac:dyDescent="0.25">
      <c r="B1536" s="6">
        <v>43899</v>
      </c>
      <c r="C1536" s="2">
        <v>7923.6445309999999</v>
      </c>
      <c r="D1536" s="5">
        <v>121197746.345452</v>
      </c>
      <c r="E1536" s="18">
        <f>'Mining Rigs'!$E$25*EXP('Mining Rigs'!$E$24*B1536)</f>
        <v>7.6902014763258045E-2</v>
      </c>
      <c r="F1536" s="10">
        <f t="shared" si="96"/>
        <v>9320.3508787315532</v>
      </c>
      <c r="G1536" s="10">
        <f t="shared" si="97"/>
        <v>223688.42108955729</v>
      </c>
      <c r="H1536" s="3">
        <v>9.6</v>
      </c>
      <c r="I1536">
        <v>12.5</v>
      </c>
      <c r="J1536" s="5">
        <f t="shared" si="94"/>
        <v>119300.49124776387</v>
      </c>
      <c r="K1536" s="5">
        <f t="shared" si="95"/>
        <v>1875</v>
      </c>
    </row>
    <row r="1537" spans="2:11" x14ac:dyDescent="0.25">
      <c r="B1537" s="6">
        <v>43900</v>
      </c>
      <c r="C1537" s="2">
        <v>7909.7294920000004</v>
      </c>
      <c r="D1537" s="5">
        <v>121936055.96162599</v>
      </c>
      <c r="E1537" s="18">
        <f>'Mining Rigs'!$E$25*EXP('Mining Rigs'!$E$24*B1537)</f>
        <v>7.6860714546599124E-2</v>
      </c>
      <c r="F1537" s="10">
        <f t="shared" si="96"/>
        <v>9372.0923902046725</v>
      </c>
      <c r="G1537" s="10">
        <f t="shared" si="97"/>
        <v>224930.21736491215</v>
      </c>
      <c r="H1537" s="3">
        <v>10.909000000000001</v>
      </c>
      <c r="I1537">
        <v>12.5</v>
      </c>
      <c r="J1537" s="5">
        <f t="shared" si="94"/>
        <v>136320.2078463237</v>
      </c>
      <c r="K1537" s="5">
        <f t="shared" si="95"/>
        <v>1650.0137501145844</v>
      </c>
    </row>
    <row r="1538" spans="2:11" x14ac:dyDescent="0.25">
      <c r="B1538" s="6">
        <v>43901</v>
      </c>
      <c r="C1538" s="2">
        <v>7911.4301759999998</v>
      </c>
      <c r="D1538" s="5">
        <v>120625751.53822801</v>
      </c>
      <c r="E1538" s="18">
        <f>'Mining Rigs'!$E$25*EXP('Mining Rigs'!$E$24*B1538)</f>
        <v>7.6819436510215999E-2</v>
      </c>
      <c r="F1538" s="10">
        <f t="shared" si="96"/>
        <v>9266.4022617879964</v>
      </c>
      <c r="G1538" s="10">
        <f t="shared" si="97"/>
        <v>222393.65428291191</v>
      </c>
      <c r="H1538" s="3">
        <v>12.101000000000001</v>
      </c>
      <c r="I1538">
        <v>12.5</v>
      </c>
      <c r="J1538" s="5">
        <f t="shared" si="94"/>
        <v>149510.3116931954</v>
      </c>
      <c r="K1538" s="5">
        <f t="shared" si="95"/>
        <v>1487.4803735228493</v>
      </c>
    </row>
    <row r="1539" spans="2:11" x14ac:dyDescent="0.25">
      <c r="B1539" s="6">
        <v>43902</v>
      </c>
      <c r="C1539" s="2">
        <v>4970.7880859999996</v>
      </c>
      <c r="D1539" s="5">
        <v>116247579.24677999</v>
      </c>
      <c r="E1539" s="18">
        <f>'Mining Rigs'!$E$25*EXP('Mining Rigs'!$E$24*B1539)</f>
        <v>7.6778180642197005E-2</v>
      </c>
      <c r="F1539" s="10">
        <f t="shared" si="96"/>
        <v>8925.2776386273854</v>
      </c>
      <c r="G1539" s="10">
        <f t="shared" si="97"/>
        <v>214206.66332705726</v>
      </c>
      <c r="H1539" s="3">
        <v>9.5359999999999996</v>
      </c>
      <c r="I1539">
        <v>12.5</v>
      </c>
      <c r="J1539" s="5">
        <f t="shared" si="94"/>
        <v>113481.930082601</v>
      </c>
      <c r="K1539" s="5">
        <f t="shared" si="95"/>
        <v>1887.5838926174499</v>
      </c>
    </row>
    <row r="1540" spans="2:11" x14ac:dyDescent="0.25">
      <c r="B1540" s="6">
        <v>43903</v>
      </c>
      <c r="C1540" s="2">
        <v>5563.7070309999999</v>
      </c>
      <c r="D1540" s="5">
        <v>116070927.613304</v>
      </c>
      <c r="E1540" s="18">
        <f>'Mining Rigs'!$E$25*EXP('Mining Rigs'!$E$24*B1540)</f>
        <v>7.673694693063611E-2</v>
      </c>
      <c r="F1540" s="10">
        <f t="shared" si="96"/>
        <v>8906.9286124518148</v>
      </c>
      <c r="G1540" s="10">
        <f t="shared" si="97"/>
        <v>213766.28669884356</v>
      </c>
      <c r="H1540" s="3">
        <v>11.52</v>
      </c>
      <c r="I1540">
        <v>12.5</v>
      </c>
      <c r="J1540" s="5">
        <f t="shared" si="94"/>
        <v>136810.42348725986</v>
      </c>
      <c r="K1540" s="5">
        <f t="shared" si="95"/>
        <v>1562.5</v>
      </c>
    </row>
    <row r="1541" spans="2:11" x14ac:dyDescent="0.25">
      <c r="B1541" s="6">
        <v>43904</v>
      </c>
      <c r="C1541" s="2">
        <v>5200.3662109999996</v>
      </c>
      <c r="D1541" s="5">
        <v>113717813.264088</v>
      </c>
      <c r="E1541" s="18">
        <f>'Mining Rigs'!$E$25*EXP('Mining Rigs'!$E$24*B1541)</f>
        <v>7.6695735363634443E-2</v>
      </c>
      <c r="F1541" s="10">
        <f t="shared" si="96"/>
        <v>8721.6713122336914</v>
      </c>
      <c r="G1541" s="10">
        <f t="shared" si="97"/>
        <v>209320.11149360859</v>
      </c>
      <c r="H1541" s="3">
        <v>11.25</v>
      </c>
      <c r="I1541">
        <v>12.5</v>
      </c>
      <c r="J1541" s="5">
        <f t="shared" si="94"/>
        <v>130825.06968350538</v>
      </c>
      <c r="K1541" s="5">
        <f t="shared" si="95"/>
        <v>1600</v>
      </c>
    </row>
    <row r="1542" spans="2:11" x14ac:dyDescent="0.25">
      <c r="B1542" s="6">
        <v>43905</v>
      </c>
      <c r="C1542" s="2">
        <v>5392.3149409999996</v>
      </c>
      <c r="D1542" s="5">
        <v>111497389.43702</v>
      </c>
      <c r="E1542" s="18">
        <f>'Mining Rigs'!$E$25*EXP('Mining Rigs'!$E$24*B1542)</f>
        <v>7.6654545929299558E-2</v>
      </c>
      <c r="F1542" s="10">
        <f t="shared" si="96"/>
        <v>8546.78175959705</v>
      </c>
      <c r="G1542" s="10">
        <f t="shared" si="97"/>
        <v>205122.76223032922</v>
      </c>
      <c r="H1542" s="3">
        <v>12.101000000000001</v>
      </c>
      <c r="I1542">
        <v>12.5</v>
      </c>
      <c r="J1542" s="5">
        <f t="shared" si="94"/>
        <v>137899.47476384521</v>
      </c>
      <c r="K1542" s="5">
        <f t="shared" si="95"/>
        <v>1487.4803735228493</v>
      </c>
    </row>
    <row r="1543" spans="2:11" x14ac:dyDescent="0.25">
      <c r="B1543" s="6">
        <v>43906</v>
      </c>
      <c r="C1543" s="2">
        <v>5014.4799800000001</v>
      </c>
      <c r="D1543" s="5">
        <v>108109035.400662</v>
      </c>
      <c r="E1543" s="18">
        <f>'Mining Rigs'!$E$25*EXP('Mining Rigs'!$E$24*B1543)</f>
        <v>7.6613378615744548E-2</v>
      </c>
      <c r="F1543" s="10">
        <f t="shared" si="96"/>
        <v>8282.5984609338484</v>
      </c>
      <c r="G1543" s="10">
        <f t="shared" si="97"/>
        <v>198782.36306241236</v>
      </c>
      <c r="H1543" s="3">
        <v>12.101000000000001</v>
      </c>
      <c r="I1543">
        <v>12.5</v>
      </c>
      <c r="J1543" s="5">
        <f t="shared" ref="J1543:J1606" si="98">F1543*H1543/60/I1543*1000</f>
        <v>133636.96530101402</v>
      </c>
      <c r="K1543" s="5">
        <f t="shared" si="95"/>
        <v>1487.4803735228493</v>
      </c>
    </row>
    <row r="1544" spans="2:11" x14ac:dyDescent="0.25">
      <c r="B1544" s="6">
        <v>43907</v>
      </c>
      <c r="C1544" s="2">
        <v>5225.6293949999999</v>
      </c>
      <c r="D1544" s="5">
        <v>104972190.00322001</v>
      </c>
      <c r="E1544" s="18">
        <f>'Mining Rigs'!$E$25*EXP('Mining Rigs'!$E$24*B1544)</f>
        <v>7.6572233411089735E-2</v>
      </c>
      <c r="F1544" s="10">
        <f t="shared" si="96"/>
        <v>8037.9550345998223</v>
      </c>
      <c r="G1544" s="10">
        <f t="shared" si="97"/>
        <v>192910.92083039574</v>
      </c>
      <c r="H1544" s="3">
        <v>11.707000000000001</v>
      </c>
      <c r="I1544">
        <v>12.5</v>
      </c>
      <c r="J1544" s="5">
        <f t="shared" si="98"/>
        <v>125467.1194534135</v>
      </c>
      <c r="K1544" s="5">
        <f t="shared" si="95"/>
        <v>1537.5416417527974</v>
      </c>
    </row>
    <row r="1545" spans="2:11" x14ac:dyDescent="0.25">
      <c r="B1545" s="6">
        <v>43908</v>
      </c>
      <c r="C1545" s="2">
        <v>5238.4384769999997</v>
      </c>
      <c r="D1545" s="5">
        <v>103914239.600052</v>
      </c>
      <c r="E1545" s="18">
        <f>'Mining Rigs'!$E$25*EXP('Mining Rigs'!$E$24*B1545)</f>
        <v>7.6531110303461797E-2</v>
      </c>
      <c r="F1545" s="10">
        <f t="shared" si="96"/>
        <v>7952.6721329319371</v>
      </c>
      <c r="G1545" s="10">
        <f t="shared" si="97"/>
        <v>190864.13119036649</v>
      </c>
      <c r="H1545" s="3">
        <v>14.4</v>
      </c>
      <c r="I1545">
        <v>12.5</v>
      </c>
      <c r="J1545" s="5">
        <f t="shared" si="98"/>
        <v>152691.3049522932</v>
      </c>
      <c r="K1545" s="5">
        <f t="shared" si="95"/>
        <v>1250</v>
      </c>
    </row>
    <row r="1546" spans="2:11" x14ac:dyDescent="0.25">
      <c r="B1546" s="6">
        <v>43909</v>
      </c>
      <c r="C1546" s="2">
        <v>6191.1928710000002</v>
      </c>
      <c r="D1546" s="5">
        <v>101680788.74891999</v>
      </c>
      <c r="E1546" s="18">
        <f>'Mining Rigs'!$E$25*EXP('Mining Rigs'!$E$24*B1546)</f>
        <v>7.6490009280993004E-2</v>
      </c>
      <c r="F1546" s="10">
        <f t="shared" si="96"/>
        <v>7777.5644751035798</v>
      </c>
      <c r="G1546" s="10">
        <f t="shared" si="97"/>
        <v>186661.54740248591</v>
      </c>
      <c r="H1546" s="3">
        <v>13.458</v>
      </c>
      <c r="I1546">
        <v>12.5</v>
      </c>
      <c r="J1546" s="5">
        <f t="shared" si="98"/>
        <v>139560.61694125863</v>
      </c>
      <c r="K1546" s="5">
        <f t="shared" si="95"/>
        <v>1337.4944271065538</v>
      </c>
    </row>
    <row r="1547" spans="2:11" x14ac:dyDescent="0.25">
      <c r="B1547" s="6">
        <v>43910</v>
      </c>
      <c r="C1547" s="2">
        <v>6198.7783200000003</v>
      </c>
      <c r="D1547" s="5">
        <v>96508586.777877107</v>
      </c>
      <c r="E1547" s="18">
        <f>'Mining Rigs'!$E$25*EXP('Mining Rigs'!$E$24*B1547)</f>
        <v>7.6448930331822776E-2</v>
      </c>
      <c r="F1547" s="10">
        <f t="shared" si="96"/>
        <v>7377.9782270045998</v>
      </c>
      <c r="G1547" s="10">
        <f t="shared" si="97"/>
        <v>177071.47744811041</v>
      </c>
      <c r="H1547" s="3">
        <v>13.211</v>
      </c>
      <c r="I1547">
        <v>12.5</v>
      </c>
      <c r="J1547" s="5">
        <f t="shared" si="98"/>
        <v>129960.62714261035</v>
      </c>
      <c r="K1547" s="5">
        <f t="shared" si="95"/>
        <v>1362.5009461812126</v>
      </c>
    </row>
    <row r="1548" spans="2:11" x14ac:dyDescent="0.25">
      <c r="B1548" s="6">
        <v>43911</v>
      </c>
      <c r="C1548" s="2">
        <v>6185.0664059999999</v>
      </c>
      <c r="D1548" s="5">
        <v>94627786.0611341</v>
      </c>
      <c r="E1548" s="18">
        <f>'Mining Rigs'!$E$25*EXP('Mining Rigs'!$E$24*B1548)</f>
        <v>7.6407873444096941E-2</v>
      </c>
      <c r="F1548" s="10">
        <f t="shared" si="96"/>
        <v>7230.3079016542151</v>
      </c>
      <c r="G1548" s="10">
        <f t="shared" si="97"/>
        <v>173527.38963970117</v>
      </c>
      <c r="H1548" s="3">
        <v>11.613</v>
      </c>
      <c r="I1548">
        <v>12.5</v>
      </c>
      <c r="J1548" s="5">
        <f t="shared" si="98"/>
        <v>111954.08754921386</v>
      </c>
      <c r="K1548" s="5">
        <f t="shared" ref="K1548:K1611" si="99">24*60/H1548*I1548</f>
        <v>1549.9870834409714</v>
      </c>
    </row>
    <row r="1549" spans="2:11" x14ac:dyDescent="0.25">
      <c r="B1549" s="6">
        <v>43912</v>
      </c>
      <c r="C1549" s="2">
        <v>5830.2548829999996</v>
      </c>
      <c r="D1549" s="5">
        <v>94157585.881948397</v>
      </c>
      <c r="E1549" s="18">
        <f>'Mining Rigs'!$E$25*EXP('Mining Rigs'!$E$24*B1549)</f>
        <v>7.6366838605966852E-2</v>
      </c>
      <c r="F1549" s="10">
        <f t="shared" si="96"/>
        <v>7190.5171645742157</v>
      </c>
      <c r="G1549" s="10">
        <f t="shared" si="97"/>
        <v>172572.41194978118</v>
      </c>
      <c r="H1549" s="3">
        <v>11.339</v>
      </c>
      <c r="I1549">
        <v>12.5</v>
      </c>
      <c r="J1549" s="5">
        <f t="shared" si="98"/>
        <v>108711.0321721427</v>
      </c>
      <c r="K1549" s="5">
        <f t="shared" si="99"/>
        <v>1587.4415733309816</v>
      </c>
    </row>
    <row r="1550" spans="2:11" x14ac:dyDescent="0.25">
      <c r="B1550" s="6">
        <v>43913</v>
      </c>
      <c r="C1550" s="2">
        <v>6416.3149409999996</v>
      </c>
      <c r="D1550" s="5">
        <v>95097986.240319893</v>
      </c>
      <c r="E1550" s="18">
        <f>'Mining Rigs'!$E$25*EXP('Mining Rigs'!$E$24*B1550)</f>
        <v>7.6325825805591038E-2</v>
      </c>
      <c r="F1550" s="10">
        <f t="shared" si="96"/>
        <v>7258.4323322411492</v>
      </c>
      <c r="G1550" s="10">
        <f t="shared" si="97"/>
        <v>174202.37597378757</v>
      </c>
      <c r="H1550" s="3">
        <v>12.856999999999999</v>
      </c>
      <c r="I1550">
        <v>12.5</v>
      </c>
      <c r="J1550" s="5">
        <f t="shared" si="98"/>
        <v>124428.88599416593</v>
      </c>
      <c r="K1550" s="5">
        <f t="shared" si="99"/>
        <v>1400.0155557283972</v>
      </c>
    </row>
    <row r="1551" spans="2:11" x14ac:dyDescent="0.25">
      <c r="B1551" s="6">
        <v>43914</v>
      </c>
      <c r="C1551" s="2">
        <v>6734.8037109999996</v>
      </c>
      <c r="D1551" s="5">
        <v>94275135.926744804</v>
      </c>
      <c r="E1551" s="18">
        <f>'Mining Rigs'!$E$25*EXP('Mining Rigs'!$E$24*B1551)</f>
        <v>7.628483503113441E-2</v>
      </c>
      <c r="F1551" s="10">
        <f t="shared" ref="F1551:F1614" si="100">D1551*1000*E1551/1000000</f>
        <v>7191.7631917094996</v>
      </c>
      <c r="G1551" s="10">
        <f t="shared" ref="G1551:G1614" si="101">F1551*24</f>
        <v>172602.316601028</v>
      </c>
      <c r="H1551" s="3">
        <v>10.909000000000001</v>
      </c>
      <c r="I1551">
        <v>12.5</v>
      </c>
      <c r="J1551" s="5">
        <f t="shared" si="98"/>
        <v>104606.59287781191</v>
      </c>
      <c r="K1551" s="5">
        <f t="shared" si="99"/>
        <v>1650.0137501145844</v>
      </c>
    </row>
    <row r="1552" spans="2:11" x14ac:dyDescent="0.25">
      <c r="B1552" s="6">
        <v>43915</v>
      </c>
      <c r="C1552" s="2">
        <v>6681.0629879999997</v>
      </c>
      <c r="D1552" s="5">
        <v>95333086.329912797</v>
      </c>
      <c r="E1552" s="18">
        <f>'Mining Rigs'!$E$25*EXP('Mining Rigs'!$E$24*B1552)</f>
        <v>7.6243866270767402E-2</v>
      </c>
      <c r="F1552" s="10">
        <f t="shared" si="100"/>
        <v>7268.5630853173952</v>
      </c>
      <c r="G1552" s="10">
        <f t="shared" si="101"/>
        <v>174445.5140476175</v>
      </c>
      <c r="H1552" s="3">
        <v>15.651999999999999</v>
      </c>
      <c r="I1552">
        <v>12.5</v>
      </c>
      <c r="J1552" s="5">
        <f t="shared" si="98"/>
        <v>151690.06588185049</v>
      </c>
      <c r="K1552" s="5">
        <f t="shared" si="99"/>
        <v>1150.0127779197546</v>
      </c>
    </row>
    <row r="1553" spans="2:11" x14ac:dyDescent="0.25">
      <c r="B1553" s="6">
        <v>43916</v>
      </c>
      <c r="C1553" s="2">
        <v>6716.4404299999997</v>
      </c>
      <c r="D1553" s="5">
        <v>94392685.9715413</v>
      </c>
      <c r="E1553" s="18">
        <f>'Mining Rigs'!$E$25*EXP('Mining Rigs'!$E$24*B1553)</f>
        <v>7.6202919512667638E-2</v>
      </c>
      <c r="F1553" s="10">
        <f t="shared" si="100"/>
        <v>7192.9982516738737</v>
      </c>
      <c r="G1553" s="10">
        <f t="shared" si="101"/>
        <v>172631.95804017296</v>
      </c>
      <c r="H1553" s="3">
        <v>9</v>
      </c>
      <c r="I1553">
        <v>12.5</v>
      </c>
      <c r="J1553" s="5">
        <f t="shared" si="98"/>
        <v>86315.979020086481</v>
      </c>
      <c r="K1553" s="5">
        <f t="shared" si="99"/>
        <v>2000</v>
      </c>
    </row>
    <row r="1554" spans="2:11" x14ac:dyDescent="0.25">
      <c r="B1554" s="6">
        <v>43917</v>
      </c>
      <c r="C1554" s="2">
        <v>6469.7983400000003</v>
      </c>
      <c r="D1554" s="5">
        <v>97885234.229538798</v>
      </c>
      <c r="E1554" s="18">
        <f>'Mining Rigs'!$E$25*EXP('Mining Rigs'!$E$24*B1554)</f>
        <v>7.6161994745019057E-2</v>
      </c>
      <c r="F1554" s="10">
        <f t="shared" si="100"/>
        <v>7455.1346950050938</v>
      </c>
      <c r="G1554" s="10">
        <f t="shared" si="101"/>
        <v>178923.23268012225</v>
      </c>
      <c r="H1554" s="3">
        <v>9.2899999999999991</v>
      </c>
      <c r="I1554">
        <v>12.5</v>
      </c>
      <c r="J1554" s="5">
        <f t="shared" si="98"/>
        <v>92344.268422129753</v>
      </c>
      <c r="K1554" s="5">
        <f t="shared" si="99"/>
        <v>1937.5672766415501</v>
      </c>
    </row>
    <row r="1555" spans="2:11" x14ac:dyDescent="0.25">
      <c r="B1555" s="6">
        <v>43918</v>
      </c>
      <c r="C1555" s="2">
        <v>6242.1938479999999</v>
      </c>
      <c r="D1555" s="5">
        <v>100386175.75583801</v>
      </c>
      <c r="E1555" s="18">
        <f>'Mining Rigs'!$E$25*EXP('Mining Rigs'!$E$24*B1555)</f>
        <v>7.6121091956011147E-2</v>
      </c>
      <c r="F1555" s="10">
        <f t="shared" si="100"/>
        <v>7641.5053158224418</v>
      </c>
      <c r="G1555" s="10">
        <f t="shared" si="101"/>
        <v>183396.12757973862</v>
      </c>
      <c r="H1555" s="3">
        <v>10.667</v>
      </c>
      <c r="I1555">
        <v>12.5</v>
      </c>
      <c r="J1555" s="5">
        <f t="shared" si="98"/>
        <v>108682.58293850398</v>
      </c>
      <c r="K1555" s="5">
        <f t="shared" si="99"/>
        <v>1687.4472672728978</v>
      </c>
    </row>
    <row r="1556" spans="2:11" x14ac:dyDescent="0.25">
      <c r="B1556" s="6">
        <v>43919</v>
      </c>
      <c r="C1556" s="2">
        <v>5922.0429690000001</v>
      </c>
      <c r="D1556" s="5">
        <v>99147879.976757601</v>
      </c>
      <c r="E1556" s="18">
        <f>'Mining Rigs'!$E$25*EXP('Mining Rigs'!$E$24*B1556)</f>
        <v>7.6080211133840558E-2</v>
      </c>
      <c r="F1556" s="10">
        <f t="shared" si="100"/>
        <v>7543.1916421044007</v>
      </c>
      <c r="G1556" s="10">
        <f t="shared" si="101"/>
        <v>181036.59941050562</v>
      </c>
      <c r="H1556" s="3">
        <v>9.5359999999999996</v>
      </c>
      <c r="I1556">
        <v>12.5</v>
      </c>
      <c r="J1556" s="5">
        <f t="shared" si="98"/>
        <v>95909.167332143406</v>
      </c>
      <c r="K1556" s="5">
        <f t="shared" si="99"/>
        <v>1887.5838926174499</v>
      </c>
    </row>
    <row r="1557" spans="2:11" x14ac:dyDescent="0.25">
      <c r="B1557" s="6">
        <v>43920</v>
      </c>
      <c r="C1557" s="2">
        <v>6429.841797</v>
      </c>
      <c r="D1557" s="5">
        <v>99137723.370034605</v>
      </c>
      <c r="E1557" s="18">
        <f>'Mining Rigs'!$E$25*EXP('Mining Rigs'!$E$24*B1557)</f>
        <v>7.6039352266710283E-2</v>
      </c>
      <c r="F1557" s="10">
        <f t="shared" si="100"/>
        <v>7538.368270253738</v>
      </c>
      <c r="G1557" s="10">
        <f t="shared" si="101"/>
        <v>180920.83848608972</v>
      </c>
      <c r="H1557" s="3">
        <v>9.7959999999999994</v>
      </c>
      <c r="I1557">
        <v>12.5</v>
      </c>
      <c r="J1557" s="5">
        <f t="shared" si="98"/>
        <v>98461.1407672075</v>
      </c>
      <c r="K1557" s="5">
        <f t="shared" si="99"/>
        <v>1837.4846876276031</v>
      </c>
    </row>
    <row r="1558" spans="2:11" x14ac:dyDescent="0.25">
      <c r="B1558" s="6">
        <v>43921</v>
      </c>
      <c r="C1558" s="2">
        <v>6438.6445309999999</v>
      </c>
      <c r="D1558" s="5">
        <v>100495620.10857099</v>
      </c>
      <c r="E1558" s="18">
        <f>'Mining Rigs'!$E$25*EXP('Mining Rigs'!$E$24*B1558)</f>
        <v>7.599851534282881E-2</v>
      </c>
      <c r="F1558" s="10">
        <f t="shared" si="100"/>
        <v>7637.5179267083286</v>
      </c>
      <c r="G1558" s="10">
        <f t="shared" si="101"/>
        <v>183300.43024099988</v>
      </c>
      <c r="H1558" s="3">
        <v>9.0570000000000004</v>
      </c>
      <c r="I1558">
        <v>12.5</v>
      </c>
      <c r="J1558" s="5">
        <f t="shared" si="98"/>
        <v>92230.666482929781</v>
      </c>
      <c r="K1558" s="5">
        <f t="shared" si="99"/>
        <v>1987.4130506790327</v>
      </c>
    </row>
    <row r="1559" spans="2:11" x14ac:dyDescent="0.25">
      <c r="B1559" s="6">
        <v>43922</v>
      </c>
      <c r="C1559" s="2">
        <v>6606.7763670000004</v>
      </c>
      <c r="D1559" s="5">
        <v>100688107.93123899</v>
      </c>
      <c r="E1559" s="18">
        <f>'Mining Rigs'!$E$25*EXP('Mining Rigs'!$E$24*B1559)</f>
        <v>7.59577003504118E-2</v>
      </c>
      <c r="F1559" s="10">
        <f t="shared" si="100"/>
        <v>7648.0371310909741</v>
      </c>
      <c r="G1559" s="10">
        <f t="shared" si="101"/>
        <v>183552.89114618336</v>
      </c>
      <c r="H1559" s="3">
        <v>9.4120000000000008</v>
      </c>
      <c r="I1559">
        <v>12.5</v>
      </c>
      <c r="J1559" s="5">
        <f t="shared" si="98"/>
        <v>95977.767303771019</v>
      </c>
      <c r="K1559" s="5">
        <f t="shared" si="99"/>
        <v>1912.4521886952823</v>
      </c>
    </row>
    <row r="1560" spans="2:11" x14ac:dyDescent="0.25">
      <c r="B1560" s="6">
        <v>43923</v>
      </c>
      <c r="C1560" s="2">
        <v>6793.6245120000003</v>
      </c>
      <c r="D1560" s="5">
        <v>104989801.55573501</v>
      </c>
      <c r="E1560" s="18">
        <f>'Mining Rigs'!$E$25*EXP('Mining Rigs'!$E$24*B1560)</f>
        <v>7.5916907277681245E-2</v>
      </c>
      <c r="F1560" s="10">
        <f t="shared" si="100"/>
        <v>7970.5010298088882</v>
      </c>
      <c r="G1560" s="10">
        <f t="shared" si="101"/>
        <v>191292.02471541331</v>
      </c>
      <c r="H1560" s="3">
        <v>9.4120000000000008</v>
      </c>
      <c r="I1560">
        <v>12.5</v>
      </c>
      <c r="J1560" s="5">
        <f t="shared" si="98"/>
        <v>100024.47425674835</v>
      </c>
      <c r="K1560" s="5">
        <f t="shared" si="99"/>
        <v>1912.4521886952823</v>
      </c>
    </row>
    <row r="1561" spans="2:11" x14ac:dyDescent="0.25">
      <c r="B1561" s="6">
        <v>43924</v>
      </c>
      <c r="C1561" s="2">
        <v>6733.3872069999998</v>
      </c>
      <c r="D1561" s="5">
        <v>104035696.250286</v>
      </c>
      <c r="E1561" s="18">
        <f>'Mining Rigs'!$E$25*EXP('Mining Rigs'!$E$24*B1561)</f>
        <v>7.5876136112864617E-2</v>
      </c>
      <c r="F1561" s="10">
        <f t="shared" si="100"/>
        <v>7893.8266492833391</v>
      </c>
      <c r="G1561" s="10">
        <f t="shared" si="101"/>
        <v>189451.83958280014</v>
      </c>
      <c r="H1561" s="3">
        <v>10.909000000000001</v>
      </c>
      <c r="I1561">
        <v>12.5</v>
      </c>
      <c r="J1561" s="5">
        <f t="shared" si="98"/>
        <v>114818.33988937594</v>
      </c>
      <c r="K1561" s="5">
        <f t="shared" si="99"/>
        <v>1650.0137501145844</v>
      </c>
    </row>
    <row r="1562" spans="2:11" x14ac:dyDescent="0.25">
      <c r="B1562" s="6">
        <v>43925</v>
      </c>
      <c r="C1562" s="2">
        <v>6867.5273440000001</v>
      </c>
      <c r="D1562" s="5">
        <v>101763311.62183701</v>
      </c>
      <c r="E1562" s="18">
        <f>'Mining Rigs'!$E$25*EXP('Mining Rigs'!$E$24*B1562)</f>
        <v>7.5835386844196565E-2</v>
      </c>
      <c r="F1562" s="10">
        <f t="shared" si="100"/>
        <v>7717.2601033885339</v>
      </c>
      <c r="G1562" s="10">
        <f t="shared" si="101"/>
        <v>185214.24248132482</v>
      </c>
      <c r="H1562" s="3">
        <v>9.1720000000000006</v>
      </c>
      <c r="I1562">
        <v>12.5</v>
      </c>
      <c r="J1562" s="5">
        <f t="shared" si="98"/>
        <v>94376.946224372863</v>
      </c>
      <c r="K1562" s="5">
        <f t="shared" si="99"/>
        <v>1962.4945486262536</v>
      </c>
    </row>
    <row r="1563" spans="2:11" x14ac:dyDescent="0.25">
      <c r="B1563" s="6">
        <v>43926</v>
      </c>
      <c r="C1563" s="2">
        <v>6791.1293949999999</v>
      </c>
      <c r="D1563" s="5">
        <v>103936896.918615</v>
      </c>
      <c r="E1563" s="18">
        <f>'Mining Rigs'!$E$25*EXP('Mining Rigs'!$E$24*B1563)</f>
        <v>7.5794659459918021E-2</v>
      </c>
      <c r="F1563" s="10">
        <f t="shared" si="100"/>
        <v>7877.8617072670268</v>
      </c>
      <c r="G1563" s="10">
        <f t="shared" si="101"/>
        <v>189068.68097440863</v>
      </c>
      <c r="H1563" s="3">
        <v>8.2289999999999992</v>
      </c>
      <c r="I1563">
        <v>12.5</v>
      </c>
      <c r="J1563" s="5">
        <f t="shared" si="98"/>
        <v>86435.898652133808</v>
      </c>
      <c r="K1563" s="5">
        <f t="shared" si="99"/>
        <v>2187.3860736419983</v>
      </c>
    </row>
    <row r="1564" spans="2:11" x14ac:dyDescent="0.25">
      <c r="B1564" s="6">
        <v>43927</v>
      </c>
      <c r="C1564" s="2">
        <v>7271.78125</v>
      </c>
      <c r="D1564" s="5">
        <v>106308080.87873501</v>
      </c>
      <c r="E1564" s="18">
        <f>'Mining Rigs'!$E$25*EXP('Mining Rigs'!$E$24*B1564)</f>
        <v>7.5753953948275443E-2</v>
      </c>
      <c r="F1564" s="10">
        <f t="shared" si="100"/>
        <v>8053.2574632172327</v>
      </c>
      <c r="G1564" s="10">
        <f t="shared" si="101"/>
        <v>193278.17911721359</v>
      </c>
      <c r="H1564" s="3">
        <v>11.25</v>
      </c>
      <c r="I1564">
        <v>12.5</v>
      </c>
      <c r="J1564" s="5">
        <f t="shared" si="98"/>
        <v>120798.86194825849</v>
      </c>
      <c r="K1564" s="5">
        <f t="shared" si="99"/>
        <v>1600</v>
      </c>
    </row>
    <row r="1565" spans="2:11" x14ac:dyDescent="0.25">
      <c r="B1565" s="6">
        <v>43928</v>
      </c>
      <c r="C1565" s="2">
        <v>7176.4145509999998</v>
      </c>
      <c r="D1565" s="5">
        <v>104430893.57697301</v>
      </c>
      <c r="E1565" s="18">
        <f>'Mining Rigs'!$E$25*EXP('Mining Rigs'!$E$24*B1565)</f>
        <v>7.5713270297522409E-2</v>
      </c>
      <c r="F1565" s="10">
        <f t="shared" si="100"/>
        <v>7906.8044728051536</v>
      </c>
      <c r="G1565" s="10">
        <f t="shared" si="101"/>
        <v>189763.30734732369</v>
      </c>
      <c r="H1565" s="3">
        <v>8.5709999999999997</v>
      </c>
      <c r="I1565">
        <v>12.5</v>
      </c>
      <c r="J1565" s="5">
        <f t="shared" si="98"/>
        <v>90358.961515217306</v>
      </c>
      <c r="K1565" s="5">
        <f t="shared" si="99"/>
        <v>2100.1050052502628</v>
      </c>
    </row>
    <row r="1566" spans="2:11" x14ac:dyDescent="0.25">
      <c r="B1566" s="6">
        <v>43929</v>
      </c>
      <c r="C1566" s="2">
        <v>7334.0986329999996</v>
      </c>
      <c r="D1566" s="5">
        <v>105320087.56201801</v>
      </c>
      <c r="E1566" s="18">
        <f>'Mining Rigs'!$E$25*EXP('Mining Rigs'!$E$24*B1566)</f>
        <v>7.5672608495918781E-2</v>
      </c>
      <c r="F1566" s="10">
        <f t="shared" si="100"/>
        <v>7969.8457528364734</v>
      </c>
      <c r="G1566" s="10">
        <f t="shared" si="101"/>
        <v>191276.29806807535</v>
      </c>
      <c r="H1566" s="3">
        <v>10.07</v>
      </c>
      <c r="I1566">
        <v>12.5</v>
      </c>
      <c r="J1566" s="5">
        <f t="shared" si="98"/>
        <v>107008.46230808437</v>
      </c>
      <c r="K1566" s="5">
        <f t="shared" si="99"/>
        <v>1787.4875868917577</v>
      </c>
    </row>
    <row r="1567" spans="2:11" x14ac:dyDescent="0.25">
      <c r="B1567" s="6">
        <v>43930</v>
      </c>
      <c r="C1567" s="2">
        <v>7302.0893550000001</v>
      </c>
      <c r="D1567" s="5">
        <v>104926817.650012</v>
      </c>
      <c r="E1567" s="18">
        <f>'Mining Rigs'!$E$25*EXP('Mining Rigs'!$E$24*B1567)</f>
        <v>7.5631968531729959E-2</v>
      </c>
      <c r="F1567" s="10">
        <f t="shared" si="100"/>
        <v>7935.8217706402756</v>
      </c>
      <c r="G1567" s="10">
        <f t="shared" si="101"/>
        <v>190459.72249536662</v>
      </c>
      <c r="H1567" s="3">
        <v>9.3510000000000009</v>
      </c>
      <c r="I1567">
        <v>12.5</v>
      </c>
      <c r="J1567" s="5">
        <f t="shared" si="98"/>
        <v>98943.825836342963</v>
      </c>
      <c r="K1567" s="5">
        <f t="shared" si="99"/>
        <v>1924.9278152069294</v>
      </c>
    </row>
    <row r="1568" spans="2:11" x14ac:dyDescent="0.25">
      <c r="B1568" s="6">
        <v>43931</v>
      </c>
      <c r="C1568" s="2">
        <v>6865.4931640000004</v>
      </c>
      <c r="D1568" s="5">
        <v>105903459.593729</v>
      </c>
      <c r="E1568" s="18">
        <f>'Mining Rigs'!$E$25*EXP('Mining Rigs'!$E$24*B1568)</f>
        <v>7.5591350393228438E-2</v>
      </c>
      <c r="F1568" s="10">
        <f t="shared" si="100"/>
        <v>8005.3855220046789</v>
      </c>
      <c r="G1568" s="10">
        <f t="shared" si="101"/>
        <v>192129.25252811229</v>
      </c>
      <c r="H1568" s="3">
        <v>8.8339999999999996</v>
      </c>
      <c r="I1568">
        <v>12.5</v>
      </c>
      <c r="J1568" s="5">
        <f t="shared" si="98"/>
        <v>94292.767601852451</v>
      </c>
      <c r="K1568" s="5">
        <f t="shared" si="99"/>
        <v>2037.5820692777904</v>
      </c>
    </row>
    <row r="1569" spans="2:11" x14ac:dyDescent="0.25">
      <c r="B1569" s="6">
        <v>43932</v>
      </c>
      <c r="C1569" s="2">
        <v>6859.0830079999996</v>
      </c>
      <c r="D1569" s="5">
        <v>109895383.977911</v>
      </c>
      <c r="E1569" s="18">
        <f>'Mining Rigs'!$E$25*EXP('Mining Rigs'!$E$24*B1569)</f>
        <v>7.5550754068692966E-2</v>
      </c>
      <c r="F1569" s="10">
        <f t="shared" si="100"/>
        <v>8302.6791281997339</v>
      </c>
      <c r="G1569" s="10">
        <f t="shared" si="101"/>
        <v>199264.2990767936</v>
      </c>
      <c r="H1569" s="3">
        <v>9.0570000000000004</v>
      </c>
      <c r="I1569">
        <v>12.5</v>
      </c>
      <c r="J1569" s="5">
        <f t="shared" si="98"/>
        <v>100263.15315213997</v>
      </c>
      <c r="K1569" s="5">
        <f t="shared" si="99"/>
        <v>1987.4130506790327</v>
      </c>
    </row>
    <row r="1570" spans="2:11" x14ac:dyDescent="0.25">
      <c r="B1570" s="6">
        <v>43933</v>
      </c>
      <c r="C1570" s="2">
        <v>6971.091797</v>
      </c>
      <c r="D1570" s="5">
        <v>110999326.63680799</v>
      </c>
      <c r="E1570" s="18">
        <f>'Mining Rigs'!$E$25*EXP('Mining Rigs'!$E$24*B1570)</f>
        <v>7.551017954640786E-2</v>
      </c>
      <c r="F1570" s="10">
        <f t="shared" si="100"/>
        <v>8381.5790838757457</v>
      </c>
      <c r="G1570" s="10">
        <f t="shared" si="101"/>
        <v>201157.8980130179</v>
      </c>
      <c r="H1570" s="3">
        <v>9.4120000000000008</v>
      </c>
      <c r="I1570">
        <v>12.5</v>
      </c>
      <c r="J1570" s="5">
        <f t="shared" si="98"/>
        <v>105183.22978325134</v>
      </c>
      <c r="K1570" s="5">
        <f t="shared" si="99"/>
        <v>1912.4521886952823</v>
      </c>
    </row>
    <row r="1571" spans="2:11" x14ac:dyDescent="0.25">
      <c r="B1571" s="6">
        <v>43934</v>
      </c>
      <c r="C1571" s="2">
        <v>6845.0375979999999</v>
      </c>
      <c r="D1571" s="5">
        <v>109697883.675375</v>
      </c>
      <c r="E1571" s="18">
        <f>'Mining Rigs'!$E$25*EXP('Mining Rigs'!$E$24*B1571)</f>
        <v>7.5469626814664473E-2</v>
      </c>
      <c r="F1571" s="10">
        <f t="shared" si="100"/>
        <v>8278.8583433390249</v>
      </c>
      <c r="G1571" s="10">
        <f t="shared" si="101"/>
        <v>198692.60024013661</v>
      </c>
      <c r="H1571" s="3">
        <v>8.4209999999999994</v>
      </c>
      <c r="I1571">
        <v>12.5</v>
      </c>
      <c r="J1571" s="5">
        <f t="shared" si="98"/>
        <v>92955.021479010553</v>
      </c>
      <c r="K1571" s="5">
        <f t="shared" si="99"/>
        <v>2137.5133594584968</v>
      </c>
    </row>
    <row r="1572" spans="2:11" x14ac:dyDescent="0.25">
      <c r="B1572" s="6">
        <v>43935</v>
      </c>
      <c r="C1572" s="2">
        <v>6842.4277339999999</v>
      </c>
      <c r="D1572" s="5">
        <v>114921002.25323001</v>
      </c>
      <c r="E1572" s="18">
        <f>'Mining Rigs'!$E$25*EXP('Mining Rigs'!$E$24*B1572)</f>
        <v>7.542909586176047E-2</v>
      </c>
      <c r="F1572" s="10">
        <f t="shared" si="100"/>
        <v>8668.3872954884773</v>
      </c>
      <c r="G1572" s="10">
        <f t="shared" si="101"/>
        <v>208041.29509172344</v>
      </c>
      <c r="H1572" s="3">
        <v>8.5709999999999997</v>
      </c>
      <c r="I1572">
        <v>12.5</v>
      </c>
      <c r="J1572" s="5">
        <f t="shared" si="98"/>
        <v>99062.330012842329</v>
      </c>
      <c r="K1572" s="5">
        <f t="shared" si="99"/>
        <v>2100.1050052502628</v>
      </c>
    </row>
    <row r="1573" spans="2:11" x14ac:dyDescent="0.25">
      <c r="B1573" s="6">
        <v>43936</v>
      </c>
      <c r="C1573" s="2">
        <v>6642.1098629999997</v>
      </c>
      <c r="D1573" s="5">
        <v>115878648.739098</v>
      </c>
      <c r="E1573" s="18">
        <f>'Mining Rigs'!$E$25*EXP('Mining Rigs'!$E$24*B1573)</f>
        <v>7.5388586675999E-2</v>
      </c>
      <c r="F1573" s="10">
        <f t="shared" si="100"/>
        <v>8735.9275543651311</v>
      </c>
      <c r="G1573" s="10">
        <f t="shared" si="101"/>
        <v>209662.26130476315</v>
      </c>
      <c r="H1573" s="3">
        <v>8.5210000000000008</v>
      </c>
      <c r="I1573">
        <v>12.5</v>
      </c>
      <c r="J1573" s="5">
        <f t="shared" si="98"/>
        <v>99251.784920993727</v>
      </c>
      <c r="K1573" s="5">
        <f t="shared" si="99"/>
        <v>2112.4281187654033</v>
      </c>
    </row>
    <row r="1574" spans="2:11" x14ac:dyDescent="0.25">
      <c r="B1574" s="6">
        <v>43937</v>
      </c>
      <c r="C1574" s="2">
        <v>7116.8041990000002</v>
      </c>
      <c r="D1574" s="5">
        <v>118816054.720421</v>
      </c>
      <c r="E1574" s="18">
        <f>'Mining Rigs'!$E$25*EXP('Mining Rigs'!$E$24*B1574)</f>
        <v>7.5348099245690262E-2</v>
      </c>
      <c r="F1574" s="10">
        <f t="shared" si="100"/>
        <v>8952.5638830556472</v>
      </c>
      <c r="G1574" s="10">
        <f t="shared" si="101"/>
        <v>214861.53319333552</v>
      </c>
      <c r="H1574" s="3">
        <v>9.3510000000000009</v>
      </c>
      <c r="I1574">
        <v>12.5</v>
      </c>
      <c r="J1574" s="5">
        <f t="shared" si="98"/>
        <v>111620.56649393782</v>
      </c>
      <c r="K1574" s="5">
        <f t="shared" si="99"/>
        <v>1924.9278152069294</v>
      </c>
    </row>
    <row r="1575" spans="2:11" x14ac:dyDescent="0.25">
      <c r="B1575" s="6">
        <v>43938</v>
      </c>
      <c r="C1575" s="2" t="s">
        <v>86</v>
      </c>
      <c r="D1575" s="5">
        <v>118816054.720421</v>
      </c>
      <c r="E1575" s="18">
        <f>'Mining Rigs'!$E$25*EXP('Mining Rigs'!$E$24*B1575)</f>
        <v>7.5307633559150794E-2</v>
      </c>
      <c r="F1575" s="10">
        <f t="shared" si="100"/>
        <v>8947.7559098294732</v>
      </c>
      <c r="G1575" s="10">
        <f t="shared" si="101"/>
        <v>214746.14183590736</v>
      </c>
      <c r="H1575" s="3">
        <v>11.339</v>
      </c>
      <c r="I1575">
        <v>12.5</v>
      </c>
      <c r="J1575" s="5">
        <f t="shared" si="98"/>
        <v>135278.13901540855</v>
      </c>
      <c r="K1575" s="5">
        <f t="shared" si="99"/>
        <v>1587.4415733309816</v>
      </c>
    </row>
    <row r="1576" spans="2:11" x14ac:dyDescent="0.25">
      <c r="B1576" s="6">
        <v>43939</v>
      </c>
      <c r="C1576" s="2">
        <v>7257.6650390000004</v>
      </c>
      <c r="D1576" s="5">
        <v>115054068.818983</v>
      </c>
      <c r="E1576" s="18">
        <f>'Mining Rigs'!$E$25*EXP('Mining Rigs'!$E$24*B1576)</f>
        <v>7.526718960470255E-2</v>
      </c>
      <c r="F1576" s="10">
        <f t="shared" si="100"/>
        <v>8659.7964125908893</v>
      </c>
      <c r="G1576" s="10">
        <f t="shared" si="101"/>
        <v>207835.11390218133</v>
      </c>
      <c r="H1576" s="3">
        <v>9.1140000000000008</v>
      </c>
      <c r="I1576">
        <v>12.5</v>
      </c>
      <c r="J1576" s="5">
        <f t="shared" si="98"/>
        <v>105233.84600580449</v>
      </c>
      <c r="K1576" s="5">
        <f t="shared" si="99"/>
        <v>1974.9835418038181</v>
      </c>
    </row>
    <row r="1577" spans="2:11" x14ac:dyDescent="0.25">
      <c r="B1577" s="6">
        <v>43940</v>
      </c>
      <c r="C1577" s="2">
        <v>7189.4248049999997</v>
      </c>
      <c r="D1577" s="5">
        <v>114949569.21061</v>
      </c>
      <c r="E1577" s="18">
        <f>'Mining Rigs'!$E$25*EXP('Mining Rigs'!$E$24*B1577)</f>
        <v>7.5226767370674588E-2</v>
      </c>
      <c r="F1577" s="10">
        <f t="shared" si="100"/>
        <v>8647.2845023658156</v>
      </c>
      <c r="G1577" s="10">
        <f t="shared" si="101"/>
        <v>207534.82805677957</v>
      </c>
      <c r="H1577" s="3">
        <v>9.4740000000000002</v>
      </c>
      <c r="I1577">
        <v>12.5</v>
      </c>
      <c r="J1577" s="5">
        <f t="shared" si="98"/>
        <v>109232.49783388498</v>
      </c>
      <c r="K1577" s="5">
        <f t="shared" si="99"/>
        <v>1899.9366687777074</v>
      </c>
    </row>
    <row r="1578" spans="2:11" x14ac:dyDescent="0.25">
      <c r="B1578" s="6">
        <v>43941</v>
      </c>
      <c r="C1578" s="2">
        <v>6881.9584960000002</v>
      </c>
      <c r="D1578" s="5">
        <v>114845069.602237</v>
      </c>
      <c r="E1578" s="18">
        <f>'Mining Rigs'!$E$25*EXP('Mining Rigs'!$E$24*B1578)</f>
        <v>7.5186366845402225E-2</v>
      </c>
      <c r="F1578" s="10">
        <f t="shared" si="100"/>
        <v>8634.7835334995416</v>
      </c>
      <c r="G1578" s="10">
        <f t="shared" si="101"/>
        <v>207234.80480398901</v>
      </c>
      <c r="H1578" s="3">
        <v>8.9440000000000008</v>
      </c>
      <c r="I1578">
        <v>12.5</v>
      </c>
      <c r="J1578" s="5">
        <f t="shared" si="98"/>
        <v>102972.67189815987</v>
      </c>
      <c r="K1578" s="5">
        <f t="shared" si="99"/>
        <v>2012.5223613595704</v>
      </c>
    </row>
    <row r="1579" spans="2:11" x14ac:dyDescent="0.25">
      <c r="B1579" s="6">
        <v>43942</v>
      </c>
      <c r="C1579" s="2">
        <v>6880.3232420000004</v>
      </c>
      <c r="D1579" s="5">
        <v>113800073.51850399</v>
      </c>
      <c r="E1579" s="18">
        <f>'Mining Rigs'!$E$25*EXP('Mining Rigs'!$E$24*B1579)</f>
        <v>7.5145988017226259E-2</v>
      </c>
      <c r="F1579" s="10">
        <f t="shared" si="100"/>
        <v>8551.618960980968</v>
      </c>
      <c r="G1579" s="10">
        <f t="shared" si="101"/>
        <v>205238.85506354325</v>
      </c>
      <c r="H1579" s="3">
        <v>9.6639999999999997</v>
      </c>
      <c r="I1579">
        <v>12.5</v>
      </c>
      <c r="J1579" s="5">
        <f t="shared" si="98"/>
        <v>110190.46085189343</v>
      </c>
      <c r="K1579" s="5">
        <f t="shared" si="99"/>
        <v>1862.5827814569536</v>
      </c>
    </row>
    <row r="1580" spans="2:11" x14ac:dyDescent="0.25">
      <c r="B1580" s="6">
        <v>43943</v>
      </c>
      <c r="C1580" s="2">
        <v>7117.2075199999999</v>
      </c>
      <c r="D1580" s="5">
        <v>112777076.67665599</v>
      </c>
      <c r="E1580" s="18">
        <f>'Mining Rigs'!$E$25*EXP('Mining Rigs'!$E$24*B1580)</f>
        <v>7.5105630874494511E-2</v>
      </c>
      <c r="F1580" s="10">
        <f t="shared" si="100"/>
        <v>8470.1934919814885</v>
      </c>
      <c r="G1580" s="10">
        <f t="shared" si="101"/>
        <v>203284.64380755572</v>
      </c>
      <c r="H1580" s="3">
        <v>10.992000000000001</v>
      </c>
      <c r="I1580">
        <v>12.5</v>
      </c>
      <c r="J1580" s="5">
        <f t="shared" si="98"/>
        <v>124139.15581848071</v>
      </c>
      <c r="K1580" s="5">
        <f t="shared" si="99"/>
        <v>1637.5545851528382</v>
      </c>
    </row>
    <row r="1581" spans="2:11" x14ac:dyDescent="0.25">
      <c r="B1581" s="6">
        <v>43944</v>
      </c>
      <c r="C1581" s="2">
        <v>7429.7246089999999</v>
      </c>
      <c r="D1581" s="5">
        <v>109962852.466352</v>
      </c>
      <c r="E1581" s="18">
        <f>'Mining Rigs'!$E$25*EXP('Mining Rigs'!$E$24*B1581)</f>
        <v>7.5065295405561089E-2</v>
      </c>
      <c r="F1581" s="10">
        <f t="shared" si="100"/>
        <v>8254.3940040248453</v>
      </c>
      <c r="G1581" s="10">
        <f t="shared" si="101"/>
        <v>198105.45609659629</v>
      </c>
      <c r="H1581" s="3">
        <v>10.141</v>
      </c>
      <c r="I1581">
        <v>12.5</v>
      </c>
      <c r="J1581" s="5">
        <f t="shared" si="98"/>
        <v>111610.41279308795</v>
      </c>
      <c r="K1581" s="5">
        <f t="shared" si="99"/>
        <v>1774.9728823587418</v>
      </c>
    </row>
    <row r="1582" spans="2:11" x14ac:dyDescent="0.25">
      <c r="B1582" s="6">
        <v>43945</v>
      </c>
      <c r="C1582" s="2">
        <v>7550.9008789999998</v>
      </c>
      <c r="D1582" s="5">
        <v>109962750.669072</v>
      </c>
      <c r="E1582" s="18">
        <f>'Mining Rigs'!$E$25*EXP('Mining Rigs'!$E$24*B1582)</f>
        <v>7.5024981598785553E-2</v>
      </c>
      <c r="F1582" s="10">
        <f t="shared" si="100"/>
        <v>8249.9533454989705</v>
      </c>
      <c r="G1582" s="10">
        <f t="shared" si="101"/>
        <v>197998.88029197528</v>
      </c>
      <c r="H1582" s="3">
        <v>10</v>
      </c>
      <c r="I1582">
        <v>12.5</v>
      </c>
      <c r="J1582" s="5">
        <f t="shared" si="98"/>
        <v>109999.37793998627</v>
      </c>
      <c r="K1582" s="5">
        <f t="shared" si="99"/>
        <v>1800</v>
      </c>
    </row>
    <row r="1583" spans="2:11" x14ac:dyDescent="0.25">
      <c r="B1583" s="6">
        <v>43946</v>
      </c>
      <c r="C1583" s="2">
        <v>7569.9360349999997</v>
      </c>
      <c r="D1583" s="5">
        <v>113010797.98649301</v>
      </c>
      <c r="E1583" s="18">
        <f>'Mining Rigs'!$E$25*EXP('Mining Rigs'!$E$24*B1583)</f>
        <v>7.4984689442534516E-2</v>
      </c>
      <c r="F1583" s="10">
        <f t="shared" si="100"/>
        <v>8474.0795906701824</v>
      </c>
      <c r="G1583" s="10">
        <f t="shared" si="101"/>
        <v>203377.91017608438</v>
      </c>
      <c r="H1583" s="3">
        <v>10.587999999999999</v>
      </c>
      <c r="I1583">
        <v>12.5</v>
      </c>
      <c r="J1583" s="5">
        <f t="shared" si="98"/>
        <v>119631.40627468785</v>
      </c>
      <c r="K1583" s="5">
        <f t="shared" si="99"/>
        <v>1700.0377786173026</v>
      </c>
    </row>
    <row r="1584" spans="2:11" x14ac:dyDescent="0.25">
      <c r="B1584" s="6">
        <v>43947</v>
      </c>
      <c r="C1584" s="2">
        <v>7679.8671880000002</v>
      </c>
      <c r="D1584" s="5">
        <v>111912718.689851</v>
      </c>
      <c r="E1584" s="18">
        <f>'Mining Rigs'!$E$25*EXP('Mining Rigs'!$E$24*B1584)</f>
        <v>7.494441892518082E-2</v>
      </c>
      <c r="F1584" s="10">
        <f t="shared" si="100"/>
        <v>8387.2336725481055</v>
      </c>
      <c r="G1584" s="10">
        <f t="shared" si="101"/>
        <v>201293.60814115452</v>
      </c>
      <c r="H1584" s="3">
        <v>10.510999999999999</v>
      </c>
      <c r="I1584">
        <v>12.5</v>
      </c>
      <c r="J1584" s="5">
        <f t="shared" si="98"/>
        <v>117544.28417620419</v>
      </c>
      <c r="K1584" s="5">
        <f t="shared" si="99"/>
        <v>1712.4916753876892</v>
      </c>
    </row>
    <row r="1585" spans="2:11" x14ac:dyDescent="0.25">
      <c r="B1585" s="6">
        <v>43948</v>
      </c>
      <c r="C1585" s="2">
        <v>7795.6010740000002</v>
      </c>
      <c r="D1585" s="5">
        <v>111554966.887761</v>
      </c>
      <c r="E1585" s="18">
        <f>'Mining Rigs'!$E$25*EXP('Mining Rigs'!$E$24*B1585)</f>
        <v>7.4904170035102774E-2</v>
      </c>
      <c r="F1585" s="10">
        <f t="shared" si="100"/>
        <v>8355.9322080211095</v>
      </c>
      <c r="G1585" s="10">
        <f t="shared" si="101"/>
        <v>200542.37299250663</v>
      </c>
      <c r="H1585" s="3">
        <v>10.212999999999999</v>
      </c>
      <c r="I1585">
        <v>12.5</v>
      </c>
      <c r="J1585" s="5">
        <f t="shared" si="98"/>
        <v>113785.51418735944</v>
      </c>
      <c r="K1585" s="5">
        <f t="shared" si="99"/>
        <v>1762.4596103005974</v>
      </c>
    </row>
    <row r="1586" spans="2:11" x14ac:dyDescent="0.25">
      <c r="B1586" s="6">
        <v>43949</v>
      </c>
      <c r="C1586" s="2">
        <v>7807.0585940000001</v>
      </c>
      <c r="D1586" s="5">
        <v>110710037.98755699</v>
      </c>
      <c r="E1586" s="18">
        <f>'Mining Rigs'!$E$25*EXP('Mining Rigs'!$E$24*B1586)</f>
        <v>7.4863942760685726E-2</v>
      </c>
      <c r="F1586" s="10">
        <f t="shared" si="100"/>
        <v>8288.1899469338096</v>
      </c>
      <c r="G1586" s="10">
        <f t="shared" si="101"/>
        <v>198916.55872641143</v>
      </c>
      <c r="H1586" s="3">
        <v>9.3510000000000009</v>
      </c>
      <c r="I1586">
        <v>12.5</v>
      </c>
      <c r="J1586" s="5">
        <f t="shared" si="98"/>
        <v>103337.15225837076</v>
      </c>
      <c r="K1586" s="5">
        <f t="shared" si="99"/>
        <v>1924.9278152069294</v>
      </c>
    </row>
    <row r="1587" spans="2:11" x14ac:dyDescent="0.25">
      <c r="B1587" s="6">
        <v>43950</v>
      </c>
      <c r="C1587" s="2">
        <v>8801.0380860000005</v>
      </c>
      <c r="D1587" s="5">
        <v>111629896.646634</v>
      </c>
      <c r="E1587" s="18">
        <f>'Mining Rigs'!$E$25*EXP('Mining Rigs'!$E$24*B1587)</f>
        <v>7.4823737090321238E-2</v>
      </c>
      <c r="F1587" s="10">
        <f t="shared" si="100"/>
        <v>8352.5660381074758</v>
      </c>
      <c r="G1587" s="10">
        <f t="shared" si="101"/>
        <v>200461.58491457941</v>
      </c>
      <c r="H1587" s="3">
        <v>9.9309999999999992</v>
      </c>
      <c r="I1587">
        <v>12.5</v>
      </c>
      <c r="J1587" s="5">
        <f t="shared" si="98"/>
        <v>110599.11109926044</v>
      </c>
      <c r="K1587" s="5">
        <f t="shared" si="99"/>
        <v>1812.5062934246303</v>
      </c>
    </row>
    <row r="1588" spans="2:11" x14ac:dyDescent="0.25">
      <c r="B1588" s="6">
        <v>43951</v>
      </c>
      <c r="C1588" s="2">
        <v>8658.5537110000005</v>
      </c>
      <c r="D1588" s="5">
        <v>113216514.46699201</v>
      </c>
      <c r="E1588" s="18">
        <f>'Mining Rigs'!$E$25*EXP('Mining Rigs'!$E$24*B1588)</f>
        <v>7.4783553012406329E-2</v>
      </c>
      <c r="F1588" s="10">
        <f t="shared" si="100"/>
        <v>8466.7332115221652</v>
      </c>
      <c r="G1588" s="10">
        <f t="shared" si="101"/>
        <v>203201.59707653197</v>
      </c>
      <c r="H1588" s="3">
        <v>10.667</v>
      </c>
      <c r="I1588">
        <v>12.5</v>
      </c>
      <c r="J1588" s="5">
        <f t="shared" si="98"/>
        <v>120419.52422307592</v>
      </c>
      <c r="K1588" s="5">
        <f t="shared" si="99"/>
        <v>1687.4472672728978</v>
      </c>
    </row>
    <row r="1589" spans="2:11" x14ac:dyDescent="0.25">
      <c r="B1589" s="6">
        <v>43952</v>
      </c>
      <c r="C1589" s="2">
        <v>8864.7666019999997</v>
      </c>
      <c r="D1589" s="5">
        <v>112423205.556813</v>
      </c>
      <c r="E1589" s="18">
        <f>'Mining Rigs'!$E$25*EXP('Mining Rigs'!$E$24*B1589)</f>
        <v>7.4743390515345037E-2</v>
      </c>
      <c r="F1589" s="10">
        <f t="shared" si="100"/>
        <v>8402.8915559197831</v>
      </c>
      <c r="G1589" s="10">
        <f t="shared" si="101"/>
        <v>201669.39734207478</v>
      </c>
      <c r="H1589" s="3">
        <v>10.212999999999999</v>
      </c>
      <c r="I1589">
        <v>12.5</v>
      </c>
      <c r="J1589" s="5">
        <f t="shared" si="98"/>
        <v>114424.97528081165</v>
      </c>
      <c r="K1589" s="5">
        <f t="shared" si="99"/>
        <v>1762.4596103005974</v>
      </c>
    </row>
    <row r="1590" spans="2:11" x14ac:dyDescent="0.25">
      <c r="B1590" s="6">
        <v>43953</v>
      </c>
      <c r="C1590" s="2">
        <v>8988.5966800000006</v>
      </c>
      <c r="D1590" s="5">
        <v>112083216.02387901</v>
      </c>
      <c r="E1590" s="18">
        <f>'Mining Rigs'!$E$25*EXP('Mining Rigs'!$E$24*B1590)</f>
        <v>7.4703249587547649E-2</v>
      </c>
      <c r="F1590" s="10">
        <f t="shared" si="100"/>
        <v>8372.9804612068547</v>
      </c>
      <c r="G1590" s="10">
        <f t="shared" si="101"/>
        <v>200951.53106896451</v>
      </c>
      <c r="H1590" s="3">
        <v>9.73</v>
      </c>
      <c r="I1590">
        <v>12.5</v>
      </c>
      <c r="J1590" s="5">
        <f t="shared" si="98"/>
        <v>108625.46651672361</v>
      </c>
      <c r="K1590" s="5">
        <f t="shared" si="99"/>
        <v>1849.9486125385406</v>
      </c>
    </row>
    <row r="1591" spans="2:11" x14ac:dyDescent="0.25">
      <c r="B1591" s="6">
        <v>43954</v>
      </c>
      <c r="C1591" s="2">
        <v>8897.46875</v>
      </c>
      <c r="D1591" s="5">
        <v>113443174.155615</v>
      </c>
      <c r="E1591" s="18">
        <f>'Mining Rigs'!$E$25*EXP('Mining Rigs'!$E$24*B1591)</f>
        <v>7.466313021742986E-2</v>
      </c>
      <c r="F1591" s="10">
        <f t="shared" si="100"/>
        <v>8470.0224842592579</v>
      </c>
      <c r="G1591" s="10">
        <f t="shared" si="101"/>
        <v>203280.53962222219</v>
      </c>
      <c r="H1591" s="3">
        <v>8.5709999999999997</v>
      </c>
      <c r="I1591">
        <v>12.5</v>
      </c>
      <c r="J1591" s="5">
        <f t="shared" si="98"/>
        <v>96795.416950114799</v>
      </c>
      <c r="K1591" s="5">
        <f t="shared" si="99"/>
        <v>2100.1050052502628</v>
      </c>
    </row>
    <row r="1592" spans="2:11" x14ac:dyDescent="0.25">
      <c r="B1592" s="6">
        <v>43955</v>
      </c>
      <c r="C1592" s="2">
        <v>8912.6542969999991</v>
      </c>
      <c r="D1592" s="5">
        <v>116956399.329265</v>
      </c>
      <c r="E1592" s="18">
        <f>'Mining Rigs'!$E$25*EXP('Mining Rigs'!$E$24*B1592)</f>
        <v>7.462303239341439E-2</v>
      </c>
      <c r="F1592" s="10">
        <f t="shared" si="100"/>
        <v>8727.6411757648511</v>
      </c>
      <c r="G1592" s="10">
        <f t="shared" si="101"/>
        <v>209463.38821835641</v>
      </c>
      <c r="H1592" s="3">
        <v>9.1140000000000008</v>
      </c>
      <c r="I1592">
        <v>12.5</v>
      </c>
      <c r="J1592" s="5">
        <f t="shared" si="98"/>
        <v>106058.29556789447</v>
      </c>
      <c r="K1592" s="5">
        <f t="shared" si="99"/>
        <v>1974.9835418038181</v>
      </c>
    </row>
    <row r="1593" spans="2:11" x14ac:dyDescent="0.25">
      <c r="B1593" s="6">
        <v>43956</v>
      </c>
      <c r="C1593" s="2">
        <v>9003.0703130000002</v>
      </c>
      <c r="D1593" s="5">
        <v>118883006.682557</v>
      </c>
      <c r="E1593" s="18">
        <f>'Mining Rigs'!$E$25*EXP('Mining Rigs'!$E$24*B1593)</f>
        <v>7.4582956103930162E-2</v>
      </c>
      <c r="F1593" s="10">
        <f t="shared" si="100"/>
        <v>8866.646068908387</v>
      </c>
      <c r="G1593" s="10">
        <f t="shared" si="101"/>
        <v>212799.50565380129</v>
      </c>
      <c r="H1593" s="3">
        <v>9.1140000000000008</v>
      </c>
      <c r="I1593">
        <v>12.5</v>
      </c>
      <c r="J1593" s="5">
        <f t="shared" si="98"/>
        <v>107747.48302937475</v>
      </c>
      <c r="K1593" s="5">
        <f t="shared" si="99"/>
        <v>1974.9835418038181</v>
      </c>
    </row>
    <row r="1594" spans="2:11" x14ac:dyDescent="0.25">
      <c r="B1594" s="6">
        <v>43957</v>
      </c>
      <c r="C1594" s="2">
        <v>9268.7617190000001</v>
      </c>
      <c r="D1594" s="5">
        <v>119472293.060665</v>
      </c>
      <c r="E1594" s="18">
        <f>'Mining Rigs'!$E$25*EXP('Mining Rigs'!$E$24*B1594)</f>
        <v>7.4542901337411524E-2</v>
      </c>
      <c r="F1594" s="10">
        <f t="shared" si="100"/>
        <v>8905.8113541754665</v>
      </c>
      <c r="G1594" s="10">
        <f t="shared" si="101"/>
        <v>213739.47250021121</v>
      </c>
      <c r="H1594" s="3">
        <v>9.3510000000000009</v>
      </c>
      <c r="I1594">
        <v>12.5</v>
      </c>
      <c r="J1594" s="5">
        <f t="shared" si="98"/>
        <v>111037.65596385975</v>
      </c>
      <c r="K1594" s="5">
        <f t="shared" si="99"/>
        <v>1924.9278152069294</v>
      </c>
    </row>
    <row r="1595" spans="2:11" x14ac:dyDescent="0.25">
      <c r="B1595" s="6">
        <v>43958</v>
      </c>
      <c r="C1595" s="2">
        <v>9951.5185550000006</v>
      </c>
      <c r="D1595" s="5">
        <v>120652100.729182</v>
      </c>
      <c r="E1595" s="18">
        <f>'Mining Rigs'!$E$25*EXP('Mining Rigs'!$E$24*B1595)</f>
        <v>7.4502868082299847E-2</v>
      </c>
      <c r="F1595" s="10">
        <f t="shared" si="100"/>
        <v>8988.9275444785999</v>
      </c>
      <c r="G1595" s="10">
        <f t="shared" si="101"/>
        <v>215734.2610674864</v>
      </c>
      <c r="H1595" s="3">
        <v>9.7959999999999994</v>
      </c>
      <c r="I1595">
        <v>12.5</v>
      </c>
      <c r="J1595" s="5">
        <f t="shared" si="98"/>
        <v>117407.37896761647</v>
      </c>
      <c r="K1595" s="5">
        <f t="shared" si="99"/>
        <v>1837.4846876276031</v>
      </c>
    </row>
    <row r="1596" spans="2:11" x14ac:dyDescent="0.25">
      <c r="B1596" s="6">
        <v>43959</v>
      </c>
      <c r="C1596" s="2">
        <v>9842.6660159999992</v>
      </c>
      <c r="D1596" s="5">
        <v>122164632.518373</v>
      </c>
      <c r="E1596" s="18">
        <f>'Mining Rigs'!$E$25*EXP('Mining Rigs'!$E$24*B1596)</f>
        <v>7.4462856327042692E-2</v>
      </c>
      <c r="F1596" s="10">
        <f t="shared" si="100"/>
        <v>9096.7274794615769</v>
      </c>
      <c r="G1596" s="10">
        <f t="shared" si="101"/>
        <v>218321.45950707785</v>
      </c>
      <c r="H1596" s="3">
        <v>10.510999999999999</v>
      </c>
      <c r="I1596">
        <v>12.5</v>
      </c>
      <c r="J1596" s="5">
        <f t="shared" si="98"/>
        <v>127487.60338216083</v>
      </c>
      <c r="K1596" s="5">
        <f t="shared" si="99"/>
        <v>1712.4916753876892</v>
      </c>
    </row>
    <row r="1597" spans="2:11" x14ac:dyDescent="0.25">
      <c r="B1597" s="6">
        <v>43960</v>
      </c>
      <c r="C1597" s="2">
        <v>9593.8964840000008</v>
      </c>
      <c r="D1597" s="5">
        <v>121853507.63821299</v>
      </c>
      <c r="E1597" s="18">
        <f>'Mining Rigs'!$E$25*EXP('Mining Rigs'!$E$24*B1597)</f>
        <v>7.4422866060093046E-2</v>
      </c>
      <c r="F1597" s="10">
        <f t="shared" si="100"/>
        <v>9068.6872779112509</v>
      </c>
      <c r="G1597" s="10">
        <f t="shared" si="101"/>
        <v>217648.49466987001</v>
      </c>
      <c r="H1597" s="3">
        <v>10.587999999999999</v>
      </c>
      <c r="I1597">
        <v>12.5</v>
      </c>
      <c r="J1597" s="5">
        <f t="shared" si="98"/>
        <v>128025.68119803243</v>
      </c>
      <c r="K1597" s="5">
        <f t="shared" si="99"/>
        <v>1700.0377786173026</v>
      </c>
    </row>
    <row r="1598" spans="2:11" x14ac:dyDescent="0.25">
      <c r="B1598" s="6">
        <v>43961</v>
      </c>
      <c r="C1598" s="2">
        <v>8756.4306639999995</v>
      </c>
      <c r="D1598" s="5">
        <v>120634706.087524</v>
      </c>
      <c r="E1598" s="18">
        <f>'Mining Rigs'!$E$25*EXP('Mining Rigs'!$E$24*B1598)</f>
        <v>7.4382897269910861E-2</v>
      </c>
      <c r="F1598" s="10">
        <f t="shared" si="100"/>
        <v>8973.1589500941882</v>
      </c>
      <c r="G1598" s="10">
        <f t="shared" si="101"/>
        <v>215355.81480226052</v>
      </c>
      <c r="H1598" s="3">
        <v>8.4710000000000001</v>
      </c>
      <c r="I1598">
        <v>12.5</v>
      </c>
      <c r="J1598" s="5">
        <f t="shared" si="98"/>
        <v>101348.83928833051</v>
      </c>
      <c r="K1598" s="5">
        <f t="shared" si="99"/>
        <v>2124.8967064101053</v>
      </c>
    </row>
    <row r="1599" spans="2:11" x14ac:dyDescent="0.25">
      <c r="B1599" s="6">
        <v>43962</v>
      </c>
      <c r="C1599" s="2">
        <v>8601.7958980000003</v>
      </c>
      <c r="D1599" s="5">
        <v>121037811.50245599</v>
      </c>
      <c r="E1599" s="18">
        <f>'Mining Rigs'!$E$25*EXP('Mining Rigs'!$E$24*B1599)</f>
        <v>7.4342949944962336E-2</v>
      </c>
      <c r="F1599" s="10">
        <f t="shared" si="100"/>
        <v>8998.3079619748733</v>
      </c>
      <c r="G1599" s="10">
        <f t="shared" si="101"/>
        <v>215959.39108739694</v>
      </c>
      <c r="H1599" s="3">
        <v>9.1720000000000006</v>
      </c>
      <c r="I1599">
        <v>6.25</v>
      </c>
      <c r="J1599" s="5">
        <f t="shared" si="98"/>
        <v>220086.61500595612</v>
      </c>
      <c r="K1599" s="5">
        <f t="shared" si="99"/>
        <v>981.24727431312681</v>
      </c>
    </row>
    <row r="1600" spans="2:11" x14ac:dyDescent="0.25">
      <c r="B1600" s="6">
        <v>43963</v>
      </c>
      <c r="C1600" s="2">
        <v>8804.4775389999995</v>
      </c>
      <c r="D1600" s="5">
        <v>121087434.475972</v>
      </c>
      <c r="E1600" s="18">
        <f>'Mining Rigs'!$E$25*EXP('Mining Rigs'!$E$24*B1600)</f>
        <v>7.4303024073718998E-2</v>
      </c>
      <c r="F1600" s="10">
        <f t="shared" si="100"/>
        <v>8997.1625588930183</v>
      </c>
      <c r="G1600" s="10">
        <f t="shared" si="101"/>
        <v>215931.90141343244</v>
      </c>
      <c r="H1600" s="3">
        <v>9.8629999999999995</v>
      </c>
      <c r="I1600">
        <v>6.25</v>
      </c>
      <c r="J1600" s="5">
        <f t="shared" si="98"/>
        <v>236637.37151563156</v>
      </c>
      <c r="K1600" s="5">
        <f t="shared" si="99"/>
        <v>912.50126736287132</v>
      </c>
    </row>
    <row r="1601" spans="2:11" x14ac:dyDescent="0.25">
      <c r="B1601" s="6">
        <v>43964</v>
      </c>
      <c r="C1601" s="2">
        <v>9269.9873050000006</v>
      </c>
      <c r="D1601" s="5">
        <v>119743045.084793</v>
      </c>
      <c r="E1601" s="18">
        <f>'Mining Rigs'!$E$25*EXP('Mining Rigs'!$E$24*B1601)</f>
        <v>7.4263119644659717E-2</v>
      </c>
      <c r="F1601" s="10">
        <f t="shared" si="100"/>
        <v>8892.4920837478658</v>
      </c>
      <c r="G1601" s="10">
        <f t="shared" si="101"/>
        <v>213419.81000994879</v>
      </c>
      <c r="H1601" s="3">
        <v>12.101000000000001</v>
      </c>
      <c r="I1601">
        <v>6.25</v>
      </c>
      <c r="J1601" s="5">
        <f t="shared" si="98"/>
        <v>286954.79121448786</v>
      </c>
      <c r="K1601" s="5">
        <f t="shared" si="99"/>
        <v>743.74018676142464</v>
      </c>
    </row>
    <row r="1602" spans="2:11" x14ac:dyDescent="0.25">
      <c r="B1602" s="6">
        <v>43965</v>
      </c>
      <c r="C1602" s="2">
        <v>9733.7216800000006</v>
      </c>
      <c r="D1602" s="5">
        <v>115740173.472598</v>
      </c>
      <c r="E1602" s="18">
        <f>'Mining Rigs'!$E$25*EXP('Mining Rigs'!$E$24*B1602)</f>
        <v>7.4223236646268412E-2</v>
      </c>
      <c r="F1602" s="10">
        <f t="shared" si="100"/>
        <v>8590.6102851367996</v>
      </c>
      <c r="G1602" s="10">
        <f t="shared" si="101"/>
        <v>206174.6468432832</v>
      </c>
      <c r="H1602" s="3">
        <v>12.632</v>
      </c>
      <c r="I1602">
        <v>6.25</v>
      </c>
      <c r="J1602" s="5">
        <f t="shared" si="98"/>
        <v>289377.57099159475</v>
      </c>
      <c r="K1602" s="5">
        <f t="shared" si="99"/>
        <v>712.47625079164027</v>
      </c>
    </row>
    <row r="1603" spans="2:11" x14ac:dyDescent="0.25">
      <c r="B1603" s="6">
        <v>43966</v>
      </c>
      <c r="C1603" s="2">
        <v>9328.1972659999992</v>
      </c>
      <c r="D1603" s="5">
        <v>111966037.3811</v>
      </c>
      <c r="E1603" s="18">
        <f>'Mining Rigs'!$E$25*EXP('Mining Rigs'!$E$24*B1603)</f>
        <v>7.4183375067035998E-2</v>
      </c>
      <c r="F1603" s="10">
        <f t="shared" si="100"/>
        <v>8306.018545811914</v>
      </c>
      <c r="G1603" s="10">
        <f t="shared" si="101"/>
        <v>199344.44509948592</v>
      </c>
      <c r="H1603" s="3">
        <v>11.52</v>
      </c>
      <c r="I1603">
        <v>6.25</v>
      </c>
      <c r="J1603" s="5">
        <f t="shared" si="98"/>
        <v>255160.88972734194</v>
      </c>
      <c r="K1603" s="5">
        <f t="shared" si="99"/>
        <v>781.25</v>
      </c>
    </row>
    <row r="1604" spans="2:11" x14ac:dyDescent="0.25">
      <c r="B1604" s="6">
        <v>43967</v>
      </c>
      <c r="C1604" s="2">
        <v>9377.0136719999991</v>
      </c>
      <c r="D1604" s="5">
        <v>110593624.256919</v>
      </c>
      <c r="E1604" s="18">
        <f>'Mining Rigs'!$E$25*EXP('Mining Rigs'!$E$24*B1604)</f>
        <v>7.414353489545962E-2</v>
      </c>
      <c r="F1604" s="10">
        <f t="shared" si="100"/>
        <v>8199.8022393082229</v>
      </c>
      <c r="G1604" s="10">
        <f t="shared" si="101"/>
        <v>196795.25374339736</v>
      </c>
      <c r="H1604" s="3">
        <v>11.429</v>
      </c>
      <c r="I1604">
        <v>6.25</v>
      </c>
      <c r="J1604" s="5">
        <f t="shared" si="98"/>
        <v>249908.10611480981</v>
      </c>
      <c r="K1604" s="5">
        <f t="shared" si="99"/>
        <v>787.47046985738041</v>
      </c>
    </row>
    <row r="1605" spans="2:11" x14ac:dyDescent="0.25">
      <c r="B1605" s="6">
        <v>43968</v>
      </c>
      <c r="C1605" s="2">
        <v>9670.7392579999996</v>
      </c>
      <c r="D1605" s="5">
        <v>109449946.65343501</v>
      </c>
      <c r="E1605" s="18">
        <f>'Mining Rigs'!$E$25*EXP('Mining Rigs'!$E$24*B1605)</f>
        <v>7.410371612004174E-2</v>
      </c>
      <c r="F1605" s="10">
        <f t="shared" si="100"/>
        <v>8110.6477761598608</v>
      </c>
      <c r="G1605" s="10">
        <f t="shared" si="101"/>
        <v>194655.54662783665</v>
      </c>
      <c r="H1605" s="3">
        <v>14.118</v>
      </c>
      <c r="I1605">
        <v>6.25</v>
      </c>
      <c r="J1605" s="5">
        <f t="shared" si="98"/>
        <v>305349.66747686645</v>
      </c>
      <c r="K1605" s="5">
        <f t="shared" si="99"/>
        <v>637.48406289842751</v>
      </c>
    </row>
    <row r="1606" spans="2:11" x14ac:dyDescent="0.25">
      <c r="B1606" s="6">
        <v>43969</v>
      </c>
      <c r="C1606" s="2">
        <v>9726.5751949999994</v>
      </c>
      <c r="D1606" s="5">
        <v>101672938.949743</v>
      </c>
      <c r="E1606" s="18">
        <f>'Mining Rigs'!$E$25*EXP('Mining Rigs'!$E$24*B1606)</f>
        <v>7.4063918729291828E-2</v>
      </c>
      <c r="F1606" s="10">
        <f t="shared" si="100"/>
        <v>7530.2962873420156</v>
      </c>
      <c r="G1606" s="10">
        <f t="shared" si="101"/>
        <v>180727.11089620838</v>
      </c>
      <c r="H1606" s="3">
        <v>11.25</v>
      </c>
      <c r="I1606">
        <v>6.25</v>
      </c>
      <c r="J1606" s="5">
        <f t="shared" si="98"/>
        <v>225908.88862026049</v>
      </c>
      <c r="K1606" s="5">
        <f t="shared" si="99"/>
        <v>800</v>
      </c>
    </row>
    <row r="1607" spans="2:11" x14ac:dyDescent="0.25">
      <c r="B1607" s="6">
        <v>43970</v>
      </c>
      <c r="C1607" s="2">
        <v>9729.0380860000005</v>
      </c>
      <c r="D1607" s="5">
        <v>98356273.8996391</v>
      </c>
      <c r="E1607" s="18">
        <f>'Mining Rigs'!$E$25*EXP('Mining Rigs'!$E$24*B1607)</f>
        <v>7.4024142711725527E-2</v>
      </c>
      <c r="F1607" s="10">
        <f t="shared" si="100"/>
        <v>7280.7388557404493</v>
      </c>
      <c r="G1607" s="10">
        <f t="shared" si="101"/>
        <v>174737.73253777079</v>
      </c>
      <c r="H1607" s="3">
        <v>12.522</v>
      </c>
      <c r="I1607">
        <v>6.25</v>
      </c>
      <c r="J1607" s="5">
        <f t="shared" ref="J1607:J1670" si="102">F1607*H1607/60/I1607*1000</f>
        <v>243118.43187088508</v>
      </c>
      <c r="K1607" s="5">
        <f t="shared" si="99"/>
        <v>718.73502635361763</v>
      </c>
    </row>
    <row r="1608" spans="2:11" x14ac:dyDescent="0.25">
      <c r="B1608" s="6">
        <v>43971</v>
      </c>
      <c r="C1608" s="2">
        <v>9522.9814449999994</v>
      </c>
      <c r="D1608" s="5">
        <v>94810873.328838199</v>
      </c>
      <c r="E1608" s="18">
        <f>'Mining Rigs'!$E$25*EXP('Mining Rigs'!$E$24*B1608)</f>
        <v>7.3984388055863826E-2</v>
      </c>
      <c r="F1608" s="10">
        <f t="shared" si="100"/>
        <v>7014.5244442761141</v>
      </c>
      <c r="G1608" s="10">
        <f t="shared" si="101"/>
        <v>168348.58666262674</v>
      </c>
      <c r="H1608" s="3">
        <v>12.522</v>
      </c>
      <c r="I1608">
        <v>6.25</v>
      </c>
      <c r="J1608" s="5">
        <f t="shared" si="102"/>
        <v>234229.000243268</v>
      </c>
      <c r="K1608" s="5">
        <f t="shared" si="99"/>
        <v>718.73502635361763</v>
      </c>
    </row>
    <row r="1609" spans="2:11" x14ac:dyDescent="0.25">
      <c r="B1609" s="6">
        <v>43972</v>
      </c>
      <c r="C1609" s="2">
        <v>9081.7617190000001</v>
      </c>
      <c r="D1609" s="5">
        <v>93625665.178599894</v>
      </c>
      <c r="E1609" s="18">
        <f>'Mining Rigs'!$E$25*EXP('Mining Rigs'!$E$24*B1609)</f>
        <v>7.3944654750234692E-2</v>
      </c>
      <c r="F1609" s="10">
        <f t="shared" si="100"/>
        <v>6923.1174873926402</v>
      </c>
      <c r="G1609" s="10">
        <f t="shared" si="101"/>
        <v>166154.81969742337</v>
      </c>
      <c r="H1609" s="3">
        <v>10.992000000000001</v>
      </c>
      <c r="I1609">
        <v>6.25</v>
      </c>
      <c r="J1609" s="5">
        <f t="shared" si="102"/>
        <v>202930.4197904531</v>
      </c>
      <c r="K1609" s="5">
        <f t="shared" si="99"/>
        <v>818.77729257641909</v>
      </c>
    </row>
    <row r="1610" spans="2:11" x14ac:dyDescent="0.25">
      <c r="B1610" s="6">
        <v>43973</v>
      </c>
      <c r="C1610" s="2">
        <v>9182.5771480000003</v>
      </c>
      <c r="D1610" s="5">
        <v>94670543.8851019</v>
      </c>
      <c r="E1610" s="18">
        <f>'Mining Rigs'!$E$25*EXP('Mining Rigs'!$E$24*B1610)</f>
        <v>7.3904942783372243E-2</v>
      </c>
      <c r="F1610" s="10">
        <f t="shared" si="100"/>
        <v>6996.6211290991869</v>
      </c>
      <c r="G1610" s="10">
        <f t="shared" si="101"/>
        <v>167918.9070983805</v>
      </c>
      <c r="H1610" s="3">
        <v>12.973000000000001</v>
      </c>
      <c r="I1610">
        <v>6.25</v>
      </c>
      <c r="J1610" s="5">
        <f t="shared" si="102"/>
        <v>242045.77575414337</v>
      </c>
      <c r="K1610" s="5">
        <f t="shared" si="99"/>
        <v>693.74855469051101</v>
      </c>
    </row>
    <row r="1611" spans="2:11" x14ac:dyDescent="0.25">
      <c r="B1611" s="6">
        <v>43974</v>
      </c>
      <c r="C1611" s="2">
        <v>9209.2871090000008</v>
      </c>
      <c r="D1611" s="5">
        <v>92307330.909264103</v>
      </c>
      <c r="E1611" s="18">
        <f>'Mining Rigs'!$E$25*EXP('Mining Rigs'!$E$24*B1611)</f>
        <v>7.3865252143815993E-2</v>
      </c>
      <c r="F1611" s="10">
        <f t="shared" si="100"/>
        <v>6818.304272335452</v>
      </c>
      <c r="G1611" s="10">
        <f t="shared" si="101"/>
        <v>163639.30253605085</v>
      </c>
      <c r="H1611" s="3">
        <v>12.101000000000001</v>
      </c>
      <c r="I1611">
        <v>6.25</v>
      </c>
      <c r="J1611" s="5">
        <f t="shared" si="102"/>
        <v>220022.13333208353</v>
      </c>
      <c r="K1611" s="5">
        <f t="shared" si="99"/>
        <v>743.74018676142464</v>
      </c>
    </row>
    <row r="1612" spans="2:11" x14ac:dyDescent="0.25">
      <c r="B1612" s="6">
        <v>43975</v>
      </c>
      <c r="C1612" s="2">
        <v>8790.3681639999995</v>
      </c>
      <c r="D1612" s="5">
        <v>90689768.700480893</v>
      </c>
      <c r="E1612" s="18">
        <f>'Mining Rigs'!$E$25*EXP('Mining Rigs'!$E$24*B1612)</f>
        <v>7.3825582820112368E-2</v>
      </c>
      <c r="F1612" s="10">
        <f t="shared" si="100"/>
        <v>6695.2250301341865</v>
      </c>
      <c r="G1612" s="10">
        <f t="shared" si="101"/>
        <v>160685.40072322049</v>
      </c>
      <c r="H1612" s="3">
        <v>12.414</v>
      </c>
      <c r="I1612">
        <v>6.25</v>
      </c>
      <c r="J1612" s="5">
        <f t="shared" si="102"/>
        <v>221638.7293975621</v>
      </c>
      <c r="K1612" s="5">
        <f t="shared" ref="K1612:K1675" si="103">24*60/H1612*I1612</f>
        <v>724.98791686805225</v>
      </c>
    </row>
    <row r="1613" spans="2:11" x14ac:dyDescent="0.25">
      <c r="B1613" s="6">
        <v>43976</v>
      </c>
      <c r="C1613" s="2">
        <v>8906.9345699999994</v>
      </c>
      <c r="D1613" s="5">
        <v>91494525.792283505</v>
      </c>
      <c r="E1613" s="18">
        <f>'Mining Rigs'!$E$25*EXP('Mining Rigs'!$E$24*B1613)</f>
        <v>7.378593480081394E-2</v>
      </c>
      <c r="F1613" s="10">
        <f t="shared" si="100"/>
        <v>6751.0091147408202</v>
      </c>
      <c r="G1613" s="10">
        <f t="shared" si="101"/>
        <v>162024.21875377969</v>
      </c>
      <c r="H1613" s="3">
        <v>11.52</v>
      </c>
      <c r="I1613">
        <v>6.25</v>
      </c>
      <c r="J1613" s="5">
        <f t="shared" si="102"/>
        <v>207391.00000483799</v>
      </c>
      <c r="K1613" s="5">
        <f t="shared" si="103"/>
        <v>781.25</v>
      </c>
    </row>
    <row r="1614" spans="2:11" x14ac:dyDescent="0.25">
      <c r="B1614" s="6">
        <v>43977</v>
      </c>
      <c r="C1614" s="2">
        <v>8835.0527340000008</v>
      </c>
      <c r="D1614" s="5">
        <v>90293241.958355501</v>
      </c>
      <c r="E1614" s="18">
        <f>'Mining Rigs'!$E$25*EXP('Mining Rigs'!$E$24*B1614)</f>
        <v>7.374630807447867E-2</v>
      </c>
      <c r="F1614" s="10">
        <f t="shared" si="100"/>
        <v>6658.7932385043287</v>
      </c>
      <c r="G1614" s="10">
        <f t="shared" si="101"/>
        <v>159811.0377241039</v>
      </c>
      <c r="H1614" s="3">
        <v>11.613</v>
      </c>
      <c r="I1614">
        <v>6.25</v>
      </c>
      <c r="J1614" s="5">
        <f t="shared" si="102"/>
        <v>206209.50901000205</v>
      </c>
      <c r="K1614" s="5">
        <f t="shared" si="103"/>
        <v>774.99354172048572</v>
      </c>
    </row>
    <row r="1615" spans="2:11" x14ac:dyDescent="0.25">
      <c r="B1615" s="6">
        <v>43978</v>
      </c>
      <c r="C1615" s="2">
        <v>9181.0175780000009</v>
      </c>
      <c r="D1615" s="5">
        <v>90471236.693031594</v>
      </c>
      <c r="E1615" s="18">
        <f>'Mining Rigs'!$E$25*EXP('Mining Rigs'!$E$24*B1615)</f>
        <v>7.3706702629671439E-2</v>
      </c>
      <c r="F1615" s="10">
        <f t="shared" ref="F1615:F1678" si="104">D1615*1000*E1615/1000000</f>
        <v>6668.3365394718994</v>
      </c>
      <c r="G1615" s="10">
        <f t="shared" ref="G1615:G1678" si="105">F1615*24</f>
        <v>160040.07694732558</v>
      </c>
      <c r="H1615" s="3">
        <v>10.435</v>
      </c>
      <c r="I1615">
        <v>6.25</v>
      </c>
      <c r="J1615" s="5">
        <f t="shared" si="102"/>
        <v>185557.57810503809</v>
      </c>
      <c r="K1615" s="5">
        <f t="shared" si="103"/>
        <v>862.48203162434118</v>
      </c>
    </row>
    <row r="1616" spans="2:11" x14ac:dyDescent="0.25">
      <c r="B1616" s="6">
        <v>43979</v>
      </c>
      <c r="C1616" s="2">
        <v>9525.7509769999997</v>
      </c>
      <c r="D1616" s="5">
        <v>92882000.959507301</v>
      </c>
      <c r="E1616" s="18">
        <f>'Mining Rigs'!$E$25*EXP('Mining Rigs'!$E$24*B1616)</f>
        <v>7.3667118454963265E-2</v>
      </c>
      <c r="F1616" s="10">
        <f t="shared" si="104"/>
        <v>6842.3493670180369</v>
      </c>
      <c r="G1616" s="10">
        <f t="shared" si="105"/>
        <v>164216.38480843289</v>
      </c>
      <c r="H1616" s="3">
        <v>10.992000000000001</v>
      </c>
      <c r="I1616">
        <v>6.25</v>
      </c>
      <c r="J1616" s="5">
        <f t="shared" si="102"/>
        <v>200562.94464603276</v>
      </c>
      <c r="K1616" s="5">
        <f t="shared" si="103"/>
        <v>818.77729257641909</v>
      </c>
    </row>
    <row r="1617" spans="2:11" x14ac:dyDescent="0.25">
      <c r="B1617" s="6">
        <v>43980</v>
      </c>
      <c r="C1617" s="2">
        <v>9439.1240230000003</v>
      </c>
      <c r="D1617" s="5">
        <v>92882000.959507301</v>
      </c>
      <c r="E1617" s="18">
        <f>'Mining Rigs'!$E$25*EXP('Mining Rigs'!$E$24*B1617)</f>
        <v>7.3627555538930509E-2</v>
      </c>
      <c r="F1617" s="10">
        <f t="shared" si="104"/>
        <v>6838.6746842131215</v>
      </c>
      <c r="G1617" s="10">
        <f t="shared" si="105"/>
        <v>164128.19242111492</v>
      </c>
      <c r="H1617" s="3">
        <v>11.339</v>
      </c>
      <c r="I1617">
        <v>6.25</v>
      </c>
      <c r="J1617" s="5">
        <f t="shared" si="102"/>
        <v>206783.28598478026</v>
      </c>
      <c r="K1617" s="5">
        <f t="shared" si="103"/>
        <v>793.72078666549078</v>
      </c>
    </row>
    <row r="1618" spans="2:11" x14ac:dyDescent="0.25">
      <c r="B1618" s="6">
        <v>43981</v>
      </c>
      <c r="C1618" s="2">
        <v>9700.4140630000002</v>
      </c>
      <c r="D1618" s="5">
        <v>94602038.014312997</v>
      </c>
      <c r="E1618" s="18">
        <f>'Mining Rigs'!$E$25*EXP('Mining Rigs'!$E$24*B1618)</f>
        <v>7.3588013870156482E-2</v>
      </c>
      <c r="F1618" s="10">
        <f t="shared" si="104"/>
        <v>6961.5760855423368</v>
      </c>
      <c r="G1618" s="10">
        <f t="shared" si="105"/>
        <v>167077.82605301609</v>
      </c>
      <c r="H1618" s="3">
        <v>9.2309999999999999</v>
      </c>
      <c r="I1618">
        <v>6.25</v>
      </c>
      <c r="J1618" s="5">
        <f t="shared" si="102"/>
        <v>171366.15692171018</v>
      </c>
      <c r="K1618" s="5">
        <f t="shared" si="103"/>
        <v>974.97562560935978</v>
      </c>
    </row>
    <row r="1619" spans="2:11" x14ac:dyDescent="0.25">
      <c r="B1619" s="6">
        <v>43982</v>
      </c>
      <c r="C1619" s="2">
        <v>9461.0585940000001</v>
      </c>
      <c r="D1619" s="5">
        <v>98579623.703551099</v>
      </c>
      <c r="E1619" s="18">
        <f>'Mining Rigs'!$E$25*EXP('Mining Rigs'!$E$24*B1619)</f>
        <v>7.3548493437230592E-2</v>
      </c>
      <c r="F1619" s="10">
        <f t="shared" si="104"/>
        <v>7250.3828070052887</v>
      </c>
      <c r="G1619" s="10">
        <f t="shared" si="105"/>
        <v>174009.18736812694</v>
      </c>
      <c r="H1619" s="3">
        <v>9.6</v>
      </c>
      <c r="I1619">
        <v>6.25</v>
      </c>
      <c r="J1619" s="5">
        <f t="shared" si="102"/>
        <v>185609.79985933535</v>
      </c>
      <c r="K1619" s="5">
        <f t="shared" si="103"/>
        <v>937.5</v>
      </c>
    </row>
    <row r="1620" spans="2:11" x14ac:dyDescent="0.25">
      <c r="B1620" s="6">
        <v>43983</v>
      </c>
      <c r="C1620" s="2">
        <v>10167.268555000001</v>
      </c>
      <c r="D1620" s="5">
        <v>102234702.445013</v>
      </c>
      <c r="E1620" s="18">
        <f>'Mining Rigs'!$E$25*EXP('Mining Rigs'!$E$24*B1620)</f>
        <v>7.3508994228747626E-2</v>
      </c>
      <c r="F1620" s="10">
        <f t="shared" si="104"/>
        <v>7515.1701520081915</v>
      </c>
      <c r="G1620" s="10">
        <f t="shared" si="105"/>
        <v>180364.0836481966</v>
      </c>
      <c r="H1620" s="3">
        <v>10.746</v>
      </c>
      <c r="I1620">
        <v>6.25</v>
      </c>
      <c r="J1620" s="5">
        <f t="shared" si="102"/>
        <v>215354.71587594674</v>
      </c>
      <c r="K1620" s="5">
        <f t="shared" si="103"/>
        <v>837.52093802345053</v>
      </c>
    </row>
    <row r="1621" spans="2:11" x14ac:dyDescent="0.25">
      <c r="B1621" s="6">
        <v>43984</v>
      </c>
      <c r="C1621" s="2">
        <v>9529.8037110000005</v>
      </c>
      <c r="D1621" s="5">
        <v>103202223.288341</v>
      </c>
      <c r="E1621" s="18">
        <f>'Mining Rigs'!$E$25*EXP('Mining Rigs'!$E$24*B1621)</f>
        <v>7.3469516233309246E-2</v>
      </c>
      <c r="F1621" s="10">
        <f t="shared" si="104"/>
        <v>7582.217419196375</v>
      </c>
      <c r="G1621" s="10">
        <f t="shared" si="105"/>
        <v>181973.218060713</v>
      </c>
      <c r="H1621" s="3">
        <v>11.163</v>
      </c>
      <c r="I1621">
        <v>6.25</v>
      </c>
      <c r="J1621" s="5">
        <f t="shared" si="102"/>
        <v>225707.4481346377</v>
      </c>
      <c r="K1621" s="5">
        <f t="shared" si="103"/>
        <v>806.23488309594188</v>
      </c>
    </row>
    <row r="1622" spans="2:11" x14ac:dyDescent="0.25">
      <c r="B1622" s="6">
        <v>43985</v>
      </c>
      <c r="C1622" s="2">
        <v>9656.7177730000003</v>
      </c>
      <c r="D1622" s="5">
        <v>103739734.86796799</v>
      </c>
      <c r="E1622" s="18">
        <f>'Mining Rigs'!$E$25*EXP('Mining Rigs'!$E$24*B1622)</f>
        <v>7.3430059439523243E-2</v>
      </c>
      <c r="F1622" s="10">
        <f t="shared" si="104"/>
        <v>7617.614897595271</v>
      </c>
      <c r="G1622" s="10">
        <f t="shared" si="105"/>
        <v>182822.7575422865</v>
      </c>
      <c r="H1622" s="3">
        <v>10.36</v>
      </c>
      <c r="I1622">
        <v>6.25</v>
      </c>
      <c r="J1622" s="5">
        <f t="shared" si="102"/>
        <v>210449.30757089867</v>
      </c>
      <c r="K1622" s="5">
        <f t="shared" si="103"/>
        <v>868.72586872586874</v>
      </c>
    </row>
    <row r="1623" spans="2:11" x14ac:dyDescent="0.25">
      <c r="B1623" s="6">
        <v>43986</v>
      </c>
      <c r="C1623" s="2">
        <v>9800.6367190000001</v>
      </c>
      <c r="D1623" s="5">
        <v>103847237.183893</v>
      </c>
      <c r="E1623" s="18">
        <f>'Mining Rigs'!$E$25*EXP('Mining Rigs'!$E$24*B1623)</f>
        <v>7.3390623836002769E-2</v>
      </c>
      <c r="F1623" s="10">
        <f t="shared" si="104"/>
        <v>7621.41352057125</v>
      </c>
      <c r="G1623" s="10">
        <f t="shared" si="105"/>
        <v>182913.92449370999</v>
      </c>
      <c r="H1623" s="3">
        <v>9.5359999999999996</v>
      </c>
      <c r="I1623">
        <v>6.25</v>
      </c>
      <c r="J1623" s="5">
        <f t="shared" si="102"/>
        <v>193807.46488577983</v>
      </c>
      <c r="K1623" s="5">
        <f t="shared" si="103"/>
        <v>943.79194630872496</v>
      </c>
    </row>
    <row r="1624" spans="2:11" x14ac:dyDescent="0.25">
      <c r="B1624" s="6">
        <v>43987</v>
      </c>
      <c r="C1624" s="2">
        <v>9665.5332030000009</v>
      </c>
      <c r="D1624" s="5">
        <v>105288528.17664</v>
      </c>
      <c r="E1624" s="18">
        <f>'Mining Rigs'!$E$25*EXP('Mining Rigs'!$E$24*B1624)</f>
        <v>7.3351209411367857E-2</v>
      </c>
      <c r="F1624" s="10">
        <f t="shared" si="104"/>
        <v>7723.0408788994255</v>
      </c>
      <c r="G1624" s="10">
        <f t="shared" si="105"/>
        <v>185352.98109358622</v>
      </c>
      <c r="H1624" s="3">
        <v>8.0449999999999999</v>
      </c>
      <c r="I1624">
        <v>6.25</v>
      </c>
      <c r="J1624" s="5">
        <f t="shared" si="102"/>
        <v>165684.97032198901</v>
      </c>
      <c r="K1624" s="5">
        <f t="shared" si="103"/>
        <v>1118.7072715972654</v>
      </c>
    </row>
    <row r="1625" spans="2:11" x14ac:dyDescent="0.25">
      <c r="B1625" s="6">
        <v>43988</v>
      </c>
      <c r="C1625" s="2">
        <v>9653.6796880000002</v>
      </c>
      <c r="D1625" s="5">
        <v>109091786.586293</v>
      </c>
      <c r="E1625" s="18">
        <f>'Mining Rigs'!$E$25*EXP('Mining Rigs'!$E$24*B1625)</f>
        <v>7.3311816154244633E-2</v>
      </c>
      <c r="F1625" s="10">
        <f t="shared" si="104"/>
        <v>7997.7170021524025</v>
      </c>
      <c r="G1625" s="10">
        <f t="shared" si="105"/>
        <v>191945.20805165765</v>
      </c>
      <c r="H1625" s="3">
        <v>7.3470000000000004</v>
      </c>
      <c r="I1625">
        <v>6.25</v>
      </c>
      <c r="J1625" s="5">
        <f t="shared" si="102"/>
        <v>156691.2715061699</v>
      </c>
      <c r="K1625" s="5">
        <f t="shared" si="103"/>
        <v>1224.9897917517353</v>
      </c>
    </row>
    <row r="1626" spans="2:11" x14ac:dyDescent="0.25">
      <c r="B1626" s="6">
        <v>43989</v>
      </c>
      <c r="C1626" s="2">
        <v>9758.8525389999995</v>
      </c>
      <c r="D1626" s="5">
        <v>111435315.22543401</v>
      </c>
      <c r="E1626" s="18">
        <f>'Mining Rigs'!$E$25*EXP('Mining Rigs'!$E$24*B1626)</f>
        <v>7.3272444053264565E-2</v>
      </c>
      <c r="F1626" s="10">
        <f t="shared" si="104"/>
        <v>8165.1379004135142</v>
      </c>
      <c r="G1626" s="10">
        <f t="shared" si="105"/>
        <v>195963.30960992433</v>
      </c>
      <c r="H1626" s="3">
        <v>9.0570000000000004</v>
      </c>
      <c r="I1626">
        <v>6.25</v>
      </c>
      <c r="J1626" s="5">
        <f t="shared" si="102"/>
        <v>197204.41057078718</v>
      </c>
      <c r="K1626" s="5">
        <f t="shared" si="103"/>
        <v>993.70652533951636</v>
      </c>
    </row>
    <row r="1627" spans="2:11" x14ac:dyDescent="0.25">
      <c r="B1627" s="6">
        <v>43990</v>
      </c>
      <c r="C1627" s="2">
        <v>9771.4892579999996</v>
      </c>
      <c r="D1627" s="5">
        <v>110815623.43783499</v>
      </c>
      <c r="E1627" s="18">
        <f>'Mining Rigs'!$E$25*EXP('Mining Rigs'!$E$24*B1627)</f>
        <v>7.3233093097066035E-2</v>
      </c>
      <c r="F1627" s="10">
        <f t="shared" si="104"/>
        <v>8115.3708678323828</v>
      </c>
      <c r="G1627" s="10">
        <f t="shared" si="105"/>
        <v>194768.9008279772</v>
      </c>
      <c r="H1627" s="3">
        <v>8.8889999999999993</v>
      </c>
      <c r="I1627">
        <v>6.25</v>
      </c>
      <c r="J1627" s="5">
        <f t="shared" si="102"/>
        <v>192366.75105109878</v>
      </c>
      <c r="K1627" s="5">
        <f t="shared" si="103"/>
        <v>1012.4873439082013</v>
      </c>
    </row>
    <row r="1628" spans="2:11" x14ac:dyDescent="0.25">
      <c r="B1628" s="6">
        <v>43991</v>
      </c>
      <c r="C1628" s="2">
        <v>9795.7001949999994</v>
      </c>
      <c r="D1628" s="5">
        <v>112208528.24468599</v>
      </c>
      <c r="E1628" s="18">
        <f>'Mining Rigs'!$E$25*EXP('Mining Rigs'!$E$24*B1628)</f>
        <v>7.3193763274293472E-2</v>
      </c>
      <c r="F1628" s="10">
        <f t="shared" si="104"/>
        <v>8212.9644536984197</v>
      </c>
      <c r="G1628" s="10">
        <f t="shared" si="105"/>
        <v>197111.14688876207</v>
      </c>
      <c r="H1628" s="3">
        <v>9</v>
      </c>
      <c r="I1628">
        <v>6.25</v>
      </c>
      <c r="J1628" s="5">
        <f t="shared" si="102"/>
        <v>197111.14688876207</v>
      </c>
      <c r="K1628" s="5">
        <f t="shared" si="103"/>
        <v>1000</v>
      </c>
    </row>
    <row r="1629" spans="2:11" x14ac:dyDescent="0.25">
      <c r="B1629" s="6">
        <v>43992</v>
      </c>
      <c r="C1629" s="2">
        <v>9870.0947269999997</v>
      </c>
      <c r="D1629" s="5">
        <v>113943904.938068</v>
      </c>
      <c r="E1629" s="18">
        <f>'Mining Rigs'!$E$25*EXP('Mining Rigs'!$E$24*B1629)</f>
        <v>7.3154454573596678E-2</v>
      </c>
      <c r="F1629" s="10">
        <f t="shared" si="104"/>
        <v>8335.5042177301148</v>
      </c>
      <c r="G1629" s="10">
        <f t="shared" si="105"/>
        <v>200052.10122552275</v>
      </c>
      <c r="H1629" s="3">
        <v>8.7799999999999994</v>
      </c>
      <c r="I1629">
        <v>6.25</v>
      </c>
      <c r="J1629" s="5">
        <f t="shared" si="102"/>
        <v>195161.93875112108</v>
      </c>
      <c r="K1629" s="5">
        <f t="shared" si="103"/>
        <v>1025.0569476082005</v>
      </c>
    </row>
    <row r="1630" spans="2:11" x14ac:dyDescent="0.25">
      <c r="B1630" s="6">
        <v>43993</v>
      </c>
      <c r="C1630" s="2">
        <v>9321.78125</v>
      </c>
      <c r="D1630" s="5">
        <v>114994337.85839</v>
      </c>
      <c r="E1630" s="18">
        <f>'Mining Rigs'!$E$25*EXP('Mining Rigs'!$E$24*B1630)</f>
        <v>7.3115166983632282E-2</v>
      </c>
      <c r="F1630" s="10">
        <f t="shared" si="104"/>
        <v>8407.8302146884125</v>
      </c>
      <c r="G1630" s="10">
        <f t="shared" si="105"/>
        <v>201787.9251525219</v>
      </c>
      <c r="H1630" s="3">
        <v>7.7839999999999998</v>
      </c>
      <c r="I1630">
        <v>6.25</v>
      </c>
      <c r="J1630" s="5">
        <f t="shared" si="102"/>
        <v>174524.13437635891</v>
      </c>
      <c r="K1630" s="5">
        <f t="shared" si="103"/>
        <v>1156.2178828365879</v>
      </c>
    </row>
    <row r="1631" spans="2:11" x14ac:dyDescent="0.25">
      <c r="B1631" s="6">
        <v>43994</v>
      </c>
      <c r="C1631" s="2">
        <v>9480.84375</v>
      </c>
      <c r="D1631" s="5">
        <v>117511415.090885</v>
      </c>
      <c r="E1631" s="18">
        <f>'Mining Rigs'!$E$25*EXP('Mining Rigs'!$E$24*B1631)</f>
        <v>7.3075900493063048E-2</v>
      </c>
      <c r="F1631" s="10">
        <f t="shared" si="104"/>
        <v>8587.2524759805401</v>
      </c>
      <c r="G1631" s="10">
        <f t="shared" si="105"/>
        <v>206094.05942353298</v>
      </c>
      <c r="H1631" s="3">
        <v>8.8339999999999996</v>
      </c>
      <c r="I1631">
        <v>6.25</v>
      </c>
      <c r="J1631" s="5">
        <f t="shared" si="102"/>
        <v>202292.76899416561</v>
      </c>
      <c r="K1631" s="5">
        <f t="shared" si="103"/>
        <v>1018.7910346388952</v>
      </c>
    </row>
    <row r="1632" spans="2:11" x14ac:dyDescent="0.25">
      <c r="B1632" s="6">
        <v>43995</v>
      </c>
      <c r="C1632" s="2">
        <v>9475.2773440000001</v>
      </c>
      <c r="D1632" s="5">
        <v>115951097.54610901</v>
      </c>
      <c r="E1632" s="18">
        <f>'Mining Rigs'!$E$25*EXP('Mining Rigs'!$E$24*B1632)</f>
        <v>7.3036655090557012E-2</v>
      </c>
      <c r="F1632" s="10">
        <f t="shared" si="104"/>
        <v>8468.6803188466947</v>
      </c>
      <c r="G1632" s="10">
        <f t="shared" si="105"/>
        <v>203248.32765232067</v>
      </c>
      <c r="H1632" s="3">
        <v>9.1140000000000008</v>
      </c>
      <c r="I1632">
        <v>6.25</v>
      </c>
      <c r="J1632" s="5">
        <f t="shared" si="102"/>
        <v>205822.80646925012</v>
      </c>
      <c r="K1632" s="5">
        <f t="shared" si="103"/>
        <v>987.49177090190904</v>
      </c>
    </row>
    <row r="1633" spans="2:11" x14ac:dyDescent="0.25">
      <c r="B1633" s="6">
        <v>43996</v>
      </c>
      <c r="C1633" s="2">
        <v>9386.7880860000005</v>
      </c>
      <c r="D1633" s="5">
        <v>112245343.377268</v>
      </c>
      <c r="E1633" s="18">
        <f>'Mining Rigs'!$E$25*EXP('Mining Rigs'!$E$24*B1633)</f>
        <v>7.2997430764789109E-2</v>
      </c>
      <c r="F1633" s="10">
        <f t="shared" si="104"/>
        <v>8193.6216818521007</v>
      </c>
      <c r="G1633" s="10">
        <f t="shared" si="105"/>
        <v>196646.92036445043</v>
      </c>
      <c r="H1633" s="3">
        <v>8.4710000000000001</v>
      </c>
      <c r="I1633">
        <v>6.25</v>
      </c>
      <c r="J1633" s="5">
        <f t="shared" si="102"/>
        <v>185088.45137858434</v>
      </c>
      <c r="K1633" s="5">
        <f t="shared" si="103"/>
        <v>1062.4483532050526</v>
      </c>
    </row>
    <row r="1634" spans="2:11" x14ac:dyDescent="0.25">
      <c r="B1634" s="6">
        <v>43997</v>
      </c>
      <c r="C1634" s="2">
        <v>9450.7021480000003</v>
      </c>
      <c r="D1634" s="5">
        <v>113318061.689301</v>
      </c>
      <c r="E1634" s="18">
        <f>'Mining Rigs'!$E$25*EXP('Mining Rigs'!$E$24*B1634)</f>
        <v>7.2958227504440323E-2</v>
      </c>
      <c r="F1634" s="10">
        <f t="shared" si="104"/>
        <v>8267.4849250902244</v>
      </c>
      <c r="G1634" s="10">
        <f t="shared" si="105"/>
        <v>198419.63820216537</v>
      </c>
      <c r="H1634" s="3">
        <v>10.435</v>
      </c>
      <c r="I1634">
        <v>6.25</v>
      </c>
      <c r="J1634" s="5">
        <f t="shared" si="102"/>
        <v>230056.54718217731</v>
      </c>
      <c r="K1634" s="5">
        <f t="shared" si="103"/>
        <v>862.48203162434118</v>
      </c>
    </row>
    <row r="1635" spans="2:11" x14ac:dyDescent="0.25">
      <c r="B1635" s="6">
        <v>43998</v>
      </c>
      <c r="C1635" s="2">
        <v>9538.0244139999995</v>
      </c>
      <c r="D1635" s="5">
        <v>110977585.37213799</v>
      </c>
      <c r="E1635" s="18">
        <f>'Mining Rigs'!$E$25*EXP('Mining Rigs'!$E$24*B1635)</f>
        <v>7.2919045298196955E-2</v>
      </c>
      <c r="F1635" s="10">
        <f t="shared" si="104"/>
        <v>8092.3795748354505</v>
      </c>
      <c r="G1635" s="10">
        <f t="shared" si="105"/>
        <v>194217.10979605082</v>
      </c>
      <c r="H1635" s="3">
        <v>9.6</v>
      </c>
      <c r="I1635">
        <v>6.25</v>
      </c>
      <c r="J1635" s="5">
        <f t="shared" si="102"/>
        <v>207164.91711578748</v>
      </c>
      <c r="K1635" s="5">
        <f t="shared" si="103"/>
        <v>937.5</v>
      </c>
    </row>
    <row r="1636" spans="2:11" x14ac:dyDescent="0.25">
      <c r="B1636" s="6">
        <v>43999</v>
      </c>
      <c r="C1636" s="2">
        <v>9480.2548829999996</v>
      </c>
      <c r="D1636" s="5">
        <v>110570811.737398</v>
      </c>
      <c r="E1636" s="18">
        <f>'Mining Rigs'!$E$25*EXP('Mining Rigs'!$E$24*B1636)</f>
        <v>7.2879884134752174E-2</v>
      </c>
      <c r="F1636" s="10">
        <f t="shared" si="104"/>
        <v>8058.3879481070617</v>
      </c>
      <c r="G1636" s="10">
        <f t="shared" si="105"/>
        <v>193401.31075456948</v>
      </c>
      <c r="H1636" s="3">
        <v>10.435</v>
      </c>
      <c r="I1636">
        <v>6.25</v>
      </c>
      <c r="J1636" s="5">
        <f t="shared" si="102"/>
        <v>224238.07530265921</v>
      </c>
      <c r="K1636" s="5">
        <f t="shared" si="103"/>
        <v>862.48203162434118</v>
      </c>
    </row>
    <row r="1637" spans="2:11" x14ac:dyDescent="0.25">
      <c r="B1637" s="6">
        <v>44000</v>
      </c>
      <c r="C1637" s="2">
        <v>9411.8408199999994</v>
      </c>
      <c r="D1637" s="5">
        <v>110046645.128235</v>
      </c>
      <c r="E1637" s="18">
        <f>'Mining Rigs'!$E$25*EXP('Mining Rigs'!$E$24*B1637)</f>
        <v>7.2840744002805199E-2</v>
      </c>
      <c r="F1637" s="10">
        <f t="shared" si="104"/>
        <v>8015.8795061533156</v>
      </c>
      <c r="G1637" s="10">
        <f t="shared" si="105"/>
        <v>192381.10814767957</v>
      </c>
      <c r="H1637" s="3">
        <v>11.707000000000001</v>
      </c>
      <c r="I1637">
        <v>6.25</v>
      </c>
      <c r="J1637" s="5">
        <f t="shared" si="102"/>
        <v>250245.07034276499</v>
      </c>
      <c r="K1637" s="5">
        <f t="shared" si="103"/>
        <v>768.77082087639872</v>
      </c>
    </row>
    <row r="1638" spans="2:11" x14ac:dyDescent="0.25">
      <c r="B1638" s="6">
        <v>44001</v>
      </c>
      <c r="C1638" s="2">
        <v>9288.0185550000006</v>
      </c>
      <c r="D1638" s="5">
        <v>105905233.950635</v>
      </c>
      <c r="E1638" s="18">
        <f>'Mining Rigs'!$E$25*EXP('Mining Rigs'!$E$24*B1638)</f>
        <v>7.2801624891060554E-2</v>
      </c>
      <c r="F1638" s="10">
        <f t="shared" si="104"/>
        <v>7710.0731160741398</v>
      </c>
      <c r="G1638" s="10">
        <f t="shared" si="105"/>
        <v>185041.75478577934</v>
      </c>
      <c r="H1638" s="3">
        <v>10.07</v>
      </c>
      <c r="I1638">
        <v>6.25</v>
      </c>
      <c r="J1638" s="5">
        <f t="shared" si="102"/>
        <v>207041.1634103109</v>
      </c>
      <c r="K1638" s="5">
        <f t="shared" si="103"/>
        <v>893.74379344587885</v>
      </c>
    </row>
    <row r="1639" spans="2:11" x14ac:dyDescent="0.25">
      <c r="B1639" s="6">
        <v>44002</v>
      </c>
      <c r="C1639" s="2">
        <v>9332.3408199999994</v>
      </c>
      <c r="D1639" s="5">
        <v>105926966.55685499</v>
      </c>
      <c r="E1639" s="18">
        <f>'Mining Rigs'!$E$25*EXP('Mining Rigs'!$E$24*B1639)</f>
        <v>7.2762526788229601E-2</v>
      </c>
      <c r="F1639" s="10">
        <f t="shared" si="104"/>
        <v>7707.513741689063</v>
      </c>
      <c r="G1639" s="10">
        <f t="shared" si="105"/>
        <v>184980.3298005375</v>
      </c>
      <c r="H1639" s="3">
        <v>10.510999999999999</v>
      </c>
      <c r="I1639">
        <v>6.25</v>
      </c>
      <c r="J1639" s="5">
        <f t="shared" si="102"/>
        <v>216036.47183704999</v>
      </c>
      <c r="K1639" s="5">
        <f t="shared" si="103"/>
        <v>856.24583769384458</v>
      </c>
    </row>
    <row r="1640" spans="2:11" x14ac:dyDescent="0.25">
      <c r="B1640" s="6">
        <v>44003</v>
      </c>
      <c r="C1640" s="2">
        <v>9303.6298829999996</v>
      </c>
      <c r="D1640" s="5">
        <v>105875824.184774</v>
      </c>
      <c r="E1640" s="18">
        <f>'Mining Rigs'!$E$25*EXP('Mining Rigs'!$E$24*B1640)</f>
        <v>7.2723449683029739E-2</v>
      </c>
      <c r="F1640" s="10">
        <f t="shared" si="104"/>
        <v>7699.6551727507149</v>
      </c>
      <c r="G1640" s="10">
        <f t="shared" si="105"/>
        <v>184791.72414601716</v>
      </c>
      <c r="H1640" s="3">
        <v>9.8629999999999995</v>
      </c>
      <c r="I1640">
        <v>6.25</v>
      </c>
      <c r="J1640" s="5">
        <f t="shared" si="102"/>
        <v>202511.1972502408</v>
      </c>
      <c r="K1640" s="5">
        <f t="shared" si="103"/>
        <v>912.50126736287132</v>
      </c>
    </row>
    <row r="1641" spans="2:11" x14ac:dyDescent="0.25">
      <c r="B1641" s="6">
        <v>44004</v>
      </c>
      <c r="C1641" s="2">
        <v>9648.7177730000003</v>
      </c>
      <c r="D1641" s="5">
        <v>105663297.233989</v>
      </c>
      <c r="E1641" s="18">
        <f>'Mining Rigs'!$E$25*EXP('Mining Rigs'!$E$24*B1641)</f>
        <v>7.2684393564183714E-2</v>
      </c>
      <c r="F1641" s="10">
        <f t="shared" si="104"/>
        <v>7680.0726814445807</v>
      </c>
      <c r="G1641" s="10">
        <f t="shared" si="105"/>
        <v>184321.74435466994</v>
      </c>
      <c r="H1641" s="3">
        <v>10.07</v>
      </c>
      <c r="I1641">
        <v>6.25</v>
      </c>
      <c r="J1641" s="5">
        <f t="shared" si="102"/>
        <v>206235.55173905852</v>
      </c>
      <c r="K1641" s="5">
        <f t="shared" si="103"/>
        <v>893.74379344587885</v>
      </c>
    </row>
    <row r="1642" spans="2:11" x14ac:dyDescent="0.25">
      <c r="B1642" s="6">
        <v>44005</v>
      </c>
      <c r="C1642" s="2">
        <v>9629.6582030000009</v>
      </c>
      <c r="D1642" s="5">
        <v>108235120.846129</v>
      </c>
      <c r="E1642" s="18">
        <f>'Mining Rigs'!$E$25*EXP('Mining Rigs'!$E$24*B1642)</f>
        <v>7.2645358420421038E-2</v>
      </c>
      <c r="F1642" s="10">
        <f t="shared" si="104"/>
        <v>7862.7791475446265</v>
      </c>
      <c r="G1642" s="10">
        <f t="shared" si="105"/>
        <v>188706.69954107102</v>
      </c>
      <c r="H1642" s="3">
        <v>9.1140000000000008</v>
      </c>
      <c r="I1642">
        <v>6.25</v>
      </c>
      <c r="J1642" s="5">
        <f t="shared" si="102"/>
        <v>191096.98440192459</v>
      </c>
      <c r="K1642" s="5">
        <f t="shared" si="103"/>
        <v>987.49177090190904</v>
      </c>
    </row>
    <row r="1643" spans="2:11" x14ac:dyDescent="0.25">
      <c r="B1643" s="6">
        <v>44006</v>
      </c>
      <c r="C1643" s="2">
        <v>9313.6103519999997</v>
      </c>
      <c r="D1643" s="5">
        <v>110749704.102071</v>
      </c>
      <c r="E1643" s="18">
        <f>'Mining Rigs'!$E$25*EXP('Mining Rigs'!$E$24*B1643)</f>
        <v>7.2606344240477322E-2</v>
      </c>
      <c r="F1643" s="10">
        <f t="shared" si="104"/>
        <v>8041.1311405659708</v>
      </c>
      <c r="G1643" s="10">
        <f t="shared" si="105"/>
        <v>192987.14737358328</v>
      </c>
      <c r="H1643" s="3">
        <v>10.36</v>
      </c>
      <c r="I1643">
        <v>6.25</v>
      </c>
      <c r="J1643" s="5">
        <f t="shared" si="102"/>
        <v>222149.64964336922</v>
      </c>
      <c r="K1643" s="5">
        <f t="shared" si="103"/>
        <v>868.72586872586874</v>
      </c>
    </row>
    <row r="1644" spans="2:11" x14ac:dyDescent="0.25">
      <c r="B1644" s="6">
        <v>44007</v>
      </c>
      <c r="C1644" s="2">
        <v>9264.8134769999997</v>
      </c>
      <c r="D1644" s="5">
        <v>110861798.94428</v>
      </c>
      <c r="E1644" s="18">
        <f>'Mining Rigs'!$E$25*EXP('Mining Rigs'!$E$24*B1644)</f>
        <v>7.2567351013093431E-2</v>
      </c>
      <c r="F1644" s="10">
        <f t="shared" si="104"/>
        <v>8044.9470779325575</v>
      </c>
      <c r="G1644" s="10">
        <f t="shared" si="105"/>
        <v>193078.72987038139</v>
      </c>
      <c r="H1644" s="3">
        <v>10.212999999999999</v>
      </c>
      <c r="I1644">
        <v>6.25</v>
      </c>
      <c r="J1644" s="5">
        <f t="shared" si="102"/>
        <v>219101.45201846719</v>
      </c>
      <c r="K1644" s="5">
        <f t="shared" si="103"/>
        <v>881.22980515029872</v>
      </c>
    </row>
    <row r="1645" spans="2:11" x14ac:dyDescent="0.25">
      <c r="B1645" s="6">
        <v>44008</v>
      </c>
      <c r="C1645" s="2">
        <v>9162.9179690000001</v>
      </c>
      <c r="D1645" s="5">
        <v>112767411.261825</v>
      </c>
      <c r="E1645" s="18">
        <f>'Mining Rigs'!$E$25*EXP('Mining Rigs'!$E$24*B1645)</f>
        <v>7.2528378727017034E-2</v>
      </c>
      <c r="F1645" s="10">
        <f t="shared" si="104"/>
        <v>8178.8375120629289</v>
      </c>
      <c r="G1645" s="10">
        <f t="shared" si="105"/>
        <v>196292.1002895103</v>
      </c>
      <c r="H1645" s="3">
        <v>8.7799999999999994</v>
      </c>
      <c r="I1645">
        <v>6.25</v>
      </c>
      <c r="J1645" s="5">
        <f t="shared" si="102"/>
        <v>191493.84894910004</v>
      </c>
      <c r="K1645" s="5">
        <f t="shared" si="103"/>
        <v>1025.0569476082005</v>
      </c>
    </row>
    <row r="1646" spans="2:11" x14ac:dyDescent="0.25">
      <c r="B1646" s="6">
        <v>44009</v>
      </c>
      <c r="C1646" s="2">
        <v>9045.390625</v>
      </c>
      <c r="D1646" s="5">
        <v>115233497.79041401</v>
      </c>
      <c r="E1646" s="18">
        <f>'Mining Rigs'!$E$25*EXP('Mining Rigs'!$E$24*B1646)</f>
        <v>7.2489427371001877E-2</v>
      </c>
      <c r="F1646" s="10">
        <f t="shared" si="104"/>
        <v>8353.2102687847218</v>
      </c>
      <c r="G1646" s="10">
        <f t="shared" si="105"/>
        <v>200477.04645083332</v>
      </c>
      <c r="H1646" s="3">
        <v>10.435</v>
      </c>
      <c r="I1646">
        <v>6.25</v>
      </c>
      <c r="J1646" s="5">
        <f t="shared" si="102"/>
        <v>232441.99774604954</v>
      </c>
      <c r="K1646" s="5">
        <f t="shared" si="103"/>
        <v>862.48203162434118</v>
      </c>
    </row>
    <row r="1647" spans="2:11" x14ac:dyDescent="0.25">
      <c r="B1647" s="6">
        <v>44010</v>
      </c>
      <c r="C1647" s="2">
        <v>9143.5820309999999</v>
      </c>
      <c r="D1647" s="5">
        <v>115345592.632623</v>
      </c>
      <c r="E1647" s="18">
        <f>'Mining Rigs'!$E$25*EXP('Mining Rigs'!$E$24*B1647)</f>
        <v>7.2450496933806979E-2</v>
      </c>
      <c r="F1647" s="10">
        <f t="shared" si="104"/>
        <v>8356.8455053580019</v>
      </c>
      <c r="G1647" s="10">
        <f t="shared" si="105"/>
        <v>200564.29212859203</v>
      </c>
      <c r="H1647" s="3">
        <v>9.6</v>
      </c>
      <c r="I1647">
        <v>6.25</v>
      </c>
      <c r="J1647" s="5">
        <f t="shared" si="102"/>
        <v>213935.24493716483</v>
      </c>
      <c r="K1647" s="5">
        <f t="shared" si="103"/>
        <v>937.5</v>
      </c>
    </row>
    <row r="1648" spans="2:11" x14ac:dyDescent="0.25">
      <c r="B1648" s="6">
        <v>44011</v>
      </c>
      <c r="C1648" s="2">
        <v>9190.8544920000004</v>
      </c>
      <c r="D1648" s="5">
        <v>115793972.00145701</v>
      </c>
      <c r="E1648" s="18">
        <f>'Mining Rigs'!$E$25*EXP('Mining Rigs'!$E$24*B1648)</f>
        <v>7.2411587404198105E-2</v>
      </c>
      <c r="F1648" s="10">
        <f t="shared" si="104"/>
        <v>8384.8253244627722</v>
      </c>
      <c r="G1648" s="10">
        <f t="shared" si="105"/>
        <v>201235.80778710655</v>
      </c>
      <c r="H1648" s="3">
        <v>9.9309999999999992</v>
      </c>
      <c r="I1648">
        <v>6.25</v>
      </c>
      <c r="J1648" s="5">
        <f t="shared" si="102"/>
        <v>222052.53412597277</v>
      </c>
      <c r="K1648" s="5">
        <f t="shared" si="103"/>
        <v>906.25314671231513</v>
      </c>
    </row>
    <row r="1649" spans="2:11" x14ac:dyDescent="0.25">
      <c r="B1649" s="6">
        <v>44012</v>
      </c>
      <c r="C1649" s="2">
        <v>9137.9931639999995</v>
      </c>
      <c r="D1649" s="5">
        <v>116018161.685874</v>
      </c>
      <c r="E1649" s="18">
        <f>'Mining Rigs'!$E$25*EXP('Mining Rigs'!$E$24*B1649)</f>
        <v>7.2372698770947125E-2</v>
      </c>
      <c r="F1649" s="10">
        <f t="shared" si="104"/>
        <v>8396.5474676507984</v>
      </c>
      <c r="G1649" s="10">
        <f t="shared" si="105"/>
        <v>201517.13922361916</v>
      </c>
      <c r="H1649" s="3">
        <v>9.7959999999999994</v>
      </c>
      <c r="I1649">
        <v>6.25</v>
      </c>
      <c r="J1649" s="5">
        <f t="shared" si="102"/>
        <v>219340.21064828592</v>
      </c>
      <c r="K1649" s="5">
        <f t="shared" si="103"/>
        <v>918.74234381380154</v>
      </c>
    </row>
    <row r="1650" spans="2:11" x14ac:dyDescent="0.25">
      <c r="B1650" s="6">
        <v>44013</v>
      </c>
      <c r="C1650" s="2">
        <v>9228.3251949999994</v>
      </c>
      <c r="D1650" s="5">
        <v>114784987.494873</v>
      </c>
      <c r="E1650" s="18">
        <f>'Mining Rigs'!$E$25*EXP('Mining Rigs'!$E$24*B1650)</f>
        <v>7.2333831022831141E-2</v>
      </c>
      <c r="F1650" s="10">
        <f t="shared" si="104"/>
        <v>8302.8378894119287</v>
      </c>
      <c r="G1650" s="10">
        <f t="shared" si="105"/>
        <v>199268.10934588627</v>
      </c>
      <c r="H1650" s="3">
        <v>8.8889999999999993</v>
      </c>
      <c r="I1650">
        <v>6.25</v>
      </c>
      <c r="J1650" s="5">
        <f t="shared" si="102"/>
        <v>196810.46933062031</v>
      </c>
      <c r="K1650" s="5">
        <f t="shared" si="103"/>
        <v>1012.4873439082013</v>
      </c>
    </row>
    <row r="1651" spans="2:11" x14ac:dyDescent="0.25">
      <c r="B1651" s="6">
        <v>44014</v>
      </c>
      <c r="C1651" s="2">
        <v>9123.4101559999999</v>
      </c>
      <c r="D1651" s="5">
        <v>117362562.862057</v>
      </c>
      <c r="E1651" s="18">
        <f>'Mining Rigs'!$E$25*EXP('Mining Rigs'!$E$24*B1651)</f>
        <v>7.2294984148634028E-2</v>
      </c>
      <c r="F1651" s="10">
        <f t="shared" si="104"/>
        <v>8484.7246217554766</v>
      </c>
      <c r="G1651" s="10">
        <f t="shared" si="105"/>
        <v>203633.39092213142</v>
      </c>
      <c r="H1651" s="3">
        <v>8.7799999999999994</v>
      </c>
      <c r="I1651">
        <v>6.25</v>
      </c>
      <c r="J1651" s="5">
        <f t="shared" si="102"/>
        <v>198655.68581070154</v>
      </c>
      <c r="K1651" s="5">
        <f t="shared" si="103"/>
        <v>1025.0569476082005</v>
      </c>
    </row>
    <row r="1652" spans="2:11" x14ac:dyDescent="0.25">
      <c r="B1652" s="6">
        <v>44015</v>
      </c>
      <c r="C1652" s="2">
        <v>9087.3037110000005</v>
      </c>
      <c r="D1652" s="5">
        <v>119940130.747715</v>
      </c>
      <c r="E1652" s="18">
        <f>'Mining Rigs'!$E$25*EXP('Mining Rigs'!$E$24*B1652)</f>
        <v>7.2256158137145726E-2</v>
      </c>
      <c r="F1652" s="10">
        <f t="shared" si="104"/>
        <v>8666.4130542968287</v>
      </c>
      <c r="G1652" s="10">
        <f t="shared" si="105"/>
        <v>207993.9133031239</v>
      </c>
      <c r="H1652" s="3">
        <v>8.8339999999999996</v>
      </c>
      <c r="I1652">
        <v>6.25</v>
      </c>
      <c r="J1652" s="5">
        <f t="shared" si="102"/>
        <v>204157.58112442182</v>
      </c>
      <c r="K1652" s="5">
        <f t="shared" si="103"/>
        <v>1018.7910346388952</v>
      </c>
    </row>
    <row r="1653" spans="2:11" x14ac:dyDescent="0.25">
      <c r="B1653" s="6">
        <v>44016</v>
      </c>
      <c r="C1653" s="2">
        <v>9132.4882809999999</v>
      </c>
      <c r="D1653" s="5">
        <v>119827426.16113</v>
      </c>
      <c r="E1653" s="18">
        <f>'Mining Rigs'!$E$25*EXP('Mining Rigs'!$E$24*B1653)</f>
        <v>7.2217352977161406E-2</v>
      </c>
      <c r="F1653" s="10">
        <f t="shared" si="104"/>
        <v>8653.6195314230681</v>
      </c>
      <c r="G1653" s="10">
        <f t="shared" si="105"/>
        <v>207686.86875415363</v>
      </c>
      <c r="H1653" s="3">
        <v>9.1720000000000006</v>
      </c>
      <c r="I1653">
        <v>6.25</v>
      </c>
      <c r="J1653" s="5">
        <f t="shared" si="102"/>
        <v>211655.99557923307</v>
      </c>
      <c r="K1653" s="5">
        <f t="shared" si="103"/>
        <v>981.24727431312681</v>
      </c>
    </row>
    <row r="1654" spans="2:11" x14ac:dyDescent="0.25">
      <c r="B1654" s="6">
        <v>44017</v>
      </c>
      <c r="C1654" s="2">
        <v>9073.9423829999996</v>
      </c>
      <c r="D1654" s="5">
        <v>121956640.863295</v>
      </c>
      <c r="E1654" s="18">
        <f>'Mining Rigs'!$E$25*EXP('Mining Rigs'!$E$24*B1654)</f>
        <v>7.2178568657483025E-2</v>
      </c>
      <c r="F1654" s="10">
        <f t="shared" si="104"/>
        <v>8802.6557757873379</v>
      </c>
      <c r="G1654" s="10">
        <f t="shared" si="105"/>
        <v>211263.73861889611</v>
      </c>
      <c r="H1654" s="3">
        <v>8.8339999999999996</v>
      </c>
      <c r="I1654">
        <v>6.25</v>
      </c>
      <c r="J1654" s="5">
        <f t="shared" si="102"/>
        <v>207367.09632881425</v>
      </c>
      <c r="K1654" s="5">
        <f t="shared" si="103"/>
        <v>1018.7910346388952</v>
      </c>
    </row>
    <row r="1655" spans="2:11" x14ac:dyDescent="0.25">
      <c r="B1655" s="6">
        <v>44018</v>
      </c>
      <c r="C1655" s="2">
        <v>9375.4746090000008</v>
      </c>
      <c r="D1655" s="5">
        <v>123413264.06762999</v>
      </c>
      <c r="E1655" s="18">
        <f>'Mining Rigs'!$E$25*EXP('Mining Rigs'!$E$24*B1655)</f>
        <v>7.2139805166918536E-2</v>
      </c>
      <c r="F1655" s="10">
        <f t="shared" si="104"/>
        <v>8903.0088248522952</v>
      </c>
      <c r="G1655" s="10">
        <f t="shared" si="105"/>
        <v>213672.21179645509</v>
      </c>
      <c r="H1655" s="3">
        <v>9.3510000000000009</v>
      </c>
      <c r="I1655">
        <v>6.25</v>
      </c>
      <c r="J1655" s="5">
        <f t="shared" si="102"/>
        <v>222005.42805651683</v>
      </c>
      <c r="K1655" s="5">
        <f t="shared" si="103"/>
        <v>962.46390760346469</v>
      </c>
    </row>
    <row r="1656" spans="2:11" x14ac:dyDescent="0.25">
      <c r="B1656" s="6">
        <v>44019</v>
      </c>
      <c r="C1656" s="2">
        <v>9252.2773440000001</v>
      </c>
      <c r="D1656" s="5">
        <v>124421541.569998</v>
      </c>
      <c r="E1656" s="18">
        <f>'Mining Rigs'!$E$25*EXP('Mining Rigs'!$E$24*B1656)</f>
        <v>7.2101062494281179E-2</v>
      </c>
      <c r="F1656" s="10">
        <f t="shared" si="104"/>
        <v>8970.9253443732305</v>
      </c>
      <c r="G1656" s="10">
        <f t="shared" si="105"/>
        <v>215302.20826495753</v>
      </c>
      <c r="H1656" s="3">
        <v>8.9440000000000008</v>
      </c>
      <c r="I1656">
        <v>6.25</v>
      </c>
      <c r="J1656" s="5">
        <f t="shared" si="102"/>
        <v>213962.55008019783</v>
      </c>
      <c r="K1656" s="5">
        <f t="shared" si="103"/>
        <v>1006.2611806797852</v>
      </c>
    </row>
    <row r="1657" spans="2:11" x14ac:dyDescent="0.25">
      <c r="B1657" s="6">
        <v>44020</v>
      </c>
      <c r="C1657" s="2">
        <v>9428.3330079999996</v>
      </c>
      <c r="D1657" s="5">
        <v>125990398.024775</v>
      </c>
      <c r="E1657" s="18">
        <f>'Mining Rigs'!$E$25*EXP('Mining Rigs'!$E$24*B1657)</f>
        <v>7.2062340628390939E-2</v>
      </c>
      <c r="F1657" s="10">
        <f t="shared" si="104"/>
        <v>9079.1629783678891</v>
      </c>
      <c r="G1657" s="10">
        <f t="shared" si="105"/>
        <v>217899.91148082935</v>
      </c>
      <c r="H1657" s="3">
        <v>9.5359999999999996</v>
      </c>
      <c r="I1657">
        <v>6.25</v>
      </c>
      <c r="J1657" s="5">
        <f t="shared" si="102"/>
        <v>230877.0617645765</v>
      </c>
      <c r="K1657" s="5">
        <f t="shared" si="103"/>
        <v>943.79194630872496</v>
      </c>
    </row>
    <row r="1658" spans="2:11" x14ac:dyDescent="0.25">
      <c r="B1658" s="6">
        <v>44021</v>
      </c>
      <c r="C1658" s="2">
        <v>9277.9677730000003</v>
      </c>
      <c r="D1658" s="5">
        <v>124757395.90887401</v>
      </c>
      <c r="E1658" s="18">
        <f>'Mining Rigs'!$E$25*EXP('Mining Rigs'!$E$24*B1658)</f>
        <v>7.2023639558073824E-2</v>
      </c>
      <c r="F1658" s="10">
        <f t="shared" si="104"/>
        <v>8985.481715144655</v>
      </c>
      <c r="G1658" s="10">
        <f t="shared" si="105"/>
        <v>215651.56116347172</v>
      </c>
      <c r="H1658" s="3">
        <v>8.7799999999999994</v>
      </c>
      <c r="I1658">
        <v>6.25</v>
      </c>
      <c r="J1658" s="5">
        <f t="shared" si="102"/>
        <v>210380.07855725352</v>
      </c>
      <c r="K1658" s="5">
        <f t="shared" si="103"/>
        <v>1025.0569476082005</v>
      </c>
    </row>
    <row r="1659" spans="2:11" x14ac:dyDescent="0.25">
      <c r="B1659" s="6">
        <v>44022</v>
      </c>
      <c r="C1659" s="2">
        <v>9278.8076170000004</v>
      </c>
      <c r="D1659" s="5">
        <v>124757395.90887401</v>
      </c>
      <c r="E1659" s="18">
        <f>'Mining Rigs'!$E$25*EXP('Mining Rigs'!$E$24*B1659)</f>
        <v>7.1984959272161031E-2</v>
      </c>
      <c r="F1659" s="10">
        <f t="shared" si="104"/>
        <v>8980.6560634011657</v>
      </c>
      <c r="G1659" s="10">
        <f t="shared" si="105"/>
        <v>215535.74552162798</v>
      </c>
      <c r="H1659" s="3">
        <v>8.9440000000000008</v>
      </c>
      <c r="I1659">
        <v>6.25</v>
      </c>
      <c r="J1659" s="5">
        <f t="shared" si="102"/>
        <v>214194.63421616011</v>
      </c>
      <c r="K1659" s="5">
        <f t="shared" si="103"/>
        <v>1006.2611806797852</v>
      </c>
    </row>
    <row r="1660" spans="2:11" x14ac:dyDescent="0.25">
      <c r="B1660" s="6">
        <v>44023</v>
      </c>
      <c r="C1660" s="2">
        <v>9240.3466800000006</v>
      </c>
      <c r="D1660" s="5">
        <v>124533213.705983</v>
      </c>
      <c r="E1660" s="18">
        <f>'Mining Rigs'!$E$25*EXP('Mining Rigs'!$E$24*B1660)</f>
        <v>7.1946299759490573E-2</v>
      </c>
      <c r="F1660" s="10">
        <f t="shared" si="104"/>
        <v>8959.703923303352</v>
      </c>
      <c r="G1660" s="10">
        <f t="shared" si="105"/>
        <v>215032.89415928046</v>
      </c>
      <c r="H1660" s="3">
        <v>9.2309999999999999</v>
      </c>
      <c r="I1660">
        <v>6.25</v>
      </c>
      <c r="J1660" s="5">
        <f t="shared" si="102"/>
        <v>220552.07177603536</v>
      </c>
      <c r="K1660" s="5">
        <f t="shared" si="103"/>
        <v>974.97562560935978</v>
      </c>
    </row>
    <row r="1661" spans="2:11" x14ac:dyDescent="0.25">
      <c r="B1661" s="6">
        <v>44024</v>
      </c>
      <c r="C1661" s="2">
        <v>9276.5</v>
      </c>
      <c r="D1661" s="5">
        <v>124421122.604537</v>
      </c>
      <c r="E1661" s="18">
        <f>'Mining Rigs'!$E$25*EXP('Mining Rigs'!$E$24*B1661)</f>
        <v>7.1907661008906457E-2</v>
      </c>
      <c r="F1661" s="10">
        <f t="shared" si="104"/>
        <v>8946.8319065946343</v>
      </c>
      <c r="G1661" s="10">
        <f t="shared" si="105"/>
        <v>214723.96575827122</v>
      </c>
      <c r="H1661" s="3">
        <v>9.4740000000000002</v>
      </c>
      <c r="I1661">
        <v>6.25</v>
      </c>
      <c r="J1661" s="5">
        <f t="shared" si="102"/>
        <v>226032.76128820682</v>
      </c>
      <c r="K1661" s="5">
        <f t="shared" si="103"/>
        <v>949.96833438885369</v>
      </c>
    </row>
    <row r="1662" spans="2:11" x14ac:dyDescent="0.25">
      <c r="B1662" s="6">
        <v>44025</v>
      </c>
      <c r="C1662" s="2">
        <v>9243.6142579999996</v>
      </c>
      <c r="D1662" s="5">
        <v>123188120.488637</v>
      </c>
      <c r="E1662" s="18">
        <f>'Mining Rigs'!$E$25*EXP('Mining Rigs'!$E$24*B1662)</f>
        <v>7.1869043009257852E-2</v>
      </c>
      <c r="F1662" s="10">
        <f t="shared" si="104"/>
        <v>8853.4123296274902</v>
      </c>
      <c r="G1662" s="10">
        <f t="shared" si="105"/>
        <v>212481.89591105975</v>
      </c>
      <c r="H1662" s="3">
        <v>9.7959999999999994</v>
      </c>
      <c r="I1662">
        <v>6.25</v>
      </c>
      <c r="J1662" s="5">
        <f t="shared" si="102"/>
        <v>231274.73914941572</v>
      </c>
      <c r="K1662" s="5">
        <f t="shared" si="103"/>
        <v>918.74234381380154</v>
      </c>
    </row>
    <row r="1663" spans="2:11" x14ac:dyDescent="0.25">
      <c r="B1663" s="6">
        <v>44026</v>
      </c>
      <c r="C1663" s="2">
        <v>9243.2138670000004</v>
      </c>
      <c r="D1663" s="5">
        <v>123224185.966142</v>
      </c>
      <c r="E1663" s="18">
        <f>'Mining Rigs'!$E$25*EXP('Mining Rigs'!$E$24*B1663)</f>
        <v>7.183044574940077E-2</v>
      </c>
      <c r="F1663" s="10">
        <f t="shared" si="104"/>
        <v>8851.2482050550352</v>
      </c>
      <c r="G1663" s="10">
        <f t="shared" si="105"/>
        <v>212429.95692132085</v>
      </c>
      <c r="H1663" s="3">
        <v>10</v>
      </c>
      <c r="I1663">
        <v>6.25</v>
      </c>
      <c r="J1663" s="5">
        <f t="shared" si="102"/>
        <v>236033.28546813424</v>
      </c>
      <c r="K1663" s="5">
        <f t="shared" si="103"/>
        <v>900</v>
      </c>
    </row>
    <row r="1664" spans="2:11" x14ac:dyDescent="0.25">
      <c r="B1664" s="6">
        <v>44027</v>
      </c>
      <c r="C1664" s="2">
        <v>9192.8369139999995</v>
      </c>
      <c r="D1664" s="5">
        <v>122915681.282351</v>
      </c>
      <c r="E1664" s="18">
        <f>'Mining Rigs'!$E$25*EXP('Mining Rigs'!$E$24*B1664)</f>
        <v>7.1791869218197121E-2</v>
      </c>
      <c r="F1664" s="10">
        <f t="shared" si="104"/>
        <v>8824.3465154881414</v>
      </c>
      <c r="G1664" s="10">
        <f t="shared" si="105"/>
        <v>211784.31637171539</v>
      </c>
      <c r="H1664" s="3">
        <v>10.435</v>
      </c>
      <c r="I1664">
        <v>6.25</v>
      </c>
      <c r="J1664" s="5">
        <f t="shared" si="102"/>
        <v>245552.14903765003</v>
      </c>
      <c r="K1664" s="5">
        <f t="shared" si="103"/>
        <v>862.48203162434118</v>
      </c>
    </row>
    <row r="1665" spans="2:11" x14ac:dyDescent="0.25">
      <c r="B1665" s="6">
        <v>44028</v>
      </c>
      <c r="C1665" s="2">
        <v>9132.2275389999995</v>
      </c>
      <c r="D1665" s="5">
        <v>122988997.502643</v>
      </c>
      <c r="E1665" s="18">
        <f>'Mining Rigs'!$E$25*EXP('Mining Rigs'!$E$24*B1665)</f>
        <v>7.1753313404514116E-2</v>
      </c>
      <c r="F1665" s="10">
        <f t="shared" si="104"/>
        <v>8824.8680831141464</v>
      </c>
      <c r="G1665" s="10">
        <f t="shared" si="105"/>
        <v>211796.83399473951</v>
      </c>
      <c r="H1665" s="3">
        <v>10.587999999999999</v>
      </c>
      <c r="I1665">
        <v>6.25</v>
      </c>
      <c r="J1665" s="5">
        <f t="shared" si="102"/>
        <v>249167.20870403349</v>
      </c>
      <c r="K1665" s="5">
        <f t="shared" si="103"/>
        <v>850.0188893086513</v>
      </c>
    </row>
    <row r="1666" spans="2:11" x14ac:dyDescent="0.25">
      <c r="B1666" s="6">
        <v>44029</v>
      </c>
      <c r="C1666" s="2">
        <v>9151.3925780000009</v>
      </c>
      <c r="D1666" s="5">
        <v>121358766.03401899</v>
      </c>
      <c r="E1666" s="18">
        <f>'Mining Rigs'!$E$25*EXP('Mining Rigs'!$E$24*B1666)</f>
        <v>7.171477829722564E-2</v>
      </c>
      <c r="F1666" s="10">
        <f t="shared" si="104"/>
        <v>8703.2170005545504</v>
      </c>
      <c r="G1666" s="10">
        <f t="shared" si="105"/>
        <v>208877.20801330922</v>
      </c>
      <c r="H1666" s="3">
        <v>12.202999999999999</v>
      </c>
      <c r="I1666">
        <v>6.25</v>
      </c>
      <c r="J1666" s="5">
        <f t="shared" si="102"/>
        <v>283214.28548737912</v>
      </c>
      <c r="K1666" s="5">
        <f t="shared" si="103"/>
        <v>737.5235597803819</v>
      </c>
    </row>
    <row r="1667" spans="2:11" x14ac:dyDescent="0.25">
      <c r="B1667" s="6">
        <v>44030</v>
      </c>
      <c r="C1667" s="2">
        <v>9159.0400389999995</v>
      </c>
      <c r="D1667" s="5">
        <v>117847537.538614</v>
      </c>
      <c r="E1667" s="18">
        <f>'Mining Rigs'!$E$25*EXP('Mining Rigs'!$E$24*B1667)</f>
        <v>7.1676263885211616E-2</v>
      </c>
      <c r="F1667" s="10">
        <f t="shared" si="104"/>
        <v>8446.8711988400792</v>
      </c>
      <c r="G1667" s="10">
        <f t="shared" si="105"/>
        <v>202724.9087721619</v>
      </c>
      <c r="H1667" s="3">
        <v>11.077</v>
      </c>
      <c r="I1667">
        <v>6.25</v>
      </c>
      <c r="J1667" s="5">
        <f t="shared" si="102"/>
        <v>249509.31271880414</v>
      </c>
      <c r="K1667" s="5">
        <f t="shared" si="103"/>
        <v>812.49435767807176</v>
      </c>
    </row>
    <row r="1668" spans="2:11" x14ac:dyDescent="0.25">
      <c r="B1668" s="6">
        <v>44031</v>
      </c>
      <c r="C1668" s="2">
        <v>9185.8173829999996</v>
      </c>
      <c r="D1668" s="5">
        <v>116374944.771181</v>
      </c>
      <c r="E1668" s="18">
        <f>'Mining Rigs'!$E$25*EXP('Mining Rigs'!$E$24*B1668)</f>
        <v>7.1637770157357089E-2</v>
      </c>
      <c r="F1668" s="10">
        <f t="shared" si="104"/>
        <v>8336.8415455929899</v>
      </c>
      <c r="G1668" s="10">
        <f t="shared" si="105"/>
        <v>200084.19709423176</v>
      </c>
      <c r="H1668" s="3">
        <v>10.992000000000001</v>
      </c>
      <c r="I1668">
        <v>6.25</v>
      </c>
      <c r="J1668" s="5">
        <f t="shared" si="102"/>
        <v>244369.49938442171</v>
      </c>
      <c r="K1668" s="5">
        <f t="shared" si="103"/>
        <v>818.77729257641909</v>
      </c>
    </row>
    <row r="1669" spans="2:11" x14ac:dyDescent="0.25">
      <c r="B1669" s="6">
        <v>44032</v>
      </c>
      <c r="C1669" s="2">
        <v>9164.2314449999994</v>
      </c>
      <c r="D1669" s="5">
        <v>115473898.094593</v>
      </c>
      <c r="E1669" s="18">
        <f>'Mining Rigs'!$E$25*EXP('Mining Rigs'!$E$24*B1669)</f>
        <v>7.159929710255393E-2</v>
      </c>
      <c r="F1669" s="10">
        <f t="shared" si="104"/>
        <v>8267.8499372648002</v>
      </c>
      <c r="G1669" s="10">
        <f t="shared" si="105"/>
        <v>198428.39849435521</v>
      </c>
      <c r="H1669" s="3">
        <v>10.212999999999999</v>
      </c>
      <c r="I1669">
        <v>6.25</v>
      </c>
      <c r="J1669" s="5">
        <f t="shared" si="102"/>
        <v>225172.13709142772</v>
      </c>
      <c r="K1669" s="5">
        <f t="shared" si="103"/>
        <v>881.22980515029872</v>
      </c>
    </row>
    <row r="1670" spans="2:11" x14ac:dyDescent="0.25">
      <c r="B1670" s="6">
        <v>44033</v>
      </c>
      <c r="C1670" s="2">
        <v>9374.8876949999994</v>
      </c>
      <c r="D1670" s="5">
        <v>115544420.588228</v>
      </c>
      <c r="E1670" s="18">
        <f>'Mining Rigs'!$E$25*EXP('Mining Rigs'!$E$24*B1670)</f>
        <v>7.1560844709699908E-2</v>
      </c>
      <c r="F1670" s="10">
        <f t="shared" si="104"/>
        <v>8268.4563387864364</v>
      </c>
      <c r="G1670" s="10">
        <f t="shared" si="105"/>
        <v>198442.95213087447</v>
      </c>
      <c r="H1670" s="3">
        <v>11.52</v>
      </c>
      <c r="I1670">
        <v>6.25</v>
      </c>
      <c r="J1670" s="5">
        <f t="shared" si="102"/>
        <v>254006.97872751931</v>
      </c>
      <c r="K1670" s="5">
        <f t="shared" si="103"/>
        <v>781.25</v>
      </c>
    </row>
    <row r="1671" spans="2:11" x14ac:dyDescent="0.25">
      <c r="B1671" s="6">
        <v>44034</v>
      </c>
      <c r="C1671" s="2">
        <v>9525.3632809999999</v>
      </c>
      <c r="D1671" s="5">
        <v>113203968.57204901</v>
      </c>
      <c r="E1671" s="18">
        <f>'Mining Rigs'!$E$25*EXP('Mining Rigs'!$E$24*B1671)</f>
        <v>7.152241296769804E-2</v>
      </c>
      <c r="F1671" s="10">
        <f t="shared" si="104"/>
        <v>8096.6209897923991</v>
      </c>
      <c r="G1671" s="10">
        <f t="shared" si="105"/>
        <v>194318.90375501759</v>
      </c>
      <c r="H1671" s="3">
        <v>10</v>
      </c>
      <c r="I1671">
        <v>6.25</v>
      </c>
      <c r="J1671" s="5">
        <f t="shared" ref="J1671:J1734" si="106">F1671*H1671/60/I1671*1000</f>
        <v>215909.89306113066</v>
      </c>
      <c r="K1671" s="5">
        <f t="shared" si="103"/>
        <v>900</v>
      </c>
    </row>
    <row r="1672" spans="2:11" x14ac:dyDescent="0.25">
      <c r="B1672" s="6">
        <v>44035</v>
      </c>
      <c r="C1672" s="2">
        <v>9581.0722659999992</v>
      </c>
      <c r="D1672" s="5">
        <v>113943058.682421</v>
      </c>
      <c r="E1672" s="18">
        <f>'Mining Rigs'!$E$25*EXP('Mining Rigs'!$E$24*B1672)</f>
        <v>7.148400186545803E-2</v>
      </c>
      <c r="F1672" s="10">
        <f t="shared" si="104"/>
        <v>8145.105819410177</v>
      </c>
      <c r="G1672" s="10">
        <f t="shared" si="105"/>
        <v>195482.53966584423</v>
      </c>
      <c r="H1672" s="3">
        <v>10.58</v>
      </c>
      <c r="I1672">
        <v>6.25</v>
      </c>
      <c r="J1672" s="5">
        <f t="shared" si="106"/>
        <v>229800.58551829244</v>
      </c>
      <c r="K1672" s="5">
        <f t="shared" si="103"/>
        <v>850.66162570888469</v>
      </c>
    </row>
    <row r="1673" spans="2:11" x14ac:dyDescent="0.25">
      <c r="B1673" s="6">
        <v>44036</v>
      </c>
      <c r="C1673" s="2">
        <v>9536.8925780000009</v>
      </c>
      <c r="D1673" s="5">
        <v>113943058.682421</v>
      </c>
      <c r="E1673" s="18">
        <f>'Mining Rigs'!$E$25*EXP('Mining Rigs'!$E$24*B1673)</f>
        <v>7.144561139189555E-2</v>
      </c>
      <c r="F1673" s="10">
        <f t="shared" si="104"/>
        <v>8140.7314914282015</v>
      </c>
      <c r="G1673" s="10">
        <f t="shared" si="105"/>
        <v>195377.55579427682</v>
      </c>
      <c r="H1673" s="3">
        <v>8.9440000000000008</v>
      </c>
      <c r="I1673">
        <v>6.25</v>
      </c>
      <c r="J1673" s="5">
        <f t="shared" si="106"/>
        <v>194161.87322489027</v>
      </c>
      <c r="K1673" s="5">
        <f t="shared" si="103"/>
        <v>1006.2611806797852</v>
      </c>
    </row>
    <row r="1674" spans="2:11" x14ac:dyDescent="0.25">
      <c r="B1674" s="6">
        <v>44037</v>
      </c>
      <c r="C1674" s="2">
        <v>9677.1132809999999</v>
      </c>
      <c r="D1674" s="5">
        <v>119239871.14009</v>
      </c>
      <c r="E1674" s="18">
        <f>'Mining Rigs'!$E$25*EXP('Mining Rigs'!$E$24*B1674)</f>
        <v>7.1407241535931462E-2</v>
      </c>
      <c r="F1674" s="10">
        <f t="shared" si="104"/>
        <v>8514.5902792137495</v>
      </c>
      <c r="G1674" s="10">
        <f t="shared" si="105"/>
        <v>204350.16670112999</v>
      </c>
      <c r="H1674" s="3">
        <v>10.141</v>
      </c>
      <c r="I1674">
        <v>6.25</v>
      </c>
      <c r="J1674" s="5">
        <f t="shared" si="106"/>
        <v>230257.22672401767</v>
      </c>
      <c r="K1674" s="5">
        <f t="shared" si="103"/>
        <v>887.4864411793709</v>
      </c>
    </row>
    <row r="1675" spans="2:11" x14ac:dyDescent="0.25">
      <c r="B1675" s="6">
        <v>44038</v>
      </c>
      <c r="C1675" s="2">
        <v>9905.1669920000004</v>
      </c>
      <c r="D1675" s="5">
        <v>120718051.360835</v>
      </c>
      <c r="E1675" s="18">
        <f>'Mining Rigs'!$E$25*EXP('Mining Rigs'!$E$24*B1675)</f>
        <v>7.1368892286493346E-2</v>
      </c>
      <c r="F1675" s="10">
        <f t="shared" si="104"/>
        <v>8615.5136046068055</v>
      </c>
      <c r="G1675" s="10">
        <f t="shared" si="105"/>
        <v>206772.32651056332</v>
      </c>
      <c r="H1675" s="3">
        <v>9.1140000000000008</v>
      </c>
      <c r="I1675">
        <v>6.25</v>
      </c>
      <c r="J1675" s="5">
        <f t="shared" si="106"/>
        <v>209391.44264636384</v>
      </c>
      <c r="K1675" s="5">
        <f t="shared" si="103"/>
        <v>987.49177090190904</v>
      </c>
    </row>
    <row r="1676" spans="2:11" x14ac:dyDescent="0.25">
      <c r="B1676" s="6">
        <v>44039</v>
      </c>
      <c r="C1676" s="2">
        <v>10990.873046999999</v>
      </c>
      <c r="D1676" s="5">
        <v>124043956.857511</v>
      </c>
      <c r="E1676" s="18">
        <f>'Mining Rigs'!$E$25*EXP('Mining Rigs'!$E$24*B1676)</f>
        <v>7.1330563632514735E-2</v>
      </c>
      <c r="F1676" s="10">
        <f t="shared" si="104"/>
        <v>8848.1253578536016</v>
      </c>
      <c r="G1676" s="10">
        <f t="shared" si="105"/>
        <v>212355.00858848644</v>
      </c>
      <c r="H1676" s="3">
        <v>9.6639999999999997</v>
      </c>
      <c r="I1676">
        <v>6.25</v>
      </c>
      <c r="J1676" s="5">
        <f t="shared" si="106"/>
        <v>228022.08922212585</v>
      </c>
      <c r="K1676" s="5">
        <f t="shared" ref="K1676:K1739" si="107">24*60/H1676*I1676</f>
        <v>931.29139072847681</v>
      </c>
    </row>
    <row r="1677" spans="2:11" x14ac:dyDescent="0.25">
      <c r="B1677" s="6">
        <v>44040</v>
      </c>
      <c r="C1677" s="2">
        <v>10912.823242</v>
      </c>
      <c r="D1677" s="5">
        <v>124990478.24995799</v>
      </c>
      <c r="E1677" s="18">
        <f>'Mining Rigs'!$E$25*EXP('Mining Rigs'!$E$24*B1677)</f>
        <v>7.1292255562934309E-2</v>
      </c>
      <c r="F1677" s="10">
        <f t="shared" si="104"/>
        <v>8910.8531183293871</v>
      </c>
      <c r="G1677" s="10">
        <f t="shared" si="105"/>
        <v>213860.47483990528</v>
      </c>
      <c r="H1677" s="3">
        <v>9.9309999999999992</v>
      </c>
      <c r="I1677">
        <v>6.25</v>
      </c>
      <c r="J1677" s="5">
        <f t="shared" si="106"/>
        <v>235983.15284834435</v>
      </c>
      <c r="K1677" s="5">
        <f t="shared" si="107"/>
        <v>906.25314671231513</v>
      </c>
    </row>
    <row r="1678" spans="2:11" x14ac:dyDescent="0.25">
      <c r="B1678" s="6">
        <v>44041</v>
      </c>
      <c r="C1678" s="2">
        <v>11100.467773</v>
      </c>
      <c r="D1678" s="5">
        <v>126940916.24508899</v>
      </c>
      <c r="E1678" s="18">
        <f>'Mining Rigs'!$E$25*EXP('Mining Rigs'!$E$24*B1678)</f>
        <v>7.1253968066697482E-2</v>
      </c>
      <c r="F1678" s="10">
        <f t="shared" si="104"/>
        <v>9045.0439924848906</v>
      </c>
      <c r="G1678" s="10">
        <f t="shared" si="105"/>
        <v>217081.05581963737</v>
      </c>
      <c r="H1678" s="3">
        <v>9.73</v>
      </c>
      <c r="I1678">
        <v>6.25</v>
      </c>
      <c r="J1678" s="5">
        <f t="shared" si="106"/>
        <v>234688.74145834133</v>
      </c>
      <c r="K1678" s="5">
        <f t="shared" si="107"/>
        <v>924.9743062692703</v>
      </c>
    </row>
    <row r="1679" spans="2:11" x14ac:dyDescent="0.25">
      <c r="B1679" s="6">
        <v>44042</v>
      </c>
      <c r="C1679" s="2">
        <v>11111.213867</v>
      </c>
      <c r="D1679" s="5">
        <v>126909829.437031</v>
      </c>
      <c r="E1679" s="18">
        <f>'Mining Rigs'!$E$25*EXP('Mining Rigs'!$E$24*B1679)</f>
        <v>7.1215701132755618E-2</v>
      </c>
      <c r="F1679" s="10">
        <f t="shared" ref="F1679:F1742" si="108">D1679*1000*E1679/1000000</f>
        <v>9037.9724839965911</v>
      </c>
      <c r="G1679" s="10">
        <f t="shared" ref="G1679:G1742" si="109">F1679*24</f>
        <v>216911.33961591817</v>
      </c>
      <c r="H1679" s="3">
        <v>10.667</v>
      </c>
      <c r="I1679">
        <v>6.25</v>
      </c>
      <c r="J1679" s="5">
        <f t="shared" si="106"/>
        <v>257088.13996477766</v>
      </c>
      <c r="K1679" s="5">
        <f t="shared" si="107"/>
        <v>843.72363363644888</v>
      </c>
    </row>
    <row r="1680" spans="2:11" x14ac:dyDescent="0.25">
      <c r="B1680" s="6">
        <v>44043</v>
      </c>
      <c r="C1680" s="2">
        <v>11323.466796999999</v>
      </c>
      <c r="D1680" s="5">
        <v>126308844.853176</v>
      </c>
      <c r="E1680" s="18">
        <f>'Mining Rigs'!$E$25*EXP('Mining Rigs'!$E$24*B1680)</f>
        <v>7.1177454750065206E-2</v>
      </c>
      <c r="F1680" s="10">
        <f t="shared" si="108"/>
        <v>8990.3420890699399</v>
      </c>
      <c r="G1680" s="10">
        <f t="shared" si="109"/>
        <v>215768.21013767854</v>
      </c>
      <c r="H1680" s="3">
        <v>9.4120000000000008</v>
      </c>
      <c r="I1680">
        <v>6.25</v>
      </c>
      <c r="J1680" s="5">
        <f t="shared" si="106"/>
        <v>225645.59931287009</v>
      </c>
      <c r="K1680" s="5">
        <f t="shared" si="107"/>
        <v>956.22609434764115</v>
      </c>
    </row>
    <row r="1681" spans="2:11" x14ac:dyDescent="0.25">
      <c r="B1681" s="6">
        <v>44044</v>
      </c>
      <c r="C1681" s="2">
        <v>11759.592773</v>
      </c>
      <c r="D1681" s="5">
        <v>124781881.42071401</v>
      </c>
      <c r="E1681" s="18">
        <f>'Mining Rigs'!$E$25*EXP('Mining Rigs'!$E$24*B1681)</f>
        <v>7.1139228907589447E-2</v>
      </c>
      <c r="F1681" s="10">
        <f t="shared" si="108"/>
        <v>8876.8868259078554</v>
      </c>
      <c r="G1681" s="10">
        <f t="shared" si="109"/>
        <v>213045.28382178853</v>
      </c>
      <c r="H1681" s="3">
        <v>10.510999999999999</v>
      </c>
      <c r="I1681">
        <v>6.25</v>
      </c>
      <c r="J1681" s="5">
        <f t="shared" si="106"/>
        <v>248813.21980564657</v>
      </c>
      <c r="K1681" s="5">
        <f t="shared" si="107"/>
        <v>856.24583769384458</v>
      </c>
    </row>
    <row r="1682" spans="2:11" x14ac:dyDescent="0.25">
      <c r="B1682" s="6">
        <v>44045</v>
      </c>
      <c r="C1682" s="2">
        <v>11053.614258</v>
      </c>
      <c r="D1682" s="5">
        <v>123681091.535147</v>
      </c>
      <c r="E1682" s="18">
        <f>'Mining Rigs'!$E$25*EXP('Mining Rigs'!$E$24*B1682)</f>
        <v>7.1101023594297499E-2</v>
      </c>
      <c r="F1682" s="10">
        <f t="shared" si="108"/>
        <v>8793.852207408956</v>
      </c>
      <c r="G1682" s="10">
        <f t="shared" si="109"/>
        <v>211052.45297781494</v>
      </c>
      <c r="H1682" s="3">
        <v>10.212999999999999</v>
      </c>
      <c r="I1682">
        <v>6.25</v>
      </c>
      <c r="J1682" s="5">
        <f t="shared" si="106"/>
        <v>239497.63358471377</v>
      </c>
      <c r="K1682" s="5">
        <f t="shared" si="107"/>
        <v>881.22980515029872</v>
      </c>
    </row>
    <row r="1683" spans="2:11" x14ac:dyDescent="0.25">
      <c r="B1683" s="6">
        <v>44046</v>
      </c>
      <c r="C1683" s="2">
        <v>11246.348633</v>
      </c>
      <c r="D1683" s="5">
        <v>121087964.30590799</v>
      </c>
      <c r="E1683" s="18">
        <f>'Mining Rigs'!$E$25*EXP('Mining Rigs'!$E$24*B1683)</f>
        <v>7.1062838799163655E-2</v>
      </c>
      <c r="F1683" s="10">
        <f t="shared" si="108"/>
        <v>8604.8544879896217</v>
      </c>
      <c r="G1683" s="10">
        <f t="shared" si="109"/>
        <v>206516.50771175092</v>
      </c>
      <c r="H1683" s="3">
        <v>8.8889999999999993</v>
      </c>
      <c r="I1683">
        <v>6.25</v>
      </c>
      <c r="J1683" s="5">
        <f t="shared" si="106"/>
        <v>203969.47078330597</v>
      </c>
      <c r="K1683" s="5">
        <f t="shared" si="107"/>
        <v>1012.4873439082013</v>
      </c>
    </row>
    <row r="1684" spans="2:11" x14ac:dyDescent="0.25">
      <c r="B1684" s="6">
        <v>44047</v>
      </c>
      <c r="C1684" s="2">
        <v>11205.892578000001</v>
      </c>
      <c r="D1684" s="5">
        <v>122154894.82121401</v>
      </c>
      <c r="E1684" s="18">
        <f>'Mining Rigs'!$E$25*EXP('Mining Rigs'!$E$24*B1684)</f>
        <v>7.1024674511168881E-2</v>
      </c>
      <c r="F1684" s="10">
        <f t="shared" si="108"/>
        <v>8676.011644622793</v>
      </c>
      <c r="G1684" s="10">
        <f t="shared" si="109"/>
        <v>208224.27947094705</v>
      </c>
      <c r="H1684" s="3">
        <v>9.9309999999999992</v>
      </c>
      <c r="I1684">
        <v>6.25</v>
      </c>
      <c r="J1684" s="5">
        <f t="shared" si="106"/>
        <v>229763.92438066384</v>
      </c>
      <c r="K1684" s="5">
        <f t="shared" si="107"/>
        <v>906.25314671231513</v>
      </c>
    </row>
    <row r="1685" spans="2:11" x14ac:dyDescent="0.25">
      <c r="B1685" s="6">
        <v>44048</v>
      </c>
      <c r="C1685" s="2">
        <v>11747.022461</v>
      </c>
      <c r="D1685" s="5">
        <v>122154894.82121401</v>
      </c>
      <c r="E1685" s="18">
        <f>'Mining Rigs'!$E$25*EXP('Mining Rigs'!$E$24*B1685)</f>
        <v>7.0986530719300084E-2</v>
      </c>
      <c r="F1685" s="10">
        <f t="shared" si="108"/>
        <v>8671.3521937389796</v>
      </c>
      <c r="G1685" s="10">
        <f t="shared" si="109"/>
        <v>208112.4526497355</v>
      </c>
      <c r="H1685" s="3">
        <v>11.163</v>
      </c>
      <c r="I1685">
        <v>6.25</v>
      </c>
      <c r="J1685" s="5">
        <f t="shared" si="106"/>
        <v>258128.81210322195</v>
      </c>
      <c r="K1685" s="5">
        <f t="shared" si="107"/>
        <v>806.23488309594188</v>
      </c>
    </row>
    <row r="1686" spans="2:11" x14ac:dyDescent="0.25">
      <c r="B1686" s="6">
        <v>44049</v>
      </c>
      <c r="C1686" s="2">
        <v>11779.773438</v>
      </c>
      <c r="D1686" s="5">
        <v>119881689.13893799</v>
      </c>
      <c r="E1686" s="18">
        <f>'Mining Rigs'!$E$25*EXP('Mining Rigs'!$E$24*B1686)</f>
        <v>7.0948407412549319E-2</v>
      </c>
      <c r="F1686" s="10">
        <f t="shared" si="108"/>
        <v>8505.4149223339609</v>
      </c>
      <c r="G1686" s="10">
        <f t="shared" si="109"/>
        <v>204129.95813601505</v>
      </c>
      <c r="H1686" s="3">
        <v>9.2309999999999999</v>
      </c>
      <c r="I1686">
        <v>6.25</v>
      </c>
      <c r="J1686" s="5">
        <f t="shared" si="106"/>
        <v>209369.29372817278</v>
      </c>
      <c r="K1686" s="5">
        <f t="shared" si="107"/>
        <v>974.97562560935978</v>
      </c>
    </row>
    <row r="1687" spans="2:11" x14ac:dyDescent="0.25">
      <c r="B1687" s="6">
        <v>44050</v>
      </c>
      <c r="C1687" s="2">
        <v>11601.472656</v>
      </c>
      <c r="D1687" s="5">
        <v>122394179.62987401</v>
      </c>
      <c r="E1687" s="18">
        <f>'Mining Rigs'!$E$25*EXP('Mining Rigs'!$E$24*B1687)</f>
        <v>7.091030457991554E-2</v>
      </c>
      <c r="F1687" s="10">
        <f t="shared" si="108"/>
        <v>8679.0085563632601</v>
      </c>
      <c r="G1687" s="10">
        <f t="shared" si="109"/>
        <v>208296.20535271824</v>
      </c>
      <c r="H1687" s="3">
        <v>9.4740000000000002</v>
      </c>
      <c r="I1687">
        <v>6.25</v>
      </c>
      <c r="J1687" s="5">
        <f t="shared" si="106"/>
        <v>219266.47216796142</v>
      </c>
      <c r="K1687" s="5">
        <f t="shared" si="107"/>
        <v>949.96833438885369</v>
      </c>
    </row>
    <row r="1688" spans="2:11" x14ac:dyDescent="0.25">
      <c r="B1688" s="6">
        <v>44051</v>
      </c>
      <c r="C1688" s="2">
        <v>11754.045898</v>
      </c>
      <c r="D1688" s="5">
        <v>122274537.22554401</v>
      </c>
      <c r="E1688" s="18">
        <f>'Mining Rigs'!$E$25*EXP('Mining Rigs'!$E$24*B1688)</f>
        <v>7.0872222210402652E-2</v>
      </c>
      <c r="F1688" s="10">
        <f t="shared" si="108"/>
        <v>8665.8681729229047</v>
      </c>
      <c r="G1688" s="10">
        <f t="shared" si="109"/>
        <v>207980.8361501497</v>
      </c>
      <c r="H1688" s="3">
        <v>10.141</v>
      </c>
      <c r="I1688">
        <v>6.25</v>
      </c>
      <c r="J1688" s="5">
        <f t="shared" si="106"/>
        <v>234348.1843776298</v>
      </c>
      <c r="K1688" s="5">
        <f t="shared" si="107"/>
        <v>887.4864411793709</v>
      </c>
    </row>
    <row r="1689" spans="2:11" x14ac:dyDescent="0.25">
      <c r="B1689" s="6">
        <v>44052</v>
      </c>
      <c r="C1689" s="2">
        <v>11675.739258</v>
      </c>
      <c r="D1689" s="5">
        <v>122872749.24719501</v>
      </c>
      <c r="E1689" s="18">
        <f>'Mining Rigs'!$E$25*EXP('Mining Rigs'!$E$24*B1689)</f>
        <v>7.083416029302117E-2</v>
      </c>
      <c r="F1689" s="10">
        <f t="shared" si="108"/>
        <v>8703.5880158200071</v>
      </c>
      <c r="G1689" s="10">
        <f t="shared" si="109"/>
        <v>208886.11237968015</v>
      </c>
      <c r="H1689" s="3">
        <v>9.2309999999999999</v>
      </c>
      <c r="I1689">
        <v>6.25</v>
      </c>
      <c r="J1689" s="5">
        <f t="shared" si="106"/>
        <v>214247.5225974253</v>
      </c>
      <c r="K1689" s="5">
        <f t="shared" si="107"/>
        <v>974.97562560935978</v>
      </c>
    </row>
    <row r="1690" spans="2:11" x14ac:dyDescent="0.25">
      <c r="B1690" s="6">
        <v>44053</v>
      </c>
      <c r="C1690" s="2">
        <v>11878.111328000001</v>
      </c>
      <c r="D1690" s="5">
        <v>124667385.312149</v>
      </c>
      <c r="E1690" s="18">
        <f>'Mining Rigs'!$E$25*EXP('Mining Rigs'!$E$24*B1690)</f>
        <v>7.0796118816787545E-2</v>
      </c>
      <c r="F1690" s="10">
        <f t="shared" si="108"/>
        <v>8825.9670231371347</v>
      </c>
      <c r="G1690" s="10">
        <f t="shared" si="109"/>
        <v>211823.20855529123</v>
      </c>
      <c r="H1690" s="3">
        <v>10.510999999999999</v>
      </c>
      <c r="I1690">
        <v>6.25</v>
      </c>
      <c r="J1690" s="5">
        <f t="shared" si="106"/>
        <v>247385.97168051844</v>
      </c>
      <c r="K1690" s="5">
        <f t="shared" si="107"/>
        <v>856.24583769384458</v>
      </c>
    </row>
    <row r="1691" spans="2:11" x14ac:dyDescent="0.25">
      <c r="B1691" s="6">
        <v>44054</v>
      </c>
      <c r="C1691" s="2">
        <v>11410.525390999999</v>
      </c>
      <c r="D1691" s="5">
        <v>121699816.45820101</v>
      </c>
      <c r="E1691" s="18">
        <f>'Mining Rigs'!$E$25*EXP('Mining Rigs'!$E$24*B1691)</f>
        <v>7.0758097770723338E-2</v>
      </c>
      <c r="F1691" s="10">
        <f t="shared" si="108"/>
        <v>8611.2475116284713</v>
      </c>
      <c r="G1691" s="10">
        <f t="shared" si="109"/>
        <v>206669.94027908333</v>
      </c>
      <c r="H1691" s="3">
        <v>9.3510000000000009</v>
      </c>
      <c r="I1691">
        <v>6.25</v>
      </c>
      <c r="J1691" s="5">
        <f t="shared" si="106"/>
        <v>214730.06794996755</v>
      </c>
      <c r="K1691" s="5">
        <f t="shared" si="107"/>
        <v>962.46390760346469</v>
      </c>
    </row>
    <row r="1692" spans="2:11" x14ac:dyDescent="0.25">
      <c r="B1692" s="6">
        <v>44055</v>
      </c>
      <c r="C1692" s="2">
        <v>11584.934569999999</v>
      </c>
      <c r="D1692" s="5">
        <v>122886223.950615</v>
      </c>
      <c r="E1692" s="18">
        <f>'Mining Rigs'!$E$25*EXP('Mining Rigs'!$E$24*B1692)</f>
        <v>7.0720097143856797E-2</v>
      </c>
      <c r="F1692" s="10">
        <f t="shared" si="108"/>
        <v>8690.5256954292363</v>
      </c>
      <c r="G1692" s="10">
        <f t="shared" si="109"/>
        <v>208572.61669030169</v>
      </c>
      <c r="H1692" s="3">
        <v>9.1720000000000006</v>
      </c>
      <c r="I1692">
        <v>6.25</v>
      </c>
      <c r="J1692" s="5">
        <f t="shared" si="106"/>
        <v>212558.67114260519</v>
      </c>
      <c r="K1692" s="5">
        <f t="shared" si="107"/>
        <v>981.24727431312681</v>
      </c>
    </row>
    <row r="1693" spans="2:11" x14ac:dyDescent="0.25">
      <c r="B1693" s="6">
        <v>44056</v>
      </c>
      <c r="C1693" s="2">
        <v>11784.137694999999</v>
      </c>
      <c r="D1693" s="5">
        <v>126347972.693877</v>
      </c>
      <c r="E1693" s="18">
        <f>'Mining Rigs'!$E$25*EXP('Mining Rigs'!$E$24*B1693)</f>
        <v>7.0682116925222041E-2</v>
      </c>
      <c r="F1693" s="10">
        <f t="shared" si="108"/>
        <v>8930.5421792133748</v>
      </c>
      <c r="G1693" s="10">
        <f t="shared" si="109"/>
        <v>214333.01230112099</v>
      </c>
      <c r="H1693" s="3">
        <v>9.7959999999999994</v>
      </c>
      <c r="I1693">
        <v>6.25</v>
      </c>
      <c r="J1693" s="5">
        <f t="shared" si="106"/>
        <v>233289.5765001979</v>
      </c>
      <c r="K1693" s="5">
        <f t="shared" si="107"/>
        <v>918.74234381380154</v>
      </c>
    </row>
    <row r="1694" spans="2:11" x14ac:dyDescent="0.25">
      <c r="B1694" s="6">
        <v>44057</v>
      </c>
      <c r="C1694" s="2">
        <v>11768.871094</v>
      </c>
      <c r="D1694" s="5">
        <v>125375833.915007</v>
      </c>
      <c r="E1694" s="18">
        <f>'Mining Rigs'!$E$25*EXP('Mining Rigs'!$E$24*B1694)</f>
        <v>7.0644157103858338E-2</v>
      </c>
      <c r="F1694" s="10">
        <f t="shared" si="108"/>
        <v>8857.0701081190036</v>
      </c>
      <c r="G1694" s="10">
        <f t="shared" si="109"/>
        <v>212569.68259485607</v>
      </c>
      <c r="H1694" s="3">
        <v>8.6229999999999993</v>
      </c>
      <c r="I1694">
        <v>6.25</v>
      </c>
      <c r="J1694" s="5">
        <f t="shared" si="106"/>
        <v>203665.37477949378</v>
      </c>
      <c r="K1694" s="5">
        <f t="shared" si="107"/>
        <v>1043.7202829641658</v>
      </c>
    </row>
    <row r="1695" spans="2:11" x14ac:dyDescent="0.25">
      <c r="B1695" s="6">
        <v>44058</v>
      </c>
      <c r="C1695" s="2">
        <v>11865.698242</v>
      </c>
      <c r="D1695" s="5">
        <v>127289349.96388701</v>
      </c>
      <c r="E1695" s="18">
        <f>'Mining Rigs'!$E$25*EXP('Mining Rigs'!$E$24*B1695)</f>
        <v>7.0606217668811574E-2</v>
      </c>
      <c r="F1695" s="10">
        <f t="shared" si="108"/>
        <v>8987.4195504717391</v>
      </c>
      <c r="G1695" s="10">
        <f t="shared" si="109"/>
        <v>215698.06921132174</v>
      </c>
      <c r="H1695" s="3">
        <v>9.2309999999999999</v>
      </c>
      <c r="I1695">
        <v>6.25</v>
      </c>
      <c r="J1695" s="5">
        <f t="shared" si="106"/>
        <v>221234.31965441233</v>
      </c>
      <c r="K1695" s="5">
        <f t="shared" si="107"/>
        <v>974.97562560935978</v>
      </c>
    </row>
    <row r="1696" spans="2:11" x14ac:dyDescent="0.25">
      <c r="B1696" s="6">
        <v>44059</v>
      </c>
      <c r="C1696" s="2">
        <v>11892.803711</v>
      </c>
      <c r="D1696" s="5">
        <v>129075393.19033501</v>
      </c>
      <c r="E1696" s="18">
        <f>'Mining Rigs'!$E$25*EXP('Mining Rigs'!$E$24*B1696)</f>
        <v>7.0568298609133537E-2</v>
      </c>
      <c r="F1696" s="10">
        <f t="shared" si="108"/>
        <v>9108.6308897468807</v>
      </c>
      <c r="G1696" s="10">
        <f t="shared" si="109"/>
        <v>218607.14135392514</v>
      </c>
      <c r="H1696" s="3">
        <v>9.4740000000000002</v>
      </c>
      <c r="I1696">
        <v>6.25</v>
      </c>
      <c r="J1696" s="5">
        <f t="shared" si="106"/>
        <v>230120.45079856523</v>
      </c>
      <c r="K1696" s="5">
        <f t="shared" si="107"/>
        <v>949.96833438885369</v>
      </c>
    </row>
    <row r="1697" spans="2:11" x14ac:dyDescent="0.25">
      <c r="B1697" s="6">
        <v>44060</v>
      </c>
      <c r="C1697" s="2">
        <v>12254.402344</v>
      </c>
      <c r="D1697" s="5">
        <v>128705025.714072</v>
      </c>
      <c r="E1697" s="18">
        <f>'Mining Rigs'!$E$25*EXP('Mining Rigs'!$E$24*B1697)</f>
        <v>7.0530399913881131E-2</v>
      </c>
      <c r="F1697" s="10">
        <f t="shared" si="108"/>
        <v>9077.6169345398521</v>
      </c>
      <c r="G1697" s="10">
        <f t="shared" si="109"/>
        <v>217862.80642895645</v>
      </c>
      <c r="H1697" s="3">
        <v>11.52</v>
      </c>
      <c r="I1697">
        <v>6.25</v>
      </c>
      <c r="J1697" s="5">
        <f t="shared" si="106"/>
        <v>278864.39222906425</v>
      </c>
      <c r="K1697" s="5">
        <f t="shared" si="107"/>
        <v>781.25</v>
      </c>
    </row>
    <row r="1698" spans="2:11" x14ac:dyDescent="0.25">
      <c r="B1698" s="6">
        <v>44061</v>
      </c>
      <c r="C1698" s="2">
        <v>11991.233398</v>
      </c>
      <c r="D1698" s="5">
        <v>127334807.631697</v>
      </c>
      <c r="E1698" s="18">
        <f>'Mining Rigs'!$E$25*EXP('Mining Rigs'!$E$24*B1698)</f>
        <v>7.0492521572117911E-2</v>
      </c>
      <c r="F1698" s="10">
        <f t="shared" si="108"/>
        <v>8976.1516738588853</v>
      </c>
      <c r="G1698" s="10">
        <f t="shared" si="109"/>
        <v>215427.64017261326</v>
      </c>
      <c r="H1698" s="3">
        <v>10.286</v>
      </c>
      <c r="I1698">
        <v>6.25</v>
      </c>
      <c r="J1698" s="5">
        <f t="shared" si="106"/>
        <v>246209.85631283329</v>
      </c>
      <c r="K1698" s="5">
        <f t="shared" si="107"/>
        <v>874.97569511958011</v>
      </c>
    </row>
    <row r="1699" spans="2:11" x14ac:dyDescent="0.25">
      <c r="B1699" s="6">
        <v>44062</v>
      </c>
      <c r="C1699" s="2">
        <v>11758.283203000001</v>
      </c>
      <c r="D1699" s="5">
        <v>125649847.984396</v>
      </c>
      <c r="E1699" s="18">
        <f>'Mining Rigs'!$E$25*EXP('Mining Rigs'!$E$24*B1699)</f>
        <v>7.0454663572913273E-2</v>
      </c>
      <c r="F1699" s="10">
        <f t="shared" si="108"/>
        <v>8852.6177677283158</v>
      </c>
      <c r="G1699" s="10">
        <f t="shared" si="109"/>
        <v>212462.82642547958</v>
      </c>
      <c r="H1699" s="3">
        <v>10.435</v>
      </c>
      <c r="I1699">
        <v>6.25</v>
      </c>
      <c r="J1699" s="5">
        <f t="shared" si="106"/>
        <v>246338.84374998664</v>
      </c>
      <c r="K1699" s="5">
        <f t="shared" si="107"/>
        <v>862.48203162434118</v>
      </c>
    </row>
    <row r="1700" spans="2:11" x14ac:dyDescent="0.25">
      <c r="B1700" s="6">
        <v>44063</v>
      </c>
      <c r="C1700" s="2">
        <v>11878.372069999999</v>
      </c>
      <c r="D1700" s="5">
        <v>123363117.03448901</v>
      </c>
      <c r="E1700" s="18">
        <f>'Mining Rigs'!$E$25*EXP('Mining Rigs'!$E$24*B1700)</f>
        <v>7.0416825905341748E-2</v>
      </c>
      <c r="F1700" s="10">
        <f t="shared" si="108"/>
        <v>8686.83913535791</v>
      </c>
      <c r="G1700" s="10">
        <f t="shared" si="109"/>
        <v>208484.13924858984</v>
      </c>
      <c r="H1700" s="3">
        <v>9.8629999999999995</v>
      </c>
      <c r="I1700">
        <v>6.25</v>
      </c>
      <c r="J1700" s="5">
        <f t="shared" si="106"/>
        <v>228475.45171209352</v>
      </c>
      <c r="K1700" s="5">
        <f t="shared" si="107"/>
        <v>912.50126736287132</v>
      </c>
    </row>
    <row r="1701" spans="2:11" x14ac:dyDescent="0.25">
      <c r="B1701" s="6">
        <v>44064</v>
      </c>
      <c r="C1701" s="2">
        <v>11592.489258</v>
      </c>
      <c r="D1701" s="5">
        <v>123242762.773967</v>
      </c>
      <c r="E1701" s="18">
        <f>'Mining Rigs'!$E$25*EXP('Mining Rigs'!$E$24*B1701)</f>
        <v>7.0379008558484488E-2</v>
      </c>
      <c r="F1701" s="10">
        <f t="shared" si="108"/>
        <v>8673.7034560402972</v>
      </c>
      <c r="G1701" s="10">
        <f t="shared" si="109"/>
        <v>208168.88294496713</v>
      </c>
      <c r="H1701" s="3">
        <v>9.2899999999999991</v>
      </c>
      <c r="I1701">
        <v>6.25</v>
      </c>
      <c r="J1701" s="5">
        <f t="shared" si="106"/>
        <v>214876.54695097159</v>
      </c>
      <c r="K1701" s="5">
        <f t="shared" si="107"/>
        <v>968.78363832077503</v>
      </c>
    </row>
    <row r="1702" spans="2:11" x14ac:dyDescent="0.25">
      <c r="B1702" s="6">
        <v>44065</v>
      </c>
      <c r="C1702" s="2">
        <v>11681.825194999999</v>
      </c>
      <c r="D1702" s="5">
        <v>121798511.64771</v>
      </c>
      <c r="E1702" s="18">
        <f>'Mining Rigs'!$E$25*EXP('Mining Rigs'!$E$24*B1702)</f>
        <v>7.0341211521428512E-2</v>
      </c>
      <c r="F1702" s="10">
        <f t="shared" si="108"/>
        <v>8567.4548708067432</v>
      </c>
      <c r="G1702" s="10">
        <f t="shared" si="109"/>
        <v>205618.91689936182</v>
      </c>
      <c r="H1702" s="3">
        <v>10.587999999999999</v>
      </c>
      <c r="I1702">
        <v>6.25</v>
      </c>
      <c r="J1702" s="5">
        <f t="shared" si="106"/>
        <v>241899.23245893809</v>
      </c>
      <c r="K1702" s="5">
        <f t="shared" si="107"/>
        <v>850.0188893086513</v>
      </c>
    </row>
    <row r="1703" spans="2:11" x14ac:dyDescent="0.25">
      <c r="B1703" s="6">
        <v>44066</v>
      </c>
      <c r="C1703" s="2">
        <v>11664.847656</v>
      </c>
      <c r="D1703" s="5">
        <v>119391426.437281</v>
      </c>
      <c r="E1703" s="18">
        <f>'Mining Rigs'!$E$25*EXP('Mining Rigs'!$E$24*B1703)</f>
        <v>7.030343478326595E-2</v>
      </c>
      <c r="F1703" s="10">
        <f t="shared" si="108"/>
        <v>8393.6273622144781</v>
      </c>
      <c r="G1703" s="10">
        <f t="shared" si="109"/>
        <v>201447.05669314746</v>
      </c>
      <c r="H1703" s="3">
        <v>9.1720000000000006</v>
      </c>
      <c r="I1703">
        <v>6.25</v>
      </c>
      <c r="J1703" s="5">
        <f t="shared" si="106"/>
        <v>205296.93377661653</v>
      </c>
      <c r="K1703" s="5">
        <f t="shared" si="107"/>
        <v>981.24727431312681</v>
      </c>
    </row>
    <row r="1704" spans="2:11" x14ac:dyDescent="0.25">
      <c r="B1704" s="6">
        <v>44067</v>
      </c>
      <c r="C1704" s="2">
        <v>11774.595703000001</v>
      </c>
      <c r="D1704" s="5">
        <v>119993197.739888</v>
      </c>
      <c r="E1704" s="18">
        <f>'Mining Rigs'!$E$25*EXP('Mining Rigs'!$E$24*B1704)</f>
        <v>7.0265678333095508E-2</v>
      </c>
      <c r="F1704" s="10">
        <f t="shared" si="108"/>
        <v>8431.4034345504933</v>
      </c>
      <c r="G1704" s="10">
        <f t="shared" si="109"/>
        <v>202353.68242921185</v>
      </c>
      <c r="H1704" s="3">
        <v>9.6639999999999997</v>
      </c>
      <c r="I1704">
        <v>6.25</v>
      </c>
      <c r="J1704" s="5">
        <f t="shared" si="106"/>
        <v>217282.88744398922</v>
      </c>
      <c r="K1704" s="5">
        <f t="shared" si="107"/>
        <v>931.29139072847681</v>
      </c>
    </row>
    <row r="1705" spans="2:11" x14ac:dyDescent="0.25">
      <c r="B1705" s="6">
        <v>44068</v>
      </c>
      <c r="C1705" s="2">
        <v>11366.134765999999</v>
      </c>
      <c r="D1705" s="5">
        <v>123297691.914</v>
      </c>
      <c r="E1705" s="18">
        <f>'Mining Rigs'!$E$25*EXP('Mining Rigs'!$E$24*B1705)</f>
        <v>7.0227942160021803E-2</v>
      </c>
      <c r="F1705" s="10">
        <f t="shared" si="108"/>
        <v>8658.9431762005806</v>
      </c>
      <c r="G1705" s="10">
        <f t="shared" si="109"/>
        <v>207814.63622881394</v>
      </c>
      <c r="H1705" s="3">
        <v>11.25</v>
      </c>
      <c r="I1705">
        <v>6.25</v>
      </c>
      <c r="J1705" s="5">
        <f t="shared" si="106"/>
        <v>259768.29528601741</v>
      </c>
      <c r="K1705" s="5">
        <f t="shared" si="107"/>
        <v>800</v>
      </c>
    </row>
    <row r="1706" spans="2:11" x14ac:dyDescent="0.25">
      <c r="B1706" s="6">
        <v>44069</v>
      </c>
      <c r="C1706" s="2">
        <v>11488.363281</v>
      </c>
      <c r="D1706" s="5">
        <v>122408096.68320601</v>
      </c>
      <c r="E1706" s="18">
        <f>'Mining Rigs'!$E$25*EXP('Mining Rigs'!$E$24*B1706)</f>
        <v>7.0190226253154506E-2</v>
      </c>
      <c r="F1706" s="10">
        <f t="shared" si="108"/>
        <v>8591.8520014122405</v>
      </c>
      <c r="G1706" s="10">
        <f t="shared" si="109"/>
        <v>206204.44803389377</v>
      </c>
      <c r="H1706" s="3">
        <v>10.141</v>
      </c>
      <c r="I1706">
        <v>6.25</v>
      </c>
      <c r="J1706" s="5">
        <f t="shared" si="106"/>
        <v>232346.58972352408</v>
      </c>
      <c r="K1706" s="5">
        <f t="shared" si="107"/>
        <v>887.4864411793709</v>
      </c>
    </row>
    <row r="1707" spans="2:11" x14ac:dyDescent="0.25">
      <c r="B1707" s="6">
        <v>44070</v>
      </c>
      <c r="C1707" s="2">
        <v>11323.397461</v>
      </c>
      <c r="D1707" s="5">
        <v>123504835.109321</v>
      </c>
      <c r="E1707" s="18">
        <f>'Mining Rigs'!$E$25*EXP('Mining Rigs'!$E$24*B1707)</f>
        <v>7.0152530601609892E-2</v>
      </c>
      <c r="F1707" s="10">
        <f t="shared" si="108"/>
        <v>8664.176724453424</v>
      </c>
      <c r="G1707" s="10">
        <f t="shared" si="109"/>
        <v>207940.24138688217</v>
      </c>
      <c r="H1707" s="3">
        <v>11.163</v>
      </c>
      <c r="I1707">
        <v>6.25</v>
      </c>
      <c r="J1707" s="5">
        <f t="shared" si="106"/>
        <v>257915.21273352954</v>
      </c>
      <c r="K1707" s="5">
        <f t="shared" si="107"/>
        <v>806.23488309594188</v>
      </c>
    </row>
    <row r="1708" spans="2:11" x14ac:dyDescent="0.25">
      <c r="B1708" s="6">
        <v>44071</v>
      </c>
      <c r="C1708" s="2">
        <v>11542.5</v>
      </c>
      <c r="D1708" s="5">
        <v>122017801.825103</v>
      </c>
      <c r="E1708" s="18">
        <f>'Mining Rigs'!$E$25*EXP('Mining Rigs'!$E$24*B1708)</f>
        <v>7.0114855194510134E-2</v>
      </c>
      <c r="F1708" s="10">
        <f t="shared" si="108"/>
        <v>8555.26050611953</v>
      </c>
      <c r="G1708" s="10">
        <f t="shared" si="109"/>
        <v>205326.25214686873</v>
      </c>
      <c r="H1708" s="3">
        <v>8.8339999999999996</v>
      </c>
      <c r="I1708">
        <v>6.25</v>
      </c>
      <c r="J1708" s="5">
        <f t="shared" si="106"/>
        <v>201539.12349615982</v>
      </c>
      <c r="K1708" s="5">
        <f t="shared" si="107"/>
        <v>1018.7910346388952</v>
      </c>
    </row>
    <row r="1709" spans="2:11" x14ac:dyDescent="0.25">
      <c r="B1709" s="6">
        <v>44072</v>
      </c>
      <c r="C1709" s="2">
        <v>11506.865234000001</v>
      </c>
      <c r="D1709" s="5">
        <v>123686955.526153</v>
      </c>
      <c r="E1709" s="18">
        <f>'Mining Rigs'!$E$25*EXP('Mining Rigs'!$E$24*B1709)</f>
        <v>7.0077200020982403E-2</v>
      </c>
      <c r="F1709" s="10">
        <f t="shared" si="108"/>
        <v>8667.6355223925784</v>
      </c>
      <c r="G1709" s="10">
        <f t="shared" si="109"/>
        <v>208023.25253742188</v>
      </c>
      <c r="H1709" s="3">
        <v>9.8629999999999995</v>
      </c>
      <c r="I1709">
        <v>6.25</v>
      </c>
      <c r="J1709" s="5">
        <f t="shared" si="106"/>
        <v>227970.37108628801</v>
      </c>
      <c r="K1709" s="5">
        <f t="shared" si="107"/>
        <v>912.50126736287132</v>
      </c>
    </row>
    <row r="1710" spans="2:11" x14ac:dyDescent="0.25">
      <c r="B1710" s="6">
        <v>44073</v>
      </c>
      <c r="C1710" s="2">
        <v>11711.505859000001</v>
      </c>
      <c r="D1710" s="5">
        <v>125523152.51213101</v>
      </c>
      <c r="E1710" s="18">
        <f>'Mining Rigs'!$E$25*EXP('Mining Rigs'!$E$24*B1710)</f>
        <v>7.0039565070160556E-2</v>
      </c>
      <c r="F1710" s="10">
        <f t="shared" si="108"/>
        <v>8791.5870081850881</v>
      </c>
      <c r="G1710" s="10">
        <f t="shared" si="109"/>
        <v>210998.08819644211</v>
      </c>
      <c r="H1710" s="3">
        <v>11.339</v>
      </c>
      <c r="I1710">
        <v>6.25</v>
      </c>
      <c r="J1710" s="5">
        <f t="shared" si="106"/>
        <v>265834.14689549524</v>
      </c>
      <c r="K1710" s="5">
        <f t="shared" si="107"/>
        <v>793.72078666549078</v>
      </c>
    </row>
    <row r="1711" spans="2:11" x14ac:dyDescent="0.25">
      <c r="B1711" s="6">
        <v>44074</v>
      </c>
      <c r="C1711" s="2">
        <v>11680.820313</v>
      </c>
      <c r="D1711" s="5">
        <v>122462847.342767</v>
      </c>
      <c r="E1711" s="18">
        <f>'Mining Rigs'!$E$25*EXP('Mining Rigs'!$E$24*B1711)</f>
        <v>7.0001950331184198E-2</v>
      </c>
      <c r="F1711" s="10">
        <f t="shared" si="108"/>
        <v>8572.6381571037691</v>
      </c>
      <c r="G1711" s="10">
        <f t="shared" si="109"/>
        <v>205743.31577049044</v>
      </c>
      <c r="H1711" s="3">
        <v>9.6</v>
      </c>
      <c r="I1711">
        <v>6.25</v>
      </c>
      <c r="J1711" s="5">
        <f t="shared" si="106"/>
        <v>219459.53682185648</v>
      </c>
      <c r="K1711" s="5">
        <f t="shared" si="107"/>
        <v>937.5</v>
      </c>
    </row>
    <row r="1712" spans="2:11" x14ac:dyDescent="0.25">
      <c r="B1712" s="6">
        <v>44075</v>
      </c>
      <c r="C1712" s="2">
        <v>11970.478515999999</v>
      </c>
      <c r="D1712" s="5">
        <v>122817197.059187</v>
      </c>
      <c r="E1712" s="18">
        <f>'Mining Rigs'!$E$25*EXP('Mining Rigs'!$E$24*B1712)</f>
        <v>6.996435579319811E-2</v>
      </c>
      <c r="F1712" s="10">
        <f t="shared" si="108"/>
        <v>8592.826072572283</v>
      </c>
      <c r="G1712" s="10">
        <f t="shared" si="109"/>
        <v>206227.82574173479</v>
      </c>
      <c r="H1712" s="3">
        <v>9.3510000000000009</v>
      </c>
      <c r="I1712">
        <v>6.25</v>
      </c>
      <c r="J1712" s="5">
        <f t="shared" si="106"/>
        <v>214270.71094566246</v>
      </c>
      <c r="K1712" s="5">
        <f t="shared" si="107"/>
        <v>962.46390760346469</v>
      </c>
    </row>
    <row r="1713" spans="2:11" x14ac:dyDescent="0.25">
      <c r="B1713" s="6">
        <v>44076</v>
      </c>
      <c r="C1713" s="2">
        <v>11414.034180000001</v>
      </c>
      <c r="D1713" s="5">
        <v>126059072.31151</v>
      </c>
      <c r="E1713" s="18">
        <f>'Mining Rigs'!$E$25*EXP('Mining Rigs'!$E$24*B1713)</f>
        <v>6.9926781445353567E-2</v>
      </c>
      <c r="F1713" s="10">
        <f t="shared" si="108"/>
        <v>8814.9051987309795</v>
      </c>
      <c r="G1713" s="10">
        <f t="shared" si="109"/>
        <v>211557.72476954351</v>
      </c>
      <c r="H1713" s="3">
        <v>10</v>
      </c>
      <c r="I1713">
        <v>6.25</v>
      </c>
      <c r="J1713" s="5">
        <f t="shared" si="106"/>
        <v>235064.13863282613</v>
      </c>
      <c r="K1713" s="5">
        <f t="shared" si="107"/>
        <v>900</v>
      </c>
    </row>
    <row r="1714" spans="2:11" x14ac:dyDescent="0.25">
      <c r="B1714" s="6">
        <v>44077</v>
      </c>
      <c r="C1714" s="2">
        <v>10245.296875</v>
      </c>
      <c r="D1714" s="5">
        <v>126308447.33092</v>
      </c>
      <c r="E1714" s="18">
        <f>'Mining Rigs'!$E$25*EXP('Mining Rigs'!$E$24*B1714)</f>
        <v>6.9889227276807728E-2</v>
      </c>
      <c r="F1714" s="10">
        <f t="shared" si="108"/>
        <v>8827.5997824913647</v>
      </c>
      <c r="G1714" s="10">
        <f t="shared" si="109"/>
        <v>211862.39477979275</v>
      </c>
      <c r="H1714" s="3">
        <v>11.163</v>
      </c>
      <c r="I1714">
        <v>6.25</v>
      </c>
      <c r="J1714" s="5">
        <f t="shared" si="106"/>
        <v>262779.99032520287</v>
      </c>
      <c r="K1714" s="5">
        <f t="shared" si="107"/>
        <v>806.23488309594188</v>
      </c>
    </row>
    <row r="1715" spans="2:11" x14ac:dyDescent="0.25">
      <c r="B1715" s="6">
        <v>44078</v>
      </c>
      <c r="C1715" s="2">
        <v>10511.813477</v>
      </c>
      <c r="D1715" s="5">
        <v>126308447.33092</v>
      </c>
      <c r="E1715" s="18">
        <f>'Mining Rigs'!$E$25*EXP('Mining Rigs'!$E$24*B1715)</f>
        <v>6.9851693276722776E-2</v>
      </c>
      <c r="F1715" s="10">
        <f t="shared" si="108"/>
        <v>8822.8589212185179</v>
      </c>
      <c r="G1715" s="10">
        <f t="shared" si="109"/>
        <v>211748.61410924443</v>
      </c>
      <c r="H1715" s="3">
        <v>10.667</v>
      </c>
      <c r="I1715">
        <v>6.25</v>
      </c>
      <c r="J1715" s="5">
        <f t="shared" si="106"/>
        <v>250969.16296703447</v>
      </c>
      <c r="K1715" s="5">
        <f t="shared" si="107"/>
        <v>843.72363363644888</v>
      </c>
    </row>
    <row r="1716" spans="2:11" x14ac:dyDescent="0.25">
      <c r="B1716" s="6">
        <v>44079</v>
      </c>
      <c r="C1716" s="2">
        <v>10169.567383</v>
      </c>
      <c r="D1716" s="5">
        <v>122817197.059187</v>
      </c>
      <c r="E1716" s="18">
        <f>'Mining Rigs'!$E$25*EXP('Mining Rigs'!$E$24*B1716)</f>
        <v>6.9814179434267515E-2</v>
      </c>
      <c r="F1716" s="10">
        <f t="shared" si="108"/>
        <v>8574.3818331038729</v>
      </c>
      <c r="G1716" s="10">
        <f t="shared" si="109"/>
        <v>205785.16399449296</v>
      </c>
      <c r="H1716" s="3">
        <v>10.212999999999999</v>
      </c>
      <c r="I1716">
        <v>6.25</v>
      </c>
      <c r="J1716" s="5">
        <f t="shared" si="106"/>
        <v>233520.43109730628</v>
      </c>
      <c r="K1716" s="5">
        <f t="shared" si="107"/>
        <v>881.22980515029872</v>
      </c>
    </row>
    <row r="1717" spans="2:11" x14ac:dyDescent="0.25">
      <c r="B1717" s="6">
        <v>44080</v>
      </c>
      <c r="C1717" s="2">
        <v>10280.351563</v>
      </c>
      <c r="D1717" s="5">
        <v>122193759.510663</v>
      </c>
      <c r="E1717" s="18">
        <f>'Mining Rigs'!$E$25*EXP('Mining Rigs'!$E$24*B1717)</f>
        <v>6.9776685738616534E-2</v>
      </c>
      <c r="F1717" s="10">
        <f t="shared" si="108"/>
        <v>8526.2755565956177</v>
      </c>
      <c r="G1717" s="10">
        <f t="shared" si="109"/>
        <v>204630.61335829482</v>
      </c>
      <c r="H1717" s="3">
        <v>9.6</v>
      </c>
      <c r="I1717">
        <v>6.25</v>
      </c>
      <c r="J1717" s="5">
        <f t="shared" si="106"/>
        <v>218272.65424884783</v>
      </c>
      <c r="K1717" s="5">
        <f t="shared" si="107"/>
        <v>937.5</v>
      </c>
    </row>
    <row r="1718" spans="2:11" x14ac:dyDescent="0.25">
      <c r="B1718" s="6">
        <v>44081</v>
      </c>
      <c r="C1718" s="2">
        <v>10369.563477</v>
      </c>
      <c r="D1718" s="5">
        <v>125061572.233872</v>
      </c>
      <c r="E1718" s="18">
        <f>'Mining Rigs'!$E$25*EXP('Mining Rigs'!$E$24*B1718)</f>
        <v>6.9739212178949503E-2</v>
      </c>
      <c r="F1718" s="10">
        <f t="shared" si="108"/>
        <v>8721.6955214510199</v>
      </c>
      <c r="G1718" s="10">
        <f t="shared" si="109"/>
        <v>209320.69251482448</v>
      </c>
      <c r="H1718" s="3">
        <v>8.2289999999999992</v>
      </c>
      <c r="I1718">
        <v>6.25</v>
      </c>
      <c r="J1718" s="5">
        <f t="shared" si="106"/>
        <v>191388.88652272115</v>
      </c>
      <c r="K1718" s="5">
        <f t="shared" si="107"/>
        <v>1093.6930368209992</v>
      </c>
    </row>
    <row r="1719" spans="2:11" x14ac:dyDescent="0.25">
      <c r="B1719" s="6">
        <v>44082</v>
      </c>
      <c r="C1719" s="2">
        <v>10131.516602</v>
      </c>
      <c r="D1719" s="5">
        <v>128038750.60213099</v>
      </c>
      <c r="E1719" s="18">
        <f>'Mining Rigs'!$E$25*EXP('Mining Rigs'!$E$24*B1719)</f>
        <v>6.9701758744452641E-2</v>
      </c>
      <c r="F1719" s="10">
        <f t="shared" si="108"/>
        <v>8924.5261044108756</v>
      </c>
      <c r="G1719" s="10">
        <f t="shared" si="109"/>
        <v>214188.626505861</v>
      </c>
      <c r="H1719" s="3">
        <v>9.2899999999999991</v>
      </c>
      <c r="I1719">
        <v>6.25</v>
      </c>
      <c r="J1719" s="5">
        <f t="shared" si="106"/>
        <v>221090.26002660542</v>
      </c>
      <c r="K1719" s="5">
        <f t="shared" si="107"/>
        <v>968.78363832077503</v>
      </c>
    </row>
    <row r="1720" spans="2:11" x14ac:dyDescent="0.25">
      <c r="B1720" s="6">
        <v>44083</v>
      </c>
      <c r="C1720" s="2">
        <v>10242.347656</v>
      </c>
      <c r="D1720" s="5">
        <v>127930089.154569</v>
      </c>
      <c r="E1720" s="18">
        <f>'Mining Rigs'!$E$25*EXP('Mining Rigs'!$E$24*B1720)</f>
        <v>6.9664325424317955E-2</v>
      </c>
      <c r="F1720" s="10">
        <f t="shared" si="108"/>
        <v>8912.163362425903</v>
      </c>
      <c r="G1720" s="10">
        <f t="shared" si="109"/>
        <v>213891.92069822166</v>
      </c>
      <c r="H1720" s="3">
        <v>9.6639999999999997</v>
      </c>
      <c r="I1720">
        <v>6.25</v>
      </c>
      <c r="J1720" s="5">
        <f t="shared" si="106"/>
        <v>229672.39129195709</v>
      </c>
      <c r="K1720" s="5">
        <f t="shared" si="107"/>
        <v>931.29139072847681</v>
      </c>
    </row>
    <row r="1721" spans="2:11" x14ac:dyDescent="0.25">
      <c r="B1721" s="6">
        <v>44084</v>
      </c>
      <c r="C1721" s="2">
        <v>10363.138671999999</v>
      </c>
      <c r="D1721" s="5">
        <v>128329210.608687</v>
      </c>
      <c r="E1721" s="18">
        <f>'Mining Rigs'!$E$25*EXP('Mining Rigs'!$E$24*B1721)</f>
        <v>6.9626912207742572E-2</v>
      </c>
      <c r="F1721" s="10">
        <f t="shared" si="108"/>
        <v>8935.1666807399561</v>
      </c>
      <c r="G1721" s="10">
        <f t="shared" si="109"/>
        <v>214444.00033775895</v>
      </c>
      <c r="H1721" s="3">
        <v>9.1140000000000008</v>
      </c>
      <c r="I1721">
        <v>6.25</v>
      </c>
      <c r="J1721" s="5">
        <f t="shared" si="106"/>
        <v>217160.29100870391</v>
      </c>
      <c r="K1721" s="5">
        <f t="shared" si="107"/>
        <v>987.49177090190904</v>
      </c>
    </row>
    <row r="1722" spans="2:11" x14ac:dyDescent="0.25">
      <c r="B1722" s="6">
        <v>44085</v>
      </c>
      <c r="C1722" s="2">
        <v>10400.915039</v>
      </c>
      <c r="D1722" s="5">
        <v>131707283.00142699</v>
      </c>
      <c r="E1722" s="18">
        <f>'Mining Rigs'!$E$25*EXP('Mining Rigs'!$E$24*B1722)</f>
        <v>6.9589519083930101E-2</v>
      </c>
      <c r="F1722" s="10">
        <f t="shared" si="108"/>
        <v>9165.4464839203865</v>
      </c>
      <c r="G1722" s="10">
        <f t="shared" si="109"/>
        <v>219970.71561408928</v>
      </c>
      <c r="H1722" s="3">
        <v>10.435</v>
      </c>
      <c r="I1722">
        <v>6.25</v>
      </c>
      <c r="J1722" s="5">
        <f t="shared" si="106"/>
        <v>255043.82415922463</v>
      </c>
      <c r="K1722" s="5">
        <f t="shared" si="107"/>
        <v>862.48203162434118</v>
      </c>
    </row>
    <row r="1723" spans="2:11" x14ac:dyDescent="0.25">
      <c r="B1723" s="6">
        <v>44086</v>
      </c>
      <c r="C1723" s="2">
        <v>10442.170898</v>
      </c>
      <c r="D1723" s="5">
        <v>131873589.684716</v>
      </c>
      <c r="E1723" s="18">
        <f>'Mining Rigs'!$E$25*EXP('Mining Rigs'!$E$24*B1723)</f>
        <v>6.955214604208998E-2</v>
      </c>
      <c r="F1723" s="10">
        <f t="shared" si="108"/>
        <v>9172.0911688460183</v>
      </c>
      <c r="G1723" s="10">
        <f t="shared" si="109"/>
        <v>220130.18805230444</v>
      </c>
      <c r="H1723" s="3">
        <v>8.4710000000000001</v>
      </c>
      <c r="I1723">
        <v>6.25</v>
      </c>
      <c r="J1723" s="5">
        <f t="shared" si="106"/>
        <v>207191.42477678566</v>
      </c>
      <c r="K1723" s="5">
        <f t="shared" si="107"/>
        <v>1062.4483532050526</v>
      </c>
    </row>
    <row r="1724" spans="2:11" x14ac:dyDescent="0.25">
      <c r="B1724" s="6">
        <v>44087</v>
      </c>
      <c r="C1724" s="2">
        <v>10323.755859000001</v>
      </c>
      <c r="D1724" s="5">
        <v>135233596.35173199</v>
      </c>
      <c r="E1724" s="18">
        <f>'Mining Rigs'!$E$25*EXP('Mining Rigs'!$E$24*B1724)</f>
        <v>6.9514793071436681E-2</v>
      </c>
      <c r="F1724" s="10">
        <f t="shared" si="108"/>
        <v>9400.7354666968422</v>
      </c>
      <c r="G1724" s="10">
        <f t="shared" si="109"/>
        <v>225617.65120072421</v>
      </c>
      <c r="H1724" s="3">
        <v>8.8889999999999993</v>
      </c>
      <c r="I1724">
        <v>6.25</v>
      </c>
      <c r="J1724" s="5">
        <f t="shared" si="106"/>
        <v>222835.03350258191</v>
      </c>
      <c r="K1724" s="5">
        <f t="shared" si="107"/>
        <v>1012.4873439082013</v>
      </c>
    </row>
    <row r="1725" spans="2:11" x14ac:dyDescent="0.25">
      <c r="B1725" s="6">
        <v>44088</v>
      </c>
      <c r="C1725" s="2">
        <v>10680.837890999999</v>
      </c>
      <c r="D1725" s="5">
        <v>136485959.17091599</v>
      </c>
      <c r="E1725" s="18">
        <f>'Mining Rigs'!$E$25*EXP('Mining Rigs'!$E$24*B1725)</f>
        <v>6.9477460161191246E-2</v>
      </c>
      <c r="F1725" s="10">
        <f t="shared" si="108"/>
        <v>9482.6977908592908</v>
      </c>
      <c r="G1725" s="10">
        <f t="shared" si="109"/>
        <v>227584.74698062299</v>
      </c>
      <c r="H1725" s="3">
        <v>8.1820000000000004</v>
      </c>
      <c r="I1725">
        <v>6.25</v>
      </c>
      <c r="J1725" s="5">
        <f t="shared" si="106"/>
        <v>206899.82219949525</v>
      </c>
      <c r="K1725" s="5">
        <f t="shared" si="107"/>
        <v>1099.9755560987533</v>
      </c>
    </row>
    <row r="1726" spans="2:11" x14ac:dyDescent="0.25">
      <c r="B1726" s="6">
        <v>44089</v>
      </c>
      <c r="C1726" s="2">
        <v>10796.951171999999</v>
      </c>
      <c r="D1726" s="5">
        <v>136485692.07769701</v>
      </c>
      <c r="E1726" s="18">
        <f>'Mining Rigs'!$E$25*EXP('Mining Rigs'!$E$24*B1726)</f>
        <v>6.9440147300580457E-2</v>
      </c>
      <c r="F1726" s="10">
        <f t="shared" si="108"/>
        <v>9477.5865622969468</v>
      </c>
      <c r="G1726" s="10">
        <f t="shared" si="109"/>
        <v>227462.07749512672</v>
      </c>
      <c r="H1726" s="3">
        <v>9.2309999999999999</v>
      </c>
      <c r="I1726">
        <v>6.25</v>
      </c>
      <c r="J1726" s="5">
        <f t="shared" si="106"/>
        <v>233300.27081750162</v>
      </c>
      <c r="K1726" s="5">
        <f t="shared" si="107"/>
        <v>974.97562560935978</v>
      </c>
    </row>
    <row r="1727" spans="2:11" x14ac:dyDescent="0.25">
      <c r="B1727" s="6">
        <v>44090</v>
      </c>
      <c r="C1727" s="2">
        <v>10974.905273</v>
      </c>
      <c r="D1727" s="5">
        <v>136608874.11025801</v>
      </c>
      <c r="E1727" s="18">
        <f>'Mining Rigs'!$E$25*EXP('Mining Rigs'!$E$24*B1727)</f>
        <v>6.9402854478836193E-2</v>
      </c>
      <c r="F1727" s="10">
        <f t="shared" si="108"/>
        <v>9481.04581039189</v>
      </c>
      <c r="G1727" s="10">
        <f t="shared" si="109"/>
        <v>227545.09944940536</v>
      </c>
      <c r="H1727" s="3">
        <v>9.2899999999999991</v>
      </c>
      <c r="I1727">
        <v>6.25</v>
      </c>
      <c r="J1727" s="5">
        <f t="shared" si="106"/>
        <v>234877.10820944174</v>
      </c>
      <c r="K1727" s="5">
        <f t="shared" si="107"/>
        <v>968.78363832077503</v>
      </c>
    </row>
    <row r="1728" spans="2:11" x14ac:dyDescent="0.25">
      <c r="B1728" s="6">
        <v>44091</v>
      </c>
      <c r="C1728" s="2">
        <v>10948.990234000001</v>
      </c>
      <c r="D1728" s="5">
        <v>137347966.30562499</v>
      </c>
      <c r="E1728" s="18">
        <f>'Mining Rigs'!$E$25*EXP('Mining Rigs'!$E$24*B1728)</f>
        <v>6.9365581685196825E-2</v>
      </c>
      <c r="F1728" s="10">
        <f t="shared" si="108"/>
        <v>9527.2215760684903</v>
      </c>
      <c r="G1728" s="10">
        <f t="shared" si="109"/>
        <v>228653.31782564375</v>
      </c>
      <c r="H1728" s="3">
        <v>8.09</v>
      </c>
      <c r="I1728">
        <v>6.25</v>
      </c>
      <c r="J1728" s="5">
        <f t="shared" si="106"/>
        <v>205533.9268010509</v>
      </c>
      <c r="K1728" s="5">
        <f t="shared" si="107"/>
        <v>1112.4845488257108</v>
      </c>
    </row>
    <row r="1729" spans="2:11" x14ac:dyDescent="0.25">
      <c r="B1729" s="6">
        <v>44092</v>
      </c>
      <c r="C1729" s="2">
        <v>10944.585938</v>
      </c>
      <c r="D1729" s="5">
        <v>139811606.95684701</v>
      </c>
      <c r="E1729" s="18">
        <f>'Mining Rigs'!$E$25*EXP('Mining Rigs'!$E$24*B1729)</f>
        <v>6.9328328908906486E-2</v>
      </c>
      <c r="F1729" s="10">
        <f t="shared" si="108"/>
        <v>9692.9050723870496</v>
      </c>
      <c r="G1729" s="10">
        <f t="shared" si="109"/>
        <v>232629.72173728919</v>
      </c>
      <c r="H1729" s="3">
        <v>8.7270000000000003</v>
      </c>
      <c r="I1729">
        <v>6.25</v>
      </c>
      <c r="J1729" s="5">
        <f t="shared" si="106"/>
        <v>225573.28684459144</v>
      </c>
      <c r="K1729" s="5">
        <f t="shared" si="107"/>
        <v>1031.2822275696115</v>
      </c>
    </row>
    <row r="1730" spans="2:11" x14ac:dyDescent="0.25">
      <c r="B1730" s="6">
        <v>44093</v>
      </c>
      <c r="C1730" s="2">
        <v>11094.346680000001</v>
      </c>
      <c r="D1730" s="5">
        <v>143137521.83599699</v>
      </c>
      <c r="E1730" s="18">
        <f>'Mining Rigs'!$E$25*EXP('Mining Rigs'!$E$24*B1730)</f>
        <v>6.92910961392144E-2</v>
      </c>
      <c r="F1730" s="10">
        <f t="shared" si="108"/>
        <v>9918.1557866669682</v>
      </c>
      <c r="G1730" s="10">
        <f t="shared" si="109"/>
        <v>238035.73888000724</v>
      </c>
      <c r="H1730" s="3">
        <v>9.6639999999999997</v>
      </c>
      <c r="I1730">
        <v>6.25</v>
      </c>
      <c r="J1730" s="5">
        <f t="shared" si="106"/>
        <v>255597.48672626558</v>
      </c>
      <c r="K1730" s="5">
        <f t="shared" si="107"/>
        <v>931.29139072847681</v>
      </c>
    </row>
    <row r="1731" spans="2:11" x14ac:dyDescent="0.25">
      <c r="B1731" s="6">
        <v>44094</v>
      </c>
      <c r="C1731" s="2">
        <v>10938.271484000001</v>
      </c>
      <c r="D1731" s="5">
        <v>140550699.15221399</v>
      </c>
      <c r="E1731" s="18">
        <f>'Mining Rigs'!$E$25*EXP('Mining Rigs'!$E$24*B1731)</f>
        <v>6.9253883365376245E-2</v>
      </c>
      <c r="F1731" s="10">
        <f t="shared" si="108"/>
        <v>9733.681726009514</v>
      </c>
      <c r="G1731" s="10">
        <f t="shared" si="109"/>
        <v>233608.36142422835</v>
      </c>
      <c r="H1731" s="3">
        <v>10.141</v>
      </c>
      <c r="I1731">
        <v>6.25</v>
      </c>
      <c r="J1731" s="5">
        <f t="shared" si="106"/>
        <v>263224.71035589994</v>
      </c>
      <c r="K1731" s="5">
        <f t="shared" si="107"/>
        <v>887.4864411793709</v>
      </c>
    </row>
    <row r="1732" spans="2:11" x14ac:dyDescent="0.25">
      <c r="B1732" s="6">
        <v>44095</v>
      </c>
      <c r="C1732" s="2">
        <v>10462.259765999999</v>
      </c>
      <c r="D1732" s="5">
        <v>139904505.85300201</v>
      </c>
      <c r="E1732" s="18">
        <f>'Mining Rigs'!$E$25*EXP('Mining Rigs'!$E$24*B1732)</f>
        <v>6.92166905766535E-2</v>
      </c>
      <c r="F1732" s="10">
        <f t="shared" si="108"/>
        <v>9683.7268919068483</v>
      </c>
      <c r="G1732" s="10">
        <f t="shared" si="109"/>
        <v>232409.44540576436</v>
      </c>
      <c r="H1732" s="3">
        <v>9.9309999999999992</v>
      </c>
      <c r="I1732">
        <v>6.25</v>
      </c>
      <c r="J1732" s="5">
        <f t="shared" si="106"/>
        <v>256450.91136940505</v>
      </c>
      <c r="K1732" s="5">
        <f t="shared" si="107"/>
        <v>906.25314671231513</v>
      </c>
    </row>
    <row r="1733" spans="2:11" x14ac:dyDescent="0.25">
      <c r="B1733" s="6">
        <v>44096</v>
      </c>
      <c r="C1733" s="2">
        <v>10538.459961</v>
      </c>
      <c r="D1733" s="5">
        <v>138113015.659311</v>
      </c>
      <c r="E1733" s="18">
        <f>'Mining Rigs'!$E$25*EXP('Mining Rigs'!$E$24*B1733)</f>
        <v>6.9179517762312695E-2</v>
      </c>
      <c r="F1733" s="10">
        <f t="shared" si="108"/>
        <v>9554.5918200098768</v>
      </c>
      <c r="G1733" s="10">
        <f t="shared" si="109"/>
        <v>229310.20368023706</v>
      </c>
      <c r="H1733" s="3">
        <v>11.163</v>
      </c>
      <c r="I1733">
        <v>6.25</v>
      </c>
      <c r="J1733" s="5">
        <f t="shared" si="106"/>
        <v>284421.08929805405</v>
      </c>
      <c r="K1733" s="5">
        <f t="shared" si="107"/>
        <v>806.23488309594188</v>
      </c>
    </row>
    <row r="1734" spans="2:11" x14ac:dyDescent="0.25">
      <c r="B1734" s="6">
        <v>44097</v>
      </c>
      <c r="C1734" s="2">
        <v>10225.864258</v>
      </c>
      <c r="D1734" s="5">
        <v>136590567.76792499</v>
      </c>
      <c r="E1734" s="18">
        <f>'Mining Rigs'!$E$25*EXP('Mining Rigs'!$E$24*B1734)</f>
        <v>6.9142364911626814E-2</v>
      </c>
      <c r="F1734" s="10">
        <f t="shared" si="108"/>
        <v>9444.1948800961618</v>
      </c>
      <c r="G1734" s="10">
        <f t="shared" si="109"/>
        <v>226660.67712230788</v>
      </c>
      <c r="H1734" s="3">
        <v>10.141</v>
      </c>
      <c r="I1734">
        <v>6.25</v>
      </c>
      <c r="J1734" s="5">
        <f t="shared" si="106"/>
        <v>255396.21407748046</v>
      </c>
      <c r="K1734" s="5">
        <f t="shared" si="107"/>
        <v>887.4864411793709</v>
      </c>
    </row>
    <row r="1735" spans="2:11" x14ac:dyDescent="0.25">
      <c r="B1735" s="6">
        <v>44098</v>
      </c>
      <c r="C1735" s="2">
        <v>10745.548828000001</v>
      </c>
      <c r="D1735" s="5">
        <v>136974413.06759599</v>
      </c>
      <c r="E1735" s="18">
        <f>'Mining Rigs'!$E$25*EXP('Mining Rigs'!$E$24*B1735)</f>
        <v>6.9105232013874626E-2</v>
      </c>
      <c r="F1735" s="10">
        <f t="shared" si="108"/>
        <v>9465.6485950005208</v>
      </c>
      <c r="G1735" s="10">
        <f t="shared" si="109"/>
        <v>227175.56628001248</v>
      </c>
      <c r="H1735" s="3">
        <v>10.510999999999999</v>
      </c>
      <c r="I1735">
        <v>6.25</v>
      </c>
      <c r="J1735" s="5">
        <f t="shared" ref="J1735:J1798" si="110">F1735*H1735/60/I1735*1000</f>
        <v>265315.81968546787</v>
      </c>
      <c r="K1735" s="5">
        <f t="shared" si="107"/>
        <v>856.24583769384458</v>
      </c>
    </row>
    <row r="1736" spans="2:11" x14ac:dyDescent="0.25">
      <c r="B1736" s="6">
        <v>44099</v>
      </c>
      <c r="C1736" s="2">
        <v>10702.290039</v>
      </c>
      <c r="D1736" s="5">
        <v>133839259.634325</v>
      </c>
      <c r="E1736" s="18">
        <f>'Mining Rigs'!$E$25*EXP('Mining Rigs'!$E$24*B1736)</f>
        <v>6.9068119058339927E-2</v>
      </c>
      <c r="F1736" s="10">
        <f t="shared" si="108"/>
        <v>9244.0259191036275</v>
      </c>
      <c r="G1736" s="10">
        <f t="shared" si="109"/>
        <v>221856.62205848706</v>
      </c>
      <c r="H1736" s="3">
        <v>8.5210000000000008</v>
      </c>
      <c r="I1736">
        <v>6.25</v>
      </c>
      <c r="J1736" s="5">
        <f t="shared" si="110"/>
        <v>210048.9196178187</v>
      </c>
      <c r="K1736" s="5">
        <f t="shared" si="107"/>
        <v>1056.2140593827016</v>
      </c>
    </row>
    <row r="1737" spans="2:11" x14ac:dyDescent="0.25">
      <c r="B1737" s="6">
        <v>44100</v>
      </c>
      <c r="C1737" s="2">
        <v>10754.4375</v>
      </c>
      <c r="D1737" s="5">
        <v>136694669.322182</v>
      </c>
      <c r="E1737" s="18">
        <f>'Mining Rigs'!$E$25*EXP('Mining Rigs'!$E$24*B1737)</f>
        <v>6.9031026034312992E-2</v>
      </c>
      <c r="F1737" s="10">
        <f t="shared" si="108"/>
        <v>9436.1732767313515</v>
      </c>
      <c r="G1737" s="10">
        <f t="shared" si="109"/>
        <v>226468.15864155244</v>
      </c>
      <c r="H1737" s="3">
        <v>9.6</v>
      </c>
      <c r="I1737">
        <v>6.25</v>
      </c>
      <c r="J1737" s="5">
        <f t="shared" si="110"/>
        <v>241566.0358843226</v>
      </c>
      <c r="K1737" s="5">
        <f t="shared" si="107"/>
        <v>937.5</v>
      </c>
    </row>
    <row r="1738" spans="2:11" x14ac:dyDescent="0.25">
      <c r="B1738" s="6">
        <v>44101</v>
      </c>
      <c r="C1738" s="2">
        <v>10774.426758</v>
      </c>
      <c r="D1738" s="5">
        <v>138914905.991678</v>
      </c>
      <c r="E1738" s="18">
        <f>'Mining Rigs'!$E$25*EXP('Mining Rigs'!$E$24*B1738)</f>
        <v>6.8993952931089855E-2</v>
      </c>
      <c r="F1738" s="10">
        <f t="shared" si="108"/>
        <v>9584.2884854166041</v>
      </c>
      <c r="G1738" s="10">
        <f t="shared" si="109"/>
        <v>230022.9236499985</v>
      </c>
      <c r="H1738" s="3">
        <v>9.4740000000000002</v>
      </c>
      <c r="I1738">
        <v>6.25</v>
      </c>
      <c r="J1738" s="5">
        <f t="shared" si="110"/>
        <v>242137.46429556509</v>
      </c>
      <c r="K1738" s="5">
        <f t="shared" si="107"/>
        <v>949.96833438885369</v>
      </c>
    </row>
    <row r="1739" spans="2:11" x14ac:dyDescent="0.25">
      <c r="B1739" s="6">
        <v>44102</v>
      </c>
      <c r="C1739" s="2">
        <v>10721.327148</v>
      </c>
      <c r="D1739" s="5">
        <v>140454294.330706</v>
      </c>
      <c r="E1739" s="18">
        <f>'Mining Rigs'!$E$25*EXP('Mining Rigs'!$E$24*B1739)</f>
        <v>6.8956899737971561E-2</v>
      </c>
      <c r="F1739" s="10">
        <f t="shared" si="108"/>
        <v>9685.2926919300407</v>
      </c>
      <c r="G1739" s="10">
        <f t="shared" si="109"/>
        <v>232447.02460632098</v>
      </c>
      <c r="H1739" s="3">
        <v>11.163</v>
      </c>
      <c r="I1739">
        <v>6.25</v>
      </c>
      <c r="J1739" s="5">
        <f t="shared" si="110"/>
        <v>288311.79285337345</v>
      </c>
      <c r="K1739" s="5">
        <f t="shared" si="107"/>
        <v>806.23488309594188</v>
      </c>
    </row>
    <row r="1740" spans="2:11" x14ac:dyDescent="0.25">
      <c r="B1740" s="6">
        <v>44103</v>
      </c>
      <c r="C1740" s="2">
        <v>10848.830078000001</v>
      </c>
      <c r="D1740" s="5">
        <v>138259695.98178899</v>
      </c>
      <c r="E1740" s="18">
        <f>'Mining Rigs'!$E$25*EXP('Mining Rigs'!$E$24*B1740)</f>
        <v>6.8919866444265621E-2</v>
      </c>
      <c r="F1740" s="10">
        <f t="shared" si="108"/>
        <v>9528.8397816896668</v>
      </c>
      <c r="G1740" s="10">
        <f t="shared" si="109"/>
        <v>228692.15476055199</v>
      </c>
      <c r="H1740" s="3">
        <v>10.212999999999999</v>
      </c>
      <c r="I1740">
        <v>6.25</v>
      </c>
      <c r="J1740" s="5">
        <f t="shared" si="110"/>
        <v>259514.77517439087</v>
      </c>
      <c r="K1740" s="5">
        <f t="shared" ref="K1740:K1803" si="111">24*60/H1740*I1740</f>
        <v>881.22980515029872</v>
      </c>
    </row>
    <row r="1741" spans="2:11" x14ac:dyDescent="0.25">
      <c r="B1741" s="6">
        <v>44104</v>
      </c>
      <c r="C1741" s="2">
        <v>10787.618164</v>
      </c>
      <c r="D1741" s="5">
        <v>139905644.74347699</v>
      </c>
      <c r="E1741" s="18">
        <f>'Mining Rigs'!$E$25*EXP('Mining Rigs'!$E$24*B1741)</f>
        <v>6.8882853039285333E-2</v>
      </c>
      <c r="F1741" s="10">
        <f t="shared" si="108"/>
        <v>9637.099966231388</v>
      </c>
      <c r="G1741" s="10">
        <f t="shared" si="109"/>
        <v>231290.39918955331</v>
      </c>
      <c r="H1741" s="3">
        <v>9.2309999999999999</v>
      </c>
      <c r="I1741">
        <v>6.25</v>
      </c>
      <c r="J1741" s="5">
        <f t="shared" si="110"/>
        <v>237226.85276875182</v>
      </c>
      <c r="K1741" s="5">
        <f t="shared" si="111"/>
        <v>974.97562560935978</v>
      </c>
    </row>
    <row r="1742" spans="2:11" x14ac:dyDescent="0.25">
      <c r="B1742" s="6">
        <v>44105</v>
      </c>
      <c r="C1742" s="2">
        <v>10623.330078000001</v>
      </c>
      <c r="D1742" s="5">
        <v>141825918.29877901</v>
      </c>
      <c r="E1742" s="18">
        <f>'Mining Rigs'!$E$25*EXP('Mining Rigs'!$E$24*B1742)</f>
        <v>6.884585951234895E-2</v>
      </c>
      <c r="F1742" s="10">
        <f t="shared" si="108"/>
        <v>9764.127246407621</v>
      </c>
      <c r="G1742" s="10">
        <f t="shared" si="109"/>
        <v>234339.0539137829</v>
      </c>
      <c r="H1742" s="3">
        <v>11.613</v>
      </c>
      <c r="I1742">
        <v>6.25</v>
      </c>
      <c r="J1742" s="5">
        <f t="shared" si="110"/>
        <v>302375.4925667512</v>
      </c>
      <c r="K1742" s="5">
        <f t="shared" si="111"/>
        <v>774.99354172048572</v>
      </c>
    </row>
    <row r="1743" spans="2:11" x14ac:dyDescent="0.25">
      <c r="B1743" s="6">
        <v>44106</v>
      </c>
      <c r="C1743" s="2">
        <v>10585.164063</v>
      </c>
      <c r="D1743" s="5">
        <v>140042807.140284</v>
      </c>
      <c r="E1743" s="18">
        <f>'Mining Rigs'!$E$25*EXP('Mining Rigs'!$E$24*B1743)</f>
        <v>6.8808885852781221E-2</v>
      </c>
      <c r="F1743" s="10">
        <f t="shared" ref="F1743:F1806" si="112">D1743*1000*E1743/1000000</f>
        <v>9636.1895310188556</v>
      </c>
      <c r="G1743" s="10">
        <f t="shared" ref="G1743:G1806" si="113">F1743*24</f>
        <v>231268.54874445254</v>
      </c>
      <c r="H1743" s="3">
        <v>10.587999999999999</v>
      </c>
      <c r="I1743">
        <v>6.25</v>
      </c>
      <c r="J1743" s="5">
        <f t="shared" si="110"/>
        <v>272074.59934514033</v>
      </c>
      <c r="K1743" s="5">
        <f t="shared" si="111"/>
        <v>850.0188893086513</v>
      </c>
    </row>
    <row r="1744" spans="2:11" x14ac:dyDescent="0.25">
      <c r="B1744" s="6">
        <v>44107</v>
      </c>
      <c r="C1744" s="2">
        <v>10565.493164</v>
      </c>
      <c r="D1744" s="5">
        <v>135516448.04564199</v>
      </c>
      <c r="E1744" s="18">
        <f>'Mining Rigs'!$E$25*EXP('Mining Rigs'!$E$24*B1744)</f>
        <v>6.877193204991261E-2</v>
      </c>
      <c r="F1744" s="10">
        <f t="shared" si="112"/>
        <v>9319.7279566404031</v>
      </c>
      <c r="G1744" s="10">
        <f t="shared" si="113"/>
        <v>223673.47095936968</v>
      </c>
      <c r="H1744" s="3">
        <v>9.5359999999999996</v>
      </c>
      <c r="I1744">
        <v>6.25</v>
      </c>
      <c r="J1744" s="5">
        <f t="shared" si="110"/>
        <v>236994.46878539436</v>
      </c>
      <c r="K1744" s="5">
        <f t="shared" si="111"/>
        <v>943.79194630872496</v>
      </c>
    </row>
    <row r="1745" spans="2:11" x14ac:dyDescent="0.25">
      <c r="B1745" s="6">
        <v>44108</v>
      </c>
      <c r="C1745" s="2">
        <v>10684.428711</v>
      </c>
      <c r="D1745" s="5">
        <v>135653610.442449</v>
      </c>
      <c r="E1745" s="18">
        <f>'Mining Rigs'!$E$25*EXP('Mining Rigs'!$E$24*B1745)</f>
        <v>6.873499809307862E-2</v>
      </c>
      <c r="F1745" s="10">
        <f t="shared" si="112"/>
        <v>9324.1506550809627</v>
      </c>
      <c r="G1745" s="10">
        <f t="shared" si="113"/>
        <v>223779.61572194309</v>
      </c>
      <c r="H1745" s="3">
        <v>9.1140000000000008</v>
      </c>
      <c r="I1745">
        <v>6.25</v>
      </c>
      <c r="J1745" s="5">
        <f t="shared" si="110"/>
        <v>226614.15752108776</v>
      </c>
      <c r="K1745" s="5">
        <f t="shared" si="111"/>
        <v>987.49177090190904</v>
      </c>
    </row>
    <row r="1746" spans="2:11" x14ac:dyDescent="0.25">
      <c r="B1746" s="6">
        <v>44109</v>
      </c>
      <c r="C1746" s="2">
        <v>10804.000977</v>
      </c>
      <c r="D1746" s="5">
        <v>136460935.27785799</v>
      </c>
      <c r="E1746" s="18">
        <f>'Mining Rigs'!$E$25*EXP('Mining Rigs'!$E$24*B1746)</f>
        <v>6.8698083971621152E-2</v>
      </c>
      <c r="F1746" s="10">
        <f t="shared" si="112"/>
        <v>9374.6047905642463</v>
      </c>
      <c r="G1746" s="10">
        <f t="shared" si="113"/>
        <v>224990.5149735419</v>
      </c>
      <c r="H1746" s="3">
        <v>10.286</v>
      </c>
      <c r="I1746">
        <v>6.25</v>
      </c>
      <c r="J1746" s="5">
        <f t="shared" si="110"/>
        <v>257139.15966865022</v>
      </c>
      <c r="K1746" s="5">
        <f t="shared" si="111"/>
        <v>874.97569511958011</v>
      </c>
    </row>
    <row r="1747" spans="2:11" x14ac:dyDescent="0.25">
      <c r="B1747" s="6">
        <v>44110</v>
      </c>
      <c r="C1747" s="2">
        <v>10621.664063</v>
      </c>
      <c r="D1747" s="5">
        <v>137953248.43701699</v>
      </c>
      <c r="E1747" s="18">
        <f>'Mining Rigs'!$E$25*EXP('Mining Rigs'!$E$24*B1747)</f>
        <v>6.8661189674887879E-2</v>
      </c>
      <c r="F1747" s="10">
        <f t="shared" si="112"/>
        <v>9472.0341572009547</v>
      </c>
      <c r="G1747" s="10">
        <f t="shared" si="113"/>
        <v>227328.8197728229</v>
      </c>
      <c r="H1747" s="3">
        <v>11.077</v>
      </c>
      <c r="I1747">
        <v>6.25</v>
      </c>
      <c r="J1747" s="5">
        <f t="shared" si="110"/>
        <v>279791.25962483993</v>
      </c>
      <c r="K1747" s="5">
        <f t="shared" si="111"/>
        <v>812.49435767807176</v>
      </c>
    </row>
    <row r="1748" spans="2:11" x14ac:dyDescent="0.25">
      <c r="B1748" s="6">
        <v>44111</v>
      </c>
      <c r="C1748" s="2">
        <v>10679.136719</v>
      </c>
      <c r="D1748" s="5">
        <v>136429165.52396601</v>
      </c>
      <c r="E1748" s="18">
        <f>'Mining Rigs'!$E$25*EXP('Mining Rigs'!$E$24*B1748)</f>
        <v>6.8624315192231458E-2</v>
      </c>
      <c r="F1748" s="10">
        <f t="shared" si="112"/>
        <v>9362.3580563297619</v>
      </c>
      <c r="G1748" s="10">
        <f t="shared" si="113"/>
        <v>224696.59335191429</v>
      </c>
      <c r="H1748" s="3">
        <v>9.5359999999999996</v>
      </c>
      <c r="I1748">
        <v>6.25</v>
      </c>
      <c r="J1748" s="5">
        <f t="shared" si="110"/>
        <v>238078.52380042832</v>
      </c>
      <c r="K1748" s="5">
        <f t="shared" si="111"/>
        <v>943.79194630872496</v>
      </c>
    </row>
    <row r="1749" spans="2:11" x14ac:dyDescent="0.25">
      <c r="B1749" s="6">
        <v>44112</v>
      </c>
      <c r="C1749" s="2">
        <v>10923.627930000001</v>
      </c>
      <c r="D1749" s="5">
        <v>135725586.010901</v>
      </c>
      <c r="E1749" s="18">
        <f>'Mining Rigs'!$E$25*EXP('Mining Rigs'!$E$24*B1749)</f>
        <v>6.858746051301097E-2</v>
      </c>
      <c r="F1749" s="10">
        <f t="shared" si="112"/>
        <v>9309.073271127947</v>
      </c>
      <c r="G1749" s="10">
        <f t="shared" si="113"/>
        <v>223417.75850707071</v>
      </c>
      <c r="H1749" s="3">
        <v>8.8889999999999993</v>
      </c>
      <c r="I1749">
        <v>6.25</v>
      </c>
      <c r="J1749" s="5">
        <f t="shared" si="110"/>
        <v>220662.27281881683</v>
      </c>
      <c r="K1749" s="5">
        <f t="shared" si="111"/>
        <v>1012.4873439082013</v>
      </c>
    </row>
    <row r="1750" spans="2:11" x14ac:dyDescent="0.25">
      <c r="B1750" s="6">
        <v>44113</v>
      </c>
      <c r="C1750" s="2" t="s">
        <v>86</v>
      </c>
      <c r="D1750" s="5">
        <v>140918695.23724499</v>
      </c>
      <c r="E1750" s="18">
        <f>'Mining Rigs'!$E$25*EXP('Mining Rigs'!$E$24*B1750)</f>
        <v>6.8550625626591241E-2</v>
      </c>
      <c r="F1750" s="10">
        <f t="shared" si="112"/>
        <v>9660.064720996088</v>
      </c>
      <c r="G1750" s="10">
        <f t="shared" si="113"/>
        <v>231841.55330390611</v>
      </c>
      <c r="H1750" s="3">
        <v>10.141</v>
      </c>
      <c r="I1750">
        <v>6.25</v>
      </c>
      <c r="J1750" s="5">
        <f t="shared" si="110"/>
        <v>261233.91022832357</v>
      </c>
      <c r="K1750" s="5">
        <f t="shared" si="111"/>
        <v>887.4864411793709</v>
      </c>
    </row>
    <row r="1751" spans="2:11" x14ac:dyDescent="0.25">
      <c r="B1751" s="6">
        <v>44114</v>
      </c>
      <c r="C1751" s="2">
        <v>11296.361328000001</v>
      </c>
      <c r="D1751" s="5">
        <v>141724961.08085701</v>
      </c>
      <c r="E1751" s="18">
        <f>'Mining Rigs'!$E$25*EXP('Mining Rigs'!$E$24*B1751)</f>
        <v>6.8513810522342039E-2</v>
      </c>
      <c r="F1751" s="10">
        <f t="shared" si="112"/>
        <v>9710.1171297801357</v>
      </c>
      <c r="G1751" s="10">
        <f t="shared" si="113"/>
        <v>233042.81111472327</v>
      </c>
      <c r="H1751" s="3">
        <v>10.07</v>
      </c>
      <c r="I1751">
        <v>6.25</v>
      </c>
      <c r="J1751" s="5">
        <f t="shared" si="110"/>
        <v>260749.01199169591</v>
      </c>
      <c r="K1751" s="5">
        <f t="shared" si="111"/>
        <v>893.74379344587885</v>
      </c>
    </row>
    <row r="1752" spans="2:11" x14ac:dyDescent="0.25">
      <c r="B1752" s="6">
        <v>44115</v>
      </c>
      <c r="C1752" s="2">
        <v>11384.181640999999</v>
      </c>
      <c r="D1752" s="5">
        <v>140610835.70341101</v>
      </c>
      <c r="E1752" s="18">
        <f>'Mining Rigs'!$E$25*EXP('Mining Rigs'!$E$24*B1752)</f>
        <v>6.8477015189639626E-2</v>
      </c>
      <c r="F1752" s="10">
        <f t="shared" si="112"/>
        <v>9628.6103322903982</v>
      </c>
      <c r="G1752" s="10">
        <f t="shared" si="113"/>
        <v>231086.64797496956</v>
      </c>
      <c r="H1752" s="3">
        <v>10.286</v>
      </c>
      <c r="I1752">
        <v>6.25</v>
      </c>
      <c r="J1752" s="5">
        <f t="shared" si="110"/>
        <v>264106.36234117078</v>
      </c>
      <c r="K1752" s="5">
        <f t="shared" si="111"/>
        <v>874.97569511958011</v>
      </c>
    </row>
    <row r="1753" spans="2:11" x14ac:dyDescent="0.25">
      <c r="B1753" s="6">
        <v>44116</v>
      </c>
      <c r="C1753" s="2" t="s">
        <v>86</v>
      </c>
      <c r="D1753" s="5">
        <v>138141088.90059301</v>
      </c>
      <c r="E1753" s="18">
        <f>'Mining Rigs'!$E$25*EXP('Mining Rigs'!$E$24*B1753)</f>
        <v>6.8440239617865897E-2</v>
      </c>
      <c r="F1753" s="10">
        <f t="shared" si="112"/>
        <v>9454.409225429501</v>
      </c>
      <c r="G1753" s="10">
        <f t="shared" si="113"/>
        <v>226905.82141030801</v>
      </c>
      <c r="H1753" s="3">
        <v>9.6639999999999997</v>
      </c>
      <c r="I1753">
        <v>6.25</v>
      </c>
      <c r="J1753" s="5">
        <f t="shared" si="110"/>
        <v>243646.42867880187</v>
      </c>
      <c r="K1753" s="5">
        <f t="shared" si="111"/>
        <v>931.29139072847681</v>
      </c>
    </row>
    <row r="1754" spans="2:11" x14ac:dyDescent="0.25">
      <c r="B1754" s="6">
        <v>44117</v>
      </c>
      <c r="C1754" s="2" t="s">
        <v>86</v>
      </c>
      <c r="D1754" s="5">
        <v>139374491.48006299</v>
      </c>
      <c r="E1754" s="18">
        <f>'Mining Rigs'!$E$25*EXP('Mining Rigs'!$E$24*B1754)</f>
        <v>6.8403483796407816E-2</v>
      </c>
      <c r="F1754" s="10">
        <f t="shared" si="112"/>
        <v>9533.7007695890679</v>
      </c>
      <c r="G1754" s="10">
        <f t="shared" si="113"/>
        <v>228808.81847013763</v>
      </c>
      <c r="H1754" s="3">
        <v>8.6750000000000007</v>
      </c>
      <c r="I1754">
        <v>6.25</v>
      </c>
      <c r="J1754" s="5">
        <f t="shared" si="110"/>
        <v>220546.27780316045</v>
      </c>
      <c r="K1754" s="5">
        <f t="shared" si="111"/>
        <v>1037.4639769452449</v>
      </c>
    </row>
    <row r="1755" spans="2:11" x14ac:dyDescent="0.25">
      <c r="B1755" s="6">
        <v>44118</v>
      </c>
      <c r="C1755" s="2">
        <v>11429.506836</v>
      </c>
      <c r="D1755" s="5">
        <v>144308101.797941</v>
      </c>
      <c r="E1755" s="18">
        <f>'Mining Rigs'!$E$25*EXP('Mining Rigs'!$E$24*B1755)</f>
        <v>6.8366747714658671E-2</v>
      </c>
      <c r="F1755" s="10">
        <f t="shared" si="112"/>
        <v>9865.8755888011146</v>
      </c>
      <c r="G1755" s="10">
        <f t="shared" si="113"/>
        <v>236781.01413122675</v>
      </c>
      <c r="H1755" s="3">
        <v>9.6639999999999997</v>
      </c>
      <c r="I1755">
        <v>6.25</v>
      </c>
      <c r="J1755" s="5">
        <f t="shared" si="110"/>
        <v>254250.19117379724</v>
      </c>
      <c r="K1755" s="5">
        <f t="shared" si="111"/>
        <v>931.29139072847681</v>
      </c>
    </row>
    <row r="1756" spans="2:11" x14ac:dyDescent="0.25">
      <c r="B1756" s="6">
        <v>44119</v>
      </c>
      <c r="C1756" s="2">
        <v>11495.349609000001</v>
      </c>
      <c r="D1756" s="5">
        <v>144034012.33583701</v>
      </c>
      <c r="E1756" s="18">
        <f>'Mining Rigs'!$E$25*EXP('Mining Rigs'!$E$24*B1756)</f>
        <v>6.833003136201754E-2</v>
      </c>
      <c r="F1756" s="10">
        <f t="shared" si="112"/>
        <v>9841.8485801049628</v>
      </c>
      <c r="G1756" s="10">
        <f t="shared" si="113"/>
        <v>236204.36592251912</v>
      </c>
      <c r="H1756" s="3">
        <v>9.5359999999999996</v>
      </c>
      <c r="I1756">
        <v>6.25</v>
      </c>
      <c r="J1756" s="5">
        <f t="shared" si="110"/>
        <v>250271.64815968246</v>
      </c>
      <c r="K1756" s="5">
        <f t="shared" si="111"/>
        <v>943.79194630872496</v>
      </c>
    </row>
    <row r="1757" spans="2:11" x14ac:dyDescent="0.25">
      <c r="B1757" s="6">
        <v>44120</v>
      </c>
      <c r="C1757" s="2">
        <v>11322.123046999999</v>
      </c>
      <c r="D1757" s="5">
        <v>142526520.29426301</v>
      </c>
      <c r="E1757" s="18">
        <f>'Mining Rigs'!$E$25*EXP('Mining Rigs'!$E$24*B1757)</f>
        <v>6.8293334727888386E-2</v>
      </c>
      <c r="F1757" s="10">
        <f t="shared" si="112"/>
        <v>9733.6113580572801</v>
      </c>
      <c r="G1757" s="10">
        <f t="shared" si="113"/>
        <v>233606.67259337474</v>
      </c>
      <c r="H1757" s="3">
        <v>9.2899999999999991</v>
      </c>
      <c r="I1757">
        <v>6.25</v>
      </c>
      <c r="J1757" s="5">
        <f t="shared" si="110"/>
        <v>241133.99871027231</v>
      </c>
      <c r="K1757" s="5">
        <f t="shared" si="111"/>
        <v>968.78363832077503</v>
      </c>
    </row>
    <row r="1758" spans="2:11" x14ac:dyDescent="0.25">
      <c r="B1758" s="6">
        <v>44121</v>
      </c>
      <c r="C1758" s="2">
        <v>11358.101563</v>
      </c>
      <c r="D1758" s="5">
        <v>144308101.797941</v>
      </c>
      <c r="E1758" s="18">
        <f>'Mining Rigs'!$E$25*EXP('Mining Rigs'!$E$24*B1758)</f>
        <v>6.8256657801681636E-2</v>
      </c>
      <c r="F1758" s="10">
        <f t="shared" si="112"/>
        <v>9849.9887224322993</v>
      </c>
      <c r="G1758" s="10">
        <f t="shared" si="113"/>
        <v>236399.72933837518</v>
      </c>
      <c r="H1758" s="3">
        <v>9.1720000000000006</v>
      </c>
      <c r="I1758">
        <v>6.25</v>
      </c>
      <c r="J1758" s="5">
        <f t="shared" si="110"/>
        <v>240917.59083239752</v>
      </c>
      <c r="K1758" s="5">
        <f t="shared" si="111"/>
        <v>981.24727431312681</v>
      </c>
    </row>
    <row r="1759" spans="2:11" x14ac:dyDescent="0.25">
      <c r="B1759" s="6">
        <v>44122</v>
      </c>
      <c r="C1759" s="2">
        <v>11483.359375</v>
      </c>
      <c r="D1759" s="5">
        <v>146484944.03741899</v>
      </c>
      <c r="E1759" s="18">
        <f>'Mining Rigs'!$E$25*EXP('Mining Rigs'!$E$24*B1759)</f>
        <v>6.8220000572813425E-2</v>
      </c>
      <c r="F1759" s="10">
        <f t="shared" si="112"/>
        <v>9993.2029661412671</v>
      </c>
      <c r="G1759" s="10">
        <f t="shared" si="113"/>
        <v>239836.87118739041</v>
      </c>
      <c r="H1759" s="3">
        <v>12</v>
      </c>
      <c r="I1759">
        <v>6.25</v>
      </c>
      <c r="J1759" s="5">
        <f t="shared" si="110"/>
        <v>319782.49491652055</v>
      </c>
      <c r="K1759" s="5">
        <f t="shared" si="111"/>
        <v>750</v>
      </c>
    </row>
    <row r="1760" spans="2:11" x14ac:dyDescent="0.25">
      <c r="B1760" s="6">
        <v>44123</v>
      </c>
      <c r="C1760" s="2">
        <v>11742.037109000001</v>
      </c>
      <c r="D1760" s="5">
        <v>144339932.504255</v>
      </c>
      <c r="E1760" s="18">
        <f>'Mining Rigs'!$E$25*EXP('Mining Rigs'!$E$24*B1760)</f>
        <v>6.8183363030704769E-2</v>
      </c>
      <c r="F1760" s="10">
        <f t="shared" si="112"/>
        <v>9841.5820177650439</v>
      </c>
      <c r="G1760" s="10">
        <f t="shared" si="113"/>
        <v>236197.96842636104</v>
      </c>
      <c r="H1760" s="3">
        <v>11.52</v>
      </c>
      <c r="I1760">
        <v>6.25</v>
      </c>
      <c r="J1760" s="5">
        <f t="shared" si="110"/>
        <v>302333.39958574215</v>
      </c>
      <c r="K1760" s="5">
        <f t="shared" si="111"/>
        <v>781.25</v>
      </c>
    </row>
    <row r="1761" spans="2:11" x14ac:dyDescent="0.25">
      <c r="B1761" s="6">
        <v>44124</v>
      </c>
      <c r="C1761" s="2">
        <v>11916.334961</v>
      </c>
      <c r="D1761" s="5">
        <v>141671570.50887799</v>
      </c>
      <c r="E1761" s="18">
        <f>'Mining Rigs'!$E$25*EXP('Mining Rigs'!$E$24*B1761)</f>
        <v>6.8146745164783168E-2</v>
      </c>
      <c r="F1761" s="10">
        <f t="shared" si="112"/>
        <v>9654.4564125631186</v>
      </c>
      <c r="G1761" s="10">
        <f t="shared" si="113"/>
        <v>231706.95390151485</v>
      </c>
      <c r="H1761" s="3">
        <v>10</v>
      </c>
      <c r="I1761">
        <v>6.25</v>
      </c>
      <c r="J1761" s="5">
        <f t="shared" si="110"/>
        <v>257452.17100168316</v>
      </c>
      <c r="K1761" s="5">
        <f t="shared" si="111"/>
        <v>900</v>
      </c>
    </row>
    <row r="1762" spans="2:11" x14ac:dyDescent="0.25">
      <c r="B1762" s="6">
        <v>44125</v>
      </c>
      <c r="C1762" s="2">
        <v>12823.689453000001</v>
      </c>
      <c r="D1762" s="5">
        <v>139371646.131185</v>
      </c>
      <c r="E1762" s="18">
        <f>'Mining Rigs'!$E$25*EXP('Mining Rigs'!$E$24*B1762)</f>
        <v>6.8110146964481769E-2</v>
      </c>
      <c r="F1762" s="10">
        <f t="shared" si="112"/>
        <v>9492.6233006767579</v>
      </c>
      <c r="G1762" s="10">
        <f t="shared" si="113"/>
        <v>227822.95921624219</v>
      </c>
      <c r="H1762" s="3">
        <v>11.077</v>
      </c>
      <c r="I1762">
        <v>6.25</v>
      </c>
      <c r="J1762" s="5">
        <f t="shared" si="110"/>
        <v>280399.43547092384</v>
      </c>
      <c r="K1762" s="5">
        <f t="shared" si="111"/>
        <v>812.49435767807176</v>
      </c>
    </row>
    <row r="1763" spans="2:11" x14ac:dyDescent="0.25">
      <c r="B1763" s="6">
        <v>44126</v>
      </c>
      <c r="C1763" s="2">
        <v>12965.891602</v>
      </c>
      <c r="D1763" s="5">
        <v>137413336.25306401</v>
      </c>
      <c r="E1763" s="18">
        <f>'Mining Rigs'!$E$25*EXP('Mining Rigs'!$E$24*B1763)</f>
        <v>6.8073568419238659E-2</v>
      </c>
      <c r="F1763" s="10">
        <f t="shared" si="112"/>
        <v>9354.2161471388008</v>
      </c>
      <c r="G1763" s="10">
        <f t="shared" si="113"/>
        <v>224501.1875313312</v>
      </c>
      <c r="H1763" s="3">
        <v>10.510999999999999</v>
      </c>
      <c r="I1763">
        <v>6.25</v>
      </c>
      <c r="J1763" s="5">
        <f t="shared" si="110"/>
        <v>262192.4424602025</v>
      </c>
      <c r="K1763" s="5">
        <f t="shared" si="111"/>
        <v>856.24583769384458</v>
      </c>
    </row>
    <row r="1764" spans="2:11" x14ac:dyDescent="0.25">
      <c r="B1764" s="6">
        <v>44127</v>
      </c>
      <c r="C1764" s="2">
        <v>12931.539063</v>
      </c>
      <c r="D1764" s="5">
        <v>136175009.87699601</v>
      </c>
      <c r="E1764" s="18">
        <f>'Mining Rigs'!$E$25*EXP('Mining Rigs'!$E$24*B1764)</f>
        <v>6.8037009518498351E-2</v>
      </c>
      <c r="F1764" s="10">
        <f t="shared" si="112"/>
        <v>9264.9404431827843</v>
      </c>
      <c r="G1764" s="10">
        <f t="shared" si="113"/>
        <v>222358.57063638681</v>
      </c>
      <c r="H1764" s="3">
        <v>10.992000000000001</v>
      </c>
      <c r="I1764">
        <v>6.25</v>
      </c>
      <c r="J1764" s="5">
        <f t="shared" si="110"/>
        <v>271573.93427057378</v>
      </c>
      <c r="K1764" s="5">
        <f t="shared" si="111"/>
        <v>818.77729257641909</v>
      </c>
    </row>
    <row r="1765" spans="2:11" x14ac:dyDescent="0.25">
      <c r="B1765" s="6">
        <v>44128</v>
      </c>
      <c r="C1765" s="2">
        <v>13108.0625</v>
      </c>
      <c r="D1765" s="5">
        <v>133536442.03601199</v>
      </c>
      <c r="E1765" s="18">
        <f>'Mining Rigs'!$E$25*EXP('Mining Rigs'!$E$24*B1765)</f>
        <v>6.8000470251710993E-2</v>
      </c>
      <c r="F1765" s="10">
        <f t="shared" si="112"/>
        <v>9080.5408541891629</v>
      </c>
      <c r="G1765" s="10">
        <f t="shared" si="113"/>
        <v>217932.98050053991</v>
      </c>
      <c r="H1765" s="3">
        <v>9.4740000000000002</v>
      </c>
      <c r="I1765">
        <v>6.25</v>
      </c>
      <c r="J1765" s="5">
        <f t="shared" si="110"/>
        <v>229410.78414023502</v>
      </c>
      <c r="K1765" s="5">
        <f t="shared" si="111"/>
        <v>949.96833438885369</v>
      </c>
    </row>
    <row r="1766" spans="2:11" x14ac:dyDescent="0.25">
      <c r="B1766" s="6">
        <v>44129</v>
      </c>
      <c r="C1766" s="2">
        <v>13031.173828000001</v>
      </c>
      <c r="D1766" s="5">
        <v>133347787.62065101</v>
      </c>
      <c r="E1766" s="18">
        <f>'Mining Rigs'!$E$25*EXP('Mining Rigs'!$E$24*B1766)</f>
        <v>6.7963950608331686E-2</v>
      </c>
      <c r="F1766" s="10">
        <f t="shared" si="112"/>
        <v>9062.842451580229</v>
      </c>
      <c r="G1766" s="10">
        <f t="shared" si="113"/>
        <v>217508.21883792549</v>
      </c>
      <c r="H1766" s="3">
        <v>12.308</v>
      </c>
      <c r="I1766">
        <v>6.25</v>
      </c>
      <c r="J1766" s="5">
        <f t="shared" si="110"/>
        <v>297454.57305079856</v>
      </c>
      <c r="K1766" s="5">
        <f t="shared" si="111"/>
        <v>731.23171920701986</v>
      </c>
    </row>
    <row r="1767" spans="2:11" x14ac:dyDescent="0.25">
      <c r="B1767" s="6">
        <v>44130</v>
      </c>
      <c r="C1767" s="2">
        <v>13075.248046999999</v>
      </c>
      <c r="D1767" s="5">
        <v>132921756.350297</v>
      </c>
      <c r="E1767" s="18">
        <f>'Mining Rigs'!$E$25*EXP('Mining Rigs'!$E$24*B1767)</f>
        <v>6.7927450577821943E-2</v>
      </c>
      <c r="F1767" s="10">
        <f t="shared" si="112"/>
        <v>9029.0360352020889</v>
      </c>
      <c r="G1767" s="10">
        <f t="shared" si="113"/>
        <v>216696.86484485015</v>
      </c>
      <c r="H1767" s="3">
        <v>13.090999999999999</v>
      </c>
      <c r="I1767">
        <v>6.25</v>
      </c>
      <c r="J1767" s="5">
        <f t="shared" si="110"/>
        <v>315197.62863154814</v>
      </c>
      <c r="K1767" s="5">
        <f t="shared" si="111"/>
        <v>687.49522572759906</v>
      </c>
    </row>
    <row r="1768" spans="2:11" x14ac:dyDescent="0.25">
      <c r="B1768" s="6">
        <v>44131</v>
      </c>
      <c r="C1768" s="2">
        <v>13654.21875</v>
      </c>
      <c r="D1768" s="5">
        <v>130791599.998529</v>
      </c>
      <c r="E1768" s="18">
        <f>'Mining Rigs'!$E$25*EXP('Mining Rigs'!$E$24*B1768)</f>
        <v>6.7890970149648899E-2</v>
      </c>
      <c r="F1768" s="10">
        <f t="shared" si="112"/>
        <v>8879.5686113249503</v>
      </c>
      <c r="G1768" s="10">
        <f t="shared" si="113"/>
        <v>213109.64667179881</v>
      </c>
      <c r="H1768" s="3">
        <v>14.545</v>
      </c>
      <c r="I1768">
        <v>6.25</v>
      </c>
      <c r="J1768" s="5">
        <f t="shared" si="110"/>
        <v>344408.86787125707</v>
      </c>
      <c r="K1768" s="5">
        <f t="shared" si="111"/>
        <v>618.76933654176685</v>
      </c>
    </row>
    <row r="1769" spans="2:11" x14ac:dyDescent="0.25">
      <c r="B1769" s="6">
        <v>44132</v>
      </c>
      <c r="C1769" s="2">
        <v>13271.285156</v>
      </c>
      <c r="D1769" s="5">
        <v>124401130.94322699</v>
      </c>
      <c r="E1769" s="18">
        <f>'Mining Rigs'!$E$25*EXP('Mining Rigs'!$E$24*B1769)</f>
        <v>6.7854509313284642E-2</v>
      </c>
      <c r="F1769" s="10">
        <f t="shared" si="112"/>
        <v>8441.177698170337</v>
      </c>
      <c r="G1769" s="10">
        <f t="shared" si="113"/>
        <v>202588.26475608809</v>
      </c>
      <c r="H1769" s="3">
        <v>14.4</v>
      </c>
      <c r="I1769">
        <v>6.25</v>
      </c>
      <c r="J1769" s="5">
        <f t="shared" si="110"/>
        <v>324141.22360974096</v>
      </c>
      <c r="K1769" s="5">
        <f t="shared" si="111"/>
        <v>625</v>
      </c>
    </row>
    <row r="1770" spans="2:11" x14ac:dyDescent="0.25">
      <c r="B1770" s="6">
        <v>44133</v>
      </c>
      <c r="C1770" s="2">
        <v>13437.882813</v>
      </c>
      <c r="D1770" s="5">
        <v>120140818.239691</v>
      </c>
      <c r="E1770" s="18">
        <f>'Mining Rigs'!$E$25*EXP('Mining Rigs'!$E$24*B1770)</f>
        <v>6.7818068058207642E-2</v>
      </c>
      <c r="F1770" s="10">
        <f t="shared" si="112"/>
        <v>8147.7181879481195</v>
      </c>
      <c r="G1770" s="10">
        <f t="shared" si="113"/>
        <v>195545.23651075485</v>
      </c>
      <c r="H1770" s="3">
        <v>13.333</v>
      </c>
      <c r="I1770">
        <v>6.25</v>
      </c>
      <c r="J1770" s="5">
        <f t="shared" si="110"/>
        <v>289689.40426643274</v>
      </c>
      <c r="K1770" s="5">
        <f t="shared" si="111"/>
        <v>675.01687542188563</v>
      </c>
    </row>
    <row r="1771" spans="2:11" x14ac:dyDescent="0.25">
      <c r="B1771" s="6">
        <v>44134</v>
      </c>
      <c r="C1771" s="2">
        <v>13546.522461</v>
      </c>
      <c r="D1771" s="5">
        <v>116022515.95960701</v>
      </c>
      <c r="E1771" s="18">
        <f>'Mining Rigs'!$E$25*EXP('Mining Rigs'!$E$24*B1771)</f>
        <v>6.7781646373902008E-2</v>
      </c>
      <c r="F1771" s="10">
        <f t="shared" si="112"/>
        <v>7864.1971481844848</v>
      </c>
      <c r="G1771" s="10">
        <f t="shared" si="113"/>
        <v>188740.73155642764</v>
      </c>
      <c r="H1771" s="3">
        <v>12.973000000000001</v>
      </c>
      <c r="I1771">
        <v>6.25</v>
      </c>
      <c r="J1771" s="5">
        <f t="shared" si="110"/>
        <v>272059.27894239291</v>
      </c>
      <c r="K1771" s="5">
        <f t="shared" si="111"/>
        <v>693.74855469051101</v>
      </c>
    </row>
    <row r="1772" spans="2:11" x14ac:dyDescent="0.25">
      <c r="B1772" s="6">
        <v>44135</v>
      </c>
      <c r="C1772" s="2">
        <v>13780.995117</v>
      </c>
      <c r="D1772" s="5">
        <v>113182307.490584</v>
      </c>
      <c r="E1772" s="18">
        <f>'Mining Rigs'!$E$25*EXP('Mining Rigs'!$E$24*B1772)</f>
        <v>6.7745244249856784E-2</v>
      </c>
      <c r="F1772" s="10">
        <f t="shared" si="112"/>
        <v>7667.5630657120082</v>
      </c>
      <c r="G1772" s="10">
        <f t="shared" si="113"/>
        <v>184021.51357708819</v>
      </c>
      <c r="H1772" s="3">
        <v>12.743</v>
      </c>
      <c r="I1772">
        <v>6.25</v>
      </c>
      <c r="J1772" s="5">
        <f t="shared" si="110"/>
        <v>260554.016390315</v>
      </c>
      <c r="K1772" s="5">
        <f t="shared" si="111"/>
        <v>706.27010907949466</v>
      </c>
    </row>
    <row r="1773" spans="2:11" x14ac:dyDescent="0.25">
      <c r="B1773" s="6">
        <v>44136</v>
      </c>
      <c r="C1773" s="2">
        <v>13737.109375</v>
      </c>
      <c r="D1773" s="5">
        <v>107643900.975988</v>
      </c>
      <c r="E1773" s="18">
        <f>'Mining Rigs'!$E$25*EXP('Mining Rigs'!$E$24*B1773)</f>
        <v>6.7708861675567597E-2</v>
      </c>
      <c r="F1773" s="10">
        <f t="shared" si="112"/>
        <v>7288.4460014016677</v>
      </c>
      <c r="G1773" s="10">
        <f t="shared" si="113"/>
        <v>174922.70403364004</v>
      </c>
      <c r="H1773" s="3">
        <v>11.52</v>
      </c>
      <c r="I1773">
        <v>6.25</v>
      </c>
      <c r="J1773" s="5">
        <f t="shared" si="110"/>
        <v>223901.06116305923</v>
      </c>
      <c r="K1773" s="5">
        <f t="shared" si="111"/>
        <v>781.25</v>
      </c>
    </row>
    <row r="1774" spans="2:11" x14ac:dyDescent="0.25">
      <c r="B1774" s="6">
        <v>44137</v>
      </c>
      <c r="C1774" s="2">
        <v>13550.489258</v>
      </c>
      <c r="D1774" s="5">
        <v>108779984.363598</v>
      </c>
      <c r="E1774" s="18">
        <f>'Mining Rigs'!$E$25*EXP('Mining Rigs'!$E$24*B1774)</f>
        <v>6.7672498640534789E-2</v>
      </c>
      <c r="F1774" s="10">
        <f t="shared" si="112"/>
        <v>7361.4133439629823</v>
      </c>
      <c r="G1774" s="10">
        <f t="shared" si="113"/>
        <v>176673.92025511159</v>
      </c>
      <c r="H1774" s="3">
        <v>15.157999999999999</v>
      </c>
      <c r="I1774">
        <v>6.25</v>
      </c>
      <c r="J1774" s="5">
        <f t="shared" si="110"/>
        <v>297558.14258077572</v>
      </c>
      <c r="K1774" s="5">
        <f t="shared" si="111"/>
        <v>593.74587676474471</v>
      </c>
    </row>
    <row r="1775" spans="2:11" x14ac:dyDescent="0.25">
      <c r="B1775" s="6">
        <v>44138</v>
      </c>
      <c r="C1775" s="2">
        <v>13950.300781</v>
      </c>
      <c r="D1775" s="5">
        <v>106649828.01183</v>
      </c>
      <c r="E1775" s="18">
        <f>'Mining Rigs'!$E$25*EXP('Mining Rigs'!$E$24*B1775)</f>
        <v>6.7636155134265061E-2</v>
      </c>
      <c r="F1775" s="10">
        <f t="shared" si="112"/>
        <v>7213.3843124508221</v>
      </c>
      <c r="G1775" s="10">
        <f t="shared" si="113"/>
        <v>173121.22349881975</v>
      </c>
      <c r="H1775" s="3">
        <v>10.286</v>
      </c>
      <c r="I1775">
        <v>6.25</v>
      </c>
      <c r="J1775" s="5">
        <f t="shared" si="110"/>
        <v>197858.32276765103</v>
      </c>
      <c r="K1775" s="5">
        <f t="shared" si="111"/>
        <v>874.97569511958011</v>
      </c>
    </row>
    <row r="1776" spans="2:11" x14ac:dyDescent="0.25">
      <c r="B1776" s="6">
        <v>44139</v>
      </c>
      <c r="C1776" s="2">
        <v>14133.707031</v>
      </c>
      <c r="D1776" s="5">
        <v>110352547.382799</v>
      </c>
      <c r="E1776" s="18">
        <f>'Mining Rigs'!$E$25*EXP('Mining Rigs'!$E$24*B1776)</f>
        <v>6.7599831146270689E-2</v>
      </c>
      <c r="F1776" s="10">
        <f t="shared" si="112"/>
        <v>7459.8135696380468</v>
      </c>
      <c r="G1776" s="10">
        <f t="shared" si="113"/>
        <v>179035.52567131311</v>
      </c>
      <c r="H1776" s="3">
        <v>9.0570000000000004</v>
      </c>
      <c r="I1776">
        <v>6.25</v>
      </c>
      <c r="J1776" s="5">
        <f t="shared" si="110"/>
        <v>180169.41733389808</v>
      </c>
      <c r="K1776" s="5">
        <f t="shared" si="111"/>
        <v>993.70652533951636</v>
      </c>
    </row>
    <row r="1777" spans="2:11" x14ac:dyDescent="0.25">
      <c r="B1777" s="6">
        <v>44140</v>
      </c>
      <c r="C1777" s="2">
        <v>15579.848633</v>
      </c>
      <c r="D1777" s="5">
        <v>115107145.47938401</v>
      </c>
      <c r="E1777" s="18">
        <f>'Mining Rigs'!$E$25*EXP('Mining Rigs'!$E$24*B1777)</f>
        <v>6.7563526666068949E-2</v>
      </c>
      <c r="F1777" s="10">
        <f t="shared" si="112"/>
        <v>7777.044693051439</v>
      </c>
      <c r="G1777" s="10">
        <f t="shared" si="113"/>
        <v>186649.07263323455</v>
      </c>
      <c r="H1777" s="3">
        <v>9.7959999999999994</v>
      </c>
      <c r="I1777">
        <v>6.25</v>
      </c>
      <c r="J1777" s="5">
        <f t="shared" si="110"/>
        <v>203157.14616835173</v>
      </c>
      <c r="K1777" s="5">
        <f t="shared" si="111"/>
        <v>918.74234381380154</v>
      </c>
    </row>
    <row r="1778" spans="2:11" x14ac:dyDescent="0.25">
      <c r="B1778" s="6">
        <v>44141</v>
      </c>
      <c r="C1778" s="2">
        <v>15565.880859000001</v>
      </c>
      <c r="D1778" s="5">
        <v>117295045.815402</v>
      </c>
      <c r="E1778" s="18">
        <f>'Mining Rigs'!$E$25*EXP('Mining Rigs'!$E$24*B1778)</f>
        <v>6.7527241683183387E-2</v>
      </c>
      <c r="F1778" s="10">
        <f t="shared" si="112"/>
        <v>7920.6109070167195</v>
      </c>
      <c r="G1778" s="10">
        <f t="shared" si="113"/>
        <v>190094.66176840127</v>
      </c>
      <c r="H1778" s="3">
        <v>9.4120000000000008</v>
      </c>
      <c r="I1778">
        <v>6.25</v>
      </c>
      <c r="J1778" s="5">
        <f t="shared" si="110"/>
        <v>198796.77295157698</v>
      </c>
      <c r="K1778" s="5">
        <f t="shared" si="111"/>
        <v>956.22609434764115</v>
      </c>
    </row>
    <row r="1779" spans="2:11" x14ac:dyDescent="0.25">
      <c r="B1779" s="6">
        <v>44142</v>
      </c>
      <c r="C1779" s="2">
        <v>14833.753906</v>
      </c>
      <c r="D1779" s="5">
        <v>119772222.067545</v>
      </c>
      <c r="E1779" s="18">
        <f>'Mining Rigs'!$E$25*EXP('Mining Rigs'!$E$24*B1779)</f>
        <v>6.749097618714324E-2</v>
      </c>
      <c r="F1779" s="10">
        <f t="shared" si="112"/>
        <v>8083.5441874419121</v>
      </c>
      <c r="G1779" s="10">
        <f t="shared" si="113"/>
        <v>194005.06049860589</v>
      </c>
      <c r="H1779" s="3">
        <v>9.8629999999999995</v>
      </c>
      <c r="I1779">
        <v>6.25</v>
      </c>
      <c r="J1779" s="5">
        <f t="shared" si="110"/>
        <v>212607.99018863885</v>
      </c>
      <c r="K1779" s="5">
        <f t="shared" si="111"/>
        <v>912.50126736287132</v>
      </c>
    </row>
    <row r="1780" spans="2:11" x14ac:dyDescent="0.25">
      <c r="B1780" s="6">
        <v>44143</v>
      </c>
      <c r="C1780" s="2">
        <v>15479.567383</v>
      </c>
      <c r="D1780" s="5">
        <v>121130852.421893</v>
      </c>
      <c r="E1780" s="18">
        <f>'Mining Rigs'!$E$25*EXP('Mining Rigs'!$E$24*B1780)</f>
        <v>6.7454730167482616E-2</v>
      </c>
      <c r="F1780" s="10">
        <f t="shared" si="112"/>
        <v>8170.8489650759502</v>
      </c>
      <c r="G1780" s="10">
        <f t="shared" si="113"/>
        <v>196100.3751618228</v>
      </c>
      <c r="H1780" s="3">
        <v>10.435</v>
      </c>
      <c r="I1780">
        <v>6.25</v>
      </c>
      <c r="J1780" s="5">
        <f t="shared" si="110"/>
        <v>227367.49053484682</v>
      </c>
      <c r="K1780" s="5">
        <f t="shared" si="111"/>
        <v>862.48203162434118</v>
      </c>
    </row>
    <row r="1781" spans="2:11" x14ac:dyDescent="0.25">
      <c r="B1781" s="6">
        <v>44144</v>
      </c>
      <c r="C1781" s="2">
        <v>15332.315430000001</v>
      </c>
      <c r="D1781" s="5">
        <v>119831614.779521</v>
      </c>
      <c r="E1781" s="18">
        <f>'Mining Rigs'!$E$25*EXP('Mining Rigs'!$E$24*B1781)</f>
        <v>6.7418503613741965E-2</v>
      </c>
      <c r="F1781" s="10">
        <f t="shared" si="112"/>
        <v>8078.8681540536709</v>
      </c>
      <c r="G1781" s="10">
        <f t="shared" si="113"/>
        <v>193892.8356972881</v>
      </c>
      <c r="H1781" s="3">
        <v>7.7839999999999998</v>
      </c>
      <c r="I1781">
        <v>6.25</v>
      </c>
      <c r="J1781" s="5">
        <f t="shared" si="110"/>
        <v>167695.75922974339</v>
      </c>
      <c r="K1781" s="5">
        <f t="shared" si="111"/>
        <v>1156.2178828365879</v>
      </c>
    </row>
    <row r="1782" spans="2:11" x14ac:dyDescent="0.25">
      <c r="B1782" s="6">
        <v>44145</v>
      </c>
      <c r="C1782" s="2">
        <v>15290.902344</v>
      </c>
      <c r="D1782" s="5">
        <v>128395929.468106</v>
      </c>
      <c r="E1782" s="18">
        <f>'Mining Rigs'!$E$25*EXP('Mining Rigs'!$E$24*B1782)</f>
        <v>6.7382296515467358E-2</v>
      </c>
      <c r="F1782" s="10">
        <f t="shared" si="112"/>
        <v>8651.6125907989517</v>
      </c>
      <c r="G1782" s="10">
        <f t="shared" si="113"/>
        <v>207638.70217917484</v>
      </c>
      <c r="H1782" s="3">
        <v>9.7959999999999994</v>
      </c>
      <c r="I1782">
        <v>6.25</v>
      </c>
      <c r="J1782" s="5">
        <f t="shared" si="110"/>
        <v>226003.19183857742</v>
      </c>
      <c r="K1782" s="5">
        <f t="shared" si="111"/>
        <v>918.74234381380154</v>
      </c>
    </row>
    <row r="1783" spans="2:11" x14ac:dyDescent="0.25">
      <c r="B1783" s="6">
        <v>44146</v>
      </c>
      <c r="C1783" s="2">
        <v>15701.339844</v>
      </c>
      <c r="D1783" s="5">
        <v>128159204.244215</v>
      </c>
      <c r="E1783" s="18">
        <f>'Mining Rigs'!$E$25*EXP('Mining Rigs'!$E$24*B1783)</f>
        <v>6.734610886220975E-2</v>
      </c>
      <c r="F1783" s="10">
        <f t="shared" si="112"/>
        <v>8631.0237207250775</v>
      </c>
      <c r="G1783" s="10">
        <f t="shared" si="113"/>
        <v>207144.56929740187</v>
      </c>
      <c r="H1783" s="3">
        <v>9.7959999999999994</v>
      </c>
      <c r="I1783">
        <v>6.25</v>
      </c>
      <c r="J1783" s="5">
        <f t="shared" si="110"/>
        <v>225465.3556485943</v>
      </c>
      <c r="K1783" s="5">
        <f t="shared" si="111"/>
        <v>918.74234381380154</v>
      </c>
    </row>
    <row r="1784" spans="2:11" x14ac:dyDescent="0.25">
      <c r="B1784" s="6">
        <v>44147</v>
      </c>
      <c r="C1784" s="2">
        <v>16276.34375</v>
      </c>
      <c r="D1784" s="5">
        <v>126728589.87125701</v>
      </c>
      <c r="E1784" s="18">
        <f>'Mining Rigs'!$E$25*EXP('Mining Rigs'!$E$24*B1784)</f>
        <v>6.7309940643526439E-2</v>
      </c>
      <c r="F1784" s="10">
        <f t="shared" si="112"/>
        <v>8530.0938620721154</v>
      </c>
      <c r="G1784" s="10">
        <f t="shared" si="113"/>
        <v>204722.25268973078</v>
      </c>
      <c r="H1784" s="3">
        <v>9</v>
      </c>
      <c r="I1784">
        <v>6.25</v>
      </c>
      <c r="J1784" s="5">
        <f t="shared" si="110"/>
        <v>204722.25268973075</v>
      </c>
      <c r="K1784" s="5">
        <f t="shared" si="111"/>
        <v>1000</v>
      </c>
    </row>
    <row r="1785" spans="2:11" x14ac:dyDescent="0.25">
      <c r="B1785" s="6">
        <v>44148</v>
      </c>
      <c r="C1785" s="2">
        <v>16317.808594</v>
      </c>
      <c r="D1785" s="5">
        <v>128278422.108628</v>
      </c>
      <c r="E1785" s="18">
        <f>'Mining Rigs'!$E$25*EXP('Mining Rigs'!$E$24*B1785)</f>
        <v>6.7273791848980344E-2</v>
      </c>
      <c r="F1785" s="10">
        <f t="shared" si="112"/>
        <v>8629.7758676514786</v>
      </c>
      <c r="G1785" s="10">
        <f t="shared" si="113"/>
        <v>207114.62082363549</v>
      </c>
      <c r="H1785" s="3">
        <v>10.36</v>
      </c>
      <c r="I1785">
        <v>6.25</v>
      </c>
      <c r="J1785" s="5">
        <f t="shared" si="110"/>
        <v>238411.94130365149</v>
      </c>
      <c r="K1785" s="5">
        <f t="shared" si="111"/>
        <v>868.72586872586874</v>
      </c>
    </row>
    <row r="1786" spans="2:11" x14ac:dyDescent="0.25">
      <c r="B1786" s="6">
        <v>44149</v>
      </c>
      <c r="C1786" s="2">
        <v>16068.138671999999</v>
      </c>
      <c r="D1786" s="5">
        <v>126609372.006843</v>
      </c>
      <c r="E1786" s="18">
        <f>'Mining Rigs'!$E$25*EXP('Mining Rigs'!$E$24*B1786)</f>
        <v>6.7237662468139239E-2</v>
      </c>
      <c r="F1786" s="10">
        <f t="shared" si="112"/>
        <v>8512.9182202991869</v>
      </c>
      <c r="G1786" s="10">
        <f t="shared" si="113"/>
        <v>204310.03728718049</v>
      </c>
      <c r="H1786" s="3">
        <v>10.141</v>
      </c>
      <c r="I1786">
        <v>6.25</v>
      </c>
      <c r="J1786" s="5">
        <f t="shared" si="110"/>
        <v>230212.00979214412</v>
      </c>
      <c r="K1786" s="5">
        <f t="shared" si="111"/>
        <v>887.4864411793709</v>
      </c>
    </row>
    <row r="1787" spans="2:11" x14ac:dyDescent="0.25">
      <c r="B1787" s="6">
        <v>44150</v>
      </c>
      <c r="C1787" s="2">
        <v>15955.587890999999</v>
      </c>
      <c r="D1787" s="5">
        <v>126132500.54919</v>
      </c>
      <c r="E1787" s="18">
        <f>'Mining Rigs'!$E$25*EXP('Mining Rigs'!$E$24*B1787)</f>
        <v>6.7201552490577243E-2</v>
      </c>
      <c r="F1787" s="10">
        <f t="shared" si="112"/>
        <v>8476.2998564241552</v>
      </c>
      <c r="G1787" s="10">
        <f t="shared" si="113"/>
        <v>203431.19655417971</v>
      </c>
      <c r="H1787" s="3">
        <v>9.6</v>
      </c>
      <c r="I1787">
        <v>6.25</v>
      </c>
      <c r="J1787" s="5">
        <f t="shared" si="110"/>
        <v>216993.27632445839</v>
      </c>
      <c r="K1787" s="5">
        <f t="shared" si="111"/>
        <v>937.5</v>
      </c>
    </row>
    <row r="1788" spans="2:11" x14ac:dyDescent="0.25">
      <c r="B1788" s="6">
        <v>44151</v>
      </c>
      <c r="C1788" s="2">
        <v>16716.111327999999</v>
      </c>
      <c r="D1788" s="5">
        <v>127563114.922149</v>
      </c>
      <c r="E1788" s="18">
        <f>'Mining Rigs'!$E$25*EXP('Mining Rigs'!$E$24*B1788)</f>
        <v>6.716546190587408E-2</v>
      </c>
      <c r="F1788" s="10">
        <f t="shared" si="112"/>
        <v>8567.8355358982371</v>
      </c>
      <c r="G1788" s="10">
        <f t="shared" si="113"/>
        <v>205628.05286155769</v>
      </c>
      <c r="H1788" s="3">
        <v>9</v>
      </c>
      <c r="I1788">
        <v>6.25</v>
      </c>
      <c r="J1788" s="5">
        <f t="shared" si="110"/>
        <v>205628.05286155769</v>
      </c>
      <c r="K1788" s="5">
        <f t="shared" si="111"/>
        <v>1000</v>
      </c>
    </row>
    <row r="1789" spans="2:11" x14ac:dyDescent="0.25">
      <c r="B1789" s="6">
        <v>44152</v>
      </c>
      <c r="C1789" s="2">
        <v>17645.40625</v>
      </c>
      <c r="D1789" s="5">
        <v>124869930.27180199</v>
      </c>
      <c r="E1789" s="18">
        <f>'Mining Rigs'!$E$25*EXP('Mining Rigs'!$E$24*B1789)</f>
        <v>6.7129390703614317E-2</v>
      </c>
      <c r="F1789" s="10">
        <f t="shared" si="112"/>
        <v>8382.4423363488713</v>
      </c>
      <c r="G1789" s="10">
        <f t="shared" si="113"/>
        <v>201178.61607237291</v>
      </c>
      <c r="H1789" s="3">
        <v>9.1720000000000006</v>
      </c>
      <c r="I1789">
        <v>6.25</v>
      </c>
      <c r="J1789" s="5">
        <f t="shared" si="110"/>
        <v>205023.36295731159</v>
      </c>
      <c r="K1789" s="5">
        <f t="shared" si="111"/>
        <v>981.24727431312681</v>
      </c>
    </row>
    <row r="1790" spans="2:11" x14ac:dyDescent="0.25">
      <c r="B1790" s="6">
        <v>44153</v>
      </c>
      <c r="C1790" s="2">
        <v>17804.005859000001</v>
      </c>
      <c r="D1790" s="5">
        <v>126964111.470282</v>
      </c>
      <c r="E1790" s="18">
        <f>'Mining Rigs'!$E$25*EXP('Mining Rigs'!$E$24*B1790)</f>
        <v>6.709333887338885E-2</v>
      </c>
      <c r="F1790" s="10">
        <f t="shared" si="112"/>
        <v>8518.4461556343467</v>
      </c>
      <c r="G1790" s="10">
        <f t="shared" si="113"/>
        <v>204442.70773522434</v>
      </c>
      <c r="H1790" s="3">
        <v>8.5210000000000008</v>
      </c>
      <c r="I1790">
        <v>6.25</v>
      </c>
      <c r="J1790" s="5">
        <f t="shared" si="110"/>
        <v>193561.81251242742</v>
      </c>
      <c r="K1790" s="5">
        <f t="shared" si="111"/>
        <v>1056.2140593827016</v>
      </c>
    </row>
    <row r="1791" spans="2:11" x14ac:dyDescent="0.25">
      <c r="B1791" s="6">
        <v>44154</v>
      </c>
      <c r="C1791" s="2">
        <v>17817.089843999998</v>
      </c>
      <c r="D1791" s="5">
        <v>130557849.91211601</v>
      </c>
      <c r="E1791" s="18">
        <f>'Mining Rigs'!$E$25*EXP('Mining Rigs'!$E$24*B1791)</f>
        <v>6.7057306404794195E-2</v>
      </c>
      <c r="F1791" s="10">
        <f t="shared" si="112"/>
        <v>8754.8577451078963</v>
      </c>
      <c r="G1791" s="10">
        <f t="shared" si="113"/>
        <v>210116.58588258951</v>
      </c>
      <c r="H1791" s="3">
        <v>10.510999999999999</v>
      </c>
      <c r="I1791">
        <v>6.25</v>
      </c>
      <c r="J1791" s="5">
        <f t="shared" si="110"/>
        <v>245392.82602354424</v>
      </c>
      <c r="K1791" s="5">
        <f t="shared" si="111"/>
        <v>856.24583769384458</v>
      </c>
    </row>
    <row r="1792" spans="2:11" x14ac:dyDescent="0.25">
      <c r="B1792" s="6">
        <v>44155</v>
      </c>
      <c r="C1792" s="2">
        <v>18621.314452999999</v>
      </c>
      <c r="D1792" s="5">
        <v>128602936.80096599</v>
      </c>
      <c r="E1792" s="18">
        <f>'Mining Rigs'!$E$25*EXP('Mining Rigs'!$E$24*B1792)</f>
        <v>6.7021293287431699E-2</v>
      </c>
      <c r="F1792" s="10">
        <f t="shared" si="112"/>
        <v>8619.1351449625854</v>
      </c>
      <c r="G1792" s="10">
        <f t="shared" si="113"/>
        <v>206859.24347910204</v>
      </c>
      <c r="H1792" s="3">
        <v>8.5709999999999997</v>
      </c>
      <c r="I1792">
        <v>6.25</v>
      </c>
      <c r="J1792" s="5">
        <f t="shared" si="110"/>
        <v>196998.95287326482</v>
      </c>
      <c r="K1792" s="5">
        <f t="shared" si="111"/>
        <v>1050.0525026251314</v>
      </c>
    </row>
    <row r="1793" spans="2:11" x14ac:dyDescent="0.25">
      <c r="B1793" s="6">
        <v>44156</v>
      </c>
      <c r="C1793" s="2">
        <v>18642.232422000001</v>
      </c>
      <c r="D1793" s="5">
        <v>133025455.054493</v>
      </c>
      <c r="E1793" s="18">
        <f>'Mining Rigs'!$E$25*EXP('Mining Rigs'!$E$24*B1793)</f>
        <v>6.6985299510909035E-2</v>
      </c>
      <c r="F1793" s="10">
        <f t="shared" si="112"/>
        <v>8910.7499494001804</v>
      </c>
      <c r="G1793" s="10">
        <f t="shared" si="113"/>
        <v>213857.99878560432</v>
      </c>
      <c r="H1793" s="3">
        <v>8.5210000000000008</v>
      </c>
      <c r="I1793">
        <v>6.25</v>
      </c>
      <c r="J1793" s="5">
        <f t="shared" si="110"/>
        <v>202476.00085023718</v>
      </c>
      <c r="K1793" s="5">
        <f t="shared" si="111"/>
        <v>1056.2140593827016</v>
      </c>
    </row>
    <row r="1794" spans="2:11" x14ac:dyDescent="0.25">
      <c r="B1794" s="6">
        <v>44157</v>
      </c>
      <c r="C1794" s="2">
        <v>18370.001952999999</v>
      </c>
      <c r="D1794" s="5">
        <v>137215282.81839401</v>
      </c>
      <c r="E1794" s="18">
        <f>'Mining Rigs'!$E$25*EXP('Mining Rigs'!$E$24*B1794)</f>
        <v>6.6949325064839443E-2</v>
      </c>
      <c r="F1794" s="10">
        <f t="shared" si="112"/>
        <v>9186.4705732725397</v>
      </c>
      <c r="G1794" s="10">
        <f t="shared" si="113"/>
        <v>220475.29375854094</v>
      </c>
      <c r="H1794" s="3">
        <v>8.2759999999999998</v>
      </c>
      <c r="I1794">
        <v>6.25</v>
      </c>
      <c r="J1794" s="5">
        <f t="shared" si="110"/>
        <v>202739.28123840943</v>
      </c>
      <c r="K1794" s="5">
        <f t="shared" si="111"/>
        <v>1087.4818753020784</v>
      </c>
    </row>
    <row r="1795" spans="2:11" x14ac:dyDescent="0.25">
      <c r="B1795" s="6">
        <v>44158</v>
      </c>
      <c r="C1795" s="2">
        <v>18364.121093999998</v>
      </c>
      <c r="D1795" s="5">
        <v>141076183.18505299</v>
      </c>
      <c r="E1795" s="18">
        <f>'Mining Rigs'!$E$25*EXP('Mining Rigs'!$E$24*B1795)</f>
        <v>6.6913369938841005E-2</v>
      </c>
      <c r="F1795" s="10">
        <f t="shared" si="112"/>
        <v>9439.8828350211497</v>
      </c>
      <c r="G1795" s="10">
        <f t="shared" si="113"/>
        <v>226557.18804050761</v>
      </c>
      <c r="H1795" s="3">
        <v>9.7959999999999994</v>
      </c>
      <c r="I1795">
        <v>6.25</v>
      </c>
      <c r="J1795" s="5">
        <f t="shared" si="110"/>
        <v>246594.91267164581</v>
      </c>
      <c r="K1795" s="5">
        <f t="shared" si="111"/>
        <v>918.74234381380154</v>
      </c>
    </row>
    <row r="1796" spans="2:11" x14ac:dyDescent="0.25">
      <c r="B1796" s="6">
        <v>44159</v>
      </c>
      <c r="C1796" s="2">
        <v>19107.464843999998</v>
      </c>
      <c r="D1796" s="5">
        <v>140083639.150049</v>
      </c>
      <c r="E1796" s="18">
        <f>'Mining Rigs'!$E$25*EXP('Mining Rigs'!$E$24*B1796)</f>
        <v>6.6877434122538146E-2</v>
      </c>
      <c r="F1796" s="10">
        <f t="shared" si="112"/>
        <v>9368.4343489028088</v>
      </c>
      <c r="G1796" s="10">
        <f t="shared" si="113"/>
        <v>224842.4243736674</v>
      </c>
      <c r="H1796" s="3">
        <v>10.587999999999999</v>
      </c>
      <c r="I1796">
        <v>6.25</v>
      </c>
      <c r="J1796" s="5">
        <f t="shared" si="110"/>
        <v>264514.62102982111</v>
      </c>
      <c r="K1796" s="5">
        <f t="shared" si="111"/>
        <v>850.0188893086513</v>
      </c>
    </row>
    <row r="1797" spans="2:11" x14ac:dyDescent="0.25">
      <c r="B1797" s="6">
        <v>44160</v>
      </c>
      <c r="C1797" s="2">
        <v>18732.121093999998</v>
      </c>
      <c r="D1797" s="5">
        <v>137459413.97417799</v>
      </c>
      <c r="E1797" s="18">
        <f>'Mining Rigs'!$E$25*EXP('Mining Rigs'!$E$24*B1797)</f>
        <v>6.6841517605560827E-2</v>
      </c>
      <c r="F1797" s="10">
        <f t="shared" si="112"/>
        <v>9187.9958392050921</v>
      </c>
      <c r="G1797" s="10">
        <f t="shared" si="113"/>
        <v>220511.90014092223</v>
      </c>
      <c r="H1797" s="3">
        <v>9.2899999999999991</v>
      </c>
      <c r="I1797">
        <v>6.25</v>
      </c>
      <c r="J1797" s="5">
        <f t="shared" si="110"/>
        <v>227617.28358990746</v>
      </c>
      <c r="K1797" s="5">
        <f t="shared" si="111"/>
        <v>968.78363832077503</v>
      </c>
    </row>
    <row r="1798" spans="2:11" x14ac:dyDescent="0.25">
      <c r="B1798" s="6">
        <v>44161</v>
      </c>
      <c r="C1798" s="2">
        <v>17150.623047000001</v>
      </c>
      <c r="D1798" s="5">
        <v>135709930.52359799</v>
      </c>
      <c r="E1798" s="18">
        <f>'Mining Rigs'!$E$25*EXP('Mining Rigs'!$E$24*B1798)</f>
        <v>6.6805620377543853E-2</v>
      </c>
      <c r="F1798" s="10">
        <f t="shared" si="112"/>
        <v>9066.186100022338</v>
      </c>
      <c r="G1798" s="10">
        <f t="shared" si="113"/>
        <v>217588.46640053613</v>
      </c>
      <c r="H1798" s="3">
        <v>9.6</v>
      </c>
      <c r="I1798">
        <v>6.25</v>
      </c>
      <c r="J1798" s="5">
        <f t="shared" si="110"/>
        <v>232094.3641605718</v>
      </c>
      <c r="K1798" s="5">
        <f t="shared" si="111"/>
        <v>937.5</v>
      </c>
    </row>
    <row r="1799" spans="2:11" x14ac:dyDescent="0.25">
      <c r="B1799" s="6">
        <v>44162</v>
      </c>
      <c r="C1799" s="2">
        <v>17108.402343999998</v>
      </c>
      <c r="D1799" s="5">
        <v>137334450.870565</v>
      </c>
      <c r="E1799" s="18">
        <f>'Mining Rigs'!$E$25*EXP('Mining Rigs'!$E$24*B1799)</f>
        <v>6.6769742428128359E-2</v>
      </c>
      <c r="F1799" s="10">
        <f t="shared" si="112"/>
        <v>9169.785911136074</v>
      </c>
      <c r="G1799" s="10">
        <f t="shared" si="113"/>
        <v>220074.86186726578</v>
      </c>
      <c r="H1799" s="3">
        <v>9.3510000000000009</v>
      </c>
      <c r="I1799">
        <v>6.25</v>
      </c>
      <c r="J1799" s="5">
        <f t="shared" ref="J1799:J1862" si="114">F1799*H1799/60/I1799*1000</f>
        <v>228657.78148008918</v>
      </c>
      <c r="K1799" s="5">
        <f t="shared" si="111"/>
        <v>962.46390760346469</v>
      </c>
    </row>
    <row r="1800" spans="2:11" x14ac:dyDescent="0.25">
      <c r="B1800" s="6">
        <v>44163</v>
      </c>
      <c r="C1800" s="2">
        <v>17717.414063</v>
      </c>
      <c r="D1800" s="5">
        <v>135584967.419985</v>
      </c>
      <c r="E1800" s="18">
        <f>'Mining Rigs'!$E$25*EXP('Mining Rigs'!$E$24*B1800)</f>
        <v>6.6733883746961001E-2</v>
      </c>
      <c r="F1800" s="10">
        <f t="shared" si="112"/>
        <v>9048.1114536407731</v>
      </c>
      <c r="G1800" s="10">
        <f t="shared" si="113"/>
        <v>217154.67488737855</v>
      </c>
      <c r="H1800" s="3">
        <v>9.3510000000000009</v>
      </c>
      <c r="I1800">
        <v>6.25</v>
      </c>
      <c r="J1800" s="5">
        <f t="shared" si="114"/>
        <v>225623.70720798633</v>
      </c>
      <c r="K1800" s="5">
        <f t="shared" si="111"/>
        <v>962.46390760346469</v>
      </c>
    </row>
    <row r="1801" spans="2:11" x14ac:dyDescent="0.25">
      <c r="B1801" s="6">
        <v>44164</v>
      </c>
      <c r="C1801" s="2">
        <v>18177.484375</v>
      </c>
      <c r="D1801" s="5">
        <v>133710520.86579099</v>
      </c>
      <c r="E1801" s="18">
        <f>'Mining Rigs'!$E$25*EXP('Mining Rigs'!$E$24*B1801)</f>
        <v>6.6698044323693279E-2</v>
      </c>
      <c r="F1801" s="10">
        <f t="shared" si="112"/>
        <v>8918.2302472506435</v>
      </c>
      <c r="G1801" s="10">
        <f t="shared" si="113"/>
        <v>214037.52593401546</v>
      </c>
      <c r="H1801" s="3">
        <v>9.6</v>
      </c>
      <c r="I1801">
        <v>6.25</v>
      </c>
      <c r="J1801" s="5">
        <f t="shared" si="114"/>
        <v>228306.69432961647</v>
      </c>
      <c r="K1801" s="5">
        <f t="shared" si="111"/>
        <v>937.5</v>
      </c>
    </row>
    <row r="1802" spans="2:11" x14ac:dyDescent="0.25">
      <c r="B1802" s="6">
        <v>44165</v>
      </c>
      <c r="C1802" s="2">
        <v>19625.835938</v>
      </c>
      <c r="D1802" s="5">
        <v>131309769.589972</v>
      </c>
      <c r="E1802" s="18">
        <f>'Mining Rigs'!$E$25*EXP('Mining Rigs'!$E$24*B1802)</f>
        <v>6.6662224147982993E-2</v>
      </c>
      <c r="F1802" s="10">
        <f t="shared" si="112"/>
        <v>8753.4012932267142</v>
      </c>
      <c r="G1802" s="10">
        <f t="shared" si="113"/>
        <v>210081.63103744114</v>
      </c>
      <c r="H1802" s="3">
        <v>12.743</v>
      </c>
      <c r="I1802">
        <v>6.25</v>
      </c>
      <c r="J1802" s="5">
        <f t="shared" si="114"/>
        <v>297452.24714556808</v>
      </c>
      <c r="K1802" s="5">
        <f t="shared" si="111"/>
        <v>706.27010907949466</v>
      </c>
    </row>
    <row r="1803" spans="2:11" x14ac:dyDescent="0.25">
      <c r="B1803" s="6">
        <v>44166</v>
      </c>
      <c r="C1803" s="2">
        <v>18802.998047000001</v>
      </c>
      <c r="D1803" s="5">
        <v>128313154.489921</v>
      </c>
      <c r="E1803" s="18">
        <f>'Mining Rigs'!$E$25*EXP('Mining Rigs'!$E$24*B1803)</f>
        <v>6.6626423209493496E-2</v>
      </c>
      <c r="F1803" s="10">
        <f t="shared" si="112"/>
        <v>8549.046534390598</v>
      </c>
      <c r="G1803" s="10">
        <f t="shared" si="113"/>
        <v>205177.11682537437</v>
      </c>
      <c r="H1803" s="3">
        <v>9.4740000000000002</v>
      </c>
      <c r="I1803">
        <v>6.25</v>
      </c>
      <c r="J1803" s="5">
        <f t="shared" si="114"/>
        <v>215983.11164484406</v>
      </c>
      <c r="K1803" s="5">
        <f t="shared" si="111"/>
        <v>949.96833438885369</v>
      </c>
    </row>
    <row r="1804" spans="2:11" x14ac:dyDescent="0.25">
      <c r="B1804" s="6">
        <v>44167</v>
      </c>
      <c r="C1804" s="2">
        <v>19201.091797000001</v>
      </c>
      <c r="D1804" s="5">
        <v>131996845.77838001</v>
      </c>
      <c r="E1804" s="18">
        <f>'Mining Rigs'!$E$25*EXP('Mining Rigs'!$E$24*B1804)</f>
        <v>6.6590641497892927E-2</v>
      </c>
      <c r="F1804" s="10">
        <f t="shared" si="112"/>
        <v>8789.7546360807646</v>
      </c>
      <c r="G1804" s="10">
        <f t="shared" si="113"/>
        <v>210954.11126593835</v>
      </c>
      <c r="H1804" s="3">
        <v>10.992000000000001</v>
      </c>
      <c r="I1804">
        <v>6.25</v>
      </c>
      <c r="J1804" s="5">
        <f t="shared" si="114"/>
        <v>257645.28789279939</v>
      </c>
      <c r="K1804" s="5">
        <f t="shared" ref="K1804:K1867" si="115">24*60/H1804*I1804</f>
        <v>818.77729257641909</v>
      </c>
    </row>
    <row r="1805" spans="2:11" x14ac:dyDescent="0.25">
      <c r="B1805" s="6">
        <v>44168</v>
      </c>
      <c r="C1805" s="2">
        <v>19445.398438</v>
      </c>
      <c r="D1805" s="5">
        <v>130449316.11808901</v>
      </c>
      <c r="E1805" s="18">
        <f>'Mining Rigs'!$E$25*EXP('Mining Rigs'!$E$24*B1805)</f>
        <v>6.6554879002855769E-2</v>
      </c>
      <c r="F1805" s="10">
        <f t="shared" si="112"/>
        <v>8682.0384502446959</v>
      </c>
      <c r="G1805" s="10">
        <f t="shared" si="113"/>
        <v>208368.92280587269</v>
      </c>
      <c r="H1805" s="3">
        <v>9.1720000000000006</v>
      </c>
      <c r="I1805">
        <v>6.25</v>
      </c>
      <c r="J1805" s="5">
        <f t="shared" si="114"/>
        <v>212351.08444171833</v>
      </c>
      <c r="K1805" s="5">
        <f t="shared" si="115"/>
        <v>981.24727431312681</v>
      </c>
    </row>
    <row r="1806" spans="2:11" x14ac:dyDescent="0.25">
      <c r="B1806" s="6">
        <v>44169</v>
      </c>
      <c r="C1806" s="2">
        <v>18699.765625</v>
      </c>
      <c r="D1806" s="5">
        <v>133063743.47504</v>
      </c>
      <c r="E1806" s="18">
        <f>'Mining Rigs'!$E$25*EXP('Mining Rigs'!$E$24*B1806)</f>
        <v>6.6519135714061969E-2</v>
      </c>
      <c r="F1806" s="10">
        <f t="shared" si="112"/>
        <v>8851.2852108373154</v>
      </c>
      <c r="G1806" s="10">
        <f t="shared" si="113"/>
        <v>212430.84506009557</v>
      </c>
      <c r="H1806" s="3">
        <v>10</v>
      </c>
      <c r="I1806">
        <v>6.25</v>
      </c>
      <c r="J1806" s="5">
        <f t="shared" si="114"/>
        <v>236034.2722889951</v>
      </c>
      <c r="K1806" s="5">
        <f t="shared" si="115"/>
        <v>900</v>
      </c>
    </row>
    <row r="1807" spans="2:11" x14ac:dyDescent="0.25">
      <c r="B1807" s="6">
        <v>44170</v>
      </c>
      <c r="C1807" s="2">
        <v>19154.230468999998</v>
      </c>
      <c r="D1807" s="5">
        <v>133409747.667951</v>
      </c>
      <c r="E1807" s="18">
        <f>'Mining Rigs'!$E$25*EXP('Mining Rigs'!$E$24*B1807)</f>
        <v>6.6483411621196364E-2</v>
      </c>
      <c r="F1807" s="10">
        <f t="shared" ref="F1807:F1870" si="116">D1807*1000*E1807/1000000</f>
        <v>8869.5351684883281</v>
      </c>
      <c r="G1807" s="10">
        <f t="shared" ref="G1807:G1870" si="117">F1807*24</f>
        <v>212868.84404371987</v>
      </c>
      <c r="H1807" s="3">
        <v>10</v>
      </c>
      <c r="I1807">
        <v>6.25</v>
      </c>
      <c r="J1807" s="5">
        <f t="shared" si="114"/>
        <v>236520.9378263554</v>
      </c>
      <c r="K1807" s="5">
        <f t="shared" si="115"/>
        <v>900</v>
      </c>
    </row>
    <row r="1808" spans="2:11" x14ac:dyDescent="0.25">
      <c r="B1808" s="6">
        <v>44171</v>
      </c>
      <c r="C1808" s="2">
        <v>19345.121093999998</v>
      </c>
      <c r="D1808" s="5">
        <v>133755751.860861</v>
      </c>
      <c r="E1808" s="18">
        <f>'Mining Rigs'!$E$25*EXP('Mining Rigs'!$E$24*B1808)</f>
        <v>6.6447706713950019E-2</v>
      </c>
      <c r="F1808" s="10">
        <f t="shared" si="116"/>
        <v>8887.7629709543671</v>
      </c>
      <c r="G1808" s="10">
        <f t="shared" si="117"/>
        <v>213306.3113029048</v>
      </c>
      <c r="H1808" s="3">
        <v>10.587999999999999</v>
      </c>
      <c r="I1808">
        <v>6.25</v>
      </c>
      <c r="J1808" s="5">
        <f t="shared" si="114"/>
        <v>250943.02489723955</v>
      </c>
      <c r="K1808" s="5">
        <f t="shared" si="115"/>
        <v>850.0188893086513</v>
      </c>
    </row>
    <row r="1809" spans="2:11" x14ac:dyDescent="0.25">
      <c r="B1809" s="6">
        <v>44172</v>
      </c>
      <c r="C1809" s="2">
        <v>19191.630859000001</v>
      </c>
      <c r="D1809" s="5">
        <v>132914894.02681699</v>
      </c>
      <c r="E1809" s="18">
        <f>'Mining Rigs'!$E$25*EXP('Mining Rigs'!$E$24*B1809)</f>
        <v>6.6412020982019523E-2</v>
      </c>
      <c r="F1809" s="10">
        <f t="shared" si="116"/>
        <v>8827.1467309318723</v>
      </c>
      <c r="G1809" s="10">
        <f t="shared" si="117"/>
        <v>211851.52154236494</v>
      </c>
      <c r="H1809" s="3">
        <v>9.6</v>
      </c>
      <c r="I1809">
        <v>6.25</v>
      </c>
      <c r="J1809" s="5">
        <f t="shared" si="114"/>
        <v>225974.95631185593</v>
      </c>
      <c r="K1809" s="5">
        <f t="shared" si="115"/>
        <v>937.5</v>
      </c>
    </row>
    <row r="1810" spans="2:11" x14ac:dyDescent="0.25">
      <c r="B1810" s="6">
        <v>44173</v>
      </c>
      <c r="C1810" s="2">
        <v>18321.144531000002</v>
      </c>
      <c r="D1810" s="5">
        <v>137948518.46795601</v>
      </c>
      <c r="E1810" s="18">
        <f>'Mining Rigs'!$E$25*EXP('Mining Rigs'!$E$24*B1810)</f>
        <v>6.6376354415106323E-2</v>
      </c>
      <c r="F1810" s="10">
        <f t="shared" si="116"/>
        <v>9156.5197528678873</v>
      </c>
      <c r="G1810" s="10">
        <f t="shared" si="117"/>
        <v>219756.47406882929</v>
      </c>
      <c r="H1810" s="3">
        <v>10</v>
      </c>
      <c r="I1810">
        <v>6.25</v>
      </c>
      <c r="J1810" s="5">
        <f t="shared" si="114"/>
        <v>244173.86007647697</v>
      </c>
      <c r="K1810" s="5">
        <f t="shared" si="115"/>
        <v>900</v>
      </c>
    </row>
    <row r="1811" spans="2:11" x14ac:dyDescent="0.25">
      <c r="B1811" s="6">
        <v>44174</v>
      </c>
      <c r="C1811" s="2">
        <v>18553.916015999999</v>
      </c>
      <c r="D1811" s="5">
        <v>136860167.23743901</v>
      </c>
      <c r="E1811" s="18">
        <f>'Mining Rigs'!$E$25*EXP('Mining Rigs'!$E$24*B1811)</f>
        <v>6.6340707002918067E-2</v>
      </c>
      <c r="F1811" s="10">
        <f t="shared" si="116"/>
        <v>9079.4002550693076</v>
      </c>
      <c r="G1811" s="10">
        <f t="shared" si="117"/>
        <v>217905.60612166338</v>
      </c>
      <c r="H1811" s="3">
        <v>10.36</v>
      </c>
      <c r="I1811">
        <v>6.25</v>
      </c>
      <c r="J1811" s="5">
        <f t="shared" si="114"/>
        <v>250833.56438004808</v>
      </c>
      <c r="K1811" s="5">
        <f t="shared" si="115"/>
        <v>868.72586872586874</v>
      </c>
    </row>
    <row r="1812" spans="2:11" x14ac:dyDescent="0.25">
      <c r="B1812" s="6">
        <v>44175</v>
      </c>
      <c r="C1812" s="2">
        <v>18264.992188</v>
      </c>
      <c r="D1812" s="5">
        <v>137948518.46795601</v>
      </c>
      <c r="E1812" s="18">
        <f>'Mining Rigs'!$E$25*EXP('Mining Rigs'!$E$24*B1812)</f>
        <v>6.6305078735167972E-2</v>
      </c>
      <c r="F1812" s="10">
        <f t="shared" si="116"/>
        <v>9146.687378417595</v>
      </c>
      <c r="G1812" s="10">
        <f t="shared" si="117"/>
        <v>219520.49708202228</v>
      </c>
      <c r="H1812" s="3">
        <v>11.077</v>
      </c>
      <c r="I1812">
        <v>6.25</v>
      </c>
      <c r="J1812" s="5">
        <f t="shared" si="114"/>
        <v>270180.94957528455</v>
      </c>
      <c r="K1812" s="5">
        <f t="shared" si="115"/>
        <v>812.49435767807176</v>
      </c>
    </row>
    <row r="1813" spans="2:11" x14ac:dyDescent="0.25">
      <c r="B1813" s="6">
        <v>44176</v>
      </c>
      <c r="C1813" s="2">
        <v>18058.904297000001</v>
      </c>
      <c r="D1813" s="5">
        <v>134275333.06496301</v>
      </c>
      <c r="E1813" s="18">
        <f>'Mining Rigs'!$E$25*EXP('Mining Rigs'!$E$24*B1813)</f>
        <v>6.626946960157401E-2</v>
      </c>
      <c r="F1813" s="10">
        <f t="shared" si="116"/>
        <v>8898.355102789792</v>
      </c>
      <c r="G1813" s="10">
        <f t="shared" si="117"/>
        <v>213560.52246695501</v>
      </c>
      <c r="H1813" s="3">
        <v>10.435</v>
      </c>
      <c r="I1813">
        <v>6.25</v>
      </c>
      <c r="J1813" s="5">
        <f t="shared" si="114"/>
        <v>247611.56132696394</v>
      </c>
      <c r="K1813" s="5">
        <f t="shared" si="115"/>
        <v>862.48203162434118</v>
      </c>
    </row>
    <row r="1814" spans="2:11" x14ac:dyDescent="0.25">
      <c r="B1814" s="6">
        <v>44177</v>
      </c>
      <c r="C1814" s="2">
        <v>18803.65625</v>
      </c>
      <c r="D1814" s="5">
        <v>133459069.642075</v>
      </c>
      <c r="E1814" s="18">
        <f>'Mining Rigs'!$E$25*EXP('Mining Rigs'!$E$24*B1814)</f>
        <v>6.6233879591860459E-2</v>
      </c>
      <c r="F1814" s="10">
        <f t="shared" si="116"/>
        <v>8839.5119491149144</v>
      </c>
      <c r="G1814" s="10">
        <f t="shared" si="117"/>
        <v>212148.28677875793</v>
      </c>
      <c r="H1814" s="3">
        <v>10.909000000000001</v>
      </c>
      <c r="I1814">
        <v>6.25</v>
      </c>
      <c r="J1814" s="5">
        <f t="shared" si="114"/>
        <v>257147.29560771896</v>
      </c>
      <c r="K1814" s="5">
        <f t="shared" si="115"/>
        <v>825.00687505729218</v>
      </c>
    </row>
    <row r="1815" spans="2:11" x14ac:dyDescent="0.25">
      <c r="B1815" s="6">
        <v>44178</v>
      </c>
      <c r="C1815" s="2">
        <v>19142.382813</v>
      </c>
      <c r="D1815" s="5">
        <v>131826542.79630101</v>
      </c>
      <c r="E1815" s="18">
        <f>'Mining Rigs'!$E$25*EXP('Mining Rigs'!$E$24*B1815)</f>
        <v>6.6198308695757047E-2</v>
      </c>
      <c r="F1815" s="10">
        <f t="shared" si="116"/>
        <v>8726.6941743239604</v>
      </c>
      <c r="G1815" s="10">
        <f t="shared" si="117"/>
        <v>209440.66018377506</v>
      </c>
      <c r="H1815" s="3">
        <v>9.2309999999999999</v>
      </c>
      <c r="I1815">
        <v>6.25</v>
      </c>
      <c r="J1815" s="5">
        <f t="shared" si="114"/>
        <v>214816.3037951586</v>
      </c>
      <c r="K1815" s="5">
        <f t="shared" si="115"/>
        <v>974.97562560935978</v>
      </c>
    </row>
    <row r="1816" spans="2:11" x14ac:dyDescent="0.25">
      <c r="B1816" s="6">
        <v>44179</v>
      </c>
      <c r="C1816" s="2">
        <v>19246.644531000002</v>
      </c>
      <c r="D1816" s="5">
        <v>134533587.60765901</v>
      </c>
      <c r="E1816" s="18">
        <f>'Mining Rigs'!$E$25*EXP('Mining Rigs'!$E$24*B1816)</f>
        <v>6.616275690299836E-2</v>
      </c>
      <c r="F1816" s="10">
        <f t="shared" si="116"/>
        <v>8901.1130521737759</v>
      </c>
      <c r="G1816" s="10">
        <f t="shared" si="117"/>
        <v>213626.71325217062</v>
      </c>
      <c r="H1816" s="3">
        <v>9.9309999999999992</v>
      </c>
      <c r="I1816">
        <v>6.25</v>
      </c>
      <c r="J1816" s="5">
        <f t="shared" si="114"/>
        <v>235725.20992303401</v>
      </c>
      <c r="K1816" s="5">
        <f t="shared" si="115"/>
        <v>906.25314671231513</v>
      </c>
    </row>
    <row r="1817" spans="2:11" x14ac:dyDescent="0.25">
      <c r="B1817" s="6">
        <v>44180</v>
      </c>
      <c r="C1817" s="2">
        <v>19417.076172000001</v>
      </c>
      <c r="D1817" s="5">
        <v>133351912.23475599</v>
      </c>
      <c r="E1817" s="18">
        <f>'Mining Rigs'!$E$25*EXP('Mining Rigs'!$E$24*B1817)</f>
        <v>6.6127224203325188E-2</v>
      </c>
      <c r="F1817" s="10">
        <f t="shared" si="116"/>
        <v>8818.1917982898522</v>
      </c>
      <c r="G1817" s="10">
        <f t="shared" si="117"/>
        <v>211636.60315895645</v>
      </c>
      <c r="H1817" s="3">
        <v>10.286</v>
      </c>
      <c r="I1817">
        <v>6.25</v>
      </c>
      <c r="J1817" s="5">
        <f t="shared" si="114"/>
        <v>241877.12223255844</v>
      </c>
      <c r="K1817" s="5">
        <f t="shared" si="115"/>
        <v>874.97569511958011</v>
      </c>
    </row>
    <row r="1818" spans="2:11" x14ac:dyDescent="0.25">
      <c r="B1818" s="6">
        <v>44181</v>
      </c>
      <c r="C1818" s="2">
        <v>21310.597656000002</v>
      </c>
      <c r="D1818" s="5">
        <v>132323572.346834</v>
      </c>
      <c r="E1818" s="18">
        <f>'Mining Rigs'!$E$25*EXP('Mining Rigs'!$E$24*B1818)</f>
        <v>6.6091710586483818E-2</v>
      </c>
      <c r="F1818" s="10">
        <f t="shared" si="116"/>
        <v>8745.4912473166059</v>
      </c>
      <c r="G1818" s="10">
        <f t="shared" si="117"/>
        <v>209891.78993559856</v>
      </c>
      <c r="H1818" s="3">
        <v>10.07</v>
      </c>
      <c r="I1818">
        <v>6.25</v>
      </c>
      <c r="J1818" s="5">
        <f t="shared" si="114"/>
        <v>234845.59162794193</v>
      </c>
      <c r="K1818" s="5">
        <f t="shared" si="115"/>
        <v>893.74379344587885</v>
      </c>
    </row>
    <row r="1819" spans="2:11" x14ac:dyDescent="0.25">
      <c r="B1819" s="6">
        <v>44182</v>
      </c>
      <c r="C1819" s="2">
        <v>22805.162109000001</v>
      </c>
      <c r="D1819" s="5">
        <v>132373208.740729</v>
      </c>
      <c r="E1819" s="18">
        <f>'Mining Rigs'!$E$25*EXP('Mining Rigs'!$E$24*B1819)</f>
        <v>6.6056216042225335E-2</v>
      </c>
      <c r="F1819" s="10">
        <f t="shared" si="116"/>
        <v>8744.0732747801849</v>
      </c>
      <c r="G1819" s="10">
        <f t="shared" si="117"/>
        <v>209857.75859472444</v>
      </c>
      <c r="H1819" s="3">
        <v>11.163</v>
      </c>
      <c r="I1819">
        <v>6.25</v>
      </c>
      <c r="J1819" s="5">
        <f t="shared" si="114"/>
        <v>260293.57324365652</v>
      </c>
      <c r="K1819" s="5">
        <f t="shared" si="115"/>
        <v>806.23488309594188</v>
      </c>
    </row>
    <row r="1820" spans="2:11" x14ac:dyDescent="0.25">
      <c r="B1820" s="6">
        <v>44183</v>
      </c>
      <c r="C1820" s="2">
        <v>23137.960938</v>
      </c>
      <c r="D1820" s="5">
        <v>131791042.04281799</v>
      </c>
      <c r="E1820" s="18">
        <f>'Mining Rigs'!$E$25*EXP('Mining Rigs'!$E$24*B1820)</f>
        <v>6.6020740560307073E-2</v>
      </c>
      <c r="F1820" s="10">
        <f t="shared" si="116"/>
        <v>8700.9421948814088</v>
      </c>
      <c r="G1820" s="10">
        <f t="shared" si="117"/>
        <v>208822.61267715381</v>
      </c>
      <c r="H1820" s="3">
        <v>9.1720000000000006</v>
      </c>
      <c r="I1820">
        <v>6.25</v>
      </c>
      <c r="J1820" s="5">
        <f t="shared" si="114"/>
        <v>212813.44483053946</v>
      </c>
      <c r="K1820" s="5">
        <f t="shared" si="115"/>
        <v>981.24727431312681</v>
      </c>
    </row>
    <row r="1821" spans="2:11" x14ac:dyDescent="0.25">
      <c r="B1821" s="6">
        <v>44184</v>
      </c>
      <c r="C1821" s="2">
        <v>23869.832031000002</v>
      </c>
      <c r="D1821" s="5">
        <v>133832920.566664</v>
      </c>
      <c r="E1821" s="18">
        <f>'Mining Rigs'!$E$25*EXP('Mining Rigs'!$E$24*B1821)</f>
        <v>6.5985284130491831E-2</v>
      </c>
      <c r="F1821" s="10">
        <f t="shared" si="116"/>
        <v>8831.0032896048688</v>
      </c>
      <c r="G1821" s="10">
        <f t="shared" si="117"/>
        <v>211944.07895051685</v>
      </c>
      <c r="H1821" s="3">
        <v>9.1140000000000008</v>
      </c>
      <c r="I1821">
        <v>6.25</v>
      </c>
      <c r="J1821" s="5">
        <f t="shared" si="114"/>
        <v>214628.70395055675</v>
      </c>
      <c r="K1821" s="5">
        <f t="shared" si="115"/>
        <v>987.49177090190904</v>
      </c>
    </row>
    <row r="1822" spans="2:11" x14ac:dyDescent="0.25">
      <c r="B1822" s="6">
        <v>44185</v>
      </c>
      <c r="C1822" s="2">
        <v>23477.294922000001</v>
      </c>
      <c r="D1822" s="5">
        <v>136823648.10098001</v>
      </c>
      <c r="E1822" s="18">
        <f>'Mining Rigs'!$E$25*EXP('Mining Rigs'!$E$24*B1822)</f>
        <v>6.5949846742547197E-2</v>
      </c>
      <c r="F1822" s="10">
        <f t="shared" si="116"/>
        <v>9023.4986230158411</v>
      </c>
      <c r="G1822" s="10">
        <f t="shared" si="117"/>
        <v>216563.9669523802</v>
      </c>
      <c r="H1822" s="3">
        <v>9.5359999999999996</v>
      </c>
      <c r="I1822">
        <v>6.25</v>
      </c>
      <c r="J1822" s="5">
        <f t="shared" si="114"/>
        <v>229461.55431754416</v>
      </c>
      <c r="K1822" s="5">
        <f t="shared" si="115"/>
        <v>943.79194630872496</v>
      </c>
    </row>
    <row r="1823" spans="2:11" x14ac:dyDescent="0.25">
      <c r="B1823" s="6">
        <v>44186</v>
      </c>
      <c r="C1823" s="2">
        <v>22803.082031000002</v>
      </c>
      <c r="D1823" s="5">
        <v>135635056.09561101</v>
      </c>
      <c r="E1823" s="18">
        <f>'Mining Rigs'!$E$25*EXP('Mining Rigs'!$E$24*B1823)</f>
        <v>6.5914428386246976E-2</v>
      </c>
      <c r="F1823" s="10">
        <f t="shared" si="116"/>
        <v>8940.307191678743</v>
      </c>
      <c r="G1823" s="10">
        <f t="shared" si="117"/>
        <v>214567.37260028982</v>
      </c>
      <c r="H1823" s="3">
        <v>10.587999999999999</v>
      </c>
      <c r="I1823">
        <v>6.25</v>
      </c>
      <c r="J1823" s="5">
        <f t="shared" si="114"/>
        <v>252426.59345465209</v>
      </c>
      <c r="K1823" s="5">
        <f t="shared" si="115"/>
        <v>850.0188893086513</v>
      </c>
    </row>
    <row r="1824" spans="2:11" x14ac:dyDescent="0.25">
      <c r="B1824" s="6">
        <v>44187</v>
      </c>
      <c r="C1824" s="2">
        <v>23783.029297000001</v>
      </c>
      <c r="D1824" s="5">
        <v>134441785.80737901</v>
      </c>
      <c r="E1824" s="18">
        <f>'Mining Rigs'!$E$25*EXP('Mining Rigs'!$E$24*B1824)</f>
        <v>6.5879029051370455E-2</v>
      </c>
      <c r="F1824" s="10">
        <f t="shared" si="116"/>
        <v>8856.8943129224444</v>
      </c>
      <c r="G1824" s="10">
        <f t="shared" si="117"/>
        <v>212565.46351013868</v>
      </c>
      <c r="H1824" s="3">
        <v>10.07</v>
      </c>
      <c r="I1824">
        <v>6.25</v>
      </c>
      <c r="J1824" s="5">
        <f t="shared" si="114"/>
        <v>237837.13528301069</v>
      </c>
      <c r="K1824" s="5">
        <f t="shared" si="115"/>
        <v>893.74379344587885</v>
      </c>
    </row>
    <row r="1825" spans="2:11" x14ac:dyDescent="0.25">
      <c r="B1825" s="6">
        <v>44188</v>
      </c>
      <c r="C1825" s="2">
        <v>23241.345702999999</v>
      </c>
      <c r="D1825" s="5">
        <v>134839542.57012299</v>
      </c>
      <c r="E1825" s="18">
        <f>'Mining Rigs'!$E$25*EXP('Mining Rigs'!$E$24*B1825)</f>
        <v>6.5843648727701751E-2</v>
      </c>
      <c r="F1825" s="10">
        <f t="shared" si="116"/>
        <v>8878.3274755911643</v>
      </c>
      <c r="G1825" s="10">
        <f t="shared" si="117"/>
        <v>213079.85941418796</v>
      </c>
      <c r="H1825" s="3">
        <v>9.3510000000000009</v>
      </c>
      <c r="I1825">
        <v>6.25</v>
      </c>
      <c r="J1825" s="5">
        <f t="shared" si="114"/>
        <v>221389.97393134129</v>
      </c>
      <c r="K1825" s="5">
        <f t="shared" si="115"/>
        <v>962.46390760346469</v>
      </c>
    </row>
    <row r="1826" spans="2:11" x14ac:dyDescent="0.25">
      <c r="B1826" s="6">
        <v>44189</v>
      </c>
      <c r="C1826" s="2">
        <v>23735.949218999998</v>
      </c>
      <c r="D1826" s="5">
        <v>136297984.033517</v>
      </c>
      <c r="E1826" s="18">
        <f>'Mining Rigs'!$E$25*EXP('Mining Rigs'!$E$24*B1826)</f>
        <v>6.5808287405031085E-2</v>
      </c>
      <c r="F1826" s="10">
        <f t="shared" si="116"/>
        <v>8969.5369060040248</v>
      </c>
      <c r="G1826" s="10">
        <f t="shared" si="117"/>
        <v>215268.88574409659</v>
      </c>
      <c r="H1826" s="3">
        <v>11.429</v>
      </c>
      <c r="I1826">
        <v>6.25</v>
      </c>
      <c r="J1826" s="5">
        <f t="shared" si="114"/>
        <v>273367.56612991996</v>
      </c>
      <c r="K1826" s="5">
        <f t="shared" si="115"/>
        <v>787.47046985738041</v>
      </c>
    </row>
    <row r="1827" spans="2:11" x14ac:dyDescent="0.25">
      <c r="B1827" s="6">
        <v>44190</v>
      </c>
      <c r="C1827" s="2">
        <v>24664.791015999999</v>
      </c>
      <c r="D1827" s="5">
        <v>135900227.27077299</v>
      </c>
      <c r="E1827" s="18">
        <f>'Mining Rigs'!$E$25*EXP('Mining Rigs'!$E$24*B1827)</f>
        <v>6.5772945073154218E-2</v>
      </c>
      <c r="F1827" s="10">
        <f t="shared" si="116"/>
        <v>8938.558183709727</v>
      </c>
      <c r="G1827" s="10">
        <f t="shared" si="117"/>
        <v>214525.39640903345</v>
      </c>
      <c r="H1827" s="3">
        <v>10</v>
      </c>
      <c r="I1827">
        <v>6.25</v>
      </c>
      <c r="J1827" s="5">
        <f t="shared" si="114"/>
        <v>238361.55156559273</v>
      </c>
      <c r="K1827" s="5">
        <f t="shared" si="115"/>
        <v>900</v>
      </c>
    </row>
    <row r="1828" spans="2:11" x14ac:dyDescent="0.25">
      <c r="B1828" s="6">
        <v>44191</v>
      </c>
      <c r="C1828" s="2">
        <v>26437.037109000001</v>
      </c>
      <c r="D1828" s="5">
        <v>134176614.632217</v>
      </c>
      <c r="E1828" s="18">
        <f>'Mining Rigs'!$E$25*EXP('Mining Rigs'!$E$24*B1828)</f>
        <v>6.5737621721871697E-2</v>
      </c>
      <c r="F1828" s="10">
        <f t="shared" si="116"/>
        <v>8820.4515366140367</v>
      </c>
      <c r="G1828" s="10">
        <f t="shared" si="117"/>
        <v>211690.83687873688</v>
      </c>
      <c r="H1828" s="3">
        <v>10.510999999999999</v>
      </c>
      <c r="I1828">
        <v>6.25</v>
      </c>
      <c r="J1828" s="5">
        <f t="shared" si="114"/>
        <v>247231.37627026701</v>
      </c>
      <c r="K1828" s="5">
        <f t="shared" si="115"/>
        <v>856.24583769384458</v>
      </c>
    </row>
    <row r="1829" spans="2:11" x14ac:dyDescent="0.25">
      <c r="B1829" s="6">
        <v>44192</v>
      </c>
      <c r="C1829" s="2">
        <v>26272.294922000001</v>
      </c>
      <c r="D1829" s="5">
        <v>131392317.29301099</v>
      </c>
      <c r="E1829" s="18">
        <f>'Mining Rigs'!$E$25*EXP('Mining Rigs'!$E$24*B1829)</f>
        <v>6.5702317340990232E-2</v>
      </c>
      <c r="F1829" s="10">
        <f t="shared" si="116"/>
        <v>8632.7797269534876</v>
      </c>
      <c r="G1829" s="10">
        <f t="shared" si="117"/>
        <v>207186.71344688372</v>
      </c>
      <c r="H1829" s="3">
        <v>9.73</v>
      </c>
      <c r="I1829">
        <v>6.25</v>
      </c>
      <c r="J1829" s="5">
        <f t="shared" si="114"/>
        <v>223991.85798201984</v>
      </c>
      <c r="K1829" s="5">
        <f t="shared" si="115"/>
        <v>924.9743062692703</v>
      </c>
    </row>
    <row r="1830" spans="2:11" x14ac:dyDescent="0.25">
      <c r="B1830" s="6">
        <v>44193</v>
      </c>
      <c r="C1830" s="2">
        <v>27084.808593999998</v>
      </c>
      <c r="D1830" s="5">
        <v>130994560.530267</v>
      </c>
      <c r="E1830" s="18">
        <f>'Mining Rigs'!$E$25*EXP('Mining Rigs'!$E$24*B1830)</f>
        <v>6.5667031920321972E-2</v>
      </c>
      <c r="F1830" s="10">
        <f t="shared" si="116"/>
        <v>8602.0239877295917</v>
      </c>
      <c r="G1830" s="10">
        <f t="shared" si="117"/>
        <v>206448.57570551021</v>
      </c>
      <c r="H1830" s="3">
        <v>9</v>
      </c>
      <c r="I1830">
        <v>6.25</v>
      </c>
      <c r="J1830" s="5">
        <f t="shared" si="114"/>
        <v>206448.57570551021</v>
      </c>
      <c r="K1830" s="5">
        <f t="shared" si="115"/>
        <v>1000</v>
      </c>
    </row>
    <row r="1831" spans="2:11" x14ac:dyDescent="0.25">
      <c r="B1831" s="6">
        <v>44194</v>
      </c>
      <c r="C1831" s="2">
        <v>27362.4375</v>
      </c>
      <c r="D1831" s="5">
        <v>134096925.475905</v>
      </c>
      <c r="E1831" s="18">
        <f>'Mining Rigs'!$E$25*EXP('Mining Rigs'!$E$24*B1831)</f>
        <v>6.5631765449683896E-2</v>
      </c>
      <c r="F1831" s="10">
        <f t="shared" si="116"/>
        <v>8801.0179603583365</v>
      </c>
      <c r="G1831" s="10">
        <f t="shared" si="117"/>
        <v>211224.43104860006</v>
      </c>
      <c r="H1831" s="3">
        <v>9.4740000000000002</v>
      </c>
      <c r="I1831">
        <v>6.25</v>
      </c>
      <c r="J1831" s="5">
        <f t="shared" si="114"/>
        <v>222348.91775049304</v>
      </c>
      <c r="K1831" s="5">
        <f t="shared" si="115"/>
        <v>949.96833438885369</v>
      </c>
    </row>
    <row r="1832" spans="2:11" x14ac:dyDescent="0.25">
      <c r="B1832" s="6">
        <v>44195</v>
      </c>
      <c r="C1832" s="2">
        <v>28840.953125</v>
      </c>
      <c r="D1832" s="5">
        <v>135214014.93546101</v>
      </c>
      <c r="E1832" s="18">
        <f>'Mining Rigs'!$E$25*EXP('Mining Rigs'!$E$24*B1832)</f>
        <v>6.5596517918899117E-2</v>
      </c>
      <c r="F1832" s="10">
        <f t="shared" si="116"/>
        <v>8869.568553600262</v>
      </c>
      <c r="G1832" s="10">
        <f t="shared" si="117"/>
        <v>212869.64528640627</v>
      </c>
      <c r="H1832" s="3">
        <v>8.3719999999999999</v>
      </c>
      <c r="I1832">
        <v>6.25</v>
      </c>
      <c r="J1832" s="5">
        <f t="shared" si="114"/>
        <v>198016.07448197706</v>
      </c>
      <c r="K1832" s="5">
        <f t="shared" si="115"/>
        <v>1075.011944577162</v>
      </c>
    </row>
    <row r="1833" spans="2:11" x14ac:dyDescent="0.25">
      <c r="B1833" s="6">
        <v>44196</v>
      </c>
      <c r="C1833" s="2">
        <v>29001.720702999999</v>
      </c>
      <c r="D1833" s="5">
        <v>137514350.890001</v>
      </c>
      <c r="E1833" s="18">
        <f>'Mining Rigs'!$E$25*EXP('Mining Rigs'!$E$24*B1833)</f>
        <v>6.5561289317796229E-2</v>
      </c>
      <c r="F1833" s="10">
        <f t="shared" si="116"/>
        <v>9015.6181440483051</v>
      </c>
      <c r="G1833" s="10">
        <f t="shared" si="117"/>
        <v>216374.83545715932</v>
      </c>
      <c r="H1833" s="3">
        <v>8.6750000000000007</v>
      </c>
      <c r="I1833">
        <v>6.25</v>
      </c>
      <c r="J1833" s="5">
        <f t="shared" si="114"/>
        <v>208561.29973231748</v>
      </c>
      <c r="K1833" s="5">
        <f t="shared" si="115"/>
        <v>1037.4639769452449</v>
      </c>
    </row>
    <row r="1834" spans="2:11" x14ac:dyDescent="0.25">
      <c r="B1834" s="6">
        <v>44197</v>
      </c>
      <c r="C1834" s="2">
        <v>29374.152343999998</v>
      </c>
      <c r="D1834" s="5">
        <v>142734576.909302</v>
      </c>
      <c r="E1834" s="18">
        <f>'Mining Rigs'!$E$25*EXP('Mining Rigs'!$E$24*B1834)</f>
        <v>6.5526079636208587E-2</v>
      </c>
      <c r="F1834" s="10">
        <f t="shared" si="116"/>
        <v>9352.8372533994625</v>
      </c>
      <c r="G1834" s="10">
        <f t="shared" si="117"/>
        <v>224468.0940815871</v>
      </c>
      <c r="H1834" s="3">
        <v>9.6639999999999997</v>
      </c>
      <c r="I1834">
        <v>6.25</v>
      </c>
      <c r="J1834" s="5">
        <f t="shared" si="114"/>
        <v>241028.85124493972</v>
      </c>
      <c r="K1834" s="5">
        <f t="shared" si="115"/>
        <v>931.29139072847681</v>
      </c>
    </row>
    <row r="1835" spans="2:11" x14ac:dyDescent="0.25">
      <c r="B1835" s="6">
        <v>44198</v>
      </c>
      <c r="C1835" s="2">
        <v>32127.267577999999</v>
      </c>
      <c r="D1835" s="5">
        <v>143322827.58752</v>
      </c>
      <c r="E1835" s="18">
        <f>'Mining Rigs'!$E$25*EXP('Mining Rigs'!$E$24*B1835)</f>
        <v>6.549088886397568E-2</v>
      </c>
      <c r="F1835" s="10">
        <f t="shared" si="116"/>
        <v>9386.339373205019</v>
      </c>
      <c r="G1835" s="10">
        <f t="shared" si="117"/>
        <v>225272.14495692047</v>
      </c>
      <c r="H1835" s="3">
        <v>9.5359999999999996</v>
      </c>
      <c r="I1835">
        <v>6.25</v>
      </c>
      <c r="J1835" s="5">
        <f t="shared" si="114"/>
        <v>238688.35270102147</v>
      </c>
      <c r="K1835" s="5">
        <f t="shared" si="115"/>
        <v>943.79194630872496</v>
      </c>
    </row>
    <row r="1836" spans="2:11" x14ac:dyDescent="0.25">
      <c r="B1836" s="6">
        <v>44199</v>
      </c>
      <c r="C1836" s="2">
        <v>32782.023437999997</v>
      </c>
      <c r="D1836" s="5">
        <v>145103346.17464501</v>
      </c>
      <c r="E1836" s="18">
        <f>'Mining Rigs'!$E$25*EXP('Mining Rigs'!$E$24*B1836)</f>
        <v>6.5455716990942492E-2</v>
      </c>
      <c r="F1836" s="10">
        <f t="shared" si="116"/>
        <v>9497.843561646323</v>
      </c>
      <c r="G1836" s="10">
        <f t="shared" si="117"/>
        <v>227948.24547951174</v>
      </c>
      <c r="H1836" s="3">
        <v>9.1140000000000008</v>
      </c>
      <c r="I1836">
        <v>6.25</v>
      </c>
      <c r="J1836" s="5">
        <f t="shared" si="114"/>
        <v>230835.58992225226</v>
      </c>
      <c r="K1836" s="5">
        <f t="shared" si="115"/>
        <v>987.49177090190904</v>
      </c>
    </row>
    <row r="1837" spans="2:11" x14ac:dyDescent="0.25">
      <c r="B1837" s="6">
        <v>44200</v>
      </c>
      <c r="C1837" s="2">
        <v>31971.914063</v>
      </c>
      <c r="D1837" s="5">
        <v>146350014.08380699</v>
      </c>
      <c r="E1837" s="18">
        <f>'Mining Rigs'!$E$25*EXP('Mining Rigs'!$E$24*B1837)</f>
        <v>6.5420564006958754E-2</v>
      </c>
      <c r="F1837" s="10">
        <f t="shared" si="116"/>
        <v>9574.3004637890117</v>
      </c>
      <c r="G1837" s="10">
        <f t="shared" si="117"/>
        <v>229783.21113093628</v>
      </c>
      <c r="H1837" s="3">
        <v>8.3239999999999998</v>
      </c>
      <c r="I1837">
        <v>6.25</v>
      </c>
      <c r="J1837" s="5">
        <f t="shared" si="114"/>
        <v>212523.93882821265</v>
      </c>
      <c r="K1837" s="5">
        <f t="shared" si="115"/>
        <v>1081.2109562710236</v>
      </c>
    </row>
    <row r="1838" spans="2:11" x14ac:dyDescent="0.25">
      <c r="B1838" s="6">
        <v>44201</v>
      </c>
      <c r="C1838" s="2">
        <v>33992.429687999997</v>
      </c>
      <c r="D1838" s="5">
        <v>148066610.06709099</v>
      </c>
      <c r="E1838" s="18">
        <f>'Mining Rigs'!$E$25*EXP('Mining Rigs'!$E$24*B1838)</f>
        <v>6.5385429901880315E-2</v>
      </c>
      <c r="F1838" s="10">
        <f t="shared" si="116"/>
        <v>9681.3989533508247</v>
      </c>
      <c r="G1838" s="10">
        <f t="shared" si="117"/>
        <v>232353.57488041979</v>
      </c>
      <c r="H1838" s="3">
        <v>9.1720000000000006</v>
      </c>
      <c r="I1838">
        <v>6.25</v>
      </c>
      <c r="J1838" s="5">
        <f t="shared" si="114"/>
        <v>236794.10986702339</v>
      </c>
      <c r="K1838" s="5">
        <f t="shared" si="115"/>
        <v>981.24727431312681</v>
      </c>
    </row>
    <row r="1839" spans="2:11" x14ac:dyDescent="0.25">
      <c r="B1839" s="6">
        <v>44202</v>
      </c>
      <c r="C1839" s="2">
        <v>36824.363280999998</v>
      </c>
      <c r="D1839" s="5">
        <v>148727032.056685</v>
      </c>
      <c r="E1839" s="18">
        <f>'Mining Rigs'!$E$25*EXP('Mining Rigs'!$E$24*B1839)</f>
        <v>6.535031466556851E-2</v>
      </c>
      <c r="F1839" s="10">
        <f t="shared" si="116"/>
        <v>9719.3583441804603</v>
      </c>
      <c r="G1839" s="10">
        <f t="shared" si="117"/>
        <v>233264.60026033106</v>
      </c>
      <c r="H1839" s="3">
        <v>8.1359999999999992</v>
      </c>
      <c r="I1839">
        <v>6.25</v>
      </c>
      <c r="J1839" s="5">
        <f t="shared" si="114"/>
        <v>210871.19863533924</v>
      </c>
      <c r="K1839" s="5">
        <f t="shared" si="115"/>
        <v>1106.194690265487</v>
      </c>
    </row>
    <row r="1840" spans="2:11" x14ac:dyDescent="0.25">
      <c r="B1840" s="6">
        <v>44203</v>
      </c>
      <c r="C1840" s="2">
        <v>39371.042969000002</v>
      </c>
      <c r="D1840" s="5">
        <v>149387454.04628</v>
      </c>
      <c r="E1840" s="18">
        <f>'Mining Rigs'!$E$25*EXP('Mining Rigs'!$E$24*B1840)</f>
        <v>6.5315218287889387E-2</v>
      </c>
      <c r="F1840" s="10">
        <f t="shared" si="116"/>
        <v>9757.2741705048229</v>
      </c>
      <c r="G1840" s="10">
        <f t="shared" si="117"/>
        <v>234174.58009211574</v>
      </c>
      <c r="H1840" s="3">
        <v>8.5709999999999997</v>
      </c>
      <c r="I1840">
        <v>6.25</v>
      </c>
      <c r="J1840" s="5">
        <f t="shared" si="114"/>
        <v>223012.25844105822</v>
      </c>
      <c r="K1840" s="5">
        <f t="shared" si="115"/>
        <v>1050.0525026251314</v>
      </c>
    </row>
    <row r="1841" spans="2:11" x14ac:dyDescent="0.25">
      <c r="B1841" s="6">
        <v>44204</v>
      </c>
      <c r="C1841" s="2">
        <v>40797.609375</v>
      </c>
      <c r="D1841" s="5">
        <v>149651622.842118</v>
      </c>
      <c r="E1841" s="18">
        <f>'Mining Rigs'!$E$25*EXP('Mining Rigs'!$E$24*B1841)</f>
        <v>6.5280140758715174E-2</v>
      </c>
      <c r="F1841" s="10">
        <f t="shared" si="116"/>
        <v>9769.2790039036154</v>
      </c>
      <c r="G1841" s="10">
        <f t="shared" si="117"/>
        <v>234462.69609368677</v>
      </c>
      <c r="H1841" s="3">
        <v>9.73</v>
      </c>
      <c r="I1841">
        <v>6.25</v>
      </c>
      <c r="J1841" s="5">
        <f t="shared" si="114"/>
        <v>253480.22588795249</v>
      </c>
      <c r="K1841" s="5">
        <f t="shared" si="115"/>
        <v>924.9743062692703</v>
      </c>
    </row>
    <row r="1842" spans="2:11" x14ac:dyDescent="0.25">
      <c r="B1842" s="6">
        <v>44205</v>
      </c>
      <c r="C1842" s="2">
        <v>40254.546875</v>
      </c>
      <c r="D1842" s="5">
        <v>149519538.444199</v>
      </c>
      <c r="E1842" s="18">
        <f>'Mining Rigs'!$E$25*EXP('Mining Rigs'!$E$24*B1842)</f>
        <v>6.5245082067923496E-2</v>
      </c>
      <c r="F1842" s="10">
        <f t="shared" si="116"/>
        <v>9755.4145565498075</v>
      </c>
      <c r="G1842" s="10">
        <f t="shared" si="117"/>
        <v>234129.94935719538</v>
      </c>
      <c r="H1842" s="3">
        <v>10.36</v>
      </c>
      <c r="I1842">
        <v>6.25</v>
      </c>
      <c r="J1842" s="5">
        <f t="shared" si="114"/>
        <v>269509.58614894934</v>
      </c>
      <c r="K1842" s="5">
        <f t="shared" si="115"/>
        <v>868.72586872586874</v>
      </c>
    </row>
    <row r="1843" spans="2:11" x14ac:dyDescent="0.25">
      <c r="B1843" s="6">
        <v>44206</v>
      </c>
      <c r="C1843" s="2">
        <v>38356.441405999998</v>
      </c>
      <c r="D1843" s="5">
        <v>148690226.43303099</v>
      </c>
      <c r="E1843" s="18">
        <f>'Mining Rigs'!$E$25*EXP('Mining Rigs'!$E$24*B1843)</f>
        <v>6.5210042205396751E-2</v>
      </c>
      <c r="F1843" s="10">
        <f t="shared" si="116"/>
        <v>9696.0959412279517</v>
      </c>
      <c r="G1843" s="10">
        <f t="shared" si="117"/>
        <v>232706.30258947084</v>
      </c>
      <c r="H1843" s="3">
        <v>9.0570000000000004</v>
      </c>
      <c r="I1843">
        <v>6.25</v>
      </c>
      <c r="J1843" s="5">
        <f t="shared" si="114"/>
        <v>234180.10917253749</v>
      </c>
      <c r="K1843" s="5">
        <f t="shared" si="115"/>
        <v>993.70652533951636</v>
      </c>
    </row>
    <row r="1844" spans="2:11" x14ac:dyDescent="0.25">
      <c r="B1844" s="6">
        <v>44207</v>
      </c>
      <c r="C1844" s="2">
        <v>35566.65625</v>
      </c>
      <c r="D1844" s="5">
        <v>151089413.12252599</v>
      </c>
      <c r="E1844" s="18">
        <f>'Mining Rigs'!$E$25*EXP('Mining Rigs'!$E$24*B1844)</f>
        <v>6.5175021161023458E-2</v>
      </c>
      <c r="F1844" s="10">
        <f t="shared" si="116"/>
        <v>9847.2556974672461</v>
      </c>
      <c r="G1844" s="10">
        <f t="shared" si="117"/>
        <v>236334.13673921389</v>
      </c>
      <c r="H1844" s="3">
        <v>9.3510000000000009</v>
      </c>
      <c r="I1844">
        <v>6.25</v>
      </c>
      <c r="J1844" s="5">
        <f t="shared" si="114"/>
        <v>245551.16807204325</v>
      </c>
      <c r="K1844" s="5">
        <f t="shared" si="115"/>
        <v>962.46390760346469</v>
      </c>
    </row>
    <row r="1845" spans="2:11" x14ac:dyDescent="0.25">
      <c r="B1845" s="6">
        <v>44208</v>
      </c>
      <c r="C1845" s="2">
        <v>33922.960937999997</v>
      </c>
      <c r="D1845" s="5">
        <v>150775619.32875001</v>
      </c>
      <c r="E1845" s="18">
        <f>'Mining Rigs'!$E$25*EXP('Mining Rigs'!$E$24*B1845)</f>
        <v>6.5140018924697549E-2</v>
      </c>
      <c r="F1845" s="10">
        <f t="shared" si="116"/>
        <v>9821.5266964577695</v>
      </c>
      <c r="G1845" s="10">
        <f t="shared" si="117"/>
        <v>235716.64071498648</v>
      </c>
      <c r="H1845" s="3">
        <v>9.73</v>
      </c>
      <c r="I1845">
        <v>6.25</v>
      </c>
      <c r="J1845" s="5">
        <f t="shared" si="114"/>
        <v>254835.8793507576</v>
      </c>
      <c r="K1845" s="5">
        <f t="shared" si="115"/>
        <v>924.9743062692703</v>
      </c>
    </row>
    <row r="1846" spans="2:11" x14ac:dyDescent="0.25">
      <c r="B1846" s="6">
        <v>44209</v>
      </c>
      <c r="C1846" s="2">
        <v>37316.359375</v>
      </c>
      <c r="D1846" s="5">
        <v>151697118.48429301</v>
      </c>
      <c r="E1846" s="18">
        <f>'Mining Rigs'!$E$25*EXP('Mining Rigs'!$E$24*B1846)</f>
        <v>6.51050354863177E-2</v>
      </c>
      <c r="F1846" s="10">
        <f t="shared" si="116"/>
        <v>9876.2462820920373</v>
      </c>
      <c r="G1846" s="10">
        <f t="shared" si="117"/>
        <v>237029.91077020889</v>
      </c>
      <c r="H1846" s="3">
        <v>9.4740000000000002</v>
      </c>
      <c r="I1846">
        <v>6.25</v>
      </c>
      <c r="J1846" s="5">
        <f t="shared" si="114"/>
        <v>249513.48607077324</v>
      </c>
      <c r="K1846" s="5">
        <f t="shared" si="115"/>
        <v>949.96833438885369</v>
      </c>
    </row>
    <row r="1847" spans="2:11" x14ac:dyDescent="0.25">
      <c r="B1847" s="6">
        <v>44210</v>
      </c>
      <c r="C1847" s="2">
        <v>39187.328125</v>
      </c>
      <c r="D1847" s="5">
        <v>150562301.29304799</v>
      </c>
      <c r="E1847" s="18">
        <f>'Mining Rigs'!$E$25*EXP('Mining Rigs'!$E$24*B1847)</f>
        <v>6.5070070835788738E-2</v>
      </c>
      <c r="F1847" s="10">
        <f t="shared" si="116"/>
        <v>9797.0996103379985</v>
      </c>
      <c r="G1847" s="10">
        <f t="shared" si="117"/>
        <v>235130.39064811196</v>
      </c>
      <c r="H1847" s="3">
        <v>9.7959999999999994</v>
      </c>
      <c r="I1847">
        <v>6.25</v>
      </c>
      <c r="J1847" s="5">
        <f t="shared" si="114"/>
        <v>255926.36742098941</v>
      </c>
      <c r="K1847" s="5">
        <f t="shared" si="115"/>
        <v>918.74234381380154</v>
      </c>
    </row>
    <row r="1848" spans="2:11" x14ac:dyDescent="0.25">
      <c r="B1848" s="6">
        <v>44211</v>
      </c>
      <c r="C1848" s="2">
        <v>36825.367187999997</v>
      </c>
      <c r="D1848" s="5">
        <v>149884529.168585</v>
      </c>
      <c r="E1848" s="18">
        <f>'Mining Rigs'!$E$25*EXP('Mining Rigs'!$E$24*B1848)</f>
        <v>6.5035124963020843E-2</v>
      </c>
      <c r="F1848" s="10">
        <f t="shared" si="116"/>
        <v>9747.7590845024679</v>
      </c>
      <c r="G1848" s="10">
        <f t="shared" si="117"/>
        <v>233946.21802805923</v>
      </c>
      <c r="H1848" s="3">
        <v>9.2899999999999991</v>
      </c>
      <c r="I1848">
        <v>6.25</v>
      </c>
      <c r="J1848" s="5">
        <f t="shared" si="114"/>
        <v>241484.48505340779</v>
      </c>
      <c r="K1848" s="5">
        <f t="shared" si="115"/>
        <v>968.78363832077503</v>
      </c>
    </row>
    <row r="1849" spans="2:11" x14ac:dyDescent="0.25">
      <c r="B1849" s="6">
        <v>44212</v>
      </c>
      <c r="C1849" s="2">
        <v>36178.140625</v>
      </c>
      <c r="D1849" s="5">
        <v>153019188.22567999</v>
      </c>
      <c r="E1849" s="18">
        <f>'Mining Rigs'!$E$25*EXP('Mining Rigs'!$E$24*B1849)</f>
        <v>6.5000197857928974E-2</v>
      </c>
      <c r="F1849" s="10">
        <f t="shared" si="116"/>
        <v>9946.2775107288744</v>
      </c>
      <c r="G1849" s="10">
        <f t="shared" si="117"/>
        <v>238710.66025749297</v>
      </c>
      <c r="H1849" s="3">
        <v>9.7959999999999994</v>
      </c>
      <c r="I1849">
        <v>6.25</v>
      </c>
      <c r="J1849" s="5">
        <f t="shared" si="114"/>
        <v>259823.29198693344</v>
      </c>
      <c r="K1849" s="5">
        <f t="shared" si="115"/>
        <v>918.74234381380154</v>
      </c>
    </row>
    <row r="1850" spans="2:11" x14ac:dyDescent="0.25">
      <c r="B1850" s="6">
        <v>44213</v>
      </c>
      <c r="C1850" s="2">
        <v>35791.277344000002</v>
      </c>
      <c r="D1850" s="5">
        <v>155416162.87700701</v>
      </c>
      <c r="E1850" s="18">
        <f>'Mining Rigs'!$E$25*EXP('Mining Rigs'!$E$24*B1850)</f>
        <v>6.496528951043419E-2</v>
      </c>
      <c r="F1850" s="10">
        <f t="shared" si="116"/>
        <v>10096.656015905555</v>
      </c>
      <c r="G1850" s="10">
        <f t="shared" si="117"/>
        <v>242319.74438173333</v>
      </c>
      <c r="H1850" s="3">
        <v>10.827</v>
      </c>
      <c r="I1850">
        <v>6.25</v>
      </c>
      <c r="J1850" s="5">
        <f t="shared" si="114"/>
        <v>291510.65249122516</v>
      </c>
      <c r="K1850" s="5">
        <f t="shared" si="115"/>
        <v>831.25519534497096</v>
      </c>
    </row>
    <row r="1851" spans="2:11" x14ac:dyDescent="0.25">
      <c r="B1851" s="6">
        <v>44214</v>
      </c>
      <c r="C1851" s="2">
        <v>36630.074219000002</v>
      </c>
      <c r="D1851" s="5">
        <v>151611247.40167499</v>
      </c>
      <c r="E1851" s="18">
        <f>'Mining Rigs'!$E$25*EXP('Mining Rigs'!$E$24*B1851)</f>
        <v>6.4930399910462955E-2</v>
      </c>
      <c r="F1851" s="10">
        <f t="shared" si="116"/>
        <v>9844.1789247148954</v>
      </c>
      <c r="G1851" s="10">
        <f t="shared" si="117"/>
        <v>236260.29419315749</v>
      </c>
      <c r="H1851" s="3">
        <v>9.9309999999999992</v>
      </c>
      <c r="I1851">
        <v>6.25</v>
      </c>
      <c r="J1851" s="5">
        <f t="shared" si="114"/>
        <v>260700.10907024966</v>
      </c>
      <c r="K1851" s="5">
        <f t="shared" si="115"/>
        <v>906.25314671231513</v>
      </c>
    </row>
    <row r="1852" spans="2:11" x14ac:dyDescent="0.25">
      <c r="B1852" s="6">
        <v>44215</v>
      </c>
      <c r="C1852" s="2">
        <v>36069.804687999997</v>
      </c>
      <c r="D1852" s="5">
        <v>150294161.275599</v>
      </c>
      <c r="E1852" s="18">
        <f>'Mining Rigs'!$E$25*EXP('Mining Rigs'!$E$24*B1852)</f>
        <v>6.4895529047946446E-2</v>
      </c>
      <c r="F1852" s="10">
        <f t="shared" si="116"/>
        <v>9753.4191087973832</v>
      </c>
      <c r="G1852" s="10">
        <f t="shared" si="117"/>
        <v>234082.05861113721</v>
      </c>
      <c r="H1852" s="3">
        <v>9.6639999999999997</v>
      </c>
      <c r="I1852">
        <v>6.25</v>
      </c>
      <c r="J1852" s="5">
        <f t="shared" si="114"/>
        <v>251352.11271311445</v>
      </c>
      <c r="K1852" s="5">
        <f t="shared" si="115"/>
        <v>931.29139072847681</v>
      </c>
    </row>
    <row r="1853" spans="2:11" x14ac:dyDescent="0.25">
      <c r="B1853" s="6">
        <v>44216</v>
      </c>
      <c r="C1853" s="2">
        <v>35547.75</v>
      </c>
      <c r="D1853" s="5">
        <v>150440504.178496</v>
      </c>
      <c r="E1853" s="18">
        <f>'Mining Rigs'!$E$25*EXP('Mining Rigs'!$E$24*B1853)</f>
        <v>6.4860676912821949E-2</v>
      </c>
      <c r="F1853" s="10">
        <f t="shared" si="116"/>
        <v>9757.6729361234702</v>
      </c>
      <c r="G1853" s="10">
        <f t="shared" si="117"/>
        <v>234184.1504669633</v>
      </c>
      <c r="H1853" s="3">
        <v>10.212999999999999</v>
      </c>
      <c r="I1853">
        <v>6.25</v>
      </c>
      <c r="J1853" s="5">
        <f t="shared" si="114"/>
        <v>265746.96985767729</v>
      </c>
      <c r="K1853" s="5">
        <f t="shared" si="115"/>
        <v>881.22980515029872</v>
      </c>
    </row>
    <row r="1854" spans="2:11" x14ac:dyDescent="0.25">
      <c r="B1854" s="6">
        <v>44217</v>
      </c>
      <c r="C1854" s="2">
        <v>30825.699218999998</v>
      </c>
      <c r="D1854" s="5">
        <v>148830732.24662501</v>
      </c>
      <c r="E1854" s="18">
        <f>'Mining Rigs'!$E$25*EXP('Mining Rigs'!$E$24*B1854)</f>
        <v>6.4825843495032148E-2</v>
      </c>
      <c r="F1854" s="10">
        <f t="shared" si="116"/>
        <v>9648.0777558707468</v>
      </c>
      <c r="G1854" s="10">
        <f t="shared" si="117"/>
        <v>231553.86614089791</v>
      </c>
      <c r="H1854" s="3">
        <v>11.163</v>
      </c>
      <c r="I1854">
        <v>6.25</v>
      </c>
      <c r="J1854" s="5">
        <f t="shared" si="114"/>
        <v>287203.97863676038</v>
      </c>
      <c r="K1854" s="5">
        <f t="shared" si="115"/>
        <v>806.23488309594188</v>
      </c>
    </row>
    <row r="1855" spans="2:11" x14ac:dyDescent="0.25">
      <c r="B1855" s="6">
        <v>44218</v>
      </c>
      <c r="C1855" s="2">
        <v>33005.761719000002</v>
      </c>
      <c r="D1855" s="5">
        <v>146196559.99447301</v>
      </c>
      <c r="E1855" s="18">
        <f>'Mining Rigs'!$E$25*EXP('Mining Rigs'!$E$24*B1855)</f>
        <v>6.4791028784524446E-2</v>
      </c>
      <c r="F1855" s="10">
        <f t="shared" si="116"/>
        <v>9472.2255268003555</v>
      </c>
      <c r="G1855" s="10">
        <f t="shared" si="117"/>
        <v>227333.41264320852</v>
      </c>
      <c r="H1855" s="3">
        <v>10.212999999999999</v>
      </c>
      <c r="I1855">
        <v>6.25</v>
      </c>
      <c r="J1855" s="5">
        <f t="shared" si="114"/>
        <v>257972.9048138987</v>
      </c>
      <c r="K1855" s="5">
        <f t="shared" si="115"/>
        <v>881.22980515029872</v>
      </c>
    </row>
    <row r="1856" spans="2:11" x14ac:dyDescent="0.25">
      <c r="B1856" s="6">
        <v>44219</v>
      </c>
      <c r="C1856" s="2">
        <v>32067.642577999999</v>
      </c>
      <c r="D1856" s="5">
        <v>144294102.256807</v>
      </c>
      <c r="E1856" s="18">
        <f>'Mining Rigs'!$E$25*EXP('Mining Rigs'!$E$24*B1856)</f>
        <v>6.4756232771252323E-2</v>
      </c>
      <c r="F1856" s="10">
        <f t="shared" si="116"/>
        <v>9343.9424732606785</v>
      </c>
      <c r="G1856" s="10">
        <f t="shared" si="117"/>
        <v>224254.61935825628</v>
      </c>
      <c r="H1856" s="3">
        <v>9.2309999999999999</v>
      </c>
      <c r="I1856">
        <v>6.25</v>
      </c>
      <c r="J1856" s="5">
        <f t="shared" si="114"/>
        <v>230010.48792178489</v>
      </c>
      <c r="K1856" s="5">
        <f t="shared" si="115"/>
        <v>974.97562560935978</v>
      </c>
    </row>
    <row r="1857" spans="2:11" x14ac:dyDescent="0.25">
      <c r="B1857" s="6">
        <v>44220</v>
      </c>
      <c r="C1857" s="2">
        <v>32289.378906000002</v>
      </c>
      <c r="D1857" s="5">
        <v>145607574.27831799</v>
      </c>
      <c r="E1857" s="18">
        <f>'Mining Rigs'!$E$25*EXP('Mining Rigs'!$E$24*B1857)</f>
        <v>6.4721455445174672E-2</v>
      </c>
      <c r="F1857" s="10">
        <f t="shared" si="116"/>
        <v>9423.9341311341195</v>
      </c>
      <c r="G1857" s="10">
        <f t="shared" si="117"/>
        <v>226174.41914721887</v>
      </c>
      <c r="H1857" s="3">
        <v>10.36</v>
      </c>
      <c r="I1857">
        <v>6.25</v>
      </c>
      <c r="J1857" s="5">
        <f t="shared" si="114"/>
        <v>260351.88692946525</v>
      </c>
      <c r="K1857" s="5">
        <f t="shared" si="115"/>
        <v>868.72586872586874</v>
      </c>
    </row>
    <row r="1858" spans="2:11" x14ac:dyDescent="0.25">
      <c r="B1858" s="6">
        <v>44221</v>
      </c>
      <c r="C1858" s="2">
        <v>32366.392577999999</v>
      </c>
      <c r="D1858" s="5">
        <v>146698957.53406999</v>
      </c>
      <c r="E1858" s="18">
        <f>'Mining Rigs'!$E$25*EXP('Mining Rigs'!$E$24*B1858)</f>
        <v>6.4686696796255064E-2</v>
      </c>
      <c r="F1858" s="10">
        <f t="shared" si="116"/>
        <v>9489.4709863330827</v>
      </c>
      <c r="G1858" s="10">
        <f t="shared" si="117"/>
        <v>227747.30367199398</v>
      </c>
      <c r="H1858" s="3">
        <v>10.286</v>
      </c>
      <c r="I1858">
        <v>6.25</v>
      </c>
      <c r="J1858" s="5">
        <f t="shared" si="114"/>
        <v>260289.86284112558</v>
      </c>
      <c r="K1858" s="5">
        <f t="shared" si="115"/>
        <v>874.97569511958011</v>
      </c>
    </row>
    <row r="1859" spans="2:11" x14ac:dyDescent="0.25">
      <c r="B1859" s="6">
        <v>44222</v>
      </c>
      <c r="C1859" s="2">
        <v>32569.849609000001</v>
      </c>
      <c r="D1859" s="5">
        <v>146182103.57621199</v>
      </c>
      <c r="E1859" s="18">
        <f>'Mining Rigs'!$E$25*EXP('Mining Rigs'!$E$24*B1859)</f>
        <v>6.465195681446341E-2</v>
      </c>
      <c r="F1859" s="10">
        <f t="shared" si="116"/>
        <v>9450.9590474566739</v>
      </c>
      <c r="G1859" s="10">
        <f t="shared" si="117"/>
        <v>226823.01713896019</v>
      </c>
      <c r="H1859" s="3">
        <v>8.9440000000000008</v>
      </c>
      <c r="I1859">
        <v>6.25</v>
      </c>
      <c r="J1859" s="5">
        <f t="shared" si="114"/>
        <v>225411.67392120665</v>
      </c>
      <c r="K1859" s="5">
        <f t="shared" si="115"/>
        <v>1006.2611806797852</v>
      </c>
    </row>
    <row r="1860" spans="2:11" x14ac:dyDescent="0.25">
      <c r="B1860" s="6">
        <v>44223</v>
      </c>
      <c r="C1860" s="2">
        <v>30432.546875</v>
      </c>
      <c r="D1860" s="5">
        <v>148185308.05110499</v>
      </c>
      <c r="E1860" s="18">
        <f>'Mining Rigs'!$E$25*EXP('Mining Rigs'!$E$24*B1860)</f>
        <v>6.4617235489774064E-2</v>
      </c>
      <c r="F1860" s="10">
        <f t="shared" si="116"/>
        <v>9575.3249464629625</v>
      </c>
      <c r="G1860" s="10">
        <f t="shared" si="117"/>
        <v>229807.7987151111</v>
      </c>
      <c r="H1860" s="3">
        <v>10.141</v>
      </c>
      <c r="I1860">
        <v>6.25</v>
      </c>
      <c r="J1860" s="5">
        <f t="shared" si="114"/>
        <v>258942.32075221572</v>
      </c>
      <c r="K1860" s="5">
        <f t="shared" si="115"/>
        <v>887.4864411793709</v>
      </c>
    </row>
    <row r="1861" spans="2:11" x14ac:dyDescent="0.25">
      <c r="B1861" s="6">
        <v>44224</v>
      </c>
      <c r="C1861" s="2">
        <v>33466.097655999998</v>
      </c>
      <c r="D1861" s="5">
        <v>148549580.947155</v>
      </c>
      <c r="E1861" s="18">
        <f>'Mining Rigs'!$E$25*EXP('Mining Rigs'!$E$24*B1861)</f>
        <v>6.4582532812167456E-2</v>
      </c>
      <c r="F1861" s="10">
        <f t="shared" si="116"/>
        <v>9593.7081857533631</v>
      </c>
      <c r="G1861" s="10">
        <f t="shared" si="117"/>
        <v>230248.99645808071</v>
      </c>
      <c r="H1861" s="3">
        <v>9.9309999999999992</v>
      </c>
      <c r="I1861">
        <v>6.25</v>
      </c>
      <c r="J1861" s="5">
        <f t="shared" si="114"/>
        <v>254066.97598057773</v>
      </c>
      <c r="K1861" s="5">
        <f t="shared" si="115"/>
        <v>906.25314671231513</v>
      </c>
    </row>
    <row r="1862" spans="2:11" x14ac:dyDescent="0.25">
      <c r="B1862" s="6">
        <v>44225</v>
      </c>
      <c r="C1862" s="2">
        <v>34316.386719000002</v>
      </c>
      <c r="D1862" s="5">
        <v>151113601.54144999</v>
      </c>
      <c r="E1862" s="18">
        <f>'Mining Rigs'!$E$25*EXP('Mining Rigs'!$E$24*B1862)</f>
        <v>6.4547848771629404E-2</v>
      </c>
      <c r="F1862" s="10">
        <f t="shared" si="116"/>
        <v>9754.0578996337772</v>
      </c>
      <c r="G1862" s="10">
        <f t="shared" si="117"/>
        <v>234097.38959121064</v>
      </c>
      <c r="H1862" s="3">
        <v>9.4740000000000002</v>
      </c>
      <c r="I1862">
        <v>6.25</v>
      </c>
      <c r="J1862" s="5">
        <f t="shared" si="114"/>
        <v>246426.51877634774</v>
      </c>
      <c r="K1862" s="5">
        <f t="shared" si="115"/>
        <v>949.96833438885369</v>
      </c>
    </row>
    <row r="1863" spans="2:11" x14ac:dyDescent="0.25">
      <c r="B1863" s="6">
        <v>44226</v>
      </c>
      <c r="C1863" s="2">
        <v>34269.523437999997</v>
      </c>
      <c r="D1863" s="5">
        <v>152810307.74619299</v>
      </c>
      <c r="E1863" s="18">
        <f>'Mining Rigs'!$E$25*EXP('Mining Rigs'!$E$24*B1863)</f>
        <v>6.4513183358150428E-2</v>
      </c>
      <c r="F1863" s="10">
        <f t="shared" si="116"/>
        <v>9858.2794026455449</v>
      </c>
      <c r="G1863" s="10">
        <f t="shared" si="117"/>
        <v>236598.70566349308</v>
      </c>
      <c r="H1863" s="3">
        <v>10.587999999999999</v>
      </c>
      <c r="I1863">
        <v>6.25</v>
      </c>
      <c r="J1863" s="5">
        <f t="shared" ref="J1863:J1926" si="118">F1863*H1863/60/I1863*1000</f>
        <v>278345.2328405627</v>
      </c>
      <c r="K1863" s="5">
        <f t="shared" si="115"/>
        <v>850.0188893086513</v>
      </c>
    </row>
    <row r="1864" spans="2:11" x14ac:dyDescent="0.25">
      <c r="B1864" s="6">
        <v>44227</v>
      </c>
      <c r="C1864" s="2">
        <v>33114.359375</v>
      </c>
      <c r="D1864" s="5">
        <v>150095785.47639301</v>
      </c>
      <c r="E1864" s="18">
        <f>'Mining Rigs'!$E$25*EXP('Mining Rigs'!$E$24*B1864)</f>
        <v>6.4478536561727071E-2</v>
      </c>
      <c r="F1864" s="10">
        <f t="shared" si="116"/>
        <v>9677.9565916007505</v>
      </c>
      <c r="G1864" s="10">
        <f t="shared" si="117"/>
        <v>232270.95819841803</v>
      </c>
      <c r="H1864" s="3">
        <v>10</v>
      </c>
      <c r="I1864">
        <v>6.25</v>
      </c>
      <c r="J1864" s="5">
        <f t="shared" si="118"/>
        <v>258078.84244268667</v>
      </c>
      <c r="K1864" s="5">
        <f t="shared" si="115"/>
        <v>900</v>
      </c>
    </row>
    <row r="1865" spans="2:11" x14ac:dyDescent="0.25">
      <c r="B1865" s="6">
        <v>44228</v>
      </c>
      <c r="C1865" s="2">
        <v>33537.175780999998</v>
      </c>
      <c r="D1865" s="5">
        <v>150835173.58218801</v>
      </c>
      <c r="E1865" s="18">
        <f>'Mining Rigs'!$E$25*EXP('Mining Rigs'!$E$24*B1865)</f>
        <v>6.4443908372361289E-2</v>
      </c>
      <c r="F1865" s="10">
        <f t="shared" si="116"/>
        <v>9720.4081056597352</v>
      </c>
      <c r="G1865" s="10">
        <f t="shared" si="117"/>
        <v>233289.79453583364</v>
      </c>
      <c r="H1865" s="3">
        <v>12.101000000000001</v>
      </c>
      <c r="I1865">
        <v>6.25</v>
      </c>
      <c r="J1865" s="5">
        <f t="shared" si="118"/>
        <v>313671.08929756918</v>
      </c>
      <c r="K1865" s="5">
        <f t="shared" si="115"/>
        <v>743.74018676142464</v>
      </c>
    </row>
    <row r="1866" spans="2:11" x14ac:dyDescent="0.25">
      <c r="B1866" s="6">
        <v>44229</v>
      </c>
      <c r="C1866" s="2">
        <v>35510.289062999997</v>
      </c>
      <c r="D1866" s="5">
        <v>147877621.159008</v>
      </c>
      <c r="E1866" s="18">
        <f>'Mining Rigs'!$E$25*EXP('Mining Rigs'!$E$24*B1866)</f>
        <v>6.4409298780059729E-2</v>
      </c>
      <c r="F1866" s="10">
        <f t="shared" si="116"/>
        <v>9524.6938841150277</v>
      </c>
      <c r="G1866" s="10">
        <f t="shared" si="117"/>
        <v>228592.65321876068</v>
      </c>
      <c r="H1866" s="3">
        <v>9.4120000000000008</v>
      </c>
      <c r="I1866">
        <v>6.25</v>
      </c>
      <c r="J1866" s="5">
        <f t="shared" si="118"/>
        <v>239057.11689944172</v>
      </c>
      <c r="K1866" s="5">
        <f t="shared" si="115"/>
        <v>956.22609434764115</v>
      </c>
    </row>
    <row r="1867" spans="2:11" x14ac:dyDescent="0.25">
      <c r="B1867" s="6">
        <v>44230</v>
      </c>
      <c r="C1867" s="2">
        <v>37472.089844000002</v>
      </c>
      <c r="D1867" s="5">
        <v>146546722.56857699</v>
      </c>
      <c r="E1867" s="18">
        <f>'Mining Rigs'!$E$25*EXP('Mining Rigs'!$E$24*B1867)</f>
        <v>6.4374707774835033E-2</v>
      </c>
      <c r="F1867" s="10">
        <f t="shared" si="116"/>
        <v>9433.902440711965</v>
      </c>
      <c r="G1867" s="10">
        <f t="shared" si="117"/>
        <v>226413.65857708716</v>
      </c>
      <c r="H1867" s="3">
        <v>9.6</v>
      </c>
      <c r="I1867">
        <v>6.25</v>
      </c>
      <c r="J1867" s="5">
        <f t="shared" si="118"/>
        <v>241507.90248222632</v>
      </c>
      <c r="K1867" s="5">
        <f t="shared" si="115"/>
        <v>937.5</v>
      </c>
    </row>
    <row r="1868" spans="2:11" x14ac:dyDescent="0.25">
      <c r="B1868" s="6">
        <v>44231</v>
      </c>
      <c r="C1868" s="2">
        <v>36926.066405999998</v>
      </c>
      <c r="D1868" s="5">
        <v>147729743.53784901</v>
      </c>
      <c r="E1868" s="18">
        <f>'Mining Rigs'!$E$25*EXP('Mining Rigs'!$E$24*B1868)</f>
        <v>6.4340135346705254E-2</v>
      </c>
      <c r="F1868" s="10">
        <f t="shared" si="116"/>
        <v>9504.9516939592613</v>
      </c>
      <c r="G1868" s="10">
        <f t="shared" si="117"/>
        <v>228118.84065502227</v>
      </c>
      <c r="H1868" s="3">
        <v>9</v>
      </c>
      <c r="I1868">
        <v>6.25</v>
      </c>
      <c r="J1868" s="5">
        <f t="shared" si="118"/>
        <v>228118.84065502224</v>
      </c>
      <c r="K1868" s="5">
        <f t="shared" ref="K1868:K1924" si="119">24*60/H1868*I1868</f>
        <v>1000</v>
      </c>
    </row>
    <row r="1869" spans="2:11" x14ac:dyDescent="0.25">
      <c r="B1869" s="6">
        <v>44232</v>
      </c>
      <c r="C1869" s="2">
        <v>38144.308594000002</v>
      </c>
      <c r="D1869" s="5">
        <v>149947907.855234</v>
      </c>
      <c r="E1869" s="18">
        <f>'Mining Rigs'!$E$25*EXP('Mining Rigs'!$E$24*B1869)</f>
        <v>6.4305581485693111E-2</v>
      </c>
      <c r="F1869" s="10">
        <f t="shared" si="116"/>
        <v>9642.4874071939521</v>
      </c>
      <c r="G1869" s="10">
        <f t="shared" si="117"/>
        <v>231419.69777265485</v>
      </c>
      <c r="H1869" s="3">
        <v>8.5210000000000008</v>
      </c>
      <c r="I1869">
        <v>6.25</v>
      </c>
      <c r="J1869" s="5">
        <f t="shared" si="118"/>
        <v>219103.02719119916</v>
      </c>
      <c r="K1869" s="5">
        <f t="shared" si="119"/>
        <v>1056.2140593827016</v>
      </c>
    </row>
    <row r="1870" spans="2:11" x14ac:dyDescent="0.25">
      <c r="B1870" s="6">
        <v>44233</v>
      </c>
      <c r="C1870" s="2">
        <v>39266.011719000002</v>
      </c>
      <c r="D1870" s="5">
        <v>152461827.41493699</v>
      </c>
      <c r="E1870" s="18">
        <f>'Mining Rigs'!$E$25*EXP('Mining Rigs'!$E$24*B1870)</f>
        <v>6.4271046181827371E-2</v>
      </c>
      <c r="F1870" s="10">
        <f t="shared" si="116"/>
        <v>9798.8811507512091</v>
      </c>
      <c r="G1870" s="10">
        <f t="shared" si="117"/>
        <v>235173.14761802903</v>
      </c>
      <c r="H1870" s="3">
        <v>9.0570000000000004</v>
      </c>
      <c r="I1870">
        <v>6.25</v>
      </c>
      <c r="J1870" s="5">
        <f t="shared" si="118"/>
        <v>236662.57755294323</v>
      </c>
      <c r="K1870" s="5">
        <f t="shared" si="119"/>
        <v>993.70652533951636</v>
      </c>
    </row>
    <row r="1871" spans="2:11" x14ac:dyDescent="0.25">
      <c r="B1871" s="6">
        <v>44234</v>
      </c>
      <c r="C1871" s="2">
        <v>38903.441405999998</v>
      </c>
      <c r="D1871" s="5">
        <v>156496366.00919199</v>
      </c>
      <c r="E1871" s="18">
        <f>'Mining Rigs'!$E$25*EXP('Mining Rigs'!$E$24*B1871)</f>
        <v>6.4236529425142144E-2</v>
      </c>
      <c r="F1871" s="10">
        <f t="shared" ref="F1871:F1924" si="120">D1871*1000*E1871/1000000</f>
        <v>10052.783420077276</v>
      </c>
      <c r="G1871" s="10">
        <f t="shared" ref="G1871:G1924" si="121">F1871*24</f>
        <v>241266.80208185461</v>
      </c>
      <c r="H1871" s="3">
        <v>9.2309999999999999</v>
      </c>
      <c r="I1871">
        <v>6.25</v>
      </c>
      <c r="J1871" s="5">
        <f t="shared" si="118"/>
        <v>247459.31666862222</v>
      </c>
      <c r="K1871" s="5">
        <f t="shared" si="119"/>
        <v>974.97562560935978</v>
      </c>
    </row>
    <row r="1872" spans="2:11" x14ac:dyDescent="0.25">
      <c r="B1872" s="6">
        <v>44235</v>
      </c>
      <c r="C1872" s="2">
        <v>46196.464844000002</v>
      </c>
      <c r="D1872" s="5">
        <v>158947631.134231</v>
      </c>
      <c r="E1872" s="18">
        <f>'Mining Rigs'!$E$25*EXP('Mining Rigs'!$E$24*B1872)</f>
        <v>6.4202031205676205E-2</v>
      </c>
      <c r="F1872" s="10">
        <f t="shared" si="120"/>
        <v>10204.760774148208</v>
      </c>
      <c r="G1872" s="10">
        <f t="shared" si="121"/>
        <v>244914.258579557</v>
      </c>
      <c r="H1872" s="3">
        <v>8.8889999999999993</v>
      </c>
      <c r="I1872">
        <v>6.25</v>
      </c>
      <c r="J1872" s="5">
        <f t="shared" si="118"/>
        <v>241893.64939040912</v>
      </c>
      <c r="K1872" s="5">
        <f t="shared" si="119"/>
        <v>1012.4873439082013</v>
      </c>
    </row>
    <row r="1873" spans="2:11" x14ac:dyDescent="0.25">
      <c r="B1873" s="6">
        <v>44236</v>
      </c>
      <c r="C1873" s="2">
        <v>46481.105469000002</v>
      </c>
      <c r="D1873" s="5">
        <v>165861253.11216101</v>
      </c>
      <c r="E1873" s="18">
        <f>'Mining Rigs'!$E$25*EXP('Mining Rigs'!$E$24*B1873)</f>
        <v>6.4167551513474405E-2</v>
      </c>
      <c r="F1873" s="10">
        <f t="shared" si="120"/>
        <v>10642.910503164008</v>
      </c>
      <c r="G1873" s="10">
        <f t="shared" si="121"/>
        <v>255429.85207593621</v>
      </c>
      <c r="H1873" s="3">
        <v>10.07</v>
      </c>
      <c r="I1873">
        <v>6.25</v>
      </c>
      <c r="J1873" s="5">
        <f t="shared" si="118"/>
        <v>285797.62337829749</v>
      </c>
      <c r="K1873" s="5">
        <f t="shared" si="119"/>
        <v>893.74379344587885</v>
      </c>
    </row>
    <row r="1874" spans="2:11" x14ac:dyDescent="0.25">
      <c r="B1874" s="6">
        <v>44237</v>
      </c>
      <c r="C1874" s="2">
        <v>44918.183594000002</v>
      </c>
      <c r="D1874" s="5">
        <v>165150693.720267</v>
      </c>
      <c r="E1874" s="18">
        <f>'Mining Rigs'!$E$25*EXP('Mining Rigs'!$E$24*B1874)</f>
        <v>6.4133090338586857E-2</v>
      </c>
      <c r="F1874" s="10">
        <f t="shared" si="120"/>
        <v>10591.624359842173</v>
      </c>
      <c r="G1874" s="10">
        <f t="shared" si="121"/>
        <v>254198.98463621218</v>
      </c>
      <c r="H1874" s="3">
        <v>10.07</v>
      </c>
      <c r="I1874">
        <v>6.25</v>
      </c>
      <c r="J1874" s="5">
        <f t="shared" si="118"/>
        <v>284420.41947629518</v>
      </c>
      <c r="K1874" s="5">
        <f t="shared" si="119"/>
        <v>893.74379344587885</v>
      </c>
    </row>
    <row r="1875" spans="2:11" x14ac:dyDescent="0.25">
      <c r="B1875" s="6">
        <v>44238</v>
      </c>
      <c r="C1875" s="2">
        <v>47909.332030999998</v>
      </c>
      <c r="D1875" s="5">
        <v>164735889.57069099</v>
      </c>
      <c r="E1875" s="18">
        <f>'Mining Rigs'!$E$25*EXP('Mining Rigs'!$E$24*B1875)</f>
        <v>6.4098647671068404E-2</v>
      </c>
      <c r="F1875" s="10">
        <f t="shared" si="120"/>
        <v>10559.347744371753</v>
      </c>
      <c r="G1875" s="10">
        <f t="shared" si="121"/>
        <v>253424.34586492207</v>
      </c>
      <c r="H1875" s="3">
        <v>11.163</v>
      </c>
      <c r="I1875">
        <v>6.25</v>
      </c>
      <c r="J1875" s="5">
        <f t="shared" si="118"/>
        <v>314330.66365445836</v>
      </c>
      <c r="K1875" s="5">
        <f t="shared" si="119"/>
        <v>806.23488309594188</v>
      </c>
    </row>
    <row r="1876" spans="2:11" x14ac:dyDescent="0.25">
      <c r="B1876" s="6">
        <v>44239</v>
      </c>
      <c r="C1876" s="2">
        <v>47504.851562999997</v>
      </c>
      <c r="D1876" s="5">
        <v>160711290.004352</v>
      </c>
      <c r="E1876" s="18">
        <f>'Mining Rigs'!$E$25*EXP('Mining Rigs'!$E$24*B1876)</f>
        <v>6.40642235009799E-2</v>
      </c>
      <c r="F1876" s="10">
        <f t="shared" si="120"/>
        <v>10295.844001969603</v>
      </c>
      <c r="G1876" s="10">
        <f t="shared" si="121"/>
        <v>247100.25604727046</v>
      </c>
      <c r="H1876" s="3">
        <v>10.141</v>
      </c>
      <c r="I1876">
        <v>6.25</v>
      </c>
      <c r="J1876" s="5">
        <f t="shared" si="118"/>
        <v>278427.07739726332</v>
      </c>
      <c r="K1876" s="5">
        <f t="shared" si="119"/>
        <v>887.4864411793709</v>
      </c>
    </row>
    <row r="1877" spans="2:11" x14ac:dyDescent="0.25">
      <c r="B1877" s="6">
        <v>44240</v>
      </c>
      <c r="C1877" s="2">
        <v>47105.515625</v>
      </c>
      <c r="D1877" s="5">
        <v>157334595.39524201</v>
      </c>
      <c r="E1877" s="18">
        <f>'Mining Rigs'!$E$25*EXP('Mining Rigs'!$E$24*B1877)</f>
        <v>6.4029817818387541E-2</v>
      </c>
      <c r="F1877" s="10">
        <f t="shared" si="120"/>
        <v>10074.105479687061</v>
      </c>
      <c r="G1877" s="10">
        <f t="shared" si="121"/>
        <v>241778.53151248948</v>
      </c>
      <c r="H1877" s="3">
        <v>9.1720000000000006</v>
      </c>
      <c r="I1877">
        <v>6.25</v>
      </c>
      <c r="J1877" s="5">
        <f t="shared" si="118"/>
        <v>246399.18789250596</v>
      </c>
      <c r="K1877" s="5">
        <f t="shared" si="119"/>
        <v>981.24727431312681</v>
      </c>
    </row>
    <row r="1878" spans="2:11" x14ac:dyDescent="0.25">
      <c r="B1878" s="6">
        <v>44241</v>
      </c>
      <c r="C1878" s="2">
        <v>48717.289062999997</v>
      </c>
      <c r="D1878" s="5">
        <v>157086558.552811</v>
      </c>
      <c r="E1878" s="18">
        <f>'Mining Rigs'!$E$25*EXP('Mining Rigs'!$E$24*B1878)</f>
        <v>6.3995430613362145E-2</v>
      </c>
      <c r="F1878" s="10">
        <f t="shared" si="120"/>
        <v>10052.821958158265</v>
      </c>
      <c r="G1878" s="10">
        <f t="shared" si="121"/>
        <v>241267.72699579835</v>
      </c>
      <c r="H1878" s="3">
        <v>9.73</v>
      </c>
      <c r="I1878">
        <v>6.25</v>
      </c>
      <c r="J1878" s="5">
        <f t="shared" si="118"/>
        <v>260837.22040767976</v>
      </c>
      <c r="K1878" s="5">
        <f t="shared" si="119"/>
        <v>924.9743062692703</v>
      </c>
    </row>
    <row r="1879" spans="2:11" x14ac:dyDescent="0.25">
      <c r="B1879" s="6">
        <v>44242</v>
      </c>
      <c r="C1879" s="2">
        <v>47945.058594000002</v>
      </c>
      <c r="D1879" s="5">
        <v>156021048.950225</v>
      </c>
      <c r="E1879" s="18">
        <f>'Mining Rigs'!$E$25*EXP('Mining Rigs'!$E$24*B1879)</f>
        <v>6.3961061875980565E-2</v>
      </c>
      <c r="F1879" s="10">
        <f t="shared" si="120"/>
        <v>9979.2719658607348</v>
      </c>
      <c r="G1879" s="10">
        <f t="shared" si="121"/>
        <v>239502.52718065763</v>
      </c>
      <c r="H1879" s="3">
        <v>9.4740000000000002</v>
      </c>
      <c r="I1879">
        <v>6.25</v>
      </c>
      <c r="J1879" s="5">
        <f t="shared" si="118"/>
        <v>252116.32694550563</v>
      </c>
      <c r="K1879" s="5">
        <f t="shared" si="119"/>
        <v>949.96833438885369</v>
      </c>
    </row>
    <row r="1880" spans="2:11" x14ac:dyDescent="0.25">
      <c r="B1880" s="6">
        <v>44243</v>
      </c>
      <c r="C1880" s="2">
        <v>49199.871094000002</v>
      </c>
      <c r="D1880" s="5">
        <v>154346676.71758801</v>
      </c>
      <c r="E1880" s="18">
        <f>'Mining Rigs'!$E$25*EXP('Mining Rigs'!$E$24*B1880)</f>
        <v>6.3926711596324987E-2</v>
      </c>
      <c r="F1880" s="10">
        <f t="shared" si="120"/>
        <v>9866.8754883764577</v>
      </c>
      <c r="G1880" s="10">
        <f t="shared" si="121"/>
        <v>236805.011721035</v>
      </c>
      <c r="H1880" s="3">
        <v>11.901</v>
      </c>
      <c r="I1880">
        <v>6.25</v>
      </c>
      <c r="J1880" s="5">
        <f t="shared" si="118"/>
        <v>313135.16049911524</v>
      </c>
      <c r="K1880" s="5">
        <f t="shared" si="119"/>
        <v>756.23897151499875</v>
      </c>
    </row>
    <row r="1881" spans="2:11" x14ac:dyDescent="0.25">
      <c r="B1881" s="6">
        <v>44244</v>
      </c>
      <c r="C1881" s="2">
        <v>52149.007812999997</v>
      </c>
      <c r="D1881" s="5">
        <v>150997932.25231501</v>
      </c>
      <c r="E1881" s="18">
        <f>'Mining Rigs'!$E$25*EXP('Mining Rigs'!$E$24*B1881)</f>
        <v>6.3892379764482241E-2</v>
      </c>
      <c r="F1881" s="10">
        <f t="shared" si="120"/>
        <v>9647.6172311164719</v>
      </c>
      <c r="G1881" s="10">
        <f t="shared" si="121"/>
        <v>231542.81354679534</v>
      </c>
      <c r="H1881" s="3">
        <v>10.435</v>
      </c>
      <c r="I1881">
        <v>6.25</v>
      </c>
      <c r="J1881" s="5">
        <f t="shared" si="118"/>
        <v>268461.02881786769</v>
      </c>
      <c r="K1881" s="5">
        <f t="shared" si="119"/>
        <v>862.48203162434118</v>
      </c>
    </row>
    <row r="1882" spans="2:11" x14ac:dyDescent="0.25">
      <c r="B1882" s="6">
        <v>44245</v>
      </c>
      <c r="C1882" s="2">
        <v>51679.796875</v>
      </c>
      <c r="D1882" s="5">
        <v>150236853.964753</v>
      </c>
      <c r="E1882" s="18">
        <f>'Mining Rigs'!$E$25*EXP('Mining Rigs'!$E$24*B1882)</f>
        <v>6.3858066370545169E-2</v>
      </c>
      <c r="F1882" s="10">
        <f t="shared" si="120"/>
        <v>9593.8349917830983</v>
      </c>
      <c r="G1882" s="10">
        <f t="shared" si="121"/>
        <v>230252.03980279434</v>
      </c>
      <c r="H1882" s="3">
        <v>10.510999999999999</v>
      </c>
      <c r="I1882">
        <v>6.25</v>
      </c>
      <c r="J1882" s="5">
        <f t="shared" si="118"/>
        <v>268908.79892968573</v>
      </c>
      <c r="K1882" s="5">
        <f t="shared" si="119"/>
        <v>856.24583769384458</v>
      </c>
    </row>
    <row r="1883" spans="2:11" x14ac:dyDescent="0.25">
      <c r="B1883" s="6">
        <v>44246</v>
      </c>
      <c r="C1883" s="2">
        <v>55888.132812999997</v>
      </c>
      <c r="D1883" s="5">
        <v>151454579.224852</v>
      </c>
      <c r="E1883" s="18">
        <f>'Mining Rigs'!$E$25*EXP('Mining Rigs'!$E$24*B1883)</f>
        <v>6.3823771404611901E-2</v>
      </c>
      <c r="F1883" s="10">
        <f t="shared" si="120"/>
        <v>9666.402442628636</v>
      </c>
      <c r="G1883" s="10">
        <f t="shared" si="121"/>
        <v>231993.65862308728</v>
      </c>
      <c r="H1883" s="3">
        <v>9.4120000000000008</v>
      </c>
      <c r="I1883">
        <v>6.25</v>
      </c>
      <c r="J1883" s="5">
        <f t="shared" si="118"/>
        <v>242613.81277338858</v>
      </c>
      <c r="K1883" s="5">
        <f t="shared" si="119"/>
        <v>956.22609434764115</v>
      </c>
    </row>
    <row r="1884" spans="2:11" x14ac:dyDescent="0.25">
      <c r="B1884" s="6">
        <v>44247</v>
      </c>
      <c r="C1884" s="2">
        <v>56099.519530999998</v>
      </c>
      <c r="D1884" s="5">
        <v>153151584.744405</v>
      </c>
      <c r="E1884" s="18">
        <f>'Mining Rigs'!$E$25*EXP('Mining Rigs'!$E$24*B1884)</f>
        <v>6.3789494856785228E-2</v>
      </c>
      <c r="F1884" s="10">
        <f t="shared" si="120"/>
        <v>9769.4622273617297</v>
      </c>
      <c r="G1884" s="10">
        <f t="shared" si="121"/>
        <v>234467.09345668153</v>
      </c>
      <c r="H1884" s="3">
        <v>9.8629999999999995</v>
      </c>
      <c r="I1884">
        <v>6.25</v>
      </c>
      <c r="J1884" s="5">
        <f t="shared" si="118"/>
        <v>256949.88252924997</v>
      </c>
      <c r="K1884" s="5">
        <f t="shared" si="119"/>
        <v>912.50126736287132</v>
      </c>
    </row>
    <row r="1885" spans="2:11" x14ac:dyDescent="0.25">
      <c r="B1885" s="6">
        <v>44248</v>
      </c>
      <c r="C1885" s="2">
        <v>57539.945312999997</v>
      </c>
      <c r="D1885" s="5">
        <v>151777617.95629299</v>
      </c>
      <c r="E1885" s="18">
        <f>'Mining Rigs'!$E$25*EXP('Mining Rigs'!$E$24*B1885)</f>
        <v>6.3755236717173966E-2</v>
      </c>
      <c r="F1885" s="10">
        <f t="shared" si="120"/>
        <v>9676.6179611722546</v>
      </c>
      <c r="G1885" s="10">
        <f t="shared" si="121"/>
        <v>232238.83106813411</v>
      </c>
      <c r="H1885" s="3">
        <v>10.212999999999999</v>
      </c>
      <c r="I1885">
        <v>6.25</v>
      </c>
      <c r="J1885" s="5">
        <f t="shared" si="118"/>
        <v>263539.46463320591</v>
      </c>
      <c r="K1885" s="5">
        <f t="shared" si="119"/>
        <v>881.22980515029872</v>
      </c>
    </row>
    <row r="1886" spans="2:11" x14ac:dyDescent="0.25">
      <c r="B1886" s="6">
        <v>44249</v>
      </c>
      <c r="C1886" s="2">
        <v>54207.320312999997</v>
      </c>
      <c r="D1886" s="5">
        <v>150850010.28302899</v>
      </c>
      <c r="E1886" s="18">
        <f>'Mining Rigs'!$E$25*EXP('Mining Rigs'!$E$24*B1886)</f>
        <v>6.3720996975892175E-2</v>
      </c>
      <c r="F1886" s="10">
        <f t="shared" si="120"/>
        <v>9612.3130490581934</v>
      </c>
      <c r="G1886" s="10">
        <f t="shared" si="121"/>
        <v>230695.51317739664</v>
      </c>
      <c r="H1886" s="3">
        <v>10.827</v>
      </c>
      <c r="I1886">
        <v>6.25</v>
      </c>
      <c r="J1886" s="5">
        <f t="shared" si="118"/>
        <v>277526.70235240815</v>
      </c>
      <c r="K1886" s="5">
        <f t="shared" si="119"/>
        <v>831.25519534497096</v>
      </c>
    </row>
    <row r="1887" spans="2:11" x14ac:dyDescent="0.25">
      <c r="B1887" s="6">
        <v>44250</v>
      </c>
      <c r="C1887" s="2">
        <v>48824.425780999998</v>
      </c>
      <c r="D1887" s="5">
        <v>148383785.462338</v>
      </c>
      <c r="E1887" s="18">
        <f>'Mining Rigs'!$E$25*EXP('Mining Rigs'!$E$24*B1887)</f>
        <v>6.3686775623058592E-2</v>
      </c>
      <c r="F1887" s="10">
        <f t="shared" si="120"/>
        <v>9450.0848508399849</v>
      </c>
      <c r="G1887" s="10">
        <f t="shared" si="121"/>
        <v>226802.03642015962</v>
      </c>
      <c r="H1887" s="3">
        <v>11.339</v>
      </c>
      <c r="I1887">
        <v>6.25</v>
      </c>
      <c r="J1887" s="5">
        <f t="shared" si="118"/>
        <v>285745.36566313222</v>
      </c>
      <c r="K1887" s="5">
        <f t="shared" si="119"/>
        <v>793.72078666549078</v>
      </c>
    </row>
    <row r="1888" spans="2:11" x14ac:dyDescent="0.25">
      <c r="B1888" s="6">
        <v>44251</v>
      </c>
      <c r="C1888" s="2">
        <v>49705.332030999998</v>
      </c>
      <c r="D1888" s="5">
        <v>149558390.99271899</v>
      </c>
      <c r="E1888" s="18">
        <f>'Mining Rigs'!$E$25*EXP('Mining Rigs'!$E$24*B1888)</f>
        <v>6.3652572648797923E-2</v>
      </c>
      <c r="F1888" s="10">
        <f t="shared" si="120"/>
        <v>9519.7763479013702</v>
      </c>
      <c r="G1888" s="10">
        <f t="shared" si="121"/>
        <v>228474.63234963288</v>
      </c>
      <c r="H1888" s="3">
        <v>9.0570000000000004</v>
      </c>
      <c r="I1888">
        <v>6.25</v>
      </c>
      <c r="J1888" s="5">
        <f t="shared" si="118"/>
        <v>229921.63835451394</v>
      </c>
      <c r="K1888" s="5">
        <f t="shared" si="119"/>
        <v>993.70652533951636</v>
      </c>
    </row>
    <row r="1889" spans="2:11" x14ac:dyDescent="0.25">
      <c r="B1889" s="6">
        <v>44252</v>
      </c>
      <c r="C1889" s="2">
        <v>47093.851562999997</v>
      </c>
      <c r="D1889" s="5">
        <v>153082073.67499599</v>
      </c>
      <c r="E1889" s="18">
        <f>'Mining Rigs'!$E$25*EXP('Mining Rigs'!$E$24*B1889)</f>
        <v>6.3618388043240215E-2</v>
      </c>
      <c r="F1889" s="10">
        <f t="shared" si="120"/>
        <v>9738.8347655197831</v>
      </c>
      <c r="G1889" s="10">
        <f t="shared" si="121"/>
        <v>233732.03437247479</v>
      </c>
      <c r="H1889" s="3">
        <v>9.2309999999999999</v>
      </c>
      <c r="I1889">
        <v>6.25</v>
      </c>
      <c r="J1889" s="5">
        <f t="shared" si="118"/>
        <v>239731.15658803497</v>
      </c>
      <c r="K1889" s="5">
        <f t="shared" si="119"/>
        <v>974.97562560935978</v>
      </c>
    </row>
    <row r="1890" spans="2:11" x14ac:dyDescent="0.25">
      <c r="B1890" s="6">
        <v>44253</v>
      </c>
      <c r="C1890" s="2">
        <v>46339.761719000002</v>
      </c>
      <c r="D1890" s="5">
        <v>156295152.32763499</v>
      </c>
      <c r="E1890" s="18">
        <f>'Mining Rigs'!$E$25*EXP('Mining Rigs'!$E$24*B1890)</f>
        <v>6.3584221796520082E-2</v>
      </c>
      <c r="F1890" s="10">
        <f t="shared" si="120"/>
        <v>9937.9056313212332</v>
      </c>
      <c r="G1890" s="10">
        <f t="shared" si="121"/>
        <v>238509.73515170958</v>
      </c>
      <c r="H1890" s="3">
        <v>10.36</v>
      </c>
      <c r="I1890">
        <v>6.25</v>
      </c>
      <c r="J1890" s="5">
        <f t="shared" si="118"/>
        <v>274551.20624130126</v>
      </c>
      <c r="K1890" s="5">
        <f t="shared" si="119"/>
        <v>868.72586872586874</v>
      </c>
    </row>
    <row r="1891" spans="2:11" x14ac:dyDescent="0.25">
      <c r="B1891" s="6">
        <v>44254</v>
      </c>
      <c r="C1891" s="2">
        <v>46188.453125</v>
      </c>
      <c r="D1891" s="5">
        <v>154427502.279304</v>
      </c>
      <c r="E1891" s="18">
        <f>'Mining Rigs'!$E$25*EXP('Mining Rigs'!$E$24*B1891)</f>
        <v>6.3550073898778148E-2</v>
      </c>
      <c r="F1891" s="10">
        <f t="shared" si="120"/>
        <v>9813.8791818534992</v>
      </c>
      <c r="G1891" s="10">
        <f t="shared" si="121"/>
        <v>235533.10036448398</v>
      </c>
      <c r="H1891" s="3">
        <v>9.1720000000000006</v>
      </c>
      <c r="I1891">
        <v>6.25</v>
      </c>
      <c r="J1891" s="5">
        <f t="shared" si="118"/>
        <v>240034.39961589413</v>
      </c>
      <c r="K1891" s="5">
        <f t="shared" si="119"/>
        <v>981.24727431312681</v>
      </c>
    </row>
    <row r="1892" spans="2:11" x14ac:dyDescent="0.25">
      <c r="B1892" s="6">
        <v>44255</v>
      </c>
      <c r="C1892" s="2">
        <v>45137.769530999998</v>
      </c>
      <c r="D1892" s="5">
        <v>156124507.798857</v>
      </c>
      <c r="E1892" s="18">
        <f>'Mining Rigs'!$E$25*EXP('Mining Rigs'!$E$24*B1892)</f>
        <v>6.3515944340160307E-2</v>
      </c>
      <c r="F1892" s="10">
        <f t="shared" si="120"/>
        <v>9916.3955474871254</v>
      </c>
      <c r="G1892" s="10">
        <f t="shared" si="121"/>
        <v>237993.49313969101</v>
      </c>
      <c r="H1892" s="3">
        <v>10.992000000000001</v>
      </c>
      <c r="I1892">
        <v>6.25</v>
      </c>
      <c r="J1892" s="5">
        <f t="shared" si="118"/>
        <v>290669.38628794265</v>
      </c>
      <c r="K1892" s="5">
        <f t="shared" si="119"/>
        <v>818.77729257641909</v>
      </c>
    </row>
    <row r="1893" spans="2:11" x14ac:dyDescent="0.25">
      <c r="B1893" s="6">
        <v>44256</v>
      </c>
      <c r="C1893" s="2">
        <v>49631.242187999997</v>
      </c>
      <c r="D1893" s="5">
        <v>154581775.50835499</v>
      </c>
      <c r="E1893" s="18">
        <f>'Mining Rigs'!$E$25*EXP('Mining Rigs'!$E$24*B1893)</f>
        <v>6.3481833110817093E-2</v>
      </c>
      <c r="F1893" s="10">
        <f t="shared" si="120"/>
        <v>9813.1344747951825</v>
      </c>
      <c r="G1893" s="10">
        <f t="shared" si="121"/>
        <v>235515.2273950844</v>
      </c>
      <c r="H1893" s="3">
        <v>11.077</v>
      </c>
      <c r="I1893">
        <v>6.25</v>
      </c>
      <c r="J1893" s="5">
        <f t="shared" si="118"/>
        <v>289866.90820614994</v>
      </c>
      <c r="K1893" s="5">
        <f t="shared" si="119"/>
        <v>812.49435767807176</v>
      </c>
    </row>
    <row r="1894" spans="2:11" x14ac:dyDescent="0.25">
      <c r="B1894" s="6">
        <v>44257</v>
      </c>
      <c r="C1894" s="2">
        <v>48378.988280999998</v>
      </c>
      <c r="D1894" s="5">
        <v>154118955.82120401</v>
      </c>
      <c r="E1894" s="18">
        <f>'Mining Rigs'!$E$25*EXP('Mining Rigs'!$E$24*B1894)</f>
        <v>6.3447740200905017E-2</v>
      </c>
      <c r="F1894" s="10">
        <f t="shared" si="120"/>
        <v>9778.4994689785108</v>
      </c>
      <c r="G1894" s="10">
        <f t="shared" si="121"/>
        <v>234683.98725548427</v>
      </c>
      <c r="H1894" s="3">
        <v>10.07</v>
      </c>
      <c r="I1894">
        <v>6.25</v>
      </c>
      <c r="J1894" s="5">
        <f t="shared" si="118"/>
        <v>262585.30574030295</v>
      </c>
      <c r="K1894" s="5">
        <f t="shared" si="119"/>
        <v>893.74379344587885</v>
      </c>
    </row>
    <row r="1895" spans="2:11" x14ac:dyDescent="0.25">
      <c r="B1895" s="6">
        <v>44258</v>
      </c>
      <c r="C1895" s="2">
        <v>50538.242187999997</v>
      </c>
      <c r="D1895" s="5">
        <v>156587327.48600799</v>
      </c>
      <c r="E1895" s="18">
        <f>'Mining Rigs'!$E$25*EXP('Mining Rigs'!$E$24*B1895)</f>
        <v>6.3413665600585825E-2</v>
      </c>
      <c r="F1895" s="10">
        <f t="shared" si="120"/>
        <v>9929.7764224871335</v>
      </c>
      <c r="G1895" s="10">
        <f t="shared" si="121"/>
        <v>238314.63413969119</v>
      </c>
      <c r="H1895" s="3">
        <v>9.4740000000000002</v>
      </c>
      <c r="I1895">
        <v>6.25</v>
      </c>
      <c r="J1895" s="5">
        <f t="shared" si="118"/>
        <v>250865.87153771496</v>
      </c>
      <c r="K1895" s="5">
        <f t="shared" si="119"/>
        <v>949.96833438885369</v>
      </c>
    </row>
    <row r="1896" spans="2:11" x14ac:dyDescent="0.25">
      <c r="B1896" s="6">
        <v>44259</v>
      </c>
      <c r="C1896" s="2">
        <v>48561.167969000002</v>
      </c>
      <c r="D1896" s="5">
        <v>155507414.88265601</v>
      </c>
      <c r="E1896" s="18">
        <f>'Mining Rigs'!$E$25*EXP('Mining Rigs'!$E$24*B1896)</f>
        <v>6.337960930002591E-2</v>
      </c>
      <c r="F1896" s="10">
        <f t="shared" si="120"/>
        <v>9855.9991985197721</v>
      </c>
      <c r="G1896" s="10">
        <f t="shared" si="121"/>
        <v>236543.98076447455</v>
      </c>
      <c r="H1896" s="3">
        <v>11.25</v>
      </c>
      <c r="I1896">
        <v>6.25</v>
      </c>
      <c r="J1896" s="5">
        <f t="shared" si="118"/>
        <v>295679.97595559317</v>
      </c>
      <c r="K1896" s="5">
        <f t="shared" si="119"/>
        <v>800</v>
      </c>
    </row>
    <row r="1897" spans="2:11" x14ac:dyDescent="0.25">
      <c r="B1897" s="6">
        <v>44260</v>
      </c>
      <c r="C1897" s="2">
        <v>48927.304687999997</v>
      </c>
      <c r="D1897" s="5">
        <v>151187764.46924901</v>
      </c>
      <c r="E1897" s="18">
        <f>'Mining Rigs'!$E$25*EXP('Mining Rigs'!$E$24*B1897)</f>
        <v>6.334557128939762E-2</v>
      </c>
      <c r="F1897" s="10">
        <f t="shared" si="120"/>
        <v>9577.0753122714705</v>
      </c>
      <c r="G1897" s="10">
        <f t="shared" si="121"/>
        <v>229849.80749451529</v>
      </c>
      <c r="H1897" s="3">
        <v>9.6639999999999997</v>
      </c>
      <c r="I1897">
        <v>6.25</v>
      </c>
      <c r="J1897" s="5">
        <f t="shared" si="118"/>
        <v>246807.6155141106</v>
      </c>
      <c r="K1897" s="5">
        <f t="shared" si="119"/>
        <v>931.29139072847681</v>
      </c>
    </row>
    <row r="1898" spans="2:11" x14ac:dyDescent="0.25">
      <c r="B1898" s="6">
        <v>44261</v>
      </c>
      <c r="C1898" s="2">
        <v>48912.382812999997</v>
      </c>
      <c r="D1898" s="5">
        <v>152730496.75975201</v>
      </c>
      <c r="E1898" s="18">
        <f>'Mining Rigs'!$E$25*EXP('Mining Rigs'!$E$24*B1898)</f>
        <v>6.3311551558878576E-2</v>
      </c>
      <c r="F1898" s="10">
        <f t="shared" si="120"/>
        <v>9669.604720218178</v>
      </c>
      <c r="G1898" s="10">
        <f t="shared" si="121"/>
        <v>232070.51328523626</v>
      </c>
      <c r="H1898" s="3">
        <v>9.4740000000000002</v>
      </c>
      <c r="I1898">
        <v>6.25</v>
      </c>
      <c r="J1898" s="5">
        <f t="shared" si="118"/>
        <v>244292.89365159208</v>
      </c>
      <c r="K1898" s="5">
        <f t="shared" si="119"/>
        <v>949.96833438885369</v>
      </c>
    </row>
    <row r="1899" spans="2:11" x14ac:dyDescent="0.25">
      <c r="B1899" s="6">
        <v>44262</v>
      </c>
      <c r="C1899" s="2">
        <v>51206.691405999998</v>
      </c>
      <c r="D1899" s="5">
        <v>151688789.94012201</v>
      </c>
      <c r="E1899" s="18">
        <f>'Mining Rigs'!$E$25*EXP('Mining Rigs'!$E$24*B1899)</f>
        <v>6.3277550098650992E-2</v>
      </c>
      <c r="F1899" s="10">
        <f t="shared" si="120"/>
        <v>9598.4950048398168</v>
      </c>
      <c r="G1899" s="10">
        <f t="shared" si="121"/>
        <v>230363.8801161556</v>
      </c>
      <c r="H1899" s="3">
        <v>9.8629999999999995</v>
      </c>
      <c r="I1899">
        <v>6.25</v>
      </c>
      <c r="J1899" s="5">
        <f t="shared" si="118"/>
        <v>252453.21662062698</v>
      </c>
      <c r="K1899" s="5">
        <f t="shared" si="119"/>
        <v>912.50126736287132</v>
      </c>
    </row>
    <row r="1900" spans="2:11" x14ac:dyDescent="0.25">
      <c r="B1900" s="6">
        <v>44263</v>
      </c>
      <c r="C1900" s="2">
        <v>52246.523437999997</v>
      </c>
      <c r="D1900" s="5">
        <v>153716875.778346</v>
      </c>
      <c r="E1900" s="18">
        <f>'Mining Rigs'!$E$25*EXP('Mining Rigs'!$E$24*B1900)</f>
        <v>6.3243566898903036E-2</v>
      </c>
      <c r="F1900" s="10">
        <f t="shared" si="120"/>
        <v>9721.6035167781938</v>
      </c>
      <c r="G1900" s="10">
        <f t="shared" si="121"/>
        <v>233318.48440267664</v>
      </c>
      <c r="H1900" s="3">
        <v>9.2899999999999991</v>
      </c>
      <c r="I1900">
        <v>6.25</v>
      </c>
      <c r="J1900" s="5">
        <f t="shared" si="118"/>
        <v>240836.52445565176</v>
      </c>
      <c r="K1900" s="5">
        <f t="shared" si="119"/>
        <v>968.78363832077503</v>
      </c>
    </row>
    <row r="1901" spans="2:11" x14ac:dyDescent="0.25">
      <c r="B1901" s="6">
        <v>44264</v>
      </c>
      <c r="C1901" s="2">
        <v>54824.117187999997</v>
      </c>
      <c r="D1901" s="5">
        <v>157270062.99352601</v>
      </c>
      <c r="E1901" s="18">
        <f>'Mining Rigs'!$E$25*EXP('Mining Rigs'!$E$24*B1901)</f>
        <v>6.3209601949828151E-2</v>
      </c>
      <c r="F1901" s="10">
        <f t="shared" si="120"/>
        <v>9940.9780804451766</v>
      </c>
      <c r="G1901" s="10">
        <f t="shared" si="121"/>
        <v>238583.47393068424</v>
      </c>
      <c r="H1901" s="3">
        <v>10.286</v>
      </c>
      <c r="I1901">
        <v>6.25</v>
      </c>
      <c r="J1901" s="5">
        <f t="shared" si="118"/>
        <v>272674.40142789087</v>
      </c>
      <c r="K1901" s="5">
        <f t="shared" si="119"/>
        <v>874.97569511958011</v>
      </c>
    </row>
    <row r="1902" spans="2:11" x14ac:dyDescent="0.25">
      <c r="B1902" s="6">
        <v>44265</v>
      </c>
      <c r="C1902" s="2">
        <v>56008.550780999998</v>
      </c>
      <c r="D1902" s="5">
        <v>156532984.651209</v>
      </c>
      <c r="E1902" s="18">
        <f>'Mining Rigs'!$E$25*EXP('Mining Rigs'!$E$24*B1902)</f>
        <v>6.3175655241624357E-2</v>
      </c>
      <c r="F1902" s="10">
        <f t="shared" si="120"/>
        <v>9889.0738722672559</v>
      </c>
      <c r="G1902" s="10">
        <f t="shared" si="121"/>
        <v>237337.77293441416</v>
      </c>
      <c r="H1902" s="3">
        <v>9.6639999999999997</v>
      </c>
      <c r="I1902">
        <v>6.25</v>
      </c>
      <c r="J1902" s="5">
        <f t="shared" si="118"/>
        <v>254848.02640424203</v>
      </c>
      <c r="K1902" s="5">
        <f t="shared" si="119"/>
        <v>931.29139072847681</v>
      </c>
    </row>
    <row r="1903" spans="2:11" x14ac:dyDescent="0.25">
      <c r="B1903" s="6">
        <v>44266</v>
      </c>
      <c r="C1903" s="2">
        <v>57805.121094000002</v>
      </c>
      <c r="D1903" s="5">
        <v>155778275.39534599</v>
      </c>
      <c r="E1903" s="18">
        <f>'Mining Rigs'!$E$25*EXP('Mining Rigs'!$E$24*B1903)</f>
        <v>6.3141726764495629E-2</v>
      </c>
      <c r="F1903" s="10">
        <f t="shared" si="120"/>
        <v>9836.109300857288</v>
      </c>
      <c r="G1903" s="10">
        <f t="shared" si="121"/>
        <v>236066.62322057493</v>
      </c>
      <c r="H1903" s="3">
        <v>10.909000000000001</v>
      </c>
      <c r="I1903">
        <v>6.25</v>
      </c>
      <c r="J1903" s="5">
        <f t="shared" si="118"/>
        <v>286138.97696813912</v>
      </c>
      <c r="K1903" s="5">
        <f t="shared" si="119"/>
        <v>825.00687505729218</v>
      </c>
    </row>
    <row r="1904" spans="2:11" x14ac:dyDescent="0.25">
      <c r="B1904" s="6">
        <v>44267</v>
      </c>
      <c r="C1904" s="2">
        <v>57332.089844000002</v>
      </c>
      <c r="D1904" s="5">
        <v>156136781.57953301</v>
      </c>
      <c r="E1904" s="18">
        <f>'Mining Rigs'!$E$25*EXP('Mining Rigs'!$E$24*B1904)</f>
        <v>6.3107816508651202E-2</v>
      </c>
      <c r="F1904" s="10">
        <f t="shared" si="120"/>
        <v>9853.4513621725218</v>
      </c>
      <c r="G1904" s="10">
        <f t="shared" si="121"/>
        <v>236482.83269214054</v>
      </c>
      <c r="H1904" s="3">
        <v>9.6</v>
      </c>
      <c r="I1904">
        <v>6.25</v>
      </c>
      <c r="J1904" s="5">
        <f t="shared" si="118"/>
        <v>252248.35487161652</v>
      </c>
      <c r="K1904" s="5">
        <f t="shared" si="119"/>
        <v>937.5</v>
      </c>
    </row>
    <row r="1905" spans="2:11" x14ac:dyDescent="0.25">
      <c r="B1905" s="6">
        <v>44268</v>
      </c>
      <c r="C1905" s="2">
        <v>61243.085937999997</v>
      </c>
      <c r="D1905" s="5">
        <v>155997206.249477</v>
      </c>
      <c r="E1905" s="18">
        <f>'Mining Rigs'!$E$25*EXP('Mining Rigs'!$E$24*B1905)</f>
        <v>6.3073924464304876E-2</v>
      </c>
      <c r="F1905" s="10">
        <f t="shared" si="120"/>
        <v>9839.3560036221006</v>
      </c>
      <c r="G1905" s="10">
        <f t="shared" si="121"/>
        <v>236144.5440869304</v>
      </c>
      <c r="H1905" s="3">
        <v>10.07</v>
      </c>
      <c r="I1905">
        <v>6.25</v>
      </c>
      <c r="J1905" s="5">
        <f t="shared" si="118"/>
        <v>264219.50655059877</v>
      </c>
      <c r="K1905" s="5">
        <f t="shared" si="119"/>
        <v>893.74379344587885</v>
      </c>
    </row>
    <row r="1906" spans="2:11" x14ac:dyDescent="0.25">
      <c r="B1906" s="6">
        <v>44269</v>
      </c>
      <c r="C1906" s="2">
        <v>59302.316405999998</v>
      </c>
      <c r="D1906" s="5">
        <v>154598952.236054</v>
      </c>
      <c r="E1906" s="18">
        <f>'Mining Rigs'!$E$25*EXP('Mining Rigs'!$E$24*B1906)</f>
        <v>6.3040050621676391E-2</v>
      </c>
      <c r="F1906" s="10">
        <f t="shared" si="120"/>
        <v>9745.9257750189754</v>
      </c>
      <c r="G1906" s="10">
        <f t="shared" si="121"/>
        <v>233902.21860045541</v>
      </c>
      <c r="H1906" s="3">
        <v>9.1720000000000006</v>
      </c>
      <c r="I1906">
        <v>6.25</v>
      </c>
      <c r="J1906" s="5">
        <f t="shared" si="118"/>
        <v>238372.34988926412</v>
      </c>
      <c r="K1906" s="5">
        <f t="shared" si="119"/>
        <v>981.24727431312681</v>
      </c>
    </row>
    <row r="1907" spans="2:11" x14ac:dyDescent="0.25">
      <c r="B1907" s="6">
        <v>44270</v>
      </c>
      <c r="C1907" s="2">
        <v>55907.199219000002</v>
      </c>
      <c r="D1907" s="5">
        <v>156274408.86127299</v>
      </c>
      <c r="E1907" s="18">
        <f>'Mining Rigs'!$E$25*EXP('Mining Rigs'!$E$24*B1907)</f>
        <v>6.3006194970990748E-2</v>
      </c>
      <c r="F1907" s="10">
        <f t="shared" si="120"/>
        <v>9846.2558736896899</v>
      </c>
      <c r="G1907" s="10">
        <f t="shared" si="121"/>
        <v>236310.14096855256</v>
      </c>
      <c r="H1907" s="3">
        <v>9.73</v>
      </c>
      <c r="I1907">
        <v>6.25</v>
      </c>
      <c r="J1907" s="5">
        <f t="shared" si="118"/>
        <v>255477.51906933513</v>
      </c>
      <c r="K1907" s="5">
        <f t="shared" si="119"/>
        <v>924.9743062692703</v>
      </c>
    </row>
    <row r="1908" spans="2:11" x14ac:dyDescent="0.25">
      <c r="B1908" s="6">
        <v>44271</v>
      </c>
      <c r="C1908" s="2">
        <v>56804.902344000002</v>
      </c>
      <c r="D1908" s="5">
        <v>155208209.19067901</v>
      </c>
      <c r="E1908" s="18">
        <f>'Mining Rigs'!$E$25*EXP('Mining Rigs'!$E$24*B1908)</f>
        <v>6.2972357502477511E-2</v>
      </c>
      <c r="F1908" s="10">
        <f t="shared" si="120"/>
        <v>9773.8268364747546</v>
      </c>
      <c r="G1908" s="10">
        <f t="shared" si="121"/>
        <v>234571.8440753941</v>
      </c>
      <c r="H1908" s="3">
        <v>9.6639999999999997</v>
      </c>
      <c r="I1908">
        <v>6.25</v>
      </c>
      <c r="J1908" s="5">
        <f t="shared" si="118"/>
        <v>251878.03346051206</v>
      </c>
      <c r="K1908" s="5">
        <f t="shared" si="119"/>
        <v>931.29139072847681</v>
      </c>
    </row>
    <row r="1909" spans="2:11" x14ac:dyDescent="0.25">
      <c r="B1909" s="6">
        <v>44272</v>
      </c>
      <c r="C1909" s="2">
        <v>58870.894530999998</v>
      </c>
      <c r="D1909" s="5">
        <v>156579037.33858499</v>
      </c>
      <c r="E1909" s="18">
        <f>'Mining Rigs'!$E$25*EXP('Mining Rigs'!$E$24*B1909)</f>
        <v>6.2938538206372185E-2</v>
      </c>
      <c r="F1909" s="10">
        <f t="shared" si="120"/>
        <v>9854.8557238515095</v>
      </c>
      <c r="G1909" s="10">
        <f t="shared" si="121"/>
        <v>236516.53737243623</v>
      </c>
      <c r="H1909" s="3">
        <v>10.587999999999999</v>
      </c>
      <c r="I1909">
        <v>6.25</v>
      </c>
      <c r="J1909" s="5">
        <f t="shared" si="118"/>
        <v>278248.56641103938</v>
      </c>
      <c r="K1909" s="5">
        <f t="shared" si="119"/>
        <v>850.0188893086513</v>
      </c>
    </row>
    <row r="1910" spans="2:11" x14ac:dyDescent="0.25">
      <c r="B1910" s="6">
        <v>44273</v>
      </c>
      <c r="C1910" s="2">
        <v>57858.921875</v>
      </c>
      <c r="D1910" s="5">
        <v>154598952.236054</v>
      </c>
      <c r="E1910" s="18">
        <f>'Mining Rigs'!$E$25*EXP('Mining Rigs'!$E$24*B1910)</f>
        <v>6.2904737072915481E-2</v>
      </c>
      <c r="F1910" s="10">
        <f t="shared" si="120"/>
        <v>9725.0064421571969</v>
      </c>
      <c r="G1910" s="10">
        <f t="shared" si="121"/>
        <v>233400.15461177274</v>
      </c>
      <c r="H1910" s="3">
        <v>9.4740000000000002</v>
      </c>
      <c r="I1910">
        <v>6.25</v>
      </c>
      <c r="J1910" s="5">
        <f t="shared" si="118"/>
        <v>245692.56275465945</v>
      </c>
      <c r="K1910" s="5">
        <f t="shared" si="119"/>
        <v>949.96833438885369</v>
      </c>
    </row>
    <row r="1911" spans="2:11" x14ac:dyDescent="0.25">
      <c r="B1911" s="6">
        <v>44274</v>
      </c>
      <c r="C1911" s="2">
        <v>58346.652344000002</v>
      </c>
      <c r="D1911" s="5">
        <v>157645237.00917801</v>
      </c>
      <c r="E1911" s="18">
        <f>'Mining Rigs'!$E$25*EXP('Mining Rigs'!$E$24*B1911)</f>
        <v>6.2870954092352729E-2</v>
      </c>
      <c r="F1911" s="10">
        <f t="shared" si="120"/>
        <v>9911.3064588820962</v>
      </c>
      <c r="G1911" s="10">
        <f t="shared" si="121"/>
        <v>237871.35501317031</v>
      </c>
      <c r="H1911" s="3">
        <v>9.73</v>
      </c>
      <c r="I1911">
        <v>6.25</v>
      </c>
      <c r="J1911" s="5">
        <f t="shared" si="118"/>
        <v>257165.36491979417</v>
      </c>
      <c r="K1911" s="5">
        <f t="shared" si="119"/>
        <v>924.9743062692703</v>
      </c>
    </row>
    <row r="1912" spans="2:11" x14ac:dyDescent="0.25">
      <c r="B1912" s="6">
        <v>44275</v>
      </c>
      <c r="C1912" s="2">
        <v>58313.644530999998</v>
      </c>
      <c r="D1912" s="5">
        <v>157420617.691291</v>
      </c>
      <c r="E1912" s="18">
        <f>'Mining Rigs'!$E$25*EXP('Mining Rigs'!$E$24*B1912)</f>
        <v>6.2837189254935144E-2</v>
      </c>
      <c r="F1912" s="10">
        <f t="shared" si="120"/>
        <v>9891.869146496445</v>
      </c>
      <c r="G1912" s="10">
        <f t="shared" si="121"/>
        <v>237404.85951591469</v>
      </c>
      <c r="H1912" s="3">
        <v>9.3510000000000009</v>
      </c>
      <c r="I1912">
        <v>6.25</v>
      </c>
      <c r="J1912" s="5">
        <f t="shared" si="118"/>
        <v>246663.64903703539</v>
      </c>
      <c r="K1912" s="5">
        <f t="shared" si="119"/>
        <v>962.46390760346469</v>
      </c>
    </row>
    <row r="1913" spans="2:11" x14ac:dyDescent="0.25">
      <c r="B1913" s="6">
        <v>44276</v>
      </c>
      <c r="C1913" s="2">
        <v>57523.421875</v>
      </c>
      <c r="D1913" s="5">
        <v>159552422.85545099</v>
      </c>
      <c r="E1913" s="18">
        <f>'Mining Rigs'!$E$25*EXP('Mining Rigs'!$E$24*B1913)</f>
        <v>6.2803442550919145E-2</v>
      </c>
      <c r="F1913" s="10">
        <f t="shared" si="120"/>
        <v>10020.441422662276</v>
      </c>
      <c r="G1913" s="10">
        <f t="shared" si="121"/>
        <v>240490.59414389462</v>
      </c>
      <c r="H1913" s="3">
        <v>9.2309999999999999</v>
      </c>
      <c r="I1913">
        <v>6.25</v>
      </c>
      <c r="J1913" s="5">
        <f t="shared" si="118"/>
        <v>246663.18606025458</v>
      </c>
      <c r="K1913" s="5">
        <f t="shared" si="119"/>
        <v>974.97562560935978</v>
      </c>
    </row>
    <row r="1914" spans="2:11" x14ac:dyDescent="0.25">
      <c r="B1914" s="6">
        <v>44277</v>
      </c>
      <c r="C1914" s="2">
        <v>54529.144530999998</v>
      </c>
      <c r="D1914" s="5">
        <v>159862383.76013899</v>
      </c>
      <c r="E1914" s="18">
        <f>'Mining Rigs'!$E$25*EXP('Mining Rigs'!$E$24*B1914)</f>
        <v>6.2769713970565771E-2</v>
      </c>
      <c r="F1914" s="10">
        <f t="shared" si="120"/>
        <v>10034.516103276743</v>
      </c>
      <c r="G1914" s="10">
        <f t="shared" si="121"/>
        <v>240828.38647864183</v>
      </c>
      <c r="H1914" s="3">
        <v>9.5359999999999996</v>
      </c>
      <c r="I1914">
        <v>6.25</v>
      </c>
      <c r="J1914" s="5">
        <f t="shared" si="118"/>
        <v>255171.05482892538</v>
      </c>
      <c r="K1914" s="5">
        <f t="shared" si="119"/>
        <v>943.79194630872496</v>
      </c>
    </row>
    <row r="1915" spans="2:11" x14ac:dyDescent="0.25">
      <c r="B1915" s="6">
        <v>44278</v>
      </c>
      <c r="C1915" s="2">
        <v>54738.945312999997</v>
      </c>
      <c r="D1915" s="5">
        <v>160766785.108446</v>
      </c>
      <c r="E1915" s="18">
        <f>'Mining Rigs'!$E$25*EXP('Mining Rigs'!$E$24*B1915)</f>
        <v>6.2736003504141935E-2</v>
      </c>
      <c r="F1915" s="10">
        <f t="shared" si="120"/>
        <v>10085.865593913102</v>
      </c>
      <c r="G1915" s="10">
        <f t="shared" si="121"/>
        <v>242060.77425391445</v>
      </c>
      <c r="H1915" s="3">
        <v>8.9440000000000008</v>
      </c>
      <c r="I1915">
        <v>6.25</v>
      </c>
      <c r="J1915" s="5">
        <f t="shared" si="118"/>
        <v>240554.61832522345</v>
      </c>
      <c r="K1915" s="5">
        <f t="shared" si="119"/>
        <v>1006.2611806797852</v>
      </c>
    </row>
    <row r="1916" spans="2:11" x14ac:dyDescent="0.25">
      <c r="B1916" s="6">
        <v>44279</v>
      </c>
      <c r="C1916" s="2">
        <v>52774.265625</v>
      </c>
      <c r="D1916" s="5">
        <v>163071647.62666899</v>
      </c>
      <c r="E1916" s="18">
        <f>'Mining Rigs'!$E$25*EXP('Mining Rigs'!$E$24*B1916)</f>
        <v>6.270231114191975E-2</v>
      </c>
      <c r="F1916" s="10">
        <f t="shared" si="120"/>
        <v>10224.969187912897</v>
      </c>
      <c r="G1916" s="10">
        <f t="shared" si="121"/>
        <v>245399.26050990954</v>
      </c>
      <c r="H1916" s="3">
        <v>9.4740000000000002</v>
      </c>
      <c r="I1916">
        <v>6.25</v>
      </c>
      <c r="J1916" s="5">
        <f t="shared" si="118"/>
        <v>258323.6215634314</v>
      </c>
      <c r="K1916" s="5">
        <f t="shared" si="119"/>
        <v>949.96833438885369</v>
      </c>
    </row>
    <row r="1917" spans="2:11" x14ac:dyDescent="0.25">
      <c r="B1917" s="6">
        <v>44280</v>
      </c>
      <c r="C1917" s="2">
        <v>51704.160155999998</v>
      </c>
      <c r="D1917" s="5">
        <v>165959097.37970901</v>
      </c>
      <c r="E1917" s="18">
        <f>'Mining Rigs'!$E$25*EXP('Mining Rigs'!$E$24*B1917)</f>
        <v>6.2668636874175954E-2</v>
      </c>
      <c r="F1917" s="10">
        <f t="shared" si="120"/>
        <v>10400.430409654991</v>
      </c>
      <c r="G1917" s="10">
        <f t="shared" si="121"/>
        <v>249610.32983171981</v>
      </c>
      <c r="H1917" s="3">
        <v>9.3510000000000009</v>
      </c>
      <c r="I1917">
        <v>6.25</v>
      </c>
      <c r="J1917" s="5">
        <f t="shared" si="118"/>
        <v>259345.13269515691</v>
      </c>
      <c r="K1917" s="5">
        <f t="shared" si="119"/>
        <v>962.46390760346469</v>
      </c>
    </row>
    <row r="1918" spans="2:11" x14ac:dyDescent="0.25">
      <c r="B1918" s="6">
        <v>44281</v>
      </c>
      <c r="C1918" s="2">
        <v>55137.3125</v>
      </c>
      <c r="D1918" s="5">
        <v>166720074.39596301</v>
      </c>
      <c r="E1918" s="18">
        <f>'Mining Rigs'!$E$25*EXP('Mining Rigs'!$E$24*B1918)</f>
        <v>6.2634980691193096E-2</v>
      </c>
      <c r="F1918" s="10">
        <f t="shared" si="120"/>
        <v>10442.50864062542</v>
      </c>
      <c r="G1918" s="10">
        <f t="shared" si="121"/>
        <v>250620.20737501007</v>
      </c>
      <c r="H1918" s="3">
        <v>10.587999999999999</v>
      </c>
      <c r="I1918">
        <v>6.25</v>
      </c>
      <c r="J1918" s="5">
        <f t="shared" si="118"/>
        <v>294840.75063184521</v>
      </c>
      <c r="K1918" s="5">
        <f t="shared" si="119"/>
        <v>850.0188893086513</v>
      </c>
    </row>
    <row r="1919" spans="2:11" x14ac:dyDescent="0.25">
      <c r="B1919" s="6">
        <v>44282</v>
      </c>
      <c r="C1919" s="2">
        <v>55973.511719000002</v>
      </c>
      <c r="D1919" s="5">
        <v>165215303.47198901</v>
      </c>
      <c r="E1919" s="18">
        <f>'Mining Rigs'!$E$25*EXP('Mining Rigs'!$E$24*B1919)</f>
        <v>6.2601342583259001E-2</v>
      </c>
      <c r="F1919" s="10">
        <f t="shared" si="120"/>
        <v>10342.699812647084</v>
      </c>
      <c r="G1919" s="10">
        <f t="shared" si="121"/>
        <v>248224.79550353001</v>
      </c>
      <c r="H1919" s="3">
        <v>9.0570000000000004</v>
      </c>
      <c r="I1919">
        <v>6.25</v>
      </c>
      <c r="J1919" s="5">
        <f t="shared" si="118"/>
        <v>249796.88587505239</v>
      </c>
      <c r="K1919" s="5">
        <f t="shared" si="119"/>
        <v>993.70652533951636</v>
      </c>
    </row>
    <row r="1920" spans="2:11" x14ac:dyDescent="0.25">
      <c r="B1920" s="6">
        <v>44283</v>
      </c>
      <c r="C1920" s="2">
        <v>55950.746094000002</v>
      </c>
      <c r="D1920" s="5">
        <v>165991691.176274</v>
      </c>
      <c r="E1920" s="18">
        <f>'Mining Rigs'!$E$25*EXP('Mining Rigs'!$E$24*B1920)</f>
        <v>6.2567722540666004E-2</v>
      </c>
      <c r="F1920" s="10">
        <f t="shared" si="120"/>
        <v>10385.722077573029</v>
      </c>
      <c r="G1920" s="10">
        <f t="shared" si="121"/>
        <v>249257.32986175269</v>
      </c>
      <c r="H1920" s="3">
        <v>9.0570000000000004</v>
      </c>
      <c r="I1920">
        <v>6.25</v>
      </c>
      <c r="J1920" s="5">
        <f t="shared" si="118"/>
        <v>250835.95961754382</v>
      </c>
      <c r="K1920" s="5">
        <f t="shared" si="119"/>
        <v>993.70652533951636</v>
      </c>
    </row>
    <row r="1921" spans="2:11" x14ac:dyDescent="0.25">
      <c r="B1921" s="6">
        <v>44284</v>
      </c>
      <c r="C1921" s="2">
        <v>57750.199219000002</v>
      </c>
      <c r="D1921" s="5">
        <v>166457523.79884601</v>
      </c>
      <c r="E1921" s="18">
        <f>'Mining Rigs'!$E$25*EXP('Mining Rigs'!$E$24*B1921)</f>
        <v>6.2534120553712352E-2</v>
      </c>
      <c r="F1921" s="10">
        <f t="shared" si="120"/>
        <v>10409.274860309479</v>
      </c>
      <c r="G1921" s="10">
        <f t="shared" si="121"/>
        <v>249822.59664742748</v>
      </c>
      <c r="H1921" s="3">
        <v>9.5359999999999996</v>
      </c>
      <c r="I1921">
        <v>6.25</v>
      </c>
      <c r="J1921" s="5">
        <f t="shared" si="118"/>
        <v>264700.92018109647</v>
      </c>
      <c r="K1921" s="5">
        <f t="shared" si="119"/>
        <v>943.79194630872496</v>
      </c>
    </row>
    <row r="1922" spans="2:11" x14ac:dyDescent="0.25">
      <c r="B1922" s="6">
        <v>44285</v>
      </c>
      <c r="C1922" s="2">
        <v>58917.691405999998</v>
      </c>
      <c r="D1922" s="5">
        <v>166457523.79884601</v>
      </c>
      <c r="E1922" s="18">
        <f>'Mining Rigs'!$E$25*EXP('Mining Rigs'!$E$24*B1922)</f>
        <v>6.2500536612701482E-2</v>
      </c>
      <c r="F1922" s="10">
        <f t="shared" si="120"/>
        <v>10403.684560649403</v>
      </c>
      <c r="G1922" s="10">
        <f t="shared" si="121"/>
        <v>249688.42945558566</v>
      </c>
      <c r="H1922" s="3">
        <v>9.8629999999999995</v>
      </c>
      <c r="I1922">
        <v>6.25</v>
      </c>
      <c r="J1922" s="5">
        <f t="shared" si="118"/>
        <v>273630.77552449348</v>
      </c>
      <c r="K1922" s="5">
        <f t="shared" si="119"/>
        <v>912.50126736287132</v>
      </c>
    </row>
    <row r="1923" spans="2:11" x14ac:dyDescent="0.25">
      <c r="B1923" s="6">
        <v>44286</v>
      </c>
      <c r="C1923" s="2">
        <v>58918.832030999998</v>
      </c>
      <c r="D1923" s="5">
        <v>164128360.68598899</v>
      </c>
      <c r="E1923" s="18">
        <f>'Mining Rigs'!$E$25*EXP('Mining Rigs'!$E$24*B1923)</f>
        <v>6.2466970707941397E-2</v>
      </c>
      <c r="F1923" s="10">
        <f t="shared" si="120"/>
        <v>10252.601499314114</v>
      </c>
      <c r="G1923" s="10">
        <f t="shared" si="121"/>
        <v>246062.43598353874</v>
      </c>
      <c r="H1923" s="3">
        <v>9.1720000000000006</v>
      </c>
      <c r="I1923">
        <v>6.25</v>
      </c>
      <c r="J1923" s="5">
        <f t="shared" si="118"/>
        <v>250764.96253789085</v>
      </c>
      <c r="K1923" s="5">
        <f t="shared" si="119"/>
        <v>981.24727431312681</v>
      </c>
    </row>
    <row r="1924" spans="2:11" x14ac:dyDescent="0.25">
      <c r="B1924" s="6">
        <v>44287</v>
      </c>
      <c r="C1924" s="2">
        <v>59095.808594000002</v>
      </c>
      <c r="D1924" s="5">
        <v>164904748.39027399</v>
      </c>
      <c r="E1924" s="18">
        <f>'Mining Rigs'!$E$25*EXP('Mining Rigs'!$E$24*B1924)</f>
        <v>6.2433422829745913E-2</v>
      </c>
      <c r="F1924" s="10">
        <f t="shared" si="120"/>
        <v>10295.567882882837</v>
      </c>
      <c r="G1924" s="10">
        <f t="shared" si="121"/>
        <v>247093.62918918807</v>
      </c>
      <c r="H1924" s="3">
        <v>9.9309999999999992</v>
      </c>
      <c r="I1924">
        <v>6.25</v>
      </c>
      <c r="J1924" s="5">
        <f t="shared" si="118"/>
        <v>272654.09238642518</v>
      </c>
      <c r="K1924" s="5">
        <f t="shared" si="119"/>
        <v>906.25314671231513</v>
      </c>
    </row>
    <row r="1925" spans="2:11" x14ac:dyDescent="0.25">
      <c r="B1925" s="6">
        <v>44288</v>
      </c>
      <c r="C1925" s="2">
        <v>59384.3125</v>
      </c>
      <c r="D1925" s="5">
        <v>163507250.52256</v>
      </c>
      <c r="E1925" s="18">
        <f>'Mining Rigs'!$E$25*EXP('Mining Rigs'!$E$24*B1925)</f>
        <v>6.239989296843413E-2</v>
      </c>
      <c r="F1925" s="10">
        <f t="shared" ref="F1925" si="122">D1925*1000*E1925/1000000</f>
        <v>10202.834932170688</v>
      </c>
      <c r="G1925" s="10">
        <f t="shared" ref="G1925" si="123">F1925*24</f>
        <v>244868.03837209652</v>
      </c>
      <c r="H1925" s="3">
        <v>10.286</v>
      </c>
      <c r="I1925">
        <v>6.25</v>
      </c>
      <c r="J1925" s="5">
        <f t="shared" si="118"/>
        <v>279856.96029948717</v>
      </c>
      <c r="K1925" s="5">
        <f t="shared" ref="K1925:K1988" si="124">24*60/H1925*I1925</f>
        <v>874.97569511958011</v>
      </c>
    </row>
    <row r="1926" spans="2:11" x14ac:dyDescent="0.25">
      <c r="B1926" s="6">
        <v>44289</v>
      </c>
      <c r="C1926" s="2">
        <v>57603.890625</v>
      </c>
      <c r="D1926" s="5">
        <v>165320614.449343</v>
      </c>
      <c r="E1926" s="18">
        <f>'Mining Rigs'!$E$25*EXP('Mining Rigs'!$E$24*B1926)</f>
        <v>6.2366381114329614E-2</v>
      </c>
      <c r="F1926" s="10">
        <f t="shared" ref="F1926:F1927" si="125">D1926*1000*E1926/1000000</f>
        <v>10310.448446802871</v>
      </c>
      <c r="G1926" s="10">
        <f t="shared" ref="G1926:G1927" si="126">F1926*24</f>
        <v>247450.76272326891</v>
      </c>
      <c r="H1926" s="3">
        <v>10.992000000000001</v>
      </c>
      <c r="I1926">
        <v>6.25</v>
      </c>
      <c r="J1926" s="5">
        <f t="shared" si="118"/>
        <v>302219.86487268575</v>
      </c>
      <c r="K1926" s="5">
        <f t="shared" si="124"/>
        <v>818.77729257641909</v>
      </c>
    </row>
    <row r="1927" spans="2:11" x14ac:dyDescent="0.25">
      <c r="B1927" s="6">
        <v>44290</v>
      </c>
      <c r="C1927" s="2">
        <v>58758.554687999997</v>
      </c>
      <c r="D1927" s="5">
        <v>162156064.84321699</v>
      </c>
      <c r="E1927" s="18">
        <f>'Mining Rigs'!$E$25*EXP('Mining Rigs'!$E$24*B1927)</f>
        <v>6.2332887257761829E-2</v>
      </c>
      <c r="F1927" s="10">
        <f t="shared" si="125"/>
        <v>10107.655708034561</v>
      </c>
      <c r="G1927" s="10">
        <f t="shared" si="126"/>
        <v>242583.73699282948</v>
      </c>
      <c r="H1927" s="3">
        <v>9.8629999999999995</v>
      </c>
      <c r="I1927">
        <v>6.25</v>
      </c>
      <c r="J1927" s="5">
        <f t="shared" ref="J1927:J1990" si="127">F1927*H1927/60/I1927*1000</f>
        <v>265844.82199558627</v>
      </c>
      <c r="K1927" s="5">
        <f t="shared" si="124"/>
        <v>912.50126736287132</v>
      </c>
    </row>
    <row r="1928" spans="2:11" x14ac:dyDescent="0.25">
      <c r="B1928" s="6">
        <v>44291</v>
      </c>
      <c r="C1928" s="2">
        <v>59057.878905999998</v>
      </c>
      <c r="D1928" s="5">
        <v>161456161.73214799</v>
      </c>
      <c r="E1928" s="18">
        <f>'Mining Rigs'!$E$25*EXP('Mining Rigs'!$E$24*B1928)</f>
        <v>6.2299411389065411E-2</v>
      </c>
      <c r="F1928" s="10">
        <f t="shared" ref="F1928:F1991" si="128">D1928*1000*E1928/1000000</f>
        <v>10058.623841050568</v>
      </c>
      <c r="G1928" s="10">
        <f t="shared" ref="G1928:G1991" si="129">F1928*24</f>
        <v>241406.97218521364</v>
      </c>
      <c r="H1928" s="3">
        <v>9.2309999999999999</v>
      </c>
      <c r="I1928">
        <v>6.25</v>
      </c>
      <c r="J1928" s="5">
        <f t="shared" si="127"/>
        <v>247603.0844713008</v>
      </c>
      <c r="K1928" s="5">
        <f t="shared" si="124"/>
        <v>974.97562560935978</v>
      </c>
    </row>
    <row r="1929" spans="2:11" x14ac:dyDescent="0.25">
      <c r="B1929" s="6">
        <v>44292</v>
      </c>
      <c r="C1929" s="2">
        <v>58192.359375</v>
      </c>
      <c r="D1929" s="5">
        <v>163641576.61130601</v>
      </c>
      <c r="E1929" s="18">
        <f>'Mining Rigs'!$E$25*EXP('Mining Rigs'!$E$24*B1929)</f>
        <v>6.2265953498579545E-2</v>
      </c>
      <c r="F1929" s="10">
        <f t="shared" si="128"/>
        <v>10189.298799713821</v>
      </c>
      <c r="G1929" s="10">
        <f t="shared" si="129"/>
        <v>244543.17119313171</v>
      </c>
      <c r="H1929" s="3">
        <v>10</v>
      </c>
      <c r="I1929">
        <v>6.25</v>
      </c>
      <c r="J1929" s="5">
        <f t="shared" si="127"/>
        <v>271714.63465903519</v>
      </c>
      <c r="K1929" s="5">
        <f t="shared" si="124"/>
        <v>900</v>
      </c>
    </row>
    <row r="1930" spans="2:11" x14ac:dyDescent="0.25">
      <c r="B1930" s="6">
        <v>44293</v>
      </c>
      <c r="C1930" s="2">
        <v>56048.9375</v>
      </c>
      <c r="D1930" s="5">
        <v>164631661.998705</v>
      </c>
      <c r="E1930" s="18">
        <f>'Mining Rigs'!$E$25*EXP('Mining Rigs'!$E$24*B1930)</f>
        <v>6.2232513576649266E-2</v>
      </c>
      <c r="F1930" s="10">
        <f t="shared" si="128"/>
        <v>10245.442140480742</v>
      </c>
      <c r="G1930" s="10">
        <f t="shared" si="129"/>
        <v>245890.61137153779</v>
      </c>
      <c r="H1930" s="3">
        <v>9.1720000000000006</v>
      </c>
      <c r="I1930">
        <v>6.25</v>
      </c>
      <c r="J1930" s="5">
        <f t="shared" si="127"/>
        <v>250589.85416663828</v>
      </c>
      <c r="K1930" s="5">
        <f t="shared" si="124"/>
        <v>981.24727431312681</v>
      </c>
    </row>
    <row r="1931" spans="2:11" x14ac:dyDescent="0.25">
      <c r="B1931" s="6">
        <v>44294</v>
      </c>
      <c r="C1931" s="2">
        <v>58323.953125</v>
      </c>
      <c r="D1931" s="5">
        <v>166049721.39905801</v>
      </c>
      <c r="E1931" s="18">
        <f>'Mining Rigs'!$E$25*EXP('Mining Rigs'!$E$24*B1931)</f>
        <v>6.2199091613624753E-2</v>
      </c>
      <c r="F1931" s="10">
        <f t="shared" si="128"/>
        <v>10328.141833716876</v>
      </c>
      <c r="G1931" s="10">
        <f t="shared" si="129"/>
        <v>247875.40400920503</v>
      </c>
      <c r="H1931" s="3">
        <v>10.746</v>
      </c>
      <c r="I1931">
        <v>6.25</v>
      </c>
      <c r="J1931" s="5">
        <f t="shared" si="127"/>
        <v>295963.2323869908</v>
      </c>
      <c r="K1931" s="5">
        <f t="shared" si="124"/>
        <v>837.52093802345053</v>
      </c>
    </row>
    <row r="1932" spans="2:11" x14ac:dyDescent="0.25">
      <c r="B1932" s="6">
        <v>44295</v>
      </c>
      <c r="C1932" s="2">
        <v>58245.003905999998</v>
      </c>
      <c r="D1932" s="5">
        <v>165551986.66394401</v>
      </c>
      <c r="E1932" s="18">
        <f>'Mining Rigs'!$E$25*EXP('Mining Rigs'!$E$24*B1932)</f>
        <v>6.2165687599860762E-2</v>
      </c>
      <c r="F1932" s="10">
        <f t="shared" si="128"/>
        <v>10291.653084487059</v>
      </c>
      <c r="G1932" s="10">
        <f t="shared" si="129"/>
        <v>246999.67402768944</v>
      </c>
      <c r="H1932" s="3">
        <v>9.4740000000000002</v>
      </c>
      <c r="I1932">
        <v>6.25</v>
      </c>
      <c r="J1932" s="5">
        <f t="shared" si="127"/>
        <v>260008.32352648108</v>
      </c>
      <c r="K1932" s="5">
        <f t="shared" si="124"/>
        <v>949.96833438885369</v>
      </c>
    </row>
    <row r="1933" spans="2:11" x14ac:dyDescent="0.25">
      <c r="B1933" s="6">
        <v>44296</v>
      </c>
      <c r="C1933" s="2">
        <v>59793.234375</v>
      </c>
      <c r="D1933" s="5">
        <v>167595961.66382799</v>
      </c>
      <c r="E1933" s="18">
        <f>'Mining Rigs'!$E$25*EXP('Mining Rigs'!$E$24*B1933)</f>
        <v>6.2132301525717859E-2</v>
      </c>
      <c r="F1933" s="10">
        <f t="shared" si="128"/>
        <v>10413.122824589611</v>
      </c>
      <c r="G1933" s="10">
        <f t="shared" si="129"/>
        <v>249914.94779015065</v>
      </c>
      <c r="H1933" s="3">
        <v>9.1720000000000006</v>
      </c>
      <c r="I1933">
        <v>6.25</v>
      </c>
      <c r="J1933" s="5">
        <f t="shared" si="127"/>
        <v>254691.10012569578</v>
      </c>
      <c r="K1933" s="5">
        <f t="shared" si="124"/>
        <v>981.24727431312681</v>
      </c>
    </row>
    <row r="1934" spans="2:11" x14ac:dyDescent="0.25">
      <c r="B1934" s="6">
        <v>44297</v>
      </c>
      <c r="C1934" s="2">
        <v>60204.964844000002</v>
      </c>
      <c r="D1934" s="5">
        <v>171868015.58859301</v>
      </c>
      <c r="E1934" s="18">
        <f>'Mining Rigs'!$E$25*EXP('Mining Rigs'!$E$24*B1934)</f>
        <v>6.2098933381561791E-2</v>
      </c>
      <c r="F1934" s="10">
        <f t="shared" si="128"/>
        <v>10672.820450457262</v>
      </c>
      <c r="G1934" s="10">
        <f t="shared" si="129"/>
        <v>256147.69081097428</v>
      </c>
      <c r="H1934" s="3">
        <v>9.9309999999999992</v>
      </c>
      <c r="I1934">
        <v>6.25</v>
      </c>
      <c r="J1934" s="5">
        <f t="shared" si="127"/>
        <v>282644.74638264283</v>
      </c>
      <c r="K1934" s="5">
        <f t="shared" si="124"/>
        <v>906.25314671231513</v>
      </c>
    </row>
    <row r="1935" spans="2:11" x14ac:dyDescent="0.25">
      <c r="B1935" s="6">
        <v>44298</v>
      </c>
      <c r="C1935" s="2">
        <v>59893.453125</v>
      </c>
      <c r="D1935" s="5">
        <v>171703705.822256</v>
      </c>
      <c r="E1935" s="18">
        <f>'Mining Rigs'!$E$25*EXP('Mining Rigs'!$E$24*B1935)</f>
        <v>6.2065583157762831E-2</v>
      </c>
      <c r="F1935" s="10">
        <f t="shared" si="128"/>
        <v>10656.890632207278</v>
      </c>
      <c r="G1935" s="10">
        <f t="shared" si="129"/>
        <v>255765.37517297466</v>
      </c>
      <c r="H1935" s="3">
        <v>10</v>
      </c>
      <c r="I1935">
        <v>6.25</v>
      </c>
      <c r="J1935" s="5">
        <f t="shared" si="127"/>
        <v>284183.75019219413</v>
      </c>
      <c r="K1935" s="5">
        <f t="shared" si="124"/>
        <v>900</v>
      </c>
    </row>
    <row r="1936" spans="2:11" x14ac:dyDescent="0.25">
      <c r="B1936" s="6">
        <v>44299</v>
      </c>
      <c r="C1936" s="2">
        <v>63503.457030999998</v>
      </c>
      <c r="D1936" s="5">
        <v>169731988.62621</v>
      </c>
      <c r="E1936" s="18">
        <f>'Mining Rigs'!$E$25*EXP('Mining Rigs'!$E$24*B1936)</f>
        <v>6.2032250844697052E-2</v>
      </c>
      <c r="F1936" s="10">
        <f t="shared" si="128"/>
        <v>10528.857294830326</v>
      </c>
      <c r="G1936" s="10">
        <f t="shared" si="129"/>
        <v>252692.57507592783</v>
      </c>
      <c r="H1936" s="3">
        <v>10.141</v>
      </c>
      <c r="I1936">
        <v>6.25</v>
      </c>
      <c r="J1936" s="5">
        <f t="shared" si="127"/>
        <v>284728.37820499827</v>
      </c>
      <c r="K1936" s="5">
        <f t="shared" si="124"/>
        <v>887.4864411793709</v>
      </c>
    </row>
    <row r="1937" spans="2:11" x14ac:dyDescent="0.25">
      <c r="B1937" s="6">
        <v>44300</v>
      </c>
      <c r="C1937" s="2">
        <v>63109.695312999997</v>
      </c>
      <c r="D1937" s="5">
        <v>169403369.09353599</v>
      </c>
      <c r="E1937" s="18">
        <f>'Mining Rigs'!$E$25*EXP('Mining Rigs'!$E$24*B1937)</f>
        <v>6.1998936432745733E-2</v>
      </c>
      <c r="F1937" s="10">
        <f t="shared" si="128"/>
        <v>10502.828711923099</v>
      </c>
      <c r="G1937" s="10">
        <f t="shared" si="129"/>
        <v>252067.88908615438</v>
      </c>
      <c r="H1937" s="3">
        <v>10.667</v>
      </c>
      <c r="I1937">
        <v>6.25</v>
      </c>
      <c r="J1937" s="5">
        <f t="shared" si="127"/>
        <v>298756.46365355654</v>
      </c>
      <c r="K1937" s="5">
        <f t="shared" si="124"/>
        <v>843.72363363644888</v>
      </c>
    </row>
    <row r="1938" spans="2:11" x14ac:dyDescent="0.25">
      <c r="B1938" s="6">
        <v>44301</v>
      </c>
      <c r="C1938" s="2">
        <v>63314.011719000002</v>
      </c>
      <c r="D1938" s="5">
        <v>165788554.23412001</v>
      </c>
      <c r="E1938" s="18">
        <f>'Mining Rigs'!$E$25*EXP('Mining Rigs'!$E$24*B1938)</f>
        <v>6.1965639912294652E-2</v>
      </c>
      <c r="F1938" s="10">
        <f t="shared" si="128"/>
        <v>10273.193853251416</v>
      </c>
      <c r="G1938" s="10">
        <f t="shared" si="129"/>
        <v>246556.65247803397</v>
      </c>
      <c r="H1938" s="3">
        <v>8.3719999999999999</v>
      </c>
      <c r="I1938">
        <v>6.25</v>
      </c>
      <c r="J1938" s="5">
        <f t="shared" si="127"/>
        <v>229352.47717178892</v>
      </c>
      <c r="K1938" s="5">
        <f t="shared" si="124"/>
        <v>1075.011944577162</v>
      </c>
    </row>
    <row r="1939" spans="2:11" x14ac:dyDescent="0.25">
      <c r="B1939" s="6">
        <v>44302</v>
      </c>
      <c r="C1939" s="2">
        <v>61572.789062999997</v>
      </c>
      <c r="D1939" s="5">
        <v>172130189.217756</v>
      </c>
      <c r="E1939" s="18">
        <f>'Mining Rigs'!$E$25*EXP('Mining Rigs'!$E$24*B1939)</f>
        <v>6.1932361273735373E-2</v>
      </c>
      <c r="F1939" s="10">
        <f t="shared" si="128"/>
        <v>10660.429064750493</v>
      </c>
      <c r="G1939" s="10">
        <f t="shared" si="129"/>
        <v>255850.29755401184</v>
      </c>
      <c r="H1939" s="3">
        <v>13.981</v>
      </c>
      <c r="I1939">
        <v>6.25</v>
      </c>
      <c r="J1939" s="5">
        <f t="shared" si="127"/>
        <v>397449.22334473778</v>
      </c>
      <c r="K1939" s="5">
        <f t="shared" si="124"/>
        <v>643.73077748372793</v>
      </c>
    </row>
    <row r="1940" spans="2:11" x14ac:dyDescent="0.25">
      <c r="B1940" s="6">
        <v>44303</v>
      </c>
      <c r="C1940" s="2">
        <v>60683.820312999997</v>
      </c>
      <c r="D1940" s="5">
        <v>164404171.24372399</v>
      </c>
      <c r="E1940" s="18">
        <f>'Mining Rigs'!$E$25*EXP('Mining Rigs'!$E$24*B1940)</f>
        <v>6.189910050746468E-2</v>
      </c>
      <c r="F1940" s="10">
        <f t="shared" si="128"/>
        <v>10176.470319661707</v>
      </c>
      <c r="G1940" s="10">
        <f t="shared" si="129"/>
        <v>244235.28767188097</v>
      </c>
      <c r="H1940" s="3">
        <v>15.824</v>
      </c>
      <c r="I1940">
        <v>6.25</v>
      </c>
      <c r="J1940" s="5">
        <f t="shared" si="127"/>
        <v>429419.91023553815</v>
      </c>
      <c r="K1940" s="5">
        <f t="shared" si="124"/>
        <v>568.7563195146613</v>
      </c>
    </row>
    <row r="1941" spans="2:11" x14ac:dyDescent="0.25">
      <c r="B1941" s="6">
        <v>44304</v>
      </c>
      <c r="C1941" s="2">
        <v>56216.183594000002</v>
      </c>
      <c r="D1941" s="5">
        <v>153847004.45635301</v>
      </c>
      <c r="E1941" s="18">
        <f>'Mining Rigs'!$E$25*EXP('Mining Rigs'!$E$24*B1941)</f>
        <v>6.1865857603883793E-2</v>
      </c>
      <c r="F1941" s="10">
        <f t="shared" si="128"/>
        <v>9517.8768704808099</v>
      </c>
      <c r="G1941" s="10">
        <f t="shared" si="129"/>
        <v>228429.04489153944</v>
      </c>
      <c r="H1941" s="3">
        <v>11.613</v>
      </c>
      <c r="I1941">
        <v>6.25</v>
      </c>
      <c r="J1941" s="5">
        <f t="shared" si="127"/>
        <v>294749.6109250497</v>
      </c>
      <c r="K1941" s="5">
        <f t="shared" si="124"/>
        <v>774.99354172048572</v>
      </c>
    </row>
    <row r="1942" spans="2:11" x14ac:dyDescent="0.25">
      <c r="B1942" s="6">
        <v>44305</v>
      </c>
      <c r="C1942" s="2">
        <v>55724.265625</v>
      </c>
      <c r="D1942" s="5">
        <v>150787954.81457701</v>
      </c>
      <c r="E1942" s="18">
        <f>'Mining Rigs'!$E$25*EXP('Mining Rigs'!$E$24*B1942)</f>
        <v>6.1832632553399804E-2</v>
      </c>
      <c r="F1942" s="10">
        <f t="shared" si="128"/>
        <v>9323.6162035283942</v>
      </c>
      <c r="G1942" s="10">
        <f t="shared" si="129"/>
        <v>223766.78888468147</v>
      </c>
      <c r="H1942" s="3">
        <v>14.845000000000001</v>
      </c>
      <c r="I1942">
        <v>6.25</v>
      </c>
      <c r="J1942" s="5">
        <f t="shared" si="127"/>
        <v>369090.88677701075</v>
      </c>
      <c r="K1942" s="5">
        <f t="shared" si="124"/>
        <v>606.26473560121246</v>
      </c>
    </row>
    <row r="1943" spans="2:11" x14ac:dyDescent="0.25">
      <c r="B1943" s="6">
        <v>44306</v>
      </c>
      <c r="C1943" s="2">
        <v>56473.03125</v>
      </c>
      <c r="D1943" s="5">
        <v>143371614.98041499</v>
      </c>
      <c r="E1943" s="18">
        <f>'Mining Rigs'!$E$25*EXP('Mining Rigs'!$E$24*B1943)</f>
        <v>6.1799425346424908E-2</v>
      </c>
      <c r="F1943" s="10">
        <f t="shared" si="128"/>
        <v>8860.2834167785295</v>
      </c>
      <c r="G1943" s="10">
        <f t="shared" si="129"/>
        <v>212646.80200268471</v>
      </c>
      <c r="H1943" s="3">
        <v>11.25</v>
      </c>
      <c r="I1943">
        <v>6.25</v>
      </c>
      <c r="J1943" s="5">
        <f t="shared" si="127"/>
        <v>265808.50250335591</v>
      </c>
      <c r="K1943" s="5">
        <f t="shared" si="124"/>
        <v>800</v>
      </c>
    </row>
    <row r="1944" spans="2:11" x14ac:dyDescent="0.25">
      <c r="B1944" s="6">
        <v>44307</v>
      </c>
      <c r="C1944" s="2">
        <v>53906.089844000002</v>
      </c>
      <c r="D1944" s="5">
        <v>141475361.29820299</v>
      </c>
      <c r="E1944" s="18">
        <f>'Mining Rigs'!$E$25*EXP('Mining Rigs'!$E$24*B1944)</f>
        <v>6.1766235973375827E-2</v>
      </c>
      <c r="F1944" s="10">
        <f t="shared" si="128"/>
        <v>8738.4005503634089</v>
      </c>
      <c r="G1944" s="10">
        <f t="shared" si="129"/>
        <v>209721.6132087218</v>
      </c>
      <c r="H1944" s="3">
        <v>14.257</v>
      </c>
      <c r="I1944">
        <v>6.25</v>
      </c>
      <c r="J1944" s="5">
        <f t="shared" si="127"/>
        <v>332222.33772408299</v>
      </c>
      <c r="K1944" s="5">
        <f t="shared" si="124"/>
        <v>631.26885038928253</v>
      </c>
    </row>
    <row r="1945" spans="2:11" x14ac:dyDescent="0.25">
      <c r="B1945" s="6">
        <v>44308</v>
      </c>
      <c r="C1945" s="2">
        <v>51762.273437999997</v>
      </c>
      <c r="D1945" s="5">
        <v>136207676.02162701</v>
      </c>
      <c r="E1945" s="18">
        <f>'Mining Rigs'!$E$25*EXP('Mining Rigs'!$E$24*B1945)</f>
        <v>6.1733064424675285E-2</v>
      </c>
      <c r="F1945" s="10">
        <f t="shared" si="128"/>
        <v>8408.5172389783984</v>
      </c>
      <c r="G1945" s="10">
        <f t="shared" si="129"/>
        <v>201804.41373548156</v>
      </c>
      <c r="H1945" s="3">
        <v>10.07</v>
      </c>
      <c r="I1945">
        <v>6.25</v>
      </c>
      <c r="J1945" s="5">
        <f t="shared" si="127"/>
        <v>225796.71625736656</v>
      </c>
      <c r="K1945" s="5">
        <f t="shared" si="124"/>
        <v>893.74379344587885</v>
      </c>
    </row>
    <row r="1946" spans="2:11" x14ac:dyDescent="0.25">
      <c r="B1946" s="6">
        <v>44309</v>
      </c>
      <c r="C1946" s="2">
        <v>51093.652344000002</v>
      </c>
      <c r="D1946" s="5">
        <v>131796265.46354499</v>
      </c>
      <c r="E1946" s="18">
        <f>'Mining Rigs'!$E$25*EXP('Mining Rigs'!$E$24*B1946)</f>
        <v>6.1699910690750273E-2</v>
      </c>
      <c r="F1946" s="10">
        <f t="shared" si="128"/>
        <v>8131.8178084751407</v>
      </c>
      <c r="G1946" s="10">
        <f t="shared" si="129"/>
        <v>195163.62740340337</v>
      </c>
      <c r="H1946" s="3">
        <v>10.667</v>
      </c>
      <c r="I1946">
        <v>6.25</v>
      </c>
      <c r="J1946" s="5">
        <f t="shared" si="127"/>
        <v>231312.26816801153</v>
      </c>
      <c r="K1946" s="5">
        <f t="shared" si="124"/>
        <v>843.72363363644888</v>
      </c>
    </row>
    <row r="1947" spans="2:11" x14ac:dyDescent="0.25">
      <c r="B1947" s="6">
        <v>44310</v>
      </c>
      <c r="C1947" s="2">
        <v>50050.867187999997</v>
      </c>
      <c r="D1947" s="5">
        <v>137155198.747958</v>
      </c>
      <c r="E1947" s="18">
        <f>'Mining Rigs'!$E$25*EXP('Mining Rigs'!$E$24*B1947)</f>
        <v>6.1666774762033603E-2</v>
      </c>
      <c r="F1947" s="10">
        <f t="shared" si="128"/>
        <v>8457.9187486322789</v>
      </c>
      <c r="G1947" s="10">
        <f t="shared" si="129"/>
        <v>202990.04996717471</v>
      </c>
      <c r="H1947" s="3">
        <v>9.9309999999999992</v>
      </c>
      <c r="I1947">
        <v>6.25</v>
      </c>
      <c r="J1947" s="5">
        <f t="shared" si="127"/>
        <v>223988.24291377908</v>
      </c>
      <c r="K1947" s="5">
        <f t="shared" si="124"/>
        <v>906.25314671231513</v>
      </c>
    </row>
    <row r="1948" spans="2:11" x14ac:dyDescent="0.25">
      <c r="B1948" s="6">
        <v>44311</v>
      </c>
      <c r="C1948" s="2">
        <v>49004.253905999998</v>
      </c>
      <c r="D1948" s="5">
        <v>146198398.66540599</v>
      </c>
      <c r="E1948" s="18">
        <f>'Mining Rigs'!$E$25*EXP('Mining Rigs'!$E$24*B1948)</f>
        <v>6.1633656628963203E-2</v>
      </c>
      <c r="F1948" s="10">
        <f t="shared" si="128"/>
        <v>9010.741903047905</v>
      </c>
      <c r="G1948" s="10">
        <f t="shared" si="129"/>
        <v>216257.80567314971</v>
      </c>
      <c r="H1948" s="3">
        <v>10.212999999999999</v>
      </c>
      <c r="I1948">
        <v>6.25</v>
      </c>
      <c r="J1948" s="5">
        <f t="shared" si="127"/>
        <v>245404.55214887529</v>
      </c>
      <c r="K1948" s="5">
        <f t="shared" si="124"/>
        <v>881.22980515029872</v>
      </c>
    </row>
    <row r="1949" spans="2:11" x14ac:dyDescent="0.25">
      <c r="B1949" s="6">
        <v>44312</v>
      </c>
      <c r="C1949" s="2">
        <v>54021.753905999998</v>
      </c>
      <c r="D1949" s="5">
        <v>149045331.97275099</v>
      </c>
      <c r="E1949" s="18">
        <f>'Mining Rigs'!$E$25*EXP('Mining Rigs'!$E$24*B1949)</f>
        <v>6.1600556281981474E-2</v>
      </c>
      <c r="F1949" s="10">
        <f t="shared" si="128"/>
        <v>9181.2753607540581</v>
      </c>
      <c r="G1949" s="10">
        <f t="shared" si="129"/>
        <v>220350.60865809739</v>
      </c>
      <c r="H1949" s="3">
        <v>12.632</v>
      </c>
      <c r="I1949">
        <v>6.25</v>
      </c>
      <c r="J1949" s="5">
        <f t="shared" si="127"/>
        <v>309274.32095212064</v>
      </c>
      <c r="K1949" s="5">
        <f t="shared" si="124"/>
        <v>712.47625079164027</v>
      </c>
    </row>
    <row r="1950" spans="2:11" x14ac:dyDescent="0.25">
      <c r="B1950" s="6">
        <v>44313</v>
      </c>
      <c r="C1950" s="2">
        <v>55033.117187999997</v>
      </c>
      <c r="D1950" s="5">
        <v>151892265.28009501</v>
      </c>
      <c r="E1950" s="18">
        <f>'Mining Rigs'!$E$25*EXP('Mining Rigs'!$E$24*B1950)</f>
        <v>6.156747371153664E-2</v>
      </c>
      <c r="F1950" s="10">
        <f t="shared" si="128"/>
        <v>9351.6230496179978</v>
      </c>
      <c r="G1950" s="10">
        <f t="shared" si="129"/>
        <v>224438.95319083193</v>
      </c>
      <c r="H1950" s="3">
        <v>10.141</v>
      </c>
      <c r="I1950">
        <v>6.25</v>
      </c>
      <c r="J1950" s="5">
        <f t="shared" si="127"/>
        <v>252892.82492313633</v>
      </c>
      <c r="K1950" s="5">
        <f t="shared" si="124"/>
        <v>887.4864411793709</v>
      </c>
    </row>
    <row r="1951" spans="2:11" x14ac:dyDescent="0.25">
      <c r="B1951" s="6">
        <v>44314</v>
      </c>
      <c r="C1951" s="2">
        <v>54824.703125</v>
      </c>
      <c r="D1951" s="5">
        <v>154236798.592026</v>
      </c>
      <c r="E1951" s="18">
        <f>'Mining Rigs'!$E$25*EXP('Mining Rigs'!$E$24*B1951)</f>
        <v>6.1534408908082011E-2</v>
      </c>
      <c r="F1951" s="10">
        <f t="shared" si="128"/>
        <v>9490.8702332352168</v>
      </c>
      <c r="G1951" s="10">
        <f t="shared" si="129"/>
        <v>227780.88559764519</v>
      </c>
      <c r="H1951" s="3">
        <v>10.141</v>
      </c>
      <c r="I1951">
        <v>6.25</v>
      </c>
      <c r="J1951" s="5">
        <f t="shared" si="127"/>
        <v>256658.44009396891</v>
      </c>
      <c r="K1951" s="5">
        <f t="shared" si="124"/>
        <v>887.4864411793709</v>
      </c>
    </row>
    <row r="1952" spans="2:11" x14ac:dyDescent="0.25">
      <c r="B1952" s="6">
        <v>44315</v>
      </c>
      <c r="C1952" s="2">
        <v>53555.109375</v>
      </c>
      <c r="D1952" s="5">
        <v>161102931.862681</v>
      </c>
      <c r="E1952" s="18">
        <f>'Mining Rigs'!$E$25*EXP('Mining Rigs'!$E$24*B1952)</f>
        <v>6.1501361862075402E-2</v>
      </c>
      <c r="F1952" s="10">
        <f t="shared" si="128"/>
        <v>9908.0497095280207</v>
      </c>
      <c r="G1952" s="10">
        <f t="shared" si="129"/>
        <v>237793.19302867248</v>
      </c>
      <c r="H1952" s="3">
        <v>11.803000000000001</v>
      </c>
      <c r="I1952">
        <v>6.25</v>
      </c>
      <c r="J1952" s="5">
        <f t="shared" si="127"/>
        <v>311852.56192415796</v>
      </c>
      <c r="K1952" s="5">
        <f t="shared" si="124"/>
        <v>762.5180038973142</v>
      </c>
    </row>
    <row r="1953" spans="2:11" x14ac:dyDescent="0.25">
      <c r="B1953" s="6">
        <v>44316</v>
      </c>
      <c r="C1953" s="2">
        <v>57750.175780999998</v>
      </c>
      <c r="D1953" s="5">
        <v>157586131.89478499</v>
      </c>
      <c r="E1953" s="18">
        <f>'Mining Rigs'!$E$25*EXP('Mining Rigs'!$E$24*B1953)</f>
        <v>6.1468332563980398E-2</v>
      </c>
      <c r="F1953" s="10">
        <f t="shared" si="128"/>
        <v>9686.556762779921</v>
      </c>
      <c r="G1953" s="10">
        <f t="shared" si="129"/>
        <v>232477.3623067181</v>
      </c>
      <c r="H1953" s="3">
        <v>9.9309999999999992</v>
      </c>
      <c r="I1953">
        <v>6.25</v>
      </c>
      <c r="J1953" s="5">
        <f t="shared" si="127"/>
        <v>256525.85389644638</v>
      </c>
      <c r="K1953" s="5">
        <f t="shared" si="124"/>
        <v>906.25314671231513</v>
      </c>
    </row>
    <row r="1954" spans="2:11" x14ac:dyDescent="0.25">
      <c r="B1954" s="6">
        <v>44317</v>
      </c>
      <c r="C1954" s="2">
        <v>57828.050780999998</v>
      </c>
      <c r="D1954" s="5">
        <v>159260798.54616401</v>
      </c>
      <c r="E1954" s="18">
        <f>'Mining Rigs'!$E$25*EXP('Mining Rigs'!$E$24*B1954)</f>
        <v>6.14353210042657E-2</v>
      </c>
      <c r="F1954" s="10">
        <f t="shared" si="128"/>
        <v>9784.2382820792773</v>
      </c>
      <c r="G1954" s="10">
        <f t="shared" si="129"/>
        <v>234821.71876990265</v>
      </c>
      <c r="H1954" s="3">
        <v>10.36</v>
      </c>
      <c r="I1954">
        <v>6.25</v>
      </c>
      <c r="J1954" s="5">
        <f t="shared" si="127"/>
        <v>270305.88960624352</v>
      </c>
      <c r="K1954" s="5">
        <f t="shared" si="124"/>
        <v>868.72586872586874</v>
      </c>
    </row>
    <row r="1955" spans="2:11" x14ac:dyDescent="0.25">
      <c r="B1955" s="6">
        <v>44318</v>
      </c>
      <c r="C1955" s="2">
        <v>56631.078125</v>
      </c>
      <c r="D1955" s="5">
        <v>157685930.67036301</v>
      </c>
      <c r="E1955" s="18">
        <f>'Mining Rigs'!$E$25*EXP('Mining Rigs'!$E$24*B1955)</f>
        <v>6.1402327173404478E-2</v>
      </c>
      <c r="F1955" s="10">
        <f t="shared" si="128"/>
        <v>9682.2831056644063</v>
      </c>
      <c r="G1955" s="10">
        <f t="shared" si="129"/>
        <v>232374.79453594575</v>
      </c>
      <c r="H1955" s="3">
        <v>7.7839999999999998</v>
      </c>
      <c r="I1955">
        <v>6.25</v>
      </c>
      <c r="J1955" s="5">
        <f t="shared" si="127"/>
        <v>200978.37785197797</v>
      </c>
      <c r="K1955" s="5">
        <f t="shared" si="124"/>
        <v>1156.2178828365879</v>
      </c>
    </row>
    <row r="1956" spans="2:11" x14ac:dyDescent="0.25">
      <c r="B1956" s="6">
        <v>44319</v>
      </c>
      <c r="C1956" s="2">
        <v>57200.292969000002</v>
      </c>
      <c r="D1956" s="5">
        <v>161148443.243099</v>
      </c>
      <c r="E1956" s="18">
        <f>'Mining Rigs'!$E$25*EXP('Mining Rigs'!$E$24*B1956)</f>
        <v>6.1369351061875667E-2</v>
      </c>
      <c r="F1956" s="10">
        <f t="shared" si="128"/>
        <v>9889.5753864604867</v>
      </c>
      <c r="G1956" s="10">
        <f t="shared" si="129"/>
        <v>237349.8092750517</v>
      </c>
      <c r="H1956" s="3">
        <v>8.1359999999999992</v>
      </c>
      <c r="I1956">
        <v>6.25</v>
      </c>
      <c r="J1956" s="5">
        <f t="shared" si="127"/>
        <v>214564.22758464669</v>
      </c>
      <c r="K1956" s="5">
        <f t="shared" si="124"/>
        <v>1106.194690265487</v>
      </c>
    </row>
    <row r="1957" spans="2:11" x14ac:dyDescent="0.25">
      <c r="B1957" s="6">
        <v>44320</v>
      </c>
      <c r="C1957" s="2">
        <v>53333.539062999997</v>
      </c>
      <c r="D1957" s="5">
        <v>167961731.45640999</v>
      </c>
      <c r="E1957" s="18">
        <f>'Mining Rigs'!$E$25*EXP('Mining Rigs'!$E$24*B1957)</f>
        <v>6.1336392660163323E-2</v>
      </c>
      <c r="F1957" s="10">
        <f t="shared" si="128"/>
        <v>10302.166712491269</v>
      </c>
      <c r="G1957" s="10">
        <f t="shared" si="129"/>
        <v>247252.00109979045</v>
      </c>
      <c r="H1957" s="3">
        <v>7.9560000000000004</v>
      </c>
      <c r="I1957">
        <v>6.25</v>
      </c>
      <c r="J1957" s="5">
        <f t="shared" si="127"/>
        <v>218570.76897221478</v>
      </c>
      <c r="K1957" s="5">
        <f t="shared" si="124"/>
        <v>1131.2217194570135</v>
      </c>
    </row>
    <row r="1958" spans="2:11" x14ac:dyDescent="0.25">
      <c r="B1958" s="6">
        <v>44321</v>
      </c>
      <c r="C1958" s="2">
        <v>57424.007812999997</v>
      </c>
      <c r="D1958" s="5">
        <v>170671365.204934</v>
      </c>
      <c r="E1958" s="18">
        <f>'Mining Rigs'!$E$25*EXP('Mining Rigs'!$E$24*B1958)</f>
        <v>6.1303451958755965E-2</v>
      </c>
      <c r="F1958" s="10">
        <f t="shared" si="128"/>
        <v>10462.743837575967</v>
      </c>
      <c r="G1958" s="10">
        <f t="shared" si="129"/>
        <v>251105.8521018232</v>
      </c>
      <c r="H1958" s="3">
        <v>9.1720000000000006</v>
      </c>
      <c r="I1958">
        <v>6.25</v>
      </c>
      <c r="J1958" s="5">
        <f t="shared" si="127"/>
        <v>255904.76394199138</v>
      </c>
      <c r="K1958" s="5">
        <f t="shared" si="124"/>
        <v>981.24727431312681</v>
      </c>
    </row>
    <row r="1959" spans="2:11" x14ac:dyDescent="0.25">
      <c r="B1959" s="6">
        <v>44322</v>
      </c>
      <c r="C1959" s="2">
        <v>56396.515625</v>
      </c>
      <c r="D1959" s="5">
        <v>169868525.99901199</v>
      </c>
      <c r="E1959" s="18">
        <f>'Mining Rigs'!$E$25*EXP('Mining Rigs'!$E$24*B1959)</f>
        <v>6.127052894814785E-2</v>
      </c>
      <c r="F1959" s="10">
        <f t="shared" si="128"/>
        <v>10407.93443960167</v>
      </c>
      <c r="G1959" s="10">
        <f t="shared" si="129"/>
        <v>249790.42655044008</v>
      </c>
      <c r="H1959" s="3">
        <v>8.4710000000000001</v>
      </c>
      <c r="I1959">
        <v>6.25</v>
      </c>
      <c r="J1959" s="5">
        <f t="shared" si="127"/>
        <v>235108.30036764202</v>
      </c>
      <c r="K1959" s="5">
        <f t="shared" si="124"/>
        <v>1062.4483532050526</v>
      </c>
    </row>
    <row r="1960" spans="2:11" x14ac:dyDescent="0.25">
      <c r="B1960" s="6">
        <v>44323</v>
      </c>
      <c r="C1960" s="2">
        <v>57356.402344000002</v>
      </c>
      <c r="D1960" s="5">
        <v>174317609.61284</v>
      </c>
      <c r="E1960" s="18">
        <f>'Mining Rigs'!$E$25*EXP('Mining Rigs'!$E$24*B1960)</f>
        <v>6.123762361883836E-2</v>
      </c>
      <c r="F1960" s="10">
        <f t="shared" si="128"/>
        <v>10674.796167606695</v>
      </c>
      <c r="G1960" s="10">
        <f t="shared" si="129"/>
        <v>256195.10802256069</v>
      </c>
      <c r="H1960" s="3">
        <v>8.3719999999999999</v>
      </c>
      <c r="I1960">
        <v>6.25</v>
      </c>
      <c r="J1960" s="5">
        <f t="shared" si="127"/>
        <v>238318.38270720866</v>
      </c>
      <c r="K1960" s="5">
        <f t="shared" si="124"/>
        <v>1075.011944577162</v>
      </c>
    </row>
    <row r="1961" spans="2:11" x14ac:dyDescent="0.25">
      <c r="B1961" s="6">
        <v>44324</v>
      </c>
      <c r="C1961" s="2">
        <v>58803.777344000002</v>
      </c>
      <c r="D1961" s="5">
        <v>175207666.00803301</v>
      </c>
      <c r="E1961" s="18">
        <f>'Mining Rigs'!$E$25*EXP('Mining Rigs'!$E$24*B1961)</f>
        <v>6.1204735961331316E-2</v>
      </c>
      <c r="F1961" s="10">
        <f t="shared" si="128"/>
        <v>10723.538936422785</v>
      </c>
      <c r="G1961" s="10">
        <f t="shared" si="129"/>
        <v>257364.93447414684</v>
      </c>
      <c r="H1961" s="3">
        <v>8.4209999999999994</v>
      </c>
      <c r="I1961">
        <v>6.25</v>
      </c>
      <c r="J1961" s="5">
        <f t="shared" si="127"/>
        <v>240807.79035631003</v>
      </c>
      <c r="K1961" s="5">
        <f t="shared" si="124"/>
        <v>1068.7566797292484</v>
      </c>
    </row>
    <row r="1962" spans="2:11" x14ac:dyDescent="0.25">
      <c r="B1962" s="6">
        <v>44325</v>
      </c>
      <c r="C1962" s="2">
        <v>58232.316405999998</v>
      </c>
      <c r="D1962" s="5">
        <v>177526237.23925701</v>
      </c>
      <c r="E1962" s="18">
        <f>'Mining Rigs'!$E$25*EXP('Mining Rigs'!$E$24*B1962)</f>
        <v>6.1171865966136316E-2</v>
      </c>
      <c r="F1962" s="10">
        <f t="shared" si="128"/>
        <v>10859.611189872348</v>
      </c>
      <c r="G1962" s="10">
        <f t="shared" si="129"/>
        <v>260630.66855693638</v>
      </c>
      <c r="H1962" s="3">
        <v>7.742</v>
      </c>
      <c r="I1962">
        <v>6.25</v>
      </c>
      <c r="J1962" s="5">
        <f t="shared" si="127"/>
        <v>224200.29288531127</v>
      </c>
      <c r="K1962" s="5">
        <f t="shared" si="124"/>
        <v>1162.4903125807284</v>
      </c>
    </row>
    <row r="1963" spans="2:11" x14ac:dyDescent="0.25">
      <c r="B1963" s="6">
        <v>44326</v>
      </c>
      <c r="C1963" s="2">
        <v>55859.796875</v>
      </c>
      <c r="D1963" s="5">
        <v>177672590.279026</v>
      </c>
      <c r="E1963" s="18">
        <f>'Mining Rigs'!$E$25*EXP('Mining Rigs'!$E$24*B1963)</f>
        <v>6.1139013623768002E-2</v>
      </c>
      <c r="F1963" s="10">
        <f t="shared" si="128"/>
        <v>10862.72691763952</v>
      </c>
      <c r="G1963" s="10">
        <f t="shared" si="129"/>
        <v>260705.44602334849</v>
      </c>
      <c r="H1963" s="3">
        <v>8</v>
      </c>
      <c r="I1963">
        <v>6.25</v>
      </c>
      <c r="J1963" s="5">
        <f t="shared" si="127"/>
        <v>231738.17424297641</v>
      </c>
      <c r="K1963" s="5">
        <f t="shared" si="124"/>
        <v>1125</v>
      </c>
    </row>
    <row r="1964" spans="2:11" x14ac:dyDescent="0.25">
      <c r="B1964" s="6">
        <v>44327</v>
      </c>
      <c r="C1964" s="2">
        <v>56704.574219000002</v>
      </c>
      <c r="D1964" s="5">
        <v>178111649.398332</v>
      </c>
      <c r="E1964" s="18">
        <f>'Mining Rigs'!$E$25*EXP('Mining Rigs'!$E$24*B1964)</f>
        <v>6.110617892474552E-2</v>
      </c>
      <c r="F1964" s="10">
        <f t="shared" si="128"/>
        <v>10883.722316716019</v>
      </c>
      <c r="G1964" s="10">
        <f t="shared" si="129"/>
        <v>261209.33560118446</v>
      </c>
      <c r="H1964" s="3">
        <v>8.3719999999999999</v>
      </c>
      <c r="I1964">
        <v>6.25</v>
      </c>
      <c r="J1964" s="5">
        <f t="shared" si="127"/>
        <v>242982.72862812402</v>
      </c>
      <c r="K1964" s="5">
        <f t="shared" si="124"/>
        <v>1075.011944577162</v>
      </c>
    </row>
    <row r="1965" spans="2:11" x14ac:dyDescent="0.25">
      <c r="B1965" s="6">
        <v>44328</v>
      </c>
      <c r="C1965" s="2">
        <v>49150.535155999998</v>
      </c>
      <c r="D1965" s="5">
        <v>176794472.04041499</v>
      </c>
      <c r="E1965" s="18">
        <f>'Mining Rigs'!$E$25*EXP('Mining Rigs'!$E$24*B1965)</f>
        <v>6.1073361859593722E-2</v>
      </c>
      <c r="F1965" s="10">
        <f t="shared" si="128"/>
        <v>10797.432765700089</v>
      </c>
      <c r="G1965" s="10">
        <f t="shared" si="129"/>
        <v>259138.38637680211</v>
      </c>
      <c r="H1965" s="3">
        <v>8.3719999999999999</v>
      </c>
      <c r="I1965">
        <v>6.25</v>
      </c>
      <c r="J1965" s="5">
        <f t="shared" si="127"/>
        <v>241056.28563850967</v>
      </c>
      <c r="K1965" s="5">
        <f t="shared" si="124"/>
        <v>1075.011944577162</v>
      </c>
    </row>
    <row r="1966" spans="2:11" x14ac:dyDescent="0.25">
      <c r="B1966" s="6">
        <v>44329</v>
      </c>
      <c r="C1966" s="2">
        <v>49716.191405999998</v>
      </c>
      <c r="D1966" s="5">
        <v>178989767.63694301</v>
      </c>
      <c r="E1966" s="18">
        <f>'Mining Rigs'!$E$25*EXP('Mining Rigs'!$E$24*B1966)</f>
        <v>6.1040562418842557E-2</v>
      </c>
      <c r="F1966" s="10">
        <f t="shared" si="128"/>
        <v>10925.636083776946</v>
      </c>
      <c r="G1966" s="10">
        <f t="shared" si="129"/>
        <v>262215.26601064671</v>
      </c>
      <c r="H1966" s="3">
        <v>8.9440000000000008</v>
      </c>
      <c r="I1966">
        <v>6.25</v>
      </c>
      <c r="J1966" s="5">
        <f t="shared" si="127"/>
        <v>260583.70435546935</v>
      </c>
      <c r="K1966" s="5">
        <f t="shared" si="124"/>
        <v>1006.2611806797852</v>
      </c>
    </row>
    <row r="1967" spans="2:11" x14ac:dyDescent="0.25">
      <c r="B1967" s="6">
        <v>44330</v>
      </c>
      <c r="C1967" s="2">
        <v>49880.535155999998</v>
      </c>
      <c r="D1967" s="5">
        <v>180666398.19828901</v>
      </c>
      <c r="E1967" s="18">
        <f>'Mining Rigs'!$E$25*EXP('Mining Rigs'!$E$24*B1967)</f>
        <v>6.1007780593026396E-2</v>
      </c>
      <c r="F1967" s="10">
        <f t="shared" si="128"/>
        <v>11022.055981813555</v>
      </c>
      <c r="G1967" s="10">
        <f t="shared" si="129"/>
        <v>264529.34356352536</v>
      </c>
      <c r="H1967" s="3">
        <v>10.746</v>
      </c>
      <c r="I1967">
        <v>6.25</v>
      </c>
      <c r="J1967" s="5">
        <f t="shared" si="127"/>
        <v>315848.03621484921</v>
      </c>
      <c r="K1967" s="5">
        <f t="shared" si="124"/>
        <v>837.52093802345053</v>
      </c>
    </row>
    <row r="1968" spans="2:11" x14ac:dyDescent="0.25">
      <c r="B1968" s="6">
        <v>44331</v>
      </c>
      <c r="C1968" s="2">
        <v>46760.1875</v>
      </c>
      <c r="D1968" s="5">
        <v>179327827.541623</v>
      </c>
      <c r="E1968" s="18">
        <f>'Mining Rigs'!$E$25*EXP('Mining Rigs'!$E$24*B1968)</f>
        <v>6.0975016372685382E-2</v>
      </c>
      <c r="F1968" s="10">
        <f t="shared" si="128"/>
        <v>10934.517220428563</v>
      </c>
      <c r="G1968" s="10">
        <f t="shared" si="129"/>
        <v>262428.41329028551</v>
      </c>
      <c r="H1968" s="3">
        <v>11.707000000000001</v>
      </c>
      <c r="I1968">
        <v>6.25</v>
      </c>
      <c r="J1968" s="5">
        <f t="shared" si="127"/>
        <v>341361.04826548579</v>
      </c>
      <c r="K1968" s="5">
        <f t="shared" si="124"/>
        <v>768.77082087639872</v>
      </c>
    </row>
    <row r="1969" spans="2:11" x14ac:dyDescent="0.25">
      <c r="B1969" s="6">
        <v>44332</v>
      </c>
      <c r="C1969" s="2">
        <v>46456.058594000002</v>
      </c>
      <c r="D1969" s="5">
        <v>176179075.04398799</v>
      </c>
      <c r="E1969" s="18">
        <f>'Mining Rigs'!$E$25*EXP('Mining Rigs'!$E$24*B1969)</f>
        <v>6.0942269748364697E-2</v>
      </c>
      <c r="F1969" s="10">
        <f t="shared" si="128"/>
        <v>10736.752715348102</v>
      </c>
      <c r="G1969" s="10">
        <f t="shared" si="129"/>
        <v>257682.06516835446</v>
      </c>
      <c r="H1969" s="3">
        <v>10.909000000000001</v>
      </c>
      <c r="I1969">
        <v>6.25</v>
      </c>
      <c r="J1969" s="5">
        <f t="shared" si="127"/>
        <v>312339.29432461987</v>
      </c>
      <c r="K1969" s="5">
        <f t="shared" si="124"/>
        <v>825.00687505729218</v>
      </c>
    </row>
    <row r="1970" spans="2:11" x14ac:dyDescent="0.25">
      <c r="B1970" s="6">
        <v>44333</v>
      </c>
      <c r="C1970" s="2">
        <v>43537.511719000002</v>
      </c>
      <c r="D1970" s="5">
        <v>172435828.21588299</v>
      </c>
      <c r="E1970" s="18">
        <f>'Mining Rigs'!$E$25*EXP('Mining Rigs'!$E$24*B1970)</f>
        <v>6.0909540710613969E-2</v>
      </c>
      <c r="F1970" s="10">
        <f t="shared" si="128"/>
        <v>10502.987098683761</v>
      </c>
      <c r="G1970" s="10">
        <f t="shared" si="129"/>
        <v>252071.69036841026</v>
      </c>
      <c r="H1970" s="3">
        <v>11.901</v>
      </c>
      <c r="I1970">
        <v>6.25</v>
      </c>
      <c r="J1970" s="5">
        <f t="shared" si="127"/>
        <v>333322.79856382782</v>
      </c>
      <c r="K1970" s="5">
        <f t="shared" si="124"/>
        <v>756.23897151499875</v>
      </c>
    </row>
    <row r="1971" spans="2:11" x14ac:dyDescent="0.25">
      <c r="B1971" s="6">
        <v>44334</v>
      </c>
      <c r="C1971" s="2">
        <v>42909.402344000002</v>
      </c>
      <c r="D1971" s="5">
        <v>167614164.74565101</v>
      </c>
      <c r="E1971" s="18">
        <f>'Mining Rigs'!$E$25*EXP('Mining Rigs'!$E$24*B1971)</f>
        <v>6.0876829249988558E-2</v>
      </c>
      <c r="F1971" s="10">
        <f t="shared" si="128"/>
        <v>10203.81888710045</v>
      </c>
      <c r="G1971" s="10">
        <f t="shared" si="129"/>
        <v>244891.65329041079</v>
      </c>
      <c r="H1971" s="3">
        <v>14.4</v>
      </c>
      <c r="I1971">
        <v>6.25</v>
      </c>
      <c r="J1971" s="5">
        <f t="shared" si="127"/>
        <v>391826.64526465727</v>
      </c>
      <c r="K1971" s="5">
        <f t="shared" si="124"/>
        <v>625</v>
      </c>
    </row>
    <row r="1972" spans="2:11" x14ac:dyDescent="0.25">
      <c r="B1972" s="6">
        <v>44335</v>
      </c>
      <c r="C1972" s="2">
        <v>37002.441405999998</v>
      </c>
      <c r="D1972" s="5">
        <v>160228122.63943401</v>
      </c>
      <c r="E1972" s="18">
        <f>'Mining Rigs'!$E$25*EXP('Mining Rigs'!$E$24*B1972)</f>
        <v>6.084413535704887E-2</v>
      </c>
      <c r="F1972" s="10">
        <f t="shared" si="128"/>
        <v>9748.9415818795514</v>
      </c>
      <c r="G1972" s="10">
        <f t="shared" si="129"/>
        <v>233974.59796510922</v>
      </c>
      <c r="H1972" s="3">
        <v>11.52</v>
      </c>
      <c r="I1972">
        <v>6.25</v>
      </c>
      <c r="J1972" s="5">
        <f t="shared" si="127"/>
        <v>299487.48539533984</v>
      </c>
      <c r="K1972" s="5">
        <f t="shared" si="124"/>
        <v>781.25</v>
      </c>
    </row>
    <row r="1973" spans="2:11" x14ac:dyDescent="0.25">
      <c r="B1973" s="6">
        <v>44336</v>
      </c>
      <c r="C1973" s="2">
        <v>40782.738280999998</v>
      </c>
      <c r="D1973" s="5">
        <v>157288750.71671</v>
      </c>
      <c r="E1973" s="18">
        <f>'Mining Rigs'!$E$25*EXP('Mining Rigs'!$E$24*B1973)</f>
        <v>6.0811459022359765E-2</v>
      </c>
      <c r="F1973" s="10">
        <f t="shared" si="128"/>
        <v>9564.9584188873687</v>
      </c>
      <c r="G1973" s="10">
        <f t="shared" si="129"/>
        <v>229559.00205329683</v>
      </c>
      <c r="H1973" s="3">
        <v>12.856999999999999</v>
      </c>
      <c r="I1973">
        <v>6.25</v>
      </c>
      <c r="J1973" s="5">
        <f t="shared" si="127"/>
        <v>327937.78771102638</v>
      </c>
      <c r="K1973" s="5">
        <f t="shared" si="124"/>
        <v>700.0077778641986</v>
      </c>
    </row>
    <row r="1974" spans="2:11" x14ac:dyDescent="0.25">
      <c r="B1974" s="6">
        <v>44337</v>
      </c>
      <c r="C1974" s="2">
        <v>37304.691405999998</v>
      </c>
      <c r="D1974" s="5">
        <v>150653185.81676099</v>
      </c>
      <c r="E1974" s="18">
        <f>'Mining Rigs'!$E$25*EXP('Mining Rigs'!$E$24*B1974)</f>
        <v>6.0778800236491806E-2</v>
      </c>
      <c r="F1974" s="10">
        <f t="shared" si="128"/>
        <v>9156.5198857479973</v>
      </c>
      <c r="G1974" s="10">
        <f t="shared" si="129"/>
        <v>219756.47725795192</v>
      </c>
      <c r="H1974" s="3">
        <v>13.090999999999999</v>
      </c>
      <c r="I1974">
        <v>6.25</v>
      </c>
      <c r="J1974" s="5">
        <f t="shared" si="127"/>
        <v>319648.00486487208</v>
      </c>
      <c r="K1974" s="5">
        <f t="shared" si="124"/>
        <v>687.49522572759906</v>
      </c>
    </row>
    <row r="1975" spans="2:11" x14ac:dyDescent="0.25">
      <c r="B1975" s="6">
        <v>44338</v>
      </c>
      <c r="C1975" s="2">
        <v>37536.632812999997</v>
      </c>
      <c r="D1975" s="5">
        <v>146384382.44060701</v>
      </c>
      <c r="E1975" s="18">
        <f>'Mining Rigs'!$E$25*EXP('Mining Rigs'!$E$24*B1975)</f>
        <v>6.0746158990020602E-2</v>
      </c>
      <c r="F1975" s="10">
        <f t="shared" si="128"/>
        <v>8892.2889693930956</v>
      </c>
      <c r="G1975" s="10">
        <f t="shared" si="129"/>
        <v>213414.93526543429</v>
      </c>
      <c r="H1975" s="3">
        <v>12.414</v>
      </c>
      <c r="I1975">
        <v>6.25</v>
      </c>
      <c r="J1975" s="5">
        <f t="shared" si="127"/>
        <v>294370.33404278901</v>
      </c>
      <c r="K1975" s="5">
        <f t="shared" si="124"/>
        <v>724.98791686805225</v>
      </c>
    </row>
    <row r="1976" spans="2:11" x14ac:dyDescent="0.25">
      <c r="B1976" s="6">
        <v>44339</v>
      </c>
      <c r="C1976" s="2">
        <v>34770.582030999998</v>
      </c>
      <c r="D1976" s="5">
        <v>145139314.78922901</v>
      </c>
      <c r="E1976" s="18">
        <f>'Mining Rigs'!$E$25*EXP('Mining Rigs'!$E$24*B1976)</f>
        <v>6.0713535273526201E-2</v>
      </c>
      <c r="F1976" s="10">
        <f t="shared" si="128"/>
        <v>8811.9209080312794</v>
      </c>
      <c r="G1976" s="10">
        <f t="shared" si="129"/>
        <v>211486.10179275071</v>
      </c>
      <c r="H1976" s="3">
        <v>12.101000000000001</v>
      </c>
      <c r="I1976">
        <v>6.25</v>
      </c>
      <c r="J1976" s="5">
        <f t="shared" si="127"/>
        <v>284354.81308823067</v>
      </c>
      <c r="K1976" s="5">
        <f t="shared" si="124"/>
        <v>743.74018676142464</v>
      </c>
    </row>
    <row r="1977" spans="2:11" x14ac:dyDescent="0.25">
      <c r="B1977" s="6">
        <v>44340</v>
      </c>
      <c r="C1977" s="2">
        <v>38705.980469000002</v>
      </c>
      <c r="D1977" s="5">
        <v>142827046.29381299</v>
      </c>
      <c r="E1977" s="18">
        <f>'Mining Rigs'!$E$25*EXP('Mining Rigs'!$E$24*B1977)</f>
        <v>6.0680929077594342E-2</v>
      </c>
      <c r="F1977" s="10">
        <f t="shared" si="128"/>
        <v>8666.8778665171485</v>
      </c>
      <c r="G1977" s="10">
        <f t="shared" si="129"/>
        <v>208005.06879641156</v>
      </c>
      <c r="H1977" s="3">
        <v>11.429</v>
      </c>
      <c r="I1977">
        <v>6.25</v>
      </c>
      <c r="J1977" s="5">
        <f t="shared" si="127"/>
        <v>264143.32569713204</v>
      </c>
      <c r="K1977" s="5">
        <f t="shared" si="124"/>
        <v>787.47046985738041</v>
      </c>
    </row>
    <row r="1978" spans="2:11" x14ac:dyDescent="0.25">
      <c r="B1978" s="6">
        <v>44341</v>
      </c>
      <c r="C1978" s="2">
        <v>38402.222655999998</v>
      </c>
      <c r="D1978" s="5">
        <v>143716380.330511</v>
      </c>
      <c r="E1978" s="18">
        <f>'Mining Rigs'!$E$25*EXP('Mining Rigs'!$E$24*B1978)</f>
        <v>6.064834039281583E-2</v>
      </c>
      <c r="F1978" s="10">
        <f t="shared" si="128"/>
        <v>8716.1599543082139</v>
      </c>
      <c r="G1978" s="10">
        <f t="shared" si="129"/>
        <v>209187.83890339715</v>
      </c>
      <c r="H1978" s="3">
        <v>11.707000000000001</v>
      </c>
      <c r="I1978">
        <v>6.25</v>
      </c>
      <c r="J1978" s="5">
        <f t="shared" si="127"/>
        <v>272106.89222689671</v>
      </c>
      <c r="K1978" s="5">
        <f t="shared" si="124"/>
        <v>768.77082087639872</v>
      </c>
    </row>
    <row r="1979" spans="2:11" x14ac:dyDescent="0.25">
      <c r="B1979" s="6">
        <v>44342</v>
      </c>
      <c r="C1979" s="2">
        <v>39294.199219000002</v>
      </c>
      <c r="D1979" s="5">
        <v>147807316.89932501</v>
      </c>
      <c r="E1979" s="18">
        <f>'Mining Rigs'!$E$25*EXP('Mining Rigs'!$E$24*B1979)</f>
        <v>6.0615769209785862E-2</v>
      </c>
      <c r="F1979" s="10">
        <f t="shared" si="128"/>
        <v>8959.4542086871661</v>
      </c>
      <c r="G1979" s="10">
        <f t="shared" si="129"/>
        <v>215026.90100849199</v>
      </c>
      <c r="H1979" s="3">
        <v>11.803000000000001</v>
      </c>
      <c r="I1979">
        <v>6.25</v>
      </c>
      <c r="J1979" s="5">
        <f t="shared" si="127"/>
        <v>281995.83473369235</v>
      </c>
      <c r="K1979" s="5">
        <f t="shared" si="124"/>
        <v>762.5180038973142</v>
      </c>
    </row>
    <row r="1980" spans="2:11" x14ac:dyDescent="0.25">
      <c r="B1980" s="6">
        <v>44343</v>
      </c>
      <c r="C1980" s="2">
        <v>38436.96875</v>
      </c>
      <c r="D1980" s="5">
        <v>147273716.47730601</v>
      </c>
      <c r="E1980" s="18">
        <f>'Mining Rigs'!$E$25*EXP('Mining Rigs'!$E$24*B1980)</f>
        <v>6.0583215519105352E-2</v>
      </c>
      <c r="F1980" s="10">
        <f t="shared" si="128"/>
        <v>8922.3153056442479</v>
      </c>
      <c r="G1980" s="10">
        <f t="shared" si="129"/>
        <v>214135.56733546196</v>
      </c>
      <c r="H1980" s="3">
        <v>12.308</v>
      </c>
      <c r="I1980">
        <v>6.25</v>
      </c>
      <c r="J1980" s="5">
        <f t="shared" si="127"/>
        <v>292842.28475165175</v>
      </c>
      <c r="K1980" s="5">
        <f t="shared" si="124"/>
        <v>731.23171920701986</v>
      </c>
    </row>
    <row r="1981" spans="2:11" x14ac:dyDescent="0.25">
      <c r="B1981" s="6">
        <v>44344</v>
      </c>
      <c r="C1981" s="2">
        <v>35697.605469000002</v>
      </c>
      <c r="D1981" s="5">
        <v>148163050.51400501</v>
      </c>
      <c r="E1981" s="18">
        <f>'Mining Rigs'!$E$25*EXP('Mining Rigs'!$E$24*B1981)</f>
        <v>6.0550679311380251E-2</v>
      </c>
      <c r="F1981" s="10">
        <f t="shared" si="128"/>
        <v>8971.3733574693506</v>
      </c>
      <c r="G1981" s="10">
        <f t="shared" si="129"/>
        <v>215312.96057926441</v>
      </c>
      <c r="H1981" s="3">
        <v>12.101000000000001</v>
      </c>
      <c r="I1981">
        <v>6.25</v>
      </c>
      <c r="J1981" s="5">
        <f t="shared" si="127"/>
        <v>289500.23732996429</v>
      </c>
      <c r="K1981" s="5">
        <f t="shared" si="124"/>
        <v>743.74018676142464</v>
      </c>
    </row>
    <row r="1982" spans="2:11" x14ac:dyDescent="0.25">
      <c r="B1982" s="6">
        <v>44345</v>
      </c>
      <c r="C1982" s="2">
        <v>34616.066405999998</v>
      </c>
      <c r="D1982" s="5">
        <v>149763851.78006199</v>
      </c>
      <c r="E1982" s="18">
        <f>'Mining Rigs'!$E$25*EXP('Mining Rigs'!$E$24*B1982)</f>
        <v>6.0518160577220904E-2</v>
      </c>
      <c r="F1982" s="10">
        <f t="shared" si="128"/>
        <v>9063.432830688902</v>
      </c>
      <c r="G1982" s="10">
        <f t="shared" si="129"/>
        <v>217522.38793653366</v>
      </c>
      <c r="H1982" s="3">
        <v>12.414</v>
      </c>
      <c r="I1982">
        <v>6.25</v>
      </c>
      <c r="J1982" s="5">
        <f t="shared" si="127"/>
        <v>300035.88042712538</v>
      </c>
      <c r="K1982" s="5">
        <f t="shared" si="124"/>
        <v>724.98791686805225</v>
      </c>
    </row>
    <row r="1983" spans="2:11" x14ac:dyDescent="0.25">
      <c r="B1983" s="6">
        <v>44346</v>
      </c>
      <c r="C1983" s="2">
        <v>35678.128905999998</v>
      </c>
      <c r="D1983" s="5">
        <v>149763851.78006199</v>
      </c>
      <c r="E1983" s="18">
        <f>'Mining Rigs'!$E$25*EXP('Mining Rigs'!$E$24*B1983)</f>
        <v>6.0485659307243353E-2</v>
      </c>
      <c r="F1983" s="10">
        <f t="shared" si="128"/>
        <v>9058.5653153093208</v>
      </c>
      <c r="G1983" s="10">
        <f t="shared" si="129"/>
        <v>217405.56756742368</v>
      </c>
      <c r="H1983" s="3">
        <v>10</v>
      </c>
      <c r="I1983">
        <v>6.25</v>
      </c>
      <c r="J1983" s="5">
        <f t="shared" si="127"/>
        <v>241561.74174158191</v>
      </c>
      <c r="K1983" s="5">
        <f t="shared" si="124"/>
        <v>900</v>
      </c>
    </row>
    <row r="1984" spans="2:11" x14ac:dyDescent="0.25">
      <c r="B1984" s="6">
        <v>44347</v>
      </c>
      <c r="C1984" s="2">
        <v>37332.855469000002</v>
      </c>
      <c r="D1984" s="5">
        <v>150291730.255683</v>
      </c>
      <c r="E1984" s="18">
        <f>'Mining Rigs'!$E$25*EXP('Mining Rigs'!$E$24*B1984)</f>
        <v>6.0453175492068675E-2</v>
      </c>
      <c r="F1984" s="10">
        <f t="shared" si="128"/>
        <v>9085.6123441534528</v>
      </c>
      <c r="G1984" s="10">
        <f t="shared" si="129"/>
        <v>218054.69625968288</v>
      </c>
      <c r="H1984" s="3">
        <v>10.212999999999999</v>
      </c>
      <c r="I1984">
        <v>6.25</v>
      </c>
      <c r="J1984" s="5">
        <f t="shared" si="127"/>
        <v>247443.62365557119</v>
      </c>
      <c r="K1984" s="5">
        <f t="shared" si="124"/>
        <v>881.22980515029872</v>
      </c>
    </row>
    <row r="1985" spans="2:11" x14ac:dyDescent="0.25">
      <c r="B1985" s="6">
        <v>44348</v>
      </c>
      <c r="C1985" s="2">
        <v>36684.925780999998</v>
      </c>
      <c r="D1985" s="5">
        <v>148955749.53382099</v>
      </c>
      <c r="E1985" s="18">
        <f>'Mining Rigs'!$E$25*EXP('Mining Rigs'!$E$24*B1985)</f>
        <v>6.0420709122322343E-2</v>
      </c>
      <c r="F1985" s="10">
        <f t="shared" si="128"/>
        <v>9000.0120146805002</v>
      </c>
      <c r="G1985" s="10">
        <f t="shared" si="129"/>
        <v>216000.28835233202</v>
      </c>
      <c r="H1985" s="3">
        <v>10.141</v>
      </c>
      <c r="I1985">
        <v>6.25</v>
      </c>
      <c r="J1985" s="5">
        <f t="shared" si="127"/>
        <v>243384.32490899987</v>
      </c>
      <c r="K1985" s="5">
        <f t="shared" si="124"/>
        <v>887.4864411793709</v>
      </c>
    </row>
    <row r="1986" spans="2:11" x14ac:dyDescent="0.25">
      <c r="B1986" s="6">
        <v>44349</v>
      </c>
      <c r="C1986" s="2">
        <v>37575.179687999997</v>
      </c>
      <c r="D1986" s="5">
        <v>148302838.999957</v>
      </c>
      <c r="E1986" s="18">
        <f>'Mining Rigs'!$E$25*EXP('Mining Rigs'!$E$24*B1986)</f>
        <v>6.0388260188635495E-2</v>
      </c>
      <c r="F1986" s="10">
        <f t="shared" si="128"/>
        <v>8955.7504282427235</v>
      </c>
      <c r="G1986" s="10">
        <f t="shared" si="129"/>
        <v>214938.01027782535</v>
      </c>
      <c r="H1986" s="3">
        <v>8.6750000000000007</v>
      </c>
      <c r="I1986">
        <v>6.25</v>
      </c>
      <c r="J1986" s="5">
        <f t="shared" si="127"/>
        <v>207176.3599066817</v>
      </c>
      <c r="K1986" s="5">
        <f t="shared" si="124"/>
        <v>1037.4639769452449</v>
      </c>
    </row>
    <row r="1987" spans="2:11" x14ac:dyDescent="0.25">
      <c r="B1987" s="6">
        <v>44350</v>
      </c>
      <c r="C1987" s="2">
        <v>39208.765625</v>
      </c>
      <c r="D1987" s="5">
        <v>151415069.65691301</v>
      </c>
      <c r="E1987" s="18">
        <f>'Mining Rigs'!$E$25*EXP('Mining Rigs'!$E$24*B1987)</f>
        <v>6.0355828681644338E-2</v>
      </c>
      <c r="F1987" s="10">
        <f t="shared" si="128"/>
        <v>9138.7820040318875</v>
      </c>
      <c r="G1987" s="10">
        <f t="shared" si="129"/>
        <v>219330.7680967653</v>
      </c>
      <c r="H1987" s="3">
        <v>9.7959999999999994</v>
      </c>
      <c r="I1987">
        <v>6.25</v>
      </c>
      <c r="J1987" s="5">
        <f t="shared" si="127"/>
        <v>238729.35603065696</v>
      </c>
      <c r="K1987" s="5">
        <f t="shared" si="124"/>
        <v>918.74234381380154</v>
      </c>
    </row>
    <row r="1988" spans="2:11" x14ac:dyDescent="0.25">
      <c r="B1988" s="6">
        <v>44351</v>
      </c>
      <c r="C1988" s="2">
        <v>36894.40625</v>
      </c>
      <c r="D1988" s="5">
        <v>152576708.79697999</v>
      </c>
      <c r="E1988" s="18">
        <f>'Mining Rigs'!$E$25*EXP('Mining Rigs'!$E$24*B1988)</f>
        <v>6.0323414591989408E-2</v>
      </c>
      <c r="F1988" s="10">
        <f t="shared" si="128"/>
        <v>9203.9480618414618</v>
      </c>
      <c r="G1988" s="10">
        <f t="shared" si="129"/>
        <v>220894.7534841951</v>
      </c>
      <c r="H1988" s="3">
        <v>10.992000000000001</v>
      </c>
      <c r="I1988">
        <v>6.25</v>
      </c>
      <c r="J1988" s="5">
        <f t="shared" si="127"/>
        <v>269786.12558869697</v>
      </c>
      <c r="K1988" s="5">
        <f t="shared" si="124"/>
        <v>818.77729257641909</v>
      </c>
    </row>
    <row r="1989" spans="2:11" x14ac:dyDescent="0.25">
      <c r="B1989" s="6">
        <v>44352</v>
      </c>
      <c r="C1989" s="2">
        <v>35551.957030999998</v>
      </c>
      <c r="D1989" s="5">
        <v>150991098.06671301</v>
      </c>
      <c r="E1989" s="18">
        <f>'Mining Rigs'!$E$25*EXP('Mining Rigs'!$E$24*B1989)</f>
        <v>6.0291017910316963E-2</v>
      </c>
      <c r="F1989" s="10">
        <f t="shared" si="128"/>
        <v>9103.4069978386196</v>
      </c>
      <c r="G1989" s="10">
        <f t="shared" si="129"/>
        <v>218481.76794812689</v>
      </c>
      <c r="H1989" s="3">
        <v>10.992000000000001</v>
      </c>
      <c r="I1989">
        <v>6.25</v>
      </c>
      <c r="J1989" s="5">
        <f t="shared" si="127"/>
        <v>266839.0659206456</v>
      </c>
      <c r="K1989" s="5">
        <f t="shared" ref="K1989:K2052" si="130">24*60/H1989*I1989</f>
        <v>818.77729257641909</v>
      </c>
    </row>
    <row r="1990" spans="2:11" x14ac:dyDescent="0.25">
      <c r="B1990" s="6">
        <v>44353</v>
      </c>
      <c r="C1990" s="2">
        <v>35862.378905999998</v>
      </c>
      <c r="D1990" s="5">
        <v>149939087.75846499</v>
      </c>
      <c r="E1990" s="18">
        <f>'Mining Rigs'!$E$25*EXP('Mining Rigs'!$E$24*B1990)</f>
        <v>6.0258638627278267E-2</v>
      </c>
      <c r="F1990" s="10">
        <f t="shared" si="128"/>
        <v>9035.1253053411037</v>
      </c>
      <c r="G1990" s="10">
        <f t="shared" si="129"/>
        <v>216843.00732818648</v>
      </c>
      <c r="H1990" s="3">
        <v>9.6</v>
      </c>
      <c r="I1990">
        <v>6.25</v>
      </c>
      <c r="J1990" s="5">
        <f t="shared" si="127"/>
        <v>231299.20781673223</v>
      </c>
      <c r="K1990" s="5">
        <f t="shared" si="130"/>
        <v>937.5</v>
      </c>
    </row>
    <row r="1991" spans="2:11" x14ac:dyDescent="0.25">
      <c r="B1991" s="6">
        <v>44354</v>
      </c>
      <c r="C1991" s="2">
        <v>33560.707030999998</v>
      </c>
      <c r="D1991" s="5">
        <v>150665524.10616699</v>
      </c>
      <c r="E1991" s="18">
        <f>'Mining Rigs'!$E$25*EXP('Mining Rigs'!$E$24*B1991)</f>
        <v>6.0226276733528934E-2</v>
      </c>
      <c r="F1991" s="10">
        <f t="shared" si="128"/>
        <v>9074.0235490201867</v>
      </c>
      <c r="G1991" s="10">
        <f t="shared" si="129"/>
        <v>217776.56517648447</v>
      </c>
      <c r="H1991" s="3">
        <v>10.827</v>
      </c>
      <c r="I1991">
        <v>6.25</v>
      </c>
      <c r="J1991" s="5">
        <f t="shared" ref="J1991:J2054" si="131">F1991*H1991/60/I1991*1000</f>
        <v>261985.20790731083</v>
      </c>
      <c r="K1991" s="5">
        <f t="shared" si="130"/>
        <v>831.25519534497096</v>
      </c>
    </row>
    <row r="1992" spans="2:11" x14ac:dyDescent="0.25">
      <c r="B1992" s="6">
        <v>44355</v>
      </c>
      <c r="C1992" s="2">
        <v>33472.632812999997</v>
      </c>
      <c r="D1992" s="5">
        <v>149469765.97834</v>
      </c>
      <c r="E1992" s="18">
        <f>'Mining Rigs'!$E$25*EXP('Mining Rigs'!$E$24*B1992)</f>
        <v>6.0193932219730274E-2</v>
      </c>
      <c r="F1992" s="10">
        <f t="shared" ref="F1992:F2055" si="132">D1992*1000*E1992/1000000</f>
        <v>8997.1729621991435</v>
      </c>
      <c r="G1992" s="10">
        <f t="shared" ref="G1992:G2055" si="133">F1992*24</f>
        <v>215932.15109277944</v>
      </c>
      <c r="H1992" s="3">
        <v>9.6639999999999997</v>
      </c>
      <c r="I1992">
        <v>6.25</v>
      </c>
      <c r="J1992" s="5">
        <f t="shared" si="131"/>
        <v>231863.14535118008</v>
      </c>
      <c r="K1992" s="5">
        <f t="shared" si="130"/>
        <v>931.29139072847681</v>
      </c>
    </row>
    <row r="1993" spans="2:11" x14ac:dyDescent="0.25">
      <c r="B1993" s="6">
        <v>44356</v>
      </c>
      <c r="C1993" s="2">
        <v>37345.121094000002</v>
      </c>
      <c r="D1993" s="5">
        <v>150516054.34018901</v>
      </c>
      <c r="E1993" s="18">
        <f>'Mining Rigs'!$E$25*EXP('Mining Rigs'!$E$24*B1993)</f>
        <v>6.0161605076548615E-2</v>
      </c>
      <c r="F1993" s="10">
        <f t="shared" si="132"/>
        <v>9055.2874188947808</v>
      </c>
      <c r="G1993" s="10">
        <f t="shared" si="133"/>
        <v>217326.89805347472</v>
      </c>
      <c r="H1993" s="3">
        <v>11.429</v>
      </c>
      <c r="I1993">
        <v>6.25</v>
      </c>
      <c r="J1993" s="5">
        <f t="shared" si="131"/>
        <v>275981.01309479587</v>
      </c>
      <c r="K1993" s="5">
        <f t="shared" si="130"/>
        <v>787.47046985738041</v>
      </c>
    </row>
    <row r="1994" spans="2:11" x14ac:dyDescent="0.25">
      <c r="B1994" s="6">
        <v>44357</v>
      </c>
      <c r="C1994" s="2">
        <v>36702.597655999998</v>
      </c>
      <c r="D1994" s="5">
        <v>144537263.70105499</v>
      </c>
      <c r="E1994" s="18">
        <f>'Mining Rigs'!$E$25*EXP('Mining Rigs'!$E$24*B1994)</f>
        <v>6.0129295294654612E-2</v>
      </c>
      <c r="F1994" s="10">
        <f t="shared" si="132"/>
        <v>8690.9238101620995</v>
      </c>
      <c r="G1994" s="10">
        <f t="shared" si="133"/>
        <v>208582.17144389037</v>
      </c>
      <c r="H1994" s="3">
        <v>12.202999999999999</v>
      </c>
      <c r="I1994">
        <v>6.25</v>
      </c>
      <c r="J1994" s="5">
        <f t="shared" si="131"/>
        <v>282814.24868108827</v>
      </c>
      <c r="K1994" s="5">
        <f t="shared" si="130"/>
        <v>737.5235597803819</v>
      </c>
    </row>
    <row r="1995" spans="2:11" x14ac:dyDescent="0.25">
      <c r="B1995" s="6">
        <v>44358</v>
      </c>
      <c r="C1995" s="2">
        <v>37334.398437999997</v>
      </c>
      <c r="D1995" s="5">
        <v>140202640.487683</v>
      </c>
      <c r="E1995" s="18">
        <f>'Mining Rigs'!$E$25*EXP('Mining Rigs'!$E$24*B1995)</f>
        <v>6.0097002864724629E-2</v>
      </c>
      <c r="F1995" s="10">
        <f t="shared" si="132"/>
        <v>8425.7584870302417</v>
      </c>
      <c r="G1995" s="10">
        <f t="shared" si="133"/>
        <v>202218.2036887258</v>
      </c>
      <c r="H1995" s="3">
        <v>13.714</v>
      </c>
      <c r="I1995">
        <v>6.25</v>
      </c>
      <c r="J1995" s="5">
        <f t="shared" si="131"/>
        <v>308135.60504302062</v>
      </c>
      <c r="K1995" s="5">
        <f t="shared" si="130"/>
        <v>656.26367215983669</v>
      </c>
    </row>
    <row r="1996" spans="2:11" x14ac:dyDescent="0.25">
      <c r="B1996" s="6">
        <v>44359</v>
      </c>
      <c r="C1996" s="2">
        <v>35552.515625</v>
      </c>
      <c r="D1996" s="5">
        <v>136316426.57224599</v>
      </c>
      <c r="E1996" s="18">
        <f>'Mining Rigs'!$E$25*EXP('Mining Rigs'!$E$24*B1996)</f>
        <v>6.006472777744E-2</v>
      </c>
      <c r="F1996" s="10">
        <f t="shared" si="132"/>
        <v>8187.8090536553436</v>
      </c>
      <c r="G1996" s="10">
        <f t="shared" si="133"/>
        <v>196507.41728772825</v>
      </c>
      <c r="H1996" s="3">
        <v>10.909000000000001</v>
      </c>
      <c r="I1996">
        <v>6.25</v>
      </c>
      <c r="J1996" s="5">
        <f t="shared" si="131"/>
        <v>238188.82391020306</v>
      </c>
      <c r="K1996" s="5">
        <f t="shared" si="130"/>
        <v>825.00687505729218</v>
      </c>
    </row>
    <row r="1997" spans="2:11" x14ac:dyDescent="0.25">
      <c r="B1997" s="6">
        <v>44360</v>
      </c>
      <c r="C1997" s="2">
        <v>39097.859375</v>
      </c>
      <c r="D1997" s="5">
        <v>136465896.33822501</v>
      </c>
      <c r="E1997" s="18">
        <f>'Mining Rigs'!$E$25*EXP('Mining Rigs'!$E$24*B1997)</f>
        <v>6.0032470023486426E-2</v>
      </c>
      <c r="F1997" s="10">
        <f t="shared" si="132"/>
        <v>8192.3848311526981</v>
      </c>
      <c r="G1997" s="10">
        <f t="shared" si="133"/>
        <v>196617.23594766477</v>
      </c>
      <c r="H1997" s="3">
        <v>10.909000000000001</v>
      </c>
      <c r="I1997">
        <v>6.25</v>
      </c>
      <c r="J1997" s="5">
        <f t="shared" si="131"/>
        <v>238321.93632811945</v>
      </c>
      <c r="K1997" s="5">
        <f t="shared" si="130"/>
        <v>825.00687505729218</v>
      </c>
    </row>
    <row r="1998" spans="2:11" x14ac:dyDescent="0.25">
      <c r="B1998" s="6">
        <v>44361</v>
      </c>
      <c r="C1998" s="2">
        <v>40218.476562999997</v>
      </c>
      <c r="D1998" s="5">
        <v>133577497.888428</v>
      </c>
      <c r="E1998" s="18">
        <f>'Mining Rigs'!$E$25*EXP('Mining Rigs'!$E$24*B1998)</f>
        <v>6.0000229593555263E-2</v>
      </c>
      <c r="F1998" s="10">
        <f t="shared" si="132"/>
        <v>8014.6805418383237</v>
      </c>
      <c r="G1998" s="10">
        <f t="shared" si="133"/>
        <v>192352.33300411978</v>
      </c>
      <c r="H1998" s="3">
        <v>10.667</v>
      </c>
      <c r="I1998">
        <v>6.25</v>
      </c>
      <c r="J1998" s="5">
        <f t="shared" si="131"/>
        <v>227980.25957277173</v>
      </c>
      <c r="K1998" s="5">
        <f t="shared" si="130"/>
        <v>843.72363363644888</v>
      </c>
    </row>
    <row r="1999" spans="2:11" x14ac:dyDescent="0.25">
      <c r="B1999" s="6">
        <v>44362</v>
      </c>
      <c r="C1999" s="2">
        <v>40406.269530999998</v>
      </c>
      <c r="D1999" s="5">
        <v>132807547.044581</v>
      </c>
      <c r="E1999" s="18">
        <f>'Mining Rigs'!$E$25*EXP('Mining Rigs'!$E$24*B1999)</f>
        <v>5.9968006478342863E-2</v>
      </c>
      <c r="F1999" s="10">
        <f t="shared" si="132"/>
        <v>7964.2038415422576</v>
      </c>
      <c r="G1999" s="10">
        <f t="shared" si="133"/>
        <v>191140.89219701418</v>
      </c>
      <c r="H1999" s="3">
        <v>10.992000000000001</v>
      </c>
      <c r="I1999">
        <v>6.25</v>
      </c>
      <c r="J1999" s="5">
        <f t="shared" si="131"/>
        <v>233446.74300328665</v>
      </c>
      <c r="K1999" s="5">
        <f t="shared" si="130"/>
        <v>818.77729257641909</v>
      </c>
    </row>
    <row r="2000" spans="2:11" x14ac:dyDescent="0.25">
      <c r="B2000" s="6">
        <v>44363</v>
      </c>
      <c r="C2000" s="2">
        <v>38347.0625</v>
      </c>
      <c r="D2000" s="5">
        <v>129079871.70711599</v>
      </c>
      <c r="E2000" s="18">
        <f>'Mining Rigs'!$E$25*EXP('Mining Rigs'!$E$24*B2000)</f>
        <v>5.9935800668549928E-2</v>
      </c>
      <c r="F2000" s="10">
        <f t="shared" si="132"/>
        <v>7736.5054609597018</v>
      </c>
      <c r="G2000" s="10">
        <f t="shared" si="133"/>
        <v>185676.13106303284</v>
      </c>
      <c r="H2000" s="3">
        <v>11.707000000000001</v>
      </c>
      <c r="I2000">
        <v>6.25</v>
      </c>
      <c r="J2000" s="5">
        <f t="shared" si="131"/>
        <v>241523.38515054728</v>
      </c>
      <c r="K2000" s="5">
        <f t="shared" si="130"/>
        <v>768.77082087639872</v>
      </c>
    </row>
    <row r="2001" spans="2:11" x14ac:dyDescent="0.25">
      <c r="B2001" s="6">
        <v>44364</v>
      </c>
      <c r="C2001" s="2">
        <v>38053.503905999998</v>
      </c>
      <c r="D2001" s="5">
        <v>127657584.511226</v>
      </c>
      <c r="E2001" s="18">
        <f>'Mining Rigs'!$E$25*EXP('Mining Rigs'!$E$24*B2001)</f>
        <v>5.9903612154882803E-2</v>
      </c>
      <c r="F2001" s="10">
        <f t="shared" si="132"/>
        <v>7647.150431189656</v>
      </c>
      <c r="G2001" s="10">
        <f t="shared" si="133"/>
        <v>183531.61034855174</v>
      </c>
      <c r="H2001" s="3">
        <v>11.077</v>
      </c>
      <c r="I2001">
        <v>6.25</v>
      </c>
      <c r="J2001" s="5">
        <f t="shared" si="131"/>
        <v>225886.62753676751</v>
      </c>
      <c r="K2001" s="5">
        <f t="shared" si="130"/>
        <v>812.49435767807176</v>
      </c>
    </row>
    <row r="2002" spans="2:11" x14ac:dyDescent="0.25">
      <c r="B2002" s="6">
        <v>44365</v>
      </c>
      <c r="C2002" s="2">
        <v>35787.246094000002</v>
      </c>
      <c r="D2002" s="5">
        <v>128421919.85959899</v>
      </c>
      <c r="E2002" s="18">
        <f>'Mining Rigs'!$E$25*EXP('Mining Rigs'!$E$24*B2002)</f>
        <v>5.9871440928052806E-2</v>
      </c>
      <c r="F2002" s="10">
        <f t="shared" si="132"/>
        <v>7688.8053887411124</v>
      </c>
      <c r="G2002" s="10">
        <f t="shared" si="133"/>
        <v>184531.32932978671</v>
      </c>
      <c r="H2002" s="3">
        <v>11.613</v>
      </c>
      <c r="I2002">
        <v>6.25</v>
      </c>
      <c r="J2002" s="5">
        <f t="shared" si="131"/>
        <v>238106.92527853476</v>
      </c>
      <c r="K2002" s="5">
        <f t="shared" si="130"/>
        <v>774.99354172048572</v>
      </c>
    </row>
    <row r="2003" spans="2:11" x14ac:dyDescent="0.25">
      <c r="B2003" s="6">
        <v>44366</v>
      </c>
      <c r="C2003" s="2">
        <v>35615.871094000002</v>
      </c>
      <c r="D2003" s="5">
        <v>130280049.808744</v>
      </c>
      <c r="E2003" s="18">
        <f>'Mining Rigs'!$E$25*EXP('Mining Rigs'!$E$24*B2003)</f>
        <v>5.9839286978775635E-2</v>
      </c>
      <c r="F2003" s="10">
        <f t="shared" si="132"/>
        <v>7795.8652881146163</v>
      </c>
      <c r="G2003" s="10">
        <f t="shared" si="133"/>
        <v>187100.7669147508</v>
      </c>
      <c r="H2003" s="3">
        <v>13.981</v>
      </c>
      <c r="I2003">
        <v>6.25</v>
      </c>
      <c r="J2003" s="5">
        <f t="shared" si="131"/>
        <v>290650.64691501454</v>
      </c>
      <c r="K2003" s="5">
        <f t="shared" si="130"/>
        <v>643.73077748372793</v>
      </c>
    </row>
    <row r="2004" spans="2:11" x14ac:dyDescent="0.25">
      <c r="B2004" s="6">
        <v>44367</v>
      </c>
      <c r="C2004" s="2">
        <v>35698.296875</v>
      </c>
      <c r="D2004" s="5">
        <v>125129902.82716601</v>
      </c>
      <c r="E2004" s="18">
        <f>'Mining Rigs'!$E$25*EXP('Mining Rigs'!$E$24*B2004)</f>
        <v>5.9807150297772595E-2</v>
      </c>
      <c r="F2004" s="10">
        <f t="shared" si="132"/>
        <v>7483.6629051299969</v>
      </c>
      <c r="G2004" s="10">
        <f t="shared" si="133"/>
        <v>179607.90972311993</v>
      </c>
      <c r="H2004" s="3">
        <v>13.714</v>
      </c>
      <c r="I2004">
        <v>6.25</v>
      </c>
      <c r="J2004" s="5">
        <f t="shared" si="131"/>
        <v>273682.54154920741</v>
      </c>
      <c r="K2004" s="5">
        <f t="shared" si="130"/>
        <v>656.26367215983669</v>
      </c>
    </row>
    <row r="2005" spans="2:11" x14ac:dyDescent="0.25">
      <c r="B2005" s="6">
        <v>44368</v>
      </c>
      <c r="C2005" s="2">
        <v>31676.693359000001</v>
      </c>
      <c r="D2005" s="5">
        <v>120460802.626756</v>
      </c>
      <c r="E2005" s="18">
        <f>'Mining Rigs'!$E$25*EXP('Mining Rigs'!$E$24*B2005)</f>
        <v>5.9775030875769956E-2</v>
      </c>
      <c r="F2005" s="10">
        <f t="shared" si="132"/>
        <v>7200.5481963343709</v>
      </c>
      <c r="G2005" s="10">
        <f t="shared" si="133"/>
        <v>172813.15671202491</v>
      </c>
      <c r="H2005" s="3">
        <v>13.714</v>
      </c>
      <c r="I2005">
        <v>6.25</v>
      </c>
      <c r="J2005" s="5">
        <f t="shared" si="131"/>
        <v>263328.84790541214</v>
      </c>
      <c r="K2005" s="5">
        <f t="shared" si="130"/>
        <v>656.26367215983669</v>
      </c>
    </row>
    <row r="2006" spans="2:11" x14ac:dyDescent="0.25">
      <c r="B2006" s="6">
        <v>44369</v>
      </c>
      <c r="C2006" s="2">
        <v>32505.660156000002</v>
      </c>
      <c r="D2006" s="5">
        <v>116214240.84202901</v>
      </c>
      <c r="E2006" s="18">
        <f>'Mining Rigs'!$E$25*EXP('Mining Rigs'!$E$24*B2006)</f>
        <v>5.9742928703498357E-2</v>
      </c>
      <c r="F2006" s="10">
        <f t="shared" si="132"/>
        <v>6942.9791049565256</v>
      </c>
      <c r="G2006" s="10">
        <f t="shared" si="133"/>
        <v>166631.49851895662</v>
      </c>
      <c r="H2006" s="3">
        <v>15.824</v>
      </c>
      <c r="I2006">
        <v>6.25</v>
      </c>
      <c r="J2006" s="5">
        <f t="shared" si="131"/>
        <v>292975.20361821883</v>
      </c>
      <c r="K2006" s="5">
        <f t="shared" si="130"/>
        <v>568.7563195146613</v>
      </c>
    </row>
    <row r="2007" spans="2:11" x14ac:dyDescent="0.25">
      <c r="B2007" s="6">
        <v>44370</v>
      </c>
      <c r="C2007" s="2">
        <v>33723.027344000002</v>
      </c>
      <c r="D2007" s="5">
        <v>110552158.462393</v>
      </c>
      <c r="E2007" s="18">
        <f>'Mining Rigs'!$E$25*EXP('Mining Rigs'!$E$24*B2007)</f>
        <v>5.9710843771694055E-2</v>
      </c>
      <c r="F2007" s="10">
        <f t="shared" si="132"/>
        <v>6601.1626625715135</v>
      </c>
      <c r="G2007" s="10">
        <f t="shared" si="133"/>
        <v>158427.90390171632</v>
      </c>
      <c r="H2007" s="3">
        <v>14.257</v>
      </c>
      <c r="I2007">
        <v>6.25</v>
      </c>
      <c r="J2007" s="5">
        <f t="shared" si="131"/>
        <v>250967.4028807522</v>
      </c>
      <c r="K2007" s="5">
        <f t="shared" si="130"/>
        <v>631.26885038928253</v>
      </c>
    </row>
    <row r="2008" spans="2:11" x14ac:dyDescent="0.25">
      <c r="B2008" s="6">
        <v>44371</v>
      </c>
      <c r="C2008" s="2">
        <v>34662.4375</v>
      </c>
      <c r="D2008" s="5">
        <v>107438013.153593</v>
      </c>
      <c r="E2008" s="18">
        <f>'Mining Rigs'!$E$25*EXP('Mining Rigs'!$E$24*B2008)</f>
        <v>5.9678776071098262E-2</v>
      </c>
      <c r="F2008" s="10">
        <f t="shared" si="132"/>
        <v>6411.7691285169867</v>
      </c>
      <c r="G2008" s="10">
        <f t="shared" si="133"/>
        <v>153882.45908440769</v>
      </c>
      <c r="H2008" s="3">
        <v>13.714</v>
      </c>
      <c r="I2008">
        <v>6.25</v>
      </c>
      <c r="J2008" s="5">
        <f t="shared" si="131"/>
        <v>234482.67154261857</v>
      </c>
      <c r="K2008" s="5">
        <f t="shared" si="130"/>
        <v>656.26367215983669</v>
      </c>
    </row>
    <row r="2009" spans="2:11" x14ac:dyDescent="0.25">
      <c r="B2009" s="6">
        <v>44372</v>
      </c>
      <c r="C2009" s="2">
        <v>31637.779297000001</v>
      </c>
      <c r="D2009" s="5">
        <v>103899211.66632</v>
      </c>
      <c r="E2009" s="18">
        <f>'Mining Rigs'!$E$25*EXP('Mining Rigs'!$E$24*B2009)</f>
        <v>5.964672559245654E-2</v>
      </c>
      <c r="F2009" s="10">
        <f t="shared" si="132"/>
        <v>6197.2477675335476</v>
      </c>
      <c r="G2009" s="10">
        <f t="shared" si="133"/>
        <v>148733.94642080515</v>
      </c>
      <c r="H2009" s="3">
        <v>13.090999999999999</v>
      </c>
      <c r="I2009">
        <v>6.25</v>
      </c>
      <c r="J2009" s="5">
        <f t="shared" si="131"/>
        <v>216341.78806608444</v>
      </c>
      <c r="K2009" s="5">
        <f t="shared" si="130"/>
        <v>687.49522572759906</v>
      </c>
    </row>
    <row r="2010" spans="2:11" x14ac:dyDescent="0.25">
      <c r="B2010" s="6">
        <v>44373</v>
      </c>
      <c r="C2010" s="2">
        <v>32186.277343999998</v>
      </c>
      <c r="D2010" s="5">
        <v>101917482.83344799</v>
      </c>
      <c r="E2010" s="18">
        <f>'Mining Rigs'!$E$25*EXP('Mining Rigs'!$E$24*B2010)</f>
        <v>5.9614692326520044E-2</v>
      </c>
      <c r="F2010" s="10">
        <f t="shared" si="132"/>
        <v>6075.7793818093915</v>
      </c>
      <c r="G2010" s="10">
        <f t="shared" si="133"/>
        <v>145818.70516342539</v>
      </c>
      <c r="H2010" s="3">
        <v>16.18</v>
      </c>
      <c r="I2010">
        <v>6.25</v>
      </c>
      <c r="J2010" s="5">
        <f t="shared" si="131"/>
        <v>262149.62772713584</v>
      </c>
      <c r="K2010" s="5">
        <f t="shared" si="130"/>
        <v>556.24227441285541</v>
      </c>
    </row>
    <row r="2011" spans="2:11" x14ac:dyDescent="0.25">
      <c r="B2011" s="6">
        <v>44374</v>
      </c>
      <c r="C2011" s="2">
        <v>34649.644530999998</v>
      </c>
      <c r="D2011" s="5">
        <v>99935754.000575602</v>
      </c>
      <c r="E2011" s="18">
        <f>'Mining Rigs'!$E$25*EXP('Mining Rigs'!$E$24*B2011)</f>
        <v>5.9582676264044919E-2</v>
      </c>
      <c r="F2011" s="10">
        <f t="shared" si="132"/>
        <v>5954.4396778195287</v>
      </c>
      <c r="G2011" s="10">
        <f t="shared" si="133"/>
        <v>142906.55226766868</v>
      </c>
      <c r="H2011" s="3">
        <v>24.827999999999999</v>
      </c>
      <c r="I2011">
        <v>6.25</v>
      </c>
      <c r="J2011" s="5">
        <f t="shared" si="131"/>
        <v>394231.54218907544</v>
      </c>
      <c r="K2011" s="5">
        <f t="shared" si="130"/>
        <v>362.49395843402613</v>
      </c>
    </row>
    <row r="2012" spans="2:11" x14ac:dyDescent="0.25">
      <c r="B2012" s="6">
        <v>44375</v>
      </c>
      <c r="C2012" s="2">
        <v>34434.335937999997</v>
      </c>
      <c r="D2012" s="5">
        <v>93424359.263994202</v>
      </c>
      <c r="E2012" s="18">
        <f>'Mining Rigs'!$E$25*EXP('Mining Rigs'!$E$24*B2012)</f>
        <v>5.9550677395791611E-2</v>
      </c>
      <c r="F2012" s="10">
        <f t="shared" si="132"/>
        <v>5563.4838794386542</v>
      </c>
      <c r="G2012" s="10">
        <f t="shared" si="133"/>
        <v>133523.61310652771</v>
      </c>
      <c r="H2012" s="3">
        <v>16.364000000000001</v>
      </c>
      <c r="I2012">
        <v>6.25</v>
      </c>
      <c r="J2012" s="5">
        <f t="shared" si="131"/>
        <v>242775.60054169106</v>
      </c>
      <c r="K2012" s="5">
        <f t="shared" si="130"/>
        <v>549.98777804937663</v>
      </c>
    </row>
    <row r="2013" spans="2:11" x14ac:dyDescent="0.25">
      <c r="B2013" s="6">
        <v>44376</v>
      </c>
      <c r="C2013" s="2">
        <v>35867.777344000002</v>
      </c>
      <c r="D2013" s="5">
        <v>90876422.193158001</v>
      </c>
      <c r="E2013" s="18">
        <f>'Mining Rigs'!$E$25*EXP('Mining Rigs'!$E$24*B2013)</f>
        <v>5.9518695712526194E-2</v>
      </c>
      <c r="F2013" s="10">
        <f t="shared" si="132"/>
        <v>5408.8461199576341</v>
      </c>
      <c r="G2013" s="10">
        <f t="shared" si="133"/>
        <v>129812.30687898322</v>
      </c>
      <c r="H2013" s="3">
        <v>16</v>
      </c>
      <c r="I2013">
        <v>6.25</v>
      </c>
      <c r="J2013" s="5">
        <f t="shared" si="131"/>
        <v>230777.43445152571</v>
      </c>
      <c r="K2013" s="5">
        <f t="shared" si="130"/>
        <v>562.5</v>
      </c>
    </row>
    <row r="2014" spans="2:11" x14ac:dyDescent="0.25">
      <c r="B2014" s="6">
        <v>44377</v>
      </c>
      <c r="C2014" s="2">
        <v>35040.835937999997</v>
      </c>
      <c r="D2014" s="5">
        <v>90734870.133667096</v>
      </c>
      <c r="E2014" s="18">
        <f>'Mining Rigs'!$E$25*EXP('Mining Rigs'!$E$24*B2014)</f>
        <v>5.9486731205019662E-2</v>
      </c>
      <c r="F2014" s="10">
        <f t="shared" si="132"/>
        <v>5397.5208305638207</v>
      </c>
      <c r="G2014" s="10">
        <f t="shared" si="133"/>
        <v>129540.4999335317</v>
      </c>
      <c r="H2014" s="3">
        <v>16.364000000000001</v>
      </c>
      <c r="I2014">
        <v>6.25</v>
      </c>
      <c r="J2014" s="5">
        <f t="shared" si="131"/>
        <v>235533.41565692364</v>
      </c>
      <c r="K2014" s="5">
        <f t="shared" si="130"/>
        <v>549.98777804937663</v>
      </c>
    </row>
    <row r="2015" spans="2:11" x14ac:dyDescent="0.25">
      <c r="B2015" s="6">
        <v>44378</v>
      </c>
      <c r="C2015" s="2">
        <v>33572.117187999997</v>
      </c>
      <c r="D2015" s="5">
        <v>89036245.419776306</v>
      </c>
      <c r="E2015" s="18">
        <f>'Mining Rigs'!$E$25*EXP('Mining Rigs'!$E$24*B2015)</f>
        <v>5.9454783864047372E-2</v>
      </c>
      <c r="F2015" s="10">
        <f t="shared" si="132"/>
        <v>5293.6307274990777</v>
      </c>
      <c r="G2015" s="10">
        <f t="shared" si="133"/>
        <v>127047.13745997786</v>
      </c>
      <c r="H2015" s="3">
        <v>15</v>
      </c>
      <c r="I2015">
        <v>6.25</v>
      </c>
      <c r="J2015" s="5">
        <f t="shared" si="131"/>
        <v>211745.22909996309</v>
      </c>
      <c r="K2015" s="5">
        <f t="shared" si="130"/>
        <v>600</v>
      </c>
    </row>
    <row r="2016" spans="2:11" x14ac:dyDescent="0.25">
      <c r="B2016" s="6">
        <v>44379</v>
      </c>
      <c r="C2016" s="2">
        <v>33897.046875</v>
      </c>
      <c r="D2016" s="5">
        <v>87620724.824867293</v>
      </c>
      <c r="E2016" s="18">
        <f>'Mining Rigs'!$E$25*EXP('Mining Rigs'!$E$24*B2016)</f>
        <v>5.9422853680390235E-2</v>
      </c>
      <c r="F2016" s="10">
        <f t="shared" si="132"/>
        <v>5206.6735106378255</v>
      </c>
      <c r="G2016" s="10">
        <f t="shared" si="133"/>
        <v>124960.16425530781</v>
      </c>
      <c r="H2016" s="3">
        <v>16</v>
      </c>
      <c r="I2016">
        <v>6.25</v>
      </c>
      <c r="J2016" s="5">
        <f t="shared" si="131"/>
        <v>222151.40312054724</v>
      </c>
      <c r="K2016" s="5">
        <f t="shared" si="130"/>
        <v>562.5</v>
      </c>
    </row>
    <row r="2017" spans="2:11" x14ac:dyDescent="0.25">
      <c r="B2017" s="6">
        <v>44380</v>
      </c>
      <c r="C2017" s="2">
        <v>34668.546875</v>
      </c>
      <c r="D2017" s="5">
        <v>84789683.635049298</v>
      </c>
      <c r="E2017" s="18">
        <f>'Mining Rigs'!$E$25*EXP('Mining Rigs'!$E$24*B2017)</f>
        <v>5.9390940644834148E-2</v>
      </c>
      <c r="F2017" s="10">
        <f t="shared" si="132"/>
        <v>5035.739068063478</v>
      </c>
      <c r="G2017" s="10">
        <f t="shared" si="133"/>
        <v>120857.73763352347</v>
      </c>
      <c r="H2017" s="3">
        <v>11.339</v>
      </c>
      <c r="I2017">
        <v>6.25</v>
      </c>
      <c r="J2017" s="5">
        <f t="shared" si="131"/>
        <v>152267.32078072475</v>
      </c>
      <c r="K2017" s="5">
        <f t="shared" si="130"/>
        <v>793.72078666549078</v>
      </c>
    </row>
    <row r="2018" spans="2:11" x14ac:dyDescent="0.25">
      <c r="B2018" s="6">
        <v>44381</v>
      </c>
      <c r="C2018" s="2">
        <v>35287.78125</v>
      </c>
      <c r="D2018" s="5">
        <v>86292418.370684296</v>
      </c>
      <c r="E2018" s="18">
        <f>'Mining Rigs'!$E$25*EXP('Mining Rigs'!$E$24*B2018)</f>
        <v>5.935904474816929E-2</v>
      </c>
      <c r="F2018" s="10">
        <f t="shared" si="132"/>
        <v>5122.2355234931947</v>
      </c>
      <c r="G2018" s="10">
        <f t="shared" si="133"/>
        <v>122933.65256383667</v>
      </c>
      <c r="H2018" s="3">
        <v>12.522</v>
      </c>
      <c r="I2018">
        <v>6.25</v>
      </c>
      <c r="J2018" s="5">
        <f t="shared" si="131"/>
        <v>171041.68860048478</v>
      </c>
      <c r="K2018" s="5">
        <f t="shared" si="130"/>
        <v>718.73502635361763</v>
      </c>
    </row>
    <row r="2019" spans="2:11" x14ac:dyDescent="0.25">
      <c r="B2019" s="6">
        <v>44382</v>
      </c>
      <c r="C2019" s="2">
        <v>33746.003905999998</v>
      </c>
      <c r="D2019" s="5">
        <v>89670680.5860807</v>
      </c>
      <c r="E2019" s="18">
        <f>'Mining Rigs'!$E$25*EXP('Mining Rigs'!$E$24*B2019)</f>
        <v>5.9327165981191428E-2</v>
      </c>
      <c r="F2019" s="10">
        <f t="shared" si="132"/>
        <v>5319.9073507768098</v>
      </c>
      <c r="G2019" s="10">
        <f t="shared" si="133"/>
        <v>127677.77641864344</v>
      </c>
      <c r="H2019" s="3">
        <v>10.909000000000001</v>
      </c>
      <c r="I2019">
        <v>6.25</v>
      </c>
      <c r="J2019" s="5">
        <f t="shared" si="131"/>
        <v>154759.65143899791</v>
      </c>
      <c r="K2019" s="5">
        <f t="shared" si="130"/>
        <v>825.00687505729218</v>
      </c>
    </row>
    <row r="2020" spans="2:11" x14ac:dyDescent="0.25">
      <c r="B2020" s="6">
        <v>44383</v>
      </c>
      <c r="C2020" s="2">
        <v>34235.195312999997</v>
      </c>
      <c r="D2020" s="5">
        <v>90819460.556002498</v>
      </c>
      <c r="E2020" s="18">
        <f>'Mining Rigs'!$E$25*EXP('Mining Rigs'!$E$24*B2020)</f>
        <v>5.9295304334701288E-2</v>
      </c>
      <c r="F2020" s="10">
        <f t="shared" si="132"/>
        <v>5385.1675531815681</v>
      </c>
      <c r="G2020" s="10">
        <f t="shared" si="133"/>
        <v>129244.02127635764</v>
      </c>
      <c r="H2020" s="3">
        <v>10.141</v>
      </c>
      <c r="I2020">
        <v>6.25</v>
      </c>
      <c r="J2020" s="5">
        <f t="shared" si="131"/>
        <v>145629.2910848381</v>
      </c>
      <c r="K2020" s="5">
        <f t="shared" si="130"/>
        <v>887.4864411793709</v>
      </c>
    </row>
    <row r="2021" spans="2:11" x14ac:dyDescent="0.25">
      <c r="B2021" s="6">
        <v>44384</v>
      </c>
      <c r="C2021" s="2">
        <v>33855.328125</v>
      </c>
      <c r="D2021" s="5">
        <v>92563569.888787106</v>
      </c>
      <c r="E2021" s="18">
        <f>'Mining Rigs'!$E$25*EXP('Mining Rigs'!$E$24*B2021)</f>
        <v>5.9263459799503884E-2</v>
      </c>
      <c r="F2021" s="10">
        <f t="shared" si="132"/>
        <v>5485.6374030027027</v>
      </c>
      <c r="G2021" s="10">
        <f t="shared" si="133"/>
        <v>131655.29767206486</v>
      </c>
      <c r="H2021" s="3">
        <v>11.707000000000001</v>
      </c>
      <c r="I2021">
        <v>6.25</v>
      </c>
      <c r="J2021" s="5">
        <f t="shared" si="131"/>
        <v>171254.2855385404</v>
      </c>
      <c r="K2021" s="5">
        <f t="shared" si="130"/>
        <v>768.77082087639872</v>
      </c>
    </row>
    <row r="2022" spans="2:11" x14ac:dyDescent="0.25">
      <c r="B2022" s="6">
        <v>44385</v>
      </c>
      <c r="C2022" s="2">
        <v>32877.371094000002</v>
      </c>
      <c r="D2022" s="5">
        <v>92511258.752525002</v>
      </c>
      <c r="E2022" s="18">
        <f>'Mining Rigs'!$E$25*EXP('Mining Rigs'!$E$24*B2022)</f>
        <v>5.9231632366409818E-2</v>
      </c>
      <c r="F2022" s="10">
        <f t="shared" si="132"/>
        <v>5479.5928681833748</v>
      </c>
      <c r="G2022" s="10">
        <f t="shared" si="133"/>
        <v>131510.22883640099</v>
      </c>
      <c r="H2022" s="3">
        <v>10.36</v>
      </c>
      <c r="I2022">
        <v>6.25</v>
      </c>
      <c r="J2022" s="5">
        <f t="shared" si="131"/>
        <v>151382.88563834602</v>
      </c>
      <c r="K2022" s="5">
        <f t="shared" si="130"/>
        <v>868.72586872586874</v>
      </c>
    </row>
    <row r="2023" spans="2:11" x14ac:dyDescent="0.25">
      <c r="B2023" s="6">
        <v>44386</v>
      </c>
      <c r="C2023" s="2">
        <v>33798.011719000002</v>
      </c>
      <c r="D2023" s="5">
        <v>93241612.1254545</v>
      </c>
      <c r="E2023" s="18">
        <f>'Mining Rigs'!$E$25*EXP('Mining Rigs'!$E$24*B2023)</f>
        <v>5.9199822026234618E-2</v>
      </c>
      <c r="F2023" s="10">
        <f t="shared" si="132"/>
        <v>5519.8868432661056</v>
      </c>
      <c r="G2023" s="10">
        <f t="shared" si="133"/>
        <v>132477.28423838655</v>
      </c>
      <c r="H2023" s="3">
        <v>10.992000000000001</v>
      </c>
      <c r="I2023">
        <v>6.25</v>
      </c>
      <c r="J2023" s="5">
        <f t="shared" si="131"/>
        <v>161798.92314981611</v>
      </c>
      <c r="K2023" s="5">
        <f t="shared" si="130"/>
        <v>818.77729257641909</v>
      </c>
    </row>
    <row r="2024" spans="2:11" x14ac:dyDescent="0.25">
      <c r="B2024" s="6">
        <v>44387</v>
      </c>
      <c r="C2024" s="2">
        <v>33520.519530999998</v>
      </c>
      <c r="D2024" s="5">
        <v>93863737.362770006</v>
      </c>
      <c r="E2024" s="18">
        <f>'Mining Rigs'!$E$25*EXP('Mining Rigs'!$E$24*B2024)</f>
        <v>5.9168028769798105E-2</v>
      </c>
      <c r="F2024" s="10">
        <f t="shared" si="132"/>
        <v>5553.7323127211484</v>
      </c>
      <c r="G2024" s="10">
        <f t="shared" si="133"/>
        <v>133289.57550530756</v>
      </c>
      <c r="H2024" s="3">
        <v>8.9440000000000008</v>
      </c>
      <c r="I2024">
        <v>6.25</v>
      </c>
      <c r="J2024" s="5">
        <f t="shared" si="131"/>
        <v>132460.21814660786</v>
      </c>
      <c r="K2024" s="5">
        <f t="shared" si="130"/>
        <v>1006.2611806797852</v>
      </c>
    </row>
    <row r="2025" spans="2:11" x14ac:dyDescent="0.25">
      <c r="B2025" s="6">
        <v>44388</v>
      </c>
      <c r="C2025" s="2">
        <v>34240.1875</v>
      </c>
      <c r="D2025" s="5">
        <v>96184636.547948301</v>
      </c>
      <c r="E2025" s="18">
        <f>'Mining Rigs'!$E$25*EXP('Mining Rigs'!$E$24*B2025)</f>
        <v>5.9136252587925667E-2</v>
      </c>
      <c r="F2025" s="10">
        <f t="shared" si="132"/>
        <v>5687.9989619772978</v>
      </c>
      <c r="G2025" s="10">
        <f t="shared" si="133"/>
        <v>136511.97508745515</v>
      </c>
      <c r="H2025" s="3">
        <v>11.52</v>
      </c>
      <c r="I2025">
        <v>6.25</v>
      </c>
      <c r="J2025" s="5">
        <f t="shared" si="131"/>
        <v>174735.32811194257</v>
      </c>
      <c r="K2025" s="5">
        <f t="shared" si="130"/>
        <v>781.25</v>
      </c>
    </row>
    <row r="2026" spans="2:11" x14ac:dyDescent="0.25">
      <c r="B2026" s="6">
        <v>44389</v>
      </c>
      <c r="C2026" s="2">
        <v>33155.847655999998</v>
      </c>
      <c r="D2026" s="5">
        <v>97204622.089283898</v>
      </c>
      <c r="E2026" s="18">
        <f>'Mining Rigs'!$E$25*EXP('Mining Rigs'!$E$24*B2026)</f>
        <v>5.9104493471447639E-2</v>
      </c>
      <c r="F2026" s="10">
        <f t="shared" si="132"/>
        <v>5745.2299516706153</v>
      </c>
      <c r="G2026" s="10">
        <f t="shared" si="133"/>
        <v>137885.51884009477</v>
      </c>
      <c r="H2026" s="3">
        <v>11.429</v>
      </c>
      <c r="I2026">
        <v>6.25</v>
      </c>
      <c r="J2026" s="5">
        <f t="shared" si="131"/>
        <v>175099.28831371589</v>
      </c>
      <c r="K2026" s="5">
        <f t="shared" si="130"/>
        <v>787.47046985738041</v>
      </c>
    </row>
    <row r="2027" spans="2:11" x14ac:dyDescent="0.25">
      <c r="B2027" s="6">
        <v>44390</v>
      </c>
      <c r="C2027" s="2">
        <v>32702.025390999999</v>
      </c>
      <c r="D2027" s="5">
        <v>96592630.764482498</v>
      </c>
      <c r="E2027" s="18">
        <f>'Mining Rigs'!$E$25*EXP('Mining Rigs'!$E$24*B2027)</f>
        <v>5.9072751411198623E-2</v>
      </c>
      <c r="F2027" s="10">
        <f t="shared" si="132"/>
        <v>5705.9924653039716</v>
      </c>
      <c r="G2027" s="10">
        <f t="shared" si="133"/>
        <v>136943.81916729533</v>
      </c>
      <c r="H2027" s="3">
        <v>10.587999999999999</v>
      </c>
      <c r="I2027">
        <v>6.25</v>
      </c>
      <c r="J2027" s="5">
        <f t="shared" si="131"/>
        <v>161106.79526036922</v>
      </c>
      <c r="K2027" s="5">
        <f t="shared" si="130"/>
        <v>850.0188893086513</v>
      </c>
    </row>
    <row r="2028" spans="2:11" x14ac:dyDescent="0.25">
      <c r="B2028" s="6">
        <v>44391</v>
      </c>
      <c r="C2028" s="2">
        <v>32822.347655999998</v>
      </c>
      <c r="D2028" s="5">
        <v>95980639.439681098</v>
      </c>
      <c r="E2028" s="18">
        <f>'Mining Rigs'!$E$25*EXP('Mining Rigs'!$E$24*B2028)</f>
        <v>5.9041026398018774E-2</v>
      </c>
      <c r="F2028" s="10">
        <f t="shared" si="132"/>
        <v>5666.7954668569337</v>
      </c>
      <c r="G2028" s="10">
        <f t="shared" si="133"/>
        <v>136003.09120456642</v>
      </c>
      <c r="H2028" s="3">
        <v>8.4710000000000001</v>
      </c>
      <c r="I2028">
        <v>6.25</v>
      </c>
      <c r="J2028" s="5">
        <f t="shared" si="131"/>
        <v>128009.13173265355</v>
      </c>
      <c r="K2028" s="5">
        <f t="shared" si="130"/>
        <v>1062.4483532050526</v>
      </c>
    </row>
    <row r="2029" spans="2:11" x14ac:dyDescent="0.25">
      <c r="B2029" s="6">
        <v>44392</v>
      </c>
      <c r="C2029" s="2">
        <v>31780.730468999998</v>
      </c>
      <c r="D2029" s="5">
        <v>100774571.48395801</v>
      </c>
      <c r="E2029" s="18">
        <f>'Mining Rigs'!$E$25*EXP('Mining Rigs'!$E$24*B2029)</f>
        <v>5.9009318422753192E-2</v>
      </c>
      <c r="F2029" s="10">
        <f t="shared" si="132"/>
        <v>5946.6387776133815</v>
      </c>
      <c r="G2029" s="10">
        <f t="shared" si="133"/>
        <v>142719.33066272116</v>
      </c>
      <c r="H2029" s="3">
        <v>11.25</v>
      </c>
      <c r="I2029">
        <v>6.25</v>
      </c>
      <c r="J2029" s="5">
        <f t="shared" si="131"/>
        <v>178399.16332840145</v>
      </c>
      <c r="K2029" s="5">
        <f t="shared" si="130"/>
        <v>800</v>
      </c>
    </row>
    <row r="2030" spans="2:11" x14ac:dyDescent="0.25">
      <c r="B2030" s="6">
        <v>44393</v>
      </c>
      <c r="C2030" s="2">
        <v>31421.539063</v>
      </c>
      <c r="D2030" s="5">
        <v>99652587.388489306</v>
      </c>
      <c r="E2030" s="18">
        <f>'Mining Rigs'!$E$25*EXP('Mining Rigs'!$E$24*B2030)</f>
        <v>5.8977627476251245E-2</v>
      </c>
      <c r="F2030" s="10">
        <f t="shared" si="132"/>
        <v>5877.2731760428951</v>
      </c>
      <c r="G2030" s="10">
        <f t="shared" si="133"/>
        <v>141054.55622502949</v>
      </c>
      <c r="H2030" s="3">
        <v>9.6</v>
      </c>
      <c r="I2030">
        <v>6.25</v>
      </c>
      <c r="J2030" s="5">
        <f t="shared" si="131"/>
        <v>150458.19330669811</v>
      </c>
      <c r="K2030" s="5">
        <f t="shared" si="130"/>
        <v>937.5</v>
      </c>
    </row>
    <row r="2031" spans="2:11" x14ac:dyDescent="0.25">
      <c r="B2031" s="6">
        <v>44394</v>
      </c>
      <c r="C2031" s="2">
        <v>31533.068359000001</v>
      </c>
      <c r="D2031" s="5">
        <v>101590559.917027</v>
      </c>
      <c r="E2031" s="18">
        <f>'Mining Rigs'!$E$25*EXP('Mining Rigs'!$E$24*B2031)</f>
        <v>5.8945953549368039E-2</v>
      </c>
      <c r="F2031" s="10">
        <f t="shared" si="132"/>
        <v>5988.3524259233636</v>
      </c>
      <c r="G2031" s="10">
        <f t="shared" si="133"/>
        <v>143720.45822216073</v>
      </c>
      <c r="H2031" s="3">
        <v>10.07</v>
      </c>
      <c r="I2031">
        <v>6.25</v>
      </c>
      <c r="J2031" s="5">
        <f t="shared" si="131"/>
        <v>160807.2238107954</v>
      </c>
      <c r="K2031" s="5">
        <f t="shared" si="130"/>
        <v>893.74379344587885</v>
      </c>
    </row>
    <row r="2032" spans="2:11" x14ac:dyDescent="0.25">
      <c r="B2032" s="6">
        <v>44395</v>
      </c>
      <c r="C2032" s="2">
        <v>31796.810547000001</v>
      </c>
      <c r="D2032" s="5">
        <v>99739876.715010002</v>
      </c>
      <c r="E2032" s="18">
        <f>'Mining Rigs'!$E$25*EXP('Mining Rigs'!$E$24*B2032)</f>
        <v>5.8914296632962798E-2</v>
      </c>
      <c r="F2032" s="10">
        <f t="shared" si="132"/>
        <v>5876.1046829232391</v>
      </c>
      <c r="G2032" s="10">
        <f t="shared" si="133"/>
        <v>141026.51239015773</v>
      </c>
      <c r="H2032" s="3">
        <v>10</v>
      </c>
      <c r="I2032">
        <v>6.25</v>
      </c>
      <c r="J2032" s="5">
        <f t="shared" si="131"/>
        <v>156696.12487795306</v>
      </c>
      <c r="K2032" s="5">
        <f t="shared" si="130"/>
        <v>900</v>
      </c>
    </row>
    <row r="2033" spans="2:11" x14ac:dyDescent="0.25">
      <c r="B2033" s="6">
        <v>44396</v>
      </c>
      <c r="C2033" s="2">
        <v>30817.832031000002</v>
      </c>
      <c r="D2033" s="5">
        <v>100971806.31812701</v>
      </c>
      <c r="E2033" s="18">
        <f>'Mining Rigs'!$E$25*EXP('Mining Rigs'!$E$24*B2033)</f>
        <v>5.8882656717900238E-2</v>
      </c>
      <c r="F2033" s="10">
        <f t="shared" si="132"/>
        <v>5945.4882096165829</v>
      </c>
      <c r="G2033" s="10">
        <f t="shared" si="133"/>
        <v>142691.717030798</v>
      </c>
      <c r="H2033" s="3">
        <v>8.4710000000000001</v>
      </c>
      <c r="I2033">
        <v>6.25</v>
      </c>
      <c r="J2033" s="5">
        <f t="shared" si="131"/>
        <v>134304.61499643218</v>
      </c>
      <c r="K2033" s="5">
        <f t="shared" si="130"/>
        <v>1062.4483532050526</v>
      </c>
    </row>
    <row r="2034" spans="2:11" x14ac:dyDescent="0.25">
      <c r="B2034" s="6">
        <v>44397</v>
      </c>
      <c r="C2034" s="2">
        <v>29807.347656000002</v>
      </c>
      <c r="D2034" s="5">
        <v>104626219.801938</v>
      </c>
      <c r="E2034" s="18">
        <f>'Mining Rigs'!$E$25*EXP('Mining Rigs'!$E$24*B2034)</f>
        <v>5.8851033795050016E-2</v>
      </c>
      <c r="F2034" s="10">
        <f t="shared" si="132"/>
        <v>6157.361197412185</v>
      </c>
      <c r="G2034" s="10">
        <f t="shared" si="133"/>
        <v>147776.66873789244</v>
      </c>
      <c r="H2034" s="3">
        <v>11.803000000000001</v>
      </c>
      <c r="I2034">
        <v>6.25</v>
      </c>
      <c r="J2034" s="5">
        <f t="shared" si="131"/>
        <v>193800.89123481605</v>
      </c>
      <c r="K2034" s="5">
        <f t="shared" si="130"/>
        <v>762.5180038973142</v>
      </c>
    </row>
    <row r="2035" spans="2:11" x14ac:dyDescent="0.25">
      <c r="B2035" s="6">
        <v>44398</v>
      </c>
      <c r="C2035" s="2">
        <v>32110.693359000001</v>
      </c>
      <c r="D2035" s="5">
        <v>102600064.787809</v>
      </c>
      <c r="E2035" s="18">
        <f>'Mining Rigs'!$E$25*EXP('Mining Rigs'!$E$24*B2035)</f>
        <v>5.8819427855286023E-2</v>
      </c>
      <c r="F2035" s="10">
        <f t="shared" si="132"/>
        <v>6034.8771087342029</v>
      </c>
      <c r="G2035" s="10">
        <f t="shared" si="133"/>
        <v>144837.05060962087</v>
      </c>
      <c r="H2035" s="3">
        <v>9.9309999999999992</v>
      </c>
      <c r="I2035">
        <v>6.25</v>
      </c>
      <c r="J2035" s="5">
        <f t="shared" si="131"/>
        <v>159819.63884490498</v>
      </c>
      <c r="K2035" s="5">
        <f t="shared" si="130"/>
        <v>906.25314671231513</v>
      </c>
    </row>
    <row r="2036" spans="2:11" x14ac:dyDescent="0.25">
      <c r="B2036" s="6">
        <v>44399</v>
      </c>
      <c r="C2036" s="2">
        <v>32313.105468999998</v>
      </c>
      <c r="D2036" s="5">
        <v>99339154.933179602</v>
      </c>
      <c r="E2036" s="18">
        <f>'Mining Rigs'!$E$25*EXP('Mining Rigs'!$E$24*B2036)</f>
        <v>5.8787838889487722E-2</v>
      </c>
      <c r="F2036" s="10">
        <f t="shared" si="132"/>
        <v>5839.9342356296211</v>
      </c>
      <c r="G2036" s="10">
        <f t="shared" si="133"/>
        <v>140158.4216551109</v>
      </c>
      <c r="H2036" s="3">
        <v>9.4120000000000008</v>
      </c>
      <c r="I2036">
        <v>6.25</v>
      </c>
      <c r="J2036" s="5">
        <f t="shared" si="131"/>
        <v>146574.56273532266</v>
      </c>
      <c r="K2036" s="5">
        <f t="shared" si="130"/>
        <v>956.22609434764115</v>
      </c>
    </row>
    <row r="2037" spans="2:11" x14ac:dyDescent="0.25">
      <c r="B2037" s="6">
        <v>44400</v>
      </c>
      <c r="C2037" s="2">
        <v>33581.550780999998</v>
      </c>
      <c r="D2037" s="5">
        <v>101138948.178259</v>
      </c>
      <c r="E2037" s="18">
        <f>'Mining Rigs'!$E$25*EXP('Mining Rigs'!$E$24*B2037)</f>
        <v>5.8756266888539452E-2</v>
      </c>
      <c r="F2037" s="10">
        <f t="shared" si="132"/>
        <v>5942.5470319879469</v>
      </c>
      <c r="G2037" s="10">
        <f t="shared" si="133"/>
        <v>142621.12876771073</v>
      </c>
      <c r="H2037" s="3">
        <v>10.667</v>
      </c>
      <c r="I2037">
        <v>6.25</v>
      </c>
      <c r="J2037" s="5">
        <f t="shared" si="131"/>
        <v>169037.73117390781</v>
      </c>
      <c r="K2037" s="5">
        <f t="shared" si="130"/>
        <v>843.72363363644888</v>
      </c>
    </row>
    <row r="2038" spans="2:11" x14ac:dyDescent="0.25">
      <c r="B2038" s="6">
        <v>44401</v>
      </c>
      <c r="C2038" s="2">
        <v>34292.445312999997</v>
      </c>
      <c r="D2038" s="5">
        <v>98947054.623674706</v>
      </c>
      <c r="E2038" s="18">
        <f>'Mining Rigs'!$E$25*EXP('Mining Rigs'!$E$24*B2038)</f>
        <v>5.8724711843329835E-2</v>
      </c>
      <c r="F2038" s="10">
        <f t="shared" si="132"/>
        <v>5810.6372705215144</v>
      </c>
      <c r="G2038" s="10">
        <f t="shared" si="133"/>
        <v>139455.29449251635</v>
      </c>
      <c r="H2038" s="3">
        <v>9.3510000000000009</v>
      </c>
      <c r="I2038">
        <v>6.25</v>
      </c>
      <c r="J2038" s="5">
        <f t="shared" si="131"/>
        <v>144894.05097772452</v>
      </c>
      <c r="K2038" s="5">
        <f t="shared" si="130"/>
        <v>962.46390760346469</v>
      </c>
    </row>
    <row r="2039" spans="2:11" x14ac:dyDescent="0.25">
      <c r="B2039" s="6">
        <v>44402</v>
      </c>
      <c r="C2039" s="2">
        <v>35350.1875</v>
      </c>
      <c r="D2039" s="5">
        <v>99328674.262626797</v>
      </c>
      <c r="E2039" s="18">
        <f>'Mining Rigs'!$E$25*EXP('Mining Rigs'!$E$24*B2039)</f>
        <v>5.8693173744752983E-2</v>
      </c>
      <c r="F2039" s="10">
        <f t="shared" si="132"/>
        <v>5829.915136332329</v>
      </c>
      <c r="G2039" s="10">
        <f t="shared" si="133"/>
        <v>139917.9632719759</v>
      </c>
      <c r="H2039" s="3">
        <v>9.4120000000000008</v>
      </c>
      <c r="I2039">
        <v>6.25</v>
      </c>
      <c r="J2039" s="5">
        <f t="shared" si="131"/>
        <v>146323.0967017597</v>
      </c>
      <c r="K2039" s="5">
        <f t="shared" si="130"/>
        <v>956.22609434764115</v>
      </c>
    </row>
    <row r="2040" spans="2:11" x14ac:dyDescent="0.25">
      <c r="B2040" s="6">
        <v>44403</v>
      </c>
      <c r="C2040" s="2">
        <v>37337.535155999998</v>
      </c>
      <c r="D2040" s="5">
        <v>100202533.56699</v>
      </c>
      <c r="E2040" s="18">
        <f>'Mining Rigs'!$E$25*EXP('Mining Rigs'!$E$24*B2040)</f>
        <v>5.8661652583707931E-2</v>
      </c>
      <c r="F2040" s="10">
        <f t="shared" si="132"/>
        <v>5878.0462121140999</v>
      </c>
      <c r="G2040" s="10">
        <f t="shared" si="133"/>
        <v>141073.10909073841</v>
      </c>
      <c r="H2040" s="3">
        <v>9.6</v>
      </c>
      <c r="I2040">
        <v>6.25</v>
      </c>
      <c r="J2040" s="5">
        <f t="shared" si="131"/>
        <v>150477.98303012096</v>
      </c>
      <c r="K2040" s="5">
        <f t="shared" si="130"/>
        <v>937.5</v>
      </c>
    </row>
    <row r="2041" spans="2:11" x14ac:dyDescent="0.25">
      <c r="B2041" s="6">
        <v>44404</v>
      </c>
      <c r="C2041" s="2">
        <v>39406.941405999998</v>
      </c>
      <c r="D2041" s="5">
        <v>98260624.001738399</v>
      </c>
      <c r="E2041" s="18">
        <f>'Mining Rigs'!$E$25*EXP('Mining Rigs'!$E$24*B2041)</f>
        <v>5.8630148351097956E-2</v>
      </c>
      <c r="F2041" s="10">
        <f t="shared" si="132"/>
        <v>5761.0349622933791</v>
      </c>
      <c r="G2041" s="10">
        <f t="shared" si="133"/>
        <v>138264.8390950411</v>
      </c>
      <c r="H2041" s="3">
        <v>8.4710000000000001</v>
      </c>
      <c r="I2041">
        <v>6.25</v>
      </c>
      <c r="J2041" s="5">
        <f t="shared" si="131"/>
        <v>130137.93910823259</v>
      </c>
      <c r="K2041" s="5">
        <f t="shared" si="130"/>
        <v>1062.4483532050526</v>
      </c>
    </row>
    <row r="2042" spans="2:11" x14ac:dyDescent="0.25">
      <c r="B2042" s="6">
        <v>44405</v>
      </c>
      <c r="C2042" s="2">
        <v>39995.90625</v>
      </c>
      <c r="D2042" s="5">
        <v>102921206.958342</v>
      </c>
      <c r="E2042" s="18">
        <f>'Mining Rigs'!$E$25*EXP('Mining Rigs'!$E$24*B2042)</f>
        <v>5.8598661037831852E-2</v>
      </c>
      <c r="F2042" s="10">
        <f t="shared" si="132"/>
        <v>6031.0449201564234</v>
      </c>
      <c r="G2042" s="10">
        <f t="shared" si="133"/>
        <v>144745.07808375417</v>
      </c>
      <c r="H2042" s="3">
        <v>9.1720000000000006</v>
      </c>
      <c r="I2042">
        <v>6.25</v>
      </c>
      <c r="J2042" s="5">
        <f t="shared" si="131"/>
        <v>147511.31735379924</v>
      </c>
      <c r="K2042" s="5">
        <f t="shared" si="130"/>
        <v>981.24727431312681</v>
      </c>
    </row>
    <row r="2043" spans="2:11" x14ac:dyDescent="0.25">
      <c r="B2043" s="6">
        <v>44406</v>
      </c>
      <c r="C2043" s="2">
        <v>40008.421875</v>
      </c>
      <c r="D2043" s="5">
        <v>104086352.697493</v>
      </c>
      <c r="E2043" s="18">
        <f>'Mining Rigs'!$E$25*EXP('Mining Rigs'!$E$24*B2043)</f>
        <v>5.8567190634823317E-2</v>
      </c>
      <c r="F2043" s="10">
        <f t="shared" si="132"/>
        <v>6096.0452609175281</v>
      </c>
      <c r="G2043" s="10">
        <f t="shared" si="133"/>
        <v>146305.08626202069</v>
      </c>
      <c r="H2043" s="3">
        <v>9</v>
      </c>
      <c r="I2043">
        <v>6.25</v>
      </c>
      <c r="J2043" s="5">
        <f t="shared" si="131"/>
        <v>146305.08626202066</v>
      </c>
      <c r="K2043" s="5">
        <f t="shared" si="130"/>
        <v>1000</v>
      </c>
    </row>
    <row r="2044" spans="2:11" x14ac:dyDescent="0.25">
      <c r="B2044" s="6">
        <v>44407</v>
      </c>
      <c r="C2044" s="2">
        <v>42235.546875</v>
      </c>
      <c r="D2044" s="5">
        <v>104766021.045331</v>
      </c>
      <c r="E2044" s="18">
        <f>'Mining Rigs'!$E$25*EXP('Mining Rigs'!$E$24*B2044)</f>
        <v>5.8535737132990255E-2</v>
      </c>
      <c r="F2044" s="10">
        <f t="shared" si="132"/>
        <v>6132.5562683788203</v>
      </c>
      <c r="G2044" s="10">
        <f t="shared" si="133"/>
        <v>147181.35044109169</v>
      </c>
      <c r="H2044" s="3">
        <v>8.6750000000000007</v>
      </c>
      <c r="I2044">
        <v>6.25</v>
      </c>
      <c r="J2044" s="5">
        <f t="shared" si="131"/>
        <v>141866.46834183007</v>
      </c>
      <c r="K2044" s="5">
        <f t="shared" si="130"/>
        <v>1037.4639769452449</v>
      </c>
    </row>
    <row r="2045" spans="2:11" x14ac:dyDescent="0.25">
      <c r="B2045" s="6">
        <v>44408</v>
      </c>
      <c r="C2045" s="2">
        <v>41626.195312999997</v>
      </c>
      <c r="D2045" s="5">
        <v>107775980.871472</v>
      </c>
      <c r="E2045" s="18">
        <f>'Mining Rigs'!$E$25*EXP('Mining Rigs'!$E$24*B2045)</f>
        <v>5.8504300523256107E-2</v>
      </c>
      <c r="F2045" s="10">
        <f t="shared" si="132"/>
        <v>6305.3583740933</v>
      </c>
      <c r="G2045" s="10">
        <f t="shared" si="133"/>
        <v>151328.60097823921</v>
      </c>
      <c r="H2045" s="3">
        <v>9.1140000000000008</v>
      </c>
      <c r="I2045">
        <v>6.25</v>
      </c>
      <c r="J2045" s="5">
        <f t="shared" si="131"/>
        <v>153245.42992396356</v>
      </c>
      <c r="K2045" s="5">
        <f t="shared" si="130"/>
        <v>987.49177090190904</v>
      </c>
    </row>
    <row r="2046" spans="2:11" x14ac:dyDescent="0.25">
      <c r="B2046" s="6">
        <v>44409</v>
      </c>
      <c r="C2046" s="2">
        <v>39974.894530999998</v>
      </c>
      <c r="D2046" s="5">
        <v>108889828.95130301</v>
      </c>
      <c r="E2046" s="18">
        <f>'Mining Rigs'!$E$25*EXP('Mining Rigs'!$E$24*B2046)</f>
        <v>5.8472880796549193E-2</v>
      </c>
      <c r="F2046" s="10">
        <f t="shared" si="132"/>
        <v>6367.1019882261726</v>
      </c>
      <c r="G2046" s="10">
        <f t="shared" si="133"/>
        <v>152810.44771742815</v>
      </c>
      <c r="H2046" s="3">
        <v>9.3510000000000009</v>
      </c>
      <c r="I2046">
        <v>6.25</v>
      </c>
      <c r="J2046" s="5">
        <f t="shared" si="131"/>
        <v>158770.05517840787</v>
      </c>
      <c r="K2046" s="5">
        <f t="shared" si="130"/>
        <v>962.46390760346469</v>
      </c>
    </row>
    <row r="2047" spans="2:11" x14ac:dyDescent="0.25">
      <c r="B2047" s="6">
        <v>44410</v>
      </c>
      <c r="C2047" s="2">
        <v>39201.945312999997</v>
      </c>
      <c r="D2047" s="5">
        <v>109887906.60443901</v>
      </c>
      <c r="E2047" s="18">
        <f>'Mining Rigs'!$E$25*EXP('Mining Rigs'!$E$24*B2047)</f>
        <v>5.8441477943802056E-2</v>
      </c>
      <c r="F2047" s="10">
        <f t="shared" si="132"/>
        <v>6422.0116701139032</v>
      </c>
      <c r="G2047" s="10">
        <f t="shared" si="133"/>
        <v>154128.28008273366</v>
      </c>
      <c r="H2047" s="3">
        <v>10.07</v>
      </c>
      <c r="I2047">
        <v>6.25</v>
      </c>
      <c r="J2047" s="5">
        <f t="shared" si="131"/>
        <v>172452.42004812535</v>
      </c>
      <c r="K2047" s="5">
        <f t="shared" si="130"/>
        <v>893.74379344587885</v>
      </c>
    </row>
    <row r="2048" spans="2:11" x14ac:dyDescent="0.25">
      <c r="B2048" s="6">
        <v>44411</v>
      </c>
      <c r="C2048" s="2">
        <v>38152.980469000002</v>
      </c>
      <c r="D2048" s="5">
        <v>110044864.56184</v>
      </c>
      <c r="E2048" s="18">
        <f>'Mining Rigs'!$E$25*EXP('Mining Rigs'!$E$24*B2048)</f>
        <v>5.8410091955952759E-2</v>
      </c>
      <c r="F2048" s="10">
        <f t="shared" si="132"/>
        <v>6427.7306583374411</v>
      </c>
      <c r="G2048" s="10">
        <f t="shared" si="133"/>
        <v>154265.53580009859</v>
      </c>
      <c r="H2048" s="3">
        <v>8.5210000000000008</v>
      </c>
      <c r="I2048">
        <v>6.25</v>
      </c>
      <c r="J2048" s="5">
        <f t="shared" si="131"/>
        <v>146055.18117251559</v>
      </c>
      <c r="K2048" s="5">
        <f t="shared" si="130"/>
        <v>1056.2140593827016</v>
      </c>
    </row>
    <row r="2049" spans="2:11" x14ac:dyDescent="0.25">
      <c r="B2049" s="6">
        <v>44412</v>
      </c>
      <c r="C2049" s="2">
        <v>39747.503905999998</v>
      </c>
      <c r="D2049" s="5">
        <v>110936509.26249699</v>
      </c>
      <c r="E2049" s="18">
        <f>'Mining Rigs'!$E$25*EXP('Mining Rigs'!$E$24*B2049)</f>
        <v>5.8378722823944205E-2</v>
      </c>
      <c r="F2049" s="10">
        <f t="shared" si="132"/>
        <v>6476.3317252912311</v>
      </c>
      <c r="G2049" s="10">
        <f t="shared" si="133"/>
        <v>155431.96140698955</v>
      </c>
      <c r="H2049" s="3">
        <v>10.587999999999999</v>
      </c>
      <c r="I2049">
        <v>6.25</v>
      </c>
      <c r="J2049" s="5">
        <f t="shared" si="131"/>
        <v>182857.06748635613</v>
      </c>
      <c r="K2049" s="5">
        <f t="shared" si="130"/>
        <v>850.0188893086513</v>
      </c>
    </row>
    <row r="2050" spans="2:11" x14ac:dyDescent="0.25">
      <c r="B2050" s="6">
        <v>44413</v>
      </c>
      <c r="C2050" s="2">
        <v>40869.554687999997</v>
      </c>
      <c r="D2050" s="5">
        <v>109693176.789001</v>
      </c>
      <c r="E2050" s="18">
        <f>'Mining Rigs'!$E$25*EXP('Mining Rigs'!$E$24*B2050)</f>
        <v>5.8347370538723561E-2</v>
      </c>
      <c r="F2050" s="10">
        <f t="shared" si="132"/>
        <v>6400.3084316775521</v>
      </c>
      <c r="G2050" s="10">
        <f t="shared" si="133"/>
        <v>153607.40236026124</v>
      </c>
      <c r="H2050" s="3">
        <v>9</v>
      </c>
      <c r="I2050">
        <v>6.25</v>
      </c>
      <c r="J2050" s="5">
        <f t="shared" si="131"/>
        <v>153607.40236026124</v>
      </c>
      <c r="K2050" s="5">
        <f t="shared" si="130"/>
        <v>1000</v>
      </c>
    </row>
    <row r="2051" spans="2:11" x14ac:dyDescent="0.25">
      <c r="B2051" s="6">
        <v>44414</v>
      </c>
      <c r="C2051" s="2">
        <v>42816.5</v>
      </c>
      <c r="D2051" s="5">
        <v>110629262.165492</v>
      </c>
      <c r="E2051" s="18">
        <f>'Mining Rigs'!$E$25*EXP('Mining Rigs'!$E$24*B2051)</f>
        <v>5.8316035091243466E-2</v>
      </c>
      <c r="F2051" s="10">
        <f t="shared" si="132"/>
        <v>6451.459934561205</v>
      </c>
      <c r="G2051" s="10">
        <f t="shared" si="133"/>
        <v>154835.03842946893</v>
      </c>
      <c r="H2051" s="3">
        <v>9.0570000000000004</v>
      </c>
      <c r="I2051">
        <v>6.25</v>
      </c>
      <c r="J2051" s="5">
        <f t="shared" si="131"/>
        <v>155815.66033952223</v>
      </c>
      <c r="K2051" s="5">
        <f t="shared" si="130"/>
        <v>993.70652533951636</v>
      </c>
    </row>
    <row r="2052" spans="2:11" x14ac:dyDescent="0.25">
      <c r="B2052" s="6">
        <v>44415</v>
      </c>
      <c r="C2052" s="2">
        <v>44555.800780999998</v>
      </c>
      <c r="D2052" s="5">
        <v>110879828.66054299</v>
      </c>
      <c r="E2052" s="18">
        <f>'Mining Rigs'!$E$25*EXP('Mining Rigs'!$E$24*B2052)</f>
        <v>5.8284716472461424E-2</v>
      </c>
      <c r="F2052" s="10">
        <f t="shared" si="132"/>
        <v>6462.5993759948515</v>
      </c>
      <c r="G2052" s="10">
        <f t="shared" si="133"/>
        <v>155102.38502387644</v>
      </c>
      <c r="H2052" s="3">
        <v>8.6229999999999993</v>
      </c>
      <c r="I2052">
        <v>6.25</v>
      </c>
      <c r="J2052" s="5">
        <f t="shared" si="131"/>
        <v>148605.3184512096</v>
      </c>
      <c r="K2052" s="5">
        <f t="shared" si="130"/>
        <v>1043.7202829641658</v>
      </c>
    </row>
    <row r="2053" spans="2:11" x14ac:dyDescent="0.25">
      <c r="B2053" s="6">
        <v>44416</v>
      </c>
      <c r="C2053" s="2">
        <v>43798.117187999997</v>
      </c>
      <c r="D2053" s="5">
        <v>112005260.90983801</v>
      </c>
      <c r="E2053" s="18">
        <f>'Mining Rigs'!$E$25*EXP('Mining Rigs'!$E$24*B2053)</f>
        <v>5.8253414673339166E-2</v>
      </c>
      <c r="F2053" s="10">
        <f t="shared" si="132"/>
        <v>6524.6889093763393</v>
      </c>
      <c r="G2053" s="10">
        <f t="shared" si="133"/>
        <v>156592.53382503215</v>
      </c>
      <c r="H2053" s="3">
        <v>9.1140000000000008</v>
      </c>
      <c r="I2053">
        <v>6.25</v>
      </c>
      <c r="J2053" s="5">
        <f t="shared" si="131"/>
        <v>158576.03925348254</v>
      </c>
      <c r="K2053" s="5">
        <f t="shared" ref="K2053:K2060" si="134">24*60/H2053*I2053</f>
        <v>987.49177090190904</v>
      </c>
    </row>
    <row r="2054" spans="2:11" x14ac:dyDescent="0.25">
      <c r="B2054" s="6">
        <v>44417</v>
      </c>
      <c r="C2054" s="2">
        <v>46365.402344000002</v>
      </c>
      <c r="D2054" s="5">
        <v>112417044.95730101</v>
      </c>
      <c r="E2054" s="18">
        <f>'Mining Rigs'!$E$25*EXP('Mining Rigs'!$E$24*B2054)</f>
        <v>5.8222129684843915E-2</v>
      </c>
      <c r="F2054" s="10">
        <f t="shared" si="132"/>
        <v>6545.1597702909075</v>
      </c>
      <c r="G2054" s="10">
        <f t="shared" si="133"/>
        <v>157083.8344869818</v>
      </c>
      <c r="H2054" s="3">
        <v>9.4740000000000002</v>
      </c>
      <c r="I2054">
        <v>6.25</v>
      </c>
      <c r="J2054" s="5">
        <f t="shared" si="131"/>
        <v>165356.91643662946</v>
      </c>
      <c r="K2054" s="5">
        <f t="shared" si="134"/>
        <v>949.96833438885369</v>
      </c>
    </row>
    <row r="2055" spans="2:11" x14ac:dyDescent="0.25">
      <c r="B2055" s="6">
        <v>44418</v>
      </c>
      <c r="C2055" s="2">
        <v>45585.03125</v>
      </c>
      <c r="D2055" s="5">
        <v>113343559.064092</v>
      </c>
      <c r="E2055" s="18">
        <f>'Mining Rigs'!$E$25*EXP('Mining Rigs'!$E$24*B2055)</f>
        <v>5.8190861497947714E-2</v>
      </c>
      <c r="F2055" s="10">
        <f t="shared" si="132"/>
        <v>6595.5593471830343</v>
      </c>
      <c r="G2055" s="10">
        <f t="shared" si="133"/>
        <v>158293.42433239281</v>
      </c>
      <c r="H2055" s="3">
        <v>8.7270000000000003</v>
      </c>
      <c r="I2055">
        <v>6.25</v>
      </c>
      <c r="J2055" s="5">
        <f t="shared" ref="J2055:J2118" si="135">F2055*H2055/60/I2055*1000</f>
        <v>153491.8571276436</v>
      </c>
      <c r="K2055" s="5">
        <f t="shared" si="134"/>
        <v>1031.2822275696115</v>
      </c>
    </row>
    <row r="2056" spans="2:11" x14ac:dyDescent="0.25">
      <c r="B2056" s="6">
        <v>44419</v>
      </c>
      <c r="C2056" s="2">
        <v>45593.636719000002</v>
      </c>
      <c r="D2056" s="5">
        <v>112931775.016629</v>
      </c>
      <c r="E2056" s="18">
        <f>'Mining Rigs'!$E$25*EXP('Mining Rigs'!$E$24*B2056)</f>
        <v>5.8159610103626871E-2</v>
      </c>
      <c r="F2056" s="10">
        <f t="shared" ref="F2056:F2060" si="136">D2056*1000*E2056/1000000</f>
        <v>6568.0680032776527</v>
      </c>
      <c r="G2056" s="10">
        <f t="shared" ref="G2056:G2060" si="137">F2056*24</f>
        <v>157633.63207866368</v>
      </c>
      <c r="H2056" s="3">
        <v>9.7959999999999994</v>
      </c>
      <c r="I2056">
        <v>6.25</v>
      </c>
      <c r="J2056" s="5">
        <f t="shared" si="135"/>
        <v>171575.451093621</v>
      </c>
      <c r="K2056" s="5">
        <f t="shared" si="134"/>
        <v>918.74234381380154</v>
      </c>
    </row>
    <row r="2057" spans="2:11" x14ac:dyDescent="0.25">
      <c r="B2057" s="6">
        <v>44420</v>
      </c>
      <c r="C2057" s="2">
        <v>44428.289062999997</v>
      </c>
      <c r="D2057" s="5">
        <v>114064181.14715201</v>
      </c>
      <c r="E2057" s="18">
        <f>'Mining Rigs'!$E$25*EXP('Mining Rigs'!$E$24*B2057)</f>
        <v>5.8128375492863121E-2</v>
      </c>
      <c r="F2057" s="10">
        <f t="shared" si="136"/>
        <v>6630.3655520076099</v>
      </c>
      <c r="G2057" s="10">
        <f t="shared" si="137"/>
        <v>159128.77324818264</v>
      </c>
      <c r="H2057" s="3">
        <v>9.5359999999999996</v>
      </c>
      <c r="I2057">
        <v>6.25</v>
      </c>
      <c r="J2057" s="5">
        <f t="shared" si="135"/>
        <v>168605.77574385217</v>
      </c>
      <c r="K2057" s="5">
        <f t="shared" si="134"/>
        <v>943.79194630872496</v>
      </c>
    </row>
    <row r="2058" spans="2:11" x14ac:dyDescent="0.25">
      <c r="B2058" s="6">
        <v>44421</v>
      </c>
      <c r="C2058" s="2">
        <v>47793.320312999997</v>
      </c>
      <c r="D2058" s="5">
        <v>113137667.040361</v>
      </c>
      <c r="E2058" s="18">
        <f>'Mining Rigs'!$E$25*EXP('Mining Rigs'!$E$24*B2058)</f>
        <v>5.8097157656643091E-2</v>
      </c>
      <c r="F2058" s="10">
        <f t="shared" si="136"/>
        <v>6572.9768789486461</v>
      </c>
      <c r="G2058" s="10">
        <f t="shared" si="137"/>
        <v>157751.44509476749</v>
      </c>
      <c r="H2058" s="3">
        <v>10.141</v>
      </c>
      <c r="I2058">
        <v>6.25</v>
      </c>
      <c r="J2058" s="5">
        <f t="shared" si="135"/>
        <v>177750.82274511523</v>
      </c>
      <c r="K2058" s="5">
        <f t="shared" si="134"/>
        <v>887.4864411793709</v>
      </c>
    </row>
    <row r="2059" spans="2:11" x14ac:dyDescent="0.25">
      <c r="B2059" s="6">
        <v>44422</v>
      </c>
      <c r="C2059" s="2">
        <v>47096.945312999997</v>
      </c>
      <c r="D2059" s="5">
        <v>112222868.243424</v>
      </c>
      <c r="E2059" s="18">
        <f>'Mining Rigs'!$E$25*EXP('Mining Rigs'!$E$24*B2059)</f>
        <v>5.8065956585957576E-2</v>
      </c>
      <c r="F2059" s="10">
        <f t="shared" si="136"/>
        <v>6516.3281953742953</v>
      </c>
      <c r="G2059" s="10">
        <f t="shared" si="137"/>
        <v>156391.87668898309</v>
      </c>
      <c r="H2059" s="3">
        <v>8.7799999999999994</v>
      </c>
      <c r="I2059">
        <v>6.25</v>
      </c>
      <c r="J2059" s="5">
        <f t="shared" si="135"/>
        <v>152568.96414769682</v>
      </c>
      <c r="K2059" s="5">
        <f t="shared" si="134"/>
        <v>1025.0569476082005</v>
      </c>
    </row>
    <row r="2060" spans="2:11" x14ac:dyDescent="0.25">
      <c r="B2060" s="6">
        <v>44423</v>
      </c>
      <c r="C2060" s="2">
        <v>47047.003905999998</v>
      </c>
      <c r="D2060" s="5">
        <v>113148142.625701</v>
      </c>
      <c r="E2060" s="18">
        <f>'Mining Rigs'!$E$25*EXP('Mining Rigs'!$E$24*B2060)</f>
        <v>5.803477227180287E-2</v>
      </c>
      <c r="F2060" s="10">
        <f t="shared" si="136"/>
        <v>6566.5266902600279</v>
      </c>
      <c r="G2060" s="10">
        <f t="shared" si="137"/>
        <v>157596.64056624068</v>
      </c>
      <c r="H2060" s="3">
        <v>7.9119999999999999</v>
      </c>
      <c r="I2060">
        <v>6.25</v>
      </c>
      <c r="J2060" s="5">
        <f t="shared" si="135"/>
        <v>138544.95779556624</v>
      </c>
      <c r="K2060" s="5">
        <f t="shared" si="134"/>
        <v>1137.5126390293226</v>
      </c>
    </row>
    <row r="2061" spans="2:11" x14ac:dyDescent="0.25">
      <c r="B2061" s="6">
        <v>44424</v>
      </c>
      <c r="C2061" s="2">
        <v>46004.484375</v>
      </c>
      <c r="D2061" s="5">
        <v>116988410.691287</v>
      </c>
      <c r="E2061" s="18">
        <f>'Mining Rigs'!$E$25*EXP('Mining Rigs'!$E$24*B2061)</f>
        <v>5.8003604705180088E-2</v>
      </c>
      <c r="F2061" s="10">
        <f t="shared" ref="F2061:F2106" si="138">D2061*1000*E2061/1000000</f>
        <v>6785.7495288246755</v>
      </c>
      <c r="G2061" s="10">
        <f t="shared" ref="G2061:G2106" si="139">F2061*24</f>
        <v>162857.98869179221</v>
      </c>
      <c r="H2061" s="3">
        <v>8.9440000000000008</v>
      </c>
      <c r="I2061">
        <v>6.25</v>
      </c>
      <c r="J2061" s="5">
        <f t="shared" si="135"/>
        <v>161844.65009548777</v>
      </c>
      <c r="K2061" s="5">
        <f t="shared" ref="K2061:K2106" si="140">24*60/H2061*I2061</f>
        <v>1006.2611806797852</v>
      </c>
    </row>
    <row r="2062" spans="2:11" x14ac:dyDescent="0.25">
      <c r="B2062" s="6">
        <v>44425</v>
      </c>
      <c r="C2062" s="2">
        <v>44695.359375</v>
      </c>
      <c r="D2062" s="5">
        <v>119126461.988795</v>
      </c>
      <c r="E2062" s="18">
        <f>'Mining Rigs'!$E$25*EXP('Mining Rigs'!$E$24*B2062)</f>
        <v>5.7972453877094536E-2</v>
      </c>
      <c r="F2062" s="10">
        <f t="shared" si="138"/>
        <v>6906.0533231868731</v>
      </c>
      <c r="G2062" s="10">
        <f t="shared" si="139"/>
        <v>165745.27975648496</v>
      </c>
      <c r="H2062" s="3">
        <v>8.3719999999999999</v>
      </c>
      <c r="I2062">
        <v>6.25</v>
      </c>
      <c r="J2062" s="5">
        <f t="shared" si="135"/>
        <v>154179.94245792134</v>
      </c>
      <c r="K2062" s="5">
        <f t="shared" si="140"/>
        <v>1075.011944577162</v>
      </c>
    </row>
    <row r="2063" spans="2:11" x14ac:dyDescent="0.25">
      <c r="B2063" s="6">
        <v>44426</v>
      </c>
      <c r="C2063" s="2">
        <v>44801.1875</v>
      </c>
      <c r="D2063" s="5">
        <v>121141397.095478</v>
      </c>
      <c r="E2063" s="18">
        <f>'Mining Rigs'!$E$25*EXP('Mining Rigs'!$E$24*B2063)</f>
        <v>5.7941319778557016E-2</v>
      </c>
      <c r="F2063" s="10">
        <f t="shared" si="138"/>
        <v>7019.0924275302486</v>
      </c>
      <c r="G2063" s="10">
        <f t="shared" si="139"/>
        <v>168458.21826072596</v>
      </c>
      <c r="H2063" s="3">
        <v>10.667</v>
      </c>
      <c r="I2063">
        <v>6.25</v>
      </c>
      <c r="J2063" s="5">
        <f t="shared" si="135"/>
        <v>199660.42379857376</v>
      </c>
      <c r="K2063" s="5">
        <f t="shared" si="140"/>
        <v>843.72363363644888</v>
      </c>
    </row>
    <row r="2064" spans="2:11" x14ac:dyDescent="0.25">
      <c r="B2064" s="6">
        <v>44427</v>
      </c>
      <c r="C2064" s="2">
        <v>46717.578125</v>
      </c>
      <c r="D2064" s="5">
        <v>120921930.17512</v>
      </c>
      <c r="E2064" s="18">
        <f>'Mining Rigs'!$E$25*EXP('Mining Rigs'!$E$24*B2064)</f>
        <v>5.791020240058313E-2</v>
      </c>
      <c r="F2064" s="10">
        <f t="shared" si="138"/>
        <v>7002.6134511103792</v>
      </c>
      <c r="G2064" s="10">
        <f t="shared" si="139"/>
        <v>168062.72282664909</v>
      </c>
      <c r="H2064" s="3">
        <v>9.3510000000000009</v>
      </c>
      <c r="I2064">
        <v>6.25</v>
      </c>
      <c r="J2064" s="5">
        <f t="shared" si="135"/>
        <v>174617.16901688842</v>
      </c>
      <c r="K2064" s="5">
        <f t="shared" si="140"/>
        <v>962.46390760346469</v>
      </c>
    </row>
    <row r="2065" spans="2:11" x14ac:dyDescent="0.25">
      <c r="B2065" s="6">
        <v>44428</v>
      </c>
      <c r="C2065" s="2">
        <v>49339.175780999998</v>
      </c>
      <c r="D2065" s="5">
        <v>122389629.87140299</v>
      </c>
      <c r="E2065" s="18">
        <f>'Mining Rigs'!$E$25*EXP('Mining Rigs'!$E$24*B2065)</f>
        <v>5.7879101734192667E-2</v>
      </c>
      <c r="F2065" s="10">
        <f t="shared" si="138"/>
        <v>7083.8018385371197</v>
      </c>
      <c r="G2065" s="10">
        <f t="shared" si="139"/>
        <v>170011.24412489089</v>
      </c>
      <c r="H2065" s="3">
        <v>9</v>
      </c>
      <c r="I2065">
        <v>6.25</v>
      </c>
      <c r="J2065" s="5">
        <f t="shared" si="135"/>
        <v>170011.24412489089</v>
      </c>
      <c r="K2065" s="5">
        <f t="shared" si="140"/>
        <v>1000</v>
      </c>
    </row>
    <row r="2066" spans="2:11" x14ac:dyDescent="0.25">
      <c r="B2066" s="6">
        <v>44429</v>
      </c>
      <c r="C2066" s="2">
        <v>48905.492187999997</v>
      </c>
      <c r="D2066" s="5">
        <v>124611386.795203</v>
      </c>
      <c r="E2066" s="18">
        <f>'Mining Rigs'!$E$25*EXP('Mining Rigs'!$E$24*B2066)</f>
        <v>5.784801777041091E-2</v>
      </c>
      <c r="F2066" s="10">
        <f t="shared" si="138"/>
        <v>7208.5217177244513</v>
      </c>
      <c r="G2066" s="10">
        <f t="shared" si="139"/>
        <v>173004.52122538682</v>
      </c>
      <c r="H2066" s="3">
        <v>8.4710000000000001</v>
      </c>
      <c r="I2066">
        <v>6.25</v>
      </c>
      <c r="J2066" s="5">
        <f t="shared" si="135"/>
        <v>162835.69992225023</v>
      </c>
      <c r="K2066" s="5">
        <f t="shared" si="140"/>
        <v>1062.4483532050526</v>
      </c>
    </row>
    <row r="2067" spans="2:11" x14ac:dyDescent="0.25">
      <c r="B2067" s="6">
        <v>44430</v>
      </c>
      <c r="C2067" s="2">
        <v>49321.652344000002</v>
      </c>
      <c r="D2067" s="5">
        <v>125274213.320709</v>
      </c>
      <c r="E2067" s="18">
        <f>'Mining Rigs'!$E$25*EXP('Mining Rigs'!$E$24*B2067)</f>
        <v>5.7816950500267909E-2</v>
      </c>
      <c r="F2067" s="10">
        <f t="shared" si="138"/>
        <v>7242.9729905234344</v>
      </c>
      <c r="G2067" s="10">
        <f t="shared" si="139"/>
        <v>173831.35177256243</v>
      </c>
      <c r="H2067" s="3">
        <v>8.7799999999999994</v>
      </c>
      <c r="I2067">
        <v>6.25</v>
      </c>
      <c r="J2067" s="5">
        <f t="shared" si="135"/>
        <v>169582.14095145534</v>
      </c>
      <c r="K2067" s="5">
        <f t="shared" si="140"/>
        <v>1025.0569476082005</v>
      </c>
    </row>
    <row r="2068" spans="2:11" x14ac:dyDescent="0.25">
      <c r="B2068" s="6">
        <v>44431</v>
      </c>
      <c r="C2068" s="2">
        <v>49546.148437999997</v>
      </c>
      <c r="D2068" s="5">
        <v>123285733.74419001</v>
      </c>
      <c r="E2068" s="18">
        <f>'Mining Rigs'!$E$25*EXP('Mining Rigs'!$E$24*B2068)</f>
        <v>5.7785899914797947E-2</v>
      </c>
      <c r="F2068" s="10">
        <f t="shared" si="138"/>
        <v>7124.1770710641922</v>
      </c>
      <c r="G2068" s="10">
        <f t="shared" si="139"/>
        <v>170980.2497055406</v>
      </c>
      <c r="H2068" s="3">
        <v>7.31</v>
      </c>
      <c r="I2068">
        <v>6.25</v>
      </c>
      <c r="J2068" s="5">
        <f t="shared" si="135"/>
        <v>138873.95837194464</v>
      </c>
      <c r="K2068" s="5">
        <f t="shared" si="140"/>
        <v>1231.1901504787963</v>
      </c>
    </row>
    <row r="2069" spans="2:11" x14ac:dyDescent="0.25">
      <c r="B2069" s="6">
        <v>44432</v>
      </c>
      <c r="C2069" s="2">
        <v>47706.117187999997</v>
      </c>
      <c r="D2069" s="5">
        <v>127262692.897229</v>
      </c>
      <c r="E2069" s="18">
        <f>'Mining Rigs'!$E$25*EXP('Mining Rigs'!$E$24*B2069)</f>
        <v>5.775486600504072E-2</v>
      </c>
      <c r="F2069" s="10">
        <f t="shared" si="138"/>
        <v>7350.0397757201081</v>
      </c>
      <c r="G2069" s="10">
        <f t="shared" si="139"/>
        <v>176400.95461728261</v>
      </c>
      <c r="H2069" s="3">
        <v>9.3510000000000009</v>
      </c>
      <c r="I2069">
        <v>6.25</v>
      </c>
      <c r="J2069" s="5">
        <f t="shared" si="135"/>
        <v>183280.59184735661</v>
      </c>
      <c r="K2069" s="5">
        <f t="shared" si="140"/>
        <v>962.46390760346469</v>
      </c>
    </row>
    <row r="2070" spans="2:11" x14ac:dyDescent="0.25">
      <c r="B2070" s="6">
        <v>44433</v>
      </c>
      <c r="C2070" s="2">
        <v>48960.789062999997</v>
      </c>
      <c r="D2070" s="5">
        <v>125274213.320709</v>
      </c>
      <c r="E2070" s="18">
        <f>'Mining Rigs'!$E$25*EXP('Mining Rigs'!$E$24*B2070)</f>
        <v>5.7723848762040751E-2</v>
      </c>
      <c r="F2070" s="10">
        <f t="shared" si="138"/>
        <v>7231.3097435082373</v>
      </c>
      <c r="G2070" s="10">
        <f t="shared" si="139"/>
        <v>173551.43384419769</v>
      </c>
      <c r="H2070" s="3">
        <v>9</v>
      </c>
      <c r="I2070">
        <v>6.25</v>
      </c>
      <c r="J2070" s="5">
        <f t="shared" si="135"/>
        <v>173551.43384419772</v>
      </c>
      <c r="K2070" s="5">
        <f t="shared" si="140"/>
        <v>1000</v>
      </c>
    </row>
    <row r="2071" spans="2:11" x14ac:dyDescent="0.25">
      <c r="B2071" s="6">
        <v>44434</v>
      </c>
      <c r="C2071" s="2">
        <v>46942.21875</v>
      </c>
      <c r="D2071" s="5">
        <v>129030251.818921</v>
      </c>
      <c r="E2071" s="18">
        <f>'Mining Rigs'!$E$25*EXP('Mining Rigs'!$E$24*B2071)</f>
        <v>5.769284817684675E-2</v>
      </c>
      <c r="F2071" s="10">
        <f t="shared" si="138"/>
        <v>7444.1227284093138</v>
      </c>
      <c r="G2071" s="10">
        <f t="shared" si="139"/>
        <v>178658.94548182352</v>
      </c>
      <c r="H2071" s="3">
        <v>9.8629999999999995</v>
      </c>
      <c r="I2071">
        <v>6.25</v>
      </c>
      <c r="J2071" s="5">
        <f t="shared" si="135"/>
        <v>195790.35325413616</v>
      </c>
      <c r="K2071" s="5">
        <f t="shared" si="140"/>
        <v>912.50126736287132</v>
      </c>
    </row>
    <row r="2072" spans="2:11" x14ac:dyDescent="0.25">
      <c r="B2072" s="6">
        <v>44435</v>
      </c>
      <c r="C2072" s="2">
        <v>49058.667969000002</v>
      </c>
      <c r="D2072" s="5">
        <v>130281220.633771</v>
      </c>
      <c r="E2072" s="18">
        <f>'Mining Rigs'!$E$25*EXP('Mining Rigs'!$E$24*B2072)</f>
        <v>5.7661864240512846E-2</v>
      </c>
      <c r="F2072" s="10">
        <f t="shared" si="138"/>
        <v>7512.2580572728039</v>
      </c>
      <c r="G2072" s="10">
        <f t="shared" si="139"/>
        <v>180294.19337454729</v>
      </c>
      <c r="H2072" s="3">
        <v>9.8629999999999995</v>
      </c>
      <c r="I2072">
        <v>6.25</v>
      </c>
      <c r="J2072" s="5">
        <f t="shared" si="135"/>
        <v>197582.40325035108</v>
      </c>
      <c r="K2072" s="5">
        <f t="shared" si="140"/>
        <v>912.50126736287132</v>
      </c>
    </row>
    <row r="2073" spans="2:11" x14ac:dyDescent="0.25">
      <c r="B2073" s="6">
        <v>44436</v>
      </c>
      <c r="C2073" s="2">
        <v>48902.402344000002</v>
      </c>
      <c r="D2073" s="5">
        <v>130869362.923116</v>
      </c>
      <c r="E2073" s="18">
        <f>'Mining Rigs'!$E$25*EXP('Mining Rigs'!$E$24*B2073)</f>
        <v>5.7630896944097974E-2</v>
      </c>
      <c r="F2073" s="10">
        <f t="shared" si="138"/>
        <v>7542.1187677618545</v>
      </c>
      <c r="G2073" s="10">
        <f t="shared" si="139"/>
        <v>181010.85042628451</v>
      </c>
      <c r="H2073" s="3">
        <v>10.212999999999999</v>
      </c>
      <c r="I2073">
        <v>6.25</v>
      </c>
      <c r="J2073" s="5">
        <f t="shared" si="135"/>
        <v>205407.09060040483</v>
      </c>
      <c r="K2073" s="5">
        <f t="shared" si="140"/>
        <v>881.22980515029872</v>
      </c>
    </row>
    <row r="2074" spans="2:11" x14ac:dyDescent="0.25">
      <c r="B2074" s="6">
        <v>44437</v>
      </c>
      <c r="C2074" s="2">
        <v>48829.832030999998</v>
      </c>
      <c r="D2074" s="5">
        <v>129727331.449532</v>
      </c>
      <c r="E2074" s="18">
        <f>'Mining Rigs'!$E$25*EXP('Mining Rigs'!$E$24*B2074)</f>
        <v>5.7599946278665271E-2</v>
      </c>
      <c r="F2074" s="10">
        <f t="shared" si="138"/>
        <v>7472.287322367647</v>
      </c>
      <c r="G2074" s="10">
        <f t="shared" si="139"/>
        <v>179334.89573682353</v>
      </c>
      <c r="H2074" s="3">
        <v>9.2309999999999999</v>
      </c>
      <c r="I2074">
        <v>6.25</v>
      </c>
      <c r="J2074" s="5">
        <f t="shared" si="135"/>
        <v>183937.82472740201</v>
      </c>
      <c r="K2074" s="5">
        <f t="shared" si="140"/>
        <v>974.97562560935978</v>
      </c>
    </row>
    <row r="2075" spans="2:11" x14ac:dyDescent="0.25">
      <c r="B2075" s="6">
        <v>44438</v>
      </c>
      <c r="C2075" s="2">
        <v>47054.984375</v>
      </c>
      <c r="D2075" s="5">
        <v>131124515.162707</v>
      </c>
      <c r="E2075" s="18">
        <f>'Mining Rigs'!$E$25*EXP('Mining Rigs'!$E$24*B2075)</f>
        <v>5.7569012235283254E-2</v>
      </c>
      <c r="F2075" s="10">
        <f t="shared" si="138"/>
        <v>7548.7088177474643</v>
      </c>
      <c r="G2075" s="10">
        <f t="shared" si="139"/>
        <v>181169.01162593914</v>
      </c>
      <c r="H2075" s="3">
        <v>10.667</v>
      </c>
      <c r="I2075">
        <v>6.25</v>
      </c>
      <c r="J2075" s="5">
        <f t="shared" si="135"/>
        <v>214725.53855709921</v>
      </c>
      <c r="K2075" s="5">
        <f t="shared" si="140"/>
        <v>843.72363363644888</v>
      </c>
    </row>
    <row r="2076" spans="2:11" x14ac:dyDescent="0.25">
      <c r="B2076" s="6">
        <v>44439</v>
      </c>
      <c r="C2076" s="2">
        <v>47166.6875</v>
      </c>
      <c r="D2076" s="5">
        <v>126249208.859844</v>
      </c>
      <c r="E2076" s="18">
        <f>'Mining Rigs'!$E$25*EXP('Mining Rigs'!$E$24*B2076)</f>
        <v>5.7538094805025281E-2</v>
      </c>
      <c r="F2076" s="10">
        <f t="shared" si="138"/>
        <v>7264.1389484371412</v>
      </c>
      <c r="G2076" s="10">
        <f t="shared" si="139"/>
        <v>174339.3347624914</v>
      </c>
      <c r="H2076" s="3">
        <v>10</v>
      </c>
      <c r="I2076">
        <v>6.25</v>
      </c>
      <c r="J2076" s="5">
        <f t="shared" si="135"/>
        <v>193710.37195832375</v>
      </c>
      <c r="K2076" s="5">
        <f t="shared" si="140"/>
        <v>900</v>
      </c>
    </row>
    <row r="2077" spans="2:11" x14ac:dyDescent="0.25">
      <c r="B2077" s="6">
        <v>44440</v>
      </c>
      <c r="C2077" s="2">
        <v>48847.027344000002</v>
      </c>
      <c r="D2077" s="5">
        <v>127249992.519861</v>
      </c>
      <c r="E2077" s="18">
        <f>'Mining Rigs'!$E$25*EXP('Mining Rigs'!$E$24*B2077)</f>
        <v>5.7507193978968835E-2</v>
      </c>
      <c r="F2077" s="10">
        <f t="shared" si="138"/>
        <v>7317.7900036619794</v>
      </c>
      <c r="G2077" s="10">
        <f t="shared" si="139"/>
        <v>175626.96008788751</v>
      </c>
      <c r="H2077" s="3">
        <v>10.510999999999999</v>
      </c>
      <c r="I2077">
        <v>6.25</v>
      </c>
      <c r="J2077" s="5">
        <f t="shared" si="135"/>
        <v>205112.77527597616</v>
      </c>
      <c r="K2077" s="5">
        <f t="shared" si="140"/>
        <v>856.24583769384458</v>
      </c>
    </row>
    <row r="2078" spans="2:11" x14ac:dyDescent="0.25">
      <c r="B2078" s="6">
        <v>44441</v>
      </c>
      <c r="C2078" s="2">
        <v>49327.722655999998</v>
      </c>
      <c r="D2078" s="5">
        <v>125718040.303854</v>
      </c>
      <c r="E2078" s="18">
        <f>'Mining Rigs'!$E$25*EXP('Mining Rigs'!$E$24*B2078)</f>
        <v>5.7476309748196869E-2</v>
      </c>
      <c r="F2078" s="10">
        <f t="shared" si="138"/>
        <v>7225.8090254406106</v>
      </c>
      <c r="G2078" s="10">
        <f t="shared" si="139"/>
        <v>173419.41661057464</v>
      </c>
      <c r="H2078" s="3">
        <v>9.6639999999999997</v>
      </c>
      <c r="I2078">
        <v>6.25</v>
      </c>
      <c r="J2078" s="5">
        <f t="shared" si="135"/>
        <v>186213.91579162149</v>
      </c>
      <c r="K2078" s="5">
        <f t="shared" si="140"/>
        <v>931.29139072847681</v>
      </c>
    </row>
    <row r="2079" spans="2:11" x14ac:dyDescent="0.25">
      <c r="B2079" s="6">
        <v>44442</v>
      </c>
      <c r="C2079" s="2">
        <v>50025.375</v>
      </c>
      <c r="D2079" s="5">
        <v>126093318.03610399</v>
      </c>
      <c r="E2079" s="18">
        <f>'Mining Rigs'!$E$25*EXP('Mining Rigs'!$E$24*B2079)</f>
        <v>5.7445442103797074E-2</v>
      </c>
      <c r="F2079" s="10">
        <f t="shared" si="138"/>
        <v>7243.4864009186831</v>
      </c>
      <c r="G2079" s="10">
        <f t="shared" si="139"/>
        <v>173843.6736220484</v>
      </c>
      <c r="H2079" s="3">
        <v>9.73</v>
      </c>
      <c r="I2079">
        <v>6.25</v>
      </c>
      <c r="J2079" s="5">
        <f t="shared" si="135"/>
        <v>187944.3271491701</v>
      </c>
      <c r="K2079" s="5">
        <f t="shared" si="140"/>
        <v>924.9743062692703</v>
      </c>
    </row>
    <row r="2080" spans="2:11" x14ac:dyDescent="0.25">
      <c r="B2080" s="6">
        <v>44443</v>
      </c>
      <c r="C2080" s="2">
        <v>49944.625</v>
      </c>
      <c r="D2080" s="5">
        <v>126343503.190937</v>
      </c>
      <c r="E2080" s="18">
        <f>'Mining Rigs'!$E$25*EXP('Mining Rigs'!$E$24*B2080)</f>
        <v>5.7414591036861348E-2</v>
      </c>
      <c r="F2080" s="10">
        <f t="shared" si="138"/>
        <v>7253.9605658720338</v>
      </c>
      <c r="G2080" s="10">
        <f t="shared" si="139"/>
        <v>174095.05358092883</v>
      </c>
      <c r="H2080" s="3">
        <v>9.2899999999999991</v>
      </c>
      <c r="I2080">
        <v>6.25</v>
      </c>
      <c r="J2080" s="5">
        <f t="shared" si="135"/>
        <v>179704.78308520318</v>
      </c>
      <c r="K2080" s="5">
        <f t="shared" si="140"/>
        <v>968.78363832077503</v>
      </c>
    </row>
    <row r="2081" spans="2:11" x14ac:dyDescent="0.25">
      <c r="B2081" s="6">
        <v>44444</v>
      </c>
      <c r="C2081" s="2">
        <v>51753.410155999998</v>
      </c>
      <c r="D2081" s="5">
        <v>128094799.274772</v>
      </c>
      <c r="E2081" s="18">
        <f>'Mining Rigs'!$E$25*EXP('Mining Rigs'!$E$24*B2081)</f>
        <v>5.7383756538486951E-2</v>
      </c>
      <c r="F2081" s="10">
        <f t="shared" si="138"/>
        <v>7350.5607754298717</v>
      </c>
      <c r="G2081" s="10">
        <f t="shared" si="139"/>
        <v>176413.45861031691</v>
      </c>
      <c r="H2081" s="3">
        <v>8.7799999999999994</v>
      </c>
      <c r="I2081">
        <v>6.25</v>
      </c>
      <c r="J2081" s="5">
        <f t="shared" si="135"/>
        <v>172101.12962206471</v>
      </c>
      <c r="K2081" s="5">
        <f t="shared" si="140"/>
        <v>1025.0569476082005</v>
      </c>
    </row>
    <row r="2082" spans="2:11" x14ac:dyDescent="0.25">
      <c r="B2082" s="6">
        <v>44445</v>
      </c>
      <c r="C2082" s="2">
        <v>52633.535155999998</v>
      </c>
      <c r="D2082" s="5">
        <v>129095539.894106</v>
      </c>
      <c r="E2082" s="18">
        <f>'Mining Rigs'!$E$25*EXP('Mining Rigs'!$E$24*B2082)</f>
        <v>5.735293859977595E-2</v>
      </c>
      <c r="F2082" s="10">
        <f t="shared" si="138"/>
        <v>7404.0085730515884</v>
      </c>
      <c r="G2082" s="10">
        <f t="shared" si="139"/>
        <v>177696.20575323811</v>
      </c>
      <c r="H2082" s="3">
        <v>8.3719999999999999</v>
      </c>
      <c r="I2082">
        <v>6.25</v>
      </c>
      <c r="J2082" s="5">
        <f t="shared" si="135"/>
        <v>165296.95939623436</v>
      </c>
      <c r="K2082" s="5">
        <f t="shared" si="140"/>
        <v>1075.011944577162</v>
      </c>
    </row>
    <row r="2083" spans="2:11" x14ac:dyDescent="0.25">
      <c r="B2083" s="6">
        <v>44446</v>
      </c>
      <c r="C2083" s="2">
        <v>46811.128905999998</v>
      </c>
      <c r="D2083" s="5">
        <v>133723965.258527</v>
      </c>
      <c r="E2083" s="18">
        <f>'Mining Rigs'!$E$25*EXP('Mining Rigs'!$E$24*B2083)</f>
        <v>5.7322137211834573E-2</v>
      </c>
      <c r="F2083" s="10">
        <f t="shared" si="138"/>
        <v>7665.3434850598842</v>
      </c>
      <c r="G2083" s="10">
        <f t="shared" si="139"/>
        <v>183968.24364143721</v>
      </c>
      <c r="H2083" s="3">
        <v>9.4120000000000008</v>
      </c>
      <c r="I2083">
        <v>6.25</v>
      </c>
      <c r="J2083" s="5">
        <f t="shared" si="135"/>
        <v>192389.90101702299</v>
      </c>
      <c r="K2083" s="5">
        <f t="shared" si="140"/>
        <v>956.22609434764115</v>
      </c>
    </row>
    <row r="2084" spans="2:11" x14ac:dyDescent="0.25">
      <c r="B2084" s="6">
        <v>44447</v>
      </c>
      <c r="C2084" s="2">
        <v>46091.390625</v>
      </c>
      <c r="D2084" s="5">
        <v>134849798.45527801</v>
      </c>
      <c r="E2084" s="18">
        <f>'Mining Rigs'!$E$25*EXP('Mining Rigs'!$E$24*B2084)</f>
        <v>5.7291352365774442E-2</v>
      </c>
      <c r="F2084" s="10">
        <f t="shared" si="138"/>
        <v>7725.7273197549994</v>
      </c>
      <c r="G2084" s="10">
        <f t="shared" si="139"/>
        <v>185417.45567411999</v>
      </c>
      <c r="H2084" s="3">
        <v>10.141</v>
      </c>
      <c r="I2084">
        <v>6.25</v>
      </c>
      <c r="J2084" s="5">
        <f t="shared" si="135"/>
        <v>208924.26866569452</v>
      </c>
      <c r="K2084" s="5">
        <f t="shared" si="140"/>
        <v>887.4864411793709</v>
      </c>
    </row>
    <row r="2085" spans="2:11" x14ac:dyDescent="0.25">
      <c r="B2085" s="6">
        <v>44448</v>
      </c>
      <c r="C2085" s="2">
        <v>46391.421875</v>
      </c>
      <c r="D2085" s="5">
        <v>136270748.73194399</v>
      </c>
      <c r="E2085" s="18">
        <f>'Mining Rigs'!$E$25*EXP('Mining Rigs'!$E$24*B2085)</f>
        <v>5.7260584052711942E-2</v>
      </c>
      <c r="F2085" s="10">
        <f t="shared" si="138"/>
        <v>7802.9426616914689</v>
      </c>
      <c r="G2085" s="10">
        <f t="shared" si="139"/>
        <v>187270.62388059526</v>
      </c>
      <c r="H2085" s="3">
        <v>10.510999999999999</v>
      </c>
      <c r="I2085">
        <v>6.25</v>
      </c>
      <c r="J2085" s="5">
        <f t="shared" si="135"/>
        <v>218711.28084543737</v>
      </c>
      <c r="K2085" s="5">
        <f t="shared" si="140"/>
        <v>856.24583769384458</v>
      </c>
    </row>
    <row r="2086" spans="2:11" x14ac:dyDescent="0.25">
      <c r="B2086" s="6">
        <v>44449</v>
      </c>
      <c r="C2086" s="2">
        <v>44883.910155999998</v>
      </c>
      <c r="D2086" s="5">
        <v>135548079.03417599</v>
      </c>
      <c r="E2086" s="18">
        <f>'Mining Rigs'!$E$25*EXP('Mining Rigs'!$E$24*B2086)</f>
        <v>5.7229832263767613E-2</v>
      </c>
      <c r="F2086" s="10">
        <f t="shared" si="138"/>
        <v>7757.3938268018073</v>
      </c>
      <c r="G2086" s="10">
        <f t="shared" si="139"/>
        <v>186177.45184324338</v>
      </c>
      <c r="H2086" s="3">
        <v>10.587999999999999</v>
      </c>
      <c r="I2086">
        <v>6.25</v>
      </c>
      <c r="J2086" s="5">
        <f t="shared" si="135"/>
        <v>219027.42890180674</v>
      </c>
      <c r="K2086" s="5">
        <f t="shared" si="140"/>
        <v>850.0188893086513</v>
      </c>
    </row>
    <row r="2087" spans="2:11" x14ac:dyDescent="0.25">
      <c r="B2087" s="6">
        <v>44450</v>
      </c>
      <c r="C2087" s="2">
        <v>45201.457030999998</v>
      </c>
      <c r="D2087" s="5">
        <v>134819727.28362599</v>
      </c>
      <c r="E2087" s="18">
        <f>'Mining Rigs'!$E$25*EXP('Mining Rigs'!$E$24*B2087)</f>
        <v>5.7199096990067394E-2</v>
      </c>
      <c r="F2087" s="10">
        <f t="shared" si="138"/>
        <v>7711.5666570705589</v>
      </c>
      <c r="G2087" s="10">
        <f t="shared" si="139"/>
        <v>185077.59976969342</v>
      </c>
      <c r="H2087" s="3">
        <v>9.73</v>
      </c>
      <c r="I2087">
        <v>6.25</v>
      </c>
      <c r="J2087" s="5">
        <f t="shared" si="135"/>
        <v>200089.44952879081</v>
      </c>
      <c r="K2087" s="5">
        <f t="shared" si="140"/>
        <v>924.9743062692703</v>
      </c>
    </row>
    <row r="2088" spans="2:11" x14ac:dyDescent="0.25">
      <c r="B2088" s="6">
        <v>44451</v>
      </c>
      <c r="C2088" s="2">
        <v>46063.269530999998</v>
      </c>
      <c r="D2088" s="5">
        <v>134785023.05355299</v>
      </c>
      <c r="E2088" s="18">
        <f>'Mining Rigs'!$E$25*EXP('Mining Rigs'!$E$24*B2088)</f>
        <v>5.716837822274197E-2</v>
      </c>
      <c r="F2088" s="10">
        <f t="shared" si="138"/>
        <v>7705.4411766865123</v>
      </c>
      <c r="G2088" s="10">
        <f t="shared" si="139"/>
        <v>184930.5882404763</v>
      </c>
      <c r="H2088" s="3">
        <v>9.7959999999999994</v>
      </c>
      <c r="I2088">
        <v>6.25</v>
      </c>
      <c r="J2088" s="5">
        <f t="shared" si="135"/>
        <v>201286.67137818949</v>
      </c>
      <c r="K2088" s="5">
        <f t="shared" si="140"/>
        <v>918.74234381380154</v>
      </c>
    </row>
    <row r="2089" spans="2:11" x14ac:dyDescent="0.25">
      <c r="B2089" s="6">
        <v>44452</v>
      </c>
      <c r="C2089" s="2">
        <v>44963.074219000002</v>
      </c>
      <c r="D2089" s="5">
        <v>133493710.996529</v>
      </c>
      <c r="E2089" s="18">
        <f>'Mining Rigs'!$E$25*EXP('Mining Rigs'!$E$24*B2089)</f>
        <v>5.7137675952926202E-2</v>
      </c>
      <c r="F2089" s="10">
        <f t="shared" si="138"/>
        <v>7627.5204006732547</v>
      </c>
      <c r="G2089" s="10">
        <f t="shared" si="139"/>
        <v>183060.48961615813</v>
      </c>
      <c r="H2089" s="3">
        <v>9.0570000000000004</v>
      </c>
      <c r="I2089">
        <v>6.25</v>
      </c>
      <c r="J2089" s="5">
        <f t="shared" si="135"/>
        <v>184219.87271706047</v>
      </c>
      <c r="K2089" s="5">
        <f t="shared" si="140"/>
        <v>993.70652533951636</v>
      </c>
    </row>
    <row r="2090" spans="2:11" x14ac:dyDescent="0.25">
      <c r="B2090" s="6">
        <v>44453</v>
      </c>
      <c r="C2090" s="2">
        <v>47092.492187999997</v>
      </c>
      <c r="D2090" s="5">
        <v>132770953.88256501</v>
      </c>
      <c r="E2090" s="18">
        <f>'Mining Rigs'!$E$25*EXP('Mining Rigs'!$E$24*B2090)</f>
        <v>5.710699017176029E-2</v>
      </c>
      <c r="F2090" s="10">
        <f t="shared" si="138"/>
        <v>7582.1495584668783</v>
      </c>
      <c r="G2090" s="10">
        <f t="shared" si="139"/>
        <v>181971.58940320509</v>
      </c>
      <c r="H2090" s="3">
        <v>8.5709999999999997</v>
      </c>
      <c r="I2090">
        <v>6.25</v>
      </c>
      <c r="J2090" s="5">
        <f t="shared" si="135"/>
        <v>173297.61030831895</v>
      </c>
      <c r="K2090" s="5">
        <f t="shared" si="140"/>
        <v>1050.0525026251314</v>
      </c>
    </row>
    <row r="2091" spans="2:11" x14ac:dyDescent="0.25">
      <c r="B2091" s="6">
        <v>44454</v>
      </c>
      <c r="C2091" s="2">
        <v>48176.347655999998</v>
      </c>
      <c r="D2091" s="5">
        <v>135601927.41131499</v>
      </c>
      <c r="E2091" s="18">
        <f>'Mining Rigs'!$E$25*EXP('Mining Rigs'!$E$24*B2091)</f>
        <v>5.7076320870389226E-2</v>
      </c>
      <c r="F2091" s="10">
        <f t="shared" si="138"/>
        <v>7739.6591195714427</v>
      </c>
      <c r="G2091" s="10">
        <f t="shared" si="139"/>
        <v>185751.81886971463</v>
      </c>
      <c r="H2091" s="3">
        <v>10.141</v>
      </c>
      <c r="I2091">
        <v>6.25</v>
      </c>
      <c r="J2091" s="5">
        <f t="shared" si="135"/>
        <v>209301.02168419733</v>
      </c>
      <c r="K2091" s="5">
        <f t="shared" si="140"/>
        <v>887.4864411793709</v>
      </c>
    </row>
    <row r="2092" spans="2:11" x14ac:dyDescent="0.25">
      <c r="B2092" s="6">
        <v>44455</v>
      </c>
      <c r="C2092" s="2">
        <v>47783.359375</v>
      </c>
      <c r="D2092" s="5">
        <v>135613291.51688099</v>
      </c>
      <c r="E2092" s="18">
        <f>'Mining Rigs'!$E$25*EXP('Mining Rigs'!$E$24*B2092)</f>
        <v>5.7045668039962118E-2</v>
      </c>
      <c r="F2092" s="10">
        <f t="shared" si="138"/>
        <v>7736.1508096786029</v>
      </c>
      <c r="G2092" s="10">
        <f t="shared" si="139"/>
        <v>185667.61943228648</v>
      </c>
      <c r="H2092" s="3">
        <v>10.587999999999999</v>
      </c>
      <c r="I2092">
        <v>6.25</v>
      </c>
      <c r="J2092" s="5">
        <f t="shared" si="135"/>
        <v>218427.6393943388</v>
      </c>
      <c r="K2092" s="5">
        <f t="shared" si="140"/>
        <v>850.0188893086513</v>
      </c>
    </row>
    <row r="2093" spans="2:11" x14ac:dyDescent="0.25">
      <c r="B2093" s="6">
        <v>44456</v>
      </c>
      <c r="C2093" s="2">
        <v>47267.519530999998</v>
      </c>
      <c r="D2093" s="5">
        <v>135482516.88668099</v>
      </c>
      <c r="E2093" s="18">
        <f>'Mining Rigs'!$E$25*EXP('Mining Rigs'!$E$24*B2093)</f>
        <v>5.7015031671633458E-2</v>
      </c>
      <c r="F2093" s="10">
        <f t="shared" si="138"/>
        <v>7724.539991246731</v>
      </c>
      <c r="G2093" s="10">
        <f t="shared" si="139"/>
        <v>185388.95978992153</v>
      </c>
      <c r="H2093" s="3">
        <v>9.7959999999999994</v>
      </c>
      <c r="I2093">
        <v>6.25</v>
      </c>
      <c r="J2093" s="5">
        <f t="shared" si="135"/>
        <v>201785.58334467458</v>
      </c>
      <c r="K2093" s="5">
        <f t="shared" si="140"/>
        <v>918.74234381380154</v>
      </c>
    </row>
    <row r="2094" spans="2:11" x14ac:dyDescent="0.25">
      <c r="B2094" s="6">
        <v>44457</v>
      </c>
      <c r="C2094" s="2">
        <v>48278.363280999998</v>
      </c>
      <c r="D2094" s="5">
        <v>136921037.818876</v>
      </c>
      <c r="E2094" s="18">
        <f>'Mining Rigs'!$E$25*EXP('Mining Rigs'!$E$24*B2094)</f>
        <v>5.6984411756562485E-2</v>
      </c>
      <c r="F2094" s="10">
        <f t="shared" si="138"/>
        <v>7802.3647972066938</v>
      </c>
      <c r="G2094" s="10">
        <f t="shared" si="139"/>
        <v>187256.75513296065</v>
      </c>
      <c r="H2094" s="3">
        <v>9.2899999999999991</v>
      </c>
      <c r="I2094">
        <v>6.25</v>
      </c>
      <c r="J2094" s="5">
        <f t="shared" si="135"/>
        <v>193290.58390946712</v>
      </c>
      <c r="K2094" s="5">
        <f t="shared" si="140"/>
        <v>968.78363832077503</v>
      </c>
    </row>
    <row r="2095" spans="2:11" x14ac:dyDescent="0.25">
      <c r="B2095" s="6">
        <v>44458</v>
      </c>
      <c r="C2095" s="2">
        <v>47260.21875</v>
      </c>
      <c r="D2095" s="5">
        <v>137836460.230272</v>
      </c>
      <c r="E2095" s="18">
        <f>'Mining Rigs'!$E$25*EXP('Mining Rigs'!$E$24*B2095)</f>
        <v>5.6953808285912559E-2</v>
      </c>
      <c r="F2095" s="10">
        <f t="shared" si="138"/>
        <v>7850.3113307637223</v>
      </c>
      <c r="G2095" s="10">
        <f t="shared" si="139"/>
        <v>188407.47193832934</v>
      </c>
      <c r="H2095" s="3">
        <v>9</v>
      </c>
      <c r="I2095">
        <v>6.25</v>
      </c>
      <c r="J2095" s="5">
        <f t="shared" si="135"/>
        <v>188407.47193832934</v>
      </c>
      <c r="K2095" s="5">
        <f t="shared" si="140"/>
        <v>1000</v>
      </c>
    </row>
    <row r="2096" spans="2:11" x14ac:dyDescent="0.25">
      <c r="B2096" s="6">
        <v>44459</v>
      </c>
      <c r="C2096" s="2">
        <v>42843.800780999998</v>
      </c>
      <c r="D2096" s="5">
        <v>139536530.42286599</v>
      </c>
      <c r="E2096" s="18">
        <f>'Mining Rigs'!$E$25*EXP('Mining Rigs'!$E$24*B2096)</f>
        <v>5.6923221250852432E-2</v>
      </c>
      <c r="F2096" s="10">
        <f t="shared" si="138"/>
        <v>7942.8687938371031</v>
      </c>
      <c r="G2096" s="10">
        <f t="shared" si="139"/>
        <v>190628.85105209047</v>
      </c>
      <c r="H2096" s="3">
        <v>8.7799999999999994</v>
      </c>
      <c r="I2096">
        <v>6.25</v>
      </c>
      <c r="J2096" s="5">
        <f t="shared" si="135"/>
        <v>185969.03469303937</v>
      </c>
      <c r="K2096" s="5">
        <f t="shared" si="140"/>
        <v>1025.0569476082005</v>
      </c>
    </row>
    <row r="2097" spans="2:11" x14ac:dyDescent="0.25">
      <c r="B2097" s="6">
        <v>44460</v>
      </c>
      <c r="C2097" s="2">
        <v>40693.675780999998</v>
      </c>
      <c r="D2097" s="5">
        <v>140190403.573863</v>
      </c>
      <c r="E2097" s="18">
        <f>'Mining Rigs'!$E$25*EXP('Mining Rigs'!$E$24*B2097)</f>
        <v>5.6892650642555553E-2</v>
      </c>
      <c r="F2097" s="10">
        <f t="shared" si="138"/>
        <v>7975.8036539666591</v>
      </c>
      <c r="G2097" s="10">
        <f t="shared" si="139"/>
        <v>191419.28769519983</v>
      </c>
      <c r="H2097" s="3">
        <v>11.707000000000001</v>
      </c>
      <c r="I2097">
        <v>6.25</v>
      </c>
      <c r="J2097" s="5">
        <f t="shared" si="135"/>
        <v>248993.95567196718</v>
      </c>
      <c r="K2097" s="5">
        <f t="shared" si="140"/>
        <v>768.77082087639872</v>
      </c>
    </row>
    <row r="2098" spans="2:11" x14ac:dyDescent="0.25">
      <c r="B2098" s="6">
        <v>44461</v>
      </c>
      <c r="C2098" s="2">
        <v>43574.507812999997</v>
      </c>
      <c r="D2098" s="5">
        <v>134495823.906564</v>
      </c>
      <c r="E2098" s="18">
        <f>'Mining Rigs'!$E$25*EXP('Mining Rigs'!$E$24*B2098)</f>
        <v>5.6862096452199543E-2</v>
      </c>
      <c r="F2098" s="10">
        <f t="shared" si="138"/>
        <v>7647.7145113930874</v>
      </c>
      <c r="G2098" s="10">
        <f t="shared" si="139"/>
        <v>183545.14827343408</v>
      </c>
      <c r="H2098" s="3">
        <v>10.746</v>
      </c>
      <c r="I2098">
        <v>6.25</v>
      </c>
      <c r="J2098" s="5">
        <f t="shared" si="135"/>
        <v>219152.90703848031</v>
      </c>
      <c r="K2098" s="5">
        <f t="shared" si="140"/>
        <v>837.52093802345053</v>
      </c>
    </row>
    <row r="2099" spans="2:11" x14ac:dyDescent="0.25">
      <c r="B2099" s="6">
        <v>44462</v>
      </c>
      <c r="C2099" s="2">
        <v>44895.097655999998</v>
      </c>
      <c r="D2099" s="5">
        <v>134003916.966814</v>
      </c>
      <c r="E2099" s="18">
        <f>'Mining Rigs'!$E$25*EXP('Mining Rigs'!$E$24*B2099)</f>
        <v>5.6831558670967335E-2</v>
      </c>
      <c r="F2099" s="10">
        <f t="shared" si="138"/>
        <v>7615.6514692389246</v>
      </c>
      <c r="G2099" s="10">
        <f t="shared" si="139"/>
        <v>182775.63526173419</v>
      </c>
      <c r="H2099" s="3">
        <v>8.7270000000000003</v>
      </c>
      <c r="I2099">
        <v>6.25</v>
      </c>
      <c r="J2099" s="5">
        <f t="shared" si="135"/>
        <v>177231.44099212825</v>
      </c>
      <c r="K2099" s="5">
        <f t="shared" si="140"/>
        <v>1031.2822275696115</v>
      </c>
    </row>
    <row r="2100" spans="2:11" x14ac:dyDescent="0.25">
      <c r="B2100" s="6">
        <v>44463</v>
      </c>
      <c r="C2100" s="2">
        <v>42839.75</v>
      </c>
      <c r="D2100" s="5">
        <v>138478902.63666299</v>
      </c>
      <c r="E2100" s="18">
        <f>'Mining Rigs'!$E$25*EXP('Mining Rigs'!$E$24*B2100)</f>
        <v>5.6801037290046624E-2</v>
      </c>
      <c r="F2100" s="10">
        <f t="shared" si="138"/>
        <v>7865.7453125498305</v>
      </c>
      <c r="G2100" s="10">
        <f t="shared" si="139"/>
        <v>188777.88750119595</v>
      </c>
      <c r="H2100" s="3">
        <v>9.73</v>
      </c>
      <c r="I2100">
        <v>6.25</v>
      </c>
      <c r="J2100" s="5">
        <f t="shared" si="135"/>
        <v>204089.87170962626</v>
      </c>
      <c r="K2100" s="5">
        <f t="shared" si="140"/>
        <v>924.9743062692703</v>
      </c>
    </row>
    <row r="2101" spans="2:11" x14ac:dyDescent="0.25">
      <c r="B2101" s="6">
        <v>44464</v>
      </c>
      <c r="C2101" s="2">
        <v>42716.59375</v>
      </c>
      <c r="D2101" s="5">
        <v>139221878.27487099</v>
      </c>
      <c r="E2101" s="18">
        <f>'Mining Rigs'!$E$25*EXP('Mining Rigs'!$E$24*B2101)</f>
        <v>5.6770532300629228E-2</v>
      </c>
      <c r="F2101" s="10">
        <f t="shared" si="138"/>
        <v>7903.7001375578348</v>
      </c>
      <c r="G2101" s="10">
        <f t="shared" si="139"/>
        <v>189688.80330138805</v>
      </c>
      <c r="H2101" s="3">
        <v>10</v>
      </c>
      <c r="I2101">
        <v>6.25</v>
      </c>
      <c r="J2101" s="5">
        <f t="shared" si="135"/>
        <v>210765.33700154224</v>
      </c>
      <c r="K2101" s="5">
        <f t="shared" si="140"/>
        <v>900</v>
      </c>
    </row>
    <row r="2102" spans="2:11" x14ac:dyDescent="0.25">
      <c r="B2102" s="6">
        <v>44465</v>
      </c>
      <c r="C2102" s="2">
        <v>43208.539062999997</v>
      </c>
      <c r="D2102" s="5">
        <v>138379012.377496</v>
      </c>
      <c r="E2102" s="18">
        <f>'Mining Rigs'!$E$25*EXP('Mining Rigs'!$E$24*B2102)</f>
        <v>5.6740043693912279E-2</v>
      </c>
      <c r="F2102" s="10">
        <f t="shared" si="138"/>
        <v>7851.6312086195512</v>
      </c>
      <c r="G2102" s="10">
        <f t="shared" si="139"/>
        <v>188439.14900686924</v>
      </c>
      <c r="H2102" s="3">
        <v>10.36</v>
      </c>
      <c r="I2102">
        <v>6.25</v>
      </c>
      <c r="J2102" s="5">
        <f t="shared" si="135"/>
        <v>216914.39819012946</v>
      </c>
      <c r="K2102" s="5">
        <f t="shared" si="140"/>
        <v>868.72586872586874</v>
      </c>
    </row>
    <row r="2103" spans="2:11" x14ac:dyDescent="0.25">
      <c r="B2103" s="6">
        <v>44466</v>
      </c>
      <c r="C2103" s="2">
        <v>42235.730469000002</v>
      </c>
      <c r="D2103" s="5">
        <v>136207717.71163899</v>
      </c>
      <c r="E2103" s="18">
        <f>'Mining Rigs'!$E$25*EXP('Mining Rigs'!$E$24*B2103)</f>
        <v>5.6709571461097653E-2</v>
      </c>
      <c r="F2103" s="10">
        <f t="shared" si="138"/>
        <v>7724.2813011212083</v>
      </c>
      <c r="G2103" s="10">
        <f t="shared" si="139"/>
        <v>185382.75122690899</v>
      </c>
      <c r="H2103" s="3">
        <v>9.2899999999999991</v>
      </c>
      <c r="I2103">
        <v>6.25</v>
      </c>
      <c r="J2103" s="5">
        <f t="shared" si="135"/>
        <v>191356.19543310939</v>
      </c>
      <c r="K2103" s="5">
        <f t="shared" si="140"/>
        <v>968.78363832077503</v>
      </c>
    </row>
    <row r="2104" spans="2:11" x14ac:dyDescent="0.25">
      <c r="B2104" s="6">
        <v>44467</v>
      </c>
      <c r="C2104" s="2">
        <v>41034.542969000002</v>
      </c>
      <c r="D2104" s="5">
        <v>135671902.50093299</v>
      </c>
      <c r="E2104" s="18">
        <f>'Mining Rigs'!$E$25*EXP('Mining Rigs'!$E$24*B2104)</f>
        <v>5.6679115593391352E-2</v>
      </c>
      <c r="F2104" s="10">
        <f t="shared" si="138"/>
        <v>7689.7634446257025</v>
      </c>
      <c r="G2104" s="10">
        <f t="shared" si="139"/>
        <v>184554.32267101685</v>
      </c>
      <c r="H2104" s="3">
        <v>9.4740000000000002</v>
      </c>
      <c r="I2104">
        <v>6.25</v>
      </c>
      <c r="J2104" s="5">
        <f t="shared" si="135"/>
        <v>194274.18366502377</v>
      </c>
      <c r="K2104" s="5">
        <f t="shared" si="140"/>
        <v>949.96833438885369</v>
      </c>
    </row>
    <row r="2105" spans="2:11" x14ac:dyDescent="0.25">
      <c r="B2105" s="6">
        <v>44468</v>
      </c>
      <c r="C2105" s="2">
        <v>41564.363280999998</v>
      </c>
      <c r="D2105" s="5">
        <v>139902835.066239</v>
      </c>
      <c r="E2105" s="18">
        <f>'Mining Rigs'!$E$25*EXP('Mining Rigs'!$E$24*B2105)</f>
        <v>5.6648676082004697E-2</v>
      </c>
      <c r="F2105" s="10">
        <f t="shared" si="138"/>
        <v>7925.3103866215015</v>
      </c>
      <c r="G2105" s="10">
        <f t="shared" si="139"/>
        <v>190207.44927891603</v>
      </c>
      <c r="H2105" s="3">
        <v>11.077</v>
      </c>
      <c r="I2105">
        <v>6.25</v>
      </c>
      <c r="J2105" s="5">
        <f t="shared" si="135"/>
        <v>234103.10174028369</v>
      </c>
      <c r="K2105" s="5">
        <f t="shared" si="140"/>
        <v>812.49435767807176</v>
      </c>
    </row>
    <row r="2106" spans="2:11" x14ac:dyDescent="0.25">
      <c r="B2106" s="6">
        <v>44469</v>
      </c>
      <c r="C2106" s="2">
        <v>43790.894530999998</v>
      </c>
      <c r="D2106" s="5">
        <v>139363190.57225099</v>
      </c>
      <c r="E2106" s="18">
        <f>'Mining Rigs'!$E$25*EXP('Mining Rigs'!$E$24*B2106)</f>
        <v>5.6618252918153728E-2</v>
      </c>
      <c r="F2106" s="10">
        <f t="shared" si="138"/>
        <v>7890.5003713005644</v>
      </c>
      <c r="G2106" s="10">
        <f t="shared" si="139"/>
        <v>189372.00891121355</v>
      </c>
      <c r="H2106" s="3">
        <v>8.4209999999999994</v>
      </c>
      <c r="I2106">
        <v>6.25</v>
      </c>
      <c r="J2106" s="5">
        <f t="shared" si="135"/>
        <v>177189.07633792548</v>
      </c>
      <c r="K2106" s="5">
        <f t="shared" si="140"/>
        <v>1068.7566797292484</v>
      </c>
    </row>
    <row r="2107" spans="2:11" x14ac:dyDescent="0.25">
      <c r="B2107" s="6">
        <v>44470</v>
      </c>
      <c r="C2107" s="2">
        <v>48116.941405999998</v>
      </c>
      <c r="D2107" s="5">
        <v>140172657.313232</v>
      </c>
      <c r="E2107" s="18">
        <f>'Mining Rigs'!$E$25*EXP('Mining Rigs'!$E$24*B2107)</f>
        <v>5.6587846093058607E-2</v>
      </c>
      <c r="F2107" s="10">
        <f t="shared" ref="F2107:F2170" si="141">D2107*1000*E2107/1000000</f>
        <v>7932.0687584962179</v>
      </c>
      <c r="G2107" s="10">
        <f t="shared" ref="G2107:G2170" si="142">F2107*24</f>
        <v>190369.65020390923</v>
      </c>
      <c r="H2107" s="3">
        <v>10.286</v>
      </c>
      <c r="I2107">
        <v>6.25</v>
      </c>
      <c r="J2107" s="5">
        <f t="shared" si="135"/>
        <v>217571.35799971226</v>
      </c>
      <c r="K2107" s="5">
        <f t="shared" ref="K2107:K2170" si="143">24*60/H2107*I2107</f>
        <v>874.97569511958011</v>
      </c>
    </row>
    <row r="2108" spans="2:11" x14ac:dyDescent="0.25">
      <c r="B2108" s="6">
        <v>44471</v>
      </c>
      <c r="C2108" s="2">
        <v>47711.488280999998</v>
      </c>
      <c r="D2108" s="5">
        <v>139093368.325257</v>
      </c>
      <c r="E2108" s="18">
        <f>'Mining Rigs'!$E$25*EXP('Mining Rigs'!$E$24*B2108)</f>
        <v>5.6557455597944797E-2</v>
      </c>
      <c r="F2108" s="10">
        <f t="shared" si="141"/>
        <v>7866.7670030243034</v>
      </c>
      <c r="G2108" s="10">
        <f t="shared" si="142"/>
        <v>188802.40807258329</v>
      </c>
      <c r="H2108" s="3">
        <v>7.66</v>
      </c>
      <c r="I2108">
        <v>6.25</v>
      </c>
      <c r="J2108" s="5">
        <f t="shared" si="135"/>
        <v>160691.82731510978</v>
      </c>
      <c r="K2108" s="5">
        <f t="shared" si="143"/>
        <v>1174.9347258485641</v>
      </c>
    </row>
    <row r="2109" spans="2:11" x14ac:dyDescent="0.25">
      <c r="B2109" s="6">
        <v>44472</v>
      </c>
      <c r="C2109" s="2">
        <v>48199.953125</v>
      </c>
      <c r="D2109" s="5">
        <v>145029457.759119</v>
      </c>
      <c r="E2109" s="18">
        <f>'Mining Rigs'!$E$25*EXP('Mining Rigs'!$E$24*B2109)</f>
        <v>5.6527081424042495E-2</v>
      </c>
      <c r="F2109" s="10">
        <f t="shared" si="141"/>
        <v>8198.0919676344529</v>
      </c>
      <c r="G2109" s="10">
        <f t="shared" si="142"/>
        <v>196754.20722322687</v>
      </c>
      <c r="H2109" s="3">
        <v>9.6</v>
      </c>
      <c r="I2109">
        <v>6.25</v>
      </c>
      <c r="J2109" s="5">
        <f t="shared" si="135"/>
        <v>209871.15437144201</v>
      </c>
      <c r="K2109" s="5">
        <f t="shared" si="143"/>
        <v>937.5</v>
      </c>
    </row>
    <row r="2110" spans="2:11" x14ac:dyDescent="0.25">
      <c r="B2110" s="6">
        <v>44473</v>
      </c>
      <c r="C2110" s="2">
        <v>49112.902344000002</v>
      </c>
      <c r="D2110" s="5">
        <v>146513480.11758399</v>
      </c>
      <c r="E2110" s="18">
        <f>'Mining Rigs'!$E$25*EXP('Mining Rigs'!$E$24*B2110)</f>
        <v>5.6496723562585983E-2</v>
      </c>
      <c r="F2110" s="10">
        <f t="shared" si="141"/>
        <v>8277.5315843955796</v>
      </c>
      <c r="G2110" s="10">
        <f t="shared" si="142"/>
        <v>198660.75802549391</v>
      </c>
      <c r="H2110" s="3">
        <v>9.2309999999999999</v>
      </c>
      <c r="I2110">
        <v>6.25</v>
      </c>
      <c r="J2110" s="5">
        <f t="shared" si="135"/>
        <v>203759.71748148158</v>
      </c>
      <c r="K2110" s="5">
        <f t="shared" si="143"/>
        <v>974.97562560935978</v>
      </c>
    </row>
    <row r="2111" spans="2:11" x14ac:dyDescent="0.25">
      <c r="B2111" s="6">
        <v>44474</v>
      </c>
      <c r="C2111" s="2">
        <v>51514.8125</v>
      </c>
      <c r="D2111" s="5">
        <v>146661108.60354999</v>
      </c>
      <c r="E2111" s="18">
        <f>'Mining Rigs'!$E$25*EXP('Mining Rigs'!$E$24*B2111)</f>
        <v>5.6466382004814887E-2</v>
      </c>
      <c r="F2111" s="10">
        <f t="shared" si="141"/>
        <v>8281.4221836576962</v>
      </c>
      <c r="G2111" s="10">
        <f t="shared" si="142"/>
        <v>198754.13240778469</v>
      </c>
      <c r="H2111" s="3">
        <v>8.7799999999999994</v>
      </c>
      <c r="I2111">
        <v>6.25</v>
      </c>
      <c r="J2111" s="5">
        <f t="shared" si="135"/>
        <v>193895.69806003885</v>
      </c>
      <c r="K2111" s="5">
        <f t="shared" si="143"/>
        <v>1025.0569476082005</v>
      </c>
    </row>
    <row r="2112" spans="2:11" x14ac:dyDescent="0.25">
      <c r="B2112" s="6">
        <v>44475</v>
      </c>
      <c r="C2112" s="2">
        <v>55361.449219000002</v>
      </c>
      <c r="D2112" s="5">
        <v>149322865.80796</v>
      </c>
      <c r="E2112" s="18">
        <f>'Mining Rigs'!$E$25*EXP('Mining Rigs'!$E$24*B2112)</f>
        <v>5.6436056741973495E-2</v>
      </c>
      <c r="F2112" s="10">
        <f t="shared" si="141"/>
        <v>8427.1937276121243</v>
      </c>
      <c r="G2112" s="10">
        <f t="shared" si="142"/>
        <v>202252.64946269098</v>
      </c>
      <c r="H2112" s="3">
        <v>10.992000000000001</v>
      </c>
      <c r="I2112">
        <v>6.25</v>
      </c>
      <c r="J2112" s="5">
        <f t="shared" si="135"/>
        <v>247017.9025437666</v>
      </c>
      <c r="K2112" s="5">
        <f t="shared" si="143"/>
        <v>818.77729257641909</v>
      </c>
    </row>
    <row r="2113" spans="2:11" x14ac:dyDescent="0.25">
      <c r="B2113" s="6">
        <v>44476</v>
      </c>
      <c r="C2113" s="2">
        <v>53805.984375</v>
      </c>
      <c r="D2113" s="5">
        <v>150290764.173168</v>
      </c>
      <c r="E2113" s="18">
        <f>'Mining Rigs'!$E$25*EXP('Mining Rigs'!$E$24*B2113)</f>
        <v>5.6405747765310217E-2</v>
      </c>
      <c r="F2113" s="10">
        <f t="shared" si="141"/>
        <v>8477.2629354074361</v>
      </c>
      <c r="G2113" s="10">
        <f t="shared" si="142"/>
        <v>203454.31044977845</v>
      </c>
      <c r="H2113" s="3">
        <v>10.212999999999999</v>
      </c>
      <c r="I2113">
        <v>6.25</v>
      </c>
      <c r="J2113" s="5">
        <f t="shared" si="135"/>
        <v>230875.43029150969</v>
      </c>
      <c r="K2113" s="5">
        <f t="shared" si="143"/>
        <v>881.22980515029872</v>
      </c>
    </row>
    <row r="2114" spans="2:11" x14ac:dyDescent="0.25">
      <c r="B2114" s="6">
        <v>44477</v>
      </c>
      <c r="C2114" s="2">
        <v>53967.847655999998</v>
      </c>
      <c r="D2114" s="5">
        <v>147140004.52231699</v>
      </c>
      <c r="E2114" s="18">
        <f>'Mining Rigs'!$E$25*EXP('Mining Rigs'!$E$24*B2114)</f>
        <v>5.6375455066078974E-2</v>
      </c>
      <c r="F2114" s="10">
        <f t="shared" si="141"/>
        <v>8295.0847133705374</v>
      </c>
      <c r="G2114" s="10">
        <f t="shared" si="142"/>
        <v>199082.03312089288</v>
      </c>
      <c r="H2114" s="3">
        <v>12</v>
      </c>
      <c r="I2114">
        <v>6.25</v>
      </c>
      <c r="J2114" s="5">
        <f t="shared" si="135"/>
        <v>265442.7108278572</v>
      </c>
      <c r="K2114" s="5">
        <f t="shared" si="143"/>
        <v>750</v>
      </c>
    </row>
    <row r="2115" spans="2:11" x14ac:dyDescent="0.25">
      <c r="B2115" s="6">
        <v>44478</v>
      </c>
      <c r="C2115" s="2">
        <v>54968.222655999998</v>
      </c>
      <c r="D2115" s="5">
        <v>145204823.80051199</v>
      </c>
      <c r="E2115" s="18">
        <f>'Mining Rigs'!$E$25*EXP('Mining Rigs'!$E$24*B2115)</f>
        <v>5.6345178635537563E-2</v>
      </c>
      <c r="F2115" s="10">
        <f t="shared" si="141"/>
        <v>8181.5917357816052</v>
      </c>
      <c r="G2115" s="10">
        <f t="shared" si="142"/>
        <v>196358.20165875851</v>
      </c>
      <c r="H2115" s="3">
        <v>9.6</v>
      </c>
      <c r="I2115">
        <v>6.25</v>
      </c>
      <c r="J2115" s="5">
        <f t="shared" si="135"/>
        <v>209448.74843600907</v>
      </c>
      <c r="K2115" s="5">
        <f t="shared" si="143"/>
        <v>937.5</v>
      </c>
    </row>
    <row r="2116" spans="2:11" x14ac:dyDescent="0.25">
      <c r="B2116" s="6">
        <v>44479</v>
      </c>
      <c r="C2116" s="2">
        <v>54771.578125</v>
      </c>
      <c r="D2116" s="5">
        <v>141032003.292797</v>
      </c>
      <c r="E2116" s="18">
        <f>'Mining Rigs'!$E$25*EXP('Mining Rigs'!$E$24*B2116)</f>
        <v>5.6314918464949092E-2</v>
      </c>
      <c r="F2116" s="10">
        <f t="shared" si="141"/>
        <v>7942.2057663822943</v>
      </c>
      <c r="G2116" s="10">
        <f t="shared" si="142"/>
        <v>190612.93839317508</v>
      </c>
      <c r="H2116" s="3">
        <v>9.0570000000000004</v>
      </c>
      <c r="I2116">
        <v>6.25</v>
      </c>
      <c r="J2116" s="5">
        <f t="shared" si="135"/>
        <v>191820.15366966519</v>
      </c>
      <c r="K2116" s="5">
        <f t="shared" si="143"/>
        <v>993.70652533951636</v>
      </c>
    </row>
    <row r="2117" spans="2:11" x14ac:dyDescent="0.25">
      <c r="B2117" s="6">
        <v>44480</v>
      </c>
      <c r="C2117" s="2">
        <v>57484.789062999997</v>
      </c>
      <c r="D2117" s="5">
        <v>143257233.72054401</v>
      </c>
      <c r="E2117" s="18">
        <f>'Mining Rigs'!$E$25*EXP('Mining Rigs'!$E$24*B2117)</f>
        <v>5.6284674545581358E-2</v>
      </c>
      <c r="F2117" s="10">
        <f t="shared" si="141"/>
        <v>8063.1867762611028</v>
      </c>
      <c r="G2117" s="10">
        <f t="shared" si="142"/>
        <v>193516.48263026646</v>
      </c>
      <c r="H2117" s="3">
        <v>9.8629999999999995</v>
      </c>
      <c r="I2117">
        <v>6.25</v>
      </c>
      <c r="J2117" s="5">
        <f t="shared" si="135"/>
        <v>212072.56313136869</v>
      </c>
      <c r="K2117" s="5">
        <f t="shared" si="143"/>
        <v>912.50126736287132</v>
      </c>
    </row>
    <row r="2118" spans="2:11" x14ac:dyDescent="0.25">
      <c r="B2118" s="6">
        <v>44481</v>
      </c>
      <c r="C2118" s="2">
        <v>56041.058594000002</v>
      </c>
      <c r="D2118" s="5">
        <v>142823772.583334</v>
      </c>
      <c r="E2118" s="18">
        <f>'Mining Rigs'!$E$25*EXP('Mining Rigs'!$E$24*B2118)</f>
        <v>5.6254446868706245E-2</v>
      </c>
      <c r="F2118" s="10">
        <f t="shared" si="141"/>
        <v>8034.4723263773449</v>
      </c>
      <c r="G2118" s="10">
        <f t="shared" si="142"/>
        <v>192827.33583305628</v>
      </c>
      <c r="H2118" s="3">
        <v>10.746</v>
      </c>
      <c r="I2118">
        <v>6.25</v>
      </c>
      <c r="J2118" s="5">
        <f t="shared" si="135"/>
        <v>230235.83898466916</v>
      </c>
      <c r="K2118" s="5">
        <f t="shared" si="143"/>
        <v>837.52093802345053</v>
      </c>
    </row>
    <row r="2119" spans="2:11" x14ac:dyDescent="0.25">
      <c r="B2119" s="6">
        <v>44482</v>
      </c>
      <c r="C2119" s="2">
        <v>57401.097655999998</v>
      </c>
      <c r="D2119" s="5">
        <v>138585678.44139501</v>
      </c>
      <c r="E2119" s="18">
        <f>'Mining Rigs'!$E$25*EXP('Mining Rigs'!$E$24*B2119)</f>
        <v>5.622423542560092E-2</v>
      </c>
      <c r="F2119" s="10">
        <f t="shared" si="141"/>
        <v>7791.8738113056188</v>
      </c>
      <c r="G2119" s="10">
        <f t="shared" si="142"/>
        <v>187004.97147133487</v>
      </c>
      <c r="H2119" s="3">
        <v>8.5210000000000008</v>
      </c>
      <c r="I2119">
        <v>6.25</v>
      </c>
      <c r="J2119" s="5">
        <f t="shared" ref="J2119:J2182" si="144">F2119*H2119/60/I2119*1000</f>
        <v>177052.15132302718</v>
      </c>
      <c r="K2119" s="5">
        <f t="shared" si="143"/>
        <v>1056.2140593827016</v>
      </c>
    </row>
    <row r="2120" spans="2:11" x14ac:dyDescent="0.25">
      <c r="B2120" s="6">
        <v>44483</v>
      </c>
      <c r="C2120" s="2">
        <v>57321.523437999997</v>
      </c>
      <c r="D2120" s="5">
        <v>143953931.021184</v>
      </c>
      <c r="E2120" s="18">
        <f>'Mining Rigs'!$E$25*EXP('Mining Rigs'!$E$24*B2120)</f>
        <v>5.6194040207547237E-2</v>
      </c>
      <c r="F2120" s="10">
        <f t="shared" si="141"/>
        <v>8089.3529878388945</v>
      </c>
      <c r="G2120" s="10">
        <f t="shared" si="142"/>
        <v>194144.47170813347</v>
      </c>
      <c r="H2120" s="3">
        <v>10.510999999999999</v>
      </c>
      <c r="I2120">
        <v>6.25</v>
      </c>
      <c r="J2120" s="5">
        <f t="shared" si="144"/>
        <v>226739.1713471323</v>
      </c>
      <c r="K2120" s="5">
        <f t="shared" si="143"/>
        <v>856.24583769384458</v>
      </c>
    </row>
    <row r="2121" spans="2:11" x14ac:dyDescent="0.25">
      <c r="B2121" s="6">
        <v>44484</v>
      </c>
      <c r="C2121" s="2">
        <v>61593.949219000002</v>
      </c>
      <c r="D2121" s="5">
        <v>143388851.802259</v>
      </c>
      <c r="E2121" s="18">
        <f>'Mining Rigs'!$E$25*EXP('Mining Rigs'!$E$24*B2121)</f>
        <v>5.6163861205831146E-2</v>
      </c>
      <c r="F2121" s="10">
        <f t="shared" si="141"/>
        <v>8053.2715710855655</v>
      </c>
      <c r="G2121" s="10">
        <f t="shared" si="142"/>
        <v>193278.51770605356</v>
      </c>
      <c r="H2121" s="3">
        <v>10.212999999999999</v>
      </c>
      <c r="I2121">
        <v>6.25</v>
      </c>
      <c r="J2121" s="5">
        <f t="shared" si="144"/>
        <v>219328.16681465833</v>
      </c>
      <c r="K2121" s="5">
        <f t="shared" si="143"/>
        <v>881.22980515029872</v>
      </c>
    </row>
    <row r="2122" spans="2:11" x14ac:dyDescent="0.25">
      <c r="B2122" s="6">
        <v>44485</v>
      </c>
      <c r="C2122" s="2">
        <v>60892.179687999997</v>
      </c>
      <c r="D2122" s="5">
        <v>146355517.70161599</v>
      </c>
      <c r="E2122" s="18">
        <f>'Mining Rigs'!$E$25*EXP('Mining Rigs'!$E$24*B2122)</f>
        <v>5.613369841174385E-2</v>
      </c>
      <c r="F2122" s="10">
        <f t="shared" si="141"/>
        <v>8215.4764915571504</v>
      </c>
      <c r="G2122" s="10">
        <f t="shared" si="142"/>
        <v>197171.43579737161</v>
      </c>
      <c r="H2122" s="3">
        <v>10.827</v>
      </c>
      <c r="I2122">
        <v>6.25</v>
      </c>
      <c r="J2122" s="5">
        <f t="shared" si="144"/>
        <v>237197.23726423807</v>
      </c>
      <c r="K2122" s="5">
        <f t="shared" si="143"/>
        <v>831.25519534497096</v>
      </c>
    </row>
    <row r="2123" spans="2:11" x14ac:dyDescent="0.25">
      <c r="B2123" s="6">
        <v>44486</v>
      </c>
      <c r="C2123" s="2">
        <v>61553.617187999997</v>
      </c>
      <c r="D2123" s="5">
        <v>143953931.021184</v>
      </c>
      <c r="E2123" s="18">
        <f>'Mining Rigs'!$E$25*EXP('Mining Rigs'!$E$24*B2123)</f>
        <v>5.6103551816581249E-2</v>
      </c>
      <c r="F2123" s="10">
        <f t="shared" si="141"/>
        <v>8076.3268282475583</v>
      </c>
      <c r="G2123" s="10">
        <f t="shared" si="142"/>
        <v>193831.8438779414</v>
      </c>
      <c r="H2123" s="3">
        <v>9</v>
      </c>
      <c r="I2123">
        <v>6.25</v>
      </c>
      <c r="J2123" s="5">
        <f t="shared" si="144"/>
        <v>193831.8438779414</v>
      </c>
      <c r="K2123" s="5">
        <f t="shared" si="143"/>
        <v>1000</v>
      </c>
    </row>
    <row r="2124" spans="2:11" x14ac:dyDescent="0.25">
      <c r="B2124" s="6">
        <v>44487</v>
      </c>
      <c r="C2124" s="2">
        <v>62026.078125</v>
      </c>
      <c r="D2124" s="5">
        <v>144095200.82591501</v>
      </c>
      <c r="E2124" s="18">
        <f>'Mining Rigs'!$E$25*EXP('Mining Rigs'!$E$24*B2124)</f>
        <v>5.6073421411643329E-2</v>
      </c>
      <c r="F2124" s="10">
        <f t="shared" si="141"/>
        <v>8079.910919306908</v>
      </c>
      <c r="G2124" s="10">
        <f t="shared" si="142"/>
        <v>193917.86206336578</v>
      </c>
      <c r="H2124" s="3">
        <v>9.73</v>
      </c>
      <c r="I2124">
        <v>6.25</v>
      </c>
      <c r="J2124" s="5">
        <f t="shared" si="144"/>
        <v>209646.75531961658</v>
      </c>
      <c r="K2124" s="5">
        <f t="shared" si="143"/>
        <v>924.9743062692703</v>
      </c>
    </row>
    <row r="2125" spans="2:11" x14ac:dyDescent="0.25">
      <c r="B2125" s="6">
        <v>44488</v>
      </c>
      <c r="C2125" s="2">
        <v>64261.992187999997</v>
      </c>
      <c r="D2125" s="5">
        <v>144403297.80986401</v>
      </c>
      <c r="E2125" s="18">
        <f>'Mining Rigs'!$E$25*EXP('Mining Rigs'!$E$24*B2125)</f>
        <v>5.6043307188235303E-2</v>
      </c>
      <c r="F2125" s="10">
        <f t="shared" si="141"/>
        <v>8092.8383781524353</v>
      </c>
      <c r="G2125" s="10">
        <f t="shared" si="142"/>
        <v>194228.12107565845</v>
      </c>
      <c r="H2125" s="3">
        <v>9.2899999999999991</v>
      </c>
      <c r="I2125">
        <v>6.25</v>
      </c>
      <c r="J2125" s="5">
        <f t="shared" si="144"/>
        <v>200486.58275476299</v>
      </c>
      <c r="K2125" s="5">
        <f t="shared" si="143"/>
        <v>968.78363832077503</v>
      </c>
    </row>
    <row r="2126" spans="2:11" x14ac:dyDescent="0.25">
      <c r="B2126" s="6">
        <v>44489</v>
      </c>
      <c r="C2126" s="2">
        <v>65992.835938000004</v>
      </c>
      <c r="D2126" s="5">
        <v>147578458.08003399</v>
      </c>
      <c r="E2126" s="18">
        <f>'Mining Rigs'!$E$25*EXP('Mining Rigs'!$E$24*B2126)</f>
        <v>5.6013209137667101E-2</v>
      </c>
      <c r="F2126" s="10">
        <f t="shared" si="141"/>
        <v>8266.3430366513821</v>
      </c>
      <c r="G2126" s="10">
        <f t="shared" si="142"/>
        <v>198392.23287963317</v>
      </c>
      <c r="H2126" s="3">
        <v>9.6639999999999997</v>
      </c>
      <c r="I2126">
        <v>6.25</v>
      </c>
      <c r="J2126" s="5">
        <f t="shared" si="144"/>
        <v>213029.17094986388</v>
      </c>
      <c r="K2126" s="5">
        <f t="shared" si="143"/>
        <v>931.29139072847681</v>
      </c>
    </row>
    <row r="2127" spans="2:11" x14ac:dyDescent="0.25">
      <c r="B2127" s="6">
        <v>44490</v>
      </c>
      <c r="C2127" s="2">
        <v>62210.171875</v>
      </c>
      <c r="D2127" s="5">
        <v>144953485.60638201</v>
      </c>
      <c r="E2127" s="18">
        <f>'Mining Rigs'!$E$25*EXP('Mining Rigs'!$E$24*B2127)</f>
        <v>5.5983127251252707E-2</v>
      </c>
      <c r="F2127" s="10">
        <f t="shared" si="141"/>
        <v>8114.9494302147123</v>
      </c>
      <c r="G2127" s="10">
        <f t="shared" si="142"/>
        <v>194758.78632515308</v>
      </c>
      <c r="H2127" s="3">
        <v>9.73</v>
      </c>
      <c r="I2127">
        <v>6.25</v>
      </c>
      <c r="J2127" s="5">
        <f t="shared" si="144"/>
        <v>210555.88788263776</v>
      </c>
      <c r="K2127" s="5">
        <f t="shared" si="143"/>
        <v>924.9743062692703</v>
      </c>
    </row>
    <row r="2128" spans="2:11" x14ac:dyDescent="0.25">
      <c r="B2128" s="6">
        <v>44491</v>
      </c>
      <c r="C2128" s="2">
        <v>60692.265625</v>
      </c>
      <c r="D2128" s="5">
        <v>146706531.954427</v>
      </c>
      <c r="E2128" s="18">
        <f>'Mining Rigs'!$E$25*EXP('Mining Rigs'!$E$24*B2128)</f>
        <v>5.5953061520311341E-2</v>
      </c>
      <c r="F2128" s="10">
        <f t="shared" si="141"/>
        <v>8208.6796078775751</v>
      </c>
      <c r="G2128" s="10">
        <f t="shared" si="142"/>
        <v>197008.31058906182</v>
      </c>
      <c r="H2128" s="3">
        <v>9.1140000000000008</v>
      </c>
      <c r="I2128">
        <v>6.25</v>
      </c>
      <c r="J2128" s="5">
        <f t="shared" si="144"/>
        <v>199503.74918985661</v>
      </c>
      <c r="K2128" s="5">
        <f t="shared" si="143"/>
        <v>987.49177090190904</v>
      </c>
    </row>
    <row r="2129" spans="2:11" x14ac:dyDescent="0.25">
      <c r="B2129" s="6">
        <v>44492</v>
      </c>
      <c r="C2129" s="2">
        <v>61393.617187999997</v>
      </c>
      <c r="D2129" s="5">
        <v>149320648.38058999</v>
      </c>
      <c r="E2129" s="18">
        <f>'Mining Rigs'!$E$25*EXP('Mining Rigs'!$E$24*B2129)</f>
        <v>5.592301193616693E-2</v>
      </c>
      <c r="F2129" s="10">
        <f t="shared" si="141"/>
        <v>8350.4604017039201</v>
      </c>
      <c r="G2129" s="10">
        <f t="shared" si="142"/>
        <v>200411.04964089408</v>
      </c>
      <c r="H2129" s="3">
        <v>9.9309999999999992</v>
      </c>
      <c r="I2129">
        <v>6.25</v>
      </c>
      <c r="J2129" s="5">
        <f t="shared" si="144"/>
        <v>221142.45933152433</v>
      </c>
      <c r="K2129" s="5">
        <f t="shared" si="143"/>
        <v>906.25314671231513</v>
      </c>
    </row>
    <row r="2130" spans="2:11" x14ac:dyDescent="0.25">
      <c r="B2130" s="6">
        <v>44493</v>
      </c>
      <c r="C2130" s="2">
        <v>60930.835937999997</v>
      </c>
      <c r="D2130" s="5">
        <v>151210929.15844801</v>
      </c>
      <c r="E2130" s="18">
        <f>'Mining Rigs'!$E$25*EXP('Mining Rigs'!$E$24*B2130)</f>
        <v>5.5892978490147432E-2</v>
      </c>
      <c r="F2130" s="10">
        <f t="shared" si="141"/>
        <v>8451.6292109283404</v>
      </c>
      <c r="G2130" s="10">
        <f t="shared" si="142"/>
        <v>202839.10106228018</v>
      </c>
      <c r="H2130" s="3">
        <v>9.4120000000000008</v>
      </c>
      <c r="I2130">
        <v>6.25</v>
      </c>
      <c r="J2130" s="5">
        <f t="shared" si="144"/>
        <v>212124.62435535344</v>
      </c>
      <c r="K2130" s="5">
        <f t="shared" si="143"/>
        <v>956.22609434764115</v>
      </c>
    </row>
    <row r="2131" spans="2:11" x14ac:dyDescent="0.25">
      <c r="B2131" s="6">
        <v>44494</v>
      </c>
      <c r="C2131" s="2">
        <v>63039.824219000002</v>
      </c>
      <c r="D2131" s="5">
        <v>150427844.64619499</v>
      </c>
      <c r="E2131" s="18">
        <f>'Mining Rigs'!$E$25*EXP('Mining Rigs'!$E$24*B2131)</f>
        <v>5.5862961173586065E-2</v>
      </c>
      <c r="F2131" s="10">
        <f t="shared" si="141"/>
        <v>8403.3448448966283</v>
      </c>
      <c r="G2131" s="10">
        <f t="shared" si="142"/>
        <v>201680.27627751906</v>
      </c>
      <c r="H2131" s="3">
        <v>7.9119999999999999</v>
      </c>
      <c r="I2131">
        <v>6.25</v>
      </c>
      <c r="J2131" s="5">
        <f t="shared" si="144"/>
        <v>177299.37176752565</v>
      </c>
      <c r="K2131" s="5">
        <f t="shared" si="143"/>
        <v>1137.5126390293226</v>
      </c>
    </row>
    <row r="2132" spans="2:11" x14ac:dyDescent="0.25">
      <c r="B2132" s="6">
        <v>44495</v>
      </c>
      <c r="C2132" s="2">
        <v>60363.792969000002</v>
      </c>
      <c r="D2132" s="5">
        <v>155450273.37765399</v>
      </c>
      <c r="E2132" s="18">
        <f>'Mining Rigs'!$E$25*EXP('Mining Rigs'!$E$24*B2132)</f>
        <v>5.5832959977820722E-2</v>
      </c>
      <c r="F2132" s="10">
        <f t="shared" si="141"/>
        <v>8679.2488920358446</v>
      </c>
      <c r="G2132" s="10">
        <f t="shared" si="142"/>
        <v>208301.97340886027</v>
      </c>
      <c r="H2132" s="3">
        <v>9.6</v>
      </c>
      <c r="I2132">
        <v>6.25</v>
      </c>
      <c r="J2132" s="5">
        <f t="shared" si="144"/>
        <v>222188.7716361176</v>
      </c>
      <c r="K2132" s="5">
        <f t="shared" si="143"/>
        <v>937.5</v>
      </c>
    </row>
    <row r="2133" spans="2:11" x14ac:dyDescent="0.25">
      <c r="B2133" s="6">
        <v>44496</v>
      </c>
      <c r="C2133" s="2">
        <v>58482.386719000002</v>
      </c>
      <c r="D2133" s="5">
        <v>154737198.72913301</v>
      </c>
      <c r="E2133" s="18">
        <f>'Mining Rigs'!$E$25*EXP('Mining Rigs'!$E$24*B2133)</f>
        <v>5.5802974894193308E-2</v>
      </c>
      <c r="F2133" s="10">
        <f t="shared" si="141"/>
        <v>8634.7960158796104</v>
      </c>
      <c r="G2133" s="10">
        <f t="shared" si="142"/>
        <v>207235.10438111064</v>
      </c>
      <c r="H2133" s="3">
        <v>9.1720000000000006</v>
      </c>
      <c r="I2133">
        <v>6.25</v>
      </c>
      <c r="J2133" s="5">
        <f t="shared" si="144"/>
        <v>211195.59748706079</v>
      </c>
      <c r="K2133" s="5">
        <f t="shared" si="143"/>
        <v>981.24727431312681</v>
      </c>
    </row>
    <row r="2134" spans="2:11" x14ac:dyDescent="0.25">
      <c r="B2134" s="6">
        <v>44497</v>
      </c>
      <c r="C2134" s="2">
        <v>60622.136719000002</v>
      </c>
      <c r="D2134" s="5">
        <v>155878118.166767</v>
      </c>
      <c r="E2134" s="18">
        <f>'Mining Rigs'!$E$25*EXP('Mining Rigs'!$E$24*B2134)</f>
        <v>5.5773005914051016E-2</v>
      </c>
      <c r="F2134" s="10">
        <f t="shared" si="141"/>
        <v>8693.7912063862386</v>
      </c>
      <c r="G2134" s="10">
        <f t="shared" si="142"/>
        <v>208650.98895326973</v>
      </c>
      <c r="H2134" s="3">
        <v>9.4120000000000008</v>
      </c>
      <c r="I2134">
        <v>6.25</v>
      </c>
      <c r="J2134" s="5">
        <f t="shared" si="144"/>
        <v>218202.5675586861</v>
      </c>
      <c r="K2134" s="5">
        <f t="shared" si="143"/>
        <v>956.22609434764115</v>
      </c>
    </row>
    <row r="2135" spans="2:11" x14ac:dyDescent="0.25">
      <c r="B2135" s="6">
        <v>44498</v>
      </c>
      <c r="C2135" s="2">
        <v>62227.964844000002</v>
      </c>
      <c r="D2135" s="5">
        <v>156591192.81528899</v>
      </c>
      <c r="E2135" s="18">
        <f>'Mining Rigs'!$E$25*EXP('Mining Rigs'!$E$24*B2135)</f>
        <v>5.5743053028745666E-2</v>
      </c>
      <c r="F2135" s="10">
        <f t="shared" si="141"/>
        <v>8728.8711649371926</v>
      </c>
      <c r="G2135" s="10">
        <f t="shared" si="142"/>
        <v>209492.90795849264</v>
      </c>
      <c r="H2135" s="3">
        <v>8.4209999999999994</v>
      </c>
      <c r="I2135">
        <v>6.25</v>
      </c>
      <c r="J2135" s="5">
        <f t="shared" si="144"/>
        <v>196015.53087982954</v>
      </c>
      <c r="K2135" s="5">
        <f t="shared" si="143"/>
        <v>1068.7566797292484</v>
      </c>
    </row>
    <row r="2136" spans="2:11" x14ac:dyDescent="0.25">
      <c r="B2136" s="6">
        <v>44499</v>
      </c>
      <c r="C2136" s="2">
        <v>61888.832030999998</v>
      </c>
      <c r="D2136" s="5">
        <v>158445186.90144399</v>
      </c>
      <c r="E2136" s="18">
        <f>'Mining Rigs'!$E$25*EXP('Mining Rigs'!$E$24*B2136)</f>
        <v>5.5713116229633139E-2</v>
      </c>
      <c r="F2136" s="10">
        <f t="shared" si="141"/>
        <v>8827.4751138660959</v>
      </c>
      <c r="G2136" s="10">
        <f t="shared" si="142"/>
        <v>211859.40273278632</v>
      </c>
      <c r="H2136" s="3">
        <v>9.2899999999999991</v>
      </c>
      <c r="I2136">
        <v>6.25</v>
      </c>
      <c r="J2136" s="5">
        <f t="shared" si="144"/>
        <v>218685.98348750939</v>
      </c>
      <c r="K2136" s="5">
        <f t="shared" si="143"/>
        <v>968.78363832077503</v>
      </c>
    </row>
    <row r="2137" spans="2:11" x14ac:dyDescent="0.25">
      <c r="B2137" s="6">
        <v>44500</v>
      </c>
      <c r="C2137" s="2">
        <v>61318.957030999998</v>
      </c>
      <c r="D2137" s="5">
        <v>159871336.19848701</v>
      </c>
      <c r="E2137" s="18">
        <f>'Mining Rigs'!$E$25*EXP('Mining Rigs'!$E$24*B2137)</f>
        <v>5.5683195508074532E-2</v>
      </c>
      <c r="F2137" s="10">
        <f t="shared" si="141"/>
        <v>8902.1468696774646</v>
      </c>
      <c r="G2137" s="10">
        <f t="shared" si="142"/>
        <v>213651.52487225915</v>
      </c>
      <c r="H2137" s="3">
        <v>10.36</v>
      </c>
      <c r="I2137">
        <v>6.25</v>
      </c>
      <c r="J2137" s="5">
        <f t="shared" si="144"/>
        <v>245936.6441862894</v>
      </c>
      <c r="K2137" s="5">
        <f t="shared" si="143"/>
        <v>868.72586872586874</v>
      </c>
    </row>
    <row r="2138" spans="2:11" x14ac:dyDescent="0.25">
      <c r="B2138" s="6">
        <v>44501</v>
      </c>
      <c r="C2138" s="2">
        <v>61004.40625</v>
      </c>
      <c r="D2138" s="5">
        <v>158076294.68936899</v>
      </c>
      <c r="E2138" s="18">
        <f>'Mining Rigs'!$E$25*EXP('Mining Rigs'!$E$24*B2138)</f>
        <v>5.5653290855435605E-2</v>
      </c>
      <c r="F2138" s="10">
        <f t="shared" si="141"/>
        <v>8797.4660056970024</v>
      </c>
      <c r="G2138" s="10">
        <f t="shared" si="142"/>
        <v>211139.18413672806</v>
      </c>
      <c r="H2138" s="3">
        <v>9.73</v>
      </c>
      <c r="I2138">
        <v>6.25</v>
      </c>
      <c r="J2138" s="5">
        <f t="shared" si="144"/>
        <v>228264.91796115157</v>
      </c>
      <c r="K2138" s="5">
        <f t="shared" si="143"/>
        <v>924.9743062692703</v>
      </c>
    </row>
    <row r="2139" spans="2:11" x14ac:dyDescent="0.25">
      <c r="B2139" s="6">
        <v>44502</v>
      </c>
      <c r="C2139" s="2">
        <v>63226.402344000002</v>
      </c>
      <c r="D2139" s="5">
        <v>154884719.91263199</v>
      </c>
      <c r="E2139" s="18">
        <f>'Mining Rigs'!$E$25*EXP('Mining Rigs'!$E$24*B2139)</f>
        <v>5.5623402263086139E-2</v>
      </c>
      <c r="F2139" s="10">
        <f t="shared" si="141"/>
        <v>8615.215080105756</v>
      </c>
      <c r="G2139" s="10">
        <f t="shared" si="142"/>
        <v>206765.16192253813</v>
      </c>
      <c r="H2139" s="3">
        <v>9.1140000000000008</v>
      </c>
      <c r="I2139">
        <v>6.25</v>
      </c>
      <c r="J2139" s="5">
        <f t="shared" si="144"/>
        <v>209384.18730689032</v>
      </c>
      <c r="K2139" s="5">
        <f t="shared" si="143"/>
        <v>987.49177090190904</v>
      </c>
    </row>
    <row r="2140" spans="2:11" x14ac:dyDescent="0.25">
      <c r="B2140" s="6">
        <v>44503</v>
      </c>
      <c r="C2140" s="2">
        <v>62970.046875</v>
      </c>
      <c r="D2140" s="5">
        <v>157794954.13166401</v>
      </c>
      <c r="E2140" s="18">
        <f>'Mining Rigs'!$E$25*EXP('Mining Rigs'!$E$24*B2140)</f>
        <v>5.5593529722401169E-2</v>
      </c>
      <c r="F2140" s="10">
        <f t="shared" si="141"/>
        <v>8772.3784725635905</v>
      </c>
      <c r="G2140" s="10">
        <f t="shared" si="142"/>
        <v>210537.08334152616</v>
      </c>
      <c r="H2140" s="3">
        <v>8.9440000000000008</v>
      </c>
      <c r="I2140">
        <v>6.25</v>
      </c>
      <c r="J2140" s="5">
        <f t="shared" si="144"/>
        <v>209227.07482295673</v>
      </c>
      <c r="K2140" s="5">
        <f t="shared" si="143"/>
        <v>1006.2611806797852</v>
      </c>
    </row>
    <row r="2141" spans="2:11" x14ac:dyDescent="0.25">
      <c r="B2141" s="6">
        <v>44504</v>
      </c>
      <c r="C2141" s="2">
        <v>61452.230469000002</v>
      </c>
      <c r="D2141" s="5">
        <v>160168323.21633601</v>
      </c>
      <c r="E2141" s="18">
        <f>'Mining Rigs'!$E$25*EXP('Mining Rigs'!$E$24*B2141)</f>
        <v>5.5563673224760343E-2</v>
      </c>
      <c r="F2141" s="10">
        <f t="shared" si="141"/>
        <v>8899.5403721502898</v>
      </c>
      <c r="G2141" s="10">
        <f t="shared" si="142"/>
        <v>213588.96893160697</v>
      </c>
      <c r="H2141" s="3">
        <v>10.07</v>
      </c>
      <c r="I2141">
        <v>6.25</v>
      </c>
      <c r="J2141" s="5">
        <f t="shared" si="144"/>
        <v>238982.32412680914</v>
      </c>
      <c r="K2141" s="5">
        <f t="shared" si="143"/>
        <v>893.74379344587885</v>
      </c>
    </row>
    <row r="2142" spans="2:11" x14ac:dyDescent="0.25">
      <c r="B2142" s="6">
        <v>44505</v>
      </c>
      <c r="C2142" s="2">
        <v>61125.675780999998</v>
      </c>
      <c r="D2142" s="5">
        <v>160343515.77840701</v>
      </c>
      <c r="E2142" s="18">
        <f>'Mining Rigs'!$E$25*EXP('Mining Rigs'!$E$24*B2142)</f>
        <v>5.5533832761547351E-2</v>
      </c>
      <c r="F2142" s="10">
        <f t="shared" si="141"/>
        <v>8904.4899896365841</v>
      </c>
      <c r="G2142" s="10">
        <f t="shared" si="142"/>
        <v>213707.75975127803</v>
      </c>
      <c r="H2142" s="3">
        <v>9.2899999999999991</v>
      </c>
      <c r="I2142">
        <v>6.25</v>
      </c>
      <c r="J2142" s="5">
        <f t="shared" si="144"/>
        <v>220593.89867659699</v>
      </c>
      <c r="K2142" s="5">
        <f t="shared" si="143"/>
        <v>968.78363832077503</v>
      </c>
    </row>
    <row r="2143" spans="2:11" x14ac:dyDescent="0.25">
      <c r="B2143" s="6">
        <v>44506</v>
      </c>
      <c r="C2143" s="2">
        <v>61527.480469000002</v>
      </c>
      <c r="D2143" s="5">
        <v>159797397.10008001</v>
      </c>
      <c r="E2143" s="18">
        <f>'Mining Rigs'!$E$25*EXP('Mining Rigs'!$E$24*B2143)</f>
        <v>5.5504008324151109E-2</v>
      </c>
      <c r="F2143" s="10">
        <f t="shared" si="141"/>
        <v>8869.3960588205227</v>
      </c>
      <c r="G2143" s="10">
        <f t="shared" si="142"/>
        <v>212865.50541169255</v>
      </c>
      <c r="H2143" s="3">
        <v>9.3510000000000009</v>
      </c>
      <c r="I2143">
        <v>6.25</v>
      </c>
      <c r="J2143" s="5">
        <f t="shared" si="144"/>
        <v>221167.26012274856</v>
      </c>
      <c r="K2143" s="5">
        <f t="shared" si="143"/>
        <v>962.46390760346469</v>
      </c>
    </row>
    <row r="2144" spans="2:11" x14ac:dyDescent="0.25">
      <c r="B2144" s="6">
        <v>44507</v>
      </c>
      <c r="C2144" s="2">
        <v>63326.988280999998</v>
      </c>
      <c r="D2144" s="5">
        <v>161379304.17249799</v>
      </c>
      <c r="E2144" s="18">
        <f>'Mining Rigs'!$E$25*EXP('Mining Rigs'!$E$24*B2144)</f>
        <v>5.5474199903965141E-2</v>
      </c>
      <c r="F2144" s="10">
        <f t="shared" si="141"/>
        <v>8952.3877800279479</v>
      </c>
      <c r="G2144" s="10">
        <f t="shared" si="142"/>
        <v>214857.30672067075</v>
      </c>
      <c r="H2144" s="3">
        <v>9.4120000000000008</v>
      </c>
      <c r="I2144">
        <v>6.25</v>
      </c>
      <c r="J2144" s="5">
        <f t="shared" si="144"/>
        <v>224692.99676166149</v>
      </c>
      <c r="K2144" s="5">
        <f t="shared" si="143"/>
        <v>956.22609434764115</v>
      </c>
    </row>
    <row r="2145" spans="2:11" x14ac:dyDescent="0.25">
      <c r="B2145" s="6">
        <v>44508</v>
      </c>
      <c r="C2145" s="2">
        <v>67566.828125</v>
      </c>
      <c r="D2145" s="5">
        <v>164887669.48892</v>
      </c>
      <c r="E2145" s="18">
        <f>'Mining Rigs'!$E$25*EXP('Mining Rigs'!$E$24*B2145)</f>
        <v>5.5444407492387021E-2</v>
      </c>
      <c r="F2145" s="10">
        <f t="shared" si="141"/>
        <v>9142.0991376137117</v>
      </c>
      <c r="G2145" s="10">
        <f t="shared" si="142"/>
        <v>219410.3793027291</v>
      </c>
      <c r="H2145" s="3">
        <v>10.667</v>
      </c>
      <c r="I2145">
        <v>6.25</v>
      </c>
      <c r="J2145" s="5">
        <f t="shared" si="144"/>
        <v>260050.05733580122</v>
      </c>
      <c r="K2145" s="5">
        <f t="shared" si="143"/>
        <v>843.72363363644888</v>
      </c>
    </row>
    <row r="2146" spans="2:11" x14ac:dyDescent="0.25">
      <c r="B2146" s="6">
        <v>44509</v>
      </c>
      <c r="C2146" s="2">
        <v>66971.828125</v>
      </c>
      <c r="D2146" s="5">
        <v>162888098.87011799</v>
      </c>
      <c r="E2146" s="18">
        <f>'Mining Rigs'!$E$25*EXP('Mining Rigs'!$E$24*B2146)</f>
        <v>5.5414631080819524E-2</v>
      </c>
      <c r="F2146" s="10">
        <f t="shared" si="141"/>
        <v>9026.3839063436426</v>
      </c>
      <c r="G2146" s="10">
        <f t="shared" si="142"/>
        <v>216633.21375224742</v>
      </c>
      <c r="H2146" s="3">
        <v>9.4740000000000002</v>
      </c>
      <c r="I2146">
        <v>6.25</v>
      </c>
      <c r="J2146" s="5">
        <f t="shared" si="144"/>
        <v>228042.56300986579</v>
      </c>
      <c r="K2146" s="5">
        <f t="shared" si="143"/>
        <v>949.96833438885369</v>
      </c>
    </row>
    <row r="2147" spans="2:11" x14ac:dyDescent="0.25">
      <c r="B2147" s="6">
        <v>44510</v>
      </c>
      <c r="C2147" s="2">
        <v>64995.230469000002</v>
      </c>
      <c r="D2147" s="5">
        <v>161965220.122978</v>
      </c>
      <c r="E2147" s="18">
        <f>'Mining Rigs'!$E$25*EXP('Mining Rigs'!$E$24*B2147)</f>
        <v>5.5384870660670035E-2</v>
      </c>
      <c r="F2147" s="10">
        <f t="shared" si="141"/>
        <v>8970.4227680380882</v>
      </c>
      <c r="G2147" s="10">
        <f t="shared" si="142"/>
        <v>215290.14643291413</v>
      </c>
      <c r="H2147" s="3">
        <v>9.6639999999999997</v>
      </c>
      <c r="I2147">
        <v>6.25</v>
      </c>
      <c r="J2147" s="5">
        <f t="shared" si="144"/>
        <v>231173.77501418689</v>
      </c>
      <c r="K2147" s="5">
        <f t="shared" si="143"/>
        <v>931.29139072847681</v>
      </c>
    </row>
    <row r="2148" spans="2:11" x14ac:dyDescent="0.25">
      <c r="B2148" s="6">
        <v>44511</v>
      </c>
      <c r="C2148" s="2">
        <v>64949.960937999997</v>
      </c>
      <c r="D2148" s="5">
        <v>160119462.628699</v>
      </c>
      <c r="E2148" s="18">
        <f>'Mining Rigs'!$E$25*EXP('Mining Rigs'!$E$24*B2148)</f>
        <v>5.5355126223349975E-2</v>
      </c>
      <c r="F2148" s="10">
        <f t="shared" si="141"/>
        <v>8863.4330646266026</v>
      </c>
      <c r="G2148" s="10">
        <f t="shared" si="142"/>
        <v>212722.39355103846</v>
      </c>
      <c r="H2148" s="3">
        <v>9.1140000000000008</v>
      </c>
      <c r="I2148">
        <v>6.25</v>
      </c>
      <c r="J2148" s="5">
        <f t="shared" si="144"/>
        <v>215416.87720268496</v>
      </c>
      <c r="K2148" s="5">
        <f t="shared" si="143"/>
        <v>987.49177090190904</v>
      </c>
    </row>
    <row r="2149" spans="2:11" x14ac:dyDescent="0.25">
      <c r="B2149" s="6">
        <v>44512</v>
      </c>
      <c r="C2149" s="2">
        <v>64155.941405999998</v>
      </c>
      <c r="D2149" s="5">
        <v>162426659.496548</v>
      </c>
      <c r="E2149" s="18">
        <f>'Mining Rigs'!$E$25*EXP('Mining Rigs'!$E$24*B2149)</f>
        <v>5.5325397760275966E-2</v>
      </c>
      <c r="F2149" s="10">
        <f t="shared" si="141"/>
        <v>8986.3195435194248</v>
      </c>
      <c r="G2149" s="10">
        <f t="shared" si="142"/>
        <v>215671.66904446619</v>
      </c>
      <c r="H2149" s="3">
        <v>10.141</v>
      </c>
      <c r="I2149">
        <v>6.25</v>
      </c>
      <c r="J2149" s="5">
        <f t="shared" si="144"/>
        <v>243014.04397554797</v>
      </c>
      <c r="K2149" s="5">
        <f t="shared" si="143"/>
        <v>887.4864411793709</v>
      </c>
    </row>
    <row r="2150" spans="2:11" x14ac:dyDescent="0.25">
      <c r="B2150" s="6">
        <v>44513</v>
      </c>
      <c r="C2150" s="2">
        <v>64469.527344000002</v>
      </c>
      <c r="D2150" s="5">
        <v>160427088.87774599</v>
      </c>
      <c r="E2150" s="18">
        <f>'Mining Rigs'!$E$25*EXP('Mining Rigs'!$E$24*B2150)</f>
        <v>5.5295685262869251E-2</v>
      </c>
      <c r="F2150" s="10">
        <f t="shared" si="141"/>
        <v>8870.9258142221934</v>
      </c>
      <c r="G2150" s="10">
        <f t="shared" si="142"/>
        <v>212902.21954133263</v>
      </c>
      <c r="H2150" s="3">
        <v>9.4120000000000008</v>
      </c>
      <c r="I2150">
        <v>6.25</v>
      </c>
      <c r="J2150" s="5">
        <f t="shared" si="144"/>
        <v>222648.41003589146</v>
      </c>
      <c r="K2150" s="5">
        <f t="shared" si="143"/>
        <v>956.22609434764115</v>
      </c>
    </row>
    <row r="2151" spans="2:11" x14ac:dyDescent="0.25">
      <c r="B2151" s="6">
        <v>44514</v>
      </c>
      <c r="C2151" s="2">
        <v>65466.839844000002</v>
      </c>
      <c r="D2151" s="5">
        <v>160273275.75322199</v>
      </c>
      <c r="E2151" s="18">
        <f>'Mining Rigs'!$E$25*EXP('Mining Rigs'!$E$24*B2151)</f>
        <v>5.5265988722555059E-2</v>
      </c>
      <c r="F2151" s="10">
        <f t="shared" si="141"/>
        <v>8857.6610503045231</v>
      </c>
      <c r="G2151" s="10">
        <f t="shared" si="142"/>
        <v>212583.86520730855</v>
      </c>
      <c r="H2151" s="3">
        <v>9.1720000000000006</v>
      </c>
      <c r="I2151">
        <v>6.25</v>
      </c>
      <c r="J2151" s="5">
        <f t="shared" si="144"/>
        <v>216646.57907571489</v>
      </c>
      <c r="K2151" s="5">
        <f t="shared" si="143"/>
        <v>981.24727431312681</v>
      </c>
    </row>
    <row r="2152" spans="2:11" x14ac:dyDescent="0.25">
      <c r="B2152" s="6">
        <v>44515</v>
      </c>
      <c r="C2152" s="2">
        <v>63557.871094000002</v>
      </c>
      <c r="D2152" s="5">
        <v>161753319.40522</v>
      </c>
      <c r="E2152" s="18">
        <f>'Mining Rigs'!$E$25*EXP('Mining Rigs'!$E$24*B2152)</f>
        <v>5.5236308130763835E-2</v>
      </c>
      <c r="F2152" s="10">
        <f t="shared" si="141"/>
        <v>8934.6561918405932</v>
      </c>
      <c r="G2152" s="10">
        <f t="shared" si="142"/>
        <v>214431.74860417424</v>
      </c>
      <c r="H2152" s="3">
        <v>9.5359999999999996</v>
      </c>
      <c r="I2152">
        <v>6.25</v>
      </c>
      <c r="J2152" s="5">
        <f t="shared" si="144"/>
        <v>227202.35052104504</v>
      </c>
      <c r="K2152" s="5">
        <f t="shared" si="143"/>
        <v>943.79194630872496</v>
      </c>
    </row>
    <row r="2153" spans="2:11" x14ac:dyDescent="0.25">
      <c r="B2153" s="6">
        <v>44516</v>
      </c>
      <c r="C2153" s="2">
        <v>60161.246094000002</v>
      </c>
      <c r="D2153" s="5">
        <v>165302524.93292099</v>
      </c>
      <c r="E2153" s="18">
        <f>'Mining Rigs'!$E$25*EXP('Mining Rigs'!$E$24*B2153)</f>
        <v>5.5206643478930624E-2</v>
      </c>
      <c r="F2153" s="10">
        <f t="shared" si="141"/>
        <v>9125.7975601388098</v>
      </c>
      <c r="G2153" s="10">
        <f t="shared" si="142"/>
        <v>219019.14144333143</v>
      </c>
      <c r="H2153" s="3">
        <v>9.6</v>
      </c>
      <c r="I2153">
        <v>6.25</v>
      </c>
      <c r="J2153" s="5">
        <f t="shared" si="144"/>
        <v>233620.41753955354</v>
      </c>
      <c r="K2153" s="5">
        <f t="shared" si="143"/>
        <v>937.5</v>
      </c>
    </row>
    <row r="2154" spans="2:11" x14ac:dyDescent="0.25">
      <c r="B2154" s="6">
        <v>44517</v>
      </c>
      <c r="C2154" s="2">
        <v>60368.011719000002</v>
      </c>
      <c r="D2154" s="5">
        <v>166075887.62625501</v>
      </c>
      <c r="E2154" s="18">
        <f>'Mining Rigs'!$E$25*EXP('Mining Rigs'!$E$24*B2154)</f>
        <v>5.5176994758494489E-2</v>
      </c>
      <c r="F2154" s="10">
        <f t="shared" si="141"/>
        <v>9163.5683810661922</v>
      </c>
      <c r="G2154" s="10">
        <f t="shared" si="142"/>
        <v>219925.6411455886</v>
      </c>
      <c r="H2154" s="3">
        <v>9.6639999999999997</v>
      </c>
      <c r="I2154">
        <v>6.25</v>
      </c>
      <c r="J2154" s="5">
        <f t="shared" si="144"/>
        <v>236151.26622566313</v>
      </c>
      <c r="K2154" s="5">
        <f t="shared" si="143"/>
        <v>931.29139072847681</v>
      </c>
    </row>
    <row r="2155" spans="2:11" x14ac:dyDescent="0.25">
      <c r="B2155" s="6">
        <v>44518</v>
      </c>
      <c r="C2155" s="2">
        <v>56942.136719000002</v>
      </c>
      <c r="D2155" s="5">
        <v>167149669.97568601</v>
      </c>
      <c r="E2155" s="18">
        <f>'Mining Rigs'!$E$25*EXP('Mining Rigs'!$E$24*B2155)</f>
        <v>5.5147361960899664E-2</v>
      </c>
      <c r="F2155" s="10">
        <f t="shared" si="141"/>
        <v>9217.863351794078</v>
      </c>
      <c r="G2155" s="10">
        <f t="shared" si="142"/>
        <v>221228.72044305789</v>
      </c>
      <c r="H2155" s="3">
        <v>10</v>
      </c>
      <c r="I2155">
        <v>6.25</v>
      </c>
      <c r="J2155" s="5">
        <f t="shared" si="144"/>
        <v>245809.68938117541</v>
      </c>
      <c r="K2155" s="5">
        <f t="shared" si="143"/>
        <v>900</v>
      </c>
    </row>
    <row r="2156" spans="2:11" x14ac:dyDescent="0.25">
      <c r="B2156" s="6">
        <v>44519</v>
      </c>
      <c r="C2156" s="2">
        <v>58119.578125</v>
      </c>
      <c r="D2156" s="5">
        <v>166034035.61704499</v>
      </c>
      <c r="E2156" s="18">
        <f>'Mining Rigs'!$E$25*EXP('Mining Rigs'!$E$24*B2156)</f>
        <v>5.5117745077594989E-2</v>
      </c>
      <c r="F2156" s="10">
        <f t="shared" si="141"/>
        <v>9151.4216493446129</v>
      </c>
      <c r="G2156" s="10">
        <f t="shared" si="142"/>
        <v>219634.11958427069</v>
      </c>
      <c r="H2156" s="3">
        <v>10.510999999999999</v>
      </c>
      <c r="I2156">
        <v>6.25</v>
      </c>
      <c r="J2156" s="5">
        <f t="shared" si="144"/>
        <v>256508.24788336325</v>
      </c>
      <c r="K2156" s="5">
        <f t="shared" si="143"/>
        <v>856.24583769384458</v>
      </c>
    </row>
    <row r="2157" spans="2:11" x14ac:dyDescent="0.25">
      <c r="B2157" s="6">
        <v>44520</v>
      </c>
      <c r="C2157" s="2">
        <v>59697.195312999997</v>
      </c>
      <c r="D2157" s="5">
        <v>166252273.22847</v>
      </c>
      <c r="E2157" s="18">
        <f>'Mining Rigs'!$E$25*EXP('Mining Rigs'!$E$24*B2157)</f>
        <v>5.5088144100033307E-2</v>
      </c>
      <c r="F2157" s="10">
        <f t="shared" si="141"/>
        <v>9158.5291845680658</v>
      </c>
      <c r="G2157" s="10">
        <f t="shared" si="142"/>
        <v>219804.70042963358</v>
      </c>
      <c r="H2157" s="3">
        <v>9.9309999999999992</v>
      </c>
      <c r="I2157">
        <v>6.25</v>
      </c>
      <c r="J2157" s="5">
        <f t="shared" si="144"/>
        <v>242542.27555185455</v>
      </c>
      <c r="K2157" s="5">
        <f t="shared" si="143"/>
        <v>906.25314671231513</v>
      </c>
    </row>
    <row r="2158" spans="2:11" x14ac:dyDescent="0.25">
      <c r="B2158" s="6">
        <v>44521</v>
      </c>
      <c r="C2158" s="2">
        <v>58730.476562999997</v>
      </c>
      <c r="D2158" s="5">
        <v>166066724.20991799</v>
      </c>
      <c r="E2158" s="18">
        <f>'Mining Rigs'!$E$25*EXP('Mining Rigs'!$E$24*B2158)</f>
        <v>5.5058559019672625E-2</v>
      </c>
      <c r="F2158" s="10">
        <f t="shared" si="141"/>
        <v>9143.3945361154674</v>
      </c>
      <c r="G2158" s="10">
        <f t="shared" si="142"/>
        <v>219441.4688667712</v>
      </c>
      <c r="H2158" s="3">
        <v>10.909000000000001</v>
      </c>
      <c r="I2158">
        <v>6.25</v>
      </c>
      <c r="J2158" s="5">
        <f t="shared" si="144"/>
        <v>265987.44265195634</v>
      </c>
      <c r="K2158" s="5">
        <f t="shared" si="143"/>
        <v>825.00687505729218</v>
      </c>
    </row>
    <row r="2159" spans="2:11" x14ac:dyDescent="0.25">
      <c r="B2159" s="6">
        <v>44522</v>
      </c>
      <c r="C2159" s="2">
        <v>56289.289062999997</v>
      </c>
      <c r="D2159" s="5">
        <v>162307875.21222699</v>
      </c>
      <c r="E2159" s="18">
        <f>'Mining Rigs'!$E$25*EXP('Mining Rigs'!$E$24*B2159)</f>
        <v>5.5028989827975563E-2</v>
      </c>
      <c r="F2159" s="10">
        <f t="shared" si="141"/>
        <v>8931.6384140539667</v>
      </c>
      <c r="G2159" s="10">
        <f t="shared" si="142"/>
        <v>214359.3219372952</v>
      </c>
      <c r="H2159" s="3">
        <v>10.212999999999999</v>
      </c>
      <c r="I2159">
        <v>6.25</v>
      </c>
      <c r="J2159" s="5">
        <f t="shared" si="144"/>
        <v>243250.19499395508</v>
      </c>
      <c r="K2159" s="5">
        <f t="shared" si="143"/>
        <v>881.22980515029872</v>
      </c>
    </row>
    <row r="2160" spans="2:11" x14ac:dyDescent="0.25">
      <c r="B2160" s="6">
        <v>44523</v>
      </c>
      <c r="C2160" s="2">
        <v>57569.074219000002</v>
      </c>
      <c r="D2160" s="5">
        <v>160697678.037503</v>
      </c>
      <c r="E2160" s="18">
        <f>'Mining Rigs'!$E$25*EXP('Mining Rigs'!$E$24*B2160)</f>
        <v>5.499943651640872E-2</v>
      </c>
      <c r="F2160" s="10">
        <f t="shared" si="141"/>
        <v>8838.2817415579339</v>
      </c>
      <c r="G2160" s="10">
        <f t="shared" si="142"/>
        <v>212118.76179739041</v>
      </c>
      <c r="H2160" s="3">
        <v>10.909000000000001</v>
      </c>
      <c r="I2160">
        <v>6.25</v>
      </c>
      <c r="J2160" s="5">
        <f t="shared" si="144"/>
        <v>257111.50804974802</v>
      </c>
      <c r="K2160" s="5">
        <f t="shared" si="143"/>
        <v>825.00687505729218</v>
      </c>
    </row>
    <row r="2161" spans="2:11" x14ac:dyDescent="0.25">
      <c r="B2161" s="6">
        <v>44524</v>
      </c>
      <c r="C2161" s="2">
        <v>56280.425780999998</v>
      </c>
      <c r="D2161" s="5">
        <v>157799323.12299901</v>
      </c>
      <c r="E2161" s="18">
        <f>'Mining Rigs'!$E$25*EXP('Mining Rigs'!$E$24*B2161)</f>
        <v>5.4969899076443861E-2</v>
      </c>
      <c r="F2161" s="10">
        <f t="shared" si="141"/>
        <v>8674.2128664024112</v>
      </c>
      <c r="G2161" s="10">
        <f t="shared" si="142"/>
        <v>208181.10879365786</v>
      </c>
      <c r="H2161" s="3">
        <v>9.1720000000000006</v>
      </c>
      <c r="I2161">
        <v>6.25</v>
      </c>
      <c r="J2161" s="5">
        <f t="shared" si="144"/>
        <v>212159.68109504777</v>
      </c>
      <c r="K2161" s="5">
        <f t="shared" si="143"/>
        <v>981.24727431312681</v>
      </c>
    </row>
    <row r="2162" spans="2:11" x14ac:dyDescent="0.25">
      <c r="B2162" s="6">
        <v>44525</v>
      </c>
      <c r="C2162" s="2">
        <v>57274.679687999997</v>
      </c>
      <c r="D2162" s="5">
        <v>159087480.86277801</v>
      </c>
      <c r="E2162" s="18">
        <f>'Mining Rigs'!$E$25*EXP('Mining Rigs'!$E$24*B2162)</f>
        <v>5.4940377499557359E-2</v>
      </c>
      <c r="F2162" s="10">
        <f t="shared" si="141"/>
        <v>8740.326254054633</v>
      </c>
      <c r="G2162" s="10">
        <f t="shared" si="142"/>
        <v>209767.83009731118</v>
      </c>
      <c r="H2162" s="3">
        <v>11.077</v>
      </c>
      <c r="I2162">
        <v>6.25</v>
      </c>
      <c r="J2162" s="5">
        <f t="shared" si="144"/>
        <v>258177.58377643515</v>
      </c>
      <c r="K2162" s="5">
        <f t="shared" si="143"/>
        <v>812.49435767807176</v>
      </c>
    </row>
    <row r="2163" spans="2:11" x14ac:dyDescent="0.25">
      <c r="B2163" s="6">
        <v>44526</v>
      </c>
      <c r="C2163" s="2">
        <v>53569.765625</v>
      </c>
      <c r="D2163" s="5">
        <v>156833204.81816399</v>
      </c>
      <c r="E2163" s="18">
        <f>'Mining Rigs'!$E$25*EXP('Mining Rigs'!$E$24*B2163)</f>
        <v>5.4910871777229538E-2</v>
      </c>
      <c r="F2163" s="10">
        <f t="shared" si="141"/>
        <v>8611.8480001821808</v>
      </c>
      <c r="G2163" s="10">
        <f t="shared" si="142"/>
        <v>206684.35200437234</v>
      </c>
      <c r="H2163" s="3">
        <v>10.909000000000001</v>
      </c>
      <c r="I2163">
        <v>6.25</v>
      </c>
      <c r="J2163" s="5">
        <f t="shared" si="144"/>
        <v>250524.3995572998</v>
      </c>
      <c r="K2163" s="5">
        <f t="shared" si="143"/>
        <v>825.00687505729218</v>
      </c>
    </row>
    <row r="2164" spans="2:11" x14ac:dyDescent="0.25">
      <c r="B2164" s="6">
        <v>44527</v>
      </c>
      <c r="C2164" s="2">
        <v>54815.078125</v>
      </c>
      <c r="D2164" s="5">
        <v>156028106.230802</v>
      </c>
      <c r="E2164" s="18">
        <f>'Mining Rigs'!$E$25*EXP('Mining Rigs'!$E$24*B2164)</f>
        <v>5.4881381900945922E-2</v>
      </c>
      <c r="F2164" s="10">
        <f t="shared" si="141"/>
        <v>8563.0380853340048</v>
      </c>
      <c r="G2164" s="10">
        <f t="shared" si="142"/>
        <v>205512.91404801613</v>
      </c>
      <c r="H2164" s="3">
        <v>10.07</v>
      </c>
      <c r="I2164">
        <v>6.25</v>
      </c>
      <c r="J2164" s="5">
        <f t="shared" si="144"/>
        <v>229946.11605150253</v>
      </c>
      <c r="K2164" s="5">
        <f t="shared" si="143"/>
        <v>893.74379344587885</v>
      </c>
    </row>
    <row r="2165" spans="2:11" x14ac:dyDescent="0.25">
      <c r="B2165" s="6">
        <v>44528</v>
      </c>
      <c r="C2165" s="2">
        <v>57248.457030999998</v>
      </c>
      <c r="D2165" s="5">
        <v>155706066.79585701</v>
      </c>
      <c r="E2165" s="18">
        <f>'Mining Rigs'!$E$25*EXP('Mining Rigs'!$E$24*B2165)</f>
        <v>5.4851907862196576E-2</v>
      </c>
      <c r="F2165" s="10">
        <f t="shared" si="141"/>
        <v>8540.7748294713747</v>
      </c>
      <c r="G2165" s="10">
        <f t="shared" si="142"/>
        <v>204978.59590731299</v>
      </c>
      <c r="H2165" s="3">
        <v>10.36</v>
      </c>
      <c r="I2165">
        <v>6.25</v>
      </c>
      <c r="J2165" s="5">
        <f t="shared" si="144"/>
        <v>235953.1392888625</v>
      </c>
      <c r="K2165" s="5">
        <f t="shared" si="143"/>
        <v>868.72586872586874</v>
      </c>
    </row>
    <row r="2166" spans="2:11" x14ac:dyDescent="0.25">
      <c r="B2166" s="6">
        <v>44529</v>
      </c>
      <c r="C2166" s="2">
        <v>57806.566405999998</v>
      </c>
      <c r="D2166" s="5">
        <v>156626480.749367</v>
      </c>
      <c r="E2166" s="18">
        <f>'Mining Rigs'!$E$25*EXP('Mining Rigs'!$E$24*B2166)</f>
        <v>5.4822449652475569E-2</v>
      </c>
      <c r="F2166" s="10">
        <f t="shared" si="141"/>
        <v>8586.6473551266063</v>
      </c>
      <c r="G2166" s="10">
        <f t="shared" si="142"/>
        <v>206079.53652303855</v>
      </c>
      <c r="H2166" s="3">
        <v>10.07</v>
      </c>
      <c r="I2166">
        <v>6.25</v>
      </c>
      <c r="J2166" s="5">
        <f t="shared" si="144"/>
        <v>230580.10364299983</v>
      </c>
      <c r="K2166" s="5">
        <f t="shared" si="143"/>
        <v>893.74379344587885</v>
      </c>
    </row>
    <row r="2167" spans="2:11" x14ac:dyDescent="0.25">
      <c r="B2167" s="6">
        <v>44530</v>
      </c>
      <c r="C2167" s="2">
        <v>57005.425780999998</v>
      </c>
      <c r="D2167" s="5">
        <v>156604781.32573</v>
      </c>
      <c r="E2167" s="18">
        <f>'Mining Rigs'!$E$25*EXP('Mining Rigs'!$E$24*B2167)</f>
        <v>5.479300726328213E-2</v>
      </c>
      <c r="F2167" s="10">
        <f t="shared" si="141"/>
        <v>8580.8469206454338</v>
      </c>
      <c r="G2167" s="10">
        <f t="shared" si="142"/>
        <v>205940.32609549043</v>
      </c>
      <c r="H2167" s="3">
        <v>10.746</v>
      </c>
      <c r="I2167">
        <v>6.25</v>
      </c>
      <c r="J2167" s="5">
        <f t="shared" si="144"/>
        <v>245892.74935801557</v>
      </c>
      <c r="K2167" s="5">
        <f t="shared" si="143"/>
        <v>837.52093802345053</v>
      </c>
    </row>
    <row r="2168" spans="2:11" x14ac:dyDescent="0.25">
      <c r="B2168" s="6">
        <v>44531</v>
      </c>
      <c r="C2168" s="2">
        <v>57229.828125</v>
      </c>
      <c r="D2168" s="5">
        <v>156604715.81627101</v>
      </c>
      <c r="E2168" s="18">
        <f>'Mining Rigs'!$E$25*EXP('Mining Rigs'!$E$24*B2168)</f>
        <v>5.4763580686120028E-2</v>
      </c>
      <c r="F2168" s="10">
        <f t="shared" si="141"/>
        <v>8576.2349904312541</v>
      </c>
      <c r="G2168" s="10">
        <f t="shared" si="142"/>
        <v>205829.6397703501</v>
      </c>
      <c r="H2168" s="3">
        <v>10.510999999999999</v>
      </c>
      <c r="I2168">
        <v>6.25</v>
      </c>
      <c r="J2168" s="5">
        <f t="shared" si="144"/>
        <v>240386.1492917944</v>
      </c>
      <c r="K2168" s="5">
        <f t="shared" si="143"/>
        <v>856.24583769384458</v>
      </c>
    </row>
    <row r="2169" spans="2:11" x14ac:dyDescent="0.25">
      <c r="B2169" s="6">
        <v>44532</v>
      </c>
      <c r="C2169" s="2">
        <v>56477.816405999998</v>
      </c>
      <c r="D2169" s="5">
        <v>153055005.217691</v>
      </c>
      <c r="E2169" s="18">
        <f>'Mining Rigs'!$E$25*EXP('Mining Rigs'!$E$24*B2169)</f>
        <v>5.4734169912497029E-2</v>
      </c>
      <c r="F2169" s="10">
        <f t="shared" si="141"/>
        <v>8377.3386615432191</v>
      </c>
      <c r="G2169" s="10">
        <f t="shared" si="142"/>
        <v>201056.12787703727</v>
      </c>
      <c r="H2169" s="3">
        <v>9.2899999999999991</v>
      </c>
      <c r="I2169">
        <v>6.25</v>
      </c>
      <c r="J2169" s="5">
        <f t="shared" si="144"/>
        <v>207534.60310863066</v>
      </c>
      <c r="K2169" s="5">
        <f t="shared" si="143"/>
        <v>968.78363832077503</v>
      </c>
    </row>
    <row r="2170" spans="2:11" x14ac:dyDescent="0.25">
      <c r="B2170" s="6">
        <v>44533</v>
      </c>
      <c r="C2170" s="2">
        <v>53598.246094000002</v>
      </c>
      <c r="D2170" s="5">
        <v>156707914.07701901</v>
      </c>
      <c r="E2170" s="18">
        <f>'Mining Rigs'!$E$25*EXP('Mining Rigs'!$E$24*B2170)</f>
        <v>5.4704774933926031E-2</v>
      </c>
      <c r="F2170" s="10">
        <f t="shared" si="141"/>
        <v>8572.671169948344</v>
      </c>
      <c r="G2170" s="10">
        <f t="shared" si="142"/>
        <v>205744.10807876027</v>
      </c>
      <c r="H2170" s="3">
        <v>8.5709999999999997</v>
      </c>
      <c r="I2170">
        <v>6.25</v>
      </c>
      <c r="J2170" s="5">
        <f t="shared" si="144"/>
        <v>195936.97226033936</v>
      </c>
      <c r="K2170" s="5">
        <f t="shared" si="143"/>
        <v>1050.0525026251314</v>
      </c>
    </row>
    <row r="2171" spans="2:11" x14ac:dyDescent="0.25">
      <c r="B2171" s="6">
        <v>44534</v>
      </c>
      <c r="C2171" s="2">
        <v>49200.703125</v>
      </c>
      <c r="D2171" s="5">
        <v>162100790.8414</v>
      </c>
      <c r="E2171" s="18">
        <f>'Mining Rigs'!$E$25*EXP('Mining Rigs'!$E$24*B2171)</f>
        <v>5.467539574192451E-2</v>
      </c>
      <c r="F2171" s="10">
        <f t="shared" ref="F2171:F2173" si="145">D2171*1000*E2171/1000000</f>
        <v>8862.9248893324784</v>
      </c>
      <c r="G2171" s="10">
        <f t="shared" ref="G2171:G2173" si="146">F2171*24</f>
        <v>212710.1973439795</v>
      </c>
      <c r="H2171" s="3">
        <v>9.2899999999999991</v>
      </c>
      <c r="I2171">
        <v>6.25</v>
      </c>
      <c r="J2171" s="5">
        <f t="shared" si="144"/>
        <v>219564.19259172992</v>
      </c>
      <c r="K2171" s="5">
        <f t="shared" ref="K2171:K2173" si="147">24*60/H2171*I2171</f>
        <v>968.78363832077503</v>
      </c>
    </row>
    <row r="2172" spans="2:11" x14ac:dyDescent="0.25">
      <c r="B2172" s="6">
        <v>44535</v>
      </c>
      <c r="C2172" s="2">
        <v>49368.847655999998</v>
      </c>
      <c r="D2172" s="5">
        <v>163660443.373586</v>
      </c>
      <c r="E2172" s="18">
        <f>'Mining Rigs'!$E$25*EXP('Mining Rigs'!$E$24*B2172)</f>
        <v>5.4646032328013898E-2</v>
      </c>
      <c r="F2172" s="10">
        <f t="shared" si="145"/>
        <v>8943.3938794100686</v>
      </c>
      <c r="G2172" s="10">
        <f t="shared" si="146"/>
        <v>214641.45310584165</v>
      </c>
      <c r="H2172" s="3">
        <v>8.6750000000000007</v>
      </c>
      <c r="I2172">
        <v>6.25</v>
      </c>
      <c r="J2172" s="5">
        <f t="shared" si="144"/>
        <v>206890.51174368628</v>
      </c>
      <c r="K2172" s="5">
        <f t="shared" si="147"/>
        <v>1037.4639769452449</v>
      </c>
    </row>
    <row r="2173" spans="2:11" x14ac:dyDescent="0.25">
      <c r="B2173" s="6">
        <v>44536</v>
      </c>
      <c r="C2173" s="2">
        <v>50582.625</v>
      </c>
      <c r="D2173" s="5">
        <v>167815674.28599599</v>
      </c>
      <c r="E2173" s="18">
        <f>'Mining Rigs'!$E$25*EXP('Mining Rigs'!$E$24*B2173)</f>
        <v>5.4616684683720773E-2</v>
      </c>
      <c r="F2173" s="10">
        <f t="shared" si="145"/>
        <v>9165.535767464231</v>
      </c>
      <c r="G2173" s="10">
        <f t="shared" si="146"/>
        <v>219972.85841914156</v>
      </c>
      <c r="H2173" s="3">
        <v>8.3719999999999999</v>
      </c>
      <c r="I2173">
        <v>6.25</v>
      </c>
      <c r="J2173" s="5">
        <f t="shared" si="144"/>
        <v>204623.64118722809</v>
      </c>
      <c r="K2173" s="5">
        <f t="shared" si="147"/>
        <v>1075.011944577162</v>
      </c>
    </row>
    <row r="2174" spans="2:11" x14ac:dyDescent="0.25">
      <c r="B2174" s="6">
        <v>44537</v>
      </c>
      <c r="C2174" s="2">
        <v>50700.085937999997</v>
      </c>
      <c r="D2174" s="5">
        <v>172415536.81368399</v>
      </c>
      <c r="E2174" s="18">
        <f>'Mining Rigs'!$E$25*EXP('Mining Rigs'!$E$24*B2174)</f>
        <v>5.4587352800576243E-2</v>
      </c>
      <c r="F2174" s="10">
        <f t="shared" ref="F2174:F2198" si="148">D2174*1000*E2174/1000000</f>
        <v>9411.7077363493099</v>
      </c>
      <c r="G2174" s="10">
        <f t="shared" ref="G2174:G2198" si="149">F2174*24</f>
        <v>225880.98567238345</v>
      </c>
      <c r="H2174" s="3">
        <v>9.3510000000000009</v>
      </c>
      <c r="I2174">
        <v>6.25</v>
      </c>
      <c r="J2174" s="5">
        <f t="shared" si="144"/>
        <v>234690.34411360641</v>
      </c>
      <c r="K2174" s="5">
        <f t="shared" ref="K2174:K2198" si="150">24*60/H2174*I2174</f>
        <v>962.46390760346469</v>
      </c>
    </row>
    <row r="2175" spans="2:11" x14ac:dyDescent="0.25">
      <c r="B2175" s="6">
        <v>44538</v>
      </c>
      <c r="C2175" s="2">
        <v>50504.796875</v>
      </c>
      <c r="D2175" s="5">
        <v>175587855.79829699</v>
      </c>
      <c r="E2175" s="18">
        <f>'Mining Rigs'!$E$25*EXP('Mining Rigs'!$E$24*B2175)</f>
        <v>5.4558036670115412E-2</v>
      </c>
      <c r="F2175" s="10">
        <f t="shared" si="148"/>
        <v>9579.7286754704255</v>
      </c>
      <c r="G2175" s="10">
        <f t="shared" si="149"/>
        <v>229913.48821129021</v>
      </c>
      <c r="H2175" s="3">
        <v>8.5709999999999997</v>
      </c>
      <c r="I2175">
        <v>6.25</v>
      </c>
      <c r="J2175" s="5">
        <f t="shared" si="144"/>
        <v>218954.27860655205</v>
      </c>
      <c r="K2175" s="5">
        <f t="shared" si="150"/>
        <v>1050.0525026251314</v>
      </c>
    </row>
    <row r="2176" spans="2:11" x14ac:dyDescent="0.25">
      <c r="B2176" s="6">
        <v>44539</v>
      </c>
      <c r="C2176" s="2">
        <v>47672.121094000002</v>
      </c>
      <c r="D2176" s="5">
        <v>180504950.224446</v>
      </c>
      <c r="E2176" s="18">
        <f>'Mining Rigs'!$E$25*EXP('Mining Rigs'!$E$24*B2176)</f>
        <v>5.4528736283878484E-2</v>
      </c>
      <c r="F2176" s="10">
        <f t="shared" si="148"/>
        <v>9842.706828723427</v>
      </c>
      <c r="G2176" s="10">
        <f t="shared" si="149"/>
        <v>236224.96388936223</v>
      </c>
      <c r="H2176" s="3">
        <v>8.8339999999999996</v>
      </c>
      <c r="I2176">
        <v>6.25</v>
      </c>
      <c r="J2176" s="5">
        <f t="shared" si="144"/>
        <v>231867.92566651403</v>
      </c>
      <c r="K2176" s="5">
        <f t="shared" si="150"/>
        <v>1018.7910346388952</v>
      </c>
    </row>
    <row r="2177" spans="2:11" x14ac:dyDescent="0.25">
      <c r="B2177" s="6">
        <v>44540</v>
      </c>
      <c r="C2177" s="2">
        <v>47243.304687999997</v>
      </c>
      <c r="D2177" s="5">
        <v>181773877.81829101</v>
      </c>
      <c r="E2177" s="18">
        <f>'Mining Rigs'!$E$25*EXP('Mining Rigs'!$E$24*B2177)</f>
        <v>5.4499451633410245E-2</v>
      </c>
      <c r="F2177" s="10">
        <f t="shared" si="148"/>
        <v>9906.5766623753734</v>
      </c>
      <c r="G2177" s="10">
        <f t="shared" si="149"/>
        <v>237757.83989700896</v>
      </c>
      <c r="H2177" s="3">
        <v>9.2309999999999999</v>
      </c>
      <c r="I2177">
        <v>6.25</v>
      </c>
      <c r="J2177" s="5">
        <f t="shared" si="144"/>
        <v>243860.29112103221</v>
      </c>
      <c r="K2177" s="5">
        <f t="shared" si="150"/>
        <v>974.97562560935978</v>
      </c>
    </row>
    <row r="2178" spans="2:11" x14ac:dyDescent="0.25">
      <c r="B2178" s="6">
        <v>44541</v>
      </c>
      <c r="C2178" s="2">
        <v>49362.507812999997</v>
      </c>
      <c r="D2178" s="5">
        <v>179870486.42752299</v>
      </c>
      <c r="E2178" s="18">
        <f>'Mining Rigs'!$E$25*EXP('Mining Rigs'!$E$24*B2178)</f>
        <v>5.4470182710259378E-2</v>
      </c>
      <c r="F2178" s="10">
        <f t="shared" si="148"/>
        <v>9797.5782598904061</v>
      </c>
      <c r="G2178" s="10">
        <f t="shared" si="149"/>
        <v>235141.87823736976</v>
      </c>
      <c r="H2178" s="3">
        <v>9.5359999999999996</v>
      </c>
      <c r="I2178">
        <v>6.25</v>
      </c>
      <c r="J2178" s="5">
        <f t="shared" si="144"/>
        <v>249145.8834301731</v>
      </c>
      <c r="K2178" s="5">
        <f t="shared" si="150"/>
        <v>943.79194630872496</v>
      </c>
    </row>
    <row r="2179" spans="2:11" x14ac:dyDescent="0.25">
      <c r="B2179" s="6">
        <v>44542</v>
      </c>
      <c r="C2179" s="2">
        <v>50098.335937999997</v>
      </c>
      <c r="D2179" s="5">
        <v>180450982.45005199</v>
      </c>
      <c r="E2179" s="18">
        <f>'Mining Rigs'!$E$25*EXP('Mining Rigs'!$E$24*B2179)</f>
        <v>5.4440929505979757E-2</v>
      </c>
      <c r="F2179" s="10">
        <f t="shared" si="148"/>
        <v>9823.9192148480724</v>
      </c>
      <c r="G2179" s="10">
        <f t="shared" si="149"/>
        <v>235774.06115635374</v>
      </c>
      <c r="H2179" s="3">
        <v>10.286</v>
      </c>
      <c r="I2179">
        <v>6.25</v>
      </c>
      <c r="J2179" s="5">
        <f t="shared" si="144"/>
        <v>269463.55478380603</v>
      </c>
      <c r="K2179" s="5">
        <f t="shared" si="150"/>
        <v>874.97569511958011</v>
      </c>
    </row>
    <row r="2180" spans="2:11" x14ac:dyDescent="0.25">
      <c r="B2180" s="6">
        <v>44543</v>
      </c>
      <c r="C2180" s="2">
        <v>46737.480469000002</v>
      </c>
      <c r="D2180" s="5">
        <v>178175819.66922101</v>
      </c>
      <c r="E2180" s="18">
        <f>'Mining Rigs'!$E$25*EXP('Mining Rigs'!$E$24*B2180)</f>
        <v>5.4411692012129732E-2</v>
      </c>
      <c r="F2180" s="10">
        <f t="shared" si="148"/>
        <v>9694.8478238504194</v>
      </c>
      <c r="G2180" s="10">
        <f t="shared" si="149"/>
        <v>232676.34777241008</v>
      </c>
      <c r="H2180" s="3">
        <v>10.212999999999999</v>
      </c>
      <c r="I2180">
        <v>6.25</v>
      </c>
      <c r="J2180" s="5">
        <f t="shared" si="144"/>
        <v>264035.94886662485</v>
      </c>
      <c r="K2180" s="5">
        <f t="shared" si="150"/>
        <v>881.22980515029872</v>
      </c>
    </row>
    <row r="2181" spans="2:11" x14ac:dyDescent="0.25">
      <c r="B2181" s="6">
        <v>44544</v>
      </c>
      <c r="C2181" s="2">
        <v>46612.632812999997</v>
      </c>
      <c r="D2181" s="5">
        <v>175120783.227231</v>
      </c>
      <c r="E2181" s="18">
        <f>'Mining Rigs'!$E$25*EXP('Mining Rigs'!$E$24*B2181)</f>
        <v>5.4382470220271657E-2</v>
      </c>
      <c r="F2181" s="10">
        <f t="shared" si="148"/>
        <v>9523.5007788055391</v>
      </c>
      <c r="G2181" s="10">
        <f t="shared" si="149"/>
        <v>228564.01869133295</v>
      </c>
      <c r="H2181" s="3">
        <v>9.73</v>
      </c>
      <c r="I2181">
        <v>6.25</v>
      </c>
      <c r="J2181" s="5">
        <f t="shared" si="144"/>
        <v>247103.10020740773</v>
      </c>
      <c r="K2181" s="5">
        <f t="shared" si="150"/>
        <v>924.9743062692703</v>
      </c>
    </row>
    <row r="2182" spans="2:11" x14ac:dyDescent="0.25">
      <c r="B2182" s="6">
        <v>44545</v>
      </c>
      <c r="C2182" s="2">
        <v>48896.722655999998</v>
      </c>
      <c r="D2182" s="5">
        <v>176123588.110964</v>
      </c>
      <c r="E2182" s="18">
        <f>'Mining Rigs'!$E$25*EXP('Mining Rigs'!$E$24*B2182)</f>
        <v>5.4353264121972944E-2</v>
      </c>
      <c r="F2182" s="10">
        <f t="shared" si="148"/>
        <v>9572.8919027047996</v>
      </c>
      <c r="G2182" s="10">
        <f t="shared" si="149"/>
        <v>229749.40566491519</v>
      </c>
      <c r="H2182" s="3">
        <v>10.212999999999999</v>
      </c>
      <c r="I2182">
        <v>6.25</v>
      </c>
      <c r="J2182" s="5">
        <f t="shared" si="144"/>
        <v>260714.52000619762</v>
      </c>
      <c r="K2182" s="5">
        <f t="shared" si="150"/>
        <v>881.22980515029872</v>
      </c>
    </row>
    <row r="2183" spans="2:11" x14ac:dyDescent="0.25">
      <c r="B2183" s="6">
        <v>44546</v>
      </c>
      <c r="C2183" s="2">
        <v>47665.425780999998</v>
      </c>
      <c r="D2183" s="5">
        <v>173703015.46589601</v>
      </c>
      <c r="E2183" s="18">
        <f>'Mining Rigs'!$E$25*EXP('Mining Rigs'!$E$24*B2183)</f>
        <v>5.4324073708805584E-2</v>
      </c>
      <c r="F2183" s="10">
        <f t="shared" si="148"/>
        <v>9436.2554156111291</v>
      </c>
      <c r="G2183" s="10">
        <f t="shared" si="149"/>
        <v>226470.1299746671</v>
      </c>
      <c r="H2183" s="3">
        <v>12.522</v>
      </c>
      <c r="I2183">
        <v>6.25</v>
      </c>
      <c r="J2183" s="5">
        <f t="shared" ref="J2183:J2198" si="151">F2183*H2183/60/I2183*1000</f>
        <v>315095.44083808688</v>
      </c>
      <c r="K2183" s="5">
        <f t="shared" si="150"/>
        <v>718.73502635361763</v>
      </c>
    </row>
    <row r="2184" spans="2:11" x14ac:dyDescent="0.25">
      <c r="B2184" s="6">
        <v>44547</v>
      </c>
      <c r="C2184" s="2">
        <v>46202.144530999998</v>
      </c>
      <c r="D2184" s="5">
        <v>167608149.67714</v>
      </c>
      <c r="E2184" s="18">
        <f>'Mining Rigs'!$E$25*EXP('Mining Rigs'!$E$24*B2184)</f>
        <v>5.4294898972345483E-2</v>
      </c>
      <c r="F2184" s="10">
        <f t="shared" si="148"/>
        <v>9100.2675536620754</v>
      </c>
      <c r="G2184" s="10">
        <f t="shared" si="149"/>
        <v>218406.42128788983</v>
      </c>
      <c r="H2184" s="3">
        <v>9.6639999999999997</v>
      </c>
      <c r="I2184">
        <v>6.25</v>
      </c>
      <c r="J2184" s="5">
        <f t="shared" si="151"/>
        <v>234519.96170290746</v>
      </c>
      <c r="K2184" s="5">
        <f t="shared" si="150"/>
        <v>931.29139072847681</v>
      </c>
    </row>
    <row r="2185" spans="2:11" x14ac:dyDescent="0.25">
      <c r="B2185" s="6">
        <v>44548</v>
      </c>
      <c r="C2185" s="2">
        <v>46848.777344000002</v>
      </c>
      <c r="D2185" s="5">
        <v>168465544.696637</v>
      </c>
      <c r="E2185" s="18">
        <f>'Mining Rigs'!$E$25*EXP('Mining Rigs'!$E$24*B2185)</f>
        <v>5.4265739904173674E-2</v>
      </c>
      <c r="F2185" s="10">
        <f t="shared" si="148"/>
        <v>9141.9074313226465</v>
      </c>
      <c r="G2185" s="10">
        <f t="shared" si="149"/>
        <v>219405.77835174353</v>
      </c>
      <c r="H2185" s="3">
        <v>11.25</v>
      </c>
      <c r="I2185">
        <v>6.25</v>
      </c>
      <c r="J2185" s="5">
        <f t="shared" si="151"/>
        <v>274257.2229396794</v>
      </c>
      <c r="K2185" s="5">
        <f t="shared" si="150"/>
        <v>800</v>
      </c>
    </row>
    <row r="2186" spans="2:11" x14ac:dyDescent="0.25">
      <c r="B2186" s="6">
        <v>44549</v>
      </c>
      <c r="C2186" s="2">
        <v>46707.015625</v>
      </c>
      <c r="D2186" s="5">
        <v>165292796.92411801</v>
      </c>
      <c r="E2186" s="18">
        <f>'Mining Rigs'!$E$25*EXP('Mining Rigs'!$E$24*B2186)</f>
        <v>5.4236596495875672E-2</v>
      </c>
      <c r="F2186" s="10">
        <f t="shared" si="148"/>
        <v>8964.9187304481093</v>
      </c>
      <c r="G2186" s="10">
        <f t="shared" si="149"/>
        <v>215158.04953075462</v>
      </c>
      <c r="H2186" s="3">
        <v>9.6639999999999997</v>
      </c>
      <c r="I2186">
        <v>6.25</v>
      </c>
      <c r="J2186" s="5">
        <f t="shared" si="151"/>
        <v>231031.93229613474</v>
      </c>
      <c r="K2186" s="5">
        <f t="shared" si="150"/>
        <v>931.29139072847681</v>
      </c>
    </row>
    <row r="2187" spans="2:11" x14ac:dyDescent="0.25">
      <c r="B2187" s="6">
        <v>44550</v>
      </c>
      <c r="C2187" s="2">
        <v>46880.277344000002</v>
      </c>
      <c r="D2187" s="5">
        <v>166839195.23214</v>
      </c>
      <c r="E2187" s="18">
        <f>'Mining Rigs'!$E$25*EXP('Mining Rigs'!$E$24*B2187)</f>
        <v>5.420746873904099E-2</v>
      </c>
      <c r="F2187" s="10">
        <f t="shared" si="148"/>
        <v>9043.9304599929874</v>
      </c>
      <c r="G2187" s="10">
        <f t="shared" si="149"/>
        <v>217054.33103983168</v>
      </c>
      <c r="H2187" s="3">
        <v>10</v>
      </c>
      <c r="I2187">
        <v>6.25</v>
      </c>
      <c r="J2187" s="5">
        <f t="shared" si="151"/>
        <v>241171.47893314634</v>
      </c>
      <c r="K2187" s="5">
        <f t="shared" si="150"/>
        <v>900</v>
      </c>
    </row>
    <row r="2188" spans="2:11" x14ac:dyDescent="0.25">
      <c r="B2188" s="6">
        <v>44551</v>
      </c>
      <c r="C2188" s="2">
        <v>48936.613280999998</v>
      </c>
      <c r="D2188" s="5">
        <v>167354661.33481401</v>
      </c>
      <c r="E2188" s="18">
        <f>'Mining Rigs'!$E$25*EXP('Mining Rigs'!$E$24*B2188)</f>
        <v>5.4178356625264178E-2</v>
      </c>
      <c r="F2188" s="10">
        <f t="shared" si="148"/>
        <v>9067.0005246978653</v>
      </c>
      <c r="G2188" s="10">
        <f t="shared" si="149"/>
        <v>217608.01259274877</v>
      </c>
      <c r="H2188" s="3">
        <v>8.9440000000000008</v>
      </c>
      <c r="I2188">
        <v>6.25</v>
      </c>
      <c r="J2188" s="5">
        <f t="shared" si="151"/>
        <v>216254.00718106059</v>
      </c>
      <c r="K2188" s="5">
        <f t="shared" si="150"/>
        <v>1006.2611806797852</v>
      </c>
    </row>
    <row r="2189" spans="2:11" x14ac:dyDescent="0.25">
      <c r="B2189" s="6">
        <v>44552</v>
      </c>
      <c r="C2189" s="2">
        <v>48628.511719000002</v>
      </c>
      <c r="D2189" s="5">
        <v>169588347.779735</v>
      </c>
      <c r="E2189" s="18">
        <f>'Mining Rigs'!$E$25*EXP('Mining Rigs'!$E$24*B2189)</f>
        <v>5.414926014614433E-2</v>
      </c>
      <c r="F2189" s="10">
        <f t="shared" si="148"/>
        <v>9183.0835616796685</v>
      </c>
      <c r="G2189" s="10">
        <f t="shared" si="149"/>
        <v>220394.00548031204</v>
      </c>
      <c r="H2189" s="3">
        <v>9.73</v>
      </c>
      <c r="I2189">
        <v>6.25</v>
      </c>
      <c r="J2189" s="5">
        <f t="shared" si="151"/>
        <v>238270.40814704847</v>
      </c>
      <c r="K2189" s="5">
        <f t="shared" si="150"/>
        <v>924.9743062692703</v>
      </c>
    </row>
    <row r="2190" spans="2:11" x14ac:dyDescent="0.25">
      <c r="B2190" s="6">
        <v>44553</v>
      </c>
      <c r="C2190" s="2">
        <v>50784.539062999997</v>
      </c>
      <c r="D2190" s="5">
        <v>170791102.01930699</v>
      </c>
      <c r="E2190" s="18">
        <f>'Mining Rigs'!$E$25*EXP('Mining Rigs'!$E$24*B2190)</f>
        <v>5.4120179293284491E-2</v>
      </c>
      <c r="F2190" s="10">
        <f t="shared" si="148"/>
        <v>9243.2450629825362</v>
      </c>
      <c r="G2190" s="10">
        <f t="shared" si="149"/>
        <v>221837.88151158087</v>
      </c>
      <c r="H2190" s="3">
        <v>9.4740000000000002</v>
      </c>
      <c r="I2190">
        <v>6.25</v>
      </c>
      <c r="J2190" s="5">
        <f t="shared" si="151"/>
        <v>233521.34327119082</v>
      </c>
      <c r="K2190" s="5">
        <f t="shared" si="150"/>
        <v>949.96833438885369</v>
      </c>
    </row>
    <row r="2191" spans="2:11" x14ac:dyDescent="0.25">
      <c r="B2191" s="6">
        <v>44554</v>
      </c>
      <c r="C2191" s="2">
        <v>50822.195312999997</v>
      </c>
      <c r="D2191" s="5">
        <v>177148517.28561899</v>
      </c>
      <c r="E2191" s="18">
        <f>'Mining Rigs'!$E$25*EXP('Mining Rigs'!$E$24*B2191)</f>
        <v>5.4091114058292755E-2</v>
      </c>
      <c r="F2191" s="10">
        <f t="shared" si="148"/>
        <v>9582.1606537538628</v>
      </c>
      <c r="G2191" s="10">
        <f t="shared" si="149"/>
        <v>229971.85569009272</v>
      </c>
      <c r="H2191" s="3">
        <v>9.5359999999999996</v>
      </c>
      <c r="I2191">
        <v>6.25</v>
      </c>
      <c r="J2191" s="5">
        <f t="shared" si="151"/>
        <v>243667.95731785824</v>
      </c>
      <c r="K2191" s="5">
        <f t="shared" si="150"/>
        <v>943.79194630872496</v>
      </c>
    </row>
    <row r="2192" spans="2:11" x14ac:dyDescent="0.25">
      <c r="B2192" s="6">
        <v>44555</v>
      </c>
      <c r="C2192" s="2">
        <v>50429.859375</v>
      </c>
      <c r="D2192" s="5">
        <v>177492161.35406899</v>
      </c>
      <c r="E2192" s="18">
        <f>'Mining Rigs'!$E$25*EXP('Mining Rigs'!$E$24*B2192)</f>
        <v>5.4062064432781741E-2</v>
      </c>
      <c r="F2192" s="10">
        <f t="shared" si="148"/>
        <v>9595.5926634373718</v>
      </c>
      <c r="G2192" s="10">
        <f t="shared" si="149"/>
        <v>230294.22392249692</v>
      </c>
      <c r="H2192" s="3">
        <v>9.7959999999999994</v>
      </c>
      <c r="I2192">
        <v>6.25</v>
      </c>
      <c r="J2192" s="5">
        <f t="shared" si="151"/>
        <v>250662.46861608661</v>
      </c>
      <c r="K2192" s="5">
        <f t="shared" si="150"/>
        <v>918.74234381380154</v>
      </c>
    </row>
    <row r="2193" spans="2:11" x14ac:dyDescent="0.25">
      <c r="B2193" s="6">
        <v>44556</v>
      </c>
      <c r="C2193" s="2">
        <v>50809.515625</v>
      </c>
      <c r="D2193" s="5">
        <v>180806021.94267201</v>
      </c>
      <c r="E2193" s="18">
        <f>'Mining Rigs'!$E$25*EXP('Mining Rigs'!$E$24*B2193)</f>
        <v>5.4033030408368009E-2</v>
      </c>
      <c r="F2193" s="10">
        <f t="shared" si="148"/>
        <v>9769.4972816444515</v>
      </c>
      <c r="G2193" s="10">
        <f t="shared" si="149"/>
        <v>234467.93475946685</v>
      </c>
      <c r="H2193" s="3">
        <v>10.746</v>
      </c>
      <c r="I2193">
        <v>6.25</v>
      </c>
      <c r="J2193" s="5">
        <f t="shared" si="151"/>
        <v>279954.71410280338</v>
      </c>
      <c r="K2193" s="5">
        <f t="shared" si="150"/>
        <v>837.52093802345053</v>
      </c>
    </row>
    <row r="2194" spans="2:11" x14ac:dyDescent="0.25">
      <c r="B2194" s="6">
        <v>44557</v>
      </c>
      <c r="C2194" s="2">
        <v>50640.417969000002</v>
      </c>
      <c r="D2194" s="5">
        <v>178302007.20415699</v>
      </c>
      <c r="E2194" s="18">
        <f>'Mining Rigs'!$E$25*EXP('Mining Rigs'!$E$24*B2194)</f>
        <v>5.4004011976673164E-2</v>
      </c>
      <c r="F2194" s="10">
        <f t="shared" si="148"/>
        <v>9629.0237325181588</v>
      </c>
      <c r="G2194" s="10">
        <f t="shared" si="149"/>
        <v>231096.56958043581</v>
      </c>
      <c r="H2194" s="3">
        <v>9.73</v>
      </c>
      <c r="I2194">
        <v>6.25</v>
      </c>
      <c r="J2194" s="5">
        <f t="shared" si="151"/>
        <v>249841.06911307116</v>
      </c>
      <c r="K2194" s="5">
        <f t="shared" si="150"/>
        <v>924.9743062692703</v>
      </c>
    </row>
    <row r="2195" spans="2:11" x14ac:dyDescent="0.25">
      <c r="B2195" s="6">
        <v>44558</v>
      </c>
      <c r="C2195" s="2">
        <v>47588.855469000002</v>
      </c>
      <c r="D2195" s="5">
        <v>179070270.97298399</v>
      </c>
      <c r="E2195" s="18">
        <f>'Mining Rigs'!$E$25*EXP('Mining Rigs'!$E$24*B2195)</f>
        <v>5.3975009129323341E-2</v>
      </c>
      <c r="F2195" s="10">
        <f t="shared" si="148"/>
        <v>9665.319510557214</v>
      </c>
      <c r="G2195" s="10">
        <f t="shared" si="149"/>
        <v>231967.66825337312</v>
      </c>
      <c r="H2195" s="3">
        <v>10.746</v>
      </c>
      <c r="I2195">
        <v>6.25</v>
      </c>
      <c r="J2195" s="5">
        <f t="shared" si="151"/>
        <v>276969.39589452755</v>
      </c>
      <c r="K2195" s="5">
        <f t="shared" si="150"/>
        <v>837.52093802345053</v>
      </c>
    </row>
    <row r="2196" spans="2:11" x14ac:dyDescent="0.25">
      <c r="B2196" s="6">
        <v>44559</v>
      </c>
      <c r="C2196" s="2">
        <v>46444.710937999997</v>
      </c>
      <c r="D2196" s="5">
        <v>174504391.823773</v>
      </c>
      <c r="E2196" s="18">
        <f>'Mining Rigs'!$E$25*EXP('Mining Rigs'!$E$24*B2196)</f>
        <v>5.3946021857948577E-2</v>
      </c>
      <c r="F2196" s="10">
        <f t="shared" si="148"/>
        <v>9413.8177356332817</v>
      </c>
      <c r="G2196" s="10">
        <f t="shared" si="149"/>
        <v>225931.62565519876</v>
      </c>
      <c r="H2196" s="3">
        <v>9.9309999999999992</v>
      </c>
      <c r="I2196">
        <v>6.25</v>
      </c>
      <c r="J2196" s="5">
        <f t="shared" si="151"/>
        <v>249302.997153531</v>
      </c>
      <c r="K2196" s="5">
        <f t="shared" si="150"/>
        <v>906.25314671231513</v>
      </c>
    </row>
    <row r="2197" spans="2:11" x14ac:dyDescent="0.25">
      <c r="B2197" s="6">
        <v>44560</v>
      </c>
      <c r="C2197" s="2">
        <v>47178.125</v>
      </c>
      <c r="D2197" s="5">
        <v>174068259.95508301</v>
      </c>
      <c r="E2197" s="18">
        <f>'Mining Rigs'!$E$25*EXP('Mining Rigs'!$E$24*B2197)</f>
        <v>5.3917050154184014E-2</v>
      </c>
      <c r="F2197" s="10">
        <f t="shared" si="148"/>
        <v>9385.2471022497521</v>
      </c>
      <c r="G2197" s="10">
        <f t="shared" si="149"/>
        <v>225245.93045399405</v>
      </c>
      <c r="H2197" s="3">
        <v>12.101000000000001</v>
      </c>
      <c r="I2197">
        <v>6.25</v>
      </c>
      <c r="J2197" s="5">
        <f t="shared" si="151"/>
        <v>302855.66715819808</v>
      </c>
      <c r="K2197" s="5">
        <f t="shared" si="150"/>
        <v>743.74018676142464</v>
      </c>
    </row>
    <row r="2198" spans="2:11" x14ac:dyDescent="0.25">
      <c r="B2198" s="6">
        <v>44561</v>
      </c>
      <c r="C2198" s="2">
        <v>46306.445312999997</v>
      </c>
      <c r="D2198" s="5">
        <v>168463241.61080199</v>
      </c>
      <c r="E2198" s="18">
        <f>'Mining Rigs'!$E$25*EXP('Mining Rigs'!$E$24*B2198)</f>
        <v>5.3888094009669228E-2</v>
      </c>
      <c r="F2198" s="10">
        <f t="shared" si="148"/>
        <v>9078.16300109652</v>
      </c>
      <c r="G2198" s="10">
        <f t="shared" si="149"/>
        <v>217875.91202631648</v>
      </c>
      <c r="H2198" s="3">
        <v>9.6639999999999997</v>
      </c>
      <c r="I2198">
        <v>6.25</v>
      </c>
      <c r="J2198" s="5">
        <f t="shared" si="151"/>
        <v>233950.31264692472</v>
      </c>
      <c r="K2198" s="5">
        <f t="shared" si="150"/>
        <v>931.29139072847681</v>
      </c>
    </row>
    <row r="2199" spans="2:11" x14ac:dyDescent="0.25">
      <c r="B2199" s="6"/>
      <c r="C2199" s="2"/>
      <c r="D2199" s="5"/>
      <c r="E2199" s="18"/>
      <c r="F2199" s="10"/>
      <c r="G2199" s="10"/>
      <c r="J2199" s="5"/>
      <c r="K2199" s="5"/>
    </row>
    <row r="2200" spans="2:11" x14ac:dyDescent="0.25">
      <c r="B2200" s="6"/>
      <c r="C2200" s="2"/>
      <c r="D2200" s="5"/>
      <c r="E2200" s="18"/>
      <c r="F2200" s="10"/>
      <c r="G2200" s="10"/>
      <c r="J2200" s="5"/>
      <c r="K2200" s="5"/>
    </row>
  </sheetData>
  <hyperlinks>
    <hyperlink ref="B3" r:id="rId1" xr:uid="{00000000-0004-0000-0100-000000000000}"/>
    <hyperlink ref="B4" r:id="rId2" location="1y" xr:uid="{00000000-0004-0000-0100-000001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E44"/>
  <sheetViews>
    <sheetView workbookViewId="0">
      <pane xSplit="2" ySplit="4" topLeftCell="X29" activePane="bottomRight" state="frozen"/>
      <selection pane="topRight" activeCell="C1" sqref="C1"/>
      <selection pane="bottomLeft" activeCell="A3" sqref="A3"/>
      <selection pane="bottomRight"/>
    </sheetView>
  </sheetViews>
  <sheetFormatPr defaultRowHeight="15" x14ac:dyDescent="0.25"/>
  <cols>
    <col min="1" max="1" width="16.42578125" customWidth="1"/>
    <col min="2" max="2" width="16.42578125" bestFit="1" customWidth="1"/>
    <col min="3" max="3" width="8.85546875" bestFit="1" customWidth="1"/>
    <col min="4" max="6" width="9.140625" bestFit="1" customWidth="1"/>
    <col min="7" max="15" width="8.85546875" bestFit="1" customWidth="1"/>
    <col min="16" max="18" width="9.140625" bestFit="1" customWidth="1"/>
    <col min="19" max="26" width="8.85546875" bestFit="1" customWidth="1"/>
    <col min="27" max="27" width="8.85546875" customWidth="1"/>
    <col min="28" max="28" width="9.42578125" bestFit="1" customWidth="1"/>
    <col min="29" max="29" width="6.140625" bestFit="1" customWidth="1"/>
    <col min="30" max="30" width="5.140625" bestFit="1" customWidth="1"/>
    <col min="31" max="31" width="10.85546875" bestFit="1" customWidth="1"/>
    <col min="32" max="32" width="7.85546875" bestFit="1" customWidth="1"/>
    <col min="33" max="33" width="6.28515625" bestFit="1" customWidth="1"/>
    <col min="34" max="34" width="6.140625" bestFit="1" customWidth="1"/>
    <col min="35" max="35" width="8.28515625" bestFit="1" customWidth="1"/>
    <col min="36" max="36" width="16.28515625" bestFit="1" customWidth="1"/>
    <col min="37" max="37" width="8.28515625" bestFit="1" customWidth="1"/>
    <col min="38" max="38" width="11.42578125" bestFit="1" customWidth="1"/>
    <col min="39" max="39" width="7.5703125" bestFit="1" customWidth="1"/>
    <col min="40" max="40" width="10.5703125" bestFit="1" customWidth="1"/>
    <col min="43" max="43" width="10.85546875" bestFit="1" customWidth="1"/>
    <col min="52" max="52" width="8.85546875" customWidth="1"/>
  </cols>
  <sheetData>
    <row r="1" spans="1:52" x14ac:dyDescent="0.25">
      <c r="A1" s="1" t="s">
        <v>253</v>
      </c>
    </row>
    <row r="2" spans="1:52" x14ac:dyDescent="0.25">
      <c r="A2" s="58" t="s">
        <v>278</v>
      </c>
      <c r="X2" s="12" t="s">
        <v>279</v>
      </c>
    </row>
    <row r="3" spans="1:52" x14ac:dyDescent="0.25">
      <c r="A3" s="12"/>
      <c r="AC3" s="95" t="s">
        <v>122</v>
      </c>
      <c r="AD3" s="95"/>
      <c r="AE3" s="95"/>
      <c r="AF3" s="95"/>
      <c r="AG3" s="95"/>
      <c r="AH3" s="95"/>
      <c r="AI3" s="95"/>
      <c r="AJ3" s="95"/>
      <c r="AK3" s="95"/>
      <c r="AL3" s="95" t="s">
        <v>136</v>
      </c>
      <c r="AM3" s="95"/>
      <c r="AN3" s="95"/>
      <c r="AO3" s="95" t="s">
        <v>100</v>
      </c>
      <c r="AP3" s="95"/>
      <c r="AQ3" s="95"/>
      <c r="AR3" s="95"/>
      <c r="AS3" s="95"/>
      <c r="AT3" s="95"/>
      <c r="AU3" s="95"/>
      <c r="AV3" s="95"/>
      <c r="AW3" s="95"/>
      <c r="AX3" s="95"/>
    </row>
    <row r="4" spans="1:52" x14ac:dyDescent="0.25">
      <c r="A4" t="s">
        <v>151</v>
      </c>
      <c r="B4" t="s">
        <v>110</v>
      </c>
      <c r="C4" s="6">
        <v>43709</v>
      </c>
      <c r="D4" s="6">
        <v>43739</v>
      </c>
      <c r="E4" s="6">
        <v>43770</v>
      </c>
      <c r="F4" s="6">
        <v>43800</v>
      </c>
      <c r="G4" s="6">
        <v>43831</v>
      </c>
      <c r="H4" s="6">
        <v>43862</v>
      </c>
      <c r="I4" s="6">
        <v>43891</v>
      </c>
      <c r="J4" s="6">
        <v>43922</v>
      </c>
      <c r="K4" s="6">
        <v>43952</v>
      </c>
      <c r="L4" s="6">
        <v>43983</v>
      </c>
      <c r="M4" s="6">
        <v>44013</v>
      </c>
      <c r="N4" s="6">
        <v>44044</v>
      </c>
      <c r="O4" s="6">
        <v>44075</v>
      </c>
      <c r="P4" s="6">
        <v>44105</v>
      </c>
      <c r="Q4" s="6">
        <v>44136</v>
      </c>
      <c r="R4" s="6">
        <v>44166</v>
      </c>
      <c r="S4" s="6">
        <v>44197</v>
      </c>
      <c r="T4" s="6">
        <v>44228</v>
      </c>
      <c r="U4" s="6">
        <v>44256</v>
      </c>
      <c r="V4" s="6">
        <v>44287</v>
      </c>
      <c r="W4" s="6">
        <v>44317</v>
      </c>
      <c r="X4" s="6">
        <v>44348</v>
      </c>
      <c r="Y4" s="6">
        <v>44378</v>
      </c>
      <c r="Z4" s="6">
        <v>44409</v>
      </c>
      <c r="AA4" s="6"/>
      <c r="AB4" t="s">
        <v>152</v>
      </c>
      <c r="AC4" t="s">
        <v>58</v>
      </c>
      <c r="AD4" t="s">
        <v>60</v>
      </c>
      <c r="AE4" t="s">
        <v>59</v>
      </c>
      <c r="AF4" t="s">
        <v>61</v>
      </c>
      <c r="AG4" t="s">
        <v>62</v>
      </c>
      <c r="AH4" t="s">
        <v>63</v>
      </c>
      <c r="AI4" t="s">
        <v>98</v>
      </c>
      <c r="AJ4" t="s">
        <v>97</v>
      </c>
      <c r="AK4" t="s">
        <v>123</v>
      </c>
      <c r="AL4" t="s">
        <v>68</v>
      </c>
      <c r="AM4" t="s">
        <v>67</v>
      </c>
      <c r="AN4" t="s">
        <v>66</v>
      </c>
      <c r="AO4" t="s">
        <v>58</v>
      </c>
      <c r="AP4" t="s">
        <v>60</v>
      </c>
      <c r="AQ4" t="s">
        <v>59</v>
      </c>
      <c r="AR4" t="s">
        <v>61</v>
      </c>
      <c r="AS4" t="s">
        <v>62</v>
      </c>
      <c r="AT4" t="s">
        <v>63</v>
      </c>
      <c r="AU4" t="s">
        <v>98</v>
      </c>
      <c r="AV4" t="s">
        <v>97</v>
      </c>
      <c r="AW4" t="s">
        <v>123</v>
      </c>
      <c r="AX4" t="s">
        <v>133</v>
      </c>
    </row>
    <row r="5" spans="1:52" x14ac:dyDescent="0.25">
      <c r="B5" t="s">
        <v>89</v>
      </c>
      <c r="C5" s="29">
        <v>1.7399999999999999E-2</v>
      </c>
      <c r="D5" s="29">
        <v>3.2599999999999997E-2</v>
      </c>
      <c r="E5" s="29">
        <v>3.6600000000000001E-2</v>
      </c>
      <c r="F5" s="29">
        <v>3.8699999999999998E-2</v>
      </c>
      <c r="G5" s="29">
        <v>3.49E-2</v>
      </c>
      <c r="H5" s="29">
        <v>3.9399999999999998E-2</v>
      </c>
      <c r="I5" s="29">
        <v>5.4199999999999998E-2</v>
      </c>
      <c r="J5" s="29">
        <v>5.3499999999999999E-2</v>
      </c>
      <c r="K5" s="29">
        <v>5.21E-2</v>
      </c>
      <c r="L5" s="29">
        <v>5.4600000000000003E-2</v>
      </c>
      <c r="M5" s="29">
        <v>5.0900000000000001E-2</v>
      </c>
      <c r="N5" s="29">
        <v>4.5700000000000005E-2</v>
      </c>
      <c r="O5" s="29">
        <v>4.4800000000000006E-2</v>
      </c>
      <c r="P5" s="29">
        <v>4.1200000000000001E-2</v>
      </c>
      <c r="Q5" s="29">
        <v>5.2699999999999997E-2</v>
      </c>
      <c r="R5" s="29">
        <v>5.3499999999999999E-2</v>
      </c>
      <c r="S5" s="29">
        <v>6.1699999999999998E-2</v>
      </c>
      <c r="T5" s="29">
        <v>6.4299999999999996E-2</v>
      </c>
      <c r="U5" s="29">
        <v>6.0199999999999997E-2</v>
      </c>
      <c r="V5" s="29">
        <v>5.9200000000000003E-2</v>
      </c>
      <c r="W5" s="29">
        <v>4.2999999999999997E-2</v>
      </c>
      <c r="X5" s="29">
        <v>3.4300000000000004E-2</v>
      </c>
      <c r="Y5" s="29">
        <v>3.8100000000000002E-2</v>
      </c>
      <c r="Z5" s="29">
        <v>3.1099999999999999E-2</v>
      </c>
      <c r="AA5" s="29"/>
      <c r="AC5" s="16">
        <v>1.9705288205331584E-3</v>
      </c>
      <c r="AD5" s="16">
        <v>8.6346961791570101E-2</v>
      </c>
      <c r="AE5" s="16">
        <v>0.83724547336068111</v>
      </c>
      <c r="AF5" s="16">
        <v>2.2146761020709144E-2</v>
      </c>
      <c r="AG5" s="16">
        <v>4.9154779461884519E-2</v>
      </c>
      <c r="AH5" s="16">
        <v>1.7195652443331806E-3</v>
      </c>
      <c r="AI5" s="16">
        <v>1.3477673536665469E-3</v>
      </c>
      <c r="AJ5" s="16">
        <v>6.8162946622216163E-5</v>
      </c>
      <c r="AK5" s="16"/>
      <c r="AL5" s="16">
        <f>SUM(AG5,AH5,AI5,AJ5)</f>
        <v>5.2290275006506459E-2</v>
      </c>
      <c r="AM5" s="16">
        <f>AF5</f>
        <v>2.2146761020709144E-2</v>
      </c>
      <c r="AN5" s="16">
        <f>SUM(AC5:AE5,AK5)</f>
        <v>0.92556296397278437</v>
      </c>
      <c r="AO5" s="31">
        <v>1000</v>
      </c>
      <c r="AP5" s="31">
        <v>739.4136807817589</v>
      </c>
      <c r="AQ5" s="31">
        <v>527.47252747252753</v>
      </c>
      <c r="AR5" s="31">
        <v>0</v>
      </c>
      <c r="AS5" s="31">
        <v>0</v>
      </c>
      <c r="AT5" s="31">
        <v>0</v>
      </c>
      <c r="AU5" s="31">
        <v>0</v>
      </c>
      <c r="AV5" s="31">
        <v>0</v>
      </c>
      <c r="AW5" s="31">
        <v>0</v>
      </c>
      <c r="AX5" s="31">
        <f>SUMPRODUCT(AC5:AK5,AO5:AW5)</f>
        <v>507.44063961165108</v>
      </c>
    </row>
    <row r="6" spans="1:52" x14ac:dyDescent="0.25">
      <c r="B6" t="s">
        <v>90</v>
      </c>
      <c r="C6" s="29">
        <v>0</v>
      </c>
      <c r="D6" s="29">
        <v>4.3E-3</v>
      </c>
      <c r="E6" s="29">
        <v>3.4000000000000002E-3</v>
      </c>
      <c r="F6" s="29">
        <v>4.0000000000000001E-3</v>
      </c>
      <c r="G6" s="29">
        <v>3.8E-3</v>
      </c>
      <c r="H6" s="29">
        <v>3.7000000000000002E-3</v>
      </c>
      <c r="I6" s="29">
        <v>4.3E-3</v>
      </c>
      <c r="J6" s="29">
        <v>5.6000000000000008E-3</v>
      </c>
      <c r="K6" s="29">
        <v>9.3999999999999986E-3</v>
      </c>
      <c r="L6" s="29">
        <v>6.1999999999999998E-3</v>
      </c>
      <c r="M6" s="29">
        <v>3.4999999999999996E-3</v>
      </c>
      <c r="N6" s="29">
        <v>3.9000000000000003E-3</v>
      </c>
      <c r="O6" s="29">
        <v>1.41E-2</v>
      </c>
      <c r="P6" s="29">
        <v>1.5100000000000001E-2</v>
      </c>
      <c r="Q6" s="29">
        <v>2.1600000000000001E-2</v>
      </c>
      <c r="R6" s="29">
        <v>2.8900000000000002E-2</v>
      </c>
      <c r="S6" s="29">
        <v>2.5899999999999999E-2</v>
      </c>
      <c r="T6" s="29">
        <v>2.0799999999999999E-2</v>
      </c>
      <c r="U6" s="29">
        <v>2.07E-2</v>
      </c>
      <c r="V6" s="29">
        <v>2.81E-2</v>
      </c>
      <c r="W6" s="29">
        <v>2.2499999999999999E-2</v>
      </c>
      <c r="X6" s="29">
        <v>2.86E-2</v>
      </c>
      <c r="Y6" s="29">
        <v>3.8100000000000002E-2</v>
      </c>
      <c r="Z6" s="29">
        <v>3.1099999999999999E-2</v>
      </c>
      <c r="AA6" s="29"/>
      <c r="AC6" s="16">
        <v>7.8700711053652228E-2</v>
      </c>
      <c r="AD6" s="16">
        <v>9.0497737556561094E-3</v>
      </c>
      <c r="AE6" s="16">
        <v>0.51409179056237875</v>
      </c>
      <c r="AF6" s="16"/>
      <c r="AG6" s="16">
        <v>3.6586942469295412E-2</v>
      </c>
      <c r="AH6" s="16">
        <v>0.32382029734970913</v>
      </c>
      <c r="AI6" s="16">
        <v>6.7873303167420812E-4</v>
      </c>
      <c r="AJ6" s="16">
        <v>3.7071751777634131E-2</v>
      </c>
      <c r="AK6" s="16"/>
      <c r="AL6" s="16">
        <f t="shared" ref="AL6:AL37" si="0">SUM(AG6,AH6,AI6,AJ6)</f>
        <v>0.39815772462831284</v>
      </c>
      <c r="AM6" s="16">
        <f t="shared" ref="AM6:AM37" si="1">AF6</f>
        <v>0</v>
      </c>
      <c r="AN6" s="16">
        <f t="shared" ref="AN6:AN37" si="2">SUM(AC6:AE6,AK6)</f>
        <v>0.60184227537168711</v>
      </c>
      <c r="AO6" s="31"/>
      <c r="AP6" s="31"/>
      <c r="AQ6" s="31"/>
      <c r="AR6" s="31"/>
      <c r="AS6" s="31"/>
      <c r="AT6" s="31"/>
      <c r="AU6" s="31"/>
      <c r="AV6" s="31"/>
      <c r="AW6" s="31"/>
      <c r="AX6" s="46">
        <v>348.04</v>
      </c>
    </row>
    <row r="7" spans="1:52" x14ac:dyDescent="0.25">
      <c r="B7" t="s">
        <v>91</v>
      </c>
      <c r="C7" s="29">
        <v>9.0000000000000011E-3</v>
      </c>
      <c r="D7" s="29">
        <v>6.5000000000000006E-3</v>
      </c>
      <c r="E7" s="29">
        <v>8.6999999999999994E-3</v>
      </c>
      <c r="F7" s="29">
        <v>1.03E-2</v>
      </c>
      <c r="G7" s="29">
        <v>1.06E-2</v>
      </c>
      <c r="H7" s="29">
        <v>9.1999999999999998E-3</v>
      </c>
      <c r="I7" s="29">
        <v>7.9000000000000008E-3</v>
      </c>
      <c r="J7" s="29">
        <v>8.199999999999999E-3</v>
      </c>
      <c r="K7" s="29">
        <v>1.0200000000000001E-2</v>
      </c>
      <c r="L7" s="29">
        <v>6.4000000000000003E-3</v>
      </c>
      <c r="M7" s="29">
        <v>1.15E-2</v>
      </c>
      <c r="N7" s="29">
        <v>1.8700000000000001E-2</v>
      </c>
      <c r="O7" s="29">
        <v>1.84E-2</v>
      </c>
      <c r="P7" s="29">
        <v>2.5099999999999997E-2</v>
      </c>
      <c r="Q7" s="29">
        <v>3.0699999999999998E-2</v>
      </c>
      <c r="R7" s="29">
        <v>3.0899999999999997E-2</v>
      </c>
      <c r="S7" s="29">
        <v>3.0899999999999997E-2</v>
      </c>
      <c r="T7" s="29">
        <v>2.75E-2</v>
      </c>
      <c r="U7" s="29">
        <v>2.69E-2</v>
      </c>
      <c r="V7" s="29">
        <v>0.03</v>
      </c>
      <c r="W7" s="29">
        <v>2.7900000000000001E-2</v>
      </c>
      <c r="X7" s="29">
        <v>3.2799999999999996E-2</v>
      </c>
      <c r="Y7" s="29">
        <v>4.7E-2</v>
      </c>
      <c r="Z7" s="29">
        <v>4.4800000000000006E-2</v>
      </c>
      <c r="AA7" s="29"/>
      <c r="AC7" s="16">
        <v>0.29850180194232145</v>
      </c>
      <c r="AD7" s="16">
        <v>7.8415275873675219E-3</v>
      </c>
      <c r="AE7" s="16">
        <v>0.14907768464777979</v>
      </c>
      <c r="AF7" s="16">
        <v>0.12325613850738427</v>
      </c>
      <c r="AG7" s="16">
        <v>4.2148210782100431E-2</v>
      </c>
      <c r="AH7" s="16">
        <v>0.20670043427220411</v>
      </c>
      <c r="AI7" s="16">
        <v>7.6169210182821204E-2</v>
      </c>
      <c r="AJ7" s="16">
        <v>9.6304992078021234E-2</v>
      </c>
      <c r="AK7" s="16"/>
      <c r="AL7" s="16">
        <f t="shared" si="0"/>
        <v>0.42132284731514696</v>
      </c>
      <c r="AM7" s="16">
        <f t="shared" si="1"/>
        <v>0.12325613850738427</v>
      </c>
      <c r="AN7" s="16">
        <f t="shared" si="2"/>
        <v>0.45542101417746872</v>
      </c>
      <c r="AO7" s="31"/>
      <c r="AP7" s="31"/>
      <c r="AQ7" s="31"/>
      <c r="AR7" s="31"/>
      <c r="AS7" s="31"/>
      <c r="AT7" s="31"/>
      <c r="AU7" s="31"/>
      <c r="AV7" s="31"/>
      <c r="AW7" s="31"/>
      <c r="AX7" s="46">
        <v>378.62</v>
      </c>
    </row>
    <row r="8" spans="1:52" x14ac:dyDescent="0.25">
      <c r="B8" t="s">
        <v>92</v>
      </c>
      <c r="C8" s="29">
        <v>1.4199999999999999E-2</v>
      </c>
      <c r="D8" s="29">
        <v>1.77E-2</v>
      </c>
      <c r="E8" s="29">
        <v>1.7100000000000001E-2</v>
      </c>
      <c r="F8" s="29">
        <v>2.7099999999999999E-2</v>
      </c>
      <c r="G8" s="29">
        <v>3.44E-2</v>
      </c>
      <c r="H8" s="29">
        <v>3.2599999999999997E-2</v>
      </c>
      <c r="I8" s="29">
        <v>4.1100000000000005E-2</v>
      </c>
      <c r="J8" s="29">
        <v>4.3299999999999998E-2</v>
      </c>
      <c r="K8" s="29">
        <v>5.2000000000000005E-2</v>
      </c>
      <c r="L8" s="29">
        <v>4.8600000000000004E-2</v>
      </c>
      <c r="M8" s="29">
        <v>4.58E-2</v>
      </c>
      <c r="N8" s="29">
        <v>4.2000000000000003E-2</v>
      </c>
      <c r="O8" s="29">
        <v>4.0899999999999999E-2</v>
      </c>
      <c r="P8" s="29">
        <v>3.5900000000000001E-2</v>
      </c>
      <c r="Q8" s="29">
        <v>4.7699999999999992E-2</v>
      </c>
      <c r="R8" s="29">
        <v>5.2900000000000003E-2</v>
      </c>
      <c r="S8" s="29">
        <v>5.1799999999999999E-2</v>
      </c>
      <c r="T8" s="29">
        <v>4.6600000000000003E-2</v>
      </c>
      <c r="U8" s="29">
        <v>4.6699999999999998E-2</v>
      </c>
      <c r="V8" s="29">
        <v>4.6399999999999997E-2</v>
      </c>
      <c r="W8" s="29">
        <v>7.3700000000000002E-2</v>
      </c>
      <c r="X8" s="29">
        <v>8.8000000000000009E-2</v>
      </c>
      <c r="Y8" s="29">
        <v>0.13789999999999999</v>
      </c>
      <c r="Z8" s="29">
        <v>0.18100000000000002</v>
      </c>
      <c r="AA8" s="29"/>
      <c r="AC8" s="16">
        <v>0.6903759426635977</v>
      </c>
      <c r="AD8" s="16">
        <v>5.333183629933195E-4</v>
      </c>
      <c r="AE8" s="16">
        <v>0.20116394393607664</v>
      </c>
      <c r="AF8" s="16"/>
      <c r="AG8" s="16">
        <v>9.3508486311495345E-2</v>
      </c>
      <c r="AH8" s="16">
        <v>6.6150189936188923E-3</v>
      </c>
      <c r="AI8" s="16">
        <v>7.7752203446920789E-3</v>
      </c>
      <c r="AJ8" s="16">
        <v>2.8069387525964184E-5</v>
      </c>
      <c r="AK8" s="16"/>
      <c r="AL8" s="16">
        <f t="shared" si="0"/>
        <v>0.10792679503733228</v>
      </c>
      <c r="AM8" s="16">
        <f t="shared" si="1"/>
        <v>0</v>
      </c>
      <c r="AN8" s="16">
        <f t="shared" si="2"/>
        <v>0.89207320496266762</v>
      </c>
      <c r="AO8" s="31">
        <v>1472.2222222222224</v>
      </c>
      <c r="AP8" s="31">
        <v>2500</v>
      </c>
      <c r="AQ8" s="31">
        <v>834.31085043988276</v>
      </c>
      <c r="AR8" s="31"/>
      <c r="AS8" s="31"/>
      <c r="AT8" s="31"/>
      <c r="AU8" s="31"/>
      <c r="AV8" s="31"/>
      <c r="AW8" s="31"/>
      <c r="AX8" s="31">
        <f>SUMPRODUCT(AC8:AK8,AO8:AW8)</f>
        <v>1185.5533615275958</v>
      </c>
    </row>
    <row r="9" spans="1:52" x14ac:dyDescent="0.25">
      <c r="B9" t="s">
        <v>93</v>
      </c>
      <c r="C9" s="29">
        <v>3.2500000000000001E-2</v>
      </c>
      <c r="D9" s="29">
        <v>5.5800000000000002E-2</v>
      </c>
      <c r="E9" s="29">
        <v>6.2400000000000004E-2</v>
      </c>
      <c r="F9" s="29">
        <v>3.9199999999999999E-2</v>
      </c>
      <c r="G9" s="29">
        <v>4.1299999999999996E-2</v>
      </c>
      <c r="H9" s="29">
        <v>4.5400000000000003E-2</v>
      </c>
      <c r="I9" s="29">
        <v>5.62E-2</v>
      </c>
      <c r="J9" s="29">
        <v>6.1699999999999998E-2</v>
      </c>
      <c r="K9" s="29">
        <v>6.7299999999999999E-2</v>
      </c>
      <c r="L9" s="29">
        <v>5.7599999999999998E-2</v>
      </c>
      <c r="M9" s="29">
        <v>5.45E-2</v>
      </c>
      <c r="N9" s="29">
        <v>5.0099999999999999E-2</v>
      </c>
      <c r="O9" s="29">
        <v>4.9500000000000002E-2</v>
      </c>
      <c r="P9" s="29">
        <v>4.9000000000000002E-2</v>
      </c>
      <c r="Q9" s="29">
        <v>6.7699999999999996E-2</v>
      </c>
      <c r="R9" s="29">
        <v>6.9500000000000006E-2</v>
      </c>
      <c r="S9" s="29">
        <v>6.9099999999999995E-2</v>
      </c>
      <c r="T9" s="29">
        <v>6.7099999999999993E-2</v>
      </c>
      <c r="U9" s="29">
        <v>6.4699999999999994E-2</v>
      </c>
      <c r="V9" s="29">
        <v>6.8400000000000002E-2</v>
      </c>
      <c r="W9" s="29">
        <v>3.2400000000000005E-2</v>
      </c>
      <c r="X9" s="29">
        <v>3.7900000000000003E-2</v>
      </c>
      <c r="Y9" s="29">
        <v>5.3899999999999997E-2</v>
      </c>
      <c r="Z9" s="29">
        <v>4.5899999999999996E-2</v>
      </c>
      <c r="AA9" s="29"/>
      <c r="AC9" s="16">
        <v>0.45872326868702956</v>
      </c>
      <c r="AD9" s="16">
        <v>5.5126666173617705E-3</v>
      </c>
      <c r="AE9" s="16">
        <v>0.37067420652303773</v>
      </c>
      <c r="AF9" s="16"/>
      <c r="AG9" s="16">
        <v>0.15170357896653144</v>
      </c>
      <c r="AH9" s="16"/>
      <c r="AI9" s="16">
        <v>5.3647519300022185E-3</v>
      </c>
      <c r="AJ9" s="16">
        <v>8.0215272760372526E-3</v>
      </c>
      <c r="AK9" s="16"/>
      <c r="AL9" s="16">
        <f t="shared" si="0"/>
        <v>0.16508985817257091</v>
      </c>
      <c r="AM9" s="16">
        <f t="shared" si="1"/>
        <v>0</v>
      </c>
      <c r="AN9" s="16">
        <f t="shared" si="2"/>
        <v>0.83491014182742906</v>
      </c>
      <c r="AO9" s="31">
        <v>990.1960784313726</v>
      </c>
      <c r="AP9" s="31">
        <v>1315.7894736842106</v>
      </c>
      <c r="AQ9" s="31">
        <v>449.0861618798956</v>
      </c>
      <c r="AR9" s="31"/>
      <c r="AS9" s="31"/>
      <c r="AT9" s="31"/>
      <c r="AU9" s="31"/>
      <c r="AV9" s="31"/>
      <c r="AW9" s="31"/>
      <c r="AX9" s="31">
        <f>SUMPRODUCT(AC9:AK9,AO9:AW9)</f>
        <v>627.94414716147924</v>
      </c>
    </row>
    <row r="10" spans="1:52" x14ac:dyDescent="0.25">
      <c r="B10" t="s">
        <v>94</v>
      </c>
      <c r="C10" s="29">
        <v>5.9299999999999999E-2</v>
      </c>
      <c r="D10" s="29">
        <v>5.8700000000000002E-2</v>
      </c>
      <c r="E10" s="29">
        <v>6.5799999999999997E-2</v>
      </c>
      <c r="F10" s="29">
        <v>6.2E-2</v>
      </c>
      <c r="G10" s="29">
        <v>5.5599999999999997E-2</v>
      </c>
      <c r="H10" s="29">
        <v>5.4199999999999998E-2</v>
      </c>
      <c r="I10" s="29">
        <v>5.9699999999999996E-2</v>
      </c>
      <c r="J10" s="29">
        <v>6.9000000000000006E-2</v>
      </c>
      <c r="K10" s="29">
        <v>8.2200000000000009E-2</v>
      </c>
      <c r="L10" s="29">
        <v>6.7000000000000004E-2</v>
      </c>
      <c r="M10" s="29">
        <v>5.62E-2</v>
      </c>
      <c r="N10" s="29">
        <v>6.2300000000000001E-2</v>
      </c>
      <c r="O10" s="29">
        <v>5.74E-2</v>
      </c>
      <c r="P10" s="29">
        <v>5.2699999999999997E-2</v>
      </c>
      <c r="Q10" s="29">
        <v>7.3599999999999999E-2</v>
      </c>
      <c r="R10" s="29">
        <v>7.1599999999999997E-2</v>
      </c>
      <c r="S10" s="29">
        <v>7.17E-2</v>
      </c>
      <c r="T10" s="29">
        <v>7.2000000000000008E-2</v>
      </c>
      <c r="U10" s="29">
        <v>7.6499999999999999E-2</v>
      </c>
      <c r="V10" s="29">
        <v>8.1900000000000001E-2</v>
      </c>
      <c r="W10" s="29">
        <v>7.1900000000000006E-2</v>
      </c>
      <c r="X10" s="29">
        <v>8.900000000000001E-2</v>
      </c>
      <c r="Y10" s="29">
        <v>0.11900000000000001</v>
      </c>
      <c r="Z10" s="29">
        <v>0.11230000000000001</v>
      </c>
      <c r="AA10" s="29"/>
      <c r="AC10" s="16">
        <v>0.16786566466813851</v>
      </c>
      <c r="AD10" s="16">
        <v>7.6309059716877159E-3</v>
      </c>
      <c r="AE10" s="16">
        <v>0.45856591041220091</v>
      </c>
      <c r="AF10" s="16">
        <v>0.18634461948903783</v>
      </c>
      <c r="AG10" s="16">
        <v>0.17522193649174492</v>
      </c>
      <c r="AH10" s="16">
        <v>2.9514254225620871E-4</v>
      </c>
      <c r="AI10" s="16">
        <v>1.1404450499869817E-3</v>
      </c>
      <c r="AJ10" s="16">
        <v>2.9353753749469455E-3</v>
      </c>
      <c r="AK10" s="16"/>
      <c r="AL10" s="16">
        <f t="shared" si="0"/>
        <v>0.17959289945893506</v>
      </c>
      <c r="AM10" s="16">
        <f t="shared" si="1"/>
        <v>0.18634461948903783</v>
      </c>
      <c r="AN10" s="16">
        <f t="shared" si="2"/>
        <v>0.63406248105202712</v>
      </c>
      <c r="AO10" s="31">
        <v>1560.6936416184972</v>
      </c>
      <c r="AP10" s="31">
        <v>2333.3333333333335</v>
      </c>
      <c r="AQ10" s="31">
        <v>876.36363636363637</v>
      </c>
      <c r="AR10" s="31"/>
      <c r="AS10" s="31"/>
      <c r="AT10" s="31"/>
      <c r="AU10" s="31"/>
      <c r="AV10" s="31"/>
      <c r="AW10" s="31"/>
      <c r="AX10" s="31">
        <f>SUMPRODUCT(AC10:AK10,AO10:AW10)</f>
        <v>681.66281152213583</v>
      </c>
    </row>
    <row r="11" spans="1:52" x14ac:dyDescent="0.25">
      <c r="B11" t="s">
        <v>95</v>
      </c>
      <c r="C11" s="29">
        <v>1.06E-2</v>
      </c>
      <c r="D11" s="29">
        <v>1.37E-2</v>
      </c>
      <c r="E11" s="29">
        <v>1.6E-2</v>
      </c>
      <c r="F11" s="29">
        <v>2.18E-2</v>
      </c>
      <c r="G11" s="29">
        <v>3.2000000000000001E-2</v>
      </c>
      <c r="H11" s="29">
        <v>3.0099999999999998E-2</v>
      </c>
      <c r="I11" s="29">
        <v>3.5299999999999998E-2</v>
      </c>
      <c r="J11" s="29">
        <v>3.8199999999999998E-2</v>
      </c>
      <c r="K11" s="29">
        <v>3.85E-2</v>
      </c>
      <c r="L11" s="29">
        <v>0.03</v>
      </c>
      <c r="M11" s="29">
        <v>2.81E-2</v>
      </c>
      <c r="N11" s="29">
        <v>2.6699999999999998E-2</v>
      </c>
      <c r="O11" s="29">
        <v>2.4700000000000003E-2</v>
      </c>
      <c r="P11" s="29">
        <v>2.8199999999999999E-2</v>
      </c>
      <c r="Q11" s="29">
        <v>0.04</v>
      </c>
      <c r="R11" s="29">
        <v>4.7800000000000002E-2</v>
      </c>
      <c r="S11" s="29">
        <v>4.1500000000000002E-2</v>
      </c>
      <c r="T11" s="29">
        <v>4.1500000000000002E-2</v>
      </c>
      <c r="U11" s="29">
        <v>3.6600000000000001E-2</v>
      </c>
      <c r="V11" s="29">
        <v>3.44E-2</v>
      </c>
      <c r="W11" s="29">
        <v>4.7400000000000005E-2</v>
      </c>
      <c r="X11" s="29">
        <v>5.9800000000000006E-2</v>
      </c>
      <c r="Y11" s="29">
        <v>0.10830000000000001</v>
      </c>
      <c r="Z11" s="29">
        <v>9.5500000000000002E-2</v>
      </c>
      <c r="AA11" s="29"/>
      <c r="AC11" s="16">
        <v>6.6565131974441763E-2</v>
      </c>
      <c r="AD11" s="16">
        <v>8.6469753403942817E-3</v>
      </c>
      <c r="AE11" s="16">
        <v>0.10531771165800058</v>
      </c>
      <c r="AF11" s="16">
        <v>0.15679053279374305</v>
      </c>
      <c r="AG11" s="16">
        <v>0.58835687326859076</v>
      </c>
      <c r="AH11" s="16">
        <v>5.0597433021189041E-2</v>
      </c>
      <c r="AI11" s="16">
        <v>6.3198373792274273E-3</v>
      </c>
      <c r="AJ11" s="16">
        <v>1.7405504564413071E-2</v>
      </c>
      <c r="AK11" s="16"/>
      <c r="AL11" s="16">
        <f t="shared" si="0"/>
        <v>0.66267964823342029</v>
      </c>
      <c r="AM11" s="16">
        <f t="shared" si="1"/>
        <v>0.15679053279374305</v>
      </c>
      <c r="AN11" s="16">
        <f t="shared" si="2"/>
        <v>0.18052981897283663</v>
      </c>
      <c r="AO11" s="31"/>
      <c r="AP11" s="31"/>
      <c r="AQ11" s="31"/>
      <c r="AR11" s="31"/>
      <c r="AS11" s="31"/>
      <c r="AT11" s="31"/>
      <c r="AU11" s="31"/>
      <c r="AV11" s="31"/>
      <c r="AW11" s="31"/>
      <c r="AX11" s="46">
        <v>130</v>
      </c>
    </row>
    <row r="12" spans="1:52" x14ac:dyDescent="0.25">
      <c r="B12" t="s">
        <v>96</v>
      </c>
      <c r="C12" s="29">
        <v>6.0999999999999999E-2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2.0000000000000001E-4</v>
      </c>
      <c r="M12" s="29">
        <v>1E-4</v>
      </c>
      <c r="N12" s="29">
        <v>2.9999999999999997E-4</v>
      </c>
      <c r="O12" s="29">
        <v>8.199999999999999E-3</v>
      </c>
      <c r="P12" s="29">
        <v>1.18E-2</v>
      </c>
      <c r="Q12" s="29">
        <v>1.6500000000000001E-2</v>
      </c>
      <c r="R12" s="29">
        <v>8.3000000000000001E-3</v>
      </c>
      <c r="S12" s="29">
        <v>9.0000000000000011E-3</v>
      </c>
      <c r="T12" s="29">
        <v>1.0700000000000001E-2</v>
      </c>
      <c r="U12" s="29">
        <v>1.5800000000000002E-2</v>
      </c>
      <c r="V12" s="29">
        <v>2.2700000000000001E-2</v>
      </c>
      <c r="W12" s="29">
        <v>6.3700000000000048E-2</v>
      </c>
      <c r="X12" s="29">
        <v>6.8999999999999909E-2</v>
      </c>
      <c r="Y12" s="29">
        <v>0.10650000000000005</v>
      </c>
      <c r="Z12" s="29">
        <v>0.10429999999999992</v>
      </c>
      <c r="AA12" s="29"/>
      <c r="AC12" s="16">
        <v>0.36699999999999999</v>
      </c>
      <c r="AD12" s="16">
        <v>3.1E-2</v>
      </c>
      <c r="AE12" s="16">
        <v>0.23499999999999999</v>
      </c>
      <c r="AF12" s="16">
        <v>0.104</v>
      </c>
      <c r="AG12" s="16">
        <v>0.158</v>
      </c>
      <c r="AH12" s="16">
        <v>5.2999999999999999E-2</v>
      </c>
      <c r="AI12" s="16">
        <v>2.7E-2</v>
      </c>
      <c r="AJ12" s="16">
        <v>2.5000000000000001E-2</v>
      </c>
      <c r="AK12" s="16"/>
      <c r="AL12" s="16">
        <f t="shared" si="0"/>
        <v>0.26300000000000001</v>
      </c>
      <c r="AM12" s="16">
        <f t="shared" si="1"/>
        <v>0.104</v>
      </c>
      <c r="AN12" s="16">
        <f t="shared" si="2"/>
        <v>0.63300000000000001</v>
      </c>
      <c r="AO12" s="31">
        <v>1006.5996547872879</v>
      </c>
      <c r="AP12" s="31">
        <v>825.47770700636943</v>
      </c>
      <c r="AQ12" s="31">
        <v>496.43818268165268</v>
      </c>
      <c r="AR12" s="31"/>
      <c r="AS12" s="31"/>
      <c r="AT12" s="31"/>
      <c r="AU12" s="31"/>
      <c r="AV12" s="31"/>
      <c r="AW12" s="31"/>
      <c r="AX12" s="31">
        <f>SUMPRODUCT(AC12:AK12,AO12:AW12)</f>
        <v>511.67485515432054</v>
      </c>
    </row>
    <row r="13" spans="1:52" x14ac:dyDescent="0.25">
      <c r="A13" t="s">
        <v>119</v>
      </c>
      <c r="B13" t="s">
        <v>106</v>
      </c>
      <c r="C13" s="29">
        <v>0.37402456000000001</v>
      </c>
      <c r="D13" s="29">
        <v>0.32185311999999999</v>
      </c>
      <c r="E13" s="29">
        <v>0.231456</v>
      </c>
      <c r="F13" s="29">
        <v>0.13244838</v>
      </c>
      <c r="G13" s="29">
        <v>0.12117423000000001</v>
      </c>
      <c r="H13" s="29">
        <v>0.11231622000000001</v>
      </c>
      <c r="I13" s="29">
        <v>9.8242899999999994E-2</v>
      </c>
      <c r="J13" s="29">
        <v>9.663171000000001E-2</v>
      </c>
      <c r="K13" s="29">
        <v>0.15702720000000001</v>
      </c>
      <c r="L13" s="29">
        <v>0.28047379</v>
      </c>
      <c r="M13" s="29">
        <v>0.35208475999999994</v>
      </c>
      <c r="N13" s="29">
        <v>0.33757613999999997</v>
      </c>
      <c r="O13" s="29">
        <v>0.4101032</v>
      </c>
      <c r="P13" s="29">
        <v>0.34869149999999993</v>
      </c>
      <c r="Q13" s="29">
        <v>0.13417012</v>
      </c>
      <c r="R13" s="29">
        <v>6.7280010000000001E-2</v>
      </c>
      <c r="S13" s="29">
        <v>4.6051199999999994E-2</v>
      </c>
      <c r="T13" s="29">
        <v>4.5699880000000005E-2</v>
      </c>
      <c r="U13" s="29">
        <v>4.9697780000000004E-2</v>
      </c>
      <c r="V13" s="29">
        <v>7.5275399999999992E-2</v>
      </c>
      <c r="W13" s="29">
        <v>9.7635599999999989E-2</v>
      </c>
      <c r="X13" s="29">
        <v>0.14587075000000002</v>
      </c>
      <c r="Y13" s="29">
        <v>0</v>
      </c>
      <c r="Z13" s="29">
        <v>0</v>
      </c>
      <c r="AA13" s="29"/>
      <c r="AC13" s="16"/>
      <c r="AD13" s="16"/>
      <c r="AE13" s="16"/>
      <c r="AF13" s="16">
        <v>0</v>
      </c>
      <c r="AG13" s="16">
        <v>0.84960286958749676</v>
      </c>
      <c r="AH13" s="16"/>
      <c r="AI13" s="16"/>
      <c r="AJ13" s="16">
        <v>2.536510376633359E-2</v>
      </c>
      <c r="AK13" s="16">
        <v>0.12503202664616961</v>
      </c>
      <c r="AL13" s="16">
        <f t="shared" si="0"/>
        <v>0.87496797335383036</v>
      </c>
      <c r="AM13" s="16">
        <f t="shared" si="1"/>
        <v>0</v>
      </c>
      <c r="AN13" s="16">
        <f t="shared" si="2"/>
        <v>0.12503202664616961</v>
      </c>
      <c r="AO13" s="31"/>
      <c r="AP13" s="31"/>
      <c r="AQ13" s="31"/>
      <c r="AR13" s="31"/>
      <c r="AS13" s="31"/>
      <c r="AT13" s="31"/>
      <c r="AU13" s="31"/>
      <c r="AV13" s="31"/>
      <c r="AW13" s="47">
        <v>858.7</v>
      </c>
      <c r="AX13" s="31">
        <f t="shared" ref="AX13:AX20" si="3">SUMPRODUCT(AC13:AK13,AO13:AW13)</f>
        <v>107.36500128106584</v>
      </c>
      <c r="AZ13" s="8"/>
    </row>
    <row r="14" spans="1:52" x14ac:dyDescent="0.25">
      <c r="A14" t="s">
        <v>119</v>
      </c>
      <c r="B14" t="s">
        <v>111</v>
      </c>
      <c r="C14" s="29">
        <v>0.14418676999999999</v>
      </c>
      <c r="D14" s="29">
        <v>0.20452330000000002</v>
      </c>
      <c r="E14" s="29">
        <v>0.26060498999999998</v>
      </c>
      <c r="F14" s="29">
        <v>0.34158899999999998</v>
      </c>
      <c r="G14" s="29">
        <v>0.36010626000000001</v>
      </c>
      <c r="H14" s="29">
        <v>0.37606593999999999</v>
      </c>
      <c r="I14" s="29">
        <v>0.37278654</v>
      </c>
      <c r="J14" s="29">
        <v>0.35762157999999999</v>
      </c>
      <c r="K14" s="29">
        <v>0.21240308000000002</v>
      </c>
      <c r="L14" s="29">
        <v>0.17667844000000002</v>
      </c>
      <c r="M14" s="29">
        <v>0.13258337999999997</v>
      </c>
      <c r="N14" s="29">
        <v>0.11546722</v>
      </c>
      <c r="O14" s="29">
        <v>6.470368E-2</v>
      </c>
      <c r="P14" s="29">
        <v>8.7796139999999995E-2</v>
      </c>
      <c r="Q14" s="29">
        <v>0.18524813999999998</v>
      </c>
      <c r="R14" s="29">
        <v>0.24701299000000004</v>
      </c>
      <c r="S14" s="29">
        <v>0.25194909999999998</v>
      </c>
      <c r="T14" s="29">
        <v>0.24067227999999999</v>
      </c>
      <c r="U14" s="29">
        <v>0.29102391999999999</v>
      </c>
      <c r="V14" s="29">
        <v>0.25031947999999998</v>
      </c>
      <c r="W14" s="29">
        <v>0.23419349999999997</v>
      </c>
      <c r="X14" s="29">
        <v>0.11045625000000001</v>
      </c>
      <c r="Y14" s="29">
        <v>0</v>
      </c>
      <c r="Z14" s="29">
        <v>0</v>
      </c>
      <c r="AA14" s="29"/>
      <c r="AC14" s="16"/>
      <c r="AD14" s="16"/>
      <c r="AE14" s="16"/>
      <c r="AF14" s="16">
        <v>0</v>
      </c>
      <c r="AG14" s="16">
        <v>8.0421519689406543E-2</v>
      </c>
      <c r="AH14" s="16"/>
      <c r="AI14" s="16"/>
      <c r="AJ14" s="16">
        <v>0.14947310038824183</v>
      </c>
      <c r="AK14" s="16">
        <v>0.77010537992235162</v>
      </c>
      <c r="AL14" s="16">
        <f t="shared" si="0"/>
        <v>0.22989462007764838</v>
      </c>
      <c r="AM14" s="16">
        <f t="shared" si="1"/>
        <v>0</v>
      </c>
      <c r="AN14" s="16">
        <f t="shared" si="2"/>
        <v>0.77010537992235162</v>
      </c>
      <c r="AO14" s="31"/>
      <c r="AP14" s="31"/>
      <c r="AQ14" s="31"/>
      <c r="AR14" s="31"/>
      <c r="AS14" s="31"/>
      <c r="AT14" s="31"/>
      <c r="AU14" s="31"/>
      <c r="AV14" s="31"/>
      <c r="AW14" s="47">
        <v>892.2</v>
      </c>
      <c r="AX14" s="31">
        <f t="shared" si="3"/>
        <v>687.08801996672219</v>
      </c>
      <c r="AZ14" s="8"/>
    </row>
    <row r="15" spans="1:52" x14ac:dyDescent="0.25">
      <c r="A15" t="s">
        <v>119</v>
      </c>
      <c r="B15" t="s">
        <v>112</v>
      </c>
      <c r="C15" s="29">
        <v>0.10234315000000001</v>
      </c>
      <c r="D15" s="29">
        <v>8.4277060000000001E-2</v>
      </c>
      <c r="E15" s="29">
        <v>8.0430959999999982E-2</v>
      </c>
      <c r="F15" s="29">
        <v>6.6481300000000007E-2</v>
      </c>
      <c r="G15" s="29">
        <v>6.0550769999999997E-2</v>
      </c>
      <c r="H15" s="29">
        <v>6.2470880000000006E-2</v>
      </c>
      <c r="I15" s="29">
        <v>5.5793919999999997E-2</v>
      </c>
      <c r="J15" s="29">
        <v>5.4181159999999999E-2</v>
      </c>
      <c r="K15" s="29">
        <v>6.9353680000000001E-2</v>
      </c>
      <c r="L15" s="29">
        <v>7.9867450000000006E-2</v>
      </c>
      <c r="M15" s="29">
        <v>9.821734E-2</v>
      </c>
      <c r="N15" s="29">
        <v>0.11252537999999998</v>
      </c>
      <c r="O15" s="29">
        <v>0.10000879999999999</v>
      </c>
      <c r="P15" s="29">
        <v>9.8779080000000005E-2</v>
      </c>
      <c r="Q15" s="29">
        <v>9.5764340000000003E-2</v>
      </c>
      <c r="R15" s="29">
        <v>6.0514720000000001E-2</v>
      </c>
      <c r="S15" s="29">
        <v>5.6391399999999994E-2</v>
      </c>
      <c r="T15" s="29">
        <v>5.1683159999999999E-2</v>
      </c>
      <c r="U15" s="29">
        <v>3.7727140000000006E-2</v>
      </c>
      <c r="V15" s="29">
        <v>4.0146879999999996E-2</v>
      </c>
      <c r="W15" s="29">
        <v>3.4524300000000001E-2</v>
      </c>
      <c r="X15" s="29">
        <v>4.4627750000000001E-2</v>
      </c>
      <c r="Y15" s="29">
        <v>0</v>
      </c>
      <c r="Z15" s="29">
        <v>0</v>
      </c>
      <c r="AA15" s="29"/>
      <c r="AC15" s="16"/>
      <c r="AD15" s="16"/>
      <c r="AE15" s="16"/>
      <c r="AF15" s="16">
        <v>0</v>
      </c>
      <c r="AG15" s="16">
        <v>0.82437897169266316</v>
      </c>
      <c r="AH15" s="16"/>
      <c r="AI15" s="16"/>
      <c r="AJ15" s="16">
        <v>8.3766608896591571E-2</v>
      </c>
      <c r="AK15" s="16">
        <v>9.1854419410745236E-2</v>
      </c>
      <c r="AL15" s="16">
        <f t="shared" si="0"/>
        <v>0.90814558058925476</v>
      </c>
      <c r="AM15" s="16">
        <f t="shared" si="1"/>
        <v>0</v>
      </c>
      <c r="AN15" s="16">
        <f t="shared" si="2"/>
        <v>9.1854419410745236E-2</v>
      </c>
      <c r="AO15" s="31"/>
      <c r="AP15" s="31"/>
      <c r="AQ15" s="31"/>
      <c r="AR15" s="31"/>
      <c r="AS15" s="31"/>
      <c r="AT15" s="31"/>
      <c r="AU15" s="31"/>
      <c r="AV15" s="31"/>
      <c r="AW15" s="47">
        <v>804.2</v>
      </c>
      <c r="AX15" s="31">
        <f t="shared" si="3"/>
        <v>73.869324090121324</v>
      </c>
      <c r="AZ15" s="8"/>
    </row>
    <row r="16" spans="1:52" x14ac:dyDescent="0.25">
      <c r="A16" t="s">
        <v>119</v>
      </c>
      <c r="B16" t="s">
        <v>113</v>
      </c>
      <c r="C16" s="29">
        <v>6.0423999999999999E-2</v>
      </c>
      <c r="D16" s="29">
        <v>6.3263880000000008E-2</v>
      </c>
      <c r="E16" s="29">
        <v>7.0015439999999998E-2</v>
      </c>
      <c r="F16" s="29">
        <v>9.1457699999999989E-2</v>
      </c>
      <c r="G16" s="29">
        <v>8.2648529999999998E-2</v>
      </c>
      <c r="H16" s="29">
        <v>8.5970439999999995E-2</v>
      </c>
      <c r="I16" s="29">
        <v>8.3892059999999991E-2</v>
      </c>
      <c r="J16" s="29">
        <v>8.0688449999999995E-2</v>
      </c>
      <c r="K16" s="29">
        <v>6.3940999999999998E-2</v>
      </c>
      <c r="L16" s="29">
        <v>4.6109710000000005E-2</v>
      </c>
      <c r="M16" s="29">
        <v>3.7374739999999997E-2</v>
      </c>
      <c r="N16" s="29">
        <v>4.4261319999999993E-2</v>
      </c>
      <c r="O16" s="29">
        <v>2.745208E-2</v>
      </c>
      <c r="P16" s="29">
        <v>3.0051479999999998E-2</v>
      </c>
      <c r="Q16" s="29">
        <v>6.1749379999999993E-2</v>
      </c>
      <c r="R16" s="29">
        <v>7.5963020000000006E-2</v>
      </c>
      <c r="S16" s="29">
        <v>9.1782599999999978E-2</v>
      </c>
      <c r="T16" s="29">
        <v>8.7943900000000019E-2</v>
      </c>
      <c r="U16" s="29">
        <v>3.1202160000000003E-2</v>
      </c>
      <c r="V16" s="29">
        <v>1.7172919999999998E-2</v>
      </c>
      <c r="W16" s="29">
        <v>5.145659999999999E-3</v>
      </c>
      <c r="X16" s="29">
        <v>4.4525000000000001E-4</v>
      </c>
      <c r="Y16" s="29">
        <v>0</v>
      </c>
      <c r="Z16" s="29">
        <v>0</v>
      </c>
      <c r="AA16" s="29"/>
      <c r="AC16" s="16"/>
      <c r="AD16" s="16"/>
      <c r="AE16" s="16"/>
      <c r="AF16" s="16">
        <v>0</v>
      </c>
      <c r="AG16" s="16">
        <v>1.0640249495505412E-2</v>
      </c>
      <c r="AH16" s="16"/>
      <c r="AI16" s="16"/>
      <c r="AJ16" s="16">
        <v>0.1520821867547239</v>
      </c>
      <c r="AK16" s="16">
        <v>0.83727756374977069</v>
      </c>
      <c r="AL16" s="16">
        <f t="shared" si="0"/>
        <v>0.16272243625022931</v>
      </c>
      <c r="AM16" s="16">
        <f t="shared" si="1"/>
        <v>0</v>
      </c>
      <c r="AN16" s="16">
        <f t="shared" si="2"/>
        <v>0.83727756374977069</v>
      </c>
      <c r="AO16" s="31"/>
      <c r="AP16" s="31"/>
      <c r="AQ16" s="31"/>
      <c r="AR16" s="31"/>
      <c r="AS16" s="31"/>
      <c r="AT16" s="31"/>
      <c r="AU16" s="31"/>
      <c r="AV16" s="31"/>
      <c r="AW16" s="47">
        <v>941.9</v>
      </c>
      <c r="AX16" s="31">
        <f t="shared" si="3"/>
        <v>788.63173729590903</v>
      </c>
      <c r="AZ16" s="8"/>
    </row>
    <row r="17" spans="1:57" x14ac:dyDescent="0.25">
      <c r="A17" t="s">
        <v>119</v>
      </c>
      <c r="B17" t="s">
        <v>114</v>
      </c>
      <c r="C17" s="29">
        <v>1.9486739999999999E-2</v>
      </c>
      <c r="D17" s="29">
        <v>2.5649540000000005E-2</v>
      </c>
      <c r="E17" s="29">
        <v>2.7991709999999996E-2</v>
      </c>
      <c r="F17" s="29">
        <v>2.7914799999999997E-2</v>
      </c>
      <c r="G17" s="29">
        <v>2.573226E-2</v>
      </c>
      <c r="H17" s="29">
        <v>2.4156379999999998E-2</v>
      </c>
      <c r="I17" s="29">
        <v>6.3707E-3</v>
      </c>
      <c r="J17" s="29">
        <v>5.1199900000000005E-3</v>
      </c>
      <c r="K17" s="29">
        <v>8.1487599999999997E-3</v>
      </c>
      <c r="L17" s="29">
        <v>7.2430400000000018E-3</v>
      </c>
      <c r="M17" s="29">
        <v>7.0203000000000002E-3</v>
      </c>
      <c r="N17" s="29">
        <v>6.0842600000000002E-3</v>
      </c>
      <c r="O17" s="29">
        <v>4.2285600000000001E-3</v>
      </c>
      <c r="P17" s="29">
        <v>6.6706199999999986E-3</v>
      </c>
      <c r="Q17" s="29">
        <v>8.4481599999999997E-3</v>
      </c>
      <c r="R17" s="29">
        <v>8.576470000000001E-3</v>
      </c>
      <c r="S17" s="29">
        <v>7.9949999999999986E-3</v>
      </c>
      <c r="T17" s="29">
        <v>7.737E-3</v>
      </c>
      <c r="U17" s="29">
        <v>6.1325000000000008E-3</v>
      </c>
      <c r="V17" s="29">
        <v>6.1693599999999996E-3</v>
      </c>
      <c r="W17" s="29">
        <v>5.3655599999999993E-3</v>
      </c>
      <c r="X17" s="29">
        <v>5.9937500000000008E-3</v>
      </c>
      <c r="Y17" s="29">
        <v>0</v>
      </c>
      <c r="Z17" s="29">
        <v>0</v>
      </c>
      <c r="AA17" s="29"/>
      <c r="AC17" s="16"/>
      <c r="AD17" s="16"/>
      <c r="AE17" s="16"/>
      <c r="AF17" s="16">
        <v>0</v>
      </c>
      <c r="AG17" s="16">
        <v>0.29897528631705844</v>
      </c>
      <c r="AH17" s="16"/>
      <c r="AI17" s="16"/>
      <c r="AJ17" s="16">
        <v>0.20855937311633513</v>
      </c>
      <c r="AK17" s="16">
        <v>0.4924653405666064</v>
      </c>
      <c r="AL17" s="16">
        <f t="shared" si="0"/>
        <v>0.5075346594333936</v>
      </c>
      <c r="AM17" s="16">
        <f t="shared" si="1"/>
        <v>0</v>
      </c>
      <c r="AN17" s="16">
        <f t="shared" si="2"/>
        <v>0.4924653405666064</v>
      </c>
      <c r="AO17" s="31"/>
      <c r="AP17" s="31"/>
      <c r="AQ17" s="31"/>
      <c r="AR17" s="31"/>
      <c r="AS17" s="31"/>
      <c r="AT17" s="31"/>
      <c r="AU17" s="31"/>
      <c r="AV17" s="31"/>
      <c r="AW17" s="47">
        <v>892.2</v>
      </c>
      <c r="AX17" s="31">
        <f t="shared" si="3"/>
        <v>439.37757685352625</v>
      </c>
      <c r="AZ17" s="8"/>
    </row>
    <row r="18" spans="1:57" x14ac:dyDescent="0.25">
      <c r="A18" t="s">
        <v>119</v>
      </c>
      <c r="B18" t="s">
        <v>115</v>
      </c>
      <c r="C18" s="29">
        <v>6.1179300000000006E-3</v>
      </c>
      <c r="D18" s="29">
        <v>6.0571800000000014E-3</v>
      </c>
      <c r="E18" s="29">
        <v>6.1480500000000004E-3</v>
      </c>
      <c r="F18" s="29">
        <v>7.5663799999999993E-3</v>
      </c>
      <c r="G18" s="29">
        <v>7.4870700000000002E-3</v>
      </c>
      <c r="H18" s="29">
        <v>8.0278000000000016E-3</v>
      </c>
      <c r="I18" s="29">
        <v>7.5107200000000011E-3</v>
      </c>
      <c r="J18" s="29">
        <v>6.6754300000000004E-3</v>
      </c>
      <c r="K18" s="29">
        <v>8.0892800000000008E-3</v>
      </c>
      <c r="L18" s="29">
        <v>7.1783700000000008E-3</v>
      </c>
      <c r="M18" s="29">
        <v>4.3459000000000006E-3</v>
      </c>
      <c r="N18" s="29">
        <v>6.284839999999999E-3</v>
      </c>
      <c r="O18" s="29">
        <v>5.7723200000000001E-3</v>
      </c>
      <c r="P18" s="29">
        <v>7.6813199999999984E-3</v>
      </c>
      <c r="Q18" s="29">
        <v>7.3365599999999998E-3</v>
      </c>
      <c r="R18" s="29">
        <v>7.0316400000000005E-3</v>
      </c>
      <c r="S18" s="29">
        <v>6.6091999999999991E-3</v>
      </c>
      <c r="T18" s="29">
        <v>4.8485199999999994E-3</v>
      </c>
      <c r="U18" s="29">
        <v>3.6304400000000004E-3</v>
      </c>
      <c r="V18" s="29">
        <v>4.6039999999999996E-3</v>
      </c>
      <c r="W18" s="29">
        <v>4.3540199999999992E-3</v>
      </c>
      <c r="X18" s="29">
        <v>4.7949999999999998E-3</v>
      </c>
      <c r="Y18" s="29">
        <v>0</v>
      </c>
      <c r="Z18" s="29">
        <v>0</v>
      </c>
      <c r="AA18" s="29"/>
      <c r="AC18" s="16"/>
      <c r="AD18" s="16"/>
      <c r="AE18" s="16"/>
      <c r="AF18" s="16">
        <v>0</v>
      </c>
      <c r="AG18" s="16">
        <v>1.5063018751921304E-2</v>
      </c>
      <c r="AH18" s="16"/>
      <c r="AI18" s="16"/>
      <c r="AJ18" s="16">
        <v>0.10820780817706732</v>
      </c>
      <c r="AK18" s="16">
        <v>0.87672917307101139</v>
      </c>
      <c r="AL18" s="16">
        <f t="shared" si="0"/>
        <v>0.12327082692898862</v>
      </c>
      <c r="AM18" s="16">
        <f t="shared" si="1"/>
        <v>0</v>
      </c>
      <c r="AN18" s="16">
        <f t="shared" si="2"/>
        <v>0.87672917307101139</v>
      </c>
      <c r="AO18" s="31"/>
      <c r="AP18" s="31"/>
      <c r="AQ18" s="31"/>
      <c r="AR18" s="31"/>
      <c r="AS18" s="31"/>
      <c r="AT18" s="31"/>
      <c r="AU18" s="31"/>
      <c r="AV18" s="31"/>
      <c r="AW18" s="47">
        <v>941.9</v>
      </c>
      <c r="AX18" s="31">
        <f t="shared" si="3"/>
        <v>825.79120811558562</v>
      </c>
      <c r="AZ18" s="8"/>
    </row>
    <row r="19" spans="1:57" x14ac:dyDescent="0.25">
      <c r="A19" t="s">
        <v>119</v>
      </c>
      <c r="B19" t="s">
        <v>116</v>
      </c>
      <c r="C19" s="29">
        <v>6.4955799999999999E-3</v>
      </c>
      <c r="D19" s="29">
        <v>8.4501400000000001E-3</v>
      </c>
      <c r="E19" s="29">
        <v>9.8368799999999992E-3</v>
      </c>
      <c r="F19" s="29">
        <v>2.0642259999999999E-2</v>
      </c>
      <c r="G19" s="29">
        <v>1.7663670000000003E-2</v>
      </c>
      <c r="H19" s="29">
        <v>1.6858379999999999E-2</v>
      </c>
      <c r="I19" s="29">
        <v>1.2674339999999999E-2</v>
      </c>
      <c r="J19" s="29">
        <v>1.730427E-2</v>
      </c>
      <c r="K19" s="29">
        <v>5.29372E-3</v>
      </c>
      <c r="L19" s="29">
        <v>4.0095399999999998E-3</v>
      </c>
      <c r="M19" s="29">
        <v>5.6162399999999998E-3</v>
      </c>
      <c r="N19" s="29">
        <v>1.4642339999999998E-2</v>
      </c>
      <c r="O19" s="29">
        <v>2.1948240000000001E-2</v>
      </c>
      <c r="P19" s="29">
        <v>2.4256800000000002E-2</v>
      </c>
      <c r="Q19" s="29">
        <v>1.2672239999999998E-2</v>
      </c>
      <c r="R19" s="29">
        <v>1.4702520000000002E-2</v>
      </c>
      <c r="S19" s="29">
        <v>1.4817399999999996E-2</v>
      </c>
      <c r="T19" s="29">
        <v>2.0219360000000002E-2</v>
      </c>
      <c r="U19" s="29">
        <v>2.4039400000000002E-2</v>
      </c>
      <c r="V19" s="29">
        <v>2.2283359999999999E-2</v>
      </c>
      <c r="W19" s="29">
        <v>1.9747020000000001E-2</v>
      </c>
      <c r="X19" s="29">
        <v>5.4457500000000009E-3</v>
      </c>
      <c r="Y19" s="29">
        <v>0</v>
      </c>
      <c r="Z19" s="29">
        <v>0</v>
      </c>
      <c r="AA19" s="29"/>
      <c r="AC19" s="16"/>
      <c r="AD19" s="16"/>
      <c r="AE19" s="16"/>
      <c r="AF19" s="16">
        <v>0</v>
      </c>
      <c r="AG19" s="16">
        <v>2.1691973969631236E-2</v>
      </c>
      <c r="AH19" s="16"/>
      <c r="AI19" s="16"/>
      <c r="AJ19" s="16">
        <v>1.735357917570499E-2</v>
      </c>
      <c r="AK19" s="16">
        <v>0.9609544468546638</v>
      </c>
      <c r="AL19" s="16">
        <f t="shared" si="0"/>
        <v>3.9045553145336226E-2</v>
      </c>
      <c r="AM19" s="16">
        <f t="shared" si="1"/>
        <v>0</v>
      </c>
      <c r="AN19" s="16">
        <f t="shared" si="2"/>
        <v>0.9609544468546638</v>
      </c>
      <c r="AO19" s="31"/>
      <c r="AP19" s="31"/>
      <c r="AQ19" s="31"/>
      <c r="AR19" s="31"/>
      <c r="AS19" s="31"/>
      <c r="AT19" s="31"/>
      <c r="AU19" s="31"/>
      <c r="AV19" s="31"/>
      <c r="AW19" s="47">
        <v>941.9</v>
      </c>
      <c r="AX19" s="31">
        <f t="shared" si="3"/>
        <v>905.12299349240777</v>
      </c>
      <c r="AZ19" s="8"/>
    </row>
    <row r="20" spans="1:57" x14ac:dyDescent="0.25">
      <c r="A20" t="s">
        <v>119</v>
      </c>
      <c r="B20" t="s">
        <v>117</v>
      </c>
      <c r="C20" s="29">
        <v>5.0605099999999998E-3</v>
      </c>
      <c r="D20" s="29">
        <v>3.1407599999999998E-3</v>
      </c>
      <c r="E20" s="29">
        <v>4.0504800000000004E-3</v>
      </c>
      <c r="F20" s="29">
        <v>3.7464600000000001E-3</v>
      </c>
      <c r="G20" s="29">
        <v>3.1256700000000001E-3</v>
      </c>
      <c r="H20" s="29">
        <v>2.7002600000000003E-3</v>
      </c>
      <c r="I20" s="29">
        <v>2.54828E-3</v>
      </c>
      <c r="J20" s="29">
        <v>2.5923999999999999E-3</v>
      </c>
      <c r="K20" s="29">
        <v>4.5204800000000003E-3</v>
      </c>
      <c r="L20" s="29">
        <v>4.0095399999999998E-3</v>
      </c>
      <c r="M20" s="29">
        <v>3.4767199999999996E-3</v>
      </c>
      <c r="N20" s="29">
        <v>3.2761399999999999E-3</v>
      </c>
      <c r="O20" s="29">
        <v>2.9532800000000004E-3</v>
      </c>
      <c r="P20" s="29">
        <v>5.0534999999999998E-3</v>
      </c>
      <c r="Q20" s="29">
        <v>5.8914799999999993E-3</v>
      </c>
      <c r="R20" s="29">
        <v>8.3633900000000018E-3</v>
      </c>
      <c r="S20" s="29">
        <v>9.6472999999999993E-3</v>
      </c>
      <c r="T20" s="29">
        <v>1.1502340000000002E-2</v>
      </c>
      <c r="U20" s="29">
        <v>1.231406E-2</v>
      </c>
      <c r="V20" s="29">
        <v>1.0635239999999999E-2</v>
      </c>
      <c r="W20" s="29">
        <v>7.1247600000000008E-3</v>
      </c>
      <c r="X20" s="29">
        <v>2.2605000000000004E-3</v>
      </c>
      <c r="Y20" s="29">
        <v>0</v>
      </c>
      <c r="Z20" s="29">
        <v>0</v>
      </c>
      <c r="AA20" s="29"/>
      <c r="AC20" s="16"/>
      <c r="AD20" s="16"/>
      <c r="AE20" s="16"/>
      <c r="AF20" s="16">
        <v>0</v>
      </c>
      <c r="AG20" s="16">
        <v>0.37599093997734995</v>
      </c>
      <c r="AH20" s="16"/>
      <c r="AI20" s="16"/>
      <c r="AJ20" s="16">
        <v>0.50622876557191387</v>
      </c>
      <c r="AK20" s="16">
        <v>0.11778029445073612</v>
      </c>
      <c r="AL20" s="16">
        <f t="shared" si="0"/>
        <v>0.88221970554926377</v>
      </c>
      <c r="AM20" s="16">
        <f t="shared" si="1"/>
        <v>0</v>
      </c>
      <c r="AN20" s="16">
        <f t="shared" si="2"/>
        <v>0.11778029445073612</v>
      </c>
      <c r="AO20" s="31"/>
      <c r="AP20" s="31"/>
      <c r="AQ20" s="31"/>
      <c r="AR20" s="31"/>
      <c r="AS20" s="42"/>
      <c r="AT20" s="42"/>
      <c r="AU20" s="43"/>
      <c r="AV20" s="43"/>
      <c r="AW20" s="48">
        <v>892.2</v>
      </c>
      <c r="AX20" s="31">
        <f t="shared" si="3"/>
        <v>105.08357870894677</v>
      </c>
      <c r="AY20" s="40"/>
      <c r="AZ20" s="8"/>
      <c r="BA20" s="40"/>
      <c r="BB20" s="40"/>
      <c r="BC20" s="40"/>
      <c r="BD20" s="41"/>
      <c r="BE20" s="40"/>
    </row>
    <row r="21" spans="1:57" x14ac:dyDescent="0.25">
      <c r="A21" t="s">
        <v>119</v>
      </c>
      <c r="B21" t="s">
        <v>118</v>
      </c>
      <c r="C21" s="29">
        <v>3.7160760000000001E-2</v>
      </c>
      <c r="D21" s="29">
        <v>3.0585020000000001E-2</v>
      </c>
      <c r="E21" s="29">
        <v>3.2693159999999992E-2</v>
      </c>
      <c r="F21" s="29">
        <v>4.2827179999999992E-2</v>
      </c>
      <c r="G21" s="29">
        <v>4.8338850000000003E-2</v>
      </c>
      <c r="H21" s="29">
        <v>4.1233699999999998E-2</v>
      </c>
      <c r="I21" s="29">
        <v>3.0780539999999995E-2</v>
      </c>
      <c r="J21" s="29">
        <v>2.7285009999999998E-2</v>
      </c>
      <c r="K21" s="29">
        <v>6.6022800000000006E-2</v>
      </c>
      <c r="L21" s="29">
        <v>4.1065450000000003E-2</v>
      </c>
      <c r="M21" s="29">
        <v>2.7880619999999998E-2</v>
      </c>
      <c r="N21" s="29">
        <v>2.8482359999999998E-2</v>
      </c>
      <c r="O21" s="29">
        <v>3.3962720000000002E-2</v>
      </c>
      <c r="P21" s="29">
        <v>6.4886940000000004E-2</v>
      </c>
      <c r="Q21" s="29">
        <v>4.4575159999999996E-2</v>
      </c>
      <c r="R21" s="29">
        <v>4.3308510000000008E-2</v>
      </c>
      <c r="S21" s="29">
        <v>4.7756800000000002E-2</v>
      </c>
      <c r="T21" s="29">
        <v>4.5441980000000007E-2</v>
      </c>
      <c r="U21" s="29">
        <v>3.4832599999999998E-2</v>
      </c>
      <c r="V21" s="29">
        <v>3.3747319999999997E-2</v>
      </c>
      <c r="W21" s="29">
        <v>3.175356E-2</v>
      </c>
      <c r="X21" s="29">
        <v>2.2605000000000004E-2</v>
      </c>
      <c r="Y21" s="29">
        <v>0</v>
      </c>
      <c r="Z21" s="29">
        <v>0</v>
      </c>
      <c r="AA21" s="29"/>
      <c r="AC21" s="16">
        <v>0.64972471623751094</v>
      </c>
      <c r="AD21" s="16">
        <v>1.4031043133230945E-3</v>
      </c>
      <c r="AE21" s="16">
        <v>2.8352994872785788E-2</v>
      </c>
      <c r="AF21" s="16">
        <v>4.6422110653211758E-2</v>
      </c>
      <c r="AG21" s="16">
        <v>0.17383061869717453</v>
      </c>
      <c r="AH21" s="16">
        <v>5.4108201210675534E-2</v>
      </c>
      <c r="AI21" s="16">
        <v>2.9850447923295009E-2</v>
      </c>
      <c r="AJ21" s="16">
        <v>1.6307806092023334E-2</v>
      </c>
      <c r="AK21" s="16"/>
      <c r="AL21" s="16">
        <f t="shared" si="0"/>
        <v>0.2740970739231684</v>
      </c>
      <c r="AM21" s="16">
        <f t="shared" si="1"/>
        <v>4.6422110653211758E-2</v>
      </c>
      <c r="AN21" s="16">
        <f t="shared" si="2"/>
        <v>0.67948081542361982</v>
      </c>
      <c r="AO21" s="31">
        <v>1004.9200492004919</v>
      </c>
      <c r="AP21" s="31">
        <v>2363.636363636364</v>
      </c>
      <c r="AQ21" s="31">
        <v>505.97609561752989</v>
      </c>
      <c r="AR21" s="31"/>
      <c r="AS21" s="31"/>
      <c r="AT21" s="31"/>
      <c r="AU21" s="44"/>
      <c r="AV21" s="44"/>
      <c r="AW21" s="44"/>
      <c r="AX21" s="31">
        <f t="shared" ref="AX21" si="4">SUMPRODUCT(AC21:AK21,AO21:AW21)</f>
        <v>670.58375982991663</v>
      </c>
      <c r="AY21" s="35"/>
      <c r="AZ21" s="35"/>
      <c r="BA21" s="35"/>
      <c r="BB21" s="35"/>
      <c r="BC21" s="35"/>
      <c r="BD21" s="36"/>
      <c r="BE21" s="37"/>
    </row>
    <row r="22" spans="1:57" x14ac:dyDescent="0.25">
      <c r="A22" t="s">
        <v>121</v>
      </c>
      <c r="B22" t="s">
        <v>17</v>
      </c>
      <c r="C22" s="29">
        <v>1.0150000000000001E-3</v>
      </c>
      <c r="D22" s="29">
        <v>1.5725000000000001E-3</v>
      </c>
      <c r="E22" s="29">
        <v>1.6650000000000002E-3</v>
      </c>
      <c r="F22" s="29">
        <v>1.5575000000000001E-3</v>
      </c>
      <c r="G22" s="29">
        <v>1.5125E-3</v>
      </c>
      <c r="H22" s="29">
        <v>1.39E-3</v>
      </c>
      <c r="I22" s="29">
        <v>1.7675E-3</v>
      </c>
      <c r="J22" s="29">
        <v>1.8100000000000002E-3</v>
      </c>
      <c r="K22" s="29">
        <v>2.3349999999999998E-3</v>
      </c>
      <c r="L22" s="29">
        <v>2.0625000000000001E-3</v>
      </c>
      <c r="M22" s="29">
        <v>2.0200000000000001E-3</v>
      </c>
      <c r="N22" s="29">
        <v>2.0425E-3</v>
      </c>
      <c r="O22" s="29">
        <v>1.7700000000000001E-3</v>
      </c>
      <c r="P22" s="29">
        <v>1.6775E-3</v>
      </c>
      <c r="Q22" s="29">
        <v>2.3450000000000003E-3</v>
      </c>
      <c r="R22" s="29">
        <v>2.6025000000000002E-3</v>
      </c>
      <c r="S22" s="29">
        <v>2.6375000000000005E-3</v>
      </c>
      <c r="T22" s="29">
        <v>3.3425E-3</v>
      </c>
      <c r="U22" s="29">
        <v>4.0300000000000006E-3</v>
      </c>
      <c r="V22" s="29">
        <v>4.2125000000000001E-3</v>
      </c>
      <c r="W22" s="29">
        <v>4.4425000000000003E-3</v>
      </c>
      <c r="X22" s="29">
        <v>5.4524999999999999E-3</v>
      </c>
      <c r="Y22" s="29">
        <v>8.7799999999999996E-3</v>
      </c>
      <c r="Z22" s="29">
        <v>8.8500000000000002E-3</v>
      </c>
      <c r="AA22" s="29"/>
      <c r="AB22" t="s">
        <v>124</v>
      </c>
      <c r="AC22" s="16">
        <v>0.23</v>
      </c>
      <c r="AD22" s="16">
        <v>2E-3</v>
      </c>
      <c r="AE22" s="16">
        <v>0.19900000000000001</v>
      </c>
      <c r="AF22" s="16">
        <v>3.1E-2</v>
      </c>
      <c r="AG22" s="16">
        <v>0.42299999999999999</v>
      </c>
      <c r="AH22" s="16">
        <v>0.08</v>
      </c>
      <c r="AI22" s="16">
        <v>1.4E-2</v>
      </c>
      <c r="AJ22" s="16">
        <v>1.8000000000000002E-2</v>
      </c>
      <c r="AK22" s="16">
        <v>3.0000000000000001E-3</v>
      </c>
      <c r="AL22" s="16">
        <f t="shared" si="0"/>
        <v>0.53500000000000003</v>
      </c>
      <c r="AM22" s="16">
        <f t="shared" si="1"/>
        <v>3.1E-2</v>
      </c>
      <c r="AN22" s="16">
        <f t="shared" si="2"/>
        <v>0.43400000000000005</v>
      </c>
      <c r="AO22" s="31"/>
      <c r="AP22" s="31"/>
      <c r="AQ22" s="31"/>
      <c r="AR22" s="31"/>
      <c r="AS22" s="31"/>
      <c r="AT22" s="31"/>
      <c r="AU22" s="44"/>
      <c r="AV22" s="44"/>
      <c r="AW22" s="44"/>
      <c r="AX22" s="44">
        <v>324.427595672</v>
      </c>
      <c r="AY22" s="35"/>
      <c r="AZ22" s="35"/>
      <c r="BA22" s="35"/>
      <c r="BB22" s="35"/>
      <c r="BC22" s="35"/>
      <c r="BD22" s="36"/>
      <c r="BE22" s="37"/>
    </row>
    <row r="23" spans="1:57" x14ac:dyDescent="0.25">
      <c r="A23" t="s">
        <v>121</v>
      </c>
      <c r="B23" t="s">
        <v>14</v>
      </c>
      <c r="C23" s="29">
        <v>4.0599999999999998E-5</v>
      </c>
      <c r="D23" s="29">
        <v>6.2899999999999997E-5</v>
      </c>
      <c r="E23" s="29">
        <v>6.6600000000000006E-5</v>
      </c>
      <c r="F23" s="29">
        <v>6.2299999999999996E-5</v>
      </c>
      <c r="G23" s="29">
        <v>6.05E-5</v>
      </c>
      <c r="H23" s="29">
        <v>5.5599999999999996E-5</v>
      </c>
      <c r="I23" s="29">
        <v>7.0699999999999997E-5</v>
      </c>
      <c r="J23" s="29">
        <v>7.2400000000000012E-5</v>
      </c>
      <c r="K23" s="29">
        <v>9.3399999999999993E-5</v>
      </c>
      <c r="L23" s="29">
        <v>8.25E-5</v>
      </c>
      <c r="M23" s="29">
        <v>8.0799999999999999E-5</v>
      </c>
      <c r="N23" s="29">
        <v>8.1699999999999994E-5</v>
      </c>
      <c r="O23" s="29">
        <v>7.08E-5</v>
      </c>
      <c r="P23" s="29">
        <v>6.7099999999999991E-5</v>
      </c>
      <c r="Q23" s="29">
        <v>9.3800000000000017E-5</v>
      </c>
      <c r="R23" s="29">
        <v>1.041E-4</v>
      </c>
      <c r="S23" s="29">
        <v>1.0550000000000002E-4</v>
      </c>
      <c r="T23" s="29">
        <v>1.337E-4</v>
      </c>
      <c r="U23" s="29">
        <v>1.6120000000000002E-4</v>
      </c>
      <c r="V23" s="29">
        <v>1.685E-4</v>
      </c>
      <c r="W23" s="29">
        <v>1.7770000000000001E-4</v>
      </c>
      <c r="X23" s="29">
        <v>2.1809999999999999E-4</v>
      </c>
      <c r="Y23" s="29">
        <v>3.5119999999999997E-4</v>
      </c>
      <c r="Z23" s="29">
        <v>3.5399999999999999E-4</v>
      </c>
      <c r="AA23" s="29"/>
      <c r="AB23" t="s">
        <v>124</v>
      </c>
      <c r="AC23" s="16">
        <v>0.23</v>
      </c>
      <c r="AD23" s="16">
        <v>2E-3</v>
      </c>
      <c r="AE23" s="16">
        <v>0.19900000000000001</v>
      </c>
      <c r="AF23" s="16">
        <v>3.1E-2</v>
      </c>
      <c r="AG23" s="16">
        <v>0.42299999999999999</v>
      </c>
      <c r="AH23" s="16">
        <v>0.08</v>
      </c>
      <c r="AI23" s="16">
        <v>1.4E-2</v>
      </c>
      <c r="AJ23" s="16">
        <v>1.8000000000000002E-2</v>
      </c>
      <c r="AK23" s="16">
        <v>3.0000000000000001E-3</v>
      </c>
      <c r="AL23" s="16">
        <f t="shared" si="0"/>
        <v>0.53500000000000003</v>
      </c>
      <c r="AM23" s="16">
        <f t="shared" si="1"/>
        <v>3.1E-2</v>
      </c>
      <c r="AN23" s="16">
        <f t="shared" si="2"/>
        <v>0.43400000000000005</v>
      </c>
      <c r="AO23" s="31"/>
      <c r="AP23" s="31"/>
      <c r="AQ23" s="31"/>
      <c r="AR23" s="31"/>
      <c r="AS23" s="31"/>
      <c r="AT23" s="31"/>
      <c r="AU23" s="44"/>
      <c r="AV23" s="44"/>
      <c r="AW23" s="44"/>
      <c r="AX23" s="44">
        <v>324.427595672</v>
      </c>
      <c r="AY23" s="35"/>
      <c r="AZ23" s="35"/>
      <c r="BA23" s="35"/>
      <c r="BB23" s="35"/>
      <c r="BC23" s="35"/>
      <c r="BD23" s="36"/>
      <c r="BE23" s="37"/>
    </row>
    <row r="24" spans="1:57" x14ac:dyDescent="0.25">
      <c r="A24" t="s">
        <v>121</v>
      </c>
      <c r="B24" t="s">
        <v>16</v>
      </c>
      <c r="C24" s="29">
        <v>2.8419999999999997E-4</v>
      </c>
      <c r="D24" s="29">
        <v>4.4029999999999997E-4</v>
      </c>
      <c r="E24" s="29">
        <v>4.6620000000000006E-4</v>
      </c>
      <c r="F24" s="29">
        <v>4.3610000000000003E-4</v>
      </c>
      <c r="G24" s="29">
        <v>4.2349999999999999E-4</v>
      </c>
      <c r="H24" s="29">
        <v>3.8919999999999997E-4</v>
      </c>
      <c r="I24" s="29">
        <v>4.9490000000000005E-4</v>
      </c>
      <c r="J24" s="29">
        <v>5.0680000000000007E-4</v>
      </c>
      <c r="K24" s="29">
        <v>6.5379999999999995E-4</v>
      </c>
      <c r="L24" s="29">
        <v>5.775E-4</v>
      </c>
      <c r="M24" s="29">
        <v>5.6559999999999998E-4</v>
      </c>
      <c r="N24" s="29">
        <v>5.7189999999999997E-4</v>
      </c>
      <c r="O24" s="29">
        <v>4.9560000000000001E-4</v>
      </c>
      <c r="P24" s="29">
        <v>4.6969999999999998E-4</v>
      </c>
      <c r="Q24" s="29">
        <v>6.5660000000000002E-4</v>
      </c>
      <c r="R24" s="29">
        <v>7.2869999999999999E-4</v>
      </c>
      <c r="S24" s="29">
        <v>7.3850000000000012E-4</v>
      </c>
      <c r="T24" s="29">
        <v>9.3589999999999993E-4</v>
      </c>
      <c r="U24" s="29">
        <v>1.1284000000000001E-3</v>
      </c>
      <c r="V24" s="29">
        <v>1.1795E-3</v>
      </c>
      <c r="W24" s="29">
        <v>1.2439E-3</v>
      </c>
      <c r="X24" s="29">
        <v>1.5267E-3</v>
      </c>
      <c r="Y24" s="29">
        <v>2.4583999999999999E-3</v>
      </c>
      <c r="Z24" s="29">
        <v>2.4779999999999997E-3</v>
      </c>
      <c r="AA24" s="29"/>
      <c r="AB24" t="s">
        <v>124</v>
      </c>
      <c r="AC24" s="16">
        <v>0.23</v>
      </c>
      <c r="AD24" s="16">
        <v>2E-3</v>
      </c>
      <c r="AE24" s="16">
        <v>0.19900000000000001</v>
      </c>
      <c r="AF24" s="16">
        <v>3.1E-2</v>
      </c>
      <c r="AG24" s="16">
        <v>0.42299999999999999</v>
      </c>
      <c r="AH24" s="16">
        <v>0.08</v>
      </c>
      <c r="AI24" s="16">
        <v>1.4E-2</v>
      </c>
      <c r="AJ24" s="16">
        <v>1.8000000000000002E-2</v>
      </c>
      <c r="AK24" s="16">
        <v>3.0000000000000001E-3</v>
      </c>
      <c r="AL24" s="16">
        <f t="shared" si="0"/>
        <v>0.53500000000000003</v>
      </c>
      <c r="AM24" s="16">
        <f t="shared" si="1"/>
        <v>3.1E-2</v>
      </c>
      <c r="AN24" s="16">
        <f t="shared" si="2"/>
        <v>0.43400000000000005</v>
      </c>
      <c r="AO24" s="31"/>
      <c r="AP24" s="31"/>
      <c r="AQ24" s="31"/>
      <c r="AR24" s="31"/>
      <c r="AS24" s="31"/>
      <c r="AT24" s="31"/>
      <c r="AU24" s="44"/>
      <c r="AV24" s="44"/>
      <c r="AW24" s="44"/>
      <c r="AX24" s="44">
        <v>324.427595672</v>
      </c>
      <c r="AY24" s="35"/>
      <c r="AZ24" s="35"/>
      <c r="BA24" s="35"/>
      <c r="BB24" s="35"/>
      <c r="BC24" s="35"/>
      <c r="BD24" s="36"/>
      <c r="BE24" s="37"/>
    </row>
    <row r="25" spans="1:57" x14ac:dyDescent="0.25">
      <c r="A25" t="s">
        <v>121</v>
      </c>
      <c r="B25" t="s">
        <v>8</v>
      </c>
      <c r="C25" s="29">
        <v>4.0599999999999998E-5</v>
      </c>
      <c r="D25" s="29">
        <v>6.2899999999999997E-5</v>
      </c>
      <c r="E25" s="29">
        <v>6.6600000000000006E-5</v>
      </c>
      <c r="F25" s="29">
        <v>6.2299999999999996E-5</v>
      </c>
      <c r="G25" s="29">
        <v>6.05E-5</v>
      </c>
      <c r="H25" s="29">
        <v>5.5599999999999996E-5</v>
      </c>
      <c r="I25" s="29">
        <v>7.0699999999999997E-5</v>
      </c>
      <c r="J25" s="29">
        <v>7.2400000000000012E-5</v>
      </c>
      <c r="K25" s="29">
        <v>9.3399999999999993E-5</v>
      </c>
      <c r="L25" s="29">
        <v>8.25E-5</v>
      </c>
      <c r="M25" s="29">
        <v>8.0799999999999999E-5</v>
      </c>
      <c r="N25" s="29">
        <v>8.1699999999999994E-5</v>
      </c>
      <c r="O25" s="29">
        <v>7.08E-5</v>
      </c>
      <c r="P25" s="29">
        <v>6.7099999999999991E-5</v>
      </c>
      <c r="Q25" s="29">
        <v>9.3800000000000017E-5</v>
      </c>
      <c r="R25" s="29">
        <v>1.041E-4</v>
      </c>
      <c r="S25" s="29">
        <v>1.0550000000000002E-4</v>
      </c>
      <c r="T25" s="29">
        <v>1.337E-4</v>
      </c>
      <c r="U25" s="29">
        <v>1.6120000000000002E-4</v>
      </c>
      <c r="V25" s="29">
        <v>1.685E-4</v>
      </c>
      <c r="W25" s="29">
        <v>1.7770000000000001E-4</v>
      </c>
      <c r="X25" s="29">
        <v>2.1809999999999999E-4</v>
      </c>
      <c r="Y25" s="29">
        <v>3.5119999999999997E-4</v>
      </c>
      <c r="Z25" s="29">
        <v>3.5399999999999999E-4</v>
      </c>
      <c r="AA25" s="29"/>
      <c r="AB25" t="s">
        <v>125</v>
      </c>
      <c r="AC25" s="16">
        <v>0.439</v>
      </c>
      <c r="AD25" s="16">
        <v>1E-3</v>
      </c>
      <c r="AE25" s="16">
        <v>0.112</v>
      </c>
      <c r="AF25" s="16">
        <v>0.112</v>
      </c>
      <c r="AG25" s="16">
        <v>6.9000000000000006E-2</v>
      </c>
      <c r="AH25" s="16">
        <v>0.251</v>
      </c>
      <c r="AI25" s="16">
        <v>6.0000000000000001E-3</v>
      </c>
      <c r="AJ25" s="16">
        <v>8.9999999999999993E-3</v>
      </c>
      <c r="AK25" s="16">
        <v>2E-3</v>
      </c>
      <c r="AL25" s="16">
        <f t="shared" si="0"/>
        <v>0.33500000000000002</v>
      </c>
      <c r="AM25" s="16">
        <f t="shared" si="1"/>
        <v>0.112</v>
      </c>
      <c r="AN25" s="16">
        <f t="shared" si="2"/>
        <v>0.55400000000000005</v>
      </c>
      <c r="AO25" s="31"/>
      <c r="AP25" s="31"/>
      <c r="AQ25" s="31"/>
      <c r="AR25" s="31"/>
      <c r="AS25" s="31"/>
      <c r="AT25" s="31"/>
      <c r="AU25" s="44"/>
      <c r="AV25" s="44"/>
      <c r="AW25" s="44"/>
      <c r="AX25" s="44">
        <v>498.20413397600004</v>
      </c>
      <c r="AY25" s="35"/>
      <c r="AZ25" s="35"/>
      <c r="BA25" s="35"/>
      <c r="BB25" s="35"/>
      <c r="BC25" s="35"/>
      <c r="BD25" s="36"/>
      <c r="BE25" s="37"/>
    </row>
    <row r="26" spans="1:57" x14ac:dyDescent="0.25">
      <c r="A26" t="s">
        <v>121</v>
      </c>
      <c r="B26" t="s">
        <v>6</v>
      </c>
      <c r="C26" s="29">
        <v>1.2991999999999999E-3</v>
      </c>
      <c r="D26" s="29">
        <v>2.0127999999999999E-3</v>
      </c>
      <c r="E26" s="29">
        <v>2.1312000000000002E-3</v>
      </c>
      <c r="F26" s="29">
        <v>1.9935999999999999E-3</v>
      </c>
      <c r="G26" s="29">
        <v>1.936E-3</v>
      </c>
      <c r="H26" s="29">
        <v>1.7791999999999999E-3</v>
      </c>
      <c r="I26" s="29">
        <v>2.2623999999999999E-3</v>
      </c>
      <c r="J26" s="29">
        <v>2.3168000000000004E-3</v>
      </c>
      <c r="K26" s="29">
        <v>2.9887999999999998E-3</v>
      </c>
      <c r="L26" s="29">
        <v>2.64E-3</v>
      </c>
      <c r="M26" s="29">
        <v>2.5856E-3</v>
      </c>
      <c r="N26" s="29">
        <v>2.6143999999999998E-3</v>
      </c>
      <c r="O26" s="29">
        <v>2.2656E-3</v>
      </c>
      <c r="P26" s="29">
        <v>2.1471999999999997E-3</v>
      </c>
      <c r="Q26" s="29">
        <v>3.0016000000000005E-3</v>
      </c>
      <c r="R26" s="29">
        <v>3.3311999999999999E-3</v>
      </c>
      <c r="S26" s="29">
        <v>3.3760000000000005E-3</v>
      </c>
      <c r="T26" s="29">
        <v>4.2783999999999999E-3</v>
      </c>
      <c r="U26" s="29">
        <v>5.1584000000000005E-3</v>
      </c>
      <c r="V26" s="29">
        <v>5.3920000000000001E-3</v>
      </c>
      <c r="W26" s="29">
        <v>5.6864000000000003E-3</v>
      </c>
      <c r="X26" s="29">
        <v>6.9791999999999996E-3</v>
      </c>
      <c r="Y26" s="29">
        <v>1.1238399999999999E-2</v>
      </c>
      <c r="Z26" s="29">
        <v>1.1328E-2</v>
      </c>
      <c r="AA26" s="29"/>
      <c r="AB26" t="s">
        <v>125</v>
      </c>
      <c r="AC26" s="16">
        <v>0.439</v>
      </c>
      <c r="AD26" s="16">
        <v>1E-3</v>
      </c>
      <c r="AE26" s="16">
        <v>0.112</v>
      </c>
      <c r="AF26" s="16">
        <v>0.112</v>
      </c>
      <c r="AG26" s="16">
        <v>6.9000000000000006E-2</v>
      </c>
      <c r="AH26" s="16">
        <v>0.251</v>
      </c>
      <c r="AI26" s="16">
        <v>6.0000000000000001E-3</v>
      </c>
      <c r="AJ26" s="16">
        <v>8.9999999999999993E-3</v>
      </c>
      <c r="AK26" s="16">
        <v>2E-3</v>
      </c>
      <c r="AL26" s="16">
        <f t="shared" si="0"/>
        <v>0.33500000000000002</v>
      </c>
      <c r="AM26" s="16">
        <f t="shared" si="1"/>
        <v>0.112</v>
      </c>
      <c r="AN26" s="16">
        <f t="shared" si="2"/>
        <v>0.55400000000000005</v>
      </c>
      <c r="AO26" s="31"/>
      <c r="AP26" s="31"/>
      <c r="AQ26" s="31"/>
      <c r="AR26" s="31"/>
      <c r="AS26" s="31"/>
      <c r="AT26" s="31"/>
      <c r="AU26" s="44"/>
      <c r="AV26" s="44"/>
      <c r="AW26" s="44"/>
      <c r="AX26" s="44">
        <v>498.20413397600004</v>
      </c>
      <c r="AY26" s="35"/>
      <c r="AZ26" s="35"/>
      <c r="BA26" s="35"/>
      <c r="BB26" s="35"/>
      <c r="BC26" s="35"/>
      <c r="BD26" s="36"/>
      <c r="BE26" s="37"/>
    </row>
    <row r="27" spans="1:57" x14ac:dyDescent="0.25">
      <c r="A27" t="s">
        <v>121</v>
      </c>
      <c r="B27" t="s">
        <v>7</v>
      </c>
      <c r="C27" s="29">
        <v>4.2223999999999994E-3</v>
      </c>
      <c r="D27" s="29">
        <v>6.5415999999999998E-3</v>
      </c>
      <c r="E27" s="29">
        <v>6.9264000000000001E-3</v>
      </c>
      <c r="F27" s="29">
        <v>6.4792000000000001E-3</v>
      </c>
      <c r="G27" s="29">
        <v>6.2919999999999998E-3</v>
      </c>
      <c r="H27" s="29">
        <v>5.7823999999999992E-3</v>
      </c>
      <c r="I27" s="29">
        <v>7.3527999999999996E-3</v>
      </c>
      <c r="J27" s="29">
        <v>7.5296E-3</v>
      </c>
      <c r="K27" s="29">
        <v>9.7135999999999993E-3</v>
      </c>
      <c r="L27" s="29">
        <v>8.5800000000000008E-3</v>
      </c>
      <c r="M27" s="29">
        <v>8.4031999999999996E-3</v>
      </c>
      <c r="N27" s="29">
        <v>8.4967999999999988E-3</v>
      </c>
      <c r="O27" s="29">
        <v>7.3631999999999994E-3</v>
      </c>
      <c r="P27" s="29">
        <v>6.9783999999999992E-3</v>
      </c>
      <c r="Q27" s="29">
        <v>9.7552000000000003E-3</v>
      </c>
      <c r="R27" s="29">
        <v>1.08264E-2</v>
      </c>
      <c r="S27" s="29">
        <v>1.0972000000000001E-2</v>
      </c>
      <c r="T27" s="29">
        <v>1.3904799999999998E-2</v>
      </c>
      <c r="U27" s="29">
        <v>1.67648E-2</v>
      </c>
      <c r="V27" s="29">
        <v>1.7524000000000001E-2</v>
      </c>
      <c r="W27" s="29">
        <v>1.8480799999999999E-2</v>
      </c>
      <c r="X27" s="29">
        <v>2.2682399999999998E-2</v>
      </c>
      <c r="Y27" s="29">
        <v>3.6524799999999996E-2</v>
      </c>
      <c r="Z27" s="29">
        <v>3.6815999999999995E-2</v>
      </c>
      <c r="AA27" s="29"/>
      <c r="AB27" t="s">
        <v>125</v>
      </c>
      <c r="AC27" s="16">
        <v>0.439</v>
      </c>
      <c r="AD27" s="16">
        <v>1E-3</v>
      </c>
      <c r="AE27" s="16">
        <v>0.112</v>
      </c>
      <c r="AF27" s="16">
        <v>0.112</v>
      </c>
      <c r="AG27" s="16">
        <v>6.9000000000000006E-2</v>
      </c>
      <c r="AH27" s="16">
        <v>0.251</v>
      </c>
      <c r="AI27" s="16">
        <v>6.0000000000000001E-3</v>
      </c>
      <c r="AJ27" s="16">
        <v>8.9999999999999993E-3</v>
      </c>
      <c r="AK27" s="16">
        <v>2E-3</v>
      </c>
      <c r="AL27" s="16">
        <f t="shared" si="0"/>
        <v>0.33500000000000002</v>
      </c>
      <c r="AM27" s="16">
        <f t="shared" si="1"/>
        <v>0.112</v>
      </c>
      <c r="AN27" s="16">
        <f t="shared" si="2"/>
        <v>0.55400000000000005</v>
      </c>
      <c r="AO27" s="31"/>
      <c r="AP27" s="31"/>
      <c r="AQ27" s="31"/>
      <c r="AR27" s="31"/>
      <c r="AS27" s="31"/>
      <c r="AT27" s="31"/>
      <c r="AU27" s="44"/>
      <c r="AV27" s="44"/>
      <c r="AW27" s="44"/>
      <c r="AX27" s="44">
        <v>498.20413397600004</v>
      </c>
      <c r="AY27" s="35"/>
      <c r="AZ27" s="35"/>
      <c r="BA27" s="35"/>
      <c r="BB27" s="35"/>
      <c r="BC27" s="35"/>
      <c r="BD27" s="36"/>
      <c r="BE27" s="37"/>
    </row>
    <row r="28" spans="1:57" x14ac:dyDescent="0.25">
      <c r="A28" t="s">
        <v>121</v>
      </c>
      <c r="B28" t="s">
        <v>15</v>
      </c>
      <c r="C28" s="29">
        <v>4.0599999999999998E-5</v>
      </c>
      <c r="D28" s="29">
        <v>6.2899999999999997E-5</v>
      </c>
      <c r="E28" s="29">
        <v>6.6600000000000006E-5</v>
      </c>
      <c r="F28" s="29">
        <v>6.2299999999999996E-5</v>
      </c>
      <c r="G28" s="29">
        <v>6.05E-5</v>
      </c>
      <c r="H28" s="29">
        <v>5.5599999999999996E-5</v>
      </c>
      <c r="I28" s="29">
        <v>7.0699999999999997E-5</v>
      </c>
      <c r="J28" s="29">
        <v>7.2400000000000012E-5</v>
      </c>
      <c r="K28" s="29">
        <v>9.3399999999999993E-5</v>
      </c>
      <c r="L28" s="29">
        <v>8.25E-5</v>
      </c>
      <c r="M28" s="29">
        <v>8.0799999999999999E-5</v>
      </c>
      <c r="N28" s="29">
        <v>8.1699999999999994E-5</v>
      </c>
      <c r="O28" s="29">
        <v>7.08E-5</v>
      </c>
      <c r="P28" s="29">
        <v>6.7099999999999991E-5</v>
      </c>
      <c r="Q28" s="29">
        <v>9.3800000000000017E-5</v>
      </c>
      <c r="R28" s="29">
        <v>1.041E-4</v>
      </c>
      <c r="S28" s="29">
        <v>1.0550000000000002E-4</v>
      </c>
      <c r="T28" s="29">
        <v>1.337E-4</v>
      </c>
      <c r="U28" s="29">
        <v>1.6120000000000002E-4</v>
      </c>
      <c r="V28" s="29">
        <v>1.685E-4</v>
      </c>
      <c r="W28" s="29">
        <v>1.7770000000000001E-4</v>
      </c>
      <c r="X28" s="29">
        <v>2.1809999999999999E-4</v>
      </c>
      <c r="Y28" s="29">
        <v>3.5119999999999997E-4</v>
      </c>
      <c r="Z28" s="29">
        <v>3.5399999999999999E-4</v>
      </c>
      <c r="AA28" s="29"/>
      <c r="AB28" t="s">
        <v>124</v>
      </c>
      <c r="AC28" s="16">
        <v>0.23</v>
      </c>
      <c r="AD28" s="16">
        <v>2E-3</v>
      </c>
      <c r="AE28" s="16">
        <v>0.19900000000000001</v>
      </c>
      <c r="AF28" s="16">
        <v>3.1E-2</v>
      </c>
      <c r="AG28" s="16">
        <v>0.42299999999999999</v>
      </c>
      <c r="AH28" s="16">
        <v>0.08</v>
      </c>
      <c r="AI28" s="16">
        <v>1.4E-2</v>
      </c>
      <c r="AJ28" s="16">
        <v>1.8000000000000002E-2</v>
      </c>
      <c r="AK28" s="16">
        <v>3.0000000000000001E-3</v>
      </c>
      <c r="AL28" s="16">
        <f t="shared" si="0"/>
        <v>0.53500000000000003</v>
      </c>
      <c r="AM28" s="16">
        <f t="shared" si="1"/>
        <v>3.1E-2</v>
      </c>
      <c r="AN28" s="16">
        <f t="shared" si="2"/>
        <v>0.43400000000000005</v>
      </c>
      <c r="AO28" s="31"/>
      <c r="AP28" s="31"/>
      <c r="AQ28" s="31"/>
      <c r="AR28" s="31"/>
      <c r="AS28" s="31"/>
      <c r="AT28" s="31"/>
      <c r="AU28" s="44"/>
      <c r="AV28" s="44"/>
      <c r="AW28" s="44"/>
      <c r="AX28" s="44">
        <v>324.427595672</v>
      </c>
      <c r="AY28" s="35"/>
      <c r="AZ28" s="35"/>
      <c r="BA28" s="35"/>
      <c r="BB28" s="35"/>
      <c r="BC28" s="35"/>
      <c r="BD28" s="36"/>
      <c r="BE28" s="37"/>
    </row>
    <row r="29" spans="1:57" x14ac:dyDescent="0.25">
      <c r="A29" t="s">
        <v>121</v>
      </c>
      <c r="B29" t="s">
        <v>13</v>
      </c>
      <c r="C29" s="29">
        <v>5.6839999999999998E-3</v>
      </c>
      <c r="D29" s="29">
        <v>8.8060000000000013E-3</v>
      </c>
      <c r="E29" s="29">
        <v>9.3240000000000024E-3</v>
      </c>
      <c r="F29" s="29">
        <v>8.7220000000000006E-3</v>
      </c>
      <c r="G29" s="29">
        <v>8.4700000000000001E-3</v>
      </c>
      <c r="H29" s="29">
        <v>7.7840000000000001E-3</v>
      </c>
      <c r="I29" s="29">
        <v>9.8980000000000005E-3</v>
      </c>
      <c r="J29" s="29">
        <v>1.0136000000000003E-2</v>
      </c>
      <c r="K29" s="29">
        <v>1.3076000000000001E-2</v>
      </c>
      <c r="L29" s="29">
        <v>1.1550000000000001E-2</v>
      </c>
      <c r="M29" s="29">
        <v>1.1312000000000001E-2</v>
      </c>
      <c r="N29" s="29">
        <v>1.1438E-2</v>
      </c>
      <c r="O29" s="29">
        <v>9.9120000000000007E-3</v>
      </c>
      <c r="P29" s="29">
        <v>9.3939999999999996E-3</v>
      </c>
      <c r="Q29" s="29">
        <v>1.3132000000000003E-2</v>
      </c>
      <c r="R29" s="29">
        <v>1.4574000000000002E-2</v>
      </c>
      <c r="S29" s="29">
        <v>1.4770000000000004E-2</v>
      </c>
      <c r="T29" s="29">
        <v>1.8717999999999999E-2</v>
      </c>
      <c r="U29" s="29">
        <v>2.2568000000000005E-2</v>
      </c>
      <c r="V29" s="29">
        <v>2.3590000000000003E-2</v>
      </c>
      <c r="W29" s="29">
        <v>2.4878000000000001E-2</v>
      </c>
      <c r="X29" s="29">
        <v>3.0534000000000002E-2</v>
      </c>
      <c r="Y29" s="29">
        <v>4.9167999999999996E-2</v>
      </c>
      <c r="Z29" s="29">
        <v>4.956E-2</v>
      </c>
      <c r="AA29" s="29"/>
      <c r="AB29" t="s">
        <v>126</v>
      </c>
      <c r="AC29" s="16">
        <v>0.186</v>
      </c>
      <c r="AD29" s="16">
        <v>0</v>
      </c>
      <c r="AE29" s="16">
        <v>0.51100000000000001</v>
      </c>
      <c r="AF29" s="16">
        <v>9.9000000000000005E-2</v>
      </c>
      <c r="AG29" s="16">
        <v>3.0000000000000001E-3</v>
      </c>
      <c r="AH29" s="16">
        <v>0.183</v>
      </c>
      <c r="AI29" s="16">
        <v>0.01</v>
      </c>
      <c r="AJ29" s="16">
        <v>2E-3</v>
      </c>
      <c r="AK29" s="16">
        <v>6.0000000000000001E-3</v>
      </c>
      <c r="AL29" s="16">
        <f t="shared" si="0"/>
        <v>0.19800000000000001</v>
      </c>
      <c r="AM29" s="16">
        <f t="shared" si="1"/>
        <v>9.9000000000000005E-2</v>
      </c>
      <c r="AN29" s="16">
        <f t="shared" si="2"/>
        <v>0.70300000000000007</v>
      </c>
      <c r="AO29" s="31"/>
      <c r="AP29" s="31"/>
      <c r="AQ29" s="31"/>
      <c r="AR29" s="31"/>
      <c r="AS29" s="31"/>
      <c r="AT29" s="31"/>
      <c r="AU29" s="44"/>
      <c r="AV29" s="44"/>
      <c r="AW29" s="44"/>
      <c r="AX29" s="44">
        <v>394.00815488000001</v>
      </c>
      <c r="AY29" s="35"/>
      <c r="AZ29" s="35"/>
      <c r="BA29" s="35"/>
      <c r="BB29" s="35"/>
      <c r="BC29" s="35"/>
      <c r="BD29" s="36"/>
      <c r="BE29" s="37"/>
    </row>
    <row r="30" spans="1:57" x14ac:dyDescent="0.25">
      <c r="A30" t="s">
        <v>121</v>
      </c>
      <c r="B30" t="s">
        <v>11</v>
      </c>
      <c r="C30" s="29">
        <v>1.1367999999999999E-3</v>
      </c>
      <c r="D30" s="29">
        <v>1.7611999999999999E-3</v>
      </c>
      <c r="E30" s="29">
        <v>1.8648000000000002E-3</v>
      </c>
      <c r="F30" s="29">
        <v>1.7444000000000001E-3</v>
      </c>
      <c r="G30" s="29">
        <v>1.694E-3</v>
      </c>
      <c r="H30" s="29">
        <v>1.5567999999999999E-3</v>
      </c>
      <c r="I30" s="29">
        <v>1.9796000000000002E-3</v>
      </c>
      <c r="J30" s="29">
        <v>2.0272000000000003E-3</v>
      </c>
      <c r="K30" s="29">
        <v>2.6151999999999998E-3</v>
      </c>
      <c r="L30" s="29">
        <v>2.31E-3</v>
      </c>
      <c r="M30" s="29">
        <v>2.2623999999999999E-3</v>
      </c>
      <c r="N30" s="29">
        <v>2.2875999999999999E-3</v>
      </c>
      <c r="O30" s="29">
        <v>1.9824E-3</v>
      </c>
      <c r="P30" s="29">
        <v>1.8787999999999999E-3</v>
      </c>
      <c r="Q30" s="29">
        <v>2.6264000000000001E-3</v>
      </c>
      <c r="R30" s="29">
        <v>2.9147999999999999E-3</v>
      </c>
      <c r="S30" s="29">
        <v>2.9540000000000005E-3</v>
      </c>
      <c r="T30" s="29">
        <v>3.7435999999999997E-3</v>
      </c>
      <c r="U30" s="29">
        <v>4.5136000000000004E-3</v>
      </c>
      <c r="V30" s="29">
        <v>4.718E-3</v>
      </c>
      <c r="W30" s="29">
        <v>4.9756000000000002E-3</v>
      </c>
      <c r="X30" s="29">
        <v>6.1067999999999999E-3</v>
      </c>
      <c r="Y30" s="29">
        <v>9.8335999999999996E-3</v>
      </c>
      <c r="Z30" s="29">
        <v>9.9119999999999989E-3</v>
      </c>
      <c r="AA30" s="29"/>
      <c r="AB30" t="s">
        <v>127</v>
      </c>
      <c r="AC30" s="16">
        <v>0.217</v>
      </c>
      <c r="AD30" s="16">
        <v>1E-3</v>
      </c>
      <c r="AE30" s="16">
        <v>0.51800000000000002</v>
      </c>
      <c r="AF30" s="16">
        <v>0.183</v>
      </c>
      <c r="AG30" s="16">
        <v>3.1E-2</v>
      </c>
      <c r="AH30" s="16">
        <v>0</v>
      </c>
      <c r="AI30" s="16">
        <v>1.0999999999999999E-2</v>
      </c>
      <c r="AJ30" s="16">
        <v>3.7999999999999999E-2</v>
      </c>
      <c r="AK30" s="16">
        <v>0</v>
      </c>
      <c r="AL30" s="16">
        <f t="shared" si="0"/>
        <v>7.9999999999999988E-2</v>
      </c>
      <c r="AM30" s="16">
        <f t="shared" si="1"/>
        <v>0.183</v>
      </c>
      <c r="AN30" s="16">
        <f t="shared" si="2"/>
        <v>0.73599999999999999</v>
      </c>
      <c r="AO30" s="31"/>
      <c r="AP30" s="31"/>
      <c r="AQ30" s="31"/>
      <c r="AR30" s="31"/>
      <c r="AS30" s="31"/>
      <c r="AT30" s="31"/>
      <c r="AU30" s="44"/>
      <c r="AV30" s="44"/>
      <c r="AW30" s="44"/>
      <c r="AX30" s="44">
        <v>439.60549068</v>
      </c>
      <c r="AY30" s="35"/>
      <c r="AZ30" s="35"/>
      <c r="BA30" s="35"/>
      <c r="BB30" s="35"/>
      <c r="BC30" s="35"/>
      <c r="BD30" s="36"/>
      <c r="BE30" s="37"/>
    </row>
    <row r="31" spans="1:57" x14ac:dyDescent="0.25">
      <c r="A31" t="s">
        <v>121</v>
      </c>
      <c r="B31" t="s">
        <v>9</v>
      </c>
      <c r="C31" s="29">
        <v>7.0237999999999993E-3</v>
      </c>
      <c r="D31" s="29">
        <v>1.0881699999999999E-2</v>
      </c>
      <c r="E31" s="29">
        <v>1.15218E-2</v>
      </c>
      <c r="F31" s="29">
        <v>1.07779E-2</v>
      </c>
      <c r="G31" s="29">
        <v>1.0466499999999998E-2</v>
      </c>
      <c r="H31" s="29">
        <v>9.6187999999999985E-3</v>
      </c>
      <c r="I31" s="29">
        <v>1.2231099999999998E-2</v>
      </c>
      <c r="J31" s="29">
        <v>1.25252E-2</v>
      </c>
      <c r="K31" s="29">
        <v>1.6158199999999998E-2</v>
      </c>
      <c r="L31" s="29">
        <v>1.42725E-2</v>
      </c>
      <c r="M31" s="29">
        <v>1.3978399999999998E-2</v>
      </c>
      <c r="N31" s="29">
        <v>1.4134099999999998E-2</v>
      </c>
      <c r="O31" s="29">
        <v>1.22484E-2</v>
      </c>
      <c r="P31" s="29">
        <v>1.1608299999999998E-2</v>
      </c>
      <c r="Q31" s="29">
        <v>1.6227399999999999E-2</v>
      </c>
      <c r="R31" s="29">
        <v>1.8009299999999999E-2</v>
      </c>
      <c r="S31" s="29">
        <v>1.82515E-2</v>
      </c>
      <c r="T31" s="29">
        <v>2.3130099999999997E-2</v>
      </c>
      <c r="U31" s="29">
        <v>2.7887599999999999E-2</v>
      </c>
      <c r="V31" s="29">
        <v>2.9150499999999999E-2</v>
      </c>
      <c r="W31" s="29">
        <v>3.0742099999999998E-2</v>
      </c>
      <c r="X31" s="29">
        <v>3.7731299999999995E-2</v>
      </c>
      <c r="Y31" s="29">
        <v>6.0757599999999988E-2</v>
      </c>
      <c r="Z31" s="29">
        <v>6.1241999999999991E-2</v>
      </c>
      <c r="AA31" s="29"/>
      <c r="AB31" t="s">
        <v>127</v>
      </c>
      <c r="AC31" s="16">
        <v>0.217</v>
      </c>
      <c r="AD31" s="16">
        <v>1E-3</v>
      </c>
      <c r="AE31" s="16">
        <v>0.51800000000000002</v>
      </c>
      <c r="AF31" s="16">
        <v>0.183</v>
      </c>
      <c r="AG31" s="16">
        <v>3.1E-2</v>
      </c>
      <c r="AH31" s="16">
        <v>0</v>
      </c>
      <c r="AI31" s="16">
        <v>1.0999999999999999E-2</v>
      </c>
      <c r="AJ31" s="16">
        <v>3.7999999999999999E-2</v>
      </c>
      <c r="AK31" s="16">
        <v>0</v>
      </c>
      <c r="AL31" s="16">
        <f t="shared" si="0"/>
        <v>7.9999999999999988E-2</v>
      </c>
      <c r="AM31" s="16">
        <f t="shared" si="1"/>
        <v>0.183</v>
      </c>
      <c r="AN31" s="16">
        <f t="shared" si="2"/>
        <v>0.73599999999999999</v>
      </c>
      <c r="AO31" s="31"/>
      <c r="AP31" s="31"/>
      <c r="AQ31" s="31"/>
      <c r="AR31" s="31"/>
      <c r="AS31" s="20"/>
      <c r="AT31" s="20"/>
      <c r="AU31" s="45"/>
      <c r="AV31" s="45"/>
      <c r="AW31" s="45"/>
      <c r="AX31" s="44">
        <v>439.60549068</v>
      </c>
      <c r="AY31" s="38"/>
      <c r="AZ31" s="38"/>
      <c r="BA31" s="38"/>
      <c r="BB31" s="38"/>
      <c r="BC31" s="38"/>
      <c r="BD31" s="39"/>
      <c r="BE31" s="39"/>
    </row>
    <row r="32" spans="1:57" x14ac:dyDescent="0.25">
      <c r="A32" t="s">
        <v>121</v>
      </c>
      <c r="B32" t="s">
        <v>10</v>
      </c>
      <c r="C32" s="29">
        <v>1.0150000000000001E-3</v>
      </c>
      <c r="D32" s="29">
        <v>1.5725000000000001E-3</v>
      </c>
      <c r="E32" s="29">
        <v>1.6650000000000002E-3</v>
      </c>
      <c r="F32" s="29">
        <v>1.5575000000000001E-3</v>
      </c>
      <c r="G32" s="29">
        <v>1.5125E-3</v>
      </c>
      <c r="H32" s="29">
        <v>1.39E-3</v>
      </c>
      <c r="I32" s="29">
        <v>1.7675E-3</v>
      </c>
      <c r="J32" s="29">
        <v>1.8100000000000002E-3</v>
      </c>
      <c r="K32" s="29">
        <v>2.3349999999999998E-3</v>
      </c>
      <c r="L32" s="29">
        <v>2.0625000000000001E-3</v>
      </c>
      <c r="M32" s="29">
        <v>2.0200000000000001E-3</v>
      </c>
      <c r="N32" s="29">
        <v>2.0425E-3</v>
      </c>
      <c r="O32" s="29">
        <v>1.7700000000000001E-3</v>
      </c>
      <c r="P32" s="29">
        <v>1.6775E-3</v>
      </c>
      <c r="Q32" s="29">
        <v>2.3450000000000003E-3</v>
      </c>
      <c r="R32" s="29">
        <v>2.6025000000000002E-3</v>
      </c>
      <c r="S32" s="29">
        <v>2.6375000000000005E-3</v>
      </c>
      <c r="T32" s="29">
        <v>3.3425E-3</v>
      </c>
      <c r="U32" s="29">
        <v>4.0300000000000006E-3</v>
      </c>
      <c r="V32" s="29">
        <v>4.2125000000000001E-3</v>
      </c>
      <c r="W32" s="29">
        <v>4.4425000000000003E-3</v>
      </c>
      <c r="X32" s="29">
        <v>5.4524999999999999E-3</v>
      </c>
      <c r="Y32" s="29">
        <v>8.7799999999999996E-3</v>
      </c>
      <c r="Z32" s="29">
        <v>8.8500000000000002E-3</v>
      </c>
      <c r="AA32" s="29"/>
      <c r="AB32" t="s">
        <v>128</v>
      </c>
      <c r="AC32" s="16">
        <v>0.159</v>
      </c>
      <c r="AD32" s="16">
        <v>2E-3</v>
      </c>
      <c r="AE32" s="16">
        <v>0.371</v>
      </c>
      <c r="AF32" s="16">
        <v>0.38800000000000001</v>
      </c>
      <c r="AG32" s="16">
        <v>2.1000000000000001E-2</v>
      </c>
      <c r="AH32" s="16">
        <v>4.0000000000000001E-3</v>
      </c>
      <c r="AI32" s="16">
        <v>2.8000000000000001E-2</v>
      </c>
      <c r="AJ32" s="16">
        <v>2.7E-2</v>
      </c>
      <c r="AK32" s="16">
        <v>2E-3</v>
      </c>
      <c r="AL32" s="16">
        <f t="shared" si="0"/>
        <v>0.08</v>
      </c>
      <c r="AM32" s="16">
        <f t="shared" si="1"/>
        <v>0.38800000000000001</v>
      </c>
      <c r="AN32" s="16">
        <f t="shared" si="2"/>
        <v>0.53400000000000003</v>
      </c>
      <c r="AO32" s="31"/>
      <c r="AP32" s="31"/>
      <c r="AQ32" s="31"/>
      <c r="AR32" s="31"/>
      <c r="AS32" s="31"/>
      <c r="AT32" s="31"/>
      <c r="AU32" s="31"/>
      <c r="AV32" s="31"/>
      <c r="AW32" s="31"/>
      <c r="AX32" s="31">
        <v>306.363747864</v>
      </c>
    </row>
    <row r="33" spans="1:50" x14ac:dyDescent="0.25">
      <c r="A33" t="s">
        <v>121</v>
      </c>
      <c r="B33" t="s">
        <v>12</v>
      </c>
      <c r="C33" s="29">
        <v>7.5921999999999995E-3</v>
      </c>
      <c r="D33" s="29">
        <v>1.17623E-2</v>
      </c>
      <c r="E33" s="29">
        <v>1.24542E-2</v>
      </c>
      <c r="F33" s="29">
        <v>1.16501E-2</v>
      </c>
      <c r="G33" s="29">
        <v>1.1313499999999999E-2</v>
      </c>
      <c r="H33" s="29">
        <v>1.0397199999999999E-2</v>
      </c>
      <c r="I33" s="29">
        <v>1.3220899999999999E-2</v>
      </c>
      <c r="J33" s="29">
        <v>1.3538800000000002E-2</v>
      </c>
      <c r="K33" s="29">
        <v>1.74658E-2</v>
      </c>
      <c r="L33" s="29">
        <v>1.54275E-2</v>
      </c>
      <c r="M33" s="29">
        <v>1.5109599999999999E-2</v>
      </c>
      <c r="N33" s="29">
        <v>1.5277899999999999E-2</v>
      </c>
      <c r="O33" s="29">
        <v>1.3239600000000001E-2</v>
      </c>
      <c r="P33" s="29">
        <v>1.2547699999999998E-2</v>
      </c>
      <c r="Q33" s="29">
        <v>1.75406E-2</v>
      </c>
      <c r="R33" s="29">
        <v>1.94667E-2</v>
      </c>
      <c r="S33" s="29">
        <v>1.9728500000000003E-2</v>
      </c>
      <c r="T33" s="29">
        <v>2.5001899999999997E-2</v>
      </c>
      <c r="U33" s="29">
        <v>3.0144400000000002E-2</v>
      </c>
      <c r="V33" s="29">
        <v>3.1509500000000003E-2</v>
      </c>
      <c r="W33" s="29">
        <v>3.32299E-2</v>
      </c>
      <c r="X33" s="29">
        <v>4.07847E-2</v>
      </c>
      <c r="Y33" s="29">
        <v>6.5674399999999994E-2</v>
      </c>
      <c r="Z33" s="29">
        <v>6.6197999999999993E-2</v>
      </c>
      <c r="AA33" s="29"/>
      <c r="AB33" t="s">
        <v>129</v>
      </c>
      <c r="AC33" s="16">
        <v>0.32</v>
      </c>
      <c r="AD33" s="16">
        <v>1E-3</v>
      </c>
      <c r="AE33" s="16">
        <v>0.27100000000000002</v>
      </c>
      <c r="AF33" s="16">
        <v>0.30199999999999999</v>
      </c>
      <c r="AG33" s="16">
        <v>9.6000000000000002E-2</v>
      </c>
      <c r="AH33" s="16">
        <v>0</v>
      </c>
      <c r="AI33" s="16">
        <v>3.0000000000000001E-3</v>
      </c>
      <c r="AJ33" s="16">
        <v>7.0000000000000001E-3</v>
      </c>
      <c r="AK33" s="16">
        <v>0</v>
      </c>
      <c r="AL33" s="16">
        <f t="shared" si="0"/>
        <v>0.10600000000000001</v>
      </c>
      <c r="AM33" s="16">
        <f t="shared" si="1"/>
        <v>0.30199999999999999</v>
      </c>
      <c r="AN33" s="16">
        <f t="shared" si="2"/>
        <v>0.59200000000000008</v>
      </c>
      <c r="AO33" s="31"/>
      <c r="AP33" s="31"/>
      <c r="AQ33" s="31"/>
      <c r="AR33" s="31"/>
      <c r="AS33" s="31"/>
      <c r="AT33" s="31"/>
      <c r="AU33" s="31"/>
      <c r="AV33" s="31"/>
      <c r="AW33" s="31"/>
      <c r="AX33" s="31">
        <v>430.77405444000004</v>
      </c>
    </row>
    <row r="34" spans="1:50" x14ac:dyDescent="0.25">
      <c r="A34" t="s">
        <v>121</v>
      </c>
      <c r="B34" t="s">
        <v>5</v>
      </c>
      <c r="C34" s="29">
        <v>4.0599999999999998E-5</v>
      </c>
      <c r="D34" s="29">
        <v>6.2899999999999997E-5</v>
      </c>
      <c r="E34" s="29">
        <v>6.6600000000000006E-5</v>
      </c>
      <c r="F34" s="29">
        <v>6.2299999999999996E-5</v>
      </c>
      <c r="G34" s="29">
        <v>6.05E-5</v>
      </c>
      <c r="H34" s="29">
        <v>5.5599999999999996E-5</v>
      </c>
      <c r="I34" s="29">
        <v>7.0699999999999997E-5</v>
      </c>
      <c r="J34" s="29">
        <v>7.2400000000000012E-5</v>
      </c>
      <c r="K34" s="29">
        <v>9.3399999999999993E-5</v>
      </c>
      <c r="L34" s="29">
        <v>8.25E-5</v>
      </c>
      <c r="M34" s="29">
        <v>8.0799999999999999E-5</v>
      </c>
      <c r="N34" s="29">
        <v>8.1699999999999994E-5</v>
      </c>
      <c r="O34" s="29">
        <v>7.08E-5</v>
      </c>
      <c r="P34" s="29">
        <v>6.7099999999999991E-5</v>
      </c>
      <c r="Q34" s="29">
        <v>9.3800000000000017E-5</v>
      </c>
      <c r="R34" s="29">
        <v>1.041E-4</v>
      </c>
      <c r="S34" s="29">
        <v>1.0550000000000002E-4</v>
      </c>
      <c r="T34" s="29">
        <v>1.337E-4</v>
      </c>
      <c r="U34" s="29">
        <v>1.6120000000000002E-4</v>
      </c>
      <c r="V34" s="29">
        <v>1.685E-4</v>
      </c>
      <c r="W34" s="29">
        <v>1.7770000000000001E-4</v>
      </c>
      <c r="X34" s="29">
        <v>2.1809999999999999E-4</v>
      </c>
      <c r="Y34" s="29">
        <v>3.5119999999999997E-4</v>
      </c>
      <c r="Z34" s="29">
        <v>3.5399999999999999E-4</v>
      </c>
      <c r="AA34" s="29"/>
      <c r="AB34" t="s">
        <v>130</v>
      </c>
      <c r="AC34" s="16">
        <v>0.374</v>
      </c>
      <c r="AD34" s="16">
        <v>2E-3</v>
      </c>
      <c r="AE34" s="16">
        <v>0.26500000000000001</v>
      </c>
      <c r="AF34" s="16">
        <v>0.28999999999999998</v>
      </c>
      <c r="AG34" s="16">
        <v>0.01</v>
      </c>
      <c r="AH34" s="16">
        <v>4.3999999999999997E-2</v>
      </c>
      <c r="AI34" s="16">
        <v>1E-3</v>
      </c>
      <c r="AJ34" s="16">
        <v>6.0000000000000001E-3</v>
      </c>
      <c r="AK34" s="16">
        <v>8.0000000000000002E-3</v>
      </c>
      <c r="AL34" s="16">
        <f t="shared" si="0"/>
        <v>6.0999999999999999E-2</v>
      </c>
      <c r="AM34" s="16">
        <f t="shared" si="1"/>
        <v>0.28999999999999998</v>
      </c>
      <c r="AN34" s="16">
        <f t="shared" si="2"/>
        <v>0.64900000000000002</v>
      </c>
      <c r="AO34" s="31"/>
      <c r="AP34" s="31"/>
      <c r="AQ34" s="31"/>
      <c r="AR34" s="31"/>
      <c r="AS34" s="31"/>
      <c r="AT34" s="31"/>
      <c r="AU34" s="31"/>
      <c r="AV34" s="31"/>
      <c r="AW34" s="31"/>
      <c r="AX34" s="31">
        <v>484.29065296800002</v>
      </c>
    </row>
    <row r="35" spans="1:50" x14ac:dyDescent="0.25">
      <c r="A35" t="s">
        <v>121</v>
      </c>
      <c r="B35" t="s">
        <v>4</v>
      </c>
      <c r="C35" s="29">
        <v>4.0599999999999998E-5</v>
      </c>
      <c r="D35" s="29">
        <v>6.2899999999999997E-5</v>
      </c>
      <c r="E35" s="29">
        <v>6.6600000000000006E-5</v>
      </c>
      <c r="F35" s="29">
        <v>6.2299999999999996E-5</v>
      </c>
      <c r="G35" s="29">
        <v>6.05E-5</v>
      </c>
      <c r="H35" s="29">
        <v>5.5599999999999996E-5</v>
      </c>
      <c r="I35" s="29">
        <v>7.0699999999999997E-5</v>
      </c>
      <c r="J35" s="29">
        <v>7.2400000000000012E-5</v>
      </c>
      <c r="K35" s="29">
        <v>9.3399999999999993E-5</v>
      </c>
      <c r="L35" s="29">
        <v>8.25E-5</v>
      </c>
      <c r="M35" s="29">
        <v>8.0799999999999999E-5</v>
      </c>
      <c r="N35" s="29">
        <v>8.1699999999999994E-5</v>
      </c>
      <c r="O35" s="29">
        <v>7.08E-5</v>
      </c>
      <c r="P35" s="29">
        <v>6.7099999999999991E-5</v>
      </c>
      <c r="Q35" s="29">
        <v>9.3800000000000017E-5</v>
      </c>
      <c r="R35" s="29">
        <v>1.041E-4</v>
      </c>
      <c r="S35" s="29">
        <v>1.0550000000000002E-4</v>
      </c>
      <c r="T35" s="29">
        <v>1.337E-4</v>
      </c>
      <c r="U35" s="29">
        <v>1.6120000000000002E-4</v>
      </c>
      <c r="V35" s="29">
        <v>1.685E-4</v>
      </c>
      <c r="W35" s="29">
        <v>1.7770000000000001E-4</v>
      </c>
      <c r="X35" s="29">
        <v>2.1809999999999999E-4</v>
      </c>
      <c r="Y35" s="29">
        <v>3.5119999999999997E-4</v>
      </c>
      <c r="Z35" s="29">
        <v>3.5399999999999999E-4</v>
      </c>
      <c r="AA35" s="29"/>
      <c r="AB35" t="s">
        <v>131</v>
      </c>
      <c r="AC35" s="16">
        <v>0.123</v>
      </c>
      <c r="AD35" s="16">
        <v>1E-3</v>
      </c>
      <c r="AE35" s="16">
        <v>0.45700000000000002</v>
      </c>
      <c r="AF35" s="16">
        <v>0.36899999999999999</v>
      </c>
      <c r="AG35" s="16">
        <v>1.6E-2</v>
      </c>
      <c r="AH35" s="16">
        <v>8.9999999999999993E-3</v>
      </c>
      <c r="AI35" s="16">
        <v>6.0000000000000001E-3</v>
      </c>
      <c r="AJ35" s="16">
        <v>1.6E-2</v>
      </c>
      <c r="AK35" s="16">
        <v>1E-3</v>
      </c>
      <c r="AL35" s="16">
        <f t="shared" si="0"/>
        <v>4.7E-2</v>
      </c>
      <c r="AM35" s="16">
        <f t="shared" si="1"/>
        <v>0.36899999999999999</v>
      </c>
      <c r="AN35" s="16">
        <f t="shared" si="2"/>
        <v>0.58199999999999996</v>
      </c>
      <c r="AO35" s="31"/>
      <c r="AP35" s="31"/>
      <c r="AQ35" s="31"/>
      <c r="AR35" s="31"/>
      <c r="AS35" s="31"/>
      <c r="AT35" s="31"/>
      <c r="AU35" s="31"/>
      <c r="AV35" s="31"/>
      <c r="AW35" s="31"/>
      <c r="AX35" s="31">
        <v>315.26186212800002</v>
      </c>
    </row>
    <row r="36" spans="1:50" x14ac:dyDescent="0.25">
      <c r="A36" t="s">
        <v>121</v>
      </c>
      <c r="B36" t="s">
        <v>3</v>
      </c>
      <c r="C36" s="29">
        <v>8.0794000000000005E-3</v>
      </c>
      <c r="D36" s="29">
        <v>1.25171E-2</v>
      </c>
      <c r="E36" s="29">
        <v>1.3253400000000002E-2</v>
      </c>
      <c r="F36" s="29">
        <v>1.2397700000000001E-2</v>
      </c>
      <c r="G36" s="29">
        <v>1.20395E-2</v>
      </c>
      <c r="H36" s="29">
        <v>1.10644E-2</v>
      </c>
      <c r="I36" s="29">
        <v>1.40693E-2</v>
      </c>
      <c r="J36" s="29">
        <v>1.4407600000000001E-2</v>
      </c>
      <c r="K36" s="29">
        <v>1.8586600000000002E-2</v>
      </c>
      <c r="L36" s="29">
        <v>1.6417500000000002E-2</v>
      </c>
      <c r="M36" s="29">
        <v>1.6079200000000002E-2</v>
      </c>
      <c r="N36" s="29">
        <v>1.62583E-2</v>
      </c>
      <c r="O36" s="29">
        <v>1.4089200000000001E-2</v>
      </c>
      <c r="P36" s="29">
        <v>1.3352899999999999E-2</v>
      </c>
      <c r="Q36" s="29">
        <v>1.8666200000000004E-2</v>
      </c>
      <c r="R36" s="29">
        <v>2.0715900000000002E-2</v>
      </c>
      <c r="S36" s="29">
        <v>2.0994500000000003E-2</v>
      </c>
      <c r="T36" s="29">
        <v>2.6606299999999999E-2</v>
      </c>
      <c r="U36" s="29">
        <v>3.2078800000000005E-2</v>
      </c>
      <c r="V36" s="29">
        <v>3.3531500000000006E-2</v>
      </c>
      <c r="W36" s="29">
        <v>3.5362299999999999E-2</v>
      </c>
      <c r="X36" s="29">
        <v>4.34019E-2</v>
      </c>
      <c r="Y36" s="29">
        <v>6.9888800000000001E-2</v>
      </c>
      <c r="Z36" s="29">
        <v>7.0445999999999995E-2</v>
      </c>
      <c r="AA36" s="29"/>
      <c r="AB36" t="s">
        <v>132</v>
      </c>
      <c r="AC36" s="16">
        <v>5.0000000000000001E-3</v>
      </c>
      <c r="AD36" s="16">
        <v>1E-3</v>
      </c>
      <c r="AE36" s="16">
        <v>0.25</v>
      </c>
      <c r="AF36" s="16">
        <v>0.32200000000000001</v>
      </c>
      <c r="AG36" s="16">
        <v>0.34899999999999998</v>
      </c>
      <c r="AH36" s="16">
        <v>5.0999999999999997E-2</v>
      </c>
      <c r="AI36" s="16">
        <v>4.0000000000000001E-3</v>
      </c>
      <c r="AJ36" s="16">
        <v>1.9E-2</v>
      </c>
      <c r="AK36" s="16">
        <v>0</v>
      </c>
      <c r="AL36" s="16">
        <f t="shared" si="0"/>
        <v>0.42299999999999999</v>
      </c>
      <c r="AM36" s="16">
        <f t="shared" si="1"/>
        <v>0.32200000000000001</v>
      </c>
      <c r="AN36" s="16">
        <f t="shared" si="2"/>
        <v>0.25600000000000001</v>
      </c>
      <c r="AO36" s="31"/>
      <c r="AP36" s="31"/>
      <c r="AQ36" s="31"/>
      <c r="AR36" s="31"/>
      <c r="AS36" s="31"/>
      <c r="AT36" s="31"/>
      <c r="AU36" s="31"/>
      <c r="AV36" s="31"/>
      <c r="AW36" s="31"/>
      <c r="AX36" s="31">
        <v>105.37168956000001</v>
      </c>
    </row>
    <row r="37" spans="1:50" x14ac:dyDescent="0.25">
      <c r="A37" t="s">
        <v>121</v>
      </c>
      <c r="B37" t="s">
        <v>120</v>
      </c>
      <c r="C37" s="29">
        <v>3.0449999999999995E-3</v>
      </c>
      <c r="D37" s="29">
        <v>4.7174999999999995E-3</v>
      </c>
      <c r="E37" s="29">
        <v>4.9950000000000003E-3</v>
      </c>
      <c r="F37" s="29">
        <v>4.6724999999999996E-3</v>
      </c>
      <c r="G37" s="29">
        <v>4.5374999999999999E-3</v>
      </c>
      <c r="H37" s="29">
        <v>4.1699999999999992E-3</v>
      </c>
      <c r="I37" s="29">
        <v>5.3024999999999999E-3</v>
      </c>
      <c r="J37" s="29">
        <v>5.4299999999999999E-3</v>
      </c>
      <c r="K37" s="29">
        <v>7.0049999999999999E-3</v>
      </c>
      <c r="L37" s="29">
        <v>6.1875000000000003E-3</v>
      </c>
      <c r="M37" s="29">
        <v>6.0599999999999994E-3</v>
      </c>
      <c r="N37" s="29">
        <v>6.1274999999999993E-3</v>
      </c>
      <c r="O37" s="29">
        <v>5.3099999999999996E-3</v>
      </c>
      <c r="P37" s="29">
        <v>5.0324999999999996E-3</v>
      </c>
      <c r="Q37" s="29">
        <v>7.0350000000000005E-3</v>
      </c>
      <c r="R37" s="29">
        <v>7.8074999999999993E-3</v>
      </c>
      <c r="S37" s="29">
        <v>7.9125000000000011E-3</v>
      </c>
      <c r="T37" s="29">
        <v>1.0027499999999998E-2</v>
      </c>
      <c r="U37" s="29">
        <v>1.209E-2</v>
      </c>
      <c r="V37" s="29">
        <v>1.2637500000000001E-2</v>
      </c>
      <c r="W37" s="29">
        <v>1.3327499999999999E-2</v>
      </c>
      <c r="X37" s="29">
        <v>1.6357499999999997E-2</v>
      </c>
      <c r="Y37" s="29">
        <v>2.6339999999999995E-2</v>
      </c>
      <c r="Z37" s="29">
        <v>2.6549999999999997E-2</v>
      </c>
      <c r="AA37" s="29"/>
      <c r="AB37" t="s">
        <v>120</v>
      </c>
      <c r="AC37" s="16">
        <v>0.23300000000000001</v>
      </c>
      <c r="AD37" s="16">
        <v>6.0000000000000001E-3</v>
      </c>
      <c r="AE37" s="16">
        <v>0.38400000000000001</v>
      </c>
      <c r="AF37" s="16">
        <v>0.19600000000000001</v>
      </c>
      <c r="AG37" s="16">
        <v>6.8000000000000005E-2</v>
      </c>
      <c r="AH37" s="16">
        <v>7.0999999999999994E-2</v>
      </c>
      <c r="AI37" s="16">
        <v>1.7000000000000001E-2</v>
      </c>
      <c r="AJ37" s="16">
        <v>0.02</v>
      </c>
      <c r="AK37" s="16">
        <v>4.0000000000000001E-3</v>
      </c>
      <c r="AL37" s="16">
        <f t="shared" si="0"/>
        <v>0.17600000000000002</v>
      </c>
      <c r="AM37" s="16">
        <f t="shared" si="1"/>
        <v>0.19600000000000001</v>
      </c>
      <c r="AN37" s="16">
        <f t="shared" si="2"/>
        <v>0.627</v>
      </c>
      <c r="AO37" s="31"/>
      <c r="AP37" s="31"/>
      <c r="AQ37" s="31"/>
      <c r="AR37" s="31"/>
      <c r="AS37" s="31"/>
      <c r="AT37" s="31"/>
      <c r="AU37" s="31"/>
      <c r="AV37" s="31"/>
      <c r="AW37" s="31"/>
      <c r="AX37" s="31">
        <v>401.07965416000002</v>
      </c>
    </row>
    <row r="39" spans="1:50" x14ac:dyDescent="0.25">
      <c r="A39" t="s">
        <v>134</v>
      </c>
      <c r="B39" t="s">
        <v>99</v>
      </c>
      <c r="C39" s="31">
        <f>SUMPRODUCT(C5:C37,$AX$5:$AX$37)</f>
        <v>376.60846968797875</v>
      </c>
      <c r="D39" s="31">
        <f t="shared" ref="D39:Z39" si="5">SUMPRODUCT(D5:D37,$AX$5:$AX$37)</f>
        <v>417.10159262699932</v>
      </c>
      <c r="E39" s="31">
        <f t="shared" si="5"/>
        <v>467.30215042028414</v>
      </c>
      <c r="F39" s="31">
        <f t="shared" si="5"/>
        <v>541.64715899904024</v>
      </c>
      <c r="G39" s="31">
        <f t="shared" si="5"/>
        <v>550.08389910850769</v>
      </c>
      <c r="H39" s="31">
        <f t="shared" si="5"/>
        <v>556.2558965489045</v>
      </c>
      <c r="I39" s="31">
        <f t="shared" si="5"/>
        <v>565.29520680750682</v>
      </c>
      <c r="J39" s="31">
        <f t="shared" si="5"/>
        <v>566.27497708014732</v>
      </c>
      <c r="K39" s="31">
        <f t="shared" si="5"/>
        <v>510.5588855503886</v>
      </c>
      <c r="L39" s="31">
        <f t="shared" si="5"/>
        <v>440.15383879488797</v>
      </c>
      <c r="M39" s="31">
        <f t="shared" si="5"/>
        <v>387.70236749365654</v>
      </c>
      <c r="N39" s="31">
        <f t="shared" si="5"/>
        <v>387.97788896538253</v>
      </c>
      <c r="O39" s="31">
        <f t="shared" si="5"/>
        <v>353.5057632059146</v>
      </c>
      <c r="P39" s="31">
        <f t="shared" si="5"/>
        <v>383.00177548515722</v>
      </c>
      <c r="Q39" s="31">
        <f t="shared" si="5"/>
        <v>492.00565979174229</v>
      </c>
      <c r="R39" s="31">
        <f t="shared" si="5"/>
        <v>546.42998893373203</v>
      </c>
      <c r="S39" s="31">
        <f t="shared" si="5"/>
        <v>564.008016193348</v>
      </c>
      <c r="T39" s="31">
        <f t="shared" si="5"/>
        <v>556.95533100056628</v>
      </c>
      <c r="U39" s="31">
        <f t="shared" si="5"/>
        <v>552.20682838697246</v>
      </c>
      <c r="V39" s="31">
        <f t="shared" si="5"/>
        <v>529.21079923655134</v>
      </c>
      <c r="W39" s="31">
        <f t="shared" si="5"/>
        <v>524.05533497739282</v>
      </c>
      <c r="X39" s="31">
        <f t="shared" si="5"/>
        <v>472.91579480344785</v>
      </c>
      <c r="Y39" s="31">
        <f t="shared" si="5"/>
        <v>524.85303033029481</v>
      </c>
      <c r="Z39" s="31">
        <f t="shared" si="5"/>
        <v>557.76470815588561</v>
      </c>
      <c r="AA39" s="31"/>
      <c r="AB39" s="59">
        <f>AVERAGE(C39:Z39)</f>
        <v>492.66147344102865</v>
      </c>
      <c r="AE39" s="8">
        <f>AB40*AE44</f>
        <v>324.22903788805161</v>
      </c>
    </row>
    <row r="40" spans="1:50" x14ac:dyDescent="0.25">
      <c r="A40" t="s">
        <v>139</v>
      </c>
      <c r="B40" t="s">
        <v>99</v>
      </c>
      <c r="C40" s="31">
        <f>C39/C44</f>
        <v>884.63151718468362</v>
      </c>
      <c r="D40" s="31">
        <f t="shared" ref="D40:Z40" si="6">D39/D44</f>
        <v>871.31477644660333</v>
      </c>
      <c r="E40" s="31">
        <f t="shared" si="6"/>
        <v>871.63297224146675</v>
      </c>
      <c r="F40" s="31">
        <f t="shared" si="6"/>
        <v>887.89749144812583</v>
      </c>
      <c r="G40" s="31">
        <f t="shared" si="6"/>
        <v>892.74930598971457</v>
      </c>
      <c r="H40" s="31">
        <f t="shared" si="6"/>
        <v>889.06470413853049</v>
      </c>
      <c r="I40" s="31">
        <f t="shared" si="6"/>
        <v>881.03646961026811</v>
      </c>
      <c r="J40" s="31">
        <f t="shared" si="6"/>
        <v>882.26249822426587</v>
      </c>
      <c r="K40" s="31">
        <f t="shared" si="6"/>
        <v>884.5450024836091</v>
      </c>
      <c r="L40" s="31">
        <f t="shared" si="6"/>
        <v>876.73974537341894</v>
      </c>
      <c r="M40" s="31">
        <f t="shared" si="6"/>
        <v>870.63022601147998</v>
      </c>
      <c r="N40" s="31">
        <f t="shared" si="6"/>
        <v>874.64281311342984</v>
      </c>
      <c r="O40" s="31">
        <f t="shared" si="6"/>
        <v>869.00950588570493</v>
      </c>
      <c r="P40" s="31">
        <f t="shared" si="6"/>
        <v>873.20587966906783</v>
      </c>
      <c r="Q40" s="31">
        <f t="shared" si="6"/>
        <v>870.18277523832626</v>
      </c>
      <c r="R40" s="31">
        <f t="shared" si="6"/>
        <v>872.14738639206223</v>
      </c>
      <c r="S40" s="31">
        <f t="shared" si="6"/>
        <v>870.65484603910818</v>
      </c>
      <c r="T40" s="31">
        <f t="shared" si="6"/>
        <v>861.98057025744959</v>
      </c>
      <c r="U40" s="31">
        <f t="shared" si="6"/>
        <v>854.96706525839397</v>
      </c>
      <c r="V40" s="31">
        <f t="shared" si="6"/>
        <v>848.49819704624701</v>
      </c>
      <c r="W40" s="31">
        <f t="shared" si="6"/>
        <v>872.31693023702269</v>
      </c>
      <c r="X40" s="31">
        <f t="shared" si="6"/>
        <v>871.04562767481627</v>
      </c>
      <c r="Y40" s="31">
        <f t="shared" si="6"/>
        <v>864.9501054162813</v>
      </c>
      <c r="Z40" s="31">
        <f t="shared" si="6"/>
        <v>898.90433078090996</v>
      </c>
      <c r="AA40" s="31"/>
      <c r="AB40" s="49">
        <f>AVERAGE(C40:Z40)</f>
        <v>874.79211425670792</v>
      </c>
    </row>
    <row r="41" spans="1:50" x14ac:dyDescent="0.25">
      <c r="AB41" t="s">
        <v>72</v>
      </c>
      <c r="AE41" t="s">
        <v>275</v>
      </c>
    </row>
    <row r="42" spans="1:50" x14ac:dyDescent="0.25">
      <c r="B42" s="4" t="s">
        <v>135</v>
      </c>
      <c r="C42" s="16">
        <f>SUMPRODUCT(C5:C37,$AL$5:$AL$37)</f>
        <v>0.54327120849802657</v>
      </c>
      <c r="D42" s="16">
        <f t="shared" ref="D42:Z42" si="7">SUMPRODUCT(D5:D37,$AL$5:$AL$37)</f>
        <v>0.49189786934144059</v>
      </c>
      <c r="E42" s="16">
        <f t="shared" si="7"/>
        <v>0.43137891244368054</v>
      </c>
      <c r="F42" s="16">
        <f t="shared" si="7"/>
        <v>0.35771238514831599</v>
      </c>
      <c r="G42" s="16">
        <f t="shared" si="7"/>
        <v>0.35119852548533187</v>
      </c>
      <c r="H42" s="16">
        <f t="shared" si="7"/>
        <v>0.34377845378409555</v>
      </c>
      <c r="I42" s="16">
        <f t="shared" si="7"/>
        <v>0.32308547746564864</v>
      </c>
      <c r="J42" s="16">
        <f t="shared" si="7"/>
        <v>0.32045835982955129</v>
      </c>
      <c r="K42" s="16">
        <f t="shared" si="7"/>
        <v>0.37601900440126934</v>
      </c>
      <c r="L42" s="16">
        <f t="shared" si="7"/>
        <v>0.45905167449772705</v>
      </c>
      <c r="M42" s="16">
        <f t="shared" si="7"/>
        <v>0.51878634832076109</v>
      </c>
      <c r="N42" s="16">
        <f t="shared" si="7"/>
        <v>0.51858479129981461</v>
      </c>
      <c r="O42" s="16">
        <f t="shared" si="7"/>
        <v>0.55783475322097942</v>
      </c>
      <c r="P42" s="16">
        <f t="shared" si="7"/>
        <v>0.52460259620279182</v>
      </c>
      <c r="Q42" s="16">
        <f t="shared" si="7"/>
        <v>0.3860910337778366</v>
      </c>
      <c r="R42" s="16">
        <f t="shared" si="7"/>
        <v>0.32288944043332463</v>
      </c>
      <c r="S42" s="16">
        <f t="shared" si="7"/>
        <v>0.30168336925786654</v>
      </c>
      <c r="T42" s="16">
        <f t="shared" si="7"/>
        <v>0.29743733670183709</v>
      </c>
      <c r="U42" s="16">
        <f t="shared" si="7"/>
        <v>0.29185416328799513</v>
      </c>
      <c r="V42" s="16">
        <f t="shared" si="7"/>
        <v>0.31084596767279282</v>
      </c>
      <c r="W42" s="16">
        <f t="shared" si="7"/>
        <v>0.32819229721546633</v>
      </c>
      <c r="X42" s="16">
        <f t="shared" si="7"/>
        <v>0.37172675858176862</v>
      </c>
      <c r="Y42" s="16">
        <f t="shared" si="7"/>
        <v>0.26168478234034087</v>
      </c>
      <c r="Z42" s="16">
        <f t="shared" si="7"/>
        <v>0.25130762775576965</v>
      </c>
      <c r="AA42" s="16"/>
      <c r="AB42" s="22">
        <f>AVERAGE(C42:Z42)</f>
        <v>0.38505721404018473</v>
      </c>
      <c r="AE42" s="22">
        <f>AB42*1.5</f>
        <v>0.57758582106027712</v>
      </c>
    </row>
    <row r="43" spans="1:50" x14ac:dyDescent="0.25">
      <c r="B43" s="4" t="s">
        <v>137</v>
      </c>
      <c r="C43" s="16">
        <f>SUMPRODUCT(C5:C37,$AM$5:$AM$37)</f>
        <v>3.0909626584317867E-2</v>
      </c>
      <c r="D43" s="16">
        <f t="shared" ref="D43:Z43" si="8">SUMPRODUCT(D5:D37,$AM$5:$AM$37)</f>
        <v>2.9405240755624611E-2</v>
      </c>
      <c r="E43" s="16">
        <f t="shared" si="8"/>
        <v>3.2333333036573937E-2</v>
      </c>
      <c r="F43" s="16">
        <f t="shared" si="8"/>
        <v>3.233436559027647E-2</v>
      </c>
      <c r="G43" s="16">
        <f t="shared" si="8"/>
        <v>3.2566932364340308E-2</v>
      </c>
      <c r="H43" s="16">
        <f t="shared" si="8"/>
        <v>3.056341885592273E-2</v>
      </c>
      <c r="I43" s="16">
        <f t="shared" si="8"/>
        <v>3.5296951566491076E-2</v>
      </c>
      <c r="J43" s="16">
        <f t="shared" si="8"/>
        <v>3.7705361701227076E-2</v>
      </c>
      <c r="K43" s="16">
        <f t="shared" si="8"/>
        <v>4.6691636623747167E-2</v>
      </c>
      <c r="L43" s="16">
        <f t="shared" si="8"/>
        <v>3.8657792791679739E-2</v>
      </c>
      <c r="M43" s="16">
        <f t="shared" si="8"/>
        <v>3.5910056142297281E-2</v>
      </c>
      <c r="N43" s="16">
        <f t="shared" si="8"/>
        <v>3.7839653456079092E-2</v>
      </c>
      <c r="O43" s="16">
        <f t="shared" si="8"/>
        <v>3.5314177906863919E-2</v>
      </c>
      <c r="P43" s="16">
        <f t="shared" si="8"/>
        <v>3.675636801107271E-2</v>
      </c>
      <c r="Q43" s="16">
        <f t="shared" si="8"/>
        <v>4.866971367401559E-2</v>
      </c>
      <c r="R43" s="16">
        <f t="shared" si="8"/>
        <v>5.0841074260887867E-2</v>
      </c>
      <c r="S43" s="16">
        <f t="shared" si="8"/>
        <v>5.0630543617203573E-2</v>
      </c>
      <c r="T43" s="16">
        <f t="shared" si="8"/>
        <v>5.6391085280596775E-2</v>
      </c>
      <c r="U43" s="16">
        <f t="shared" si="8"/>
        <v>6.2182427241996789E-2</v>
      </c>
      <c r="V43" s="16">
        <f t="shared" si="8"/>
        <v>6.5423274895193825E-2</v>
      </c>
      <c r="W43" s="16">
        <f t="shared" si="8"/>
        <v>7.1108334059885162E-2</v>
      </c>
      <c r="X43" s="16">
        <f t="shared" si="8"/>
        <v>8.5367953252958595E-2</v>
      </c>
      <c r="Y43" s="16">
        <f t="shared" si="8"/>
        <v>0.13155163692549393</v>
      </c>
      <c r="Z43" s="16">
        <f t="shared" si="8"/>
        <v>0.12823664392329626</v>
      </c>
      <c r="AA43" s="16"/>
      <c r="AB43" s="22">
        <f t="shared" ref="AB43:AB44" si="9">AVERAGE(C43:Z43)</f>
        <v>5.1778650104918424E-2</v>
      </c>
      <c r="AE43" s="22">
        <f>AB43</f>
        <v>5.1778650104918424E-2</v>
      </c>
    </row>
    <row r="44" spans="1:50" x14ac:dyDescent="0.25">
      <c r="B44" s="4" t="s">
        <v>138</v>
      </c>
      <c r="C44" s="16">
        <f>SUMPRODUCT(C5:C37,$AN$5:$AN$37)</f>
        <v>0.42572354971765558</v>
      </c>
      <c r="D44" s="16">
        <f t="shared" ref="D44:Z44" si="10">SUMPRODUCT(D5:D37,$AN$5:$AN$37)</f>
        <v>0.47870368310293487</v>
      </c>
      <c r="E44" s="16">
        <f t="shared" si="10"/>
        <v>0.53612261731974542</v>
      </c>
      <c r="F44" s="16">
        <f t="shared" si="10"/>
        <v>0.61003343766140739</v>
      </c>
      <c r="G44" s="16">
        <f t="shared" si="10"/>
        <v>0.61616838615032787</v>
      </c>
      <c r="H44" s="16">
        <f t="shared" si="10"/>
        <v>0.62566413215998162</v>
      </c>
      <c r="I44" s="16">
        <f t="shared" si="10"/>
        <v>0.64162520656786048</v>
      </c>
      <c r="J44" s="16">
        <f t="shared" si="10"/>
        <v>0.64184409766922179</v>
      </c>
      <c r="K44" s="16">
        <f t="shared" si="10"/>
        <v>0.57719944617498353</v>
      </c>
      <c r="L44" s="16">
        <f t="shared" si="10"/>
        <v>0.50203477271059349</v>
      </c>
      <c r="M44" s="16">
        <f t="shared" si="10"/>
        <v>0.44531232193694176</v>
      </c>
      <c r="N44" s="16">
        <f t="shared" si="10"/>
        <v>0.44358437884410629</v>
      </c>
      <c r="O44" s="16">
        <f t="shared" si="10"/>
        <v>0.40679159527215675</v>
      </c>
      <c r="P44" s="16">
        <f t="shared" si="10"/>
        <v>0.43861566258613521</v>
      </c>
      <c r="Q44" s="16">
        <f t="shared" si="10"/>
        <v>0.56540496294814779</v>
      </c>
      <c r="R44" s="16">
        <f t="shared" si="10"/>
        <v>0.62653399810578769</v>
      </c>
      <c r="S44" s="16">
        <f t="shared" si="10"/>
        <v>0.64779748112492996</v>
      </c>
      <c r="T44" s="16">
        <f t="shared" si="10"/>
        <v>0.64613443761756628</v>
      </c>
      <c r="U44" s="16">
        <f t="shared" si="10"/>
        <v>0.64588081907000794</v>
      </c>
      <c r="V44" s="16">
        <f t="shared" si="10"/>
        <v>0.6237029154320135</v>
      </c>
      <c r="W44" s="16">
        <f t="shared" si="10"/>
        <v>0.60076254032464838</v>
      </c>
      <c r="X44" s="16">
        <f t="shared" si="10"/>
        <v>0.54292884296527288</v>
      </c>
      <c r="Y44" s="16">
        <f t="shared" si="10"/>
        <v>0.60680151033416507</v>
      </c>
      <c r="Z44" s="16">
        <f t="shared" si="10"/>
        <v>0.62049396032093396</v>
      </c>
      <c r="AA44" s="16"/>
      <c r="AB44" s="22">
        <f t="shared" si="9"/>
        <v>0.56316103150489694</v>
      </c>
      <c r="AE44" s="22">
        <f>1-AE42-AE43</f>
        <v>0.37063552883480444</v>
      </c>
    </row>
  </sheetData>
  <mergeCells count="3">
    <mergeCell ref="AC3:AK3"/>
    <mergeCell ref="AO3:AX3"/>
    <mergeCell ref="AL3:AN3"/>
  </mergeCells>
  <hyperlinks>
    <hyperlink ref="X2" r:id="rId1" xr:uid="{00000000-0004-0000-0200-000000000000}"/>
  </hyperlinks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Q2207"/>
  <sheetViews>
    <sheetView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ColWidth="8.85546875" defaultRowHeight="15" x14ac:dyDescent="0.25"/>
  <cols>
    <col min="1" max="1" width="8.85546875" style="24"/>
    <col min="2" max="2" width="11.7109375" style="24" customWidth="1"/>
    <col min="3" max="3" width="16" style="24" bestFit="1" customWidth="1"/>
    <col min="4" max="4" width="12.28515625" style="24" bestFit="1" customWidth="1"/>
    <col min="5" max="5" width="10.5703125" style="24" bestFit="1" customWidth="1"/>
    <col min="6" max="6" width="7.85546875" style="24" bestFit="1" customWidth="1"/>
    <col min="7" max="7" width="10.5703125" style="24" customWidth="1"/>
    <col min="8" max="8" width="12.85546875" style="24" customWidth="1"/>
    <col min="9" max="9" width="13.42578125" style="24" customWidth="1"/>
    <col min="10" max="10" width="10.28515625" style="24" customWidth="1"/>
    <col min="11" max="11" width="10.7109375" style="24" bestFit="1" customWidth="1"/>
    <col min="12" max="12" width="11.85546875" style="24" bestFit="1" customWidth="1"/>
    <col min="13" max="13" width="10.28515625" style="24" bestFit="1" customWidth="1"/>
    <col min="14" max="14" width="8.85546875" style="24"/>
    <col min="15" max="15" width="9.85546875" style="24" bestFit="1" customWidth="1"/>
    <col min="16" max="16" width="8.85546875" style="24"/>
    <col min="17" max="17" width="9.140625" style="24" bestFit="1" customWidth="1"/>
    <col min="18" max="16384" width="8.85546875" style="24"/>
  </cols>
  <sheetData>
    <row r="1" spans="1:17" x14ac:dyDescent="0.25">
      <c r="A1" s="78" t="s">
        <v>280</v>
      </c>
      <c r="G1" s="30"/>
      <c r="J1" s="71"/>
      <c r="K1" s="71"/>
      <c r="L1" s="71"/>
      <c r="Q1" s="32"/>
    </row>
    <row r="2" spans="1:17" x14ac:dyDescent="0.25">
      <c r="A2" s="84" t="s">
        <v>282</v>
      </c>
      <c r="G2" s="73"/>
      <c r="J2" s="73"/>
      <c r="K2" s="73"/>
      <c r="L2" s="73"/>
      <c r="Q2" s="32"/>
    </row>
    <row r="3" spans="1:17" s="30" customFormat="1" x14ac:dyDescent="0.25">
      <c r="G3" s="30" t="s">
        <v>72</v>
      </c>
      <c r="H3" s="30" t="s">
        <v>72</v>
      </c>
      <c r="I3" s="30" t="s">
        <v>72</v>
      </c>
      <c r="J3" s="30" t="s">
        <v>72</v>
      </c>
      <c r="K3" s="71" t="s">
        <v>72</v>
      </c>
      <c r="L3" s="71" t="s">
        <v>72</v>
      </c>
      <c r="Q3" s="34"/>
    </row>
    <row r="4" spans="1:17" s="33" customFormat="1" ht="45" x14ac:dyDescent="0.25">
      <c r="A4" s="33" t="s">
        <v>153</v>
      </c>
      <c r="B4" s="33" t="s">
        <v>1</v>
      </c>
      <c r="C4" s="33" t="s">
        <v>69</v>
      </c>
      <c r="D4" s="33" t="s">
        <v>2</v>
      </c>
      <c r="E4" s="33" t="s">
        <v>29</v>
      </c>
      <c r="F4" s="33" t="s">
        <v>84</v>
      </c>
      <c r="G4" s="33" t="s">
        <v>71</v>
      </c>
      <c r="H4" s="33" t="s">
        <v>85</v>
      </c>
      <c r="I4" s="33" t="s">
        <v>70</v>
      </c>
      <c r="J4" s="33" t="s">
        <v>271</v>
      </c>
      <c r="K4" s="33" t="s">
        <v>272</v>
      </c>
      <c r="L4" s="33" t="s">
        <v>273</v>
      </c>
    </row>
    <row r="5" spans="1:17" x14ac:dyDescent="0.25">
      <c r="A5" s="24">
        <f>YEAR(B5)</f>
        <v>2016</v>
      </c>
      <c r="B5" s="32">
        <v>42370</v>
      </c>
      <c r="C5" s="28">
        <f>'Bitcoin Data'!C7</f>
        <v>434.33401500000002</v>
      </c>
      <c r="D5" s="26">
        <f>'Bitcoin Data'!K7</f>
        <v>3331.6956685671221</v>
      </c>
      <c r="E5" s="25">
        <f>'Bitcoin Data'!J7</f>
        <v>894.22031673754748</v>
      </c>
      <c r="F5" s="25">
        <f t="shared" ref="F5:F68" si="0">E5*D5/1000000</f>
        <v>2.9792699560192069</v>
      </c>
      <c r="G5" s="23">
        <f>'Emissions Factors'!$AB$39/1000</f>
        <v>0.49266147344102867</v>
      </c>
      <c r="H5" s="26">
        <f>$F5*G5*1000</f>
        <v>1467.7715263110113</v>
      </c>
      <c r="I5" s="23">
        <f t="shared" ref="I5:I68" si="1">$E5*G5/1000</f>
        <v>0.44054789882482348</v>
      </c>
      <c r="J5" s="26">
        <f>I5*'Social Cost of Carbon'!$C$5</f>
        <v>44.054789882482346</v>
      </c>
      <c r="K5" s="23">
        <f t="shared" ref="K5:K68" si="2">J5/$C5</f>
        <v>0.10143066939503309</v>
      </c>
      <c r="L5" s="27">
        <f t="shared" ref="L5:L68" si="3">J5*$D5/1000000</f>
        <v>0.14677715263110111</v>
      </c>
      <c r="M5" s="27"/>
    </row>
    <row r="6" spans="1:17" x14ac:dyDescent="0.25">
      <c r="A6" s="24">
        <f t="shared" ref="A6:A69" si="4">YEAR(B6)</f>
        <v>2016</v>
      </c>
      <c r="B6" s="32">
        <v>42371</v>
      </c>
      <c r="C6" s="28">
        <f>'Bitcoin Data'!C8</f>
        <v>433.43798800000002</v>
      </c>
      <c r="D6" s="26">
        <f>'Bitcoin Data'!K8</f>
        <v>3619.3029490616645</v>
      </c>
      <c r="E6" s="25">
        <f>'Bitcoin Data'!J8</f>
        <v>789.87757644665987</v>
      </c>
      <c r="F6" s="25">
        <f t="shared" si="0"/>
        <v>2.8588062418310765</v>
      </c>
      <c r="G6" s="23">
        <f>'Emissions Factors'!$AB$39/1000</f>
        <v>0.49266147344102867</v>
      </c>
      <c r="H6" s="26">
        <f t="shared" ref="H6:H69" si="5">F6*G6*1000</f>
        <v>1408.4236953829079</v>
      </c>
      <c r="I6" s="23">
        <f t="shared" si="1"/>
        <v>0.38914225065024022</v>
      </c>
      <c r="J6" s="26">
        <f>I6*'Social Cost of Carbon'!$C$5</f>
        <v>38.91422506502402</v>
      </c>
      <c r="K6" s="23">
        <f t="shared" si="2"/>
        <v>8.978037491495558E-2</v>
      </c>
      <c r="L6" s="27">
        <f t="shared" si="3"/>
        <v>0.14084236953829077</v>
      </c>
      <c r="M6" s="27"/>
    </row>
    <row r="7" spans="1:17" x14ac:dyDescent="0.25">
      <c r="A7" s="24">
        <f t="shared" si="4"/>
        <v>2016</v>
      </c>
      <c r="B7" s="32">
        <v>42372</v>
      </c>
      <c r="C7" s="28">
        <f>'Bitcoin Data'!C9</f>
        <v>430.010986</v>
      </c>
      <c r="D7" s="26">
        <f>'Bitcoin Data'!K9</f>
        <v>3639.2368292626275</v>
      </c>
      <c r="E7" s="25">
        <f>'Bitcoin Data'!J9</f>
        <v>788.67042003260519</v>
      </c>
      <c r="F7" s="25">
        <f t="shared" si="0"/>
        <v>2.8701584387326826</v>
      </c>
      <c r="G7" s="23">
        <f>'Emissions Factors'!$AB$39/1000</f>
        <v>0.49266147344102867</v>
      </c>
      <c r="H7" s="26">
        <f t="shared" si="5"/>
        <v>1414.0164854352458</v>
      </c>
      <c r="I7" s="23">
        <f t="shared" si="1"/>
        <v>0.38854753119261826</v>
      </c>
      <c r="J7" s="26">
        <f>I7*'Social Cost of Carbon'!$C$5</f>
        <v>38.854753119261822</v>
      </c>
      <c r="K7" s="23">
        <f t="shared" si="2"/>
        <v>9.0357582443863008E-2</v>
      </c>
      <c r="L7" s="27">
        <f t="shared" si="3"/>
        <v>0.14140164854352458</v>
      </c>
      <c r="M7" s="27"/>
    </row>
    <row r="8" spans="1:17" x14ac:dyDescent="0.25">
      <c r="A8" s="24">
        <f t="shared" si="4"/>
        <v>2016</v>
      </c>
      <c r="B8" s="32">
        <v>42373</v>
      </c>
      <c r="C8" s="28">
        <f>'Bitcoin Data'!C10</f>
        <v>433.091003</v>
      </c>
      <c r="D8" s="26">
        <f>'Bitcoin Data'!K10</f>
        <v>4516.5836808724489</v>
      </c>
      <c r="E8" s="25">
        <f>'Bitcoin Data'!J10</f>
        <v>661.3131950080425</v>
      </c>
      <c r="F8" s="25">
        <f t="shared" si="0"/>
        <v>2.9868763845189443</v>
      </c>
      <c r="G8" s="23">
        <f>'Emissions Factors'!$AB$39/1000</f>
        <v>0.49266147344102867</v>
      </c>
      <c r="H8" s="26">
        <f t="shared" si="5"/>
        <v>1471.5189205833158</v>
      </c>
      <c r="I8" s="23">
        <f t="shared" si="1"/>
        <v>0.32580353305865656</v>
      </c>
      <c r="J8" s="26">
        <f>I8*'Social Cost of Carbon'!$C$5</f>
        <v>32.580353305865657</v>
      </c>
      <c r="K8" s="23">
        <f t="shared" si="2"/>
        <v>7.5227499717572421E-2</v>
      </c>
      <c r="L8" s="27">
        <f t="shared" si="3"/>
        <v>0.14715189205833157</v>
      </c>
      <c r="M8" s="27"/>
    </row>
    <row r="9" spans="1:17" x14ac:dyDescent="0.25">
      <c r="A9" s="24">
        <f t="shared" si="4"/>
        <v>2016</v>
      </c>
      <c r="B9" s="32">
        <v>42374</v>
      </c>
      <c r="C9" s="28">
        <f>'Bitcoin Data'!C11</f>
        <v>431.959991</v>
      </c>
      <c r="D9" s="26">
        <f>'Bitcoin Data'!K11</f>
        <v>3914.4436877402413</v>
      </c>
      <c r="E9" s="25">
        <f>'Bitcoin Data'!J11</f>
        <v>768.44795193076379</v>
      </c>
      <c r="F9" s="25">
        <f t="shared" si="0"/>
        <v>3.0080462347922947</v>
      </c>
      <c r="G9" s="23">
        <f>'Emissions Factors'!$AB$39/1000</f>
        <v>0.49266147344102867</v>
      </c>
      <c r="H9" s="26">
        <f t="shared" si="5"/>
        <v>1481.9484902115103</v>
      </c>
      <c r="I9" s="23">
        <f t="shared" si="1"/>
        <v>0.37858470026095087</v>
      </c>
      <c r="J9" s="26">
        <f>I9*'Social Cost of Carbon'!$C$5</f>
        <v>37.858470026095084</v>
      </c>
      <c r="K9" s="23">
        <f t="shared" si="2"/>
        <v>8.7643464244111166E-2</v>
      </c>
      <c r="L9" s="27">
        <f t="shared" si="3"/>
        <v>0.14819484902115101</v>
      </c>
      <c r="M9" s="27"/>
    </row>
    <row r="10" spans="1:17" x14ac:dyDescent="0.25">
      <c r="A10" s="24">
        <f t="shared" si="4"/>
        <v>2016</v>
      </c>
      <c r="B10" s="32">
        <v>42375</v>
      </c>
      <c r="C10" s="28">
        <f>'Bitcoin Data'!C12</f>
        <v>429.10501099999999</v>
      </c>
      <c r="D10" s="26">
        <f>'Bitcoin Data'!K12</f>
        <v>3529.9435552104546</v>
      </c>
      <c r="E10" s="25">
        <f>'Bitcoin Data'!J12</f>
        <v>844.69687258304987</v>
      </c>
      <c r="F10" s="25">
        <f t="shared" si="0"/>
        <v>2.9817322814809635</v>
      </c>
      <c r="G10" s="23">
        <f>'Emissions Factors'!$AB$39/1000</f>
        <v>0.49266147344102867</v>
      </c>
      <c r="H10" s="26">
        <f t="shared" si="5"/>
        <v>1468.9846192010916</v>
      </c>
      <c r="I10" s="23">
        <f t="shared" si="1"/>
        <v>0.4161496058577942</v>
      </c>
      <c r="J10" s="26">
        <f>I10*'Social Cost of Carbon'!$C$5</f>
        <v>41.614960585779421</v>
      </c>
      <c r="K10" s="23">
        <f t="shared" si="2"/>
        <v>9.6980831076287341E-2</v>
      </c>
      <c r="L10" s="27">
        <f t="shared" si="3"/>
        <v>0.14689846192010914</v>
      </c>
      <c r="M10" s="27"/>
    </row>
    <row r="11" spans="1:17" x14ac:dyDescent="0.25">
      <c r="A11" s="24">
        <f t="shared" si="4"/>
        <v>2016</v>
      </c>
      <c r="B11" s="32">
        <v>42376</v>
      </c>
      <c r="C11" s="28">
        <f>'Bitcoin Data'!C13</f>
        <v>458.04800399999999</v>
      </c>
      <c r="D11" s="26">
        <f>'Bitcoin Data'!K13</f>
        <v>3694.4987433677748</v>
      </c>
      <c r="E11" s="25">
        <f>'Bitcoin Data'!J13</f>
        <v>814.15694575672433</v>
      </c>
      <c r="F11" s="25">
        <f t="shared" si="0"/>
        <v>3.0079018130023636</v>
      </c>
      <c r="G11" s="23">
        <f>'Emissions Factors'!$AB$39/1000</f>
        <v>0.49266147344102867</v>
      </c>
      <c r="H11" s="26">
        <f t="shared" si="5"/>
        <v>1481.877339159686</v>
      </c>
      <c r="I11" s="23">
        <f t="shared" si="1"/>
        <v>0.40110376050875546</v>
      </c>
      <c r="J11" s="26">
        <f>I11*'Social Cost of Carbon'!$C$5</f>
        <v>40.110376050875544</v>
      </c>
      <c r="K11" s="23">
        <f t="shared" si="2"/>
        <v>8.7568062082147055E-2</v>
      </c>
      <c r="L11" s="27">
        <f t="shared" si="3"/>
        <v>0.14818773391596859</v>
      </c>
      <c r="M11" s="27"/>
    </row>
    <row r="12" spans="1:17" x14ac:dyDescent="0.25">
      <c r="A12" s="24">
        <f t="shared" si="4"/>
        <v>2016</v>
      </c>
      <c r="B12" s="32">
        <v>42377</v>
      </c>
      <c r="C12" s="28">
        <f>'Bitcoin Data'!C14</f>
        <v>453.23001099999999</v>
      </c>
      <c r="D12" s="26">
        <f>'Bitcoin Data'!K14</f>
        <v>4302.7393001485407</v>
      </c>
      <c r="E12" s="25">
        <f>'Bitcoin Data'!J14</f>
        <v>725.92783724339426</v>
      </c>
      <c r="F12" s="25">
        <f t="shared" si="0"/>
        <v>3.123478234378986</v>
      </c>
      <c r="G12" s="23">
        <f>'Emissions Factors'!$AB$39/1000</f>
        <v>0.49266147344102867</v>
      </c>
      <c r="H12" s="26">
        <f t="shared" si="5"/>
        <v>1538.817389210134</v>
      </c>
      <c r="I12" s="23">
        <f t="shared" si="1"/>
        <v>0.35763667790818987</v>
      </c>
      <c r="J12" s="26">
        <f>I12*'Social Cost of Carbon'!$C$5</f>
        <v>35.763667790818985</v>
      </c>
      <c r="K12" s="23">
        <f t="shared" si="2"/>
        <v>7.8908428221490801E-2</v>
      </c>
      <c r="L12" s="27">
        <f t="shared" si="3"/>
        <v>0.15388173892101339</v>
      </c>
      <c r="M12" s="27"/>
    </row>
    <row r="13" spans="1:17" x14ac:dyDescent="0.25">
      <c r="A13" s="24">
        <f t="shared" si="4"/>
        <v>2016</v>
      </c>
      <c r="B13" s="32">
        <v>42378</v>
      </c>
      <c r="C13" s="28">
        <f>'Bitcoin Data'!C15</f>
        <v>447.61099200000001</v>
      </c>
      <c r="D13" s="26">
        <f>'Bitcoin Data'!K15</f>
        <v>3802.462227196419</v>
      </c>
      <c r="E13" s="25">
        <f>'Bitcoin Data'!J15</f>
        <v>829.10071713406205</v>
      </c>
      <c r="F13" s="25">
        <f t="shared" si="0"/>
        <v>3.1526241594437336</v>
      </c>
      <c r="G13" s="23">
        <f>'Emissions Factors'!$AB$39/1000</f>
        <v>0.49266147344102867</v>
      </c>
      <c r="H13" s="26">
        <f t="shared" si="5"/>
        <v>1553.1764635973343</v>
      </c>
      <c r="I13" s="23">
        <f t="shared" si="1"/>
        <v>0.40846598093428055</v>
      </c>
      <c r="J13" s="26">
        <f>I13*'Social Cost of Carbon'!$C$5</f>
        <v>40.846598093428057</v>
      </c>
      <c r="K13" s="23">
        <f t="shared" si="2"/>
        <v>9.1254680567424612E-2</v>
      </c>
      <c r="L13" s="27">
        <f t="shared" si="3"/>
        <v>0.15531764635973344</v>
      </c>
      <c r="M13" s="27"/>
    </row>
    <row r="14" spans="1:17" x14ac:dyDescent="0.25">
      <c r="A14" s="24">
        <f t="shared" si="4"/>
        <v>2016</v>
      </c>
      <c r="B14" s="32">
        <v>42379</v>
      </c>
      <c r="C14" s="28">
        <f>'Bitcoin Data'!C16</f>
        <v>447.99099699999999</v>
      </c>
      <c r="D14" s="26">
        <f>'Bitcoin Data'!K16</f>
        <v>4338.1458443317197</v>
      </c>
      <c r="E14" s="25">
        <f>'Bitcoin Data'!J16</f>
        <v>722.78059293341255</v>
      </c>
      <c r="F14" s="25">
        <f t="shared" si="0"/>
        <v>3.1355276255977</v>
      </c>
      <c r="G14" s="23">
        <f>'Emissions Factors'!$AB$39/1000</f>
        <v>0.49266147344102867</v>
      </c>
      <c r="H14" s="26">
        <f t="shared" si="5"/>
        <v>1544.7536600420131</v>
      </c>
      <c r="I14" s="23">
        <f t="shared" si="1"/>
        <v>0.35608615188915538</v>
      </c>
      <c r="J14" s="26">
        <f>I14*'Social Cost of Carbon'!$C$5</f>
        <v>35.608615188915536</v>
      </c>
      <c r="K14" s="23">
        <f t="shared" si="2"/>
        <v>7.9485113378105529E-2</v>
      </c>
      <c r="L14" s="27">
        <f t="shared" si="3"/>
        <v>0.15447536600420128</v>
      </c>
      <c r="M14" s="27"/>
    </row>
    <row r="15" spans="1:17" x14ac:dyDescent="0.25">
      <c r="A15" s="24">
        <f t="shared" si="4"/>
        <v>2016</v>
      </c>
      <c r="B15" s="32">
        <v>42380</v>
      </c>
      <c r="C15" s="28">
        <f>'Bitcoin Data'!C17</f>
        <v>448.42800899999997</v>
      </c>
      <c r="D15" s="26">
        <f>'Bitcoin Data'!K17</f>
        <v>4242.4872621399645</v>
      </c>
      <c r="E15" s="25">
        <f>'Bitcoin Data'!J17</f>
        <v>743.76107670522731</v>
      </c>
      <c r="F15" s="25">
        <f t="shared" si="0"/>
        <v>3.1553968939974317</v>
      </c>
      <c r="G15" s="23">
        <f>'Emissions Factors'!$AB$39/1000</f>
        <v>0.49266147344102867</v>
      </c>
      <c r="H15" s="26">
        <f t="shared" si="5"/>
        <v>1554.5424830880202</v>
      </c>
      <c r="I15" s="23">
        <f t="shared" si="1"/>
        <v>0.3664224279376832</v>
      </c>
      <c r="J15" s="26">
        <f>I15*'Social Cost of Carbon'!$C$5</f>
        <v>36.642242793768318</v>
      </c>
      <c r="K15" s="23">
        <f t="shared" si="2"/>
        <v>8.1712654112487251E-2</v>
      </c>
      <c r="L15" s="27">
        <f t="shared" si="3"/>
        <v>0.155454248308802</v>
      </c>
      <c r="M15" s="27"/>
    </row>
    <row r="16" spans="1:17" x14ac:dyDescent="0.25">
      <c r="A16" s="24">
        <f t="shared" si="4"/>
        <v>2016</v>
      </c>
      <c r="B16" s="32">
        <v>42381</v>
      </c>
      <c r="C16" s="28">
        <f>'Bitcoin Data'!C18</f>
        <v>435.69000199999999</v>
      </c>
      <c r="D16" s="26">
        <f>'Bitcoin Data'!K18</f>
        <v>4275.2855429682495</v>
      </c>
      <c r="E16" s="25">
        <f>'Bitcoin Data'!J18</f>
        <v>766.4510995599245</v>
      </c>
      <c r="F16" s="25">
        <f t="shared" si="0"/>
        <v>3.2767973053406636</v>
      </c>
      <c r="G16" s="23">
        <f>'Emissions Factors'!$AB$39/1000</f>
        <v>0.49266147344102867</v>
      </c>
      <c r="H16" s="26">
        <f t="shared" si="5"/>
        <v>1614.3517886167235</v>
      </c>
      <c r="I16" s="23">
        <f t="shared" si="1"/>
        <v>0.37760092802968898</v>
      </c>
      <c r="J16" s="26">
        <f>I16*'Social Cost of Carbon'!$C$5</f>
        <v>37.760092802968899</v>
      </c>
      <c r="K16" s="23">
        <f t="shared" si="2"/>
        <v>8.6667338313099279E-2</v>
      </c>
      <c r="L16" s="27">
        <f t="shared" si="3"/>
        <v>0.16143517886167238</v>
      </c>
      <c r="M16" s="27"/>
    </row>
    <row r="17" spans="1:13" x14ac:dyDescent="0.25">
      <c r="A17" s="24">
        <f t="shared" si="4"/>
        <v>2016</v>
      </c>
      <c r="B17" s="32">
        <v>42382</v>
      </c>
      <c r="C17" s="28">
        <f>'Bitcoin Data'!C19</f>
        <v>432.37100199999998</v>
      </c>
      <c r="D17" s="26">
        <f>'Bitcoin Data'!K19</f>
        <v>3697.4323386537153</v>
      </c>
      <c r="E17" s="25">
        <f>'Bitcoin Data'!J19</f>
        <v>904.85407981277137</v>
      </c>
      <c r="F17" s="25">
        <f t="shared" si="0"/>
        <v>3.3456367364624908</v>
      </c>
      <c r="G17" s="23">
        <f>'Emissions Factors'!$AB$39/1000</f>
        <v>0.49266147344102867</v>
      </c>
      <c r="H17" s="26">
        <f t="shared" si="5"/>
        <v>1648.2663241840451</v>
      </c>
      <c r="I17" s="23">
        <f t="shared" si="1"/>
        <v>0.44578674420968611</v>
      </c>
      <c r="J17" s="26">
        <f>I17*'Social Cost of Carbon'!$C$5</f>
        <v>44.578674420968611</v>
      </c>
      <c r="K17" s="23">
        <f t="shared" si="2"/>
        <v>0.10310283116759207</v>
      </c>
      <c r="L17" s="27">
        <f t="shared" si="3"/>
        <v>0.16482663241840453</v>
      </c>
      <c r="M17" s="27"/>
    </row>
    <row r="18" spans="1:13" x14ac:dyDescent="0.25">
      <c r="A18" s="24">
        <f t="shared" si="4"/>
        <v>2016</v>
      </c>
      <c r="B18" s="32">
        <v>42383</v>
      </c>
      <c r="C18" s="28">
        <f>'Bitcoin Data'!C20</f>
        <v>430.30599999999998</v>
      </c>
      <c r="D18" s="26">
        <f>'Bitcoin Data'!K20</f>
        <v>3309.9062147153313</v>
      </c>
      <c r="E18" s="25">
        <f>'Bitcoin Data'!J20</f>
        <v>981.49671901724753</v>
      </c>
      <c r="F18" s="25">
        <f t="shared" si="0"/>
        <v>3.2486620899978949</v>
      </c>
      <c r="G18" s="23">
        <f>'Emissions Factors'!$AB$39/1000</f>
        <v>0.49266147344102867</v>
      </c>
      <c r="H18" s="26">
        <f t="shared" si="5"/>
        <v>1600.4906519703745</v>
      </c>
      <c r="I18" s="23">
        <f t="shared" si="1"/>
        <v>0.48354561976857247</v>
      </c>
      <c r="J18" s="26">
        <f>I18*'Social Cost of Carbon'!$C$5</f>
        <v>48.354561976857248</v>
      </c>
      <c r="K18" s="23">
        <f t="shared" si="2"/>
        <v>0.11237250230500447</v>
      </c>
      <c r="L18" s="27">
        <f t="shared" si="3"/>
        <v>0.16004906519703749</v>
      </c>
      <c r="M18" s="27"/>
    </row>
    <row r="19" spans="1:13" x14ac:dyDescent="0.25">
      <c r="A19" s="24">
        <f t="shared" si="4"/>
        <v>2016</v>
      </c>
      <c r="B19" s="32">
        <v>42384</v>
      </c>
      <c r="C19" s="28">
        <f>'Bitcoin Data'!C21</f>
        <v>364.33099399999998</v>
      </c>
      <c r="D19" s="26">
        <f>'Bitcoin Data'!K21</f>
        <v>3056.0129885190877</v>
      </c>
      <c r="E19" s="25">
        <f>'Bitcoin Data'!J21</f>
        <v>1037.5530893593373</v>
      </c>
      <c r="F19" s="25">
        <f t="shared" si="0"/>
        <v>3.1707757173602404</v>
      </c>
      <c r="G19" s="23">
        <f>'Emissions Factors'!$AB$39/1000</f>
        <v>0.49266147344102867</v>
      </c>
      <c r="H19" s="26">
        <f t="shared" si="5"/>
        <v>1562.1190368657308</v>
      </c>
      <c r="I19" s="23">
        <f t="shared" si="1"/>
        <v>0.51116243377706239</v>
      </c>
      <c r="J19" s="26">
        <f>I19*'Social Cost of Carbon'!$C$5</f>
        <v>51.11624337770624</v>
      </c>
      <c r="K19" s="23">
        <f t="shared" si="2"/>
        <v>0.14030166035697267</v>
      </c>
      <c r="L19" s="27">
        <f t="shared" si="3"/>
        <v>0.15621190368657306</v>
      </c>
      <c r="M19" s="27"/>
    </row>
    <row r="20" spans="1:13" x14ac:dyDescent="0.25">
      <c r="A20" s="24">
        <f t="shared" si="4"/>
        <v>2016</v>
      </c>
      <c r="B20" s="32">
        <v>42385</v>
      </c>
      <c r="C20" s="28">
        <f>'Bitcoin Data'!C22</f>
        <v>387.53601099999997</v>
      </c>
      <c r="D20" s="26">
        <f>'Bitcoin Data'!K22</f>
        <v>3540.7383464549021</v>
      </c>
      <c r="E20" s="25">
        <f>'Bitcoin Data'!J22</f>
        <v>879.14059498636561</v>
      </c>
      <c r="F20" s="25">
        <f t="shared" si="0"/>
        <v>3.1128068165934031</v>
      </c>
      <c r="G20" s="23">
        <f>'Emissions Factors'!$AB$39/1000</f>
        <v>0.49266147344102867</v>
      </c>
      <c r="H20" s="26">
        <f t="shared" si="5"/>
        <v>1533.5599928001839</v>
      </c>
      <c r="I20" s="23">
        <f t="shared" si="1"/>
        <v>0.43311870088780552</v>
      </c>
      <c r="J20" s="26">
        <f>I20*'Social Cost of Carbon'!$C$5</f>
        <v>43.311870088780552</v>
      </c>
      <c r="K20" s="23">
        <f t="shared" si="2"/>
        <v>0.11176218173123673</v>
      </c>
      <c r="L20" s="27">
        <f t="shared" si="3"/>
        <v>0.15335599928001839</v>
      </c>
      <c r="M20" s="27"/>
    </row>
    <row r="21" spans="1:13" x14ac:dyDescent="0.25">
      <c r="A21" s="24">
        <f t="shared" si="4"/>
        <v>2016</v>
      </c>
      <c r="B21" s="32">
        <v>42386</v>
      </c>
      <c r="C21" s="28">
        <f>'Bitcoin Data'!C23</f>
        <v>382.29901100000001</v>
      </c>
      <c r="D21" s="26">
        <f>'Bitcoin Data'!K23</f>
        <v>3774.4757672545484</v>
      </c>
      <c r="E21" s="25">
        <f>'Bitcoin Data'!J23</f>
        <v>809.35723370825986</v>
      </c>
      <c r="F21" s="25">
        <f t="shared" si="0"/>
        <v>3.0548992656840031</v>
      </c>
      <c r="G21" s="23">
        <f>'Emissions Factors'!$AB$39/1000</f>
        <v>0.49266147344102867</v>
      </c>
      <c r="H21" s="26">
        <f t="shared" si="5"/>
        <v>1505.0311734457975</v>
      </c>
      <c r="I21" s="23">
        <f t="shared" si="1"/>
        <v>0.39873912729886635</v>
      </c>
      <c r="J21" s="26">
        <f>I21*'Social Cost of Carbon'!$C$5</f>
        <v>39.873912729886634</v>
      </c>
      <c r="K21" s="23">
        <f t="shared" si="2"/>
        <v>0.10430032927782446</v>
      </c>
      <c r="L21" s="27">
        <f t="shared" si="3"/>
        <v>0.15050311734457975</v>
      </c>
      <c r="M21" s="27"/>
    </row>
    <row r="22" spans="1:13" x14ac:dyDescent="0.25">
      <c r="A22" s="24">
        <f t="shared" si="4"/>
        <v>2016</v>
      </c>
      <c r="B22" s="32">
        <v>42387</v>
      </c>
      <c r="C22" s="28">
        <f>'Bitcoin Data'!C24</f>
        <v>387.16799900000001</v>
      </c>
      <c r="D22" s="26">
        <f>'Bitcoin Data'!K24</f>
        <v>4333.07436310718</v>
      </c>
      <c r="E22" s="25">
        <f>'Bitcoin Data'!J24</f>
        <v>715.23083448658508</v>
      </c>
      <c r="F22" s="25">
        <f t="shared" si="0"/>
        <v>3.0991483926175767</v>
      </c>
      <c r="G22" s="23">
        <f>'Emissions Factors'!$AB$39/1000</f>
        <v>0.49266147344102867</v>
      </c>
      <c r="H22" s="26">
        <f t="shared" si="5"/>
        <v>1526.831013519371</v>
      </c>
      <c r="I22" s="23">
        <f t="shared" si="1"/>
        <v>0.35236667676861755</v>
      </c>
      <c r="J22" s="26">
        <f>I22*'Social Cost of Carbon'!$C$5</f>
        <v>35.236667676861757</v>
      </c>
      <c r="K22" s="23">
        <f t="shared" si="2"/>
        <v>9.1011312318872092E-2</v>
      </c>
      <c r="L22" s="27">
        <f t="shared" si="3"/>
        <v>0.15268310135193711</v>
      </c>
      <c r="M22" s="27"/>
    </row>
    <row r="23" spans="1:13" x14ac:dyDescent="0.25">
      <c r="A23" s="24">
        <f t="shared" si="4"/>
        <v>2016</v>
      </c>
      <c r="B23" s="32">
        <v>42388</v>
      </c>
      <c r="C23" s="28">
        <f>'Bitcoin Data'!C25</f>
        <v>380.14898699999998</v>
      </c>
      <c r="D23" s="26">
        <f>'Bitcoin Data'!K25</f>
        <v>3318.2789488882586</v>
      </c>
      <c r="E23" s="25">
        <f>'Bitcoin Data'!J25</f>
        <v>929.42827319428295</v>
      </c>
      <c r="F23" s="25">
        <f t="shared" si="0"/>
        <v>3.0841022734421544</v>
      </c>
      <c r="G23" s="23">
        <f>'Emissions Factors'!$AB$39/1000</f>
        <v>0.49266147344102867</v>
      </c>
      <c r="H23" s="26">
        <f t="shared" si="5"/>
        <v>1519.418370276838</v>
      </c>
      <c r="I23" s="23">
        <f t="shared" si="1"/>
        <v>0.45789350252964633</v>
      </c>
      <c r="J23" s="26">
        <f>I23*'Social Cost of Carbon'!$C$5</f>
        <v>45.789350252964631</v>
      </c>
      <c r="K23" s="23">
        <f t="shared" si="2"/>
        <v>0.12045106476362814</v>
      </c>
      <c r="L23" s="27">
        <f t="shared" si="3"/>
        <v>0.1519418370276838</v>
      </c>
      <c r="M23" s="27"/>
    </row>
    <row r="24" spans="1:13" x14ac:dyDescent="0.25">
      <c r="A24" s="24">
        <f t="shared" si="4"/>
        <v>2016</v>
      </c>
      <c r="B24" s="32">
        <v>42389</v>
      </c>
      <c r="C24" s="28">
        <f>'Bitcoin Data'!C26</f>
        <v>420.23001099999999</v>
      </c>
      <c r="D24" s="26">
        <f>'Bitcoin Data'!K26</f>
        <v>3835.7380688124331</v>
      </c>
      <c r="E24" s="25">
        <f>'Bitcoin Data'!J26</f>
        <v>815.81608914206674</v>
      </c>
      <c r="F24" s="25">
        <f t="shared" si="0"/>
        <v>3.129256830271903</v>
      </c>
      <c r="G24" s="23">
        <f>'Emissions Factors'!$AB$39/1000</f>
        <v>0.49266147344102867</v>
      </c>
      <c r="H24" s="26">
        <f t="shared" si="5"/>
        <v>1541.6642807771589</v>
      </c>
      <c r="I24" s="23">
        <f t="shared" si="1"/>
        <v>0.4019211565336282</v>
      </c>
      <c r="J24" s="26">
        <f>I24*'Social Cost of Carbon'!$C$5</f>
        <v>40.192115653362819</v>
      </c>
      <c r="K24" s="23">
        <f t="shared" si="2"/>
        <v>9.5643134952974176E-2</v>
      </c>
      <c r="L24" s="27">
        <f t="shared" si="3"/>
        <v>0.15416642807771586</v>
      </c>
      <c r="M24" s="27"/>
    </row>
    <row r="25" spans="1:13" x14ac:dyDescent="0.25">
      <c r="A25" s="24">
        <f t="shared" si="4"/>
        <v>2016</v>
      </c>
      <c r="B25" s="32">
        <v>42390</v>
      </c>
      <c r="C25" s="28">
        <f>'Bitcoin Data'!C27</f>
        <v>410.26199300000002</v>
      </c>
      <c r="D25" s="26">
        <f>'Bitcoin Data'!K27</f>
        <v>3397.7082232989874</v>
      </c>
      <c r="E25" s="25">
        <f>'Bitcoin Data'!J27</f>
        <v>931.31495547570967</v>
      </c>
      <c r="F25" s="25">
        <f t="shared" si="0"/>
        <v>3.1643364827011489</v>
      </c>
      <c r="G25" s="23">
        <f>'Emissions Factors'!$AB$39/1000</f>
        <v>0.49266147344102867</v>
      </c>
      <c r="H25" s="26">
        <f t="shared" si="5"/>
        <v>1558.94667403075</v>
      </c>
      <c r="I25" s="23">
        <f t="shared" si="1"/>
        <v>0.45882299820232914</v>
      </c>
      <c r="J25" s="26">
        <f>I25*'Social Cost of Carbon'!$C$5</f>
        <v>45.882299820232916</v>
      </c>
      <c r="K25" s="23">
        <f t="shared" si="2"/>
        <v>0.11183658394657317</v>
      </c>
      <c r="L25" s="27">
        <f t="shared" si="3"/>
        <v>0.15589466740307503</v>
      </c>
      <c r="M25" s="27"/>
    </row>
    <row r="26" spans="1:13" x14ac:dyDescent="0.25">
      <c r="A26" s="24">
        <f t="shared" si="4"/>
        <v>2016</v>
      </c>
      <c r="B26" s="32">
        <v>42391</v>
      </c>
      <c r="C26" s="28">
        <f>'Bitcoin Data'!C28</f>
        <v>382.49200400000001</v>
      </c>
      <c r="D26" s="26">
        <f>'Bitcoin Data'!K28</f>
        <v>4397.2517176764568</v>
      </c>
      <c r="E26" s="25">
        <f>'Bitcoin Data'!J28</f>
        <v>738.97934734128057</v>
      </c>
      <c r="F26" s="25">
        <f t="shared" si="0"/>
        <v>3.2494782044238728</v>
      </c>
      <c r="G26" s="23">
        <f>'Emissions Factors'!$AB$39/1000</f>
        <v>0.49266147344102867</v>
      </c>
      <c r="H26" s="26">
        <f t="shared" si="5"/>
        <v>1600.8927201059732</v>
      </c>
      <c r="I26" s="23">
        <f t="shared" si="1"/>
        <v>0.36406665410364503</v>
      </c>
      <c r="J26" s="26">
        <f>I26*'Social Cost of Carbon'!$C$5</f>
        <v>36.406665410364504</v>
      </c>
      <c r="K26" s="23">
        <f t="shared" si="2"/>
        <v>9.5182814358557161E-2</v>
      </c>
      <c r="L26" s="27">
        <f t="shared" si="3"/>
        <v>0.16008927201059736</v>
      </c>
      <c r="M26" s="27"/>
    </row>
    <row r="27" spans="1:13" x14ac:dyDescent="0.25">
      <c r="A27" s="24">
        <f t="shared" si="4"/>
        <v>2016</v>
      </c>
      <c r="B27" s="32">
        <v>42392</v>
      </c>
      <c r="C27" s="28">
        <f>'Bitcoin Data'!C29</f>
        <v>387.49099699999999</v>
      </c>
      <c r="D27" s="26">
        <f>'Bitcoin Data'!K29</f>
        <v>4514.9763531266462</v>
      </c>
      <c r="E27" s="25">
        <f>'Bitcoin Data'!J29</f>
        <v>748.89939460153209</v>
      </c>
      <c r="F27" s="25">
        <f t="shared" si="0"/>
        <v>3.3812630574967786</v>
      </c>
      <c r="G27" s="23">
        <f>'Emissions Factors'!$AB$39/1000</f>
        <v>0.49266147344102867</v>
      </c>
      <c r="H27" s="26">
        <f t="shared" si="5"/>
        <v>1665.8180399980806</v>
      </c>
      <c r="I27" s="23">
        <f t="shared" si="1"/>
        <v>0.36895387920348516</v>
      </c>
      <c r="J27" s="26">
        <f>I27*'Social Cost of Carbon'!$C$5</f>
        <v>36.895387920348519</v>
      </c>
      <c r="K27" s="23">
        <f t="shared" si="2"/>
        <v>9.5216116518827193E-2</v>
      </c>
      <c r="L27" s="27">
        <f t="shared" si="3"/>
        <v>0.16658180399980807</v>
      </c>
      <c r="M27" s="27"/>
    </row>
    <row r="28" spans="1:13" x14ac:dyDescent="0.25">
      <c r="A28" s="24">
        <f t="shared" si="4"/>
        <v>2016</v>
      </c>
      <c r="B28" s="32">
        <v>42393</v>
      </c>
      <c r="C28" s="28">
        <f>'Bitcoin Data'!C30</f>
        <v>402.97100799999998</v>
      </c>
      <c r="D28" s="26">
        <f>'Bitcoin Data'!K30</f>
        <v>4239.2314843507929</v>
      </c>
      <c r="E28" s="25">
        <f>'Bitcoin Data'!J30</f>
        <v>790.10052922262958</v>
      </c>
      <c r="F28" s="25">
        <f t="shared" si="0"/>
        <v>3.3494190392827949</v>
      </c>
      <c r="G28" s="23">
        <f>'Emissions Factors'!$AB$39/1000</f>
        <v>0.49266147344102867</v>
      </c>
      <c r="H28" s="26">
        <f t="shared" si="5"/>
        <v>1650.1297190644964</v>
      </c>
      <c r="I28" s="23">
        <f t="shared" si="1"/>
        <v>0.38925209089335722</v>
      </c>
      <c r="J28" s="26">
        <f>I28*'Social Cost of Carbon'!$C$5</f>
        <v>38.925209089335723</v>
      </c>
      <c r="K28" s="23">
        <f t="shared" si="2"/>
        <v>9.6595557289659226E-2</v>
      </c>
      <c r="L28" s="27">
        <f t="shared" si="3"/>
        <v>0.16501297190644965</v>
      </c>
      <c r="M28" s="27"/>
    </row>
    <row r="29" spans="1:13" x14ac:dyDescent="0.25">
      <c r="A29" s="24">
        <f t="shared" si="4"/>
        <v>2016</v>
      </c>
      <c r="B29" s="32">
        <v>42394</v>
      </c>
      <c r="C29" s="28">
        <f>'Bitcoin Data'!C31</f>
        <v>391.72601300000002</v>
      </c>
      <c r="D29" s="26">
        <f>'Bitcoin Data'!K31</f>
        <v>4087.8027125851345</v>
      </c>
      <c r="E29" s="25">
        <f>'Bitcoin Data'!J31</f>
        <v>838.50724572022318</v>
      </c>
      <c r="F29" s="25">
        <f t="shared" si="0"/>
        <v>3.4276521935774182</v>
      </c>
      <c r="G29" s="23">
        <f>'Emissions Factors'!$AB$39/1000</f>
        <v>0.49266147344102867</v>
      </c>
      <c r="H29" s="26">
        <f t="shared" si="5"/>
        <v>1688.6721801312251</v>
      </c>
      <c r="I29" s="23">
        <f t="shared" si="1"/>
        <v>0.41310021516750384</v>
      </c>
      <c r="J29" s="26">
        <f>I29*'Social Cost of Carbon'!$C$5</f>
        <v>41.310021516750382</v>
      </c>
      <c r="K29" s="23">
        <f t="shared" si="2"/>
        <v>0.10545641633646213</v>
      </c>
      <c r="L29" s="27">
        <f t="shared" si="3"/>
        <v>0.16886721801312246</v>
      </c>
      <c r="M29" s="27"/>
    </row>
    <row r="30" spans="1:13" x14ac:dyDescent="0.25">
      <c r="A30" s="24">
        <f t="shared" si="4"/>
        <v>2016</v>
      </c>
      <c r="B30" s="32">
        <v>42395</v>
      </c>
      <c r="C30" s="28">
        <f>'Bitcoin Data'!C32</f>
        <v>392.15301499999998</v>
      </c>
      <c r="D30" s="26">
        <f>'Bitcoin Data'!K32</f>
        <v>3983.0811253126212</v>
      </c>
      <c r="E30" s="25">
        <f>'Bitcoin Data'!J32</f>
        <v>883.23816405580965</v>
      </c>
      <c r="F30" s="25">
        <f t="shared" si="0"/>
        <v>3.5180092604064681</v>
      </c>
      <c r="G30" s="23">
        <f>'Emissions Factors'!$AB$39/1000</f>
        <v>0.49266147344102867</v>
      </c>
      <c r="H30" s="26">
        <f t="shared" si="5"/>
        <v>1733.1876258110342</v>
      </c>
      <c r="I30" s="23">
        <f t="shared" si="1"/>
        <v>0.4351374153030842</v>
      </c>
      <c r="J30" s="26">
        <f>I30*'Social Cost of Carbon'!$C$5</f>
        <v>43.513741530308423</v>
      </c>
      <c r="K30" s="23">
        <f t="shared" si="2"/>
        <v>0.11096112962515008</v>
      </c>
      <c r="L30" s="27">
        <f t="shared" si="3"/>
        <v>0.17331876258110343</v>
      </c>
      <c r="M30" s="27"/>
    </row>
    <row r="31" spans="1:13" x14ac:dyDescent="0.25">
      <c r="A31" s="24">
        <f t="shared" si="4"/>
        <v>2016</v>
      </c>
      <c r="B31" s="32">
        <v>42396</v>
      </c>
      <c r="C31" s="28">
        <f>'Bitcoin Data'!C33</f>
        <v>394.97198500000002</v>
      </c>
      <c r="D31" s="26">
        <f>'Bitcoin Data'!K33</f>
        <v>3860.6120707548257</v>
      </c>
      <c r="E31" s="25">
        <f>'Bitcoin Data'!J33</f>
        <v>935.85360379761528</v>
      </c>
      <c r="F31" s="25">
        <f t="shared" si="0"/>
        <v>3.6129677192804777</v>
      </c>
      <c r="G31" s="23">
        <f>'Emissions Factors'!$AB$39/1000</f>
        <v>0.49266147344102867</v>
      </c>
      <c r="H31" s="26">
        <f t="shared" si="5"/>
        <v>1779.9700000755929</v>
      </c>
      <c r="I31" s="23">
        <f t="shared" si="1"/>
        <v>0.46105901537202981</v>
      </c>
      <c r="J31" s="26">
        <f>I31*'Social Cost of Carbon'!$C$5</f>
        <v>46.105901537202982</v>
      </c>
      <c r="K31" s="23">
        <f t="shared" si="2"/>
        <v>0.11673208047199342</v>
      </c>
      <c r="L31" s="27">
        <f t="shared" si="3"/>
        <v>0.1779970000075593</v>
      </c>
      <c r="M31" s="27"/>
    </row>
    <row r="32" spans="1:13" x14ac:dyDescent="0.25">
      <c r="A32" s="24">
        <f t="shared" si="4"/>
        <v>2016</v>
      </c>
      <c r="B32" s="32">
        <v>42397</v>
      </c>
      <c r="C32" s="28">
        <f>'Bitcoin Data'!C34</f>
        <v>380.28900099999998</v>
      </c>
      <c r="D32" s="26">
        <f>'Bitcoin Data'!K34</f>
        <v>3644.8954589059326</v>
      </c>
      <c r="E32" s="25">
        <f>'Bitcoin Data'!J34</f>
        <v>983.14540910212395</v>
      </c>
      <c r="F32" s="25">
        <f t="shared" si="0"/>
        <v>3.5834622370805471</v>
      </c>
      <c r="G32" s="23">
        <f>'Emissions Factors'!$AB$39/1000</f>
        <v>0.49266147344102867</v>
      </c>
      <c r="H32" s="26">
        <f t="shared" si="5"/>
        <v>1765.4337857403873</v>
      </c>
      <c r="I32" s="23">
        <f t="shared" si="1"/>
        <v>0.48435786585503532</v>
      </c>
      <c r="J32" s="26">
        <f>I32*'Social Cost of Carbon'!$C$5</f>
        <v>48.435786585503529</v>
      </c>
      <c r="K32" s="23">
        <f t="shared" si="2"/>
        <v>0.12736573095234888</v>
      </c>
      <c r="L32" s="27">
        <f t="shared" si="3"/>
        <v>0.17654337857403871</v>
      </c>
      <c r="M32" s="27"/>
    </row>
    <row r="33" spans="1:13" x14ac:dyDescent="0.25">
      <c r="A33" s="24">
        <f t="shared" si="4"/>
        <v>2016</v>
      </c>
      <c r="B33" s="32">
        <v>42398</v>
      </c>
      <c r="C33" s="28">
        <f>'Bitcoin Data'!C35</f>
        <v>379.47399899999999</v>
      </c>
      <c r="D33" s="26">
        <f>'Bitcoin Data'!K35</f>
        <v>4224.2177374560288</v>
      </c>
      <c r="E33" s="25">
        <f>'Bitcoin Data'!J35</f>
        <v>848.65910468050004</v>
      </c>
      <c r="F33" s="25">
        <f t="shared" si="0"/>
        <v>3.5849208430449209</v>
      </c>
      <c r="G33" s="23">
        <f>'Emissions Factors'!$AB$39/1000</f>
        <v>0.49266147344102867</v>
      </c>
      <c r="H33" s="26">
        <f t="shared" si="5"/>
        <v>1766.1523847039655</v>
      </c>
      <c r="I33" s="23">
        <f t="shared" si="1"/>
        <v>0.41810164496103935</v>
      </c>
      <c r="J33" s="26">
        <f>I33*'Social Cost of Carbon'!$C$5</f>
        <v>41.810164496103937</v>
      </c>
      <c r="K33" s="23">
        <f t="shared" si="2"/>
        <v>0.11017926025573083</v>
      </c>
      <c r="L33" s="27">
        <f t="shared" si="3"/>
        <v>0.17661523847039656</v>
      </c>
      <c r="M33" s="27"/>
    </row>
    <row r="34" spans="1:13" x14ac:dyDescent="0.25">
      <c r="A34" s="24">
        <f t="shared" si="4"/>
        <v>2016</v>
      </c>
      <c r="B34" s="32">
        <v>42399</v>
      </c>
      <c r="C34" s="28">
        <f>'Bitcoin Data'!C36</f>
        <v>378.25500499999998</v>
      </c>
      <c r="D34" s="26">
        <f>'Bitcoin Data'!K36</f>
        <v>4677.4903305000398</v>
      </c>
      <c r="E34" s="25">
        <f>'Bitcoin Data'!J36</f>
        <v>781.24436318847654</v>
      </c>
      <c r="F34" s="25">
        <f t="shared" si="0"/>
        <v>3.6542629545717604</v>
      </c>
      <c r="G34" s="23">
        <f>'Emissions Factors'!$AB$39/1000</f>
        <v>0.49266147344102867</v>
      </c>
      <c r="H34" s="26">
        <f t="shared" si="5"/>
        <v>1800.3145715402904</v>
      </c>
      <c r="I34" s="23">
        <f t="shared" si="1"/>
        <v>0.38488899908593299</v>
      </c>
      <c r="J34" s="26">
        <f>I34*'Social Cost of Carbon'!$C$5</f>
        <v>38.488899908593297</v>
      </c>
      <c r="K34" s="23">
        <f t="shared" si="2"/>
        <v>0.10175384172006739</v>
      </c>
      <c r="L34" s="27">
        <f t="shared" si="3"/>
        <v>0.18003145715402902</v>
      </c>
      <c r="M34" s="27"/>
    </row>
    <row r="35" spans="1:13" x14ac:dyDescent="0.25">
      <c r="A35" s="24">
        <f t="shared" si="4"/>
        <v>2016</v>
      </c>
      <c r="B35" s="32">
        <v>42400</v>
      </c>
      <c r="C35" s="28">
        <f>'Bitcoin Data'!C37</f>
        <v>368.766998</v>
      </c>
      <c r="D35" s="26">
        <f>'Bitcoin Data'!K37</f>
        <v>4526.2572936926954</v>
      </c>
      <c r="E35" s="25">
        <f>'Bitcoin Data'!J37</f>
        <v>819.06558668070727</v>
      </c>
      <c r="F35" s="25">
        <f t="shared" si="0"/>
        <v>3.7073015857262379</v>
      </c>
      <c r="G35" s="23">
        <f>'Emissions Factors'!$AB$39/1000</f>
        <v>0.49266147344102867</v>
      </c>
      <c r="H35" s="26">
        <f t="shared" si="5"/>
        <v>1826.4446617141505</v>
      </c>
      <c r="I35" s="23">
        <f t="shared" si="1"/>
        <v>0.40352205877895786</v>
      </c>
      <c r="J35" s="26">
        <f>I35*'Social Cost of Carbon'!$C$5</f>
        <v>40.352205877895784</v>
      </c>
      <c r="K35" s="23">
        <f t="shared" si="2"/>
        <v>0.10942466678619593</v>
      </c>
      <c r="L35" s="27">
        <f t="shared" si="3"/>
        <v>0.18264446617141505</v>
      </c>
      <c r="M35" s="27"/>
    </row>
    <row r="36" spans="1:13" x14ac:dyDescent="0.25">
      <c r="A36" s="24">
        <f t="shared" si="4"/>
        <v>2016</v>
      </c>
      <c r="B36" s="32">
        <v>42401</v>
      </c>
      <c r="C36" s="28">
        <f>'Bitcoin Data'!C38</f>
        <v>373.05599999999998</v>
      </c>
      <c r="D36" s="26">
        <f>'Bitcoin Data'!K38</f>
        <v>4141.133881896234</v>
      </c>
      <c r="E36" s="25">
        <f>'Bitcoin Data'!J38</f>
        <v>904.95150339673546</v>
      </c>
      <c r="F36" s="25">
        <f t="shared" si="0"/>
        <v>3.7475253321891562</v>
      </c>
      <c r="G36" s="23">
        <f>'Emissions Factors'!$AB$39/1000</f>
        <v>0.49266147344102867</v>
      </c>
      <c r="H36" s="26">
        <f t="shared" si="5"/>
        <v>1846.2613519138902</v>
      </c>
      <c r="I36" s="23">
        <f t="shared" si="1"/>
        <v>0.44583474105610976</v>
      </c>
      <c r="J36" s="26">
        <f>I36*'Social Cost of Carbon'!$C$5</f>
        <v>44.583474105610975</v>
      </c>
      <c r="K36" s="23">
        <f t="shared" si="2"/>
        <v>0.11950879788989047</v>
      </c>
      <c r="L36" s="27">
        <f t="shared" si="3"/>
        <v>0.18462613519138901</v>
      </c>
      <c r="M36" s="27"/>
    </row>
    <row r="37" spans="1:13" x14ac:dyDescent="0.25">
      <c r="A37" s="24">
        <f t="shared" si="4"/>
        <v>2016</v>
      </c>
      <c r="B37" s="32">
        <v>42402</v>
      </c>
      <c r="C37" s="28">
        <f>'Bitcoin Data'!C39</f>
        <v>374.44799799999998</v>
      </c>
      <c r="D37" s="26">
        <f>'Bitcoin Data'!K39</f>
        <v>4370.2088438279807</v>
      </c>
      <c r="E37" s="25">
        <f>'Bitcoin Data'!J39</f>
        <v>865.10117175096605</v>
      </c>
      <c r="F37" s="25">
        <f t="shared" si="0"/>
        <v>3.7806727915920204</v>
      </c>
      <c r="G37" s="23">
        <f>'Emissions Factors'!$AB$39/1000</f>
        <v>0.49266147344102867</v>
      </c>
      <c r="H37" s="26">
        <f t="shared" si="5"/>
        <v>1862.5918281041318</v>
      </c>
      <c r="I37" s="23">
        <f t="shared" si="1"/>
        <v>0.42620201795039131</v>
      </c>
      <c r="J37" s="26">
        <f>I37*'Social Cost of Carbon'!$C$5</f>
        <v>42.620201795039129</v>
      </c>
      <c r="K37" s="23">
        <f t="shared" si="2"/>
        <v>0.1138214171865839</v>
      </c>
      <c r="L37" s="27">
        <f t="shared" si="3"/>
        <v>0.18625918281041318</v>
      </c>
      <c r="M37" s="27"/>
    </row>
    <row r="38" spans="1:13" x14ac:dyDescent="0.25">
      <c r="A38" s="24">
        <f t="shared" si="4"/>
        <v>2016</v>
      </c>
      <c r="B38" s="32">
        <v>42403</v>
      </c>
      <c r="C38" s="28">
        <f>'Bitcoin Data'!C40</f>
        <v>369.949005</v>
      </c>
      <c r="D38" s="26">
        <f>'Bitcoin Data'!K40</f>
        <v>4481.8472666573944</v>
      </c>
      <c r="E38" s="25">
        <f>'Bitcoin Data'!J40</f>
        <v>863.48535138759564</v>
      </c>
      <c r="F38" s="25">
        <f t="shared" si="0"/>
        <v>3.8700094619151955</v>
      </c>
      <c r="G38" s="23">
        <f>'Emissions Factors'!$AB$39/1000</f>
        <v>0.49266147344102867</v>
      </c>
      <c r="H38" s="26">
        <f t="shared" si="5"/>
        <v>1906.6045637378627</v>
      </c>
      <c r="I38" s="23">
        <f t="shared" si="1"/>
        <v>0.42540596550935728</v>
      </c>
      <c r="J38" s="26">
        <f>I38*'Social Cost of Carbon'!$C$5</f>
        <v>42.540596550935724</v>
      </c>
      <c r="K38" s="23">
        <f t="shared" si="2"/>
        <v>0.11499043375163484</v>
      </c>
      <c r="L38" s="27">
        <f t="shared" si="3"/>
        <v>0.19066045637378626</v>
      </c>
      <c r="M38" s="27"/>
    </row>
    <row r="39" spans="1:13" x14ac:dyDescent="0.25">
      <c r="A39" s="24">
        <f t="shared" si="4"/>
        <v>2016</v>
      </c>
      <c r="B39" s="32">
        <v>42404</v>
      </c>
      <c r="C39" s="28">
        <f>'Bitcoin Data'!C41</f>
        <v>389.59399400000001</v>
      </c>
      <c r="D39" s="26">
        <f>'Bitcoin Data'!K41</f>
        <v>4228.483534922746</v>
      </c>
      <c r="E39" s="25">
        <f>'Bitcoin Data'!J41</f>
        <v>927.19163019657174</v>
      </c>
      <c r="F39" s="25">
        <f t="shared" si="0"/>
        <v>3.9206145420043832</v>
      </c>
      <c r="G39" s="23">
        <f>'Emissions Factors'!$AB$39/1000</f>
        <v>0.49266147344102867</v>
      </c>
      <c r="H39" s="26">
        <f t="shared" si="5"/>
        <v>1931.535737058203</v>
      </c>
      <c r="I39" s="23">
        <f t="shared" si="1"/>
        <v>0.45679159469483238</v>
      </c>
      <c r="J39" s="26">
        <f>I39*'Social Cost of Carbon'!$C$5</f>
        <v>45.679159469483238</v>
      </c>
      <c r="K39" s="23">
        <f t="shared" si="2"/>
        <v>0.11724811001445581</v>
      </c>
      <c r="L39" s="27">
        <f t="shared" si="3"/>
        <v>0.19315357370582031</v>
      </c>
      <c r="M39" s="27"/>
    </row>
    <row r="40" spans="1:13" x14ac:dyDescent="0.25">
      <c r="A40" s="24">
        <f t="shared" si="4"/>
        <v>2016</v>
      </c>
      <c r="B40" s="32">
        <v>42405</v>
      </c>
      <c r="C40" s="28">
        <f>'Bitcoin Data'!C42</f>
        <v>386.54901100000001</v>
      </c>
      <c r="D40" s="26">
        <f>'Bitcoin Data'!K42</f>
        <v>4666.4061961343159</v>
      </c>
      <c r="E40" s="25">
        <f>'Bitcoin Data'!J42</f>
        <v>841.98414073939898</v>
      </c>
      <c r="F40" s="25">
        <f t="shared" si="0"/>
        <v>3.9290400113931589</v>
      </c>
      <c r="G40" s="23">
        <f>'Emissions Factors'!$AB$39/1000</f>
        <v>0.49266147344102867</v>
      </c>
      <c r="H40" s="26">
        <f t="shared" si="5"/>
        <v>1935.6866412217098</v>
      </c>
      <c r="I40" s="23">
        <f t="shared" si="1"/>
        <v>0.41481314739065078</v>
      </c>
      <c r="J40" s="26">
        <f>I40*'Social Cost of Carbon'!$C$5</f>
        <v>41.481314739065077</v>
      </c>
      <c r="K40" s="23">
        <f t="shared" si="2"/>
        <v>0.10731191532932179</v>
      </c>
      <c r="L40" s="27">
        <f t="shared" si="3"/>
        <v>0.193568664122171</v>
      </c>
      <c r="M40" s="27"/>
    </row>
    <row r="41" spans="1:13" x14ac:dyDescent="0.25">
      <c r="A41" s="24">
        <f t="shared" si="4"/>
        <v>2016</v>
      </c>
      <c r="B41" s="32">
        <v>42406</v>
      </c>
      <c r="C41" s="28">
        <f>'Bitcoin Data'!C43</f>
        <v>376.52200299999998</v>
      </c>
      <c r="D41" s="26">
        <f>'Bitcoin Data'!K43</f>
        <v>4997.3971889640807</v>
      </c>
      <c r="E41" s="25">
        <f>'Bitcoin Data'!J43</f>
        <v>794.21972833894779</v>
      </c>
      <c r="F41" s="25">
        <f t="shared" si="0"/>
        <v>3.9690314378208735</v>
      </c>
      <c r="G41" s="23">
        <f>'Emissions Factors'!$AB$39/1000</f>
        <v>0.49266147344102867</v>
      </c>
      <c r="H41" s="26">
        <f t="shared" si="5"/>
        <v>1955.3888762905963</v>
      </c>
      <c r="I41" s="23">
        <f t="shared" si="1"/>
        <v>0.39128146159939958</v>
      </c>
      <c r="J41" s="26">
        <f>I41*'Social Cost of Carbon'!$C$5</f>
        <v>39.128146159939959</v>
      </c>
      <c r="K41" s="23">
        <f t="shared" si="2"/>
        <v>0.10391994584162445</v>
      </c>
      <c r="L41" s="27">
        <f t="shared" si="3"/>
        <v>0.19553888762905963</v>
      </c>
      <c r="M41" s="27"/>
    </row>
    <row r="42" spans="1:13" x14ac:dyDescent="0.25">
      <c r="A42" s="24">
        <f t="shared" si="4"/>
        <v>2016</v>
      </c>
      <c r="B42" s="32">
        <v>42407</v>
      </c>
      <c r="C42" s="28">
        <f>'Bitcoin Data'!C44</f>
        <v>376.61999500000002</v>
      </c>
      <c r="D42" s="26">
        <f>'Bitcoin Data'!K44</f>
        <v>4403.5677053168101</v>
      </c>
      <c r="E42" s="25">
        <f>'Bitcoin Data'!J44</f>
        <v>934.69326711571671</v>
      </c>
      <c r="F42" s="25">
        <f t="shared" si="0"/>
        <v>4.1159850854478286</v>
      </c>
      <c r="G42" s="23">
        <f>'Emissions Factors'!$AB$39/1000</f>
        <v>0.49266147344102867</v>
      </c>
      <c r="H42" s="26">
        <f t="shared" si="5"/>
        <v>2027.7872768580255</v>
      </c>
      <c r="I42" s="23">
        <f t="shared" si="1"/>
        <v>0.46048736219263797</v>
      </c>
      <c r="J42" s="26">
        <f>I42*'Social Cost of Carbon'!$C$5</f>
        <v>46.048736219263795</v>
      </c>
      <c r="K42" s="23">
        <f t="shared" si="2"/>
        <v>0.12226843192237787</v>
      </c>
      <c r="L42" s="27">
        <f t="shared" si="3"/>
        <v>0.20277872768580255</v>
      </c>
      <c r="M42" s="27"/>
    </row>
    <row r="43" spans="1:13" x14ac:dyDescent="0.25">
      <c r="A43" s="24">
        <f t="shared" si="4"/>
        <v>2016</v>
      </c>
      <c r="B43" s="32">
        <v>42408</v>
      </c>
      <c r="C43" s="28">
        <f>'Bitcoin Data'!C45</f>
        <v>373.44699100000003</v>
      </c>
      <c r="D43" s="26">
        <f>'Bitcoin Data'!K45</f>
        <v>3726.1346947338998</v>
      </c>
      <c r="E43" s="25">
        <f>'Bitcoin Data'!J45</f>
        <v>1131.5938052915562</v>
      </c>
      <c r="F43" s="25">
        <f t="shared" si="0"/>
        <v>4.2164709382428249</v>
      </c>
      <c r="G43" s="23">
        <f>'Emissions Factors'!$AB$39/1000</f>
        <v>0.49266147344102867</v>
      </c>
      <c r="H43" s="26">
        <f t="shared" si="5"/>
        <v>2077.2927851559866</v>
      </c>
      <c r="I43" s="23">
        <f t="shared" si="1"/>
        <v>0.55749267145167858</v>
      </c>
      <c r="J43" s="26">
        <f>I43*'Social Cost of Carbon'!$C$5</f>
        <v>55.749267145167856</v>
      </c>
      <c r="K43" s="23">
        <f t="shared" si="2"/>
        <v>0.14928294641197912</v>
      </c>
      <c r="L43" s="27">
        <f t="shared" si="3"/>
        <v>0.20772927851559864</v>
      </c>
      <c r="M43" s="27"/>
    </row>
    <row r="44" spans="1:13" x14ac:dyDescent="0.25">
      <c r="A44" s="24">
        <f t="shared" si="4"/>
        <v>2016</v>
      </c>
      <c r="B44" s="32">
        <v>42409</v>
      </c>
      <c r="C44" s="28">
        <f>'Bitcoin Data'!C46</f>
        <v>376.02899200000002</v>
      </c>
      <c r="D44" s="26">
        <f>'Bitcoin Data'!K46</f>
        <v>4518.5598992072082</v>
      </c>
      <c r="E44" s="25">
        <f>'Bitcoin Data'!J46</f>
        <v>955.05304553372071</v>
      </c>
      <c r="F44" s="25">
        <f t="shared" si="0"/>
        <v>4.3154643931643859</v>
      </c>
      <c r="G44" s="23">
        <f>'Emissions Factors'!$AB$39/1000</f>
        <v>0.49266147344102867</v>
      </c>
      <c r="H44" s="26">
        <f t="shared" si="5"/>
        <v>2126.0630465186614</v>
      </c>
      <c r="I44" s="23">
        <f t="shared" si="1"/>
        <v>0.47051784062698471</v>
      </c>
      <c r="J44" s="26">
        <f>I44*'Social Cost of Carbon'!$C$5</f>
        <v>47.051784062698474</v>
      </c>
      <c r="K44" s="23">
        <f t="shared" si="2"/>
        <v>0.12512807539770357</v>
      </c>
      <c r="L44" s="27">
        <f t="shared" si="3"/>
        <v>0.21260630465186614</v>
      </c>
      <c r="M44" s="27"/>
    </row>
    <row r="45" spans="1:13" x14ac:dyDescent="0.25">
      <c r="A45" s="24">
        <f t="shared" si="4"/>
        <v>2016</v>
      </c>
      <c r="B45" s="32">
        <v>42410</v>
      </c>
      <c r="C45" s="28">
        <f>'Bitcoin Data'!C47</f>
        <v>381.64898699999998</v>
      </c>
      <c r="D45" s="26">
        <f>'Bitcoin Data'!K47</f>
        <v>3989.3239636474241</v>
      </c>
      <c r="E45" s="25">
        <f>'Bitcoin Data'!J47</f>
        <v>1096.8876242476406</v>
      </c>
      <c r="F45" s="25">
        <f t="shared" si="0"/>
        <v>4.3758400848394032</v>
      </c>
      <c r="G45" s="23">
        <f>'Emissions Factors'!$AB$39/1000</f>
        <v>0.49266147344102867</v>
      </c>
      <c r="H45" s="26">
        <f t="shared" si="5"/>
        <v>2155.8078237392961</v>
      </c>
      <c r="I45" s="23">
        <f t="shared" si="1"/>
        <v>0.54039427316107203</v>
      </c>
      <c r="J45" s="26">
        <f>I45*'Social Cost of Carbon'!$C$5</f>
        <v>54.039427316107201</v>
      </c>
      <c r="K45" s="23">
        <f t="shared" si="2"/>
        <v>0.14159457815122461</v>
      </c>
      <c r="L45" s="27">
        <f t="shared" si="3"/>
        <v>0.21558078237392966</v>
      </c>
      <c r="M45" s="27"/>
    </row>
    <row r="46" spans="1:13" x14ac:dyDescent="0.25">
      <c r="A46" s="24">
        <f t="shared" si="4"/>
        <v>2016</v>
      </c>
      <c r="B46" s="32">
        <v>42411</v>
      </c>
      <c r="C46" s="28">
        <f>'Bitcoin Data'!C48</f>
        <v>379.65399200000002</v>
      </c>
      <c r="D46" s="26">
        <f>'Bitcoin Data'!K48</f>
        <v>4786.9246040906792</v>
      </c>
      <c r="E46" s="25">
        <f>'Bitcoin Data'!J48</f>
        <v>950.56227076134041</v>
      </c>
      <c r="F46" s="25">
        <f t="shared" si="0"/>
        <v>4.5502699216277662</v>
      </c>
      <c r="G46" s="23">
        <f>'Emissions Factors'!$AB$39/1000</f>
        <v>0.49266147344102867</v>
      </c>
      <c r="H46" s="26">
        <f t="shared" si="5"/>
        <v>2241.7426841435295</v>
      </c>
      <c r="I46" s="23">
        <f t="shared" si="1"/>
        <v>0.46830540891073202</v>
      </c>
      <c r="J46" s="26">
        <f>I46*'Social Cost of Carbon'!$C$5</f>
        <v>46.830540891073206</v>
      </c>
      <c r="K46" s="23">
        <f t="shared" si="2"/>
        <v>0.12335058205070369</v>
      </c>
      <c r="L46" s="27">
        <f t="shared" si="3"/>
        <v>0.22417426841435295</v>
      </c>
      <c r="M46" s="27"/>
    </row>
    <row r="47" spans="1:13" x14ac:dyDescent="0.25">
      <c r="A47" s="24">
        <f t="shared" si="4"/>
        <v>2016</v>
      </c>
      <c r="B47" s="32">
        <v>42412</v>
      </c>
      <c r="C47" s="28">
        <f>'Bitcoin Data'!C49</f>
        <v>384.26299999999998</v>
      </c>
      <c r="D47" s="26">
        <f>'Bitcoin Data'!K49</f>
        <v>4260.9939550551453</v>
      </c>
      <c r="E47" s="25">
        <f>'Bitcoin Data'!J49</f>
        <v>1067.2347614063588</v>
      </c>
      <c r="F47" s="25">
        <f t="shared" si="0"/>
        <v>4.5474808669772147</v>
      </c>
      <c r="G47" s="23">
        <f>'Emissions Factors'!$AB$39/1000</f>
        <v>0.49266147344102867</v>
      </c>
      <c r="H47" s="26">
        <f t="shared" si="5"/>
        <v>2240.3686243698812</v>
      </c>
      <c r="I47" s="23">
        <f t="shared" si="1"/>
        <v>0.52578545006194133</v>
      </c>
      <c r="J47" s="26">
        <f>I47*'Social Cost of Carbon'!$C$5</f>
        <v>52.578545006194133</v>
      </c>
      <c r="K47" s="23">
        <f t="shared" si="2"/>
        <v>0.13682958027755504</v>
      </c>
      <c r="L47" s="27">
        <f t="shared" si="3"/>
        <v>0.22403686243698809</v>
      </c>
      <c r="M47" s="27"/>
    </row>
    <row r="48" spans="1:13" x14ac:dyDescent="0.25">
      <c r="A48" s="24">
        <f t="shared" si="4"/>
        <v>2016</v>
      </c>
      <c r="B48" s="32">
        <v>42413</v>
      </c>
      <c r="C48" s="28">
        <f>'Bitcoin Data'!C50</f>
        <v>391.85998499999999</v>
      </c>
      <c r="D48" s="26">
        <f>'Bitcoin Data'!K50</f>
        <v>3920.145190562615</v>
      </c>
      <c r="E48" s="25">
        <f>'Bitcoin Data'!J50</f>
        <v>1128.3607458300171</v>
      </c>
      <c r="F48" s="25">
        <f t="shared" si="0"/>
        <v>4.4233379509851867</v>
      </c>
      <c r="G48" s="23">
        <f>'Emissions Factors'!$AB$39/1000</f>
        <v>0.49266147344102867</v>
      </c>
      <c r="H48" s="26">
        <f t="shared" si="5"/>
        <v>2179.2081924599825</v>
      </c>
      <c r="I48" s="23">
        <f t="shared" si="1"/>
        <v>0.55589986761363419</v>
      </c>
      <c r="J48" s="26">
        <f>I48*'Social Cost of Carbon'!$C$5</f>
        <v>55.58998676136342</v>
      </c>
      <c r="K48" s="23">
        <f t="shared" si="2"/>
        <v>0.141861861096543</v>
      </c>
      <c r="L48" s="27">
        <f t="shared" si="3"/>
        <v>0.21792081924599827</v>
      </c>
      <c r="M48" s="27"/>
    </row>
    <row r="49" spans="1:13" x14ac:dyDescent="0.25">
      <c r="A49" s="24">
        <f t="shared" si="4"/>
        <v>2016</v>
      </c>
      <c r="B49" s="32">
        <v>42414</v>
      </c>
      <c r="C49" s="28">
        <f>'Bitcoin Data'!C51</f>
        <v>407.23001099999999</v>
      </c>
      <c r="D49" s="26">
        <f>'Bitcoin Data'!K51</f>
        <v>4145.2023121387301</v>
      </c>
      <c r="E49" s="25">
        <f>'Bitcoin Data'!J51</f>
        <v>1085.7502658580388</v>
      </c>
      <c r="F49" s="25">
        <f t="shared" si="0"/>
        <v>4.5006545124399828</v>
      </c>
      <c r="G49" s="23">
        <f>'Emissions Factors'!$AB$39/1000</f>
        <v>0.49266147344102867</v>
      </c>
      <c r="H49" s="26">
        <f t="shared" si="5"/>
        <v>2217.2990835476962</v>
      </c>
      <c r="I49" s="23">
        <f t="shared" si="1"/>
        <v>0.53490732576661004</v>
      </c>
      <c r="J49" s="26">
        <f>I49*'Social Cost of Carbon'!$C$5</f>
        <v>53.490732576661003</v>
      </c>
      <c r="K49" s="23">
        <f t="shared" si="2"/>
        <v>0.13135262905921</v>
      </c>
      <c r="L49" s="27">
        <f t="shared" si="3"/>
        <v>0.22172990835476969</v>
      </c>
      <c r="M49" s="27"/>
    </row>
    <row r="50" spans="1:13" x14ac:dyDescent="0.25">
      <c r="A50" s="24">
        <f t="shared" si="4"/>
        <v>2016</v>
      </c>
      <c r="B50" s="32">
        <v>42415</v>
      </c>
      <c r="C50" s="28">
        <f>'Bitcoin Data'!C52</f>
        <v>400.18499800000001</v>
      </c>
      <c r="D50" s="26">
        <f>'Bitcoin Data'!K52</f>
        <v>3806.255651649702</v>
      </c>
      <c r="E50" s="25">
        <f>'Bitcoin Data'!J52</f>
        <v>1158.6725605916038</v>
      </c>
      <c r="F50" s="25">
        <f t="shared" si="0"/>
        <v>4.4102039821632237</v>
      </c>
      <c r="G50" s="23">
        <f>'Emissions Factors'!$AB$39/1000</f>
        <v>0.49266147344102867</v>
      </c>
      <c r="H50" s="26">
        <f t="shared" si="5"/>
        <v>2172.737592028026</v>
      </c>
      <c r="I50" s="23">
        <f t="shared" si="1"/>
        <v>0.57083333093674915</v>
      </c>
      <c r="J50" s="26">
        <f>I50*'Social Cost of Carbon'!$C$5</f>
        <v>57.083333093674916</v>
      </c>
      <c r="K50" s="23">
        <f t="shared" si="2"/>
        <v>0.14264236135527228</v>
      </c>
      <c r="L50" s="27">
        <f t="shared" si="3"/>
        <v>0.21727375920280262</v>
      </c>
      <c r="M50" s="27"/>
    </row>
    <row r="51" spans="1:13" x14ac:dyDescent="0.25">
      <c r="A51" s="24">
        <f t="shared" si="4"/>
        <v>2016</v>
      </c>
      <c r="B51" s="32">
        <v>42416</v>
      </c>
      <c r="C51" s="28">
        <f>'Bitcoin Data'!C53</f>
        <v>407.48800699999998</v>
      </c>
      <c r="D51" s="26">
        <f>'Bitcoin Data'!K53</f>
        <v>3497.7704764140099</v>
      </c>
      <c r="E51" s="25">
        <f>'Bitcoin Data'!J53</f>
        <v>1236.2272349629175</v>
      </c>
      <c r="F51" s="25">
        <f t="shared" si="0"/>
        <v>4.3240391245922174</v>
      </c>
      <c r="G51" s="23">
        <f>'Emissions Factors'!$AB$39/1000</f>
        <v>0.49266147344102867</v>
      </c>
      <c r="H51" s="26">
        <f t="shared" si="5"/>
        <v>2130.2874863382576</v>
      </c>
      <c r="I51" s="23">
        <f t="shared" si="1"/>
        <v>0.60904153108475967</v>
      </c>
      <c r="J51" s="26">
        <f>I51*'Social Cost of Carbon'!$C$5</f>
        <v>60.904153108475967</v>
      </c>
      <c r="K51" s="23">
        <f t="shared" si="2"/>
        <v>0.14946244321854599</v>
      </c>
      <c r="L51" s="27">
        <f t="shared" si="3"/>
        <v>0.21302874863382576</v>
      </c>
      <c r="M51" s="27"/>
    </row>
    <row r="52" spans="1:13" x14ac:dyDescent="0.25">
      <c r="A52" s="24">
        <f t="shared" si="4"/>
        <v>2016</v>
      </c>
      <c r="B52" s="32">
        <v>42417</v>
      </c>
      <c r="C52" s="28">
        <f>'Bitcoin Data'!C54</f>
        <v>416.32199100000003</v>
      </c>
      <c r="D52" s="26">
        <f>'Bitcoin Data'!K54</f>
        <v>3805.2373158756154</v>
      </c>
      <c r="E52" s="25">
        <f>'Bitcoin Data'!J54</f>
        <v>1078.5039238095658</v>
      </c>
      <c r="F52" s="25">
        <f t="shared" si="0"/>
        <v>4.1039633761984318</v>
      </c>
      <c r="G52" s="23">
        <f>'Emissions Factors'!$AB$39/1000</f>
        <v>0.49266147344102867</v>
      </c>
      <c r="H52" s="26">
        <f t="shared" si="5"/>
        <v>2021.8646438659382</v>
      </c>
      <c r="I52" s="23">
        <f t="shared" si="1"/>
        <v>0.53133733221595159</v>
      </c>
      <c r="J52" s="26">
        <f>I52*'Social Cost of Carbon'!$C$5</f>
        <v>53.133733221595158</v>
      </c>
      <c r="K52" s="23">
        <f t="shared" si="2"/>
        <v>0.1276265351584446</v>
      </c>
      <c r="L52" s="27">
        <f t="shared" si="3"/>
        <v>0.20218646438659379</v>
      </c>
      <c r="M52" s="27"/>
    </row>
    <row r="53" spans="1:13" x14ac:dyDescent="0.25">
      <c r="A53" s="24">
        <f t="shared" si="4"/>
        <v>2016</v>
      </c>
      <c r="B53" s="32">
        <v>42418</v>
      </c>
      <c r="C53" s="28">
        <f>'Bitcoin Data'!C55</f>
        <v>422.37298600000003</v>
      </c>
      <c r="D53" s="26">
        <f>'Bitcoin Data'!K55</f>
        <v>4287.1739462341602</v>
      </c>
      <c r="E53" s="25">
        <f>'Bitcoin Data'!J55</f>
        <v>977.25240245336931</v>
      </c>
      <c r="F53" s="25">
        <f t="shared" si="0"/>
        <v>4.1896510386928254</v>
      </c>
      <c r="G53" s="23">
        <f>'Emissions Factors'!$AB$39/1000</f>
        <v>0.49266147344102867</v>
      </c>
      <c r="H53" s="26">
        <f t="shared" si="5"/>
        <v>2064.0796539261432</v>
      </c>
      <c r="I53" s="23">
        <f t="shared" si="1"/>
        <v>0.4814546085164621</v>
      </c>
      <c r="J53" s="26">
        <f>I53*'Social Cost of Carbon'!$C$5</f>
        <v>48.145460851646213</v>
      </c>
      <c r="K53" s="23">
        <f t="shared" si="2"/>
        <v>0.11398802112700979</v>
      </c>
      <c r="L53" s="27">
        <f t="shared" si="3"/>
        <v>0.20640796539261436</v>
      </c>
      <c r="M53" s="27"/>
    </row>
    <row r="54" spans="1:13" x14ac:dyDescent="0.25">
      <c r="A54" s="24">
        <f t="shared" si="4"/>
        <v>2016</v>
      </c>
      <c r="B54" s="32">
        <v>42419</v>
      </c>
      <c r="C54" s="28">
        <f>'Bitcoin Data'!C56</f>
        <v>420.78500400000001</v>
      </c>
      <c r="D54" s="26">
        <f>'Bitcoin Data'!K56</f>
        <v>3575.3016518076329</v>
      </c>
      <c r="E54" s="25">
        <f>'Bitcoin Data'!J56</f>
        <v>1176.6863035158017</v>
      </c>
      <c r="F54" s="25">
        <f t="shared" si="0"/>
        <v>4.2070084846194638</v>
      </c>
      <c r="G54" s="23">
        <f>'Emissions Factors'!$AB$39/1000</f>
        <v>0.49266147344102867</v>
      </c>
      <c r="H54" s="26">
        <f t="shared" si="5"/>
        <v>2072.630998811534</v>
      </c>
      <c r="I54" s="23">
        <f t="shared" si="1"/>
        <v>0.57970800806797229</v>
      </c>
      <c r="J54" s="26">
        <f>I54*'Social Cost of Carbon'!$C$5</f>
        <v>57.970800806797229</v>
      </c>
      <c r="K54" s="23">
        <f t="shared" si="2"/>
        <v>0.13776821953188528</v>
      </c>
      <c r="L54" s="27">
        <f t="shared" si="3"/>
        <v>0.20726309988115338</v>
      </c>
      <c r="M54" s="27"/>
    </row>
    <row r="55" spans="1:13" x14ac:dyDescent="0.25">
      <c r="A55" s="24">
        <f t="shared" si="4"/>
        <v>2016</v>
      </c>
      <c r="B55" s="32">
        <v>42420</v>
      </c>
      <c r="C55" s="28">
        <f>'Bitcoin Data'!C57</f>
        <v>437.16400099999998</v>
      </c>
      <c r="D55" s="26">
        <f>'Bitcoin Data'!K57</f>
        <v>3748.3514195145667</v>
      </c>
      <c r="E55" s="25">
        <f>'Bitcoin Data'!J57</f>
        <v>1120.913822744327</v>
      </c>
      <c r="F55" s="25">
        <f t="shared" si="0"/>
        <v>4.2015789186371979</v>
      </c>
      <c r="G55" s="23">
        <f>'Emissions Factors'!$AB$39/1000</f>
        <v>0.49266147344102867</v>
      </c>
      <c r="H55" s="26">
        <f t="shared" si="5"/>
        <v>2069.956060834566</v>
      </c>
      <c r="I55" s="23">
        <f t="shared" si="1"/>
        <v>0.55223105551363616</v>
      </c>
      <c r="J55" s="26">
        <f>I55*'Social Cost of Carbon'!$C$5</f>
        <v>55.223105551363616</v>
      </c>
      <c r="K55" s="23">
        <f t="shared" si="2"/>
        <v>0.12632125569589986</v>
      </c>
      <c r="L55" s="27">
        <f t="shared" si="3"/>
        <v>0.20699560608345657</v>
      </c>
      <c r="M55" s="27"/>
    </row>
    <row r="56" spans="1:13" x14ac:dyDescent="0.25">
      <c r="A56" s="24">
        <f t="shared" si="4"/>
        <v>2016</v>
      </c>
      <c r="B56" s="32">
        <v>42421</v>
      </c>
      <c r="C56" s="28">
        <f>'Bitcoin Data'!C58</f>
        <v>438.79800399999999</v>
      </c>
      <c r="D56" s="26">
        <f>'Bitcoin Data'!K58</f>
        <v>3209.6959565353673</v>
      </c>
      <c r="E56" s="25">
        <f>'Bitcoin Data'!J58</f>
        <v>1301.7361355794076</v>
      </c>
      <c r="F56" s="25">
        <f t="shared" si="0"/>
        <v>4.1781772108451989</v>
      </c>
      <c r="G56" s="23">
        <f>'Emissions Factors'!$AB$39/1000</f>
        <v>0.49266147344102867</v>
      </c>
      <c r="H56" s="26">
        <f t="shared" si="5"/>
        <v>2058.4269409927233</v>
      </c>
      <c r="I56" s="23">
        <f t="shared" si="1"/>
        <v>0.6413152425859816</v>
      </c>
      <c r="J56" s="26">
        <f>I56*'Social Cost of Carbon'!$C$5</f>
        <v>64.131524258598162</v>
      </c>
      <c r="K56" s="23">
        <f t="shared" si="2"/>
        <v>0.14615272556845579</v>
      </c>
      <c r="L56" s="27">
        <f t="shared" si="3"/>
        <v>0.20584269409927233</v>
      </c>
      <c r="M56" s="27"/>
    </row>
    <row r="57" spans="1:13" x14ac:dyDescent="0.25">
      <c r="A57" s="24">
        <f t="shared" si="4"/>
        <v>2016</v>
      </c>
      <c r="B57" s="32">
        <v>42422</v>
      </c>
      <c r="C57" s="28">
        <f>'Bitcoin Data'!C59</f>
        <v>437.74798600000003</v>
      </c>
      <c r="D57" s="26">
        <f>'Bitcoin Data'!K59</f>
        <v>3168.911581914389</v>
      </c>
      <c r="E57" s="25">
        <f>'Bitcoin Data'!J59</f>
        <v>1315.7749002976404</v>
      </c>
      <c r="F57" s="25">
        <f t="shared" si="0"/>
        <v>4.1695743207454434</v>
      </c>
      <c r="G57" s="23">
        <f>'Emissions Factors'!$AB$39/1000</f>
        <v>0.49266147344102867</v>
      </c>
      <c r="H57" s="26">
        <f t="shared" si="5"/>
        <v>2054.1886284803263</v>
      </c>
      <c r="I57" s="23">
        <f t="shared" si="1"/>
        <v>0.64823160109735822</v>
      </c>
      <c r="J57" s="26">
        <f>I57*'Social Cost of Carbon'!$C$5</f>
        <v>64.823160109735824</v>
      </c>
      <c r="K57" s="23">
        <f t="shared" si="2"/>
        <v>0.14808328577835153</v>
      </c>
      <c r="L57" s="27">
        <f t="shared" si="3"/>
        <v>0.20541886284803268</v>
      </c>
      <c r="M57" s="27"/>
    </row>
    <row r="58" spans="1:13" x14ac:dyDescent="0.25">
      <c r="A58" s="24">
        <f t="shared" si="4"/>
        <v>2016</v>
      </c>
      <c r="B58" s="32">
        <v>42423</v>
      </c>
      <c r="C58" s="28">
        <f>'Bitcoin Data'!C60</f>
        <v>420.73599200000001</v>
      </c>
      <c r="D58" s="26">
        <f>'Bitcoin Data'!K60</f>
        <v>3411.0939513928543</v>
      </c>
      <c r="E58" s="25">
        <f>'Bitcoin Data'!J60</f>
        <v>1237.7913568224153</v>
      </c>
      <c r="F58" s="25">
        <f t="shared" si="0"/>
        <v>4.2222226103432954</v>
      </c>
      <c r="G58" s="23">
        <f>'Emissions Factors'!$AB$39/1000</f>
        <v>0.49266147344102867</v>
      </c>
      <c r="H58" s="26">
        <f t="shared" si="5"/>
        <v>2080.1264124077543</v>
      </c>
      <c r="I58" s="23">
        <f t="shared" si="1"/>
        <v>0.60981211366470123</v>
      </c>
      <c r="J58" s="26">
        <f>I58*'Social Cost of Carbon'!$C$5</f>
        <v>60.98121136647012</v>
      </c>
      <c r="K58" s="23">
        <f t="shared" si="2"/>
        <v>0.14493937415858191</v>
      </c>
      <c r="L58" s="27">
        <f t="shared" si="3"/>
        <v>0.2080126412407754</v>
      </c>
      <c r="M58" s="27"/>
    </row>
    <row r="59" spans="1:13" x14ac:dyDescent="0.25">
      <c r="A59" s="24">
        <f t="shared" si="4"/>
        <v>2016</v>
      </c>
      <c r="B59" s="32">
        <v>42424</v>
      </c>
      <c r="C59" s="28">
        <f>'Bitcoin Data'!C61</f>
        <v>424.95498700000002</v>
      </c>
      <c r="D59" s="26">
        <f>'Bitcoin Data'!K61</f>
        <v>2938.0302471412929</v>
      </c>
      <c r="E59" s="25">
        <f>'Bitcoin Data'!J61</f>
        <v>1378.8647996575958</v>
      </c>
      <c r="F59" s="25">
        <f t="shared" si="0"/>
        <v>4.0511464881124351</v>
      </c>
      <c r="G59" s="23">
        <f>'Emissions Factors'!$AB$39/1000</f>
        <v>0.49266147344102867</v>
      </c>
      <c r="H59" s="26">
        <f t="shared" si="5"/>
        <v>1995.843797958921</v>
      </c>
      <c r="I59" s="23">
        <f t="shared" si="1"/>
        <v>0.67931356387527986</v>
      </c>
      <c r="J59" s="26">
        <f>I59*'Social Cost of Carbon'!$C$5</f>
        <v>67.931356387527984</v>
      </c>
      <c r="K59" s="23">
        <f t="shared" si="2"/>
        <v>0.15985541637502418</v>
      </c>
      <c r="L59" s="27">
        <f t="shared" si="3"/>
        <v>0.19958437979589208</v>
      </c>
      <c r="M59" s="27"/>
    </row>
    <row r="60" spans="1:13" x14ac:dyDescent="0.25">
      <c r="A60" s="24">
        <f t="shared" si="4"/>
        <v>2016</v>
      </c>
      <c r="B60" s="32">
        <v>42425</v>
      </c>
      <c r="C60" s="28">
        <f>'Bitcoin Data'!C62</f>
        <v>424.54400600000002</v>
      </c>
      <c r="D60" s="26">
        <f>'Bitcoin Data'!K62</f>
        <v>3901.3249123134115</v>
      </c>
      <c r="E60" s="25">
        <f>'Bitcoin Data'!J62</f>
        <v>1045.1197939586791</v>
      </c>
      <c r="F60" s="25">
        <f t="shared" si="0"/>
        <v>4.0773518885228546</v>
      </c>
      <c r="G60" s="23">
        <f>'Emissions Factors'!$AB$39/1000</f>
        <v>0.49266147344102867</v>
      </c>
      <c r="H60" s="26">
        <f t="shared" si="5"/>
        <v>2008.7541891372305</v>
      </c>
      <c r="I60" s="23">
        <f t="shared" si="1"/>
        <v>0.51489025761406715</v>
      </c>
      <c r="J60" s="26">
        <f>I60*'Social Cost of Carbon'!$C$5</f>
        <v>51.489025761406715</v>
      </c>
      <c r="K60" s="23">
        <f t="shared" si="2"/>
        <v>0.12128077427480324</v>
      </c>
      <c r="L60" s="27">
        <f t="shared" si="3"/>
        <v>0.20087541891372301</v>
      </c>
      <c r="M60" s="27"/>
    </row>
    <row r="61" spans="1:13" x14ac:dyDescent="0.25">
      <c r="A61" s="24">
        <f t="shared" si="4"/>
        <v>2016</v>
      </c>
      <c r="B61" s="32">
        <v>42426</v>
      </c>
      <c r="C61" s="28">
        <f>'Bitcoin Data'!C63</f>
        <v>432.15200800000002</v>
      </c>
      <c r="D61" s="26">
        <f>'Bitcoin Data'!K63</f>
        <v>3504.7053914978655</v>
      </c>
      <c r="E61" s="25">
        <f>'Bitcoin Data'!J63</f>
        <v>1151.9772976218767</v>
      </c>
      <c r="F61" s="25">
        <f t="shared" si="0"/>
        <v>4.0373410458585326</v>
      </c>
      <c r="G61" s="23">
        <f>'Emissions Factors'!$AB$39/1000</f>
        <v>0.49266147344102867</v>
      </c>
      <c r="H61" s="26">
        <f t="shared" si="5"/>
        <v>1989.0423884366085</v>
      </c>
      <c r="I61" s="23">
        <f t="shared" si="1"/>
        <v>0.56753483281700823</v>
      </c>
      <c r="J61" s="26">
        <f>I61*'Social Cost of Carbon'!$C$5</f>
        <v>56.753483281700824</v>
      </c>
      <c r="K61" s="23">
        <f t="shared" si="2"/>
        <v>0.13132759360382473</v>
      </c>
      <c r="L61" s="27">
        <f t="shared" si="3"/>
        <v>0.19890423884366085</v>
      </c>
      <c r="M61" s="27"/>
    </row>
    <row r="62" spans="1:13" x14ac:dyDescent="0.25">
      <c r="A62" s="24">
        <f t="shared" si="4"/>
        <v>2016</v>
      </c>
      <c r="B62" s="32">
        <v>42427</v>
      </c>
      <c r="C62" s="28">
        <f>'Bitcoin Data'!C64</f>
        <v>432.51901199999998</v>
      </c>
      <c r="D62" s="26">
        <f>'Bitcoin Data'!K64</f>
        <v>3654.6961325966854</v>
      </c>
      <c r="E62" s="25">
        <f>'Bitcoin Data'!J64</f>
        <v>1110.5706572077158</v>
      </c>
      <c r="F62" s="25">
        <f t="shared" si="0"/>
        <v>4.0587982858723981</v>
      </c>
      <c r="G62" s="23">
        <f>'Emissions Factors'!$AB$39/1000</f>
        <v>0.49266147344102867</v>
      </c>
      <c r="H62" s="26">
        <f t="shared" si="5"/>
        <v>1999.6135439178172</v>
      </c>
      <c r="I62" s="23">
        <f t="shared" si="1"/>
        <v>0.54713537634032494</v>
      </c>
      <c r="J62" s="26">
        <f>I62*'Social Cost of Carbon'!$C$5</f>
        <v>54.713537634032491</v>
      </c>
      <c r="K62" s="23">
        <f t="shared" si="2"/>
        <v>0.12649972860391279</v>
      </c>
      <c r="L62" s="27">
        <f t="shared" si="3"/>
        <v>0.19996135439178175</v>
      </c>
      <c r="M62" s="27"/>
    </row>
    <row r="63" spans="1:13" x14ac:dyDescent="0.25">
      <c r="A63" s="24">
        <f t="shared" si="4"/>
        <v>2016</v>
      </c>
      <c r="B63" s="32">
        <v>42428</v>
      </c>
      <c r="C63" s="28">
        <f>'Bitcoin Data'!C65</f>
        <v>433.50399800000002</v>
      </c>
      <c r="D63" s="26">
        <f>'Bitcoin Data'!K65</f>
        <v>3341.8387964577391</v>
      </c>
      <c r="E63" s="25">
        <f>'Bitcoin Data'!J65</f>
        <v>1240.7382348165522</v>
      </c>
      <c r="F63" s="25">
        <f t="shared" si="0"/>
        <v>4.1463471693584468</v>
      </c>
      <c r="G63" s="23">
        <f>'Emissions Factors'!$AB$39/1000</f>
        <v>0.49266147344102867</v>
      </c>
      <c r="H63" s="26">
        <f t="shared" si="5"/>
        <v>2042.7455058541709</v>
      </c>
      <c r="I63" s="23">
        <f t="shared" si="1"/>
        <v>0.61126392691934361</v>
      </c>
      <c r="J63" s="26">
        <f>I63*'Social Cost of Carbon'!$C$5</f>
        <v>61.126392691934363</v>
      </c>
      <c r="K63" s="23">
        <f t="shared" si="2"/>
        <v>0.14100537243934336</v>
      </c>
      <c r="L63" s="27">
        <f t="shared" si="3"/>
        <v>0.20427455058541708</v>
      </c>
      <c r="M63" s="27"/>
    </row>
    <row r="64" spans="1:13" x14ac:dyDescent="0.25">
      <c r="A64" s="24">
        <f t="shared" si="4"/>
        <v>2016</v>
      </c>
      <c r="B64" s="32">
        <v>42429</v>
      </c>
      <c r="C64" s="28">
        <f>'Bitcoin Data'!C66</f>
        <v>437.69699100000003</v>
      </c>
      <c r="D64" s="26">
        <f>'Bitcoin Data'!K66</f>
        <v>3397.5920713390346</v>
      </c>
      <c r="E64" s="25">
        <f>'Bitcoin Data'!J66</f>
        <v>1219.722758693923</v>
      </c>
      <c r="F64" s="25">
        <f t="shared" si="0"/>
        <v>4.1441203741702477</v>
      </c>
      <c r="G64" s="23">
        <f>'Emissions Factors'!$AB$39/1000</f>
        <v>0.49266147344102867</v>
      </c>
      <c r="H64" s="26">
        <f t="shared" si="5"/>
        <v>2041.6484496557014</v>
      </c>
      <c r="I64" s="23">
        <f t="shared" si="1"/>
        <v>0.6009104114877043</v>
      </c>
      <c r="J64" s="26">
        <f>I64*'Social Cost of Carbon'!$C$5</f>
        <v>60.091041148770429</v>
      </c>
      <c r="K64" s="23">
        <f t="shared" si="2"/>
        <v>0.1372891346853477</v>
      </c>
      <c r="L64" s="27">
        <f t="shared" si="3"/>
        <v>0.20416484496557008</v>
      </c>
      <c r="M64" s="27"/>
    </row>
    <row r="65" spans="1:13" x14ac:dyDescent="0.25">
      <c r="A65" s="24">
        <f t="shared" si="4"/>
        <v>2016</v>
      </c>
      <c r="B65" s="32">
        <v>42430</v>
      </c>
      <c r="C65" s="28">
        <f>'Bitcoin Data'!C67</f>
        <v>435.12298600000003</v>
      </c>
      <c r="D65" s="26">
        <f>'Bitcoin Data'!K67</f>
        <v>3467.09470304977</v>
      </c>
      <c r="E65" s="25">
        <f>'Bitcoin Data'!J67</f>
        <v>1201.4330675567137</v>
      </c>
      <c r="F65" s="25">
        <f t="shared" si="0"/>
        <v>4.1654822245947187</v>
      </c>
      <c r="G65" s="23">
        <f>'Emissions Factors'!$AB$39/1000</f>
        <v>0.49266147344102867</v>
      </c>
      <c r="H65" s="26">
        <f t="shared" si="5"/>
        <v>2052.1726103612477</v>
      </c>
      <c r="I65" s="23">
        <f t="shared" si="1"/>
        <v>0.59189978530326548</v>
      </c>
      <c r="J65" s="26">
        <f>I65*'Social Cost of Carbon'!$C$5</f>
        <v>59.189978530326549</v>
      </c>
      <c r="K65" s="23">
        <f t="shared" si="2"/>
        <v>0.13603045675533801</v>
      </c>
      <c r="L65" s="27">
        <f t="shared" si="3"/>
        <v>0.20521726103612478</v>
      </c>
      <c r="M65" s="27"/>
    </row>
    <row r="66" spans="1:13" x14ac:dyDescent="0.25">
      <c r="A66" s="24">
        <f t="shared" si="4"/>
        <v>2016</v>
      </c>
      <c r="B66" s="32">
        <v>42431</v>
      </c>
      <c r="C66" s="28">
        <f>'Bitcoin Data'!C68</f>
        <v>423.989014</v>
      </c>
      <c r="D66" s="26">
        <f>'Bitcoin Data'!K68</f>
        <v>3899.6791665229248</v>
      </c>
      <c r="E66" s="25">
        <f>'Bitcoin Data'!J68</f>
        <v>1082.0953339277874</v>
      </c>
      <c r="F66" s="25">
        <f t="shared" si="0"/>
        <v>4.2198246299098603</v>
      </c>
      <c r="G66" s="23">
        <f>'Emissions Factors'!$AB$39/1000</f>
        <v>0.49266147344102867</v>
      </c>
      <c r="H66" s="26">
        <f t="shared" si="5"/>
        <v>2078.9450198341351</v>
      </c>
      <c r="I66" s="23">
        <f t="shared" si="1"/>
        <v>0.53310668161652564</v>
      </c>
      <c r="J66" s="26">
        <f>I66*'Social Cost of Carbon'!$C$5</f>
        <v>53.310668161652565</v>
      </c>
      <c r="K66" s="23">
        <f t="shared" si="2"/>
        <v>0.12573596579474713</v>
      </c>
      <c r="L66" s="27">
        <f t="shared" si="3"/>
        <v>0.2078945019834135</v>
      </c>
      <c r="M66" s="27"/>
    </row>
    <row r="67" spans="1:13" x14ac:dyDescent="0.25">
      <c r="A67" s="24">
        <f t="shared" si="4"/>
        <v>2016</v>
      </c>
      <c r="B67" s="32">
        <v>42432</v>
      </c>
      <c r="C67" s="28">
        <f>'Bitcoin Data'!C69</f>
        <v>421.65100100000001</v>
      </c>
      <c r="D67" s="26">
        <f>'Bitcoin Data'!K69</f>
        <v>3417.6414054991938</v>
      </c>
      <c r="E67" s="25">
        <f>'Bitcoin Data'!J69</f>
        <v>1210.614769232345</v>
      </c>
      <c r="F67" s="25">
        <f t="shared" si="0"/>
        <v>4.1374471614373132</v>
      </c>
      <c r="G67" s="23">
        <f>'Emissions Factors'!$AB$39/1000</f>
        <v>0.49266147344102867</v>
      </c>
      <c r="H67" s="26">
        <f t="shared" si="5"/>
        <v>2038.3608148381086</v>
      </c>
      <c r="I67" s="23">
        <f t="shared" si="1"/>
        <v>0.59642325597947798</v>
      </c>
      <c r="J67" s="26">
        <f>I67*'Social Cost of Carbon'!$C$5</f>
        <v>59.642325597947796</v>
      </c>
      <c r="K67" s="23">
        <f t="shared" si="2"/>
        <v>0.1414495055306362</v>
      </c>
      <c r="L67" s="27">
        <f t="shared" si="3"/>
        <v>0.20383608148381085</v>
      </c>
      <c r="M67" s="27"/>
    </row>
    <row r="68" spans="1:13" x14ac:dyDescent="0.25">
      <c r="A68" s="24">
        <f t="shared" si="4"/>
        <v>2016</v>
      </c>
      <c r="B68" s="32">
        <v>42433</v>
      </c>
      <c r="C68" s="28">
        <f>'Bitcoin Data'!C70</f>
        <v>410.93899499999998</v>
      </c>
      <c r="D68" s="26">
        <f>'Bitcoin Data'!K70</f>
        <v>3853.4137470650562</v>
      </c>
      <c r="E68" s="25">
        <f>'Bitcoin Data'!J70</f>
        <v>1098.8004886568719</v>
      </c>
      <c r="F68" s="25">
        <f t="shared" si="0"/>
        <v>4.2341329082721915</v>
      </c>
      <c r="G68" s="23">
        <f>'Emissions Factors'!$AB$39/1000</f>
        <v>0.49266147344102867</v>
      </c>
      <c r="H68" s="26">
        <f t="shared" si="5"/>
        <v>2085.9941573345259</v>
      </c>
      <c r="I68" s="23">
        <f t="shared" si="1"/>
        <v>0.5413366677594168</v>
      </c>
      <c r="J68" s="26">
        <f>I68*'Social Cost of Carbon'!$C$5</f>
        <v>54.133666775941677</v>
      </c>
      <c r="K68" s="23">
        <f t="shared" si="2"/>
        <v>0.13173163762650872</v>
      </c>
      <c r="L68" s="27">
        <f t="shared" si="3"/>
        <v>0.20859941573345256</v>
      </c>
      <c r="M68" s="27"/>
    </row>
    <row r="69" spans="1:13" x14ac:dyDescent="0.25">
      <c r="A69" s="24">
        <f t="shared" si="4"/>
        <v>2016</v>
      </c>
      <c r="B69" s="32">
        <v>42434</v>
      </c>
      <c r="C69" s="28">
        <f>'Bitcoin Data'!C71</f>
        <v>400.57000699999998</v>
      </c>
      <c r="D69" s="26">
        <f>'Bitcoin Data'!K71</f>
        <v>3746.5743128389581</v>
      </c>
      <c r="E69" s="25">
        <f>'Bitcoin Data'!J71</f>
        <v>1142.0920153756949</v>
      </c>
      <c r="F69" s="25">
        <f t="shared" ref="F69:F132" si="6">E69*D69/1000000</f>
        <v>4.2789326077050545</v>
      </c>
      <c r="G69" s="23">
        <f>'Emissions Factors'!$AB$39/1000</f>
        <v>0.49266147344102867</v>
      </c>
      <c r="H69" s="26">
        <f t="shared" si="5"/>
        <v>2108.0652432668353</v>
      </c>
      <c r="I69" s="23">
        <f t="shared" ref="I69:I132" si="7">$E69*G69/1000</f>
        <v>0.56266473510022386</v>
      </c>
      <c r="J69" s="26">
        <f>I69*'Social Cost of Carbon'!$C$5</f>
        <v>56.266473510022387</v>
      </c>
      <c r="K69" s="23">
        <f t="shared" ref="K69:K132" si="8">J69/$C69</f>
        <v>0.14046601724233035</v>
      </c>
      <c r="L69" s="27">
        <f t="shared" ref="L69:L132" si="9">J69*$D69/1000000</f>
        <v>0.21080652432668356</v>
      </c>
      <c r="M69" s="27"/>
    </row>
    <row r="70" spans="1:13" x14ac:dyDescent="0.25">
      <c r="A70" s="24">
        <f t="shared" ref="A70:A133" si="10">YEAR(B70)</f>
        <v>2016</v>
      </c>
      <c r="B70" s="32">
        <v>42435</v>
      </c>
      <c r="C70" s="28">
        <f>'Bitcoin Data'!C72</f>
        <v>407.70700099999999</v>
      </c>
      <c r="D70" s="26">
        <f>'Bitcoin Data'!K72</f>
        <v>3685.3269390390137</v>
      </c>
      <c r="E70" s="25">
        <f>'Bitcoin Data'!J72</f>
        <v>1160.0588074600705</v>
      </c>
      <c r="F70" s="25">
        <f t="shared" si="6"/>
        <v>4.2751959740020702</v>
      </c>
      <c r="G70" s="23">
        <f>'Emissions Factors'!$AB$39/1000</f>
        <v>0.49266147344102867</v>
      </c>
      <c r="H70" s="26">
        <f t="shared" ref="H70:H133" si="11">F70*G70*1000</f>
        <v>2106.2243478010132</v>
      </c>
      <c r="I70" s="23">
        <f t="shared" si="7"/>
        <v>0.57151628136152088</v>
      </c>
      <c r="J70" s="26">
        <f>I70*'Social Cost of Carbon'!$C$5</f>
        <v>57.151628136152091</v>
      </c>
      <c r="K70" s="23">
        <f t="shared" si="8"/>
        <v>0.14017818677622387</v>
      </c>
      <c r="L70" s="27">
        <f t="shared" si="9"/>
        <v>0.21062243478010134</v>
      </c>
      <c r="M70" s="27"/>
    </row>
    <row r="71" spans="1:13" x14ac:dyDescent="0.25">
      <c r="A71" s="24">
        <f t="shared" si="10"/>
        <v>2016</v>
      </c>
      <c r="B71" s="32">
        <v>42436</v>
      </c>
      <c r="C71" s="28">
        <f>'Bitcoin Data'!C73</f>
        <v>414.32101399999999</v>
      </c>
      <c r="D71" s="26">
        <f>'Bitcoin Data'!K73</f>
        <v>3399.6023856858933</v>
      </c>
      <c r="E71" s="25">
        <f>'Bitcoin Data'!J73</f>
        <v>1287.5872331219612</v>
      </c>
      <c r="F71" s="25">
        <f t="shared" si="6"/>
        <v>4.3772846295001173</v>
      </c>
      <c r="G71" s="23">
        <f>'Emissions Factors'!$AB$39/1000</f>
        <v>0.49266147344102867</v>
      </c>
      <c r="H71" s="26">
        <f t="shared" si="11"/>
        <v>2156.5194952402953</v>
      </c>
      <c r="I71" s="23">
        <f t="shared" si="7"/>
        <v>0.63434462345372267</v>
      </c>
      <c r="J71" s="26">
        <f>I71*'Social Cost of Carbon'!$C$5</f>
        <v>63.434462345372268</v>
      </c>
      <c r="K71" s="23">
        <f t="shared" si="8"/>
        <v>0.15310462226608731</v>
      </c>
      <c r="L71" s="27">
        <f t="shared" si="9"/>
        <v>0.21565194952402952</v>
      </c>
      <c r="M71" s="27"/>
    </row>
    <row r="72" spans="1:13" x14ac:dyDescent="0.25">
      <c r="A72" s="24">
        <f t="shared" si="10"/>
        <v>2016</v>
      </c>
      <c r="B72" s="32">
        <v>42437</v>
      </c>
      <c r="C72" s="28">
        <f>'Bitcoin Data'!C74</f>
        <v>413.97198500000002</v>
      </c>
      <c r="D72" s="26">
        <f>'Bitcoin Data'!K74</f>
        <v>3793.4062425161669</v>
      </c>
      <c r="E72" s="25">
        <f>'Bitcoin Data'!J74</f>
        <v>1119.6613830147526</v>
      </c>
      <c r="F72" s="25">
        <f t="shared" si="6"/>
        <v>4.2473304798324474</v>
      </c>
      <c r="G72" s="23">
        <f>'Emissions Factors'!$AB$39/1000</f>
        <v>0.49266147344102867</v>
      </c>
      <c r="H72" s="26">
        <f t="shared" si="11"/>
        <v>2092.496092385245</v>
      </c>
      <c r="I72" s="23">
        <f t="shared" si="7"/>
        <v>0.55161402671106796</v>
      </c>
      <c r="J72" s="26">
        <f>I72*'Social Cost of Carbon'!$C$5</f>
        <v>55.161402671106799</v>
      </c>
      <c r="K72" s="23">
        <f t="shared" si="8"/>
        <v>0.13324911991594504</v>
      </c>
      <c r="L72" s="27">
        <f t="shared" si="9"/>
        <v>0.20924960923852448</v>
      </c>
      <c r="M72" s="27"/>
    </row>
    <row r="73" spans="1:13" x14ac:dyDescent="0.25">
      <c r="A73" s="24">
        <f t="shared" si="10"/>
        <v>2016</v>
      </c>
      <c r="B73" s="32">
        <v>42438</v>
      </c>
      <c r="C73" s="28">
        <f>'Bitcoin Data'!C75</f>
        <v>414.85998499999999</v>
      </c>
      <c r="D73" s="26">
        <f>'Bitcoin Data'!K75</f>
        <v>4168.7344913151383</v>
      </c>
      <c r="E73" s="25">
        <f>'Bitcoin Data'!J75</f>
        <v>1048.604380417743</v>
      </c>
      <c r="F73" s="25">
        <f t="shared" si="6"/>
        <v>4.3713532483915856</v>
      </c>
      <c r="G73" s="23">
        <f>'Emissions Factors'!$AB$39/1000</f>
        <v>0.49266147344102867</v>
      </c>
      <c r="H73" s="26">
        <f t="shared" si="11"/>
        <v>2153.5973322838258</v>
      </c>
      <c r="I73" s="23">
        <f t="shared" si="7"/>
        <v>0.51660697911332221</v>
      </c>
      <c r="J73" s="26">
        <f>I73*'Social Cost of Carbon'!$C$5</f>
        <v>51.660697911332221</v>
      </c>
      <c r="K73" s="23">
        <f t="shared" si="8"/>
        <v>0.12452562256958145</v>
      </c>
      <c r="L73" s="27">
        <f t="shared" si="9"/>
        <v>0.21535973322838253</v>
      </c>
      <c r="M73" s="27"/>
    </row>
    <row r="74" spans="1:13" x14ac:dyDescent="0.25">
      <c r="A74" s="24">
        <f t="shared" si="10"/>
        <v>2016</v>
      </c>
      <c r="B74" s="32">
        <v>42439</v>
      </c>
      <c r="C74" s="28">
        <f>'Bitcoin Data'!C76</f>
        <v>417.131012</v>
      </c>
      <c r="D74" s="26">
        <f>'Bitcoin Data'!K76</f>
        <v>3890.9872741007653</v>
      </c>
      <c r="E74" s="25">
        <f>'Bitcoin Data'!J76</f>
        <v>1127.6943429387006</v>
      </c>
      <c r="F74" s="25">
        <f t="shared" si="6"/>
        <v>4.3878443374499083</v>
      </c>
      <c r="G74" s="23">
        <f>'Emissions Factors'!$AB$39/1000</f>
        <v>0.49266147344102867</v>
      </c>
      <c r="H74" s="26">
        <f t="shared" si="11"/>
        <v>2161.721856517946</v>
      </c>
      <c r="I74" s="23">
        <f t="shared" si="7"/>
        <v>0.55557155658329294</v>
      </c>
      <c r="J74" s="26">
        <f>I74*'Social Cost of Carbon'!$C$5</f>
        <v>55.557155658329293</v>
      </c>
      <c r="K74" s="23">
        <f t="shared" si="8"/>
        <v>0.13318874420760951</v>
      </c>
      <c r="L74" s="27">
        <f t="shared" si="9"/>
        <v>0.21617218565179461</v>
      </c>
      <c r="M74" s="27"/>
    </row>
    <row r="75" spans="1:13" x14ac:dyDescent="0.25">
      <c r="A75" s="24">
        <f t="shared" si="10"/>
        <v>2016</v>
      </c>
      <c r="B75" s="32">
        <v>42440</v>
      </c>
      <c r="C75" s="28">
        <f>'Bitcoin Data'!C77</f>
        <v>421.69000199999999</v>
      </c>
      <c r="D75" s="26">
        <f>'Bitcoin Data'!K77</f>
        <v>4031.5430917829331</v>
      </c>
      <c r="E75" s="25">
        <f>'Bitcoin Data'!J77</f>
        <v>1086.5727028172432</v>
      </c>
      <c r="F75" s="25">
        <f t="shared" si="6"/>
        <v>4.380564673762767</v>
      </c>
      <c r="G75" s="23">
        <f>'Emissions Factors'!$AB$39/1000</f>
        <v>0.49266147344102867</v>
      </c>
      <c r="H75" s="26">
        <f t="shared" si="11"/>
        <v>2158.1354466796843</v>
      </c>
      <c r="I75" s="23">
        <f t="shared" si="7"/>
        <v>0.53531250877074399</v>
      </c>
      <c r="J75" s="26">
        <f>I75*'Social Cost of Carbon'!$C$5</f>
        <v>53.531250877074399</v>
      </c>
      <c r="K75" s="23">
        <f t="shared" si="8"/>
        <v>0.12694455790553555</v>
      </c>
      <c r="L75" s="27">
        <f t="shared" si="9"/>
        <v>0.21581354466796837</v>
      </c>
      <c r="M75" s="27"/>
    </row>
    <row r="76" spans="1:13" x14ac:dyDescent="0.25">
      <c r="A76" s="24">
        <f t="shared" si="10"/>
        <v>2016</v>
      </c>
      <c r="B76" s="32">
        <v>42441</v>
      </c>
      <c r="C76" s="28">
        <f>'Bitcoin Data'!C78</f>
        <v>411.62399299999998</v>
      </c>
      <c r="D76" s="26">
        <f>'Bitcoin Data'!K78</f>
        <v>3620.4066904892193</v>
      </c>
      <c r="E76" s="25">
        <f>'Bitcoin Data'!J78</f>
        <v>1216.8463415150277</v>
      </c>
      <c r="F76" s="25">
        <f t="shared" si="6"/>
        <v>4.4054786361183353</v>
      </c>
      <c r="G76" s="23">
        <f>'Emissions Factors'!$AB$39/1000</f>
        <v>0.49266147344102867</v>
      </c>
      <c r="H76" s="26">
        <f t="shared" si="11"/>
        <v>2170.4095960830327</v>
      </c>
      <c r="I76" s="23">
        <f t="shared" si="7"/>
        <v>0.59949331156211871</v>
      </c>
      <c r="J76" s="26">
        <f>I76*'Social Cost of Carbon'!$C$5</f>
        <v>59.949331156211869</v>
      </c>
      <c r="K76" s="23">
        <f t="shared" si="8"/>
        <v>0.1456410028951152</v>
      </c>
      <c r="L76" s="27">
        <f t="shared" si="9"/>
        <v>0.21704095960830327</v>
      </c>
      <c r="M76" s="27"/>
    </row>
    <row r="77" spans="1:13" x14ac:dyDescent="0.25">
      <c r="A77" s="24">
        <f t="shared" si="10"/>
        <v>2016</v>
      </c>
      <c r="B77" s="32">
        <v>42442</v>
      </c>
      <c r="C77" s="28">
        <f>'Bitcoin Data'!C79</f>
        <v>414.06500199999999</v>
      </c>
      <c r="D77" s="26">
        <f>'Bitcoin Data'!K79</f>
        <v>3265.2504518020969</v>
      </c>
      <c r="E77" s="25">
        <f>'Bitcoin Data'!J79</f>
        <v>1315.0920995736763</v>
      </c>
      <c r="F77" s="25">
        <f t="shared" si="6"/>
        <v>4.2941050722943146</v>
      </c>
      <c r="G77" s="23">
        <f>'Emissions Factors'!$AB$39/1000</f>
        <v>0.49266147344102867</v>
      </c>
      <c r="H77" s="26">
        <f t="shared" si="11"/>
        <v>2115.5401320271121</v>
      </c>
      <c r="I77" s="23">
        <f t="shared" si="7"/>
        <v>0.64789521148662332</v>
      </c>
      <c r="J77" s="26">
        <f>I77*'Social Cost of Carbon'!$C$5</f>
        <v>64.789521148662331</v>
      </c>
      <c r="K77" s="23">
        <f t="shared" si="8"/>
        <v>0.15647186030144691</v>
      </c>
      <c r="L77" s="27">
        <f t="shared" si="9"/>
        <v>0.21155401320271119</v>
      </c>
      <c r="M77" s="27"/>
    </row>
    <row r="78" spans="1:13" x14ac:dyDescent="0.25">
      <c r="A78" s="24">
        <f t="shared" si="10"/>
        <v>2016</v>
      </c>
      <c r="B78" s="32">
        <v>42443</v>
      </c>
      <c r="C78" s="28">
        <f>'Bitcoin Data'!C80</f>
        <v>416.43798800000002</v>
      </c>
      <c r="D78" s="26">
        <f>'Bitcoin Data'!K80</f>
        <v>3821.8073032465368</v>
      </c>
      <c r="E78" s="25">
        <f>'Bitcoin Data'!J80</f>
        <v>1143.1688799646922</v>
      </c>
      <c r="F78" s="25">
        <f t="shared" si="6"/>
        <v>4.3689711742932245</v>
      </c>
      <c r="G78" s="23">
        <f>'Emissions Factors'!$AB$39/1000</f>
        <v>0.49266147344102867</v>
      </c>
      <c r="H78" s="26">
        <f t="shared" si="11"/>
        <v>2152.4237761486811</v>
      </c>
      <c r="I78" s="23">
        <f t="shared" si="7"/>
        <v>0.56319526479533566</v>
      </c>
      <c r="J78" s="26">
        <f>I78*'Social Cost of Carbon'!$C$5</f>
        <v>56.319526479533565</v>
      </c>
      <c r="K78" s="23">
        <f t="shared" si="8"/>
        <v>0.13524108775478369</v>
      </c>
      <c r="L78" s="27">
        <f t="shared" si="9"/>
        <v>0.21524237761486809</v>
      </c>
      <c r="M78" s="27"/>
    </row>
    <row r="79" spans="1:13" x14ac:dyDescent="0.25">
      <c r="A79" s="24">
        <f t="shared" si="10"/>
        <v>2016</v>
      </c>
      <c r="B79" s="32">
        <v>42444</v>
      </c>
      <c r="C79" s="28">
        <f>'Bitcoin Data'!C81</f>
        <v>416.82998700000002</v>
      </c>
      <c r="D79" s="26">
        <f>'Bitcoin Data'!K81</f>
        <v>3998.9420788151292</v>
      </c>
      <c r="E79" s="25">
        <f>'Bitcoin Data'!J81</f>
        <v>1077.1955066027904</v>
      </c>
      <c r="F79" s="25">
        <f t="shared" si="6"/>
        <v>4.3076424384644785</v>
      </c>
      <c r="G79" s="23">
        <f>'Emissions Factors'!$AB$39/1000</f>
        <v>0.49266147344102867</v>
      </c>
      <c r="H79" s="26">
        <f t="shared" si="11"/>
        <v>2122.2094707910155</v>
      </c>
      <c r="I79" s="23">
        <f t="shared" si="7"/>
        <v>0.53069272546698609</v>
      </c>
      <c r="J79" s="26">
        <f>I79*'Social Cost of Carbon'!$C$5</f>
        <v>53.069272546698606</v>
      </c>
      <c r="K79" s="23">
        <f t="shared" si="8"/>
        <v>0.12731635007511732</v>
      </c>
      <c r="L79" s="27">
        <f t="shared" si="9"/>
        <v>0.21222094707910158</v>
      </c>
      <c r="M79" s="27"/>
    </row>
    <row r="80" spans="1:13" x14ac:dyDescent="0.25">
      <c r="A80" s="24">
        <f t="shared" si="10"/>
        <v>2016</v>
      </c>
      <c r="B80" s="32">
        <v>42445</v>
      </c>
      <c r="C80" s="28">
        <f>'Bitcoin Data'!C82</f>
        <v>417.010986</v>
      </c>
      <c r="D80" s="26">
        <f>'Bitcoin Data'!K82</f>
        <v>3834.9764051768466</v>
      </c>
      <c r="E80" s="25">
        <f>'Bitcoin Data'!J82</f>
        <v>1133.2901656531108</v>
      </c>
      <c r="F80" s="25">
        <f t="shared" si="6"/>
        <v>4.3461410454986398</v>
      </c>
      <c r="G80" s="23">
        <f>'Emissions Factors'!$AB$39/1000</f>
        <v>0.49266147344102867</v>
      </c>
      <c r="H80" s="26">
        <f t="shared" si="11"/>
        <v>2141.176251257893</v>
      </c>
      <c r="I80" s="23">
        <f t="shared" si="7"/>
        <v>0.558328402846889</v>
      </c>
      <c r="J80" s="26">
        <f>I80*'Social Cost of Carbon'!$C$5</f>
        <v>55.832840284688899</v>
      </c>
      <c r="K80" s="23">
        <f t="shared" si="8"/>
        <v>0.13388817599325525</v>
      </c>
      <c r="L80" s="27">
        <f t="shared" si="9"/>
        <v>0.21411762512578925</v>
      </c>
      <c r="M80" s="27"/>
    </row>
    <row r="81" spans="1:13" x14ac:dyDescent="0.25">
      <c r="A81" s="24">
        <f t="shared" si="10"/>
        <v>2016</v>
      </c>
      <c r="B81" s="32">
        <v>42446</v>
      </c>
      <c r="C81" s="28">
        <f>'Bitcoin Data'!C83</f>
        <v>420.62100199999998</v>
      </c>
      <c r="D81" s="26">
        <f>'Bitcoin Data'!K83</f>
        <v>3498.1565073567581</v>
      </c>
      <c r="E81" s="25">
        <f>'Bitcoin Data'!J83</f>
        <v>1205.4647597326593</v>
      </c>
      <c r="F81" s="25">
        <f t="shared" si="6"/>
        <v>4.2169043936480533</v>
      </c>
      <c r="G81" s="23">
        <f>'Emissions Factors'!$AB$39/1000</f>
        <v>0.49266147344102867</v>
      </c>
      <c r="H81" s="26">
        <f t="shared" si="11"/>
        <v>2077.5063319345977</v>
      </c>
      <c r="I81" s="23">
        <f t="shared" si="7"/>
        <v>0.59388604471112749</v>
      </c>
      <c r="J81" s="26">
        <f>I81*'Social Cost of Carbon'!$C$5</f>
        <v>59.38860447111275</v>
      </c>
      <c r="K81" s="23">
        <f t="shared" si="8"/>
        <v>0.14119267508927849</v>
      </c>
      <c r="L81" s="27">
        <f t="shared" si="9"/>
        <v>0.20775063319345971</v>
      </c>
      <c r="M81" s="27"/>
    </row>
    <row r="82" spans="1:13" x14ac:dyDescent="0.25">
      <c r="A82" s="24">
        <f t="shared" si="10"/>
        <v>2016</v>
      </c>
      <c r="B82" s="32">
        <v>42447</v>
      </c>
      <c r="C82" s="28">
        <f>'Bitcoin Data'!C84</f>
        <v>409.54800399999999</v>
      </c>
      <c r="D82" s="26">
        <f>'Bitcoin Data'!K84</f>
        <v>3406.1894878424973</v>
      </c>
      <c r="E82" s="25">
        <f>'Bitcoin Data'!J84</f>
        <v>1236.2277673921071</v>
      </c>
      <c r="F82" s="25">
        <f t="shared" si="6"/>
        <v>4.210826025869995</v>
      </c>
      <c r="G82" s="23">
        <f>'Emissions Factors'!$AB$39/1000</f>
        <v>0.49266147344102867</v>
      </c>
      <c r="H82" s="26">
        <f t="shared" si="11"/>
        <v>2074.5117543089432</v>
      </c>
      <c r="I82" s="23">
        <f t="shared" si="7"/>
        <v>0.60904179339210873</v>
      </c>
      <c r="J82" s="26">
        <f>I82*'Social Cost of Carbon'!$C$5</f>
        <v>60.90417933921087</v>
      </c>
      <c r="K82" s="23">
        <f t="shared" si="8"/>
        <v>0.14871072192848697</v>
      </c>
      <c r="L82" s="27">
        <f t="shared" si="9"/>
        <v>0.20745117543089428</v>
      </c>
      <c r="M82" s="27"/>
    </row>
    <row r="83" spans="1:13" x14ac:dyDescent="0.25">
      <c r="A83" s="24">
        <f t="shared" si="10"/>
        <v>2016</v>
      </c>
      <c r="B83" s="32">
        <v>42448</v>
      </c>
      <c r="C83" s="28">
        <f>'Bitcoin Data'!C85</f>
        <v>410.44400000000002</v>
      </c>
      <c r="D83" s="26">
        <f>'Bitcoin Data'!K85</f>
        <v>3420.8258611454062</v>
      </c>
      <c r="E83" s="25">
        <f>'Bitcoin Data'!J85</f>
        <v>1243.5441321298786</v>
      </c>
      <c r="F83" s="25">
        <f t="shared" si="6"/>
        <v>4.253947926665508</v>
      </c>
      <c r="G83" s="23">
        <f>'Emissions Factors'!$AB$39/1000</f>
        <v>0.49266147344102867</v>
      </c>
      <c r="H83" s="26">
        <f t="shared" si="11"/>
        <v>2095.7562534924382</v>
      </c>
      <c r="I83" s="23">
        <f t="shared" si="7"/>
        <v>0.61264628442405122</v>
      </c>
      <c r="J83" s="26">
        <f>I83*'Social Cost of Carbon'!$C$5</f>
        <v>61.264628442405126</v>
      </c>
      <c r="K83" s="23">
        <f t="shared" si="8"/>
        <v>0.14926428073599596</v>
      </c>
      <c r="L83" s="27">
        <f t="shared" si="9"/>
        <v>0.20957562534924387</v>
      </c>
      <c r="M83" s="27"/>
    </row>
    <row r="84" spans="1:13" x14ac:dyDescent="0.25">
      <c r="A84" s="24">
        <f t="shared" si="10"/>
        <v>2016</v>
      </c>
      <c r="B84" s="32">
        <v>42449</v>
      </c>
      <c r="C84" s="28">
        <f>'Bitcoin Data'!C86</f>
        <v>413.75500499999998</v>
      </c>
      <c r="D84" s="26">
        <f>'Bitcoin Data'!K86</f>
        <v>3627.1623113728383</v>
      </c>
      <c r="E84" s="25">
        <f>'Bitcoin Data'!J86</f>
        <v>1180.579446126774</v>
      </c>
      <c r="F84" s="25">
        <f t="shared" si="6"/>
        <v>4.2821532725724554</v>
      </c>
      <c r="G84" s="23">
        <f>'Emissions Factors'!$AB$39/1000</f>
        <v>0.49266147344102867</v>
      </c>
      <c r="H84" s="26">
        <f t="shared" si="11"/>
        <v>2109.6519407658689</v>
      </c>
      <c r="I84" s="23">
        <f t="shared" si="7"/>
        <v>0.58162600944301002</v>
      </c>
      <c r="J84" s="26">
        <f>I84*'Social Cost of Carbon'!$C$5</f>
        <v>58.162600944301005</v>
      </c>
      <c r="K84" s="23">
        <f t="shared" si="8"/>
        <v>0.14057256164019336</v>
      </c>
      <c r="L84" s="27">
        <f t="shared" si="9"/>
        <v>0.21096519407658687</v>
      </c>
      <c r="M84" s="27"/>
    </row>
    <row r="85" spans="1:13" x14ac:dyDescent="0.25">
      <c r="A85" s="24">
        <f t="shared" si="10"/>
        <v>2016</v>
      </c>
      <c r="B85" s="32">
        <v>42450</v>
      </c>
      <c r="C85" s="28">
        <f>'Bitcoin Data'!C87</f>
        <v>413.307007</v>
      </c>
      <c r="D85" s="26">
        <f>'Bitcoin Data'!K87</f>
        <v>3488.3234576507789</v>
      </c>
      <c r="E85" s="25">
        <f>'Bitcoin Data'!J87</f>
        <v>1200.4897778514419</v>
      </c>
      <c r="F85" s="25">
        <f t="shared" si="6"/>
        <v>4.1876966527491568</v>
      </c>
      <c r="G85" s="23">
        <f>'Emissions Factors'!$AB$39/1000</f>
        <v>0.49266147344102867</v>
      </c>
      <c r="H85" s="26">
        <f t="shared" si="11"/>
        <v>2063.1168032674636</v>
      </c>
      <c r="I85" s="23">
        <f t="shared" si="7"/>
        <v>0.5914350628071845</v>
      </c>
      <c r="J85" s="26">
        <f>I85*'Social Cost of Carbon'!$C$5</f>
        <v>59.143506280718448</v>
      </c>
      <c r="K85" s="23">
        <f t="shared" si="8"/>
        <v>0.14309824241793812</v>
      </c>
      <c r="L85" s="27">
        <f t="shared" si="9"/>
        <v>0.20631168032674635</v>
      </c>
      <c r="M85" s="27"/>
    </row>
    <row r="86" spans="1:13" x14ac:dyDescent="0.25">
      <c r="A86" s="24">
        <f t="shared" si="10"/>
        <v>2016</v>
      </c>
      <c r="B86" s="32">
        <v>42451</v>
      </c>
      <c r="C86" s="28">
        <f>'Bitcoin Data'!C88</f>
        <v>418.08898900000003</v>
      </c>
      <c r="D86" s="26">
        <f>'Bitcoin Data'!K88</f>
        <v>3674.0604528215158</v>
      </c>
      <c r="E86" s="25">
        <f>'Bitcoin Data'!J88</f>
        <v>1121.5329378128845</v>
      </c>
      <c r="F86" s="25">
        <f t="shared" si="6"/>
        <v>4.1205798133550511</v>
      </c>
      <c r="G86" s="23">
        <f>'Emissions Factors'!$AB$39/1000</f>
        <v>0.49266147344102867</v>
      </c>
      <c r="H86" s="26">
        <f t="shared" si="11"/>
        <v>2030.0509222788583</v>
      </c>
      <c r="I86" s="23">
        <f t="shared" si="7"/>
        <v>0.55253606965554125</v>
      </c>
      <c r="J86" s="26">
        <f>I86*'Social Cost of Carbon'!$C$5</f>
        <v>55.253606965554127</v>
      </c>
      <c r="K86" s="23">
        <f t="shared" si="8"/>
        <v>0.13215752727119567</v>
      </c>
      <c r="L86" s="27">
        <f t="shared" si="9"/>
        <v>0.20300509222788585</v>
      </c>
      <c r="M86" s="27"/>
    </row>
    <row r="87" spans="1:13" x14ac:dyDescent="0.25">
      <c r="A87" s="24">
        <f t="shared" si="10"/>
        <v>2016</v>
      </c>
      <c r="B87" s="32">
        <v>42452</v>
      </c>
      <c r="C87" s="28">
        <f>'Bitcoin Data'!C89</f>
        <v>418.04098499999998</v>
      </c>
      <c r="D87" s="26">
        <f>'Bitcoin Data'!K89</f>
        <v>3731.2619558286478</v>
      </c>
      <c r="E87" s="25">
        <f>'Bitcoin Data'!J89</f>
        <v>1131.2767986408196</v>
      </c>
      <c r="F87" s="25">
        <f t="shared" si="6"/>
        <v>4.2210900802801161</v>
      </c>
      <c r="G87" s="23">
        <f>'Emissions Factors'!$AB$39/1000</f>
        <v>0.49266147344102867</v>
      </c>
      <c r="H87" s="26">
        <f t="shared" si="11"/>
        <v>2079.568458478112</v>
      </c>
      <c r="I87" s="23">
        <f t="shared" si="7"/>
        <v>0.55733649448803613</v>
      </c>
      <c r="J87" s="26">
        <f>I87*'Social Cost of Carbon'!$C$5</f>
        <v>55.733649448803611</v>
      </c>
      <c r="K87" s="23">
        <f t="shared" si="8"/>
        <v>0.13332101743278502</v>
      </c>
      <c r="L87" s="27">
        <f t="shared" si="9"/>
        <v>0.20795684584781121</v>
      </c>
      <c r="M87" s="27"/>
    </row>
    <row r="88" spans="1:13" x14ac:dyDescent="0.25">
      <c r="A88" s="24">
        <f t="shared" si="10"/>
        <v>2016</v>
      </c>
      <c r="B88" s="32">
        <v>42453</v>
      </c>
      <c r="C88" s="28">
        <f>'Bitcoin Data'!C90</f>
        <v>416.39401199999998</v>
      </c>
      <c r="D88" s="26">
        <f>'Bitcoin Data'!K90</f>
        <v>3677.5538568450329</v>
      </c>
      <c r="E88" s="25">
        <f>'Bitcoin Data'!J90</f>
        <v>1163.8552530086477</v>
      </c>
      <c r="F88" s="25">
        <f t="shared" si="6"/>
        <v>4.2801403745113031</v>
      </c>
      <c r="G88" s="23">
        <f>'Emissions Factors'!$AB$39/1000</f>
        <v>0.49266147344102867</v>
      </c>
      <c r="H88" s="26">
        <f t="shared" si="11"/>
        <v>2108.6602634411752</v>
      </c>
      <c r="I88" s="23">
        <f t="shared" si="7"/>
        <v>0.57338664381932158</v>
      </c>
      <c r="J88" s="26">
        <f>I88*'Social Cost of Carbon'!$C$5</f>
        <v>57.338664381932162</v>
      </c>
      <c r="K88" s="23">
        <f t="shared" si="8"/>
        <v>0.13770290333073321</v>
      </c>
      <c r="L88" s="27">
        <f t="shared" si="9"/>
        <v>0.21086602634411752</v>
      </c>
      <c r="M88" s="27"/>
    </row>
    <row r="89" spans="1:13" x14ac:dyDescent="0.25">
      <c r="A89" s="24">
        <f t="shared" si="10"/>
        <v>2016</v>
      </c>
      <c r="B89" s="32">
        <v>42454</v>
      </c>
      <c r="C89" s="28">
        <f>'Bitcoin Data'!C91</f>
        <v>417.17700200000002</v>
      </c>
      <c r="D89" s="26">
        <f>'Bitcoin Data'!K91</f>
        <v>3646.4969994102908</v>
      </c>
      <c r="E89" s="25">
        <f>'Bitcoin Data'!J91</f>
        <v>1186.0652827587523</v>
      </c>
      <c r="F89" s="25">
        <f t="shared" si="6"/>
        <v>4.324983494684508</v>
      </c>
      <c r="G89" s="23">
        <f>'Emissions Factors'!$AB$39/1000</f>
        <v>0.49266147344102867</v>
      </c>
      <c r="H89" s="26">
        <f t="shared" si="11"/>
        <v>2130.7527410993989</v>
      </c>
      <c r="I89" s="23">
        <f t="shared" si="7"/>
        <v>0.58432866980117726</v>
      </c>
      <c r="J89" s="26">
        <f>I89*'Social Cost of Carbon'!$C$5</f>
        <v>58.432866980117723</v>
      </c>
      <c r="K89" s="23">
        <f t="shared" si="8"/>
        <v>0.14006732561954055</v>
      </c>
      <c r="L89" s="27">
        <f t="shared" si="9"/>
        <v>0.21307527410993993</v>
      </c>
      <c r="M89" s="27"/>
    </row>
    <row r="90" spans="1:13" x14ac:dyDescent="0.25">
      <c r="A90" s="24">
        <f t="shared" si="10"/>
        <v>2016</v>
      </c>
      <c r="B90" s="32">
        <v>42455</v>
      </c>
      <c r="C90" s="28">
        <f>'Bitcoin Data'!C92</f>
        <v>417.94500699999998</v>
      </c>
      <c r="D90" s="26">
        <f>'Bitcoin Data'!K92</f>
        <v>3909.2941552219763</v>
      </c>
      <c r="E90" s="25">
        <f>'Bitcoin Data'!J92</f>
        <v>1100.9184807777929</v>
      </c>
      <c r="F90" s="25">
        <f t="shared" si="6"/>
        <v>4.3038141822804841</v>
      </c>
      <c r="G90" s="23">
        <f>'Emissions Factors'!$AB$39/1000</f>
        <v>0.49266147344102867</v>
      </c>
      <c r="H90" s="26">
        <f t="shared" si="11"/>
        <v>2120.3234364586992</v>
      </c>
      <c r="I90" s="23">
        <f t="shared" si="7"/>
        <v>0.54238012087844634</v>
      </c>
      <c r="J90" s="26">
        <f>I90*'Social Cost of Carbon'!$C$5</f>
        <v>54.238012087844631</v>
      </c>
      <c r="K90" s="23">
        <f t="shared" si="8"/>
        <v>0.12977308301195864</v>
      </c>
      <c r="L90" s="27">
        <f t="shared" si="9"/>
        <v>0.21203234364586993</v>
      </c>
      <c r="M90" s="27"/>
    </row>
    <row r="91" spans="1:13" x14ac:dyDescent="0.25">
      <c r="A91" s="24">
        <f t="shared" si="10"/>
        <v>2016</v>
      </c>
      <c r="B91" s="32">
        <v>42456</v>
      </c>
      <c r="C91" s="28">
        <f>'Bitcoin Data'!C93</f>
        <v>426.76501500000001</v>
      </c>
      <c r="D91" s="26">
        <f>'Bitcoin Data'!K93</f>
        <v>3491.299264048454</v>
      </c>
      <c r="E91" s="25">
        <f>'Bitcoin Data'!J93</f>
        <v>1268.4816118833055</v>
      </c>
      <c r="F91" s="25">
        <f t="shared" si="6"/>
        <v>4.4286489180271813</v>
      </c>
      <c r="G91" s="23">
        <f>'Emissions Factors'!$AB$39/1000</f>
        <v>0.49266147344102867</v>
      </c>
      <c r="H91" s="26">
        <f t="shared" si="11"/>
        <v>2181.8247013082887</v>
      </c>
      <c r="I91" s="23">
        <f t="shared" si="7"/>
        <v>0.6249320199432804</v>
      </c>
      <c r="J91" s="26">
        <f>I91*'Social Cost of Carbon'!$C$5</f>
        <v>62.493201994328039</v>
      </c>
      <c r="K91" s="23">
        <f t="shared" si="8"/>
        <v>0.14643468840651813</v>
      </c>
      <c r="L91" s="27">
        <f t="shared" si="9"/>
        <v>0.21818247013082884</v>
      </c>
      <c r="M91" s="27"/>
    </row>
    <row r="92" spans="1:13" x14ac:dyDescent="0.25">
      <c r="A92" s="24">
        <f t="shared" si="10"/>
        <v>2016</v>
      </c>
      <c r="B92" s="32">
        <v>42457</v>
      </c>
      <c r="C92" s="28">
        <f>'Bitcoin Data'!C94</f>
        <v>424.23098800000002</v>
      </c>
      <c r="D92" s="26">
        <f>'Bitcoin Data'!K94</f>
        <v>4195.3727506426767</v>
      </c>
      <c r="E92" s="25">
        <f>'Bitcoin Data'!J94</f>
        <v>1047.1833311884691</v>
      </c>
      <c r="F92" s="25">
        <f t="shared" si="6"/>
        <v>4.3933244125953292</v>
      </c>
      <c r="G92" s="23">
        <f>'Emissions Factors'!$AB$39/1000</f>
        <v>0.49266147344102867</v>
      </c>
      <c r="H92" s="26">
        <f t="shared" si="11"/>
        <v>2164.4216784136565</v>
      </c>
      <c r="I92" s="23">
        <f t="shared" si="7"/>
        <v>0.5159068829061958</v>
      </c>
      <c r="J92" s="26">
        <f>I92*'Social Cost of Carbon'!$C$5</f>
        <v>51.590688290619582</v>
      </c>
      <c r="K92" s="23">
        <f t="shared" si="8"/>
        <v>0.12160990062003575</v>
      </c>
      <c r="L92" s="27">
        <f t="shared" si="9"/>
        <v>0.21644216784136561</v>
      </c>
      <c r="M92" s="27"/>
    </row>
    <row r="93" spans="1:13" x14ac:dyDescent="0.25">
      <c r="A93" s="24">
        <f t="shared" si="10"/>
        <v>2016</v>
      </c>
      <c r="B93" s="32">
        <v>42458</v>
      </c>
      <c r="C93" s="28">
        <f>'Bitcoin Data'!C95</f>
        <v>416.51599099999999</v>
      </c>
      <c r="D93" s="26">
        <f>'Bitcoin Data'!K95</f>
        <v>3924.0916454524431</v>
      </c>
      <c r="E93" s="25">
        <f>'Bitcoin Data'!J95</f>
        <v>1141.7526618341044</v>
      </c>
      <c r="F93" s="25">
        <f t="shared" si="6"/>
        <v>4.4803420814762971</v>
      </c>
      <c r="G93" s="23">
        <f>'Emissions Factors'!$AB$39/1000</f>
        <v>0.49266147344102867</v>
      </c>
      <c r="H93" s="26">
        <f t="shared" si="11"/>
        <v>2207.2919313799575</v>
      </c>
      <c r="I93" s="23">
        <f t="shared" si="7"/>
        <v>0.56249754868440638</v>
      </c>
      <c r="J93" s="26">
        <f>I93*'Social Cost of Carbon'!$C$5</f>
        <v>56.24975486844064</v>
      </c>
      <c r="K93" s="23">
        <f t="shared" si="8"/>
        <v>0.13504824804779378</v>
      </c>
      <c r="L93" s="27">
        <f t="shared" si="9"/>
        <v>0.2207291931379958</v>
      </c>
      <c r="M93" s="27"/>
    </row>
    <row r="94" spans="1:13" x14ac:dyDescent="0.25">
      <c r="A94" s="24">
        <f t="shared" si="10"/>
        <v>2016</v>
      </c>
      <c r="B94" s="32">
        <v>42459</v>
      </c>
      <c r="C94" s="28">
        <f>'Bitcoin Data'!C96</f>
        <v>414.81601000000001</v>
      </c>
      <c r="D94" s="26">
        <f>'Bitcoin Data'!K96</f>
        <v>3700.9581089586691</v>
      </c>
      <c r="E94" s="25">
        <f>'Bitcoin Data'!J96</f>
        <v>1220.1024803321468</v>
      </c>
      <c r="F94" s="25">
        <f t="shared" si="6"/>
        <v>4.5155481683458438</v>
      </c>
      <c r="G94" s="23">
        <f>'Emissions Factors'!$AB$39/1000</f>
        <v>0.49266147344102867</v>
      </c>
      <c r="H94" s="26">
        <f t="shared" si="11"/>
        <v>2224.6366140112018</v>
      </c>
      <c r="I94" s="23">
        <f t="shared" si="7"/>
        <v>0.60109748570948918</v>
      </c>
      <c r="J94" s="26">
        <f>I94*'Social Cost of Carbon'!$C$5</f>
        <v>60.109748570948916</v>
      </c>
      <c r="K94" s="23">
        <f t="shared" si="8"/>
        <v>0.14490701207735188</v>
      </c>
      <c r="L94" s="27">
        <f t="shared" si="9"/>
        <v>0.22246366140112017</v>
      </c>
      <c r="M94" s="27"/>
    </row>
    <row r="95" spans="1:13" x14ac:dyDescent="0.25">
      <c r="A95" s="24">
        <f t="shared" si="10"/>
        <v>2016</v>
      </c>
      <c r="B95" s="32">
        <v>42460</v>
      </c>
      <c r="C95" s="28">
        <f>'Bitcoin Data'!C97</f>
        <v>416.72900399999997</v>
      </c>
      <c r="D95" s="26">
        <f>'Bitcoin Data'!K97</f>
        <v>3106.5438771486379</v>
      </c>
      <c r="E95" s="25">
        <f>'Bitcoin Data'!J97</f>
        <v>1422.5271339338794</v>
      </c>
      <c r="F95" s="25">
        <f t="shared" si="6"/>
        <v>4.4191429580000934</v>
      </c>
      <c r="G95" s="23">
        <f>'Emissions Factors'!$AB$39/1000</f>
        <v>0.49266147344102867</v>
      </c>
      <c r="H95" s="26">
        <f t="shared" si="11"/>
        <v>2177.1414810348715</v>
      </c>
      <c r="I95" s="23">
        <f t="shared" si="7"/>
        <v>0.70082431381370858</v>
      </c>
      <c r="J95" s="26">
        <f>I95*'Social Cost of Carbon'!$C$5</f>
        <v>70.082431381370853</v>
      </c>
      <c r="K95" s="23">
        <f t="shared" si="8"/>
        <v>0.16817267506864211</v>
      </c>
      <c r="L95" s="27">
        <f t="shared" si="9"/>
        <v>0.21771414810348719</v>
      </c>
      <c r="M95" s="27"/>
    </row>
    <row r="96" spans="1:13" x14ac:dyDescent="0.25">
      <c r="A96" s="24">
        <f t="shared" si="10"/>
        <v>2016</v>
      </c>
      <c r="B96" s="32">
        <v>42461</v>
      </c>
      <c r="C96" s="28">
        <f>'Bitcoin Data'!C98</f>
        <v>417.959991</v>
      </c>
      <c r="D96" s="26">
        <f>'Bitcoin Data'!K98</f>
        <v>3805.8386595266911</v>
      </c>
      <c r="E96" s="25">
        <f>'Bitcoin Data'!J98</f>
        <v>1149.5683164414838</v>
      </c>
      <c r="F96" s="25">
        <f t="shared" si="6"/>
        <v>4.375071540480012</v>
      </c>
      <c r="G96" s="23">
        <f>'Emissions Factors'!$AB$39/1000</f>
        <v>0.49266147344102867</v>
      </c>
      <c r="H96" s="26">
        <f t="shared" si="11"/>
        <v>2155.4291915427939</v>
      </c>
      <c r="I96" s="23">
        <f t="shared" si="7"/>
        <v>0.5663480205991841</v>
      </c>
      <c r="J96" s="26">
        <f>I96*'Social Cost of Carbon'!$C$5</f>
        <v>56.634802059918407</v>
      </c>
      <c r="K96" s="23">
        <f t="shared" si="8"/>
        <v>0.13550292678592388</v>
      </c>
      <c r="L96" s="27">
        <f t="shared" si="9"/>
        <v>0.21554291915427934</v>
      </c>
      <c r="M96" s="27"/>
    </row>
    <row r="97" spans="1:13" x14ac:dyDescent="0.25">
      <c r="A97" s="24">
        <f t="shared" si="10"/>
        <v>2016</v>
      </c>
      <c r="B97" s="32">
        <v>42462</v>
      </c>
      <c r="C97" s="28">
        <f>'Bitcoin Data'!C99</f>
        <v>420.87298600000003</v>
      </c>
      <c r="D97" s="26">
        <f>'Bitcoin Data'!K99</f>
        <v>3461.418738975553</v>
      </c>
      <c r="E97" s="25">
        <f>'Bitcoin Data'!J99</f>
        <v>1260.8712594564386</v>
      </c>
      <c r="F97" s="25">
        <f t="shared" si="6"/>
        <v>4.3644034049182228</v>
      </c>
      <c r="G97" s="23">
        <f>'Emissions Factors'!$AB$39/1000</f>
        <v>0.49266147344102867</v>
      </c>
      <c r="H97" s="26">
        <f t="shared" si="11"/>
        <v>2150.1734121580539</v>
      </c>
      <c r="I97" s="23">
        <f t="shared" si="7"/>
        <v>0.62118269250325453</v>
      </c>
      <c r="J97" s="26">
        <f>I97*'Social Cost of Carbon'!$C$5</f>
        <v>62.118269250325454</v>
      </c>
      <c r="K97" s="23">
        <f t="shared" si="8"/>
        <v>0.14759386160822746</v>
      </c>
      <c r="L97" s="27">
        <f t="shared" si="9"/>
        <v>0.2150173412158054</v>
      </c>
      <c r="M97" s="27"/>
    </row>
    <row r="98" spans="1:13" x14ac:dyDescent="0.25">
      <c r="A98" s="24">
        <f t="shared" si="10"/>
        <v>2016</v>
      </c>
      <c r="B98" s="32">
        <v>42463</v>
      </c>
      <c r="C98" s="28">
        <f>'Bitcoin Data'!C100</f>
        <v>420.90399200000002</v>
      </c>
      <c r="D98" s="26">
        <f>'Bitcoin Data'!K100</f>
        <v>3555.7204298582301</v>
      </c>
      <c r="E98" s="25">
        <f>'Bitcoin Data'!J100</f>
        <v>1234.956984808189</v>
      </c>
      <c r="F98" s="25">
        <f t="shared" si="6"/>
        <v>4.3911617808785968</v>
      </c>
      <c r="G98" s="23">
        <f>'Emissions Factors'!$AB$39/1000</f>
        <v>0.49266147344102867</v>
      </c>
      <c r="H98" s="26">
        <f t="shared" si="11"/>
        <v>2163.3562330855807</v>
      </c>
      <c r="I98" s="23">
        <f t="shared" si="7"/>
        <v>0.60841572777189246</v>
      </c>
      <c r="J98" s="26">
        <f>I98*'Social Cost of Carbon'!$C$5</f>
        <v>60.841572777189242</v>
      </c>
      <c r="K98" s="23">
        <f t="shared" si="8"/>
        <v>0.1445497641590181</v>
      </c>
      <c r="L98" s="27">
        <f t="shared" si="9"/>
        <v>0.21633562330855813</v>
      </c>
      <c r="M98" s="27"/>
    </row>
    <row r="99" spans="1:13" x14ac:dyDescent="0.25">
      <c r="A99" s="24">
        <f t="shared" si="10"/>
        <v>2016</v>
      </c>
      <c r="B99" s="32">
        <v>42464</v>
      </c>
      <c r="C99" s="28">
        <f>'Bitcoin Data'!C101</f>
        <v>421.44400000000002</v>
      </c>
      <c r="D99" s="26">
        <f>'Bitcoin Data'!K101</f>
        <v>4164.3631971382792</v>
      </c>
      <c r="E99" s="25">
        <f>'Bitcoin Data'!J101</f>
        <v>1048.6512117274222</v>
      </c>
      <c r="F99" s="25">
        <f t="shared" si="6"/>
        <v>4.3669645127521379</v>
      </c>
      <c r="G99" s="23">
        <f>'Emissions Factors'!$AB$39/1000</f>
        <v>0.49266147344102867</v>
      </c>
      <c r="H99" s="26">
        <f t="shared" si="11"/>
        <v>2151.4351713171523</v>
      </c>
      <c r="I99" s="23">
        <f t="shared" si="7"/>
        <v>0.51663005109535198</v>
      </c>
      <c r="J99" s="26">
        <f>I99*'Social Cost of Carbon'!$C$5</f>
        <v>51.663005109535199</v>
      </c>
      <c r="K99" s="23">
        <f t="shared" si="8"/>
        <v>0.12258569373282144</v>
      </c>
      <c r="L99" s="27">
        <f t="shared" si="9"/>
        <v>0.21514351713171526</v>
      </c>
      <c r="M99" s="27"/>
    </row>
    <row r="100" spans="1:13" x14ac:dyDescent="0.25">
      <c r="A100" s="24">
        <f t="shared" si="10"/>
        <v>2016</v>
      </c>
      <c r="B100" s="32">
        <v>42465</v>
      </c>
      <c r="C100" s="28">
        <f>'Bitcoin Data'!C102</f>
        <v>424.02999899999998</v>
      </c>
      <c r="D100" s="26">
        <f>'Bitcoin Data'!K102</f>
        <v>3869.7149726068574</v>
      </c>
      <c r="E100" s="25">
        <f>'Bitcoin Data'!J102</f>
        <v>1117.2582424951111</v>
      </c>
      <c r="F100" s="25">
        <f t="shared" si="6"/>
        <v>4.323470949251754</v>
      </c>
      <c r="G100" s="23">
        <f>'Emissions Factors'!$AB$39/1000</f>
        <v>0.49266147344102867</v>
      </c>
      <c r="H100" s="26">
        <f t="shared" si="11"/>
        <v>2130.007568237852</v>
      </c>
      <c r="I100" s="23">
        <f t="shared" si="7"/>
        <v>0.55043009196177561</v>
      </c>
      <c r="J100" s="26">
        <f>I100*'Social Cost of Carbon'!$C$5</f>
        <v>55.043009196177564</v>
      </c>
      <c r="K100" s="23">
        <f t="shared" si="8"/>
        <v>0.12980923360608165</v>
      </c>
      <c r="L100" s="27">
        <f t="shared" si="9"/>
        <v>0.21300075682378525</v>
      </c>
      <c r="M100" s="27"/>
    </row>
    <row r="101" spans="1:13" x14ac:dyDescent="0.25">
      <c r="A101" s="24">
        <f t="shared" si="10"/>
        <v>2016</v>
      </c>
      <c r="B101" s="32">
        <v>42466</v>
      </c>
      <c r="C101" s="28">
        <f>'Bitcoin Data'!C103</f>
        <v>423.41299400000003</v>
      </c>
      <c r="D101" s="26">
        <f>'Bitcoin Data'!K103</f>
        <v>3914.1274238227161</v>
      </c>
      <c r="E101" s="25">
        <f>'Bitcoin Data'!J103</f>
        <v>1141.4059429336126</v>
      </c>
      <c r="F101" s="25">
        <f t="shared" si="6"/>
        <v>4.467608302950679</v>
      </c>
      <c r="G101" s="23">
        <f>'Emissions Factors'!$AB$39/1000</f>
        <v>0.49266147344102867</v>
      </c>
      <c r="H101" s="26">
        <f t="shared" si="11"/>
        <v>2201.0184892890547</v>
      </c>
      <c r="I101" s="23">
        <f t="shared" si="7"/>
        <v>0.56232673364002028</v>
      </c>
      <c r="J101" s="26">
        <f>I101*'Social Cost of Carbon'!$C$5</f>
        <v>56.232673364002025</v>
      </c>
      <c r="K101" s="23">
        <f t="shared" si="8"/>
        <v>0.13280809554938228</v>
      </c>
      <c r="L101" s="27">
        <f t="shared" si="9"/>
        <v>0.2201018489289055</v>
      </c>
      <c r="M101" s="27"/>
    </row>
    <row r="102" spans="1:13" x14ac:dyDescent="0.25">
      <c r="A102" s="24">
        <f t="shared" si="10"/>
        <v>2016</v>
      </c>
      <c r="B102" s="32">
        <v>42467</v>
      </c>
      <c r="C102" s="28">
        <f>'Bitcoin Data'!C104</f>
        <v>422.74499500000002</v>
      </c>
      <c r="D102" s="26">
        <f>'Bitcoin Data'!K104</f>
        <v>3518.2038692743276</v>
      </c>
      <c r="E102" s="25">
        <f>'Bitcoin Data'!J104</f>
        <v>1281.2464391899423</v>
      </c>
      <c r="F102" s="25">
        <f t="shared" si="6"/>
        <v>4.5076861798520094</v>
      </c>
      <c r="G102" s="23">
        <f>'Emissions Factors'!$AB$39/1000</f>
        <v>0.49266147344102867</v>
      </c>
      <c r="H102" s="26">
        <f t="shared" si="11"/>
        <v>2220.7633151756527</v>
      </c>
      <c r="I102" s="23">
        <f t="shared" si="7"/>
        <v>0.63122075857238824</v>
      </c>
      <c r="J102" s="26">
        <f>I102*'Social Cost of Carbon'!$C$5</f>
        <v>63.122075857238826</v>
      </c>
      <c r="K102" s="23">
        <f t="shared" si="8"/>
        <v>0.14931477984083247</v>
      </c>
      <c r="L102" s="27">
        <f t="shared" si="9"/>
        <v>0.22207633151756526</v>
      </c>
      <c r="M102" s="27"/>
    </row>
    <row r="103" spans="1:13" x14ac:dyDescent="0.25">
      <c r="A103" s="24">
        <f t="shared" si="10"/>
        <v>2016</v>
      </c>
      <c r="B103" s="32">
        <v>42468</v>
      </c>
      <c r="C103" s="28">
        <f>'Bitcoin Data'!C105</f>
        <v>420.34899899999999</v>
      </c>
      <c r="D103" s="26">
        <f>'Bitcoin Data'!K105</f>
        <v>3596.1707441150802</v>
      </c>
      <c r="E103" s="25">
        <f>'Bitcoin Data'!J105</f>
        <v>1240.9897227320153</v>
      </c>
      <c r="F103" s="25">
        <f t="shared" si="6"/>
        <v>4.4628109346363578</v>
      </c>
      <c r="G103" s="23">
        <f>'Emissions Factors'!$AB$39/1000</f>
        <v>0.49266147344102867</v>
      </c>
      <c r="H103" s="26">
        <f t="shared" si="11"/>
        <v>2198.6550107466824</v>
      </c>
      <c r="I103" s="23">
        <f t="shared" si="7"/>
        <v>0.61138782532632829</v>
      </c>
      <c r="J103" s="26">
        <f>I103*'Social Cost of Carbon'!$C$5</f>
        <v>61.138782532632831</v>
      </c>
      <c r="K103" s="23">
        <f t="shared" si="8"/>
        <v>0.14544767009813395</v>
      </c>
      <c r="L103" s="27">
        <f t="shared" si="9"/>
        <v>0.21986550107466829</v>
      </c>
      <c r="M103" s="27"/>
    </row>
    <row r="104" spans="1:13" x14ac:dyDescent="0.25">
      <c r="A104" s="24">
        <f t="shared" si="10"/>
        <v>2016</v>
      </c>
      <c r="B104" s="32">
        <v>42469</v>
      </c>
      <c r="C104" s="28">
        <f>'Bitcoin Data'!C106</f>
        <v>419.41101099999997</v>
      </c>
      <c r="D104" s="26">
        <f>'Bitcoin Data'!K106</f>
        <v>4098.1437020553967</v>
      </c>
      <c r="E104" s="25">
        <f>'Bitcoin Data'!J106</f>
        <v>1105.6551047109635</v>
      </c>
      <c r="F104" s="25">
        <f t="shared" si="6"/>
        <v>4.5311335040166352</v>
      </c>
      <c r="G104" s="23">
        <f>'Emissions Factors'!$AB$39/1000</f>
        <v>0.49266147344102867</v>
      </c>
      <c r="H104" s="26">
        <f t="shared" si="11"/>
        <v>2232.3149084468469</v>
      </c>
      <c r="I104" s="23">
        <f t="shared" si="7"/>
        <v>0.54471367300449813</v>
      </c>
      <c r="J104" s="26">
        <f>I104*'Social Cost of Carbon'!$C$5</f>
        <v>54.471367300449813</v>
      </c>
      <c r="K104" s="23">
        <f t="shared" si="8"/>
        <v>0.12987586370365897</v>
      </c>
      <c r="L104" s="27">
        <f t="shared" si="9"/>
        <v>0.22323149084468469</v>
      </c>
      <c r="M104" s="27"/>
    </row>
    <row r="105" spans="1:13" x14ac:dyDescent="0.25">
      <c r="A105" s="24">
        <f t="shared" si="10"/>
        <v>2016</v>
      </c>
      <c r="B105" s="32">
        <v>42470</v>
      </c>
      <c r="C105" s="28">
        <f>'Bitcoin Data'!C107</f>
        <v>421.56399499999998</v>
      </c>
      <c r="D105" s="26">
        <f>'Bitcoin Data'!K107</f>
        <v>4232.6076614638832</v>
      </c>
      <c r="E105" s="25">
        <f>'Bitcoin Data'!J107</f>
        <v>1081.0879060284387</v>
      </c>
      <c r="F105" s="25">
        <f t="shared" si="6"/>
        <v>4.5758209537719159</v>
      </c>
      <c r="G105" s="23">
        <f>'Emissions Factors'!$AB$39/1000</f>
        <v>0.49266147344102867</v>
      </c>
      <c r="H105" s="26">
        <f t="shared" si="11"/>
        <v>2254.3306932876048</v>
      </c>
      <c r="I105" s="23">
        <f t="shared" si="7"/>
        <v>0.53261036070324697</v>
      </c>
      <c r="J105" s="26">
        <f>I105*'Social Cost of Carbon'!$C$5</f>
        <v>53.2610360703247</v>
      </c>
      <c r="K105" s="23">
        <f t="shared" si="8"/>
        <v>0.12634152039081209</v>
      </c>
      <c r="L105" s="27">
        <f t="shared" si="9"/>
        <v>0.22543306932876056</v>
      </c>
      <c r="M105" s="27"/>
    </row>
    <row r="106" spans="1:13" x14ac:dyDescent="0.25">
      <c r="A106" s="24">
        <f t="shared" si="10"/>
        <v>2016</v>
      </c>
      <c r="B106" s="32">
        <v>42471</v>
      </c>
      <c r="C106" s="28">
        <f>'Bitcoin Data'!C108</f>
        <v>422.483002</v>
      </c>
      <c r="D106" s="26">
        <f>'Bitcoin Data'!K108</f>
        <v>3820.7988901092585</v>
      </c>
      <c r="E106" s="25">
        <f>'Bitcoin Data'!J108</f>
        <v>1199.4304749285534</v>
      </c>
      <c r="F106" s="25">
        <f t="shared" si="6"/>
        <v>4.5827826273702374</v>
      </c>
      <c r="G106" s="23">
        <f>'Emissions Factors'!$AB$39/1000</f>
        <v>0.49266147344102867</v>
      </c>
      <c r="H106" s="26">
        <f t="shared" si="11"/>
        <v>2257.7604416601698</v>
      </c>
      <c r="I106" s="23">
        <f t="shared" si="7"/>
        <v>0.59091318506837387</v>
      </c>
      <c r="J106" s="26">
        <f>I106*'Social Cost of Carbon'!$C$5</f>
        <v>59.091318506837389</v>
      </c>
      <c r="K106" s="23">
        <f t="shared" si="8"/>
        <v>0.13986673600382482</v>
      </c>
      <c r="L106" s="27">
        <f t="shared" si="9"/>
        <v>0.22577604416601699</v>
      </c>
      <c r="M106" s="27"/>
    </row>
    <row r="107" spans="1:13" x14ac:dyDescent="0.25">
      <c r="A107" s="24">
        <f t="shared" si="10"/>
        <v>2016</v>
      </c>
      <c r="B107" s="32">
        <v>42472</v>
      </c>
      <c r="C107" s="28">
        <f>'Bitcoin Data'!C109</f>
        <v>425.19000199999999</v>
      </c>
      <c r="D107" s="26">
        <f>'Bitcoin Data'!K109</f>
        <v>3718.2037056422082</v>
      </c>
      <c r="E107" s="25">
        <f>'Bitcoin Data'!J109</f>
        <v>1228.0662162259061</v>
      </c>
      <c r="F107" s="25">
        <f t="shared" si="6"/>
        <v>4.5662003559451696</v>
      </c>
      <c r="G107" s="23">
        <f>'Emissions Factors'!$AB$39/1000</f>
        <v>0.49266147344102867</v>
      </c>
      <c r="H107" s="26">
        <f t="shared" si="11"/>
        <v>2249.5909953868968</v>
      </c>
      <c r="I107" s="23">
        <f t="shared" si="7"/>
        <v>0.60502091156900384</v>
      </c>
      <c r="J107" s="26">
        <f>I107*'Social Cost of Carbon'!$C$5</f>
        <v>60.502091156900384</v>
      </c>
      <c r="K107" s="23">
        <f t="shared" si="8"/>
        <v>0.14229424697737927</v>
      </c>
      <c r="L107" s="27">
        <f t="shared" si="9"/>
        <v>0.22495909953868967</v>
      </c>
      <c r="M107" s="27"/>
    </row>
    <row r="108" spans="1:13" x14ac:dyDescent="0.25">
      <c r="A108" s="24">
        <f t="shared" si="10"/>
        <v>2016</v>
      </c>
      <c r="B108" s="32">
        <v>42473</v>
      </c>
      <c r="C108" s="28">
        <f>'Bitcoin Data'!C110</f>
        <v>423.73400900000001</v>
      </c>
      <c r="D108" s="26">
        <f>'Bitcoin Data'!K110</f>
        <v>4092.7997042240513</v>
      </c>
      <c r="E108" s="25">
        <f>'Bitcoin Data'!J110</f>
        <v>1127.7115740305014</v>
      </c>
      <c r="F108" s="25">
        <f t="shared" si="6"/>
        <v>4.6154975966420757</v>
      </c>
      <c r="G108" s="23">
        <f>'Emissions Factors'!$AB$39/1000</f>
        <v>0.49266147344102867</v>
      </c>
      <c r="H108" s="26">
        <f t="shared" si="11"/>
        <v>2273.877846625212</v>
      </c>
      <c r="I108" s="23">
        <f t="shared" si="7"/>
        <v>0.55558004567836849</v>
      </c>
      <c r="J108" s="26">
        <f>I108*'Social Cost of Carbon'!$C$5</f>
        <v>55.558004567836846</v>
      </c>
      <c r="K108" s="23">
        <f t="shared" si="8"/>
        <v>0.13111528314414064</v>
      </c>
      <c r="L108" s="27">
        <f t="shared" si="9"/>
        <v>0.22738778466252113</v>
      </c>
      <c r="M108" s="27"/>
    </row>
    <row r="109" spans="1:13" x14ac:dyDescent="0.25">
      <c r="A109" s="24">
        <f t="shared" si="10"/>
        <v>2016</v>
      </c>
      <c r="B109" s="32">
        <v>42474</v>
      </c>
      <c r="C109" s="28">
        <f>'Bitcoin Data'!C111</f>
        <v>424.28201300000001</v>
      </c>
      <c r="D109" s="26">
        <f>'Bitcoin Data'!K111</f>
        <v>4091.6651265939786</v>
      </c>
      <c r="E109" s="25">
        <f>'Bitcoin Data'!J111</f>
        <v>1168.4383514310637</v>
      </c>
      <c r="F109" s="25">
        <f t="shared" si="6"/>
        <v>4.7808584551254425</v>
      </c>
      <c r="G109" s="23">
        <f>'Emissions Factors'!$AB$39/1000</f>
        <v>0.49266147344102867</v>
      </c>
      <c r="H109" s="26">
        <f t="shared" si="11"/>
        <v>2355.3447708151007</v>
      </c>
      <c r="I109" s="23">
        <f t="shared" si="7"/>
        <v>0.57564455984103424</v>
      </c>
      <c r="J109" s="26">
        <f>I109*'Social Cost of Carbon'!$C$5</f>
        <v>57.564455984103425</v>
      </c>
      <c r="K109" s="23">
        <f t="shared" si="8"/>
        <v>0.13567498555283658</v>
      </c>
      <c r="L109" s="27">
        <f t="shared" si="9"/>
        <v>0.23553447708151004</v>
      </c>
      <c r="M109" s="27"/>
    </row>
    <row r="110" spans="1:13" x14ac:dyDescent="0.25">
      <c r="A110" s="24">
        <f t="shared" si="10"/>
        <v>2016</v>
      </c>
      <c r="B110" s="32">
        <v>42475</v>
      </c>
      <c r="C110" s="28">
        <f>'Bitcoin Data'!C112</f>
        <v>429.71301299999999</v>
      </c>
      <c r="D110" s="26">
        <f>'Bitcoin Data'!K112</f>
        <v>3498.403672717955</v>
      </c>
      <c r="E110" s="25">
        <f>'Bitcoin Data'!J112</f>
        <v>1356.8190593618456</v>
      </c>
      <c r="F110" s="25">
        <f t="shared" si="6"/>
        <v>4.7467007804852015</v>
      </c>
      <c r="G110" s="23">
        <f>'Emissions Factors'!$AB$39/1000</f>
        <v>0.49266147344102867</v>
      </c>
      <c r="H110" s="26">
        <f t="shared" si="11"/>
        <v>2338.5166004975199</v>
      </c>
      <c r="I110" s="23">
        <f t="shared" si="7"/>
        <v>0.6684524769780773</v>
      </c>
      <c r="J110" s="26">
        <f>I110*'Social Cost of Carbon'!$C$5</f>
        <v>66.845247697807736</v>
      </c>
      <c r="K110" s="23">
        <f t="shared" si="8"/>
        <v>0.1555578855551385</v>
      </c>
      <c r="L110" s="27">
        <f t="shared" si="9"/>
        <v>0.23385166004975202</v>
      </c>
      <c r="M110" s="27"/>
    </row>
    <row r="111" spans="1:13" x14ac:dyDescent="0.25">
      <c r="A111" s="24">
        <f t="shared" si="10"/>
        <v>2016</v>
      </c>
      <c r="B111" s="32">
        <v>42476</v>
      </c>
      <c r="C111" s="28">
        <f>'Bitcoin Data'!C113</f>
        <v>430.57199100000003</v>
      </c>
      <c r="D111" s="26">
        <f>'Bitcoin Data'!K113</f>
        <v>3493.9575445711803</v>
      </c>
      <c r="E111" s="25">
        <f>'Bitcoin Data'!J113</f>
        <v>1329.7687608617509</v>
      </c>
      <c r="F111" s="25">
        <f t="shared" si="6"/>
        <v>4.6461555945479844</v>
      </c>
      <c r="G111" s="23">
        <f>'Emissions Factors'!$AB$39/1000</f>
        <v>0.49266147344102867</v>
      </c>
      <c r="H111" s="26">
        <f t="shared" si="11"/>
        <v>2288.9818610462885</v>
      </c>
      <c r="I111" s="23">
        <f t="shared" si="7"/>
        <v>0.65512583706200112</v>
      </c>
      <c r="J111" s="26">
        <f>I111*'Social Cost of Carbon'!$C$5</f>
        <v>65.512583706200118</v>
      </c>
      <c r="K111" s="23">
        <f t="shared" si="8"/>
        <v>0.15215245086901186</v>
      </c>
      <c r="L111" s="27">
        <f t="shared" si="9"/>
        <v>0.22889818610462886</v>
      </c>
      <c r="M111" s="27"/>
    </row>
    <row r="112" spans="1:13" x14ac:dyDescent="0.25">
      <c r="A112" s="24">
        <f t="shared" si="10"/>
        <v>2016</v>
      </c>
      <c r="B112" s="32">
        <v>42477</v>
      </c>
      <c r="C112" s="28">
        <f>'Bitcoin Data'!C114</f>
        <v>427.39898699999998</v>
      </c>
      <c r="D112" s="26">
        <f>'Bitcoin Data'!K114</f>
        <v>3881.0926376600642</v>
      </c>
      <c r="E112" s="25">
        <f>'Bitcoin Data'!J114</f>
        <v>1212.0194713751546</v>
      </c>
      <c r="F112" s="25">
        <f t="shared" si="6"/>
        <v>4.7039598470547554</v>
      </c>
      <c r="G112" s="23">
        <f>'Emissions Factors'!$AB$39/1000</f>
        <v>0.49266147344102867</v>
      </c>
      <c r="H112" s="26">
        <f t="shared" si="11"/>
        <v>2317.4597892574316</v>
      </c>
      <c r="I112" s="23">
        <f t="shared" si="7"/>
        <v>0.59711529860690027</v>
      </c>
      <c r="J112" s="26">
        <f>I112*'Social Cost of Carbon'!$C$5</f>
        <v>59.711529860690028</v>
      </c>
      <c r="K112" s="23">
        <f t="shared" si="8"/>
        <v>0.13970910478711554</v>
      </c>
      <c r="L112" s="27">
        <f t="shared" si="9"/>
        <v>0.23174597892574314</v>
      </c>
      <c r="M112" s="27"/>
    </row>
    <row r="113" spans="1:13" x14ac:dyDescent="0.25">
      <c r="A113" s="24">
        <f t="shared" si="10"/>
        <v>2016</v>
      </c>
      <c r="B113" s="32">
        <v>42478</v>
      </c>
      <c r="C113" s="28">
        <f>'Bitcoin Data'!C115</f>
        <v>428.591003</v>
      </c>
      <c r="D113" s="26">
        <f>'Bitcoin Data'!K115</f>
        <v>3360.3455081617299</v>
      </c>
      <c r="E113" s="25">
        <f>'Bitcoin Data'!J115</f>
        <v>1388.7169105919791</v>
      </c>
      <c r="F113" s="25">
        <f t="shared" si="6"/>
        <v>4.6665686326159923</v>
      </c>
      <c r="G113" s="23">
        <f>'Emissions Factors'!$AB$39/1000</f>
        <v>0.49266147344102867</v>
      </c>
      <c r="H113" s="26">
        <f t="shared" si="11"/>
        <v>2299.0385784582813</v>
      </c>
      <c r="I113" s="23">
        <f t="shared" si="7"/>
        <v>0.68416731936471764</v>
      </c>
      <c r="J113" s="26">
        <f>I113*'Social Cost of Carbon'!$C$5</f>
        <v>68.416731936471763</v>
      </c>
      <c r="K113" s="23">
        <f t="shared" si="8"/>
        <v>0.15963175021775192</v>
      </c>
      <c r="L113" s="27">
        <f t="shared" si="9"/>
        <v>0.22990385784582806</v>
      </c>
      <c r="M113" s="27"/>
    </row>
    <row r="114" spans="1:13" x14ac:dyDescent="0.25">
      <c r="A114" s="24">
        <f t="shared" si="10"/>
        <v>2016</v>
      </c>
      <c r="B114" s="32">
        <v>42479</v>
      </c>
      <c r="C114" s="28">
        <f>'Bitcoin Data'!C116</f>
        <v>435.50900300000001</v>
      </c>
      <c r="D114" s="26">
        <f>'Bitcoin Data'!K116</f>
        <v>3737.9296023258225</v>
      </c>
      <c r="E114" s="25">
        <f>'Bitcoin Data'!J116</f>
        <v>1252.3231386774335</v>
      </c>
      <c r="F114" s="25">
        <f t="shared" si="6"/>
        <v>4.6810957317399646</v>
      </c>
      <c r="G114" s="23">
        <f>'Emissions Factors'!$AB$39/1000</f>
        <v>0.49266147344102867</v>
      </c>
      <c r="H114" s="26">
        <f t="shared" si="11"/>
        <v>2306.1955205175213</v>
      </c>
      <c r="I114" s="23">
        <f t="shared" si="7"/>
        <v>0.6169713627251181</v>
      </c>
      <c r="J114" s="26">
        <f>I114*'Social Cost of Carbon'!$C$5</f>
        <v>61.697136272511813</v>
      </c>
      <c r="K114" s="23">
        <f t="shared" si="8"/>
        <v>0.14166672984372683</v>
      </c>
      <c r="L114" s="27">
        <f t="shared" si="9"/>
        <v>0.23061955205175216</v>
      </c>
      <c r="M114" s="27"/>
    </row>
    <row r="115" spans="1:13" x14ac:dyDescent="0.25">
      <c r="A115" s="24">
        <f t="shared" si="10"/>
        <v>2016</v>
      </c>
      <c r="B115" s="32">
        <v>42480</v>
      </c>
      <c r="C115" s="28">
        <f>'Bitcoin Data'!C117</f>
        <v>441.38900799999999</v>
      </c>
      <c r="D115" s="26">
        <f>'Bitcoin Data'!K117</f>
        <v>4139.1324545612952</v>
      </c>
      <c r="E115" s="25">
        <f>'Bitcoin Data'!J117</f>
        <v>1130.3290728832505</v>
      </c>
      <c r="F115" s="25">
        <f t="shared" si="6"/>
        <v>4.6785817499052413</v>
      </c>
      <c r="G115" s="23">
        <f>'Emissions Factors'!$AB$39/1000</f>
        <v>0.49266147344102867</v>
      </c>
      <c r="H115" s="26">
        <f t="shared" si="11"/>
        <v>2304.9569785226226</v>
      </c>
      <c r="I115" s="23">
        <f t="shared" si="7"/>
        <v>0.55686958651989416</v>
      </c>
      <c r="J115" s="26">
        <f>I115*'Social Cost of Carbon'!$C$5</f>
        <v>55.686958651989414</v>
      </c>
      <c r="K115" s="23">
        <f t="shared" si="8"/>
        <v>0.12616299373723738</v>
      </c>
      <c r="L115" s="27">
        <f t="shared" si="9"/>
        <v>0.23049569785226229</v>
      </c>
      <c r="M115" s="27"/>
    </row>
    <row r="116" spans="1:13" x14ac:dyDescent="0.25">
      <c r="A116" s="24">
        <f t="shared" si="10"/>
        <v>2016</v>
      </c>
      <c r="B116" s="32">
        <v>42481</v>
      </c>
      <c r="C116" s="28">
        <f>'Bitcoin Data'!C118</f>
        <v>449.42498799999998</v>
      </c>
      <c r="D116" s="26">
        <f>'Bitcoin Data'!K118</f>
        <v>3773.9080127278016</v>
      </c>
      <c r="E116" s="25">
        <f>'Bitcoin Data'!J118</f>
        <v>1247.0275577762784</v>
      </c>
      <c r="F116" s="25">
        <f t="shared" si="6"/>
        <v>4.7061672923842792</v>
      </c>
      <c r="G116" s="23">
        <f>'Emissions Factors'!$AB$39/1000</f>
        <v>0.49266147344102867</v>
      </c>
      <c r="H116" s="26">
        <f t="shared" si="11"/>
        <v>2318.5473125260155</v>
      </c>
      <c r="I116" s="23">
        <f t="shared" si="7"/>
        <v>0.61436243403562873</v>
      </c>
      <c r="J116" s="26">
        <f>I116*'Social Cost of Carbon'!$C$5</f>
        <v>61.436243403562877</v>
      </c>
      <c r="K116" s="23">
        <f t="shared" si="8"/>
        <v>0.13669966077534362</v>
      </c>
      <c r="L116" s="27">
        <f t="shared" si="9"/>
        <v>0.23185473125260148</v>
      </c>
      <c r="M116" s="27"/>
    </row>
    <row r="117" spans="1:13" x14ac:dyDescent="0.25">
      <c r="A117" s="24">
        <f t="shared" si="10"/>
        <v>2016</v>
      </c>
      <c r="B117" s="32">
        <v>42482</v>
      </c>
      <c r="C117" s="28">
        <f>'Bitcoin Data'!C119</f>
        <v>445.73700000000002</v>
      </c>
      <c r="D117" s="26">
        <f>'Bitcoin Data'!K119</f>
        <v>3559.0583843202553</v>
      </c>
      <c r="E117" s="25">
        <f>'Bitcoin Data'!J119</f>
        <v>1321.5967084423366</v>
      </c>
      <c r="F117" s="25">
        <f t="shared" si="6"/>
        <v>4.7036398458717503</v>
      </c>
      <c r="G117" s="23">
        <f>'Emissions Factors'!$AB$39/1000</f>
        <v>0.49266147344102867</v>
      </c>
      <c r="H117" s="26">
        <f t="shared" si="11"/>
        <v>2317.3021370031097</v>
      </c>
      <c r="I117" s="23">
        <f t="shared" si="7"/>
        <v>0.65109978167601512</v>
      </c>
      <c r="J117" s="26">
        <f>I117*'Social Cost of Carbon'!$C$5</f>
        <v>65.109978167601511</v>
      </c>
      <c r="K117" s="23">
        <f t="shared" si="8"/>
        <v>0.14607263513596921</v>
      </c>
      <c r="L117" s="27">
        <f t="shared" si="9"/>
        <v>0.23173021370031094</v>
      </c>
      <c r="M117" s="27"/>
    </row>
    <row r="118" spans="1:13" x14ac:dyDescent="0.25">
      <c r="A118" s="24">
        <f t="shared" si="10"/>
        <v>2016</v>
      </c>
      <c r="B118" s="32">
        <v>42483</v>
      </c>
      <c r="C118" s="28">
        <f>'Bitcoin Data'!C120</f>
        <v>450.28201300000001</v>
      </c>
      <c r="D118" s="26">
        <f>'Bitcoin Data'!K120</f>
        <v>3610.9498711370152</v>
      </c>
      <c r="E118" s="25">
        <f>'Bitcoin Data'!J120</f>
        <v>1289.4155668873234</v>
      </c>
      <c r="F118" s="25">
        <f t="shared" si="6"/>
        <v>4.656014975093842</v>
      </c>
      <c r="G118" s="23">
        <f>'Emissions Factors'!$AB$39/1000</f>
        <v>0.49266147344102867</v>
      </c>
      <c r="H118" s="26">
        <f t="shared" si="11"/>
        <v>2293.8391979932267</v>
      </c>
      <c r="I118" s="23">
        <f t="shared" si="7"/>
        <v>0.63524537306050799</v>
      </c>
      <c r="J118" s="26">
        <f>I118*'Social Cost of Carbon'!$C$5</f>
        <v>63.524537306050796</v>
      </c>
      <c r="K118" s="23">
        <f t="shared" si="8"/>
        <v>0.14107722598737427</v>
      </c>
      <c r="L118" s="27">
        <f t="shared" si="9"/>
        <v>0.22938391979932263</v>
      </c>
      <c r="M118" s="27"/>
    </row>
    <row r="119" spans="1:13" x14ac:dyDescent="0.25">
      <c r="A119" s="24">
        <f t="shared" si="10"/>
        <v>2016</v>
      </c>
      <c r="B119" s="32">
        <v>42484</v>
      </c>
      <c r="C119" s="28">
        <f>'Bitcoin Data'!C121</f>
        <v>458.55499300000002</v>
      </c>
      <c r="D119" s="26">
        <f>'Bitcoin Data'!K121</f>
        <v>3286.8374334263485</v>
      </c>
      <c r="E119" s="25">
        <f>'Bitcoin Data'!J121</f>
        <v>1411.2318309162199</v>
      </c>
      <c r="F119" s="25">
        <f t="shared" si="6"/>
        <v>4.6384896090982348</v>
      </c>
      <c r="G119" s="23">
        <f>'Emissions Factors'!$AB$39/1000</f>
        <v>0.49266147344102867</v>
      </c>
      <c r="H119" s="26">
        <f t="shared" si="11"/>
        <v>2285.2051253592376</v>
      </c>
      <c r="I119" s="23">
        <f t="shared" si="7"/>
        <v>0.69525955318606558</v>
      </c>
      <c r="J119" s="26">
        <f>I119*'Social Cost of Carbon'!$C$5</f>
        <v>69.525955318606563</v>
      </c>
      <c r="K119" s="23">
        <f t="shared" si="8"/>
        <v>0.1516196669536789</v>
      </c>
      <c r="L119" s="27">
        <f t="shared" si="9"/>
        <v>0.22852051253592376</v>
      </c>
      <c r="M119" s="27"/>
    </row>
    <row r="120" spans="1:13" x14ac:dyDescent="0.25">
      <c r="A120" s="24">
        <f t="shared" si="10"/>
        <v>2016</v>
      </c>
      <c r="B120" s="32">
        <v>42485</v>
      </c>
      <c r="C120" s="28">
        <f>'Bitcoin Data'!C122</f>
        <v>461.425995</v>
      </c>
      <c r="D120" s="26">
        <f>'Bitcoin Data'!K122</f>
        <v>3211.6514857049301</v>
      </c>
      <c r="E120" s="25">
        <f>'Bitcoin Data'!J122</f>
        <v>1407.6464543026684</v>
      </c>
      <c r="F120" s="25">
        <f t="shared" si="6"/>
        <v>4.5208698263084424</v>
      </c>
      <c r="G120" s="23">
        <f>'Emissions Factors'!$AB$39/1000</f>
        <v>0.49266147344102867</v>
      </c>
      <c r="H120" s="26">
        <f t="shared" si="11"/>
        <v>2227.2583898642042</v>
      </c>
      <c r="I120" s="23">
        <f t="shared" si="7"/>
        <v>0.69349317626079221</v>
      </c>
      <c r="J120" s="26">
        <f>I120*'Social Cost of Carbon'!$C$5</f>
        <v>69.349317626079227</v>
      </c>
      <c r="K120" s="23">
        <f t="shared" si="8"/>
        <v>0.15029347799548923</v>
      </c>
      <c r="L120" s="27">
        <f t="shared" si="9"/>
        <v>0.22272583898642045</v>
      </c>
      <c r="M120" s="27"/>
    </row>
    <row r="121" spans="1:13" x14ac:dyDescent="0.25">
      <c r="A121" s="24">
        <f t="shared" si="10"/>
        <v>2016</v>
      </c>
      <c r="B121" s="32">
        <v>42486</v>
      </c>
      <c r="C121" s="28">
        <f>'Bitcoin Data'!C123</f>
        <v>466.08898900000003</v>
      </c>
      <c r="D121" s="26">
        <f>'Bitcoin Data'!K123</f>
        <v>3726.9891330430937</v>
      </c>
      <c r="E121" s="25">
        <f>'Bitcoin Data'!J123</f>
        <v>1193.5643067419001</v>
      </c>
      <c r="F121" s="25">
        <f t="shared" si="6"/>
        <v>4.4484012008151756</v>
      </c>
      <c r="G121" s="23">
        <f>'Emissions Factors'!$AB$39/1000</f>
        <v>0.49266147344102867</v>
      </c>
      <c r="H121" s="26">
        <f t="shared" si="11"/>
        <v>2191.5558900504461</v>
      </c>
      <c r="I121" s="23">
        <f t="shared" si="7"/>
        <v>0.58802315000608441</v>
      </c>
      <c r="J121" s="26">
        <f>I121*'Social Cost of Carbon'!$C$5</f>
        <v>58.802315000608438</v>
      </c>
      <c r="K121" s="23">
        <f t="shared" si="8"/>
        <v>0.12616113314920735</v>
      </c>
      <c r="L121" s="27">
        <f t="shared" si="9"/>
        <v>0.21915558900504453</v>
      </c>
      <c r="M121" s="27"/>
    </row>
    <row r="122" spans="1:13" x14ac:dyDescent="0.25">
      <c r="A122" s="24">
        <f t="shared" si="10"/>
        <v>2016</v>
      </c>
      <c r="B122" s="32">
        <v>42487</v>
      </c>
      <c r="C122" s="28">
        <f>'Bitcoin Data'!C124</f>
        <v>444.68701199999998</v>
      </c>
      <c r="D122" s="26">
        <f>'Bitcoin Data'!K124</f>
        <v>3297.5147928994106</v>
      </c>
      <c r="E122" s="25">
        <f>'Bitcoin Data'!J124</f>
        <v>1314.9318876840532</v>
      </c>
      <c r="F122" s="25">
        <f t="shared" si="6"/>
        <v>4.3360073512933113</v>
      </c>
      <c r="G122" s="23">
        <f>'Emissions Factors'!$AB$39/1000</f>
        <v>0.49266147344102867</v>
      </c>
      <c r="H122" s="26">
        <f t="shared" si="11"/>
        <v>2136.183770539295</v>
      </c>
      <c r="I122" s="23">
        <f t="shared" si="7"/>
        <v>0.64781628126101887</v>
      </c>
      <c r="J122" s="26">
        <f>I122*'Social Cost of Carbon'!$C$5</f>
        <v>64.781628126101893</v>
      </c>
      <c r="K122" s="23">
        <f t="shared" si="8"/>
        <v>0.14567915495157727</v>
      </c>
      <c r="L122" s="27">
        <f t="shared" si="9"/>
        <v>0.21361837705392953</v>
      </c>
      <c r="M122" s="27"/>
    </row>
    <row r="123" spans="1:13" x14ac:dyDescent="0.25">
      <c r="A123" s="24">
        <f t="shared" si="10"/>
        <v>2016</v>
      </c>
      <c r="B123" s="32">
        <v>42488</v>
      </c>
      <c r="C123" s="28">
        <f>'Bitcoin Data'!C125</f>
        <v>449.010986</v>
      </c>
      <c r="D123" s="26">
        <f>'Bitcoin Data'!K125</f>
        <v>3389.8699154857782</v>
      </c>
      <c r="E123" s="25">
        <f>'Bitcoin Data'!J125</f>
        <v>1268.0791895234227</v>
      </c>
      <c r="F123" s="25">
        <f t="shared" si="6"/>
        <v>4.2986234950190392</v>
      </c>
      <c r="G123" s="23">
        <f>'Emissions Factors'!$AB$39/1000</f>
        <v>0.49266147344102867</v>
      </c>
      <c r="H123" s="26">
        <f t="shared" si="11"/>
        <v>2117.7661848243042</v>
      </c>
      <c r="I123" s="23">
        <f t="shared" si="7"/>
        <v>0.62473376195051478</v>
      </c>
      <c r="J123" s="26">
        <f>I123*'Social Cost of Carbon'!$C$5</f>
        <v>62.473376195051479</v>
      </c>
      <c r="K123" s="23">
        <f t="shared" si="8"/>
        <v>0.13913551815645658</v>
      </c>
      <c r="L123" s="27">
        <f t="shared" si="9"/>
        <v>0.21177661848243037</v>
      </c>
      <c r="M123" s="27"/>
    </row>
    <row r="124" spans="1:13" x14ac:dyDescent="0.25">
      <c r="A124" s="24">
        <f t="shared" si="10"/>
        <v>2016</v>
      </c>
      <c r="B124" s="32">
        <v>42489</v>
      </c>
      <c r="C124" s="28">
        <f>'Bitcoin Data'!C126</f>
        <v>455.09698500000002</v>
      </c>
      <c r="D124" s="26">
        <f>'Bitcoin Data'!K126</f>
        <v>3855.0079634921894</v>
      </c>
      <c r="E124" s="25">
        <f>'Bitcoin Data'!J126</f>
        <v>1132.5939476968983</v>
      </c>
      <c r="F124" s="25">
        <f t="shared" si="6"/>
        <v>4.3661586877745995</v>
      </c>
      <c r="G124" s="23">
        <f>'Emissions Factors'!$AB$39/1000</f>
        <v>0.49266147344102867</v>
      </c>
      <c r="H124" s="26">
        <f t="shared" si="11"/>
        <v>2151.0381723963824</v>
      </c>
      <c r="I124" s="23">
        <f t="shared" si="7"/>
        <v>0.55798540308274525</v>
      </c>
      <c r="J124" s="26">
        <f>I124*'Social Cost of Carbon'!$C$5</f>
        <v>55.798540308274525</v>
      </c>
      <c r="K124" s="23">
        <f t="shared" si="8"/>
        <v>0.12260802015261543</v>
      </c>
      <c r="L124" s="27">
        <f t="shared" si="9"/>
        <v>0.2151038172396382</v>
      </c>
      <c r="M124" s="27"/>
    </row>
    <row r="125" spans="1:13" x14ac:dyDescent="0.25">
      <c r="A125" s="24">
        <f t="shared" si="10"/>
        <v>2016</v>
      </c>
      <c r="B125" s="32">
        <v>42490</v>
      </c>
      <c r="C125" s="28">
        <f>'Bitcoin Data'!C127</f>
        <v>448.317993</v>
      </c>
      <c r="D125" s="26">
        <f>'Bitcoin Data'!K127</f>
        <v>3703.3644530561937</v>
      </c>
      <c r="E125" s="25">
        <f>'Bitcoin Data'!J127</f>
        <v>1197.1888114971525</v>
      </c>
      <c r="F125" s="25">
        <f t="shared" si="6"/>
        <v>4.4336264880951468</v>
      </c>
      <c r="G125" s="23">
        <f>'Emissions Factors'!$AB$39/1000</f>
        <v>0.49266147344102867</v>
      </c>
      <c r="H125" s="26">
        <f t="shared" si="11"/>
        <v>2184.2769583121285</v>
      </c>
      <c r="I125" s="23">
        <f t="shared" si="7"/>
        <v>0.58980880385930101</v>
      </c>
      <c r="J125" s="26">
        <f>I125*'Social Cost of Carbon'!$C$5</f>
        <v>58.980880385930099</v>
      </c>
      <c r="K125" s="23">
        <f t="shared" si="8"/>
        <v>0.1315603685483355</v>
      </c>
      <c r="L125" s="27">
        <f t="shared" si="9"/>
        <v>0.2184276958312128</v>
      </c>
      <c r="M125" s="27"/>
    </row>
    <row r="126" spans="1:13" x14ac:dyDescent="0.25">
      <c r="A126" s="24">
        <f t="shared" si="10"/>
        <v>2016</v>
      </c>
      <c r="B126" s="32">
        <v>42491</v>
      </c>
      <c r="C126" s="28">
        <f>'Bitcoin Data'!C128</f>
        <v>451.875</v>
      </c>
      <c r="D126" s="26">
        <f>'Bitcoin Data'!K128</f>
        <v>3880.5243575924096</v>
      </c>
      <c r="E126" s="25">
        <f>'Bitcoin Data'!J128</f>
        <v>1177.8997298538391</v>
      </c>
      <c r="F126" s="25">
        <f t="shared" si="6"/>
        <v>4.570868592499342</v>
      </c>
      <c r="G126" s="23">
        <f>'Emissions Factors'!$AB$39/1000</f>
        <v>0.49266147344102867</v>
      </c>
      <c r="H126" s="26">
        <f t="shared" si="11"/>
        <v>2251.890855686047</v>
      </c>
      <c r="I126" s="23">
        <f t="shared" si="7"/>
        <v>0.58030581647558199</v>
      </c>
      <c r="J126" s="26">
        <f>I126*'Social Cost of Carbon'!$C$5</f>
        <v>58.030581647558201</v>
      </c>
      <c r="K126" s="23">
        <f t="shared" si="8"/>
        <v>0.12842175744964471</v>
      </c>
      <c r="L126" s="27">
        <f t="shared" si="9"/>
        <v>0.22518908556860467</v>
      </c>
      <c r="M126" s="27"/>
    </row>
    <row r="127" spans="1:13" x14ac:dyDescent="0.25">
      <c r="A127" s="24">
        <f t="shared" si="10"/>
        <v>2016</v>
      </c>
      <c r="B127" s="32">
        <v>42492</v>
      </c>
      <c r="C127" s="28">
        <f>'Bitcoin Data'!C129</f>
        <v>444.66900600000002</v>
      </c>
      <c r="D127" s="26">
        <f>'Bitcoin Data'!K129</f>
        <v>3862.8545392413725</v>
      </c>
      <c r="E127" s="25">
        <f>'Bitcoin Data'!J129</f>
        <v>1190.3764776618757</v>
      </c>
      <c r="F127" s="25">
        <f t="shared" si="6"/>
        <v>4.5982511801423325</v>
      </c>
      <c r="G127" s="23">
        <f>'Emissions Factors'!$AB$39/1000</f>
        <v>0.49266147344102867</v>
      </c>
      <c r="H127" s="26">
        <f t="shared" si="11"/>
        <v>2265.3812016608704</v>
      </c>
      <c r="I127" s="23">
        <f t="shared" si="7"/>
        <v>0.58645262943444143</v>
      </c>
      <c r="J127" s="26">
        <f>I127*'Social Cost of Carbon'!$C$5</f>
        <v>58.645262943444145</v>
      </c>
      <c r="K127" s="23">
        <f t="shared" si="8"/>
        <v>0.13188520484255237</v>
      </c>
      <c r="L127" s="27">
        <f t="shared" si="9"/>
        <v>0.22653812016608707</v>
      </c>
      <c r="M127" s="27"/>
    </row>
    <row r="128" spans="1:13" x14ac:dyDescent="0.25">
      <c r="A128" s="24">
        <f t="shared" si="10"/>
        <v>2016</v>
      </c>
      <c r="B128" s="32">
        <v>42493</v>
      </c>
      <c r="C128" s="28">
        <f>'Bitcoin Data'!C130</f>
        <v>450.30398600000001</v>
      </c>
      <c r="D128" s="26">
        <f>'Bitcoin Data'!K130</f>
        <v>3772.2930304642505</v>
      </c>
      <c r="E128" s="25">
        <f>'Bitcoin Data'!J130</f>
        <v>1247.345382772153</v>
      </c>
      <c r="F128" s="25">
        <f t="shared" si="6"/>
        <v>4.7053522940131556</v>
      </c>
      <c r="G128" s="23">
        <f>'Emissions Factors'!$AB$39/1000</f>
        <v>0.49266147344102867</v>
      </c>
      <c r="H128" s="26">
        <f t="shared" si="11"/>
        <v>2318.1457942276456</v>
      </c>
      <c r="I128" s="23">
        <f t="shared" si="7"/>
        <v>0.61451901416639287</v>
      </c>
      <c r="J128" s="26">
        <f>I128*'Social Cost of Carbon'!$C$5</f>
        <v>61.451901416639288</v>
      </c>
      <c r="K128" s="23">
        <f t="shared" si="8"/>
        <v>0.13646759373042566</v>
      </c>
      <c r="L128" s="27">
        <f t="shared" si="9"/>
        <v>0.23181457942276459</v>
      </c>
      <c r="M128" s="27"/>
    </row>
    <row r="129" spans="1:13" x14ac:dyDescent="0.25">
      <c r="A129" s="24">
        <f t="shared" si="10"/>
        <v>2016</v>
      </c>
      <c r="B129" s="32">
        <v>42494</v>
      </c>
      <c r="C129" s="28">
        <f>'Bitcoin Data'!C131</f>
        <v>446.72198500000002</v>
      </c>
      <c r="D129" s="26">
        <f>'Bitcoin Data'!K131</f>
        <v>4181.6305948089012</v>
      </c>
      <c r="E129" s="25">
        <f>'Bitcoin Data'!J131</f>
        <v>1162.7556906985958</v>
      </c>
      <c r="F129" s="25">
        <f t="shared" si="6"/>
        <v>4.862214770513404</v>
      </c>
      <c r="G129" s="23">
        <f>'Emissions Factors'!$AB$39/1000</f>
        <v>0.49266147344102867</v>
      </c>
      <c r="H129" s="26">
        <f t="shared" si="11"/>
        <v>2395.4258930278666</v>
      </c>
      <c r="I129" s="23">
        <f t="shared" si="7"/>
        <v>0.57284493183151119</v>
      </c>
      <c r="J129" s="26">
        <f>I129*'Social Cost of Carbon'!$C$5</f>
        <v>57.28449318315112</v>
      </c>
      <c r="K129" s="23">
        <f t="shared" si="8"/>
        <v>0.12823298406312175</v>
      </c>
      <c r="L129" s="27">
        <f t="shared" si="9"/>
        <v>0.23954258930278666</v>
      </c>
      <c r="M129" s="27"/>
    </row>
    <row r="130" spans="1:13" x14ac:dyDescent="0.25">
      <c r="A130" s="24">
        <f t="shared" si="10"/>
        <v>2016</v>
      </c>
      <c r="B130" s="32">
        <v>42495</v>
      </c>
      <c r="C130" s="28">
        <f>'Bitcoin Data'!C132</f>
        <v>447.97601300000002</v>
      </c>
      <c r="D130" s="26">
        <f>'Bitcoin Data'!K132</f>
        <v>3886.8314429339343</v>
      </c>
      <c r="E130" s="25">
        <f>'Bitcoin Data'!J132</f>
        <v>1247.7122039128085</v>
      </c>
      <c r="F130" s="25">
        <f t="shared" si="6"/>
        <v>4.8496470259007012</v>
      </c>
      <c r="G130" s="23">
        <f>'Emissions Factors'!$AB$39/1000</f>
        <v>0.49266147344102867</v>
      </c>
      <c r="H130" s="26">
        <f t="shared" si="11"/>
        <v>2389.2342494491418</v>
      </c>
      <c r="I130" s="23">
        <f t="shared" si="7"/>
        <v>0.61469973281003742</v>
      </c>
      <c r="J130" s="26">
        <f>I130*'Social Cost of Carbon'!$C$5</f>
        <v>61.469973281003746</v>
      </c>
      <c r="K130" s="23">
        <f t="shared" si="8"/>
        <v>0.13721710872274703</v>
      </c>
      <c r="L130" s="27">
        <f t="shared" si="9"/>
        <v>0.23892342494491417</v>
      </c>
      <c r="M130" s="27"/>
    </row>
    <row r="131" spans="1:13" x14ac:dyDescent="0.25">
      <c r="A131" s="24">
        <f t="shared" si="10"/>
        <v>2016</v>
      </c>
      <c r="B131" s="32">
        <v>42496</v>
      </c>
      <c r="C131" s="28">
        <f>'Bitcoin Data'!C133</f>
        <v>459.60299700000002</v>
      </c>
      <c r="D131" s="26">
        <f>'Bitcoin Data'!K133</f>
        <v>4057.7021197643676</v>
      </c>
      <c r="E131" s="25">
        <f>'Bitcoin Data'!J133</f>
        <v>1214.1481912051354</v>
      </c>
      <c r="F131" s="25">
        <f t="shared" si="6"/>
        <v>4.9266516891611509</v>
      </c>
      <c r="G131" s="23">
        <f>'Emissions Factors'!$AB$39/1000</f>
        <v>0.49266147344102867</v>
      </c>
      <c r="H131" s="26">
        <f t="shared" si="11"/>
        <v>2427.1714803128652</v>
      </c>
      <c r="I131" s="23">
        <f t="shared" si="7"/>
        <v>0.59816403685488184</v>
      </c>
      <c r="J131" s="26">
        <f>I131*'Social Cost of Carbon'!$C$5</f>
        <v>59.816403685488183</v>
      </c>
      <c r="K131" s="23">
        <f t="shared" si="8"/>
        <v>0.13014798440378356</v>
      </c>
      <c r="L131" s="27">
        <f t="shared" si="9"/>
        <v>0.24271714803128652</v>
      </c>
      <c r="M131" s="27"/>
    </row>
    <row r="132" spans="1:13" x14ac:dyDescent="0.25">
      <c r="A132" s="24">
        <f t="shared" si="10"/>
        <v>2016</v>
      </c>
      <c r="B132" s="32">
        <v>42497</v>
      </c>
      <c r="C132" s="28">
        <f>'Bitcoin Data'!C134</f>
        <v>458.53601099999997</v>
      </c>
      <c r="D132" s="26">
        <f>'Bitcoin Data'!K134</f>
        <v>3739.2669190287165</v>
      </c>
      <c r="E132" s="25">
        <f>'Bitcoin Data'!J134</f>
        <v>1310.1876474841804</v>
      </c>
      <c r="F132" s="25">
        <f t="shared" si="6"/>
        <v>4.8991413279576532</v>
      </c>
      <c r="G132" s="23">
        <f>'Emissions Factors'!$AB$39/1000</f>
        <v>0.49266147344102867</v>
      </c>
      <c r="H132" s="26">
        <f t="shared" si="11"/>
        <v>2413.6181852274553</v>
      </c>
      <c r="I132" s="23">
        <f t="shared" si="7"/>
        <v>0.6454789768937913</v>
      </c>
      <c r="J132" s="26">
        <f>I132*'Social Cost of Carbon'!$C$5</f>
        <v>64.547897689379127</v>
      </c>
      <c r="K132" s="23">
        <f t="shared" si="8"/>
        <v>0.14076952767266762</v>
      </c>
      <c r="L132" s="27">
        <f t="shared" si="9"/>
        <v>0.24136181852274552</v>
      </c>
      <c r="M132" s="27"/>
    </row>
    <row r="133" spans="1:13" x14ac:dyDescent="0.25">
      <c r="A133" s="24">
        <f t="shared" si="10"/>
        <v>2016</v>
      </c>
      <c r="B133" s="32">
        <v>42498</v>
      </c>
      <c r="C133" s="28">
        <f>'Bitcoin Data'!C135</f>
        <v>458.54800399999999</v>
      </c>
      <c r="D133" s="26">
        <f>'Bitcoin Data'!K135</f>
        <v>4187.4473511118322</v>
      </c>
      <c r="E133" s="25">
        <f>'Bitcoin Data'!J135</f>
        <v>1176.4521943374214</v>
      </c>
      <c r="F133" s="25">
        <f t="shared" ref="F133:F196" si="12">E133*D133/1000000</f>
        <v>4.9263316248879381</v>
      </c>
      <c r="G133" s="23">
        <f>'Emissions Factors'!$AB$39/1000</f>
        <v>0.49266147344102867</v>
      </c>
      <c r="H133" s="26">
        <f t="shared" si="11"/>
        <v>2427.0137969764287</v>
      </c>
      <c r="I133" s="23">
        <f t="shared" ref="I133:I196" si="13">$E133*G133/1000</f>
        <v>0.57959267149520544</v>
      </c>
      <c r="J133" s="26">
        <f>I133*'Social Cost of Carbon'!$C$5</f>
        <v>57.959267149520542</v>
      </c>
      <c r="K133" s="23">
        <f t="shared" ref="K133:K196" si="14">J133/$C133</f>
        <v>0.12639738183119545</v>
      </c>
      <c r="L133" s="27">
        <f t="shared" ref="L133:L196" si="15">J133*$D133/1000000</f>
        <v>0.2427013796976428</v>
      </c>
      <c r="M133" s="27"/>
    </row>
    <row r="134" spans="1:13" x14ac:dyDescent="0.25">
      <c r="A134" s="24">
        <f t="shared" ref="A134:A197" si="16">YEAR(B134)</f>
        <v>2016</v>
      </c>
      <c r="B134" s="32">
        <v>42499</v>
      </c>
      <c r="C134" s="28">
        <f>'Bitcoin Data'!C136</f>
        <v>460.483002</v>
      </c>
      <c r="D134" s="26">
        <f>'Bitcoin Data'!K136</f>
        <v>4268.6760355029601</v>
      </c>
      <c r="E134" s="25">
        <f>'Bitcoin Data'!J136</f>
        <v>1179.0476096060997</v>
      </c>
      <c r="F134" s="25">
        <f t="shared" si="12"/>
        <v>5.0329722758426083</v>
      </c>
      <c r="G134" s="23">
        <f>'Emissions Factors'!$AB$39/1000</f>
        <v>0.49266147344102867</v>
      </c>
      <c r="H134" s="26">
        <f t="shared" ref="H134:H197" si="17">F134*G134*1000</f>
        <v>2479.551537204467</v>
      </c>
      <c r="I134" s="23">
        <f t="shared" si="13"/>
        <v>0.58087133260566381</v>
      </c>
      <c r="J134" s="26">
        <f>I134*'Social Cost of Carbon'!$C$5</f>
        <v>58.087133260566382</v>
      </c>
      <c r="K134" s="23">
        <f t="shared" si="14"/>
        <v>0.12614392498372043</v>
      </c>
      <c r="L134" s="27">
        <f t="shared" si="15"/>
        <v>0.24795515372044663</v>
      </c>
      <c r="M134" s="27"/>
    </row>
    <row r="135" spans="1:13" x14ac:dyDescent="0.25">
      <c r="A135" s="24">
        <f t="shared" si="16"/>
        <v>2016</v>
      </c>
      <c r="B135" s="32">
        <v>42500</v>
      </c>
      <c r="C135" s="28">
        <f>'Bitcoin Data'!C137</f>
        <v>450.89498900000001</v>
      </c>
      <c r="D135" s="26">
        <f>'Bitcoin Data'!K137</f>
        <v>3953.9356303728268</v>
      </c>
      <c r="E135" s="25">
        <f>'Bitcoin Data'!J137</f>
        <v>1259.6614753141851</v>
      </c>
      <c r="F135" s="25">
        <f t="shared" si="12"/>
        <v>4.9806203894527572</v>
      </c>
      <c r="G135" s="23">
        <f>'Emissions Factors'!$AB$39/1000</f>
        <v>0.49266147344102867</v>
      </c>
      <c r="H135" s="26">
        <f t="shared" si="17"/>
        <v>2453.7597797182252</v>
      </c>
      <c r="I135" s="23">
        <f t="shared" si="13"/>
        <v>0.62058667846518645</v>
      </c>
      <c r="J135" s="26">
        <f>I135*'Social Cost of Carbon'!$C$5</f>
        <v>62.058667846518645</v>
      </c>
      <c r="K135" s="23">
        <f t="shared" si="14"/>
        <v>0.1376344145765582</v>
      </c>
      <c r="L135" s="27">
        <f t="shared" si="15"/>
        <v>0.24537597797182259</v>
      </c>
      <c r="M135" s="27"/>
    </row>
    <row r="136" spans="1:13" x14ac:dyDescent="0.25">
      <c r="A136" s="24">
        <f t="shared" si="16"/>
        <v>2016</v>
      </c>
      <c r="B136" s="32">
        <v>42501</v>
      </c>
      <c r="C136" s="28">
        <f>'Bitcoin Data'!C138</f>
        <v>452.72799700000002</v>
      </c>
      <c r="D136" s="26">
        <f>'Bitcoin Data'!K138</f>
        <v>3323.0000462684643</v>
      </c>
      <c r="E136" s="25">
        <f>'Bitcoin Data'!J138</f>
        <v>1481.0186722525334</v>
      </c>
      <c r="F136" s="25">
        <f t="shared" si="12"/>
        <v>4.9214251164196279</v>
      </c>
      <c r="G136" s="23">
        <f>'Emissions Factors'!$AB$39/1000</f>
        <v>0.49266147344102867</v>
      </c>
      <c r="H136" s="26">
        <f t="shared" si="17"/>
        <v>2424.59654928498</v>
      </c>
      <c r="I136" s="23">
        <f t="shared" si="13"/>
        <v>0.72964084126560913</v>
      </c>
      <c r="J136" s="26">
        <f>I136*'Social Cost of Carbon'!$C$5</f>
        <v>72.96408412656092</v>
      </c>
      <c r="K136" s="23">
        <f t="shared" si="14"/>
        <v>0.16116538983684925</v>
      </c>
      <c r="L136" s="27">
        <f t="shared" si="15"/>
        <v>0.24245965492849805</v>
      </c>
      <c r="M136" s="27"/>
    </row>
    <row r="137" spans="1:13" x14ac:dyDescent="0.25">
      <c r="A137" s="24">
        <f t="shared" si="16"/>
        <v>2016</v>
      </c>
      <c r="B137" s="32">
        <v>42502</v>
      </c>
      <c r="C137" s="28">
        <f>'Bitcoin Data'!C139</f>
        <v>454.76599099999999</v>
      </c>
      <c r="D137" s="26">
        <f>'Bitcoin Data'!K139</f>
        <v>3535.8127046188097</v>
      </c>
      <c r="E137" s="25">
        <f>'Bitcoin Data'!J139</f>
        <v>1375.8900659115698</v>
      </c>
      <c r="F137" s="25">
        <f t="shared" si="12"/>
        <v>4.8648895752089398</v>
      </c>
      <c r="G137" s="23">
        <f>'Emissions Factors'!$AB$39/1000</f>
        <v>0.49266147344102867</v>
      </c>
      <c r="H137" s="26">
        <f t="shared" si="17"/>
        <v>2396.7436662503364</v>
      </c>
      <c r="I137" s="23">
        <f t="shared" si="13"/>
        <v>0.67784802716486792</v>
      </c>
      <c r="J137" s="26">
        <f>I137*'Social Cost of Carbon'!$C$5</f>
        <v>67.784802716486794</v>
      </c>
      <c r="K137" s="23">
        <f t="shared" si="14"/>
        <v>0.14905424780650933</v>
      </c>
      <c r="L137" s="27">
        <f t="shared" si="15"/>
        <v>0.23967436662503361</v>
      </c>
      <c r="M137" s="27"/>
    </row>
    <row r="138" spans="1:13" x14ac:dyDescent="0.25">
      <c r="A138" s="24">
        <f t="shared" si="16"/>
        <v>2016</v>
      </c>
      <c r="B138" s="32">
        <v>42503</v>
      </c>
      <c r="C138" s="28">
        <f>'Bitcoin Data'!C140</f>
        <v>455.67001299999998</v>
      </c>
      <c r="D138" s="26">
        <f>'Bitcoin Data'!K140</f>
        <v>3734.4313386489539</v>
      </c>
      <c r="E138" s="25">
        <f>'Bitcoin Data'!J140</f>
        <v>1322.2791971715476</v>
      </c>
      <c r="F138" s="25">
        <f t="shared" si="12"/>
        <v>4.937960872361006</v>
      </c>
      <c r="G138" s="23">
        <f>'Emissions Factors'!$AB$39/1000</f>
        <v>0.49266147344102867</v>
      </c>
      <c r="H138" s="26">
        <f t="shared" si="17"/>
        <v>2432.7430791715205</v>
      </c>
      <c r="I138" s="23">
        <f t="shared" si="13"/>
        <v>0.65143601757895508</v>
      </c>
      <c r="J138" s="26">
        <f>I138*'Social Cost of Carbon'!$C$5</f>
        <v>65.14360175789551</v>
      </c>
      <c r="K138" s="23">
        <f t="shared" si="14"/>
        <v>0.14296223121861545</v>
      </c>
      <c r="L138" s="27">
        <f t="shared" si="15"/>
        <v>0.24327430791715207</v>
      </c>
      <c r="M138" s="27"/>
    </row>
    <row r="139" spans="1:13" x14ac:dyDescent="0.25">
      <c r="A139" s="24">
        <f t="shared" si="16"/>
        <v>2016</v>
      </c>
      <c r="B139" s="32">
        <v>42504</v>
      </c>
      <c r="C139" s="28">
        <f>'Bitcoin Data'!C141</f>
        <v>455.67099000000002</v>
      </c>
      <c r="D139" s="26">
        <f>'Bitcoin Data'!K141</f>
        <v>3612.8792454583477</v>
      </c>
      <c r="E139" s="25">
        <f>'Bitcoin Data'!J141</f>
        <v>1357.2149144146406</v>
      </c>
      <c r="F139" s="25">
        <f t="shared" si="12"/>
        <v>4.9034535959151828</v>
      </c>
      <c r="G139" s="23">
        <f>'Emissions Factors'!$AB$39/1000</f>
        <v>0.49266147344102867</v>
      </c>
      <c r="H139" s="26">
        <f t="shared" si="17"/>
        <v>2415.7426735132844</v>
      </c>
      <c r="I139" s="23">
        <f t="shared" si="13"/>
        <v>0.66864749951165636</v>
      </c>
      <c r="J139" s="26">
        <f>I139*'Social Cost of Carbon'!$C$5</f>
        <v>66.864749951165635</v>
      </c>
      <c r="K139" s="23">
        <f t="shared" si="14"/>
        <v>0.14673909776693406</v>
      </c>
      <c r="L139" s="27">
        <f t="shared" si="15"/>
        <v>0.24157426735132839</v>
      </c>
      <c r="M139" s="27"/>
    </row>
    <row r="140" spans="1:13" x14ac:dyDescent="0.25">
      <c r="A140" s="24">
        <f t="shared" si="16"/>
        <v>2016</v>
      </c>
      <c r="B140" s="32">
        <v>42505</v>
      </c>
      <c r="C140" s="28">
        <f>'Bitcoin Data'!C142</f>
        <v>457.567993</v>
      </c>
      <c r="D140" s="26">
        <f>'Bitcoin Data'!K142</f>
        <v>3466.8945289947205</v>
      </c>
      <c r="E140" s="25">
        <f>'Bitcoin Data'!J142</f>
        <v>1382.3746642776689</v>
      </c>
      <c r="F140" s="25">
        <f t="shared" si="12"/>
        <v>4.7925471606051646</v>
      </c>
      <c r="G140" s="23">
        <f>'Emissions Factors'!$AB$39/1000</f>
        <v>0.49266147344102867</v>
      </c>
      <c r="H140" s="26">
        <f t="shared" si="17"/>
        <v>2361.1033456793589</v>
      </c>
      <c r="I140" s="23">
        <f t="shared" si="13"/>
        <v>0.68104273895058376</v>
      </c>
      <c r="J140" s="26">
        <f>I140*'Social Cost of Carbon'!$C$5</f>
        <v>68.10427389505837</v>
      </c>
      <c r="K140" s="23">
        <f t="shared" si="14"/>
        <v>0.14883968052166263</v>
      </c>
      <c r="L140" s="27">
        <f t="shared" si="15"/>
        <v>0.23611033456793581</v>
      </c>
      <c r="M140" s="27"/>
    </row>
    <row r="141" spans="1:13" x14ac:dyDescent="0.25">
      <c r="A141" s="24">
        <f t="shared" si="16"/>
        <v>2016</v>
      </c>
      <c r="B141" s="32">
        <v>42506</v>
      </c>
      <c r="C141" s="28">
        <f>'Bitcoin Data'!C143</f>
        <v>454.16299400000003</v>
      </c>
      <c r="D141" s="26">
        <f>'Bitcoin Data'!K143</f>
        <v>3522.0649458784628</v>
      </c>
      <c r="E141" s="25">
        <f>'Bitcoin Data'!J143</f>
        <v>1353.3975338223213</v>
      </c>
      <c r="F141" s="25">
        <f t="shared" si="12"/>
        <v>4.7667540117139593</v>
      </c>
      <c r="G141" s="23">
        <f>'Emissions Factors'!$AB$39/1000</f>
        <v>0.49266147344102867</v>
      </c>
      <c r="H141" s="26">
        <f t="shared" si="17"/>
        <v>2348.3960549419339</v>
      </c>
      <c r="I141" s="23">
        <f t="shared" si="13"/>
        <v>0.66676682316435931</v>
      </c>
      <c r="J141" s="26">
        <f>I141*'Social Cost of Carbon'!$C$5</f>
        <v>66.676682316435929</v>
      </c>
      <c r="K141" s="23">
        <f t="shared" si="14"/>
        <v>0.14681223084511355</v>
      </c>
      <c r="L141" s="27">
        <f t="shared" si="15"/>
        <v>0.23483960549419339</v>
      </c>
      <c r="M141" s="27"/>
    </row>
    <row r="142" spans="1:13" x14ac:dyDescent="0.25">
      <c r="A142" s="24">
        <f t="shared" si="16"/>
        <v>2016</v>
      </c>
      <c r="B142" s="32">
        <v>42507</v>
      </c>
      <c r="C142" s="28">
        <f>'Bitcoin Data'!C144</f>
        <v>453.78298999999998</v>
      </c>
      <c r="D142" s="26">
        <f>'Bitcoin Data'!K144</f>
        <v>3554.5803620406195</v>
      </c>
      <c r="E142" s="25">
        <f>'Bitcoin Data'!J144</f>
        <v>1352.4010605724472</v>
      </c>
      <c r="F142" s="25">
        <f t="shared" si="12"/>
        <v>4.8072182515137269</v>
      </c>
      <c r="G142" s="23">
        <f>'Emissions Factors'!$AB$39/1000</f>
        <v>0.49266147344102867</v>
      </c>
      <c r="H142" s="26">
        <f t="shared" si="17"/>
        <v>2368.3312269433582</v>
      </c>
      <c r="I142" s="23">
        <f t="shared" si="13"/>
        <v>0.66627589918483165</v>
      </c>
      <c r="J142" s="26">
        <f>I142*'Social Cost of Carbon'!$C$5</f>
        <v>66.627589918483167</v>
      </c>
      <c r="K142" s="23">
        <f t="shared" si="14"/>
        <v>0.14682698864160415</v>
      </c>
      <c r="L142" s="27">
        <f t="shared" si="15"/>
        <v>0.23683312269433582</v>
      </c>
      <c r="M142" s="27"/>
    </row>
    <row r="143" spans="1:13" x14ac:dyDescent="0.25">
      <c r="A143" s="24">
        <f t="shared" si="16"/>
        <v>2016</v>
      </c>
      <c r="B143" s="32">
        <v>42508</v>
      </c>
      <c r="C143" s="28">
        <f>'Bitcoin Data'!C145</f>
        <v>454.618988</v>
      </c>
      <c r="D143" s="26">
        <f>'Bitcoin Data'!K145</f>
        <v>3839.8884563992347</v>
      </c>
      <c r="E143" s="25">
        <f>'Bitcoin Data'!J145</f>
        <v>1272.2410267329853</v>
      </c>
      <c r="F143" s="25">
        <f t="shared" si="12"/>
        <v>4.8852636323095</v>
      </c>
      <c r="G143" s="23">
        <f>'Emissions Factors'!$AB$39/1000</f>
        <v>0.49266147344102867</v>
      </c>
      <c r="H143" s="26">
        <f t="shared" si="17"/>
        <v>2406.78117924147</v>
      </c>
      <c r="I143" s="23">
        <f t="shared" si="13"/>
        <v>0.6267841388023998</v>
      </c>
      <c r="J143" s="26">
        <f>I143*'Social Cost of Carbon'!$C$5</f>
        <v>62.67841388023998</v>
      </c>
      <c r="K143" s="23">
        <f t="shared" si="14"/>
        <v>0.13787020677684492</v>
      </c>
      <c r="L143" s="27">
        <f t="shared" si="15"/>
        <v>0.24067811792414706</v>
      </c>
      <c r="M143" s="27"/>
    </row>
    <row r="144" spans="1:13" x14ac:dyDescent="0.25">
      <c r="A144" s="24">
        <f t="shared" si="16"/>
        <v>2016</v>
      </c>
      <c r="B144" s="32">
        <v>42509</v>
      </c>
      <c r="C144" s="28">
        <f>'Bitcoin Data'!C146</f>
        <v>438.71499599999999</v>
      </c>
      <c r="D144" s="26">
        <f>'Bitcoin Data'!K146</f>
        <v>2988.5508065167064</v>
      </c>
      <c r="E144" s="25">
        <f>'Bitcoin Data'!J146</f>
        <v>1578.0558747443965</v>
      </c>
      <c r="F144" s="25">
        <f t="shared" si="12"/>
        <v>4.7161001571957923</v>
      </c>
      <c r="G144" s="23">
        <f>'Emissions Factors'!$AB$39/1000</f>
        <v>0.49266147344102867</v>
      </c>
      <c r="H144" s="26">
        <f t="shared" si="17"/>
        <v>2323.4408523395464</v>
      </c>
      <c r="I144" s="23">
        <f t="shared" si="13"/>
        <v>0.77744733242384578</v>
      </c>
      <c r="J144" s="26">
        <f>I144*'Social Cost of Carbon'!$C$5</f>
        <v>77.744733242384584</v>
      </c>
      <c r="K144" s="23">
        <f t="shared" si="14"/>
        <v>0.17721011123673691</v>
      </c>
      <c r="L144" s="27">
        <f t="shared" si="15"/>
        <v>0.23234408523395467</v>
      </c>
      <c r="M144" s="27"/>
    </row>
    <row r="145" spans="1:13" x14ac:dyDescent="0.25">
      <c r="A145" s="24">
        <f t="shared" si="16"/>
        <v>2016</v>
      </c>
      <c r="B145" s="32">
        <v>42510</v>
      </c>
      <c r="C145" s="28">
        <f>'Bitcoin Data'!C147</f>
        <v>442.675995</v>
      </c>
      <c r="D145" s="26">
        <f>'Bitcoin Data'!K147</f>
        <v>3744.4590522507015</v>
      </c>
      <c r="E145" s="25">
        <f>'Bitcoin Data'!J147</f>
        <v>1265.9810534893463</v>
      </c>
      <c r="F145" s="25">
        <f t="shared" si="12"/>
        <v>4.7404142157160623</v>
      </c>
      <c r="G145" s="23">
        <f>'Emissions Factors'!$AB$39/1000</f>
        <v>0.49266147344102867</v>
      </c>
      <c r="H145" s="26">
        <f t="shared" si="17"/>
        <v>2335.4194522354733</v>
      </c>
      <c r="I145" s="23">
        <f t="shared" si="13"/>
        <v>0.62370009116048708</v>
      </c>
      <c r="J145" s="26">
        <f>I145*'Social Cost of Carbon'!$C$5</f>
        <v>62.370009116048706</v>
      </c>
      <c r="K145" s="23">
        <f t="shared" si="14"/>
        <v>0.14089313588383917</v>
      </c>
      <c r="L145" s="27">
        <f t="shared" si="15"/>
        <v>0.23354194522354735</v>
      </c>
      <c r="M145" s="27"/>
    </row>
    <row r="146" spans="1:13" x14ac:dyDescent="0.25">
      <c r="A146" s="24">
        <f t="shared" si="16"/>
        <v>2016</v>
      </c>
      <c r="B146" s="32">
        <v>42511</v>
      </c>
      <c r="C146" s="28">
        <f>'Bitcoin Data'!C148</f>
        <v>443.18798800000002</v>
      </c>
      <c r="D146" s="26">
        <f>'Bitcoin Data'!K148</f>
        <v>3479.8903107861056</v>
      </c>
      <c r="E146" s="25">
        <f>'Bitcoin Data'!J148</f>
        <v>1364.5836280342273</v>
      </c>
      <c r="F146" s="25">
        <f t="shared" si="12"/>
        <v>4.7486013454536593</v>
      </c>
      <c r="G146" s="23">
        <f>'Emissions Factors'!$AB$39/1000</f>
        <v>0.49266147344102867</v>
      </c>
      <c r="H146" s="26">
        <f t="shared" si="17"/>
        <v>2339.4529356352509</v>
      </c>
      <c r="I146" s="23">
        <f t="shared" si="13"/>
        <v>0.6722777808208471</v>
      </c>
      <c r="J146" s="26">
        <f>I146*'Social Cost of Carbon'!$C$5</f>
        <v>67.227778082084711</v>
      </c>
      <c r="K146" s="23">
        <f t="shared" si="14"/>
        <v>0.15169133618775946</v>
      </c>
      <c r="L146" s="27">
        <f t="shared" si="15"/>
        <v>0.23394529356352511</v>
      </c>
      <c r="M146" s="27"/>
    </row>
    <row r="147" spans="1:13" x14ac:dyDescent="0.25">
      <c r="A147" s="24">
        <f t="shared" si="16"/>
        <v>2016</v>
      </c>
      <c r="B147" s="32">
        <v>42512</v>
      </c>
      <c r="C147" s="28">
        <f>'Bitcoin Data'!C149</f>
        <v>439.32299799999998</v>
      </c>
      <c r="D147" s="26">
        <f>'Bitcoin Data'!K149</f>
        <v>4602.7701857599504</v>
      </c>
      <c r="E147" s="25">
        <f>'Bitcoin Data'!J149</f>
        <v>1081.2371254229654</v>
      </c>
      <c r="F147" s="25">
        <f t="shared" si="12"/>
        <v>4.9766860046336179</v>
      </c>
      <c r="G147" s="23">
        <f>'Emissions Factors'!$AB$39/1000</f>
        <v>0.49266147344102867</v>
      </c>
      <c r="H147" s="26">
        <f t="shared" si="17"/>
        <v>2451.821459896144</v>
      </c>
      <c r="I147" s="23">
        <f t="shared" si="13"/>
        <v>0.53268387535002049</v>
      </c>
      <c r="J147" s="26">
        <f>I147*'Social Cost of Carbon'!$C$5</f>
        <v>53.268387535002049</v>
      </c>
      <c r="K147" s="23">
        <f t="shared" si="14"/>
        <v>0.12125107899541843</v>
      </c>
      <c r="L147" s="27">
        <f t="shared" si="15"/>
        <v>0.24518214598961438</v>
      </c>
      <c r="M147" s="27"/>
    </row>
    <row r="148" spans="1:13" x14ac:dyDescent="0.25">
      <c r="A148" s="24">
        <f t="shared" si="16"/>
        <v>2016</v>
      </c>
      <c r="B148" s="32">
        <v>42513</v>
      </c>
      <c r="C148" s="28">
        <f>'Bitcoin Data'!C150</f>
        <v>444.15499899999998</v>
      </c>
      <c r="D148" s="26">
        <f>'Bitcoin Data'!K150</f>
        <v>4512.9014659965405</v>
      </c>
      <c r="E148" s="25">
        <f>'Bitcoin Data'!J150</f>
        <v>1149.6909876223804</v>
      </c>
      <c r="F148" s="25">
        <f t="shared" si="12"/>
        <v>5.1884421434840515</v>
      </c>
      <c r="G148" s="23">
        <f>'Emissions Factors'!$AB$39/1000</f>
        <v>0.49266147344102867</v>
      </c>
      <c r="H148" s="26">
        <f t="shared" si="17"/>
        <v>2556.1455512723819</v>
      </c>
      <c r="I148" s="23">
        <f t="shared" si="13"/>
        <v>0.56640845596391343</v>
      </c>
      <c r="J148" s="26">
        <f>I148*'Social Cost of Carbon'!$C$5</f>
        <v>56.640845596391344</v>
      </c>
      <c r="K148" s="23">
        <f t="shared" si="14"/>
        <v>0.12752495350478166</v>
      </c>
      <c r="L148" s="27">
        <f t="shared" si="15"/>
        <v>0.25561455512723819</v>
      </c>
      <c r="M148" s="27"/>
    </row>
    <row r="149" spans="1:13" x14ac:dyDescent="0.25">
      <c r="A149" s="24">
        <f t="shared" si="16"/>
        <v>2016</v>
      </c>
      <c r="B149" s="32">
        <v>42514</v>
      </c>
      <c r="C149" s="28">
        <f>'Bitcoin Data'!C151</f>
        <v>445.98098800000002</v>
      </c>
      <c r="D149" s="26">
        <f>'Bitcoin Data'!K151</f>
        <v>3695.8748486823756</v>
      </c>
      <c r="E149" s="25">
        <f>'Bitcoin Data'!J151</f>
        <v>1398.4930570648614</v>
      </c>
      <c r="F149" s="25">
        <f t="shared" si="12"/>
        <v>5.1686553156629476</v>
      </c>
      <c r="G149" s="23">
        <f>'Emissions Factors'!$AB$39/1000</f>
        <v>0.49266147344102867</v>
      </c>
      <c r="H149" s="26">
        <f t="shared" si="17"/>
        <v>2546.3973435233129</v>
      </c>
      <c r="I149" s="23">
        <f t="shared" si="13"/>
        <v>0.68898365009062323</v>
      </c>
      <c r="J149" s="26">
        <f>I149*'Social Cost of Carbon'!$C$5</f>
        <v>68.898365009062317</v>
      </c>
      <c r="K149" s="23">
        <f t="shared" si="14"/>
        <v>0.15448722448469554</v>
      </c>
      <c r="L149" s="27">
        <f t="shared" si="15"/>
        <v>0.25463973435233128</v>
      </c>
      <c r="M149" s="27"/>
    </row>
    <row r="150" spans="1:13" x14ac:dyDescent="0.25">
      <c r="A150" s="24">
        <f t="shared" si="16"/>
        <v>2016</v>
      </c>
      <c r="B150" s="32">
        <v>42515</v>
      </c>
      <c r="C150" s="28">
        <f>'Bitcoin Data'!C152</f>
        <v>449.59899899999999</v>
      </c>
      <c r="D150" s="26">
        <f>'Bitcoin Data'!K152</f>
        <v>3443.0262777938319</v>
      </c>
      <c r="E150" s="25">
        <f>'Bitcoin Data'!J152</f>
        <v>1534.0130040159822</v>
      </c>
      <c r="F150" s="25">
        <f t="shared" si="12"/>
        <v>5.281647083304482</v>
      </c>
      <c r="G150" s="23">
        <f>'Emissions Factors'!$AB$39/1000</f>
        <v>0.49266147344102867</v>
      </c>
      <c r="H150" s="26">
        <f t="shared" si="17"/>
        <v>2602.0640342562979</v>
      </c>
      <c r="I150" s="23">
        <f t="shared" si="13"/>
        <v>0.75574910683621244</v>
      </c>
      <c r="J150" s="26">
        <f>I150*'Social Cost of Carbon'!$C$5</f>
        <v>75.574910683621241</v>
      </c>
      <c r="K150" s="23">
        <f t="shared" si="14"/>
        <v>0.16809403680105001</v>
      </c>
      <c r="L150" s="27">
        <f t="shared" si="15"/>
        <v>0.26020640342562973</v>
      </c>
      <c r="M150" s="27"/>
    </row>
    <row r="151" spans="1:13" x14ac:dyDescent="0.25">
      <c r="A151" s="24">
        <f t="shared" si="16"/>
        <v>2016</v>
      </c>
      <c r="B151" s="32">
        <v>42516</v>
      </c>
      <c r="C151" s="28">
        <f>'Bitcoin Data'!C153</f>
        <v>453.38400300000001</v>
      </c>
      <c r="D151" s="26">
        <f>'Bitcoin Data'!K153</f>
        <v>3350.2223141350605</v>
      </c>
      <c r="E151" s="25">
        <f>'Bitcoin Data'!J153</f>
        <v>1562.1872668564395</v>
      </c>
      <c r="F151" s="25">
        <f t="shared" si="12"/>
        <v>5.233674640280106</v>
      </c>
      <c r="G151" s="23">
        <f>'Emissions Factors'!$AB$39/1000</f>
        <v>0.49266147344102867</v>
      </c>
      <c r="H151" s="26">
        <f t="shared" si="17"/>
        <v>2578.429859791343</v>
      </c>
      <c r="I151" s="23">
        <f t="shared" si="13"/>
        <v>0.7696294806803069</v>
      </c>
      <c r="J151" s="26">
        <f>I151*'Social Cost of Carbon'!$C$5</f>
        <v>76.962948068030684</v>
      </c>
      <c r="K151" s="23">
        <f t="shared" si="14"/>
        <v>0.16975223554155855</v>
      </c>
      <c r="L151" s="27">
        <f t="shared" si="15"/>
        <v>0.25784298597913424</v>
      </c>
      <c r="M151" s="27"/>
    </row>
    <row r="152" spans="1:13" x14ac:dyDescent="0.25">
      <c r="A152" s="24">
        <f t="shared" si="16"/>
        <v>2016</v>
      </c>
      <c r="B152" s="32">
        <v>42517</v>
      </c>
      <c r="C152" s="28">
        <f>'Bitcoin Data'!C154</f>
        <v>473.46398900000003</v>
      </c>
      <c r="D152" s="26">
        <f>'Bitcoin Data'!K154</f>
        <v>3490.3510811439392</v>
      </c>
      <c r="E152" s="25">
        <f>'Bitcoin Data'!J154</f>
        <v>1501.1449432335571</v>
      </c>
      <c r="F152" s="25">
        <f t="shared" si="12"/>
        <v>5.239522875569004</v>
      </c>
      <c r="G152" s="23">
        <f>'Emissions Factors'!$AB$39/1000</f>
        <v>0.49266147344102867</v>
      </c>
      <c r="H152" s="26">
        <f t="shared" si="17"/>
        <v>2581.3110600058012</v>
      </c>
      <c r="I152" s="23">
        <f t="shared" si="13"/>
        <v>0.73955627958199366</v>
      </c>
      <c r="J152" s="26">
        <f>I152*'Social Cost of Carbon'!$C$5</f>
        <v>73.955627958199372</v>
      </c>
      <c r="K152" s="23">
        <f t="shared" si="14"/>
        <v>0.15620116772639991</v>
      </c>
      <c r="L152" s="27">
        <f t="shared" si="15"/>
        <v>0.25813110600058009</v>
      </c>
      <c r="M152" s="27"/>
    </row>
    <row r="153" spans="1:13" x14ac:dyDescent="0.25">
      <c r="A153" s="24">
        <f t="shared" si="16"/>
        <v>2016</v>
      </c>
      <c r="B153" s="32">
        <v>42518</v>
      </c>
      <c r="C153" s="28">
        <f>'Bitcoin Data'!C155</f>
        <v>530.03997800000002</v>
      </c>
      <c r="D153" s="26">
        <f>'Bitcoin Data'!K155</f>
        <v>3308.0386444503561</v>
      </c>
      <c r="E153" s="25">
        <f>'Bitcoin Data'!J155</f>
        <v>1506.1968620867133</v>
      </c>
      <c r="F153" s="25">
        <f t="shared" si="12"/>
        <v>4.9825574259327112</v>
      </c>
      <c r="G153" s="23">
        <f>'Emissions Factors'!$AB$39/1000</f>
        <v>0.49266147344102867</v>
      </c>
      <c r="H153" s="26">
        <f t="shared" si="17"/>
        <v>2454.7140829645487</v>
      </c>
      <c r="I153" s="23">
        <f t="shared" si="13"/>
        <v>0.742045165367894</v>
      </c>
      <c r="J153" s="26">
        <f>I153*'Social Cost of Carbon'!$C$5</f>
        <v>74.204516536789399</v>
      </c>
      <c r="K153" s="23">
        <f t="shared" si="14"/>
        <v>0.13999796169486181</v>
      </c>
      <c r="L153" s="27">
        <f t="shared" si="15"/>
        <v>0.24547140829645483</v>
      </c>
      <c r="M153" s="27"/>
    </row>
    <row r="154" spans="1:13" x14ac:dyDescent="0.25">
      <c r="A154" s="24">
        <f t="shared" si="16"/>
        <v>2016</v>
      </c>
      <c r="B154" s="32">
        <v>42519</v>
      </c>
      <c r="C154" s="28">
        <f>'Bitcoin Data'!C156</f>
        <v>526.23297100000002</v>
      </c>
      <c r="D154" s="26">
        <f>'Bitcoin Data'!K156</f>
        <v>3697.9409298425417</v>
      </c>
      <c r="E154" s="25">
        <f>'Bitcoin Data'!J156</f>
        <v>1303.063824928837</v>
      </c>
      <c r="F154" s="25">
        <f t="shared" si="12"/>
        <v>4.8186530524015225</v>
      </c>
      <c r="G154" s="23">
        <f>'Emissions Factors'!$AB$39/1000</f>
        <v>0.49266147344102867</v>
      </c>
      <c r="H154" s="26">
        <f t="shared" si="17"/>
        <v>2373.9647127972444</v>
      </c>
      <c r="I154" s="23">
        <f t="shared" si="13"/>
        <v>0.64196934397714345</v>
      </c>
      <c r="J154" s="26">
        <f>I154*'Social Cost of Carbon'!$C$5</f>
        <v>64.196934397714344</v>
      </c>
      <c r="K154" s="23">
        <f t="shared" si="14"/>
        <v>0.12199337163485019</v>
      </c>
      <c r="L154" s="27">
        <f t="shared" si="15"/>
        <v>0.23739647127972441</v>
      </c>
      <c r="M154" s="27"/>
    </row>
    <row r="155" spans="1:13" x14ac:dyDescent="0.25">
      <c r="A155" s="24">
        <f t="shared" si="16"/>
        <v>2016</v>
      </c>
      <c r="B155" s="32">
        <v>42520</v>
      </c>
      <c r="C155" s="28">
        <f>'Bitcoin Data'!C157</f>
        <v>533.864014</v>
      </c>
      <c r="D155" s="26">
        <f>'Bitcoin Data'!K157</f>
        <v>3581.18221383014</v>
      </c>
      <c r="E155" s="25">
        <f>'Bitcoin Data'!J157</f>
        <v>1341.7652692714332</v>
      </c>
      <c r="F155" s="25">
        <f t="shared" si="12"/>
        <v>4.8051059174498656</v>
      </c>
      <c r="G155" s="23">
        <f>'Emissions Factors'!$AB$39/1000</f>
        <v>0.49266147344102867</v>
      </c>
      <c r="H155" s="26">
        <f t="shared" si="17"/>
        <v>2367.2905613310568</v>
      </c>
      <c r="I155" s="23">
        <f t="shared" si="13"/>
        <v>0.66103605457126291</v>
      </c>
      <c r="J155" s="26">
        <f>I155*'Social Cost of Carbon'!$C$5</f>
        <v>66.103605457126292</v>
      </c>
      <c r="K155" s="23">
        <f t="shared" si="14"/>
        <v>0.12382105503205221</v>
      </c>
      <c r="L155" s="27">
        <f t="shared" si="15"/>
        <v>0.23672905613310566</v>
      </c>
      <c r="M155" s="27"/>
    </row>
    <row r="156" spans="1:13" x14ac:dyDescent="0.25">
      <c r="A156" s="24">
        <f t="shared" si="16"/>
        <v>2016</v>
      </c>
      <c r="B156" s="32">
        <v>42521</v>
      </c>
      <c r="C156" s="28">
        <f>'Bitcoin Data'!C158</f>
        <v>531.385986</v>
      </c>
      <c r="D156" s="26">
        <f>'Bitcoin Data'!K158</f>
        <v>3185.6927186157245</v>
      </c>
      <c r="E156" s="25">
        <f>'Bitcoin Data'!J158</f>
        <v>1486.8995225056692</v>
      </c>
      <c r="F156" s="25">
        <f t="shared" si="12"/>
        <v>4.7368049821595086</v>
      </c>
      <c r="G156" s="23">
        <f>'Emissions Factors'!$AB$39/1000</f>
        <v>0.49266147344102867</v>
      </c>
      <c r="H156" s="26">
        <f t="shared" si="17"/>
        <v>2333.6413219135093</v>
      </c>
      <c r="I156" s="23">
        <f t="shared" si="13"/>
        <v>0.73253810961640498</v>
      </c>
      <c r="J156" s="26">
        <f>I156*'Social Cost of Carbon'!$C$5</f>
        <v>73.253810961640497</v>
      </c>
      <c r="K156" s="23">
        <f t="shared" si="14"/>
        <v>0.13785423946359115</v>
      </c>
      <c r="L156" s="27">
        <f t="shared" si="15"/>
        <v>0.23336413219135088</v>
      </c>
      <c r="M156" s="27"/>
    </row>
    <row r="157" spans="1:13" x14ac:dyDescent="0.25">
      <c r="A157" s="24">
        <f t="shared" si="16"/>
        <v>2016</v>
      </c>
      <c r="B157" s="32">
        <v>42522</v>
      </c>
      <c r="C157" s="28">
        <f>'Bitcoin Data'!C159</f>
        <v>536.919983</v>
      </c>
      <c r="D157" s="26">
        <f>'Bitcoin Data'!K159</f>
        <v>3578.7278415015853</v>
      </c>
      <c r="E157" s="25">
        <f>'Bitcoin Data'!J159</f>
        <v>1333.5960646620938</v>
      </c>
      <c r="F157" s="25">
        <f t="shared" si="12"/>
        <v>4.7725773659231843</v>
      </c>
      <c r="G157" s="23">
        <f>'Emissions Factors'!$AB$39/1000</f>
        <v>0.49266147344102867</v>
      </c>
      <c r="H157" s="26">
        <f t="shared" si="17"/>
        <v>2351.2649972070199</v>
      </c>
      <c r="I157" s="23">
        <f t="shared" si="13"/>
        <v>0.65701140219158449</v>
      </c>
      <c r="J157" s="26">
        <f>I157*'Social Cost of Carbon'!$C$5</f>
        <v>65.701140219158447</v>
      </c>
      <c r="K157" s="23">
        <f t="shared" si="14"/>
        <v>0.1223667255818237</v>
      </c>
      <c r="L157" s="27">
        <f t="shared" si="15"/>
        <v>0.23512649972070188</v>
      </c>
      <c r="M157" s="27"/>
    </row>
    <row r="158" spans="1:13" x14ac:dyDescent="0.25">
      <c r="A158" s="24">
        <f t="shared" si="16"/>
        <v>2016</v>
      </c>
      <c r="B158" s="32">
        <v>42523</v>
      </c>
      <c r="C158" s="28">
        <f>'Bitcoin Data'!C160</f>
        <v>537.97198500000002</v>
      </c>
      <c r="D158" s="26">
        <f>'Bitcoin Data'!K160</f>
        <v>3470.8896134140673</v>
      </c>
      <c r="E158" s="25">
        <f>'Bitcoin Data'!J160</f>
        <v>1372.7153465977419</v>
      </c>
      <c r="F158" s="25">
        <f t="shared" si="12"/>
        <v>4.7645434386801941</v>
      </c>
      <c r="G158" s="23">
        <f>'Emissions Factors'!$AB$39/1000</f>
        <v>0.49266147344102867</v>
      </c>
      <c r="H158" s="26">
        <f t="shared" si="17"/>
        <v>2347.30699077397</v>
      </c>
      <c r="I158" s="23">
        <f t="shared" si="13"/>
        <v>0.67628396526995593</v>
      </c>
      <c r="J158" s="26">
        <f>I158*'Social Cost of Carbon'!$C$5</f>
        <v>67.628396526995587</v>
      </c>
      <c r="K158" s="23">
        <f t="shared" si="14"/>
        <v>0.12570988529634231</v>
      </c>
      <c r="L158" s="27">
        <f t="shared" si="15"/>
        <v>0.23473069907739696</v>
      </c>
      <c r="M158" s="27"/>
    </row>
    <row r="159" spans="1:13" x14ac:dyDescent="0.25">
      <c r="A159" s="24">
        <f t="shared" si="16"/>
        <v>2016</v>
      </c>
      <c r="B159" s="32">
        <v>42524</v>
      </c>
      <c r="C159" s="28">
        <f>'Bitcoin Data'!C161</f>
        <v>569.19397000000004</v>
      </c>
      <c r="D159" s="26">
        <f>'Bitcoin Data'!K161</f>
        <v>3525.031030202741</v>
      </c>
      <c r="E159" s="25">
        <f>'Bitcoin Data'!J161</f>
        <v>1364.8661512624246</v>
      </c>
      <c r="F159" s="25">
        <f t="shared" si="12"/>
        <v>4.811195535273435</v>
      </c>
      <c r="G159" s="23">
        <f>'Emissions Factors'!$AB$39/1000</f>
        <v>0.49266147344102867</v>
      </c>
      <c r="H159" s="26">
        <f t="shared" si="17"/>
        <v>2370.290681420709</v>
      </c>
      <c r="I159" s="23">
        <f t="shared" si="13"/>
        <v>0.67241696913073201</v>
      </c>
      <c r="J159" s="26">
        <f>I159*'Social Cost of Carbon'!$C$5</f>
        <v>67.241696913073199</v>
      </c>
      <c r="K159" s="23">
        <f t="shared" si="14"/>
        <v>0.1181349424925798</v>
      </c>
      <c r="L159" s="27">
        <f t="shared" si="15"/>
        <v>0.23702906814207089</v>
      </c>
      <c r="M159" s="27"/>
    </row>
    <row r="160" spans="1:13" x14ac:dyDescent="0.25">
      <c r="A160" s="24">
        <f t="shared" si="16"/>
        <v>2016</v>
      </c>
      <c r="B160" s="32">
        <v>42525</v>
      </c>
      <c r="C160" s="28">
        <f>'Bitcoin Data'!C162</f>
        <v>572.72699</v>
      </c>
      <c r="D160" s="26">
        <f>'Bitcoin Data'!K162</f>
        <v>2978.6198505127791</v>
      </c>
      <c r="E160" s="25">
        <f>'Bitcoin Data'!J162</f>
        <v>1563.0035320109359</v>
      </c>
      <c r="F160" s="25">
        <f t="shared" si="12"/>
        <v>4.6555933468693596</v>
      </c>
      <c r="G160" s="23">
        <f>'Emissions Factors'!$AB$39/1000</f>
        <v>0.49266147344102867</v>
      </c>
      <c r="H160" s="26">
        <f t="shared" si="17"/>
        <v>2293.6314780109087</v>
      </c>
      <c r="I160" s="23">
        <f t="shared" si="13"/>
        <v>0.77003162307403972</v>
      </c>
      <c r="J160" s="26">
        <f>I160*'Social Cost of Carbon'!$C$5</f>
        <v>77.003162307403969</v>
      </c>
      <c r="K160" s="23">
        <f t="shared" si="14"/>
        <v>0.13445003230492764</v>
      </c>
      <c r="L160" s="27">
        <f t="shared" si="15"/>
        <v>0.22936314780109088</v>
      </c>
      <c r="M160" s="27"/>
    </row>
    <row r="161" spans="1:13" x14ac:dyDescent="0.25">
      <c r="A161" s="24">
        <f t="shared" si="16"/>
        <v>2016</v>
      </c>
      <c r="B161" s="32">
        <v>42526</v>
      </c>
      <c r="C161" s="28">
        <f>'Bitcoin Data'!C163</f>
        <v>574.97699</v>
      </c>
      <c r="D161" s="26">
        <f>'Bitcoin Data'!K163</f>
        <v>4226.6652854035019</v>
      </c>
      <c r="E161" s="25">
        <f>'Bitcoin Data'!J163</f>
        <v>1134.4889845847817</v>
      </c>
      <c r="F161" s="25">
        <f t="shared" si="12"/>
        <v>4.7951052078171648</v>
      </c>
      <c r="G161" s="23">
        <f>'Emissions Factors'!$AB$39/1000</f>
        <v>0.49266147344102867</v>
      </c>
      <c r="H161" s="26">
        <f t="shared" si="17"/>
        <v>2362.3635969879542</v>
      </c>
      <c r="I161" s="23">
        <f t="shared" si="13"/>
        <v>0.55891901474815509</v>
      </c>
      <c r="J161" s="26">
        <f>I161*'Social Cost of Carbon'!$C$5</f>
        <v>55.891901474815512</v>
      </c>
      <c r="K161" s="23">
        <f t="shared" si="14"/>
        <v>9.7207196891158226E-2</v>
      </c>
      <c r="L161" s="27">
        <f t="shared" si="15"/>
        <v>0.2362363596987955</v>
      </c>
      <c r="M161" s="27"/>
    </row>
    <row r="162" spans="1:13" x14ac:dyDescent="0.25">
      <c r="A162" s="24">
        <f t="shared" si="16"/>
        <v>2016</v>
      </c>
      <c r="B162" s="32">
        <v>42527</v>
      </c>
      <c r="C162" s="28">
        <f>'Bitcoin Data'!C164</f>
        <v>585.53698699999995</v>
      </c>
      <c r="D162" s="26">
        <f>'Bitcoin Data'!K164</f>
        <v>4260.2561722665687</v>
      </c>
      <c r="E162" s="25">
        <f>'Bitcoin Data'!J164</f>
        <v>1180.0393924004552</v>
      </c>
      <c r="F162" s="25">
        <f t="shared" si="12"/>
        <v>5.0272701049917305</v>
      </c>
      <c r="G162" s="23">
        <f>'Emissions Factors'!$AB$39/1000</f>
        <v>0.49266147344102867</v>
      </c>
      <c r="H162" s="26">
        <f t="shared" si="17"/>
        <v>2476.7422973112607</v>
      </c>
      <c r="I162" s="23">
        <f t="shared" si="13"/>
        <v>0.5813599457784645</v>
      </c>
      <c r="J162" s="26">
        <f>I162*'Social Cost of Carbon'!$C$5</f>
        <v>58.135994577846454</v>
      </c>
      <c r="K162" s="23">
        <f t="shared" si="14"/>
        <v>9.9286630680166507E-2</v>
      </c>
      <c r="L162" s="27">
        <f t="shared" si="15"/>
        <v>0.24767422973112613</v>
      </c>
      <c r="M162" s="27"/>
    </row>
    <row r="163" spans="1:13" x14ac:dyDescent="0.25">
      <c r="A163" s="24">
        <f t="shared" si="16"/>
        <v>2016</v>
      </c>
      <c r="B163" s="32">
        <v>42528</v>
      </c>
      <c r="C163" s="28">
        <f>'Bitcoin Data'!C165</f>
        <v>576.59698500000002</v>
      </c>
      <c r="D163" s="26">
        <f>'Bitcoin Data'!K165</f>
        <v>3501.5400291795268</v>
      </c>
      <c r="E163" s="25">
        <f>'Bitcoin Data'!J165</f>
        <v>1431.8436709331841</v>
      </c>
      <c r="F163" s="25">
        <f t="shared" si="12"/>
        <v>5.0136579292999022</v>
      </c>
      <c r="G163" s="23">
        <f>'Emissions Factors'!$AB$39/1000</f>
        <v>0.49266147344102867</v>
      </c>
      <c r="H163" s="26">
        <f t="shared" si="17"/>
        <v>2470.0361027781869</v>
      </c>
      <c r="I163" s="23">
        <f t="shared" si="13"/>
        <v>0.70541421265915383</v>
      </c>
      <c r="J163" s="26">
        <f>I163*'Social Cost of Carbon'!$C$5</f>
        <v>70.541421265915389</v>
      </c>
      <c r="K163" s="23">
        <f t="shared" si="14"/>
        <v>0.12234094714511104</v>
      </c>
      <c r="L163" s="27">
        <f t="shared" si="15"/>
        <v>0.24700361027781867</v>
      </c>
      <c r="M163" s="27"/>
    </row>
    <row r="164" spans="1:13" x14ac:dyDescent="0.25">
      <c r="A164" s="24">
        <f t="shared" si="16"/>
        <v>2016</v>
      </c>
      <c r="B164" s="32">
        <v>42529</v>
      </c>
      <c r="C164" s="28">
        <f>'Bitcoin Data'!C166</f>
        <v>581.64502000000005</v>
      </c>
      <c r="D164" s="26">
        <f>'Bitcoin Data'!K166</f>
        <v>3744.5824906096541</v>
      </c>
      <c r="E164" s="25">
        <f>'Bitcoin Data'!J166</f>
        <v>1343.508262441225</v>
      </c>
      <c r="F164" s="25">
        <f t="shared" si="12"/>
        <v>5.0308775155268117</v>
      </c>
      <c r="G164" s="23">
        <f>'Emissions Factors'!$AB$39/1000</f>
        <v>0.49266147344102867</v>
      </c>
      <c r="H164" s="26">
        <f t="shared" si="17"/>
        <v>2478.5195295007807</v>
      </c>
      <c r="I164" s="23">
        <f t="shared" si="13"/>
        <v>0.66189476015449022</v>
      </c>
      <c r="J164" s="26">
        <f>I164*'Social Cost of Carbon'!$C$5</f>
        <v>66.189476015449017</v>
      </c>
      <c r="K164" s="23">
        <f t="shared" si="14"/>
        <v>0.11379703038710623</v>
      </c>
      <c r="L164" s="27">
        <f t="shared" si="15"/>
        <v>0.24785195295007803</v>
      </c>
      <c r="M164" s="27"/>
    </row>
    <row r="165" spans="1:13" x14ac:dyDescent="0.25">
      <c r="A165" s="24">
        <f t="shared" si="16"/>
        <v>2016</v>
      </c>
      <c r="B165" s="32">
        <v>42530</v>
      </c>
      <c r="C165" s="28">
        <f>'Bitcoin Data'!C167</f>
        <v>574.63000499999998</v>
      </c>
      <c r="D165" s="26">
        <f>'Bitcoin Data'!K167</f>
        <v>4004.764366137043</v>
      </c>
      <c r="E165" s="25">
        <f>'Bitcoin Data'!J167</f>
        <v>1283.1879182015537</v>
      </c>
      <c r="F165" s="25">
        <f t="shared" si="12"/>
        <v>5.1388652498711567</v>
      </c>
      <c r="G165" s="23">
        <f>'Emissions Factors'!$AB$39/1000</f>
        <v>0.49266147344102867</v>
      </c>
      <c r="H165" s="26">
        <f t="shared" si="17"/>
        <v>2531.7209258164239</v>
      </c>
      <c r="I165" s="23">
        <f t="shared" si="13"/>
        <v>0.63217725048290352</v>
      </c>
      <c r="J165" s="26">
        <f>I165*'Social Cost of Carbon'!$C$5</f>
        <v>63.217725048290355</v>
      </c>
      <c r="K165" s="23">
        <f t="shared" si="14"/>
        <v>0.11001466073511137</v>
      </c>
      <c r="L165" s="27">
        <f t="shared" si="15"/>
        <v>0.25317209258164236</v>
      </c>
      <c r="M165" s="27"/>
    </row>
    <row r="166" spans="1:13" x14ac:dyDescent="0.25">
      <c r="A166" s="24">
        <f t="shared" si="16"/>
        <v>2016</v>
      </c>
      <c r="B166" s="32">
        <v>42531</v>
      </c>
      <c r="C166" s="28">
        <f>'Bitcoin Data'!C168</f>
        <v>577.46997099999999</v>
      </c>
      <c r="D166" s="26">
        <f>'Bitcoin Data'!K168</f>
        <v>3565.9910116481947</v>
      </c>
      <c r="E166" s="25">
        <f>'Bitcoin Data'!J168</f>
        <v>1474.9044320973974</v>
      </c>
      <c r="F166" s="25">
        <f t="shared" si="12"/>
        <v>5.2594959478994037</v>
      </c>
      <c r="G166" s="23">
        <f>'Emissions Factors'!$AB$39/1000</f>
        <v>0.49266147344102867</v>
      </c>
      <c r="H166" s="26">
        <f t="shared" si="17"/>
        <v>2591.1510232492396</v>
      </c>
      <c r="I166" s="23">
        <f t="shared" si="13"/>
        <v>0.72662859070180741</v>
      </c>
      <c r="J166" s="26">
        <f>I166*'Social Cost of Carbon'!$C$5</f>
        <v>72.662859070180744</v>
      </c>
      <c r="K166" s="23">
        <f t="shared" si="14"/>
        <v>0.12582967551429744</v>
      </c>
      <c r="L166" s="27">
        <f t="shared" si="15"/>
        <v>0.25911510232492402</v>
      </c>
      <c r="M166" s="27"/>
    </row>
    <row r="167" spans="1:13" x14ac:dyDescent="0.25">
      <c r="A167" s="24">
        <f t="shared" si="16"/>
        <v>2016</v>
      </c>
      <c r="B167" s="32">
        <v>42532</v>
      </c>
      <c r="C167" s="28">
        <f>'Bitcoin Data'!C169</f>
        <v>606.72699</v>
      </c>
      <c r="D167" s="26">
        <f>'Bitcoin Data'!K169</f>
        <v>3922.8834870075475</v>
      </c>
      <c r="E167" s="25">
        <f>'Bitcoin Data'!J169</f>
        <v>1315.6528637257884</v>
      </c>
      <c r="F167" s="25">
        <f t="shared" si="12"/>
        <v>5.1611528937440871</v>
      </c>
      <c r="G167" s="23">
        <f>'Emissions Factors'!$AB$39/1000</f>
        <v>0.49266147344102867</v>
      </c>
      <c r="H167" s="26">
        <f t="shared" si="17"/>
        <v>2542.7011892863907</v>
      </c>
      <c r="I167" s="23">
        <f t="shared" si="13"/>
        <v>0.64817147838005573</v>
      </c>
      <c r="J167" s="26">
        <f>I167*'Social Cost of Carbon'!$C$5</f>
        <v>64.817147838005567</v>
      </c>
      <c r="K167" s="23">
        <f t="shared" si="14"/>
        <v>0.10683082985644922</v>
      </c>
      <c r="L167" s="27">
        <f t="shared" si="15"/>
        <v>0.25427011892863899</v>
      </c>
      <c r="M167" s="27"/>
    </row>
    <row r="168" spans="1:13" x14ac:dyDescent="0.25">
      <c r="A168" s="24">
        <f t="shared" si="16"/>
        <v>2016</v>
      </c>
      <c r="B168" s="32">
        <v>42533</v>
      </c>
      <c r="C168" s="28">
        <f>'Bitcoin Data'!C170</f>
        <v>672.783997</v>
      </c>
      <c r="D168" s="26">
        <f>'Bitcoin Data'!K170</f>
        <v>3630.5028550377629</v>
      </c>
      <c r="E168" s="25">
        <f>'Bitcoin Data'!J170</f>
        <v>1381.3039348573154</v>
      </c>
      <c r="F168" s="25">
        <f t="shared" si="12"/>
        <v>5.0148278791743799</v>
      </c>
      <c r="G168" s="23">
        <f>'Emissions Factors'!$AB$39/1000</f>
        <v>0.49266147344102867</v>
      </c>
      <c r="H168" s="26">
        <f t="shared" si="17"/>
        <v>2470.6124920071989</v>
      </c>
      <c r="I168" s="23">
        <f t="shared" si="13"/>
        <v>0.68051523181669571</v>
      </c>
      <c r="J168" s="26">
        <f>I168*'Social Cost of Carbon'!$C$5</f>
        <v>68.051523181669566</v>
      </c>
      <c r="K168" s="23">
        <f t="shared" si="14"/>
        <v>0.1011491407124976</v>
      </c>
      <c r="L168" s="27">
        <f t="shared" si="15"/>
        <v>0.24706124920071987</v>
      </c>
      <c r="M168" s="27"/>
    </row>
    <row r="169" spans="1:13" x14ac:dyDescent="0.25">
      <c r="A169" s="24">
        <f t="shared" si="16"/>
        <v>2016</v>
      </c>
      <c r="B169" s="32">
        <v>42534</v>
      </c>
      <c r="C169" s="28">
        <f>'Bitcoin Data'!C171</f>
        <v>704.37597700000003</v>
      </c>
      <c r="D169" s="26">
        <f>'Bitcoin Data'!K171</f>
        <v>4035.3686555733484</v>
      </c>
      <c r="E169" s="25">
        <f>'Bitcoin Data'!J171</f>
        <v>1264.1192277217187</v>
      </c>
      <c r="F169" s="25">
        <f t="shared" si="12"/>
        <v>5.1011871084558118</v>
      </c>
      <c r="G169" s="23">
        <f>'Emissions Factors'!$AB$39/1000</f>
        <v>0.49266147344102867</v>
      </c>
      <c r="H169" s="26">
        <f t="shared" si="17"/>
        <v>2513.1583571502206</v>
      </c>
      <c r="I169" s="23">
        <f t="shared" si="13"/>
        <v>0.62278284133451722</v>
      </c>
      <c r="J169" s="26">
        <f>I169*'Social Cost of Carbon'!$C$5</f>
        <v>62.27828413345172</v>
      </c>
      <c r="K169" s="23">
        <f t="shared" si="14"/>
        <v>8.8416252352472996E-2</v>
      </c>
      <c r="L169" s="27">
        <f t="shared" si="15"/>
        <v>0.25131583571502203</v>
      </c>
      <c r="M169" s="27"/>
    </row>
    <row r="170" spans="1:13" x14ac:dyDescent="0.25">
      <c r="A170" s="24">
        <f t="shared" si="16"/>
        <v>2016</v>
      </c>
      <c r="B170" s="32">
        <v>42535</v>
      </c>
      <c r="C170" s="28">
        <f>'Bitcoin Data'!C172</f>
        <v>685.55902100000003</v>
      </c>
      <c r="D170" s="26">
        <f>'Bitcoin Data'!K172</f>
        <v>3290.2890773758236</v>
      </c>
      <c r="E170" s="25">
        <f>'Bitcoin Data'!J172</f>
        <v>1531.6679743837387</v>
      </c>
      <c r="F170" s="25">
        <f t="shared" si="12"/>
        <v>5.0396304062811685</v>
      </c>
      <c r="G170" s="23">
        <f>'Emissions Factors'!$AB$39/1000</f>
        <v>0.49266147344102867</v>
      </c>
      <c r="H170" s="26">
        <f t="shared" si="17"/>
        <v>2482.8317415566903</v>
      </c>
      <c r="I170" s="23">
        <f t="shared" si="13"/>
        <v>0.75459380108232843</v>
      </c>
      <c r="J170" s="26">
        <f>I170*'Social Cost of Carbon'!$C$5</f>
        <v>75.45938010823285</v>
      </c>
      <c r="K170" s="23">
        <f t="shared" si="14"/>
        <v>0.11006985218889395</v>
      </c>
      <c r="L170" s="27">
        <f t="shared" si="15"/>
        <v>0.24828317415566903</v>
      </c>
      <c r="M170" s="27"/>
    </row>
    <row r="171" spans="1:13" x14ac:dyDescent="0.25">
      <c r="A171" s="24">
        <f t="shared" si="16"/>
        <v>2016</v>
      </c>
      <c r="B171" s="32">
        <v>42536</v>
      </c>
      <c r="C171" s="28">
        <f>'Bitcoin Data'!C173</f>
        <v>694.46899399999995</v>
      </c>
      <c r="D171" s="26">
        <f>'Bitcoin Data'!K173</f>
        <v>3827.1086865295852</v>
      </c>
      <c r="E171" s="25">
        <f>'Bitcoin Data'!J173</f>
        <v>1300.7569835599327</v>
      </c>
      <c r="F171" s="25">
        <f t="shared" si="12"/>
        <v>4.9781383508462396</v>
      </c>
      <c r="G171" s="23">
        <f>'Emissions Factors'!$AB$39/1000</f>
        <v>0.49266147344102867</v>
      </c>
      <c r="H171" s="26">
        <f t="shared" si="17"/>
        <v>2452.5369749212009</v>
      </c>
      <c r="I171" s="23">
        <f t="shared" si="13"/>
        <v>0.64083285210934438</v>
      </c>
      <c r="J171" s="26">
        <f>I171*'Social Cost of Carbon'!$C$5</f>
        <v>64.083285210934434</v>
      </c>
      <c r="K171" s="23">
        <f t="shared" si="14"/>
        <v>9.227666859801438E-2</v>
      </c>
      <c r="L171" s="27">
        <f t="shared" si="15"/>
        <v>0.24525369749212006</v>
      </c>
      <c r="M171" s="27"/>
    </row>
    <row r="172" spans="1:13" x14ac:dyDescent="0.25">
      <c r="A172" s="24">
        <f t="shared" si="16"/>
        <v>2016</v>
      </c>
      <c r="B172" s="32">
        <v>42537</v>
      </c>
      <c r="C172" s="28">
        <f>'Bitcoin Data'!C174</f>
        <v>766.30798300000004</v>
      </c>
      <c r="D172" s="26">
        <f>'Bitcoin Data'!K174</f>
        <v>3755.1191851307367</v>
      </c>
      <c r="E172" s="25">
        <f>'Bitcoin Data'!J174</f>
        <v>1332.0938530719466</v>
      </c>
      <c r="F172" s="25">
        <f t="shared" si="12"/>
        <v>5.0021711840651912</v>
      </c>
      <c r="G172" s="23">
        <f>'Emissions Factors'!$AB$39/1000</f>
        <v>0.49266147344102867</v>
      </c>
      <c r="H172" s="26">
        <f t="shared" si="17"/>
        <v>2464.377025945812</v>
      </c>
      <c r="I172" s="23">
        <f t="shared" si="13"/>
        <v>0.65627132041616232</v>
      </c>
      <c r="J172" s="26">
        <f>I172*'Social Cost of Carbon'!$C$5</f>
        <v>65.627132041616235</v>
      </c>
      <c r="K172" s="23">
        <f t="shared" si="14"/>
        <v>8.5640673851124727E-2</v>
      </c>
      <c r="L172" s="27">
        <f t="shared" si="15"/>
        <v>0.2464377025945812</v>
      </c>
      <c r="M172" s="27"/>
    </row>
    <row r="173" spans="1:13" x14ac:dyDescent="0.25">
      <c r="A173" s="24">
        <f t="shared" si="16"/>
        <v>2016</v>
      </c>
      <c r="B173" s="32">
        <v>42538</v>
      </c>
      <c r="C173" s="28">
        <f>'Bitcoin Data'!C175</f>
        <v>748.908997</v>
      </c>
      <c r="D173" s="26">
        <f>'Bitcoin Data'!K175</f>
        <v>3682.0849588705728</v>
      </c>
      <c r="E173" s="25">
        <f>'Bitcoin Data'!J175</f>
        <v>1347.637554639942</v>
      </c>
      <c r="F173" s="25">
        <f t="shared" si="12"/>
        <v>4.96211596994885</v>
      </c>
      <c r="G173" s="23">
        <f>'Emissions Factors'!$AB$39/1000</f>
        <v>0.49266147344102867</v>
      </c>
      <c r="H173" s="26">
        <f t="shared" si="17"/>
        <v>2444.6433651402594</v>
      </c>
      <c r="I173" s="23">
        <f t="shared" si="13"/>
        <v>0.66392910333337862</v>
      </c>
      <c r="J173" s="26">
        <f>I173*'Social Cost of Carbon'!$C$5</f>
        <v>66.392910333337866</v>
      </c>
      <c r="K173" s="23">
        <f t="shared" si="14"/>
        <v>8.8652841131961813E-2</v>
      </c>
      <c r="L173" s="27">
        <f t="shared" si="15"/>
        <v>0.24446433651402599</v>
      </c>
      <c r="M173" s="27"/>
    </row>
    <row r="174" spans="1:13" x14ac:dyDescent="0.25">
      <c r="A174" s="24">
        <f t="shared" si="16"/>
        <v>2016</v>
      </c>
      <c r="B174" s="32">
        <v>42539</v>
      </c>
      <c r="C174" s="28">
        <f>'Bitcoin Data'!C176</f>
        <v>756.22699</v>
      </c>
      <c r="D174" s="26">
        <f>'Bitcoin Data'!K176</f>
        <v>3938.1036452383428</v>
      </c>
      <c r="E174" s="25">
        <f>'Bitcoin Data'!J176</f>
        <v>1276.9630883579141</v>
      </c>
      <c r="F174" s="25">
        <f t="shared" si="12"/>
        <v>5.0288129930971133</v>
      </c>
      <c r="G174" s="23">
        <f>'Emissions Factors'!$AB$39/1000</f>
        <v>0.49266147344102867</v>
      </c>
      <c r="H174" s="26">
        <f t="shared" si="17"/>
        <v>2477.5024188386133</v>
      </c>
      <c r="I174" s="23">
        <f t="shared" si="13"/>
        <v>0.62911051664021644</v>
      </c>
      <c r="J174" s="26">
        <f>I174*'Social Cost of Carbon'!$C$5</f>
        <v>62.911051664021642</v>
      </c>
      <c r="K174" s="23">
        <f t="shared" si="14"/>
        <v>8.3190698686940068E-2</v>
      </c>
      <c r="L174" s="27">
        <f t="shared" si="15"/>
        <v>0.24775024188386133</v>
      </c>
      <c r="M174" s="27"/>
    </row>
    <row r="175" spans="1:13" x14ac:dyDescent="0.25">
      <c r="A175" s="24">
        <f t="shared" si="16"/>
        <v>2016</v>
      </c>
      <c r="B175" s="32">
        <v>42540</v>
      </c>
      <c r="C175" s="28">
        <f>'Bitcoin Data'!C177</f>
        <v>763.78100600000005</v>
      </c>
      <c r="D175" s="26">
        <f>'Bitcoin Data'!K177</f>
        <v>4424.0783170172881</v>
      </c>
      <c r="E175" s="25">
        <f>'Bitcoin Data'!J177</f>
        <v>1155.3671932768739</v>
      </c>
      <c r="F175" s="25">
        <f t="shared" si="12"/>
        <v>5.1114349479693395</v>
      </c>
      <c r="G175" s="23">
        <f>'Emissions Factors'!$AB$39/1000</f>
        <v>0.49266147344102867</v>
      </c>
      <c r="H175" s="26">
        <f t="shared" si="17"/>
        <v>2518.2070728645426</v>
      </c>
      <c r="I175" s="23">
        <f t="shared" si="13"/>
        <v>0.56920490380521038</v>
      </c>
      <c r="J175" s="26">
        <f>I175*'Social Cost of Carbon'!$C$5</f>
        <v>56.920490380521038</v>
      </c>
      <c r="K175" s="23">
        <f t="shared" si="14"/>
        <v>7.4524621499321542E-2</v>
      </c>
      <c r="L175" s="27">
        <f t="shared" si="15"/>
        <v>0.25182070728645423</v>
      </c>
      <c r="M175" s="27"/>
    </row>
    <row r="176" spans="1:13" x14ac:dyDescent="0.25">
      <c r="A176" s="24">
        <f t="shared" si="16"/>
        <v>2016</v>
      </c>
      <c r="B176" s="32">
        <v>42541</v>
      </c>
      <c r="C176" s="28">
        <f>'Bitcoin Data'!C178</f>
        <v>737.22601299999997</v>
      </c>
      <c r="D176" s="26">
        <f>'Bitcoin Data'!K178</f>
        <v>4096.6809298022436</v>
      </c>
      <c r="E176" s="25">
        <f>'Bitcoin Data'!J178</f>
        <v>1287.3625871207271</v>
      </c>
      <c r="F176" s="25">
        <f t="shared" si="12"/>
        <v>5.2739137603983615</v>
      </c>
      <c r="G176" s="23">
        <f>'Emissions Factors'!$AB$39/1000</f>
        <v>0.49266147344102867</v>
      </c>
      <c r="H176" s="26">
        <f t="shared" si="17"/>
        <v>2598.2541239987727</v>
      </c>
      <c r="I176" s="23">
        <f t="shared" si="13"/>
        <v>0.63423394902375207</v>
      </c>
      <c r="J176" s="26">
        <f>I176*'Social Cost of Carbon'!$C$5</f>
        <v>63.423394902375207</v>
      </c>
      <c r="K176" s="23">
        <f t="shared" si="14"/>
        <v>8.6029784332061016E-2</v>
      </c>
      <c r="L176" s="27">
        <f t="shared" si="15"/>
        <v>0.25982541239987733</v>
      </c>
      <c r="M176" s="27"/>
    </row>
    <row r="177" spans="1:13" x14ac:dyDescent="0.25">
      <c r="A177" s="24">
        <f t="shared" si="16"/>
        <v>2016</v>
      </c>
      <c r="B177" s="32">
        <v>42542</v>
      </c>
      <c r="C177" s="28">
        <f>'Bitcoin Data'!C179</f>
        <v>666.65197799999999</v>
      </c>
      <c r="D177" s="26">
        <f>'Bitcoin Data'!K179</f>
        <v>3754.3745042228579</v>
      </c>
      <c r="E177" s="25">
        <f>'Bitcoin Data'!J179</f>
        <v>1411.3297352513875</v>
      </c>
      <c r="F177" s="25">
        <f t="shared" si="12"/>
        <v>5.2986603750794057</v>
      </c>
      <c r="G177" s="23">
        <f>'Emissions Factors'!$AB$39/1000</f>
        <v>0.49266147344102867</v>
      </c>
      <c r="H177" s="26">
        <f t="shared" si="17"/>
        <v>2610.4458276502137</v>
      </c>
      <c r="I177" s="23">
        <f t="shared" si="13"/>
        <v>0.69530778688008543</v>
      </c>
      <c r="J177" s="26">
        <f>I177*'Social Cost of Carbon'!$C$5</f>
        <v>69.530778688008539</v>
      </c>
      <c r="K177" s="23">
        <f t="shared" si="14"/>
        <v>0.10429846604011507</v>
      </c>
      <c r="L177" s="27">
        <f t="shared" si="15"/>
        <v>0.26104458276502129</v>
      </c>
      <c r="M177" s="27"/>
    </row>
    <row r="178" spans="1:13" x14ac:dyDescent="0.25">
      <c r="A178" s="24">
        <f t="shared" si="16"/>
        <v>2016</v>
      </c>
      <c r="B178" s="32">
        <v>42543</v>
      </c>
      <c r="C178" s="28">
        <f>'Bitcoin Data'!C180</f>
        <v>596.11602800000003</v>
      </c>
      <c r="D178" s="26">
        <f>'Bitcoin Data'!K180</f>
        <v>3209.3987560470205</v>
      </c>
      <c r="E178" s="25">
        <f>'Bitcoin Data'!J180</f>
        <v>1631.5344358711936</v>
      </c>
      <c r="F178" s="25">
        <f t="shared" si="12"/>
        <v>5.2362445889328857</v>
      </c>
      <c r="G178" s="23">
        <f>'Emissions Factors'!$AB$39/1000</f>
        <v>0.49266147344102867</v>
      </c>
      <c r="H178" s="26">
        <f t="shared" si="17"/>
        <v>2579.6959744812889</v>
      </c>
      <c r="I178" s="23">
        <f t="shared" si="13"/>
        <v>0.80379415914607977</v>
      </c>
      <c r="J178" s="26">
        <f>I178*'Social Cost of Carbon'!$C$5</f>
        <v>80.379415914607975</v>
      </c>
      <c r="K178" s="23">
        <f t="shared" si="14"/>
        <v>0.13483854172531656</v>
      </c>
      <c r="L178" s="27">
        <f t="shared" si="15"/>
        <v>0.25796959744812892</v>
      </c>
      <c r="M178" s="27"/>
    </row>
    <row r="179" spans="1:13" x14ac:dyDescent="0.25">
      <c r="A179" s="24">
        <f t="shared" si="16"/>
        <v>2016</v>
      </c>
      <c r="B179" s="32">
        <v>42544</v>
      </c>
      <c r="C179" s="28">
        <f>'Bitcoin Data'!C181</f>
        <v>623.97699</v>
      </c>
      <c r="D179" s="26">
        <f>'Bitcoin Data'!K181</f>
        <v>3484.9549975222872</v>
      </c>
      <c r="E179" s="25">
        <f>'Bitcoin Data'!J181</f>
        <v>1502.5806083247446</v>
      </c>
      <c r="F179" s="25">
        <f t="shared" si="12"/>
        <v>5.2364258001613972</v>
      </c>
      <c r="G179" s="23">
        <f>'Emissions Factors'!$AB$39/1000</f>
        <v>0.49266147344102867</v>
      </c>
      <c r="H179" s="26">
        <f t="shared" si="17"/>
        <v>2579.7852502721316</v>
      </c>
      <c r="I179" s="23">
        <f t="shared" si="13"/>
        <v>0.74026357646118579</v>
      </c>
      <c r="J179" s="26">
        <f>I179*'Social Cost of Carbon'!$C$5</f>
        <v>74.026357646118583</v>
      </c>
      <c r="K179" s="23">
        <f t="shared" si="14"/>
        <v>0.11863635812294711</v>
      </c>
      <c r="L179" s="27">
        <f t="shared" si="15"/>
        <v>0.25797852502721313</v>
      </c>
      <c r="M179" s="27"/>
    </row>
    <row r="180" spans="1:13" x14ac:dyDescent="0.25">
      <c r="A180" s="24">
        <f t="shared" si="16"/>
        <v>2016</v>
      </c>
      <c r="B180" s="32">
        <v>42545</v>
      </c>
      <c r="C180" s="28">
        <f>'Bitcoin Data'!C182</f>
        <v>665.29901099999995</v>
      </c>
      <c r="D180" s="26">
        <f>'Bitcoin Data'!K182</f>
        <v>3227.7271305617064</v>
      </c>
      <c r="E180" s="25">
        <f>'Bitcoin Data'!J182</f>
        <v>1588.3019821991625</v>
      </c>
      <c r="F180" s="25">
        <f t="shared" si="12"/>
        <v>5.1266053994691738</v>
      </c>
      <c r="G180" s="23">
        <f>'Emissions Factors'!$AB$39/1000</f>
        <v>0.49266147344102867</v>
      </c>
      <c r="H180" s="26">
        <f t="shared" si="17"/>
        <v>2525.680969853217</v>
      </c>
      <c r="I180" s="23">
        <f t="shared" si="13"/>
        <v>0.78249519481954588</v>
      </c>
      <c r="J180" s="26">
        <f>I180*'Social Cost of Carbon'!$C$5</f>
        <v>78.249519481954593</v>
      </c>
      <c r="K180" s="23">
        <f t="shared" si="14"/>
        <v>0.11761556561513452</v>
      </c>
      <c r="L180" s="27">
        <f t="shared" si="15"/>
        <v>0.25256809698532162</v>
      </c>
      <c r="M180" s="27"/>
    </row>
    <row r="181" spans="1:13" x14ac:dyDescent="0.25">
      <c r="A181" s="24">
        <f t="shared" si="16"/>
        <v>2016</v>
      </c>
      <c r="B181" s="32">
        <v>42546</v>
      </c>
      <c r="C181" s="28">
        <f>'Bitcoin Data'!C183</f>
        <v>665.12298599999997</v>
      </c>
      <c r="D181" s="26">
        <f>'Bitcoin Data'!K183</f>
        <v>4050.8908208981138</v>
      </c>
      <c r="E181" s="25">
        <f>'Bitcoin Data'!J183</f>
        <v>1265.31454173566</v>
      </c>
      <c r="F181" s="25">
        <f t="shared" si="12"/>
        <v>5.125651062665888</v>
      </c>
      <c r="G181" s="23">
        <f>'Emissions Factors'!$AB$39/1000</f>
        <v>0.49266147344102867</v>
      </c>
      <c r="H181" s="26">
        <f t="shared" si="17"/>
        <v>2525.2108048775508</v>
      </c>
      <c r="I181" s="23">
        <f t="shared" si="13"/>
        <v>0.62337172649785022</v>
      </c>
      <c r="J181" s="26">
        <f>I181*'Social Cost of Carbon'!$C$5</f>
        <v>62.337172649785025</v>
      </c>
      <c r="K181" s="23">
        <f t="shared" si="14"/>
        <v>9.3722776030755045E-2</v>
      </c>
      <c r="L181" s="27">
        <f t="shared" si="15"/>
        <v>0.25252108048775512</v>
      </c>
      <c r="M181" s="27"/>
    </row>
    <row r="182" spans="1:13" x14ac:dyDescent="0.25">
      <c r="A182" s="24">
        <f t="shared" si="16"/>
        <v>2016</v>
      </c>
      <c r="B182" s="32">
        <v>42547</v>
      </c>
      <c r="C182" s="28">
        <f>'Bitcoin Data'!C184</f>
        <v>629.36700399999995</v>
      </c>
      <c r="D182" s="26">
        <f>'Bitcoin Data'!K184</f>
        <v>3684.7578430799795</v>
      </c>
      <c r="E182" s="25">
        <f>'Bitcoin Data'!J184</f>
        <v>1380.2605124976999</v>
      </c>
      <c r="F182" s="25">
        <f t="shared" si="12"/>
        <v>5.0859257489194913</v>
      </c>
      <c r="G182" s="23">
        <f>'Emissions Factors'!$AB$39/1000</f>
        <v>0.49266147344102867</v>
      </c>
      <c r="H182" s="26">
        <f t="shared" si="17"/>
        <v>2505.6396732743437</v>
      </c>
      <c r="I182" s="23">
        <f t="shared" si="13"/>
        <v>0.68000117781958624</v>
      </c>
      <c r="J182" s="26">
        <f>I182*'Social Cost of Carbon'!$C$5</f>
        <v>68.000117781958622</v>
      </c>
      <c r="K182" s="23">
        <f t="shared" si="14"/>
        <v>0.10804525396116671</v>
      </c>
      <c r="L182" s="27">
        <f t="shared" si="15"/>
        <v>0.25056396732743441</v>
      </c>
      <c r="M182" s="27"/>
    </row>
    <row r="183" spans="1:13" x14ac:dyDescent="0.25">
      <c r="A183" s="24">
        <f t="shared" si="16"/>
        <v>2016</v>
      </c>
      <c r="B183" s="32">
        <v>42548</v>
      </c>
      <c r="C183" s="28">
        <f>'Bitcoin Data'!C185</f>
        <v>655.27502400000003</v>
      </c>
      <c r="D183" s="26">
        <f>'Bitcoin Data'!K185</f>
        <v>3650.5363363570518</v>
      </c>
      <c r="E183" s="25">
        <f>'Bitcoin Data'!J185</f>
        <v>1389.3436276129178</v>
      </c>
      <c r="F183" s="25">
        <f t="shared" si="12"/>
        <v>5.0718493962870772</v>
      </c>
      <c r="G183" s="23">
        <f>'Emissions Factors'!$AB$39/1000</f>
        <v>0.49266147344102867</v>
      </c>
      <c r="H183" s="26">
        <f t="shared" si="17"/>
        <v>2498.7047966457831</v>
      </c>
      <c r="I183" s="23">
        <f t="shared" si="13"/>
        <v>0.68447607869568394</v>
      </c>
      <c r="J183" s="26">
        <f>I183*'Social Cost of Carbon'!$C$5</f>
        <v>68.447607869568401</v>
      </c>
      <c r="K183" s="23">
        <f t="shared" si="14"/>
        <v>0.10445630515831837</v>
      </c>
      <c r="L183" s="27">
        <f t="shared" si="15"/>
        <v>0.24987047966457834</v>
      </c>
      <c r="M183" s="27"/>
    </row>
    <row r="184" spans="1:13" x14ac:dyDescent="0.25">
      <c r="A184" s="24">
        <f t="shared" si="16"/>
        <v>2016</v>
      </c>
      <c r="B184" s="32">
        <v>42549</v>
      </c>
      <c r="C184" s="28">
        <f>'Bitcoin Data'!C186</f>
        <v>647.00097700000003</v>
      </c>
      <c r="D184" s="26">
        <f>'Bitcoin Data'!K186</f>
        <v>3705.2748704753326</v>
      </c>
      <c r="E184" s="25">
        <f>'Bitcoin Data'!J186</f>
        <v>1398.6854908985283</v>
      </c>
      <c r="F184" s="25">
        <f t="shared" si="12"/>
        <v>5.1825142011247713</v>
      </c>
      <c r="G184" s="23">
        <f>'Emissions Factors'!$AB$39/1000</f>
        <v>0.49266147344102867</v>
      </c>
      <c r="H184" s="26">
        <f t="shared" si="17"/>
        <v>2553.2250824551857</v>
      </c>
      <c r="I184" s="23">
        <f t="shared" si="13"/>
        <v>0.68907845482665742</v>
      </c>
      <c r="J184" s="26">
        <f>I184*'Social Cost of Carbon'!$C$5</f>
        <v>68.907845482665735</v>
      </c>
      <c r="K184" s="23">
        <f t="shared" si="14"/>
        <v>0.10650346434123813</v>
      </c>
      <c r="L184" s="27">
        <f t="shared" si="15"/>
        <v>0.2553225082455185</v>
      </c>
      <c r="M184" s="27"/>
    </row>
    <row r="185" spans="1:13" x14ac:dyDescent="0.25">
      <c r="A185" s="24">
        <f t="shared" si="16"/>
        <v>2016</v>
      </c>
      <c r="B185" s="32">
        <v>42550</v>
      </c>
      <c r="C185" s="28">
        <f>'Bitcoin Data'!C187</f>
        <v>639.89001499999995</v>
      </c>
      <c r="D185" s="26">
        <f>'Bitcoin Data'!K187</f>
        <v>3661.9947281024679</v>
      </c>
      <c r="E185" s="25">
        <f>'Bitcoin Data'!J187</f>
        <v>1423.740240862893</v>
      </c>
      <c r="F185" s="25">
        <f t="shared" si="12"/>
        <v>5.2137292562272517</v>
      </c>
      <c r="G185" s="23">
        <f>'Emissions Factors'!$AB$39/1000</f>
        <v>0.49266147344102867</v>
      </c>
      <c r="H185" s="26">
        <f t="shared" si="17"/>
        <v>2568.6035374955163</v>
      </c>
      <c r="I185" s="23">
        <f t="shared" si="13"/>
        <v>0.70142196486079789</v>
      </c>
      <c r="J185" s="26">
        <f>I185*'Social Cost of Carbon'!$C$5</f>
        <v>70.142196486079783</v>
      </c>
      <c r="K185" s="23">
        <f t="shared" si="14"/>
        <v>0.10961601969375907</v>
      </c>
      <c r="L185" s="27">
        <f t="shared" si="15"/>
        <v>0.25686035374955163</v>
      </c>
      <c r="M185" s="27"/>
    </row>
    <row r="186" spans="1:13" x14ac:dyDescent="0.25">
      <c r="A186" s="24">
        <f t="shared" si="16"/>
        <v>2016</v>
      </c>
      <c r="B186" s="32">
        <v>42551</v>
      </c>
      <c r="C186" s="28">
        <f>'Bitcoin Data'!C188</f>
        <v>673.33697500000005</v>
      </c>
      <c r="D186" s="26">
        <f>'Bitcoin Data'!K188</f>
        <v>3725.6795915551293</v>
      </c>
      <c r="E186" s="25">
        <f>'Bitcoin Data'!J188</f>
        <v>1429.053673474436</v>
      </c>
      <c r="F186" s="25">
        <f t="shared" si="12"/>
        <v>5.3241961065005938</v>
      </c>
      <c r="G186" s="23">
        <f>'Emissions Factors'!$AB$39/1000</f>
        <v>0.49266147344102867</v>
      </c>
      <c r="H186" s="26">
        <f t="shared" si="17"/>
        <v>2623.0262987175706</v>
      </c>
      <c r="I186" s="23">
        <f t="shared" si="13"/>
        <v>0.70403968840023023</v>
      </c>
      <c r="J186" s="26">
        <f>I186*'Social Cost of Carbon'!$C$5</f>
        <v>70.403968840023026</v>
      </c>
      <c r="K186" s="23">
        <f t="shared" si="14"/>
        <v>0.10455978425961684</v>
      </c>
      <c r="L186" s="27">
        <f t="shared" si="15"/>
        <v>0.26230262987175706</v>
      </c>
      <c r="M186" s="27"/>
    </row>
    <row r="187" spans="1:13" x14ac:dyDescent="0.25">
      <c r="A187" s="24">
        <f t="shared" si="16"/>
        <v>2016</v>
      </c>
      <c r="B187" s="32">
        <v>42552</v>
      </c>
      <c r="C187" s="28">
        <f>'Bitcoin Data'!C189</f>
        <v>676.296021</v>
      </c>
      <c r="D187" s="26">
        <f>'Bitcoin Data'!K189</f>
        <v>3910.0729927007337</v>
      </c>
      <c r="E187" s="25">
        <f>'Bitcoin Data'!J189</f>
        <v>1347.9016974188958</v>
      </c>
      <c r="F187" s="25">
        <f t="shared" si="12"/>
        <v>5.2703940238931004</v>
      </c>
      <c r="G187" s="23">
        <f>'Emissions Factors'!$AB$39/1000</f>
        <v>0.49266147344102867</v>
      </c>
      <c r="H187" s="26">
        <f t="shared" si="17"/>
        <v>2596.520085425967</v>
      </c>
      <c r="I187" s="23">
        <f t="shared" si="13"/>
        <v>0.66405923630405672</v>
      </c>
      <c r="J187" s="26">
        <f>I187*'Social Cost of Carbon'!$C$5</f>
        <v>66.405923630405667</v>
      </c>
      <c r="K187" s="23">
        <f t="shared" si="14"/>
        <v>9.8190617079507658E-2</v>
      </c>
      <c r="L187" s="27">
        <f t="shared" si="15"/>
        <v>0.25965200854259668</v>
      </c>
      <c r="M187" s="27"/>
    </row>
    <row r="188" spans="1:13" x14ac:dyDescent="0.25">
      <c r="A188" s="24">
        <f t="shared" si="16"/>
        <v>2016</v>
      </c>
      <c r="B188" s="32">
        <v>42553</v>
      </c>
      <c r="C188" s="28">
        <f>'Bitcoin Data'!C190</f>
        <v>703.70202600000005</v>
      </c>
      <c r="D188" s="26">
        <f>'Bitcoin Data'!K190</f>
        <v>3698.5026258633175</v>
      </c>
      <c r="E188" s="25">
        <f>'Bitcoin Data'!J190</f>
        <v>1427.3014295405017</v>
      </c>
      <c r="F188" s="25">
        <f t="shared" si="12"/>
        <v>5.2788780850540125</v>
      </c>
      <c r="G188" s="23">
        <f>'Emissions Factors'!$AB$39/1000</f>
        <v>0.49266147344102867</v>
      </c>
      <c r="H188" s="26">
        <f t="shared" si="17"/>
        <v>2600.6998554982656</v>
      </c>
      <c r="I188" s="23">
        <f t="shared" si="13"/>
        <v>0.70317642532191005</v>
      </c>
      <c r="J188" s="26">
        <f>I188*'Social Cost of Carbon'!$C$5</f>
        <v>70.317642532191002</v>
      </c>
      <c r="K188" s="23">
        <f t="shared" si="14"/>
        <v>9.9925309199253312E-2</v>
      </c>
      <c r="L188" s="27">
        <f t="shared" si="15"/>
        <v>0.26006998554982652</v>
      </c>
      <c r="M188" s="27"/>
    </row>
    <row r="189" spans="1:13" x14ac:dyDescent="0.25">
      <c r="A189" s="24">
        <f t="shared" si="16"/>
        <v>2016</v>
      </c>
      <c r="B189" s="32">
        <v>42554</v>
      </c>
      <c r="C189" s="28">
        <f>'Bitcoin Data'!C191</f>
        <v>658.66400099999998</v>
      </c>
      <c r="D189" s="26">
        <f>'Bitcoin Data'!K191</f>
        <v>3909.042834479113</v>
      </c>
      <c r="E189" s="25">
        <f>'Bitcoin Data'!J191</f>
        <v>1359.8271651673529</v>
      </c>
      <c r="F189" s="25">
        <f t="shared" si="12"/>
        <v>5.3156226361274861</v>
      </c>
      <c r="G189" s="23">
        <f>'Emissions Factors'!$AB$39/1000</f>
        <v>0.49266147344102867</v>
      </c>
      <c r="H189" s="26">
        <f t="shared" si="17"/>
        <v>2618.8024801710521</v>
      </c>
      <c r="I189" s="23">
        <f t="shared" si="13"/>
        <v>0.66993445481648506</v>
      </c>
      <c r="J189" s="26">
        <f>I189*'Social Cost of Carbon'!$C$5</f>
        <v>66.993445481648507</v>
      </c>
      <c r="K189" s="23">
        <f t="shared" si="14"/>
        <v>0.10171110821289368</v>
      </c>
      <c r="L189" s="27">
        <f t="shared" si="15"/>
        <v>0.26188024801710519</v>
      </c>
      <c r="M189" s="27"/>
    </row>
    <row r="190" spans="1:13" x14ac:dyDescent="0.25">
      <c r="A190" s="24">
        <f t="shared" si="16"/>
        <v>2016</v>
      </c>
      <c r="B190" s="32">
        <v>42555</v>
      </c>
      <c r="C190" s="28">
        <f>'Bitcoin Data'!C192</f>
        <v>683.66198699999995</v>
      </c>
      <c r="D190" s="26">
        <f>'Bitcoin Data'!K192</f>
        <v>3708.2177452362566</v>
      </c>
      <c r="E190" s="25">
        <f>'Bitcoin Data'!J192</f>
        <v>1440.0841596726464</v>
      </c>
      <c r="F190" s="25">
        <f t="shared" si="12"/>
        <v>5.3401456355317505</v>
      </c>
      <c r="G190" s="23">
        <f>'Emissions Factors'!$AB$39/1000</f>
        <v>0.49266147344102867</v>
      </c>
      <c r="H190" s="26">
        <f t="shared" si="17"/>
        <v>2630.8840171907505</v>
      </c>
      <c r="I190" s="23">
        <f t="shared" si="13"/>
        <v>0.70947398398341155</v>
      </c>
      <c r="J190" s="26">
        <f>I190*'Social Cost of Carbon'!$C$5</f>
        <v>70.94739839834115</v>
      </c>
      <c r="K190" s="23">
        <f t="shared" si="14"/>
        <v>0.10377554953679347</v>
      </c>
      <c r="L190" s="27">
        <f t="shared" si="15"/>
        <v>0.26308840171907505</v>
      </c>
      <c r="M190" s="27"/>
    </row>
    <row r="191" spans="1:13" x14ac:dyDescent="0.25">
      <c r="A191" s="24">
        <f t="shared" si="16"/>
        <v>2016</v>
      </c>
      <c r="B191" s="32">
        <v>42556</v>
      </c>
      <c r="C191" s="28">
        <f>'Bitcoin Data'!C193</f>
        <v>670.62701400000003</v>
      </c>
      <c r="D191" s="26">
        <f>'Bitcoin Data'!K193</f>
        <v>3636.7014235619258</v>
      </c>
      <c r="E191" s="25">
        <f>'Bitcoin Data'!J193</f>
        <v>1470.3043407335829</v>
      </c>
      <c r="F191" s="25">
        <f t="shared" si="12"/>
        <v>5.3470578890151002</v>
      </c>
      <c r="G191" s="23">
        <f>'Emissions Factors'!$AB$39/1000</f>
        <v>0.49266147344102867</v>
      </c>
      <c r="H191" s="26">
        <f t="shared" si="17"/>
        <v>2634.2894181766555</v>
      </c>
      <c r="I191" s="23">
        <f t="shared" si="13"/>
        <v>0.72436230291254722</v>
      </c>
      <c r="J191" s="26">
        <f>I191*'Social Cost of Carbon'!$C$5</f>
        <v>72.436230291254716</v>
      </c>
      <c r="K191" s="23">
        <f t="shared" si="14"/>
        <v>0.10801269376132634</v>
      </c>
      <c r="L191" s="27">
        <f t="shared" si="15"/>
        <v>0.26342894181766552</v>
      </c>
      <c r="M191" s="27"/>
    </row>
    <row r="192" spans="1:13" x14ac:dyDescent="0.25">
      <c r="A192" s="24">
        <f t="shared" si="16"/>
        <v>2016</v>
      </c>
      <c r="B192" s="32">
        <v>42557</v>
      </c>
      <c r="C192" s="28">
        <f>'Bitcoin Data'!C194</f>
        <v>677.33099400000003</v>
      </c>
      <c r="D192" s="26">
        <f>'Bitcoin Data'!K194</f>
        <v>3509.9529917010104</v>
      </c>
      <c r="E192" s="25">
        <f>'Bitcoin Data'!J194</f>
        <v>1510.739143210543</v>
      </c>
      <c r="F192" s="25">
        <f t="shared" si="12"/>
        <v>5.3026233753916667</v>
      </c>
      <c r="G192" s="23">
        <f>'Emissions Factors'!$AB$39/1000</f>
        <v>0.49266147344102867</v>
      </c>
      <c r="H192" s="26">
        <f t="shared" si="17"/>
        <v>2612.398245223299</v>
      </c>
      <c r="I192" s="23">
        <f t="shared" si="13"/>
        <v>0.74428297227914331</v>
      </c>
      <c r="J192" s="26">
        <f>I192*'Social Cost of Carbon'!$C$5</f>
        <v>74.428297227914328</v>
      </c>
      <c r="K192" s="23">
        <f t="shared" si="14"/>
        <v>0.10988467660157646</v>
      </c>
      <c r="L192" s="27">
        <f t="shared" si="15"/>
        <v>0.26123982452232991</v>
      </c>
      <c r="M192" s="27"/>
    </row>
    <row r="193" spans="1:13" x14ac:dyDescent="0.25">
      <c r="A193" s="24">
        <f t="shared" si="16"/>
        <v>2016</v>
      </c>
      <c r="B193" s="32">
        <v>42558</v>
      </c>
      <c r="C193" s="28">
        <f>'Bitcoin Data'!C195</f>
        <v>640.56201199999998</v>
      </c>
      <c r="D193" s="26">
        <f>'Bitcoin Data'!K195</f>
        <v>3408.3527216604316</v>
      </c>
      <c r="E193" s="25">
        <f>'Bitcoin Data'!J195</f>
        <v>1527.7889656675843</v>
      </c>
      <c r="F193" s="25">
        <f t="shared" si="12"/>
        <v>5.2072436792558872</v>
      </c>
      <c r="G193" s="23">
        <f>'Emissions Factors'!$AB$39/1000</f>
        <v>0.49266147344102867</v>
      </c>
      <c r="H193" s="26">
        <f t="shared" si="17"/>
        <v>2565.4083435886887</v>
      </c>
      <c r="I193" s="23">
        <f t="shared" si="13"/>
        <v>0.75268276293273717</v>
      </c>
      <c r="J193" s="26">
        <f>I193*'Social Cost of Carbon'!$C$5</f>
        <v>75.268276293273715</v>
      </c>
      <c r="K193" s="23">
        <f t="shared" si="14"/>
        <v>0.11750349674696868</v>
      </c>
      <c r="L193" s="27">
        <f t="shared" si="15"/>
        <v>0.25654083435886882</v>
      </c>
      <c r="M193" s="27"/>
    </row>
    <row r="194" spans="1:13" x14ac:dyDescent="0.25">
      <c r="A194" s="24">
        <f t="shared" si="16"/>
        <v>2016</v>
      </c>
      <c r="B194" s="32">
        <v>42559</v>
      </c>
      <c r="C194" s="28">
        <f>'Bitcoin Data'!C196</f>
        <v>666.52301</v>
      </c>
      <c r="D194" s="26">
        <f>'Bitcoin Data'!K196</f>
        <v>3634.12738010977</v>
      </c>
      <c r="E194" s="25">
        <f>'Bitcoin Data'!J196</f>
        <v>1430.1354470289989</v>
      </c>
      <c r="F194" s="25">
        <f t="shared" si="12"/>
        <v>5.1972943853136107</v>
      </c>
      <c r="G194" s="23">
        <f>'Emissions Factors'!$AB$39/1000</f>
        <v>0.49266147344102867</v>
      </c>
      <c r="H194" s="26">
        <f t="shared" si="17"/>
        <v>2560.506709775389</v>
      </c>
      <c r="I194" s="23">
        <f t="shared" si="13"/>
        <v>0.70457263655355085</v>
      </c>
      <c r="J194" s="26">
        <f>I194*'Social Cost of Carbon'!$C$5</f>
        <v>70.457263655355078</v>
      </c>
      <c r="K194" s="23">
        <f t="shared" si="14"/>
        <v>0.10570867411667464</v>
      </c>
      <c r="L194" s="27">
        <f t="shared" si="15"/>
        <v>0.25605067097753886</v>
      </c>
      <c r="M194" s="27"/>
    </row>
    <row r="195" spans="1:13" x14ac:dyDescent="0.25">
      <c r="A195" s="24">
        <f t="shared" si="16"/>
        <v>2016</v>
      </c>
      <c r="B195" s="32">
        <v>42560</v>
      </c>
      <c r="C195" s="28">
        <f>'Bitcoin Data'!C197</f>
        <v>650.96002199999998</v>
      </c>
      <c r="D195" s="26">
        <f>'Bitcoin Data'!K197</f>
        <v>2785.0467289719627</v>
      </c>
      <c r="E195" s="25">
        <f>'Bitcoin Data'!J197</f>
        <v>1860.7023315959934</v>
      </c>
      <c r="F195" s="25">
        <f t="shared" si="12"/>
        <v>5.1821429422019252</v>
      </c>
      <c r="G195" s="23">
        <f>'Emissions Factors'!$AB$39/1000</f>
        <v>0.49266147344102867</v>
      </c>
      <c r="H195" s="26">
        <f t="shared" si="17"/>
        <v>2553.0421774872279</v>
      </c>
      <c r="I195" s="23">
        <f t="shared" si="13"/>
        <v>0.91669635231923963</v>
      </c>
      <c r="J195" s="26">
        <f>I195*'Social Cost of Carbon'!$C$5</f>
        <v>91.669635231923962</v>
      </c>
      <c r="K195" s="23">
        <f t="shared" si="14"/>
        <v>0.14082221969680953</v>
      </c>
      <c r="L195" s="27">
        <f t="shared" si="15"/>
        <v>0.25530421774872281</v>
      </c>
      <c r="M195" s="27"/>
    </row>
    <row r="196" spans="1:13" x14ac:dyDescent="0.25">
      <c r="A196" s="24">
        <f t="shared" si="16"/>
        <v>2016</v>
      </c>
      <c r="B196" s="32">
        <v>42561</v>
      </c>
      <c r="C196" s="28">
        <f>'Bitcoin Data'!C198</f>
        <v>649.35998500000005</v>
      </c>
      <c r="D196" s="26">
        <f>'Bitcoin Data'!K198</f>
        <v>1954.9099010245641</v>
      </c>
      <c r="E196" s="25">
        <f>'Bitcoin Data'!J198</f>
        <v>2664.0897708228567</v>
      </c>
      <c r="F196" s="25">
        <f t="shared" si="12"/>
        <v>5.2080554701998647</v>
      </c>
      <c r="G196" s="23">
        <f>'Emissions Factors'!$AB$39/1000</f>
        <v>0.49266147344102867</v>
      </c>
      <c r="H196" s="26">
        <f t="shared" si="17"/>
        <v>2565.808281711275</v>
      </c>
      <c r="I196" s="23">
        <f t="shared" si="13"/>
        <v>1.3124943918727612</v>
      </c>
      <c r="J196" s="26">
        <f>I196*'Social Cost of Carbon'!$C$5</f>
        <v>131.24943918727612</v>
      </c>
      <c r="K196" s="23">
        <f t="shared" si="14"/>
        <v>0.20212123047168684</v>
      </c>
      <c r="L196" s="27">
        <f t="shared" si="15"/>
        <v>0.25658082817112748</v>
      </c>
      <c r="M196" s="27"/>
    </row>
    <row r="197" spans="1:13" x14ac:dyDescent="0.25">
      <c r="A197" s="24">
        <f t="shared" si="16"/>
        <v>2016</v>
      </c>
      <c r="B197" s="32">
        <v>42562</v>
      </c>
      <c r="C197" s="28">
        <f>'Bitcoin Data'!C199</f>
        <v>647.658997</v>
      </c>
      <c r="D197" s="26">
        <f>'Bitcoin Data'!K199</f>
        <v>1784.2371588992505</v>
      </c>
      <c r="E197" s="25">
        <f>'Bitcoin Data'!J199</f>
        <v>2910.9282834554319</v>
      </c>
      <c r="F197" s="25">
        <f t="shared" ref="F197:F260" si="18">E197*D197/1000000</f>
        <v>5.1937864102319917</v>
      </c>
      <c r="G197" s="23">
        <f>'Emissions Factors'!$AB$39/1000</f>
        <v>0.49266147344102867</v>
      </c>
      <c r="H197" s="26">
        <f t="shared" si="17"/>
        <v>2558.7784656028839</v>
      </c>
      <c r="I197" s="23">
        <f t="shared" ref="I197:I260" si="19">$E197*G197/1000</f>
        <v>1.4341022172083173</v>
      </c>
      <c r="J197" s="26">
        <f>I197*'Social Cost of Carbon'!$C$5</f>
        <v>143.41022172083174</v>
      </c>
      <c r="K197" s="23">
        <f t="shared" ref="K197:K260" si="20">J197/$C197</f>
        <v>0.2214285949629628</v>
      </c>
      <c r="L197" s="27">
        <f t="shared" ref="L197:L260" si="21">J197*$D197/1000000</f>
        <v>0.25587784656028845</v>
      </c>
      <c r="M197" s="27"/>
    </row>
    <row r="198" spans="1:13" x14ac:dyDescent="0.25">
      <c r="A198" s="24">
        <f t="shared" ref="A198:A261" si="22">YEAR(B198)</f>
        <v>2016</v>
      </c>
      <c r="B198" s="32">
        <v>42563</v>
      </c>
      <c r="C198" s="28">
        <f>'Bitcoin Data'!C200</f>
        <v>664.55102499999998</v>
      </c>
      <c r="D198" s="26">
        <f>'Bitcoin Data'!K200</f>
        <v>1792.4166985829349</v>
      </c>
      <c r="E198" s="25">
        <f>'Bitcoin Data'!J200</f>
        <v>2905.6836851408593</v>
      </c>
      <c r="F198" s="25">
        <f t="shared" si="18"/>
        <v>5.2081959580464758</v>
      </c>
      <c r="G198" s="23">
        <f>'Emissions Factors'!$AB$39/1000</f>
        <v>0.49266147344102867</v>
      </c>
      <c r="H198" s="26">
        <f t="shared" ref="H198:H261" si="23">F198*G198*1000</f>
        <v>2565.8774946607869</v>
      </c>
      <c r="I198" s="23">
        <f t="shared" si="19"/>
        <v>1.4315184056750538</v>
      </c>
      <c r="J198" s="26">
        <f>I198*'Social Cost of Carbon'!$C$5</f>
        <v>143.15184056750539</v>
      </c>
      <c r="K198" s="23">
        <f t="shared" si="20"/>
        <v>0.21541136072659792</v>
      </c>
      <c r="L198" s="27">
        <f t="shared" si="21"/>
        <v>0.25658774946607865</v>
      </c>
      <c r="M198" s="27"/>
    </row>
    <row r="199" spans="1:13" x14ac:dyDescent="0.25">
      <c r="A199" s="24">
        <f t="shared" si="22"/>
        <v>2016</v>
      </c>
      <c r="B199" s="32">
        <v>42564</v>
      </c>
      <c r="C199" s="28">
        <f>'Bitcoin Data'!C201</f>
        <v>654.46801800000003</v>
      </c>
      <c r="D199" s="26">
        <f>'Bitcoin Data'!K201</f>
        <v>1606.4942402822908</v>
      </c>
      <c r="E199" s="25">
        <f>'Bitcoin Data'!J201</f>
        <v>3211.6889965671794</v>
      </c>
      <c r="F199" s="25">
        <f t="shared" si="18"/>
        <v>5.1595598745631834</v>
      </c>
      <c r="G199" s="23">
        <f>'Emissions Factors'!$AB$39/1000</f>
        <v>0.49266147344102867</v>
      </c>
      <c r="H199" s="26">
        <f t="shared" si="23"/>
        <v>2541.9163701095072</v>
      </c>
      <c r="I199" s="23">
        <f t="shared" si="19"/>
        <v>1.5822754332831255</v>
      </c>
      <c r="J199" s="26">
        <f>I199*'Social Cost of Carbon'!$C$5</f>
        <v>158.22754332831255</v>
      </c>
      <c r="K199" s="23">
        <f t="shared" si="20"/>
        <v>0.24176512675415798</v>
      </c>
      <c r="L199" s="27">
        <f t="shared" si="21"/>
        <v>0.25419163701095071</v>
      </c>
      <c r="M199" s="27"/>
    </row>
    <row r="200" spans="1:13" x14ac:dyDescent="0.25">
      <c r="A200" s="24">
        <f t="shared" si="22"/>
        <v>2016</v>
      </c>
      <c r="B200" s="32">
        <v>42565</v>
      </c>
      <c r="C200" s="28">
        <f>'Bitcoin Data'!C202</f>
        <v>658.07800299999997</v>
      </c>
      <c r="D200" s="26">
        <f>'Bitcoin Data'!K202</f>
        <v>1764.6854321903443</v>
      </c>
      <c r="E200" s="25">
        <f>'Bitcoin Data'!J202</f>
        <v>2912.4785857638381</v>
      </c>
      <c r="F200" s="25">
        <f t="shared" si="18"/>
        <v>5.1396085318637814</v>
      </c>
      <c r="G200" s="23">
        <f>'Emissions Factors'!$AB$39/1000</f>
        <v>0.49266147344102867</v>
      </c>
      <c r="H200" s="26">
        <f t="shared" si="23"/>
        <v>2532.0871122180929</v>
      </c>
      <c r="I200" s="23">
        <f t="shared" si="19"/>
        <v>1.4348659914278559</v>
      </c>
      <c r="J200" s="26">
        <f>I200*'Social Cost of Carbon'!$C$5</f>
        <v>143.48659914278559</v>
      </c>
      <c r="K200" s="23">
        <f t="shared" si="20"/>
        <v>0.21803889278880151</v>
      </c>
      <c r="L200" s="27">
        <f t="shared" si="21"/>
        <v>0.25320871122180927</v>
      </c>
      <c r="M200" s="27"/>
    </row>
    <row r="201" spans="1:13" x14ac:dyDescent="0.25">
      <c r="A201" s="24">
        <f t="shared" si="22"/>
        <v>2016</v>
      </c>
      <c r="B201" s="32">
        <v>42566</v>
      </c>
      <c r="C201" s="28">
        <f>'Bitcoin Data'!C203</f>
        <v>663.25500499999998</v>
      </c>
      <c r="D201" s="26">
        <f>'Bitcoin Data'!K203</f>
        <v>1693.1634750496592</v>
      </c>
      <c r="E201" s="25">
        <f>'Bitcoin Data'!J203</f>
        <v>2986.5492790037556</v>
      </c>
      <c r="F201" s="25">
        <f t="shared" si="18"/>
        <v>5.0567161556450531</v>
      </c>
      <c r="G201" s="23">
        <f>'Emissions Factors'!$AB$39/1000</f>
        <v>0.49266147344102867</v>
      </c>
      <c r="H201" s="26">
        <f t="shared" si="23"/>
        <v>2491.249232013146</v>
      </c>
      <c r="I201" s="23">
        <f t="shared" si="19"/>
        <v>1.4713577682982319</v>
      </c>
      <c r="J201" s="26">
        <f>I201*'Social Cost of Carbon'!$C$5</f>
        <v>147.13577682982319</v>
      </c>
      <c r="K201" s="23">
        <f t="shared" si="20"/>
        <v>0.22183892427592489</v>
      </c>
      <c r="L201" s="27">
        <f t="shared" si="21"/>
        <v>0.24912492320131455</v>
      </c>
      <c r="M201" s="27"/>
    </row>
    <row r="202" spans="1:13" x14ac:dyDescent="0.25">
      <c r="A202" s="24">
        <f t="shared" si="22"/>
        <v>2016</v>
      </c>
      <c r="B202" s="32">
        <v>42567</v>
      </c>
      <c r="C202" s="28">
        <f>'Bitcoin Data'!C204</f>
        <v>660.76702899999998</v>
      </c>
      <c r="D202" s="26">
        <f>'Bitcoin Data'!K204</f>
        <v>1957.9676674364898</v>
      </c>
      <c r="E202" s="25">
        <f>'Bitcoin Data'!J204</f>
        <v>2584.1698931755236</v>
      </c>
      <c r="F202" s="25">
        <f t="shared" si="18"/>
        <v>5.059721098000483</v>
      </c>
      <c r="G202" s="23">
        <f>'Emissions Factors'!$AB$39/1000</f>
        <v>0.49266147344102867</v>
      </c>
      <c r="H202" s="26">
        <f t="shared" si="23"/>
        <v>2492.7296513415772</v>
      </c>
      <c r="I202" s="23">
        <f t="shared" si="19"/>
        <v>1.2731209471937992</v>
      </c>
      <c r="J202" s="26">
        <f>I202*'Social Cost of Carbon'!$C$5</f>
        <v>127.31209471937991</v>
      </c>
      <c r="K202" s="23">
        <f t="shared" si="20"/>
        <v>0.19267319513816106</v>
      </c>
      <c r="L202" s="27">
        <f t="shared" si="21"/>
        <v>0.24927296513415775</v>
      </c>
      <c r="M202" s="27"/>
    </row>
    <row r="203" spans="1:13" x14ac:dyDescent="0.25">
      <c r="A203" s="24">
        <f t="shared" si="22"/>
        <v>2016</v>
      </c>
      <c r="B203" s="32">
        <v>42568</v>
      </c>
      <c r="C203" s="28">
        <f>'Bitcoin Data'!C205</f>
        <v>679.45898399999999</v>
      </c>
      <c r="D203" s="26">
        <f>'Bitcoin Data'!K205</f>
        <v>1890.4186833325514</v>
      </c>
      <c r="E203" s="25">
        <f>'Bitcoin Data'!J205</f>
        <v>2693.2178004885832</v>
      </c>
      <c r="F203" s="25">
        <f t="shared" si="18"/>
        <v>5.0913092483274172</v>
      </c>
      <c r="G203" s="23">
        <f>'Emissions Factors'!$AB$39/1000</f>
        <v>0.49266147344102867</v>
      </c>
      <c r="H203" s="26">
        <f t="shared" si="23"/>
        <v>2508.2919160249216</v>
      </c>
      <c r="I203" s="23">
        <f t="shared" si="19"/>
        <v>1.3268446498863118</v>
      </c>
      <c r="J203" s="26">
        <f>I203*'Social Cost of Carbon'!$C$5</f>
        <v>132.68446498863119</v>
      </c>
      <c r="K203" s="23">
        <f t="shared" si="20"/>
        <v>0.19527957994979017</v>
      </c>
      <c r="L203" s="27">
        <f t="shared" si="21"/>
        <v>0.25082919160249217</v>
      </c>
      <c r="M203" s="27"/>
    </row>
    <row r="204" spans="1:13" x14ac:dyDescent="0.25">
      <c r="A204" s="24">
        <f t="shared" si="22"/>
        <v>2016</v>
      </c>
      <c r="B204" s="32">
        <v>42569</v>
      </c>
      <c r="C204" s="28">
        <f>'Bitcoin Data'!C206</f>
        <v>673.10601799999995</v>
      </c>
      <c r="D204" s="26">
        <f>'Bitcoin Data'!K206</f>
        <v>1818.2852332578761</v>
      </c>
      <c r="E204" s="25">
        <f>'Bitcoin Data'!J206</f>
        <v>2817.6191964464088</v>
      </c>
      <c r="F204" s="25">
        <f t="shared" si="18"/>
        <v>5.1232353778424278</v>
      </c>
      <c r="G204" s="23">
        <f>'Emissions Factors'!$AB$39/1000</f>
        <v>0.49266147344102867</v>
      </c>
      <c r="H204" s="26">
        <f t="shared" si="23"/>
        <v>2524.0206900330559</v>
      </c>
      <c r="I204" s="23">
        <f t="shared" si="19"/>
        <v>1.3881324249170151</v>
      </c>
      <c r="J204" s="26">
        <f>I204*'Social Cost of Carbon'!$C$5</f>
        <v>138.81324249170152</v>
      </c>
      <c r="K204" s="23">
        <f t="shared" si="20"/>
        <v>0.20622790285571554</v>
      </c>
      <c r="L204" s="27">
        <f t="shared" si="21"/>
        <v>0.25240206900330558</v>
      </c>
      <c r="M204" s="27"/>
    </row>
    <row r="205" spans="1:13" x14ac:dyDescent="0.25">
      <c r="A205" s="24">
        <f t="shared" si="22"/>
        <v>2016</v>
      </c>
      <c r="B205" s="32">
        <v>42570</v>
      </c>
      <c r="C205" s="28">
        <f>'Bitcoin Data'!C207</f>
        <v>672.864014</v>
      </c>
      <c r="D205" s="26">
        <f>'Bitcoin Data'!K207</f>
        <v>1608.9010963432045</v>
      </c>
      <c r="E205" s="25">
        <f>'Bitcoin Data'!J207</f>
        <v>3175.6965366096265</v>
      </c>
      <c r="F205" s="25">
        <f t="shared" si="18"/>
        <v>5.1093816394045453</v>
      </c>
      <c r="G205" s="23">
        <f>'Emissions Factors'!$AB$39/1000</f>
        <v>0.49266147344102867</v>
      </c>
      <c r="H205" s="26">
        <f t="shared" si="23"/>
        <v>2517.1954868415819</v>
      </c>
      <c r="I205" s="23">
        <f t="shared" si="19"/>
        <v>1.5645433349276703</v>
      </c>
      <c r="J205" s="26">
        <f>I205*'Social Cost of Carbon'!$C$5</f>
        <v>156.45433349276703</v>
      </c>
      <c r="K205" s="23">
        <f t="shared" si="20"/>
        <v>0.23251998953352709</v>
      </c>
      <c r="L205" s="27">
        <f t="shared" si="21"/>
        <v>0.25171954868415819</v>
      </c>
      <c r="M205" s="27"/>
    </row>
    <row r="206" spans="1:13" x14ac:dyDescent="0.25">
      <c r="A206" s="24">
        <f t="shared" si="22"/>
        <v>2016</v>
      </c>
      <c r="B206" s="32">
        <v>42571</v>
      </c>
      <c r="C206" s="28">
        <f>'Bitcoin Data'!C208</f>
        <v>665.68499799999995</v>
      </c>
      <c r="D206" s="26">
        <f>'Bitcoin Data'!K208</f>
        <v>1882.3420052752067</v>
      </c>
      <c r="E206" s="25">
        <f>'Bitcoin Data'!J208</f>
        <v>2737.3772018318782</v>
      </c>
      <c r="F206" s="25">
        <f t="shared" si="18"/>
        <v>5.1526800912908524</v>
      </c>
      <c r="G206" s="23">
        <f>'Emissions Factors'!$AB$39/1000</f>
        <v>0.49266147344102867</v>
      </c>
      <c r="H206" s="26">
        <f t="shared" si="23"/>
        <v>2538.5269659456053</v>
      </c>
      <c r="I206" s="23">
        <f t="shared" si="19"/>
        <v>1.3486002856183732</v>
      </c>
      <c r="J206" s="26">
        <f>I206*'Social Cost of Carbon'!$C$5</f>
        <v>134.86002856183731</v>
      </c>
      <c r="K206" s="23">
        <f t="shared" si="20"/>
        <v>0.20258835480296841</v>
      </c>
      <c r="L206" s="27">
        <f t="shared" si="21"/>
        <v>0.2538526965945605</v>
      </c>
      <c r="M206" s="27"/>
    </row>
    <row r="207" spans="1:13" x14ac:dyDescent="0.25">
      <c r="A207" s="24">
        <f t="shared" si="22"/>
        <v>2016</v>
      </c>
      <c r="B207" s="32">
        <v>42572</v>
      </c>
      <c r="C207" s="28">
        <f>'Bitcoin Data'!C209</f>
        <v>665.012024</v>
      </c>
      <c r="D207" s="26">
        <f>'Bitcoin Data'!K209</f>
        <v>1671.2041884816792</v>
      </c>
      <c r="E207" s="25">
        <f>'Bitcoin Data'!J209</f>
        <v>3074.9294465051844</v>
      </c>
      <c r="F207" s="25">
        <f t="shared" si="18"/>
        <v>5.1388349702851155</v>
      </c>
      <c r="G207" s="23">
        <f>'Emissions Factors'!$AB$39/1000</f>
        <v>0.49266147344102867</v>
      </c>
      <c r="H207" s="26">
        <f t="shared" si="23"/>
        <v>2531.7060082309499</v>
      </c>
      <c r="I207" s="23">
        <f t="shared" si="19"/>
        <v>1.5148992718424508</v>
      </c>
      <c r="J207" s="26">
        <f>I207*'Social Cost of Carbon'!$C$5</f>
        <v>151.48992718424509</v>
      </c>
      <c r="K207" s="23">
        <f t="shared" si="20"/>
        <v>0.2278002828776598</v>
      </c>
      <c r="L207" s="27">
        <f t="shared" si="21"/>
        <v>0.253170600823095</v>
      </c>
      <c r="M207" s="27"/>
    </row>
    <row r="208" spans="1:13" x14ac:dyDescent="0.25">
      <c r="A208" s="24">
        <f t="shared" si="22"/>
        <v>2016</v>
      </c>
      <c r="B208" s="32">
        <v>42573</v>
      </c>
      <c r="C208" s="28">
        <f>'Bitcoin Data'!C210</f>
        <v>650.61901899999998</v>
      </c>
      <c r="D208" s="26">
        <f>'Bitcoin Data'!K210</f>
        <v>1610.3193592010944</v>
      </c>
      <c r="E208" s="25">
        <f>'Bitcoin Data'!J210</f>
        <v>3090.5266757267477</v>
      </c>
      <c r="F208" s="25">
        <f t="shared" si="18"/>
        <v>4.9767349360501854</v>
      </c>
      <c r="G208" s="23">
        <f>'Emissions Factors'!$AB$39/1000</f>
        <v>0.49266147344102867</v>
      </c>
      <c r="H208" s="26">
        <f t="shared" si="23"/>
        <v>2451.8455665199281</v>
      </c>
      <c r="I208" s="23">
        <f t="shared" si="19"/>
        <v>1.5225834257723438</v>
      </c>
      <c r="J208" s="26">
        <f>I208*'Social Cost of Carbon'!$C$5</f>
        <v>152.25834257723437</v>
      </c>
      <c r="K208" s="23">
        <f t="shared" si="20"/>
        <v>0.23402073737600709</v>
      </c>
      <c r="L208" s="27">
        <f t="shared" si="21"/>
        <v>0.24518455665199276</v>
      </c>
      <c r="M208" s="27"/>
    </row>
    <row r="209" spans="1:13" x14ac:dyDescent="0.25">
      <c r="A209" s="24">
        <f t="shared" si="22"/>
        <v>2016</v>
      </c>
      <c r="B209" s="32">
        <v>42574</v>
      </c>
      <c r="C209" s="28">
        <f>'Bitcoin Data'!C211</f>
        <v>655.55602999999996</v>
      </c>
      <c r="D209" s="26">
        <f>'Bitcoin Data'!K211</f>
        <v>1618.6717007036339</v>
      </c>
      <c r="E209" s="25">
        <f>'Bitcoin Data'!J211</f>
        <v>3009.7544333006931</v>
      </c>
      <c r="F209" s="25">
        <f t="shared" si="18"/>
        <v>4.8718043272511347</v>
      </c>
      <c r="G209" s="23">
        <f>'Emissions Factors'!$AB$39/1000</f>
        <v>0.49266147344102867</v>
      </c>
      <c r="H209" s="26">
        <f t="shared" si="23"/>
        <v>2400.1502981799235</v>
      </c>
      <c r="I209" s="23">
        <f t="shared" si="19"/>
        <v>1.4827900538055878</v>
      </c>
      <c r="J209" s="26">
        <f>I209*'Social Cost of Carbon'!$C$5</f>
        <v>148.27900538055877</v>
      </c>
      <c r="K209" s="23">
        <f t="shared" si="20"/>
        <v>0.22618814959349665</v>
      </c>
      <c r="L209" s="27">
        <f t="shared" si="21"/>
        <v>0.24001502981799236</v>
      </c>
      <c r="M209" s="27"/>
    </row>
    <row r="210" spans="1:13" x14ac:dyDescent="0.25">
      <c r="A210" s="24">
        <f t="shared" si="22"/>
        <v>2016</v>
      </c>
      <c r="B210" s="32">
        <v>42575</v>
      </c>
      <c r="C210" s="28">
        <f>'Bitcoin Data'!C212</f>
        <v>661.28497300000004</v>
      </c>
      <c r="D210" s="26">
        <f>'Bitcoin Data'!K212</f>
        <v>1583.5402625044435</v>
      </c>
      <c r="E210" s="25">
        <f>'Bitcoin Data'!J212</f>
        <v>2992.1056327729243</v>
      </c>
      <c r="F210" s="25">
        <f t="shared" si="18"/>
        <v>4.7381197391622605</v>
      </c>
      <c r="G210" s="23">
        <f>'Emissions Factors'!$AB$39/1000</f>
        <v>0.49266147344102867</v>
      </c>
      <c r="H210" s="26">
        <f t="shared" si="23"/>
        <v>2334.2890520357014</v>
      </c>
      <c r="I210" s="23">
        <f t="shared" si="19"/>
        <v>1.4740951697331104</v>
      </c>
      <c r="J210" s="26">
        <f>I210*'Social Cost of Carbon'!$C$5</f>
        <v>147.40951697331104</v>
      </c>
      <c r="K210" s="23">
        <f t="shared" si="20"/>
        <v>0.22291375578151998</v>
      </c>
      <c r="L210" s="27">
        <f t="shared" si="21"/>
        <v>0.23342890520357018</v>
      </c>
      <c r="M210" s="27"/>
    </row>
    <row r="211" spans="1:13" x14ac:dyDescent="0.25">
      <c r="A211" s="24">
        <f t="shared" si="22"/>
        <v>2016</v>
      </c>
      <c r="B211" s="32">
        <v>42576</v>
      </c>
      <c r="C211" s="28">
        <f>'Bitcoin Data'!C213</f>
        <v>654.09698500000002</v>
      </c>
      <c r="D211" s="26">
        <f>'Bitcoin Data'!K213</f>
        <v>1606.9420624013333</v>
      </c>
      <c r="E211" s="25">
        <f>'Bitcoin Data'!J213</f>
        <v>2961.1256493528108</v>
      </c>
      <c r="F211" s="25">
        <f t="shared" si="18"/>
        <v>4.7583573580004925</v>
      </c>
      <c r="G211" s="23">
        <f>'Emissions Factors'!$AB$39/1000</f>
        <v>0.49266147344102867</v>
      </c>
      <c r="H211" s="26">
        <f t="shared" si="23"/>
        <v>2344.2593471514833</v>
      </c>
      <c r="I211" s="23">
        <f t="shared" si="19"/>
        <v>1.4588325254541785</v>
      </c>
      <c r="J211" s="26">
        <f>I211*'Social Cost of Carbon'!$C$5</f>
        <v>145.88325254541786</v>
      </c>
      <c r="K211" s="23">
        <f t="shared" si="20"/>
        <v>0.22303000302840084</v>
      </c>
      <c r="L211" s="27">
        <f t="shared" si="21"/>
        <v>0.23442593471514833</v>
      </c>
      <c r="M211" s="27"/>
    </row>
    <row r="212" spans="1:13" x14ac:dyDescent="0.25">
      <c r="A212" s="24">
        <f t="shared" si="22"/>
        <v>2016</v>
      </c>
      <c r="B212" s="32">
        <v>42577</v>
      </c>
      <c r="C212" s="28">
        <f>'Bitcoin Data'!C214</f>
        <v>651.783997</v>
      </c>
      <c r="D212" s="26">
        <f>'Bitcoin Data'!K214</f>
        <v>1614.2001413525918</v>
      </c>
      <c r="E212" s="25">
        <f>'Bitcoin Data'!J214</f>
        <v>2872.1713717072444</v>
      </c>
      <c r="F212" s="25">
        <f t="shared" si="18"/>
        <v>4.6362594341987018</v>
      </c>
      <c r="G212" s="23">
        <f>'Emissions Factors'!$AB$39/1000</f>
        <v>0.49266147344102867</v>
      </c>
      <c r="H212" s="26">
        <f t="shared" si="23"/>
        <v>2284.1064041072023</v>
      </c>
      <c r="I212" s="23">
        <f t="shared" si="19"/>
        <v>1.4150081799604315</v>
      </c>
      <c r="J212" s="26">
        <f>I212*'Social Cost of Carbon'!$C$5</f>
        <v>141.50081799604314</v>
      </c>
      <c r="K212" s="23">
        <f t="shared" si="20"/>
        <v>0.21709771741456724</v>
      </c>
      <c r="L212" s="27">
        <f t="shared" si="21"/>
        <v>0.22841064041072021</v>
      </c>
      <c r="M212" s="27"/>
    </row>
    <row r="213" spans="1:13" x14ac:dyDescent="0.25">
      <c r="A213" s="24">
        <f t="shared" si="22"/>
        <v>2016</v>
      </c>
      <c r="B213" s="32">
        <v>42578</v>
      </c>
      <c r="C213" s="28">
        <f>'Bitcoin Data'!C215</f>
        <v>654.35199</v>
      </c>
      <c r="D213" s="26">
        <f>'Bitcoin Data'!K215</f>
        <v>1600</v>
      </c>
      <c r="E213" s="25">
        <f>'Bitcoin Data'!J215</f>
        <v>2878.3264560639063</v>
      </c>
      <c r="F213" s="25">
        <f t="shared" si="18"/>
        <v>4.6053223297022496</v>
      </c>
      <c r="G213" s="23">
        <f>'Emissions Factors'!$AB$39/1000</f>
        <v>0.49266147344102867</v>
      </c>
      <c r="H213" s="26">
        <f t="shared" si="23"/>
        <v>2268.8648846219812</v>
      </c>
      <c r="I213" s="23">
        <f t="shared" si="19"/>
        <v>1.4180405528887383</v>
      </c>
      <c r="J213" s="26">
        <f>I213*'Social Cost of Carbon'!$C$5</f>
        <v>141.80405528887383</v>
      </c>
      <c r="K213" s="23">
        <f t="shared" si="20"/>
        <v>0.21670913736943603</v>
      </c>
      <c r="L213" s="27">
        <f t="shared" si="21"/>
        <v>0.22688648846219811</v>
      </c>
      <c r="M213" s="27"/>
    </row>
    <row r="214" spans="1:13" x14ac:dyDescent="0.25">
      <c r="A214" s="24">
        <f t="shared" si="22"/>
        <v>2016</v>
      </c>
      <c r="B214" s="32">
        <v>42579</v>
      </c>
      <c r="C214" s="28">
        <f>'Bitcoin Data'!C216</f>
        <v>655.03497300000004</v>
      </c>
      <c r="D214" s="26">
        <f>'Bitcoin Data'!K216</f>
        <v>1694.9582838085889</v>
      </c>
      <c r="E214" s="25">
        <f>'Bitcoin Data'!J216</f>
        <v>2742.4510475877937</v>
      </c>
      <c r="F214" s="25">
        <f t="shared" si="18"/>
        <v>4.6483401210484736</v>
      </c>
      <c r="G214" s="23">
        <f>'Emissions Factors'!$AB$39/1000</f>
        <v>0.49266147344102867</v>
      </c>
      <c r="H214" s="26">
        <f t="shared" si="23"/>
        <v>2290.0580930907909</v>
      </c>
      <c r="I214" s="23">
        <f t="shared" si="19"/>
        <v>1.3510999739444951</v>
      </c>
      <c r="J214" s="26">
        <f>I214*'Social Cost of Carbon'!$C$5</f>
        <v>135.10999739444952</v>
      </c>
      <c r="K214" s="23">
        <f t="shared" si="20"/>
        <v>0.20626379195550146</v>
      </c>
      <c r="L214" s="27">
        <f t="shared" si="21"/>
        <v>0.22900580930907907</v>
      </c>
      <c r="M214" s="27"/>
    </row>
    <row r="215" spans="1:13" x14ac:dyDescent="0.25">
      <c r="A215" s="24">
        <f t="shared" si="22"/>
        <v>2016</v>
      </c>
      <c r="B215" s="32">
        <v>42580</v>
      </c>
      <c r="C215" s="28">
        <f>'Bitcoin Data'!C217</f>
        <v>656.99200399999995</v>
      </c>
      <c r="D215" s="26">
        <f>'Bitcoin Data'!K217</f>
        <v>1841.229341838216</v>
      </c>
      <c r="E215" s="25">
        <f>'Bitcoin Data'!J217</f>
        <v>2572.6165226615535</v>
      </c>
      <c r="F215" s="25">
        <f t="shared" si="18"/>
        <v>4.736777026822252</v>
      </c>
      <c r="G215" s="23">
        <f>'Emissions Factors'!$AB$39/1000</f>
        <v>0.49266147344102867</v>
      </c>
      <c r="H215" s="26">
        <f t="shared" si="23"/>
        <v>2333.6275493958656</v>
      </c>
      <c r="I215" s="23">
        <f t="shared" si="19"/>
        <v>1.2674290466531766</v>
      </c>
      <c r="J215" s="26">
        <f>I215*'Social Cost of Carbon'!$C$5</f>
        <v>126.74290466531765</v>
      </c>
      <c r="K215" s="23">
        <f t="shared" si="20"/>
        <v>0.19291392268651972</v>
      </c>
      <c r="L215" s="27">
        <f t="shared" si="21"/>
        <v>0.23336275493958655</v>
      </c>
      <c r="M215" s="27"/>
    </row>
    <row r="216" spans="1:13" x14ac:dyDescent="0.25">
      <c r="A216" s="24">
        <f t="shared" si="22"/>
        <v>2016</v>
      </c>
      <c r="B216" s="32">
        <v>42581</v>
      </c>
      <c r="C216" s="28">
        <f>'Bitcoin Data'!C218</f>
        <v>655.04699700000003</v>
      </c>
      <c r="D216" s="26">
        <f>'Bitcoin Data'!K218</f>
        <v>1486.3989637305731</v>
      </c>
      <c r="E216" s="25">
        <f>'Bitcoin Data'!J218</f>
        <v>3158.2847569471728</v>
      </c>
      <c r="F216" s="25">
        <f t="shared" si="18"/>
        <v>4.6944711898923419</v>
      </c>
      <c r="G216" s="23">
        <f>'Emissions Factors'!$AB$39/1000</f>
        <v>0.49266147344102867</v>
      </c>
      <c r="H216" s="26">
        <f t="shared" si="23"/>
        <v>2312.7850934388202</v>
      </c>
      <c r="I216" s="23">
        <f t="shared" si="19"/>
        <v>1.5559652219039353</v>
      </c>
      <c r="J216" s="26">
        <f>I216*'Social Cost of Carbon'!$C$5</f>
        <v>155.59652219039353</v>
      </c>
      <c r="K216" s="23">
        <f t="shared" si="20"/>
        <v>0.23753489887442919</v>
      </c>
      <c r="L216" s="27">
        <f t="shared" si="21"/>
        <v>0.23127850934388205</v>
      </c>
      <c r="M216" s="27"/>
    </row>
    <row r="217" spans="1:13" x14ac:dyDescent="0.25">
      <c r="A217" s="24">
        <f t="shared" si="22"/>
        <v>2016</v>
      </c>
      <c r="B217" s="32">
        <v>42582</v>
      </c>
      <c r="C217" s="28">
        <f>'Bitcoin Data'!C219</f>
        <v>624.68102999999996</v>
      </c>
      <c r="D217" s="26">
        <f>'Bitcoin Data'!K219</f>
        <v>1936.9715603382024</v>
      </c>
      <c r="E217" s="25">
        <f>'Bitcoin Data'!J219</f>
        <v>2486.7938918353348</v>
      </c>
      <c r="F217" s="25">
        <f t="shared" si="18"/>
        <v>4.8168490449077987</v>
      </c>
      <c r="G217" s="23">
        <f>'Emissions Factors'!$AB$39/1000</f>
        <v>0.49266147344102867</v>
      </c>
      <c r="H217" s="26">
        <f t="shared" si="23"/>
        <v>2373.0759478072878</v>
      </c>
      <c r="I217" s="23">
        <f t="shared" si="19"/>
        <v>1.2251475428957461</v>
      </c>
      <c r="J217" s="26">
        <f>I217*'Social Cost of Carbon'!$C$5</f>
        <v>122.51475428957461</v>
      </c>
      <c r="K217" s="23">
        <f t="shared" si="20"/>
        <v>0.19612369898534396</v>
      </c>
      <c r="L217" s="27">
        <f t="shared" si="21"/>
        <v>0.2373075947807288</v>
      </c>
      <c r="M217" s="27"/>
    </row>
    <row r="218" spans="1:13" x14ac:dyDescent="0.25">
      <c r="A218" s="24">
        <f t="shared" si="22"/>
        <v>2016</v>
      </c>
      <c r="B218" s="32">
        <v>42583</v>
      </c>
      <c r="C218" s="28">
        <f>'Bitcoin Data'!C220</f>
        <v>606.271973</v>
      </c>
      <c r="D218" s="26">
        <f>'Bitcoin Data'!K220</f>
        <v>1895.6280329016054</v>
      </c>
      <c r="E218" s="25">
        <f>'Bitcoin Data'!J220</f>
        <v>2611.505196407084</v>
      </c>
      <c r="F218" s="25">
        <f t="shared" si="18"/>
        <v>4.9504424583774815</v>
      </c>
      <c r="G218" s="23">
        <f>'Emissions Factors'!$AB$39/1000</f>
        <v>0.49266147344102867</v>
      </c>
      <c r="H218" s="26">
        <f t="shared" si="23"/>
        <v>2438.892275729278</v>
      </c>
      <c r="I218" s="23">
        <f t="shared" si="19"/>
        <v>1.2865879979608168</v>
      </c>
      <c r="J218" s="26">
        <f>I218*'Social Cost of Carbon'!$C$5</f>
        <v>128.65879979608167</v>
      </c>
      <c r="K218" s="23">
        <f t="shared" si="20"/>
        <v>0.21221300922000838</v>
      </c>
      <c r="L218" s="27">
        <f t="shared" si="21"/>
        <v>0.24388922757292775</v>
      </c>
      <c r="M218" s="27"/>
    </row>
    <row r="219" spans="1:13" x14ac:dyDescent="0.25">
      <c r="A219" s="24">
        <f t="shared" si="22"/>
        <v>2016</v>
      </c>
      <c r="B219" s="32">
        <v>42584</v>
      </c>
      <c r="C219" s="28">
        <f>'Bitcoin Data'!C221</f>
        <v>547.46502699999996</v>
      </c>
      <c r="D219" s="26">
        <f>'Bitcoin Data'!K221</f>
        <v>1925.9139174839913</v>
      </c>
      <c r="E219" s="25">
        <f>'Bitcoin Data'!J221</f>
        <v>2623.7652099056982</v>
      </c>
      <c r="F219" s="25">
        <f t="shared" si="18"/>
        <v>5.0531459339676896</v>
      </c>
      <c r="G219" s="23">
        <f>'Emissions Factors'!$AB$39/1000</f>
        <v>0.49266147344102867</v>
      </c>
      <c r="H219" s="26">
        <f t="shared" si="23"/>
        <v>2489.4903213410648</v>
      </c>
      <c r="I219" s="23">
        <f t="shared" si="19"/>
        <v>1.2926280342754513</v>
      </c>
      <c r="J219" s="26">
        <f>I219*'Social Cost of Carbon'!$C$5</f>
        <v>129.26280342754512</v>
      </c>
      <c r="K219" s="23">
        <f t="shared" si="20"/>
        <v>0.23611152686022652</v>
      </c>
      <c r="L219" s="27">
        <f t="shared" si="21"/>
        <v>0.24894903213410652</v>
      </c>
      <c r="M219" s="27"/>
    </row>
    <row r="220" spans="1:13" x14ac:dyDescent="0.25">
      <c r="A220" s="24">
        <f t="shared" si="22"/>
        <v>2016</v>
      </c>
      <c r="B220" s="32">
        <v>42585</v>
      </c>
      <c r="C220" s="28">
        <f>'Bitcoin Data'!C222</f>
        <v>566.35497999999995</v>
      </c>
      <c r="D220" s="26">
        <f>'Bitcoin Data'!K222</f>
        <v>2075.9130172992768</v>
      </c>
      <c r="E220" s="25">
        <f>'Bitcoin Data'!J222</f>
        <v>2492.5931738963891</v>
      </c>
      <c r="F220" s="25">
        <f t="shared" si="18"/>
        <v>5.174406616522834</v>
      </c>
      <c r="G220" s="23">
        <f>'Emissions Factors'!$AB$39/1000</f>
        <v>0.49266147344102867</v>
      </c>
      <c r="H220" s="26">
        <f t="shared" si="23"/>
        <v>2549.2307878791476</v>
      </c>
      <c r="I220" s="23">
        <f t="shared" si="19"/>
        <v>1.2280046257408452</v>
      </c>
      <c r="J220" s="26">
        <f>I220*'Social Cost of Carbon'!$C$5</f>
        <v>122.80046257408452</v>
      </c>
      <c r="K220" s="23">
        <f t="shared" si="20"/>
        <v>0.21682596059115528</v>
      </c>
      <c r="L220" s="27">
        <f t="shared" si="21"/>
        <v>0.2549230787879147</v>
      </c>
      <c r="M220" s="27"/>
    </row>
    <row r="221" spans="1:13" x14ac:dyDescent="0.25">
      <c r="A221" s="24">
        <f t="shared" si="22"/>
        <v>2016</v>
      </c>
      <c r="B221" s="32">
        <v>42586</v>
      </c>
      <c r="C221" s="28">
        <f>'Bitcoin Data'!C223</f>
        <v>578.28900099999998</v>
      </c>
      <c r="D221" s="26">
        <f>'Bitcoin Data'!K223</f>
        <v>1925.3580042645917</v>
      </c>
      <c r="E221" s="25">
        <f>'Bitcoin Data'!J223</f>
        <v>2679.2556771792174</v>
      </c>
      <c r="F221" s="25">
        <f t="shared" si="18"/>
        <v>5.1585263635283551</v>
      </c>
      <c r="G221" s="23">
        <f>'Emissions Factors'!$AB$39/1000</f>
        <v>0.49266147344102867</v>
      </c>
      <c r="H221" s="26">
        <f t="shared" si="23"/>
        <v>2541.4071990402708</v>
      </c>
      <c r="I221" s="23">
        <f t="shared" si="19"/>
        <v>1.3199660496443544</v>
      </c>
      <c r="J221" s="26">
        <f>I221*'Social Cost of Carbon'!$C$5</f>
        <v>131.99660496443545</v>
      </c>
      <c r="K221" s="23">
        <f t="shared" si="20"/>
        <v>0.22825370141258394</v>
      </c>
      <c r="L221" s="27">
        <f t="shared" si="21"/>
        <v>0.25414071990402715</v>
      </c>
      <c r="M221" s="27"/>
    </row>
    <row r="222" spans="1:13" x14ac:dyDescent="0.25">
      <c r="A222" s="24">
        <f t="shared" si="22"/>
        <v>2016</v>
      </c>
      <c r="B222" s="32">
        <v>42587</v>
      </c>
      <c r="C222" s="28">
        <f>'Bitcoin Data'!C224</f>
        <v>575.04303000000004</v>
      </c>
      <c r="D222" s="26">
        <f>'Bitcoin Data'!K224</f>
        <v>2120.2053760193294</v>
      </c>
      <c r="E222" s="25">
        <f>'Bitcoin Data'!J224</f>
        <v>2540.7291954912762</v>
      </c>
      <c r="F222" s="25">
        <f t="shared" si="18"/>
        <v>5.3868676992898692</v>
      </c>
      <c r="G222" s="23">
        <f>'Emissions Factors'!$AB$39/1000</f>
        <v>0.49266147344102867</v>
      </c>
      <c r="H222" s="26">
        <f t="shared" si="23"/>
        <v>2653.9021779640311</v>
      </c>
      <c r="I222" s="23">
        <f t="shared" si="19"/>
        <v>1.2517193890653717</v>
      </c>
      <c r="J222" s="26">
        <f>I222*'Social Cost of Carbon'!$C$5</f>
        <v>125.17193890653718</v>
      </c>
      <c r="K222" s="23">
        <f t="shared" si="20"/>
        <v>0.2176740389437242</v>
      </c>
      <c r="L222" s="27">
        <f t="shared" si="21"/>
        <v>0.26539021779640315</v>
      </c>
      <c r="M222" s="27"/>
    </row>
    <row r="223" spans="1:13" x14ac:dyDescent="0.25">
      <c r="A223" s="24">
        <f t="shared" si="22"/>
        <v>2016</v>
      </c>
      <c r="B223" s="32">
        <v>42588</v>
      </c>
      <c r="C223" s="28">
        <f>'Bitcoin Data'!C225</f>
        <v>587.77801499999998</v>
      </c>
      <c r="D223" s="26">
        <f>'Bitcoin Data'!K225</f>
        <v>2061.2819775797652</v>
      </c>
      <c r="E223" s="25">
        <f>'Bitcoin Data'!J225</f>
        <v>2622.7346752392023</v>
      </c>
      <c r="F223" s="25">
        <f t="shared" si="18"/>
        <v>5.4061957180440867</v>
      </c>
      <c r="G223" s="23">
        <f>'Emissions Factors'!$AB$39/1000</f>
        <v>0.49266147344102867</v>
      </c>
      <c r="H223" s="26">
        <f t="shared" si="23"/>
        <v>2663.4243481621802</v>
      </c>
      <c r="I223" s="23">
        <f t="shared" si="19"/>
        <v>1.2921203295482233</v>
      </c>
      <c r="J223" s="26">
        <f>I223*'Social Cost of Carbon'!$C$5</f>
        <v>129.21203295482232</v>
      </c>
      <c r="K223" s="23">
        <f t="shared" si="20"/>
        <v>0.21983134730689496</v>
      </c>
      <c r="L223" s="27">
        <f t="shared" si="21"/>
        <v>0.26634243481621794</v>
      </c>
      <c r="M223" s="27"/>
    </row>
    <row r="224" spans="1:13" x14ac:dyDescent="0.25">
      <c r="A224" s="24">
        <f t="shared" si="22"/>
        <v>2016</v>
      </c>
      <c r="B224" s="32">
        <v>42589</v>
      </c>
      <c r="C224" s="28">
        <f>'Bitcoin Data'!C226</f>
        <v>592.69000200000005</v>
      </c>
      <c r="D224" s="26">
        <f>'Bitcoin Data'!K226</f>
        <v>1851.9290928050061</v>
      </c>
      <c r="E224" s="25">
        <f>'Bitcoin Data'!J226</f>
        <v>2877.8280143853885</v>
      </c>
      <c r="F224" s="25">
        <f t="shared" si="18"/>
        <v>5.3295334239295649</v>
      </c>
      <c r="G224" s="23">
        <f>'Emissions Factors'!$AB$39/1000</f>
        <v>0.49266147344102867</v>
      </c>
      <c r="H224" s="26">
        <f t="shared" si="23"/>
        <v>2625.6557893863501</v>
      </c>
      <c r="I224" s="23">
        <f t="shared" si="19"/>
        <v>1.4177949898769755</v>
      </c>
      <c r="J224" s="26">
        <f>I224*'Social Cost of Carbon'!$C$5</f>
        <v>141.77949898769754</v>
      </c>
      <c r="K224" s="23">
        <f t="shared" si="20"/>
        <v>0.23921358300168782</v>
      </c>
      <c r="L224" s="27">
        <f t="shared" si="21"/>
        <v>0.26256557893863502</v>
      </c>
      <c r="M224" s="27"/>
    </row>
    <row r="225" spans="1:13" x14ac:dyDescent="0.25">
      <c r="A225" s="24">
        <f t="shared" si="22"/>
        <v>2016</v>
      </c>
      <c r="B225" s="32">
        <v>42590</v>
      </c>
      <c r="C225" s="28">
        <f>'Bitcoin Data'!C227</f>
        <v>591.05401600000005</v>
      </c>
      <c r="D225" s="26">
        <f>'Bitcoin Data'!K227</f>
        <v>1848.8658577492988</v>
      </c>
      <c r="E225" s="25">
        <f>'Bitcoin Data'!J227</f>
        <v>2863.6997365558364</v>
      </c>
      <c r="F225" s="25">
        <f t="shared" si="18"/>
        <v>5.2945966697637479</v>
      </c>
      <c r="G225" s="23">
        <f>'Emissions Factors'!$AB$39/1000</f>
        <v>0.49266147344102867</v>
      </c>
      <c r="H225" s="26">
        <f t="shared" si="23"/>
        <v>2608.4437966017713</v>
      </c>
      <c r="I225" s="23">
        <f t="shared" si="19"/>
        <v>1.4108345317042841</v>
      </c>
      <c r="J225" s="26">
        <f>I225*'Social Cost of Carbon'!$C$5</f>
        <v>141.08345317042841</v>
      </c>
      <c r="K225" s="23">
        <f t="shared" si="20"/>
        <v>0.23869807048300032</v>
      </c>
      <c r="L225" s="27">
        <f t="shared" si="21"/>
        <v>0.26084437966017715</v>
      </c>
      <c r="M225" s="27"/>
    </row>
    <row r="226" spans="1:13" x14ac:dyDescent="0.25">
      <c r="A226" s="24">
        <f t="shared" si="22"/>
        <v>2016</v>
      </c>
      <c r="B226" s="32">
        <v>42591</v>
      </c>
      <c r="C226" s="28">
        <f>'Bitcoin Data'!C228</f>
        <v>587.80102499999998</v>
      </c>
      <c r="D226" s="26">
        <f>'Bitcoin Data'!K228</f>
        <v>1542.6971857756712</v>
      </c>
      <c r="E226" s="25">
        <f>'Bitcoin Data'!J228</f>
        <v>3281.2720777328768</v>
      </c>
      <c r="F226" s="25">
        <f t="shared" si="18"/>
        <v>5.0620092000827981</v>
      </c>
      <c r="G226" s="23">
        <f>'Emissions Factors'!$AB$39/1000</f>
        <v>0.49266147344102867</v>
      </c>
      <c r="H226" s="26">
        <f t="shared" si="23"/>
        <v>2493.8569110848343</v>
      </c>
      <c r="I226" s="23">
        <f t="shared" si="19"/>
        <v>1.6165563365767845</v>
      </c>
      <c r="J226" s="26">
        <f>I226*'Social Cost of Carbon'!$C$5</f>
        <v>161.65563365767846</v>
      </c>
      <c r="K226" s="23">
        <f t="shared" si="20"/>
        <v>0.27501761103202987</v>
      </c>
      <c r="L226" s="27">
        <f t="shared" si="21"/>
        <v>0.24938569110848344</v>
      </c>
      <c r="M226" s="27"/>
    </row>
    <row r="227" spans="1:13" x14ac:dyDescent="0.25">
      <c r="A227" s="24">
        <f t="shared" si="22"/>
        <v>2016</v>
      </c>
      <c r="B227" s="32">
        <v>42592</v>
      </c>
      <c r="C227" s="28">
        <f>'Bitcoin Data'!C229</f>
        <v>592.103027</v>
      </c>
      <c r="D227" s="26">
        <f>'Bitcoin Data'!K229</f>
        <v>1928.0925976283102</v>
      </c>
      <c r="E227" s="25">
        <f>'Bitcoin Data'!J229</f>
        <v>2621.2177985884241</v>
      </c>
      <c r="F227" s="25">
        <f t="shared" si="18"/>
        <v>5.0539506342299152</v>
      </c>
      <c r="G227" s="23">
        <f>'Emissions Factors'!$AB$39/1000</f>
        <v>0.49266147344102867</v>
      </c>
      <c r="H227" s="26">
        <f t="shared" si="23"/>
        <v>2489.8867661579316</v>
      </c>
      <c r="I227" s="23">
        <f t="shared" si="19"/>
        <v>1.2913730228624227</v>
      </c>
      <c r="J227" s="26">
        <f>I227*'Social Cost of Carbon'!$C$5</f>
        <v>129.13730228624226</v>
      </c>
      <c r="K227" s="23">
        <f t="shared" si="20"/>
        <v>0.21809937865128032</v>
      </c>
      <c r="L227" s="27">
        <f t="shared" si="21"/>
        <v>0.24898867661579313</v>
      </c>
      <c r="M227" s="27"/>
    </row>
    <row r="228" spans="1:13" x14ac:dyDescent="0.25">
      <c r="A228" s="24">
        <f t="shared" si="22"/>
        <v>2016</v>
      </c>
      <c r="B228" s="32">
        <v>42593</v>
      </c>
      <c r="C228" s="28">
        <f>'Bitcoin Data'!C230</f>
        <v>589.11999500000002</v>
      </c>
      <c r="D228" s="26">
        <f>'Bitcoin Data'!K230</f>
        <v>1836.7555187700557</v>
      </c>
      <c r="E228" s="25">
        <f>'Bitcoin Data'!J230</f>
        <v>2694.8772299694879</v>
      </c>
      <c r="F228" s="25">
        <f t="shared" si="18"/>
        <v>4.9498306245542176</v>
      </c>
      <c r="G228" s="23">
        <f>'Emissions Factors'!$AB$39/1000</f>
        <v>0.49266147344102867</v>
      </c>
      <c r="H228" s="26">
        <f t="shared" si="23"/>
        <v>2438.5908487764077</v>
      </c>
      <c r="I228" s="23">
        <f t="shared" si="19"/>
        <v>1.3276621868594456</v>
      </c>
      <c r="J228" s="26">
        <f>I228*'Social Cost of Carbon'!$C$5</f>
        <v>132.76621868594455</v>
      </c>
      <c r="K228" s="23">
        <f t="shared" si="20"/>
        <v>0.22536362678700889</v>
      </c>
      <c r="L228" s="27">
        <f t="shared" si="21"/>
        <v>0.24385908487764074</v>
      </c>
      <c r="M228" s="27"/>
    </row>
    <row r="229" spans="1:13" x14ac:dyDescent="0.25">
      <c r="A229" s="24">
        <f t="shared" si="22"/>
        <v>2016</v>
      </c>
      <c r="B229" s="32">
        <v>42594</v>
      </c>
      <c r="C229" s="28">
        <f>'Bitcoin Data'!C231</f>
        <v>587.55902100000003</v>
      </c>
      <c r="D229" s="26">
        <f>'Bitcoin Data'!K231</f>
        <v>1863.0606432491259</v>
      </c>
      <c r="E229" s="25">
        <f>'Bitcoin Data'!J231</f>
        <v>2603.8633204906355</v>
      </c>
      <c r="F229" s="25">
        <f t="shared" si="18"/>
        <v>4.8511552728060883</v>
      </c>
      <c r="G229" s="23">
        <f>'Emissions Factors'!$AB$39/1000</f>
        <v>0.49266147344102867</v>
      </c>
      <c r="H229" s="26">
        <f t="shared" si="23"/>
        <v>2389.9773045918628</v>
      </c>
      <c r="I229" s="23">
        <f t="shared" si="19"/>
        <v>1.2828231401119661</v>
      </c>
      <c r="J229" s="26">
        <f>I229*'Social Cost of Carbon'!$C$5</f>
        <v>128.2823140111966</v>
      </c>
      <c r="K229" s="23">
        <f t="shared" si="20"/>
        <v>0.21833094110761103</v>
      </c>
      <c r="L229" s="27">
        <f t="shared" si="21"/>
        <v>0.23899773045918632</v>
      </c>
      <c r="M229" s="27"/>
    </row>
    <row r="230" spans="1:13" x14ac:dyDescent="0.25">
      <c r="A230" s="24">
        <f t="shared" si="22"/>
        <v>2016</v>
      </c>
      <c r="B230" s="32">
        <v>42595</v>
      </c>
      <c r="C230" s="28">
        <f>'Bitcoin Data'!C232</f>
        <v>585.58801300000005</v>
      </c>
      <c r="D230" s="26">
        <f>'Bitcoin Data'!K232</f>
        <v>2049.8131134942541</v>
      </c>
      <c r="E230" s="25">
        <f>'Bitcoin Data'!J232</f>
        <v>2406.9768004086004</v>
      </c>
      <c r="F230" s="25">
        <f t="shared" si="18"/>
        <v>4.9338526093539912</v>
      </c>
      <c r="G230" s="23">
        <f>'Emissions Factors'!$AB$39/1000</f>
        <v>0.49266147344102867</v>
      </c>
      <c r="H230" s="26">
        <f t="shared" si="23"/>
        <v>2430.7190962652016</v>
      </c>
      <c r="I230" s="23">
        <f t="shared" si="19"/>
        <v>1.1858247370276738</v>
      </c>
      <c r="J230" s="26">
        <f>I230*'Social Cost of Carbon'!$C$5</f>
        <v>118.58247370276737</v>
      </c>
      <c r="K230" s="23">
        <f t="shared" si="20"/>
        <v>0.20250153874438576</v>
      </c>
      <c r="L230" s="27">
        <f t="shared" si="21"/>
        <v>0.24307190962652009</v>
      </c>
      <c r="M230" s="27"/>
    </row>
    <row r="231" spans="1:13" x14ac:dyDescent="0.25">
      <c r="A231" s="24">
        <f t="shared" si="22"/>
        <v>2016</v>
      </c>
      <c r="B231" s="32">
        <v>42596</v>
      </c>
      <c r="C231" s="28">
        <f>'Bitcoin Data'!C233</f>
        <v>570.47302200000001</v>
      </c>
      <c r="D231" s="26">
        <f>'Bitcoin Data'!K233</f>
        <v>2030.3795716411205</v>
      </c>
      <c r="E231" s="25">
        <f>'Bitcoin Data'!J233</f>
        <v>2468.076038199079</v>
      </c>
      <c r="F231" s="25">
        <f t="shared" si="18"/>
        <v>5.0111311692163598</v>
      </c>
      <c r="G231" s="23">
        <f>'Emissions Factors'!$AB$39/1000</f>
        <v>0.49266147344102867</v>
      </c>
      <c r="H231" s="26">
        <f t="shared" si="23"/>
        <v>2468.7912654323964</v>
      </c>
      <c r="I231" s="23">
        <f t="shared" si="19"/>
        <v>1.2159259775436548</v>
      </c>
      <c r="J231" s="26">
        <f>I231*'Social Cost of Carbon'!$C$5</f>
        <v>121.59259775436549</v>
      </c>
      <c r="K231" s="23">
        <f t="shared" si="20"/>
        <v>0.21314346702685177</v>
      </c>
      <c r="L231" s="27">
        <f t="shared" si="21"/>
        <v>0.24687912654323965</v>
      </c>
      <c r="M231" s="27"/>
    </row>
    <row r="232" spans="1:13" x14ac:dyDescent="0.25">
      <c r="A232" s="24">
        <f t="shared" si="22"/>
        <v>2016</v>
      </c>
      <c r="B232" s="32">
        <v>42597</v>
      </c>
      <c r="C232" s="28">
        <f>'Bitcoin Data'!C234</f>
        <v>567.23999000000003</v>
      </c>
      <c r="D232" s="26">
        <f>'Bitcoin Data'!K234</f>
        <v>1841.7548531782199</v>
      </c>
      <c r="E232" s="25">
        <f>'Bitcoin Data'!J234</f>
        <v>2812.4841218296715</v>
      </c>
      <c r="F232" s="25">
        <f t="shared" si="18"/>
        <v>5.1799062808664811</v>
      </c>
      <c r="G232" s="23">
        <f>'Emissions Factors'!$AB$39/1000</f>
        <v>0.49266147344102867</v>
      </c>
      <c r="H232" s="26">
        <f t="shared" si="23"/>
        <v>2551.9402606181197</v>
      </c>
      <c r="I232" s="23">
        <f t="shared" si="19"/>
        <v>1.3856025714901037</v>
      </c>
      <c r="J232" s="26">
        <f>I232*'Social Cost of Carbon'!$C$5</f>
        <v>138.56025714901037</v>
      </c>
      <c r="K232" s="23">
        <f t="shared" si="20"/>
        <v>0.24427096042542834</v>
      </c>
      <c r="L232" s="27">
        <f t="shared" si="21"/>
        <v>0.25519402606181196</v>
      </c>
      <c r="M232" s="27"/>
    </row>
    <row r="233" spans="1:13" x14ac:dyDescent="0.25">
      <c r="A233" s="24">
        <f t="shared" si="22"/>
        <v>2016</v>
      </c>
      <c r="B233" s="32">
        <v>42598</v>
      </c>
      <c r="C233" s="28">
        <f>'Bitcoin Data'!C235</f>
        <v>577.43902600000001</v>
      </c>
      <c r="D233" s="26">
        <f>'Bitcoin Data'!K235</f>
        <v>1668.6122364897353</v>
      </c>
      <c r="E233" s="25">
        <f>'Bitcoin Data'!J235</f>
        <v>3084.8821493128698</v>
      </c>
      <c r="F233" s="25">
        <f t="shared" si="18"/>
        <v>5.147472102472209</v>
      </c>
      <c r="G233" s="23">
        <f>'Emissions Factors'!$AB$39/1000</f>
        <v>0.49266147344102867</v>
      </c>
      <c r="H233" s="26">
        <f t="shared" si="23"/>
        <v>2535.9611905005481</v>
      </c>
      <c r="I233" s="23">
        <f t="shared" si="19"/>
        <v>1.519802585072406</v>
      </c>
      <c r="J233" s="26">
        <f>I233*'Social Cost of Carbon'!$C$5</f>
        <v>151.98025850724059</v>
      </c>
      <c r="K233" s="23">
        <f t="shared" si="20"/>
        <v>0.26319706785325692</v>
      </c>
      <c r="L233" s="27">
        <f t="shared" si="21"/>
        <v>0.25359611905005486</v>
      </c>
      <c r="M233" s="27"/>
    </row>
    <row r="234" spans="1:13" x14ac:dyDescent="0.25">
      <c r="A234" s="24">
        <f t="shared" si="22"/>
        <v>2016</v>
      </c>
      <c r="B234" s="32">
        <v>42599</v>
      </c>
      <c r="C234" s="28">
        <f>'Bitcoin Data'!C236</f>
        <v>573.216003</v>
      </c>
      <c r="D234" s="26">
        <f>'Bitcoin Data'!K236</f>
        <v>1535.3320542752244</v>
      </c>
      <c r="E234" s="25">
        <f>'Bitcoin Data'!J236</f>
        <v>3290.0036351820522</v>
      </c>
      <c r="F234" s="25">
        <f t="shared" si="18"/>
        <v>5.0512480397770165</v>
      </c>
      <c r="G234" s="23">
        <f>'Emissions Factors'!$AB$39/1000</f>
        <v>0.49266147344102867</v>
      </c>
      <c r="H234" s="26">
        <f t="shared" si="23"/>
        <v>2488.5553019926529</v>
      </c>
      <c r="I234" s="23">
        <f t="shared" si="19"/>
        <v>1.6208580385351303</v>
      </c>
      <c r="J234" s="26">
        <f>I234*'Social Cost of Carbon'!$C$5</f>
        <v>162.08580385351303</v>
      </c>
      <c r="K234" s="23">
        <f t="shared" si="20"/>
        <v>0.28276566426131866</v>
      </c>
      <c r="L234" s="27">
        <f t="shared" si="21"/>
        <v>0.24885553019926526</v>
      </c>
      <c r="M234" s="27"/>
    </row>
    <row r="235" spans="1:13" x14ac:dyDescent="0.25">
      <c r="A235" s="24">
        <f t="shared" si="22"/>
        <v>2016</v>
      </c>
      <c r="B235" s="32">
        <v>42600</v>
      </c>
      <c r="C235" s="28">
        <f>'Bitcoin Data'!C237</f>
        <v>574.317993</v>
      </c>
      <c r="D235" s="26">
        <f>'Bitcoin Data'!K237</f>
        <v>1925</v>
      </c>
      <c r="E235" s="25">
        <f>'Bitcoin Data'!J237</f>
        <v>2669.046038420684</v>
      </c>
      <c r="F235" s="25">
        <f t="shared" si="18"/>
        <v>5.1379136239598173</v>
      </c>
      <c r="G235" s="23">
        <f>'Emissions Factors'!$AB$39/1000</f>
        <v>0.49266147344102867</v>
      </c>
      <c r="H235" s="26">
        <f t="shared" si="23"/>
        <v>2531.2520963927791</v>
      </c>
      <c r="I235" s="23">
        <f t="shared" si="19"/>
        <v>1.3149361539702744</v>
      </c>
      <c r="J235" s="26">
        <f>I235*'Social Cost of Carbon'!$C$5</f>
        <v>131.49361539702744</v>
      </c>
      <c r="K235" s="23">
        <f t="shared" si="20"/>
        <v>0.22895611316330017</v>
      </c>
      <c r="L235" s="27">
        <f t="shared" si="21"/>
        <v>0.25312520963927782</v>
      </c>
      <c r="M235" s="27"/>
    </row>
    <row r="236" spans="1:13" x14ac:dyDescent="0.25">
      <c r="A236" s="24">
        <f t="shared" si="22"/>
        <v>2016</v>
      </c>
      <c r="B236" s="32">
        <v>42601</v>
      </c>
      <c r="C236" s="28">
        <f>'Bitcoin Data'!C238</f>
        <v>575.63000499999998</v>
      </c>
      <c r="D236" s="26">
        <f>'Bitcoin Data'!K238</f>
        <v>1937.0166775365699</v>
      </c>
      <c r="E236" s="25">
        <f>'Bitcoin Data'!J238</f>
        <v>2656.0281259609069</v>
      </c>
      <c r="F236" s="25">
        <f t="shared" si="18"/>
        <v>5.1447707759924786</v>
      </c>
      <c r="G236" s="23">
        <f>'Emissions Factors'!$AB$39/1000</f>
        <v>0.49266147344102867</v>
      </c>
      <c r="H236" s="26">
        <f t="shared" si="23"/>
        <v>2534.6303510167991</v>
      </c>
      <c r="I236" s="23">
        <f t="shared" si="19"/>
        <v>1.3085227300367144</v>
      </c>
      <c r="J236" s="26">
        <f>I236*'Social Cost of Carbon'!$C$5</f>
        <v>130.85227300367143</v>
      </c>
      <c r="K236" s="23">
        <f t="shared" si="20"/>
        <v>0.2273201046975851</v>
      </c>
      <c r="L236" s="27">
        <f t="shared" si="21"/>
        <v>0.25346303510167983</v>
      </c>
      <c r="M236" s="27"/>
    </row>
    <row r="237" spans="1:13" x14ac:dyDescent="0.25">
      <c r="A237" s="24">
        <f t="shared" si="22"/>
        <v>2016</v>
      </c>
      <c r="B237" s="32">
        <v>42602</v>
      </c>
      <c r="C237" s="28">
        <f>'Bitcoin Data'!C239</f>
        <v>581.69702099999995</v>
      </c>
      <c r="D237" s="26">
        <f>'Bitcoin Data'!K239</f>
        <v>1932.3783028777893</v>
      </c>
      <c r="E237" s="25">
        <f>'Bitcoin Data'!J239</f>
        <v>2671.8663206401889</v>
      </c>
      <c r="F237" s="25">
        <f t="shared" si="18"/>
        <v>5.1630565061950113</v>
      </c>
      <c r="G237" s="23">
        <f>'Emissions Factors'!$AB$39/1000</f>
        <v>0.49266147344102867</v>
      </c>
      <c r="H237" s="26">
        <f t="shared" si="23"/>
        <v>2543.6390258013239</v>
      </c>
      <c r="I237" s="23">
        <f t="shared" si="19"/>
        <v>1.3163255983640554</v>
      </c>
      <c r="J237" s="26">
        <f>I237*'Social Cost of Carbon'!$C$5</f>
        <v>131.63255983640553</v>
      </c>
      <c r="K237" s="23">
        <f t="shared" si="20"/>
        <v>0.22629058613729008</v>
      </c>
      <c r="L237" s="27">
        <f t="shared" si="21"/>
        <v>0.25436390258013236</v>
      </c>
      <c r="M237" s="27"/>
    </row>
    <row r="238" spans="1:13" x14ac:dyDescent="0.25">
      <c r="A238" s="24">
        <f t="shared" si="22"/>
        <v>2016</v>
      </c>
      <c r="B238" s="32">
        <v>42603</v>
      </c>
      <c r="C238" s="28">
        <f>'Bitcoin Data'!C240</f>
        <v>581.30798300000004</v>
      </c>
      <c r="D238" s="26">
        <f>'Bitcoin Data'!K240</f>
        <v>2037.8773847008724</v>
      </c>
      <c r="E238" s="25">
        <f>'Bitcoin Data'!J240</f>
        <v>2579.8655165185805</v>
      </c>
      <c r="F238" s="25">
        <f t="shared" si="18"/>
        <v>5.2574495916828505</v>
      </c>
      <c r="G238" s="23">
        <f>'Emissions Factors'!$AB$39/1000</f>
        <v>0.49266147344102867</v>
      </c>
      <c r="H238" s="26">
        <f t="shared" si="23"/>
        <v>2590.1428623804077</v>
      </c>
      <c r="I238" s="23">
        <f t="shared" si="19"/>
        <v>1.2710003466477444</v>
      </c>
      <c r="J238" s="26">
        <f>I238*'Social Cost of Carbon'!$C$5</f>
        <v>127.10003466477444</v>
      </c>
      <c r="K238" s="23">
        <f t="shared" si="20"/>
        <v>0.21864491522865329</v>
      </c>
      <c r="L238" s="27">
        <f t="shared" si="21"/>
        <v>0.25901428623804079</v>
      </c>
      <c r="M238" s="27"/>
    </row>
    <row r="239" spans="1:13" x14ac:dyDescent="0.25">
      <c r="A239" s="24">
        <f t="shared" si="22"/>
        <v>2016</v>
      </c>
      <c r="B239" s="32">
        <v>42604</v>
      </c>
      <c r="C239" s="28">
        <f>'Bitcoin Data'!C241</f>
        <v>586.75299099999995</v>
      </c>
      <c r="D239" s="26">
        <f>'Bitcoin Data'!K241</f>
        <v>1979.3527433012421</v>
      </c>
      <c r="E239" s="25">
        <f>'Bitcoin Data'!J241</f>
        <v>2721.0992329359233</v>
      </c>
      <c r="F239" s="25">
        <f t="shared" si="18"/>
        <v>5.386015231506625</v>
      </c>
      <c r="G239" s="23">
        <f>'Emissions Factors'!$AB$39/1000</f>
        <v>0.49266147344102867</v>
      </c>
      <c r="H239" s="26">
        <f t="shared" si="23"/>
        <v>2653.482199929877</v>
      </c>
      <c r="I239" s="23">
        <f t="shared" si="19"/>
        <v>1.3405807574774649</v>
      </c>
      <c r="J239" s="26">
        <f>I239*'Social Cost of Carbon'!$C$5</f>
        <v>134.0580757477465</v>
      </c>
      <c r="K239" s="23">
        <f t="shared" si="20"/>
        <v>0.22847446507136171</v>
      </c>
      <c r="L239" s="27">
        <f t="shared" si="21"/>
        <v>0.26534821999298774</v>
      </c>
      <c r="M239" s="27"/>
    </row>
    <row r="240" spans="1:13" x14ac:dyDescent="0.25">
      <c r="A240" s="24">
        <f t="shared" si="22"/>
        <v>2016</v>
      </c>
      <c r="B240" s="32">
        <v>42605</v>
      </c>
      <c r="C240" s="28">
        <f>'Bitcoin Data'!C242</f>
        <v>583.41497800000002</v>
      </c>
      <c r="D240" s="26">
        <f>'Bitcoin Data'!K242</f>
        <v>1841.6351530055913</v>
      </c>
      <c r="E240" s="25">
        <f>'Bitcoin Data'!J242</f>
        <v>2997.4182223572498</v>
      </c>
      <c r="F240" s="25">
        <f t="shared" si="18"/>
        <v>5.520150766552641</v>
      </c>
      <c r="G240" s="23">
        <f>'Emissions Factors'!$AB$39/1000</f>
        <v>0.49266147344102867</v>
      </c>
      <c r="H240" s="26">
        <f t="shared" si="23"/>
        <v>2719.5656102664479</v>
      </c>
      <c r="I240" s="23">
        <f t="shared" si="19"/>
        <v>1.4767124779455116</v>
      </c>
      <c r="J240" s="26">
        <f>I240*'Social Cost of Carbon'!$C$5</f>
        <v>147.67124779455116</v>
      </c>
      <c r="K240" s="23">
        <f t="shared" si="20"/>
        <v>0.25311528391125943</v>
      </c>
      <c r="L240" s="27">
        <f t="shared" si="21"/>
        <v>0.27195656102664484</v>
      </c>
      <c r="M240" s="27"/>
    </row>
    <row r="241" spans="1:13" x14ac:dyDescent="0.25">
      <c r="A241" s="24">
        <f t="shared" si="22"/>
        <v>2016</v>
      </c>
      <c r="B241" s="32">
        <v>42606</v>
      </c>
      <c r="C241" s="28">
        <f>'Bitcoin Data'!C243</f>
        <v>580.182007</v>
      </c>
      <c r="D241" s="26">
        <f>'Bitcoin Data'!K243</f>
        <v>1917.1746899306293</v>
      </c>
      <c r="E241" s="25">
        <f>'Bitcoin Data'!J243</f>
        <v>2874.7926632117401</v>
      </c>
      <c r="F241" s="25">
        <f t="shared" si="18"/>
        <v>5.5114797327078149</v>
      </c>
      <c r="G241" s="23">
        <f>'Emissions Factors'!$AB$39/1000</f>
        <v>0.49266147344102867</v>
      </c>
      <c r="H241" s="26">
        <f t="shared" si="23"/>
        <v>2715.2937259561991</v>
      </c>
      <c r="I241" s="23">
        <f t="shared" si="19"/>
        <v>1.4162995892953547</v>
      </c>
      <c r="J241" s="26">
        <f>I241*'Social Cost of Carbon'!$C$5</f>
        <v>141.62995892953546</v>
      </c>
      <c r="K241" s="23">
        <f t="shared" si="20"/>
        <v>0.24411298044535093</v>
      </c>
      <c r="L241" s="27">
        <f t="shared" si="21"/>
        <v>0.27152937259561993</v>
      </c>
      <c r="M241" s="27"/>
    </row>
    <row r="242" spans="1:13" x14ac:dyDescent="0.25">
      <c r="A242" s="24">
        <f t="shared" si="22"/>
        <v>2016</v>
      </c>
      <c r="B242" s="32">
        <v>42607</v>
      </c>
      <c r="C242" s="28">
        <f>'Bitcoin Data'!C244</f>
        <v>577.760986</v>
      </c>
      <c r="D242" s="26">
        <f>'Bitcoin Data'!K244</f>
        <v>1600.4559703619368</v>
      </c>
      <c r="E242" s="25">
        <f>'Bitcoin Data'!J244</f>
        <v>3356.3177877130524</v>
      </c>
      <c r="F242" s="25">
        <f t="shared" si="18"/>
        <v>5.3716388417773224</v>
      </c>
      <c r="G242" s="23">
        <f>'Emissions Factors'!$AB$39/1000</f>
        <v>0.49266147344102867</v>
      </c>
      <c r="H242" s="26">
        <f t="shared" si="23"/>
        <v>2646.3995065830763</v>
      </c>
      <c r="I242" s="23">
        <f t="shared" si="19"/>
        <v>1.6535284666310461</v>
      </c>
      <c r="J242" s="26">
        <f>I242*'Social Cost of Carbon'!$C$5</f>
        <v>165.3528466631046</v>
      </c>
      <c r="K242" s="23">
        <f t="shared" si="20"/>
        <v>0.28619593684905648</v>
      </c>
      <c r="L242" s="27">
        <f t="shared" si="21"/>
        <v>0.26463995065830764</v>
      </c>
      <c r="M242" s="27"/>
    </row>
    <row r="243" spans="1:13" x14ac:dyDescent="0.25">
      <c r="A243" s="24">
        <f t="shared" si="22"/>
        <v>2016</v>
      </c>
      <c r="B243" s="32">
        <v>42608</v>
      </c>
      <c r="C243" s="28">
        <f>'Bitcoin Data'!C245</f>
        <v>579.65100099999995</v>
      </c>
      <c r="D243" s="26">
        <f>'Bitcoin Data'!K245</f>
        <v>1656.6727095244762</v>
      </c>
      <c r="E243" s="25">
        <f>'Bitcoin Data'!J245</f>
        <v>3158.1051188902438</v>
      </c>
      <c r="F243" s="25">
        <f t="shared" si="18"/>
        <v>5.2319465642750176</v>
      </c>
      <c r="G243" s="23">
        <f>'Emissions Factors'!$AB$39/1000</f>
        <v>0.49266147344102867</v>
      </c>
      <c r="H243" s="26">
        <f t="shared" si="23"/>
        <v>2577.5785033204575</v>
      </c>
      <c r="I243" s="23">
        <f t="shared" si="19"/>
        <v>1.5558767211541227</v>
      </c>
      <c r="J243" s="26">
        <f>I243*'Social Cost of Carbon'!$C$5</f>
        <v>155.58767211541226</v>
      </c>
      <c r="K243" s="23">
        <f t="shared" si="20"/>
        <v>0.26841611909061858</v>
      </c>
      <c r="L243" s="27">
        <f t="shared" si="21"/>
        <v>0.25775785033204579</v>
      </c>
      <c r="M243" s="27"/>
    </row>
    <row r="244" spans="1:13" x14ac:dyDescent="0.25">
      <c r="A244" s="24">
        <f t="shared" si="22"/>
        <v>2016</v>
      </c>
      <c r="B244" s="32">
        <v>42609</v>
      </c>
      <c r="C244" s="28">
        <f>'Bitcoin Data'!C246</f>
        <v>569.94702099999995</v>
      </c>
      <c r="D244" s="26">
        <f>'Bitcoin Data'!K246</f>
        <v>1788.5318674241678</v>
      </c>
      <c r="E244" s="25">
        <f>'Bitcoin Data'!J246</f>
        <v>2863.1801967520391</v>
      </c>
      <c r="F244" s="25">
        <f t="shared" si="18"/>
        <v>5.1208890240688199</v>
      </c>
      <c r="G244" s="23">
        <f>'Emissions Factors'!$AB$39/1000</f>
        <v>0.49266147344102867</v>
      </c>
      <c r="H244" s="26">
        <f t="shared" si="23"/>
        <v>2522.8647319257361</v>
      </c>
      <c r="I244" s="23">
        <f t="shared" si="19"/>
        <v>1.410578574459034</v>
      </c>
      <c r="J244" s="26">
        <f>I244*'Social Cost of Carbon'!$C$5</f>
        <v>141.05785744590341</v>
      </c>
      <c r="K244" s="23">
        <f t="shared" si="20"/>
        <v>0.24749292872591999</v>
      </c>
      <c r="L244" s="27">
        <f t="shared" si="21"/>
        <v>0.25228647319257369</v>
      </c>
      <c r="M244" s="27"/>
    </row>
    <row r="245" spans="1:13" x14ac:dyDescent="0.25">
      <c r="A245" s="24">
        <f t="shared" si="22"/>
        <v>2016</v>
      </c>
      <c r="B245" s="32">
        <v>42610</v>
      </c>
      <c r="C245" s="28">
        <f>'Bitcoin Data'!C247</f>
        <v>573.91198699999995</v>
      </c>
      <c r="D245" s="26">
        <f>'Bitcoin Data'!K247</f>
        <v>1913.5320379069594</v>
      </c>
      <c r="E245" s="25">
        <f>'Bitcoin Data'!J247</f>
        <v>2653.8774518692735</v>
      </c>
      <c r="F245" s="25">
        <f t="shared" si="18"/>
        <v>5.0782795288307394</v>
      </c>
      <c r="G245" s="23">
        <f>'Emissions Factors'!$AB$39/1000</f>
        <v>0.49266147344102867</v>
      </c>
      <c r="H245" s="26">
        <f t="shared" si="23"/>
        <v>2501.8726752191651</v>
      </c>
      <c r="I245" s="23">
        <f t="shared" si="19"/>
        <v>1.3074631757698389</v>
      </c>
      <c r="J245" s="26">
        <f>I245*'Social Cost of Carbon'!$C$5</f>
        <v>130.7463175769839</v>
      </c>
      <c r="K245" s="23">
        <f t="shared" si="20"/>
        <v>0.22781597272507206</v>
      </c>
      <c r="L245" s="27">
        <f t="shared" si="21"/>
        <v>0.2501872675219165</v>
      </c>
      <c r="M245" s="27"/>
    </row>
    <row r="246" spans="1:13" x14ac:dyDescent="0.25">
      <c r="A246" s="24">
        <f t="shared" si="22"/>
        <v>2016</v>
      </c>
      <c r="B246" s="32">
        <v>42611</v>
      </c>
      <c r="C246" s="28">
        <f>'Bitcoin Data'!C248</f>
        <v>574.10699499999998</v>
      </c>
      <c r="D246" s="26">
        <f>'Bitcoin Data'!K248</f>
        <v>1853.4045885930177</v>
      </c>
      <c r="E246" s="25">
        <f>'Bitcoin Data'!J248</f>
        <v>2751.75831660016</v>
      </c>
      <c r="F246" s="25">
        <f t="shared" si="18"/>
        <v>5.1001214906857353</v>
      </c>
      <c r="G246" s="23">
        <f>'Emissions Factors'!$AB$39/1000</f>
        <v>0.49266147344102867</v>
      </c>
      <c r="H246" s="26">
        <f t="shared" si="23"/>
        <v>2512.6333683294902</v>
      </c>
      <c r="I246" s="23">
        <f t="shared" si="19"/>
        <v>1.3556853068098393</v>
      </c>
      <c r="J246" s="26">
        <f>I246*'Social Cost of Carbon'!$C$5</f>
        <v>135.56853068098394</v>
      </c>
      <c r="K246" s="23">
        <f t="shared" si="20"/>
        <v>0.23613809248393489</v>
      </c>
      <c r="L246" s="27">
        <f t="shared" si="21"/>
        <v>0.25126333683294894</v>
      </c>
      <c r="M246" s="27"/>
    </row>
    <row r="247" spans="1:13" x14ac:dyDescent="0.25">
      <c r="A247" s="24">
        <f t="shared" si="22"/>
        <v>2016</v>
      </c>
      <c r="B247" s="32">
        <v>42612</v>
      </c>
      <c r="C247" s="28">
        <f>'Bitcoin Data'!C249</f>
        <v>577.50299099999995</v>
      </c>
      <c r="D247" s="26">
        <f>'Bitcoin Data'!K249</f>
        <v>2046.2816409995735</v>
      </c>
      <c r="E247" s="25">
        <f>'Bitcoin Data'!J249</f>
        <v>2531.5354739506784</v>
      </c>
      <c r="F247" s="25">
        <f t="shared" si="18"/>
        <v>5.1802345638844267</v>
      </c>
      <c r="G247" s="23">
        <f>'Emissions Factors'!$AB$39/1000</f>
        <v>0.49266147344102867</v>
      </c>
      <c r="H247" s="26">
        <f t="shared" si="23"/>
        <v>2552.1019930134462</v>
      </c>
      <c r="I247" s="23">
        <f t="shared" si="19"/>
        <v>1.2471899966647741</v>
      </c>
      <c r="J247" s="26">
        <f>I247*'Social Cost of Carbon'!$C$5</f>
        <v>124.71899966647742</v>
      </c>
      <c r="K247" s="23">
        <f t="shared" si="20"/>
        <v>0.21596251726855112</v>
      </c>
      <c r="L247" s="27">
        <f t="shared" si="21"/>
        <v>0.25521019930134464</v>
      </c>
      <c r="M247" s="27"/>
    </row>
    <row r="248" spans="1:13" x14ac:dyDescent="0.25">
      <c r="A248" s="24">
        <f t="shared" si="22"/>
        <v>2016</v>
      </c>
      <c r="B248" s="32">
        <v>42613</v>
      </c>
      <c r="C248" s="28">
        <f>'Bitcoin Data'!C250</f>
        <v>575.47198500000002</v>
      </c>
      <c r="D248" s="26">
        <f>'Bitcoin Data'!K250</f>
        <v>1683.9851522591616</v>
      </c>
      <c r="E248" s="25">
        <f>'Bitcoin Data'!J250</f>
        <v>3098.4909365485819</v>
      </c>
      <c r="F248" s="25">
        <f t="shared" si="18"/>
        <v>5.2178127315573963</v>
      </c>
      <c r="G248" s="23">
        <f>'Emissions Factors'!$AB$39/1000</f>
        <v>0.49266147344102867</v>
      </c>
      <c r="H248" s="26">
        <f t="shared" si="23"/>
        <v>2570.6153084684256</v>
      </c>
      <c r="I248" s="23">
        <f t="shared" si="19"/>
        <v>1.5265071102436973</v>
      </c>
      <c r="J248" s="26">
        <f>I248*'Social Cost of Carbon'!$C$5</f>
        <v>152.65071102436974</v>
      </c>
      <c r="K248" s="23">
        <f t="shared" si="20"/>
        <v>0.26526175904873933</v>
      </c>
      <c r="L248" s="27">
        <f t="shared" si="21"/>
        <v>0.25706153084684258</v>
      </c>
      <c r="M248" s="27"/>
    </row>
    <row r="249" spans="1:13" x14ac:dyDescent="0.25">
      <c r="A249" s="24">
        <f t="shared" si="22"/>
        <v>2016</v>
      </c>
      <c r="B249" s="32">
        <v>42614</v>
      </c>
      <c r="C249" s="28">
        <f>'Bitcoin Data'!C251</f>
        <v>572.30297900000005</v>
      </c>
      <c r="D249" s="26">
        <f>'Bitcoin Data'!K251</f>
        <v>1740.3715555146377</v>
      </c>
      <c r="E249" s="25">
        <f>'Bitcoin Data'!J251</f>
        <v>3033.0345588645882</v>
      </c>
      <c r="F249" s="25">
        <f t="shared" si="18"/>
        <v>5.278607073140817</v>
      </c>
      <c r="G249" s="23">
        <f>'Emissions Factors'!$AB$39/1000</f>
        <v>0.49266147344102867</v>
      </c>
      <c r="H249" s="26">
        <f t="shared" si="23"/>
        <v>2600.5663383697906</v>
      </c>
      <c r="I249" s="23">
        <f t="shared" si="19"/>
        <v>1.4942592747677883</v>
      </c>
      <c r="J249" s="26">
        <f>I249*'Social Cost of Carbon'!$C$5</f>
        <v>149.42592747677884</v>
      </c>
      <c r="K249" s="23">
        <f t="shared" si="20"/>
        <v>0.26109584076929787</v>
      </c>
      <c r="L249" s="27">
        <f t="shared" si="21"/>
        <v>0.26005663383697902</v>
      </c>
      <c r="M249" s="27"/>
    </row>
    <row r="250" spans="1:13" x14ac:dyDescent="0.25">
      <c r="A250" s="24">
        <f t="shared" si="22"/>
        <v>2016</v>
      </c>
      <c r="B250" s="32">
        <v>42615</v>
      </c>
      <c r="C250" s="28">
        <f>'Bitcoin Data'!C252</f>
        <v>575.53698699999995</v>
      </c>
      <c r="D250" s="26">
        <f>'Bitcoin Data'!K252</f>
        <v>1931.4343155704655</v>
      </c>
      <c r="E250" s="25">
        <f>'Bitcoin Data'!J252</f>
        <v>2764.9888620783809</v>
      </c>
      <c r="F250" s="25">
        <f t="shared" si="18"/>
        <v>5.3403943703883181</v>
      </c>
      <c r="G250" s="23">
        <f>'Emissions Factors'!$AB$39/1000</f>
        <v>0.49266147344102867</v>
      </c>
      <c r="H250" s="26">
        <f t="shared" si="23"/>
        <v>2631.0065592716833</v>
      </c>
      <c r="I250" s="23">
        <f t="shared" si="19"/>
        <v>1.3622034868395683</v>
      </c>
      <c r="J250" s="26">
        <f>I250*'Social Cost of Carbon'!$C$5</f>
        <v>136.22034868395681</v>
      </c>
      <c r="K250" s="23">
        <f t="shared" si="20"/>
        <v>0.23668391738645431</v>
      </c>
      <c r="L250" s="27">
        <f t="shared" si="21"/>
        <v>0.26310065592716825</v>
      </c>
      <c r="M250" s="27"/>
    </row>
    <row r="251" spans="1:13" x14ac:dyDescent="0.25">
      <c r="A251" s="24">
        <f t="shared" si="22"/>
        <v>2016</v>
      </c>
      <c r="B251" s="32">
        <v>42616</v>
      </c>
      <c r="C251" s="28">
        <f>'Bitcoin Data'!C253</f>
        <v>598.21197500000005</v>
      </c>
      <c r="D251" s="26">
        <f>'Bitcoin Data'!K253</f>
        <v>1571.5985078591582</v>
      </c>
      <c r="E251" s="25">
        <f>'Bitcoin Data'!J253</f>
        <v>3309.4173186153457</v>
      </c>
      <c r="F251" s="25">
        <f t="shared" si="18"/>
        <v>5.2010753198191333</v>
      </c>
      <c r="G251" s="23">
        <f>'Emissions Factors'!$AB$39/1000</f>
        <v>0.49266147344102867</v>
      </c>
      <c r="H251" s="26">
        <f t="shared" si="23"/>
        <v>2562.3694305398635</v>
      </c>
      <c r="I251" s="23">
        <f t="shared" si="19"/>
        <v>1.6304224124202944</v>
      </c>
      <c r="J251" s="26">
        <f>I251*'Social Cost of Carbon'!$C$5</f>
        <v>163.04224124202943</v>
      </c>
      <c r="K251" s="23">
        <f t="shared" si="20"/>
        <v>0.27254927693821146</v>
      </c>
      <c r="L251" s="27">
        <f t="shared" si="21"/>
        <v>0.25623694305398637</v>
      </c>
      <c r="M251" s="27"/>
    </row>
    <row r="252" spans="1:13" x14ac:dyDescent="0.25">
      <c r="A252" s="24">
        <f t="shared" si="22"/>
        <v>2016</v>
      </c>
      <c r="B252" s="32">
        <v>42617</v>
      </c>
      <c r="C252" s="28">
        <f>'Bitcoin Data'!C254</f>
        <v>608.63397199999997</v>
      </c>
      <c r="D252" s="26">
        <f>'Bitcoin Data'!K254</f>
        <v>2226.5989426764804</v>
      </c>
      <c r="E252" s="25">
        <f>'Bitcoin Data'!J254</f>
        <v>2412.2499309487498</v>
      </c>
      <c r="F252" s="25">
        <f t="shared" si="18"/>
        <v>5.3711131457218997</v>
      </c>
      <c r="G252" s="23">
        <f>'Emissions Factors'!$AB$39/1000</f>
        <v>0.49266147344102867</v>
      </c>
      <c r="H252" s="26">
        <f t="shared" si="23"/>
        <v>2646.1405163898294</v>
      </c>
      <c r="I252" s="23">
        <f t="shared" si="19"/>
        <v>1.1884226052892306</v>
      </c>
      <c r="J252" s="26">
        <f>I252*'Social Cost of Carbon'!$C$5</f>
        <v>118.84226052892306</v>
      </c>
      <c r="K252" s="23">
        <f t="shared" si="20"/>
        <v>0.19526064267888593</v>
      </c>
      <c r="L252" s="27">
        <f t="shared" si="21"/>
        <v>0.26461405163898288</v>
      </c>
      <c r="M252" s="27"/>
    </row>
    <row r="253" spans="1:13" x14ac:dyDescent="0.25">
      <c r="A253" s="24">
        <f t="shared" si="22"/>
        <v>2016</v>
      </c>
      <c r="B253" s="32">
        <v>42618</v>
      </c>
      <c r="C253" s="28">
        <f>'Bitcoin Data'!C255</f>
        <v>606.59002699999996</v>
      </c>
      <c r="D253" s="26">
        <f>'Bitcoin Data'!K255</f>
        <v>1749.5342674982492</v>
      </c>
      <c r="E253" s="25">
        <f>'Bitcoin Data'!J255</f>
        <v>2986.0975864732286</v>
      </c>
      <c r="F253" s="25">
        <f t="shared" si="18"/>
        <v>5.2242800536287293</v>
      </c>
      <c r="G253" s="23">
        <f>'Emissions Factors'!$AB$39/1000</f>
        <v>0.49266147344102867</v>
      </c>
      <c r="H253" s="26">
        <f t="shared" si="23"/>
        <v>2573.8015088893062</v>
      </c>
      <c r="I253" s="23">
        <f t="shared" si="19"/>
        <v>1.4711352367906003</v>
      </c>
      <c r="J253" s="26">
        <f>I253*'Social Cost of Carbon'!$C$5</f>
        <v>147.11352367906002</v>
      </c>
      <c r="K253" s="23">
        <f t="shared" si="20"/>
        <v>0.24252545727900671</v>
      </c>
      <c r="L253" s="27">
        <f t="shared" si="21"/>
        <v>0.25738015088893063</v>
      </c>
      <c r="M253" s="27"/>
    </row>
    <row r="254" spans="1:13" x14ac:dyDescent="0.25">
      <c r="A254" s="24">
        <f t="shared" si="22"/>
        <v>2016</v>
      </c>
      <c r="B254" s="32">
        <v>42619</v>
      </c>
      <c r="C254" s="28">
        <f>'Bitcoin Data'!C256</f>
        <v>610.43597399999999</v>
      </c>
      <c r="D254" s="26">
        <f>'Bitcoin Data'!K256</f>
        <v>1720.3696545908188</v>
      </c>
      <c r="E254" s="25">
        <f>'Bitcoin Data'!J256</f>
        <v>3038.4337400627346</v>
      </c>
      <c r="F254" s="25">
        <f t="shared" si="18"/>
        <v>5.2272292038888164</v>
      </c>
      <c r="G254" s="23">
        <f>'Emissions Factors'!$AB$39/1000</f>
        <v>0.49266147344102867</v>
      </c>
      <c r="H254" s="26">
        <f t="shared" si="23"/>
        <v>2575.2544416018395</v>
      </c>
      <c r="I254" s="23">
        <f t="shared" si="19"/>
        <v>1.4969192433322422</v>
      </c>
      <c r="J254" s="26">
        <f>I254*'Social Cost of Carbon'!$C$5</f>
        <v>149.69192433322422</v>
      </c>
      <c r="K254" s="23">
        <f t="shared" si="20"/>
        <v>0.2452213347656084</v>
      </c>
      <c r="L254" s="27">
        <f t="shared" si="21"/>
        <v>0.25752544416018391</v>
      </c>
      <c r="M254" s="27"/>
    </row>
    <row r="255" spans="1:13" x14ac:dyDescent="0.25">
      <c r="A255" s="24">
        <f t="shared" si="22"/>
        <v>2016</v>
      </c>
      <c r="B255" s="32">
        <v>42620</v>
      </c>
      <c r="C255" s="28">
        <f>'Bitcoin Data'!C257</f>
        <v>614.54400599999997</v>
      </c>
      <c r="D255" s="26">
        <f>'Bitcoin Data'!K257</f>
        <v>1873.9939953652456</v>
      </c>
      <c r="E255" s="25">
        <f>'Bitcoin Data'!J257</f>
        <v>2821.6159058775925</v>
      </c>
      <c r="F255" s="25">
        <f t="shared" si="18"/>
        <v>5.2876912648416763</v>
      </c>
      <c r="G255" s="23">
        <f>'Emissions Factors'!$AB$39/1000</f>
        <v>0.49266147344102867</v>
      </c>
      <c r="H255" s="26">
        <f t="shared" si="23"/>
        <v>2605.0417696381569</v>
      </c>
      <c r="I255" s="23">
        <f t="shared" si="19"/>
        <v>1.3901014496742976</v>
      </c>
      <c r="J255" s="26">
        <f>I255*'Social Cost of Carbon'!$C$5</f>
        <v>139.01014496742977</v>
      </c>
      <c r="K255" s="23">
        <f t="shared" si="20"/>
        <v>0.22620047321302778</v>
      </c>
      <c r="L255" s="27">
        <f t="shared" si="21"/>
        <v>0.26050417696381573</v>
      </c>
      <c r="M255" s="27"/>
    </row>
    <row r="256" spans="1:13" x14ac:dyDescent="0.25">
      <c r="A256" s="24">
        <f t="shared" si="22"/>
        <v>2016</v>
      </c>
      <c r="B256" s="32">
        <v>42621</v>
      </c>
      <c r="C256" s="28">
        <f>'Bitcoin Data'!C258</f>
        <v>626.31597899999997</v>
      </c>
      <c r="D256" s="26">
        <f>'Bitcoin Data'!K258</f>
        <v>1810.8145871175091</v>
      </c>
      <c r="E256" s="25">
        <f>'Bitcoin Data'!J258</f>
        <v>2889.9223158259706</v>
      </c>
      <c r="F256" s="25">
        <f t="shared" si="18"/>
        <v>5.2331134851340808</v>
      </c>
      <c r="G256" s="23">
        <f>'Emissions Factors'!$AB$39/1000</f>
        <v>0.49266147344102867</v>
      </c>
      <c r="H256" s="26">
        <f t="shared" si="23"/>
        <v>2578.1534002702729</v>
      </c>
      <c r="I256" s="23">
        <f t="shared" si="19"/>
        <v>1.4237533862449325</v>
      </c>
      <c r="J256" s="26">
        <f>I256*'Social Cost of Carbon'!$C$5</f>
        <v>142.37533862449325</v>
      </c>
      <c r="K256" s="23">
        <f t="shared" si="20"/>
        <v>0.22732190044363096</v>
      </c>
      <c r="L256" s="27">
        <f t="shared" si="21"/>
        <v>0.25781534002702727</v>
      </c>
      <c r="M256" s="27"/>
    </row>
    <row r="257" spans="1:13" x14ac:dyDescent="0.25">
      <c r="A257" s="24">
        <f t="shared" si="22"/>
        <v>2016</v>
      </c>
      <c r="B257" s="32">
        <v>42622</v>
      </c>
      <c r="C257" s="28">
        <f>'Bitcoin Data'!C259</f>
        <v>622.86102300000005</v>
      </c>
      <c r="D257" s="26">
        <f>'Bitcoin Data'!K259</f>
        <v>1768.2258938557236</v>
      </c>
      <c r="E257" s="25">
        <f>'Bitcoin Data'!J259</f>
        <v>3013.1771955134977</v>
      </c>
      <c r="F257" s="25">
        <f t="shared" si="18"/>
        <v>5.3279779398825378</v>
      </c>
      <c r="G257" s="23">
        <f>'Emissions Factors'!$AB$39/1000</f>
        <v>0.49266147344102867</v>
      </c>
      <c r="H257" s="26">
        <f t="shared" si="23"/>
        <v>2624.8894623238275</v>
      </c>
      <c r="I257" s="23">
        <f t="shared" si="19"/>
        <v>1.4844763168805863</v>
      </c>
      <c r="J257" s="26">
        <f>I257*'Social Cost of Carbon'!$C$5</f>
        <v>148.44763168805864</v>
      </c>
      <c r="K257" s="23">
        <f t="shared" si="20"/>
        <v>0.23833186891846758</v>
      </c>
      <c r="L257" s="27">
        <f t="shared" si="21"/>
        <v>0.26248894623238272</v>
      </c>
      <c r="M257" s="27"/>
    </row>
    <row r="258" spans="1:13" x14ac:dyDescent="0.25">
      <c r="A258" s="24">
        <f t="shared" si="22"/>
        <v>2016</v>
      </c>
      <c r="B258" s="32">
        <v>42623</v>
      </c>
      <c r="C258" s="28">
        <f>'Bitcoin Data'!C260</f>
        <v>623.50897199999997</v>
      </c>
      <c r="D258" s="26">
        <f>'Bitcoin Data'!K260</f>
        <v>1940.0148340441319</v>
      </c>
      <c r="E258" s="25">
        <f>'Bitcoin Data'!J260</f>
        <v>2673.8437984187176</v>
      </c>
      <c r="F258" s="25">
        <f t="shared" si="18"/>
        <v>5.18729663284922</v>
      </c>
      <c r="G258" s="23">
        <f>'Emissions Factors'!$AB$39/1000</f>
        <v>0.49266147344102867</v>
      </c>
      <c r="H258" s="26">
        <f t="shared" si="23"/>
        <v>2555.5812023151834</v>
      </c>
      <c r="I258" s="23">
        <f t="shared" si="19"/>
        <v>1.3172998254801223</v>
      </c>
      <c r="J258" s="26">
        <f>I258*'Social Cost of Carbon'!$C$5</f>
        <v>131.72998254801223</v>
      </c>
      <c r="K258" s="23">
        <f t="shared" si="20"/>
        <v>0.21127199200593419</v>
      </c>
      <c r="L258" s="27">
        <f t="shared" si="21"/>
        <v>0.25555812023151836</v>
      </c>
      <c r="M258" s="27"/>
    </row>
    <row r="259" spans="1:13" x14ac:dyDescent="0.25">
      <c r="A259" s="24">
        <f t="shared" si="22"/>
        <v>2016</v>
      </c>
      <c r="B259" s="32">
        <v>42624</v>
      </c>
      <c r="C259" s="28">
        <f>'Bitcoin Data'!C261</f>
        <v>606.71899399999995</v>
      </c>
      <c r="D259" s="26">
        <f>'Bitcoin Data'!K261</f>
        <v>2057.0472916473104</v>
      </c>
      <c r="E259" s="25">
        <f>'Bitcoin Data'!J261</f>
        <v>2587.3283120589326</v>
      </c>
      <c r="F259" s="25">
        <f t="shared" si="18"/>
        <v>5.3222566969232341</v>
      </c>
      <c r="G259" s="23">
        <f>'Emissions Factors'!$AB$39/1000</f>
        <v>0.49266147344102867</v>
      </c>
      <c r="H259" s="26">
        <f t="shared" si="23"/>
        <v>2622.0708263375827</v>
      </c>
      <c r="I259" s="23">
        <f t="shared" si="19"/>
        <v>1.2746769784946435</v>
      </c>
      <c r="J259" s="26">
        <f>I259*'Social Cost of Carbon'!$C$5</f>
        <v>127.46769784946434</v>
      </c>
      <c r="K259" s="23">
        <f t="shared" si="20"/>
        <v>0.21009346849204519</v>
      </c>
      <c r="L259" s="27">
        <f t="shared" si="21"/>
        <v>0.2622070826337583</v>
      </c>
      <c r="M259" s="27"/>
    </row>
    <row r="260" spans="1:13" x14ac:dyDescent="0.25">
      <c r="A260" s="24">
        <f t="shared" si="22"/>
        <v>2016</v>
      </c>
      <c r="B260" s="32">
        <v>42625</v>
      </c>
      <c r="C260" s="28">
        <f>'Bitcoin Data'!C262</f>
        <v>608.24298099999999</v>
      </c>
      <c r="D260" s="26">
        <f>'Bitcoin Data'!K262</f>
        <v>2038.0425344709818</v>
      </c>
      <c r="E260" s="25">
        <f>'Bitcoin Data'!J262</f>
        <v>2696.5987785964026</v>
      </c>
      <c r="F260" s="25">
        <f t="shared" si="18"/>
        <v>5.4957830091819657</v>
      </c>
      <c r="G260" s="23">
        <f>'Emissions Factors'!$AB$39/1000</f>
        <v>0.49266147344102867</v>
      </c>
      <c r="H260" s="26">
        <f t="shared" si="23"/>
        <v>2707.5605550157579</v>
      </c>
      <c r="I260" s="23">
        <f t="shared" si="19"/>
        <v>1.328510327542582</v>
      </c>
      <c r="J260" s="26">
        <f>I260*'Social Cost of Carbon'!$C$5</f>
        <v>132.8510327542582</v>
      </c>
      <c r="K260" s="23">
        <f t="shared" si="20"/>
        <v>0.21841769967627164</v>
      </c>
      <c r="L260" s="27">
        <f t="shared" si="21"/>
        <v>0.27075605550157583</v>
      </c>
      <c r="M260" s="27"/>
    </row>
    <row r="261" spans="1:13" x14ac:dyDescent="0.25">
      <c r="A261" s="24">
        <f t="shared" si="22"/>
        <v>2016</v>
      </c>
      <c r="B261" s="32">
        <v>42626</v>
      </c>
      <c r="C261" s="28">
        <f>'Bitcoin Data'!C263</f>
        <v>609.24102800000003</v>
      </c>
      <c r="D261" s="26">
        <f>'Bitcoin Data'!K263</f>
        <v>2072.1894041583346</v>
      </c>
      <c r="E261" s="25">
        <f>'Bitcoin Data'!J263</f>
        <v>2700.035386949784</v>
      </c>
      <c r="F261" s="25">
        <f t="shared" ref="F261:F324" si="24">E261*D261/1000000</f>
        <v>5.594984719689891</v>
      </c>
      <c r="G261" s="23">
        <f>'Emissions Factors'!$AB$39/1000</f>
        <v>0.49266147344102867</v>
      </c>
      <c r="H261" s="26">
        <f t="shared" si="23"/>
        <v>2756.4334158824627</v>
      </c>
      <c r="I261" s="23">
        <f t="shared" ref="I261:I324" si="25">$E261*G261/1000</f>
        <v>1.3302034120775985</v>
      </c>
      <c r="J261" s="26">
        <f>I261*'Social Cost of Carbon'!$C$5</f>
        <v>133.02034120775986</v>
      </c>
      <c r="K261" s="23">
        <f t="shared" ref="K261:K324" si="26">J261/$C261</f>
        <v>0.21833779258832162</v>
      </c>
      <c r="L261" s="27">
        <f t="shared" ref="L261:L324" si="27">J261*$D261/1000000</f>
        <v>0.27564334158824622</v>
      </c>
      <c r="M261" s="27"/>
    </row>
    <row r="262" spans="1:13" x14ac:dyDescent="0.25">
      <c r="A262" s="24">
        <f t="shared" ref="A262:A325" si="28">YEAR(B262)</f>
        <v>2016</v>
      </c>
      <c r="B262" s="32">
        <v>42627</v>
      </c>
      <c r="C262" s="28">
        <f>'Bitcoin Data'!C264</f>
        <v>610.68402100000003</v>
      </c>
      <c r="D262" s="26">
        <f>'Bitcoin Data'!K264</f>
        <v>1930.8922124806611</v>
      </c>
      <c r="E262" s="25">
        <f>'Bitcoin Data'!J264</f>
        <v>2942.3186262135027</v>
      </c>
      <c r="F262" s="25">
        <f t="shared" si="24"/>
        <v>5.6813001219924493</v>
      </c>
      <c r="G262" s="23">
        <f>'Emissions Factors'!$AB$39/1000</f>
        <v>0.49266147344102867</v>
      </c>
      <c r="H262" s="26">
        <f t="shared" ref="H262:H325" si="29">F262*G262*1000</f>
        <v>2798.9576891614961</v>
      </c>
      <c r="I262" s="23">
        <f t="shared" si="25"/>
        <v>1.4495670297233276</v>
      </c>
      <c r="J262" s="26">
        <f>I262*'Social Cost of Carbon'!$C$5</f>
        <v>144.95670297233275</v>
      </c>
      <c r="K262" s="23">
        <f t="shared" si="26"/>
        <v>0.23736776792516198</v>
      </c>
      <c r="L262" s="27">
        <f t="shared" si="27"/>
        <v>0.27989576891614965</v>
      </c>
      <c r="M262" s="27"/>
    </row>
    <row r="263" spans="1:13" x14ac:dyDescent="0.25">
      <c r="A263" s="24">
        <f t="shared" si="28"/>
        <v>2016</v>
      </c>
      <c r="B263" s="32">
        <v>42628</v>
      </c>
      <c r="C263" s="28">
        <f>'Bitcoin Data'!C265</f>
        <v>607.15502900000001</v>
      </c>
      <c r="D263" s="26">
        <f>'Bitcoin Data'!K265</f>
        <v>1921.5083702069162</v>
      </c>
      <c r="E263" s="25">
        <f>'Bitcoin Data'!J265</f>
        <v>2998.4416259153063</v>
      </c>
      <c r="F263" s="25">
        <f t="shared" si="24"/>
        <v>5.7615306817730962</v>
      </c>
      <c r="G263" s="23">
        <f>'Emissions Factors'!$AB$39/1000</f>
        <v>0.49266147344102867</v>
      </c>
      <c r="H263" s="26">
        <f t="shared" si="29"/>
        <v>2838.4841949580282</v>
      </c>
      <c r="I263" s="23">
        <f t="shared" si="25"/>
        <v>1.4772166694503486</v>
      </c>
      <c r="J263" s="26">
        <f>I263*'Social Cost of Carbon'!$C$5</f>
        <v>147.72166694503485</v>
      </c>
      <c r="K263" s="23">
        <f t="shared" si="26"/>
        <v>0.24330139731912662</v>
      </c>
      <c r="L263" s="27">
        <f t="shared" si="27"/>
        <v>0.28384841949580281</v>
      </c>
      <c r="M263" s="27"/>
    </row>
    <row r="264" spans="1:13" x14ac:dyDescent="0.25">
      <c r="A264" s="24">
        <f t="shared" si="28"/>
        <v>2016</v>
      </c>
      <c r="B264" s="32">
        <v>42629</v>
      </c>
      <c r="C264" s="28">
        <f>'Bitcoin Data'!C266</f>
        <v>606.97302200000001</v>
      </c>
      <c r="D264" s="26">
        <f>'Bitcoin Data'!K266</f>
        <v>1746.2108434435816</v>
      </c>
      <c r="E264" s="25">
        <f>'Bitcoin Data'!J266</f>
        <v>3259.0600485723558</v>
      </c>
      <c r="F264" s="25">
        <f t="shared" si="24"/>
        <v>5.691005996250813</v>
      </c>
      <c r="G264" s="23">
        <f>'Emissions Factors'!$AB$39/1000</f>
        <v>0.49266147344102867</v>
      </c>
      <c r="H264" s="26">
        <f t="shared" si="29"/>
        <v>2803.7393994746549</v>
      </c>
      <c r="I264" s="23">
        <f t="shared" si="25"/>
        <v>1.6056133255624472</v>
      </c>
      <c r="J264" s="26">
        <f>I264*'Social Cost of Carbon'!$C$5</f>
        <v>160.56133255624471</v>
      </c>
      <c r="K264" s="23">
        <f t="shared" si="26"/>
        <v>0.26452795550482422</v>
      </c>
      <c r="L264" s="27">
        <f t="shared" si="27"/>
        <v>0.28037393994746546</v>
      </c>
      <c r="M264" s="27"/>
    </row>
    <row r="265" spans="1:13" x14ac:dyDescent="0.25">
      <c r="A265" s="24">
        <f t="shared" si="28"/>
        <v>2016</v>
      </c>
      <c r="B265" s="32">
        <v>42630</v>
      </c>
      <c r="C265" s="28">
        <f>'Bitcoin Data'!C267</f>
        <v>605.98400900000001</v>
      </c>
      <c r="D265" s="26">
        <f>'Bitcoin Data'!K267</f>
        <v>2035.9683108772349</v>
      </c>
      <c r="E265" s="25">
        <f>'Bitcoin Data'!J267</f>
        <v>2801.455554090981</v>
      </c>
      <c r="F265" s="25">
        <f t="shared" si="24"/>
        <v>5.7036747324602626</v>
      </c>
      <c r="G265" s="23">
        <f>'Emissions Factors'!$AB$39/1000</f>
        <v>0.49266147344102867</v>
      </c>
      <c r="H265" s="26">
        <f t="shared" si="29"/>
        <v>2809.9807977222381</v>
      </c>
      <c r="I265" s="23">
        <f t="shared" si="25"/>
        <v>1.3801692210580161</v>
      </c>
      <c r="J265" s="26">
        <f>I265*'Social Cost of Carbon'!$C$5</f>
        <v>138.0169221058016</v>
      </c>
      <c r="K265" s="23">
        <f t="shared" si="26"/>
        <v>0.2277567065400922</v>
      </c>
      <c r="L265" s="27">
        <f t="shared" si="27"/>
        <v>0.2809980797722238</v>
      </c>
      <c r="M265" s="27"/>
    </row>
    <row r="266" spans="1:13" x14ac:dyDescent="0.25">
      <c r="A266" s="24">
        <f t="shared" si="28"/>
        <v>2016</v>
      </c>
      <c r="B266" s="32">
        <v>42631</v>
      </c>
      <c r="C266" s="28">
        <f>'Bitcoin Data'!C268</f>
        <v>609.87402299999997</v>
      </c>
      <c r="D266" s="26">
        <f>'Bitcoin Data'!K268</f>
        <v>1825.0046615700178</v>
      </c>
      <c r="E266" s="25">
        <f>'Bitcoin Data'!J268</f>
        <v>3065.9225239426373</v>
      </c>
      <c r="F266" s="25">
        <f t="shared" si="24"/>
        <v>5.5953228982078276</v>
      </c>
      <c r="G266" s="23">
        <f>'Emissions Factors'!$AB$39/1000</f>
        <v>0.49266147344102867</v>
      </c>
      <c r="H266" s="26">
        <f t="shared" si="29"/>
        <v>2756.6000234093949</v>
      </c>
      <c r="I266" s="23">
        <f t="shared" si="25"/>
        <v>1.5104619081016171</v>
      </c>
      <c r="J266" s="26">
        <f>I266*'Social Cost of Carbon'!$C$5</f>
        <v>151.0461908101617</v>
      </c>
      <c r="K266" s="23">
        <f t="shared" si="26"/>
        <v>0.24766785453028176</v>
      </c>
      <c r="L266" s="27">
        <f t="shared" si="27"/>
        <v>0.27566000234093946</v>
      </c>
      <c r="M266" s="27"/>
    </row>
    <row r="267" spans="1:13" x14ac:dyDescent="0.25">
      <c r="A267" s="24">
        <f t="shared" si="28"/>
        <v>2016</v>
      </c>
      <c r="B267" s="32">
        <v>42632</v>
      </c>
      <c r="C267" s="28">
        <f>'Bitcoin Data'!C269</f>
        <v>609.22699</v>
      </c>
      <c r="D267" s="26">
        <f>'Bitcoin Data'!K269</f>
        <v>1674.1648989486939</v>
      </c>
      <c r="E267" s="25">
        <f>'Bitcoin Data'!J269</f>
        <v>3225.1257688271812</v>
      </c>
      <c r="F267" s="25">
        <f t="shared" si="24"/>
        <v>5.3993923568653868</v>
      </c>
      <c r="G267" s="23">
        <f>'Emissions Factors'!$AB$39/1000</f>
        <v>0.49266147344102867</v>
      </c>
      <c r="H267" s="26">
        <f t="shared" si="29"/>
        <v>2660.0725942195299</v>
      </c>
      <c r="I267" s="23">
        <f t="shared" si="25"/>
        <v>1.5888952133030296</v>
      </c>
      <c r="J267" s="26">
        <f>I267*'Social Cost of Carbon'!$C$5</f>
        <v>158.88952133030295</v>
      </c>
      <c r="K267" s="23">
        <f t="shared" si="26"/>
        <v>0.26080512508203707</v>
      </c>
      <c r="L267" s="27">
        <f t="shared" si="27"/>
        <v>0.26600725942195302</v>
      </c>
      <c r="M267" s="27"/>
    </row>
    <row r="268" spans="1:13" x14ac:dyDescent="0.25">
      <c r="A268" s="24">
        <f t="shared" si="28"/>
        <v>2016</v>
      </c>
      <c r="B268" s="32">
        <v>42633</v>
      </c>
      <c r="C268" s="28">
        <f>'Bitcoin Data'!C270</f>
        <v>608.31201199999998</v>
      </c>
      <c r="D268" s="26">
        <f>'Bitcoin Data'!K270</f>
        <v>1855.8179231863448</v>
      </c>
      <c r="E268" s="25">
        <f>'Bitcoin Data'!J270</f>
        <v>2898.4326950047162</v>
      </c>
      <c r="F268" s="25">
        <f t="shared" si="24"/>
        <v>5.378963344539053</v>
      </c>
      <c r="G268" s="23">
        <f>'Emissions Factors'!$AB$39/1000</f>
        <v>0.49266147344102867</v>
      </c>
      <c r="H268" s="26">
        <f t="shared" si="29"/>
        <v>2650.0080069058931</v>
      </c>
      <c r="I268" s="23">
        <f t="shared" si="25"/>
        <v>1.4279461221906751</v>
      </c>
      <c r="J268" s="26">
        <f>I268*'Social Cost of Carbon'!$C$5</f>
        <v>142.79461221906752</v>
      </c>
      <c r="K268" s="23">
        <f t="shared" si="26"/>
        <v>0.23473909671714246</v>
      </c>
      <c r="L268" s="27">
        <f t="shared" si="27"/>
        <v>0.26500080069058934</v>
      </c>
      <c r="M268" s="27"/>
    </row>
    <row r="269" spans="1:13" x14ac:dyDescent="0.25">
      <c r="A269" s="24">
        <f t="shared" si="28"/>
        <v>2016</v>
      </c>
      <c r="B269" s="32">
        <v>42634</v>
      </c>
      <c r="C269" s="28">
        <f>'Bitcoin Data'!C271</f>
        <v>597.14898700000003</v>
      </c>
      <c r="D269" s="26">
        <f>'Bitcoin Data'!K271</f>
        <v>2071.1166562694962</v>
      </c>
      <c r="E269" s="25">
        <f>'Bitcoin Data'!J271</f>
        <v>2629.5737508091338</v>
      </c>
      <c r="F269" s="25">
        <f t="shared" si="24"/>
        <v>5.4461539941898502</v>
      </c>
      <c r="G269" s="23">
        <f>'Emissions Factors'!$AB$39/1000</f>
        <v>0.49266147344102867</v>
      </c>
      <c r="H269" s="26">
        <f t="shared" si="29"/>
        <v>2683.1102513643154</v>
      </c>
      <c r="I269" s="23">
        <f t="shared" si="25"/>
        <v>1.2954896785954801</v>
      </c>
      <c r="J269" s="26">
        <f>I269*'Social Cost of Carbon'!$C$5</f>
        <v>129.54896785954801</v>
      </c>
      <c r="K269" s="23">
        <f t="shared" si="26"/>
        <v>0.21694580528451604</v>
      </c>
      <c r="L269" s="27">
        <f t="shared" si="27"/>
        <v>0.26831102513643151</v>
      </c>
      <c r="M269" s="27"/>
    </row>
    <row r="270" spans="1:13" x14ac:dyDescent="0.25">
      <c r="A270" s="24">
        <f t="shared" si="28"/>
        <v>2016</v>
      </c>
      <c r="B270" s="32">
        <v>42635</v>
      </c>
      <c r="C270" s="28">
        <f>'Bitcoin Data'!C272</f>
        <v>596.29797399999995</v>
      </c>
      <c r="D270" s="26">
        <f>'Bitcoin Data'!K272</f>
        <v>1764.1743321207646</v>
      </c>
      <c r="E270" s="25">
        <f>'Bitcoin Data'!J272</f>
        <v>3088.7344034711555</v>
      </c>
      <c r="F270" s="25">
        <f t="shared" si="24"/>
        <v>5.4490659533421537</v>
      </c>
      <c r="G270" s="23">
        <f>'Emissions Factors'!$AB$39/1000</f>
        <v>0.49266147344102867</v>
      </c>
      <c r="H270" s="26">
        <f t="shared" si="29"/>
        <v>2684.5448614508891</v>
      </c>
      <c r="I270" s="23">
        <f t="shared" si="25"/>
        <v>1.5217004422820961</v>
      </c>
      <c r="J270" s="26">
        <f>I270*'Social Cost of Carbon'!$C$5</f>
        <v>152.1700442282096</v>
      </c>
      <c r="K270" s="23">
        <f t="shared" si="26"/>
        <v>0.25519128164639648</v>
      </c>
      <c r="L270" s="27">
        <f t="shared" si="27"/>
        <v>0.26845448614508893</v>
      </c>
      <c r="M270" s="27"/>
    </row>
    <row r="271" spans="1:13" x14ac:dyDescent="0.25">
      <c r="A271" s="24">
        <f t="shared" si="28"/>
        <v>2016</v>
      </c>
      <c r="B271" s="32">
        <v>42636</v>
      </c>
      <c r="C271" s="28">
        <f>'Bitcoin Data'!C273</f>
        <v>602.84198000000004</v>
      </c>
      <c r="D271" s="26">
        <f>'Bitcoin Data'!K273</f>
        <v>1710.2934326967973</v>
      </c>
      <c r="E271" s="25">
        <f>'Bitcoin Data'!J273</f>
        <v>3092.2355495216839</v>
      </c>
      <c r="F271" s="25">
        <f t="shared" si="24"/>
        <v>5.2886301526985076</v>
      </c>
      <c r="G271" s="23">
        <f>'Emissions Factors'!$AB$39/1000</f>
        <v>0.49266147344102867</v>
      </c>
      <c r="H271" s="26">
        <f t="shared" si="29"/>
        <v>2605.5043235130993</v>
      </c>
      <c r="I271" s="23">
        <f t="shared" si="25"/>
        <v>1.5234253220540819</v>
      </c>
      <c r="J271" s="26">
        <f>I271*'Social Cost of Carbon'!$C$5</f>
        <v>152.34253220540819</v>
      </c>
      <c r="K271" s="23">
        <f t="shared" si="26"/>
        <v>0.25270723881141816</v>
      </c>
      <c r="L271" s="27">
        <f t="shared" si="27"/>
        <v>0.26055043235130992</v>
      </c>
      <c r="M271" s="27"/>
    </row>
    <row r="272" spans="1:13" x14ac:dyDescent="0.25">
      <c r="A272" s="24">
        <f t="shared" si="28"/>
        <v>2016</v>
      </c>
      <c r="B272" s="32">
        <v>42637</v>
      </c>
      <c r="C272" s="28">
        <f>'Bitcoin Data'!C274</f>
        <v>602.625</v>
      </c>
      <c r="D272" s="26">
        <f>'Bitcoin Data'!K274</f>
        <v>2079.1390267662482</v>
      </c>
      <c r="E272" s="25">
        <f>'Bitcoin Data'!J274</f>
        <v>2603.9922660751222</v>
      </c>
      <c r="F272" s="25">
        <f t="shared" si="24"/>
        <v>5.4140619457942663</v>
      </c>
      <c r="G272" s="23">
        <f>'Emissions Factors'!$AB$39/1000</f>
        <v>0.49266147344102867</v>
      </c>
      <c r="H272" s="26">
        <f t="shared" si="29"/>
        <v>2667.299735516006</v>
      </c>
      <c r="I272" s="23">
        <f t="shared" si="25"/>
        <v>1.2828866666336127</v>
      </c>
      <c r="J272" s="26">
        <f>I272*'Social Cost of Carbon'!$C$5</f>
        <v>128.28866666336128</v>
      </c>
      <c r="K272" s="23">
        <f t="shared" si="26"/>
        <v>0.21288308095973663</v>
      </c>
      <c r="L272" s="27">
        <f t="shared" si="27"/>
        <v>0.26672997355160061</v>
      </c>
      <c r="M272" s="27"/>
    </row>
    <row r="273" spans="1:13" x14ac:dyDescent="0.25">
      <c r="A273" s="24">
        <f t="shared" si="28"/>
        <v>2016</v>
      </c>
      <c r="B273" s="32">
        <v>42638</v>
      </c>
      <c r="C273" s="28">
        <f>'Bitcoin Data'!C275</f>
        <v>600.82598900000005</v>
      </c>
      <c r="D273" s="26">
        <f>'Bitcoin Data'!K275</f>
        <v>2292.5463557921794</v>
      </c>
      <c r="E273" s="25">
        <f>'Bitcoin Data'!J275</f>
        <v>2527.2742931544503</v>
      </c>
      <c r="F273" s="25">
        <f t="shared" si="24"/>
        <v>5.7938934708584906</v>
      </c>
      <c r="G273" s="23">
        <f>'Emissions Factors'!$AB$39/1000</f>
        <v>0.49266147344102867</v>
      </c>
      <c r="H273" s="26">
        <f t="shared" si="29"/>
        <v>2854.4280943134995</v>
      </c>
      <c r="I273" s="23">
        <f t="shared" si="25"/>
        <v>1.2450906770551058</v>
      </c>
      <c r="J273" s="26">
        <f>I273*'Social Cost of Carbon'!$C$5</f>
        <v>124.50906770551057</v>
      </c>
      <c r="K273" s="23">
        <f t="shared" si="26"/>
        <v>0.20722983024209787</v>
      </c>
      <c r="L273" s="27">
        <f t="shared" si="27"/>
        <v>0.28544280943134998</v>
      </c>
      <c r="M273" s="27"/>
    </row>
    <row r="274" spans="1:13" x14ac:dyDescent="0.25">
      <c r="A274" s="24">
        <f t="shared" si="28"/>
        <v>2016</v>
      </c>
      <c r="B274" s="32">
        <v>42639</v>
      </c>
      <c r="C274" s="28">
        <f>'Bitcoin Data'!C276</f>
        <v>608.04303000000004</v>
      </c>
      <c r="D274" s="26">
        <f>'Bitcoin Data'!K276</f>
        <v>1949.4354848223888</v>
      </c>
      <c r="E274" s="25">
        <f>'Bitcoin Data'!J276</f>
        <v>3001.6517701986972</v>
      </c>
      <c r="F274" s="25">
        <f t="shared" si="24"/>
        <v>5.8515264739052792</v>
      </c>
      <c r="G274" s="23">
        <f>'Emissions Factors'!$AB$39/1000</f>
        <v>0.49266147344102867</v>
      </c>
      <c r="H274" s="26">
        <f t="shared" si="29"/>
        <v>2882.8216545133619</v>
      </c>
      <c r="I274" s="23">
        <f t="shared" si="25"/>
        <v>1.478798183862962</v>
      </c>
      <c r="J274" s="26">
        <f>I274*'Social Cost of Carbon'!$C$5</f>
        <v>147.87981838629619</v>
      </c>
      <c r="K274" s="23">
        <f t="shared" si="26"/>
        <v>0.24320617306688999</v>
      </c>
      <c r="L274" s="27">
        <f t="shared" si="27"/>
        <v>0.28828216545133611</v>
      </c>
      <c r="M274" s="27"/>
    </row>
    <row r="275" spans="1:13" x14ac:dyDescent="0.25">
      <c r="A275" s="24">
        <f t="shared" si="28"/>
        <v>2016</v>
      </c>
      <c r="B275" s="32">
        <v>42640</v>
      </c>
      <c r="C275" s="28">
        <f>'Bitcoin Data'!C277</f>
        <v>606.16601600000001</v>
      </c>
      <c r="D275" s="26">
        <f>'Bitcoin Data'!K277</f>
        <v>2061.374935710613</v>
      </c>
      <c r="E275" s="25">
        <f>'Bitcoin Data'!J277</f>
        <v>2878.1316016677565</v>
      </c>
      <c r="F275" s="25">
        <f t="shared" si="24"/>
        <v>5.932908345354555</v>
      </c>
      <c r="G275" s="23">
        <f>'Emissions Factors'!$AB$39/1000</f>
        <v>0.49266147344102867</v>
      </c>
      <c r="H275" s="26">
        <f t="shared" si="29"/>
        <v>2922.9153672129505</v>
      </c>
      <c r="I275" s="23">
        <f t="shared" si="25"/>
        <v>1.4179445556348249</v>
      </c>
      <c r="J275" s="26">
        <f>I275*'Social Cost of Carbon'!$C$5</f>
        <v>141.7944555634825</v>
      </c>
      <c r="K275" s="23">
        <f t="shared" si="26"/>
        <v>0.23392016678724942</v>
      </c>
      <c r="L275" s="27">
        <f t="shared" si="27"/>
        <v>0.2922915367212951</v>
      </c>
      <c r="M275" s="27"/>
    </row>
    <row r="276" spans="1:13" x14ac:dyDescent="0.25">
      <c r="A276" s="24">
        <f t="shared" si="28"/>
        <v>2016</v>
      </c>
      <c r="B276" s="32">
        <v>42641</v>
      </c>
      <c r="C276" s="28">
        <f>'Bitcoin Data'!C278</f>
        <v>604.728027</v>
      </c>
      <c r="D276" s="26">
        <f>'Bitcoin Data'!K278</f>
        <v>1865.5244453262685</v>
      </c>
      <c r="E276" s="25">
        <f>'Bitcoin Data'!J278</f>
        <v>3231.876548031787</v>
      </c>
      <c r="F276" s="25">
        <f t="shared" si="24"/>
        <v>6.0291447046299744</v>
      </c>
      <c r="G276" s="23">
        <f>'Emissions Factors'!$AB$39/1000</f>
        <v>0.49266147344102867</v>
      </c>
      <c r="H276" s="26">
        <f t="shared" si="29"/>
        <v>2970.3273137721785</v>
      </c>
      <c r="I276" s="23">
        <f t="shared" si="25"/>
        <v>1.5922210621328456</v>
      </c>
      <c r="J276" s="26">
        <f>I276*'Social Cost of Carbon'!$C$5</f>
        <v>159.22210621328458</v>
      </c>
      <c r="K276" s="23">
        <f t="shared" si="26"/>
        <v>0.26329539744200509</v>
      </c>
      <c r="L276" s="27">
        <f t="shared" si="27"/>
        <v>0.29703273137721792</v>
      </c>
      <c r="M276" s="27"/>
    </row>
    <row r="277" spans="1:13" x14ac:dyDescent="0.25">
      <c r="A277" s="24">
        <f t="shared" si="28"/>
        <v>2016</v>
      </c>
      <c r="B277" s="32">
        <v>42642</v>
      </c>
      <c r="C277" s="28">
        <f>'Bitcoin Data'!C279</f>
        <v>605.692993</v>
      </c>
      <c r="D277" s="26">
        <f>'Bitcoin Data'!K279</f>
        <v>1766.09832241244</v>
      </c>
      <c r="E277" s="25">
        <f>'Bitcoin Data'!J279</f>
        <v>3467.1308987202947</v>
      </c>
      <c r="F277" s="25">
        <f t="shared" si="24"/>
        <v>6.1232940638142477</v>
      </c>
      <c r="G277" s="23">
        <f>'Emissions Factors'!$AB$39/1000</f>
        <v>0.49266147344102867</v>
      </c>
      <c r="H277" s="26">
        <f t="shared" si="29"/>
        <v>3016.7110757914315</v>
      </c>
      <c r="I277" s="23">
        <f t="shared" si="25"/>
        <v>1.7081218171764583</v>
      </c>
      <c r="J277" s="26">
        <f>I277*'Social Cost of Carbon'!$C$5</f>
        <v>170.81218171764584</v>
      </c>
      <c r="K277" s="23">
        <f t="shared" si="26"/>
        <v>0.28201115695859774</v>
      </c>
      <c r="L277" s="27">
        <f t="shared" si="27"/>
        <v>0.30167110757914317</v>
      </c>
      <c r="M277" s="27"/>
    </row>
    <row r="278" spans="1:13" x14ac:dyDescent="0.25">
      <c r="A278" s="24">
        <f t="shared" si="28"/>
        <v>2016</v>
      </c>
      <c r="B278" s="32">
        <v>42643</v>
      </c>
      <c r="C278" s="28">
        <f>'Bitcoin Data'!C280</f>
        <v>609.73498500000005</v>
      </c>
      <c r="D278" s="26">
        <f>'Bitcoin Data'!K280</f>
        <v>1792.0493584800006</v>
      </c>
      <c r="E278" s="25">
        <f>'Bitcoin Data'!J280</f>
        <v>3365.402426711918</v>
      </c>
      <c r="F278" s="25">
        <f t="shared" si="24"/>
        <v>6.0309672598161299</v>
      </c>
      <c r="G278" s="23">
        <f>'Emissions Factors'!$AB$39/1000</f>
        <v>0.49266147344102867</v>
      </c>
      <c r="H278" s="26">
        <f t="shared" si="29"/>
        <v>2971.225216495618</v>
      </c>
      <c r="I278" s="23">
        <f t="shared" si="25"/>
        <v>1.6580041182659069</v>
      </c>
      <c r="J278" s="26">
        <f>I278*'Social Cost of Carbon'!$C$5</f>
        <v>165.80041182659068</v>
      </c>
      <c r="K278" s="23">
        <f t="shared" si="26"/>
        <v>0.27192209058922651</v>
      </c>
      <c r="L278" s="27">
        <f t="shared" si="27"/>
        <v>0.29712252164956171</v>
      </c>
      <c r="M278" s="27"/>
    </row>
    <row r="279" spans="1:13" x14ac:dyDescent="0.25">
      <c r="A279" s="24">
        <f t="shared" si="28"/>
        <v>2016</v>
      </c>
      <c r="B279" s="32">
        <v>42644</v>
      </c>
      <c r="C279" s="28">
        <f>'Bitcoin Data'!C281</f>
        <v>613.98297100000002</v>
      </c>
      <c r="D279" s="26">
        <f>'Bitcoin Data'!K281</f>
        <v>1946.5714580917738</v>
      </c>
      <c r="E279" s="25">
        <f>'Bitcoin Data'!J281</f>
        <v>3004.1508358069746</v>
      </c>
      <c r="F279" s="25">
        <f t="shared" si="24"/>
        <v>5.8477942727844034</v>
      </c>
      <c r="G279" s="23">
        <f>'Emissions Factors'!$AB$39/1000</f>
        <v>0.49266147344102867</v>
      </c>
      <c r="H279" s="26">
        <f t="shared" si="29"/>
        <v>2880.9829428099733</v>
      </c>
      <c r="I279" s="23">
        <f t="shared" si="25"/>
        <v>1.480029377207762</v>
      </c>
      <c r="J279" s="26">
        <f>I279*'Social Cost of Carbon'!$C$5</f>
        <v>148.0029377207762</v>
      </c>
      <c r="K279" s="23">
        <f t="shared" si="26"/>
        <v>0.24105381535211373</v>
      </c>
      <c r="L279" s="27">
        <f t="shared" si="27"/>
        <v>0.28809829428099731</v>
      </c>
      <c r="M279" s="27"/>
    </row>
    <row r="280" spans="1:13" x14ac:dyDescent="0.25">
      <c r="A280" s="24">
        <f t="shared" si="28"/>
        <v>2016</v>
      </c>
      <c r="B280" s="32">
        <v>42645</v>
      </c>
      <c r="C280" s="28">
        <f>'Bitcoin Data'!C282</f>
        <v>610.89202899999998</v>
      </c>
      <c r="D280" s="26">
        <f>'Bitcoin Data'!K282</f>
        <v>1842.2453423663214</v>
      </c>
      <c r="E280" s="25">
        <f>'Bitcoin Data'!J282</f>
        <v>3132.1768591019913</v>
      </c>
      <c r="F280" s="25">
        <f t="shared" si="24"/>
        <v>5.7702382301482178</v>
      </c>
      <c r="G280" s="23">
        <f>'Emissions Factors'!$AB$39/1000</f>
        <v>0.49266147344102867</v>
      </c>
      <c r="H280" s="26">
        <f t="shared" si="29"/>
        <v>2842.7740685705744</v>
      </c>
      <c r="I280" s="23">
        <f t="shared" si="25"/>
        <v>1.5431028664830804</v>
      </c>
      <c r="J280" s="26">
        <f>I280*'Social Cost of Carbon'!$C$5</f>
        <v>154.31028664830805</v>
      </c>
      <c r="K280" s="23">
        <f t="shared" si="26"/>
        <v>0.25259829777269538</v>
      </c>
      <c r="L280" s="27">
        <f t="shared" si="27"/>
        <v>0.28427740685705749</v>
      </c>
      <c r="M280" s="27"/>
    </row>
    <row r="281" spans="1:13" x14ac:dyDescent="0.25">
      <c r="A281" s="24">
        <f t="shared" si="28"/>
        <v>2016</v>
      </c>
      <c r="B281" s="32">
        <v>42646</v>
      </c>
      <c r="C281" s="28">
        <f>'Bitcoin Data'!C283</f>
        <v>612.13299600000005</v>
      </c>
      <c r="D281" s="26">
        <f>'Bitcoin Data'!K283</f>
        <v>1827.5750002801663</v>
      </c>
      <c r="E281" s="25">
        <f>'Bitcoin Data'!J283</f>
        <v>3097.9708097603511</v>
      </c>
      <c r="F281" s="25">
        <f t="shared" si="24"/>
        <v>5.6617740035157205</v>
      </c>
      <c r="G281" s="23">
        <f>'Emissions Factors'!$AB$39/1000</f>
        <v>0.49266147344102867</v>
      </c>
      <c r="H281" s="26">
        <f t="shared" si="29"/>
        <v>2789.337922862167</v>
      </c>
      <c r="I281" s="23">
        <f t="shared" si="25"/>
        <v>1.5262508638138312</v>
      </c>
      <c r="J281" s="26">
        <f>I281*'Social Cost of Carbon'!$C$5</f>
        <v>152.62508638138311</v>
      </c>
      <c r="K281" s="23">
        <f t="shared" si="26"/>
        <v>0.24933321251871071</v>
      </c>
      <c r="L281" s="27">
        <f t="shared" si="27"/>
        <v>0.27893379228621662</v>
      </c>
      <c r="M281" s="27"/>
    </row>
    <row r="282" spans="1:13" x14ac:dyDescent="0.25">
      <c r="A282" s="24">
        <f t="shared" si="28"/>
        <v>2016</v>
      </c>
      <c r="B282" s="32">
        <v>42647</v>
      </c>
      <c r="C282" s="28">
        <f>'Bitcoin Data'!C284</f>
        <v>610.203979</v>
      </c>
      <c r="D282" s="26">
        <f>'Bitcoin Data'!K284</f>
        <v>1956.3422911125379</v>
      </c>
      <c r="E282" s="25">
        <f>'Bitcoin Data'!J284</f>
        <v>2924.1711376240041</v>
      </c>
      <c r="F282" s="25">
        <f t="shared" si="24"/>
        <v>5.7206796629845007</v>
      </c>
      <c r="G282" s="23">
        <f>'Emissions Factors'!$AB$39/1000</f>
        <v>0.49266147344102867</v>
      </c>
      <c r="H282" s="26">
        <f t="shared" si="29"/>
        <v>2818.3584718500715</v>
      </c>
      <c r="I282" s="23">
        <f t="shared" si="25"/>
        <v>1.440626461255571</v>
      </c>
      <c r="J282" s="26">
        <f>I282*'Social Cost of Carbon'!$C$5</f>
        <v>144.06264612555711</v>
      </c>
      <c r="K282" s="23">
        <f t="shared" si="26"/>
        <v>0.23608932600152235</v>
      </c>
      <c r="L282" s="27">
        <f t="shared" si="27"/>
        <v>0.2818358471850072</v>
      </c>
      <c r="M282" s="27"/>
    </row>
    <row r="283" spans="1:13" x14ac:dyDescent="0.25">
      <c r="A283" s="24">
        <f t="shared" si="28"/>
        <v>2016</v>
      </c>
      <c r="B283" s="32">
        <v>42648</v>
      </c>
      <c r="C283" s="28">
        <f>'Bitcoin Data'!C285</f>
        <v>612.510986</v>
      </c>
      <c r="D283" s="26">
        <f>'Bitcoin Data'!K285</f>
        <v>2090.1853075131262</v>
      </c>
      <c r="E283" s="25">
        <f>'Bitcoin Data'!J285</f>
        <v>2806.5447893422893</v>
      </c>
      <c r="F283" s="25">
        <f t="shared" si="24"/>
        <v>5.8661986835607749</v>
      </c>
      <c r="G283" s="23">
        <f>'Emissions Factors'!$AB$39/1000</f>
        <v>0.49266147344102867</v>
      </c>
      <c r="H283" s="26">
        <f t="shared" si="29"/>
        <v>2890.0500869408743</v>
      </c>
      <c r="I283" s="23">
        <f t="shared" si="25"/>
        <v>1.3826764911956135</v>
      </c>
      <c r="J283" s="26">
        <f>I283*'Social Cost of Carbon'!$C$5</f>
        <v>138.26764911956136</v>
      </c>
      <c r="K283" s="23">
        <f t="shared" si="26"/>
        <v>0.22573905167402394</v>
      </c>
      <c r="L283" s="27">
        <f t="shared" si="27"/>
        <v>0.28900500869408741</v>
      </c>
      <c r="M283" s="27"/>
    </row>
    <row r="284" spans="1:13" x14ac:dyDescent="0.25">
      <c r="A284" s="24">
        <f t="shared" si="28"/>
        <v>2016</v>
      </c>
      <c r="B284" s="32">
        <v>42649</v>
      </c>
      <c r="C284" s="28">
        <f>'Bitcoin Data'!C286</f>
        <v>613.02099599999997</v>
      </c>
      <c r="D284" s="26">
        <f>'Bitcoin Data'!K286</f>
        <v>2008.1536489311347</v>
      </c>
      <c r="E284" s="25">
        <f>'Bitcoin Data'!J286</f>
        <v>2978.1684571377164</v>
      </c>
      <c r="F284" s="25">
        <f t="shared" si="24"/>
        <v>5.980619854332712</v>
      </c>
      <c r="G284" s="23">
        <f>'Emissions Factors'!$AB$39/1000</f>
        <v>0.49266147344102867</v>
      </c>
      <c r="H284" s="26">
        <f t="shared" si="29"/>
        <v>2946.4209895262243</v>
      </c>
      <c r="I284" s="23">
        <f t="shared" si="25"/>
        <v>1.4672288602490624</v>
      </c>
      <c r="J284" s="26">
        <f>I284*'Social Cost of Carbon'!$C$5</f>
        <v>146.72288602490624</v>
      </c>
      <c r="K284" s="23">
        <f t="shared" si="26"/>
        <v>0.2393439816617737</v>
      </c>
      <c r="L284" s="27">
        <f t="shared" si="27"/>
        <v>0.29464209895262244</v>
      </c>
      <c r="M284" s="27"/>
    </row>
    <row r="285" spans="1:13" x14ac:dyDescent="0.25">
      <c r="A285" s="24">
        <f t="shared" si="28"/>
        <v>2016</v>
      </c>
      <c r="B285" s="32">
        <v>42650</v>
      </c>
      <c r="C285" s="28">
        <f>'Bitcoin Data'!C287</f>
        <v>617.12097200000005</v>
      </c>
      <c r="D285" s="26">
        <f>'Bitcoin Data'!K287</f>
        <v>1804.9225159525981</v>
      </c>
      <c r="E285" s="25">
        <f>'Bitcoin Data'!J287</f>
        <v>3267.1803797159346</v>
      </c>
      <c r="F285" s="25">
        <f t="shared" si="24"/>
        <v>5.8970074310278493</v>
      </c>
      <c r="G285" s="23">
        <f>'Emissions Factors'!$AB$39/1000</f>
        <v>0.49266147344102867</v>
      </c>
      <c r="H285" s="26">
        <f t="shared" si="29"/>
        <v>2905.2283698628758</v>
      </c>
      <c r="I285" s="23">
        <f t="shared" si="25"/>
        <v>1.6096138998684719</v>
      </c>
      <c r="J285" s="26">
        <f>I285*'Social Cost of Carbon'!$C$5</f>
        <v>160.96138998684719</v>
      </c>
      <c r="K285" s="23">
        <f t="shared" si="26"/>
        <v>0.26082631654081462</v>
      </c>
      <c r="L285" s="27">
        <f t="shared" si="27"/>
        <v>0.29052283698628756</v>
      </c>
      <c r="M285" s="27"/>
    </row>
    <row r="286" spans="1:13" x14ac:dyDescent="0.25">
      <c r="A286" s="24">
        <f t="shared" si="28"/>
        <v>2016</v>
      </c>
      <c r="B286" s="32">
        <v>42651</v>
      </c>
      <c r="C286" s="28">
        <f>'Bitcoin Data'!C288</f>
        <v>619.10797100000002</v>
      </c>
      <c r="D286" s="26">
        <f>'Bitcoin Data'!K288</f>
        <v>2085.1088136174112</v>
      </c>
      <c r="E286" s="25">
        <f>'Bitcoin Data'!J288</f>
        <v>2945.5618595164292</v>
      </c>
      <c r="F286" s="25">
        <f t="shared" si="24"/>
        <v>6.1418169943329968</v>
      </c>
      <c r="G286" s="23">
        <f>'Emissions Factors'!$AB$39/1000</f>
        <v>0.49266147344102867</v>
      </c>
      <c r="H286" s="26">
        <f t="shared" si="29"/>
        <v>3025.8366100332441</v>
      </c>
      <c r="I286" s="23">
        <f t="shared" si="25"/>
        <v>1.4511648458210602</v>
      </c>
      <c r="J286" s="26">
        <f>I286*'Social Cost of Carbon'!$C$5</f>
        <v>145.11648458210601</v>
      </c>
      <c r="K286" s="23">
        <f t="shared" si="26"/>
        <v>0.2343960849796683</v>
      </c>
      <c r="L286" s="27">
        <f t="shared" si="27"/>
        <v>0.30258366100332446</v>
      </c>
      <c r="M286" s="27"/>
    </row>
    <row r="287" spans="1:13" x14ac:dyDescent="0.25">
      <c r="A287" s="24">
        <f t="shared" si="28"/>
        <v>2016</v>
      </c>
      <c r="B287" s="32">
        <v>42652</v>
      </c>
      <c r="C287" s="28">
        <f>'Bitcoin Data'!C289</f>
        <v>616.75201400000003</v>
      </c>
      <c r="D287" s="26">
        <f>'Bitcoin Data'!K289</f>
        <v>2002.8977108084625</v>
      </c>
      <c r="E287" s="25">
        <f>'Bitcoin Data'!J289</f>
        <v>3124.8800168095313</v>
      </c>
      <c r="F287" s="25">
        <f t="shared" si="24"/>
        <v>6.2588150322189202</v>
      </c>
      <c r="G287" s="23">
        <f>'Emissions Factors'!$AB$39/1000</f>
        <v>0.49266147344102867</v>
      </c>
      <c r="H287" s="26">
        <f t="shared" si="29"/>
        <v>3083.4770357678326</v>
      </c>
      <c r="I287" s="23">
        <f t="shared" si="25"/>
        <v>1.5395079934078102</v>
      </c>
      <c r="J287" s="26">
        <f>I287*'Social Cost of Carbon'!$C$5</f>
        <v>153.95079934078103</v>
      </c>
      <c r="K287" s="23">
        <f t="shared" si="26"/>
        <v>0.24961539783602721</v>
      </c>
      <c r="L287" s="27">
        <f t="shared" si="27"/>
        <v>0.30834770357678332</v>
      </c>
      <c r="M287" s="27"/>
    </row>
    <row r="288" spans="1:13" x14ac:dyDescent="0.25">
      <c r="A288" s="24">
        <f t="shared" si="28"/>
        <v>2016</v>
      </c>
      <c r="B288" s="32">
        <v>42653</v>
      </c>
      <c r="C288" s="28">
        <f>'Bitcoin Data'!C290</f>
        <v>618.99401899999998</v>
      </c>
      <c r="D288" s="26">
        <f>'Bitcoin Data'!K290</f>
        <v>1559.1491739722717</v>
      </c>
      <c r="E288" s="25">
        <f>'Bitcoin Data'!J290</f>
        <v>3916.8978429472622</v>
      </c>
      <c r="F288" s="25">
        <f t="shared" si="24"/>
        <v>6.1070280363649969</v>
      </c>
      <c r="G288" s="23">
        <f>'Emissions Factors'!$AB$39/1000</f>
        <v>0.49266147344102867</v>
      </c>
      <c r="H288" s="26">
        <f t="shared" si="29"/>
        <v>3008.6974307412511</v>
      </c>
      <c r="I288" s="23">
        <f t="shared" si="25"/>
        <v>1.929704662624385</v>
      </c>
      <c r="J288" s="26">
        <f>I288*'Social Cost of Carbon'!$C$5</f>
        <v>192.97046626243849</v>
      </c>
      <c r="K288" s="23">
        <f t="shared" si="26"/>
        <v>0.31174851507319412</v>
      </c>
      <c r="L288" s="27">
        <f t="shared" si="27"/>
        <v>0.30086974307412506</v>
      </c>
      <c r="M288" s="27"/>
    </row>
    <row r="289" spans="1:13" x14ac:dyDescent="0.25">
      <c r="A289" s="24">
        <f t="shared" si="28"/>
        <v>2016</v>
      </c>
      <c r="B289" s="32">
        <v>42654</v>
      </c>
      <c r="C289" s="28">
        <f>'Bitcoin Data'!C291</f>
        <v>641.07202099999995</v>
      </c>
      <c r="D289" s="26">
        <f>'Bitcoin Data'!K291</f>
        <v>1726.3506520389271</v>
      </c>
      <c r="E289" s="25">
        <f>'Bitcoin Data'!J291</f>
        <v>3471.1684109017756</v>
      </c>
      <c r="F289" s="25">
        <f t="shared" si="24"/>
        <v>5.9924538494972062</v>
      </c>
      <c r="G289" s="23">
        <f>'Emissions Factors'!$AB$39/1000</f>
        <v>0.49266147344102867</v>
      </c>
      <c r="H289" s="26">
        <f t="shared" si="29"/>
        <v>2952.2511430206578</v>
      </c>
      <c r="I289" s="23">
        <f t="shared" si="25"/>
        <v>1.7101109438768227</v>
      </c>
      <c r="J289" s="26">
        <f>I289*'Social Cost of Carbon'!$C$5</f>
        <v>171.01109438768228</v>
      </c>
      <c r="K289" s="23">
        <f t="shared" si="26"/>
        <v>0.26675800656675719</v>
      </c>
      <c r="L289" s="27">
        <f t="shared" si="27"/>
        <v>0.29522511430206583</v>
      </c>
      <c r="M289" s="27"/>
    </row>
    <row r="290" spans="1:13" x14ac:dyDescent="0.25">
      <c r="A290" s="24">
        <f t="shared" si="28"/>
        <v>2016</v>
      </c>
      <c r="B290" s="32">
        <v>42655</v>
      </c>
      <c r="C290" s="28">
        <f>'Bitcoin Data'!C292</f>
        <v>636.19201699999996</v>
      </c>
      <c r="D290" s="26">
        <f>'Bitcoin Data'!K292</f>
        <v>1804.1972644694256</v>
      </c>
      <c r="E290" s="25">
        <f>'Bitcoin Data'!J292</f>
        <v>3300.4546225720278</v>
      </c>
      <c r="F290" s="25">
        <f t="shared" si="24"/>
        <v>5.9546712015499228</v>
      </c>
      <c r="G290" s="23">
        <f>'Emissions Factors'!$AB$39/1000</f>
        <v>0.49266147344102867</v>
      </c>
      <c r="H290" s="26">
        <f t="shared" si="29"/>
        <v>2933.6370880124455</v>
      </c>
      <c r="I290" s="23">
        <f t="shared" si="25"/>
        <v>1.6260068373815892</v>
      </c>
      <c r="J290" s="26">
        <f>I290*'Social Cost of Carbon'!$C$5</f>
        <v>162.60068373815892</v>
      </c>
      <c r="K290" s="23">
        <f t="shared" si="26"/>
        <v>0.25558428806590783</v>
      </c>
      <c r="L290" s="27">
        <f t="shared" si="27"/>
        <v>0.29336370880124457</v>
      </c>
      <c r="M290" s="27"/>
    </row>
    <row r="291" spans="1:13" x14ac:dyDescent="0.25">
      <c r="A291" s="24">
        <f t="shared" si="28"/>
        <v>2016</v>
      </c>
      <c r="B291" s="32">
        <v>42656</v>
      </c>
      <c r="C291" s="28">
        <f>'Bitcoin Data'!C293</f>
        <v>636.78601100000003</v>
      </c>
      <c r="D291" s="26">
        <f>'Bitcoin Data'!K293</f>
        <v>1612.1658814199843</v>
      </c>
      <c r="E291" s="25">
        <f>'Bitcoin Data'!J293</f>
        <v>3665.5119977344207</v>
      </c>
      <c r="F291" s="25">
        <f t="shared" si="24"/>
        <v>5.9094133806830405</v>
      </c>
      <c r="G291" s="23">
        <f>'Emissions Factors'!$AB$39/1000</f>
        <v>0.49266147344102867</v>
      </c>
      <c r="H291" s="26">
        <f t="shared" si="29"/>
        <v>2911.340303299437</v>
      </c>
      <c r="I291" s="23">
        <f t="shared" si="25"/>
        <v>1.8058565417196082</v>
      </c>
      <c r="J291" s="26">
        <f>I291*'Social Cost of Carbon'!$C$5</f>
        <v>180.58565417196081</v>
      </c>
      <c r="K291" s="23">
        <f t="shared" si="26"/>
        <v>0.28358922943104792</v>
      </c>
      <c r="L291" s="27">
        <f t="shared" si="27"/>
        <v>0.29113403032994367</v>
      </c>
      <c r="M291" s="27"/>
    </row>
    <row r="292" spans="1:13" x14ac:dyDescent="0.25">
      <c r="A292" s="24">
        <f t="shared" si="28"/>
        <v>2016</v>
      </c>
      <c r="B292" s="32">
        <v>42657</v>
      </c>
      <c r="C292" s="28">
        <f>'Bitcoin Data'!C294</f>
        <v>640.37799099999995</v>
      </c>
      <c r="D292" s="26">
        <f>'Bitcoin Data'!K294</f>
        <v>1681.280190471844</v>
      </c>
      <c r="E292" s="25">
        <f>'Bitcoin Data'!J294</f>
        <v>3383.3348599630463</v>
      </c>
      <c r="F292" s="25">
        <f t="shared" si="24"/>
        <v>5.6883338777887005</v>
      </c>
      <c r="G292" s="23">
        <f>'Emissions Factors'!$AB$39/1000</f>
        <v>0.49266147344102867</v>
      </c>
      <c r="H292" s="26">
        <f t="shared" si="29"/>
        <v>2802.4229496559014</v>
      </c>
      <c r="I292" s="23">
        <f t="shared" si="25"/>
        <v>1.6668387372537909</v>
      </c>
      <c r="J292" s="26">
        <f>I292*'Social Cost of Carbon'!$C$5</f>
        <v>166.6838737253791</v>
      </c>
      <c r="K292" s="23">
        <f t="shared" si="26"/>
        <v>0.26028982267971029</v>
      </c>
      <c r="L292" s="27">
        <f t="shared" si="27"/>
        <v>0.28024229496559017</v>
      </c>
      <c r="M292" s="27"/>
    </row>
    <row r="293" spans="1:13" x14ac:dyDescent="0.25">
      <c r="A293" s="24">
        <f t="shared" si="28"/>
        <v>2016</v>
      </c>
      <c r="B293" s="32">
        <v>42658</v>
      </c>
      <c r="C293" s="28">
        <f>'Bitcoin Data'!C295</f>
        <v>638.64599599999997</v>
      </c>
      <c r="D293" s="26">
        <f>'Bitcoin Data'!K295</f>
        <v>1776.0277938622057</v>
      </c>
      <c r="E293" s="25">
        <f>'Bitcoin Data'!J295</f>
        <v>3134.2330747795286</v>
      </c>
      <c r="F293" s="25">
        <f t="shared" si="24"/>
        <v>5.5664850532506431</v>
      </c>
      <c r="G293" s="23">
        <f>'Emissions Factors'!$AB$39/1000</f>
        <v>0.49266147344102867</v>
      </c>
      <c r="H293" s="26">
        <f t="shared" si="29"/>
        <v>2742.3927282219247</v>
      </c>
      <c r="I293" s="23">
        <f t="shared" si="25"/>
        <v>1.5441158847284882</v>
      </c>
      <c r="J293" s="26">
        <f>I293*'Social Cost of Carbon'!$C$5</f>
        <v>154.41158847284882</v>
      </c>
      <c r="K293" s="23">
        <f t="shared" si="26"/>
        <v>0.24177962351594987</v>
      </c>
      <c r="L293" s="27">
        <f t="shared" si="27"/>
        <v>0.27423927282219246</v>
      </c>
      <c r="M293" s="27"/>
    </row>
    <row r="294" spans="1:13" x14ac:dyDescent="0.25">
      <c r="A294" s="24">
        <f t="shared" si="28"/>
        <v>2016</v>
      </c>
      <c r="B294" s="32">
        <v>42659</v>
      </c>
      <c r="C294" s="28">
        <f>'Bitcoin Data'!C296</f>
        <v>641.63098100000002</v>
      </c>
      <c r="D294" s="26">
        <f>'Bitcoin Data'!K296</f>
        <v>1624.8307467972122</v>
      </c>
      <c r="E294" s="25">
        <f>'Bitcoin Data'!J296</f>
        <v>3444.344076826786</v>
      </c>
      <c r="F294" s="25">
        <f t="shared" si="24"/>
        <v>5.5964761585770209</v>
      </c>
      <c r="G294" s="23">
        <f>'Emissions Factors'!$AB$39/1000</f>
        <v>0.49266147344102867</v>
      </c>
      <c r="H294" s="26">
        <f t="shared" si="29"/>
        <v>2757.1681903621429</v>
      </c>
      <c r="I294" s="23">
        <f t="shared" si="25"/>
        <v>1.6968956279273641</v>
      </c>
      <c r="J294" s="26">
        <f>I294*'Social Cost of Carbon'!$C$5</f>
        <v>169.68956279273641</v>
      </c>
      <c r="K294" s="23">
        <f t="shared" si="26"/>
        <v>0.26446597470756544</v>
      </c>
      <c r="L294" s="27">
        <f t="shared" si="27"/>
        <v>0.27571681903621431</v>
      </c>
      <c r="M294" s="27"/>
    </row>
    <row r="295" spans="1:13" x14ac:dyDescent="0.25">
      <c r="A295" s="24">
        <f t="shared" si="28"/>
        <v>2016</v>
      </c>
      <c r="B295" s="32">
        <v>42660</v>
      </c>
      <c r="C295" s="28">
        <f>'Bitcoin Data'!C297</f>
        <v>639.192993</v>
      </c>
      <c r="D295" s="26">
        <f>'Bitcoin Data'!K297</f>
        <v>1567.034242600125</v>
      </c>
      <c r="E295" s="25">
        <f>'Bitcoin Data'!J297</f>
        <v>3510.5643370304956</v>
      </c>
      <c r="F295" s="25">
        <f t="shared" si="24"/>
        <v>5.5011745269775929</v>
      </c>
      <c r="G295" s="23">
        <f>'Emissions Factors'!$AB$39/1000</f>
        <v>0.49266147344102867</v>
      </c>
      <c r="H295" s="26">
        <f t="shared" si="29"/>
        <v>2710.216748117035</v>
      </c>
      <c r="I295" s="23">
        <f t="shared" si="25"/>
        <v>1.7295197988909721</v>
      </c>
      <c r="J295" s="26">
        <f>I295*'Social Cost of Carbon'!$C$5</f>
        <v>172.9519798890972</v>
      </c>
      <c r="K295" s="23">
        <f t="shared" si="26"/>
        <v>0.27057865430808503</v>
      </c>
      <c r="L295" s="27">
        <f t="shared" si="27"/>
        <v>0.27102167481170353</v>
      </c>
      <c r="M295" s="27"/>
    </row>
    <row r="296" spans="1:13" x14ac:dyDescent="0.25">
      <c r="A296" s="24">
        <f t="shared" si="28"/>
        <v>2016</v>
      </c>
      <c r="B296" s="32">
        <v>42661</v>
      </c>
      <c r="C296" s="28">
        <f>'Bitcoin Data'!C298</f>
        <v>637.96002199999998</v>
      </c>
      <c r="D296" s="26">
        <f>'Bitcoin Data'!K298</f>
        <v>1931.7093435188503</v>
      </c>
      <c r="E296" s="25">
        <f>'Bitcoin Data'!J298</f>
        <v>2880.4076977233944</v>
      </c>
      <c r="F296" s="25">
        <f t="shared" si="24"/>
        <v>5.5641104628359015</v>
      </c>
      <c r="G296" s="23">
        <f>'Emissions Factors'!$AB$39/1000</f>
        <v>0.49266147344102867</v>
      </c>
      <c r="H296" s="26">
        <f t="shared" si="29"/>
        <v>2741.2228590093791</v>
      </c>
      <c r="I296" s="23">
        <f t="shared" si="25"/>
        <v>1.4190659004712887</v>
      </c>
      <c r="J296" s="26">
        <f>I296*'Social Cost of Carbon'!$C$5</f>
        <v>141.90659004712887</v>
      </c>
      <c r="K296" s="23">
        <f t="shared" si="26"/>
        <v>0.22243806062055857</v>
      </c>
      <c r="L296" s="27">
        <f t="shared" si="27"/>
        <v>0.2741222859009379</v>
      </c>
      <c r="M296" s="27"/>
    </row>
    <row r="297" spans="1:13" x14ac:dyDescent="0.25">
      <c r="A297" s="24">
        <f t="shared" si="28"/>
        <v>2016</v>
      </c>
      <c r="B297" s="32">
        <v>42662</v>
      </c>
      <c r="C297" s="28">
        <f>'Bitcoin Data'!C299</f>
        <v>630.52002000000005</v>
      </c>
      <c r="D297" s="26">
        <f>'Bitcoin Data'!K299</f>
        <v>1596.4995269631127</v>
      </c>
      <c r="E297" s="25">
        <f>'Bitcoin Data'!J299</f>
        <v>3475.0722900093842</v>
      </c>
      <c r="F297" s="25">
        <f t="shared" si="24"/>
        <v>5.5479512671626026</v>
      </c>
      <c r="G297" s="23">
        <f>'Emissions Factors'!$AB$39/1000</f>
        <v>0.49266147344102867</v>
      </c>
      <c r="H297" s="26">
        <f t="shared" si="29"/>
        <v>2733.2618458593497</v>
      </c>
      <c r="I297" s="23">
        <f t="shared" si="25"/>
        <v>1.712034234710113</v>
      </c>
      <c r="J297" s="26">
        <f>I297*'Social Cost of Carbon'!$C$5</f>
        <v>171.20342347101129</v>
      </c>
      <c r="K297" s="23">
        <f t="shared" si="26"/>
        <v>0.27152733940313473</v>
      </c>
      <c r="L297" s="27">
        <f t="shared" si="27"/>
        <v>0.27332618458593499</v>
      </c>
      <c r="M297" s="27"/>
    </row>
    <row r="298" spans="1:13" x14ac:dyDescent="0.25">
      <c r="A298" s="24">
        <f t="shared" si="28"/>
        <v>2016</v>
      </c>
      <c r="B298" s="32">
        <v>42663</v>
      </c>
      <c r="C298" s="28">
        <f>'Bitcoin Data'!C300</f>
        <v>630.85699499999998</v>
      </c>
      <c r="D298" s="26">
        <f>'Bitcoin Data'!K300</f>
        <v>1647.2971896235822</v>
      </c>
      <c r="E298" s="25">
        <f>'Bitcoin Data'!J300</f>
        <v>3358.111613440024</v>
      </c>
      <c r="F298" s="25">
        <f t="shared" si="24"/>
        <v>5.5318078232620644</v>
      </c>
      <c r="G298" s="23">
        <f>'Emissions Factors'!$AB$39/1000</f>
        <v>0.49266147344102867</v>
      </c>
      <c r="H298" s="26">
        <f t="shared" si="29"/>
        <v>2725.3085930008983</v>
      </c>
      <c r="I298" s="23">
        <f t="shared" si="25"/>
        <v>1.6544122154567924</v>
      </c>
      <c r="J298" s="26">
        <f>I298*'Social Cost of Carbon'!$C$5</f>
        <v>165.44122154567924</v>
      </c>
      <c r="K298" s="23">
        <f t="shared" si="26"/>
        <v>0.26224837460299422</v>
      </c>
      <c r="L298" s="27">
        <f t="shared" si="27"/>
        <v>0.2725308593000898</v>
      </c>
      <c r="M298" s="27"/>
    </row>
    <row r="299" spans="1:13" x14ac:dyDescent="0.25">
      <c r="A299" s="24">
        <f t="shared" si="28"/>
        <v>2016</v>
      </c>
      <c r="B299" s="32">
        <v>42664</v>
      </c>
      <c r="C299" s="28">
        <f>'Bitcoin Data'!C301</f>
        <v>632.82800299999997</v>
      </c>
      <c r="D299" s="26">
        <f>'Bitcoin Data'!K301</f>
        <v>2046.1870819422152</v>
      </c>
      <c r="E299" s="25">
        <f>'Bitcoin Data'!J301</f>
        <v>2772.7485633313618</v>
      </c>
      <c r="F299" s="25">
        <f t="shared" si="24"/>
        <v>5.6735622917624688</v>
      </c>
      <c r="G299" s="23">
        <f>'Emissions Factors'!$AB$39/1000</f>
        <v>0.49266147344102867</v>
      </c>
      <c r="H299" s="26">
        <f t="shared" si="29"/>
        <v>2795.1455583191573</v>
      </c>
      <c r="I299" s="23">
        <f t="shared" si="25"/>
        <v>1.3660263926923242</v>
      </c>
      <c r="J299" s="26">
        <f>I299*'Social Cost of Carbon'!$C$5</f>
        <v>136.60263926923241</v>
      </c>
      <c r="K299" s="23">
        <f t="shared" si="26"/>
        <v>0.21586061081628907</v>
      </c>
      <c r="L299" s="27">
        <f t="shared" si="27"/>
        <v>0.2795145558319157</v>
      </c>
      <c r="M299" s="27"/>
    </row>
    <row r="300" spans="1:13" x14ac:dyDescent="0.25">
      <c r="A300" s="24">
        <f t="shared" si="28"/>
        <v>2016</v>
      </c>
      <c r="B300" s="32">
        <v>42665</v>
      </c>
      <c r="C300" s="28">
        <f>'Bitcoin Data'!C302</f>
        <v>657.29400599999997</v>
      </c>
      <c r="D300" s="26">
        <f>'Bitcoin Data'!K302</f>
        <v>1857.4907945009411</v>
      </c>
      <c r="E300" s="25">
        <f>'Bitcoin Data'!J302</f>
        <v>3110.030419403301</v>
      </c>
      <c r="F300" s="25">
        <f t="shared" si="24"/>
        <v>5.7768528746595331</v>
      </c>
      <c r="G300" s="23">
        <f>'Emissions Factors'!$AB$39/1000</f>
        <v>0.49266147344102867</v>
      </c>
      <c r="H300" s="26">
        <f t="shared" si="29"/>
        <v>2846.0328490818079</v>
      </c>
      <c r="I300" s="23">
        <f t="shared" si="25"/>
        <v>1.5321921688696507</v>
      </c>
      <c r="J300" s="26">
        <f>I300*'Social Cost of Carbon'!$C$5</f>
        <v>153.21921688696506</v>
      </c>
      <c r="K300" s="23">
        <f t="shared" si="26"/>
        <v>0.23310606134899861</v>
      </c>
      <c r="L300" s="27">
        <f t="shared" si="27"/>
        <v>0.28460328490818071</v>
      </c>
      <c r="M300" s="27"/>
    </row>
    <row r="301" spans="1:13" x14ac:dyDescent="0.25">
      <c r="A301" s="24">
        <f t="shared" si="28"/>
        <v>2016</v>
      </c>
      <c r="B301" s="32">
        <v>42666</v>
      </c>
      <c r="C301" s="28">
        <f>'Bitcoin Data'!C303</f>
        <v>657.07098399999995</v>
      </c>
      <c r="D301" s="26">
        <f>'Bitcoin Data'!K303</f>
        <v>1817.6080782581255</v>
      </c>
      <c r="E301" s="25">
        <f>'Bitcoin Data'!J303</f>
        <v>3235.380763294746</v>
      </c>
      <c r="F301" s="25">
        <f t="shared" si="24"/>
        <v>5.8806542116054707</v>
      </c>
      <c r="G301" s="23">
        <f>'Emissions Factors'!$AB$39/1000</f>
        <v>0.49266147344102867</v>
      </c>
      <c r="H301" s="26">
        <f t="shared" si="29"/>
        <v>2897.1717686867419</v>
      </c>
      <c r="I301" s="23">
        <f t="shared" si="25"/>
        <v>1.5939474539875496</v>
      </c>
      <c r="J301" s="26">
        <f>I301*'Social Cost of Carbon'!$C$5</f>
        <v>159.39474539875496</v>
      </c>
      <c r="K301" s="23">
        <f t="shared" si="26"/>
        <v>0.24258375317141531</v>
      </c>
      <c r="L301" s="27">
        <f t="shared" si="27"/>
        <v>0.28971717686867415</v>
      </c>
      <c r="M301" s="27"/>
    </row>
    <row r="302" spans="1:13" x14ac:dyDescent="0.25">
      <c r="A302" s="24">
        <f t="shared" si="28"/>
        <v>2016</v>
      </c>
      <c r="B302" s="32">
        <v>42667</v>
      </c>
      <c r="C302" s="28">
        <f>'Bitcoin Data'!C304</f>
        <v>653.760986</v>
      </c>
      <c r="D302" s="26">
        <f>'Bitcoin Data'!K304</f>
        <v>1780.5960684844745</v>
      </c>
      <c r="E302" s="25">
        <f>'Bitcoin Data'!J304</f>
        <v>3246.589352234329</v>
      </c>
      <c r="F302" s="25">
        <f t="shared" si="24"/>
        <v>5.7808642365720031</v>
      </c>
      <c r="G302" s="23">
        <f>'Emissions Factors'!$AB$39/1000</f>
        <v>0.49266147344102867</v>
      </c>
      <c r="H302" s="26">
        <f t="shared" si="29"/>
        <v>2848.0090925521104</v>
      </c>
      <c r="I302" s="23">
        <f t="shared" si="25"/>
        <v>1.5994694939297194</v>
      </c>
      <c r="J302" s="26">
        <f>I302*'Social Cost of Carbon'!$C$5</f>
        <v>159.94694939297193</v>
      </c>
      <c r="K302" s="23">
        <f t="shared" si="26"/>
        <v>0.24465661429507807</v>
      </c>
      <c r="L302" s="27">
        <f t="shared" si="27"/>
        <v>0.28480090925521101</v>
      </c>
      <c r="M302" s="27"/>
    </row>
    <row r="303" spans="1:13" x14ac:dyDescent="0.25">
      <c r="A303" s="24">
        <f t="shared" si="28"/>
        <v>2016</v>
      </c>
      <c r="B303" s="32">
        <v>42668</v>
      </c>
      <c r="C303" s="28">
        <f>'Bitcoin Data'!C305</f>
        <v>657.58801300000005</v>
      </c>
      <c r="D303" s="26">
        <f>'Bitcoin Data'!K305</f>
        <v>1744.5265653326051</v>
      </c>
      <c r="E303" s="25">
        <f>'Bitcoin Data'!J305</f>
        <v>3350.9294644480456</v>
      </c>
      <c r="F303" s="25">
        <f t="shared" si="24"/>
        <v>5.8457854692853743</v>
      </c>
      <c r="G303" s="23">
        <f>'Emissions Factors'!$AB$39/1000</f>
        <v>0.49266147344102867</v>
      </c>
      <c r="H303" s="26">
        <f t="shared" si="29"/>
        <v>2879.9932827182879</v>
      </c>
      <c r="I303" s="23">
        <f t="shared" si="25"/>
        <v>1.6508738473519313</v>
      </c>
      <c r="J303" s="26">
        <f>I303*'Social Cost of Carbon'!$C$5</f>
        <v>165.08738473519313</v>
      </c>
      <c r="K303" s="23">
        <f t="shared" si="26"/>
        <v>0.25104986932782353</v>
      </c>
      <c r="L303" s="27">
        <f t="shared" si="27"/>
        <v>0.28799932827182884</v>
      </c>
      <c r="M303" s="27"/>
    </row>
    <row r="304" spans="1:13" x14ac:dyDescent="0.25">
      <c r="A304" s="24">
        <f t="shared" si="28"/>
        <v>2016</v>
      </c>
      <c r="B304" s="32">
        <v>42669</v>
      </c>
      <c r="C304" s="28">
        <f>'Bitcoin Data'!C306</f>
        <v>678.30401600000005</v>
      </c>
      <c r="D304" s="26">
        <f>'Bitcoin Data'!K306</f>
        <v>1711.0973341599511</v>
      </c>
      <c r="E304" s="25">
        <f>'Bitcoin Data'!J306</f>
        <v>3423.6211820531744</v>
      </c>
      <c r="F304" s="25">
        <f t="shared" si="24"/>
        <v>5.8581490777847272</v>
      </c>
      <c r="G304" s="23">
        <f>'Emissions Factors'!$AB$39/1000</f>
        <v>0.49266147344102867</v>
      </c>
      <c r="H304" s="26">
        <f t="shared" si="29"/>
        <v>2886.084356298627</v>
      </c>
      <c r="I304" s="23">
        <f t="shared" si="25"/>
        <v>1.6866862560542331</v>
      </c>
      <c r="J304" s="26">
        <f>I304*'Social Cost of Carbon'!$C$5</f>
        <v>168.6686256054233</v>
      </c>
      <c r="K304" s="23">
        <f t="shared" si="26"/>
        <v>0.24866228361741455</v>
      </c>
      <c r="L304" s="27">
        <f t="shared" si="27"/>
        <v>0.28860843562986266</v>
      </c>
      <c r="M304" s="27"/>
    </row>
    <row r="305" spans="1:13" x14ac:dyDescent="0.25">
      <c r="A305" s="24">
        <f t="shared" si="28"/>
        <v>2016</v>
      </c>
      <c r="B305" s="32">
        <v>42670</v>
      </c>
      <c r="C305" s="28">
        <f>'Bitcoin Data'!C307</f>
        <v>688.31298800000002</v>
      </c>
      <c r="D305" s="26">
        <f>'Bitcoin Data'!K307</f>
        <v>2104.4275249882739</v>
      </c>
      <c r="E305" s="25">
        <f>'Bitcoin Data'!J307</f>
        <v>2766.4225463774414</v>
      </c>
      <c r="F305" s="25">
        <f t="shared" si="24"/>
        <v>5.8217357523448374</v>
      </c>
      <c r="G305" s="23">
        <f>'Emissions Factors'!$AB$39/1000</f>
        <v>0.49266147344102867</v>
      </c>
      <c r="H305" s="26">
        <f t="shared" si="29"/>
        <v>2868.144913734523</v>
      </c>
      <c r="I305" s="23">
        <f t="shared" si="25"/>
        <v>1.3629098078587929</v>
      </c>
      <c r="J305" s="26">
        <f>I305*'Social Cost of Carbon'!$C$5</f>
        <v>136.2909807858793</v>
      </c>
      <c r="K305" s="23">
        <f t="shared" si="26"/>
        <v>0.19800727744785676</v>
      </c>
      <c r="L305" s="27">
        <f t="shared" si="27"/>
        <v>0.28681449137345238</v>
      </c>
      <c r="M305" s="27"/>
    </row>
    <row r="306" spans="1:13" x14ac:dyDescent="0.25">
      <c r="A306" s="24">
        <f t="shared" si="28"/>
        <v>2016</v>
      </c>
      <c r="B306" s="32">
        <v>42671</v>
      </c>
      <c r="C306" s="28">
        <f>'Bitcoin Data'!C308</f>
        <v>689.65100099999995</v>
      </c>
      <c r="D306" s="26">
        <f>'Bitcoin Data'!K308</f>
        <v>1846.1123231596237</v>
      </c>
      <c r="E306" s="25">
        <f>'Bitcoin Data'!J308</f>
        <v>3162.2655448892597</v>
      </c>
      <c r="F306" s="25">
        <f t="shared" si="24"/>
        <v>5.8378973915231445</v>
      </c>
      <c r="G306" s="23">
        <f>'Emissions Factors'!$AB$39/1000</f>
        <v>0.49266147344102867</v>
      </c>
      <c r="H306" s="26">
        <f t="shared" si="29"/>
        <v>2876.1071307053303</v>
      </c>
      <c r="I306" s="23">
        <f t="shared" si="25"/>
        <v>1.5579264027569399</v>
      </c>
      <c r="J306" s="26">
        <f>I306*'Social Cost of Carbon'!$C$5</f>
        <v>155.792640275694</v>
      </c>
      <c r="K306" s="23">
        <f t="shared" si="26"/>
        <v>0.22590069477140368</v>
      </c>
      <c r="L306" s="27">
        <f t="shared" si="27"/>
        <v>0.28761071307053299</v>
      </c>
      <c r="M306" s="27"/>
    </row>
    <row r="307" spans="1:13" x14ac:dyDescent="0.25">
      <c r="A307" s="24">
        <f t="shared" si="28"/>
        <v>2016</v>
      </c>
      <c r="B307" s="32">
        <v>42672</v>
      </c>
      <c r="C307" s="28">
        <f>'Bitcoin Data'!C309</f>
        <v>714.47900400000003</v>
      </c>
      <c r="D307" s="26">
        <f>'Bitcoin Data'!K309</f>
        <v>1843.2145147988645</v>
      </c>
      <c r="E307" s="25">
        <f>'Bitcoin Data'!J309</f>
        <v>3182.9674953730855</v>
      </c>
      <c r="F307" s="25">
        <f t="shared" si="24"/>
        <v>5.8668918876046581</v>
      </c>
      <c r="G307" s="23">
        <f>'Emissions Factors'!$AB$39/1000</f>
        <v>0.49266147344102867</v>
      </c>
      <c r="H307" s="26">
        <f t="shared" si="29"/>
        <v>2890.3916018665286</v>
      </c>
      <c r="I307" s="23">
        <f t="shared" si="25"/>
        <v>1.568125456185405</v>
      </c>
      <c r="J307" s="26">
        <f>I307*'Social Cost of Carbon'!$C$5</f>
        <v>156.8125456185405</v>
      </c>
      <c r="K307" s="23">
        <f t="shared" si="26"/>
        <v>0.21947817184357804</v>
      </c>
      <c r="L307" s="27">
        <f t="shared" si="27"/>
        <v>0.28903916018665293</v>
      </c>
      <c r="M307" s="27"/>
    </row>
    <row r="308" spans="1:13" x14ac:dyDescent="0.25">
      <c r="A308" s="24">
        <f t="shared" si="28"/>
        <v>2016</v>
      </c>
      <c r="B308" s="32">
        <v>42673</v>
      </c>
      <c r="C308" s="28">
        <f>'Bitcoin Data'!C310</f>
        <v>701.864014</v>
      </c>
      <c r="D308" s="26">
        <f>'Bitcoin Data'!K310</f>
        <v>2103.5790059476212</v>
      </c>
      <c r="E308" s="25">
        <f>'Bitcoin Data'!J310</f>
        <v>2865.3486116454078</v>
      </c>
      <c r="F308" s="25">
        <f t="shared" si="24"/>
        <v>6.0274871841784439</v>
      </c>
      <c r="G308" s="23">
        <f>'Emissions Factors'!$AB$39/1000</f>
        <v>0.49266147344102867</v>
      </c>
      <c r="H308" s="26">
        <f t="shared" si="29"/>
        <v>2969.5107173042688</v>
      </c>
      <c r="I308" s="23">
        <f t="shared" si="25"/>
        <v>1.4116468689354325</v>
      </c>
      <c r="J308" s="26">
        <f>I308*'Social Cost of Carbon'!$C$5</f>
        <v>141.16468689354323</v>
      </c>
      <c r="K308" s="23">
        <f t="shared" si="26"/>
        <v>0.20112825857680067</v>
      </c>
      <c r="L308" s="27">
        <f t="shared" si="27"/>
        <v>0.29695107173042684</v>
      </c>
      <c r="M308" s="27"/>
    </row>
    <row r="309" spans="1:13" x14ac:dyDescent="0.25">
      <c r="A309" s="24">
        <f t="shared" si="28"/>
        <v>2016</v>
      </c>
      <c r="B309" s="32">
        <v>42674</v>
      </c>
      <c r="C309" s="28">
        <f>'Bitcoin Data'!C311</f>
        <v>700.97198500000002</v>
      </c>
      <c r="D309" s="26">
        <f>'Bitcoin Data'!K311</f>
        <v>1850.1987017376216</v>
      </c>
      <c r="E309" s="25">
        <f>'Bitcoin Data'!J311</f>
        <v>3283.7418583229041</v>
      </c>
      <c r="F309" s="25">
        <f t="shared" si="24"/>
        <v>6.0755749231105227</v>
      </c>
      <c r="G309" s="23">
        <f>'Emissions Factors'!$AB$39/1000</f>
        <v>0.49266147344102867</v>
      </c>
      <c r="H309" s="26">
        <f t="shared" si="29"/>
        <v>2993.2016936209943</v>
      </c>
      <c r="I309" s="23">
        <f t="shared" si="25"/>
        <v>1.6177731023213437</v>
      </c>
      <c r="J309" s="26">
        <f>I309*'Social Cost of Carbon'!$C$5</f>
        <v>161.77731023213437</v>
      </c>
      <c r="K309" s="23">
        <f t="shared" si="26"/>
        <v>0.23078997976236434</v>
      </c>
      <c r="L309" s="27">
        <f t="shared" si="27"/>
        <v>0.29932016936209943</v>
      </c>
      <c r="M309" s="27"/>
    </row>
    <row r="310" spans="1:13" x14ac:dyDescent="0.25">
      <c r="A310" s="24">
        <f t="shared" si="28"/>
        <v>2016</v>
      </c>
      <c r="B310" s="32">
        <v>42675</v>
      </c>
      <c r="C310" s="28">
        <f>'Bitcoin Data'!C312</f>
        <v>729.79303000000004</v>
      </c>
      <c r="D310" s="26">
        <f>'Bitcoin Data'!K312</f>
        <v>1800.6043695221792</v>
      </c>
      <c r="E310" s="25">
        <f>'Bitcoin Data'!J312</f>
        <v>3390.1799375402506</v>
      </c>
      <c r="F310" s="25">
        <f t="shared" si="24"/>
        <v>6.1043728090014042</v>
      </c>
      <c r="G310" s="23">
        <f>'Emissions Factors'!$AB$39/1000</f>
        <v>0.49266147344102867</v>
      </c>
      <c r="H310" s="26">
        <f t="shared" si="29"/>
        <v>3007.3893025159828</v>
      </c>
      <c r="I310" s="23">
        <f t="shared" si="25"/>
        <v>1.6702110432587944</v>
      </c>
      <c r="J310" s="26">
        <f>I310*'Social Cost of Carbon'!$C$5</f>
        <v>167.02110432587943</v>
      </c>
      <c r="K310" s="23">
        <f t="shared" si="26"/>
        <v>0.22886092009659154</v>
      </c>
      <c r="L310" s="27">
        <f t="shared" si="27"/>
        <v>0.30073893025159826</v>
      </c>
      <c r="M310" s="27"/>
    </row>
    <row r="311" spans="1:13" x14ac:dyDescent="0.25">
      <c r="A311" s="24">
        <f t="shared" si="28"/>
        <v>2016</v>
      </c>
      <c r="B311" s="32">
        <v>42676</v>
      </c>
      <c r="C311" s="28">
        <f>'Bitcoin Data'!C313</f>
        <v>740.828979</v>
      </c>
      <c r="D311" s="26">
        <f>'Bitcoin Data'!K313</f>
        <v>1662.9619338705259</v>
      </c>
      <c r="E311" s="25">
        <f>'Bitcoin Data'!J313</f>
        <v>3557.0518607162826</v>
      </c>
      <c r="F311" s="25">
        <f t="shared" si="24"/>
        <v>5.9152418411745016</v>
      </c>
      <c r="G311" s="23">
        <f>'Emissions Factors'!$AB$39/1000</f>
        <v>0.49266147344102867</v>
      </c>
      <c r="H311" s="26">
        <f t="shared" si="29"/>
        <v>2914.2117612330535</v>
      </c>
      <c r="I311" s="23">
        <f t="shared" si="25"/>
        <v>1.7524224108066364</v>
      </c>
      <c r="J311" s="26">
        <f>I311*'Social Cost of Carbon'!$C$5</f>
        <v>175.24224108066363</v>
      </c>
      <c r="K311" s="23">
        <f t="shared" si="26"/>
        <v>0.2365488473698916</v>
      </c>
      <c r="L311" s="27">
        <f t="shared" si="27"/>
        <v>0.29142117612330526</v>
      </c>
      <c r="M311" s="27"/>
    </row>
    <row r="312" spans="1:13" x14ac:dyDescent="0.25">
      <c r="A312" s="24">
        <f t="shared" si="28"/>
        <v>2016</v>
      </c>
      <c r="B312" s="32">
        <v>42677</v>
      </c>
      <c r="C312" s="28">
        <f>'Bitcoin Data'!C314</f>
        <v>688.70001200000002</v>
      </c>
      <c r="D312" s="26">
        <f>'Bitcoin Data'!K314</f>
        <v>1936.0210949968773</v>
      </c>
      <c r="E312" s="25">
        <f>'Bitcoin Data'!J314</f>
        <v>3066.9532232767665</v>
      </c>
      <c r="F312" s="25">
        <f t="shared" si="24"/>
        <v>5.9376861376324879</v>
      </c>
      <c r="G312" s="23">
        <f>'Emissions Factors'!$AB$39/1000</f>
        <v>0.49266147344102867</v>
      </c>
      <c r="H312" s="26">
        <f t="shared" si="29"/>
        <v>2925.269201396392</v>
      </c>
      <c r="I312" s="23">
        <f t="shared" si="25"/>
        <v>1.5109696939542439</v>
      </c>
      <c r="J312" s="26">
        <f>I312*'Social Cost of Carbon'!$C$5</f>
        <v>151.0969693954244</v>
      </c>
      <c r="K312" s="23">
        <f t="shared" si="26"/>
        <v>0.21939446313734692</v>
      </c>
      <c r="L312" s="27">
        <f t="shared" si="27"/>
        <v>0.29252692013963916</v>
      </c>
      <c r="M312" s="27"/>
    </row>
    <row r="313" spans="1:13" x14ac:dyDescent="0.25">
      <c r="A313" s="24">
        <f t="shared" si="28"/>
        <v>2016</v>
      </c>
      <c r="B313" s="32">
        <v>42678</v>
      </c>
      <c r="C313" s="28">
        <f>'Bitcoin Data'!C315</f>
        <v>703.23498500000005</v>
      </c>
      <c r="D313" s="26">
        <f>'Bitcoin Data'!K315</f>
        <v>1447.202744694865</v>
      </c>
      <c r="E313" s="25">
        <f>'Bitcoin Data'!J315</f>
        <v>3954.6891159406127</v>
      </c>
      <c r="F313" s="25">
        <f t="shared" si="24"/>
        <v>5.7232369430041636</v>
      </c>
      <c r="G313" s="23">
        <f>'Emissions Factors'!$AB$39/1000</f>
        <v>0.49266147344102867</v>
      </c>
      <c r="H313" s="26">
        <f t="shared" si="29"/>
        <v>2819.6183451925599</v>
      </c>
      <c r="I313" s="23">
        <f t="shared" si="25"/>
        <v>1.9483229668605013</v>
      </c>
      <c r="J313" s="26">
        <f>I313*'Social Cost of Carbon'!$C$5</f>
        <v>194.83229668605014</v>
      </c>
      <c r="K313" s="23">
        <f t="shared" si="26"/>
        <v>0.27705148469831903</v>
      </c>
      <c r="L313" s="27">
        <f t="shared" si="27"/>
        <v>0.28196183451925605</v>
      </c>
      <c r="M313" s="27"/>
    </row>
    <row r="314" spans="1:13" x14ac:dyDescent="0.25">
      <c r="A314" s="24">
        <f t="shared" si="28"/>
        <v>2016</v>
      </c>
      <c r="B314" s="32">
        <v>42679</v>
      </c>
      <c r="C314" s="28">
        <f>'Bitcoin Data'!C316</f>
        <v>703.41803000000004</v>
      </c>
      <c r="D314" s="26">
        <f>'Bitcoin Data'!K316</f>
        <v>1836.2460819579233</v>
      </c>
      <c r="E314" s="25">
        <f>'Bitcoin Data'!J316</f>
        <v>3047.5010106200161</v>
      </c>
      <c r="F314" s="25">
        <f t="shared" si="24"/>
        <v>5.5959617905138161</v>
      </c>
      <c r="G314" s="23">
        <f>'Emissions Factors'!$AB$39/1000</f>
        <v>0.49266147344102867</v>
      </c>
      <c r="H314" s="26">
        <f t="shared" si="29"/>
        <v>2756.9147810342338</v>
      </c>
      <c r="I314" s="23">
        <f t="shared" si="25"/>
        <v>1.5013863382050812</v>
      </c>
      <c r="J314" s="26">
        <f>I314*'Social Cost of Carbon'!$C$5</f>
        <v>150.13863382050812</v>
      </c>
      <c r="K314" s="23">
        <f t="shared" si="26"/>
        <v>0.21344154886178865</v>
      </c>
      <c r="L314" s="27">
        <f t="shared" si="27"/>
        <v>0.27569147810342337</v>
      </c>
      <c r="M314" s="27"/>
    </row>
    <row r="315" spans="1:13" x14ac:dyDescent="0.25">
      <c r="A315" s="24">
        <f t="shared" si="28"/>
        <v>2016</v>
      </c>
      <c r="B315" s="32">
        <v>42680</v>
      </c>
      <c r="C315" s="28">
        <f>'Bitcoin Data'!C317</f>
        <v>711.521973</v>
      </c>
      <c r="D315" s="26">
        <f>'Bitcoin Data'!K317</f>
        <v>1930.3287306371344</v>
      </c>
      <c r="E315" s="25">
        <f>'Bitcoin Data'!J317</f>
        <v>2922.6171178975374</v>
      </c>
      <c r="F315" s="25">
        <f t="shared" si="24"/>
        <v>5.6416117913295132</v>
      </c>
      <c r="G315" s="23">
        <f>'Emissions Factors'!$AB$39/1000</f>
        <v>0.49266147344102867</v>
      </c>
      <c r="H315" s="26">
        <f t="shared" si="29"/>
        <v>2779.404777698679</v>
      </c>
      <c r="I315" s="23">
        <f t="shared" si="25"/>
        <v>1.4398608556073733</v>
      </c>
      <c r="J315" s="26">
        <f>I315*'Social Cost of Carbon'!$C$5</f>
        <v>143.98608556073734</v>
      </c>
      <c r="K315" s="23">
        <f t="shared" si="26"/>
        <v>0.20236351233630467</v>
      </c>
      <c r="L315" s="27">
        <f t="shared" si="27"/>
        <v>0.27794047776986791</v>
      </c>
      <c r="M315" s="27"/>
    </row>
    <row r="316" spans="1:13" x14ac:dyDescent="0.25">
      <c r="A316" s="24">
        <f t="shared" si="28"/>
        <v>2016</v>
      </c>
      <c r="B316" s="32">
        <v>42681</v>
      </c>
      <c r="C316" s="28">
        <f>'Bitcoin Data'!C318</f>
        <v>703.13098100000002</v>
      </c>
      <c r="D316" s="26">
        <f>'Bitcoin Data'!K318</f>
        <v>1798.0705635505287</v>
      </c>
      <c r="E316" s="25">
        <f>'Bitcoin Data'!J318</f>
        <v>3145.0665264960116</v>
      </c>
      <c r="F316" s="25">
        <f t="shared" si="24"/>
        <v>5.6550515417005878</v>
      </c>
      <c r="G316" s="23">
        <f>'Emissions Factors'!$AB$39/1000</f>
        <v>0.49266147344102867</v>
      </c>
      <c r="H316" s="26">
        <f t="shared" si="29"/>
        <v>2786.026024919172</v>
      </c>
      <c r="I316" s="23">
        <f t="shared" si="25"/>
        <v>1.549453109013583</v>
      </c>
      <c r="J316" s="26">
        <f>I316*'Social Cost of Carbon'!$C$5</f>
        <v>154.94531090135831</v>
      </c>
      <c r="K316" s="23">
        <f t="shared" si="26"/>
        <v>0.22036478990158209</v>
      </c>
      <c r="L316" s="27">
        <f t="shared" si="27"/>
        <v>0.27860260249191721</v>
      </c>
      <c r="M316" s="27"/>
    </row>
    <row r="317" spans="1:13" x14ac:dyDescent="0.25">
      <c r="A317" s="24">
        <f t="shared" si="28"/>
        <v>2016</v>
      </c>
      <c r="B317" s="32">
        <v>42682</v>
      </c>
      <c r="C317" s="28">
        <f>'Bitcoin Data'!C319</f>
        <v>709.84802200000001</v>
      </c>
      <c r="D317" s="26">
        <f>'Bitcoin Data'!K319</f>
        <v>2116.5174637042542</v>
      </c>
      <c r="E317" s="25">
        <f>'Bitcoin Data'!J319</f>
        <v>2781.1018614399331</v>
      </c>
      <c r="F317" s="25">
        <f t="shared" si="24"/>
        <v>5.8862506580780272</v>
      </c>
      <c r="G317" s="23">
        <f>'Emissions Factors'!$AB$39/1000</f>
        <v>0.49266147344102867</v>
      </c>
      <c r="H317" s="26">
        <f t="shared" si="29"/>
        <v>2899.9289222519456</v>
      </c>
      <c r="I317" s="23">
        <f t="shared" si="25"/>
        <v>1.370141740846585</v>
      </c>
      <c r="J317" s="26">
        <f>I317*'Social Cost of Carbon'!$C$5</f>
        <v>137.01417408465849</v>
      </c>
      <c r="K317" s="23">
        <f t="shared" si="26"/>
        <v>0.19301902638063348</v>
      </c>
      <c r="L317" s="27">
        <f t="shared" si="27"/>
        <v>0.28999289222519453</v>
      </c>
      <c r="M317" s="27"/>
    </row>
    <row r="318" spans="1:13" x14ac:dyDescent="0.25">
      <c r="A318" s="24">
        <f t="shared" si="28"/>
        <v>2016</v>
      </c>
      <c r="B318" s="32">
        <v>42683</v>
      </c>
      <c r="C318" s="28">
        <f>'Bitcoin Data'!C320</f>
        <v>723.27301</v>
      </c>
      <c r="D318" s="26">
        <f>'Bitcoin Data'!K320</f>
        <v>1867.0398551150729</v>
      </c>
      <c r="E318" s="25">
        <f>'Bitcoin Data'!J320</f>
        <v>3122.2340108837866</v>
      </c>
      <c r="F318" s="25">
        <f t="shared" si="24"/>
        <v>5.8293353353158182</v>
      </c>
      <c r="G318" s="23">
        <f>'Emissions Factors'!$AB$39/1000</f>
        <v>0.49266147344102867</v>
      </c>
      <c r="H318" s="26">
        <f t="shared" si="29"/>
        <v>2871.8889354785438</v>
      </c>
      <c r="I318" s="23">
        <f t="shared" si="25"/>
        <v>1.5382044082296991</v>
      </c>
      <c r="J318" s="26">
        <f>I318*'Social Cost of Carbon'!$C$5</f>
        <v>153.82044082296991</v>
      </c>
      <c r="K318" s="23">
        <f t="shared" si="26"/>
        <v>0.21267272343394911</v>
      </c>
      <c r="L318" s="27">
        <f t="shared" si="27"/>
        <v>0.28718889354785437</v>
      </c>
      <c r="M318" s="27"/>
    </row>
    <row r="319" spans="1:13" x14ac:dyDescent="0.25">
      <c r="A319" s="24">
        <f t="shared" si="28"/>
        <v>2016</v>
      </c>
      <c r="B319" s="32">
        <v>42684</v>
      </c>
      <c r="C319" s="28">
        <f>'Bitcoin Data'!C321</f>
        <v>715.533997</v>
      </c>
      <c r="D319" s="26">
        <f>'Bitcoin Data'!K321</f>
        <v>2064.5631123197904</v>
      </c>
      <c r="E319" s="25">
        <f>'Bitcoin Data'!J321</f>
        <v>2984.7785867494908</v>
      </c>
      <c r="F319" s="25">
        <f t="shared" si="24"/>
        <v>6.1622637686449941</v>
      </c>
      <c r="G319" s="23">
        <f>'Emissions Factors'!$AB$39/1000</f>
        <v>0.49266147344102867</v>
      </c>
      <c r="H319" s="26">
        <f t="shared" si="29"/>
        <v>3035.9099479929091</v>
      </c>
      <c r="I319" s="23">
        <f t="shared" si="25"/>
        <v>1.4704854164432355</v>
      </c>
      <c r="J319" s="26">
        <f>I319*'Social Cost of Carbon'!$C$5</f>
        <v>147.04854164432356</v>
      </c>
      <c r="K319" s="23">
        <f t="shared" si="26"/>
        <v>0.20550881196539927</v>
      </c>
      <c r="L319" s="27">
        <f t="shared" si="27"/>
        <v>0.30359099479929097</v>
      </c>
      <c r="M319" s="27"/>
    </row>
    <row r="320" spans="1:13" x14ac:dyDescent="0.25">
      <c r="A320" s="24">
        <f t="shared" si="28"/>
        <v>2016</v>
      </c>
      <c r="B320" s="32">
        <v>42685</v>
      </c>
      <c r="C320" s="28">
        <f>'Bitcoin Data'!C322</f>
        <v>716.41101100000003</v>
      </c>
      <c r="D320" s="26">
        <f>'Bitcoin Data'!K322</f>
        <v>2053.0643186191623</v>
      </c>
      <c r="E320" s="25">
        <f>'Bitcoin Data'!J322</f>
        <v>3043.5462883082046</v>
      </c>
      <c r="F320" s="25">
        <f t="shared" si="24"/>
        <v>6.2485962865913649</v>
      </c>
      <c r="G320" s="23">
        <f>'Emissions Factors'!$AB$39/1000</f>
        <v>0.49266147344102867</v>
      </c>
      <c r="H320" s="26">
        <f t="shared" si="29"/>
        <v>3078.4426534902423</v>
      </c>
      <c r="I320" s="23">
        <f t="shared" si="25"/>
        <v>1.499437998883894</v>
      </c>
      <c r="J320" s="26">
        <f>I320*'Social Cost of Carbon'!$C$5</f>
        <v>149.94379988838941</v>
      </c>
      <c r="K320" s="23">
        <f t="shared" si="26"/>
        <v>0.20929856965639157</v>
      </c>
      <c r="L320" s="27">
        <f t="shared" si="27"/>
        <v>0.3078442653490242</v>
      </c>
      <c r="M320" s="27"/>
    </row>
    <row r="321" spans="1:13" x14ac:dyDescent="0.25">
      <c r="A321" s="24">
        <f t="shared" si="28"/>
        <v>2016</v>
      </c>
      <c r="B321" s="32">
        <v>42686</v>
      </c>
      <c r="C321" s="28">
        <f>'Bitcoin Data'!C323</f>
        <v>705.05401600000005</v>
      </c>
      <c r="D321" s="26">
        <f>'Bitcoin Data'!K323</f>
        <v>2122.4776276539751</v>
      </c>
      <c r="E321" s="25">
        <f>'Bitcoin Data'!J323</f>
        <v>2984.6412583720053</v>
      </c>
      <c r="F321" s="25">
        <f t="shared" si="24"/>
        <v>6.3348342974675882</v>
      </c>
      <c r="G321" s="23">
        <f>'Emissions Factors'!$AB$39/1000</f>
        <v>0.49266147344102867</v>
      </c>
      <c r="H321" s="26">
        <f t="shared" si="29"/>
        <v>3120.9287989951458</v>
      </c>
      <c r="I321" s="23">
        <f t="shared" si="25"/>
        <v>1.470417760042438</v>
      </c>
      <c r="J321" s="26">
        <f>I321*'Social Cost of Carbon'!$C$5</f>
        <v>147.04177600424379</v>
      </c>
      <c r="K321" s="23">
        <f t="shared" si="26"/>
        <v>0.2085539159658425</v>
      </c>
      <c r="L321" s="27">
        <f t="shared" si="27"/>
        <v>0.31209287989951456</v>
      </c>
      <c r="M321" s="27"/>
    </row>
    <row r="322" spans="1:13" x14ac:dyDescent="0.25">
      <c r="A322" s="24">
        <f t="shared" si="28"/>
        <v>2016</v>
      </c>
      <c r="B322" s="32">
        <v>42687</v>
      </c>
      <c r="C322" s="28">
        <f>'Bitcoin Data'!C324</f>
        <v>702.03100600000005</v>
      </c>
      <c r="D322" s="26">
        <f>'Bitcoin Data'!K324</f>
        <v>1758.2719955974533</v>
      </c>
      <c r="E322" s="25">
        <f>'Bitcoin Data'!J324</f>
        <v>3590.0269279067725</v>
      </c>
      <c r="F322" s="25">
        <f t="shared" si="24"/>
        <v>6.3122438107792354</v>
      </c>
      <c r="G322" s="23">
        <f>'Emissions Factors'!$AB$39/1000</f>
        <v>0.49266147344102867</v>
      </c>
      <c r="H322" s="26">
        <f t="shared" si="29"/>
        <v>3109.7993365375119</v>
      </c>
      <c r="I322" s="23">
        <f t="shared" si="25"/>
        <v>1.7686679559955201</v>
      </c>
      <c r="J322" s="26">
        <f>I322*'Social Cost of Carbon'!$C$5</f>
        <v>176.86679559955201</v>
      </c>
      <c r="K322" s="23">
        <f t="shared" si="26"/>
        <v>0.25193587475187956</v>
      </c>
      <c r="L322" s="27">
        <f t="shared" si="27"/>
        <v>0.31097993365375115</v>
      </c>
      <c r="M322" s="27"/>
    </row>
    <row r="323" spans="1:13" x14ac:dyDescent="0.25">
      <c r="A323" s="24">
        <f t="shared" si="28"/>
        <v>2016</v>
      </c>
      <c r="B323" s="32">
        <v>42688</v>
      </c>
      <c r="C323" s="28">
        <f>'Bitcoin Data'!C325</f>
        <v>705.02099599999997</v>
      </c>
      <c r="D323" s="26">
        <f>'Bitcoin Data'!K325</f>
        <v>2132.5251412040238</v>
      </c>
      <c r="E323" s="25">
        <f>'Bitcoin Data'!J325</f>
        <v>2967.3891099794578</v>
      </c>
      <c r="F323" s="25">
        <f t="shared" si="24"/>
        <v>6.3280318807662264</v>
      </c>
      <c r="G323" s="23">
        <f>'Emissions Factors'!$AB$39/1000</f>
        <v>0.49266147344102867</v>
      </c>
      <c r="H323" s="26">
        <f t="shared" si="29"/>
        <v>3117.5775103600931</v>
      </c>
      <c r="I323" s="23">
        <f t="shared" si="25"/>
        <v>1.4619182911953423</v>
      </c>
      <c r="J323" s="26">
        <f>I323*'Social Cost of Carbon'!$C$5</f>
        <v>146.19182911953425</v>
      </c>
      <c r="K323" s="23">
        <f t="shared" si="26"/>
        <v>0.20735812117506675</v>
      </c>
      <c r="L323" s="27">
        <f t="shared" si="27"/>
        <v>0.31175775103600928</v>
      </c>
      <c r="M323" s="27"/>
    </row>
    <row r="324" spans="1:13" x14ac:dyDescent="0.25">
      <c r="A324" s="24">
        <f t="shared" si="28"/>
        <v>2016</v>
      </c>
      <c r="B324" s="32">
        <v>42689</v>
      </c>
      <c r="C324" s="28">
        <f>'Bitcoin Data'!C326</f>
        <v>711.61901899999998</v>
      </c>
      <c r="D324" s="26">
        <f>'Bitcoin Data'!K326</f>
        <v>1954.025654705297</v>
      </c>
      <c r="E324" s="25">
        <f>'Bitcoin Data'!J326</f>
        <v>3266.1478507356355</v>
      </c>
      <c r="F324" s="25">
        <f t="shared" si="24"/>
        <v>6.3821366923979985</v>
      </c>
      <c r="G324" s="23">
        <f>'Emissions Factors'!$AB$39/1000</f>
        <v>0.49266147344102867</v>
      </c>
      <c r="H324" s="26">
        <f t="shared" si="29"/>
        <v>3144.2328665788509</v>
      </c>
      <c r="I324" s="23">
        <f t="shared" si="25"/>
        <v>1.609105212619667</v>
      </c>
      <c r="J324" s="26">
        <f>I324*'Social Cost of Carbon'!$C$5</f>
        <v>160.91052126196669</v>
      </c>
      <c r="K324" s="23">
        <f t="shared" si="26"/>
        <v>0.22611891611340801</v>
      </c>
      <c r="L324" s="27">
        <f t="shared" si="27"/>
        <v>0.31442328665788505</v>
      </c>
      <c r="M324" s="27"/>
    </row>
    <row r="325" spans="1:13" x14ac:dyDescent="0.25">
      <c r="A325" s="24">
        <f t="shared" si="28"/>
        <v>2016</v>
      </c>
      <c r="B325" s="32">
        <v>42690</v>
      </c>
      <c r="C325" s="28">
        <f>'Bitcoin Data'!C327</f>
        <v>744.19799799999998</v>
      </c>
      <c r="D325" s="26">
        <f>'Bitcoin Data'!K327</f>
        <v>2144.4994077893148</v>
      </c>
      <c r="E325" s="25">
        <f>'Bitcoin Data'!J327</f>
        <v>2986.3624263836391</v>
      </c>
      <c r="F325" s="25">
        <f t="shared" ref="F325:F388" si="30">E325*D325/1000000</f>
        <v>6.4042524548239754</v>
      </c>
      <c r="G325" s="23">
        <f>'Emissions Factors'!$AB$39/1000</f>
        <v>0.49266147344102867</v>
      </c>
      <c r="H325" s="26">
        <f t="shared" si="29"/>
        <v>3155.1284506819047</v>
      </c>
      <c r="I325" s="23">
        <f t="shared" ref="I325:I388" si="31">$E325*G325/1000</f>
        <v>1.4712657132110891</v>
      </c>
      <c r="J325" s="26">
        <f>I325*'Social Cost of Carbon'!$C$5</f>
        <v>147.12657132110891</v>
      </c>
      <c r="K325" s="23">
        <f t="shared" ref="K325:K388" si="32">J325/$C325</f>
        <v>0.19769815521743572</v>
      </c>
      <c r="L325" s="27">
        <f t="shared" ref="L325:L388" si="33">J325*$D325/1000000</f>
        <v>0.31551284506819044</v>
      </c>
      <c r="M325" s="27"/>
    </row>
    <row r="326" spans="1:13" x14ac:dyDescent="0.25">
      <c r="A326" s="24">
        <f t="shared" ref="A326:A389" si="34">YEAR(B326)</f>
        <v>2016</v>
      </c>
      <c r="B326" s="32">
        <v>42691</v>
      </c>
      <c r="C326" s="28">
        <f>'Bitcoin Data'!C328</f>
        <v>740.97699</v>
      </c>
      <c r="D326" s="26">
        <f>'Bitcoin Data'!K328</f>
        <v>1975.0416930243268</v>
      </c>
      <c r="E326" s="25">
        <f>'Bitcoin Data'!J328</f>
        <v>3227.9234936492812</v>
      </c>
      <c r="F326" s="25">
        <f t="shared" si="30"/>
        <v>6.3752834818500768</v>
      </c>
      <c r="G326" s="23">
        <f>'Emissions Factors'!$AB$39/1000</f>
        <v>0.49266147344102867</v>
      </c>
      <c r="H326" s="26">
        <f t="shared" ref="H326:H389" si="35">F326*G326*1000</f>
        <v>3140.8565537725103</v>
      </c>
      <c r="I326" s="23">
        <f t="shared" si="31"/>
        <v>1.590273544536168</v>
      </c>
      <c r="J326" s="26">
        <f>I326*'Social Cost of Carbon'!$C$5</f>
        <v>159.02735445361679</v>
      </c>
      <c r="K326" s="23">
        <f t="shared" si="32"/>
        <v>0.21461847884590424</v>
      </c>
      <c r="L326" s="27">
        <f t="shared" si="33"/>
        <v>0.31408565537725103</v>
      </c>
      <c r="M326" s="27"/>
    </row>
    <row r="327" spans="1:13" x14ac:dyDescent="0.25">
      <c r="A327" s="24">
        <f t="shared" si="34"/>
        <v>2016</v>
      </c>
      <c r="B327" s="32">
        <v>42692</v>
      </c>
      <c r="C327" s="28">
        <f>'Bitcoin Data'!C329</f>
        <v>751.58502199999998</v>
      </c>
      <c r="D327" s="26">
        <f>'Bitcoin Data'!K329</f>
        <v>1849.9785882107847</v>
      </c>
      <c r="E327" s="25">
        <f>'Bitcoin Data'!J329</f>
        <v>3429.8027761589196</v>
      </c>
      <c r="F327" s="25">
        <f t="shared" si="30"/>
        <v>6.3450616976799079</v>
      </c>
      <c r="G327" s="23">
        <f>'Emissions Factors'!$AB$39/1000</f>
        <v>0.49266147344102867</v>
      </c>
      <c r="H327" s="26">
        <f t="shared" si="35"/>
        <v>3125.9674450532184</v>
      </c>
      <c r="I327" s="23">
        <f t="shared" si="31"/>
        <v>1.689731689314584</v>
      </c>
      <c r="J327" s="26">
        <f>I327*'Social Cost of Carbon'!$C$5</f>
        <v>168.97316893145839</v>
      </c>
      <c r="K327" s="23">
        <f t="shared" si="32"/>
        <v>0.22482242725089643</v>
      </c>
      <c r="L327" s="27">
        <f t="shared" si="33"/>
        <v>0.31259674450532182</v>
      </c>
      <c r="M327" s="27"/>
    </row>
    <row r="328" spans="1:13" x14ac:dyDescent="0.25">
      <c r="A328" s="24">
        <f t="shared" si="34"/>
        <v>2016</v>
      </c>
      <c r="B328" s="32">
        <v>42693</v>
      </c>
      <c r="C328" s="28">
        <f>'Bitcoin Data'!C330</f>
        <v>751.61602800000003</v>
      </c>
      <c r="D328" s="26">
        <f>'Bitcoin Data'!K330</f>
        <v>1775.3493164164272</v>
      </c>
      <c r="E328" s="25">
        <f>'Bitcoin Data'!J330</f>
        <v>3622.9051835210389</v>
      </c>
      <c r="F328" s="25">
        <f t="shared" si="30"/>
        <v>6.4319222410056067</v>
      </c>
      <c r="G328" s="23">
        <f>'Emissions Factors'!$AB$39/1000</f>
        <v>0.49266147344102867</v>
      </c>
      <c r="H328" s="26">
        <f t="shared" si="35"/>
        <v>3168.7602883119453</v>
      </c>
      <c r="I328" s="23">
        <f t="shared" si="31"/>
        <v>1.7848658058506155</v>
      </c>
      <c r="J328" s="26">
        <f>I328*'Social Cost of Carbon'!$C$5</f>
        <v>178.48658058506155</v>
      </c>
      <c r="K328" s="23">
        <f t="shared" si="32"/>
        <v>0.23747042896357917</v>
      </c>
      <c r="L328" s="27">
        <f t="shared" si="33"/>
        <v>0.31687602883119459</v>
      </c>
      <c r="M328" s="27"/>
    </row>
    <row r="329" spans="1:13" x14ac:dyDescent="0.25">
      <c r="A329" s="24">
        <f t="shared" si="34"/>
        <v>2016</v>
      </c>
      <c r="B329" s="32">
        <v>42694</v>
      </c>
      <c r="C329" s="28">
        <f>'Bitcoin Data'!C331</f>
        <v>731.02600099999995</v>
      </c>
      <c r="D329" s="26">
        <f>'Bitcoin Data'!K331</f>
        <v>1648.3437865165911</v>
      </c>
      <c r="E329" s="25">
        <f>'Bitcoin Data'!J331</f>
        <v>3786.9623835381021</v>
      </c>
      <c r="F329" s="25">
        <f t="shared" si="30"/>
        <v>6.2422159146770904</v>
      </c>
      <c r="G329" s="23">
        <f>'Emissions Factors'!$AB$39/1000</f>
        <v>0.49266147344102867</v>
      </c>
      <c r="H329" s="26">
        <f t="shared" si="35"/>
        <v>3075.2992900618538</v>
      </c>
      <c r="I329" s="23">
        <f t="shared" si="31"/>
        <v>1.8656904677396315</v>
      </c>
      <c r="J329" s="26">
        <f>I329*'Social Cost of Carbon'!$C$5</f>
        <v>186.56904677396315</v>
      </c>
      <c r="K329" s="23">
        <f t="shared" si="32"/>
        <v>0.25521533641587008</v>
      </c>
      <c r="L329" s="27">
        <f t="shared" si="33"/>
        <v>0.30752992900618542</v>
      </c>
      <c r="M329" s="27"/>
    </row>
    <row r="330" spans="1:13" x14ac:dyDescent="0.25">
      <c r="A330" s="24">
        <f t="shared" si="34"/>
        <v>2016</v>
      </c>
      <c r="B330" s="32">
        <v>42695</v>
      </c>
      <c r="C330" s="28">
        <f>'Bitcoin Data'!C332</f>
        <v>739.24798599999997</v>
      </c>
      <c r="D330" s="26">
        <f>'Bitcoin Data'!K332</f>
        <v>1707.0535927496885</v>
      </c>
      <c r="E330" s="25">
        <f>'Bitcoin Data'!J332</f>
        <v>3650.8195619003404</v>
      </c>
      <c r="F330" s="25">
        <f t="shared" si="30"/>
        <v>6.2321446496228203</v>
      </c>
      <c r="G330" s="23">
        <f>'Emissions Factors'!$AB$39/1000</f>
        <v>0.49266147344102867</v>
      </c>
      <c r="H330" s="26">
        <f t="shared" si="35"/>
        <v>3070.3375657808019</v>
      </c>
      <c r="I330" s="23">
        <f t="shared" si="31"/>
        <v>1.7986181446331524</v>
      </c>
      <c r="J330" s="26">
        <f>I330*'Social Cost of Carbon'!$C$5</f>
        <v>179.86181446331523</v>
      </c>
      <c r="K330" s="23">
        <f t="shared" si="32"/>
        <v>0.24330375986078809</v>
      </c>
      <c r="L330" s="27">
        <f t="shared" si="33"/>
        <v>0.30703375657808013</v>
      </c>
      <c r="M330" s="27"/>
    </row>
    <row r="331" spans="1:13" x14ac:dyDescent="0.25">
      <c r="A331" s="24">
        <f t="shared" si="34"/>
        <v>2016</v>
      </c>
      <c r="B331" s="32">
        <v>42696</v>
      </c>
      <c r="C331" s="28">
        <f>'Bitcoin Data'!C333</f>
        <v>751.34698500000002</v>
      </c>
      <c r="D331" s="26">
        <f>'Bitcoin Data'!K333</f>
        <v>1659.5759320206973</v>
      </c>
      <c r="E331" s="25">
        <f>'Bitcoin Data'!J333</f>
        <v>3662.3629726548329</v>
      </c>
      <c r="F331" s="25">
        <f t="shared" si="30"/>
        <v>6.0779694437417362</v>
      </c>
      <c r="G331" s="23">
        <f>'Emissions Factors'!$AB$39/1000</f>
        <v>0.49266147344102867</v>
      </c>
      <c r="H331" s="26">
        <f t="shared" si="35"/>
        <v>2994.3813816833531</v>
      </c>
      <c r="I331" s="23">
        <f t="shared" si="31"/>
        <v>1.8043051383839959</v>
      </c>
      <c r="J331" s="26">
        <f>I331*'Social Cost of Carbon'!$C$5</f>
        <v>180.43051383839958</v>
      </c>
      <c r="K331" s="23">
        <f t="shared" si="32"/>
        <v>0.24014272691651192</v>
      </c>
      <c r="L331" s="27">
        <f t="shared" si="33"/>
        <v>0.29943813816833531</v>
      </c>
      <c r="M331" s="27"/>
    </row>
    <row r="332" spans="1:13" x14ac:dyDescent="0.25">
      <c r="A332" s="24">
        <f t="shared" si="34"/>
        <v>2016</v>
      </c>
      <c r="B332" s="32">
        <v>42697</v>
      </c>
      <c r="C332" s="28">
        <f>'Bitcoin Data'!C334</f>
        <v>744.59399399999995</v>
      </c>
      <c r="D332" s="26">
        <f>'Bitcoin Data'!K334</f>
        <v>1854.6945641888353</v>
      </c>
      <c r="E332" s="25">
        <f>'Bitcoin Data'!J334</f>
        <v>3287.9779971096555</v>
      </c>
      <c r="F332" s="25">
        <f t="shared" si="30"/>
        <v>6.0981949184117719</v>
      </c>
      <c r="G332" s="23">
        <f>'Emissions Factors'!$AB$39/1000</f>
        <v>0.49266147344102867</v>
      </c>
      <c r="H332" s="26">
        <f t="shared" si="35"/>
        <v>3004.345693835337</v>
      </c>
      <c r="I332" s="23">
        <f t="shared" si="31"/>
        <v>1.6198600846977251</v>
      </c>
      <c r="J332" s="26">
        <f>I332*'Social Cost of Carbon'!$C$5</f>
        <v>161.98600846977251</v>
      </c>
      <c r="K332" s="23">
        <f t="shared" si="32"/>
        <v>0.21754944275010163</v>
      </c>
      <c r="L332" s="27">
        <f t="shared" si="33"/>
        <v>0.30043456938353374</v>
      </c>
      <c r="M332" s="27"/>
    </row>
    <row r="333" spans="1:13" x14ac:dyDescent="0.25">
      <c r="A333" s="24">
        <f t="shared" si="34"/>
        <v>2016</v>
      </c>
      <c r="B333" s="32">
        <v>42698</v>
      </c>
      <c r="C333" s="28">
        <f>'Bitcoin Data'!C335</f>
        <v>740.28900099999998</v>
      </c>
      <c r="D333" s="26">
        <f>'Bitcoin Data'!K335</f>
        <v>2007.8726602935628</v>
      </c>
      <c r="E333" s="25">
        <f>'Bitcoin Data'!J335</f>
        <v>3091.5880411784447</v>
      </c>
      <c r="F333" s="25">
        <f t="shared" si="30"/>
        <v>6.2075151047727291</v>
      </c>
      <c r="G333" s="23">
        <f>'Emissions Factors'!$AB$39/1000</f>
        <v>0.49266147344102867</v>
      </c>
      <c r="H333" s="26">
        <f t="shared" si="35"/>
        <v>3058.2035379247741</v>
      </c>
      <c r="I333" s="23">
        <f t="shared" si="31"/>
        <v>1.5231063196396362</v>
      </c>
      <c r="J333" s="26">
        <f>I333*'Social Cost of Carbon'!$C$5</f>
        <v>152.31063196396363</v>
      </c>
      <c r="K333" s="23">
        <f t="shared" si="32"/>
        <v>0.20574482635594857</v>
      </c>
      <c r="L333" s="27">
        <f t="shared" si="33"/>
        <v>0.30582035379247741</v>
      </c>
      <c r="M333" s="27"/>
    </row>
    <row r="334" spans="1:13" x14ac:dyDescent="0.25">
      <c r="A334" s="24">
        <f t="shared" si="34"/>
        <v>2016</v>
      </c>
      <c r="B334" s="32">
        <v>42699</v>
      </c>
      <c r="C334" s="28">
        <f>'Bitcoin Data'!C336</f>
        <v>741.64898700000003</v>
      </c>
      <c r="D334" s="26">
        <f>'Bitcoin Data'!K336</f>
        <v>1893.5784896127718</v>
      </c>
      <c r="E334" s="25">
        <f>'Bitcoin Data'!J336</f>
        <v>3313.5756526392524</v>
      </c>
      <c r="F334" s="25">
        <f t="shared" si="30"/>
        <v>6.2745155795422907</v>
      </c>
      <c r="G334" s="23">
        <f>'Emissions Factors'!$AB$39/1000</f>
        <v>0.49266147344102867</v>
      </c>
      <c r="H334" s="26">
        <f t="shared" si="35"/>
        <v>3091.2120905459947</v>
      </c>
      <c r="I334" s="23">
        <f t="shared" si="31"/>
        <v>1.6324710633875723</v>
      </c>
      <c r="J334" s="26">
        <f>I334*'Social Cost of Carbon'!$C$5</f>
        <v>163.24710633875722</v>
      </c>
      <c r="K334" s="23">
        <f t="shared" si="32"/>
        <v>0.22011370500093086</v>
      </c>
      <c r="L334" s="27">
        <f t="shared" si="33"/>
        <v>0.30912120905459944</v>
      </c>
      <c r="M334" s="27"/>
    </row>
    <row r="335" spans="1:13" x14ac:dyDescent="0.25">
      <c r="A335" s="24">
        <f t="shared" si="34"/>
        <v>2016</v>
      </c>
      <c r="B335" s="32">
        <v>42700</v>
      </c>
      <c r="C335" s="28">
        <f>'Bitcoin Data'!C337</f>
        <v>735.38201900000001</v>
      </c>
      <c r="D335" s="26">
        <f>'Bitcoin Data'!K337</f>
        <v>1912.6549604713362</v>
      </c>
      <c r="E335" s="25">
        <f>'Bitcoin Data'!J337</f>
        <v>3370.6481840029369</v>
      </c>
      <c r="F335" s="25">
        <f t="shared" si="30"/>
        <v>6.4468869691369184</v>
      </c>
      <c r="G335" s="23">
        <f>'Emissions Factors'!$AB$39/1000</f>
        <v>0.49266147344102867</v>
      </c>
      <c r="H335" s="26">
        <f t="shared" si="35"/>
        <v>3176.1328333227621</v>
      </c>
      <c r="I335" s="23">
        <f t="shared" si="31"/>
        <v>1.6605885007822143</v>
      </c>
      <c r="J335" s="26">
        <f>I335*'Social Cost of Carbon'!$C$5</f>
        <v>166.05885007822144</v>
      </c>
      <c r="K335" s="23">
        <f t="shared" si="32"/>
        <v>0.22581304109670031</v>
      </c>
      <c r="L335" s="27">
        <f t="shared" si="33"/>
        <v>0.31761328333227618</v>
      </c>
      <c r="M335" s="27"/>
    </row>
    <row r="336" spans="1:13" x14ac:dyDescent="0.25">
      <c r="A336" s="24">
        <f t="shared" si="34"/>
        <v>2016</v>
      </c>
      <c r="B336" s="32">
        <v>42701</v>
      </c>
      <c r="C336" s="28">
        <f>'Bitcoin Data'!C338</f>
        <v>732.03497300000004</v>
      </c>
      <c r="D336" s="26">
        <f>'Bitcoin Data'!K338</f>
        <v>1813.2214060860445</v>
      </c>
      <c r="E336" s="25">
        <f>'Bitcoin Data'!J338</f>
        <v>3569.0777338792905</v>
      </c>
      <c r="F336" s="25">
        <f t="shared" si="30"/>
        <v>6.4715281470550003</v>
      </c>
      <c r="G336" s="23">
        <f>'Emissions Factors'!$AB$39/1000</f>
        <v>0.49266147344102867</v>
      </c>
      <c r="H336" s="26">
        <f t="shared" si="35"/>
        <v>3188.2725923432063</v>
      </c>
      <c r="I336" s="23">
        <f t="shared" si="31"/>
        <v>1.7583470951985389</v>
      </c>
      <c r="J336" s="26">
        <f>I336*'Social Cost of Carbon'!$C$5</f>
        <v>175.8347095198539</v>
      </c>
      <c r="K336" s="23">
        <f t="shared" si="32"/>
        <v>0.24019987569617646</v>
      </c>
      <c r="L336" s="27">
        <f t="shared" si="33"/>
        <v>0.31882725923432065</v>
      </c>
      <c r="M336" s="27"/>
    </row>
    <row r="337" spans="1:13" x14ac:dyDescent="0.25">
      <c r="A337" s="24">
        <f t="shared" si="34"/>
        <v>2016</v>
      </c>
      <c r="B337" s="32">
        <v>42702</v>
      </c>
      <c r="C337" s="28">
        <f>'Bitcoin Data'!C339</f>
        <v>735.81298800000002</v>
      </c>
      <c r="D337" s="26">
        <f>'Bitcoin Data'!K339</f>
        <v>2035.8620689655186</v>
      </c>
      <c r="E337" s="25">
        <f>'Bitcoin Data'!J339</f>
        <v>3280.5343746002004</v>
      </c>
      <c r="F337" s="25">
        <f t="shared" si="30"/>
        <v>6.678715499186068</v>
      </c>
      <c r="G337" s="23">
        <f>'Emissions Factors'!$AB$39/1000</f>
        <v>0.49266147344102867</v>
      </c>
      <c r="H337" s="26">
        <f t="shared" si="35"/>
        <v>3290.3458185224436</v>
      </c>
      <c r="I337" s="23">
        <f t="shared" si="31"/>
        <v>1.6161928986644782</v>
      </c>
      <c r="J337" s="26">
        <f>I337*'Social Cost of Carbon'!$C$5</f>
        <v>161.61928986644782</v>
      </c>
      <c r="K337" s="23">
        <f t="shared" si="32"/>
        <v>0.21964723714070647</v>
      </c>
      <c r="L337" s="27">
        <f t="shared" si="33"/>
        <v>0.32903458185224432</v>
      </c>
      <c r="M337" s="27"/>
    </row>
    <row r="338" spans="1:13" x14ac:dyDescent="0.25">
      <c r="A338" s="24">
        <f t="shared" si="34"/>
        <v>2016</v>
      </c>
      <c r="B338" s="32">
        <v>42703</v>
      </c>
      <c r="C338" s="28">
        <f>'Bitcoin Data'!C340</f>
        <v>735.60400400000003</v>
      </c>
      <c r="D338" s="26">
        <f>'Bitcoin Data'!K340</f>
        <v>1863.0822131916234</v>
      </c>
      <c r="E338" s="25">
        <f>'Bitcoin Data'!J340</f>
        <v>3597.9099302913187</v>
      </c>
      <c r="F338" s="25">
        <f t="shared" si="30"/>
        <v>6.7032019957912699</v>
      </c>
      <c r="G338" s="23">
        <f>'Emissions Factors'!$AB$39/1000</f>
        <v>0.49266147344102867</v>
      </c>
      <c r="H338" s="26">
        <f t="shared" si="35"/>
        <v>3302.4093720193714</v>
      </c>
      <c r="I338" s="23">
        <f t="shared" si="31"/>
        <v>1.7725516075654297</v>
      </c>
      <c r="J338" s="26">
        <f>I338*'Social Cost of Carbon'!$C$5</f>
        <v>177.25516075654298</v>
      </c>
      <c r="K338" s="23">
        <f t="shared" si="32"/>
        <v>0.24096546483254727</v>
      </c>
      <c r="L338" s="27">
        <f t="shared" si="33"/>
        <v>0.33024093720193709</v>
      </c>
      <c r="M338" s="27"/>
    </row>
    <row r="339" spans="1:13" x14ac:dyDescent="0.25">
      <c r="A339" s="24">
        <f t="shared" si="34"/>
        <v>2016</v>
      </c>
      <c r="B339" s="32">
        <v>42704</v>
      </c>
      <c r="C339" s="28">
        <f>'Bitcoin Data'!C341</f>
        <v>745.69097899999997</v>
      </c>
      <c r="D339" s="26">
        <f>'Bitcoin Data'!K341</f>
        <v>1785.1447461849193</v>
      </c>
      <c r="E339" s="25">
        <f>'Bitcoin Data'!J341</f>
        <v>3666.5272264297432</v>
      </c>
      <c r="F339" s="25">
        <f t="shared" si="30"/>
        <v>6.54528181500502</v>
      </c>
      <c r="G339" s="23">
        <f>'Emissions Factors'!$AB$39/1000</f>
        <v>0.49266147344102867</v>
      </c>
      <c r="H339" s="26">
        <f t="shared" si="35"/>
        <v>3224.6081830671437</v>
      </c>
      <c r="I339" s="23">
        <f t="shared" si="31"/>
        <v>1.8063567057845256</v>
      </c>
      <c r="J339" s="26">
        <f>I339*'Social Cost of Carbon'!$C$5</f>
        <v>180.63567057845256</v>
      </c>
      <c r="K339" s="23">
        <f t="shared" si="32"/>
        <v>0.24223931315448108</v>
      </c>
      <c r="L339" s="27">
        <f t="shared" si="33"/>
        <v>0.32246081830671441</v>
      </c>
      <c r="M339" s="27"/>
    </row>
    <row r="340" spans="1:13" x14ac:dyDescent="0.25">
      <c r="A340" s="24">
        <f t="shared" si="34"/>
        <v>2016</v>
      </c>
      <c r="B340" s="32">
        <v>42705</v>
      </c>
      <c r="C340" s="28">
        <f>'Bitcoin Data'!C342</f>
        <v>756.77398700000003</v>
      </c>
      <c r="D340" s="26">
        <f>'Bitcoin Data'!K342</f>
        <v>1828.2799002840757</v>
      </c>
      <c r="E340" s="25">
        <f>'Bitcoin Data'!J342</f>
        <v>3555.0912853245704</v>
      </c>
      <c r="F340" s="25">
        <f t="shared" si="30"/>
        <v>6.499701940633992</v>
      </c>
      <c r="G340" s="23">
        <f>'Emissions Factors'!$AB$39/1000</f>
        <v>0.49266147344102867</v>
      </c>
      <c r="H340" s="26">
        <f t="shared" si="35"/>
        <v>3202.1527350002561</v>
      </c>
      <c r="I340" s="23">
        <f t="shared" si="31"/>
        <v>1.7514565108453632</v>
      </c>
      <c r="J340" s="26">
        <f>I340*'Social Cost of Carbon'!$C$5</f>
        <v>175.14565108453633</v>
      </c>
      <c r="K340" s="23">
        <f t="shared" si="32"/>
        <v>0.23143719801845716</v>
      </c>
      <c r="L340" s="27">
        <f t="shared" si="33"/>
        <v>0.32021527350002554</v>
      </c>
      <c r="M340" s="27"/>
    </row>
    <row r="341" spans="1:13" x14ac:dyDescent="0.25">
      <c r="A341" s="24">
        <f t="shared" si="34"/>
        <v>2016</v>
      </c>
      <c r="B341" s="32">
        <v>42706</v>
      </c>
      <c r="C341" s="28">
        <f>'Bitcoin Data'!C343</f>
        <v>777.94397000000004</v>
      </c>
      <c r="D341" s="26">
        <f>'Bitcoin Data'!K343</f>
        <v>1779.2421746293364</v>
      </c>
      <c r="E341" s="25">
        <f>'Bitcoin Data'!J343</f>
        <v>3621.7206328376983</v>
      </c>
      <c r="F341" s="25">
        <f t="shared" si="30"/>
        <v>6.4439180946700825</v>
      </c>
      <c r="G341" s="23">
        <f>'Emissions Factors'!$AB$39/1000</f>
        <v>0.49266147344102867</v>
      </c>
      <c r="H341" s="26">
        <f t="shared" si="35"/>
        <v>3174.6701832534686</v>
      </c>
      <c r="I341" s="23">
        <f t="shared" si="31"/>
        <v>1.7842822233655953</v>
      </c>
      <c r="J341" s="26">
        <f>I341*'Social Cost of Carbon'!$C$5</f>
        <v>178.42822233655951</v>
      </c>
      <c r="K341" s="23">
        <f t="shared" si="32"/>
        <v>0.22935870604737704</v>
      </c>
      <c r="L341" s="27">
        <f t="shared" si="33"/>
        <v>0.31746701832534685</v>
      </c>
      <c r="M341" s="27"/>
    </row>
    <row r="342" spans="1:13" x14ac:dyDescent="0.25">
      <c r="A342" s="24">
        <f t="shared" si="34"/>
        <v>2016</v>
      </c>
      <c r="B342" s="32">
        <v>42707</v>
      </c>
      <c r="C342" s="28">
        <f>'Bitcoin Data'!C344</f>
        <v>771.15502900000001</v>
      </c>
      <c r="D342" s="26">
        <f>'Bitcoin Data'!K344</f>
        <v>2147.5889337202461</v>
      </c>
      <c r="E342" s="25">
        <f>'Bitcoin Data'!J344</f>
        <v>3100.1142131007227</v>
      </c>
      <c r="F342" s="25">
        <f t="shared" si="30"/>
        <v>6.6577709773239615</v>
      </c>
      <c r="G342" s="23">
        <f>'Emissions Factors'!$AB$39/1000</f>
        <v>0.49266147344102867</v>
      </c>
      <c r="H342" s="26">
        <f t="shared" si="35"/>
        <v>3280.0272595213405</v>
      </c>
      <c r="I342" s="23">
        <f t="shared" si="31"/>
        <v>1.5273068360616771</v>
      </c>
      <c r="J342" s="26">
        <f>I342*'Social Cost of Carbon'!$C$5</f>
        <v>152.7306836061677</v>
      </c>
      <c r="K342" s="23">
        <f t="shared" si="32"/>
        <v>0.19805444801964417</v>
      </c>
      <c r="L342" s="27">
        <f t="shared" si="33"/>
        <v>0.32800272595213392</v>
      </c>
      <c r="M342" s="27"/>
    </row>
    <row r="343" spans="1:13" x14ac:dyDescent="0.25">
      <c r="A343" s="24">
        <f t="shared" si="34"/>
        <v>2016</v>
      </c>
      <c r="B343" s="32">
        <v>42708</v>
      </c>
      <c r="C343" s="28">
        <f>'Bitcoin Data'!C345</f>
        <v>773.87200900000005</v>
      </c>
      <c r="D343" s="26">
        <f>'Bitcoin Data'!K345</f>
        <v>1861.1583335273995</v>
      </c>
      <c r="E343" s="25">
        <f>'Bitcoin Data'!J345</f>
        <v>3524.9309833174661</v>
      </c>
      <c r="F343" s="25">
        <f t="shared" si="30"/>
        <v>6.5604546747102326</v>
      </c>
      <c r="G343" s="23">
        <f>'Emissions Factors'!$AB$39/1000</f>
        <v>0.49266147344102867</v>
      </c>
      <c r="H343" s="26">
        <f t="shared" si="35"/>
        <v>3232.0832664858276</v>
      </c>
      <c r="I343" s="23">
        <f t="shared" si="31"/>
        <v>1.7365976920191168</v>
      </c>
      <c r="J343" s="26">
        <f>I343*'Social Cost of Carbon'!$C$5</f>
        <v>173.65976920191167</v>
      </c>
      <c r="K343" s="23">
        <f t="shared" si="32"/>
        <v>0.22440373496169658</v>
      </c>
      <c r="L343" s="27">
        <f t="shared" si="33"/>
        <v>0.32320832664858279</v>
      </c>
      <c r="M343" s="27"/>
    </row>
    <row r="344" spans="1:13" x14ac:dyDescent="0.25">
      <c r="A344" s="24">
        <f t="shared" si="34"/>
        <v>2016</v>
      </c>
      <c r="B344" s="32">
        <v>42709</v>
      </c>
      <c r="C344" s="28">
        <f>'Bitcoin Data'!C346</f>
        <v>758.70001200000002</v>
      </c>
      <c r="D344" s="26">
        <f>'Bitcoin Data'!K346</f>
        <v>1898.1984690455822</v>
      </c>
      <c r="E344" s="25">
        <f>'Bitcoin Data'!J346</f>
        <v>3467.8468459748456</v>
      </c>
      <c r="F344" s="25">
        <f t="shared" si="30"/>
        <v>6.5826615739140024</v>
      </c>
      <c r="G344" s="23">
        <f>'Emissions Factors'!$AB$39/1000</f>
        <v>0.49266147344102867</v>
      </c>
      <c r="H344" s="26">
        <f t="shared" si="35"/>
        <v>3243.0237501681136</v>
      </c>
      <c r="I344" s="23">
        <f t="shared" si="31"/>
        <v>1.7084745368057914</v>
      </c>
      <c r="J344" s="26">
        <f>I344*'Social Cost of Carbon'!$C$5</f>
        <v>170.84745368057915</v>
      </c>
      <c r="K344" s="23">
        <f t="shared" si="32"/>
        <v>0.22518446155050165</v>
      </c>
      <c r="L344" s="27">
        <f t="shared" si="33"/>
        <v>0.32430237501681136</v>
      </c>
      <c r="M344" s="27"/>
    </row>
    <row r="345" spans="1:13" x14ac:dyDescent="0.25">
      <c r="A345" s="24">
        <f t="shared" si="34"/>
        <v>2016</v>
      </c>
      <c r="B345" s="32">
        <v>42710</v>
      </c>
      <c r="C345" s="28">
        <f>'Bitcoin Data'!C347</f>
        <v>764.22399900000005</v>
      </c>
      <c r="D345" s="26">
        <f>'Bitcoin Data'!K347</f>
        <v>1881.5549541806536</v>
      </c>
      <c r="E345" s="25">
        <f>'Bitcoin Data'!J347</f>
        <v>3536.1923508597315</v>
      </c>
      <c r="F345" s="25">
        <f t="shared" si="30"/>
        <v>6.6535402366958598</v>
      </c>
      <c r="G345" s="23">
        <f>'Emissions Factors'!$AB$39/1000</f>
        <v>0.49266147344102867</v>
      </c>
      <c r="H345" s="26">
        <f t="shared" si="35"/>
        <v>3277.9429366097529</v>
      </c>
      <c r="I345" s="23">
        <f t="shared" si="31"/>
        <v>1.7421457339454502</v>
      </c>
      <c r="J345" s="26">
        <f>I345*'Social Cost of Carbon'!$C$5</f>
        <v>174.21457339454503</v>
      </c>
      <c r="K345" s="23">
        <f t="shared" si="32"/>
        <v>0.22796270939215169</v>
      </c>
      <c r="L345" s="27">
        <f t="shared" si="33"/>
        <v>0.32779429366097529</v>
      </c>
      <c r="M345" s="27"/>
    </row>
    <row r="346" spans="1:13" x14ac:dyDescent="0.25">
      <c r="A346" s="24">
        <f t="shared" si="34"/>
        <v>2016</v>
      </c>
      <c r="B346" s="32">
        <v>42711</v>
      </c>
      <c r="C346" s="28">
        <f>'Bitcoin Data'!C348</f>
        <v>768.13201900000001</v>
      </c>
      <c r="D346" s="26">
        <f>'Bitcoin Data'!K348</f>
        <v>2153.3666406930388</v>
      </c>
      <c r="E346" s="25">
        <f>'Bitcoin Data'!J348</f>
        <v>3192.2904092602239</v>
      </c>
      <c r="F346" s="25">
        <f t="shared" si="30"/>
        <v>6.8741716747052939</v>
      </c>
      <c r="G346" s="23">
        <f>'Emissions Factors'!$AB$39/1000</f>
        <v>0.49266147344102867</v>
      </c>
      <c r="H346" s="26">
        <f t="shared" si="35"/>
        <v>3386.6395459468936</v>
      </c>
      <c r="I346" s="23">
        <f t="shared" si="31"/>
        <v>1.5727184966778063</v>
      </c>
      <c r="J346" s="26">
        <f>I346*'Social Cost of Carbon'!$C$5</f>
        <v>157.27184966778063</v>
      </c>
      <c r="K346" s="23">
        <f t="shared" si="32"/>
        <v>0.2047458584951666</v>
      </c>
      <c r="L346" s="27">
        <f t="shared" si="33"/>
        <v>0.33866395459468934</v>
      </c>
      <c r="M346" s="27"/>
    </row>
    <row r="347" spans="1:13" x14ac:dyDescent="0.25">
      <c r="A347" s="24">
        <f t="shared" si="34"/>
        <v>2016</v>
      </c>
      <c r="B347" s="32">
        <v>42712</v>
      </c>
      <c r="C347" s="28">
        <f>'Bitcoin Data'!C349</f>
        <v>770.80999799999995</v>
      </c>
      <c r="D347" s="26">
        <f>'Bitcoin Data'!K349</f>
        <v>2010.2909444431275</v>
      </c>
      <c r="E347" s="25">
        <f>'Bitcoin Data'!J349</f>
        <v>3463.616947977881</v>
      </c>
      <c r="F347" s="25">
        <f t="shared" si="30"/>
        <v>6.9628777855396775</v>
      </c>
      <c r="G347" s="23">
        <f>'Emissions Factors'!$AB$39/1000</f>
        <v>0.49266147344102867</v>
      </c>
      <c r="H347" s="26">
        <f t="shared" si="35"/>
        <v>3430.3416292137845</v>
      </c>
      <c r="I347" s="23">
        <f t="shared" si="31"/>
        <v>1.7063906290261015</v>
      </c>
      <c r="J347" s="26">
        <f>I347*'Social Cost of Carbon'!$C$5</f>
        <v>170.63906290261016</v>
      </c>
      <c r="K347" s="23">
        <f t="shared" si="32"/>
        <v>0.22137629681161736</v>
      </c>
      <c r="L347" s="27">
        <f t="shared" si="33"/>
        <v>0.34303416292137845</v>
      </c>
      <c r="M347" s="27"/>
    </row>
    <row r="348" spans="1:13" x14ac:dyDescent="0.25">
      <c r="A348" s="24">
        <f t="shared" si="34"/>
        <v>2016</v>
      </c>
      <c r="B348" s="32">
        <v>42713</v>
      </c>
      <c r="C348" s="28">
        <f>'Bitcoin Data'!C350</f>
        <v>772.79400599999997</v>
      </c>
      <c r="D348" s="26">
        <f>'Bitcoin Data'!K350</f>
        <v>1681.9907017523626</v>
      </c>
      <c r="E348" s="25">
        <f>'Bitcoin Data'!J350</f>
        <v>3981.1759995081488</v>
      </c>
      <c r="F348" s="25">
        <f t="shared" si="30"/>
        <v>6.6963010132123753</v>
      </c>
      <c r="G348" s="23">
        <f>'Emissions Factors'!$AB$39/1000</f>
        <v>0.49266147344102867</v>
      </c>
      <c r="H348" s="26">
        <f t="shared" si="35"/>
        <v>3299.0095237738619</v>
      </c>
      <c r="I348" s="23">
        <f t="shared" si="31"/>
        <v>1.9613720339457448</v>
      </c>
      <c r="J348" s="26">
        <f>I348*'Social Cost of Carbon'!$C$5</f>
        <v>196.13720339457447</v>
      </c>
      <c r="K348" s="23">
        <f t="shared" si="32"/>
        <v>0.25380269757756696</v>
      </c>
      <c r="L348" s="27">
        <f t="shared" si="33"/>
        <v>0.3299009523773862</v>
      </c>
      <c r="M348" s="27"/>
    </row>
    <row r="349" spans="1:13" x14ac:dyDescent="0.25">
      <c r="A349" s="24">
        <f t="shared" si="34"/>
        <v>2016</v>
      </c>
      <c r="B349" s="32">
        <v>42714</v>
      </c>
      <c r="C349" s="28">
        <f>'Bitcoin Data'!C351</f>
        <v>774.65002400000003</v>
      </c>
      <c r="D349" s="26">
        <f>'Bitcoin Data'!K351</f>
        <v>1618.0326194286511</v>
      </c>
      <c r="E349" s="25">
        <f>'Bitcoin Data'!J351</f>
        <v>4066.1148166053094</v>
      </c>
      <c r="F349" s="25">
        <f t="shared" si="30"/>
        <v>6.5791064076095385</v>
      </c>
      <c r="G349" s="23">
        <f>'Emissions Factors'!$AB$39/1000</f>
        <v>0.49266147344102867</v>
      </c>
      <c r="H349" s="26">
        <f t="shared" si="35"/>
        <v>3241.2722566982284</v>
      </c>
      <c r="I349" s="23">
        <f t="shared" si="31"/>
        <v>2.0032181167291698</v>
      </c>
      <c r="J349" s="26">
        <f>I349*'Social Cost of Carbon'!$C$5</f>
        <v>200.32181167291699</v>
      </c>
      <c r="K349" s="23">
        <f t="shared" si="32"/>
        <v>0.25859653452088061</v>
      </c>
      <c r="L349" s="27">
        <f t="shared" si="33"/>
        <v>0.32412722566982283</v>
      </c>
      <c r="M349" s="27"/>
    </row>
    <row r="350" spans="1:13" x14ac:dyDescent="0.25">
      <c r="A350" s="24">
        <f t="shared" si="34"/>
        <v>2016</v>
      </c>
      <c r="B350" s="32">
        <v>42715</v>
      </c>
      <c r="C350" s="28">
        <f>'Bitcoin Data'!C352</f>
        <v>769.73101799999995</v>
      </c>
      <c r="D350" s="26">
        <f>'Bitcoin Data'!K352</f>
        <v>2333.0175819605865</v>
      </c>
      <c r="E350" s="25">
        <f>'Bitcoin Data'!J352</f>
        <v>2927.9814219417271</v>
      </c>
      <c r="F350" s="25">
        <f t="shared" si="30"/>
        <v>6.8310321370440077</v>
      </c>
      <c r="G350" s="23">
        <f>'Emissions Factors'!$AB$39/1000</f>
        <v>0.49266147344102867</v>
      </c>
      <c r="H350" s="26">
        <f t="shared" si="35"/>
        <v>3365.3863577591196</v>
      </c>
      <c r="I350" s="23">
        <f t="shared" si="31"/>
        <v>1.4425036415417696</v>
      </c>
      <c r="J350" s="26">
        <f>I350*'Social Cost of Carbon'!$C$5</f>
        <v>144.25036415417696</v>
      </c>
      <c r="K350" s="23">
        <f t="shared" si="32"/>
        <v>0.18740360045381071</v>
      </c>
      <c r="L350" s="27">
        <f t="shared" si="33"/>
        <v>0.33653863577591203</v>
      </c>
      <c r="M350" s="27"/>
    </row>
    <row r="351" spans="1:13" x14ac:dyDescent="0.25">
      <c r="A351" s="24">
        <f t="shared" si="34"/>
        <v>2016</v>
      </c>
      <c r="B351" s="32">
        <v>42716</v>
      </c>
      <c r="C351" s="28">
        <f>'Bitcoin Data'!C353</f>
        <v>780.08697500000005</v>
      </c>
      <c r="D351" s="26">
        <f>'Bitcoin Data'!K353</f>
        <v>1956.4762988596524</v>
      </c>
      <c r="E351" s="25">
        <f>'Bitcoin Data'!J353</f>
        <v>3511.3725511150119</v>
      </c>
      <c r="F351" s="25">
        <f t="shared" si="30"/>
        <v>6.8699171727228743</v>
      </c>
      <c r="G351" s="23">
        <f>'Emissions Factors'!$AB$39/1000</f>
        <v>0.49266147344102867</v>
      </c>
      <c r="H351" s="26">
        <f t="shared" si="35"/>
        <v>3384.5435167314772</v>
      </c>
      <c r="I351" s="23">
        <f t="shared" si="31"/>
        <v>1.7299179748327056</v>
      </c>
      <c r="J351" s="26">
        <f>I351*'Social Cost of Carbon'!$C$5</f>
        <v>172.99179748327055</v>
      </c>
      <c r="K351" s="23">
        <f t="shared" si="32"/>
        <v>0.22175962812771041</v>
      </c>
      <c r="L351" s="27">
        <f t="shared" si="33"/>
        <v>0.33845435167314769</v>
      </c>
      <c r="M351" s="27"/>
    </row>
    <row r="352" spans="1:13" x14ac:dyDescent="0.25">
      <c r="A352" s="24">
        <f t="shared" si="34"/>
        <v>2016</v>
      </c>
      <c r="B352" s="32">
        <v>42717</v>
      </c>
      <c r="C352" s="28">
        <f>'Bitcoin Data'!C354</f>
        <v>780.55602999999996</v>
      </c>
      <c r="D352" s="26">
        <f>'Bitcoin Data'!K354</f>
        <v>2233.4789478576095</v>
      </c>
      <c r="E352" s="25">
        <f>'Bitcoin Data'!J354</f>
        <v>3083.7510623542021</v>
      </c>
      <c r="F352" s="25">
        <f t="shared" si="30"/>
        <v>6.8874930782016488</v>
      </c>
      <c r="G352" s="23">
        <f>'Emissions Factors'!$AB$39/1000</f>
        <v>0.49266147344102867</v>
      </c>
      <c r="H352" s="26">
        <f t="shared" si="35"/>
        <v>3393.2024882217102</v>
      </c>
      <c r="I352" s="23">
        <f t="shared" si="31"/>
        <v>1.5192453421047587</v>
      </c>
      <c r="J352" s="26">
        <f>I352*'Social Cost of Carbon'!$C$5</f>
        <v>151.92453421047588</v>
      </c>
      <c r="K352" s="23">
        <f t="shared" si="32"/>
        <v>0.19463629562950899</v>
      </c>
      <c r="L352" s="27">
        <f t="shared" si="33"/>
        <v>0.33932024882217104</v>
      </c>
      <c r="M352" s="27"/>
    </row>
    <row r="353" spans="1:13" x14ac:dyDescent="0.25">
      <c r="A353" s="24">
        <f t="shared" si="34"/>
        <v>2016</v>
      </c>
      <c r="B353" s="32">
        <v>42718</v>
      </c>
      <c r="C353" s="28">
        <f>'Bitcoin Data'!C355</f>
        <v>781.48101799999995</v>
      </c>
      <c r="D353" s="26">
        <f>'Bitcoin Data'!K355</f>
        <v>1783.9360197739945</v>
      </c>
      <c r="E353" s="25">
        <f>'Bitcoin Data'!J355</f>
        <v>3787.2828611135415</v>
      </c>
      <c r="F353" s="25">
        <f t="shared" si="30"/>
        <v>6.7562703130131565</v>
      </c>
      <c r="G353" s="23">
        <f>'Emissions Factors'!$AB$39/1000</f>
        <v>0.49266147344102867</v>
      </c>
      <c r="H353" s="26">
        <f t="shared" si="35"/>
        <v>3328.5540873749414</v>
      </c>
      <c r="I353" s="23">
        <f t="shared" si="31"/>
        <v>1.865848354694152</v>
      </c>
      <c r="J353" s="26">
        <f>I353*'Social Cost of Carbon'!$C$5</f>
        <v>186.5848354694152</v>
      </c>
      <c r="K353" s="23">
        <f t="shared" si="32"/>
        <v>0.23875798793799391</v>
      </c>
      <c r="L353" s="27">
        <f t="shared" si="33"/>
        <v>0.3328554087374942</v>
      </c>
      <c r="M353" s="27"/>
    </row>
    <row r="354" spans="1:13" x14ac:dyDescent="0.25">
      <c r="A354" s="24">
        <f t="shared" si="34"/>
        <v>2016</v>
      </c>
      <c r="B354" s="32">
        <v>42719</v>
      </c>
      <c r="C354" s="28">
        <f>'Bitcoin Data'!C356</f>
        <v>778.08801300000005</v>
      </c>
      <c r="D354" s="26">
        <f>'Bitcoin Data'!K356</f>
        <v>1536.514053345589</v>
      </c>
      <c r="E354" s="25">
        <f>'Bitcoin Data'!J356</f>
        <v>4405.6464645622364</v>
      </c>
      <c r="F354" s="25">
        <f t="shared" si="30"/>
        <v>6.7693377068721858</v>
      </c>
      <c r="G354" s="23">
        <f>'Emissions Factors'!$AB$39/1000</f>
        <v>0.49266147344102867</v>
      </c>
      <c r="H354" s="26">
        <f t="shared" si="35"/>
        <v>3334.9918888875654</v>
      </c>
      <c r="I354" s="23">
        <f t="shared" si="31"/>
        <v>2.1704922786914898</v>
      </c>
      <c r="J354" s="26">
        <f>I354*'Social Cost of Carbon'!$C$5</f>
        <v>217.04922786914898</v>
      </c>
      <c r="K354" s="23">
        <f t="shared" si="32"/>
        <v>0.27895202630393046</v>
      </c>
      <c r="L354" s="27">
        <f t="shared" si="33"/>
        <v>0.33349918888875651</v>
      </c>
      <c r="M354" s="27"/>
    </row>
    <row r="355" spans="1:13" x14ac:dyDescent="0.25">
      <c r="A355" s="24">
        <f t="shared" si="34"/>
        <v>2016</v>
      </c>
      <c r="B355" s="32">
        <v>42720</v>
      </c>
      <c r="C355" s="28">
        <f>'Bitcoin Data'!C357</f>
        <v>784.90698199999997</v>
      </c>
      <c r="D355" s="26">
        <f>'Bitcoin Data'!K357</f>
        <v>1718.2229239934068</v>
      </c>
      <c r="E355" s="25">
        <f>'Bitcoin Data'!J357</f>
        <v>3986.4127166691915</v>
      </c>
      <c r="F355" s="25">
        <f t="shared" si="30"/>
        <v>6.8495457142798379</v>
      </c>
      <c r="G355" s="23">
        <f>'Emissions Factors'!$AB$39/1000</f>
        <v>0.49266147344102867</v>
      </c>
      <c r="H355" s="26">
        <f t="shared" si="35"/>
        <v>3374.5072839987879</v>
      </c>
      <c r="I355" s="23">
        <f t="shared" si="31"/>
        <v>1.963951962738298</v>
      </c>
      <c r="J355" s="26">
        <f>I355*'Social Cost of Carbon'!$C$5</f>
        <v>196.39519627382981</v>
      </c>
      <c r="K355" s="23">
        <f t="shared" si="32"/>
        <v>0.25021461240337117</v>
      </c>
      <c r="L355" s="27">
        <f t="shared" si="33"/>
        <v>0.33745072839987889</v>
      </c>
      <c r="M355" s="27"/>
    </row>
    <row r="356" spans="1:13" x14ac:dyDescent="0.25">
      <c r="A356" s="24">
        <f t="shared" si="34"/>
        <v>2016</v>
      </c>
      <c r="B356" s="32">
        <v>42721</v>
      </c>
      <c r="C356" s="28">
        <f>'Bitcoin Data'!C358</f>
        <v>790.828979</v>
      </c>
      <c r="D356" s="26">
        <f>'Bitcoin Data'!K358</f>
        <v>1768.1166011050855</v>
      </c>
      <c r="E356" s="25">
        <f>'Bitcoin Data'!J358</f>
        <v>3747.13139219085</v>
      </c>
      <c r="F356" s="25">
        <f t="shared" si="30"/>
        <v>6.6253652210546523</v>
      </c>
      <c r="G356" s="23">
        <f>'Emissions Factors'!$AB$39/1000</f>
        <v>0.49266147344102867</v>
      </c>
      <c r="H356" s="26">
        <f t="shared" si="35"/>
        <v>3264.0621918897318</v>
      </c>
      <c r="I356" s="23">
        <f t="shared" si="31"/>
        <v>1.8460672728538774</v>
      </c>
      <c r="J356" s="26">
        <f>I356*'Social Cost of Carbon'!$C$5</f>
        <v>184.60672728538773</v>
      </c>
      <c r="K356" s="23">
        <f t="shared" si="32"/>
        <v>0.23343444940374111</v>
      </c>
      <c r="L356" s="27">
        <f t="shared" si="33"/>
        <v>0.32640621918897317</v>
      </c>
      <c r="M356" s="27"/>
    </row>
    <row r="357" spans="1:13" x14ac:dyDescent="0.25">
      <c r="A357" s="24">
        <f t="shared" si="34"/>
        <v>2016</v>
      </c>
      <c r="B357" s="32">
        <v>42722</v>
      </c>
      <c r="C357" s="28">
        <f>'Bitcoin Data'!C359</f>
        <v>790.53002900000001</v>
      </c>
      <c r="D357" s="26">
        <f>'Bitcoin Data'!K359</f>
        <v>1737.7610407394886</v>
      </c>
      <c r="E357" s="25">
        <f>'Bitcoin Data'!J359</f>
        <v>3796.2997919467048</v>
      </c>
      <c r="F357" s="25">
        <f t="shared" si="30"/>
        <v>6.5970618774124095</v>
      </c>
      <c r="G357" s="23">
        <f>'Emissions Factors'!$AB$39/1000</f>
        <v>0.49266147344102867</v>
      </c>
      <c r="H357" s="26">
        <f t="shared" si="35"/>
        <v>3250.1182249076364</v>
      </c>
      <c r="I357" s="23">
        <f t="shared" si="31"/>
        <v>1.8702906491243341</v>
      </c>
      <c r="J357" s="26">
        <f>I357*'Social Cost of Carbon'!$C$5</f>
        <v>187.0290649124334</v>
      </c>
      <c r="K357" s="23">
        <f t="shared" si="32"/>
        <v>0.23658692023251832</v>
      </c>
      <c r="L357" s="27">
        <f t="shared" si="33"/>
        <v>0.3250118224907636</v>
      </c>
      <c r="M357" s="27"/>
    </row>
    <row r="358" spans="1:13" x14ac:dyDescent="0.25">
      <c r="A358" s="24">
        <f t="shared" si="34"/>
        <v>2016</v>
      </c>
      <c r="B358" s="32">
        <v>42723</v>
      </c>
      <c r="C358" s="28">
        <f>'Bitcoin Data'!C360</f>
        <v>792.71398899999997</v>
      </c>
      <c r="D358" s="26">
        <f>'Bitcoin Data'!K360</f>
        <v>1903.4057751114638</v>
      </c>
      <c r="E358" s="25">
        <f>'Bitcoin Data'!J360</f>
        <v>3413.5672979352112</v>
      </c>
      <c r="F358" s="25">
        <f t="shared" si="30"/>
        <v>6.4974037086215155</v>
      </c>
      <c r="G358" s="23">
        <f>'Emissions Factors'!$AB$39/1000</f>
        <v>0.49266147344102867</v>
      </c>
      <c r="H358" s="26">
        <f t="shared" si="35"/>
        <v>3201.0204846306797</v>
      </c>
      <c r="I358" s="23">
        <f t="shared" si="31"/>
        <v>1.6817330946908722</v>
      </c>
      <c r="J358" s="26">
        <f>I358*'Social Cost of Carbon'!$C$5</f>
        <v>168.17330946908723</v>
      </c>
      <c r="K358" s="23">
        <f t="shared" si="32"/>
        <v>0.21214878481107166</v>
      </c>
      <c r="L358" s="27">
        <f t="shared" si="33"/>
        <v>0.32010204846306806</v>
      </c>
      <c r="M358" s="27"/>
    </row>
    <row r="359" spans="1:13" x14ac:dyDescent="0.25">
      <c r="A359" s="24">
        <f t="shared" si="34"/>
        <v>2016</v>
      </c>
      <c r="B359" s="32">
        <v>42724</v>
      </c>
      <c r="C359" s="28">
        <f>'Bitcoin Data'!C361</f>
        <v>800.87597700000003</v>
      </c>
      <c r="D359" s="26">
        <f>'Bitcoin Data'!K361</f>
        <v>1720.1421910345894</v>
      </c>
      <c r="E359" s="25">
        <f>'Bitcoin Data'!J361</f>
        <v>3817.320374706148</v>
      </c>
      <c r="F359" s="25">
        <f t="shared" si="30"/>
        <v>6.5663338332280121</v>
      </c>
      <c r="G359" s="23">
        <f>'Emissions Factors'!$AB$39/1000</f>
        <v>0.49266147344102867</v>
      </c>
      <c r="H359" s="26">
        <f t="shared" si="35"/>
        <v>3234.9797013837901</v>
      </c>
      <c r="I359" s="23">
        <f t="shared" si="31"/>
        <v>1.8806466803991904</v>
      </c>
      <c r="J359" s="26">
        <f>I359*'Social Cost of Carbon'!$C$5</f>
        <v>188.06466803991904</v>
      </c>
      <c r="K359" s="23">
        <f t="shared" si="32"/>
        <v>0.23482370983880696</v>
      </c>
      <c r="L359" s="27">
        <f t="shared" si="33"/>
        <v>0.323497970138379</v>
      </c>
      <c r="M359" s="27"/>
    </row>
    <row r="360" spans="1:13" x14ac:dyDescent="0.25">
      <c r="A360" s="24">
        <f t="shared" si="34"/>
        <v>2016</v>
      </c>
      <c r="B360" s="32">
        <v>42725</v>
      </c>
      <c r="C360" s="28">
        <f>'Bitcoin Data'!C362</f>
        <v>834.28100600000005</v>
      </c>
      <c r="D360" s="26">
        <f>'Bitcoin Data'!K362</f>
        <v>1996.7441860465121</v>
      </c>
      <c r="E360" s="25">
        <f>'Bitcoin Data'!J362</f>
        <v>3409.0927348254354</v>
      </c>
      <c r="F360" s="25">
        <f t="shared" si="30"/>
        <v>6.8070860979560921</v>
      </c>
      <c r="G360" s="23">
        <f>'Emissions Factors'!$AB$39/1000</f>
        <v>0.49266147344102867</v>
      </c>
      <c r="H360" s="26">
        <f t="shared" si="35"/>
        <v>3353.5890668589909</v>
      </c>
      <c r="I360" s="23">
        <f t="shared" si="31"/>
        <v>1.679528649836205</v>
      </c>
      <c r="J360" s="26">
        <f>I360*'Social Cost of Carbon'!$C$5</f>
        <v>167.95286498362049</v>
      </c>
      <c r="K360" s="23">
        <f t="shared" si="32"/>
        <v>0.20131450167957016</v>
      </c>
      <c r="L360" s="27">
        <f t="shared" si="33"/>
        <v>0.33535890668589902</v>
      </c>
      <c r="M360" s="27"/>
    </row>
    <row r="361" spans="1:13" x14ac:dyDescent="0.25">
      <c r="A361" s="24">
        <f t="shared" si="34"/>
        <v>2016</v>
      </c>
      <c r="B361" s="32">
        <v>42726</v>
      </c>
      <c r="C361" s="28">
        <f>'Bitcoin Data'!C363</f>
        <v>864.53997800000002</v>
      </c>
      <c r="D361" s="26">
        <f>'Bitcoin Data'!K363</f>
        <v>1973.7250439640025</v>
      </c>
      <c r="E361" s="25">
        <f>'Bitcoin Data'!J363</f>
        <v>3547.505382071668</v>
      </c>
      <c r="F361" s="25">
        <f t="shared" si="30"/>
        <v>7.0018002161919384</v>
      </c>
      <c r="G361" s="23">
        <f>'Emissions Factors'!$AB$39/1000</f>
        <v>0.49266147344102867</v>
      </c>
      <c r="H361" s="26">
        <f t="shared" si="35"/>
        <v>3449.5172112488331</v>
      </c>
      <c r="I361" s="23">
        <f t="shared" si="31"/>
        <v>1.7477192285714072</v>
      </c>
      <c r="J361" s="26">
        <f>I361*'Social Cost of Carbon'!$C$5</f>
        <v>174.77192285714071</v>
      </c>
      <c r="K361" s="23">
        <f t="shared" si="32"/>
        <v>0.20215597578431554</v>
      </c>
      <c r="L361" s="27">
        <f t="shared" si="33"/>
        <v>0.34495172112488326</v>
      </c>
      <c r="M361" s="27"/>
    </row>
    <row r="362" spans="1:13" x14ac:dyDescent="0.25">
      <c r="A362" s="24">
        <f t="shared" si="34"/>
        <v>2016</v>
      </c>
      <c r="B362" s="32">
        <v>42727</v>
      </c>
      <c r="C362" s="28">
        <f>'Bitcoin Data'!C364</f>
        <v>921.98400900000001</v>
      </c>
      <c r="D362" s="26">
        <f>'Bitcoin Data'!K364</f>
        <v>1893.775091135619</v>
      </c>
      <c r="E362" s="25">
        <f>'Bitcoin Data'!J364</f>
        <v>3723.4719802532732</v>
      </c>
      <c r="F362" s="25">
        <f t="shared" si="30"/>
        <v>7.0514184887450666</v>
      </c>
      <c r="G362" s="23">
        <f>'Emissions Factors'!$AB$39/1000</f>
        <v>0.49266147344102867</v>
      </c>
      <c r="H362" s="26">
        <f t="shared" si="35"/>
        <v>3473.9622225144558</v>
      </c>
      <c r="I362" s="23">
        <f t="shared" si="31"/>
        <v>1.8344111921079622</v>
      </c>
      <c r="J362" s="26">
        <f>I362*'Social Cost of Carbon'!$C$5</f>
        <v>183.44111921079622</v>
      </c>
      <c r="K362" s="23">
        <f t="shared" si="32"/>
        <v>0.19896344992985254</v>
      </c>
      <c r="L362" s="27">
        <f t="shared" si="33"/>
        <v>0.34739622225144556</v>
      </c>
      <c r="M362" s="27"/>
    </row>
    <row r="363" spans="1:13" x14ac:dyDescent="0.25">
      <c r="A363" s="24">
        <f t="shared" si="34"/>
        <v>2016</v>
      </c>
      <c r="B363" s="32">
        <v>42728</v>
      </c>
      <c r="C363" s="28">
        <f>'Bitcoin Data'!C365</f>
        <v>898.82202099999995</v>
      </c>
      <c r="D363" s="26">
        <f>'Bitcoin Data'!K365</f>
        <v>1719.2256745137388</v>
      </c>
      <c r="E363" s="25">
        <f>'Bitcoin Data'!J365</f>
        <v>4081.5734432191207</v>
      </c>
      <c r="F363" s="25">
        <f t="shared" si="30"/>
        <v>7.0171458559957562</v>
      </c>
      <c r="G363" s="23">
        <f>'Emissions Factors'!$AB$39/1000</f>
        <v>0.49266147344102867</v>
      </c>
      <c r="H363" s="26">
        <f t="shared" si="35"/>
        <v>3457.0774167654777</v>
      </c>
      <c r="I363" s="23">
        <f t="shared" si="31"/>
        <v>2.0108339864941045</v>
      </c>
      <c r="J363" s="26">
        <f>I363*'Social Cost of Carbon'!$C$5</f>
        <v>201.08339864941044</v>
      </c>
      <c r="K363" s="23">
        <f t="shared" si="32"/>
        <v>0.22371881635219801</v>
      </c>
      <c r="L363" s="27">
        <f t="shared" si="33"/>
        <v>0.34570774167654766</v>
      </c>
      <c r="M363" s="27"/>
    </row>
    <row r="364" spans="1:13" x14ac:dyDescent="0.25">
      <c r="A364" s="24">
        <f t="shared" si="34"/>
        <v>2016</v>
      </c>
      <c r="B364" s="32">
        <v>42729</v>
      </c>
      <c r="C364" s="28">
        <f>'Bitcoin Data'!C366</f>
        <v>896.18298300000004</v>
      </c>
      <c r="D364" s="26">
        <f>'Bitcoin Data'!K366</f>
        <v>2059.948905868891</v>
      </c>
      <c r="E364" s="25">
        <f>'Bitcoin Data'!J366</f>
        <v>3460.1038610659098</v>
      </c>
      <c r="F364" s="25">
        <f t="shared" si="30"/>
        <v>7.1276371627954456</v>
      </c>
      <c r="G364" s="23">
        <f>'Emissions Factors'!$AB$39/1000</f>
        <v>0.49266147344102867</v>
      </c>
      <c r="H364" s="26">
        <f t="shared" si="35"/>
        <v>3511.5122267758375</v>
      </c>
      <c r="I364" s="23">
        <f t="shared" si="31"/>
        <v>1.7046598664517234</v>
      </c>
      <c r="J364" s="26">
        <f>I364*'Social Cost of Carbon'!$C$5</f>
        <v>170.46598664517234</v>
      </c>
      <c r="K364" s="23">
        <f t="shared" si="32"/>
        <v>0.19021337146408673</v>
      </c>
      <c r="L364" s="27">
        <f t="shared" si="33"/>
        <v>0.35115122267758375</v>
      </c>
      <c r="M364" s="27"/>
    </row>
    <row r="365" spans="1:13" x14ac:dyDescent="0.25">
      <c r="A365" s="24">
        <f t="shared" si="34"/>
        <v>2016</v>
      </c>
      <c r="B365" s="32">
        <v>42730</v>
      </c>
      <c r="C365" s="28">
        <f>'Bitcoin Data'!C367</f>
        <v>907.60998500000005</v>
      </c>
      <c r="D365" s="26">
        <f>'Bitcoin Data'!K367</f>
        <v>1778.7881599703212</v>
      </c>
      <c r="E365" s="25">
        <f>'Bitcoin Data'!J367</f>
        <v>4021.9866315513977</v>
      </c>
      <c r="F365" s="25">
        <f t="shared" si="30"/>
        <v>7.1542621997625409</v>
      </c>
      <c r="G365" s="23">
        <f>'Emissions Factors'!$AB$39/1000</f>
        <v>0.49266147344102867</v>
      </c>
      <c r="H365" s="26">
        <f t="shared" si="35"/>
        <v>3524.6293567184684</v>
      </c>
      <c r="I365" s="23">
        <f t="shared" si="31"/>
        <v>1.9814778600602312</v>
      </c>
      <c r="J365" s="26">
        <f>I365*'Social Cost of Carbon'!$C$5</f>
        <v>198.14778600602313</v>
      </c>
      <c r="K365" s="23">
        <f t="shared" si="32"/>
        <v>0.21831820857063744</v>
      </c>
      <c r="L365" s="27">
        <f t="shared" si="33"/>
        <v>0.35246293567184683</v>
      </c>
      <c r="M365" s="27"/>
    </row>
    <row r="366" spans="1:13" x14ac:dyDescent="0.25">
      <c r="A366" s="24">
        <f t="shared" si="34"/>
        <v>2016</v>
      </c>
      <c r="B366" s="32">
        <v>42731</v>
      </c>
      <c r="C366" s="28">
        <f>'Bitcoin Data'!C368</f>
        <v>933.19799799999998</v>
      </c>
      <c r="D366" s="26">
        <f>'Bitcoin Data'!K368</f>
        <v>1949.4810409266065</v>
      </c>
      <c r="E366" s="25">
        <f>'Bitcoin Data'!J368</f>
        <v>3656.1486982837127</v>
      </c>
      <c r="F366" s="25">
        <f t="shared" si="30"/>
        <v>7.12759257011259</v>
      </c>
      <c r="G366" s="23">
        <f>'Emissions Factors'!$AB$39/1000</f>
        <v>0.49266147344102867</v>
      </c>
      <c r="H366" s="26">
        <f t="shared" si="35"/>
        <v>3511.4902576789968</v>
      </c>
      <c r="I366" s="23">
        <f t="shared" si="31"/>
        <v>1.801243604815953</v>
      </c>
      <c r="J366" s="26">
        <f>I366*'Social Cost of Carbon'!$C$5</f>
        <v>180.12436048159529</v>
      </c>
      <c r="K366" s="23">
        <f t="shared" si="32"/>
        <v>0.19301837430816615</v>
      </c>
      <c r="L366" s="27">
        <f t="shared" si="33"/>
        <v>0.35114902576789969</v>
      </c>
      <c r="M366" s="27"/>
    </row>
    <row r="367" spans="1:13" x14ac:dyDescent="0.25">
      <c r="A367" s="24">
        <f t="shared" si="34"/>
        <v>2016</v>
      </c>
      <c r="B367" s="32">
        <v>42732</v>
      </c>
      <c r="C367" s="28">
        <f>'Bitcoin Data'!C369</f>
        <v>975.921021</v>
      </c>
      <c r="D367" s="26">
        <f>'Bitcoin Data'!K369</f>
        <v>2060.9727717011879</v>
      </c>
      <c r="E367" s="25">
        <f>'Bitcoin Data'!J369</f>
        <v>3489.6573803915608</v>
      </c>
      <c r="F367" s="25">
        <f t="shared" si="30"/>
        <v>7.1920888435531021</v>
      </c>
      <c r="G367" s="23">
        <f>'Emissions Factors'!$AB$39/1000</f>
        <v>0.49266147344102867</v>
      </c>
      <c r="H367" s="26">
        <f t="shared" si="35"/>
        <v>3543.2650867836551</v>
      </c>
      <c r="I367" s="23">
        <f t="shared" si="31"/>
        <v>1.7192197468280668</v>
      </c>
      <c r="J367" s="26">
        <f>I367*'Social Cost of Carbon'!$C$5</f>
        <v>171.92197468280668</v>
      </c>
      <c r="K367" s="23">
        <f t="shared" si="32"/>
        <v>0.1761638195954042</v>
      </c>
      <c r="L367" s="27">
        <f t="shared" si="33"/>
        <v>0.35432650867836551</v>
      </c>
      <c r="M367" s="27"/>
    </row>
    <row r="368" spans="1:13" x14ac:dyDescent="0.25">
      <c r="A368" s="24">
        <f t="shared" si="34"/>
        <v>2016</v>
      </c>
      <c r="B368" s="32">
        <v>42733</v>
      </c>
      <c r="C368" s="28">
        <f>'Bitcoin Data'!C370</f>
        <v>973.49700900000005</v>
      </c>
      <c r="D368" s="26">
        <f>'Bitcoin Data'!K370</f>
        <v>1859.3760760278228</v>
      </c>
      <c r="E368" s="25">
        <f>'Bitcoin Data'!J370</f>
        <v>3872.6548989680587</v>
      </c>
      <c r="F368" s="25">
        <f t="shared" si="30"/>
        <v>7.2007218698531537</v>
      </c>
      <c r="G368" s="23">
        <f>'Emissions Factors'!$AB$39/1000</f>
        <v>0.49266147344102867</v>
      </c>
      <c r="H368" s="26">
        <f t="shared" si="35"/>
        <v>3547.5182462408934</v>
      </c>
      <c r="I368" s="23">
        <f t="shared" si="31"/>
        <v>1.9079078686542219</v>
      </c>
      <c r="J368" s="26">
        <f>I368*'Social Cost of Carbon'!$C$5</f>
        <v>190.79078686542218</v>
      </c>
      <c r="K368" s="23">
        <f t="shared" si="32"/>
        <v>0.19598497489109612</v>
      </c>
      <c r="L368" s="27">
        <f t="shared" si="33"/>
        <v>0.35475182462408933</v>
      </c>
      <c r="M368" s="27"/>
    </row>
    <row r="369" spans="1:13" x14ac:dyDescent="0.25">
      <c r="A369" s="24">
        <f t="shared" si="34"/>
        <v>2016</v>
      </c>
      <c r="B369" s="32">
        <v>42734</v>
      </c>
      <c r="C369" s="28">
        <f>'Bitcoin Data'!C371</f>
        <v>961.237976</v>
      </c>
      <c r="D369" s="26">
        <f>'Bitcoin Data'!K371</f>
        <v>1968.8120478850021</v>
      </c>
      <c r="E369" s="25">
        <f>'Bitcoin Data'!J371</f>
        <v>3747.3191166078773</v>
      </c>
      <c r="F369" s="25">
        <f t="shared" si="30"/>
        <v>7.3777670240473716</v>
      </c>
      <c r="G369" s="23">
        <f>'Emissions Factors'!$AB$39/1000</f>
        <v>0.49266147344102867</v>
      </c>
      <c r="H369" s="26">
        <f t="shared" si="35"/>
        <v>3634.7415727718112</v>
      </c>
      <c r="I369" s="23">
        <f t="shared" si="31"/>
        <v>1.8461597574417707</v>
      </c>
      <c r="J369" s="26">
        <f>I369*'Social Cost of Carbon'!$C$5</f>
        <v>184.61597574417706</v>
      </c>
      <c r="K369" s="23">
        <f t="shared" si="32"/>
        <v>0.19206063467490081</v>
      </c>
      <c r="L369" s="27">
        <f t="shared" si="33"/>
        <v>0.36347415727718113</v>
      </c>
      <c r="M369" s="27"/>
    </row>
    <row r="370" spans="1:13" x14ac:dyDescent="0.25">
      <c r="A370" s="24">
        <f t="shared" si="34"/>
        <v>2016</v>
      </c>
      <c r="B370" s="32">
        <v>42735</v>
      </c>
      <c r="C370" s="28">
        <f>'Bitcoin Data'!C372</f>
        <v>963.74298099999999</v>
      </c>
      <c r="D370" s="26">
        <f>'Bitcoin Data'!K372</f>
        <v>1861.6135381605154</v>
      </c>
      <c r="E370" s="25">
        <f>'Bitcoin Data'!J372</f>
        <v>3898.1453775021937</v>
      </c>
      <c r="F370" s="25">
        <f t="shared" si="30"/>
        <v>7.2568402084759169</v>
      </c>
      <c r="G370" s="23">
        <f>'Emissions Factors'!$AB$39/1000</f>
        <v>0.49266147344102867</v>
      </c>
      <c r="H370" s="26">
        <f t="shared" si="35"/>
        <v>3575.1655896338466</v>
      </c>
      <c r="I370" s="23">
        <f t="shared" si="31"/>
        <v>1.9204660453675655</v>
      </c>
      <c r="J370" s="26">
        <f>I370*'Social Cost of Carbon'!$C$5</f>
        <v>192.04660453675655</v>
      </c>
      <c r="K370" s="23">
        <f t="shared" si="32"/>
        <v>0.19927159867611691</v>
      </c>
      <c r="L370" s="27">
        <f t="shared" si="33"/>
        <v>0.35751655896338463</v>
      </c>
      <c r="M370" s="27"/>
    </row>
    <row r="371" spans="1:13" x14ac:dyDescent="0.25">
      <c r="A371" s="24">
        <f t="shared" si="34"/>
        <v>2017</v>
      </c>
      <c r="B371" s="32">
        <v>42736</v>
      </c>
      <c r="C371" s="28">
        <f>'Bitcoin Data'!C373</f>
        <v>998.32501200000002</v>
      </c>
      <c r="D371" s="26">
        <f>'Bitcoin Data'!K373</f>
        <v>1937.6430403330612</v>
      </c>
      <c r="E371" s="25">
        <f>'Bitcoin Data'!J373</f>
        <v>4380.6885712703443</v>
      </c>
      <c r="F371" s="25">
        <f t="shared" si="30"/>
        <v>8.4882107219885636</v>
      </c>
      <c r="G371" s="23">
        <f>'Emissions Factors'!$AB$39/1000</f>
        <v>0.49266147344102867</v>
      </c>
      <c r="H371" s="26">
        <f t="shared" si="35"/>
        <v>4181.8144011728236</v>
      </c>
      <c r="I371" s="23">
        <f t="shared" si="31"/>
        <v>2.1581964862083227</v>
      </c>
      <c r="J371" s="26">
        <f>I371*'Social Cost of Carbon'!$C$5</f>
        <v>215.81964862083228</v>
      </c>
      <c r="K371" s="23">
        <f t="shared" si="32"/>
        <v>0.21618175045866955</v>
      </c>
      <c r="L371" s="27">
        <f t="shared" si="33"/>
        <v>0.41818144011728242</v>
      </c>
      <c r="M371" s="27"/>
    </row>
    <row r="372" spans="1:13" x14ac:dyDescent="0.25">
      <c r="A372" s="24">
        <f t="shared" si="34"/>
        <v>2017</v>
      </c>
      <c r="B372" s="32">
        <v>42737</v>
      </c>
      <c r="C372" s="28">
        <f>'Bitcoin Data'!C374</f>
        <v>1021.75</v>
      </c>
      <c r="D372" s="26">
        <f>'Bitcoin Data'!K374</f>
        <v>1983.9408468603783</v>
      </c>
      <c r="E372" s="25">
        <f>'Bitcoin Data'!J374</f>
        <v>4385.8070088724735</v>
      </c>
      <c r="F372" s="25">
        <f t="shared" si="30"/>
        <v>8.7011816713486372</v>
      </c>
      <c r="G372" s="23">
        <f>'Emissions Factors'!$AB$39/1000</f>
        <v>0.49266147344102867</v>
      </c>
      <c r="H372" s="26">
        <f t="shared" si="35"/>
        <v>4286.7369828846922</v>
      </c>
      <c r="I372" s="23">
        <f t="shared" si="31"/>
        <v>2.1607181432191038</v>
      </c>
      <c r="J372" s="26">
        <f>I372*'Social Cost of Carbon'!$C$5</f>
        <v>216.07181432191038</v>
      </c>
      <c r="K372" s="23">
        <f t="shared" si="32"/>
        <v>0.21147229197152961</v>
      </c>
      <c r="L372" s="27">
        <f t="shared" si="33"/>
        <v>0.4286736982884693</v>
      </c>
      <c r="M372" s="27"/>
    </row>
    <row r="373" spans="1:13" x14ac:dyDescent="0.25">
      <c r="A373" s="24">
        <f t="shared" si="34"/>
        <v>2017</v>
      </c>
      <c r="B373" s="32">
        <v>42738</v>
      </c>
      <c r="C373" s="28">
        <f>'Bitcoin Data'!C375</f>
        <v>1043.839966</v>
      </c>
      <c r="D373" s="26">
        <f>'Bitcoin Data'!K375</f>
        <v>2052.232753226891</v>
      </c>
      <c r="E373" s="25">
        <f>'Bitcoin Data'!J375</f>
        <v>4343.5236117647373</v>
      </c>
      <c r="F373" s="25">
        <f t="shared" si="30"/>
        <v>8.9139214204779567</v>
      </c>
      <c r="G373" s="23">
        <f>'Emissions Factors'!$AB$39/1000</f>
        <v>0.49266147344102867</v>
      </c>
      <c r="H373" s="26">
        <f t="shared" si="35"/>
        <v>4391.5456611502168</v>
      </c>
      <c r="I373" s="23">
        <f t="shared" si="31"/>
        <v>2.139886742497914</v>
      </c>
      <c r="J373" s="26">
        <f>I373*'Social Cost of Carbon'!$C$5</f>
        <v>213.98867424979139</v>
      </c>
      <c r="K373" s="23">
        <f t="shared" si="32"/>
        <v>0.20500141901042271</v>
      </c>
      <c r="L373" s="27">
        <f t="shared" si="33"/>
        <v>0.43915456611502168</v>
      </c>
      <c r="M373" s="27"/>
    </row>
    <row r="374" spans="1:13" x14ac:dyDescent="0.25">
      <c r="A374" s="24">
        <f t="shared" si="34"/>
        <v>2017</v>
      </c>
      <c r="B374" s="32">
        <v>42739</v>
      </c>
      <c r="C374" s="28">
        <f>'Bitcoin Data'!C376</f>
        <v>1154.7299800000001</v>
      </c>
      <c r="D374" s="26">
        <f>'Bitcoin Data'!K376</f>
        <v>1918.4730236500225</v>
      </c>
      <c r="E374" s="25">
        <f>'Bitcoin Data'!J376</f>
        <v>4360.7046889872272</v>
      </c>
      <c r="F374" s="25">
        <f t="shared" si="30"/>
        <v>8.3658943099261567</v>
      </c>
      <c r="G374" s="23">
        <f>'Emissions Factors'!$AB$39/1000</f>
        <v>0.49266147344102867</v>
      </c>
      <c r="H374" s="26">
        <f t="shared" si="35"/>
        <v>4121.5538173801378</v>
      </c>
      <c r="I374" s="23">
        <f t="shared" si="31"/>
        <v>2.1483511973176501</v>
      </c>
      <c r="J374" s="26">
        <f>I374*'Social Cost of Carbon'!$C$5</f>
        <v>214.83511973176502</v>
      </c>
      <c r="K374" s="23">
        <f t="shared" si="32"/>
        <v>0.18604792761314209</v>
      </c>
      <c r="L374" s="27">
        <f t="shared" si="33"/>
        <v>0.4121553817380138</v>
      </c>
      <c r="M374" s="27"/>
    </row>
    <row r="375" spans="1:13" x14ac:dyDescent="0.25">
      <c r="A375" s="24">
        <f t="shared" si="34"/>
        <v>2017</v>
      </c>
      <c r="B375" s="32">
        <v>42740</v>
      </c>
      <c r="C375" s="28">
        <f>'Bitcoin Data'!C377</f>
        <v>1013.380005</v>
      </c>
      <c r="D375" s="26">
        <f>'Bitcoin Data'!K377</f>
        <v>1742.2767131811572</v>
      </c>
      <c r="E375" s="25">
        <f>'Bitcoin Data'!J377</f>
        <v>4362.8396966593209</v>
      </c>
      <c r="F375" s="25">
        <f t="shared" si="30"/>
        <v>7.6012740068318791</v>
      </c>
      <c r="G375" s="23">
        <f>'Emissions Factors'!$AB$39/1000</f>
        <v>0.49266147344102867</v>
      </c>
      <c r="H375" s="26">
        <f t="shared" si="35"/>
        <v>3744.8548522347855</v>
      </c>
      <c r="I375" s="23">
        <f t="shared" si="31"/>
        <v>2.1494030333431917</v>
      </c>
      <c r="J375" s="26">
        <f>I375*'Social Cost of Carbon'!$C$5</f>
        <v>214.94030333431917</v>
      </c>
      <c r="K375" s="23">
        <f t="shared" si="32"/>
        <v>0.21210237252936442</v>
      </c>
      <c r="L375" s="27">
        <f t="shared" si="33"/>
        <v>0.37448548522347852</v>
      </c>
      <c r="M375" s="27"/>
    </row>
    <row r="376" spans="1:13" x14ac:dyDescent="0.25">
      <c r="A376" s="24">
        <f t="shared" si="34"/>
        <v>2017</v>
      </c>
      <c r="B376" s="32">
        <v>42741</v>
      </c>
      <c r="C376" s="28">
        <f>'Bitcoin Data'!C378</f>
        <v>902.20098900000005</v>
      </c>
      <c r="D376" s="26">
        <f>'Bitcoin Data'!K378</f>
        <v>2009.8016551851697</v>
      </c>
      <c r="E376" s="25">
        <f>'Bitcoin Data'!J378</f>
        <v>4347.0809582920192</v>
      </c>
      <c r="F376" s="25">
        <f t="shared" si="30"/>
        <v>8.7367705051992335</v>
      </c>
      <c r="G376" s="23">
        <f>'Emissions Factors'!$AB$39/1000</f>
        <v>0.49266147344102867</v>
      </c>
      <c r="H376" s="26">
        <f t="shared" si="35"/>
        <v>4304.270230207575</v>
      </c>
      <c r="I376" s="23">
        <f t="shared" si="31"/>
        <v>2.1416393100795847</v>
      </c>
      <c r="J376" s="26">
        <f>I376*'Social Cost of Carbon'!$C$5</f>
        <v>214.16393100795847</v>
      </c>
      <c r="K376" s="23">
        <f t="shared" si="32"/>
        <v>0.23737940172880753</v>
      </c>
      <c r="L376" s="27">
        <f t="shared" si="33"/>
        <v>0.43042702302075742</v>
      </c>
      <c r="M376" s="27"/>
    </row>
    <row r="377" spans="1:13" x14ac:dyDescent="0.25">
      <c r="A377" s="24">
        <f t="shared" si="34"/>
        <v>2017</v>
      </c>
      <c r="B377" s="32">
        <v>42742</v>
      </c>
      <c r="C377" s="28">
        <f>'Bitcoin Data'!C379</f>
        <v>908.58502199999998</v>
      </c>
      <c r="D377" s="26">
        <f>'Bitcoin Data'!K379</f>
        <v>1741.874408330706</v>
      </c>
      <c r="E377" s="25">
        <f>'Bitcoin Data'!J379</f>
        <v>4328.0245262491908</v>
      </c>
      <c r="F377" s="25">
        <f t="shared" si="30"/>
        <v>7.5388751609010942</v>
      </c>
      <c r="G377" s="23">
        <f>'Emissions Factors'!$AB$39/1000</f>
        <v>0.49266147344102867</v>
      </c>
      <c r="H377" s="26">
        <f t="shared" si="35"/>
        <v>3714.1133448575051</v>
      </c>
      <c r="I377" s="23">
        <f t="shared" si="31"/>
        <v>2.1322509401908363</v>
      </c>
      <c r="J377" s="26">
        <f>I377*'Social Cost of Carbon'!$C$5</f>
        <v>213.22509401908363</v>
      </c>
      <c r="K377" s="23">
        <f t="shared" si="32"/>
        <v>0.23467819615794155</v>
      </c>
      <c r="L377" s="27">
        <f t="shared" si="33"/>
        <v>0.37141133448575048</v>
      </c>
      <c r="M377" s="27"/>
    </row>
    <row r="378" spans="1:13" x14ac:dyDescent="0.25">
      <c r="A378" s="24">
        <f t="shared" si="34"/>
        <v>2017</v>
      </c>
      <c r="B378" s="32">
        <v>42743</v>
      </c>
      <c r="C378" s="28">
        <f>'Bitcoin Data'!C380</f>
        <v>911.19897500000002</v>
      </c>
      <c r="D378" s="26">
        <f>'Bitcoin Data'!K380</f>
        <v>2068.2300326816148</v>
      </c>
      <c r="E378" s="25">
        <f>'Bitcoin Data'!J380</f>
        <v>4376.9953170659155</v>
      </c>
      <c r="F378" s="25">
        <f t="shared" si="30"/>
        <v>9.0526331676625151</v>
      </c>
      <c r="G378" s="23">
        <f>'Emissions Factors'!$AB$39/1000</f>
        <v>0.49266147344102867</v>
      </c>
      <c r="H378" s="26">
        <f t="shared" si="35"/>
        <v>4459.8835949017421</v>
      </c>
      <c r="I378" s="23">
        <f t="shared" si="31"/>
        <v>2.1563769621501767</v>
      </c>
      <c r="J378" s="26">
        <f>I378*'Social Cost of Carbon'!$C$5</f>
        <v>215.63769621501768</v>
      </c>
      <c r="K378" s="23">
        <f t="shared" si="32"/>
        <v>0.23665269840214392</v>
      </c>
      <c r="L378" s="27">
        <f t="shared" si="33"/>
        <v>0.44598835949017418</v>
      </c>
      <c r="M378" s="27"/>
    </row>
    <row r="379" spans="1:13" x14ac:dyDescent="0.25">
      <c r="A379" s="24">
        <f t="shared" si="34"/>
        <v>2017</v>
      </c>
      <c r="B379" s="32">
        <v>42744</v>
      </c>
      <c r="C379" s="28">
        <f>'Bitcoin Data'!C381</f>
        <v>902.82800299999997</v>
      </c>
      <c r="D379" s="26">
        <f>'Bitcoin Data'!K381</f>
        <v>1701.9304303492515</v>
      </c>
      <c r="E379" s="25">
        <f>'Bitcoin Data'!J381</f>
        <v>4329.3455969796642</v>
      </c>
      <c r="F379" s="25">
        <f t="shared" si="30"/>
        <v>7.3682450149982364</v>
      </c>
      <c r="G379" s="23">
        <f>'Emissions Factors'!$AB$39/1000</f>
        <v>0.49266147344102867</v>
      </c>
      <c r="H379" s="26">
        <f t="shared" si="35"/>
        <v>3630.0504457635452</v>
      </c>
      <c r="I379" s="23">
        <f t="shared" si="31"/>
        <v>2.1329017808434316</v>
      </c>
      <c r="J379" s="26">
        <f>I379*'Social Cost of Carbon'!$C$5</f>
        <v>213.29017808434315</v>
      </c>
      <c r="K379" s="23">
        <f t="shared" si="32"/>
        <v>0.23624674619706404</v>
      </c>
      <c r="L379" s="27">
        <f t="shared" si="33"/>
        <v>0.36300504457635463</v>
      </c>
      <c r="M379" s="27"/>
    </row>
    <row r="380" spans="1:13" x14ac:dyDescent="0.25">
      <c r="A380" s="24">
        <f t="shared" si="34"/>
        <v>2017</v>
      </c>
      <c r="B380" s="32">
        <v>42745</v>
      </c>
      <c r="C380" s="28">
        <f>'Bitcoin Data'!C382</f>
        <v>907.67901600000005</v>
      </c>
      <c r="D380" s="26">
        <f>'Bitcoin Data'!K382</f>
        <v>2007.4815864680879</v>
      </c>
      <c r="E380" s="25">
        <f>'Bitcoin Data'!J382</f>
        <v>4576.7778069127862</v>
      </c>
      <c r="F380" s="25">
        <f t="shared" si="30"/>
        <v>9.1877971727332159</v>
      </c>
      <c r="G380" s="23">
        <f>'Emissions Factors'!$AB$39/1000</f>
        <v>0.49266147344102867</v>
      </c>
      <c r="H380" s="26">
        <f t="shared" si="35"/>
        <v>4526.473692796063</v>
      </c>
      <c r="I380" s="23">
        <f t="shared" si="31"/>
        <v>2.254802097965853</v>
      </c>
      <c r="J380" s="26">
        <f>I380*'Social Cost of Carbon'!$C$5</f>
        <v>225.48020979658529</v>
      </c>
      <c r="K380" s="23">
        <f t="shared" si="32"/>
        <v>0.24841403824695807</v>
      </c>
      <c r="L380" s="27">
        <f t="shared" si="33"/>
        <v>0.4526473692796063</v>
      </c>
      <c r="M380" s="27"/>
    </row>
    <row r="381" spans="1:13" x14ac:dyDescent="0.25">
      <c r="A381" s="24">
        <f t="shared" si="34"/>
        <v>2017</v>
      </c>
      <c r="B381" s="32">
        <v>42746</v>
      </c>
      <c r="C381" s="28">
        <f>'Bitcoin Data'!C383</f>
        <v>777.75701900000001</v>
      </c>
      <c r="D381" s="26">
        <f>'Bitcoin Data'!K383</f>
        <v>1903.2480995162409</v>
      </c>
      <c r="E381" s="25">
        <f>'Bitcoin Data'!J383</f>
        <v>4613.7508921087692</v>
      </c>
      <c r="F381" s="25">
        <f t="shared" si="30"/>
        <v>8.781112617047377</v>
      </c>
      <c r="G381" s="23">
        <f>'Emissions Factors'!$AB$39/1000</f>
        <v>0.49266147344102867</v>
      </c>
      <c r="H381" s="26">
        <f t="shared" si="35"/>
        <v>4326.1158803661683</v>
      </c>
      <c r="I381" s="23">
        <f t="shared" si="31"/>
        <v>2.273017312596167</v>
      </c>
      <c r="J381" s="26">
        <f>I381*'Social Cost of Carbon'!$C$5</f>
        <v>227.3017312596167</v>
      </c>
      <c r="K381" s="23">
        <f t="shared" si="32"/>
        <v>0.29225288323578175</v>
      </c>
      <c r="L381" s="27">
        <f t="shared" si="33"/>
        <v>0.43261158803661681</v>
      </c>
      <c r="M381" s="27"/>
    </row>
    <row r="382" spans="1:13" x14ac:dyDescent="0.25">
      <c r="A382" s="24">
        <f t="shared" si="34"/>
        <v>2017</v>
      </c>
      <c r="B382" s="32">
        <v>42747</v>
      </c>
      <c r="C382" s="28">
        <f>'Bitcoin Data'!C384</f>
        <v>804.83398399999999</v>
      </c>
      <c r="D382" s="26">
        <f>'Bitcoin Data'!K384</f>
        <v>2158.8201796692515</v>
      </c>
      <c r="E382" s="25">
        <f>'Bitcoin Data'!J384</f>
        <v>4596.7877346552823</v>
      </c>
      <c r="F382" s="25">
        <f t="shared" si="30"/>
        <v>9.923638123229928</v>
      </c>
      <c r="G382" s="23">
        <f>'Emissions Factors'!$AB$39/1000</f>
        <v>0.49266147344102867</v>
      </c>
      <c r="H382" s="26">
        <f t="shared" si="35"/>
        <v>4888.9941796860212</v>
      </c>
      <c r="I382" s="23">
        <f t="shared" si="31"/>
        <v>2.2646602184509197</v>
      </c>
      <c r="J382" s="26">
        <f>I382*'Social Cost of Carbon'!$C$5</f>
        <v>226.46602184509197</v>
      </c>
      <c r="K382" s="23">
        <f t="shared" si="32"/>
        <v>0.28138228050406477</v>
      </c>
      <c r="L382" s="27">
        <f t="shared" si="33"/>
        <v>0.48889941796860209</v>
      </c>
      <c r="M382" s="27"/>
    </row>
    <row r="383" spans="1:13" x14ac:dyDescent="0.25">
      <c r="A383" s="24">
        <f t="shared" si="34"/>
        <v>2017</v>
      </c>
      <c r="B383" s="32">
        <v>42748</v>
      </c>
      <c r="C383" s="28">
        <f>'Bitcoin Data'!C385</f>
        <v>823.98400900000001</v>
      </c>
      <c r="D383" s="26">
        <f>'Bitcoin Data'!K385</f>
        <v>1866.0369751771007</v>
      </c>
      <c r="E383" s="25">
        <f>'Bitcoin Data'!J385</f>
        <v>4639.2547128568904</v>
      </c>
      <c r="F383" s="25">
        <f t="shared" si="30"/>
        <v>8.657020831455581</v>
      </c>
      <c r="G383" s="23">
        <f>'Emissions Factors'!$AB$39/1000</f>
        <v>0.49266147344102867</v>
      </c>
      <c r="H383" s="26">
        <f t="shared" si="35"/>
        <v>4264.9806384345857</v>
      </c>
      <c r="I383" s="23">
        <f t="shared" si="31"/>
        <v>2.2855820625043122</v>
      </c>
      <c r="J383" s="26">
        <f>I383*'Social Cost of Carbon'!$C$5</f>
        <v>228.55820625043123</v>
      </c>
      <c r="K383" s="23">
        <f t="shared" si="32"/>
        <v>0.27738184692177831</v>
      </c>
      <c r="L383" s="27">
        <f t="shared" si="33"/>
        <v>0.42649806384345862</v>
      </c>
      <c r="M383" s="27"/>
    </row>
    <row r="384" spans="1:13" x14ac:dyDescent="0.25">
      <c r="A384" s="24">
        <f t="shared" si="34"/>
        <v>2017</v>
      </c>
      <c r="B384" s="32">
        <v>42749</v>
      </c>
      <c r="C384" s="28">
        <f>'Bitcoin Data'!C386</f>
        <v>818.41198699999995</v>
      </c>
      <c r="D384" s="26">
        <f>'Bitcoin Data'!K386</f>
        <v>2156.1139806163324</v>
      </c>
      <c r="E384" s="25">
        <f>'Bitcoin Data'!J386</f>
        <v>4571.0392043118718</v>
      </c>
      <c r="F384" s="25">
        <f t="shared" si="30"/>
        <v>9.8556815343621818</v>
      </c>
      <c r="G384" s="23">
        <f>'Emissions Factors'!$AB$39/1000</f>
        <v>0.49266147344102867</v>
      </c>
      <c r="H384" s="26">
        <f t="shared" si="35"/>
        <v>4855.5145864844108</v>
      </c>
      <c r="I384" s="23">
        <f t="shared" si="31"/>
        <v>2.2519749095529944</v>
      </c>
      <c r="J384" s="26">
        <f>I384*'Social Cost of Carbon'!$C$5</f>
        <v>225.19749095529943</v>
      </c>
      <c r="K384" s="23">
        <f t="shared" si="32"/>
        <v>0.27516396940957738</v>
      </c>
      <c r="L384" s="27">
        <f t="shared" si="33"/>
        <v>0.48555145864844113</v>
      </c>
      <c r="M384" s="27"/>
    </row>
    <row r="385" spans="1:13" x14ac:dyDescent="0.25">
      <c r="A385" s="24">
        <f t="shared" si="34"/>
        <v>2017</v>
      </c>
      <c r="B385" s="32">
        <v>42750</v>
      </c>
      <c r="C385" s="28">
        <f>'Bitcoin Data'!C387</f>
        <v>821.79797399999995</v>
      </c>
      <c r="D385" s="26">
        <f>'Bitcoin Data'!K387</f>
        <v>2085.3036732145538</v>
      </c>
      <c r="E385" s="25">
        <f>'Bitcoin Data'!J387</f>
        <v>4586.4015685802751</v>
      </c>
      <c r="F385" s="25">
        <f t="shared" si="30"/>
        <v>9.5640400377974402</v>
      </c>
      <c r="G385" s="23">
        <f>'Emissions Factors'!$AB$39/1000</f>
        <v>0.49266147344102867</v>
      </c>
      <c r="H385" s="26">
        <f t="shared" si="35"/>
        <v>4711.8340570702785</v>
      </c>
      <c r="I385" s="23">
        <f t="shared" si="31"/>
        <v>2.2595433545690033</v>
      </c>
      <c r="J385" s="26">
        <f>I385*'Social Cost of Carbon'!$C$5</f>
        <v>225.95433545690034</v>
      </c>
      <c r="K385" s="23">
        <f t="shared" si="32"/>
        <v>0.2749511955561238</v>
      </c>
      <c r="L385" s="27">
        <f t="shared" si="33"/>
        <v>0.47118340570702777</v>
      </c>
      <c r="M385" s="27"/>
    </row>
    <row r="386" spans="1:13" x14ac:dyDescent="0.25">
      <c r="A386" s="24">
        <f t="shared" si="34"/>
        <v>2017</v>
      </c>
      <c r="B386" s="32">
        <v>42751</v>
      </c>
      <c r="C386" s="28">
        <f>'Bitcoin Data'!C388</f>
        <v>831.533997</v>
      </c>
      <c r="D386" s="26">
        <f>'Bitcoin Data'!K388</f>
        <v>2108.8144562165658</v>
      </c>
      <c r="E386" s="25">
        <f>'Bitcoin Data'!J388</f>
        <v>4587.1183835774464</v>
      </c>
      <c r="F386" s="25">
        <f t="shared" si="30"/>
        <v>9.6733815596648842</v>
      </c>
      <c r="G386" s="23">
        <f>'Emissions Factors'!$AB$39/1000</f>
        <v>0.49266147344102867</v>
      </c>
      <c r="H386" s="26">
        <f t="shared" si="35"/>
        <v>4765.7024123417777</v>
      </c>
      <c r="I386" s="23">
        <f t="shared" si="31"/>
        <v>2.2598965017016943</v>
      </c>
      <c r="J386" s="26">
        <f>I386*'Social Cost of Carbon'!$C$5</f>
        <v>225.98965017016943</v>
      </c>
      <c r="K386" s="23">
        <f t="shared" si="32"/>
        <v>0.27177439645942636</v>
      </c>
      <c r="L386" s="27">
        <f t="shared" si="33"/>
        <v>0.47657024123417779</v>
      </c>
      <c r="M386" s="27"/>
    </row>
    <row r="387" spans="1:13" x14ac:dyDescent="0.25">
      <c r="A387" s="24">
        <f t="shared" si="34"/>
        <v>2017</v>
      </c>
      <c r="B387" s="32">
        <v>42752</v>
      </c>
      <c r="C387" s="28">
        <f>'Bitcoin Data'!C389</f>
        <v>907.93798800000002</v>
      </c>
      <c r="D387" s="26">
        <f>'Bitcoin Data'!K389</f>
        <v>1974.2231066478485</v>
      </c>
      <c r="E387" s="25">
        <f>'Bitcoin Data'!J389</f>
        <v>4578.4573168376946</v>
      </c>
      <c r="F387" s="25">
        <f t="shared" si="30"/>
        <v>9.0388962277018852</v>
      </c>
      <c r="G387" s="23">
        <f>'Emissions Factors'!$AB$39/1000</f>
        <v>0.49266147344102867</v>
      </c>
      <c r="H387" s="26">
        <f t="shared" si="35"/>
        <v>4453.1159338201669</v>
      </c>
      <c r="I387" s="23">
        <f t="shared" si="31"/>
        <v>2.2556295278001173</v>
      </c>
      <c r="J387" s="26">
        <f>I387*'Social Cost of Carbon'!$C$5</f>
        <v>225.56295278001173</v>
      </c>
      <c r="K387" s="23">
        <f t="shared" si="32"/>
        <v>0.24843431573656297</v>
      </c>
      <c r="L387" s="27">
        <f t="shared" si="33"/>
        <v>0.4453115933820167</v>
      </c>
      <c r="M387" s="27"/>
    </row>
    <row r="388" spans="1:13" x14ac:dyDescent="0.25">
      <c r="A388" s="24">
        <f t="shared" si="34"/>
        <v>2017</v>
      </c>
      <c r="B388" s="32">
        <v>42753</v>
      </c>
      <c r="C388" s="28">
        <f>'Bitcoin Data'!C390</f>
        <v>886.61798099999999</v>
      </c>
      <c r="D388" s="26">
        <f>'Bitcoin Data'!K390</f>
        <v>1874.2190753852562</v>
      </c>
      <c r="E388" s="25">
        <f>'Bitcoin Data'!J390</f>
        <v>4606.6117034503659</v>
      </c>
      <c r="F388" s="25">
        <f t="shared" si="30"/>
        <v>8.6337995274996437</v>
      </c>
      <c r="G388" s="23">
        <f>'Emissions Factors'!$AB$39/1000</f>
        <v>0.49266147344102867</v>
      </c>
      <c r="H388" s="26">
        <f t="shared" si="35"/>
        <v>4253.5403966124322</v>
      </c>
      <c r="I388" s="23">
        <f t="shared" si="31"/>
        <v>2.2695001093925442</v>
      </c>
      <c r="J388" s="26">
        <f>I388*'Social Cost of Carbon'!$C$5</f>
        <v>226.95001093925441</v>
      </c>
      <c r="K388" s="23">
        <f t="shared" si="32"/>
        <v>0.25597271406934663</v>
      </c>
      <c r="L388" s="27">
        <f t="shared" si="33"/>
        <v>0.42535403966124319</v>
      </c>
      <c r="M388" s="27"/>
    </row>
    <row r="389" spans="1:13" x14ac:dyDescent="0.25">
      <c r="A389" s="24">
        <f t="shared" si="34"/>
        <v>2017</v>
      </c>
      <c r="B389" s="32">
        <v>42754</v>
      </c>
      <c r="C389" s="28">
        <f>'Bitcoin Data'!C391</f>
        <v>899.07299799999998</v>
      </c>
      <c r="D389" s="26">
        <f>'Bitcoin Data'!K391</f>
        <v>2174.7734610978036</v>
      </c>
      <c r="E389" s="25">
        <f>'Bitcoin Data'!J391</f>
        <v>4572.2180756275866</v>
      </c>
      <c r="F389" s="25">
        <f t="shared" ref="F389:F452" si="36">E389*D389/1000000</f>
        <v>9.9435385292265455</v>
      </c>
      <c r="G389" s="23">
        <f>'Emissions Factors'!$AB$39/1000</f>
        <v>0.49266147344102867</v>
      </c>
      <c r="H389" s="26">
        <f t="shared" si="35"/>
        <v>4898.7983430263885</v>
      </c>
      <c r="I389" s="23">
        <f t="shared" ref="I389:I452" si="37">$E389*G389/1000</f>
        <v>2.2525556940323912</v>
      </c>
      <c r="J389" s="26">
        <f>I389*'Social Cost of Carbon'!$C$5</f>
        <v>225.25556940323912</v>
      </c>
      <c r="K389" s="23">
        <f t="shared" ref="K389:K452" si="38">J389/$C389</f>
        <v>0.2505420248459504</v>
      </c>
      <c r="L389" s="27">
        <f t="shared" ref="L389:L452" si="39">J389*$D389/1000000</f>
        <v>0.48987983430263887</v>
      </c>
      <c r="M389" s="27"/>
    </row>
    <row r="390" spans="1:13" x14ac:dyDescent="0.25">
      <c r="A390" s="24">
        <f t="shared" ref="A390:A453" si="40">YEAR(B390)</f>
        <v>2017</v>
      </c>
      <c r="B390" s="32">
        <v>42755</v>
      </c>
      <c r="C390" s="28">
        <f>'Bitcoin Data'!C392</f>
        <v>895.02600099999995</v>
      </c>
      <c r="D390" s="26">
        <f>'Bitcoin Data'!K392</f>
        <v>2368.4485339336075</v>
      </c>
      <c r="E390" s="25">
        <f>'Bitcoin Data'!J392</f>
        <v>4557.8104974130365</v>
      </c>
      <c r="F390" s="25">
        <f t="shared" si="36"/>
        <v>10.794939590545113</v>
      </c>
      <c r="G390" s="23">
        <f>'Emissions Factors'!$AB$39/1000</f>
        <v>0.49266147344102867</v>
      </c>
      <c r="H390" s="26">
        <f t="shared" ref="H390:H453" si="41">F390*G390*1000</f>
        <v>5318.2508443848501</v>
      </c>
      <c r="I390" s="23">
        <f t="shared" si="37"/>
        <v>2.2454576353204945</v>
      </c>
      <c r="J390" s="26">
        <f>I390*'Social Cost of Carbon'!$C$5</f>
        <v>224.54576353204945</v>
      </c>
      <c r="K390" s="23">
        <f t="shared" si="38"/>
        <v>0.25088183279722337</v>
      </c>
      <c r="L390" s="27">
        <f t="shared" si="39"/>
        <v>0.53182508443848497</v>
      </c>
      <c r="M390" s="27"/>
    </row>
    <row r="391" spans="1:13" x14ac:dyDescent="0.25">
      <c r="A391" s="24">
        <f t="shared" si="40"/>
        <v>2017</v>
      </c>
      <c r="B391" s="32">
        <v>42756</v>
      </c>
      <c r="C391" s="28">
        <f>'Bitcoin Data'!C393</f>
        <v>921.78900099999998</v>
      </c>
      <c r="D391" s="26">
        <f>'Bitcoin Data'!K393</f>
        <v>2259.3881112819163</v>
      </c>
      <c r="E391" s="25">
        <f>'Bitcoin Data'!J393</f>
        <v>4573.122630706067</v>
      </c>
      <c r="F391" s="25">
        <f t="shared" si="36"/>
        <v>10.33245890325157</v>
      </c>
      <c r="G391" s="23">
        <f>'Emissions Factors'!$AB$39/1000</f>
        <v>0.49266147344102867</v>
      </c>
      <c r="H391" s="26">
        <f t="shared" si="41"/>
        <v>5090.4044275447941</v>
      </c>
      <c r="I391" s="23">
        <f t="shared" si="37"/>
        <v>2.2530013334701642</v>
      </c>
      <c r="J391" s="26">
        <f>I391*'Social Cost of Carbon'!$C$5</f>
        <v>225.30013334701641</v>
      </c>
      <c r="K391" s="23">
        <f t="shared" si="38"/>
        <v>0.24441616584988565</v>
      </c>
      <c r="L391" s="27">
        <f t="shared" si="39"/>
        <v>0.50904044275447935</v>
      </c>
      <c r="M391" s="27"/>
    </row>
    <row r="392" spans="1:13" x14ac:dyDescent="0.25">
      <c r="A392" s="24">
        <f t="shared" si="40"/>
        <v>2017</v>
      </c>
      <c r="B392" s="32">
        <v>42757</v>
      </c>
      <c r="C392" s="28">
        <f>'Bitcoin Data'!C394</f>
        <v>924.67297399999995</v>
      </c>
      <c r="D392" s="26">
        <f>'Bitcoin Data'!K394</f>
        <v>2203.668089497633</v>
      </c>
      <c r="E392" s="25">
        <f>'Bitcoin Data'!J394</f>
        <v>5254.6755171359218</v>
      </c>
      <c r="F392" s="25">
        <f t="shared" si="36"/>
        <v>11.579560757776903</v>
      </c>
      <c r="G392" s="23">
        <f>'Emissions Factors'!$AB$39/1000</f>
        <v>0.49266147344102867</v>
      </c>
      <c r="H392" s="26">
        <f t="shared" si="41"/>
        <v>5704.803464726283</v>
      </c>
      <c r="I392" s="23">
        <f t="shared" si="37"/>
        <v>2.5887761827266829</v>
      </c>
      <c r="J392" s="26">
        <f>I392*'Social Cost of Carbon'!$C$5</f>
        <v>258.87761827266831</v>
      </c>
      <c r="K392" s="23">
        <f t="shared" si="38"/>
        <v>0.27996667530229807</v>
      </c>
      <c r="L392" s="27">
        <f t="shared" si="39"/>
        <v>0.57048034647262857</v>
      </c>
      <c r="M392" s="27"/>
    </row>
    <row r="393" spans="1:13" x14ac:dyDescent="0.25">
      <c r="A393" s="24">
        <f t="shared" si="40"/>
        <v>2017</v>
      </c>
      <c r="B393" s="32">
        <v>42758</v>
      </c>
      <c r="C393" s="28">
        <f>'Bitcoin Data'!C395</f>
        <v>921.012024</v>
      </c>
      <c r="D393" s="26">
        <f>'Bitcoin Data'!K395</f>
        <v>1718.0007377351594</v>
      </c>
      <c r="E393" s="25">
        <f>'Bitcoin Data'!J395</f>
        <v>5381.4708399200908</v>
      </c>
      <c r="F393" s="25">
        <f t="shared" si="36"/>
        <v>9.2453708730829636</v>
      </c>
      <c r="G393" s="23">
        <f>'Emissions Factors'!$AB$39/1000</f>
        <v>0.49266147344102867</v>
      </c>
      <c r="H393" s="26">
        <f t="shared" si="41"/>
        <v>4554.838036841822</v>
      </c>
      <c r="I393" s="23">
        <f t="shared" si="37"/>
        <v>2.6512433532749617</v>
      </c>
      <c r="J393" s="26">
        <f>I393*'Social Cost of Carbon'!$C$5</f>
        <v>265.12433532749617</v>
      </c>
      <c r="K393" s="23">
        <f t="shared" si="38"/>
        <v>0.28786196967988353</v>
      </c>
      <c r="L393" s="27">
        <f t="shared" si="39"/>
        <v>0.45548380368418223</v>
      </c>
      <c r="M393" s="27"/>
    </row>
    <row r="394" spans="1:13" x14ac:dyDescent="0.25">
      <c r="A394" s="24">
        <f t="shared" si="40"/>
        <v>2017</v>
      </c>
      <c r="B394" s="32">
        <v>42759</v>
      </c>
      <c r="C394" s="28">
        <f>'Bitcoin Data'!C396</f>
        <v>892.68701199999998</v>
      </c>
      <c r="D394" s="26">
        <f>'Bitcoin Data'!K396</f>
        <v>1850.1655629139079</v>
      </c>
      <c r="E394" s="25">
        <f>'Bitcoin Data'!J396</f>
        <v>5353.6738717822109</v>
      </c>
      <c r="F394" s="25">
        <f t="shared" si="36"/>
        <v>9.9051830326434143</v>
      </c>
      <c r="G394" s="23">
        <f>'Emissions Factors'!$AB$39/1000</f>
        <v>0.49266147344102867</v>
      </c>
      <c r="H394" s="26">
        <f t="shared" si="41"/>
        <v>4879.9020675651818</v>
      </c>
      <c r="I394" s="23">
        <f t="shared" si="37"/>
        <v>2.6375488579949611</v>
      </c>
      <c r="J394" s="26">
        <f>I394*'Social Cost of Carbon'!$C$5</f>
        <v>263.75488579949609</v>
      </c>
      <c r="K394" s="23">
        <f t="shared" si="38"/>
        <v>0.29546177131957208</v>
      </c>
      <c r="L394" s="27">
        <f t="shared" si="39"/>
        <v>0.48799020675651816</v>
      </c>
      <c r="M394" s="27"/>
    </row>
    <row r="395" spans="1:13" x14ac:dyDescent="0.25">
      <c r="A395" s="24">
        <f t="shared" si="40"/>
        <v>2017</v>
      </c>
      <c r="B395" s="32">
        <v>42760</v>
      </c>
      <c r="C395" s="28">
        <f>'Bitcoin Data'!C397</f>
        <v>901.54199200000005</v>
      </c>
      <c r="D395" s="26">
        <f>'Bitcoin Data'!K397</f>
        <v>1877.953996428947</v>
      </c>
      <c r="E395" s="25">
        <f>'Bitcoin Data'!J397</f>
        <v>5307.0019345503861</v>
      </c>
      <c r="F395" s="25">
        <f t="shared" si="36"/>
        <v>9.9663054920450502</v>
      </c>
      <c r="G395" s="23">
        <f>'Emissions Factors'!$AB$39/1000</f>
        <v>0.49266147344102867</v>
      </c>
      <c r="H395" s="26">
        <f t="shared" si="41"/>
        <v>4910.0147484743311</v>
      </c>
      <c r="I395" s="23">
        <f t="shared" si="37"/>
        <v>2.6145553926299825</v>
      </c>
      <c r="J395" s="26">
        <f>I395*'Social Cost of Carbon'!$C$5</f>
        <v>261.45553926299823</v>
      </c>
      <c r="K395" s="23">
        <f t="shared" si="38"/>
        <v>0.29000927475710775</v>
      </c>
      <c r="L395" s="27">
        <f t="shared" si="39"/>
        <v>0.49100147484743301</v>
      </c>
      <c r="M395" s="27"/>
    </row>
    <row r="396" spans="1:13" x14ac:dyDescent="0.25">
      <c r="A396" s="24">
        <f t="shared" si="40"/>
        <v>2017</v>
      </c>
      <c r="B396" s="32">
        <v>42761</v>
      </c>
      <c r="C396" s="28">
        <f>'Bitcoin Data'!C398</f>
        <v>917.58599900000002</v>
      </c>
      <c r="D396" s="26">
        <f>'Bitcoin Data'!K398</f>
        <v>1923.5188674909227</v>
      </c>
      <c r="E396" s="25">
        <f>'Bitcoin Data'!J398</f>
        <v>5420.1691195843996</v>
      </c>
      <c r="F396" s="25">
        <f t="shared" si="36"/>
        <v>10.425797566512257</v>
      </c>
      <c r="G396" s="23">
        <f>'Emissions Factors'!$AB$39/1000</f>
        <v>0.49266147344102867</v>
      </c>
      <c r="H396" s="26">
        <f t="shared" si="41"/>
        <v>5136.3887909158193</v>
      </c>
      <c r="I396" s="23">
        <f t="shared" si="37"/>
        <v>2.6703085047540136</v>
      </c>
      <c r="J396" s="26">
        <f>I396*'Social Cost of Carbon'!$C$5</f>
        <v>267.03085047540134</v>
      </c>
      <c r="K396" s="23">
        <f t="shared" si="38"/>
        <v>0.29101452154502777</v>
      </c>
      <c r="L396" s="27">
        <f t="shared" si="39"/>
        <v>0.5136388790915819</v>
      </c>
      <c r="M396" s="27"/>
    </row>
    <row r="397" spans="1:13" x14ac:dyDescent="0.25">
      <c r="A397" s="24">
        <f t="shared" si="40"/>
        <v>2017</v>
      </c>
      <c r="B397" s="32">
        <v>42762</v>
      </c>
      <c r="C397" s="28">
        <f>'Bitcoin Data'!C399</f>
        <v>919.75</v>
      </c>
      <c r="D397" s="26">
        <f>'Bitcoin Data'!K399</f>
        <v>2158.0196995698075</v>
      </c>
      <c r="E397" s="25">
        <f>'Bitcoin Data'!J399</f>
        <v>5228.4125908714277</v>
      </c>
      <c r="F397" s="25">
        <f t="shared" si="36"/>
        <v>11.283017368579358</v>
      </c>
      <c r="G397" s="23">
        <f>'Emissions Factors'!$AB$39/1000</f>
        <v>0.49266147344102867</v>
      </c>
      <c r="H397" s="26">
        <f t="shared" si="41"/>
        <v>5558.7079616650253</v>
      </c>
      <c r="I397" s="23">
        <f t="shared" si="37"/>
        <v>2.5758374507763437</v>
      </c>
      <c r="J397" s="26">
        <f>I397*'Social Cost of Carbon'!$C$5</f>
        <v>257.58374507763438</v>
      </c>
      <c r="K397" s="23">
        <f t="shared" si="38"/>
        <v>0.28005843444157041</v>
      </c>
      <c r="L397" s="27">
        <f t="shared" si="39"/>
        <v>0.55587079616650237</v>
      </c>
      <c r="M397" s="27"/>
    </row>
    <row r="398" spans="1:13" x14ac:dyDescent="0.25">
      <c r="A398" s="24">
        <f t="shared" si="40"/>
        <v>2017</v>
      </c>
      <c r="B398" s="32">
        <v>42763</v>
      </c>
      <c r="C398" s="28">
        <f>'Bitcoin Data'!C400</f>
        <v>921.59002699999996</v>
      </c>
      <c r="D398" s="26">
        <f>'Bitcoin Data'!K400</f>
        <v>1876.0714040821942</v>
      </c>
      <c r="E398" s="25">
        <f>'Bitcoin Data'!J400</f>
        <v>5374.4899981354047</v>
      </c>
      <c r="F398" s="25">
        <f t="shared" si="36"/>
        <v>10.082926997027599</v>
      </c>
      <c r="G398" s="23">
        <f>'Emissions Factors'!$AB$39/1000</f>
        <v>0.49266147344102867</v>
      </c>
      <c r="H398" s="26">
        <f t="shared" si="41"/>
        <v>4967.469670953943</v>
      </c>
      <c r="I398" s="23">
        <f t="shared" si="37"/>
        <v>2.6478041614754599</v>
      </c>
      <c r="J398" s="26">
        <f>I398*'Social Cost of Carbon'!$C$5</f>
        <v>264.78041614754602</v>
      </c>
      <c r="K398" s="23">
        <f t="shared" si="38"/>
        <v>0.28730824812576455</v>
      </c>
      <c r="L398" s="27">
        <f t="shared" si="39"/>
        <v>0.4967469670953944</v>
      </c>
      <c r="M398" s="27"/>
    </row>
    <row r="399" spans="1:13" x14ac:dyDescent="0.25">
      <c r="A399" s="24">
        <f t="shared" si="40"/>
        <v>2017</v>
      </c>
      <c r="B399" s="32">
        <v>42764</v>
      </c>
      <c r="C399" s="28">
        <f>'Bitcoin Data'!C401</f>
        <v>919.49597200000005</v>
      </c>
      <c r="D399" s="26">
        <f>'Bitcoin Data'!K401</f>
        <v>2073.1034482758628</v>
      </c>
      <c r="E399" s="25">
        <f>'Bitcoin Data'!J401</f>
        <v>5340.7866760025681</v>
      </c>
      <c r="F399" s="25">
        <f t="shared" si="36"/>
        <v>11.072003274526708</v>
      </c>
      <c r="G399" s="23">
        <f>'Emissions Factors'!$AB$39/1000</f>
        <v>0.49266147344102867</v>
      </c>
      <c r="H399" s="26">
        <f t="shared" si="41"/>
        <v>5454.7494471722221</v>
      </c>
      <c r="I399" s="23">
        <f t="shared" si="37"/>
        <v>2.631199833133639</v>
      </c>
      <c r="J399" s="26">
        <f>I399*'Social Cost of Carbon'!$C$5</f>
        <v>263.11998331336389</v>
      </c>
      <c r="K399" s="23">
        <f t="shared" si="38"/>
        <v>0.2861567547066578</v>
      </c>
      <c r="L399" s="27">
        <f t="shared" si="39"/>
        <v>0.54547494471722213</v>
      </c>
      <c r="M399" s="27"/>
    </row>
    <row r="400" spans="1:13" x14ac:dyDescent="0.25">
      <c r="A400" s="24">
        <f t="shared" si="40"/>
        <v>2017</v>
      </c>
      <c r="B400" s="32">
        <v>42765</v>
      </c>
      <c r="C400" s="28">
        <f>'Bitcoin Data'!C402</f>
        <v>920.38201900000001</v>
      </c>
      <c r="D400" s="26">
        <f>'Bitcoin Data'!K402</f>
        <v>1809.9716028117882</v>
      </c>
      <c r="E400" s="25">
        <f>'Bitcoin Data'!J402</f>
        <v>5345.1208475924905</v>
      </c>
      <c r="F400" s="25">
        <f t="shared" si="36"/>
        <v>9.6745169477396828</v>
      </c>
      <c r="G400" s="23">
        <f>'Emissions Factors'!$AB$39/1000</f>
        <v>0.49266147344102867</v>
      </c>
      <c r="H400" s="26">
        <f t="shared" si="41"/>
        <v>4766.2617743036353</v>
      </c>
      <c r="I400" s="23">
        <f t="shared" si="37"/>
        <v>2.6333351124952764</v>
      </c>
      <c r="J400" s="26">
        <f>I400*'Social Cost of Carbon'!$C$5</f>
        <v>263.33351124952765</v>
      </c>
      <c r="K400" s="23">
        <f t="shared" si="38"/>
        <v>0.28611327232972339</v>
      </c>
      <c r="L400" s="27">
        <f t="shared" si="39"/>
        <v>0.47662617743036362</v>
      </c>
      <c r="M400" s="27"/>
    </row>
    <row r="401" spans="1:13" x14ac:dyDescent="0.25">
      <c r="A401" s="24">
        <f t="shared" si="40"/>
        <v>2017</v>
      </c>
      <c r="B401" s="32">
        <v>42766</v>
      </c>
      <c r="C401" s="28">
        <f>'Bitcoin Data'!C403</f>
        <v>970.40301499999998</v>
      </c>
      <c r="D401" s="26">
        <f>'Bitcoin Data'!K403</f>
        <v>1807.5418123896266</v>
      </c>
      <c r="E401" s="25">
        <f>'Bitcoin Data'!J403</f>
        <v>5312.7916356657097</v>
      </c>
      <c r="F401" s="25">
        <f t="shared" si="36"/>
        <v>9.6030930219796442</v>
      </c>
      <c r="G401" s="23">
        <f>'Emissions Factors'!$AB$39/1000</f>
        <v>0.49266147344102867</v>
      </c>
      <c r="H401" s="26">
        <f t="shared" si="41"/>
        <v>4731.0739577997529</v>
      </c>
      <c r="I401" s="23">
        <f t="shared" si="37"/>
        <v>2.6174077553122417</v>
      </c>
      <c r="J401" s="26">
        <f>I401*'Social Cost of Carbon'!$C$5</f>
        <v>261.74077553122419</v>
      </c>
      <c r="K401" s="23">
        <f t="shared" si="38"/>
        <v>0.26972378639118738</v>
      </c>
      <c r="L401" s="27">
        <f t="shared" si="39"/>
        <v>0.4731073957799754</v>
      </c>
      <c r="M401" s="27"/>
    </row>
    <row r="402" spans="1:13" x14ac:dyDescent="0.25">
      <c r="A402" s="24">
        <f t="shared" si="40"/>
        <v>2017</v>
      </c>
      <c r="B402" s="32">
        <v>42767</v>
      </c>
      <c r="C402" s="28">
        <f>'Bitcoin Data'!C404</f>
        <v>989.02301</v>
      </c>
      <c r="D402" s="26">
        <f>'Bitcoin Data'!K404</f>
        <v>2404.7315319494396</v>
      </c>
      <c r="E402" s="25">
        <f>'Bitcoin Data'!J404</f>
        <v>5284.9935751805169</v>
      </c>
      <c r="F402" s="25">
        <f t="shared" si="36"/>
        <v>12.70899069638679</v>
      </c>
      <c r="G402" s="23">
        <f>'Emissions Factors'!$AB$39/1000</f>
        <v>0.49266147344102867</v>
      </c>
      <c r="H402" s="26">
        <f t="shared" si="41"/>
        <v>6261.2300824302411</v>
      </c>
      <c r="I402" s="23">
        <f t="shared" si="37"/>
        <v>2.6037127218748033</v>
      </c>
      <c r="J402" s="26">
        <f>I402*'Social Cost of Carbon'!$C$5</f>
        <v>260.37127218748032</v>
      </c>
      <c r="K402" s="23">
        <f t="shared" si="38"/>
        <v>0.26326108650139529</v>
      </c>
      <c r="L402" s="27">
        <f t="shared" si="39"/>
        <v>0.62612300824302403</v>
      </c>
      <c r="M402" s="27"/>
    </row>
    <row r="403" spans="1:13" x14ac:dyDescent="0.25">
      <c r="A403" s="24">
        <f t="shared" si="40"/>
        <v>2017</v>
      </c>
      <c r="B403" s="32">
        <v>42768</v>
      </c>
      <c r="C403" s="28">
        <f>'Bitcoin Data'!C405</f>
        <v>1011.799988</v>
      </c>
      <c r="D403" s="26">
        <f>'Bitcoin Data'!K405</f>
        <v>1964.2277929660363</v>
      </c>
      <c r="E403" s="25">
        <f>'Bitcoin Data'!J405</f>
        <v>5287.9133890242629</v>
      </c>
      <c r="F403" s="25">
        <f t="shared" si="36"/>
        <v>10.386666445518681</v>
      </c>
      <c r="G403" s="23">
        <f>'Emissions Factors'!$AB$39/1000</f>
        <v>0.49266147344102867</v>
      </c>
      <c r="H403" s="26">
        <f t="shared" si="41"/>
        <v>5117.1103951897258</v>
      </c>
      <c r="I403" s="23">
        <f t="shared" si="37"/>
        <v>2.6051512016652367</v>
      </c>
      <c r="J403" s="26">
        <f>I403*'Social Cost of Carbon'!$C$5</f>
        <v>260.51512016652367</v>
      </c>
      <c r="K403" s="23">
        <f t="shared" si="38"/>
        <v>0.25747689588480571</v>
      </c>
      <c r="L403" s="27">
        <f t="shared" si="39"/>
        <v>0.51171103951897245</v>
      </c>
      <c r="M403" s="27"/>
    </row>
    <row r="404" spans="1:13" x14ac:dyDescent="0.25">
      <c r="A404" s="24">
        <f t="shared" si="40"/>
        <v>2017</v>
      </c>
      <c r="B404" s="32">
        <v>42769</v>
      </c>
      <c r="C404" s="28">
        <f>'Bitcoin Data'!C406</f>
        <v>1029.910034</v>
      </c>
      <c r="D404" s="26">
        <f>'Bitcoin Data'!K406</f>
        <v>1858.9713968855417</v>
      </c>
      <c r="E404" s="25">
        <f>'Bitcoin Data'!J406</f>
        <v>5299.7672006184603</v>
      </c>
      <c r="F404" s="25">
        <f t="shared" si="36"/>
        <v>9.8521156361018747</v>
      </c>
      <c r="G404" s="23">
        <f>'Emissions Factors'!$AB$39/1000</f>
        <v>0.49266147344102867</v>
      </c>
      <c r="H404" s="26">
        <f t="shared" si="41"/>
        <v>4853.7578057933479</v>
      </c>
      <c r="I404" s="23">
        <f t="shared" si="37"/>
        <v>2.6109911179511265</v>
      </c>
      <c r="J404" s="26">
        <f>I404*'Social Cost of Carbon'!$C$5</f>
        <v>261.09911179511266</v>
      </c>
      <c r="K404" s="23">
        <f t="shared" si="38"/>
        <v>0.25351642684851505</v>
      </c>
      <c r="L404" s="27">
        <f t="shared" si="39"/>
        <v>0.48537578057933484</v>
      </c>
      <c r="M404" s="27"/>
    </row>
    <row r="405" spans="1:13" x14ac:dyDescent="0.25">
      <c r="A405" s="24">
        <f t="shared" si="40"/>
        <v>2017</v>
      </c>
      <c r="B405" s="32">
        <v>42770</v>
      </c>
      <c r="C405" s="28">
        <f>'Bitcoin Data'!C407</f>
        <v>1042.900024</v>
      </c>
      <c r="D405" s="26">
        <f>'Bitcoin Data'!K407</f>
        <v>1793.8130060670446</v>
      </c>
      <c r="E405" s="25">
        <f>'Bitcoin Data'!J407</f>
        <v>5739.0071584446432</v>
      </c>
      <c r="F405" s="25">
        <f t="shared" si="36"/>
        <v>10.294705682729873</v>
      </c>
      <c r="G405" s="23">
        <f>'Emissions Factors'!$AB$39/1000</f>
        <v>0.49266147344102867</v>
      </c>
      <c r="H405" s="26">
        <f t="shared" si="41"/>
        <v>5071.8048702954302</v>
      </c>
      <c r="I405" s="23">
        <f t="shared" si="37"/>
        <v>2.8273877227679489</v>
      </c>
      <c r="J405" s="26">
        <f>I405*'Social Cost of Carbon'!$C$5</f>
        <v>282.73877227679492</v>
      </c>
      <c r="K405" s="23">
        <f t="shared" si="38"/>
        <v>0.27110822300335369</v>
      </c>
      <c r="L405" s="27">
        <f t="shared" si="39"/>
        <v>0.5071804870295431</v>
      </c>
      <c r="M405" s="27"/>
    </row>
    <row r="406" spans="1:13" x14ac:dyDescent="0.25">
      <c r="A406" s="24">
        <f t="shared" si="40"/>
        <v>2017</v>
      </c>
      <c r="B406" s="32">
        <v>42771</v>
      </c>
      <c r="C406" s="28">
        <f>'Bitcoin Data'!C408</f>
        <v>1027.339966</v>
      </c>
      <c r="D406" s="26">
        <f>'Bitcoin Data'!K408</f>
        <v>1990.5411044651562</v>
      </c>
      <c r="E406" s="25">
        <f>'Bitcoin Data'!J408</f>
        <v>5668.1143926028744</v>
      </c>
      <c r="F406" s="25">
        <f t="shared" si="36"/>
        <v>11.282614683286575</v>
      </c>
      <c r="G406" s="23">
        <f>'Emissions Factors'!$AB$39/1000</f>
        <v>0.49266147344102867</v>
      </c>
      <c r="H406" s="26">
        <f t="shared" si="41"/>
        <v>5558.5095741353489</v>
      </c>
      <c r="I406" s="23">
        <f t="shared" si="37"/>
        <v>2.7924615882920336</v>
      </c>
      <c r="J406" s="26">
        <f>I406*'Social Cost of Carbon'!$C$5</f>
        <v>279.24615882920335</v>
      </c>
      <c r="K406" s="23">
        <f t="shared" si="38"/>
        <v>0.27181475273123301</v>
      </c>
      <c r="L406" s="27">
        <f t="shared" si="39"/>
        <v>0.55585095741353485</v>
      </c>
      <c r="M406" s="27"/>
    </row>
    <row r="407" spans="1:13" x14ac:dyDescent="0.25">
      <c r="A407" s="24">
        <f t="shared" si="40"/>
        <v>2017</v>
      </c>
      <c r="B407" s="32">
        <v>42772</v>
      </c>
      <c r="C407" s="28">
        <f>'Bitcoin Data'!C409</f>
        <v>1038.150024</v>
      </c>
      <c r="D407" s="26">
        <f>'Bitcoin Data'!K409</f>
        <v>1567.616526161778</v>
      </c>
      <c r="E407" s="25">
        <f>'Bitcoin Data'!J409</f>
        <v>5655.2200920045261</v>
      </c>
      <c r="F407" s="25">
        <f t="shared" si="36"/>
        <v>8.8652164753084257</v>
      </c>
      <c r="G407" s="23">
        <f>'Emissions Factors'!$AB$39/1000</f>
        <v>0.49266147344102867</v>
      </c>
      <c r="H407" s="26">
        <f t="shared" si="41"/>
        <v>4367.5506110991319</v>
      </c>
      <c r="I407" s="23">
        <f t="shared" si="37"/>
        <v>2.7861090631602599</v>
      </c>
      <c r="J407" s="26">
        <f>I407*'Social Cost of Carbon'!$C$5</f>
        <v>278.61090631602599</v>
      </c>
      <c r="K407" s="23">
        <f t="shared" si="38"/>
        <v>0.26837248940431174</v>
      </c>
      <c r="L407" s="27">
        <f t="shared" si="39"/>
        <v>0.43675506110991325</v>
      </c>
      <c r="M407" s="27"/>
    </row>
    <row r="408" spans="1:13" x14ac:dyDescent="0.25">
      <c r="A408" s="24">
        <f t="shared" si="40"/>
        <v>2017</v>
      </c>
      <c r="B408" s="32">
        <v>42773</v>
      </c>
      <c r="C408" s="28">
        <f>'Bitcoin Data'!C410</f>
        <v>1061.349976</v>
      </c>
      <c r="D408" s="26">
        <f>'Bitcoin Data'!K410</f>
        <v>1915.2534410673179</v>
      </c>
      <c r="E408" s="25">
        <f>'Bitcoin Data'!J410</f>
        <v>5588.518943856403</v>
      </c>
      <c r="F408" s="25">
        <f t="shared" si="36"/>
        <v>10.703430137690868</v>
      </c>
      <c r="G408" s="23">
        <f>'Emissions Factors'!$AB$39/1000</f>
        <v>0.49266147344102867</v>
      </c>
      <c r="H408" s="26">
        <f t="shared" si="41"/>
        <v>5273.1676625078953</v>
      </c>
      <c r="I408" s="23">
        <f t="shared" si="37"/>
        <v>2.7532479772333969</v>
      </c>
      <c r="J408" s="26">
        <f>I408*'Social Cost of Carbon'!$C$5</f>
        <v>275.32479772333971</v>
      </c>
      <c r="K408" s="23">
        <f t="shared" si="38"/>
        <v>0.25941000042321544</v>
      </c>
      <c r="L408" s="27">
        <f t="shared" si="39"/>
        <v>0.5273167662507896</v>
      </c>
      <c r="M408" s="27"/>
    </row>
    <row r="409" spans="1:13" x14ac:dyDescent="0.25">
      <c r="A409" s="24">
        <f t="shared" si="40"/>
        <v>2017</v>
      </c>
      <c r="B409" s="32">
        <v>42774</v>
      </c>
      <c r="C409" s="28">
        <f>'Bitcoin Data'!C411</f>
        <v>1063.0699460000001</v>
      </c>
      <c r="D409" s="26">
        <f>'Bitcoin Data'!K411</f>
        <v>1804.3873802739536</v>
      </c>
      <c r="E409" s="25">
        <f>'Bitcoin Data'!J411</f>
        <v>5732.3910036346324</v>
      </c>
      <c r="F409" s="25">
        <f t="shared" si="36"/>
        <v>10.343453985754273</v>
      </c>
      <c r="G409" s="23">
        <f>'Emissions Factors'!$AB$39/1000</f>
        <v>0.49266147344102867</v>
      </c>
      <c r="H409" s="26">
        <f t="shared" si="41"/>
        <v>5095.8212810911809</v>
      </c>
      <c r="I409" s="23">
        <f t="shared" si="37"/>
        <v>2.8241281981907349</v>
      </c>
      <c r="J409" s="26">
        <f>I409*'Social Cost of Carbon'!$C$5</f>
        <v>282.41281981907349</v>
      </c>
      <c r="K409" s="23">
        <f t="shared" si="38"/>
        <v>0.26565779691327429</v>
      </c>
      <c r="L409" s="27">
        <f t="shared" si="39"/>
        <v>0.50958212810911807</v>
      </c>
      <c r="M409" s="27"/>
    </row>
    <row r="410" spans="1:13" x14ac:dyDescent="0.25">
      <c r="A410" s="24">
        <f t="shared" si="40"/>
        <v>2017</v>
      </c>
      <c r="B410" s="32">
        <v>42775</v>
      </c>
      <c r="C410" s="28">
        <f>'Bitcoin Data'!C412</f>
        <v>994.38299600000005</v>
      </c>
      <c r="D410" s="26">
        <f>'Bitcoin Data'!K412</f>
        <v>2096.5092638325759</v>
      </c>
      <c r="E410" s="25">
        <f>'Bitcoin Data'!J412</f>
        <v>5707.8079154252682</v>
      </c>
      <c r="F410" s="25">
        <f t="shared" si="36"/>
        <v>11.966472170865979</v>
      </c>
      <c r="G410" s="23">
        <f>'Emissions Factors'!$AB$39/1000</f>
        <v>0.49266147344102867</v>
      </c>
      <c r="H410" s="26">
        <f t="shared" si="41"/>
        <v>5895.419811589898</v>
      </c>
      <c r="I410" s="23">
        <f t="shared" si="37"/>
        <v>2.8120170577317789</v>
      </c>
      <c r="J410" s="26">
        <f>I410*'Social Cost of Carbon'!$C$5</f>
        <v>281.20170577317788</v>
      </c>
      <c r="K410" s="23">
        <f t="shared" si="38"/>
        <v>0.28279013911575157</v>
      </c>
      <c r="L410" s="27">
        <f t="shared" si="39"/>
        <v>0.5895419811589897</v>
      </c>
      <c r="M410" s="27"/>
    </row>
    <row r="411" spans="1:13" x14ac:dyDescent="0.25">
      <c r="A411" s="24">
        <f t="shared" si="40"/>
        <v>2017</v>
      </c>
      <c r="B411" s="32">
        <v>42776</v>
      </c>
      <c r="C411" s="28">
        <f>'Bitcoin Data'!C413</f>
        <v>988.67401099999995</v>
      </c>
      <c r="D411" s="26">
        <f>'Bitcoin Data'!K413</f>
        <v>1850.2418273993358</v>
      </c>
      <c r="E411" s="25">
        <f>'Bitcoin Data'!J413</f>
        <v>5660.8200688853749</v>
      </c>
      <c r="F411" s="25">
        <f t="shared" si="36"/>
        <v>10.473886068833311</v>
      </c>
      <c r="G411" s="23">
        <f>'Emissions Factors'!$AB$39/1000</f>
        <v>0.49266147344102867</v>
      </c>
      <c r="H411" s="26">
        <f t="shared" si="41"/>
        <v>5160.0801433248826</v>
      </c>
      <c r="I411" s="23">
        <f t="shared" si="37"/>
        <v>2.7888679560216141</v>
      </c>
      <c r="J411" s="26">
        <f>I411*'Social Cost of Carbon'!$C$5</f>
        <v>278.88679560216138</v>
      </c>
      <c r="K411" s="23">
        <f t="shared" si="38"/>
        <v>0.28208164925876805</v>
      </c>
      <c r="L411" s="27">
        <f t="shared" si="39"/>
        <v>0.51600801433248811</v>
      </c>
      <c r="M411" s="27"/>
    </row>
    <row r="412" spans="1:13" x14ac:dyDescent="0.25">
      <c r="A412" s="24">
        <f t="shared" si="40"/>
        <v>2017</v>
      </c>
      <c r="B412" s="32">
        <v>42777</v>
      </c>
      <c r="C412" s="28">
        <f>'Bitcoin Data'!C414</f>
        <v>1004.450012</v>
      </c>
      <c r="D412" s="26">
        <f>'Bitcoin Data'!K414</f>
        <v>1738.6067519833232</v>
      </c>
      <c r="E412" s="25">
        <f>'Bitcoin Data'!J414</f>
        <v>5654.9174303431182</v>
      </c>
      <c r="F412" s="25">
        <f t="shared" si="36"/>
        <v>9.8316776263027279</v>
      </c>
      <c r="G412" s="23">
        <f>'Emissions Factors'!$AB$39/1000</f>
        <v>0.49266147344102867</v>
      </c>
      <c r="H412" s="26">
        <f t="shared" si="41"/>
        <v>4843.6887857714974</v>
      </c>
      <c r="I412" s="23">
        <f t="shared" si="37"/>
        <v>2.7859599534201962</v>
      </c>
      <c r="J412" s="26">
        <f>I412*'Social Cost of Carbon'!$C$5</f>
        <v>278.59599534201959</v>
      </c>
      <c r="K412" s="23">
        <f t="shared" si="38"/>
        <v>0.27736173230492189</v>
      </c>
      <c r="L412" s="27">
        <f t="shared" si="39"/>
        <v>0.48436887857714972</v>
      </c>
      <c r="M412" s="27"/>
    </row>
    <row r="413" spans="1:13" x14ac:dyDescent="0.25">
      <c r="A413" s="24">
        <f t="shared" si="40"/>
        <v>2017</v>
      </c>
      <c r="B413" s="32">
        <v>42778</v>
      </c>
      <c r="C413" s="28">
        <f>'Bitcoin Data'!C415</f>
        <v>999.18102999999996</v>
      </c>
      <c r="D413" s="26">
        <f>'Bitcoin Data'!K415</f>
        <v>1745.6762186251772</v>
      </c>
      <c r="E413" s="25">
        <f>'Bitcoin Data'!J415</f>
        <v>5709.9847231464146</v>
      </c>
      <c r="F413" s="25">
        <f t="shared" si="36"/>
        <v>9.9677845399097613</v>
      </c>
      <c r="G413" s="23">
        <f>'Emissions Factors'!$AB$39/1000</f>
        <v>0.49266147344102867</v>
      </c>
      <c r="H413" s="26">
        <f t="shared" si="41"/>
        <v>4910.7434183746491</v>
      </c>
      <c r="I413" s="23">
        <f t="shared" si="37"/>
        <v>2.8130894870310765</v>
      </c>
      <c r="J413" s="26">
        <f>I413*'Social Cost of Carbon'!$C$5</f>
        <v>281.30894870310766</v>
      </c>
      <c r="K413" s="23">
        <f t="shared" si="38"/>
        <v>0.28153952112472319</v>
      </c>
      <c r="L413" s="27">
        <f t="shared" si="39"/>
        <v>0.4910743418374649</v>
      </c>
      <c r="M413" s="27"/>
    </row>
    <row r="414" spans="1:13" x14ac:dyDescent="0.25">
      <c r="A414" s="24">
        <f t="shared" si="40"/>
        <v>2017</v>
      </c>
      <c r="B414" s="32">
        <v>42779</v>
      </c>
      <c r="C414" s="28">
        <f>'Bitcoin Data'!C416</f>
        <v>990.64202899999998</v>
      </c>
      <c r="D414" s="26">
        <f>'Bitcoin Data'!K416</f>
        <v>2053.6870472124056</v>
      </c>
      <c r="E414" s="25">
        <f>'Bitcoin Data'!J416</f>
        <v>5607.8910707477798</v>
      </c>
      <c r="F414" s="25">
        <f t="shared" si="36"/>
        <v>11.516853254172823</v>
      </c>
      <c r="G414" s="23">
        <f>'Emissions Factors'!$AB$39/1000</f>
        <v>0.49266147344102867</v>
      </c>
      <c r="H414" s="26">
        <f t="shared" si="41"/>
        <v>5673.9098936048886</v>
      </c>
      <c r="I414" s="23">
        <f t="shared" si="37"/>
        <v>2.7627918778113889</v>
      </c>
      <c r="J414" s="26">
        <f>I414*'Social Cost of Carbon'!$C$5</f>
        <v>276.27918778113889</v>
      </c>
      <c r="K414" s="23">
        <f t="shared" si="38"/>
        <v>0.27888902317220271</v>
      </c>
      <c r="L414" s="27">
        <f t="shared" si="39"/>
        <v>0.56739098936048882</v>
      </c>
      <c r="M414" s="27"/>
    </row>
    <row r="415" spans="1:13" x14ac:dyDescent="0.25">
      <c r="A415" s="24">
        <f t="shared" si="40"/>
        <v>2017</v>
      </c>
      <c r="B415" s="32">
        <v>42780</v>
      </c>
      <c r="C415" s="28">
        <f>'Bitcoin Data'!C417</f>
        <v>1004.549988</v>
      </c>
      <c r="D415" s="26">
        <f>'Bitcoin Data'!K417</f>
        <v>2107.5482373589844</v>
      </c>
      <c r="E415" s="25">
        <f>'Bitcoin Data'!J417</f>
        <v>5662.6811635717413</v>
      </c>
      <c r="F415" s="25">
        <f t="shared" si="36"/>
        <v>11.934373705011547</v>
      </c>
      <c r="G415" s="23">
        <f>'Emissions Factors'!$AB$39/1000</f>
        <v>0.49266147344102867</v>
      </c>
      <c r="H415" s="26">
        <f t="shared" si="41"/>
        <v>5879.6061341068571</v>
      </c>
      <c r="I415" s="23">
        <f t="shared" si="37"/>
        <v>2.7897848456720125</v>
      </c>
      <c r="J415" s="26">
        <f>I415*'Social Cost of Carbon'!$C$5</f>
        <v>278.97848456720124</v>
      </c>
      <c r="K415" s="23">
        <f t="shared" si="38"/>
        <v>0.27771488517224613</v>
      </c>
      <c r="L415" s="27">
        <f t="shared" si="39"/>
        <v>0.58796061341068551</v>
      </c>
      <c r="M415" s="27"/>
    </row>
    <row r="416" spans="1:13" x14ac:dyDescent="0.25">
      <c r="A416" s="24">
        <f t="shared" si="40"/>
        <v>2017</v>
      </c>
      <c r="B416" s="32">
        <v>42781</v>
      </c>
      <c r="C416" s="28">
        <f>'Bitcoin Data'!C418</f>
        <v>1007.47998</v>
      </c>
      <c r="D416" s="26">
        <f>'Bitcoin Data'!K418</f>
        <v>1772.101094283066</v>
      </c>
      <c r="E416" s="25">
        <f>'Bitcoin Data'!J418</f>
        <v>5536.1255976610992</v>
      </c>
      <c r="F416" s="25">
        <f t="shared" si="36"/>
        <v>9.8105742297037271</v>
      </c>
      <c r="G416" s="23">
        <f>'Emissions Factors'!$AB$39/1000</f>
        <v>0.49266147344102867</v>
      </c>
      <c r="H416" s="26">
        <f t="shared" si="41"/>
        <v>4833.2919553084239</v>
      </c>
      <c r="I416" s="23">
        <f t="shared" si="37"/>
        <v>2.7274357940983127</v>
      </c>
      <c r="J416" s="26">
        <f>I416*'Social Cost of Carbon'!$C$5</f>
        <v>272.74357940983128</v>
      </c>
      <c r="K416" s="23">
        <f t="shared" si="38"/>
        <v>0.27071860962421435</v>
      </c>
      <c r="L416" s="27">
        <f t="shared" si="39"/>
        <v>0.48332919553084236</v>
      </c>
      <c r="M416" s="27"/>
    </row>
    <row r="417" spans="1:13" x14ac:dyDescent="0.25">
      <c r="A417" s="24">
        <f t="shared" si="40"/>
        <v>2017</v>
      </c>
      <c r="B417" s="32">
        <v>42782</v>
      </c>
      <c r="C417" s="28">
        <f>'Bitcoin Data'!C419</f>
        <v>1027.4399410000001</v>
      </c>
      <c r="D417" s="26">
        <f>'Bitcoin Data'!K419</f>
        <v>1832.2566147969226</v>
      </c>
      <c r="E417" s="25">
        <f>'Bitcoin Data'!J419</f>
        <v>5851.9905631315914</v>
      </c>
      <c r="F417" s="25">
        <f t="shared" si="36"/>
        <v>10.722348419027027</v>
      </c>
      <c r="G417" s="23">
        <f>'Emissions Factors'!$AB$39/1000</f>
        <v>0.49266147344102867</v>
      </c>
      <c r="H417" s="26">
        <f t="shared" si="41"/>
        <v>5282.4879708659391</v>
      </c>
      <c r="I417" s="23">
        <f t="shared" si="37"/>
        <v>2.8830502933954048</v>
      </c>
      <c r="J417" s="26">
        <f>I417*'Social Cost of Carbon'!$C$5</f>
        <v>288.30502933954045</v>
      </c>
      <c r="K417" s="23">
        <f t="shared" si="38"/>
        <v>0.28060523816013538</v>
      </c>
      <c r="L417" s="27">
        <f t="shared" si="39"/>
        <v>0.52824879708659378</v>
      </c>
      <c r="M417" s="27"/>
    </row>
    <row r="418" spans="1:13" x14ac:dyDescent="0.25">
      <c r="A418" s="24">
        <f t="shared" si="40"/>
        <v>2017</v>
      </c>
      <c r="B418" s="32">
        <v>42783</v>
      </c>
      <c r="C418" s="28">
        <f>'Bitcoin Data'!C420</f>
        <v>1046.209961</v>
      </c>
      <c r="D418" s="26">
        <f>'Bitcoin Data'!K420</f>
        <v>1888.5491939966648</v>
      </c>
      <c r="E418" s="25">
        <f>'Bitcoin Data'!J420</f>
        <v>5637.1770116592861</v>
      </c>
      <c r="F418" s="25">
        <f t="shared" si="36"/>
        <v>10.646086101785674</v>
      </c>
      <c r="G418" s="23">
        <f>'Emissions Factors'!$AB$39/1000</f>
        <v>0.49266147344102867</v>
      </c>
      <c r="H418" s="26">
        <f t="shared" si="41"/>
        <v>5244.9164652857871</v>
      </c>
      <c r="I418" s="23">
        <f t="shared" si="37"/>
        <v>2.7772199326119589</v>
      </c>
      <c r="J418" s="26">
        <f>I418*'Social Cost of Carbon'!$C$5</f>
        <v>277.72199326119591</v>
      </c>
      <c r="K418" s="23">
        <f t="shared" si="38"/>
        <v>0.26545531357371188</v>
      </c>
      <c r="L418" s="27">
        <f t="shared" si="39"/>
        <v>0.52449164652857871</v>
      </c>
      <c r="M418" s="27"/>
    </row>
    <row r="419" spans="1:13" x14ac:dyDescent="0.25">
      <c r="A419" s="24">
        <f t="shared" si="40"/>
        <v>2017</v>
      </c>
      <c r="B419" s="32">
        <v>42784</v>
      </c>
      <c r="C419" s="28">
        <f>'Bitcoin Data'!C421</f>
        <v>1054.420044</v>
      </c>
      <c r="D419" s="26">
        <f>'Bitcoin Data'!K421</f>
        <v>1885.8411582404376</v>
      </c>
      <c r="E419" s="25">
        <f>'Bitcoin Data'!J421</f>
        <v>5929.9637318645346</v>
      </c>
      <c r="F419" s="25">
        <f t="shared" si="36"/>
        <v>11.182969672423203</v>
      </c>
      <c r="G419" s="23">
        <f>'Emissions Factors'!$AB$39/1000</f>
        <v>0.49266147344102867</v>
      </c>
      <c r="H419" s="26">
        <f t="shared" si="41"/>
        <v>5509.4183162623531</v>
      </c>
      <c r="I419" s="23">
        <f t="shared" si="37"/>
        <v>2.9214646695922428</v>
      </c>
      <c r="J419" s="26">
        <f>I419*'Social Cost of Carbon'!$C$5</f>
        <v>292.14646695922426</v>
      </c>
      <c r="K419" s="23">
        <f t="shared" si="38"/>
        <v>0.27706839283038542</v>
      </c>
      <c r="L419" s="27">
        <f t="shared" si="39"/>
        <v>0.55094183162623511</v>
      </c>
      <c r="M419" s="27"/>
    </row>
    <row r="420" spans="1:13" x14ac:dyDescent="0.25">
      <c r="A420" s="24">
        <f t="shared" si="40"/>
        <v>2017</v>
      </c>
      <c r="B420" s="32">
        <v>42785</v>
      </c>
      <c r="C420" s="28">
        <f>'Bitcoin Data'!C422</f>
        <v>1047.869995</v>
      </c>
      <c r="D420" s="26">
        <f>'Bitcoin Data'!K422</f>
        <v>1684.2987325861625</v>
      </c>
      <c r="E420" s="25">
        <f>'Bitcoin Data'!J422</f>
        <v>5850.1356344338819</v>
      </c>
      <c r="F420" s="25">
        <f t="shared" si="36"/>
        <v>9.8533760345341328</v>
      </c>
      <c r="G420" s="23">
        <f>'Emissions Factors'!$AB$39/1000</f>
        <v>0.49266147344102867</v>
      </c>
      <c r="H420" s="26">
        <f t="shared" si="41"/>
        <v>4854.3787555421059</v>
      </c>
      <c r="I420" s="23">
        <f t="shared" si="37"/>
        <v>2.8821364414900632</v>
      </c>
      <c r="J420" s="26">
        <f>I420*'Social Cost of Carbon'!$C$5</f>
        <v>288.21364414900631</v>
      </c>
      <c r="K420" s="23">
        <f t="shared" si="38"/>
        <v>0.27504713898121141</v>
      </c>
      <c r="L420" s="27">
        <f t="shared" si="39"/>
        <v>0.48543787555421058</v>
      </c>
      <c r="M420" s="27"/>
    </row>
    <row r="421" spans="1:13" x14ac:dyDescent="0.25">
      <c r="A421" s="24">
        <f t="shared" si="40"/>
        <v>2017</v>
      </c>
      <c r="B421" s="32">
        <v>42786</v>
      </c>
      <c r="C421" s="28">
        <f>'Bitcoin Data'!C423</f>
        <v>1079.9799800000001</v>
      </c>
      <c r="D421" s="26">
        <f>'Bitcoin Data'!K423</f>
        <v>1857.5462817696898</v>
      </c>
      <c r="E421" s="25">
        <f>'Bitcoin Data'!J423</f>
        <v>5855.5680226118957</v>
      </c>
      <c r="F421" s="25">
        <f t="shared" si="36"/>
        <v>10.876988608052223</v>
      </c>
      <c r="G421" s="23">
        <f>'Emissions Factors'!$AB$39/1000</f>
        <v>0.49266147344102867</v>
      </c>
      <c r="H421" s="26">
        <f t="shared" si="41"/>
        <v>5358.673234244292</v>
      </c>
      <c r="I421" s="23">
        <f t="shared" si="37"/>
        <v>2.8848127698541473</v>
      </c>
      <c r="J421" s="26">
        <f>I421*'Social Cost of Carbon'!$C$5</f>
        <v>288.48127698541475</v>
      </c>
      <c r="K421" s="23">
        <f t="shared" si="38"/>
        <v>0.26711724506727869</v>
      </c>
      <c r="L421" s="27">
        <f t="shared" si="39"/>
        <v>0.53586732342442922</v>
      </c>
      <c r="M421" s="27"/>
    </row>
    <row r="422" spans="1:13" x14ac:dyDescent="0.25">
      <c r="A422" s="24">
        <f t="shared" si="40"/>
        <v>2017</v>
      </c>
      <c r="B422" s="32">
        <v>42787</v>
      </c>
      <c r="C422" s="28">
        <f>'Bitcoin Data'!C424</f>
        <v>1115.3000489999999</v>
      </c>
      <c r="D422" s="26">
        <f>'Bitcoin Data'!K424</f>
        <v>1719.5666470527162</v>
      </c>
      <c r="E422" s="25">
        <f>'Bitcoin Data'!J424</f>
        <v>5937.5796043185619</v>
      </c>
      <c r="F422" s="25">
        <f t="shared" si="36"/>
        <v>10.210063851806662</v>
      </c>
      <c r="G422" s="23">
        <f>'Emissions Factors'!$AB$39/1000</f>
        <v>0.49266147344102867</v>
      </c>
      <c r="H422" s="26">
        <f t="shared" si="41"/>
        <v>5030.1051011580548</v>
      </c>
      <c r="I422" s="23">
        <f t="shared" si="37"/>
        <v>2.9252167165369829</v>
      </c>
      <c r="J422" s="26">
        <f>I422*'Social Cost of Carbon'!$C$5</f>
        <v>292.52167165369826</v>
      </c>
      <c r="K422" s="23">
        <f t="shared" si="38"/>
        <v>0.26228069470272053</v>
      </c>
      <c r="L422" s="27">
        <f t="shared" si="39"/>
        <v>0.50301051011580544</v>
      </c>
      <c r="M422" s="27"/>
    </row>
    <row r="423" spans="1:13" x14ac:dyDescent="0.25">
      <c r="A423" s="24">
        <f t="shared" si="40"/>
        <v>2017</v>
      </c>
      <c r="B423" s="32">
        <v>42788</v>
      </c>
      <c r="C423" s="28">
        <f>'Bitcoin Data'!C425</f>
        <v>1117.4399410000001</v>
      </c>
      <c r="D423" s="26">
        <f>'Bitcoin Data'!K425</f>
        <v>1749.891394958383</v>
      </c>
      <c r="E423" s="25">
        <f>'Bitcoin Data'!J425</f>
        <v>6293.040415749746</v>
      </c>
      <c r="F423" s="25">
        <f t="shared" si="36"/>
        <v>11.012137271645805</v>
      </c>
      <c r="G423" s="23">
        <f>'Emissions Factors'!$AB$39/1000</f>
        <v>0.49266147344102867</v>
      </c>
      <c r="H423" s="26">
        <f t="shared" si="41"/>
        <v>5425.2557739838921</v>
      </c>
      <c r="I423" s="23">
        <f t="shared" si="37"/>
        <v>3.1003385636472136</v>
      </c>
      <c r="J423" s="26">
        <f>I423*'Social Cost of Carbon'!$C$5</f>
        <v>310.03385636472137</v>
      </c>
      <c r="K423" s="23">
        <f t="shared" si="38"/>
        <v>0.27745012952308756</v>
      </c>
      <c r="L423" s="27">
        <f t="shared" si="39"/>
        <v>0.54252557739838925</v>
      </c>
      <c r="M423" s="27"/>
    </row>
    <row r="424" spans="1:13" x14ac:dyDescent="0.25">
      <c r="A424" s="24">
        <f t="shared" si="40"/>
        <v>2017</v>
      </c>
      <c r="B424" s="32">
        <v>42789</v>
      </c>
      <c r="C424" s="28">
        <f>'Bitcoin Data'!C426</f>
        <v>1166.719971</v>
      </c>
      <c r="D424" s="26">
        <f>'Bitcoin Data'!K426</f>
        <v>1866.3594470046091</v>
      </c>
      <c r="E424" s="25">
        <f>'Bitcoin Data'!J426</f>
        <v>6526.1921363560714</v>
      </c>
      <c r="F424" s="25">
        <f t="shared" si="36"/>
        <v>12.180220346655346</v>
      </c>
      <c r="G424" s="23">
        <f>'Emissions Factors'!$AB$39/1000</f>
        <v>0.49266147344102867</v>
      </c>
      <c r="H424" s="26">
        <f t="shared" si="41"/>
        <v>6000.7253028196201</v>
      </c>
      <c r="I424" s="23">
        <f t="shared" si="37"/>
        <v>3.2152034338564368</v>
      </c>
      <c r="J424" s="26">
        <f>I424*'Social Cost of Carbon'!$C$5</f>
        <v>321.52034338564368</v>
      </c>
      <c r="K424" s="23">
        <f t="shared" si="38"/>
        <v>0.27557627483659802</v>
      </c>
      <c r="L424" s="27">
        <f t="shared" si="39"/>
        <v>0.60007253028196206</v>
      </c>
      <c r="M424" s="27"/>
    </row>
    <row r="425" spans="1:13" x14ac:dyDescent="0.25">
      <c r="A425" s="24">
        <f t="shared" si="40"/>
        <v>2017</v>
      </c>
      <c r="B425" s="32">
        <v>42790</v>
      </c>
      <c r="C425" s="28">
        <f>'Bitcoin Data'!C427</f>
        <v>1173.6800539999999</v>
      </c>
      <c r="D425" s="26">
        <f>'Bitcoin Data'!K427</f>
        <v>2014.3259262649608</v>
      </c>
      <c r="E425" s="25">
        <f>'Bitcoin Data'!J427</f>
        <v>6079.9566826292821</v>
      </c>
      <c r="F425" s="25">
        <f t="shared" si="36"/>
        <v>12.247014376388067</v>
      </c>
      <c r="G425" s="23">
        <f>'Emissions Factors'!$AB$39/1000</f>
        <v>0.49266147344102867</v>
      </c>
      <c r="H425" s="26">
        <f t="shared" si="41"/>
        <v>6033.6321479248063</v>
      </c>
      <c r="I425" s="23">
        <f t="shared" si="37"/>
        <v>2.9953604177217708</v>
      </c>
      <c r="J425" s="26">
        <f>I425*'Social Cost of Carbon'!$C$5</f>
        <v>299.5360417721771</v>
      </c>
      <c r="K425" s="23">
        <f t="shared" si="38"/>
        <v>0.25521098424679978</v>
      </c>
      <c r="L425" s="27">
        <f t="shared" si="39"/>
        <v>0.60336321479248056</v>
      </c>
      <c r="M425" s="27"/>
    </row>
    <row r="426" spans="1:13" x14ac:dyDescent="0.25">
      <c r="A426" s="24">
        <f t="shared" si="40"/>
        <v>2017</v>
      </c>
      <c r="B426" s="32">
        <v>42791</v>
      </c>
      <c r="C426" s="28">
        <f>'Bitcoin Data'!C428</f>
        <v>1143.839966</v>
      </c>
      <c r="D426" s="26">
        <f>'Bitcoin Data'!K428</f>
        <v>2078.3111705192327</v>
      </c>
      <c r="E426" s="25">
        <f>'Bitcoin Data'!J428</f>
        <v>6277.54575022887</v>
      </c>
      <c r="F426" s="25">
        <f t="shared" si="36"/>
        <v>13.046693456146198</v>
      </c>
      <c r="G426" s="23">
        <f>'Emissions Factors'!$AB$39/1000</f>
        <v>0.49266147344102867</v>
      </c>
      <c r="H426" s="26">
        <f t="shared" si="41"/>
        <v>6427.6032216384128</v>
      </c>
      <c r="I426" s="23">
        <f t="shared" si="37"/>
        <v>3.0927049389012229</v>
      </c>
      <c r="J426" s="26">
        <f>I426*'Social Cost of Carbon'!$C$5</f>
        <v>309.27049389012228</v>
      </c>
      <c r="K426" s="23">
        <f t="shared" si="38"/>
        <v>0.27037916411649693</v>
      </c>
      <c r="L426" s="27">
        <f t="shared" si="39"/>
        <v>0.64276032216384127</v>
      </c>
      <c r="M426" s="27"/>
    </row>
    <row r="427" spans="1:13" x14ac:dyDescent="0.25">
      <c r="A427" s="24">
        <f t="shared" si="40"/>
        <v>2017</v>
      </c>
      <c r="B427" s="32">
        <v>42792</v>
      </c>
      <c r="C427" s="28">
        <f>'Bitcoin Data'!C429</f>
        <v>1165.1999510000001</v>
      </c>
      <c r="D427" s="26">
        <f>'Bitcoin Data'!K429</f>
        <v>2259.1487061367434</v>
      </c>
      <c r="E427" s="25">
        <f>'Bitcoin Data'!J429</f>
        <v>4669.4403177353279</v>
      </c>
      <c r="F427" s="25">
        <f t="shared" si="36"/>
        <v>10.548960052194509</v>
      </c>
      <c r="G427" s="23">
        <f>'Emissions Factors'!$AB$39/1000</f>
        <v>0.49266147344102867</v>
      </c>
      <c r="H427" s="26">
        <f t="shared" si="41"/>
        <v>5197.0662025846977</v>
      </c>
      <c r="I427" s="23">
        <f t="shared" si="37"/>
        <v>2.3004533470804316</v>
      </c>
      <c r="J427" s="26">
        <f>I427*'Social Cost of Carbon'!$C$5</f>
        <v>230.04533470804316</v>
      </c>
      <c r="K427" s="23">
        <f t="shared" si="38"/>
        <v>0.19742992137153217</v>
      </c>
      <c r="L427" s="27">
        <f t="shared" si="39"/>
        <v>0.51970662025846981</v>
      </c>
      <c r="M427" s="27"/>
    </row>
    <row r="428" spans="1:13" x14ac:dyDescent="0.25">
      <c r="A428" s="24">
        <f t="shared" si="40"/>
        <v>2017</v>
      </c>
      <c r="B428" s="32">
        <v>42793</v>
      </c>
      <c r="C428" s="28">
        <f>'Bitcoin Data'!C430</f>
        <v>1179.969971</v>
      </c>
      <c r="D428" s="26">
        <f>'Bitcoin Data'!K430</f>
        <v>1783.2203914554063</v>
      </c>
      <c r="E428" s="25">
        <f>'Bitcoin Data'!J430</f>
        <v>6282.0337347038912</v>
      </c>
      <c r="F428" s="25">
        <f t="shared" si="36"/>
        <v>11.202250655534741</v>
      </c>
      <c r="G428" s="23">
        <f>'Emissions Factors'!$AB$39/1000</f>
        <v>0.49266147344102867</v>
      </c>
      <c r="H428" s="26">
        <f t="shared" si="41"/>
        <v>5518.9173138114747</v>
      </c>
      <c r="I428" s="23">
        <f t="shared" si="37"/>
        <v>3.0949159959454673</v>
      </c>
      <c r="J428" s="26">
        <f>I428*'Social Cost of Carbon'!$C$5</f>
        <v>309.49159959454676</v>
      </c>
      <c r="K428" s="23">
        <f t="shared" si="38"/>
        <v>0.26228769138273839</v>
      </c>
      <c r="L428" s="27">
        <f t="shared" si="39"/>
        <v>0.55189173138114755</v>
      </c>
      <c r="M428" s="27"/>
    </row>
    <row r="429" spans="1:13" x14ac:dyDescent="0.25">
      <c r="A429" s="24">
        <f t="shared" si="40"/>
        <v>2017</v>
      </c>
      <c r="B429" s="32">
        <v>42794</v>
      </c>
      <c r="C429" s="28">
        <f>'Bitcoin Data'!C431</f>
        <v>1179.969971</v>
      </c>
      <c r="D429" s="26">
        <f>'Bitcoin Data'!K431</f>
        <v>1910.8633809006183</v>
      </c>
      <c r="E429" s="25">
        <f>'Bitcoin Data'!J431</f>
        <v>5514.5922858382746</v>
      </c>
      <c r="F429" s="25">
        <f t="shared" si="36"/>
        <v>10.537632459605394</v>
      </c>
      <c r="G429" s="23">
        <f>'Emissions Factors'!$AB$39/1000</f>
        <v>0.49266147344102867</v>
      </c>
      <c r="H429" s="26">
        <f t="shared" si="41"/>
        <v>5191.4855341292041</v>
      </c>
      <c r="I429" s="23">
        <f t="shared" si="37"/>
        <v>2.7168271609676147</v>
      </c>
      <c r="J429" s="26">
        <f>I429*'Social Cost of Carbon'!$C$5</f>
        <v>271.68271609676145</v>
      </c>
      <c r="K429" s="23">
        <f t="shared" si="38"/>
        <v>0.23024544926894708</v>
      </c>
      <c r="L429" s="27">
        <f t="shared" si="39"/>
        <v>0.51914855341292043</v>
      </c>
      <c r="M429" s="27"/>
    </row>
    <row r="430" spans="1:13" x14ac:dyDescent="0.25">
      <c r="A430" s="24">
        <f t="shared" si="40"/>
        <v>2017</v>
      </c>
      <c r="B430" s="32">
        <v>42795</v>
      </c>
      <c r="C430" s="28">
        <f>'Bitcoin Data'!C432</f>
        <v>1222.5</v>
      </c>
      <c r="D430" s="26">
        <f>'Bitcoin Data'!K432</f>
        <v>1820.4377853213159</v>
      </c>
      <c r="E430" s="25">
        <f>'Bitcoin Data'!J432</f>
        <v>6307.7005193570094</v>
      </c>
      <c r="F430" s="25">
        <f t="shared" si="36"/>
        <v>11.482776363928389</v>
      </c>
      <c r="G430" s="23">
        <f>'Emissions Factors'!$AB$39/1000</f>
        <v>0.49266147344102867</v>
      </c>
      <c r="H430" s="26">
        <f t="shared" si="41"/>
        <v>5657.1215226467775</v>
      </c>
      <c r="I430" s="23">
        <f t="shared" si="37"/>
        <v>3.1075610318911657</v>
      </c>
      <c r="J430" s="26">
        <f>I430*'Social Cost of Carbon'!$C$5</f>
        <v>310.75610318911657</v>
      </c>
      <c r="K430" s="23">
        <f t="shared" si="38"/>
        <v>0.25419722142259027</v>
      </c>
      <c r="L430" s="27">
        <f t="shared" si="39"/>
        <v>0.56571215226467764</v>
      </c>
      <c r="M430" s="27"/>
    </row>
    <row r="431" spans="1:13" x14ac:dyDescent="0.25">
      <c r="A431" s="24">
        <f t="shared" si="40"/>
        <v>2017</v>
      </c>
      <c r="B431" s="32">
        <v>42796</v>
      </c>
      <c r="C431" s="28">
        <f>'Bitcoin Data'!C433</f>
        <v>1251.01001</v>
      </c>
      <c r="D431" s="26">
        <f>'Bitcoin Data'!K433</f>
        <v>1958.2842491857807</v>
      </c>
      <c r="E431" s="25">
        <f>'Bitcoin Data'!J433</f>
        <v>5892.1931666790524</v>
      </c>
      <c r="F431" s="25">
        <f t="shared" si="36"/>
        <v>11.538589071467674</v>
      </c>
      <c r="G431" s="23">
        <f>'Emissions Factors'!$AB$39/1000</f>
        <v>0.49266147344102867</v>
      </c>
      <c r="H431" s="26">
        <f t="shared" si="41"/>
        <v>5684.6182933798154</v>
      </c>
      <c r="I431" s="23">
        <f t="shared" si="37"/>
        <v>2.9028565672952626</v>
      </c>
      <c r="J431" s="26">
        <f>I431*'Social Cost of Carbon'!$C$5</f>
        <v>290.28565672952624</v>
      </c>
      <c r="K431" s="23">
        <f t="shared" si="38"/>
        <v>0.23204103437152054</v>
      </c>
      <c r="L431" s="27">
        <f t="shared" si="39"/>
        <v>0.56846182933798151</v>
      </c>
      <c r="M431" s="27"/>
    </row>
    <row r="432" spans="1:13" x14ac:dyDescent="0.25">
      <c r="A432" s="24">
        <f t="shared" si="40"/>
        <v>2017</v>
      </c>
      <c r="B432" s="32">
        <v>42797</v>
      </c>
      <c r="C432" s="28">
        <f>'Bitcoin Data'!C434</f>
        <v>1274.98999</v>
      </c>
      <c r="D432" s="26">
        <f>'Bitcoin Data'!K434</f>
        <v>1861.9626648398714</v>
      </c>
      <c r="E432" s="25">
        <f>'Bitcoin Data'!J434</f>
        <v>5496.3741582917164</v>
      </c>
      <c r="F432" s="25">
        <f t="shared" si="36"/>
        <v>10.23404347472985</v>
      </c>
      <c r="G432" s="23">
        <f>'Emissions Factors'!$AB$39/1000</f>
        <v>0.49266147344102867</v>
      </c>
      <c r="H432" s="26">
        <f t="shared" si="41"/>
        <v>5041.918937519953</v>
      </c>
      <c r="I432" s="23">
        <f t="shared" si="37"/>
        <v>2.7078517914071907</v>
      </c>
      <c r="J432" s="26">
        <f>I432*'Social Cost of Carbon'!$C$5</f>
        <v>270.78517914071909</v>
      </c>
      <c r="K432" s="23">
        <f t="shared" si="38"/>
        <v>0.21238220006787589</v>
      </c>
      <c r="L432" s="27">
        <f t="shared" si="39"/>
        <v>0.50419189375199525</v>
      </c>
      <c r="M432" s="27"/>
    </row>
    <row r="433" spans="1:13" x14ac:dyDescent="0.25">
      <c r="A433" s="24">
        <f t="shared" si="40"/>
        <v>2017</v>
      </c>
      <c r="B433" s="32">
        <v>42798</v>
      </c>
      <c r="C433" s="28">
        <f>'Bitcoin Data'!C435</f>
        <v>1255.150024</v>
      </c>
      <c r="D433" s="26">
        <f>'Bitcoin Data'!K435</f>
        <v>1652.7545909849887</v>
      </c>
      <c r="E433" s="25">
        <f>'Bitcoin Data'!J435</f>
        <v>6789.1924763714087</v>
      </c>
      <c r="F433" s="25">
        <f t="shared" si="36"/>
        <v>11.22086903440359</v>
      </c>
      <c r="G433" s="23">
        <f>'Emissions Factors'!$AB$39/1000</f>
        <v>0.49266147344102867</v>
      </c>
      <c r="H433" s="26">
        <f t="shared" si="41"/>
        <v>5528.0898717780847</v>
      </c>
      <c r="I433" s="23">
        <f t="shared" si="37"/>
        <v>3.3447735688838844</v>
      </c>
      <c r="J433" s="26">
        <f>I433*'Social Cost of Carbon'!$C$5</f>
        <v>334.47735688838844</v>
      </c>
      <c r="K433" s="23">
        <f t="shared" si="38"/>
        <v>0.26648396645243455</v>
      </c>
      <c r="L433" s="27">
        <f t="shared" si="39"/>
        <v>0.55280898717780858</v>
      </c>
      <c r="M433" s="27"/>
    </row>
    <row r="434" spans="1:13" x14ac:dyDescent="0.25">
      <c r="A434" s="24">
        <f t="shared" si="40"/>
        <v>2017</v>
      </c>
      <c r="B434" s="32">
        <v>42799</v>
      </c>
      <c r="C434" s="28">
        <f>'Bitcoin Data'!C436</f>
        <v>1267.119995</v>
      </c>
      <c r="D434" s="26">
        <f>'Bitcoin Data'!K436</f>
        <v>1892.7941246602136</v>
      </c>
      <c r="E434" s="25">
        <f>'Bitcoin Data'!J436</f>
        <v>5723.4886175121901</v>
      </c>
      <c r="F434" s="25">
        <f t="shared" si="36"/>
        <v>10.833385627786681</v>
      </c>
      <c r="G434" s="23">
        <f>'Emissions Factors'!$AB$39/1000</f>
        <v>0.49266147344102867</v>
      </c>
      <c r="H434" s="26">
        <f t="shared" si="41"/>
        <v>5337.1917257402501</v>
      </c>
      <c r="I434" s="23">
        <f t="shared" si="37"/>
        <v>2.8197423355265117</v>
      </c>
      <c r="J434" s="26">
        <f>I434*'Social Cost of Carbon'!$C$5</f>
        <v>281.97423355265119</v>
      </c>
      <c r="K434" s="23">
        <f t="shared" si="38"/>
        <v>0.22253159500703104</v>
      </c>
      <c r="L434" s="27">
        <f t="shared" si="39"/>
        <v>0.53371917257402501</v>
      </c>
      <c r="M434" s="27"/>
    </row>
    <row r="435" spans="1:13" x14ac:dyDescent="0.25">
      <c r="A435" s="24">
        <f t="shared" si="40"/>
        <v>2017</v>
      </c>
      <c r="B435" s="32">
        <v>42800</v>
      </c>
      <c r="C435" s="28">
        <f>'Bitcoin Data'!C437</f>
        <v>1272.829956</v>
      </c>
      <c r="D435" s="26">
        <f>'Bitcoin Data'!K437</f>
        <v>1734.4688358836986</v>
      </c>
      <c r="E435" s="25">
        <f>'Bitcoin Data'!J437</f>
        <v>6726.1645476808353</v>
      </c>
      <c r="F435" s="25">
        <f t="shared" si="36"/>
        <v>11.666322792978182</v>
      </c>
      <c r="G435" s="23">
        <f>'Emissions Factors'!$AB$39/1000</f>
        <v>0.49266147344102867</v>
      </c>
      <c r="H435" s="26">
        <f t="shared" si="41"/>
        <v>5747.5477768272876</v>
      </c>
      <c r="I435" s="23">
        <f t="shared" si="37"/>
        <v>3.3137221366672507</v>
      </c>
      <c r="J435" s="26">
        <f>I435*'Social Cost of Carbon'!$C$5</f>
        <v>331.37221366672509</v>
      </c>
      <c r="K435" s="23">
        <f t="shared" si="38"/>
        <v>0.26034287777771714</v>
      </c>
      <c r="L435" s="27">
        <f t="shared" si="39"/>
        <v>0.57475477768272898</v>
      </c>
      <c r="M435" s="27"/>
    </row>
    <row r="436" spans="1:13" x14ac:dyDescent="0.25">
      <c r="A436" s="24">
        <f t="shared" si="40"/>
        <v>2017</v>
      </c>
      <c r="B436" s="32">
        <v>42801</v>
      </c>
      <c r="C436" s="28">
        <f>'Bitcoin Data'!C438</f>
        <v>1223.540039</v>
      </c>
      <c r="D436" s="26">
        <f>'Bitcoin Data'!K438</f>
        <v>1897.9795775375901</v>
      </c>
      <c r="E436" s="25">
        <f>'Bitcoin Data'!J438</f>
        <v>5701.7223703946756</v>
      </c>
      <c r="F436" s="25">
        <f t="shared" si="36"/>
        <v>10.821752615798314</v>
      </c>
      <c r="G436" s="23">
        <f>'Emissions Factors'!$AB$39/1000</f>
        <v>0.49266147344102867</v>
      </c>
      <c r="H436" s="26">
        <f t="shared" si="41"/>
        <v>5331.4605889135037</v>
      </c>
      <c r="I436" s="23">
        <f t="shared" si="37"/>
        <v>2.8090189441503157</v>
      </c>
      <c r="J436" s="26">
        <f>I436*'Social Cost of Carbon'!$C$5</f>
        <v>280.90189441503156</v>
      </c>
      <c r="K436" s="23">
        <f t="shared" si="38"/>
        <v>0.22958128501018477</v>
      </c>
      <c r="L436" s="27">
        <f t="shared" si="39"/>
        <v>0.53314605889135036</v>
      </c>
      <c r="M436" s="27"/>
    </row>
    <row r="437" spans="1:13" x14ac:dyDescent="0.25">
      <c r="A437" s="24">
        <f t="shared" si="40"/>
        <v>2017</v>
      </c>
      <c r="B437" s="32">
        <v>42802</v>
      </c>
      <c r="C437" s="28">
        <f>'Bitcoin Data'!C439</f>
        <v>1150</v>
      </c>
      <c r="D437" s="26">
        <f>'Bitcoin Data'!K439</f>
        <v>1794.6497530835429</v>
      </c>
      <c r="E437" s="25">
        <f>'Bitcoin Data'!J439</f>
        <v>6281.4219646670163</v>
      </c>
      <c r="F437" s="25">
        <f t="shared" si="36"/>
        <v>11.272952377903204</v>
      </c>
      <c r="G437" s="23">
        <f>'Emissions Factors'!$AB$39/1000</f>
        <v>0.49266147344102867</v>
      </c>
      <c r="H437" s="26">
        <f t="shared" si="41"/>
        <v>5553.7493285283399</v>
      </c>
      <c r="I437" s="23">
        <f t="shared" si="37"/>
        <v>3.0946146004176933</v>
      </c>
      <c r="J437" s="26">
        <f>I437*'Social Cost of Carbon'!$C$5</f>
        <v>309.46146004176933</v>
      </c>
      <c r="K437" s="23">
        <f t="shared" si="38"/>
        <v>0.26909692177545158</v>
      </c>
      <c r="L437" s="27">
        <f t="shared" si="39"/>
        <v>0.55537493285283401</v>
      </c>
      <c r="M437" s="27"/>
    </row>
    <row r="438" spans="1:13" x14ac:dyDescent="0.25">
      <c r="A438" s="24">
        <f t="shared" si="40"/>
        <v>2017</v>
      </c>
      <c r="B438" s="32">
        <v>42803</v>
      </c>
      <c r="C438" s="28">
        <f>'Bitcoin Data'!C440</f>
        <v>1188.48999</v>
      </c>
      <c r="D438" s="26">
        <f>'Bitcoin Data'!K440</f>
        <v>1877.4004862636402</v>
      </c>
      <c r="E438" s="25">
        <f>'Bitcoin Data'!J440</f>
        <v>6325.7253067454312</v>
      </c>
      <c r="F438" s="25">
        <f t="shared" si="36"/>
        <v>11.875919766854087</v>
      </c>
      <c r="G438" s="23">
        <f>'Emissions Factors'!$AB$39/1000</f>
        <v>0.49266147344102867</v>
      </c>
      <c r="H438" s="26">
        <f t="shared" si="41"/>
        <v>5850.8081308057726</v>
      </c>
      <c r="I438" s="23">
        <f t="shared" si="37"/>
        <v>3.1164411502044072</v>
      </c>
      <c r="J438" s="26">
        <f>I438*'Social Cost of Carbon'!$C$5</f>
        <v>311.64411502044072</v>
      </c>
      <c r="K438" s="23">
        <f t="shared" si="38"/>
        <v>0.26221854423901436</v>
      </c>
      <c r="L438" s="27">
        <f t="shared" si="39"/>
        <v>0.58508081308057724</v>
      </c>
      <c r="M438" s="27"/>
    </row>
    <row r="439" spans="1:13" x14ac:dyDescent="0.25">
      <c r="A439" s="24">
        <f t="shared" si="40"/>
        <v>2017</v>
      </c>
      <c r="B439" s="32">
        <v>42804</v>
      </c>
      <c r="C439" s="28">
        <f>'Bitcoin Data'!C441</f>
        <v>1116.719971</v>
      </c>
      <c r="D439" s="26">
        <f>'Bitcoin Data'!K441</f>
        <v>1903.9869812855986</v>
      </c>
      <c r="E439" s="25">
        <f>'Bitcoin Data'!J441</f>
        <v>5954.3128561521398</v>
      </c>
      <c r="F439" s="25">
        <f t="shared" si="36"/>
        <v>11.336934160615144</v>
      </c>
      <c r="G439" s="23">
        <f>'Emissions Factors'!$AB$39/1000</f>
        <v>0.49266147344102867</v>
      </c>
      <c r="H439" s="26">
        <f t="shared" si="41"/>
        <v>5585.2706878725885</v>
      </c>
      <c r="I439" s="23">
        <f t="shared" si="37"/>
        <v>2.9334605450407731</v>
      </c>
      <c r="J439" s="26">
        <f>I439*'Social Cost of Carbon'!$C$5</f>
        <v>293.3460545040773</v>
      </c>
      <c r="K439" s="23">
        <f t="shared" si="38"/>
        <v>0.26268541991005306</v>
      </c>
      <c r="L439" s="27">
        <f t="shared" si="39"/>
        <v>0.55852706878725877</v>
      </c>
      <c r="M439" s="27"/>
    </row>
    <row r="440" spans="1:13" x14ac:dyDescent="0.25">
      <c r="A440" s="24">
        <f t="shared" si="40"/>
        <v>2017</v>
      </c>
      <c r="B440" s="32">
        <v>42805</v>
      </c>
      <c r="C440" s="28">
        <f>'Bitcoin Data'!C442</f>
        <v>1175.829956</v>
      </c>
      <c r="D440" s="26">
        <f>'Bitcoin Data'!K442</f>
        <v>1868.1867257972776</v>
      </c>
      <c r="E440" s="25">
        <f>'Bitcoin Data'!J442</f>
        <v>6309.3914345474132</v>
      </c>
      <c r="F440" s="25">
        <f t="shared" si="36"/>
        <v>11.78712132588052</v>
      </c>
      <c r="G440" s="23">
        <f>'Emissions Factors'!$AB$39/1000</f>
        <v>0.49266147344102867</v>
      </c>
      <c r="H440" s="26">
        <f t="shared" si="41"/>
        <v>5807.0605600364688</v>
      </c>
      <c r="I440" s="23">
        <f t="shared" si="37"/>
        <v>3.1083940806603341</v>
      </c>
      <c r="J440" s="26">
        <f>I440*'Social Cost of Carbon'!$C$5</f>
        <v>310.8394080660334</v>
      </c>
      <c r="K440" s="23">
        <f t="shared" si="38"/>
        <v>0.26435744937428129</v>
      </c>
      <c r="L440" s="27">
        <f t="shared" si="39"/>
        <v>0.58070605600364678</v>
      </c>
      <c r="M440" s="27"/>
    </row>
    <row r="441" spans="1:13" x14ac:dyDescent="0.25">
      <c r="A441" s="24">
        <f t="shared" si="40"/>
        <v>2017</v>
      </c>
      <c r="B441" s="32">
        <v>42806</v>
      </c>
      <c r="C441" s="28">
        <f>'Bitcoin Data'!C443</f>
        <v>1221.380005</v>
      </c>
      <c r="D441" s="26">
        <f>'Bitcoin Data'!K443</f>
        <v>1931.7762186115217</v>
      </c>
      <c r="E441" s="25">
        <f>'Bitcoin Data'!J443</f>
        <v>5704.9775807591377</v>
      </c>
      <c r="F441" s="25">
        <f t="shared" si="36"/>
        <v>11.020740018222394</v>
      </c>
      <c r="G441" s="23">
        <f>'Emissions Factors'!$AB$39/1000</f>
        <v>0.49266147344102867</v>
      </c>
      <c r="H441" s="26">
        <f t="shared" si="41"/>
        <v>5429.4940157879537</v>
      </c>
      <c r="I441" s="23">
        <f t="shared" si="37"/>
        <v>2.8106226608848321</v>
      </c>
      <c r="J441" s="26">
        <f>I441*'Social Cost of Carbon'!$C$5</f>
        <v>281.06226608848323</v>
      </c>
      <c r="K441" s="23">
        <f t="shared" si="38"/>
        <v>0.23011860758968561</v>
      </c>
      <c r="L441" s="27">
        <f t="shared" si="39"/>
        <v>0.54294940157879557</v>
      </c>
      <c r="M441" s="27"/>
    </row>
    <row r="442" spans="1:13" x14ac:dyDescent="0.25">
      <c r="A442" s="24">
        <f t="shared" si="40"/>
        <v>2017</v>
      </c>
      <c r="B442" s="32">
        <v>42807</v>
      </c>
      <c r="C442" s="28">
        <f>'Bitcoin Data'!C444</f>
        <v>1231.920044</v>
      </c>
      <c r="D442" s="26">
        <f>'Bitcoin Data'!K444</f>
        <v>1817.6753255797767</v>
      </c>
      <c r="E442" s="25">
        <f>'Bitcoin Data'!J444</f>
        <v>6519.5518143364707</v>
      </c>
      <c r="F442" s="25">
        <f t="shared" si="36"/>
        <v>11.850428466758268</v>
      </c>
      <c r="G442" s="23">
        <f>'Emissions Factors'!$AB$39/1000</f>
        <v>0.49266147344102867</v>
      </c>
      <c r="H442" s="26">
        <f t="shared" si="41"/>
        <v>5838.2495493406386</v>
      </c>
      <c r="I442" s="23">
        <f t="shared" si="37"/>
        <v>3.2119320030261376</v>
      </c>
      <c r="J442" s="26">
        <f>I442*'Social Cost of Carbon'!$C$5</f>
        <v>321.19320030261377</v>
      </c>
      <c r="K442" s="23">
        <f t="shared" si="38"/>
        <v>0.26072568740720464</v>
      </c>
      <c r="L442" s="27">
        <f t="shared" si="39"/>
        <v>0.58382495493406394</v>
      </c>
      <c r="M442" s="27"/>
    </row>
    <row r="443" spans="1:13" x14ac:dyDescent="0.25">
      <c r="A443" s="24">
        <f t="shared" si="40"/>
        <v>2017</v>
      </c>
      <c r="B443" s="32">
        <v>42808</v>
      </c>
      <c r="C443" s="28">
        <f>'Bitcoin Data'!C445</f>
        <v>1240</v>
      </c>
      <c r="D443" s="26">
        <f>'Bitcoin Data'!K445</f>
        <v>1946.8678861553765</v>
      </c>
      <c r="E443" s="25">
        <f>'Bitcoin Data'!J445</f>
        <v>5537.6820555392005</v>
      </c>
      <c r="F443" s="25">
        <f t="shared" si="36"/>
        <v>10.781135357668163</v>
      </c>
      <c r="G443" s="23">
        <f>'Emissions Factors'!$AB$39/1000</f>
        <v>0.49266147344102867</v>
      </c>
      <c r="H443" s="26">
        <f t="shared" si="41"/>
        <v>5311.4500306759683</v>
      </c>
      <c r="I443" s="23">
        <f t="shared" si="37"/>
        <v>2.7282026009298872</v>
      </c>
      <c r="J443" s="26">
        <f>I443*'Social Cost of Carbon'!$C$5</f>
        <v>272.82026009298875</v>
      </c>
      <c r="K443" s="23">
        <f t="shared" si="38"/>
        <v>0.22001633878466834</v>
      </c>
      <c r="L443" s="27">
        <f t="shared" si="39"/>
        <v>0.53114500306759704</v>
      </c>
      <c r="M443" s="27"/>
    </row>
    <row r="444" spans="1:13" x14ac:dyDescent="0.25">
      <c r="A444" s="24">
        <f t="shared" si="40"/>
        <v>2017</v>
      </c>
      <c r="B444" s="32">
        <v>42809</v>
      </c>
      <c r="C444" s="28">
        <f>'Bitcoin Data'!C446</f>
        <v>1249.6099850000001</v>
      </c>
      <c r="D444" s="26">
        <f>'Bitcoin Data'!K446</f>
        <v>1782.9655637454521</v>
      </c>
      <c r="E444" s="25">
        <f>'Bitcoin Data'!J446</f>
        <v>6511.6541999132232</v>
      </c>
      <c r="F444" s="25">
        <f t="shared" si="36"/>
        <v>11.610055201463719</v>
      </c>
      <c r="G444" s="23">
        <f>'Emissions Factors'!$AB$39/1000</f>
        <v>0.49266147344102867</v>
      </c>
      <c r="H444" s="26">
        <f t="shared" si="41"/>
        <v>5719.8269022847944</v>
      </c>
      <c r="I444" s="23">
        <f t="shared" si="37"/>
        <v>3.2080411526677111</v>
      </c>
      <c r="J444" s="26">
        <f>I444*'Social Cost of Carbon'!$C$5</f>
        <v>320.80411526677108</v>
      </c>
      <c r="K444" s="23">
        <f t="shared" si="38"/>
        <v>0.2567233929927113</v>
      </c>
      <c r="L444" s="27">
        <f t="shared" si="39"/>
        <v>0.57198269022847947</v>
      </c>
      <c r="M444" s="27"/>
    </row>
    <row r="445" spans="1:13" x14ac:dyDescent="0.25">
      <c r="A445" s="24">
        <f t="shared" si="40"/>
        <v>2017</v>
      </c>
      <c r="B445" s="32">
        <v>42810</v>
      </c>
      <c r="C445" s="28">
        <f>'Bitcoin Data'!C447</f>
        <v>1187.8100589999999</v>
      </c>
      <c r="D445" s="26">
        <f>'Bitcoin Data'!K447</f>
        <v>1909.3178036605671</v>
      </c>
      <c r="E445" s="25">
        <f>'Bitcoin Data'!J447</f>
        <v>6315.4800172512887</v>
      </c>
      <c r="F445" s="25">
        <f t="shared" si="36"/>
        <v>12.058258435600429</v>
      </c>
      <c r="G445" s="23">
        <f>'Emissions Factors'!$AB$39/1000</f>
        <v>0.49266147344102867</v>
      </c>
      <c r="H445" s="26">
        <f t="shared" si="41"/>
        <v>5940.6393680156207</v>
      </c>
      <c r="I445" s="23">
        <f t="shared" si="37"/>
        <v>3.1113936907863931</v>
      </c>
      <c r="J445" s="26">
        <f>I445*'Social Cost of Carbon'!$C$5</f>
        <v>311.13936907863933</v>
      </c>
      <c r="K445" s="23">
        <f t="shared" si="38"/>
        <v>0.26194370616846185</v>
      </c>
      <c r="L445" s="27">
        <f t="shared" si="39"/>
        <v>0.59406393680156222</v>
      </c>
      <c r="M445" s="27"/>
    </row>
    <row r="446" spans="1:13" x14ac:dyDescent="0.25">
      <c r="A446" s="24">
        <f t="shared" si="40"/>
        <v>2017</v>
      </c>
      <c r="B446" s="32">
        <v>42811</v>
      </c>
      <c r="C446" s="28">
        <f>'Bitcoin Data'!C448</f>
        <v>1100.2299800000001</v>
      </c>
      <c r="D446" s="26">
        <f>'Bitcoin Data'!K448</f>
        <v>1917.3660426081358</v>
      </c>
      <c r="E446" s="25">
        <f>'Bitcoin Data'!J448</f>
        <v>6408.0396028875612</v>
      </c>
      <c r="F446" s="25">
        <f t="shared" si="36"/>
        <v>12.286557534264734</v>
      </c>
      <c r="G446" s="23">
        <f>'Emissions Factors'!$AB$39/1000</f>
        <v>0.49266147344102867</v>
      </c>
      <c r="H446" s="26">
        <f t="shared" si="41"/>
        <v>6053.1135383488363</v>
      </c>
      <c r="I446" s="23">
        <f t="shared" si="37"/>
        <v>3.1569942326270501</v>
      </c>
      <c r="J446" s="26">
        <f>I446*'Social Cost of Carbon'!$C$5</f>
        <v>315.69942326270501</v>
      </c>
      <c r="K446" s="23">
        <f t="shared" si="38"/>
        <v>0.28693948447278722</v>
      </c>
      <c r="L446" s="27">
        <f t="shared" si="39"/>
        <v>0.60531135383488355</v>
      </c>
      <c r="M446" s="27"/>
    </row>
    <row r="447" spans="1:13" x14ac:dyDescent="0.25">
      <c r="A447" s="24">
        <f t="shared" si="40"/>
        <v>2017</v>
      </c>
      <c r="B447" s="32">
        <v>42812</v>
      </c>
      <c r="C447" s="28">
        <f>'Bitcoin Data'!C449</f>
        <v>973.817993</v>
      </c>
      <c r="D447" s="26">
        <f>'Bitcoin Data'!K449</f>
        <v>1966.8936397276325</v>
      </c>
      <c r="E447" s="25">
        <f>'Bitcoin Data'!J449</f>
        <v>6601.224120368568</v>
      </c>
      <c r="F447" s="25">
        <f t="shared" si="36"/>
        <v>12.983905736769572</v>
      </c>
      <c r="G447" s="23">
        <f>'Emissions Factors'!$AB$39/1000</f>
        <v>0.49266147344102867</v>
      </c>
      <c r="H447" s="26">
        <f t="shared" si="41"/>
        <v>6396.6701312963223</v>
      </c>
      <c r="I447" s="23">
        <f t="shared" si="37"/>
        <v>3.252168801655237</v>
      </c>
      <c r="J447" s="26">
        <f>I447*'Social Cost of Carbon'!$C$5</f>
        <v>325.21688016552372</v>
      </c>
      <c r="K447" s="23">
        <f t="shared" si="38"/>
        <v>0.33396063997918318</v>
      </c>
      <c r="L447" s="27">
        <f t="shared" si="39"/>
        <v>0.63966701312963226</v>
      </c>
      <c r="M447" s="27"/>
    </row>
    <row r="448" spans="1:13" x14ac:dyDescent="0.25">
      <c r="A448" s="24">
        <f t="shared" si="40"/>
        <v>2017</v>
      </c>
      <c r="B448" s="32">
        <v>42813</v>
      </c>
      <c r="C448" s="28">
        <f>'Bitcoin Data'!C450</f>
        <v>1036.73999</v>
      </c>
      <c r="D448" s="26">
        <f>'Bitcoin Data'!K450</f>
        <v>2056.6917501500393</v>
      </c>
      <c r="E448" s="25">
        <f>'Bitcoin Data'!J450</f>
        <v>5169.3229790954056</v>
      </c>
      <c r="F448" s="25">
        <f t="shared" si="36"/>
        <v>10.631703924966544</v>
      </c>
      <c r="G448" s="23">
        <f>'Emissions Factors'!$AB$39/1000</f>
        <v>0.49266147344102867</v>
      </c>
      <c r="H448" s="26">
        <f t="shared" si="41"/>
        <v>5237.8309208627861</v>
      </c>
      <c r="I448" s="23">
        <f t="shared" si="37"/>
        <v>2.5467262755737101</v>
      </c>
      <c r="J448" s="26">
        <f>I448*'Social Cost of Carbon'!$C$5</f>
        <v>254.67262755737102</v>
      </c>
      <c r="K448" s="23">
        <f t="shared" si="38"/>
        <v>0.2456475394157131</v>
      </c>
      <c r="L448" s="27">
        <f t="shared" si="39"/>
        <v>0.52378309208627849</v>
      </c>
      <c r="M448" s="27"/>
    </row>
    <row r="449" spans="1:13" x14ac:dyDescent="0.25">
      <c r="A449" s="24">
        <f t="shared" si="40"/>
        <v>2017</v>
      </c>
      <c r="B449" s="32">
        <v>42814</v>
      </c>
      <c r="C449" s="28">
        <f>'Bitcoin Data'!C451</f>
        <v>1054.2299800000001</v>
      </c>
      <c r="D449" s="26">
        <f>'Bitcoin Data'!K451</f>
        <v>1702.1473850111981</v>
      </c>
      <c r="E449" s="25">
        <f>'Bitcoin Data'!J451</f>
        <v>6518.1124313550099</v>
      </c>
      <c r="F449" s="25">
        <f t="shared" si="36"/>
        <v>11.094788030239913</v>
      </c>
      <c r="G449" s="23">
        <f>'Emissions Factors'!$AB$39/1000</f>
        <v>0.49266147344102867</v>
      </c>
      <c r="H449" s="26">
        <f t="shared" si="41"/>
        <v>5465.974618493884</v>
      </c>
      <c r="I449" s="23">
        <f t="shared" si="37"/>
        <v>3.211222874485645</v>
      </c>
      <c r="J449" s="26">
        <f>I449*'Social Cost of Carbon'!$C$5</f>
        <v>321.12228744856452</v>
      </c>
      <c r="K449" s="23">
        <f t="shared" si="38"/>
        <v>0.30460363823893954</v>
      </c>
      <c r="L449" s="27">
        <f t="shared" si="39"/>
        <v>0.5465974618493884</v>
      </c>
      <c r="M449" s="27"/>
    </row>
    <row r="450" spans="1:13" x14ac:dyDescent="0.25">
      <c r="A450" s="24">
        <f t="shared" si="40"/>
        <v>2017</v>
      </c>
      <c r="B450" s="32">
        <v>42815</v>
      </c>
      <c r="C450" s="28">
        <f>'Bitcoin Data'!C452</f>
        <v>1120.540039</v>
      </c>
      <c r="D450" s="26">
        <f>'Bitcoin Data'!K452</f>
        <v>1779.8616591615996</v>
      </c>
      <c r="E450" s="25">
        <f>'Bitcoin Data'!J452</f>
        <v>7063.7772011626912</v>
      </c>
      <c r="F450" s="25">
        <f t="shared" si="36"/>
        <v>12.572546209209309</v>
      </c>
      <c r="G450" s="23">
        <f>'Emissions Factors'!$AB$39/1000</f>
        <v>0.49266147344102867</v>
      </c>
      <c r="H450" s="26">
        <f t="shared" si="41"/>
        <v>6194.0091403344777</v>
      </c>
      <c r="I450" s="23">
        <f t="shared" si="37"/>
        <v>3.480050883983957</v>
      </c>
      <c r="J450" s="26">
        <f>I450*'Social Cost of Carbon'!$C$5</f>
        <v>348.00508839839569</v>
      </c>
      <c r="K450" s="23">
        <f t="shared" si="38"/>
        <v>0.31056907944937406</v>
      </c>
      <c r="L450" s="27">
        <f t="shared" si="39"/>
        <v>0.61940091403344777</v>
      </c>
      <c r="M450" s="27"/>
    </row>
    <row r="451" spans="1:13" x14ac:dyDescent="0.25">
      <c r="A451" s="24">
        <f t="shared" si="40"/>
        <v>2017</v>
      </c>
      <c r="B451" s="32">
        <v>42816</v>
      </c>
      <c r="C451" s="28">
        <f>'Bitcoin Data'!C453</f>
        <v>1049.1400149999999</v>
      </c>
      <c r="D451" s="26">
        <f>'Bitcoin Data'!K453</f>
        <v>1983.8720857690812</v>
      </c>
      <c r="E451" s="25">
        <f>'Bitcoin Data'!J453</f>
        <v>5822.5350659149344</v>
      </c>
      <c r="F451" s="25">
        <f t="shared" si="36"/>
        <v>11.551164785680275</v>
      </c>
      <c r="G451" s="23">
        <f>'Emissions Factors'!$AB$39/1000</f>
        <v>0.49266147344102867</v>
      </c>
      <c r="H451" s="26">
        <f t="shared" si="41"/>
        <v>5690.813863273369</v>
      </c>
      <c r="I451" s="23">
        <f t="shared" si="37"/>
        <v>2.8685387047357085</v>
      </c>
      <c r="J451" s="26">
        <f>I451*'Social Cost of Carbon'!$C$5</f>
        <v>286.85387047357085</v>
      </c>
      <c r="K451" s="23">
        <f t="shared" si="38"/>
        <v>0.27341810089435092</v>
      </c>
      <c r="L451" s="27">
        <f t="shared" si="39"/>
        <v>0.56908138632733685</v>
      </c>
      <c r="M451" s="27"/>
    </row>
    <row r="452" spans="1:13" x14ac:dyDescent="0.25">
      <c r="A452" s="24">
        <f t="shared" si="40"/>
        <v>2017</v>
      </c>
      <c r="B452" s="32">
        <v>42817</v>
      </c>
      <c r="C452" s="28">
        <f>'Bitcoin Data'!C454</f>
        <v>1038.589966</v>
      </c>
      <c r="D452" s="26">
        <f>'Bitcoin Data'!K454</f>
        <v>1855.6054748720107</v>
      </c>
      <c r="E452" s="25">
        <f>'Bitcoin Data'!J454</f>
        <v>7398.7403439050913</v>
      </c>
      <c r="F452" s="25">
        <f t="shared" si="36"/>
        <v>13.72914308930671</v>
      </c>
      <c r="G452" s="23">
        <f>'Emissions Factors'!$AB$39/1000</f>
        <v>0.49266147344102867</v>
      </c>
      <c r="H452" s="26">
        <f t="shared" si="41"/>
        <v>6763.8198634605596</v>
      </c>
      <c r="I452" s="23">
        <f t="shared" si="37"/>
        <v>3.6450743194358655</v>
      </c>
      <c r="J452" s="26">
        <f>I452*'Social Cost of Carbon'!$C$5</f>
        <v>364.50743194358654</v>
      </c>
      <c r="K452" s="23">
        <f t="shared" si="38"/>
        <v>0.35096375266115998</v>
      </c>
      <c r="L452" s="27">
        <f t="shared" si="39"/>
        <v>0.67638198634605595</v>
      </c>
      <c r="M452" s="27"/>
    </row>
    <row r="453" spans="1:13" x14ac:dyDescent="0.25">
      <c r="A453" s="24">
        <f t="shared" si="40"/>
        <v>2017</v>
      </c>
      <c r="B453" s="32">
        <v>42818</v>
      </c>
      <c r="C453" s="28">
        <f>'Bitcoin Data'!C455</f>
        <v>937.52002000000005</v>
      </c>
      <c r="D453" s="26">
        <f>'Bitcoin Data'!K455</f>
        <v>2193.1211131751106</v>
      </c>
      <c r="E453" s="25">
        <f>'Bitcoin Data'!J455</f>
        <v>4728.0982022840644</v>
      </c>
      <c r="F453" s="25">
        <f t="shared" ref="F453:F516" si="42">E453*D453/1000000</f>
        <v>10.369291992594468</v>
      </c>
      <c r="G453" s="23">
        <f>'Emissions Factors'!$AB$39/1000</f>
        <v>0.49266147344102867</v>
      </c>
      <c r="H453" s="26">
        <f t="shared" si="41"/>
        <v>5108.5506716118507</v>
      </c>
      <c r="I453" s="23">
        <f t="shared" ref="I453:I516" si="43">$E453*G453/1000</f>
        <v>2.3293518269111462</v>
      </c>
      <c r="J453" s="26">
        <f>I453*'Social Cost of Carbon'!$C$5</f>
        <v>232.93518269111462</v>
      </c>
      <c r="K453" s="23">
        <f t="shared" ref="K453:K516" si="44">J453/$C453</f>
        <v>0.24845888911376485</v>
      </c>
      <c r="L453" s="27">
        <f t="shared" ref="L453:L516" si="45">J453*$D453/1000000</f>
        <v>0.51085506716118501</v>
      </c>
      <c r="M453" s="27"/>
    </row>
    <row r="454" spans="1:13" x14ac:dyDescent="0.25">
      <c r="A454" s="24">
        <f t="shared" ref="A454:A517" si="46">YEAR(B454)</f>
        <v>2017</v>
      </c>
      <c r="B454" s="32">
        <v>42819</v>
      </c>
      <c r="C454" s="28">
        <f>'Bitcoin Data'!C456</f>
        <v>972.77899200000002</v>
      </c>
      <c r="D454" s="26">
        <f>'Bitcoin Data'!K456</f>
        <v>1689.0477646339523</v>
      </c>
      <c r="E454" s="25">
        <f>'Bitcoin Data'!J456</f>
        <v>7658.2637539093448</v>
      </c>
      <c r="F454" s="25">
        <f t="shared" si="42"/>
        <v>12.935173274517799</v>
      </c>
      <c r="G454" s="23">
        <f>'Emissions Factors'!$AB$39/1000</f>
        <v>0.49266147344102867</v>
      </c>
      <c r="H454" s="26">
        <f t="shared" ref="H454:H517" si="47">F454*G454*1000</f>
        <v>6372.6615246389547</v>
      </c>
      <c r="I454" s="23">
        <f t="shared" si="43"/>
        <v>3.7729315050010013</v>
      </c>
      <c r="J454" s="26">
        <f>I454*'Social Cost of Carbon'!$C$5</f>
        <v>377.29315050010013</v>
      </c>
      <c r="K454" s="23">
        <f t="shared" si="44"/>
        <v>0.3878508413554434</v>
      </c>
      <c r="L454" s="27">
        <f t="shared" si="45"/>
        <v>0.63726615246389551</v>
      </c>
      <c r="M454" s="27"/>
    </row>
    <row r="455" spans="1:13" x14ac:dyDescent="0.25">
      <c r="A455" s="24">
        <f t="shared" si="46"/>
        <v>2017</v>
      </c>
      <c r="B455" s="32">
        <v>42820</v>
      </c>
      <c r="C455" s="28">
        <f>'Bitcoin Data'!C457</f>
        <v>966.72497599999997</v>
      </c>
      <c r="D455" s="26">
        <f>'Bitcoin Data'!K457</f>
        <v>2037.411641702844</v>
      </c>
      <c r="E455" s="25">
        <f>'Bitcoin Data'!J457</f>
        <v>5048.4645442400515</v>
      </c>
      <c r="F455" s="25">
        <f t="shared" si="42"/>
        <v>10.285800435158723</v>
      </c>
      <c r="G455" s="23">
        <f>'Emissions Factors'!$AB$39/1000</f>
        <v>0.49266147344102867</v>
      </c>
      <c r="H455" s="26">
        <f t="shared" si="47"/>
        <v>5067.4175979056708</v>
      </c>
      <c r="I455" s="23">
        <f t="shared" si="43"/>
        <v>2.4871839809800949</v>
      </c>
      <c r="J455" s="26">
        <f>I455*'Social Cost of Carbon'!$C$5</f>
        <v>248.71839809800949</v>
      </c>
      <c r="K455" s="23">
        <f t="shared" si="44"/>
        <v>0.25727937549221808</v>
      </c>
      <c r="L455" s="27">
        <f t="shared" si="45"/>
        <v>0.50674175979056701</v>
      </c>
      <c r="M455" s="27"/>
    </row>
    <row r="456" spans="1:13" x14ac:dyDescent="0.25">
      <c r="A456" s="24">
        <f t="shared" si="46"/>
        <v>2017</v>
      </c>
      <c r="B456" s="32">
        <v>42821</v>
      </c>
      <c r="C456" s="28">
        <f>'Bitcoin Data'!C458</f>
        <v>1045.7700199999999</v>
      </c>
      <c r="D456" s="26">
        <f>'Bitcoin Data'!K458</f>
        <v>1651.6248624225352</v>
      </c>
      <c r="E456" s="25">
        <f>'Bitcoin Data'!J458</f>
        <v>7308.8853359818368</v>
      </c>
      <c r="F456" s="25">
        <f t="shared" si="42"/>
        <v>12.071536737503088</v>
      </c>
      <c r="G456" s="23">
        <f>'Emissions Factors'!$AB$39/1000</f>
        <v>0.49266147344102867</v>
      </c>
      <c r="H456" s="26">
        <f t="shared" si="47"/>
        <v>5947.1810757957801</v>
      </c>
      <c r="I456" s="23">
        <f t="shared" si="43"/>
        <v>3.6008062188363397</v>
      </c>
      <c r="J456" s="26">
        <f>I456*'Social Cost of Carbon'!$C$5</f>
        <v>360.08062188363397</v>
      </c>
      <c r="K456" s="23">
        <f t="shared" si="44"/>
        <v>0.34432104095280336</v>
      </c>
      <c r="L456" s="27">
        <f t="shared" si="45"/>
        <v>0.59471810757957788</v>
      </c>
      <c r="M456" s="27"/>
    </row>
    <row r="457" spans="1:13" x14ac:dyDescent="0.25">
      <c r="A457" s="24">
        <f t="shared" si="46"/>
        <v>2017</v>
      </c>
      <c r="B457" s="32">
        <v>42822</v>
      </c>
      <c r="C457" s="28">
        <f>'Bitcoin Data'!C459</f>
        <v>1047.150024</v>
      </c>
      <c r="D457" s="26">
        <f>'Bitcoin Data'!K459</f>
        <v>1939.2057828645584</v>
      </c>
      <c r="E457" s="25">
        <f>'Bitcoin Data'!J459</f>
        <v>5539.2727573427246</v>
      </c>
      <c r="F457" s="25">
        <f t="shared" si="42"/>
        <v>10.741789763903119</v>
      </c>
      <c r="G457" s="23">
        <f>'Emissions Factors'!$AB$39/1000</f>
        <v>0.49266147344102867</v>
      </c>
      <c r="H457" s="26">
        <f t="shared" si="47"/>
        <v>5292.0659724782699</v>
      </c>
      <c r="I457" s="23">
        <f t="shared" si="43"/>
        <v>2.7289862784242165</v>
      </c>
      <c r="J457" s="26">
        <f>I457*'Social Cost of Carbon'!$C$5</f>
        <v>272.89862784242166</v>
      </c>
      <c r="K457" s="23">
        <f t="shared" si="44"/>
        <v>0.2606108213606092</v>
      </c>
      <c r="L457" s="27">
        <f t="shared" si="45"/>
        <v>0.52920659724782715</v>
      </c>
      <c r="M457" s="27"/>
    </row>
    <row r="458" spans="1:13" x14ac:dyDescent="0.25">
      <c r="A458" s="24">
        <f t="shared" si="46"/>
        <v>2017</v>
      </c>
      <c r="B458" s="32">
        <v>42823</v>
      </c>
      <c r="C458" s="28">
        <f>'Bitcoin Data'!C460</f>
        <v>1039.969971</v>
      </c>
      <c r="D458" s="26">
        <f>'Bitcoin Data'!K460</f>
        <v>1728.0400704943961</v>
      </c>
      <c r="E458" s="25">
        <f>'Bitcoin Data'!J460</f>
        <v>7754.7903098781208</v>
      </c>
      <c r="F458" s="25">
        <f t="shared" si="42"/>
        <v>13.400588393751047</v>
      </c>
      <c r="G458" s="23">
        <f>'Emissions Factors'!$AB$39/1000</f>
        <v>0.49266147344102867</v>
      </c>
      <c r="H458" s="26">
        <f t="shared" si="47"/>
        <v>6601.953623042139</v>
      </c>
      <c r="I458" s="23">
        <f t="shared" si="43"/>
        <v>3.820486420290766</v>
      </c>
      <c r="J458" s="26">
        <f>I458*'Social Cost of Carbon'!$C$5</f>
        <v>382.04864202907657</v>
      </c>
      <c r="K458" s="23">
        <f t="shared" si="44"/>
        <v>0.36736507080268049</v>
      </c>
      <c r="L458" s="27">
        <f t="shared" si="45"/>
        <v>0.66019536230421383</v>
      </c>
      <c r="M458" s="27"/>
    </row>
    <row r="459" spans="1:13" x14ac:dyDescent="0.25">
      <c r="A459" s="24">
        <f t="shared" si="46"/>
        <v>2017</v>
      </c>
      <c r="B459" s="32">
        <v>42824</v>
      </c>
      <c r="C459" s="28">
        <f>'Bitcoin Data'!C461</f>
        <v>1026.4300539999999</v>
      </c>
      <c r="D459" s="26">
        <f>'Bitcoin Data'!K461</f>
        <v>2101.6160801158085</v>
      </c>
      <c r="E459" s="25">
        <f>'Bitcoin Data'!J461</f>
        <v>5245.9857324072063</v>
      </c>
      <c r="F459" s="25">
        <f t="shared" si="42"/>
        <v>11.025047971285092</v>
      </c>
      <c r="G459" s="23">
        <f>'Emissions Factors'!$AB$39/1000</f>
        <v>0.49266147344102867</v>
      </c>
      <c r="H459" s="26">
        <f t="shared" si="47"/>
        <v>5431.6163782913382</v>
      </c>
      <c r="I459" s="23">
        <f t="shared" si="43"/>
        <v>2.5844950605783485</v>
      </c>
      <c r="J459" s="26">
        <f>I459*'Social Cost of Carbon'!$C$5</f>
        <v>258.44950605783487</v>
      </c>
      <c r="K459" s="23">
        <f t="shared" si="44"/>
        <v>0.25179456218244645</v>
      </c>
      <c r="L459" s="27">
        <f t="shared" si="45"/>
        <v>0.54316163782913374</v>
      </c>
      <c r="M459" s="27"/>
    </row>
    <row r="460" spans="1:13" x14ac:dyDescent="0.25">
      <c r="A460" s="24">
        <f t="shared" si="46"/>
        <v>2017</v>
      </c>
      <c r="B460" s="32">
        <v>42825</v>
      </c>
      <c r="C460" s="28">
        <f>'Bitcoin Data'!C462</f>
        <v>1071.790039</v>
      </c>
      <c r="D460" s="26">
        <f>'Bitcoin Data'!K462</f>
        <v>1647.4390119885725</v>
      </c>
      <c r="E460" s="25">
        <f>'Bitcoin Data'!J462</f>
        <v>6540.0038508948583</v>
      </c>
      <c r="F460" s="25">
        <f t="shared" si="42"/>
        <v>10.774257482519685</v>
      </c>
      <c r="G460" s="23">
        <f>'Emissions Factors'!$AB$39/1000</f>
        <v>0.49266147344102867</v>
      </c>
      <c r="H460" s="26">
        <f t="shared" si="47"/>
        <v>5308.0615665711757</v>
      </c>
      <c r="I460" s="23">
        <f t="shared" si="43"/>
        <v>3.2220079334918625</v>
      </c>
      <c r="J460" s="26">
        <f>I460*'Social Cost of Carbon'!$C$5</f>
        <v>322.20079334918626</v>
      </c>
      <c r="K460" s="23">
        <f t="shared" si="44"/>
        <v>0.30061932059921509</v>
      </c>
      <c r="L460" s="27">
        <f t="shared" si="45"/>
        <v>0.53080615665711761</v>
      </c>
      <c r="M460" s="27"/>
    </row>
    <row r="461" spans="1:13" x14ac:dyDescent="0.25">
      <c r="A461" s="24">
        <f t="shared" si="46"/>
        <v>2017</v>
      </c>
      <c r="B461" s="32">
        <v>42826</v>
      </c>
      <c r="C461" s="28">
        <f>'Bitcoin Data'!C463</f>
        <v>1080.5</v>
      </c>
      <c r="D461" s="26">
        <f>'Bitcoin Data'!K463</f>
        <v>1645.1065695789155</v>
      </c>
      <c r="E461" s="25">
        <f>'Bitcoin Data'!J463</f>
        <v>7835.0751922861791</v>
      </c>
      <c r="F461" s="25">
        <f t="shared" si="42"/>
        <v>12.889533671974778</v>
      </c>
      <c r="G461" s="23">
        <f>'Emissions Factors'!$AB$39/1000</f>
        <v>0.49266147344102867</v>
      </c>
      <c r="H461" s="26">
        <f t="shared" si="47"/>
        <v>6350.1766508028468</v>
      </c>
      <c r="I461" s="23">
        <f t="shared" si="43"/>
        <v>3.86003968875296</v>
      </c>
      <c r="J461" s="26">
        <f>I461*'Social Cost of Carbon'!$C$5</f>
        <v>386.00396887529598</v>
      </c>
      <c r="K461" s="23">
        <f t="shared" si="44"/>
        <v>0.35724569076843682</v>
      </c>
      <c r="L461" s="27">
        <f t="shared" si="45"/>
        <v>0.63501766508028457</v>
      </c>
      <c r="M461" s="27"/>
    </row>
    <row r="462" spans="1:13" x14ac:dyDescent="0.25">
      <c r="A462" s="24">
        <f t="shared" si="46"/>
        <v>2017</v>
      </c>
      <c r="B462" s="32">
        <v>42827</v>
      </c>
      <c r="C462" s="28">
        <f>'Bitcoin Data'!C464</f>
        <v>1102.170044</v>
      </c>
      <c r="D462" s="26">
        <f>'Bitcoin Data'!K464</f>
        <v>1985.5020187798889</v>
      </c>
      <c r="E462" s="25">
        <f>'Bitcoin Data'!J464</f>
        <v>7227.5175152704214</v>
      </c>
      <c r="F462" s="25">
        <f t="shared" si="42"/>
        <v>14.350250617336428</v>
      </c>
      <c r="G462" s="23">
        <f>'Emissions Factors'!$AB$39/1000</f>
        <v>0.49266147344102867</v>
      </c>
      <c r="H462" s="26">
        <f t="shared" si="47"/>
        <v>7069.8156133849961</v>
      </c>
      <c r="I462" s="23">
        <f t="shared" si="43"/>
        <v>3.5607194283939685</v>
      </c>
      <c r="J462" s="26">
        <f>I462*'Social Cost of Carbon'!$C$5</f>
        <v>356.07194283939685</v>
      </c>
      <c r="K462" s="23">
        <f t="shared" si="44"/>
        <v>0.32306443527274531</v>
      </c>
      <c r="L462" s="27">
        <f t="shared" si="45"/>
        <v>0.70698156133849965</v>
      </c>
      <c r="M462" s="27"/>
    </row>
    <row r="463" spans="1:13" x14ac:dyDescent="0.25">
      <c r="A463" s="24">
        <f t="shared" si="46"/>
        <v>2017</v>
      </c>
      <c r="B463" s="32">
        <v>42828</v>
      </c>
      <c r="C463" s="28">
        <f>'Bitcoin Data'!C465</f>
        <v>1143.8100589999999</v>
      </c>
      <c r="D463" s="26">
        <f>'Bitcoin Data'!K465</f>
        <v>2205.0788273917947</v>
      </c>
      <c r="E463" s="25">
        <f>'Bitcoin Data'!J465</f>
        <v>4619.5472255719942</v>
      </c>
      <c r="F463" s="25">
        <f t="shared" si="42"/>
        <v>10.186465779245312</v>
      </c>
      <c r="G463" s="23">
        <f>'Emissions Factors'!$AB$39/1000</f>
        <v>0.49266147344102867</v>
      </c>
      <c r="H463" s="26">
        <f t="shared" si="47"/>
        <v>5018.4792399596117</v>
      </c>
      <c r="I463" s="23">
        <f t="shared" si="43"/>
        <v>2.2758729427807149</v>
      </c>
      <c r="J463" s="26">
        <f>I463*'Social Cost of Carbon'!$C$5</f>
        <v>227.58729427807148</v>
      </c>
      <c r="K463" s="23">
        <f t="shared" si="44"/>
        <v>0.19897297850050774</v>
      </c>
      <c r="L463" s="27">
        <f t="shared" si="45"/>
        <v>0.50184792399596112</v>
      </c>
      <c r="M463" s="27"/>
    </row>
    <row r="464" spans="1:13" x14ac:dyDescent="0.25">
      <c r="A464" s="24">
        <f t="shared" si="46"/>
        <v>2017</v>
      </c>
      <c r="B464" s="32">
        <v>42829</v>
      </c>
      <c r="C464" s="28">
        <f>'Bitcoin Data'!C466</f>
        <v>1133.25</v>
      </c>
      <c r="D464" s="26">
        <f>'Bitcoin Data'!K466</f>
        <v>1549.4800633565183</v>
      </c>
      <c r="E464" s="25">
        <f>'Bitcoin Data'!J466</f>
        <v>8515.4820719569452</v>
      </c>
      <c r="F464" s="25">
        <f t="shared" si="42"/>
        <v>13.194569700367143</v>
      </c>
      <c r="G464" s="23">
        <f>'Emissions Factors'!$AB$39/1000</f>
        <v>0.49266147344102867</v>
      </c>
      <c r="H464" s="26">
        <f t="shared" si="47"/>
        <v>6500.4561500032296</v>
      </c>
      <c r="I464" s="23">
        <f t="shared" si="43"/>
        <v>4.1952499446309721</v>
      </c>
      <c r="J464" s="26">
        <f>I464*'Social Cost of Carbon'!$C$5</f>
        <v>419.52499446309719</v>
      </c>
      <c r="K464" s="23">
        <f t="shared" si="44"/>
        <v>0.3701963330801652</v>
      </c>
      <c r="L464" s="27">
        <f t="shared" si="45"/>
        <v>0.65004561500032276</v>
      </c>
      <c r="M464" s="27"/>
    </row>
    <row r="465" spans="1:13" x14ac:dyDescent="0.25">
      <c r="A465" s="24">
        <f t="shared" si="46"/>
        <v>2017</v>
      </c>
      <c r="B465" s="32">
        <v>42830</v>
      </c>
      <c r="C465" s="28">
        <f>'Bitcoin Data'!C467</f>
        <v>1124.780029</v>
      </c>
      <c r="D465" s="26">
        <f>'Bitcoin Data'!K467</f>
        <v>2029.4158585811722</v>
      </c>
      <c r="E465" s="25">
        <f>'Bitcoin Data'!J467</f>
        <v>5896.4850478709641</v>
      </c>
      <c r="F465" s="25">
        <f t="shared" si="42"/>
        <v>11.966420266036097</v>
      </c>
      <c r="G465" s="23">
        <f>'Emissions Factors'!$AB$39/1000</f>
        <v>0.49266147344102867</v>
      </c>
      <c r="H465" s="26">
        <f t="shared" si="47"/>
        <v>5895.3942400799297</v>
      </c>
      <c r="I465" s="23">
        <f t="shared" si="43"/>
        <v>2.9049710118071039</v>
      </c>
      <c r="J465" s="26">
        <f>I465*'Social Cost of Carbon'!$C$5</f>
        <v>290.49710118071039</v>
      </c>
      <c r="K465" s="23">
        <f t="shared" si="44"/>
        <v>0.25827014499802287</v>
      </c>
      <c r="L465" s="27">
        <f t="shared" si="45"/>
        <v>0.58953942400799308</v>
      </c>
      <c r="M465" s="27"/>
    </row>
    <row r="466" spans="1:13" x14ac:dyDescent="0.25">
      <c r="A466" s="24">
        <f t="shared" si="46"/>
        <v>2017</v>
      </c>
      <c r="B466" s="32">
        <v>42831</v>
      </c>
      <c r="C466" s="28">
        <f>'Bitcoin Data'!C468</f>
        <v>1182.6800539999999</v>
      </c>
      <c r="D466" s="26">
        <f>'Bitcoin Data'!K468</f>
        <v>1844.7809061225448</v>
      </c>
      <c r="E466" s="25">
        <f>'Bitcoin Data'!J468</f>
        <v>7144.6973342352921</v>
      </c>
      <c r="F466" s="25">
        <f t="shared" si="42"/>
        <v>13.180401222221914</v>
      </c>
      <c r="G466" s="23">
        <f>'Emissions Factors'!$AB$39/1000</f>
        <v>0.49266147344102867</v>
      </c>
      <c r="H466" s="26">
        <f t="shared" si="47"/>
        <v>6493.4758866837838</v>
      </c>
      <c r="I466" s="23">
        <f t="shared" si="43"/>
        <v>3.5199171159745486</v>
      </c>
      <c r="J466" s="26">
        <f>I466*'Social Cost of Carbon'!$C$5</f>
        <v>351.99171159745487</v>
      </c>
      <c r="K466" s="23">
        <f t="shared" si="44"/>
        <v>0.2976220917964808</v>
      </c>
      <c r="L466" s="27">
        <f t="shared" si="45"/>
        <v>0.64934758866837827</v>
      </c>
      <c r="M466" s="27"/>
    </row>
    <row r="467" spans="1:13" x14ac:dyDescent="0.25">
      <c r="A467" s="24">
        <f t="shared" si="46"/>
        <v>2017</v>
      </c>
      <c r="B467" s="32">
        <v>42832</v>
      </c>
      <c r="C467" s="28">
        <f>'Bitcoin Data'!C469</f>
        <v>1176.900024</v>
      </c>
      <c r="D467" s="26">
        <f>'Bitcoin Data'!K469</f>
        <v>2012.9317287558404</v>
      </c>
      <c r="E467" s="25">
        <f>'Bitcoin Data'!J469</f>
        <v>5534.4164743591682</v>
      </c>
      <c r="F467" s="25">
        <f t="shared" si="42"/>
        <v>11.140402521386603</v>
      </c>
      <c r="G467" s="23">
        <f>'Emissions Factors'!$AB$39/1000</f>
        <v>0.49266147344102867</v>
      </c>
      <c r="H467" s="26">
        <f t="shared" si="47"/>
        <v>5488.4471209124749</v>
      </c>
      <c r="I467" s="23">
        <f t="shared" si="43"/>
        <v>2.7265937748940909</v>
      </c>
      <c r="J467" s="26">
        <f>I467*'Social Cost of Carbon'!$C$5</f>
        <v>272.65937748940911</v>
      </c>
      <c r="K467" s="23">
        <f t="shared" si="44"/>
        <v>0.23167590443469063</v>
      </c>
      <c r="L467" s="27">
        <f t="shared" si="45"/>
        <v>0.54884471209124752</v>
      </c>
      <c r="M467" s="27"/>
    </row>
    <row r="468" spans="1:13" x14ac:dyDescent="0.25">
      <c r="A468" s="24">
        <f t="shared" si="46"/>
        <v>2017</v>
      </c>
      <c r="B468" s="32">
        <v>42833</v>
      </c>
      <c r="C468" s="28">
        <f>'Bitcoin Data'!C470</f>
        <v>1175.9499510000001</v>
      </c>
      <c r="D468" s="26">
        <f>'Bitcoin Data'!K470</f>
        <v>1770.4706177980545</v>
      </c>
      <c r="E468" s="25">
        <f>'Bitcoin Data'!J470</f>
        <v>7298.866426704325</v>
      </c>
      <c r="F468" s="25">
        <f t="shared" si="42"/>
        <v>12.922428551712684</v>
      </c>
      <c r="G468" s="23">
        <f>'Emissions Factors'!$AB$39/1000</f>
        <v>0.49266147344102867</v>
      </c>
      <c r="H468" s="26">
        <f t="shared" si="47"/>
        <v>6366.3826907231896</v>
      </c>
      <c r="I468" s="23">
        <f t="shared" si="43"/>
        <v>3.5958702882294089</v>
      </c>
      <c r="J468" s="26">
        <f>I468*'Social Cost of Carbon'!$C$5</f>
        <v>359.58702882294091</v>
      </c>
      <c r="K468" s="23">
        <f t="shared" si="44"/>
        <v>0.30578429678674385</v>
      </c>
      <c r="L468" s="27">
        <f t="shared" si="45"/>
        <v>0.63663826907231902</v>
      </c>
      <c r="M468" s="27"/>
    </row>
    <row r="469" spans="1:13" x14ac:dyDescent="0.25">
      <c r="A469" s="24">
        <f t="shared" si="46"/>
        <v>2017</v>
      </c>
      <c r="B469" s="32">
        <v>42834</v>
      </c>
      <c r="C469" s="28">
        <f>'Bitcoin Data'!C471</f>
        <v>1187.869995</v>
      </c>
      <c r="D469" s="26">
        <f>'Bitcoin Data'!K471</f>
        <v>1926.5591868331614</v>
      </c>
      <c r="E469" s="25">
        <f>'Bitcoin Data'!J471</f>
        <v>6240.1219123484634</v>
      </c>
      <c r="F469" s="25">
        <f t="shared" si="42"/>
        <v>12.021964197193848</v>
      </c>
      <c r="G469" s="23">
        <f>'Emissions Factors'!$AB$39/1000</f>
        <v>0.49266147344102867</v>
      </c>
      <c r="H469" s="26">
        <f t="shared" si="47"/>
        <v>5922.7585950448147</v>
      </c>
      <c r="I469" s="23">
        <f t="shared" si="43"/>
        <v>3.0742676557892437</v>
      </c>
      <c r="J469" s="26">
        <f>I469*'Social Cost of Carbon'!$C$5</f>
        <v>307.42676557892435</v>
      </c>
      <c r="K469" s="23">
        <f t="shared" si="44"/>
        <v>0.25880506021109184</v>
      </c>
      <c r="L469" s="27">
        <f t="shared" si="45"/>
        <v>0.59227585950448147</v>
      </c>
      <c r="M469" s="27"/>
    </row>
    <row r="470" spans="1:13" x14ac:dyDescent="0.25">
      <c r="A470" s="24">
        <f t="shared" si="46"/>
        <v>2017</v>
      </c>
      <c r="B470" s="32">
        <v>42835</v>
      </c>
      <c r="C470" s="28">
        <f>'Bitcoin Data'!C472</f>
        <v>1187.130005</v>
      </c>
      <c r="D470" s="26">
        <f>'Bitcoin Data'!K472</f>
        <v>1834.2306536959597</v>
      </c>
      <c r="E470" s="25">
        <f>'Bitcoin Data'!J472</f>
        <v>7391.6762773308046</v>
      </c>
      <c r="F470" s="25">
        <f t="shared" si="42"/>
        <v>13.5580392100774</v>
      </c>
      <c r="G470" s="23">
        <f>'Emissions Factors'!$AB$39/1000</f>
        <v>0.49266147344102867</v>
      </c>
      <c r="H470" s="26">
        <f t="shared" si="47"/>
        <v>6679.5235742079722</v>
      </c>
      <c r="I470" s="23">
        <f t="shared" si="43"/>
        <v>3.6415941259888918</v>
      </c>
      <c r="J470" s="26">
        <f>I470*'Social Cost of Carbon'!$C$5</f>
        <v>364.15941259888916</v>
      </c>
      <c r="K470" s="23">
        <f t="shared" si="44"/>
        <v>0.30675613544018643</v>
      </c>
      <c r="L470" s="27">
        <f t="shared" si="45"/>
        <v>0.66795235742079717</v>
      </c>
      <c r="M470" s="27"/>
    </row>
    <row r="471" spans="1:13" x14ac:dyDescent="0.25">
      <c r="A471" s="24">
        <f t="shared" si="46"/>
        <v>2017</v>
      </c>
      <c r="B471" s="32">
        <v>42836</v>
      </c>
      <c r="C471" s="28">
        <f>'Bitcoin Data'!C473</f>
        <v>1205.01001</v>
      </c>
      <c r="D471" s="26">
        <f>'Bitcoin Data'!K473</f>
        <v>2093.533447087093</v>
      </c>
      <c r="E471" s="25">
        <f>'Bitcoin Data'!J473</f>
        <v>5503.7101585700811</v>
      </c>
      <c r="F471" s="25">
        <f t="shared" si="42"/>
        <v>11.522201300039473</v>
      </c>
      <c r="G471" s="23">
        <f>'Emissions Factors'!$AB$39/1000</f>
        <v>0.49266147344102867</v>
      </c>
      <c r="H471" s="26">
        <f t="shared" si="47"/>
        <v>5676.5446697615826</v>
      </c>
      <c r="I471" s="23">
        <f t="shared" si="43"/>
        <v>2.7114659561134937</v>
      </c>
      <c r="J471" s="26">
        <f>I471*'Social Cost of Carbon'!$C$5</f>
        <v>271.14659561134937</v>
      </c>
      <c r="K471" s="23">
        <f t="shared" si="44"/>
        <v>0.22501605244868411</v>
      </c>
      <c r="L471" s="27">
        <f t="shared" si="45"/>
        <v>0.56765446697615829</v>
      </c>
      <c r="M471" s="27"/>
    </row>
    <row r="472" spans="1:13" x14ac:dyDescent="0.25">
      <c r="A472" s="24">
        <f t="shared" si="46"/>
        <v>2017</v>
      </c>
      <c r="B472" s="32">
        <v>42837</v>
      </c>
      <c r="C472" s="28">
        <f>'Bitcoin Data'!C474</f>
        <v>1200.369995</v>
      </c>
      <c r="D472" s="26">
        <f>'Bitcoin Data'!K474</f>
        <v>1785.5188552933505</v>
      </c>
      <c r="E472" s="25">
        <f>'Bitcoin Data'!J474</f>
        <v>6012.8130852965824</v>
      </c>
      <c r="F472" s="25">
        <f t="shared" si="42"/>
        <v>10.735991137151633</v>
      </c>
      <c r="G472" s="23">
        <f>'Emissions Factors'!$AB$39/1000</f>
        <v>0.49266147344102867</v>
      </c>
      <c r="H472" s="26">
        <f t="shared" si="47"/>
        <v>5289.2092124789478</v>
      </c>
      <c r="I472" s="23">
        <f t="shared" si="43"/>
        <v>2.962281354127712</v>
      </c>
      <c r="J472" s="26">
        <f>I472*'Social Cost of Carbon'!$C$5</f>
        <v>296.22813541277122</v>
      </c>
      <c r="K472" s="23">
        <f t="shared" si="44"/>
        <v>0.24678068982619913</v>
      </c>
      <c r="L472" s="27">
        <f t="shared" si="45"/>
        <v>0.52892092124789492</v>
      </c>
      <c r="M472" s="27"/>
    </row>
    <row r="473" spans="1:13" x14ac:dyDescent="0.25">
      <c r="A473" s="24">
        <f t="shared" si="46"/>
        <v>2017</v>
      </c>
      <c r="B473" s="32">
        <v>42838</v>
      </c>
      <c r="C473" s="28">
        <f>'Bitcoin Data'!C475</f>
        <v>1169.280029</v>
      </c>
      <c r="D473" s="26">
        <f>'Bitcoin Data'!K475</f>
        <v>1606.6722112242169</v>
      </c>
      <c r="E473" s="25">
        <f>'Bitcoin Data'!J475</f>
        <v>7309.5836571176405</v>
      </c>
      <c r="F473" s="25">
        <f t="shared" si="42"/>
        <v>11.744104937509599</v>
      </c>
      <c r="G473" s="23">
        <f>'Emissions Factors'!$AB$39/1000</f>
        <v>0.49266147344102867</v>
      </c>
      <c r="H473" s="26">
        <f t="shared" si="47"/>
        <v>5785.8680427595391</v>
      </c>
      <c r="I473" s="23">
        <f t="shared" si="43"/>
        <v>3.6011502547560399</v>
      </c>
      <c r="J473" s="26">
        <f>I473*'Social Cost of Carbon'!$C$5</f>
        <v>360.115025475604</v>
      </c>
      <c r="K473" s="23">
        <f t="shared" si="44"/>
        <v>0.30798013867010465</v>
      </c>
      <c r="L473" s="27">
        <f t="shared" si="45"/>
        <v>0.57858680427595388</v>
      </c>
      <c r="M473" s="27"/>
    </row>
    <row r="474" spans="1:13" x14ac:dyDescent="0.25">
      <c r="A474" s="24">
        <f t="shared" si="46"/>
        <v>2017</v>
      </c>
      <c r="B474" s="32">
        <v>42839</v>
      </c>
      <c r="C474" s="28">
        <f>'Bitcoin Data'!C476</f>
        <v>1167.540039</v>
      </c>
      <c r="D474" s="26">
        <f>'Bitcoin Data'!K476</f>
        <v>1706.1805287204884</v>
      </c>
      <c r="E474" s="25">
        <f>'Bitcoin Data'!J476</f>
        <v>7473.4956893259514</v>
      </c>
      <c r="F474" s="25">
        <f t="shared" si="42"/>
        <v>12.751132826604442</v>
      </c>
      <c r="G474" s="23">
        <f>'Emissions Factors'!$AB$39/1000</f>
        <v>0.49266147344102867</v>
      </c>
      <c r="H474" s="26">
        <f t="shared" si="47"/>
        <v>6281.9918863972134</v>
      </c>
      <c r="I474" s="23">
        <f t="shared" si="43"/>
        <v>3.6819033980584996</v>
      </c>
      <c r="J474" s="26">
        <f>I474*'Social Cost of Carbon'!$C$5</f>
        <v>368.19033980584999</v>
      </c>
      <c r="K474" s="23">
        <f t="shared" si="44"/>
        <v>0.315355643067458</v>
      </c>
      <c r="L474" s="27">
        <f t="shared" si="45"/>
        <v>0.62819918863972135</v>
      </c>
      <c r="M474" s="27"/>
    </row>
    <row r="475" spans="1:13" x14ac:dyDescent="0.25">
      <c r="A475" s="24">
        <f t="shared" si="46"/>
        <v>2017</v>
      </c>
      <c r="B475" s="32">
        <v>42840</v>
      </c>
      <c r="C475" s="28">
        <f>'Bitcoin Data'!C477</f>
        <v>1172.5200199999999</v>
      </c>
      <c r="D475" s="26">
        <f>'Bitcoin Data'!K477</f>
        <v>1886.2651949140716</v>
      </c>
      <c r="E475" s="25">
        <f>'Bitcoin Data'!J477</f>
        <v>6532.6385065892264</v>
      </c>
      <c r="F475" s="25">
        <f t="shared" si="42"/>
        <v>12.322288645934698</v>
      </c>
      <c r="G475" s="23">
        <f>'Emissions Factors'!$AB$39/1000</f>
        <v>0.49266147344102867</v>
      </c>
      <c r="H475" s="26">
        <f t="shared" si="47"/>
        <v>6070.7168804718467</v>
      </c>
      <c r="I475" s="23">
        <f t="shared" si="43"/>
        <v>3.2183793121138491</v>
      </c>
      <c r="J475" s="26">
        <f>I475*'Social Cost of Carbon'!$C$5</f>
        <v>321.8379312113849</v>
      </c>
      <c r="K475" s="23">
        <f t="shared" si="44"/>
        <v>0.27448395398091791</v>
      </c>
      <c r="L475" s="27">
        <f t="shared" si="45"/>
        <v>0.60707168804718448</v>
      </c>
      <c r="M475" s="27"/>
    </row>
    <row r="476" spans="1:13" x14ac:dyDescent="0.25">
      <c r="A476" s="24">
        <f t="shared" si="46"/>
        <v>2017</v>
      </c>
      <c r="B476" s="32">
        <v>42841</v>
      </c>
      <c r="C476" s="28">
        <f>'Bitcoin Data'!C478</f>
        <v>1182.9399410000001</v>
      </c>
      <c r="D476" s="26">
        <f>'Bitcoin Data'!K478</f>
        <v>1822.7637389314041</v>
      </c>
      <c r="E476" s="25">
        <f>'Bitcoin Data'!J478</f>
        <v>6386.3678151114536</v>
      </c>
      <c r="F476" s="25">
        <f t="shared" si="42"/>
        <v>11.640839676863736</v>
      </c>
      <c r="G476" s="23">
        <f>'Emissions Factors'!$AB$39/1000</f>
        <v>0.49266147344102867</v>
      </c>
      <c r="H476" s="26">
        <f t="shared" si="47"/>
        <v>5734.993227294477</v>
      </c>
      <c r="I476" s="23">
        <f t="shared" si="43"/>
        <v>3.1463173777291717</v>
      </c>
      <c r="J476" s="26">
        <f>I476*'Social Cost of Carbon'!$C$5</f>
        <v>314.63173777291718</v>
      </c>
      <c r="K476" s="23">
        <f t="shared" si="44"/>
        <v>0.26597439723519922</v>
      </c>
      <c r="L476" s="27">
        <f t="shared" si="45"/>
        <v>0.57349932272944759</v>
      </c>
      <c r="M476" s="27"/>
    </row>
    <row r="477" spans="1:13" x14ac:dyDescent="0.25">
      <c r="A477" s="24">
        <f t="shared" si="46"/>
        <v>2017</v>
      </c>
      <c r="B477" s="32">
        <v>42842</v>
      </c>
      <c r="C477" s="28">
        <f>'Bitcoin Data'!C479</f>
        <v>1193.910034</v>
      </c>
      <c r="D477" s="26">
        <f>'Bitcoin Data'!K479</f>
        <v>1728.4609229127914</v>
      </c>
      <c r="E477" s="25">
        <f>'Bitcoin Data'!J479</f>
        <v>7121.3972325773784</v>
      </c>
      <c r="F477" s="25">
        <f t="shared" si="42"/>
        <v>12.309056833049294</v>
      </c>
      <c r="G477" s="23">
        <f>'Emissions Factors'!$AB$39/1000</f>
        <v>0.49266147344102867</v>
      </c>
      <c r="H477" s="26">
        <f t="shared" si="47"/>
        <v>6064.1980760394272</v>
      </c>
      <c r="I477" s="23">
        <f t="shared" si="43"/>
        <v>3.5084380535604351</v>
      </c>
      <c r="J477" s="26">
        <f>I477*'Social Cost of Carbon'!$C$5</f>
        <v>350.8438053560435</v>
      </c>
      <c r="K477" s="23">
        <f t="shared" si="44"/>
        <v>0.2938611749334234</v>
      </c>
      <c r="L477" s="27">
        <f t="shared" si="45"/>
        <v>0.60641980760394265</v>
      </c>
      <c r="M477" s="27"/>
    </row>
    <row r="478" spans="1:13" x14ac:dyDescent="0.25">
      <c r="A478" s="24">
        <f t="shared" si="46"/>
        <v>2017</v>
      </c>
      <c r="B478" s="32">
        <v>42843</v>
      </c>
      <c r="C478" s="28">
        <f>'Bitcoin Data'!C480</f>
        <v>1211.670044</v>
      </c>
      <c r="D478" s="26">
        <f>'Bitcoin Data'!K480</f>
        <v>1810.7695311154241</v>
      </c>
      <c r="E478" s="25">
        <f>'Bitcoin Data'!J480</f>
        <v>6654.4394839458919</v>
      </c>
      <c r="F478" s="25">
        <f t="shared" si="42"/>
        <v>12.049656264180667</v>
      </c>
      <c r="G478" s="23">
        <f>'Emissions Factors'!$AB$39/1000</f>
        <v>0.49266147344102867</v>
      </c>
      <c r="H478" s="26">
        <f t="shared" si="47"/>
        <v>5936.4014095691691</v>
      </c>
      <c r="I478" s="23">
        <f t="shared" si="43"/>
        <v>3.278385961084942</v>
      </c>
      <c r="J478" s="26">
        <f>I478*'Social Cost of Carbon'!$C$5</f>
        <v>327.83859610849419</v>
      </c>
      <c r="K478" s="23">
        <f t="shared" si="44"/>
        <v>0.27056755073866812</v>
      </c>
      <c r="L478" s="27">
        <f t="shared" si="45"/>
        <v>0.59364014095691697</v>
      </c>
      <c r="M478" s="27"/>
    </row>
    <row r="479" spans="1:13" x14ac:dyDescent="0.25">
      <c r="A479" s="24">
        <f t="shared" si="46"/>
        <v>2017</v>
      </c>
      <c r="B479" s="32">
        <v>42844</v>
      </c>
      <c r="C479" s="28">
        <f>'Bitcoin Data'!C481</f>
        <v>1210.290039</v>
      </c>
      <c r="D479" s="26">
        <f>'Bitcoin Data'!K481</f>
        <v>1803.0892087842815</v>
      </c>
      <c r="E479" s="25">
        <f>'Bitcoin Data'!J481</f>
        <v>6492.3646779339824</v>
      </c>
      <c r="F479" s="25">
        <f t="shared" si="42"/>
        <v>11.706312690275</v>
      </c>
      <c r="G479" s="23">
        <f>'Emissions Factors'!$AB$39/1000</f>
        <v>0.49266147344102867</v>
      </c>
      <c r="H479" s="26">
        <f t="shared" si="47"/>
        <v>5767.2492585522941</v>
      </c>
      <c r="I479" s="23">
        <f t="shared" si="43"/>
        <v>3.1985379483474454</v>
      </c>
      <c r="J479" s="26">
        <f>I479*'Social Cost of Carbon'!$C$5</f>
        <v>319.85379483474452</v>
      </c>
      <c r="K479" s="23">
        <f t="shared" si="44"/>
        <v>0.26427863117755074</v>
      </c>
      <c r="L479" s="27">
        <f t="shared" si="45"/>
        <v>0.57672492585522939</v>
      </c>
      <c r="M479" s="27"/>
    </row>
    <row r="480" spans="1:13" x14ac:dyDescent="0.25">
      <c r="A480" s="24">
        <f t="shared" si="46"/>
        <v>2017</v>
      </c>
      <c r="B480" s="32">
        <v>42845</v>
      </c>
      <c r="C480" s="28">
        <f>'Bitcoin Data'!C482</f>
        <v>1229.079956</v>
      </c>
      <c r="D480" s="26">
        <f>'Bitcoin Data'!K482</f>
        <v>1736.3950927964916</v>
      </c>
      <c r="E480" s="25">
        <f>'Bitcoin Data'!J482</f>
        <v>8095.4303590143008</v>
      </c>
      <c r="F480" s="25">
        <f t="shared" si="42"/>
        <v>14.056865549468172</v>
      </c>
      <c r="G480" s="23">
        <f>'Emissions Factors'!$AB$39/1000</f>
        <v>0.49266147344102867</v>
      </c>
      <c r="H480" s="26">
        <f t="shared" si="47"/>
        <v>6925.2760935634251</v>
      </c>
      <c r="I480" s="23">
        <f t="shared" si="43"/>
        <v>3.9883066488112213</v>
      </c>
      <c r="J480" s="26">
        <f>I480*'Social Cost of Carbon'!$C$5</f>
        <v>398.83066488112212</v>
      </c>
      <c r="K480" s="23">
        <f t="shared" si="44"/>
        <v>0.32449529661121745</v>
      </c>
      <c r="L480" s="27">
        <f t="shared" si="45"/>
        <v>0.6925276093563425</v>
      </c>
      <c r="M480" s="27"/>
    </row>
    <row r="481" spans="1:13" x14ac:dyDescent="0.25">
      <c r="A481" s="24">
        <f t="shared" si="46"/>
        <v>2017</v>
      </c>
      <c r="B481" s="32">
        <v>42846</v>
      </c>
      <c r="C481" s="28">
        <f>'Bitcoin Data'!C483</f>
        <v>1222.0500489999999</v>
      </c>
      <c r="D481" s="26">
        <f>'Bitcoin Data'!K483</f>
        <v>2056.1813124173477</v>
      </c>
      <c r="E481" s="25">
        <f>'Bitcoin Data'!J483</f>
        <v>5932.6033658509432</v>
      </c>
      <c r="F481" s="25">
        <f t="shared" si="42"/>
        <v>12.198508174846967</v>
      </c>
      <c r="G481" s="23">
        <f>'Emissions Factors'!$AB$39/1000</f>
        <v>0.49266147344102867</v>
      </c>
      <c r="H481" s="26">
        <f t="shared" si="47"/>
        <v>6009.7350112025406</v>
      </c>
      <c r="I481" s="23">
        <f t="shared" si="43"/>
        <v>2.9227651155613317</v>
      </c>
      <c r="J481" s="26">
        <f>I481*'Social Cost of Carbon'!$C$5</f>
        <v>292.27651155613319</v>
      </c>
      <c r="K481" s="23">
        <f t="shared" si="44"/>
        <v>0.23916901913739311</v>
      </c>
      <c r="L481" s="27">
        <f t="shared" si="45"/>
        <v>0.60097350112025405</v>
      </c>
      <c r="M481" s="27"/>
    </row>
    <row r="482" spans="1:13" x14ac:dyDescent="0.25">
      <c r="A482" s="24">
        <f t="shared" si="46"/>
        <v>2017</v>
      </c>
      <c r="B482" s="32">
        <v>42847</v>
      </c>
      <c r="C482" s="28">
        <f>'Bitcoin Data'!C484</f>
        <v>1231.709961</v>
      </c>
      <c r="D482" s="26">
        <f>'Bitcoin Data'!K484</f>
        <v>1816.2628593962033</v>
      </c>
      <c r="E482" s="25">
        <f>'Bitcoin Data'!J484</f>
        <v>7083.014771728389</v>
      </c>
      <c r="F482" s="25">
        <f t="shared" si="42"/>
        <v>12.86461666244495</v>
      </c>
      <c r="G482" s="23">
        <f>'Emissions Factors'!$AB$39/1000</f>
        <v>0.49266147344102867</v>
      </c>
      <c r="H482" s="26">
        <f t="shared" si="47"/>
        <v>6337.9010001741372</v>
      </c>
      <c r="I482" s="23">
        <f t="shared" si="43"/>
        <v>3.4895284938442797</v>
      </c>
      <c r="J482" s="26">
        <f>I482*'Social Cost of Carbon'!$C$5</f>
        <v>348.95284938442796</v>
      </c>
      <c r="K482" s="23">
        <f t="shared" si="44"/>
        <v>0.28330764582038481</v>
      </c>
      <c r="L482" s="27">
        <f t="shared" si="45"/>
        <v>0.63379010001741387</v>
      </c>
      <c r="M482" s="27"/>
    </row>
    <row r="483" spans="1:13" x14ac:dyDescent="0.25">
      <c r="A483" s="24">
        <f t="shared" si="46"/>
        <v>2017</v>
      </c>
      <c r="B483" s="32">
        <v>42848</v>
      </c>
      <c r="C483" s="28">
        <f>'Bitcoin Data'!C485</f>
        <v>1207.209961</v>
      </c>
      <c r="D483" s="26">
        <f>'Bitcoin Data'!K485</f>
        <v>1914.1394249704615</v>
      </c>
      <c r="E483" s="25">
        <f>'Bitcoin Data'!J485</f>
        <v>5444.0265584079352</v>
      </c>
      <c r="F483" s="25">
        <f t="shared" si="42"/>
        <v>10.420625866034886</v>
      </c>
      <c r="G483" s="23">
        <f>'Emissions Factors'!$AB$39/1000</f>
        <v>0.49266147344102867</v>
      </c>
      <c r="H483" s="26">
        <f t="shared" si="47"/>
        <v>5133.8408933384426</v>
      </c>
      <c r="I483" s="23">
        <f t="shared" si="43"/>
        <v>2.6820621457173455</v>
      </c>
      <c r="J483" s="26">
        <f>I483*'Social Cost of Carbon'!$C$5</f>
        <v>268.20621457173456</v>
      </c>
      <c r="K483" s="23">
        <f t="shared" si="44"/>
        <v>0.22217031273463336</v>
      </c>
      <c r="L483" s="27">
        <f t="shared" si="45"/>
        <v>0.51338408933384416</v>
      </c>
      <c r="M483" s="27"/>
    </row>
    <row r="484" spans="1:13" x14ac:dyDescent="0.25">
      <c r="A484" s="24">
        <f t="shared" si="46"/>
        <v>2017</v>
      </c>
      <c r="B484" s="32">
        <v>42849</v>
      </c>
      <c r="C484" s="28">
        <f>'Bitcoin Data'!C486</f>
        <v>1250.150024</v>
      </c>
      <c r="D484" s="26">
        <f>'Bitcoin Data'!K486</f>
        <v>1551.5443612855397</v>
      </c>
      <c r="E484" s="25">
        <f>'Bitcoin Data'!J486</f>
        <v>8011.9150544716913</v>
      </c>
      <c r="F484" s="25">
        <f t="shared" si="42"/>
        <v>12.43084162586428</v>
      </c>
      <c r="G484" s="23">
        <f>'Emissions Factors'!$AB$39/1000</f>
        <v>0.49266147344102867</v>
      </c>
      <c r="H484" s="26">
        <f t="shared" si="47"/>
        <v>6124.1967515103688</v>
      </c>
      <c r="I484" s="23">
        <f t="shared" si="43"/>
        <v>3.9471618758203832</v>
      </c>
      <c r="J484" s="26">
        <f>I484*'Social Cost of Carbon'!$C$5</f>
        <v>394.71618758203834</v>
      </c>
      <c r="K484" s="23">
        <f t="shared" si="44"/>
        <v>0.31573505579682198</v>
      </c>
      <c r="L484" s="27">
        <f t="shared" si="45"/>
        <v>0.6124196751510369</v>
      </c>
      <c r="M484" s="27"/>
    </row>
    <row r="485" spans="1:13" x14ac:dyDescent="0.25">
      <c r="A485" s="24">
        <f t="shared" si="46"/>
        <v>2017</v>
      </c>
      <c r="B485" s="32">
        <v>42850</v>
      </c>
      <c r="C485" s="28">
        <f>'Bitcoin Data'!C487</f>
        <v>1265.48999</v>
      </c>
      <c r="D485" s="26">
        <f>'Bitcoin Data'!K487</f>
        <v>1846.153846153846</v>
      </c>
      <c r="E485" s="25">
        <f>'Bitcoin Data'!J487</f>
        <v>6957.1130253395504</v>
      </c>
      <c r="F485" s="25">
        <f t="shared" si="42"/>
        <v>12.843900969857629</v>
      </c>
      <c r="G485" s="23">
        <f>'Emissions Factors'!$AB$39/1000</f>
        <v>0.49266147344102867</v>
      </c>
      <c r="H485" s="26">
        <f t="shared" si="47"/>
        <v>6327.6951765407166</v>
      </c>
      <c r="I485" s="23">
        <f t="shared" si="43"/>
        <v>3.4275015539595555</v>
      </c>
      <c r="J485" s="26">
        <f>I485*'Social Cost of Carbon'!$C$5</f>
        <v>342.75015539595557</v>
      </c>
      <c r="K485" s="23">
        <f t="shared" si="44"/>
        <v>0.27084382974531118</v>
      </c>
      <c r="L485" s="27">
        <f t="shared" si="45"/>
        <v>0.63276951765407174</v>
      </c>
      <c r="M485" s="27"/>
    </row>
    <row r="486" spans="1:13" x14ac:dyDescent="0.25">
      <c r="A486" s="24">
        <f t="shared" si="46"/>
        <v>2017</v>
      </c>
      <c r="B486" s="32">
        <v>42851</v>
      </c>
      <c r="C486" s="28">
        <f>'Bitcoin Data'!C488</f>
        <v>1281.079956</v>
      </c>
      <c r="D486" s="26">
        <f>'Bitcoin Data'!K488</f>
        <v>1908.6561785293518</v>
      </c>
      <c r="E486" s="25">
        <f>'Bitcoin Data'!J488</f>
        <v>6476.3883209217647</v>
      </c>
      <c r="F486" s="25">
        <f t="shared" si="42"/>
        <v>12.361198583282661</v>
      </c>
      <c r="G486" s="23">
        <f>'Emissions Factors'!$AB$39/1000</f>
        <v>0.49266147344102867</v>
      </c>
      <c r="H486" s="26">
        <f t="shared" si="47"/>
        <v>6089.8863075371919</v>
      </c>
      <c r="I486" s="23">
        <f t="shared" si="43"/>
        <v>3.1906670127615864</v>
      </c>
      <c r="J486" s="26">
        <f>I486*'Social Cost of Carbon'!$C$5</f>
        <v>319.06670127615865</v>
      </c>
      <c r="K486" s="23">
        <f t="shared" si="44"/>
        <v>0.24906072394763051</v>
      </c>
      <c r="L486" s="27">
        <f t="shared" si="45"/>
        <v>0.60898863075371923</v>
      </c>
      <c r="M486" s="27"/>
    </row>
    <row r="487" spans="1:13" x14ac:dyDescent="0.25">
      <c r="A487" s="24">
        <f t="shared" si="46"/>
        <v>2017</v>
      </c>
      <c r="B487" s="32">
        <v>42852</v>
      </c>
      <c r="C487" s="28">
        <f>'Bitcoin Data'!C489</f>
        <v>1317.7299800000001</v>
      </c>
      <c r="D487" s="26">
        <f>'Bitcoin Data'!K489</f>
        <v>1840.9304375050731</v>
      </c>
      <c r="E487" s="25">
        <f>'Bitcoin Data'!J489</f>
        <v>6208.8544389238459</v>
      </c>
      <c r="F487" s="25">
        <f t="shared" si="42"/>
        <v>11.430069118653391</v>
      </c>
      <c r="G487" s="23">
        <f>'Emissions Factors'!$AB$39/1000</f>
        <v>0.49266147344102867</v>
      </c>
      <c r="H487" s="26">
        <f t="shared" si="47"/>
        <v>5631.1546935285796</v>
      </c>
      <c r="I487" s="23">
        <f t="shared" si="43"/>
        <v>3.0588633762610935</v>
      </c>
      <c r="J487" s="26">
        <f>I487*'Social Cost of Carbon'!$C$5</f>
        <v>305.88633762610937</v>
      </c>
      <c r="K487" s="23">
        <f t="shared" si="44"/>
        <v>0.2321312729229317</v>
      </c>
      <c r="L487" s="27">
        <f t="shared" si="45"/>
        <v>0.56311546935285806</v>
      </c>
      <c r="M487" s="27"/>
    </row>
    <row r="488" spans="1:13" x14ac:dyDescent="0.25">
      <c r="A488" s="24">
        <f t="shared" si="46"/>
        <v>2017</v>
      </c>
      <c r="B488" s="32">
        <v>42853</v>
      </c>
      <c r="C488" s="28">
        <f>'Bitcoin Data'!C490</f>
        <v>1316.4799800000001</v>
      </c>
      <c r="D488" s="26">
        <f>'Bitcoin Data'!K490</f>
        <v>1700.2558255293113</v>
      </c>
      <c r="E488" s="25">
        <f>'Bitcoin Data'!J490</f>
        <v>8546.8971803678687</v>
      </c>
      <c r="F488" s="25">
        <f t="shared" si="42"/>
        <v>14.531911721120514</v>
      </c>
      <c r="G488" s="23">
        <f>'Emissions Factors'!$AB$39/1000</f>
        <v>0.49266147344102867</v>
      </c>
      <c r="H488" s="26">
        <f t="shared" si="47"/>
        <v>7159.3130404421872</v>
      </c>
      <c r="I488" s="23">
        <f t="shared" si="43"/>
        <v>4.2107269582290074</v>
      </c>
      <c r="J488" s="26">
        <f>I488*'Social Cost of Carbon'!$C$5</f>
        <v>421.07269582290076</v>
      </c>
      <c r="K488" s="23">
        <f t="shared" si="44"/>
        <v>0.31984739777273385</v>
      </c>
      <c r="L488" s="27">
        <f t="shared" si="45"/>
        <v>0.71593130404421879</v>
      </c>
      <c r="M488" s="27"/>
    </row>
    <row r="489" spans="1:13" x14ac:dyDescent="0.25">
      <c r="A489" s="24">
        <f t="shared" si="46"/>
        <v>2017</v>
      </c>
      <c r="B489" s="32">
        <v>42854</v>
      </c>
      <c r="C489" s="28">
        <f>'Bitcoin Data'!C491</f>
        <v>1321.790039</v>
      </c>
      <c r="D489" s="26">
        <f>'Bitcoin Data'!K491</f>
        <v>2172.8360604263348</v>
      </c>
      <c r="E489" s="25">
        <f>'Bitcoin Data'!J491</f>
        <v>5834.3614960718478</v>
      </c>
      <c r="F489" s="25">
        <f t="shared" si="42"/>
        <v>12.67711104822785</v>
      </c>
      <c r="G489" s="23">
        <f>'Emissions Factors'!$AB$39/1000</f>
        <v>0.49266147344102867</v>
      </c>
      <c r="H489" s="26">
        <f t="shared" si="47"/>
        <v>6245.5242079954769</v>
      </c>
      <c r="I489" s="23">
        <f t="shared" si="43"/>
        <v>2.8743651312423606</v>
      </c>
      <c r="J489" s="26">
        <f>I489*'Social Cost of Carbon'!$C$5</f>
        <v>287.43651312423606</v>
      </c>
      <c r="K489" s="23">
        <f t="shared" si="44"/>
        <v>0.2174600387681058</v>
      </c>
      <c r="L489" s="27">
        <f t="shared" si="45"/>
        <v>0.62455242079954754</v>
      </c>
      <c r="M489" s="27"/>
    </row>
    <row r="490" spans="1:13" x14ac:dyDescent="0.25">
      <c r="A490" s="24">
        <f t="shared" si="46"/>
        <v>2017</v>
      </c>
      <c r="B490" s="32">
        <v>42855</v>
      </c>
      <c r="C490" s="28">
        <f>'Bitcoin Data'!C492</f>
        <v>1347.8900149999999</v>
      </c>
      <c r="D490" s="26">
        <f>'Bitcoin Data'!K492</f>
        <v>1879.7763817647397</v>
      </c>
      <c r="E490" s="25">
        <f>'Bitcoin Data'!J492</f>
        <v>6695.6865930601707</v>
      </c>
      <c r="F490" s="25">
        <f t="shared" si="42"/>
        <v>12.586393517333326</v>
      </c>
      <c r="G490" s="23">
        <f>'Emissions Factors'!$AB$39/1000</f>
        <v>0.49266147344102867</v>
      </c>
      <c r="H490" s="26">
        <f t="shared" si="47"/>
        <v>6200.831175558048</v>
      </c>
      <c r="I490" s="23">
        <f t="shared" si="43"/>
        <v>3.2987068226363649</v>
      </c>
      <c r="J490" s="26">
        <f>I490*'Social Cost of Carbon'!$C$5</f>
        <v>329.87068226363647</v>
      </c>
      <c r="K490" s="23">
        <f t="shared" si="44"/>
        <v>0.24473115654294425</v>
      </c>
      <c r="L490" s="27">
        <f t="shared" si="45"/>
        <v>0.6200831175558047</v>
      </c>
      <c r="M490" s="27"/>
    </row>
    <row r="491" spans="1:13" x14ac:dyDescent="0.25">
      <c r="A491" s="24">
        <f t="shared" si="46"/>
        <v>2017</v>
      </c>
      <c r="B491" s="32">
        <v>42856</v>
      </c>
      <c r="C491" s="28">
        <f>'Bitcoin Data'!C493</f>
        <v>1421.599976</v>
      </c>
      <c r="D491" s="26">
        <f>'Bitcoin Data'!K493</f>
        <v>1886.1773472429213</v>
      </c>
      <c r="E491" s="25">
        <f>'Bitcoin Data'!J493</f>
        <v>7025.0805571923611</v>
      </c>
      <c r="F491" s="25">
        <f t="shared" si="42"/>
        <v>13.250547809532911</v>
      </c>
      <c r="G491" s="23">
        <f>'Emissions Factors'!$AB$39/1000</f>
        <v>0.49266147344102867</v>
      </c>
      <c r="H491" s="26">
        <f t="shared" si="47"/>
        <v>6528.0344077452792</v>
      </c>
      <c r="I491" s="23">
        <f t="shared" si="43"/>
        <v>3.4609865383483109</v>
      </c>
      <c r="J491" s="26">
        <f>I491*'Social Cost of Carbon'!$C$5</f>
        <v>346.09865383483111</v>
      </c>
      <c r="K491" s="23">
        <f t="shared" si="44"/>
        <v>0.24345713258145912</v>
      </c>
      <c r="L491" s="27">
        <f t="shared" si="45"/>
        <v>0.6528034407745279</v>
      </c>
      <c r="M491" s="27"/>
    </row>
    <row r="492" spans="1:13" x14ac:dyDescent="0.25">
      <c r="A492" s="24">
        <f t="shared" si="46"/>
        <v>2017</v>
      </c>
      <c r="B492" s="32">
        <v>42857</v>
      </c>
      <c r="C492" s="28">
        <f>'Bitcoin Data'!C494</f>
        <v>1452.8199460000001</v>
      </c>
      <c r="D492" s="26">
        <f>'Bitcoin Data'!K494</f>
        <v>1972.7167630057811</v>
      </c>
      <c r="E492" s="25">
        <f>'Bitcoin Data'!J494</f>
        <v>5608.5764264071622</v>
      </c>
      <c r="F492" s="25">
        <f t="shared" si="42"/>
        <v>11.064132732972469</v>
      </c>
      <c r="G492" s="23">
        <f>'Emissions Factors'!$AB$39/1000</f>
        <v>0.49266147344102867</v>
      </c>
      <c r="H492" s="26">
        <f t="shared" si="47"/>
        <v>5450.8719345733316</v>
      </c>
      <c r="I492" s="23">
        <f t="shared" si="43"/>
        <v>2.7631295261403714</v>
      </c>
      <c r="J492" s="26">
        <f>I492*'Social Cost of Carbon'!$C$5</f>
        <v>276.31295261403716</v>
      </c>
      <c r="K492" s="23">
        <f t="shared" si="44"/>
        <v>0.19019077579076488</v>
      </c>
      <c r="L492" s="27">
        <f t="shared" si="45"/>
        <v>0.54508719345733314</v>
      </c>
      <c r="M492" s="27"/>
    </row>
    <row r="493" spans="1:13" x14ac:dyDescent="0.25">
      <c r="A493" s="24">
        <f t="shared" si="46"/>
        <v>2017</v>
      </c>
      <c r="B493" s="32">
        <v>42858</v>
      </c>
      <c r="C493" s="28">
        <f>'Bitcoin Data'!C495</f>
        <v>1490.089966</v>
      </c>
      <c r="D493" s="26">
        <f>'Bitcoin Data'!K495</f>
        <v>1641.6587017353959</v>
      </c>
      <c r="E493" s="25">
        <f>'Bitcoin Data'!J495</f>
        <v>8573.0736415923493</v>
      </c>
      <c r="F493" s="25">
        <f t="shared" si="42"/>
        <v>14.07406094433844</v>
      </c>
      <c r="G493" s="23">
        <f>'Emissions Factors'!$AB$39/1000</f>
        <v>0.49266147344102867</v>
      </c>
      <c r="H493" s="26">
        <f t="shared" si="47"/>
        <v>6933.747602136611</v>
      </c>
      <c r="I493" s="23">
        <f t="shared" si="43"/>
        <v>4.2236230921853322</v>
      </c>
      <c r="J493" s="26">
        <f>I493*'Social Cost of Carbon'!$C$5</f>
        <v>422.3623092185332</v>
      </c>
      <c r="K493" s="23">
        <f t="shared" si="44"/>
        <v>0.28344752253605415</v>
      </c>
      <c r="L493" s="27">
        <f t="shared" si="45"/>
        <v>0.69337476021366096</v>
      </c>
      <c r="M493" s="27"/>
    </row>
    <row r="494" spans="1:13" x14ac:dyDescent="0.25">
      <c r="A494" s="24">
        <f t="shared" si="46"/>
        <v>2017</v>
      </c>
      <c r="B494" s="32">
        <v>42859</v>
      </c>
      <c r="C494" s="28">
        <f>'Bitcoin Data'!C496</f>
        <v>1537.670044</v>
      </c>
      <c r="D494" s="26">
        <f>'Bitcoin Data'!K496</f>
        <v>2098.6397705191093</v>
      </c>
      <c r="E494" s="25">
        <f>'Bitcoin Data'!J496</f>
        <v>5146.697660895954</v>
      </c>
      <c r="F494" s="25">
        <f t="shared" si="42"/>
        <v>10.801064397993922</v>
      </c>
      <c r="G494" s="23">
        <f>'Emissions Factors'!$AB$39/1000</f>
        <v>0.49266147344102867</v>
      </c>
      <c r="H494" s="26">
        <f t="shared" si="47"/>
        <v>5321.2683010471228</v>
      </c>
      <c r="I494" s="23">
        <f t="shared" si="43"/>
        <v>2.5355796529724963</v>
      </c>
      <c r="J494" s="26">
        <f>I494*'Social Cost of Carbon'!$C$5</f>
        <v>253.55796529724964</v>
      </c>
      <c r="K494" s="23">
        <f t="shared" si="44"/>
        <v>0.16489751249732329</v>
      </c>
      <c r="L494" s="27">
        <f t="shared" si="45"/>
        <v>0.53212683010471229</v>
      </c>
      <c r="M494" s="27"/>
    </row>
    <row r="495" spans="1:13" x14ac:dyDescent="0.25">
      <c r="A495" s="24">
        <f t="shared" si="46"/>
        <v>2017</v>
      </c>
      <c r="B495" s="32">
        <v>42860</v>
      </c>
      <c r="C495" s="28">
        <f>'Bitcoin Data'!C497</f>
        <v>1555.4499510000001</v>
      </c>
      <c r="D495" s="26">
        <f>'Bitcoin Data'!K497</f>
        <v>1607.9961219731797</v>
      </c>
      <c r="E495" s="25">
        <f>'Bitcoin Data'!J497</f>
        <v>8743.1479880054339</v>
      </c>
      <c r="F495" s="25">
        <f t="shared" si="42"/>
        <v>14.058948058550346</v>
      </c>
      <c r="G495" s="23">
        <f>'Emissions Factors'!$AB$39/1000</f>
        <v>0.49266147344102867</v>
      </c>
      <c r="H495" s="26">
        <f t="shared" si="47"/>
        <v>6926.3020655563032</v>
      </c>
      <c r="I495" s="23">
        <f t="shared" si="43"/>
        <v>4.3074121702837216</v>
      </c>
      <c r="J495" s="26">
        <f>I495*'Social Cost of Carbon'!$C$5</f>
        <v>430.74121702837215</v>
      </c>
      <c r="K495" s="23">
        <f t="shared" si="44"/>
        <v>0.27692386807524616</v>
      </c>
      <c r="L495" s="27">
        <f t="shared" si="45"/>
        <v>0.69263020655563023</v>
      </c>
      <c r="M495" s="27"/>
    </row>
    <row r="496" spans="1:13" x14ac:dyDescent="0.25">
      <c r="A496" s="24">
        <f t="shared" si="46"/>
        <v>2017</v>
      </c>
      <c r="B496" s="32">
        <v>42861</v>
      </c>
      <c r="C496" s="28">
        <f>'Bitcoin Data'!C498</f>
        <v>1578.8000489999999</v>
      </c>
      <c r="D496" s="26">
        <f>'Bitcoin Data'!K498</f>
        <v>2125.486153413618</v>
      </c>
      <c r="E496" s="25">
        <f>'Bitcoin Data'!J498</f>
        <v>6571.5593620407499</v>
      </c>
      <c r="F496" s="25">
        <f t="shared" si="42"/>
        <v>13.967758430353243</v>
      </c>
      <c r="G496" s="23">
        <f>'Emissions Factors'!$AB$39/1000</f>
        <v>0.49266147344102867</v>
      </c>
      <c r="H496" s="26">
        <f t="shared" si="47"/>
        <v>6881.376448966178</v>
      </c>
      <c r="I496" s="23">
        <f t="shared" si="43"/>
        <v>3.2375541181081822</v>
      </c>
      <c r="J496" s="26">
        <f>I496*'Social Cost of Carbon'!$C$5</f>
        <v>323.7554118108182</v>
      </c>
      <c r="K496" s="23">
        <f t="shared" si="44"/>
        <v>0.2050642271108887</v>
      </c>
      <c r="L496" s="27">
        <f t="shared" si="45"/>
        <v>0.68813764489661788</v>
      </c>
      <c r="M496" s="27"/>
    </row>
    <row r="497" spans="1:13" x14ac:dyDescent="0.25">
      <c r="A497" s="24">
        <f t="shared" si="46"/>
        <v>2017</v>
      </c>
      <c r="B497" s="32">
        <v>42862</v>
      </c>
      <c r="C497" s="28">
        <f>'Bitcoin Data'!C499</f>
        <v>1596.709961</v>
      </c>
      <c r="D497" s="26">
        <f>'Bitcoin Data'!K499</f>
        <v>2068.0166028389945</v>
      </c>
      <c r="E497" s="25">
        <f>'Bitcoin Data'!J499</f>
        <v>7276.045861253041</v>
      </c>
      <c r="F497" s="25">
        <f t="shared" si="42"/>
        <v>15.046983644089238</v>
      </c>
      <c r="G497" s="23">
        <f>'Emissions Factors'!$AB$39/1000</f>
        <v>0.49266147344102867</v>
      </c>
      <c r="H497" s="26">
        <f t="shared" si="47"/>
        <v>7413.0691329400624</v>
      </c>
      <c r="I497" s="23">
        <f t="shared" si="43"/>
        <v>3.5846274748294218</v>
      </c>
      <c r="J497" s="26">
        <f>I497*'Social Cost of Carbon'!$C$5</f>
        <v>358.46274748294218</v>
      </c>
      <c r="K497" s="23">
        <f t="shared" si="44"/>
        <v>0.2245008525270559</v>
      </c>
      <c r="L497" s="27">
        <f t="shared" si="45"/>
        <v>0.74130691329400633</v>
      </c>
      <c r="M497" s="27"/>
    </row>
    <row r="498" spans="1:13" x14ac:dyDescent="0.25">
      <c r="A498" s="24">
        <f t="shared" si="46"/>
        <v>2017</v>
      </c>
      <c r="B498" s="32">
        <v>42863</v>
      </c>
      <c r="C498" s="28">
        <f>'Bitcoin Data'!C500</f>
        <v>1723.349976</v>
      </c>
      <c r="D498" s="26">
        <f>'Bitcoin Data'!K500</f>
        <v>2270.736237165786</v>
      </c>
      <c r="E498" s="25">
        <f>'Bitcoin Data'!J500</f>
        <v>5703.0693263903549</v>
      </c>
      <c r="F498" s="25">
        <f t="shared" si="42"/>
        <v>12.950166182503247</v>
      </c>
      <c r="G498" s="23">
        <f>'Emissions Factors'!$AB$39/1000</f>
        <v>0.49266147344102867</v>
      </c>
      <c r="H498" s="26">
        <f t="shared" si="47"/>
        <v>6380.0479527782318</v>
      </c>
      <c r="I498" s="23">
        <f t="shared" si="43"/>
        <v>2.8096825374758074</v>
      </c>
      <c r="J498" s="26">
        <f>I498*'Social Cost of Carbon'!$C$5</f>
        <v>280.96825374758072</v>
      </c>
      <c r="K498" s="23">
        <f t="shared" si="44"/>
        <v>0.16303609693936058</v>
      </c>
      <c r="L498" s="27">
        <f t="shared" si="45"/>
        <v>0.63800479527782328</v>
      </c>
      <c r="M498" s="27"/>
    </row>
    <row r="499" spans="1:13" x14ac:dyDescent="0.25">
      <c r="A499" s="24">
        <f t="shared" si="46"/>
        <v>2017</v>
      </c>
      <c r="B499" s="32">
        <v>42864</v>
      </c>
      <c r="C499" s="28">
        <f>'Bitcoin Data'!C501</f>
        <v>1755.3599850000001</v>
      </c>
      <c r="D499" s="26">
        <f>'Bitcoin Data'!K501</f>
        <v>1927.8828989646565</v>
      </c>
      <c r="E499" s="25">
        <f>'Bitcoin Data'!J501</f>
        <v>6877.1351178559908</v>
      </c>
      <c r="F499" s="25">
        <f t="shared" si="42"/>
        <v>13.258311187583853</v>
      </c>
      <c r="G499" s="23">
        <f>'Emissions Factors'!$AB$39/1000</f>
        <v>0.49266147344102867</v>
      </c>
      <c r="H499" s="26">
        <f t="shared" si="47"/>
        <v>6531.8591250147365</v>
      </c>
      <c r="I499" s="23">
        <f t="shared" si="43"/>
        <v>3.3880995202159747</v>
      </c>
      <c r="J499" s="26">
        <f>I499*'Social Cost of Carbon'!$C$5</f>
        <v>338.8099520215975</v>
      </c>
      <c r="K499" s="23">
        <f t="shared" si="44"/>
        <v>0.19301451264516406</v>
      </c>
      <c r="L499" s="27">
        <f t="shared" si="45"/>
        <v>0.65318591250147351</v>
      </c>
      <c r="M499" s="27"/>
    </row>
    <row r="500" spans="1:13" x14ac:dyDescent="0.25">
      <c r="A500" s="24">
        <f t="shared" si="46"/>
        <v>2017</v>
      </c>
      <c r="B500" s="32">
        <v>42865</v>
      </c>
      <c r="C500" s="28">
        <f>'Bitcoin Data'!C502</f>
        <v>1787.130005</v>
      </c>
      <c r="D500" s="26">
        <f>'Bitcoin Data'!K502</f>
        <v>1865.1979088872295</v>
      </c>
      <c r="E500" s="25">
        <f>'Bitcoin Data'!J502</f>
        <v>6480.4033963014617</v>
      </c>
      <c r="F500" s="25">
        <f t="shared" si="42"/>
        <v>12.087234863527186</v>
      </c>
      <c r="G500" s="23">
        <f>'Emissions Factors'!$AB$39/1000</f>
        <v>0.49266147344102867</v>
      </c>
      <c r="H500" s="26">
        <f t="shared" si="47"/>
        <v>5954.9149376930745</v>
      </c>
      <c r="I500" s="23">
        <f t="shared" si="43"/>
        <v>3.1926450857141244</v>
      </c>
      <c r="J500" s="26">
        <f>I500*'Social Cost of Carbon'!$C$5</f>
        <v>319.26450857141242</v>
      </c>
      <c r="K500" s="23">
        <f t="shared" si="44"/>
        <v>0.17864649335984509</v>
      </c>
      <c r="L500" s="27">
        <f t="shared" si="45"/>
        <v>0.59549149376930743</v>
      </c>
      <c r="M500" s="27"/>
    </row>
    <row r="501" spans="1:13" x14ac:dyDescent="0.25">
      <c r="A501" s="24">
        <f t="shared" si="46"/>
        <v>2017</v>
      </c>
      <c r="B501" s="32">
        <v>42866</v>
      </c>
      <c r="C501" s="28">
        <f>'Bitcoin Data'!C503</f>
        <v>1848.5699460000001</v>
      </c>
      <c r="D501" s="26">
        <f>'Bitcoin Data'!K503</f>
        <v>1666.933436992671</v>
      </c>
      <c r="E501" s="25">
        <f>'Bitcoin Data'!J503</f>
        <v>8267.2744375184848</v>
      </c>
      <c r="F501" s="25">
        <f t="shared" si="42"/>
        <v>13.780996192694339</v>
      </c>
      <c r="G501" s="23">
        <f>'Emissions Factors'!$AB$39/1000</f>
        <v>0.49266147344102867</v>
      </c>
      <c r="H501" s="26">
        <f t="shared" si="47"/>
        <v>6789.3658897779987</v>
      </c>
      <c r="I501" s="23">
        <f t="shared" si="43"/>
        <v>4.0729676057292084</v>
      </c>
      <c r="J501" s="26">
        <f>I501*'Social Cost of Carbon'!$C$5</f>
        <v>407.29676057292085</v>
      </c>
      <c r="K501" s="23">
        <f t="shared" si="44"/>
        <v>0.22033072724905203</v>
      </c>
      <c r="L501" s="27">
        <f t="shared" si="45"/>
        <v>0.67893658897779996</v>
      </c>
      <c r="M501" s="27"/>
    </row>
    <row r="502" spans="1:13" x14ac:dyDescent="0.25">
      <c r="A502" s="24">
        <f t="shared" si="46"/>
        <v>2017</v>
      </c>
      <c r="B502" s="32">
        <v>42867</v>
      </c>
      <c r="C502" s="28">
        <f>'Bitcoin Data'!C504</f>
        <v>1724.23999</v>
      </c>
      <c r="D502" s="26">
        <f>'Bitcoin Data'!K504</f>
        <v>1932.1112427685243</v>
      </c>
      <c r="E502" s="25">
        <f>'Bitcoin Data'!J504</f>
        <v>7313.9426524197597</v>
      </c>
      <c r="F502" s="25">
        <f t="shared" si="42"/>
        <v>14.131350827704459</v>
      </c>
      <c r="G502" s="23">
        <f>'Emissions Factors'!$AB$39/1000</f>
        <v>0.49266147344102867</v>
      </c>
      <c r="H502" s="26">
        <f t="shared" si="47"/>
        <v>6961.9721204889793</v>
      </c>
      <c r="I502" s="23">
        <f t="shared" si="43"/>
        <v>3.6032977638043042</v>
      </c>
      <c r="J502" s="26">
        <f>I502*'Social Cost of Carbon'!$C$5</f>
        <v>360.32977638043042</v>
      </c>
      <c r="K502" s="23">
        <f t="shared" si="44"/>
        <v>0.20897889996184951</v>
      </c>
      <c r="L502" s="27">
        <f t="shared" si="45"/>
        <v>0.69619721204889784</v>
      </c>
      <c r="M502" s="27"/>
    </row>
    <row r="503" spans="1:13" x14ac:dyDescent="0.25">
      <c r="A503" s="24">
        <f t="shared" si="46"/>
        <v>2017</v>
      </c>
      <c r="B503" s="32">
        <v>42868</v>
      </c>
      <c r="C503" s="28">
        <f>'Bitcoin Data'!C505</f>
        <v>1804.910034</v>
      </c>
      <c r="D503" s="26">
        <f>'Bitcoin Data'!K505</f>
        <v>1962.9361217517339</v>
      </c>
      <c r="E503" s="25">
        <f>'Bitcoin Data'!J505</f>
        <v>7468.4585004790333</v>
      </c>
      <c r="F503" s="25">
        <f t="shared" si="42"/>
        <v>14.660106964394084</v>
      </c>
      <c r="G503" s="23">
        <f>'Emissions Factors'!$AB$39/1000</f>
        <v>0.49266147344102867</v>
      </c>
      <c r="H503" s="26">
        <f t="shared" si="47"/>
        <v>7222.4698978814749</v>
      </c>
      <c r="I503" s="23">
        <f t="shared" si="43"/>
        <v>3.679421769179176</v>
      </c>
      <c r="J503" s="26">
        <f>I503*'Social Cost of Carbon'!$C$5</f>
        <v>367.94217691791761</v>
      </c>
      <c r="K503" s="23">
        <f t="shared" si="44"/>
        <v>0.20385624213218687</v>
      </c>
      <c r="L503" s="27">
        <f t="shared" si="45"/>
        <v>0.7222469897881475</v>
      </c>
      <c r="M503" s="27"/>
    </row>
    <row r="504" spans="1:13" x14ac:dyDescent="0.25">
      <c r="A504" s="24">
        <f t="shared" si="46"/>
        <v>2017</v>
      </c>
      <c r="B504" s="32">
        <v>42869</v>
      </c>
      <c r="C504" s="28">
        <f>'Bitcoin Data'!C506</f>
        <v>1808.910034</v>
      </c>
      <c r="D504" s="26">
        <f>'Bitcoin Data'!K506</f>
        <v>2083.0540168648358</v>
      </c>
      <c r="E504" s="25">
        <f>'Bitcoin Data'!J506</f>
        <v>7291.357288621417</v>
      </c>
      <c r="F504" s="25">
        <f t="shared" si="42"/>
        <v>15.18829108845954</v>
      </c>
      <c r="G504" s="23">
        <f>'Emissions Factors'!$AB$39/1000</f>
        <v>0.49266147344102867</v>
      </c>
      <c r="H504" s="26">
        <f t="shared" si="47"/>
        <v>7482.6858666917224</v>
      </c>
      <c r="I504" s="23">
        <f t="shared" si="43"/>
        <v>3.5921708251972109</v>
      </c>
      <c r="J504" s="26">
        <f>I504*'Social Cost of Carbon'!$C$5</f>
        <v>359.21708251972109</v>
      </c>
      <c r="K504" s="23">
        <f t="shared" si="44"/>
        <v>0.19858206089188021</v>
      </c>
      <c r="L504" s="27">
        <f t="shared" si="45"/>
        <v>0.74826858666917218</v>
      </c>
      <c r="M504" s="27"/>
    </row>
    <row r="505" spans="1:13" x14ac:dyDescent="0.25">
      <c r="A505" s="24">
        <f t="shared" si="46"/>
        <v>2017</v>
      </c>
      <c r="B505" s="32">
        <v>42870</v>
      </c>
      <c r="C505" s="28">
        <f>'Bitcoin Data'!C507</f>
        <v>1738.4300539999999</v>
      </c>
      <c r="D505" s="26">
        <f>'Bitcoin Data'!K507</f>
        <v>2095.8425606721312</v>
      </c>
      <c r="E505" s="25">
        <f>'Bitcoin Data'!J507</f>
        <v>5623.9566690379897</v>
      </c>
      <c r="F505" s="25">
        <f t="shared" si="42"/>
        <v>11.78692774634569</v>
      </c>
      <c r="G505" s="23">
        <f>'Emissions Factors'!$AB$39/1000</f>
        <v>0.49266147344102867</v>
      </c>
      <c r="H505" s="26">
        <f t="shared" si="47"/>
        <v>5806.9651908576107</v>
      </c>
      <c r="I505" s="23">
        <f t="shared" si="43"/>
        <v>2.7707067791367557</v>
      </c>
      <c r="J505" s="26">
        <f>I505*'Social Cost of Carbon'!$C$5</f>
        <v>277.07067791367558</v>
      </c>
      <c r="K505" s="23">
        <f t="shared" si="44"/>
        <v>0.15937982507616932</v>
      </c>
      <c r="L505" s="27">
        <f t="shared" si="45"/>
        <v>0.58069651908576114</v>
      </c>
      <c r="M505" s="27"/>
    </row>
    <row r="506" spans="1:13" x14ac:dyDescent="0.25">
      <c r="A506" s="24">
        <f t="shared" si="46"/>
        <v>2017</v>
      </c>
      <c r="B506" s="32">
        <v>42871</v>
      </c>
      <c r="C506" s="28">
        <f>'Bitcoin Data'!C508</f>
        <v>1734.4499510000001</v>
      </c>
      <c r="D506" s="26">
        <f>'Bitcoin Data'!K508</f>
        <v>1676.7424901790143</v>
      </c>
      <c r="E506" s="25">
        <f>'Bitcoin Data'!J508</f>
        <v>8250.0906015657438</v>
      </c>
      <c r="F506" s="25">
        <f t="shared" si="42"/>
        <v>13.833277459471827</v>
      </c>
      <c r="G506" s="23">
        <f>'Emissions Factors'!$AB$39/1000</f>
        <v>0.49266147344102867</v>
      </c>
      <c r="H506" s="26">
        <f t="shared" si="47"/>
        <v>6815.1228557019595</v>
      </c>
      <c r="I506" s="23">
        <f t="shared" si="43"/>
        <v>4.064501791789362</v>
      </c>
      <c r="J506" s="26">
        <f>I506*'Social Cost of Carbon'!$C$5</f>
        <v>406.4501791789362</v>
      </c>
      <c r="K506" s="23">
        <f t="shared" si="44"/>
        <v>0.23433952587942747</v>
      </c>
      <c r="L506" s="27">
        <f t="shared" si="45"/>
        <v>0.68151228557019594</v>
      </c>
      <c r="M506" s="27"/>
    </row>
    <row r="507" spans="1:13" x14ac:dyDescent="0.25">
      <c r="A507" s="24">
        <f t="shared" si="46"/>
        <v>2017</v>
      </c>
      <c r="B507" s="32">
        <v>42872</v>
      </c>
      <c r="C507" s="28">
        <f>'Bitcoin Data'!C509</f>
        <v>1839.089966</v>
      </c>
      <c r="D507" s="26">
        <f>'Bitcoin Data'!K509</f>
        <v>1903.2892567621361</v>
      </c>
      <c r="E507" s="25">
        <f>'Bitcoin Data'!J509</f>
        <v>6654.9322326750053</v>
      </c>
      <c r="F507" s="25">
        <f t="shared" si="42"/>
        <v>12.666261022930392</v>
      </c>
      <c r="G507" s="23">
        <f>'Emissions Factors'!$AB$39/1000</f>
        <v>0.49266147344102867</v>
      </c>
      <c r="H507" s="26">
        <f t="shared" si="47"/>
        <v>6240.178818545558</v>
      </c>
      <c r="I507" s="23">
        <f t="shared" si="43"/>
        <v>3.2786287193998627</v>
      </c>
      <c r="J507" s="26">
        <f>I507*'Social Cost of Carbon'!$C$5</f>
        <v>327.86287193998629</v>
      </c>
      <c r="K507" s="23">
        <f t="shared" si="44"/>
        <v>0.1782745151141705</v>
      </c>
      <c r="L507" s="27">
        <f t="shared" si="45"/>
        <v>0.62401788185455587</v>
      </c>
      <c r="M507" s="27"/>
    </row>
    <row r="508" spans="1:13" x14ac:dyDescent="0.25">
      <c r="A508" s="24">
        <f t="shared" si="46"/>
        <v>2017</v>
      </c>
      <c r="B508" s="32">
        <v>42873</v>
      </c>
      <c r="C508" s="28">
        <f>'Bitcoin Data'!C510</f>
        <v>1888.650024</v>
      </c>
      <c r="D508" s="26">
        <f>'Bitcoin Data'!K510</f>
        <v>1788.9972469786831</v>
      </c>
      <c r="E508" s="25">
        <f>'Bitcoin Data'!J510</f>
        <v>8172.6135728255649</v>
      </c>
      <c r="F508" s="25">
        <f t="shared" si="42"/>
        <v>14.620783182405553</v>
      </c>
      <c r="G508" s="23">
        <f>'Emissions Factors'!$AB$39/1000</f>
        <v>0.49266147344102867</v>
      </c>
      <c r="H508" s="26">
        <f t="shared" si="47"/>
        <v>7203.096585505732</v>
      </c>
      <c r="I508" s="23">
        <f t="shared" si="43"/>
        <v>4.0263318446523924</v>
      </c>
      <c r="J508" s="26">
        <f>I508*'Social Cost of Carbon'!$C$5</f>
        <v>402.63318446523925</v>
      </c>
      <c r="K508" s="23">
        <f t="shared" si="44"/>
        <v>0.21318570372953291</v>
      </c>
      <c r="L508" s="27">
        <f t="shared" si="45"/>
        <v>0.72030965855057327</v>
      </c>
      <c r="M508" s="27"/>
    </row>
    <row r="509" spans="1:13" x14ac:dyDescent="0.25">
      <c r="A509" s="24">
        <f t="shared" si="46"/>
        <v>2017</v>
      </c>
      <c r="B509" s="32">
        <v>42874</v>
      </c>
      <c r="C509" s="28">
        <f>'Bitcoin Data'!C511</f>
        <v>1987.709961</v>
      </c>
      <c r="D509" s="26">
        <f>'Bitcoin Data'!K511</f>
        <v>2034.4122579311311</v>
      </c>
      <c r="E509" s="25">
        <f>'Bitcoin Data'!J511</f>
        <v>7226.6740793680219</v>
      </c>
      <c r="F509" s="25">
        <f t="shared" si="42"/>
        <v>14.702034331139474</v>
      </c>
      <c r="G509" s="23">
        <f>'Emissions Factors'!$AB$39/1000</f>
        <v>0.49266147344102867</v>
      </c>
      <c r="H509" s="26">
        <f t="shared" si="47"/>
        <v>7243.1258961597614</v>
      </c>
      <c r="I509" s="23">
        <f t="shared" si="43"/>
        <v>3.5603039000195391</v>
      </c>
      <c r="J509" s="26">
        <f>I509*'Social Cost of Carbon'!$C$5</f>
        <v>356.03039000195389</v>
      </c>
      <c r="K509" s="23">
        <f t="shared" si="44"/>
        <v>0.17911586548715488</v>
      </c>
      <c r="L509" s="27">
        <f t="shared" si="45"/>
        <v>0.72431258961597622</v>
      </c>
      <c r="M509" s="27"/>
    </row>
    <row r="510" spans="1:13" x14ac:dyDescent="0.25">
      <c r="A510" s="24">
        <f t="shared" si="46"/>
        <v>2017</v>
      </c>
      <c r="B510" s="32">
        <v>42875</v>
      </c>
      <c r="C510" s="28">
        <f>'Bitcoin Data'!C512</f>
        <v>2084.7299800000001</v>
      </c>
      <c r="D510" s="26">
        <f>'Bitcoin Data'!K512</f>
        <v>2064.9856308519529</v>
      </c>
      <c r="E510" s="25">
        <f>'Bitcoin Data'!J512</f>
        <v>6339.5800296161678</v>
      </c>
      <c r="F510" s="25">
        <f t="shared" si="42"/>
        <v>13.091141666793385</v>
      </c>
      <c r="G510" s="23">
        <f>'Emissions Factors'!$AB$39/1000</f>
        <v>0.49266147344102867</v>
      </c>
      <c r="H510" s="26">
        <f t="shared" si="47"/>
        <v>6449.5011425876728</v>
      </c>
      <c r="I510" s="23">
        <f t="shared" si="43"/>
        <v>3.1232668383880213</v>
      </c>
      <c r="J510" s="26">
        <f>I510*'Social Cost of Carbon'!$C$5</f>
        <v>312.32668383880213</v>
      </c>
      <c r="K510" s="23">
        <f t="shared" si="44"/>
        <v>0.14981637278454743</v>
      </c>
      <c r="L510" s="27">
        <f t="shared" si="45"/>
        <v>0.64495011425876725</v>
      </c>
      <c r="M510" s="27"/>
    </row>
    <row r="511" spans="1:13" x14ac:dyDescent="0.25">
      <c r="A511" s="24">
        <f t="shared" si="46"/>
        <v>2017</v>
      </c>
      <c r="B511" s="32">
        <v>42876</v>
      </c>
      <c r="C511" s="28">
        <f>'Bitcoin Data'!C513</f>
        <v>2041.1999510000001</v>
      </c>
      <c r="D511" s="26">
        <f>'Bitcoin Data'!K513</f>
        <v>1849.4012394576216</v>
      </c>
      <c r="E511" s="25">
        <f>'Bitcoin Data'!J513</f>
        <v>7026.6544843627353</v>
      </c>
      <c r="F511" s="25">
        <f t="shared" si="42"/>
        <v>12.995103512620897</v>
      </c>
      <c r="G511" s="23">
        <f>'Emissions Factors'!$AB$39/1000</f>
        <v>0.49266147344102867</v>
      </c>
      <c r="H511" s="26">
        <f t="shared" si="47"/>
        <v>6402.1868440464987</v>
      </c>
      <c r="I511" s="23">
        <f t="shared" si="43"/>
        <v>3.4617619516271567</v>
      </c>
      <c r="J511" s="26">
        <f>I511*'Social Cost of Carbon'!$C$5</f>
        <v>346.17619516271566</v>
      </c>
      <c r="K511" s="23">
        <f t="shared" si="44"/>
        <v>0.1695944559439761</v>
      </c>
      <c r="L511" s="27">
        <f t="shared" si="45"/>
        <v>0.64021868440464991</v>
      </c>
      <c r="M511" s="27"/>
    </row>
    <row r="512" spans="1:13" x14ac:dyDescent="0.25">
      <c r="A512" s="24">
        <f t="shared" si="46"/>
        <v>2017</v>
      </c>
      <c r="B512" s="32">
        <v>42877</v>
      </c>
      <c r="C512" s="28">
        <f>'Bitcoin Data'!C514</f>
        <v>2173.3999020000001</v>
      </c>
      <c r="D512" s="26">
        <f>'Bitcoin Data'!K514</f>
        <v>1833.658945018142</v>
      </c>
      <c r="E512" s="25">
        <f>'Bitcoin Data'!J514</f>
        <v>8673.7762058691587</v>
      </c>
      <c r="F512" s="25">
        <f t="shared" si="42"/>
        <v>15.904747326977505</v>
      </c>
      <c r="G512" s="23">
        <f>'Emissions Factors'!$AB$39/1000</f>
        <v>0.49266147344102867</v>
      </c>
      <c r="H512" s="26">
        <f t="shared" si="47"/>
        <v>7835.6562528160002</v>
      </c>
      <c r="I512" s="23">
        <f t="shared" si="43"/>
        <v>4.2732353658812352</v>
      </c>
      <c r="J512" s="26">
        <f>I512*'Social Cost of Carbon'!$C$5</f>
        <v>427.32353658812355</v>
      </c>
      <c r="K512" s="23">
        <f t="shared" si="44"/>
        <v>0.19661523688985771</v>
      </c>
      <c r="L512" s="27">
        <f t="shared" si="45"/>
        <v>0.78356562528160001</v>
      </c>
      <c r="M512" s="27"/>
    </row>
    <row r="513" spans="1:13" x14ac:dyDescent="0.25">
      <c r="A513" s="24">
        <f t="shared" si="46"/>
        <v>2017</v>
      </c>
      <c r="B513" s="32">
        <v>42878</v>
      </c>
      <c r="C513" s="28">
        <f>'Bitcoin Data'!C515</f>
        <v>2320.419922</v>
      </c>
      <c r="D513" s="26">
        <f>'Bitcoin Data'!K515</f>
        <v>2079.4223826714801</v>
      </c>
      <c r="E513" s="25">
        <f>'Bitcoin Data'!J515</f>
        <v>7007.4853473503044</v>
      </c>
      <c r="F513" s="25">
        <f t="shared" si="42"/>
        <v>14.571521877522654</v>
      </c>
      <c r="G513" s="23">
        <f>'Emissions Factors'!$AB$39/1000</f>
        <v>0.49266147344102867</v>
      </c>
      <c r="H513" s="26">
        <f t="shared" si="47"/>
        <v>7178.8274384584956</v>
      </c>
      <c r="I513" s="23">
        <f t="shared" si="43"/>
        <v>3.4523180563420195</v>
      </c>
      <c r="J513" s="26">
        <f>I513*'Social Cost of Carbon'!$C$5</f>
        <v>345.23180563420198</v>
      </c>
      <c r="K513" s="23">
        <f t="shared" si="44"/>
        <v>0.14877988348619339</v>
      </c>
      <c r="L513" s="27">
        <f t="shared" si="45"/>
        <v>0.7178827438458496</v>
      </c>
      <c r="M513" s="27"/>
    </row>
    <row r="514" spans="1:13" x14ac:dyDescent="0.25">
      <c r="A514" s="24">
        <f t="shared" si="46"/>
        <v>2017</v>
      </c>
      <c r="B514" s="32">
        <v>42879</v>
      </c>
      <c r="C514" s="28">
        <f>'Bitcoin Data'!C516</f>
        <v>2443.639893</v>
      </c>
      <c r="D514" s="26">
        <f>'Bitcoin Data'!K516</f>
        <v>1934.1783928363775</v>
      </c>
      <c r="E514" s="25">
        <f>'Bitcoin Data'!J516</f>
        <v>7969.699902503472</v>
      </c>
      <c r="F514" s="25">
        <f t="shared" si="42"/>
        <v>15.414821348812399</v>
      </c>
      <c r="G514" s="23">
        <f>'Emissions Factors'!$AB$39/1000</f>
        <v>0.49266147344102867</v>
      </c>
      <c r="H514" s="26">
        <f t="shared" si="47"/>
        <v>7594.2885985361409</v>
      </c>
      <c r="I514" s="23">
        <f t="shared" si="43"/>
        <v>3.9263640968501829</v>
      </c>
      <c r="J514" s="26">
        <f>I514*'Social Cost of Carbon'!$C$5</f>
        <v>392.63640968501829</v>
      </c>
      <c r="K514" s="23">
        <f t="shared" si="44"/>
        <v>0.16067687011075421</v>
      </c>
      <c r="L514" s="27">
        <f t="shared" si="45"/>
        <v>0.75942885985361408</v>
      </c>
      <c r="M514" s="27"/>
    </row>
    <row r="515" spans="1:13" x14ac:dyDescent="0.25">
      <c r="A515" s="24">
        <f t="shared" si="46"/>
        <v>2017</v>
      </c>
      <c r="B515" s="32">
        <v>42880</v>
      </c>
      <c r="C515" s="28">
        <f>'Bitcoin Data'!C517</f>
        <v>2304.9799800000001</v>
      </c>
      <c r="D515" s="26">
        <f>'Bitcoin Data'!K517</f>
        <v>2024.4488655312402</v>
      </c>
      <c r="E515" s="25">
        <f>'Bitcoin Data'!J517</f>
        <v>7143.3546142695714</v>
      </c>
      <c r="F515" s="25">
        <f t="shared" si="42"/>
        <v>14.461356144945382</v>
      </c>
      <c r="G515" s="23">
        <f>'Emissions Factors'!$AB$39/1000</f>
        <v>0.49266147344102867</v>
      </c>
      <c r="H515" s="26">
        <f t="shared" si="47"/>
        <v>7124.5530263242663</v>
      </c>
      <c r="I515" s="23">
        <f t="shared" si="43"/>
        <v>3.5192556095778182</v>
      </c>
      <c r="J515" s="26">
        <f>I515*'Social Cost of Carbon'!$C$5</f>
        <v>351.92556095778184</v>
      </c>
      <c r="K515" s="23">
        <f t="shared" si="44"/>
        <v>0.15268052825247611</v>
      </c>
      <c r="L515" s="27">
        <f t="shared" si="45"/>
        <v>0.71245530263242673</v>
      </c>
      <c r="M515" s="27"/>
    </row>
    <row r="516" spans="1:13" x14ac:dyDescent="0.25">
      <c r="A516" s="24">
        <f t="shared" si="46"/>
        <v>2017</v>
      </c>
      <c r="B516" s="32">
        <v>42881</v>
      </c>
      <c r="C516" s="28">
        <f>'Bitcoin Data'!C518</f>
        <v>2202.419922</v>
      </c>
      <c r="D516" s="26">
        <f>'Bitcoin Data'!K518</f>
        <v>1952.1992367945372</v>
      </c>
      <c r="E516" s="25">
        <f>'Bitcoin Data'!J518</f>
        <v>8129.6047924297882</v>
      </c>
      <c r="F516" s="25">
        <f t="shared" si="42"/>
        <v>15.870608271222645</v>
      </c>
      <c r="G516" s="23">
        <f>'Emissions Factors'!$AB$39/1000</f>
        <v>0.49266147344102867</v>
      </c>
      <c r="H516" s="26">
        <f t="shared" si="47"/>
        <v>7818.8372553059253</v>
      </c>
      <c r="I516" s="23">
        <f t="shared" si="43"/>
        <v>4.0051430755317075</v>
      </c>
      <c r="J516" s="26">
        <f>I516*'Social Cost of Carbon'!$C$5</f>
        <v>400.51430755317074</v>
      </c>
      <c r="K516" s="23">
        <f t="shared" si="44"/>
        <v>0.18185192730615463</v>
      </c>
      <c r="L516" s="27">
        <f t="shared" si="45"/>
        <v>0.78188372553059249</v>
      </c>
      <c r="M516" s="27"/>
    </row>
    <row r="517" spans="1:13" x14ac:dyDescent="0.25">
      <c r="A517" s="24">
        <f t="shared" si="46"/>
        <v>2017</v>
      </c>
      <c r="B517" s="32">
        <v>42882</v>
      </c>
      <c r="C517" s="28">
        <f>'Bitcoin Data'!C519</f>
        <v>2038.869995</v>
      </c>
      <c r="D517" s="26">
        <f>'Bitcoin Data'!K519</f>
        <v>2057.6094352460882</v>
      </c>
      <c r="E517" s="25">
        <f>'Bitcoin Data'!J519</f>
        <v>7571.3267926999006</v>
      </c>
      <c r="F517" s="25">
        <f t="shared" ref="F517:F580" si="48">E517*D517/1000000</f>
        <v>15.578833445990819</v>
      </c>
      <c r="G517" s="23">
        <f>'Emissions Factors'!$AB$39/1000</f>
        <v>0.49266147344102867</v>
      </c>
      <c r="H517" s="26">
        <f t="shared" si="47"/>
        <v>7675.091039994215</v>
      </c>
      <c r="I517" s="23">
        <f t="shared" ref="I517:I580" si="49">$E517*G517/1000</f>
        <v>3.7301010135950712</v>
      </c>
      <c r="J517" s="26">
        <f>I517*'Social Cost of Carbon'!$C$5</f>
        <v>373.01010135950713</v>
      </c>
      <c r="K517" s="23">
        <f t="shared" ref="K517:K580" si="50">J517/$C517</f>
        <v>0.1829494289848074</v>
      </c>
      <c r="L517" s="27">
        <f t="shared" ref="L517:L580" si="51">J517*$D517/1000000</f>
        <v>0.76750910399942163</v>
      </c>
      <c r="M517" s="27"/>
    </row>
    <row r="518" spans="1:13" x14ac:dyDescent="0.25">
      <c r="A518" s="24">
        <f t="shared" ref="A518:A581" si="52">YEAR(B518)</f>
        <v>2017</v>
      </c>
      <c r="B518" s="32">
        <v>42883</v>
      </c>
      <c r="C518" s="28">
        <f>'Bitcoin Data'!C520</f>
        <v>2155.8000489999999</v>
      </c>
      <c r="D518" s="26">
        <f>'Bitcoin Data'!K520</f>
        <v>2066.3265306122453</v>
      </c>
      <c r="E518" s="25">
        <f>'Bitcoin Data'!J520</f>
        <v>6895.9751061145225</v>
      </c>
      <c r="F518" s="25">
        <f t="shared" si="48"/>
        <v>14.24933631620603</v>
      </c>
      <c r="G518" s="23">
        <f>'Emissions Factors'!$AB$39/1000</f>
        <v>0.49266147344102867</v>
      </c>
      <c r="H518" s="26">
        <f t="shared" ref="H518:H581" si="53">F518*G518*1000</f>
        <v>7020.0990250988225</v>
      </c>
      <c r="I518" s="23">
        <f t="shared" si="49"/>
        <v>3.3973812565910348</v>
      </c>
      <c r="J518" s="26">
        <f>I518*'Social Cost of Carbon'!$C$5</f>
        <v>339.7381256591035</v>
      </c>
      <c r="K518" s="23">
        <f t="shared" si="50"/>
        <v>0.15759259575891377</v>
      </c>
      <c r="L518" s="27">
        <f t="shared" si="51"/>
        <v>0.70200990250988238</v>
      </c>
      <c r="M518" s="27"/>
    </row>
    <row r="519" spans="1:13" x14ac:dyDescent="0.25">
      <c r="A519" s="24">
        <f t="shared" si="52"/>
        <v>2017</v>
      </c>
      <c r="B519" s="32">
        <v>42884</v>
      </c>
      <c r="C519" s="28">
        <f>'Bitcoin Data'!C521</f>
        <v>2255.610107</v>
      </c>
      <c r="D519" s="26">
        <f>'Bitcoin Data'!K521</f>
        <v>1884.0763889691202</v>
      </c>
      <c r="E519" s="25">
        <f>'Bitcoin Data'!J521</f>
        <v>8960.6375960840232</v>
      </c>
      <c r="F519" s="25">
        <f t="shared" si="48"/>
        <v>16.882525724890925</v>
      </c>
      <c r="G519" s="23">
        <f>'Emissions Factors'!$AB$39/1000</f>
        <v>0.49266147344102867</v>
      </c>
      <c r="H519" s="26">
        <f t="shared" si="53"/>
        <v>8317.3699990308342</v>
      </c>
      <c r="I519" s="23">
        <f t="shared" si="49"/>
        <v>4.4145609210578325</v>
      </c>
      <c r="J519" s="26">
        <f>I519*'Social Cost of Carbon'!$C$5</f>
        <v>441.45609210578323</v>
      </c>
      <c r="K519" s="23">
        <f t="shared" si="50"/>
        <v>0.19571471626935003</v>
      </c>
      <c r="L519" s="27">
        <f t="shared" si="51"/>
        <v>0.83173699990308347</v>
      </c>
      <c r="M519" s="27"/>
    </row>
    <row r="520" spans="1:13" x14ac:dyDescent="0.25">
      <c r="A520" s="24">
        <f t="shared" si="52"/>
        <v>2017</v>
      </c>
      <c r="B520" s="32">
        <v>42885</v>
      </c>
      <c r="C520" s="28">
        <f>'Bitcoin Data'!C522</f>
        <v>2175.469971</v>
      </c>
      <c r="D520" s="26">
        <f>'Bitcoin Data'!K522</f>
        <v>2238.303094860426</v>
      </c>
      <c r="E520" s="25">
        <f>'Bitcoin Data'!J522</f>
        <v>6906.7866607698998</v>
      </c>
      <c r="F520" s="25">
        <f t="shared" si="48"/>
        <v>15.459481958341973</v>
      </c>
      <c r="G520" s="23">
        <f>'Emissions Factors'!$AB$39/1000</f>
        <v>0.49266147344102867</v>
      </c>
      <c r="H520" s="26">
        <f t="shared" si="53"/>
        <v>7616.2911602317563</v>
      </c>
      <c r="I520" s="23">
        <f t="shared" si="49"/>
        <v>3.4027076930377413</v>
      </c>
      <c r="J520" s="26">
        <f>I520*'Social Cost of Carbon'!$C$5</f>
        <v>340.27076930377416</v>
      </c>
      <c r="K520" s="23">
        <f t="shared" si="50"/>
        <v>0.15641253330992275</v>
      </c>
      <c r="L520" s="27">
        <f t="shared" si="51"/>
        <v>0.76162911602317573</v>
      </c>
      <c r="M520" s="27"/>
    </row>
    <row r="521" spans="1:13" x14ac:dyDescent="0.25">
      <c r="A521" s="24">
        <f t="shared" si="52"/>
        <v>2017</v>
      </c>
      <c r="B521" s="32">
        <v>42886</v>
      </c>
      <c r="C521" s="28">
        <f>'Bitcoin Data'!C523</f>
        <v>2286.4099120000001</v>
      </c>
      <c r="D521" s="26">
        <f>'Bitcoin Data'!K523</f>
        <v>2054.9470948579929</v>
      </c>
      <c r="E521" s="25">
        <f>'Bitcoin Data'!J523</f>
        <v>7794.1016285078522</v>
      </c>
      <c r="F521" s="25">
        <f t="shared" si="48"/>
        <v>16.016466498530164</v>
      </c>
      <c r="G521" s="23">
        <f>'Emissions Factors'!$AB$39/1000</f>
        <v>0.49266147344102867</v>
      </c>
      <c r="H521" s="26">
        <f t="shared" si="53"/>
        <v>7890.6959844847443</v>
      </c>
      <c r="I521" s="23">
        <f t="shared" si="49"/>
        <v>3.8398535924497996</v>
      </c>
      <c r="J521" s="26">
        <f>I521*'Social Cost of Carbon'!$C$5</f>
        <v>383.98535924497997</v>
      </c>
      <c r="K521" s="23">
        <f t="shared" si="50"/>
        <v>0.16794248364200581</v>
      </c>
      <c r="L521" s="27">
        <f t="shared" si="51"/>
        <v>0.78906959844847435</v>
      </c>
      <c r="M521" s="27"/>
    </row>
    <row r="522" spans="1:13" x14ac:dyDescent="0.25">
      <c r="A522" s="24">
        <f t="shared" si="52"/>
        <v>2017</v>
      </c>
      <c r="B522" s="32">
        <v>42887</v>
      </c>
      <c r="C522" s="28">
        <f>'Bitcoin Data'!C524</f>
        <v>2407.8798830000001</v>
      </c>
      <c r="D522" s="26">
        <f>'Bitcoin Data'!K524</f>
        <v>2130.2763789942696</v>
      </c>
      <c r="E522" s="25">
        <f>'Bitcoin Data'!J524</f>
        <v>6453.5903090810707</v>
      </c>
      <c r="F522" s="25">
        <f t="shared" si="48"/>
        <v>13.747930995141733</v>
      </c>
      <c r="G522" s="23">
        <f>'Emissions Factors'!$AB$39/1000</f>
        <v>0.49266147344102867</v>
      </c>
      <c r="H522" s="26">
        <f t="shared" si="53"/>
        <v>6773.0759408321137</v>
      </c>
      <c r="I522" s="23">
        <f t="shared" si="49"/>
        <v>3.1794353106566242</v>
      </c>
      <c r="J522" s="26">
        <f>I522*'Social Cost of Carbon'!$C$5</f>
        <v>317.9435310656624</v>
      </c>
      <c r="K522" s="23">
        <f t="shared" si="50"/>
        <v>0.13204293673882669</v>
      </c>
      <c r="L522" s="27">
        <f t="shared" si="51"/>
        <v>0.6773075940832114</v>
      </c>
      <c r="M522" s="27"/>
    </row>
    <row r="523" spans="1:13" x14ac:dyDescent="0.25">
      <c r="A523" s="24">
        <f t="shared" si="52"/>
        <v>2017</v>
      </c>
      <c r="B523" s="32">
        <v>42888</v>
      </c>
      <c r="C523" s="28">
        <f>'Bitcoin Data'!C525</f>
        <v>2488.5500489999999</v>
      </c>
      <c r="D523" s="26">
        <f>'Bitcoin Data'!K525</f>
        <v>1845.1384907029271</v>
      </c>
      <c r="E523" s="25">
        <f>'Bitcoin Data'!J525</f>
        <v>9793.1734725392253</v>
      </c>
      <c r="F523" s="25">
        <f t="shared" si="48"/>
        <v>18.069761320312971</v>
      </c>
      <c r="G523" s="23">
        <f>'Emissions Factors'!$AB$39/1000</f>
        <v>0.49266147344102867</v>
      </c>
      <c r="H523" s="26">
        <f t="shared" si="53"/>
        <v>8902.2752367930971</v>
      </c>
      <c r="I523" s="23">
        <f t="shared" si="49"/>
        <v>4.8247192726447699</v>
      </c>
      <c r="J523" s="26">
        <f>I523*'Social Cost of Carbon'!$C$5</f>
        <v>482.47192726447696</v>
      </c>
      <c r="K523" s="23">
        <f t="shared" si="50"/>
        <v>0.19387672249483337</v>
      </c>
      <c r="L523" s="27">
        <f t="shared" si="51"/>
        <v>0.89022752367930946</v>
      </c>
      <c r="M523" s="27"/>
    </row>
    <row r="524" spans="1:13" x14ac:dyDescent="0.25">
      <c r="A524" s="24">
        <f t="shared" si="52"/>
        <v>2017</v>
      </c>
      <c r="B524" s="32">
        <v>42889</v>
      </c>
      <c r="C524" s="28">
        <f>'Bitcoin Data'!C526</f>
        <v>2515.3500979999999</v>
      </c>
      <c r="D524" s="26">
        <f>'Bitcoin Data'!K526</f>
        <v>2382.4898029528376</v>
      </c>
      <c r="E524" s="25">
        <f>'Bitcoin Data'!J526</f>
        <v>7240.018325753912</v>
      </c>
      <c r="F524" s="25">
        <f t="shared" si="48"/>
        <v>17.249269834300371</v>
      </c>
      <c r="G524" s="23">
        <f>'Emissions Factors'!$AB$39/1000</f>
        <v>0.49266147344102867</v>
      </c>
      <c r="H524" s="26">
        <f t="shared" si="53"/>
        <v>8498.0506923483099</v>
      </c>
      <c r="I524" s="23">
        <f t="shared" si="49"/>
        <v>3.5668780961059721</v>
      </c>
      <c r="J524" s="26">
        <f>I524*'Social Cost of Carbon'!$C$5</f>
        <v>356.68780961059718</v>
      </c>
      <c r="K524" s="23">
        <f t="shared" si="50"/>
        <v>0.14180443902986153</v>
      </c>
      <c r="L524" s="27">
        <f t="shared" si="51"/>
        <v>0.8498050692348309</v>
      </c>
      <c r="M524" s="27"/>
    </row>
    <row r="525" spans="1:13" x14ac:dyDescent="0.25">
      <c r="A525" s="24">
        <f t="shared" si="52"/>
        <v>2017</v>
      </c>
      <c r="B525" s="32">
        <v>42890</v>
      </c>
      <c r="C525" s="28">
        <f>'Bitcoin Data'!C527</f>
        <v>2511.8100589999999</v>
      </c>
      <c r="D525" s="26">
        <f>'Bitcoin Data'!K527</f>
        <v>2005.3975503425384</v>
      </c>
      <c r="E525" s="25">
        <f>'Bitcoin Data'!J527</f>
        <v>8756.9910830172557</v>
      </c>
      <c r="F525" s="25">
        <f t="shared" si="48"/>
        <v>17.561248466254256</v>
      </c>
      <c r="G525" s="23">
        <f>'Emissions Factors'!$AB$39/1000</f>
        <v>0.49266147344102867</v>
      </c>
      <c r="H525" s="26">
        <f t="shared" si="53"/>
        <v>8651.7505448488264</v>
      </c>
      <c r="I525" s="23">
        <f t="shared" si="49"/>
        <v>4.3142321298692305</v>
      </c>
      <c r="J525" s="26">
        <f>I525*'Social Cost of Carbon'!$C$5</f>
        <v>431.42321298692303</v>
      </c>
      <c r="K525" s="23">
        <f t="shared" si="50"/>
        <v>0.17175789683662662</v>
      </c>
      <c r="L525" s="27">
        <f t="shared" si="51"/>
        <v>0.86517505448488263</v>
      </c>
      <c r="M525" s="27"/>
    </row>
    <row r="526" spans="1:13" x14ac:dyDescent="0.25">
      <c r="A526" s="24">
        <f t="shared" si="52"/>
        <v>2017</v>
      </c>
      <c r="B526" s="32">
        <v>42891</v>
      </c>
      <c r="C526" s="28">
        <f>'Bitcoin Data'!C528</f>
        <v>2686.8100589999999</v>
      </c>
      <c r="D526" s="26">
        <f>'Bitcoin Data'!K528</f>
        <v>2052.0663167773118</v>
      </c>
      <c r="E526" s="25">
        <f>'Bitcoin Data'!J528</f>
        <v>7875.2399398941125</v>
      </c>
      <c r="F526" s="25">
        <f t="shared" si="48"/>
        <v>16.160514617196089</v>
      </c>
      <c r="G526" s="23">
        <f>'Emissions Factors'!$AB$39/1000</f>
        <v>0.49266147344102867</v>
      </c>
      <c r="H526" s="26">
        <f t="shared" si="53"/>
        <v>7961.6629428731067</v>
      </c>
      <c r="I526" s="23">
        <f t="shared" si="49"/>
        <v>3.8798273124898714</v>
      </c>
      <c r="J526" s="26">
        <f>I526*'Social Cost of Carbon'!$C$5</f>
        <v>387.98273124898714</v>
      </c>
      <c r="K526" s="23">
        <f t="shared" si="50"/>
        <v>0.14440273883498481</v>
      </c>
      <c r="L526" s="27">
        <f t="shared" si="51"/>
        <v>0.79616629428731067</v>
      </c>
      <c r="M526" s="27"/>
    </row>
    <row r="527" spans="1:13" x14ac:dyDescent="0.25">
      <c r="A527" s="24">
        <f t="shared" si="52"/>
        <v>2017</v>
      </c>
      <c r="B527" s="32">
        <v>42892</v>
      </c>
      <c r="C527" s="28">
        <f>'Bitcoin Data'!C529</f>
        <v>2863.1999510000001</v>
      </c>
      <c r="D527" s="26">
        <f>'Bitcoin Data'!K529</f>
        <v>1884.3158551521749</v>
      </c>
      <c r="E527" s="25">
        <f>'Bitcoin Data'!J529</f>
        <v>9366.4534794366609</v>
      </c>
      <c r="F527" s="25">
        <f t="shared" si="48"/>
        <v>17.649356797847755</v>
      </c>
      <c r="G527" s="23">
        <f>'Emissions Factors'!$AB$39/1000</f>
        <v>0.49266147344102867</v>
      </c>
      <c r="H527" s="26">
        <f t="shared" si="53"/>
        <v>8695.1581253141103</v>
      </c>
      <c r="I527" s="23">
        <f t="shared" si="49"/>
        <v>4.6144907720961159</v>
      </c>
      <c r="J527" s="26">
        <f>I527*'Social Cost of Carbon'!$C$5</f>
        <v>461.44907720961157</v>
      </c>
      <c r="K527" s="23">
        <f t="shared" si="50"/>
        <v>0.16116550890846656</v>
      </c>
      <c r="L527" s="27">
        <f t="shared" si="51"/>
        <v>0.86951581253141119</v>
      </c>
      <c r="M527" s="27"/>
    </row>
    <row r="528" spans="1:13" x14ac:dyDescent="0.25">
      <c r="A528" s="24">
        <f t="shared" si="52"/>
        <v>2017</v>
      </c>
      <c r="B528" s="32">
        <v>42893</v>
      </c>
      <c r="C528" s="28">
        <f>'Bitcoin Data'!C530</f>
        <v>2732.1599120000001</v>
      </c>
      <c r="D528" s="26">
        <f>'Bitcoin Data'!K530</f>
        <v>2052.0261166960308</v>
      </c>
      <c r="E528" s="25">
        <f>'Bitcoin Data'!J530</f>
        <v>8596.3224686249832</v>
      </c>
      <c r="F528" s="25">
        <f t="shared" si="48"/>
        <v>17.63987821315936</v>
      </c>
      <c r="G528" s="23">
        <f>'Emissions Factors'!$AB$39/1000</f>
        <v>0.49266147344102867</v>
      </c>
      <c r="H528" s="26">
        <f t="shared" si="53"/>
        <v>8690.4883918153919</v>
      </c>
      <c r="I528" s="23">
        <f t="shared" si="49"/>
        <v>4.2350768935670047</v>
      </c>
      <c r="J528" s="26">
        <f>I528*'Social Cost of Carbon'!$C$5</f>
        <v>423.50768935670044</v>
      </c>
      <c r="K528" s="23">
        <f t="shared" si="50"/>
        <v>0.15500838274385031</v>
      </c>
      <c r="L528" s="27">
        <f t="shared" si="51"/>
        <v>0.86904883918153886</v>
      </c>
      <c r="M528" s="27"/>
    </row>
    <row r="529" spans="1:13" x14ac:dyDescent="0.25">
      <c r="A529" s="24">
        <f t="shared" si="52"/>
        <v>2017</v>
      </c>
      <c r="B529" s="32">
        <v>42894</v>
      </c>
      <c r="C529" s="28">
        <f>'Bitcoin Data'!C531</f>
        <v>2805.6201169999999</v>
      </c>
      <c r="D529" s="26">
        <f>'Bitcoin Data'!K531</f>
        <v>2075.5200447250113</v>
      </c>
      <c r="E529" s="25">
        <f>'Bitcoin Data'!J531</f>
        <v>7773.7103201108239</v>
      </c>
      <c r="F529" s="25">
        <f t="shared" si="48"/>
        <v>16.134491591275701</v>
      </c>
      <c r="G529" s="23">
        <f>'Emissions Factors'!$AB$39/1000</f>
        <v>0.49266147344102867</v>
      </c>
      <c r="H529" s="26">
        <f t="shared" si="53"/>
        <v>7948.8424005797742</v>
      </c>
      <c r="I529" s="23">
        <f t="shared" si="49"/>
        <v>3.8298075804095291</v>
      </c>
      <c r="J529" s="26">
        <f>I529*'Social Cost of Carbon'!$C$5</f>
        <v>382.98075804095288</v>
      </c>
      <c r="K529" s="23">
        <f t="shared" si="50"/>
        <v>0.13650485171544444</v>
      </c>
      <c r="L529" s="27">
        <f t="shared" si="51"/>
        <v>0.79488424005797731</v>
      </c>
      <c r="M529" s="27"/>
    </row>
    <row r="530" spans="1:13" x14ac:dyDescent="0.25">
      <c r="A530" s="24">
        <f t="shared" si="52"/>
        <v>2017</v>
      </c>
      <c r="B530" s="32">
        <v>42895</v>
      </c>
      <c r="C530" s="28">
        <f>'Bitcoin Data'!C532</f>
        <v>2823.8100589999999</v>
      </c>
      <c r="D530" s="26">
        <f>'Bitcoin Data'!K532</f>
        <v>1875.7548222357698</v>
      </c>
      <c r="E530" s="25">
        <f>'Bitcoin Data'!J532</f>
        <v>8027.6435129754254</v>
      </c>
      <c r="F530" s="25">
        <f t="shared" si="48"/>
        <v>15.05789103065335</v>
      </c>
      <c r="G530" s="23">
        <f>'Emissions Factors'!$AB$39/1000</f>
        <v>0.49266147344102867</v>
      </c>
      <c r="H530" s="26">
        <f t="shared" si="53"/>
        <v>7418.4427820761293</v>
      </c>
      <c r="I530" s="23">
        <f t="shared" si="49"/>
        <v>3.9549106813617887</v>
      </c>
      <c r="J530" s="26">
        <f>I530*'Social Cost of Carbon'!$C$5</f>
        <v>395.49106813617885</v>
      </c>
      <c r="K530" s="23">
        <f t="shared" si="50"/>
        <v>0.14005583232330956</v>
      </c>
      <c r="L530" s="27">
        <f t="shared" si="51"/>
        <v>0.74184427820761289</v>
      </c>
      <c r="M530" s="27"/>
    </row>
    <row r="531" spans="1:13" x14ac:dyDescent="0.25">
      <c r="A531" s="24">
        <f t="shared" si="52"/>
        <v>2017</v>
      </c>
      <c r="B531" s="32">
        <v>42896</v>
      </c>
      <c r="C531" s="28">
        <f>'Bitcoin Data'!C533</f>
        <v>2947.709961</v>
      </c>
      <c r="D531" s="26">
        <f>'Bitcoin Data'!K533</f>
        <v>1770.9653784874517</v>
      </c>
      <c r="E531" s="25">
        <f>'Bitcoin Data'!J533</f>
        <v>8799.4296112905995</v>
      </c>
      <c r="F531" s="25">
        <f t="shared" si="48"/>
        <v>15.583485192032946</v>
      </c>
      <c r="G531" s="23">
        <f>'Emissions Factors'!$AB$39/1000</f>
        <v>0.49266147344102867</v>
      </c>
      <c r="H531" s="26">
        <f t="shared" si="53"/>
        <v>7677.3827760534023</v>
      </c>
      <c r="I531" s="23">
        <f t="shared" si="49"/>
        <v>4.3351399577390444</v>
      </c>
      <c r="J531" s="26">
        <f>I531*'Social Cost of Carbon'!$C$5</f>
        <v>433.51399577390441</v>
      </c>
      <c r="K531" s="23">
        <f t="shared" si="50"/>
        <v>0.14706806351695345</v>
      </c>
      <c r="L531" s="27">
        <f t="shared" si="51"/>
        <v>0.76773827760534019</v>
      </c>
      <c r="M531" s="27"/>
    </row>
    <row r="532" spans="1:13" x14ac:dyDescent="0.25">
      <c r="A532" s="24">
        <f t="shared" si="52"/>
        <v>2017</v>
      </c>
      <c r="B532" s="32">
        <v>42897</v>
      </c>
      <c r="C532" s="28">
        <f>'Bitcoin Data'!C534</f>
        <v>2958.110107</v>
      </c>
      <c r="D532" s="26">
        <f>'Bitcoin Data'!K534</f>
        <v>1829.7437801708149</v>
      </c>
      <c r="E532" s="25">
        <f>'Bitcoin Data'!J534</f>
        <v>8570.4868247900868</v>
      </c>
      <c r="F532" s="25">
        <f t="shared" si="48"/>
        <v>15.681794960695578</v>
      </c>
      <c r="G532" s="23">
        <f>'Emissions Factors'!$AB$39/1000</f>
        <v>0.49266147344102867</v>
      </c>
      <c r="H532" s="26">
        <f t="shared" si="53"/>
        <v>7725.8162115363821</v>
      </c>
      <c r="I532" s="23">
        <f t="shared" si="49"/>
        <v>4.2223486672080073</v>
      </c>
      <c r="J532" s="26">
        <f>I532*'Social Cost of Carbon'!$C$5</f>
        <v>422.23486672080071</v>
      </c>
      <c r="K532" s="23">
        <f t="shared" si="50"/>
        <v>0.14273804944637941</v>
      </c>
      <c r="L532" s="27">
        <f t="shared" si="51"/>
        <v>0.77258162115363815</v>
      </c>
      <c r="M532" s="27"/>
    </row>
    <row r="533" spans="1:13" x14ac:dyDescent="0.25">
      <c r="A533" s="24">
        <f t="shared" si="52"/>
        <v>2017</v>
      </c>
      <c r="B533" s="32">
        <v>42898</v>
      </c>
      <c r="C533" s="28">
        <f>'Bitcoin Data'!C535</f>
        <v>2659.6298830000001</v>
      </c>
      <c r="D533" s="26">
        <f>'Bitcoin Data'!K535</f>
        <v>1849.89687838641</v>
      </c>
      <c r="E533" s="25">
        <f>'Bitcoin Data'!J535</f>
        <v>8126.7468030422606</v>
      </c>
      <c r="F533" s="25">
        <f t="shared" si="48"/>
        <v>15.033643542384615</v>
      </c>
      <c r="G533" s="23">
        <f>'Emissions Factors'!$AB$39/1000</f>
        <v>0.49266147344102867</v>
      </c>
      <c r="H533" s="26">
        <f t="shared" si="53"/>
        <v>7406.4969787784103</v>
      </c>
      <c r="I533" s="23">
        <f t="shared" si="49"/>
        <v>4.0037350542689696</v>
      </c>
      <c r="J533" s="26">
        <f>I533*'Social Cost of Carbon'!$C$5</f>
        <v>400.37350542689694</v>
      </c>
      <c r="K533" s="23">
        <f t="shared" si="50"/>
        <v>0.15053730144409605</v>
      </c>
      <c r="L533" s="27">
        <f t="shared" si="51"/>
        <v>0.74064969787784107</v>
      </c>
      <c r="M533" s="27"/>
    </row>
    <row r="534" spans="1:13" x14ac:dyDescent="0.25">
      <c r="A534" s="24">
        <f t="shared" si="52"/>
        <v>2017</v>
      </c>
      <c r="B534" s="32">
        <v>42899</v>
      </c>
      <c r="C534" s="28">
        <f>'Bitcoin Data'!C536</f>
        <v>2717.0200199999999</v>
      </c>
      <c r="D534" s="26">
        <f>'Bitcoin Data'!K536</f>
        <v>1748.1947489868826</v>
      </c>
      <c r="E534" s="25">
        <f>'Bitcoin Data'!J536</f>
        <v>8533.949327152679</v>
      </c>
      <c r="F534" s="25">
        <f t="shared" si="48"/>
        <v>14.919005401848453</v>
      </c>
      <c r="G534" s="23">
        <f>'Emissions Factors'!$AB$39/1000</f>
        <v>0.49266147344102867</v>
      </c>
      <c r="H534" s="26">
        <f t="shared" si="53"/>
        <v>7350.019183549326</v>
      </c>
      <c r="I534" s="23">
        <f t="shared" si="49"/>
        <v>4.2043480497861134</v>
      </c>
      <c r="J534" s="26">
        <f>I534*'Social Cost of Carbon'!$C$5</f>
        <v>420.43480497861134</v>
      </c>
      <c r="K534" s="23">
        <f t="shared" si="50"/>
        <v>0.15474115092409638</v>
      </c>
      <c r="L534" s="27">
        <f t="shared" si="51"/>
        <v>0.73500191835493234</v>
      </c>
      <c r="M534" s="27"/>
    </row>
    <row r="535" spans="1:13" x14ac:dyDescent="0.25">
      <c r="A535" s="24">
        <f t="shared" si="52"/>
        <v>2017</v>
      </c>
      <c r="B535" s="32">
        <v>42900</v>
      </c>
      <c r="C535" s="28">
        <f>'Bitcoin Data'!C537</f>
        <v>2506.3701169999999</v>
      </c>
      <c r="D535" s="26">
        <f>'Bitcoin Data'!K537</f>
        <v>1748.1587679643003</v>
      </c>
      <c r="E535" s="25">
        <f>'Bitcoin Data'!J537</f>
        <v>9321.570598672266</v>
      </c>
      <c r="F535" s="25">
        <f t="shared" si="48"/>
        <v>16.295585373267155</v>
      </c>
      <c r="G535" s="23">
        <f>'Emissions Factors'!$AB$39/1000</f>
        <v>0.49266147344102867</v>
      </c>
      <c r="H535" s="26">
        <f t="shared" si="53"/>
        <v>8028.2071005778716</v>
      </c>
      <c r="I535" s="23">
        <f t="shared" si="49"/>
        <v>4.5923787059264507</v>
      </c>
      <c r="J535" s="26">
        <f>I535*'Social Cost of Carbon'!$C$5</f>
        <v>459.23787059264509</v>
      </c>
      <c r="K535" s="23">
        <f t="shared" si="50"/>
        <v>0.18322827401977243</v>
      </c>
      <c r="L535" s="27">
        <f t="shared" si="51"/>
        <v>0.80282071005778721</v>
      </c>
      <c r="M535" s="27"/>
    </row>
    <row r="536" spans="1:13" x14ac:dyDescent="0.25">
      <c r="A536" s="24">
        <f t="shared" si="52"/>
        <v>2017</v>
      </c>
      <c r="B536" s="32">
        <v>42901</v>
      </c>
      <c r="C536" s="28">
        <f>'Bitcoin Data'!C538</f>
        <v>2464.580078</v>
      </c>
      <c r="D536" s="26">
        <f>'Bitcoin Data'!K538</f>
        <v>1903.4454159035161</v>
      </c>
      <c r="E536" s="25">
        <f>'Bitcoin Data'!J538</f>
        <v>8276.8774077238631</v>
      </c>
      <c r="F536" s="25">
        <f t="shared" si="48"/>
        <v>15.754584359727364</v>
      </c>
      <c r="G536" s="23">
        <f>'Emissions Factors'!$AB$39/1000</f>
        <v>0.49266147344102867</v>
      </c>
      <c r="H536" s="26">
        <f t="shared" si="53"/>
        <v>7761.6767441142683</v>
      </c>
      <c r="I536" s="23">
        <f t="shared" si="49"/>
        <v>4.0776986191800004</v>
      </c>
      <c r="J536" s="26">
        <f>I536*'Social Cost of Carbon'!$C$5</f>
        <v>407.76986191800006</v>
      </c>
      <c r="K536" s="23">
        <f t="shared" si="50"/>
        <v>0.1654520644542839</v>
      </c>
      <c r="L536" s="27">
        <f t="shared" si="51"/>
        <v>0.77616767441142687</v>
      </c>
      <c r="M536" s="27"/>
    </row>
    <row r="537" spans="1:13" x14ac:dyDescent="0.25">
      <c r="A537" s="24">
        <f t="shared" si="52"/>
        <v>2017</v>
      </c>
      <c r="B537" s="32">
        <v>42902</v>
      </c>
      <c r="C537" s="28">
        <f>'Bitcoin Data'!C539</f>
        <v>2518.5600589999999</v>
      </c>
      <c r="D537" s="26">
        <f>'Bitcoin Data'!K539</f>
        <v>1860.7899975552687</v>
      </c>
      <c r="E537" s="25">
        <f>'Bitcoin Data'!J539</f>
        <v>8692.8366391202489</v>
      </c>
      <c r="F537" s="25">
        <f t="shared" si="48"/>
        <v>16.175543468456919</v>
      </c>
      <c r="G537" s="23">
        <f>'Emissions Factors'!$AB$39/1000</f>
        <v>0.49266147344102867</v>
      </c>
      <c r="H537" s="26">
        <f t="shared" si="53"/>
        <v>7969.0670788793932</v>
      </c>
      <c r="I537" s="23">
        <f t="shared" si="49"/>
        <v>4.2826257070111415</v>
      </c>
      <c r="J537" s="26">
        <f>I537*'Social Cost of Carbon'!$C$5</f>
        <v>428.26257070111416</v>
      </c>
      <c r="K537" s="23">
        <f t="shared" si="50"/>
        <v>0.17004262779866239</v>
      </c>
      <c r="L537" s="27">
        <f t="shared" si="51"/>
        <v>0.79690670788793927</v>
      </c>
      <c r="M537" s="27"/>
    </row>
    <row r="538" spans="1:13" x14ac:dyDescent="0.25">
      <c r="A538" s="24">
        <f t="shared" si="52"/>
        <v>2017</v>
      </c>
      <c r="B538" s="32">
        <v>42903</v>
      </c>
      <c r="C538" s="28">
        <f>'Bitcoin Data'!C540</f>
        <v>2655.8798830000001</v>
      </c>
      <c r="D538" s="26">
        <f>'Bitcoin Data'!K540</f>
        <v>1829.674374043394</v>
      </c>
      <c r="E538" s="25">
        <f>'Bitcoin Data'!J540</f>
        <v>8835.9199999567645</v>
      </c>
      <c r="F538" s="25">
        <f t="shared" si="48"/>
        <v>16.166856395018399</v>
      </c>
      <c r="G538" s="23">
        <f>'Emissions Factors'!$AB$39/1000</f>
        <v>0.49266147344102867</v>
      </c>
      <c r="H538" s="26">
        <f t="shared" si="53"/>
        <v>7964.7872924792819</v>
      </c>
      <c r="I538" s="23">
        <f t="shared" si="49"/>
        <v>4.3531173663857539</v>
      </c>
      <c r="J538" s="26">
        <f>I538*'Social Cost of Carbon'!$C$5</f>
        <v>435.31173663857538</v>
      </c>
      <c r="K538" s="23">
        <f t="shared" si="50"/>
        <v>0.16390490376652903</v>
      </c>
      <c r="L538" s="27">
        <f t="shared" si="51"/>
        <v>0.79647872924792817</v>
      </c>
      <c r="M538" s="27"/>
    </row>
    <row r="539" spans="1:13" x14ac:dyDescent="0.25">
      <c r="A539" s="24">
        <f t="shared" si="52"/>
        <v>2017</v>
      </c>
      <c r="B539" s="32">
        <v>42904</v>
      </c>
      <c r="C539" s="28">
        <f>'Bitcoin Data'!C541</f>
        <v>2548.290039</v>
      </c>
      <c r="D539" s="26">
        <f>'Bitcoin Data'!K541</f>
        <v>1785.4292555011007</v>
      </c>
      <c r="E539" s="25">
        <f>'Bitcoin Data'!J541</f>
        <v>9424.5056370275652</v>
      </c>
      <c r="F539" s="25">
        <f t="shared" si="48"/>
        <v>16.826788082984052</v>
      </c>
      <c r="G539" s="23">
        <f>'Emissions Factors'!$AB$39/1000</f>
        <v>0.49266147344102867</v>
      </c>
      <c r="H539" s="26">
        <f t="shared" si="53"/>
        <v>8289.910210242866</v>
      </c>
      <c r="I539" s="23">
        <f t="shared" si="49"/>
        <v>4.6430908335912813</v>
      </c>
      <c r="J539" s="26">
        <f>I539*'Social Cost of Carbon'!$C$5</f>
        <v>464.30908335912812</v>
      </c>
      <c r="K539" s="23">
        <f t="shared" si="50"/>
        <v>0.18220417466346661</v>
      </c>
      <c r="L539" s="27">
        <f t="shared" si="51"/>
        <v>0.82899102102428668</v>
      </c>
      <c r="M539" s="27"/>
    </row>
    <row r="540" spans="1:13" x14ac:dyDescent="0.25">
      <c r="A540" s="24">
        <f t="shared" si="52"/>
        <v>2017</v>
      </c>
      <c r="B540" s="32">
        <v>42905</v>
      </c>
      <c r="C540" s="28">
        <f>'Bitcoin Data'!C542</f>
        <v>2589.6000979999999</v>
      </c>
      <c r="D540" s="26">
        <f>'Bitcoin Data'!K542</f>
        <v>1890.8483773348635</v>
      </c>
      <c r="E540" s="25">
        <f>'Bitcoin Data'!J542</f>
        <v>8128.5551887673546</v>
      </c>
      <c r="F540" s="25">
        <f t="shared" si="48"/>
        <v>15.369865388757637</v>
      </c>
      <c r="G540" s="23">
        <f>'Emissions Factors'!$AB$39/1000</f>
        <v>0.49266147344102867</v>
      </c>
      <c r="H540" s="26">
        <f t="shared" si="53"/>
        <v>7572.1405290156063</v>
      </c>
      <c r="I540" s="23">
        <f t="shared" si="49"/>
        <v>4.004625976244844</v>
      </c>
      <c r="J540" s="26">
        <f>I540*'Social Cost of Carbon'!$C$5</f>
        <v>400.46259762448437</v>
      </c>
      <c r="K540" s="23">
        <f t="shared" si="50"/>
        <v>0.1546426407435533</v>
      </c>
      <c r="L540" s="27">
        <f t="shared" si="51"/>
        <v>0.75721405290156063</v>
      </c>
      <c r="M540" s="27"/>
    </row>
    <row r="541" spans="1:13" x14ac:dyDescent="0.25">
      <c r="A541" s="24">
        <f t="shared" si="52"/>
        <v>2017</v>
      </c>
      <c r="B541" s="32">
        <v>42906</v>
      </c>
      <c r="C541" s="28">
        <f>'Bitcoin Data'!C543</f>
        <v>2721.790039</v>
      </c>
      <c r="D541" s="26">
        <f>'Bitcoin Data'!K543</f>
        <v>1732.7613267761965</v>
      </c>
      <c r="E541" s="25">
        <f>'Bitcoin Data'!J543</f>
        <v>8993.8774644531804</v>
      </c>
      <c r="F541" s="25">
        <f t="shared" si="48"/>
        <v>15.584243048168426</v>
      </c>
      <c r="G541" s="23">
        <f>'Emissions Factors'!$AB$39/1000</f>
        <v>0.49266147344102867</v>
      </c>
      <c r="H541" s="26">
        <f t="shared" si="53"/>
        <v>7677.7561425737649</v>
      </c>
      <c r="I541" s="23">
        <f t="shared" si="49"/>
        <v>4.4309369235855662</v>
      </c>
      <c r="J541" s="26">
        <f>I541*'Social Cost of Carbon'!$C$5</f>
        <v>443.09369235855661</v>
      </c>
      <c r="K541" s="23">
        <f t="shared" si="50"/>
        <v>0.16279495699872265</v>
      </c>
      <c r="L541" s="27">
        <f t="shared" si="51"/>
        <v>0.76777561425737639</v>
      </c>
      <c r="M541" s="27"/>
    </row>
    <row r="542" spans="1:13" x14ac:dyDescent="0.25">
      <c r="A542" s="24">
        <f t="shared" si="52"/>
        <v>2017</v>
      </c>
      <c r="B542" s="32">
        <v>42907</v>
      </c>
      <c r="C542" s="28">
        <f>'Bitcoin Data'!C544</f>
        <v>2689.1000979999999</v>
      </c>
      <c r="D542" s="26">
        <f>'Bitcoin Data'!K544</f>
        <v>1741.5141498024727</v>
      </c>
      <c r="E542" s="25">
        <f>'Bitcoin Data'!J544</f>
        <v>8879.9837169148068</v>
      </c>
      <c r="F542" s="25">
        <f t="shared" si="48"/>
        <v>15.464617293022693</v>
      </c>
      <c r="G542" s="23">
        <f>'Emissions Factors'!$AB$39/1000</f>
        <v>0.49266147344102867</v>
      </c>
      <c r="H542" s="26">
        <f t="shared" si="53"/>
        <v>7618.8211417821722</v>
      </c>
      <c r="I542" s="23">
        <f t="shared" si="49"/>
        <v>4.3748258621075911</v>
      </c>
      <c r="J542" s="26">
        <f>I542*'Social Cost of Carbon'!$C$5</f>
        <v>437.48258621075911</v>
      </c>
      <c r="K542" s="23">
        <f t="shared" si="50"/>
        <v>0.16268735646402074</v>
      </c>
      <c r="L542" s="27">
        <f t="shared" si="51"/>
        <v>0.76188211417821716</v>
      </c>
      <c r="M542" s="27"/>
    </row>
    <row r="543" spans="1:13" x14ac:dyDescent="0.25">
      <c r="A543" s="24">
        <f t="shared" si="52"/>
        <v>2017</v>
      </c>
      <c r="B543" s="32">
        <v>42908</v>
      </c>
      <c r="C543" s="28">
        <f>'Bitcoin Data'!C545</f>
        <v>2705.4099120000001</v>
      </c>
      <c r="D543" s="26">
        <f>'Bitcoin Data'!K545</f>
        <v>1735.2506010726922</v>
      </c>
      <c r="E543" s="25">
        <f>'Bitcoin Data'!J545</f>
        <v>10252.950373944024</v>
      </c>
      <c r="F543" s="25">
        <f t="shared" si="48"/>
        <v>17.791438299154851</v>
      </c>
      <c r="G543" s="23">
        <f>'Emissions Factors'!$AB$39/1000</f>
        <v>0.49266147344102867</v>
      </c>
      <c r="H543" s="26">
        <f t="shared" si="53"/>
        <v>8765.1562070967775</v>
      </c>
      <c r="I543" s="23">
        <f t="shared" si="49"/>
        <v>5.0512336383450096</v>
      </c>
      <c r="J543" s="26">
        <f>I543*'Social Cost of Carbon'!$C$5</f>
        <v>505.12336383450094</v>
      </c>
      <c r="K543" s="23">
        <f t="shared" si="50"/>
        <v>0.18670862466866756</v>
      </c>
      <c r="L543" s="27">
        <f t="shared" si="51"/>
        <v>0.87651562070967792</v>
      </c>
      <c r="M543" s="27"/>
    </row>
    <row r="544" spans="1:13" x14ac:dyDescent="0.25">
      <c r="A544" s="24">
        <f t="shared" si="52"/>
        <v>2017</v>
      </c>
      <c r="B544" s="32">
        <v>42909</v>
      </c>
      <c r="C544" s="28">
        <f>'Bitcoin Data'!C546</f>
        <v>2744.9099120000001</v>
      </c>
      <c r="D544" s="26">
        <f>'Bitcoin Data'!K546</f>
        <v>2047.7330362856403</v>
      </c>
      <c r="E544" s="25">
        <f>'Bitcoin Data'!J546</f>
        <v>7923.8691390681333</v>
      </c>
      <c r="F544" s="25">
        <f t="shared" si="48"/>
        <v>16.22596861127407</v>
      </c>
      <c r="G544" s="23">
        <f>'Emissions Factors'!$AB$39/1000</f>
        <v>0.49266147344102867</v>
      </c>
      <c r="H544" s="26">
        <f t="shared" si="53"/>
        <v>7993.9096040381646</v>
      </c>
      <c r="I544" s="23">
        <f t="shared" si="49"/>
        <v>3.9037850454072016</v>
      </c>
      <c r="J544" s="26">
        <f>I544*'Social Cost of Carbon'!$C$5</f>
        <v>390.37850454072014</v>
      </c>
      <c r="K544" s="23">
        <f t="shared" si="50"/>
        <v>0.14221905893307879</v>
      </c>
      <c r="L544" s="27">
        <f t="shared" si="51"/>
        <v>0.79939096040381641</v>
      </c>
      <c r="M544" s="27"/>
    </row>
    <row r="545" spans="1:13" x14ac:dyDescent="0.25">
      <c r="A545" s="24">
        <f t="shared" si="52"/>
        <v>2017</v>
      </c>
      <c r="B545" s="32">
        <v>42910</v>
      </c>
      <c r="C545" s="28">
        <f>'Bitcoin Data'!C547</f>
        <v>2608.719971</v>
      </c>
      <c r="D545" s="26">
        <f>'Bitcoin Data'!K547</f>
        <v>1785.7911367317233</v>
      </c>
      <c r="E545" s="25">
        <f>'Bitcoin Data'!J547</f>
        <v>7588.4598879190899</v>
      </c>
      <c r="F545" s="25">
        <f t="shared" si="48"/>
        <v>13.551404409290118</v>
      </c>
      <c r="G545" s="23">
        <f>'Emissions Factors'!$AB$39/1000</f>
        <v>0.49266147344102867</v>
      </c>
      <c r="H545" s="26">
        <f t="shared" si="53"/>
        <v>6676.2548634761224</v>
      </c>
      <c r="I545" s="23">
        <f t="shared" si="49"/>
        <v>3.7385418295303618</v>
      </c>
      <c r="J545" s="26">
        <f>I545*'Social Cost of Carbon'!$C$5</f>
        <v>373.85418295303617</v>
      </c>
      <c r="K545" s="23">
        <f t="shared" si="50"/>
        <v>0.14330943417040148</v>
      </c>
      <c r="L545" s="27">
        <f t="shared" si="51"/>
        <v>0.6676254863476121</v>
      </c>
      <c r="M545" s="27"/>
    </row>
    <row r="546" spans="1:13" x14ac:dyDescent="0.25">
      <c r="A546" s="24">
        <f t="shared" si="52"/>
        <v>2017</v>
      </c>
      <c r="B546" s="32">
        <v>42911</v>
      </c>
      <c r="C546" s="28">
        <f>'Bitcoin Data'!C548</f>
        <v>2589.4099120000001</v>
      </c>
      <c r="D546" s="26">
        <f>'Bitcoin Data'!K548</f>
        <v>1523.3602719295304</v>
      </c>
      <c r="E546" s="25">
        <f>'Bitcoin Data'!J548</f>
        <v>10348.487844690097</v>
      </c>
      <c r="F546" s="25">
        <f t="shared" si="48"/>
        <v>15.764475257146547</v>
      </c>
      <c r="G546" s="23">
        <f>'Emissions Factors'!$AB$39/1000</f>
        <v>0.49266147344102867</v>
      </c>
      <c r="H546" s="26">
        <f t="shared" si="53"/>
        <v>7766.5496082104573</v>
      </c>
      <c r="I546" s="23">
        <f t="shared" si="49"/>
        <v>5.0983012694515981</v>
      </c>
      <c r="J546" s="26">
        <f>I546*'Social Cost of Carbon'!$C$5</f>
        <v>509.8301269451598</v>
      </c>
      <c r="K546" s="23">
        <f t="shared" si="50"/>
        <v>0.19689046704520369</v>
      </c>
      <c r="L546" s="27">
        <f t="shared" si="51"/>
        <v>0.77665496082104568</v>
      </c>
      <c r="M546" s="27"/>
    </row>
    <row r="547" spans="1:13" x14ac:dyDescent="0.25">
      <c r="A547" s="24">
        <f t="shared" si="52"/>
        <v>2017</v>
      </c>
      <c r="B547" s="32">
        <v>42912</v>
      </c>
      <c r="C547" s="28">
        <f>'Bitcoin Data'!C549</f>
        <v>2478.4499510000001</v>
      </c>
      <c r="D547" s="26">
        <f>'Bitcoin Data'!K549</f>
        <v>1782.9241071428617</v>
      </c>
      <c r="E547" s="25">
        <f>'Bitcoin Data'!J549</f>
        <v>8152.6033470481298</v>
      </c>
      <c r="F547" s="25">
        <f t="shared" si="48"/>
        <v>14.535473043425693</v>
      </c>
      <c r="G547" s="23">
        <f>'Emissions Factors'!$AB$39/1000</f>
        <v>0.49266147344102867</v>
      </c>
      <c r="H547" s="26">
        <f t="shared" si="53"/>
        <v>7161.0675667364549</v>
      </c>
      <c r="I547" s="23">
        <f t="shared" si="49"/>
        <v>4.0164735773369937</v>
      </c>
      <c r="J547" s="26">
        <f>I547*'Social Cost of Carbon'!$C$5</f>
        <v>401.64735773369938</v>
      </c>
      <c r="K547" s="23">
        <f t="shared" si="50"/>
        <v>0.16205586785064735</v>
      </c>
      <c r="L547" s="27">
        <f t="shared" si="51"/>
        <v>0.71610675667364543</v>
      </c>
      <c r="M547" s="27"/>
    </row>
    <row r="548" spans="1:13" x14ac:dyDescent="0.25">
      <c r="A548" s="24">
        <f t="shared" si="52"/>
        <v>2017</v>
      </c>
      <c r="B548" s="32">
        <v>42913</v>
      </c>
      <c r="C548" s="28">
        <f>'Bitcoin Data'!C550</f>
        <v>2552.4499510000001</v>
      </c>
      <c r="D548" s="26">
        <f>'Bitcoin Data'!K550</f>
        <v>1635.3233543316246</v>
      </c>
      <c r="E548" s="25">
        <f>'Bitcoin Data'!J550</f>
        <v>10646.836561994998</v>
      </c>
      <c r="F548" s="25">
        <f t="shared" si="48"/>
        <v>17.411020479582241</v>
      </c>
      <c r="G548" s="23">
        <f>'Emissions Factors'!$AB$39/1000</f>
        <v>0.49266147344102867</v>
      </c>
      <c r="H548" s="26">
        <f t="shared" si="53"/>
        <v>8577.7390035829121</v>
      </c>
      <c r="I548" s="23">
        <f t="shared" si="49"/>
        <v>5.2452861881182713</v>
      </c>
      <c r="J548" s="26">
        <f>I548*'Social Cost of Carbon'!$C$5</f>
        <v>524.52861881182707</v>
      </c>
      <c r="K548" s="23">
        <f t="shared" si="50"/>
        <v>0.20550006028769613</v>
      </c>
      <c r="L548" s="27">
        <f t="shared" si="51"/>
        <v>0.85777390035829115</v>
      </c>
      <c r="M548" s="27"/>
    </row>
    <row r="549" spans="1:13" x14ac:dyDescent="0.25">
      <c r="A549" s="24">
        <f t="shared" si="52"/>
        <v>2017</v>
      </c>
      <c r="B549" s="32">
        <v>42914</v>
      </c>
      <c r="C549" s="28">
        <f>'Bitcoin Data'!C551</f>
        <v>2574.790039</v>
      </c>
      <c r="D549" s="26">
        <f>'Bitcoin Data'!K551</f>
        <v>1967.0305448892709</v>
      </c>
      <c r="E549" s="25">
        <f>'Bitcoin Data'!J551</f>
        <v>6761.785902873552</v>
      </c>
      <c r="F549" s="25">
        <f t="shared" si="48"/>
        <v>13.300639408953954</v>
      </c>
      <c r="G549" s="23">
        <f>'Emissions Factors'!$AB$39/1000</f>
        <v>0.49266147344102867</v>
      </c>
      <c r="H549" s="26">
        <f t="shared" si="53"/>
        <v>6552.7126089230669</v>
      </c>
      <c r="I549" s="23">
        <f t="shared" si="49"/>
        <v>3.3312714060024606</v>
      </c>
      <c r="J549" s="26">
        <f>I549*'Social Cost of Carbon'!$C$5</f>
        <v>333.12714060024604</v>
      </c>
      <c r="K549" s="23">
        <f t="shared" si="50"/>
        <v>0.12938031278450429</v>
      </c>
      <c r="L549" s="27">
        <f t="shared" si="51"/>
        <v>0.6552712608923067</v>
      </c>
      <c r="M549" s="27"/>
    </row>
    <row r="550" spans="1:13" x14ac:dyDescent="0.25">
      <c r="A550" s="24">
        <f t="shared" si="52"/>
        <v>2017</v>
      </c>
      <c r="B550" s="32">
        <v>42915</v>
      </c>
      <c r="C550" s="28">
        <f>'Bitcoin Data'!C552</f>
        <v>2539.320068</v>
      </c>
      <c r="D550" s="26">
        <f>'Bitcoin Data'!K552</f>
        <v>1491.0262310170299</v>
      </c>
      <c r="E550" s="25">
        <f>'Bitcoin Data'!J552</f>
        <v>11441.775179043152</v>
      </c>
      <c r="F550" s="25">
        <f t="shared" si="48"/>
        <v>17.059986921352913</v>
      </c>
      <c r="G550" s="23">
        <f>'Emissions Factors'!$AB$39/1000</f>
        <v>0.49266147344102867</v>
      </c>
      <c r="H550" s="26">
        <f t="shared" si="53"/>
        <v>8404.7982935584041</v>
      </c>
      <c r="I550" s="23">
        <f t="shared" si="49"/>
        <v>5.6369218184883891</v>
      </c>
      <c r="J550" s="26">
        <f>I550*'Social Cost of Carbon'!$C$5</f>
        <v>563.69218184883891</v>
      </c>
      <c r="K550" s="23">
        <f t="shared" si="50"/>
        <v>0.22198547908645871</v>
      </c>
      <c r="L550" s="27">
        <f t="shared" si="51"/>
        <v>0.84047982935584042</v>
      </c>
      <c r="M550" s="27"/>
    </row>
    <row r="551" spans="1:13" x14ac:dyDescent="0.25">
      <c r="A551" s="24">
        <f t="shared" si="52"/>
        <v>2017</v>
      </c>
      <c r="B551" s="32">
        <v>42916</v>
      </c>
      <c r="C551" s="28">
        <f>'Bitcoin Data'!C553</f>
        <v>2480.8400879999999</v>
      </c>
      <c r="D551" s="26">
        <f>'Bitcoin Data'!K553</f>
        <v>1927.0296261108356</v>
      </c>
      <c r="E551" s="25">
        <f>'Bitcoin Data'!J553</f>
        <v>9422.803381416481</v>
      </c>
      <c r="F551" s="25">
        <f t="shared" si="48"/>
        <v>18.15802127700692</v>
      </c>
      <c r="G551" s="23">
        <f>'Emissions Factors'!$AB$39/1000</f>
        <v>0.49266147344102867</v>
      </c>
      <c r="H551" s="26">
        <f t="shared" si="53"/>
        <v>8945.7575171037788</v>
      </c>
      <c r="I551" s="23">
        <f t="shared" si="49"/>
        <v>4.6422521978337512</v>
      </c>
      <c r="J551" s="26">
        <f>I551*'Social Cost of Carbon'!$C$5</f>
        <v>464.22521978337511</v>
      </c>
      <c r="K551" s="23">
        <f t="shared" si="50"/>
        <v>0.18712420120461029</v>
      </c>
      <c r="L551" s="27">
        <f t="shared" si="51"/>
        <v>0.89457575171037784</v>
      </c>
      <c r="M551" s="27"/>
    </row>
    <row r="552" spans="1:13" x14ac:dyDescent="0.25">
      <c r="A552" s="24">
        <f t="shared" si="52"/>
        <v>2017</v>
      </c>
      <c r="B552" s="32">
        <v>42917</v>
      </c>
      <c r="C552" s="28">
        <f>'Bitcoin Data'!C554</f>
        <v>2434.5500489999999</v>
      </c>
      <c r="D552" s="26">
        <f>'Bitcoin Data'!K554</f>
        <v>2062.1245284776242</v>
      </c>
      <c r="E552" s="25">
        <f>'Bitcoin Data'!J554</f>
        <v>10045.618244852341</v>
      </c>
      <c r="F552" s="25">
        <f t="shared" si="48"/>
        <v>20.715315786432352</v>
      </c>
      <c r="G552" s="23">
        <f>'Emissions Factors'!$AB$39/1000</f>
        <v>0.49266147344102867</v>
      </c>
      <c r="H552" s="26">
        <f t="shared" si="53"/>
        <v>10205.637998139964</v>
      </c>
      <c r="I552" s="23">
        <f t="shared" si="49"/>
        <v>4.9490890861350341</v>
      </c>
      <c r="J552" s="26">
        <f>I552*'Social Cost of Carbon'!$C$5</f>
        <v>494.9089086135034</v>
      </c>
      <c r="K552" s="23">
        <f t="shared" si="50"/>
        <v>0.20328557583640106</v>
      </c>
      <c r="L552" s="27">
        <f t="shared" si="51"/>
        <v>1.0205637998139963</v>
      </c>
      <c r="M552" s="27"/>
    </row>
    <row r="553" spans="1:13" x14ac:dyDescent="0.25">
      <c r="A553" s="24">
        <f t="shared" si="52"/>
        <v>2017</v>
      </c>
      <c r="B553" s="32">
        <v>42918</v>
      </c>
      <c r="C553" s="28">
        <f>'Bitcoin Data'!C555</f>
        <v>2506.469971</v>
      </c>
      <c r="D553" s="26">
        <f>'Bitcoin Data'!K555</f>
        <v>2350.1632057781817</v>
      </c>
      <c r="E553" s="25">
        <f>'Bitcoin Data'!J555</f>
        <v>7966.2018615603001</v>
      </c>
      <c r="F553" s="25">
        <f t="shared" si="48"/>
        <v>18.72187450484067</v>
      </c>
      <c r="G553" s="23">
        <f>'Emissions Factors'!$AB$39/1000</f>
        <v>0.49266147344102867</v>
      </c>
      <c r="H553" s="26">
        <f t="shared" si="53"/>
        <v>9223.5462791328337</v>
      </c>
      <c r="I553" s="23">
        <f t="shared" si="49"/>
        <v>3.9246407468449629</v>
      </c>
      <c r="J553" s="26">
        <f>I553*'Social Cost of Carbon'!$C$5</f>
        <v>392.46407468449627</v>
      </c>
      <c r="K553" s="23">
        <f t="shared" si="50"/>
        <v>0.1565804016107625</v>
      </c>
      <c r="L553" s="27">
        <f t="shared" si="51"/>
        <v>0.92235462791328338</v>
      </c>
      <c r="M553" s="27"/>
    </row>
    <row r="554" spans="1:13" x14ac:dyDescent="0.25">
      <c r="A554" s="24">
        <f t="shared" si="52"/>
        <v>2017</v>
      </c>
      <c r="B554" s="32">
        <v>42919</v>
      </c>
      <c r="C554" s="28">
        <f>'Bitcoin Data'!C556</f>
        <v>2564.0600589999999</v>
      </c>
      <c r="D554" s="26">
        <f>'Bitcoin Data'!K556</f>
        <v>2115.3048527581923</v>
      </c>
      <c r="E554" s="25">
        <f>'Bitcoin Data'!J556</f>
        <v>7961.3290302989853</v>
      </c>
      <c r="F554" s="25">
        <f t="shared" si="48"/>
        <v>16.840637932196117</v>
      </c>
      <c r="G554" s="23">
        <f>'Emissions Factors'!$AB$39/1000</f>
        <v>0.49266147344102867</v>
      </c>
      <c r="H554" s="26">
        <f t="shared" si="53"/>
        <v>8296.7334973626166</v>
      </c>
      <c r="I554" s="23">
        <f t="shared" si="49"/>
        <v>3.9222400906159343</v>
      </c>
      <c r="J554" s="26">
        <f>I554*'Social Cost of Carbon'!$C$5</f>
        <v>392.22400906159345</v>
      </c>
      <c r="K554" s="23">
        <f t="shared" si="50"/>
        <v>0.15296989931451269</v>
      </c>
      <c r="L554" s="27">
        <f t="shared" si="51"/>
        <v>0.82967334973626172</v>
      </c>
      <c r="M554" s="27"/>
    </row>
    <row r="555" spans="1:13" x14ac:dyDescent="0.25">
      <c r="A555" s="24">
        <f t="shared" si="52"/>
        <v>2017</v>
      </c>
      <c r="B555" s="32">
        <v>42920</v>
      </c>
      <c r="C555" s="28">
        <f>'Bitcoin Data'!C557</f>
        <v>2601.639893</v>
      </c>
      <c r="D555" s="26">
        <f>'Bitcoin Data'!K557</f>
        <v>1932.5185661657226</v>
      </c>
      <c r="E555" s="25">
        <f>'Bitcoin Data'!J557</f>
        <v>8481.9635331193876</v>
      </c>
      <c r="F555" s="25">
        <f t="shared" si="48"/>
        <v>16.391552005293825</v>
      </c>
      <c r="G555" s="23">
        <f>'Emissions Factors'!$AB$39/1000</f>
        <v>0.49266147344102867</v>
      </c>
      <c r="H555" s="26">
        <f t="shared" si="53"/>
        <v>8075.4861629133038</v>
      </c>
      <c r="I555" s="23">
        <f t="shared" si="49"/>
        <v>4.1787366518996709</v>
      </c>
      <c r="J555" s="26">
        <f>I555*'Social Cost of Carbon'!$C$5</f>
        <v>417.87366518996708</v>
      </c>
      <c r="K555" s="23">
        <f t="shared" si="50"/>
        <v>0.16061933333444894</v>
      </c>
      <c r="L555" s="27">
        <f t="shared" si="51"/>
        <v>0.80754861629133046</v>
      </c>
      <c r="M555" s="27"/>
    </row>
    <row r="556" spans="1:13" x14ac:dyDescent="0.25">
      <c r="A556" s="24">
        <f t="shared" si="52"/>
        <v>2017</v>
      </c>
      <c r="B556" s="32">
        <v>42921</v>
      </c>
      <c r="C556" s="28">
        <f>'Bitcoin Data'!C558</f>
        <v>2601.98999</v>
      </c>
      <c r="D556" s="26">
        <f>'Bitcoin Data'!K558</f>
        <v>1846.7682702901229</v>
      </c>
      <c r="E556" s="25">
        <f>'Bitcoin Data'!J558</f>
        <v>8454.2764949067732</v>
      </c>
      <c r="F556" s="25">
        <f t="shared" si="48"/>
        <v>15.613089579053424</v>
      </c>
      <c r="G556" s="23">
        <f>'Emissions Factors'!$AB$39/1000</f>
        <v>0.49266147344102867</v>
      </c>
      <c r="H556" s="26">
        <f t="shared" si="53"/>
        <v>7691.9677169832303</v>
      </c>
      <c r="I556" s="23">
        <f t="shared" si="49"/>
        <v>4.1650963148586264</v>
      </c>
      <c r="J556" s="26">
        <f>I556*'Social Cost of Carbon'!$C$5</f>
        <v>416.50963148586266</v>
      </c>
      <c r="K556" s="23">
        <f t="shared" si="50"/>
        <v>0.16007349493526016</v>
      </c>
      <c r="L556" s="27">
        <f t="shared" si="51"/>
        <v>0.76919677169832312</v>
      </c>
      <c r="M556" s="27"/>
    </row>
    <row r="557" spans="1:13" x14ac:dyDescent="0.25">
      <c r="A557" s="24">
        <f t="shared" si="52"/>
        <v>2017</v>
      </c>
      <c r="B557" s="32">
        <v>42922</v>
      </c>
      <c r="C557" s="28">
        <f>'Bitcoin Data'!C559</f>
        <v>2608.5600589999999</v>
      </c>
      <c r="D557" s="26">
        <f>'Bitcoin Data'!K559</f>
        <v>1780.7710171853366</v>
      </c>
      <c r="E557" s="25">
        <f>'Bitcoin Data'!J559</f>
        <v>9133.155317965362</v>
      </c>
      <c r="F557" s="25">
        <f t="shared" si="48"/>
        <v>16.264058285684843</v>
      </c>
      <c r="G557" s="23">
        <f>'Emissions Factors'!$AB$39/1000</f>
        <v>0.49266147344102867</v>
      </c>
      <c r="H557" s="26">
        <f t="shared" si="53"/>
        <v>8012.6749191562667</v>
      </c>
      <c r="I557" s="23">
        <f t="shared" si="49"/>
        <v>4.4995537561145822</v>
      </c>
      <c r="J557" s="26">
        <f>I557*'Social Cost of Carbon'!$C$5</f>
        <v>449.95537561145824</v>
      </c>
      <c r="K557" s="23">
        <f t="shared" si="50"/>
        <v>0.17249185965990374</v>
      </c>
      <c r="L557" s="27">
        <f t="shared" si="51"/>
        <v>0.80126749191562674</v>
      </c>
      <c r="M557" s="27"/>
    </row>
    <row r="558" spans="1:13" x14ac:dyDescent="0.25">
      <c r="A558" s="24">
        <f t="shared" si="52"/>
        <v>2017</v>
      </c>
      <c r="B558" s="32">
        <v>42923</v>
      </c>
      <c r="C558" s="28">
        <f>'Bitcoin Data'!C560</f>
        <v>2518.6599120000001</v>
      </c>
      <c r="D558" s="26">
        <f>'Bitcoin Data'!K560</f>
        <v>1889.8754980668518</v>
      </c>
      <c r="E558" s="25">
        <f>'Bitcoin Data'!J560</f>
        <v>9589.2503242778112</v>
      </c>
      <c r="F558" s="25">
        <f t="shared" si="48"/>
        <v>18.122489232682252</v>
      </c>
      <c r="G558" s="23">
        <f>'Emissions Factors'!$AB$39/1000</f>
        <v>0.49266147344102867</v>
      </c>
      <c r="H558" s="26">
        <f t="shared" si="53"/>
        <v>8928.252247792414</v>
      </c>
      <c r="I558" s="23">
        <f t="shared" si="49"/>
        <v>4.7242541939535689</v>
      </c>
      <c r="J558" s="26">
        <f>I558*'Social Cost of Carbon'!$C$5</f>
        <v>472.42541939535687</v>
      </c>
      <c r="K558" s="23">
        <f t="shared" si="50"/>
        <v>0.18757015075537395</v>
      </c>
      <c r="L558" s="27">
        <f t="shared" si="51"/>
        <v>0.89282522477924142</v>
      </c>
      <c r="M558" s="27"/>
    </row>
    <row r="559" spans="1:13" x14ac:dyDescent="0.25">
      <c r="A559" s="24">
        <f t="shared" si="52"/>
        <v>2017</v>
      </c>
      <c r="B559" s="32">
        <v>42924</v>
      </c>
      <c r="C559" s="28">
        <f>'Bitcoin Data'!C561</f>
        <v>2571.3400879999999</v>
      </c>
      <c r="D559" s="26">
        <f>'Bitcoin Data'!K561</f>
        <v>2020.316538932477</v>
      </c>
      <c r="E559" s="25">
        <f>'Bitcoin Data'!J561</f>
        <v>7498.2561607112084</v>
      </c>
      <c r="F559" s="25">
        <f t="shared" si="48"/>
        <v>15.14885093463719</v>
      </c>
      <c r="G559" s="23">
        <f>'Emissions Factors'!$AB$39/1000</f>
        <v>0.49266147344102867</v>
      </c>
      <c r="H559" s="26">
        <f t="shared" si="53"/>
        <v>7463.2552223968632</v>
      </c>
      <c r="I559" s="23">
        <f t="shared" si="49"/>
        <v>3.6941019283742547</v>
      </c>
      <c r="J559" s="26">
        <f>I559*'Social Cost of Carbon'!$C$5</f>
        <v>369.41019283742548</v>
      </c>
      <c r="K559" s="23">
        <f t="shared" si="50"/>
        <v>0.14366446296287258</v>
      </c>
      <c r="L559" s="27">
        <f t="shared" si="51"/>
        <v>0.74632552223968629</v>
      </c>
      <c r="M559" s="27"/>
    </row>
    <row r="560" spans="1:13" x14ac:dyDescent="0.25">
      <c r="A560" s="24">
        <f t="shared" si="52"/>
        <v>2017</v>
      </c>
      <c r="B560" s="32">
        <v>42925</v>
      </c>
      <c r="C560" s="28">
        <f>'Bitcoin Data'!C562</f>
        <v>2518.4399410000001</v>
      </c>
      <c r="D560" s="26">
        <f>'Bitcoin Data'!K562</f>
        <v>1715.6275900175015</v>
      </c>
      <c r="E560" s="25">
        <f>'Bitcoin Data'!J562</f>
        <v>12598.258337924824</v>
      </c>
      <c r="F560" s="25">
        <f t="shared" si="48"/>
        <v>21.613919590711863</v>
      </c>
      <c r="G560" s="23">
        <f>'Emissions Factors'!$AB$39/1000</f>
        <v>0.49266147344102867</v>
      </c>
      <c r="H560" s="26">
        <f t="shared" si="53"/>
        <v>10648.345472396022</v>
      </c>
      <c r="I560" s="23">
        <f t="shared" si="49"/>
        <v>6.2066765155527692</v>
      </c>
      <c r="J560" s="26">
        <f>I560*'Social Cost of Carbon'!$C$5</f>
        <v>620.66765155527696</v>
      </c>
      <c r="K560" s="23">
        <f t="shared" si="50"/>
        <v>0.24644925672074106</v>
      </c>
      <c r="L560" s="27">
        <f t="shared" si="51"/>
        <v>1.0648345472396021</v>
      </c>
      <c r="M560" s="27"/>
    </row>
    <row r="561" spans="1:13" x14ac:dyDescent="0.25">
      <c r="A561" s="24">
        <f t="shared" si="52"/>
        <v>2017</v>
      </c>
      <c r="B561" s="32">
        <v>42926</v>
      </c>
      <c r="C561" s="28">
        <f>'Bitcoin Data'!C563</f>
        <v>2372.5600589999999</v>
      </c>
      <c r="D561" s="26">
        <f>'Bitcoin Data'!K563</f>
        <v>2467.1258609893575</v>
      </c>
      <c r="E561" s="25">
        <f>'Bitcoin Data'!J563</f>
        <v>7689.3353564184845</v>
      </c>
      <c r="F561" s="25">
        <f t="shared" si="48"/>
        <v>18.97055811163986</v>
      </c>
      <c r="G561" s="23">
        <f>'Emissions Factors'!$AB$39/1000</f>
        <v>0.49266147344102867</v>
      </c>
      <c r="H561" s="26">
        <f t="shared" si="53"/>
        <v>9346.0631112791525</v>
      </c>
      <c r="I561" s="23">
        <f t="shared" si="49"/>
        <v>3.7882392864753278</v>
      </c>
      <c r="J561" s="26">
        <f>I561*'Social Cost of Carbon'!$C$5</f>
        <v>378.8239286475328</v>
      </c>
      <c r="K561" s="23">
        <f t="shared" si="50"/>
        <v>0.15966884682666438</v>
      </c>
      <c r="L561" s="27">
        <f t="shared" si="51"/>
        <v>0.93460631112791526</v>
      </c>
      <c r="M561" s="27"/>
    </row>
    <row r="562" spans="1:13" x14ac:dyDescent="0.25">
      <c r="A562" s="24">
        <f t="shared" si="52"/>
        <v>2017</v>
      </c>
      <c r="B562" s="32">
        <v>42927</v>
      </c>
      <c r="C562" s="28">
        <f>'Bitcoin Data'!C564</f>
        <v>2337.790039</v>
      </c>
      <c r="D562" s="26">
        <f>'Bitcoin Data'!K564</f>
        <v>2187.1305325014359</v>
      </c>
      <c r="E562" s="25">
        <f>'Bitcoin Data'!J564</f>
        <v>8869.5026405330173</v>
      </c>
      <c r="F562" s="25">
        <f t="shared" si="48"/>
        <v>19.398760033211872</v>
      </c>
      <c r="G562" s="23">
        <f>'Emissions Factors'!$AB$39/1000</f>
        <v>0.49266147344102867</v>
      </c>
      <c r="H562" s="26">
        <f t="shared" si="53"/>
        <v>9557.0217008910986</v>
      </c>
      <c r="I562" s="23">
        <f t="shared" si="49"/>
        <v>4.3696622395740903</v>
      </c>
      <c r="J562" s="26">
        <f>I562*'Social Cost of Carbon'!$C$5</f>
        <v>436.96622395740906</v>
      </c>
      <c r="K562" s="23">
        <f t="shared" si="50"/>
        <v>0.18691422953633735</v>
      </c>
      <c r="L562" s="27">
        <f t="shared" si="51"/>
        <v>0.95570217008910985</v>
      </c>
      <c r="M562" s="27"/>
    </row>
    <row r="563" spans="1:13" x14ac:dyDescent="0.25">
      <c r="A563" s="24">
        <f t="shared" si="52"/>
        <v>2017</v>
      </c>
      <c r="B563" s="32">
        <v>42928</v>
      </c>
      <c r="C563" s="28">
        <f>'Bitcoin Data'!C565</f>
        <v>2398.8400879999999</v>
      </c>
      <c r="D563" s="26">
        <f>'Bitcoin Data'!K565</f>
        <v>2197.4687036590008</v>
      </c>
      <c r="E563" s="25">
        <f>'Bitcoin Data'!J565</f>
        <v>7826.081346907552</v>
      </c>
      <c r="F563" s="25">
        <f t="shared" si="48"/>
        <v>17.197568832118826</v>
      </c>
      <c r="G563" s="23">
        <f>'Emissions Factors'!$AB$39/1000</f>
        <v>0.49266147344102867</v>
      </c>
      <c r="H563" s="26">
        <f t="shared" si="53"/>
        <v>8472.5796004351723</v>
      </c>
      <c r="I563" s="23">
        <f t="shared" si="49"/>
        <v>3.8556087676368249</v>
      </c>
      <c r="J563" s="26">
        <f>I563*'Social Cost of Carbon'!$C$5</f>
        <v>385.56087676368247</v>
      </c>
      <c r="K563" s="23">
        <f t="shared" si="50"/>
        <v>0.16072804464641849</v>
      </c>
      <c r="L563" s="27">
        <f t="shared" si="51"/>
        <v>0.84725796004351706</v>
      </c>
      <c r="M563" s="27"/>
    </row>
    <row r="564" spans="1:13" x14ac:dyDescent="0.25">
      <c r="A564" s="24">
        <f t="shared" si="52"/>
        <v>2017</v>
      </c>
      <c r="B564" s="32">
        <v>42929</v>
      </c>
      <c r="C564" s="28">
        <f>'Bitcoin Data'!C566</f>
        <v>2357.8999020000001</v>
      </c>
      <c r="D564" s="26">
        <f>'Bitcoin Data'!K566</f>
        <v>1958.1485587583168</v>
      </c>
      <c r="E564" s="25">
        <f>'Bitcoin Data'!J566</f>
        <v>8822.7774134265983</v>
      </c>
      <c r="F564" s="25">
        <f t="shared" si="48"/>
        <v>17.276308876346722</v>
      </c>
      <c r="G564" s="23">
        <f>'Emissions Factors'!$AB$39/1000</f>
        <v>0.49266147344102867</v>
      </c>
      <c r="H564" s="26">
        <f t="shared" si="53"/>
        <v>8511.371786643298</v>
      </c>
      <c r="I564" s="23">
        <f t="shared" si="49"/>
        <v>4.3466425203409758</v>
      </c>
      <c r="J564" s="26">
        <f>I564*'Social Cost of Carbon'!$C$5</f>
        <v>434.66425203409756</v>
      </c>
      <c r="K564" s="23">
        <f t="shared" si="50"/>
        <v>0.18434381021238855</v>
      </c>
      <c r="L564" s="27">
        <f t="shared" si="51"/>
        <v>0.85113717866432992</v>
      </c>
      <c r="M564" s="27"/>
    </row>
    <row r="565" spans="1:13" x14ac:dyDescent="0.25">
      <c r="A565" s="24">
        <f t="shared" si="52"/>
        <v>2017</v>
      </c>
      <c r="B565" s="32">
        <v>42930</v>
      </c>
      <c r="C565" s="28">
        <f>'Bitcoin Data'!C567</f>
        <v>2233.3400879999999</v>
      </c>
      <c r="D565" s="26">
        <f>'Bitcoin Data'!K567</f>
        <v>1731.2882020528357</v>
      </c>
      <c r="E565" s="25">
        <f>'Bitcoin Data'!J567</f>
        <v>9112.493064051796</v>
      </c>
      <c r="F565" s="25">
        <f t="shared" si="48"/>
        <v>15.776351733081169</v>
      </c>
      <c r="G565" s="23">
        <f>'Emissions Factors'!$AB$39/1000</f>
        <v>0.49266147344102867</v>
      </c>
      <c r="H565" s="26">
        <f t="shared" si="53"/>
        <v>7772.4006903436957</v>
      </c>
      <c r="I565" s="23">
        <f t="shared" si="49"/>
        <v>4.4893742596569117</v>
      </c>
      <c r="J565" s="26">
        <f>I565*'Social Cost of Carbon'!$C$5</f>
        <v>448.93742596569115</v>
      </c>
      <c r="K565" s="23">
        <f t="shared" si="50"/>
        <v>0.20101614992624051</v>
      </c>
      <c r="L565" s="27">
        <f t="shared" si="51"/>
        <v>0.77724006903436937</v>
      </c>
      <c r="M565" s="27"/>
    </row>
    <row r="566" spans="1:13" x14ac:dyDescent="0.25">
      <c r="A566" s="24">
        <f t="shared" si="52"/>
        <v>2017</v>
      </c>
      <c r="B566" s="32">
        <v>42931</v>
      </c>
      <c r="C566" s="28">
        <f>'Bitcoin Data'!C568</f>
        <v>1998.8599850000001</v>
      </c>
      <c r="D566" s="26">
        <f>'Bitcoin Data'!K568</f>
        <v>1602.5985558385755</v>
      </c>
      <c r="E566" s="25">
        <f>'Bitcoin Data'!J568</f>
        <v>12627.937281490482</v>
      </c>
      <c r="F566" s="25">
        <f t="shared" si="48"/>
        <v>20.237514050536753</v>
      </c>
      <c r="G566" s="23">
        <f>'Emissions Factors'!$AB$39/1000</f>
        <v>0.49266147344102867</v>
      </c>
      <c r="H566" s="26">
        <f t="shared" si="53"/>
        <v>9970.2434909209569</v>
      </c>
      <c r="I566" s="23">
        <f t="shared" si="49"/>
        <v>6.2212981876199995</v>
      </c>
      <c r="J566" s="26">
        <f>I566*'Social Cost of Carbon'!$C$5</f>
        <v>622.1298187619999</v>
      </c>
      <c r="K566" s="23">
        <f t="shared" si="50"/>
        <v>0.31124231983762479</v>
      </c>
      <c r="L566" s="27">
        <f t="shared" si="51"/>
        <v>0.9970243490920957</v>
      </c>
      <c r="M566" s="27"/>
    </row>
    <row r="567" spans="1:13" x14ac:dyDescent="0.25">
      <c r="A567" s="24">
        <f t="shared" si="52"/>
        <v>2017</v>
      </c>
      <c r="B567" s="32">
        <v>42932</v>
      </c>
      <c r="C567" s="28">
        <f>'Bitcoin Data'!C569</f>
        <v>1929.8199460000001</v>
      </c>
      <c r="D567" s="26">
        <f>'Bitcoin Data'!K569</f>
        <v>2031.7621531785242</v>
      </c>
      <c r="E567" s="25">
        <f>'Bitcoin Data'!J569</f>
        <v>9039.0982638156729</v>
      </c>
      <c r="F567" s="25">
        <f t="shared" si="48"/>
        <v>18.365297751282391</v>
      </c>
      <c r="G567" s="23">
        <f>'Emissions Factors'!$AB$39/1000</f>
        <v>0.49266147344102867</v>
      </c>
      <c r="H567" s="26">
        <f t="shared" si="53"/>
        <v>9047.8746503299935</v>
      </c>
      <c r="I567" s="23">
        <f t="shared" si="49"/>
        <v>4.4532154692296739</v>
      </c>
      <c r="J567" s="26">
        <f>I567*'Social Cost of Carbon'!$C$5</f>
        <v>445.3215469229674</v>
      </c>
      <c r="K567" s="23">
        <f t="shared" si="50"/>
        <v>0.2307580807453046</v>
      </c>
      <c r="L567" s="27">
        <f t="shared" si="51"/>
        <v>0.90478746503299945</v>
      </c>
      <c r="M567" s="27"/>
    </row>
    <row r="568" spans="1:13" x14ac:dyDescent="0.25">
      <c r="A568" s="24">
        <f t="shared" si="52"/>
        <v>2017</v>
      </c>
      <c r="B568" s="32">
        <v>42933</v>
      </c>
      <c r="C568" s="28">
        <f>'Bitcoin Data'!C570</f>
        <v>2228.4099120000001</v>
      </c>
      <c r="D568" s="26">
        <f>'Bitcoin Data'!K570</f>
        <v>1842.7059555924468</v>
      </c>
      <c r="E568" s="25">
        <f>'Bitcoin Data'!J570</f>
        <v>11105.314513946301</v>
      </c>
      <c r="F568" s="25">
        <f t="shared" si="48"/>
        <v>20.463829193576085</v>
      </c>
      <c r="G568" s="23">
        <f>'Emissions Factors'!$AB$39/1000</f>
        <v>0.49266147344102867</v>
      </c>
      <c r="H568" s="26">
        <f t="shared" si="53"/>
        <v>10081.740242752732</v>
      </c>
      <c r="I568" s="23">
        <f t="shared" si="49"/>
        <v>5.4711606114668259</v>
      </c>
      <c r="J568" s="26">
        <f>I568*'Social Cost of Carbon'!$C$5</f>
        <v>547.11606114668257</v>
      </c>
      <c r="K568" s="23">
        <f t="shared" si="50"/>
        <v>0.24551859072267604</v>
      </c>
      <c r="L568" s="27">
        <f t="shared" si="51"/>
        <v>1.0081740242752733</v>
      </c>
      <c r="M568" s="27"/>
    </row>
    <row r="569" spans="1:13" x14ac:dyDescent="0.25">
      <c r="A569" s="24">
        <f t="shared" si="52"/>
        <v>2017</v>
      </c>
      <c r="B569" s="32">
        <v>42934</v>
      </c>
      <c r="C569" s="28">
        <f>'Bitcoin Data'!C571</f>
        <v>2318.8798830000001</v>
      </c>
      <c r="D569" s="26">
        <f>'Bitcoin Data'!K571</f>
        <v>2051.8370965699096</v>
      </c>
      <c r="E569" s="25">
        <f>'Bitcoin Data'!J571</f>
        <v>9001.4619183704854</v>
      </c>
      <c r="F569" s="25">
        <f t="shared" si="48"/>
        <v>18.469533487473907</v>
      </c>
      <c r="G569" s="23">
        <f>'Emissions Factors'!$AB$39/1000</f>
        <v>0.49266147344102867</v>
      </c>
      <c r="H569" s="26">
        <f t="shared" si="53"/>
        <v>9099.2275817073169</v>
      </c>
      <c r="I569" s="23">
        <f t="shared" si="49"/>
        <v>4.434673491827712</v>
      </c>
      <c r="J569" s="26">
        <f>I569*'Social Cost of Carbon'!$C$5</f>
        <v>443.46734918277122</v>
      </c>
      <c r="K569" s="23">
        <f t="shared" si="50"/>
        <v>0.19124205286952814</v>
      </c>
      <c r="L569" s="27">
        <f t="shared" si="51"/>
        <v>0.90992275817073165</v>
      </c>
      <c r="M569" s="27"/>
    </row>
    <row r="570" spans="1:13" x14ac:dyDescent="0.25">
      <c r="A570" s="24">
        <f t="shared" si="52"/>
        <v>2017</v>
      </c>
      <c r="B570" s="32">
        <v>42935</v>
      </c>
      <c r="C570" s="28">
        <f>'Bitcoin Data'!C572</f>
        <v>2273.429932</v>
      </c>
      <c r="D570" s="26">
        <f>'Bitcoin Data'!K572</f>
        <v>1874.6941913837709</v>
      </c>
      <c r="E570" s="25">
        <f>'Bitcoin Data'!J572</f>
        <v>10705.844668158557</v>
      </c>
      <c r="F570" s="25">
        <f t="shared" si="48"/>
        <v>20.070184813253761</v>
      </c>
      <c r="G570" s="23">
        <f>'Emissions Factors'!$AB$39/1000</f>
        <v>0.49266147344102867</v>
      </c>
      <c r="H570" s="26">
        <f t="shared" si="53"/>
        <v>9887.8068223313549</v>
      </c>
      <c r="I570" s="23">
        <f t="shared" si="49"/>
        <v>5.2743572086457755</v>
      </c>
      <c r="J570" s="26">
        <f>I570*'Social Cost of Carbon'!$C$5</f>
        <v>527.43572086457755</v>
      </c>
      <c r="K570" s="23">
        <f t="shared" si="50"/>
        <v>0.23199998972503083</v>
      </c>
      <c r="L570" s="27">
        <f t="shared" si="51"/>
        <v>0.98878068223313542</v>
      </c>
      <c r="M570" s="27"/>
    </row>
    <row r="571" spans="1:13" x14ac:dyDescent="0.25">
      <c r="A571" s="24">
        <f t="shared" si="52"/>
        <v>2017</v>
      </c>
      <c r="B571" s="32">
        <v>42936</v>
      </c>
      <c r="C571" s="28">
        <f>'Bitcoin Data'!C573</f>
        <v>2817.6000979999999</v>
      </c>
      <c r="D571" s="26">
        <f>'Bitcoin Data'!K573</f>
        <v>2016.1792159303066</v>
      </c>
      <c r="E571" s="25">
        <f>'Bitcoin Data'!J573</f>
        <v>9457.8983930780469</v>
      </c>
      <c r="F571" s="25">
        <f t="shared" si="48"/>
        <v>19.068818166504602</v>
      </c>
      <c r="G571" s="23">
        <f>'Emissions Factors'!$AB$39/1000</f>
        <v>0.49266147344102867</v>
      </c>
      <c r="H571" s="26">
        <f t="shared" si="53"/>
        <v>9394.4720546892113</v>
      </c>
      <c r="I571" s="23">
        <f t="shared" si="49"/>
        <v>4.6595421579893683</v>
      </c>
      <c r="J571" s="26">
        <f>I571*'Social Cost of Carbon'!$C$5</f>
        <v>465.95421579893684</v>
      </c>
      <c r="K571" s="23">
        <f t="shared" si="50"/>
        <v>0.16537272841865755</v>
      </c>
      <c r="L571" s="27">
        <f t="shared" si="51"/>
        <v>0.93944720546892135</v>
      </c>
      <c r="M571" s="27"/>
    </row>
    <row r="572" spans="1:13" x14ac:dyDescent="0.25">
      <c r="A572" s="24">
        <f t="shared" si="52"/>
        <v>2017</v>
      </c>
      <c r="B572" s="32">
        <v>42937</v>
      </c>
      <c r="C572" s="28">
        <f>'Bitcoin Data'!C574</f>
        <v>2667.76001</v>
      </c>
      <c r="D572" s="26">
        <f>'Bitcoin Data'!K574</f>
        <v>1929.8469535755316</v>
      </c>
      <c r="E572" s="25">
        <f>'Bitcoin Data'!J574</f>
        <v>10260.460911044105</v>
      </c>
      <c r="F572" s="25">
        <f t="shared" si="48"/>
        <v>19.801119231459289</v>
      </c>
      <c r="G572" s="23">
        <f>'Emissions Factors'!$AB$39/1000</f>
        <v>0.49266147344102867</v>
      </c>
      <c r="H572" s="26">
        <f t="shared" si="53"/>
        <v>9755.2485763522236</v>
      </c>
      <c r="I572" s="23">
        <f t="shared" si="49"/>
        <v>5.0549337906190681</v>
      </c>
      <c r="J572" s="26">
        <f>I572*'Social Cost of Carbon'!$C$5</f>
        <v>505.49337906190681</v>
      </c>
      <c r="K572" s="23">
        <f t="shared" si="50"/>
        <v>0.18948232868289633</v>
      </c>
      <c r="L572" s="27">
        <f t="shared" si="51"/>
        <v>0.97552485763522223</v>
      </c>
      <c r="M572" s="27"/>
    </row>
    <row r="573" spans="1:13" x14ac:dyDescent="0.25">
      <c r="A573" s="24">
        <f t="shared" si="52"/>
        <v>2017</v>
      </c>
      <c r="B573" s="32">
        <v>42938</v>
      </c>
      <c r="C573" s="28">
        <f>'Bitcoin Data'!C575</f>
        <v>2810.1201169999999</v>
      </c>
      <c r="D573" s="26">
        <f>'Bitcoin Data'!K575</f>
        <v>1994.7821670168328</v>
      </c>
      <c r="E573" s="25">
        <f>'Bitcoin Data'!J575</f>
        <v>10665.210353815572</v>
      </c>
      <c r="F573" s="25">
        <f t="shared" si="48"/>
        <v>21.274771421274586</v>
      </c>
      <c r="G573" s="23">
        <f>'Emissions Factors'!$AB$39/1000</f>
        <v>0.49266147344102867</v>
      </c>
      <c r="H573" s="26">
        <f t="shared" si="53"/>
        <v>10481.260235526224</v>
      </c>
      <c r="I573" s="23">
        <f t="shared" si="49"/>
        <v>5.2543382474692946</v>
      </c>
      <c r="J573" s="26">
        <f>I573*'Social Cost of Carbon'!$C$5</f>
        <v>525.43382474692942</v>
      </c>
      <c r="K573" s="23">
        <f t="shared" si="50"/>
        <v>0.1869791335851746</v>
      </c>
      <c r="L573" s="27">
        <f t="shared" si="51"/>
        <v>1.0481260235526226</v>
      </c>
      <c r="M573" s="27"/>
    </row>
    <row r="574" spans="1:13" x14ac:dyDescent="0.25">
      <c r="A574" s="24">
        <f t="shared" si="52"/>
        <v>2017</v>
      </c>
      <c r="B574" s="32">
        <v>42939</v>
      </c>
      <c r="C574" s="28">
        <f>'Bitcoin Data'!C576</f>
        <v>2730.3999020000001</v>
      </c>
      <c r="D574" s="26">
        <f>'Bitcoin Data'!K576</f>
        <v>2165.3630503456243</v>
      </c>
      <c r="E574" s="25">
        <f>'Bitcoin Data'!J576</f>
        <v>10162.309930361936</v>
      </c>
      <c r="F574" s="25">
        <f t="shared" si="48"/>
        <v>22.005090429366152</v>
      </c>
      <c r="G574" s="23">
        <f>'Emissions Factors'!$AB$39/1000</f>
        <v>0.49266147344102867</v>
      </c>
      <c r="H574" s="26">
        <f t="shared" si="53"/>
        <v>10841.060274134607</v>
      </c>
      <c r="I574" s="23">
        <f t="shared" si="49"/>
        <v>5.0065785838565091</v>
      </c>
      <c r="J574" s="26">
        <f>I574*'Social Cost of Carbon'!$C$5</f>
        <v>500.65785838565091</v>
      </c>
      <c r="K574" s="23">
        <f t="shared" si="50"/>
        <v>0.18336429693647524</v>
      </c>
      <c r="L574" s="27">
        <f t="shared" si="51"/>
        <v>1.0841060274134606</v>
      </c>
      <c r="M574" s="27"/>
    </row>
    <row r="575" spans="1:13" x14ac:dyDescent="0.25">
      <c r="A575" s="24">
        <f t="shared" si="52"/>
        <v>2017</v>
      </c>
      <c r="B575" s="32">
        <v>42940</v>
      </c>
      <c r="C575" s="28">
        <f>'Bitcoin Data'!C577</f>
        <v>2754.860107</v>
      </c>
      <c r="D575" s="26">
        <f>'Bitcoin Data'!K577</f>
        <v>2215.9208797288907</v>
      </c>
      <c r="E575" s="25">
        <f>'Bitcoin Data'!J577</f>
        <v>8252.3439482760914</v>
      </c>
      <c r="F575" s="25">
        <f t="shared" si="48"/>
        <v>18.286541261689344</v>
      </c>
      <c r="G575" s="23">
        <f>'Emissions Factors'!$AB$39/1000</f>
        <v>0.49266147344102867</v>
      </c>
      <c r="H575" s="26">
        <f t="shared" si="53"/>
        <v>9009.0743621240399</v>
      </c>
      <c r="I575" s="23">
        <f t="shared" si="49"/>
        <v>4.0656119288998553</v>
      </c>
      <c r="J575" s="26">
        <f>I575*'Social Cost of Carbon'!$C$5</f>
        <v>406.56119288998553</v>
      </c>
      <c r="K575" s="23">
        <f t="shared" si="50"/>
        <v>0.1475796146079898</v>
      </c>
      <c r="L575" s="27">
        <f t="shared" si="51"/>
        <v>0.90090743621240388</v>
      </c>
      <c r="M575" s="27"/>
    </row>
    <row r="576" spans="1:13" x14ac:dyDescent="0.25">
      <c r="A576" s="24">
        <f t="shared" si="52"/>
        <v>2017</v>
      </c>
      <c r="B576" s="32">
        <v>42941</v>
      </c>
      <c r="C576" s="28">
        <f>'Bitcoin Data'!C578</f>
        <v>2576.4799800000001</v>
      </c>
      <c r="D576" s="26">
        <f>'Bitcoin Data'!K578</f>
        <v>1856.5753711060004</v>
      </c>
      <c r="E576" s="25">
        <f>'Bitcoin Data'!J578</f>
        <v>9777.8034789834146</v>
      </c>
      <c r="F576" s="25">
        <f t="shared" si="48"/>
        <v>18.153229122595175</v>
      </c>
      <c r="G576" s="23">
        <f>'Emissions Factors'!$AB$39/1000</f>
        <v>0.49266147344102867</v>
      </c>
      <c r="H576" s="26">
        <f t="shared" si="53"/>
        <v>8943.3966072503317</v>
      </c>
      <c r="I576" s="23">
        <f t="shared" si="49"/>
        <v>4.8171470689727851</v>
      </c>
      <c r="J576" s="26">
        <f>I576*'Social Cost of Carbon'!$C$5</f>
        <v>481.71470689727852</v>
      </c>
      <c r="K576" s="23">
        <f t="shared" si="50"/>
        <v>0.18696621384082265</v>
      </c>
      <c r="L576" s="27">
        <f t="shared" si="51"/>
        <v>0.89433966072503301</v>
      </c>
      <c r="M576" s="27"/>
    </row>
    <row r="577" spans="1:13" x14ac:dyDescent="0.25">
      <c r="A577" s="24">
        <f t="shared" si="52"/>
        <v>2017</v>
      </c>
      <c r="B577" s="32">
        <v>42942</v>
      </c>
      <c r="C577" s="28">
        <f>'Bitcoin Data'!C579</f>
        <v>2529.4499510000001</v>
      </c>
      <c r="D577" s="26">
        <f>'Bitcoin Data'!K579</f>
        <v>1828.3792654697068</v>
      </c>
      <c r="E577" s="25">
        <f>'Bitcoin Data'!J579</f>
        <v>11115.489062970224</v>
      </c>
      <c r="F577" s="25">
        <f t="shared" si="48"/>
        <v>20.323329728290059</v>
      </c>
      <c r="G577" s="23">
        <f>'Emissions Factors'!$AB$39/1000</f>
        <v>0.49266147344102867</v>
      </c>
      <c r="H577" s="26">
        <f t="shared" si="53"/>
        <v>10012.52156916724</v>
      </c>
      <c r="I577" s="23">
        <f t="shared" si="49"/>
        <v>5.4761732197805495</v>
      </c>
      <c r="J577" s="26">
        <f>I577*'Social Cost of Carbon'!$C$5</f>
        <v>547.61732197805497</v>
      </c>
      <c r="K577" s="23">
        <f t="shared" si="50"/>
        <v>0.2164966030506191</v>
      </c>
      <c r="L577" s="27">
        <f t="shared" si="51"/>
        <v>1.0012521569167241</v>
      </c>
      <c r="M577" s="27"/>
    </row>
    <row r="578" spans="1:13" x14ac:dyDescent="0.25">
      <c r="A578" s="24">
        <f t="shared" si="52"/>
        <v>2017</v>
      </c>
      <c r="B578" s="32">
        <v>42943</v>
      </c>
      <c r="C578" s="28">
        <f>'Bitcoin Data'!C580</f>
        <v>2671.780029</v>
      </c>
      <c r="D578" s="26">
        <f>'Bitcoin Data'!K580</f>
        <v>1938.5971046926368</v>
      </c>
      <c r="E578" s="25">
        <f>'Bitcoin Data'!J580</f>
        <v>10205.740966933447</v>
      </c>
      <c r="F578" s="25">
        <f t="shared" si="48"/>
        <v>19.784819889740209</v>
      </c>
      <c r="G578" s="23">
        <f>'Emissions Factors'!$AB$39/1000</f>
        <v>0.49266147344102867</v>
      </c>
      <c r="H578" s="26">
        <f t="shared" si="53"/>
        <v>9747.2185186447823</v>
      </c>
      <c r="I578" s="23">
        <f t="shared" si="49"/>
        <v>5.0279753823269004</v>
      </c>
      <c r="J578" s="26">
        <f>I578*'Social Cost of Carbon'!$C$5</f>
        <v>502.79753823269004</v>
      </c>
      <c r="K578" s="23">
        <f t="shared" si="50"/>
        <v>0.18818822387143835</v>
      </c>
      <c r="L578" s="27">
        <f t="shared" si="51"/>
        <v>0.97472185186447835</v>
      </c>
      <c r="M578" s="27"/>
    </row>
    <row r="579" spans="1:13" x14ac:dyDescent="0.25">
      <c r="A579" s="24">
        <f t="shared" si="52"/>
        <v>2017</v>
      </c>
      <c r="B579" s="32">
        <v>42944</v>
      </c>
      <c r="C579" s="28">
        <f>'Bitcoin Data'!C581</f>
        <v>2809.01001</v>
      </c>
      <c r="D579" s="26">
        <f>'Bitcoin Data'!K581</f>
        <v>1856.9889268438069</v>
      </c>
      <c r="E579" s="25">
        <f>'Bitcoin Data'!J581</f>
        <v>11145.456979806326</v>
      </c>
      <c r="F579" s="25">
        <f t="shared" si="48"/>
        <v>20.696990196114363</v>
      </c>
      <c r="G579" s="23">
        <f>'Emissions Factors'!$AB$39/1000</f>
        <v>0.49266147344102867</v>
      </c>
      <c r="H579" s="26">
        <f t="shared" si="53"/>
        <v>10196.609685812227</v>
      </c>
      <c r="I579" s="23">
        <f t="shared" si="49"/>
        <v>5.4909372578449824</v>
      </c>
      <c r="J579" s="26">
        <f>I579*'Social Cost of Carbon'!$C$5</f>
        <v>549.09372578449825</v>
      </c>
      <c r="K579" s="23">
        <f t="shared" si="50"/>
        <v>0.1954758878856748</v>
      </c>
      <c r="L579" s="27">
        <f t="shared" si="51"/>
        <v>1.019660968581223</v>
      </c>
      <c r="M579" s="27"/>
    </row>
    <row r="580" spans="1:13" x14ac:dyDescent="0.25">
      <c r="A580" s="24">
        <f t="shared" si="52"/>
        <v>2017</v>
      </c>
      <c r="B580" s="32">
        <v>42945</v>
      </c>
      <c r="C580" s="28">
        <f>'Bitcoin Data'!C582</f>
        <v>2726.4499510000001</v>
      </c>
      <c r="D580" s="26">
        <f>'Bitcoin Data'!K582</f>
        <v>1966.6426964207017</v>
      </c>
      <c r="E580" s="25">
        <f>'Bitcoin Data'!J582</f>
        <v>9848.4098139142006</v>
      </c>
      <c r="F580" s="25">
        <f t="shared" si="48"/>
        <v>19.368303231892327</v>
      </c>
      <c r="G580" s="23">
        <f>'Emissions Factors'!$AB$39/1000</f>
        <v>0.49266147344102867</v>
      </c>
      <c r="H580" s="26">
        <f t="shared" si="53"/>
        <v>9542.0168082767123</v>
      </c>
      <c r="I580" s="23">
        <f t="shared" si="49"/>
        <v>4.8519320899740572</v>
      </c>
      <c r="J580" s="26">
        <f>I580*'Social Cost of Carbon'!$C$5</f>
        <v>485.19320899740575</v>
      </c>
      <c r="K580" s="23">
        <f t="shared" si="50"/>
        <v>0.17795786378526696</v>
      </c>
      <c r="L580" s="27">
        <f t="shared" si="51"/>
        <v>0.95420168082767109</v>
      </c>
      <c r="M580" s="27"/>
    </row>
    <row r="581" spans="1:13" x14ac:dyDescent="0.25">
      <c r="A581" s="24">
        <f t="shared" si="52"/>
        <v>2017</v>
      </c>
      <c r="B581" s="32">
        <v>42946</v>
      </c>
      <c r="C581" s="28">
        <f>'Bitcoin Data'!C583</f>
        <v>2757.179932</v>
      </c>
      <c r="D581" s="26">
        <f>'Bitcoin Data'!K583</f>
        <v>1845.5958428755769</v>
      </c>
      <c r="E581" s="25">
        <f>'Bitcoin Data'!J583</f>
        <v>10345.996796434178</v>
      </c>
      <c r="F581" s="25">
        <f t="shared" ref="F581:F644" si="54">E581*D581/1000000</f>
        <v>19.094528677902957</v>
      </c>
      <c r="G581" s="23">
        <f>'Emissions Factors'!$AB$39/1000</f>
        <v>0.49266147344102867</v>
      </c>
      <c r="H581" s="26">
        <f t="shared" si="53"/>
        <v>9407.1386331176491</v>
      </c>
      <c r="I581" s="23">
        <f t="shared" ref="I581:I644" si="55">$E581*G581/1000</f>
        <v>5.0970740259474239</v>
      </c>
      <c r="J581" s="26">
        <f>I581*'Social Cost of Carbon'!$C$5</f>
        <v>509.7074025947424</v>
      </c>
      <c r="K581" s="23">
        <f t="shared" ref="K581:K644" si="56">J581/$C581</f>
        <v>0.18486548399654551</v>
      </c>
      <c r="L581" s="27">
        <f t="shared" ref="L581:L644" si="57">J581*$D581/1000000</f>
        <v>0.94071386331176454</v>
      </c>
      <c r="M581" s="27"/>
    </row>
    <row r="582" spans="1:13" x14ac:dyDescent="0.25">
      <c r="A582" s="24">
        <f t="shared" ref="A582:A645" si="58">YEAR(B582)</f>
        <v>2017</v>
      </c>
      <c r="B582" s="32">
        <v>42947</v>
      </c>
      <c r="C582" s="28">
        <f>'Bitcoin Data'!C584</f>
        <v>2875.3400879999999</v>
      </c>
      <c r="D582" s="26">
        <f>'Bitcoin Data'!K584</f>
        <v>1801.5530629853333</v>
      </c>
      <c r="E582" s="25">
        <f>'Bitcoin Data'!J584</f>
        <v>10885.461603552125</v>
      </c>
      <c r="F582" s="25">
        <f t="shared" si="54"/>
        <v>19.610736693888569</v>
      </c>
      <c r="G582" s="23">
        <f>'Emissions Factors'!$AB$39/1000</f>
        <v>0.49266147344102867</v>
      </c>
      <c r="H582" s="26">
        <f t="shared" ref="H582:H645" si="59">F582*G582*1000</f>
        <v>9661.4544348751897</v>
      </c>
      <c r="I582" s="23">
        <f t="shared" si="55"/>
        <v>5.3628475526917327</v>
      </c>
      <c r="J582" s="26">
        <f>I582*'Social Cost of Carbon'!$C$5</f>
        <v>536.28475526917327</v>
      </c>
      <c r="K582" s="23">
        <f t="shared" si="56"/>
        <v>0.18651176516729776</v>
      </c>
      <c r="L582" s="27">
        <f t="shared" si="57"/>
        <v>0.96614544348751896</v>
      </c>
      <c r="M582" s="27"/>
    </row>
    <row r="583" spans="1:13" x14ac:dyDescent="0.25">
      <c r="A583" s="24">
        <f t="shared" si="58"/>
        <v>2017</v>
      </c>
      <c r="B583" s="32">
        <v>42948</v>
      </c>
      <c r="C583" s="28">
        <f>'Bitcoin Data'!C585</f>
        <v>2718.26001</v>
      </c>
      <c r="D583" s="26">
        <f>'Bitcoin Data'!K585</f>
        <v>1882.545624707534</v>
      </c>
      <c r="E583" s="25">
        <f>'Bitcoin Data'!J585</f>
        <v>10621.171398420758</v>
      </c>
      <c r="F583" s="25">
        <f t="shared" si="54"/>
        <v>19.994839745365798</v>
      </c>
      <c r="G583" s="23">
        <f>'Emissions Factors'!$AB$39/1000</f>
        <v>0.49266147344102867</v>
      </c>
      <c r="H583" s="26">
        <f t="shared" si="59"/>
        <v>9850.687210169157</v>
      </c>
      <c r="I583" s="23">
        <f t="shared" si="55"/>
        <v>5.2326419508156814</v>
      </c>
      <c r="J583" s="26">
        <f>I583*'Social Cost of Carbon'!$C$5</f>
        <v>523.26419508156812</v>
      </c>
      <c r="K583" s="23">
        <f t="shared" si="56"/>
        <v>0.19249968478238699</v>
      </c>
      <c r="L583" s="27">
        <f t="shared" si="57"/>
        <v>0.98506872101691567</v>
      </c>
      <c r="M583" s="27"/>
    </row>
    <row r="584" spans="1:13" x14ac:dyDescent="0.25">
      <c r="A584" s="24">
        <f t="shared" si="58"/>
        <v>2017</v>
      </c>
      <c r="B584" s="32">
        <v>42949</v>
      </c>
      <c r="C584" s="28">
        <f>'Bitcoin Data'!C586</f>
        <v>2710.669922</v>
      </c>
      <c r="D584" s="26">
        <f>'Bitcoin Data'!K586</f>
        <v>1880.6277924160845</v>
      </c>
      <c r="E584" s="25">
        <f>'Bitcoin Data'!J586</f>
        <v>9647.5552808092634</v>
      </c>
      <c r="F584" s="25">
        <f t="shared" si="54"/>
        <v>18.143460589960462</v>
      </c>
      <c r="G584" s="23">
        <f>'Emissions Factors'!$AB$39/1000</f>
        <v>0.49266147344102867</v>
      </c>
      <c r="H584" s="26">
        <f t="shared" si="59"/>
        <v>8938.5840275691571</v>
      </c>
      <c r="I584" s="23">
        <f t="shared" si="55"/>
        <v>4.752978799747269</v>
      </c>
      <c r="J584" s="26">
        <f>I584*'Social Cost of Carbon'!$C$5</f>
        <v>475.29787997472692</v>
      </c>
      <c r="K584" s="23">
        <f t="shared" si="56"/>
        <v>0.17534332606016459</v>
      </c>
      <c r="L584" s="27">
        <f t="shared" si="57"/>
        <v>0.89385840275691575</v>
      </c>
      <c r="M584" s="27"/>
    </row>
    <row r="585" spans="1:13" x14ac:dyDescent="0.25">
      <c r="A585" s="24">
        <f t="shared" si="58"/>
        <v>2017</v>
      </c>
      <c r="B585" s="32">
        <v>42950</v>
      </c>
      <c r="C585" s="28">
        <f>'Bitcoin Data'!C587</f>
        <v>2804.7299800000001</v>
      </c>
      <c r="D585" s="26">
        <f>'Bitcoin Data'!K587</f>
        <v>1733.8095182699224</v>
      </c>
      <c r="E585" s="25">
        <f>'Bitcoin Data'!J587</f>
        <v>13566.236599571654</v>
      </c>
      <c r="F585" s="25">
        <f t="shared" si="54"/>
        <v>23.521270143439118</v>
      </c>
      <c r="G585" s="23">
        <f>'Emissions Factors'!$AB$39/1000</f>
        <v>0.49266147344102867</v>
      </c>
      <c r="H585" s="26">
        <f t="shared" si="59"/>
        <v>11588.02360607119</v>
      </c>
      <c r="I585" s="23">
        <f t="shared" si="55"/>
        <v>6.6835621121945819</v>
      </c>
      <c r="J585" s="26">
        <f>I585*'Social Cost of Carbon'!$C$5</f>
        <v>668.35621121945815</v>
      </c>
      <c r="K585" s="23">
        <f t="shared" si="56"/>
        <v>0.23829609837145824</v>
      </c>
      <c r="L585" s="27">
        <f t="shared" si="57"/>
        <v>1.1588023606071194</v>
      </c>
      <c r="M585" s="27"/>
    </row>
    <row r="586" spans="1:13" x14ac:dyDescent="0.25">
      <c r="A586" s="24">
        <f t="shared" si="58"/>
        <v>2017</v>
      </c>
      <c r="B586" s="32">
        <v>42951</v>
      </c>
      <c r="C586" s="28">
        <f>'Bitcoin Data'!C588</f>
        <v>2895.889893</v>
      </c>
      <c r="D586" s="26">
        <f>'Bitcoin Data'!K588</f>
        <v>2265.2652300769855</v>
      </c>
      <c r="E586" s="25">
        <f>'Bitcoin Data'!J588</f>
        <v>10261.920499605179</v>
      </c>
      <c r="F586" s="25">
        <f t="shared" si="54"/>
        <v>23.245971701569864</v>
      </c>
      <c r="G586" s="23">
        <f>'Emissions Factors'!$AB$39/1000</f>
        <v>0.49266147344102867</v>
      </c>
      <c r="H586" s="26">
        <f t="shared" si="59"/>
        <v>11452.394670063866</v>
      </c>
      <c r="I586" s="23">
        <f t="shared" si="55"/>
        <v>5.0556528736701845</v>
      </c>
      <c r="J586" s="26">
        <f>I586*'Social Cost of Carbon'!$C$5</f>
        <v>505.56528736701847</v>
      </c>
      <c r="K586" s="23">
        <f t="shared" si="56"/>
        <v>0.17458028656030067</v>
      </c>
      <c r="L586" s="27">
        <f t="shared" si="57"/>
        <v>1.1452394670063866</v>
      </c>
      <c r="M586" s="27"/>
    </row>
    <row r="587" spans="1:13" x14ac:dyDescent="0.25">
      <c r="A587" s="24">
        <f t="shared" si="58"/>
        <v>2017</v>
      </c>
      <c r="B587" s="32">
        <v>42952</v>
      </c>
      <c r="C587" s="28">
        <f>'Bitcoin Data'!C589</f>
        <v>3252.9099120000001</v>
      </c>
      <c r="D587" s="26">
        <f>'Bitcoin Data'!K589</f>
        <v>2184.6857142857157</v>
      </c>
      <c r="E587" s="25">
        <f>'Bitcoin Data'!J589</f>
        <v>8411.6308440743378</v>
      </c>
      <c r="F587" s="25">
        <f t="shared" si="54"/>
        <v>18.376769738894303</v>
      </c>
      <c r="G587" s="23">
        <f>'Emissions Factors'!$AB$39/1000</f>
        <v>0.49266147344102867</v>
      </c>
      <c r="H587" s="26">
        <f t="shared" si="59"/>
        <v>9053.5264566501755</v>
      </c>
      <c r="I587" s="23">
        <f t="shared" si="55"/>
        <v>4.1440864456836675</v>
      </c>
      <c r="J587" s="26">
        <f>I587*'Social Cost of Carbon'!$C$5</f>
        <v>414.40864456836675</v>
      </c>
      <c r="K587" s="23">
        <f t="shared" si="56"/>
        <v>0.1273962869489903</v>
      </c>
      <c r="L587" s="27">
        <f t="shared" si="57"/>
        <v>0.9053526456650175</v>
      </c>
      <c r="M587" s="27"/>
    </row>
    <row r="588" spans="1:13" x14ac:dyDescent="0.25">
      <c r="A588" s="24">
        <f t="shared" si="58"/>
        <v>2017</v>
      </c>
      <c r="B588" s="32">
        <v>42953</v>
      </c>
      <c r="C588" s="28">
        <f>'Bitcoin Data'!C590</f>
        <v>3213.9399410000001</v>
      </c>
      <c r="D588" s="26">
        <f>'Bitcoin Data'!K590</f>
        <v>1760.8012111331163</v>
      </c>
      <c r="E588" s="25">
        <f>'Bitcoin Data'!J590</f>
        <v>11399.582345571533</v>
      </c>
      <c r="F588" s="25">
        <f t="shared" si="54"/>
        <v>20.072398400494045</v>
      </c>
      <c r="G588" s="23">
        <f>'Emissions Factors'!$AB$39/1000</f>
        <v>0.49266147344102867</v>
      </c>
      <c r="H588" s="26">
        <f t="shared" si="59"/>
        <v>9888.8973714827425</v>
      </c>
      <c r="I588" s="23">
        <f t="shared" si="55"/>
        <v>5.6161350349816095</v>
      </c>
      <c r="J588" s="26">
        <f>I588*'Social Cost of Carbon'!$C$5</f>
        <v>561.61350349816098</v>
      </c>
      <c r="K588" s="23">
        <f t="shared" si="56"/>
        <v>0.17474299887614514</v>
      </c>
      <c r="L588" s="27">
        <f t="shared" si="57"/>
        <v>0.98888973714827455</v>
      </c>
      <c r="M588" s="27"/>
    </row>
    <row r="589" spans="1:13" x14ac:dyDescent="0.25">
      <c r="A589" s="24">
        <f t="shared" si="58"/>
        <v>2017</v>
      </c>
      <c r="B589" s="32">
        <v>42954</v>
      </c>
      <c r="C589" s="28">
        <f>'Bitcoin Data'!C591</f>
        <v>3378.9399410000001</v>
      </c>
      <c r="D589" s="26">
        <f>'Bitcoin Data'!K591</f>
        <v>1940.1881010250463</v>
      </c>
      <c r="E589" s="25">
        <f>'Bitcoin Data'!J591</f>
        <v>11083.439330857525</v>
      </c>
      <c r="F589" s="25">
        <f t="shared" si="54"/>
        <v>21.503957108162773</v>
      </c>
      <c r="G589" s="23">
        <f>'Emissions Factors'!$AB$39/1000</f>
        <v>0.49266147344102867</v>
      </c>
      <c r="H589" s="26">
        <f t="shared" si="59"/>
        <v>10594.171193720154</v>
      </c>
      <c r="I589" s="23">
        <f t="shared" si="55"/>
        <v>5.4603835515345169</v>
      </c>
      <c r="J589" s="26">
        <f>I589*'Social Cost of Carbon'!$C$5</f>
        <v>546.03835515345168</v>
      </c>
      <c r="K589" s="23">
        <f t="shared" si="56"/>
        <v>0.16160049148190872</v>
      </c>
      <c r="L589" s="27">
        <f t="shared" si="57"/>
        <v>1.0594171193720152</v>
      </c>
      <c r="M589" s="27"/>
    </row>
    <row r="590" spans="1:13" x14ac:dyDescent="0.25">
      <c r="A590" s="24">
        <f t="shared" si="58"/>
        <v>2017</v>
      </c>
      <c r="B590" s="32">
        <v>42955</v>
      </c>
      <c r="C590" s="28">
        <f>'Bitcoin Data'!C592</f>
        <v>3419.9399410000001</v>
      </c>
      <c r="D590" s="26">
        <f>'Bitcoin Data'!K592</f>
        <v>1998.1273196981156</v>
      </c>
      <c r="E590" s="25">
        <f>'Bitcoin Data'!J592</f>
        <v>9713.9973224777132</v>
      </c>
      <c r="F590" s="25">
        <f t="shared" si="54"/>
        <v>19.409803433517066</v>
      </c>
      <c r="G590" s="23">
        <f>'Emissions Factors'!$AB$39/1000</f>
        <v>0.49266147344102867</v>
      </c>
      <c r="H590" s="26">
        <f t="shared" si="59"/>
        <v>9562.4623587572551</v>
      </c>
      <c r="I590" s="23">
        <f t="shared" si="55"/>
        <v>4.7857122338940767</v>
      </c>
      <c r="J590" s="26">
        <f>I590*'Social Cost of Carbon'!$C$5</f>
        <v>478.57122338940769</v>
      </c>
      <c r="K590" s="23">
        <f t="shared" si="56"/>
        <v>0.13993556367819493</v>
      </c>
      <c r="L590" s="27">
        <f t="shared" si="57"/>
        <v>0.95624623587572533</v>
      </c>
      <c r="M590" s="27"/>
    </row>
    <row r="591" spans="1:13" x14ac:dyDescent="0.25">
      <c r="A591" s="24">
        <f t="shared" si="58"/>
        <v>2017</v>
      </c>
      <c r="B591" s="32">
        <v>42956</v>
      </c>
      <c r="C591" s="28">
        <f>'Bitcoin Data'!C593</f>
        <v>3342.469971</v>
      </c>
      <c r="D591" s="26">
        <f>'Bitcoin Data'!K593</f>
        <v>1723.5636969192449</v>
      </c>
      <c r="E591" s="25">
        <f>'Bitcoin Data'!J593</f>
        <v>10929.145573593685</v>
      </c>
      <c r="F591" s="25">
        <f t="shared" si="54"/>
        <v>18.837078548991734</v>
      </c>
      <c r="G591" s="23">
        <f>'Emissions Factors'!$AB$39/1000</f>
        <v>0.49266147344102867</v>
      </c>
      <c r="H591" s="26">
        <f t="shared" si="59"/>
        <v>9280.3028732706625</v>
      </c>
      <c r="I591" s="23">
        <f t="shared" si="55"/>
        <v>5.3843689617381614</v>
      </c>
      <c r="J591" s="26">
        <f>I591*'Social Cost of Carbon'!$C$5</f>
        <v>538.43689617381619</v>
      </c>
      <c r="K591" s="23">
        <f t="shared" si="56"/>
        <v>0.16108952386869962</v>
      </c>
      <c r="L591" s="27">
        <f t="shared" si="57"/>
        <v>0.92803028732706627</v>
      </c>
      <c r="M591" s="27"/>
    </row>
    <row r="592" spans="1:13" x14ac:dyDescent="0.25">
      <c r="A592" s="24">
        <f t="shared" si="58"/>
        <v>2017</v>
      </c>
      <c r="B592" s="32">
        <v>42957</v>
      </c>
      <c r="C592" s="28">
        <f>'Bitcoin Data'!C594</f>
        <v>3381.280029</v>
      </c>
      <c r="D592" s="26">
        <f>'Bitcoin Data'!K594</f>
        <v>1679.353880430747</v>
      </c>
      <c r="E592" s="25">
        <f>'Bitcoin Data'!J594</f>
        <v>12047.466293904214</v>
      </c>
      <c r="F592" s="25">
        <f t="shared" si="54"/>
        <v>20.231959270026671</v>
      </c>
      <c r="G592" s="23">
        <f>'Emissions Factors'!$AB$39/1000</f>
        <v>0.49266147344102867</v>
      </c>
      <c r="H592" s="26">
        <f t="shared" si="59"/>
        <v>9967.5068645702177</v>
      </c>
      <c r="I592" s="23">
        <f t="shared" si="55"/>
        <v>5.9353224955859787</v>
      </c>
      <c r="J592" s="26">
        <f>I592*'Social Cost of Carbon'!$C$5</f>
        <v>593.53224955859787</v>
      </c>
      <c r="K592" s="23">
        <f t="shared" si="56"/>
        <v>0.17553478104980635</v>
      </c>
      <c r="L592" s="27">
        <f t="shared" si="57"/>
        <v>0.99675068645702181</v>
      </c>
      <c r="M592" s="27"/>
    </row>
    <row r="593" spans="1:13" x14ac:dyDescent="0.25">
      <c r="A593" s="24">
        <f t="shared" si="58"/>
        <v>2017</v>
      </c>
      <c r="B593" s="32">
        <v>42958</v>
      </c>
      <c r="C593" s="28">
        <f>'Bitcoin Data'!C595</f>
        <v>3650.6201169999999</v>
      </c>
      <c r="D593" s="26">
        <f>'Bitcoin Data'!K595</f>
        <v>1797.7528089887642</v>
      </c>
      <c r="E593" s="25">
        <f>'Bitcoin Data'!J595</f>
        <v>10544.984409454497</v>
      </c>
      <c r="F593" s="25">
        <f t="shared" si="54"/>
        <v>18.957275342839548</v>
      </c>
      <c r="G593" s="23">
        <f>'Emissions Factors'!$AB$39/1000</f>
        <v>0.49266147344102867</v>
      </c>
      <c r="H593" s="26">
        <f t="shared" si="59"/>
        <v>9339.5192028306137</v>
      </c>
      <c r="I593" s="23">
        <f t="shared" si="55"/>
        <v>5.1951075565745279</v>
      </c>
      <c r="J593" s="26">
        <f>I593*'Social Cost of Carbon'!$C$5</f>
        <v>519.51075565745282</v>
      </c>
      <c r="K593" s="23">
        <f t="shared" si="56"/>
        <v>0.14230753653008832</v>
      </c>
      <c r="L593" s="27">
        <f t="shared" si="57"/>
        <v>0.93395192028306129</v>
      </c>
      <c r="M593" s="27"/>
    </row>
    <row r="594" spans="1:13" x14ac:dyDescent="0.25">
      <c r="A594" s="24">
        <f t="shared" si="58"/>
        <v>2017</v>
      </c>
      <c r="B594" s="32">
        <v>42959</v>
      </c>
      <c r="C594" s="28">
        <f>'Bitcoin Data'!C596</f>
        <v>3884.709961</v>
      </c>
      <c r="D594" s="26">
        <f>'Bitcoin Data'!K596</f>
        <v>1688.5357916314445</v>
      </c>
      <c r="E594" s="25">
        <f>'Bitcoin Data'!J596</f>
        <v>12301.562960170946</v>
      </c>
      <c r="F594" s="25">
        <f t="shared" si="54"/>
        <v>20.771629351256305</v>
      </c>
      <c r="G594" s="23">
        <f>'Emissions Factors'!$AB$39/1000</f>
        <v>0.49266147344102867</v>
      </c>
      <c r="H594" s="26">
        <f t="shared" si="59"/>
        <v>10233.38152196085</v>
      </c>
      <c r="I594" s="23">
        <f t="shared" si="55"/>
        <v>6.0605061335854007</v>
      </c>
      <c r="J594" s="26">
        <f>I594*'Social Cost of Carbon'!$C$5</f>
        <v>606.05061335854009</v>
      </c>
      <c r="K594" s="23">
        <f t="shared" si="56"/>
        <v>0.15600923091888458</v>
      </c>
      <c r="L594" s="27">
        <f t="shared" si="57"/>
        <v>1.0233381521960849</v>
      </c>
      <c r="M594" s="27"/>
    </row>
    <row r="595" spans="1:13" x14ac:dyDescent="0.25">
      <c r="A595" s="24">
        <f t="shared" si="58"/>
        <v>2017</v>
      </c>
      <c r="B595" s="32">
        <v>42960</v>
      </c>
      <c r="C595" s="28">
        <f>'Bitcoin Data'!C597</f>
        <v>4073.26001</v>
      </c>
      <c r="D595" s="26">
        <f>'Bitcoin Data'!K597</f>
        <v>1854.4429362013173</v>
      </c>
      <c r="E595" s="25">
        <f>'Bitcoin Data'!J597</f>
        <v>9833.4389735244622</v>
      </c>
      <c r="F595" s="25">
        <f t="shared" si="54"/>
        <v>18.235551443019169</v>
      </c>
      <c r="G595" s="23">
        <f>'Emissions Factors'!$AB$39/1000</f>
        <v>0.49266147344102867</v>
      </c>
      <c r="H595" s="26">
        <f t="shared" si="59"/>
        <v>8983.9536429275013</v>
      </c>
      <c r="I595" s="23">
        <f t="shared" si="55"/>
        <v>4.8445565336889977</v>
      </c>
      <c r="J595" s="26">
        <f>I595*'Social Cost of Carbon'!$C$5</f>
        <v>484.45565336889979</v>
      </c>
      <c r="K595" s="23">
        <f t="shared" si="56"/>
        <v>0.11893560739543847</v>
      </c>
      <c r="L595" s="27">
        <f t="shared" si="57"/>
        <v>0.89839536429275013</v>
      </c>
      <c r="M595" s="27"/>
    </row>
    <row r="596" spans="1:13" x14ac:dyDescent="0.25">
      <c r="A596" s="24">
        <f t="shared" si="58"/>
        <v>2017</v>
      </c>
      <c r="B596" s="32">
        <v>42961</v>
      </c>
      <c r="C596" s="28">
        <f>'Bitcoin Data'!C598</f>
        <v>4325.1298829999996</v>
      </c>
      <c r="D596" s="26">
        <f>'Bitcoin Data'!K598</f>
        <v>1620.9850601519493</v>
      </c>
      <c r="E596" s="25">
        <f>'Bitcoin Data'!J598</f>
        <v>13146.399445493334</v>
      </c>
      <c r="F596" s="25">
        <f t="shared" si="54"/>
        <v>21.310117095934565</v>
      </c>
      <c r="G596" s="23">
        <f>'Emissions Factors'!$AB$39/1000</f>
        <v>0.49266147344102867</v>
      </c>
      <c r="H596" s="26">
        <f t="shared" si="59"/>
        <v>10498.673687683977</v>
      </c>
      <c r="I596" s="23">
        <f t="shared" si="55"/>
        <v>6.4767245212610689</v>
      </c>
      <c r="J596" s="26">
        <f>I596*'Social Cost of Carbon'!$C$5</f>
        <v>647.67245212610692</v>
      </c>
      <c r="K596" s="23">
        <f t="shared" si="56"/>
        <v>0.14974635898722835</v>
      </c>
      <c r="L596" s="27">
        <f t="shared" si="57"/>
        <v>1.0498673687683979</v>
      </c>
      <c r="M596" s="27"/>
    </row>
    <row r="597" spans="1:13" x14ac:dyDescent="0.25">
      <c r="A597" s="24">
        <f t="shared" si="58"/>
        <v>2017</v>
      </c>
      <c r="B597" s="32">
        <v>42962</v>
      </c>
      <c r="C597" s="28">
        <f>'Bitcoin Data'!C599</f>
        <v>4181.9301759999998</v>
      </c>
      <c r="D597" s="26">
        <f>'Bitcoin Data'!K599</f>
        <v>1897.4305627795704</v>
      </c>
      <c r="E597" s="25">
        <f>'Bitcoin Data'!J599</f>
        <v>9600.3354531149416</v>
      </c>
      <c r="F597" s="25">
        <f t="shared" si="54"/>
        <v>18.215969901676548</v>
      </c>
      <c r="G597" s="23">
        <f>'Emissions Factors'!$AB$39/1000</f>
        <v>0.49266147344102867</v>
      </c>
      <c r="H597" s="26">
        <f t="shared" si="59"/>
        <v>8974.3065719173992</v>
      </c>
      <c r="I597" s="23">
        <f t="shared" si="55"/>
        <v>4.7297154098597529</v>
      </c>
      <c r="J597" s="26">
        <f>I597*'Social Cost of Carbon'!$C$5</f>
        <v>472.97154098597531</v>
      </c>
      <c r="K597" s="23">
        <f t="shared" si="56"/>
        <v>0.11309886131058525</v>
      </c>
      <c r="L597" s="27">
        <f t="shared" si="57"/>
        <v>0.89743065719173976</v>
      </c>
      <c r="M597" s="27"/>
    </row>
    <row r="598" spans="1:13" x14ac:dyDescent="0.25">
      <c r="A598" s="24">
        <f t="shared" si="58"/>
        <v>2017</v>
      </c>
      <c r="B598" s="32">
        <v>42963</v>
      </c>
      <c r="C598" s="28">
        <f>'Bitcoin Data'!C600</f>
        <v>4376.6298829999996</v>
      </c>
      <c r="D598" s="26">
        <f>'Bitcoin Data'!K600</f>
        <v>1629.9426501660178</v>
      </c>
      <c r="E598" s="25">
        <f>'Bitcoin Data'!J600</f>
        <v>15380.000667272434</v>
      </c>
      <c r="F598" s="25">
        <f t="shared" si="54"/>
        <v>25.068519047169154</v>
      </c>
      <c r="G598" s="23">
        <f>'Emissions Factors'!$AB$39/1000</f>
        <v>0.49266147344102867</v>
      </c>
      <c r="H598" s="26">
        <f t="shared" si="59"/>
        <v>12350.293530762847</v>
      </c>
      <c r="I598" s="23">
        <f t="shared" si="55"/>
        <v>7.577133790262442</v>
      </c>
      <c r="J598" s="26">
        <f>I598*'Social Cost of Carbon'!$C$5</f>
        <v>757.71337902624418</v>
      </c>
      <c r="K598" s="23">
        <f t="shared" si="56"/>
        <v>0.17312713189877113</v>
      </c>
      <c r="L598" s="27">
        <f t="shared" si="57"/>
        <v>1.2350293530762848</v>
      </c>
      <c r="M598" s="27"/>
    </row>
    <row r="599" spans="1:13" x14ac:dyDescent="0.25">
      <c r="A599" s="24">
        <f t="shared" si="58"/>
        <v>2017</v>
      </c>
      <c r="B599" s="32">
        <v>42964</v>
      </c>
      <c r="C599" s="28">
        <f>'Bitcoin Data'!C601</f>
        <v>4331.6899409999996</v>
      </c>
      <c r="D599" s="26">
        <f>'Bitcoin Data'!K601</f>
        <v>2237.0080653559994</v>
      </c>
      <c r="E599" s="25">
        <f>'Bitcoin Data'!J601</f>
        <v>9323.115516808235</v>
      </c>
      <c r="F599" s="25">
        <f t="shared" si="54"/>
        <v>20.85588460534569</v>
      </c>
      <c r="G599" s="23">
        <f>'Emissions Factors'!$AB$39/1000</f>
        <v>0.49266147344102867</v>
      </c>
      <c r="H599" s="26">
        <f t="shared" si="59"/>
        <v>10274.890839585674</v>
      </c>
      <c r="I599" s="23">
        <f t="shared" si="55"/>
        <v>4.5931398275716626</v>
      </c>
      <c r="J599" s="26">
        <f>I599*'Social Cost of Carbon'!$C$5</f>
        <v>459.31398275716629</v>
      </c>
      <c r="K599" s="23">
        <f t="shared" si="56"/>
        <v>0.10603574794439941</v>
      </c>
      <c r="L599" s="27">
        <f t="shared" si="57"/>
        <v>1.0274890839585675</v>
      </c>
      <c r="M599" s="27"/>
    </row>
    <row r="600" spans="1:13" x14ac:dyDescent="0.25">
      <c r="A600" s="24">
        <f t="shared" si="58"/>
        <v>2017</v>
      </c>
      <c r="B600" s="32">
        <v>42965</v>
      </c>
      <c r="C600" s="28">
        <f>'Bitcoin Data'!C602</f>
        <v>4160.6201170000004</v>
      </c>
      <c r="D600" s="26">
        <f>'Bitcoin Data'!K602</f>
        <v>1862.3275622627539</v>
      </c>
      <c r="E600" s="25">
        <f>'Bitcoin Data'!J602</f>
        <v>11343.051995198946</v>
      </c>
      <c r="F600" s="25">
        <f t="shared" si="54"/>
        <v>21.124478370838521</v>
      </c>
      <c r="G600" s="23">
        <f>'Emissions Factors'!$AB$39/1000</f>
        <v>0.49266147344102867</v>
      </c>
      <c r="H600" s="26">
        <f t="shared" si="59"/>
        <v>10407.216639850447</v>
      </c>
      <c r="I600" s="23">
        <f t="shared" si="55"/>
        <v>5.5882847092729131</v>
      </c>
      <c r="J600" s="26">
        <f>I600*'Social Cost of Carbon'!$C$5</f>
        <v>558.82847092729128</v>
      </c>
      <c r="K600" s="23">
        <f t="shared" si="56"/>
        <v>0.13431374535828386</v>
      </c>
      <c r="L600" s="27">
        <f t="shared" si="57"/>
        <v>1.0407216639850445</v>
      </c>
      <c r="M600" s="27"/>
    </row>
    <row r="601" spans="1:13" x14ac:dyDescent="0.25">
      <c r="A601" s="24">
        <f t="shared" si="58"/>
        <v>2017</v>
      </c>
      <c r="B601" s="32">
        <v>42966</v>
      </c>
      <c r="C601" s="28">
        <f>'Bitcoin Data'!C603</f>
        <v>4193.7001950000003</v>
      </c>
      <c r="D601" s="26">
        <f>'Bitcoin Data'!K603</f>
        <v>1884.1199237479063</v>
      </c>
      <c r="E601" s="25">
        <f>'Bitcoin Data'!J603</f>
        <v>9647.4060105984681</v>
      </c>
      <c r="F601" s="25">
        <f t="shared" si="54"/>
        <v>18.176869877053878</v>
      </c>
      <c r="G601" s="23">
        <f>'Emissions Factors'!$AB$39/1000</f>
        <v>0.49266147344102867</v>
      </c>
      <c r="H601" s="26">
        <f t="shared" si="59"/>
        <v>8955.0434961752126</v>
      </c>
      <c r="I601" s="23">
        <f t="shared" si="55"/>
        <v>4.7529052600652779</v>
      </c>
      <c r="J601" s="26">
        <f>I601*'Social Cost of Carbon'!$C$5</f>
        <v>475.29052600652778</v>
      </c>
      <c r="K601" s="23">
        <f t="shared" si="56"/>
        <v>0.11333440730293495</v>
      </c>
      <c r="L601" s="27">
        <f t="shared" si="57"/>
        <v>0.89550434961752134</v>
      </c>
      <c r="M601" s="27"/>
    </row>
    <row r="602" spans="1:13" x14ac:dyDescent="0.25">
      <c r="A602" s="24">
        <f t="shared" si="58"/>
        <v>2017</v>
      </c>
      <c r="B602" s="32">
        <v>42967</v>
      </c>
      <c r="C602" s="28">
        <f>'Bitcoin Data'!C604</f>
        <v>4087.6599120000001</v>
      </c>
      <c r="D602" s="26">
        <f>'Bitcoin Data'!K604</f>
        <v>1655.6603773585018</v>
      </c>
      <c r="E602" s="25">
        <f>'Bitcoin Data'!J604</f>
        <v>9706.64240266665</v>
      </c>
      <c r="F602" s="25">
        <f t="shared" si="54"/>
        <v>16.0709032232831</v>
      </c>
      <c r="G602" s="23">
        <f>'Emissions Factors'!$AB$39/1000</f>
        <v>0.49266147344102867</v>
      </c>
      <c r="H602" s="26">
        <f t="shared" si="59"/>
        <v>7917.5148615108292</v>
      </c>
      <c r="I602" s="23">
        <f t="shared" si="55"/>
        <v>4.7820887482629191</v>
      </c>
      <c r="J602" s="26">
        <f>I602*'Social Cost of Carbon'!$C$5</f>
        <v>478.20887482629189</v>
      </c>
      <c r="K602" s="23">
        <f t="shared" si="56"/>
        <v>0.1169884200548169</v>
      </c>
      <c r="L602" s="27">
        <f t="shared" si="57"/>
        <v>0.79175148615108304</v>
      </c>
      <c r="M602" s="27"/>
    </row>
    <row r="603" spans="1:13" x14ac:dyDescent="0.25">
      <c r="A603" s="24">
        <f t="shared" si="58"/>
        <v>2017</v>
      </c>
      <c r="B603" s="32">
        <v>42968</v>
      </c>
      <c r="C603" s="28">
        <f>'Bitcoin Data'!C605</f>
        <v>4001.73999</v>
      </c>
      <c r="D603" s="26">
        <f>'Bitcoin Data'!K605</f>
        <v>1423.6099171280284</v>
      </c>
      <c r="E603" s="25">
        <f>'Bitcoin Data'!J605</f>
        <v>8731.887806895731</v>
      </c>
      <c r="F603" s="25">
        <f t="shared" si="54"/>
        <v>12.430802077146074</v>
      </c>
      <c r="G603" s="23">
        <f>'Emissions Factors'!$AB$39/1000</f>
        <v>0.49266147344102867</v>
      </c>
      <c r="H603" s="26">
        <f t="shared" si="59"/>
        <v>6124.1772673805845</v>
      </c>
      <c r="I603" s="23">
        <f t="shared" si="55"/>
        <v>4.3018647128670038</v>
      </c>
      <c r="J603" s="26">
        <f>I603*'Social Cost of Carbon'!$C$5</f>
        <v>430.1864712867004</v>
      </c>
      <c r="K603" s="23">
        <f t="shared" si="56"/>
        <v>0.10749985565321558</v>
      </c>
      <c r="L603" s="27">
        <f t="shared" si="57"/>
        <v>0.6124177267380585</v>
      </c>
      <c r="M603" s="27"/>
    </row>
    <row r="604" spans="1:13" x14ac:dyDescent="0.25">
      <c r="A604" s="24">
        <f t="shared" si="58"/>
        <v>2017</v>
      </c>
      <c r="B604" s="32">
        <v>42969</v>
      </c>
      <c r="C604" s="28">
        <f>'Bitcoin Data'!C606</f>
        <v>4100.5200199999999</v>
      </c>
      <c r="D604" s="26">
        <f>'Bitcoin Data'!K606</f>
        <v>1102.8247550425694</v>
      </c>
      <c r="E604" s="25">
        <f>'Bitcoin Data'!J606</f>
        <v>20126.416822928248</v>
      </c>
      <c r="F604" s="25">
        <f t="shared" si="54"/>
        <v>22.195910702630492</v>
      </c>
      <c r="G604" s="23">
        <f>'Emissions Factors'!$AB$39/1000</f>
        <v>0.49266147344102867</v>
      </c>
      <c r="H604" s="26">
        <f t="shared" si="59"/>
        <v>10935.070071123435</v>
      </c>
      <c r="I604" s="23">
        <f t="shared" si="55"/>
        <v>9.9155101670721386</v>
      </c>
      <c r="J604" s="26">
        <f>I604*'Social Cost of Carbon'!$C$5</f>
        <v>991.55101670721388</v>
      </c>
      <c r="K604" s="23">
        <f t="shared" si="56"/>
        <v>0.24181104149497942</v>
      </c>
      <c r="L604" s="27">
        <f t="shared" si="57"/>
        <v>1.0935070071123438</v>
      </c>
      <c r="M604" s="27"/>
    </row>
    <row r="605" spans="1:13" x14ac:dyDescent="0.25">
      <c r="A605" s="24">
        <f t="shared" si="58"/>
        <v>2017</v>
      </c>
      <c r="B605" s="32">
        <v>42970</v>
      </c>
      <c r="C605" s="28">
        <f>'Bitcoin Data'!C607</f>
        <v>4151.5200199999999</v>
      </c>
      <c r="D605" s="26">
        <f>'Bitcoin Data'!K607</f>
        <v>1991.5568751159778</v>
      </c>
      <c r="E605" s="25">
        <f>'Bitcoin Data'!J607</f>
        <v>6807.0173904666863</v>
      </c>
      <c r="F605" s="25">
        <f t="shared" si="54"/>
        <v>13.556562283017952</v>
      </c>
      <c r="G605" s="23">
        <f>'Emissions Factors'!$AB$39/1000</f>
        <v>0.49266147344102867</v>
      </c>
      <c r="H605" s="26">
        <f t="shared" si="59"/>
        <v>6678.7959491467</v>
      </c>
      <c r="I605" s="23">
        <f t="shared" si="55"/>
        <v>3.3535552173260235</v>
      </c>
      <c r="J605" s="26">
        <f>I605*'Social Cost of Carbon'!$C$5</f>
        <v>335.35552173260237</v>
      </c>
      <c r="K605" s="23">
        <f t="shared" si="56"/>
        <v>8.0778972549095981E-2</v>
      </c>
      <c r="L605" s="27">
        <f t="shared" si="57"/>
        <v>0.66787959491466997</v>
      </c>
      <c r="M605" s="27"/>
    </row>
    <row r="606" spans="1:13" x14ac:dyDescent="0.25">
      <c r="A606" s="24">
        <f t="shared" si="58"/>
        <v>2017</v>
      </c>
      <c r="B606" s="32">
        <v>42971</v>
      </c>
      <c r="C606" s="28">
        <f>'Bitcoin Data'!C608</f>
        <v>4334.6801759999998</v>
      </c>
      <c r="D606" s="26">
        <f>'Bitcoin Data'!K608</f>
        <v>1264.5050601068901</v>
      </c>
      <c r="E606" s="25">
        <f>'Bitcoin Data'!J608</f>
        <v>10715.087001649941</v>
      </c>
      <c r="F606" s="25">
        <f t="shared" si="54"/>
        <v>13.549281733071917</v>
      </c>
      <c r="G606" s="23">
        <f>'Emissions Factors'!$AB$39/1000</f>
        <v>0.49266147344102867</v>
      </c>
      <c r="H606" s="26">
        <f t="shared" si="59"/>
        <v>6675.2091026828248</v>
      </c>
      <c r="I606" s="23">
        <f t="shared" si="55"/>
        <v>5.2789105502816733</v>
      </c>
      <c r="J606" s="26">
        <f>I606*'Social Cost of Carbon'!$C$5</f>
        <v>527.89105502816733</v>
      </c>
      <c r="K606" s="23">
        <f t="shared" si="56"/>
        <v>0.12178316129318219</v>
      </c>
      <c r="L606" s="27">
        <f t="shared" si="57"/>
        <v>0.66752091026828242</v>
      </c>
      <c r="M606" s="27"/>
    </row>
    <row r="607" spans="1:13" x14ac:dyDescent="0.25">
      <c r="A607" s="24">
        <f t="shared" si="58"/>
        <v>2017</v>
      </c>
      <c r="B607" s="32">
        <v>42972</v>
      </c>
      <c r="C607" s="28">
        <f>'Bitcoin Data'!C609</f>
        <v>4371.6000979999999</v>
      </c>
      <c r="D607" s="26">
        <f>'Bitcoin Data'!K609</f>
        <v>1290.3683724891807</v>
      </c>
      <c r="E607" s="25">
        <f>'Bitcoin Data'!J609</f>
        <v>10910.312455487661</v>
      </c>
      <c r="F607" s="25">
        <f t="shared" si="54"/>
        <v>14.078322126536051</v>
      </c>
      <c r="G607" s="23">
        <f>'Emissions Factors'!$AB$39/1000</f>
        <v>0.49266147344102867</v>
      </c>
      <c r="H607" s="26">
        <f t="shared" si="59"/>
        <v>6935.8469224366863</v>
      </c>
      <c r="I607" s="23">
        <f t="shared" si="55"/>
        <v>5.3750906100225588</v>
      </c>
      <c r="J607" s="26">
        <f>I607*'Social Cost of Carbon'!$C$5</f>
        <v>537.50906100225586</v>
      </c>
      <c r="K607" s="23">
        <f t="shared" si="56"/>
        <v>0.12295476460625147</v>
      </c>
      <c r="L607" s="27">
        <f t="shared" si="57"/>
        <v>0.6935846922436687</v>
      </c>
      <c r="M607" s="27"/>
    </row>
    <row r="608" spans="1:13" x14ac:dyDescent="0.25">
      <c r="A608" s="24">
        <f t="shared" si="58"/>
        <v>2017</v>
      </c>
      <c r="B608" s="32">
        <v>42973</v>
      </c>
      <c r="C608" s="28">
        <f>'Bitcoin Data'!C610</f>
        <v>4352.3999020000001</v>
      </c>
      <c r="D608" s="26">
        <f>'Bitcoin Data'!K610</f>
        <v>1287.042186382781</v>
      </c>
      <c r="E608" s="25">
        <f>'Bitcoin Data'!J610</f>
        <v>16138.650419012823</v>
      </c>
      <c r="F608" s="25">
        <f t="shared" si="54"/>
        <v>20.771123920553649</v>
      </c>
      <c r="G608" s="23">
        <f>'Emissions Factors'!$AB$39/1000</f>
        <v>0.49266147344102867</v>
      </c>
      <c r="H608" s="26">
        <f t="shared" si="59"/>
        <v>10233.132515726156</v>
      </c>
      <c r="I608" s="23">
        <f t="shared" si="55"/>
        <v>7.9508912947805319</v>
      </c>
      <c r="J608" s="26">
        <f>I608*'Social Cost of Carbon'!$C$5</f>
        <v>795.08912947805322</v>
      </c>
      <c r="K608" s="23">
        <f t="shared" si="56"/>
        <v>0.18267832629825595</v>
      </c>
      <c r="L608" s="27">
        <f t="shared" si="57"/>
        <v>1.0233132515726158</v>
      </c>
      <c r="M608" s="27"/>
    </row>
    <row r="609" spans="1:13" x14ac:dyDescent="0.25">
      <c r="A609" s="24">
        <f t="shared" si="58"/>
        <v>2017</v>
      </c>
      <c r="B609" s="32">
        <v>42974</v>
      </c>
      <c r="C609" s="28">
        <f>'Bitcoin Data'!C611</f>
        <v>4382.8798829999996</v>
      </c>
      <c r="D609" s="26">
        <f>'Bitcoin Data'!K611</f>
        <v>1930.61770540204</v>
      </c>
      <c r="E609" s="25">
        <f>'Bitcoin Data'!J611</f>
        <v>8949.2867475933235</v>
      </c>
      <c r="F609" s="25">
        <f t="shared" si="54"/>
        <v>17.277651445623505</v>
      </c>
      <c r="G609" s="23">
        <f>'Emissions Factors'!$AB$39/1000</f>
        <v>0.49266147344102867</v>
      </c>
      <c r="H609" s="26">
        <f t="shared" si="59"/>
        <v>8512.0332188013963</v>
      </c>
      <c r="I609" s="23">
        <f t="shared" si="55"/>
        <v>4.408968795315598</v>
      </c>
      <c r="J609" s="26">
        <f>I609*'Social Cost of Carbon'!$C$5</f>
        <v>440.89687953155982</v>
      </c>
      <c r="K609" s="23">
        <f t="shared" si="56"/>
        <v>0.10059524588882279</v>
      </c>
      <c r="L609" s="27">
        <f t="shared" si="57"/>
        <v>0.8512033218801397</v>
      </c>
      <c r="M609" s="27"/>
    </row>
    <row r="610" spans="1:13" x14ac:dyDescent="0.25">
      <c r="A610" s="24">
        <f t="shared" si="58"/>
        <v>2017</v>
      </c>
      <c r="B610" s="32">
        <v>42975</v>
      </c>
      <c r="C610" s="28">
        <f>'Bitcoin Data'!C612</f>
        <v>4382.6601559999999</v>
      </c>
      <c r="D610" s="26">
        <f>'Bitcoin Data'!K612</f>
        <v>1641.666175690807</v>
      </c>
      <c r="E610" s="25">
        <f>'Bitcoin Data'!J612</f>
        <v>12149.631778109349</v>
      </c>
      <c r="F610" s="25">
        <f t="shared" si="54"/>
        <v>19.945639537220273</v>
      </c>
      <c r="G610" s="23">
        <f>'Emissions Factors'!$AB$39/1000</f>
        <v>0.49266147344102867</v>
      </c>
      <c r="H610" s="26">
        <f t="shared" si="59"/>
        <v>9826.4481631305771</v>
      </c>
      <c r="I610" s="23">
        <f t="shared" si="55"/>
        <v>5.9856554935692978</v>
      </c>
      <c r="J610" s="26">
        <f>I610*'Social Cost of Carbon'!$C$5</f>
        <v>598.56554935692975</v>
      </c>
      <c r="K610" s="23">
        <f t="shared" si="56"/>
        <v>0.13657585303242703</v>
      </c>
      <c r="L610" s="27">
        <f t="shared" si="57"/>
        <v>0.98264481631305778</v>
      </c>
      <c r="M610" s="27"/>
    </row>
    <row r="611" spans="1:13" x14ac:dyDescent="0.25">
      <c r="A611" s="24">
        <f t="shared" si="58"/>
        <v>2017</v>
      </c>
      <c r="B611" s="32">
        <v>42976</v>
      </c>
      <c r="C611" s="28">
        <f>'Bitcoin Data'!C613</f>
        <v>4579.0200199999999</v>
      </c>
      <c r="D611" s="26">
        <f>'Bitcoin Data'!K613</f>
        <v>1824.3243243243255</v>
      </c>
      <c r="E611" s="25">
        <f>'Bitcoin Data'!J613</f>
        <v>12320.707014244534</v>
      </c>
      <c r="F611" s="25">
        <f t="shared" si="54"/>
        <v>22.47696549895964</v>
      </c>
      <c r="G611" s="23">
        <f>'Emissions Factors'!$AB$39/1000</f>
        <v>0.49266147344102867</v>
      </c>
      <c r="H611" s="26">
        <f t="shared" si="59"/>
        <v>11073.534941200622</v>
      </c>
      <c r="I611" s="23">
        <f t="shared" si="55"/>
        <v>6.0699376714729292</v>
      </c>
      <c r="J611" s="26">
        <f>I611*'Social Cost of Carbon'!$C$5</f>
        <v>606.99376714729294</v>
      </c>
      <c r="K611" s="23">
        <f t="shared" si="56"/>
        <v>0.13255975394213126</v>
      </c>
      <c r="L611" s="27">
        <f t="shared" si="57"/>
        <v>1.107353494120062</v>
      </c>
      <c r="M611" s="27"/>
    </row>
    <row r="612" spans="1:13" x14ac:dyDescent="0.25">
      <c r="A612" s="24">
        <f t="shared" si="58"/>
        <v>2017</v>
      </c>
      <c r="B612" s="32">
        <v>42977</v>
      </c>
      <c r="C612" s="28">
        <f>'Bitcoin Data'!C614</f>
        <v>4565.2998049999997</v>
      </c>
      <c r="D612" s="26">
        <f>'Bitcoin Data'!K614</f>
        <v>2129.3775232372554</v>
      </c>
      <c r="E612" s="25">
        <f>'Bitcoin Data'!J614</f>
        <v>10235.994306658891</v>
      </c>
      <c r="F612" s="25">
        <f t="shared" si="54"/>
        <v>21.796296204583957</v>
      </c>
      <c r="G612" s="23">
        <f>'Emissions Factors'!$AB$39/1000</f>
        <v>0.49266147344102867</v>
      </c>
      <c r="H612" s="26">
        <f t="shared" si="59"/>
        <v>10738.195403707434</v>
      </c>
      <c r="I612" s="23">
        <f t="shared" si="55"/>
        <v>5.0428800372525506</v>
      </c>
      <c r="J612" s="26">
        <f>I612*'Social Cost of Carbon'!$C$5</f>
        <v>504.28800372525507</v>
      </c>
      <c r="K612" s="23">
        <f t="shared" si="56"/>
        <v>0.11046109242879287</v>
      </c>
      <c r="L612" s="27">
        <f t="shared" si="57"/>
        <v>1.0738195403707436</v>
      </c>
      <c r="M612" s="27"/>
    </row>
    <row r="613" spans="1:13" x14ac:dyDescent="0.25">
      <c r="A613" s="24">
        <f t="shared" si="58"/>
        <v>2017</v>
      </c>
      <c r="B613" s="32">
        <v>42978</v>
      </c>
      <c r="C613" s="28">
        <f>'Bitcoin Data'!C615</f>
        <v>4703.3901370000003</v>
      </c>
      <c r="D613" s="26">
        <f>'Bitcoin Data'!K615</f>
        <v>2028.8351830722956</v>
      </c>
      <c r="E613" s="25">
        <f>'Bitcoin Data'!J615</f>
        <v>11462.102215293662</v>
      </c>
      <c r="F613" s="25">
        <f t="shared" si="54"/>
        <v>23.254716246358683</v>
      </c>
      <c r="G613" s="23">
        <f>'Emissions Factors'!$AB$39/1000</f>
        <v>0.49266147344102867</v>
      </c>
      <c r="H613" s="26">
        <f t="shared" si="59"/>
        <v>11456.702770384096</v>
      </c>
      <c r="I613" s="23">
        <f t="shared" si="55"/>
        <v>5.6469361661182544</v>
      </c>
      <c r="J613" s="26">
        <f>I613*'Social Cost of Carbon'!$C$5</f>
        <v>564.69361661182541</v>
      </c>
      <c r="K613" s="23">
        <f t="shared" si="56"/>
        <v>0.12006097732985602</v>
      </c>
      <c r="L613" s="27">
        <f t="shared" si="57"/>
        <v>1.1456702770384095</v>
      </c>
      <c r="M613" s="27"/>
    </row>
    <row r="614" spans="1:13" x14ac:dyDescent="0.25">
      <c r="A614" s="24">
        <f t="shared" si="58"/>
        <v>2017</v>
      </c>
      <c r="B614" s="32">
        <v>42979</v>
      </c>
      <c r="C614" s="28">
        <f>'Bitcoin Data'!C616</f>
        <v>4892.0097660000001</v>
      </c>
      <c r="D614" s="26">
        <f>'Bitcoin Data'!K616</f>
        <v>2158.9329411899876</v>
      </c>
      <c r="E614" s="25">
        <f>'Bitcoin Data'!J616</f>
        <v>10146.895578038127</v>
      </c>
      <c r="F614" s="25">
        <f t="shared" si="54"/>
        <v>21.906467114241533</v>
      </c>
      <c r="G614" s="23">
        <f>'Emissions Factors'!$AB$39/1000</f>
        <v>0.49266147344102867</v>
      </c>
      <c r="H614" s="26">
        <f t="shared" si="59"/>
        <v>10792.472366389673</v>
      </c>
      <c r="I614" s="23">
        <f t="shared" si="55"/>
        <v>4.9989845263285222</v>
      </c>
      <c r="J614" s="26">
        <f>I614*'Social Cost of Carbon'!$C$5</f>
        <v>499.89845263285224</v>
      </c>
      <c r="K614" s="23">
        <f t="shared" si="56"/>
        <v>0.10218672417769908</v>
      </c>
      <c r="L614" s="27">
        <f t="shared" si="57"/>
        <v>1.0792472366389674</v>
      </c>
      <c r="M614" s="27"/>
    </row>
    <row r="615" spans="1:13" x14ac:dyDescent="0.25">
      <c r="A615" s="24">
        <f t="shared" si="58"/>
        <v>2017</v>
      </c>
      <c r="B615" s="32">
        <v>42980</v>
      </c>
      <c r="C615" s="28">
        <f>'Bitcoin Data'!C617</f>
        <v>4578.7700199999999</v>
      </c>
      <c r="D615" s="26">
        <f>'Bitcoin Data'!K617</f>
        <v>2071.0944808232002</v>
      </c>
      <c r="E615" s="25">
        <f>'Bitcoin Data'!J617</f>
        <v>9926.9538977270822</v>
      </c>
      <c r="F615" s="25">
        <f t="shared" si="54"/>
        <v>20.559659428968914</v>
      </c>
      <c r="G615" s="23">
        <f>'Emissions Factors'!$AB$39/1000</f>
        <v>0.49266147344102867</v>
      </c>
      <c r="H615" s="26">
        <f t="shared" si="59"/>
        <v>10128.952107721563</v>
      </c>
      <c r="I615" s="23">
        <f t="shared" si="55"/>
        <v>4.8906277340353874</v>
      </c>
      <c r="J615" s="26">
        <f>I615*'Social Cost of Carbon'!$C$5</f>
        <v>489.06277340353876</v>
      </c>
      <c r="K615" s="23">
        <f t="shared" si="56"/>
        <v>0.10681094950550471</v>
      </c>
      <c r="L615" s="27">
        <f t="shared" si="57"/>
        <v>1.0128952107721565</v>
      </c>
      <c r="M615" s="27"/>
    </row>
    <row r="616" spans="1:13" x14ac:dyDescent="0.25">
      <c r="A616" s="24">
        <f t="shared" si="58"/>
        <v>2017</v>
      </c>
      <c r="B616" s="32">
        <v>42981</v>
      </c>
      <c r="C616" s="28">
        <f>'Bitcoin Data'!C618</f>
        <v>4582.9599609999996</v>
      </c>
      <c r="D616" s="26">
        <f>'Bitcoin Data'!K618</f>
        <v>1918.6489167801033</v>
      </c>
      <c r="E616" s="25">
        <f>'Bitcoin Data'!J618</f>
        <v>12170.388191902675</v>
      </c>
      <c r="F616" s="25">
        <f t="shared" si="54"/>
        <v>23.350702121187425</v>
      </c>
      <c r="G616" s="23">
        <f>'Emissions Factors'!$AB$39/1000</f>
        <v>0.49266147344102867</v>
      </c>
      <c r="H616" s="26">
        <f t="shared" si="59"/>
        <v>11503.99131290675</v>
      </c>
      <c r="I616" s="23">
        <f t="shared" si="55"/>
        <v>5.9958813789720686</v>
      </c>
      <c r="J616" s="26">
        <f>I616*'Social Cost of Carbon'!$C$5</f>
        <v>599.58813789720682</v>
      </c>
      <c r="K616" s="23">
        <f t="shared" si="56"/>
        <v>0.13082988788895658</v>
      </c>
      <c r="L616" s="27">
        <f t="shared" si="57"/>
        <v>1.1503991312906752</v>
      </c>
      <c r="M616" s="27"/>
    </row>
    <row r="617" spans="1:13" x14ac:dyDescent="0.25">
      <c r="A617" s="24">
        <f t="shared" si="58"/>
        <v>2017</v>
      </c>
      <c r="B617" s="32">
        <v>42982</v>
      </c>
      <c r="C617" s="28">
        <f>'Bitcoin Data'!C619</f>
        <v>4236.3100590000004</v>
      </c>
      <c r="D617" s="26">
        <f>'Bitcoin Data'!K619</f>
        <v>2168.1522524692846</v>
      </c>
      <c r="E617" s="25">
        <f>'Bitcoin Data'!J619</f>
        <v>12117.277243335186</v>
      </c>
      <c r="F617" s="25">
        <f t="shared" si="54"/>
        <v>26.272101948931983</v>
      </c>
      <c r="G617" s="23">
        <f>'Emissions Factors'!$AB$39/1000</f>
        <v>0.49266147344102867</v>
      </c>
      <c r="H617" s="26">
        <f t="shared" si="59"/>
        <v>12943.252456553751</v>
      </c>
      <c r="I617" s="23">
        <f t="shared" si="55"/>
        <v>5.9697156607949591</v>
      </c>
      <c r="J617" s="26">
        <f>I617*'Social Cost of Carbon'!$C$5</f>
        <v>596.97156607949591</v>
      </c>
      <c r="K617" s="23">
        <f t="shared" si="56"/>
        <v>0.14091781710152104</v>
      </c>
      <c r="L617" s="27">
        <f t="shared" si="57"/>
        <v>1.2943252456553755</v>
      </c>
      <c r="M617" s="27"/>
    </row>
    <row r="618" spans="1:13" x14ac:dyDescent="0.25">
      <c r="A618" s="24">
        <f t="shared" si="58"/>
        <v>2017</v>
      </c>
      <c r="B618" s="32">
        <v>42983</v>
      </c>
      <c r="C618" s="28">
        <f>'Bitcoin Data'!C620</f>
        <v>4376.5297849999997</v>
      </c>
      <c r="D618" s="26">
        <f>'Bitcoin Data'!K620</f>
        <v>2471.5968495155812</v>
      </c>
      <c r="E618" s="25">
        <f>'Bitcoin Data'!J620</f>
        <v>9076.278517688741</v>
      </c>
      <c r="F618" s="25">
        <f t="shared" si="54"/>
        <v>22.432901389645444</v>
      </c>
      <c r="G618" s="23">
        <f>'Emissions Factors'!$AB$39/1000</f>
        <v>0.49266147344102867</v>
      </c>
      <c r="H618" s="26">
        <f t="shared" si="59"/>
        <v>11051.826252180024</v>
      </c>
      <c r="I618" s="23">
        <f t="shared" si="55"/>
        <v>4.471532747885691</v>
      </c>
      <c r="J618" s="26">
        <f>I618*'Social Cost of Carbon'!$C$5</f>
        <v>447.15327478856909</v>
      </c>
      <c r="K618" s="23">
        <f t="shared" si="56"/>
        <v>0.10217073726337478</v>
      </c>
      <c r="L618" s="27">
        <f t="shared" si="57"/>
        <v>1.1051826252180024</v>
      </c>
      <c r="M618" s="27"/>
    </row>
    <row r="619" spans="1:13" x14ac:dyDescent="0.25">
      <c r="A619" s="24">
        <f t="shared" si="58"/>
        <v>2017</v>
      </c>
      <c r="B619" s="32">
        <v>42984</v>
      </c>
      <c r="C619" s="28">
        <f>'Bitcoin Data'!C621</f>
        <v>4597.1201170000004</v>
      </c>
      <c r="D619" s="26">
        <f>'Bitcoin Data'!K621</f>
        <v>2022.0044378698233</v>
      </c>
      <c r="E619" s="25">
        <f>'Bitcoin Data'!J621</f>
        <v>12046.688917399599</v>
      </c>
      <c r="F619" s="25">
        <f t="shared" si="54"/>
        <v>24.358458452619207</v>
      </c>
      <c r="G619" s="23">
        <f>'Emissions Factors'!$AB$39/1000</f>
        <v>0.49266147344102867</v>
      </c>
      <c r="H619" s="26">
        <f t="shared" si="59"/>
        <v>12000.474032019458</v>
      </c>
      <c r="I619" s="23">
        <f t="shared" si="55"/>
        <v>5.9349395121317965</v>
      </c>
      <c r="J619" s="26">
        <f>I619*'Social Cost of Carbon'!$C$5</f>
        <v>593.49395121317968</v>
      </c>
      <c r="K619" s="23">
        <f t="shared" si="56"/>
        <v>0.12910124950149951</v>
      </c>
      <c r="L619" s="27">
        <f t="shared" si="57"/>
        <v>1.2000474032019459</v>
      </c>
      <c r="M619" s="27"/>
    </row>
    <row r="620" spans="1:13" x14ac:dyDescent="0.25">
      <c r="A620" s="24">
        <f t="shared" si="58"/>
        <v>2017</v>
      </c>
      <c r="B620" s="32">
        <v>42985</v>
      </c>
      <c r="C620" s="28">
        <f>'Bitcoin Data'!C622</f>
        <v>4599.8798829999996</v>
      </c>
      <c r="D620" s="26">
        <f>'Bitcoin Data'!K622</f>
        <v>2206.1025289864338</v>
      </c>
      <c r="E620" s="25">
        <f>'Bitcoin Data'!J622</f>
        <v>10972.767776426037</v>
      </c>
      <c r="F620" s="25">
        <f t="shared" si="54"/>
        <v>24.207050741554326</v>
      </c>
      <c r="G620" s="23">
        <f>'Emissions Factors'!$AB$39/1000</f>
        <v>0.49266147344102867</v>
      </c>
      <c r="H620" s="26">
        <f t="shared" si="59"/>
        <v>11925.8812859959</v>
      </c>
      <c r="I620" s="23">
        <f t="shared" si="55"/>
        <v>5.4058599404602914</v>
      </c>
      <c r="J620" s="26">
        <f>I620*'Social Cost of Carbon'!$C$5</f>
        <v>540.5859940460291</v>
      </c>
      <c r="K620" s="23">
        <f t="shared" si="56"/>
        <v>0.11752176313209811</v>
      </c>
      <c r="L620" s="27">
        <f t="shared" si="57"/>
        <v>1.1925881285995898</v>
      </c>
      <c r="M620" s="27"/>
    </row>
    <row r="621" spans="1:13" x14ac:dyDescent="0.25">
      <c r="A621" s="24">
        <f t="shared" si="58"/>
        <v>2017</v>
      </c>
      <c r="B621" s="32">
        <v>42986</v>
      </c>
      <c r="C621" s="28">
        <f>'Bitcoin Data'!C623</f>
        <v>4228.75</v>
      </c>
      <c r="D621" s="26">
        <f>'Bitcoin Data'!K623</f>
        <v>2184.7437838837577</v>
      </c>
      <c r="E621" s="25">
        <f>'Bitcoin Data'!J623</f>
        <v>10694.407382192046</v>
      </c>
      <c r="F621" s="25">
        <f t="shared" si="54"/>
        <v>23.364540050564642</v>
      </c>
      <c r="G621" s="23">
        <f>'Emissions Factors'!$AB$39/1000</f>
        <v>0.49266147344102867</v>
      </c>
      <c r="H621" s="26">
        <f t="shared" si="59"/>
        <v>11510.808727583104</v>
      </c>
      <c r="I621" s="23">
        <f t="shared" si="55"/>
        <v>5.2687224984893479</v>
      </c>
      <c r="J621" s="26">
        <f>I621*'Social Cost of Carbon'!$C$5</f>
        <v>526.87224984893476</v>
      </c>
      <c r="K621" s="23">
        <f t="shared" si="56"/>
        <v>0.12459290566927218</v>
      </c>
      <c r="L621" s="27">
        <f t="shared" si="57"/>
        <v>1.1510808727583104</v>
      </c>
      <c r="M621" s="27"/>
    </row>
    <row r="622" spans="1:13" x14ac:dyDescent="0.25">
      <c r="A622" s="24">
        <f t="shared" si="58"/>
        <v>2017</v>
      </c>
      <c r="B622" s="32">
        <v>42987</v>
      </c>
      <c r="C622" s="28">
        <f>'Bitcoin Data'!C624</f>
        <v>4226.0600590000004</v>
      </c>
      <c r="D622" s="26">
        <f>'Bitcoin Data'!K624</f>
        <v>2105.1660303802732</v>
      </c>
      <c r="E622" s="25">
        <f>'Bitcoin Data'!J624</f>
        <v>9057.9509348857318</v>
      </c>
      <c r="F622" s="25">
        <f t="shared" si="54"/>
        <v>19.068490612972681</v>
      </c>
      <c r="G622" s="23">
        <f>'Emissions Factors'!$AB$39/1000</f>
        <v>0.49266147344102867</v>
      </c>
      <c r="H622" s="26">
        <f t="shared" si="59"/>
        <v>9394.3106816835461</v>
      </c>
      <c r="I622" s="23">
        <f t="shared" si="55"/>
        <v>4.462503453937348</v>
      </c>
      <c r="J622" s="26">
        <f>I622*'Social Cost of Carbon'!$C$5</f>
        <v>446.25034539373479</v>
      </c>
      <c r="K622" s="23">
        <f t="shared" si="56"/>
        <v>0.10559488960488878</v>
      </c>
      <c r="L622" s="27">
        <f t="shared" si="57"/>
        <v>0.93943106816835453</v>
      </c>
      <c r="M622" s="27"/>
    </row>
    <row r="623" spans="1:13" x14ac:dyDescent="0.25">
      <c r="A623" s="24">
        <f t="shared" si="58"/>
        <v>2017</v>
      </c>
      <c r="B623" s="32">
        <v>42988</v>
      </c>
      <c r="C623" s="28">
        <f>'Bitcoin Data'!C625</f>
        <v>4122.9399409999996</v>
      </c>
      <c r="D623" s="26">
        <f>'Bitcoin Data'!K625</f>
        <v>1729.1226767524442</v>
      </c>
      <c r="E623" s="25">
        <f>'Bitcoin Data'!J625</f>
        <v>13897.202070408406</v>
      </c>
      <c r="F623" s="25">
        <f t="shared" si="54"/>
        <v>24.029967243354193</v>
      </c>
      <c r="G623" s="23">
        <f>'Emissions Factors'!$AB$39/1000</f>
        <v>0.49266147344102867</v>
      </c>
      <c r="H623" s="26">
        <f t="shared" si="59"/>
        <v>11838.639068850531</v>
      </c>
      <c r="I623" s="23">
        <f t="shared" si="55"/>
        <v>6.84661604871512</v>
      </c>
      <c r="J623" s="26">
        <f>I623*'Social Cost of Carbon'!$C$5</f>
        <v>684.66160487151205</v>
      </c>
      <c r="K623" s="23">
        <f t="shared" si="56"/>
        <v>0.16606150336147041</v>
      </c>
      <c r="L623" s="27">
        <f t="shared" si="57"/>
        <v>1.1838639068850532</v>
      </c>
      <c r="M623" s="27"/>
    </row>
    <row r="624" spans="1:13" x14ac:dyDescent="0.25">
      <c r="A624" s="24">
        <f t="shared" si="58"/>
        <v>2017</v>
      </c>
      <c r="B624" s="32">
        <v>42989</v>
      </c>
      <c r="C624" s="28">
        <f>'Bitcoin Data'!C626</f>
        <v>4161.2700199999999</v>
      </c>
      <c r="D624" s="26">
        <f>'Bitcoin Data'!K626</f>
        <v>2170.6787413944485</v>
      </c>
      <c r="E624" s="25">
        <f>'Bitcoin Data'!J626</f>
        <v>11954.541564066743</v>
      </c>
      <c r="F624" s="25">
        <f t="shared" si="54"/>
        <v>25.94946923623602</v>
      </c>
      <c r="G624" s="23">
        <f>'Emissions Factors'!$AB$39/1000</f>
        <v>0.49266147344102867</v>
      </c>
      <c r="H624" s="26">
        <f t="shared" si="59"/>
        <v>12784.303748936683</v>
      </c>
      <c r="I624" s="23">
        <f t="shared" si="55"/>
        <v>5.889542061265141</v>
      </c>
      <c r="J624" s="26">
        <f>I624*'Social Cost of Carbon'!$C$5</f>
        <v>588.95420612651412</v>
      </c>
      <c r="K624" s="23">
        <f t="shared" si="56"/>
        <v>0.14153232145375516</v>
      </c>
      <c r="L624" s="27">
        <f t="shared" si="57"/>
        <v>1.2784303748936683</v>
      </c>
      <c r="M624" s="27"/>
    </row>
    <row r="625" spans="1:13" x14ac:dyDescent="0.25">
      <c r="A625" s="24">
        <f t="shared" si="58"/>
        <v>2017</v>
      </c>
      <c r="B625" s="32">
        <v>42990</v>
      </c>
      <c r="C625" s="28">
        <f>'Bitcoin Data'!C627</f>
        <v>4130.8100590000004</v>
      </c>
      <c r="D625" s="26">
        <f>'Bitcoin Data'!K627</f>
        <v>2358.4894701994449</v>
      </c>
      <c r="E625" s="25">
        <f>'Bitcoin Data'!J627</f>
        <v>11113.656997340466</v>
      </c>
      <c r="F625" s="25">
        <f t="shared" si="54"/>
        <v>26.211443003635868</v>
      </c>
      <c r="G625" s="23">
        <f>'Emissions Factors'!$AB$39/1000</f>
        <v>0.49266147344102867</v>
      </c>
      <c r="H625" s="26">
        <f t="shared" si="59"/>
        <v>12913.368131186789</v>
      </c>
      <c r="I625" s="23">
        <f t="shared" si="55"/>
        <v>5.4752706316279527</v>
      </c>
      <c r="J625" s="26">
        <f>I625*'Social Cost of Carbon'!$C$5</f>
        <v>547.52706316279523</v>
      </c>
      <c r="K625" s="23">
        <f t="shared" si="56"/>
        <v>0.13254714095843523</v>
      </c>
      <c r="L625" s="27">
        <f t="shared" si="57"/>
        <v>1.2913368131186789</v>
      </c>
      <c r="M625" s="27"/>
    </row>
    <row r="626" spans="1:13" x14ac:dyDescent="0.25">
      <c r="A626" s="24">
        <f t="shared" si="58"/>
        <v>2017</v>
      </c>
      <c r="B626" s="32">
        <v>42991</v>
      </c>
      <c r="C626" s="28">
        <f>'Bitcoin Data'!C628</f>
        <v>3882.5900879999999</v>
      </c>
      <c r="D626" s="26">
        <f>'Bitcoin Data'!K628</f>
        <v>2366.1543073925041</v>
      </c>
      <c r="E626" s="25">
        <f>'Bitcoin Data'!J628</f>
        <v>10139.352317398494</v>
      </c>
      <c r="F626" s="25">
        <f t="shared" si="54"/>
        <v>23.991272159982614</v>
      </c>
      <c r="G626" s="23">
        <f>'Emissions Factors'!$AB$39/1000</f>
        <v>0.49266147344102867</v>
      </c>
      <c r="H626" s="26">
        <f t="shared" si="59"/>
        <v>11819.575492061766</v>
      </c>
      <c r="I626" s="23">
        <f t="shared" si="55"/>
        <v>4.99526825242725</v>
      </c>
      <c r="J626" s="26">
        <f>I626*'Social Cost of Carbon'!$C$5</f>
        <v>499.52682524272501</v>
      </c>
      <c r="K626" s="23">
        <f t="shared" si="56"/>
        <v>0.12865814158095717</v>
      </c>
      <c r="L626" s="27">
        <f t="shared" si="57"/>
        <v>1.1819575492061762</v>
      </c>
      <c r="M626" s="27"/>
    </row>
    <row r="627" spans="1:13" x14ac:dyDescent="0.25">
      <c r="A627" s="24">
        <f t="shared" si="58"/>
        <v>2017</v>
      </c>
      <c r="B627" s="32">
        <v>42992</v>
      </c>
      <c r="C627" s="28">
        <f>'Bitcoin Data'!C629</f>
        <v>3154.9499510000001</v>
      </c>
      <c r="D627" s="26">
        <f>'Bitcoin Data'!K629</f>
        <v>2201.3963731783892</v>
      </c>
      <c r="E627" s="25">
        <f>'Bitcoin Data'!J629</f>
        <v>11267.951971845932</v>
      </c>
      <c r="F627" s="25">
        <f t="shared" si="54"/>
        <v>24.805228603969915</v>
      </c>
      <c r="G627" s="23">
        <f>'Emissions Factors'!$AB$39/1000</f>
        <v>0.49266147344102867</v>
      </c>
      <c r="H627" s="26">
        <f t="shared" si="59"/>
        <v>12220.580473073369</v>
      </c>
      <c r="I627" s="23">
        <f t="shared" si="55"/>
        <v>5.5512858211123612</v>
      </c>
      <c r="J627" s="26">
        <f>I627*'Social Cost of Carbon'!$C$5</f>
        <v>555.12858211123614</v>
      </c>
      <c r="K627" s="23">
        <f t="shared" si="56"/>
        <v>0.17595479824815646</v>
      </c>
      <c r="L627" s="27">
        <f t="shared" si="57"/>
        <v>1.222058047307337</v>
      </c>
      <c r="M627" s="27"/>
    </row>
    <row r="628" spans="1:13" x14ac:dyDescent="0.25">
      <c r="A628" s="24">
        <f t="shared" si="58"/>
        <v>2017</v>
      </c>
      <c r="B628" s="32">
        <v>42993</v>
      </c>
      <c r="C628" s="28">
        <f>'Bitcoin Data'!C630</f>
        <v>3637.5200199999999</v>
      </c>
      <c r="D628" s="26">
        <f>'Bitcoin Data'!K630</f>
        <v>2226.4980758658617</v>
      </c>
      <c r="E628" s="25">
        <f>'Bitcoin Data'!J630</f>
        <v>10454.464897480386</v>
      </c>
      <c r="F628" s="25">
        <f t="shared" si="54"/>
        <v>23.276845978447273</v>
      </c>
      <c r="G628" s="23">
        <f>'Emissions Factors'!$AB$39/1000</f>
        <v>0.49266147344102867</v>
      </c>
      <c r="H628" s="26">
        <f t="shared" si="59"/>
        <v>11467.605236801717</v>
      </c>
      <c r="I628" s="23">
        <f t="shared" si="55"/>
        <v>5.1505120804301994</v>
      </c>
      <c r="J628" s="26">
        <f>I628*'Social Cost of Carbon'!$C$5</f>
        <v>515.05120804301998</v>
      </c>
      <c r="K628" s="23">
        <f t="shared" si="56"/>
        <v>0.14159405452372464</v>
      </c>
      <c r="L628" s="27">
        <f t="shared" si="57"/>
        <v>1.1467605236801717</v>
      </c>
      <c r="M628" s="27"/>
    </row>
    <row r="629" spans="1:13" x14ac:dyDescent="0.25">
      <c r="A629" s="24">
        <f t="shared" si="58"/>
        <v>2017</v>
      </c>
      <c r="B629" s="32">
        <v>42994</v>
      </c>
      <c r="C629" s="28">
        <f>'Bitcoin Data'!C631</f>
        <v>3625.040039</v>
      </c>
      <c r="D629" s="26">
        <f>'Bitcoin Data'!K631</f>
        <v>2115.5852284581706</v>
      </c>
      <c r="E629" s="25">
        <f>'Bitcoin Data'!J631</f>
        <v>11452.130008707158</v>
      </c>
      <c r="F629" s="25">
        <f t="shared" si="54"/>
        <v>24.227957080803403</v>
      </c>
      <c r="G629" s="23">
        <f>'Emissions Factors'!$AB$39/1000</f>
        <v>0.49266147344102867</v>
      </c>
      <c r="H629" s="26">
        <f t="shared" si="59"/>
        <v>11936.181033894607</v>
      </c>
      <c r="I629" s="23">
        <f t="shared" si="55"/>
        <v>5.6420232441278886</v>
      </c>
      <c r="J629" s="26">
        <f>I629*'Social Cost of Carbon'!$C$5</f>
        <v>564.20232441278881</v>
      </c>
      <c r="K629" s="23">
        <f t="shared" si="56"/>
        <v>0.15564030144296809</v>
      </c>
      <c r="L629" s="27">
        <f t="shared" si="57"/>
        <v>1.1936181033894606</v>
      </c>
      <c r="M629" s="27"/>
    </row>
    <row r="630" spans="1:13" x14ac:dyDescent="0.25">
      <c r="A630" s="24">
        <f t="shared" si="58"/>
        <v>2017</v>
      </c>
      <c r="B630" s="32">
        <v>42995</v>
      </c>
      <c r="C630" s="28">
        <f>'Bitcoin Data'!C632</f>
        <v>3582.8798830000001</v>
      </c>
      <c r="D630" s="26">
        <f>'Bitcoin Data'!K632</f>
        <v>2197.6853082979746</v>
      </c>
      <c r="E630" s="25">
        <f>'Bitcoin Data'!J632</f>
        <v>9507.5856002793007</v>
      </c>
      <c r="F630" s="25">
        <f t="shared" si="54"/>
        <v>20.894681191119197</v>
      </c>
      <c r="G630" s="23">
        <f>'Emissions Factors'!$AB$39/1000</f>
        <v>0.49266147344102867</v>
      </c>
      <c r="H630" s="26">
        <f t="shared" si="59"/>
        <v>10294.004422697333</v>
      </c>
      <c r="I630" s="23">
        <f t="shared" si="55"/>
        <v>4.684021130700307</v>
      </c>
      <c r="J630" s="26">
        <f>I630*'Social Cost of Carbon'!$C$5</f>
        <v>468.40211307003068</v>
      </c>
      <c r="K630" s="23">
        <f t="shared" si="56"/>
        <v>0.13073341232914301</v>
      </c>
      <c r="L630" s="27">
        <f t="shared" si="57"/>
        <v>1.0294004422697332</v>
      </c>
      <c r="M630" s="27"/>
    </row>
    <row r="631" spans="1:13" x14ac:dyDescent="0.25">
      <c r="A631" s="24">
        <f t="shared" si="58"/>
        <v>2017</v>
      </c>
      <c r="B631" s="32">
        <v>42996</v>
      </c>
      <c r="C631" s="28">
        <f>'Bitcoin Data'!C633</f>
        <v>4065.1999510000001</v>
      </c>
      <c r="D631" s="26">
        <f>'Bitcoin Data'!K633</f>
        <v>1603.6290935450445</v>
      </c>
      <c r="E631" s="25">
        <f>'Bitcoin Data'!J633</f>
        <v>15996.294801507662</v>
      </c>
      <c r="F631" s="25">
        <f t="shared" si="54"/>
        <v>25.652123732621039</v>
      </c>
      <c r="G631" s="23">
        <f>'Emissions Factors'!$AB$39/1000</f>
        <v>0.49266147344102867</v>
      </c>
      <c r="H631" s="26">
        <f t="shared" si="59"/>
        <v>12637.813075004662</v>
      </c>
      <c r="I631" s="23">
        <f t="shared" si="55"/>
        <v>7.8807581665078326</v>
      </c>
      <c r="J631" s="26">
        <f>I631*'Social Cost of Carbon'!$C$5</f>
        <v>788.07581665078328</v>
      </c>
      <c r="K631" s="23">
        <f t="shared" si="56"/>
        <v>0.19385905395795458</v>
      </c>
      <c r="L631" s="27">
        <f t="shared" si="57"/>
        <v>1.2637813075004662</v>
      </c>
      <c r="M631" s="27"/>
    </row>
    <row r="632" spans="1:13" x14ac:dyDescent="0.25">
      <c r="A632" s="24">
        <f t="shared" si="58"/>
        <v>2017</v>
      </c>
      <c r="B632" s="32">
        <v>42997</v>
      </c>
      <c r="C632" s="28">
        <f>'Bitcoin Data'!C634</f>
        <v>3924.969971</v>
      </c>
      <c r="D632" s="26">
        <f>'Bitcoin Data'!K634</f>
        <v>1940.0974194217031</v>
      </c>
      <c r="E632" s="25">
        <f>'Bitcoin Data'!J634</f>
        <v>9911.2344848145349</v>
      </c>
      <c r="F632" s="25">
        <f t="shared" si="54"/>
        <v>19.228760447272073</v>
      </c>
      <c r="G632" s="23">
        <f>'Emissions Factors'!$AB$39/1000</f>
        <v>0.49266147344102867</v>
      </c>
      <c r="H632" s="26">
        <f t="shared" si="59"/>
        <v>9473.2694543976322</v>
      </c>
      <c r="I632" s="23">
        <f t="shared" si="55"/>
        <v>4.882883384908264</v>
      </c>
      <c r="J632" s="26">
        <f>I632*'Social Cost of Carbon'!$C$5</f>
        <v>488.28833849082639</v>
      </c>
      <c r="K632" s="23">
        <f t="shared" si="56"/>
        <v>0.12440562401714904</v>
      </c>
      <c r="L632" s="27">
        <f t="shared" si="57"/>
        <v>0.94732694543976337</v>
      </c>
      <c r="M632" s="27"/>
    </row>
    <row r="633" spans="1:13" x14ac:dyDescent="0.25">
      <c r="A633" s="24">
        <f t="shared" si="58"/>
        <v>2017</v>
      </c>
      <c r="B633" s="32">
        <v>42998</v>
      </c>
      <c r="C633" s="28">
        <f>'Bitcoin Data'!C635</f>
        <v>3905.9499510000001</v>
      </c>
      <c r="D633" s="26">
        <f>'Bitcoin Data'!K635</f>
        <v>1477.8083153032023</v>
      </c>
      <c r="E633" s="25">
        <f>'Bitcoin Data'!J635</f>
        <v>19562.60512614367</v>
      </c>
      <c r="F633" s="25">
        <f t="shared" si="54"/>
        <v>28.909780524408166</v>
      </c>
      <c r="G633" s="23">
        <f>'Emissions Factors'!$AB$39/1000</f>
        <v>0.49266147344102867</v>
      </c>
      <c r="H633" s="26">
        <f t="shared" si="59"/>
        <v>14242.735070011682</v>
      </c>
      <c r="I633" s="23">
        <f t="shared" si="55"/>
        <v>9.6377418657909608</v>
      </c>
      <c r="J633" s="26">
        <f>I633*'Social Cost of Carbon'!$C$5</f>
        <v>963.77418657909607</v>
      </c>
      <c r="K633" s="23">
        <f t="shared" si="56"/>
        <v>0.24674514488654697</v>
      </c>
      <c r="L633" s="27">
        <f t="shared" si="57"/>
        <v>1.4242735070011681</v>
      </c>
      <c r="M633" s="27"/>
    </row>
    <row r="634" spans="1:13" x14ac:dyDescent="0.25">
      <c r="A634" s="24">
        <f t="shared" si="58"/>
        <v>2017</v>
      </c>
      <c r="B634" s="32">
        <v>42999</v>
      </c>
      <c r="C634" s="28">
        <f>'Bitcoin Data'!C636</f>
        <v>3631.040039</v>
      </c>
      <c r="D634" s="26">
        <f>'Bitcoin Data'!K636</f>
        <v>2166.8205601723612</v>
      </c>
      <c r="E634" s="25">
        <f>'Bitcoin Data'!J636</f>
        <v>10531.510833268516</v>
      </c>
      <c r="F634" s="25">
        <f t="shared" si="54"/>
        <v>22.819894203204178</v>
      </c>
      <c r="G634" s="23">
        <f>'Emissions Factors'!$AB$39/1000</f>
        <v>0.49266147344102867</v>
      </c>
      <c r="H634" s="26">
        <f t="shared" si="59"/>
        <v>11242.48270191896</v>
      </c>
      <c r="I634" s="23">
        <f t="shared" si="55"/>
        <v>5.1884696446782224</v>
      </c>
      <c r="J634" s="26">
        <f>I634*'Social Cost of Carbon'!$C$5</f>
        <v>518.8469644678222</v>
      </c>
      <c r="K634" s="23">
        <f t="shared" si="56"/>
        <v>0.14289210774186734</v>
      </c>
      <c r="L634" s="27">
        <f t="shared" si="57"/>
        <v>1.1242482701918959</v>
      </c>
      <c r="M634" s="27"/>
    </row>
    <row r="635" spans="1:13" x14ac:dyDescent="0.25">
      <c r="A635" s="24">
        <f t="shared" si="58"/>
        <v>2017</v>
      </c>
      <c r="B635" s="32">
        <v>43000</v>
      </c>
      <c r="C635" s="28">
        <f>'Bitcoin Data'!C637</f>
        <v>3630.6999510000001</v>
      </c>
      <c r="D635" s="26">
        <f>'Bitcoin Data'!K637</f>
        <v>1734.9297337278224</v>
      </c>
      <c r="E635" s="25">
        <f>'Bitcoin Data'!J637</f>
        <v>15699.713379283299</v>
      </c>
      <c r="F635" s="25">
        <f t="shared" si="54"/>
        <v>27.237899552723107</v>
      </c>
      <c r="G635" s="23">
        <f>'Emissions Factors'!$AB$39/1000</f>
        <v>0.49266147344102867</v>
      </c>
      <c r="H635" s="26">
        <f t="shared" si="59"/>
        <v>13419.063727083301</v>
      </c>
      <c r="I635" s="23">
        <f t="shared" si="55"/>
        <v>7.7346439260395421</v>
      </c>
      <c r="J635" s="26">
        <f>I635*'Social Cost of Carbon'!$C$5</f>
        <v>773.46439260395425</v>
      </c>
      <c r="K635" s="23">
        <f t="shared" si="56"/>
        <v>0.21303451208930657</v>
      </c>
      <c r="L635" s="27">
        <f t="shared" si="57"/>
        <v>1.3419063727083302</v>
      </c>
      <c r="M635" s="27"/>
    </row>
    <row r="636" spans="1:13" x14ac:dyDescent="0.25">
      <c r="A636" s="24">
        <f t="shared" si="58"/>
        <v>2017</v>
      </c>
      <c r="B636" s="32">
        <v>43001</v>
      </c>
      <c r="C636" s="28">
        <f>'Bitcoin Data'!C638</f>
        <v>3792.3999020000001</v>
      </c>
      <c r="D636" s="26">
        <f>'Bitcoin Data'!K638</f>
        <v>2073.9198334200937</v>
      </c>
      <c r="E636" s="25">
        <f>'Bitcoin Data'!J638</f>
        <v>11465.902985337128</v>
      </c>
      <c r="F636" s="25">
        <f t="shared" si="54"/>
        <v>23.779363609361333</v>
      </c>
      <c r="G636" s="23">
        <f>'Emissions Factors'!$AB$39/1000</f>
        <v>0.49266147344102867</v>
      </c>
      <c r="H636" s="26">
        <f t="shared" si="59"/>
        <v>11715.176313277932</v>
      </c>
      <c r="I636" s="23">
        <f t="shared" si="55"/>
        <v>5.6488086590880791</v>
      </c>
      <c r="J636" s="26">
        <f>I636*'Social Cost of Carbon'!$C$5</f>
        <v>564.88086590880789</v>
      </c>
      <c r="K636" s="23">
        <f t="shared" si="56"/>
        <v>0.1489507648206895</v>
      </c>
      <c r="L636" s="27">
        <f t="shared" si="57"/>
        <v>1.1715176313277933</v>
      </c>
      <c r="M636" s="27"/>
    </row>
    <row r="637" spans="1:13" x14ac:dyDescent="0.25">
      <c r="A637" s="24">
        <f t="shared" si="58"/>
        <v>2017</v>
      </c>
      <c r="B637" s="32">
        <v>43002</v>
      </c>
      <c r="C637" s="28">
        <f>'Bitcoin Data'!C639</f>
        <v>3682.8400879999999</v>
      </c>
      <c r="D637" s="26">
        <f>'Bitcoin Data'!K639</f>
        <v>1823.3047690014914</v>
      </c>
      <c r="E637" s="25">
        <f>'Bitcoin Data'!J639</f>
        <v>11236.98161059343</v>
      </c>
      <c r="F637" s="25">
        <f t="shared" si="54"/>
        <v>20.488442159777062</v>
      </c>
      <c r="G637" s="23">
        <f>'Emissions Factors'!$AB$39/1000</f>
        <v>0.49266147344102867</v>
      </c>
      <c r="H637" s="26">
        <f t="shared" si="59"/>
        <v>10093.866102947059</v>
      </c>
      <c r="I637" s="23">
        <f t="shared" si="55"/>
        <v>5.5360279173047031</v>
      </c>
      <c r="J637" s="26">
        <f>I637*'Social Cost of Carbon'!$C$5</f>
        <v>553.60279173047036</v>
      </c>
      <c r="K637" s="23">
        <f t="shared" si="56"/>
        <v>0.15031953017300553</v>
      </c>
      <c r="L637" s="27">
        <f t="shared" si="57"/>
        <v>1.009386610294706</v>
      </c>
      <c r="M637" s="27"/>
    </row>
    <row r="638" spans="1:13" x14ac:dyDescent="0.25">
      <c r="A638" s="24">
        <f t="shared" si="58"/>
        <v>2017</v>
      </c>
      <c r="B638" s="32">
        <v>43003</v>
      </c>
      <c r="C638" s="28">
        <f>'Bitcoin Data'!C640</f>
        <v>3926.070068</v>
      </c>
      <c r="D638" s="26">
        <f>'Bitcoin Data'!K640</f>
        <v>1566.1434587408207</v>
      </c>
      <c r="E638" s="25">
        <f>'Bitcoin Data'!J640</f>
        <v>14434.879741285311</v>
      </c>
      <c r="F638" s="25">
        <f t="shared" si="54"/>
        <v>22.607092484524379</v>
      </c>
      <c r="G638" s="23">
        <f>'Emissions Factors'!$AB$39/1000</f>
        <v>0.49266147344102867</v>
      </c>
      <c r="H638" s="26">
        <f t="shared" si="59"/>
        <v>11137.643493643387</v>
      </c>
      <c r="I638" s="23">
        <f t="shared" si="55"/>
        <v>7.1115091222856766</v>
      </c>
      <c r="J638" s="26">
        <f>I638*'Social Cost of Carbon'!$C$5</f>
        <v>711.15091222856768</v>
      </c>
      <c r="K638" s="23">
        <f t="shared" si="56"/>
        <v>0.18113556302138001</v>
      </c>
      <c r="L638" s="27">
        <f t="shared" si="57"/>
        <v>1.113764349364339</v>
      </c>
      <c r="M638" s="27"/>
    </row>
    <row r="639" spans="1:13" x14ac:dyDescent="0.25">
      <c r="A639" s="24">
        <f t="shared" si="58"/>
        <v>2017</v>
      </c>
      <c r="B639" s="32">
        <v>43004</v>
      </c>
      <c r="C639" s="28">
        <f>'Bitcoin Data'!C641</f>
        <v>3892.3500979999999</v>
      </c>
      <c r="D639" s="26">
        <f>'Bitcoin Data'!K641</f>
        <v>1712.8868763719615</v>
      </c>
      <c r="E639" s="25">
        <f>'Bitcoin Data'!J641</f>
        <v>14051.444648308938</v>
      </c>
      <c r="F639" s="25">
        <f t="shared" si="54"/>
        <v>24.068535132155411</v>
      </c>
      <c r="G639" s="23">
        <f>'Emissions Factors'!$AB$39/1000</f>
        <v>0.49266147344102867</v>
      </c>
      <c r="H639" s="26">
        <f t="shared" si="59"/>
        <v>11857.639981774848</v>
      </c>
      <c r="I639" s="23">
        <f t="shared" si="55"/>
        <v>6.9226054244109383</v>
      </c>
      <c r="J639" s="26">
        <f>I639*'Social Cost of Carbon'!$C$5</f>
        <v>692.26054244109378</v>
      </c>
      <c r="K639" s="23">
        <f t="shared" si="56"/>
        <v>0.17785156139906247</v>
      </c>
      <c r="L639" s="27">
        <f t="shared" si="57"/>
        <v>1.1857639981774848</v>
      </c>
      <c r="M639" s="27"/>
    </row>
    <row r="640" spans="1:13" x14ac:dyDescent="0.25">
      <c r="A640" s="24">
        <f t="shared" si="58"/>
        <v>2017</v>
      </c>
      <c r="B640" s="32">
        <v>43005</v>
      </c>
      <c r="C640" s="28">
        <f>'Bitcoin Data'!C642</f>
        <v>4200.669922</v>
      </c>
      <c r="D640" s="26">
        <f>'Bitcoin Data'!K642</f>
        <v>1852.9195504254155</v>
      </c>
      <c r="E640" s="25">
        <f>'Bitcoin Data'!J642</f>
        <v>15632.042474476713</v>
      </c>
      <c r="F640" s="25">
        <f t="shared" si="54"/>
        <v>28.964917114038393</v>
      </c>
      <c r="G640" s="23">
        <f>'Emissions Factors'!$AB$39/1000</f>
        <v>0.49266147344102867</v>
      </c>
      <c r="H640" s="26">
        <f t="shared" si="59"/>
        <v>14269.898743499423</v>
      </c>
      <c r="I640" s="23">
        <f t="shared" si="55"/>
        <v>7.7013050783684411</v>
      </c>
      <c r="J640" s="26">
        <f>I640*'Social Cost of Carbon'!$C$5</f>
        <v>770.13050783684412</v>
      </c>
      <c r="K640" s="23">
        <f t="shared" si="56"/>
        <v>0.18333516370888142</v>
      </c>
      <c r="L640" s="27">
        <f t="shared" si="57"/>
        <v>1.4269898743499423</v>
      </c>
      <c r="M640" s="27"/>
    </row>
    <row r="641" spans="1:13" x14ac:dyDescent="0.25">
      <c r="A641" s="24">
        <f t="shared" si="58"/>
        <v>2017</v>
      </c>
      <c r="B641" s="32">
        <v>43006</v>
      </c>
      <c r="C641" s="28">
        <f>'Bitcoin Data'!C643</f>
        <v>4174.7299800000001</v>
      </c>
      <c r="D641" s="26">
        <f>'Bitcoin Data'!K643</f>
        <v>2206.3202603818031</v>
      </c>
      <c r="E641" s="25">
        <f>'Bitcoin Data'!J643</f>
        <v>12528.061445845791</v>
      </c>
      <c r="F641" s="25">
        <f t="shared" si="54"/>
        <v>27.640915791277713</v>
      </c>
      <c r="G641" s="23">
        <f>'Emissions Factors'!$AB$39/1000</f>
        <v>0.49266147344102867</v>
      </c>
      <c r="H641" s="26">
        <f t="shared" si="59"/>
        <v>13617.614300990275</v>
      </c>
      <c r="I641" s="23">
        <f t="shared" si="55"/>
        <v>6.1720932112701314</v>
      </c>
      <c r="J641" s="26">
        <f>I641*'Social Cost of Carbon'!$C$5</f>
        <v>617.20932112701314</v>
      </c>
      <c r="K641" s="23">
        <f t="shared" si="56"/>
        <v>0.14784412982010711</v>
      </c>
      <c r="L641" s="27">
        <f t="shared" si="57"/>
        <v>1.3617614300990275</v>
      </c>
      <c r="M641" s="27"/>
    </row>
    <row r="642" spans="1:13" x14ac:dyDescent="0.25">
      <c r="A642" s="24">
        <f t="shared" si="58"/>
        <v>2017</v>
      </c>
      <c r="B642" s="32">
        <v>43007</v>
      </c>
      <c r="C642" s="28">
        <f>'Bitcoin Data'!C644</f>
        <v>4163.0698240000002</v>
      </c>
      <c r="D642" s="26">
        <f>'Bitcoin Data'!K644</f>
        <v>2131.8445150439184</v>
      </c>
      <c r="E642" s="25">
        <f>'Bitcoin Data'!J644</f>
        <v>10581.713107977559</v>
      </c>
      <c r="F642" s="25">
        <f t="shared" si="54"/>
        <v>22.558567049010293</v>
      </c>
      <c r="G642" s="23">
        <f>'Emissions Factors'!$AB$39/1000</f>
        <v>0.49266147344102867</v>
      </c>
      <c r="H642" s="26">
        <f t="shared" si="59"/>
        <v>11113.736881083649</v>
      </c>
      <c r="I642" s="23">
        <f t="shared" si="55"/>
        <v>5.2132023713064708</v>
      </c>
      <c r="J642" s="26">
        <f>I642*'Social Cost of Carbon'!$C$5</f>
        <v>521.32023713064712</v>
      </c>
      <c r="K642" s="23">
        <f t="shared" si="56"/>
        <v>0.12522495638320744</v>
      </c>
      <c r="L642" s="27">
        <f t="shared" si="57"/>
        <v>1.1113736881083649</v>
      </c>
      <c r="M642" s="27"/>
    </row>
    <row r="643" spans="1:13" x14ac:dyDescent="0.25">
      <c r="A643" s="24">
        <f t="shared" si="58"/>
        <v>2017</v>
      </c>
      <c r="B643" s="32">
        <v>43008</v>
      </c>
      <c r="C643" s="28">
        <f>'Bitcoin Data'!C645</f>
        <v>4338.7099609999996</v>
      </c>
      <c r="D643" s="26">
        <f>'Bitcoin Data'!K645</f>
        <v>1715.5880931003599</v>
      </c>
      <c r="E643" s="25">
        <f>'Bitcoin Data'!J645</f>
        <v>12380.251043309847</v>
      </c>
      <c r="F643" s="25">
        <f t="shared" si="54"/>
        <v>21.239411279495684</v>
      </c>
      <c r="G643" s="23">
        <f>'Emissions Factors'!$AB$39/1000</f>
        <v>0.49266147344102867</v>
      </c>
      <c r="H643" s="26">
        <f t="shared" si="59"/>
        <v>10463.839655976348</v>
      </c>
      <c r="I643" s="23">
        <f t="shared" si="55"/>
        <v>6.0992727205668613</v>
      </c>
      <c r="J643" s="26">
        <f>I643*'Social Cost of Carbon'!$C$5</f>
        <v>609.92727205668609</v>
      </c>
      <c r="K643" s="23">
        <f t="shared" si="56"/>
        <v>0.14057802377647483</v>
      </c>
      <c r="L643" s="27">
        <f t="shared" si="57"/>
        <v>1.0463839655976344</v>
      </c>
      <c r="M643" s="27"/>
    </row>
    <row r="644" spans="1:13" x14ac:dyDescent="0.25">
      <c r="A644" s="24">
        <f t="shared" si="58"/>
        <v>2017</v>
      </c>
      <c r="B644" s="32">
        <v>43009</v>
      </c>
      <c r="C644" s="28">
        <f>'Bitcoin Data'!C646</f>
        <v>4403.7402339999999</v>
      </c>
      <c r="D644" s="26">
        <f>'Bitcoin Data'!K646</f>
        <v>1620.8727776495045</v>
      </c>
      <c r="E644" s="25">
        <f>'Bitcoin Data'!J646</f>
        <v>15391.760232573683</v>
      </c>
      <c r="F644" s="25">
        <f t="shared" si="54"/>
        <v>24.948085161086887</v>
      </c>
      <c r="G644" s="23">
        <f>'Emissions Factors'!$AB$39/1000</f>
        <v>0.49266147344102867</v>
      </c>
      <c r="H644" s="26">
        <f t="shared" si="59"/>
        <v>12290.960394993328</v>
      </c>
      <c r="I644" s="23">
        <f t="shared" si="55"/>
        <v>7.582927275030781</v>
      </c>
      <c r="J644" s="26">
        <f>I644*'Social Cost of Carbon'!$C$5</f>
        <v>758.29272750307814</v>
      </c>
      <c r="K644" s="23">
        <f t="shared" si="56"/>
        <v>0.17219288314249787</v>
      </c>
      <c r="L644" s="27">
        <f t="shared" si="57"/>
        <v>1.2290960394993331</v>
      </c>
      <c r="M644" s="27"/>
    </row>
    <row r="645" spans="1:13" x14ac:dyDescent="0.25">
      <c r="A645" s="24">
        <f t="shared" si="58"/>
        <v>2017</v>
      </c>
      <c r="B645" s="32">
        <v>43010</v>
      </c>
      <c r="C645" s="28">
        <f>'Bitcoin Data'!C647</f>
        <v>4409.3198240000002</v>
      </c>
      <c r="D645" s="26">
        <f>'Bitcoin Data'!K647</f>
        <v>1865.8220558594876</v>
      </c>
      <c r="E645" s="25">
        <f>'Bitcoin Data'!J647</f>
        <v>16303.97593101213</v>
      </c>
      <c r="F645" s="25">
        <f t="shared" ref="F645:F708" si="60">E645*D645/1000000</f>
        <v>30.420317890284654</v>
      </c>
      <c r="G645" s="23">
        <f>'Emissions Factors'!$AB$39/1000</f>
        <v>0.49266147344102867</v>
      </c>
      <c r="H645" s="26">
        <f t="shared" si="59"/>
        <v>14986.918634372121</v>
      </c>
      <c r="I645" s="23">
        <f t="shared" ref="I645:I708" si="61">$E645*G645/1000</f>
        <v>8.0323408051195031</v>
      </c>
      <c r="J645" s="26">
        <f>I645*'Social Cost of Carbon'!$C$5</f>
        <v>803.23408051195031</v>
      </c>
      <c r="K645" s="23">
        <f t="shared" ref="K645:K708" si="62">J645/$C645</f>
        <v>0.18216734384744196</v>
      </c>
      <c r="L645" s="27">
        <f t="shared" ref="L645:L708" si="63">J645*$D645/1000000</f>
        <v>1.4986918634372124</v>
      </c>
      <c r="M645" s="27"/>
    </row>
    <row r="646" spans="1:13" x14ac:dyDescent="0.25">
      <c r="A646" s="24">
        <f t="shared" ref="A646:A709" si="64">YEAR(B646)</f>
        <v>2017</v>
      </c>
      <c r="B646" s="32">
        <v>43011</v>
      </c>
      <c r="C646" s="28">
        <f>'Bitcoin Data'!C648</f>
        <v>4317.4799800000001</v>
      </c>
      <c r="D646" s="26">
        <f>'Bitcoin Data'!K648</f>
        <v>2299.6904889344</v>
      </c>
      <c r="E646" s="25">
        <f>'Bitcoin Data'!J648</f>
        <v>9680.8784481699677</v>
      </c>
      <c r="F646" s="25">
        <f t="shared" si="60"/>
        <v>22.263024091786487</v>
      </c>
      <c r="G646" s="23">
        <f>'Emissions Factors'!$AB$39/1000</f>
        <v>0.49266147344102867</v>
      </c>
      <c r="H646" s="26">
        <f t="shared" ref="H646:H709" si="65">F646*G646*1000</f>
        <v>10968.13425231265</v>
      </c>
      <c r="I646" s="23">
        <f t="shared" si="61"/>
        <v>4.7693958404789152</v>
      </c>
      <c r="J646" s="26">
        <f>I646*'Social Cost of Carbon'!$C$5</f>
        <v>476.93958404789151</v>
      </c>
      <c r="K646" s="23">
        <f t="shared" si="62"/>
        <v>0.11046712115799817</v>
      </c>
      <c r="L646" s="27">
        <f t="shared" si="63"/>
        <v>1.0968134252312649</v>
      </c>
      <c r="M646" s="27"/>
    </row>
    <row r="647" spans="1:13" x14ac:dyDescent="0.25">
      <c r="A647" s="24">
        <f t="shared" si="64"/>
        <v>2017</v>
      </c>
      <c r="B647" s="32">
        <v>43012</v>
      </c>
      <c r="C647" s="28">
        <f>'Bitcoin Data'!C649</f>
        <v>4229.3598629999997</v>
      </c>
      <c r="D647" s="26">
        <f>'Bitcoin Data'!K649</f>
        <v>1660.7948220659086</v>
      </c>
      <c r="E647" s="25">
        <f>'Bitcoin Data'!J649</f>
        <v>12497.987567831875</v>
      </c>
      <c r="F647" s="25">
        <f t="shared" si="60"/>
        <v>20.756593038899275</v>
      </c>
      <c r="G647" s="23">
        <f>'Emissions Factors'!$AB$39/1000</f>
        <v>0.49266147344102867</v>
      </c>
      <c r="H647" s="26">
        <f t="shared" si="65"/>
        <v>10225.973710159917</v>
      </c>
      <c r="I647" s="23">
        <f t="shared" si="61"/>
        <v>6.15727697021571</v>
      </c>
      <c r="J647" s="26">
        <f>I647*'Social Cost of Carbon'!$C$5</f>
        <v>615.72769702157098</v>
      </c>
      <c r="K647" s="23">
        <f t="shared" si="62"/>
        <v>0.14558413494396255</v>
      </c>
      <c r="L647" s="27">
        <f t="shared" si="63"/>
        <v>1.0225973710159917</v>
      </c>
      <c r="M647" s="27"/>
    </row>
    <row r="648" spans="1:13" x14ac:dyDescent="0.25">
      <c r="A648" s="24">
        <f t="shared" si="64"/>
        <v>2017</v>
      </c>
      <c r="B648" s="32">
        <v>43013</v>
      </c>
      <c r="C648" s="28">
        <f>'Bitcoin Data'!C650</f>
        <v>4328.4101559999999</v>
      </c>
      <c r="D648" s="26">
        <f>'Bitcoin Data'!K650</f>
        <v>1571.4668187691432</v>
      </c>
      <c r="E648" s="25">
        <f>'Bitcoin Data'!J650</f>
        <v>16792.086623961903</v>
      </c>
      <c r="F648" s="25">
        <f t="shared" si="60"/>
        <v>26.388206947453295</v>
      </c>
      <c r="G648" s="23">
        <f>'Emissions Factors'!$AB$39/1000</f>
        <v>0.49266147344102867</v>
      </c>
      <c r="H648" s="26">
        <f t="shared" si="65"/>
        <v>13000.45291619913</v>
      </c>
      <c r="I648" s="23">
        <f t="shared" si="61"/>
        <v>8.2728141383104585</v>
      </c>
      <c r="J648" s="26">
        <f>I648*'Social Cost of Carbon'!$C$5</f>
        <v>827.28141383104582</v>
      </c>
      <c r="K648" s="23">
        <f t="shared" si="62"/>
        <v>0.19112823970350323</v>
      </c>
      <c r="L648" s="27">
        <f t="shared" si="63"/>
        <v>1.3000452916199128</v>
      </c>
      <c r="M648" s="27"/>
    </row>
    <row r="649" spans="1:13" x14ac:dyDescent="0.25">
      <c r="A649" s="24">
        <f t="shared" si="64"/>
        <v>2017</v>
      </c>
      <c r="B649" s="32">
        <v>43014</v>
      </c>
      <c r="C649" s="28">
        <f>'Bitcoin Data'!C651</f>
        <v>4370.8100590000004</v>
      </c>
      <c r="D649" s="26">
        <f>'Bitcoin Data'!K651</f>
        <v>1984.9269465507689</v>
      </c>
      <c r="E649" s="25">
        <f>'Bitcoin Data'!J651</f>
        <v>13203.589570395015</v>
      </c>
      <c r="F649" s="25">
        <f t="shared" si="60"/>
        <v>26.208160729473754</v>
      </c>
      <c r="G649" s="23">
        <f>'Emissions Factors'!$AB$39/1000</f>
        <v>0.49266147344102867</v>
      </c>
      <c r="H649" s="26">
        <f t="shared" si="65"/>
        <v>12911.751081161845</v>
      </c>
      <c r="I649" s="23">
        <f t="shared" si="61"/>
        <v>6.504899892461407</v>
      </c>
      <c r="J649" s="26">
        <f>I649*'Social Cost of Carbon'!$C$5</f>
        <v>650.48998924614068</v>
      </c>
      <c r="K649" s="23">
        <f t="shared" si="62"/>
        <v>0.14882595685134087</v>
      </c>
      <c r="L649" s="27">
        <f t="shared" si="63"/>
        <v>1.2911751081161846</v>
      </c>
      <c r="M649" s="27"/>
    </row>
    <row r="650" spans="1:13" x14ac:dyDescent="0.25">
      <c r="A650" s="24">
        <f t="shared" si="64"/>
        <v>2017</v>
      </c>
      <c r="B650" s="32">
        <v>43015</v>
      </c>
      <c r="C650" s="28">
        <f>'Bitcoin Data'!C652</f>
        <v>4426.8901370000003</v>
      </c>
      <c r="D650" s="26">
        <f>'Bitcoin Data'!K652</f>
        <v>1967.3718798639552</v>
      </c>
      <c r="E650" s="25">
        <f>'Bitcoin Data'!J652</f>
        <v>15336.67040827259</v>
      </c>
      <c r="F650" s="25">
        <f t="shared" si="60"/>
        <v>30.172934091977137</v>
      </c>
      <c r="G650" s="23">
        <f>'Emissions Factors'!$AB$39/1000</f>
        <v>0.49266147344102867</v>
      </c>
      <c r="H650" s="26">
        <f t="shared" si="65"/>
        <v>14865.042167792502</v>
      </c>
      <c r="I650" s="23">
        <f t="shared" si="61"/>
        <v>7.5557866410189973</v>
      </c>
      <c r="J650" s="26">
        <f>I650*'Social Cost of Carbon'!$C$5</f>
        <v>755.57866410189968</v>
      </c>
      <c r="K650" s="23">
        <f t="shared" si="62"/>
        <v>0.17067933486461845</v>
      </c>
      <c r="L650" s="27">
        <f t="shared" si="63"/>
        <v>1.4865042167792504</v>
      </c>
      <c r="M650" s="27"/>
    </row>
    <row r="651" spans="1:13" x14ac:dyDescent="0.25">
      <c r="A651" s="24">
        <f t="shared" si="64"/>
        <v>2017</v>
      </c>
      <c r="B651" s="32">
        <v>43016</v>
      </c>
      <c r="C651" s="28">
        <f>'Bitcoin Data'!C653</f>
        <v>4610.4799800000001</v>
      </c>
      <c r="D651" s="26">
        <f>'Bitcoin Data'!K653</f>
        <v>2310.3505018923815</v>
      </c>
      <c r="E651" s="25">
        <f>'Bitcoin Data'!J653</f>
        <v>11546.779174733121</v>
      </c>
      <c r="F651" s="25">
        <f t="shared" si="60"/>
        <v>26.677107061585165</v>
      </c>
      <c r="G651" s="23">
        <f>'Emissions Factors'!$AB$39/1000</f>
        <v>0.49266147344102867</v>
      </c>
      <c r="H651" s="26">
        <f t="shared" si="65"/>
        <v>13142.782872104619</v>
      </c>
      <c r="I651" s="23">
        <f t="shared" si="61"/>
        <v>5.6886532417222044</v>
      </c>
      <c r="J651" s="26">
        <f>I651*'Social Cost of Carbon'!$C$5</f>
        <v>568.86532417222043</v>
      </c>
      <c r="K651" s="23">
        <f t="shared" si="62"/>
        <v>0.12338527152051974</v>
      </c>
      <c r="L651" s="27">
        <f t="shared" si="63"/>
        <v>1.3142782872104617</v>
      </c>
      <c r="M651" s="27"/>
    </row>
    <row r="652" spans="1:13" x14ac:dyDescent="0.25">
      <c r="A652" s="24">
        <f t="shared" si="64"/>
        <v>2017</v>
      </c>
      <c r="B652" s="32">
        <v>43017</v>
      </c>
      <c r="C652" s="28">
        <f>'Bitcoin Data'!C654</f>
        <v>4772.0200199999999</v>
      </c>
      <c r="D652" s="26">
        <f>'Bitcoin Data'!K654</f>
        <v>1982.781230400821</v>
      </c>
      <c r="E652" s="25">
        <f>'Bitcoin Data'!J654</f>
        <v>13363.639108844392</v>
      </c>
      <c r="F652" s="25">
        <f t="shared" si="60"/>
        <v>26.497172794867016</v>
      </c>
      <c r="G652" s="23">
        <f>'Emissions Factors'!$AB$39/1000</f>
        <v>0.49266147344102867</v>
      </c>
      <c r="H652" s="26">
        <f t="shared" si="65"/>
        <v>13054.136191140724</v>
      </c>
      <c r="I652" s="23">
        <f t="shared" si="61"/>
        <v>6.5837501338974338</v>
      </c>
      <c r="J652" s="26">
        <f>I652*'Social Cost of Carbon'!$C$5</f>
        <v>658.37501338974334</v>
      </c>
      <c r="K652" s="23">
        <f t="shared" si="62"/>
        <v>0.13796568552320185</v>
      </c>
      <c r="L652" s="27">
        <f t="shared" si="63"/>
        <v>1.3054136191140724</v>
      </c>
      <c r="M652" s="27"/>
    </row>
    <row r="653" spans="1:13" x14ac:dyDescent="0.25">
      <c r="A653" s="24">
        <f t="shared" si="64"/>
        <v>2017</v>
      </c>
      <c r="B653" s="32">
        <v>43018</v>
      </c>
      <c r="C653" s="28">
        <f>'Bitcoin Data'!C655</f>
        <v>4781.9902339999999</v>
      </c>
      <c r="D653" s="26">
        <f>'Bitcoin Data'!K655</f>
        <v>2024.865536272983</v>
      </c>
      <c r="E653" s="25">
        <f>'Bitcoin Data'!J655</f>
        <v>11362.263754110973</v>
      </c>
      <c r="F653" s="25">
        <f t="shared" si="60"/>
        <v>23.007056289742991</v>
      </c>
      <c r="G653" s="23">
        <f>'Emissions Factors'!$AB$39/1000</f>
        <v>0.49266147344102867</v>
      </c>
      <c r="H653" s="26">
        <f t="shared" si="65"/>
        <v>11334.690251245469</v>
      </c>
      <c r="I653" s="23">
        <f t="shared" si="61"/>
        <v>5.5977496027259059</v>
      </c>
      <c r="J653" s="26">
        <f>I653*'Social Cost of Carbon'!$C$5</f>
        <v>559.77496027259065</v>
      </c>
      <c r="K653" s="23">
        <f t="shared" si="62"/>
        <v>0.11705899277932123</v>
      </c>
      <c r="L653" s="27">
        <f t="shared" si="63"/>
        <v>1.1334690251245472</v>
      </c>
      <c r="M653" s="27"/>
    </row>
    <row r="654" spans="1:13" x14ac:dyDescent="0.25">
      <c r="A654" s="24">
        <f t="shared" si="64"/>
        <v>2017</v>
      </c>
      <c r="B654" s="32">
        <v>43019</v>
      </c>
      <c r="C654" s="28">
        <f>'Bitcoin Data'!C656</f>
        <v>4826.4799800000001</v>
      </c>
      <c r="D654" s="26">
        <f>'Bitcoin Data'!K656</f>
        <v>1740.6226447910096</v>
      </c>
      <c r="E654" s="25">
        <f>'Bitcoin Data'!J656</f>
        <v>14541.183532358851</v>
      </c>
      <c r="F654" s="25">
        <f t="shared" si="60"/>
        <v>25.310713338485936</v>
      </c>
      <c r="G654" s="23">
        <f>'Emissions Factors'!$AB$39/1000</f>
        <v>0.49266147344102867</v>
      </c>
      <c r="H654" s="26">
        <f t="shared" si="65"/>
        <v>12469.61332718198</v>
      </c>
      <c r="I654" s="23">
        <f t="shared" si="61"/>
        <v>7.1638809046283338</v>
      </c>
      <c r="J654" s="26">
        <f>I654*'Social Cost of Carbon'!$C$5</f>
        <v>716.38809046283336</v>
      </c>
      <c r="K654" s="23">
        <f t="shared" si="62"/>
        <v>0.14842868787012628</v>
      </c>
      <c r="L654" s="27">
        <f t="shared" si="63"/>
        <v>1.2469613327181979</v>
      </c>
      <c r="M654" s="27"/>
    </row>
    <row r="655" spans="1:13" x14ac:dyDescent="0.25">
      <c r="A655" s="24">
        <f t="shared" si="64"/>
        <v>2017</v>
      </c>
      <c r="B655" s="32">
        <v>43020</v>
      </c>
      <c r="C655" s="28">
        <f>'Bitcoin Data'!C657</f>
        <v>5446.9101559999999</v>
      </c>
      <c r="D655" s="26">
        <f>'Bitcoin Data'!K657</f>
        <v>1886.7967617068421</v>
      </c>
      <c r="E655" s="25">
        <f>'Bitcoin Data'!J657</f>
        <v>11917.727199741706</v>
      </c>
      <c r="F655" s="25">
        <f t="shared" si="60"/>
        <v>22.486329087378206</v>
      </c>
      <c r="G655" s="23">
        <f>'Emissions Factors'!$AB$39/1000</f>
        <v>0.49266147344102867</v>
      </c>
      <c r="H655" s="26">
        <f t="shared" si="65"/>
        <v>11078.148020467608</v>
      </c>
      <c r="I655" s="23">
        <f t="shared" si="61"/>
        <v>5.8714050422929738</v>
      </c>
      <c r="J655" s="26">
        <f>I655*'Social Cost of Carbon'!$C$5</f>
        <v>587.14050422929733</v>
      </c>
      <c r="K655" s="23">
        <f t="shared" si="62"/>
        <v>0.10779331536844562</v>
      </c>
      <c r="L655" s="27">
        <f t="shared" si="63"/>
        <v>1.1078148020467606</v>
      </c>
      <c r="M655" s="27"/>
    </row>
    <row r="656" spans="1:13" x14ac:dyDescent="0.25">
      <c r="A656" s="24">
        <f t="shared" si="64"/>
        <v>2017</v>
      </c>
      <c r="B656" s="32">
        <v>43021</v>
      </c>
      <c r="C656" s="28">
        <f>'Bitcoin Data'!C658</f>
        <v>5647.2099609999996</v>
      </c>
      <c r="D656" s="26">
        <f>'Bitcoin Data'!K658</f>
        <v>1704.3990856029029</v>
      </c>
      <c r="E656" s="25">
        <f>'Bitcoin Data'!J658</f>
        <v>13670.807675609956</v>
      </c>
      <c r="F656" s="25">
        <f t="shared" si="60"/>
        <v>23.300512101762756</v>
      </c>
      <c r="G656" s="23">
        <f>'Emissions Factors'!$AB$39/1000</f>
        <v>0.49266147344102867</v>
      </c>
      <c r="H656" s="26">
        <f t="shared" si="65"/>
        <v>11479.264623984958</v>
      </c>
      <c r="I656" s="23">
        <f t="shared" si="61"/>
        <v>6.7350802525949254</v>
      </c>
      <c r="J656" s="26">
        <f>I656*'Social Cost of Carbon'!$C$5</f>
        <v>673.50802525949257</v>
      </c>
      <c r="K656" s="23">
        <f t="shared" si="62"/>
        <v>0.11926385417060512</v>
      </c>
      <c r="L656" s="27">
        <f t="shared" si="63"/>
        <v>1.1479264623984959</v>
      </c>
      <c r="M656" s="27"/>
    </row>
    <row r="657" spans="1:13" x14ac:dyDescent="0.25">
      <c r="A657" s="24">
        <f t="shared" si="64"/>
        <v>2017</v>
      </c>
      <c r="B657" s="32">
        <v>43022</v>
      </c>
      <c r="C657" s="28">
        <f>'Bitcoin Data'!C659</f>
        <v>5831.7900390000004</v>
      </c>
      <c r="D657" s="26">
        <f>'Bitcoin Data'!K659</f>
        <v>1761.4602491584885</v>
      </c>
      <c r="E657" s="25">
        <f>'Bitcoin Data'!J659</f>
        <v>19470.641617323658</v>
      </c>
      <c r="F657" s="25">
        <f t="shared" si="60"/>
        <v>34.296761234526571</v>
      </c>
      <c r="G657" s="23">
        <f>'Emissions Factors'!$AB$39/1000</f>
        <v>0.49266147344102867</v>
      </c>
      <c r="H657" s="26">
        <f t="shared" si="65"/>
        <v>16896.692924057013</v>
      </c>
      <c r="I657" s="23">
        <f t="shared" si="61"/>
        <v>9.5924349880328865</v>
      </c>
      <c r="J657" s="26">
        <f>I657*'Social Cost of Carbon'!$C$5</f>
        <v>959.24349880328862</v>
      </c>
      <c r="K657" s="23">
        <f t="shared" si="62"/>
        <v>0.16448525965241606</v>
      </c>
      <c r="L657" s="27">
        <f t="shared" si="63"/>
        <v>1.6896692924057011</v>
      </c>
      <c r="M657" s="27"/>
    </row>
    <row r="658" spans="1:13" x14ac:dyDescent="0.25">
      <c r="A658" s="24">
        <f t="shared" si="64"/>
        <v>2017</v>
      </c>
      <c r="B658" s="32">
        <v>43023</v>
      </c>
      <c r="C658" s="28">
        <f>'Bitcoin Data'!C660</f>
        <v>5678.1899409999996</v>
      </c>
      <c r="D658" s="26">
        <f>'Bitcoin Data'!K660</f>
        <v>2438.0361422071992</v>
      </c>
      <c r="E658" s="25">
        <f>'Bitcoin Data'!J660</f>
        <v>12545.682921821817</v>
      </c>
      <c r="F658" s="25">
        <f t="shared" si="60"/>
        <v>30.586828392073208</v>
      </c>
      <c r="G658" s="23">
        <f>'Emissions Factors'!$AB$39/1000</f>
        <v>0.49266147344102867</v>
      </c>
      <c r="H658" s="26">
        <f t="shared" si="65"/>
        <v>15068.951943526677</v>
      </c>
      <c r="I658" s="23">
        <f t="shared" si="61"/>
        <v>6.180774633588686</v>
      </c>
      <c r="J658" s="26">
        <f>I658*'Social Cost of Carbon'!$C$5</f>
        <v>618.07746335886861</v>
      </c>
      <c r="K658" s="23">
        <f t="shared" si="62"/>
        <v>0.10885114266713267</v>
      </c>
      <c r="L658" s="27">
        <f t="shared" si="63"/>
        <v>1.5068951943526676</v>
      </c>
      <c r="M658" s="27"/>
    </row>
    <row r="659" spans="1:13" x14ac:dyDescent="0.25">
      <c r="A659" s="24">
        <f t="shared" si="64"/>
        <v>2017</v>
      </c>
      <c r="B659" s="32">
        <v>43024</v>
      </c>
      <c r="C659" s="28">
        <f>'Bitcoin Data'!C661</f>
        <v>5725.5898440000001</v>
      </c>
      <c r="D659" s="26">
        <f>'Bitcoin Data'!K661</f>
        <v>2176.8896611642049</v>
      </c>
      <c r="E659" s="25">
        <f>'Bitcoin Data'!J661</f>
        <v>13236.078343249565</v>
      </c>
      <c r="F659" s="25">
        <f t="shared" si="60"/>
        <v>28.813482099779417</v>
      </c>
      <c r="G659" s="23">
        <f>'Emissions Factors'!$AB$39/1000</f>
        <v>0.49266147344102867</v>
      </c>
      <c r="H659" s="26">
        <f t="shared" si="65"/>
        <v>14195.292546244033</v>
      </c>
      <c r="I659" s="23">
        <f t="shared" si="61"/>
        <v>6.5209058591662208</v>
      </c>
      <c r="J659" s="26">
        <f>I659*'Social Cost of Carbon'!$C$5</f>
        <v>652.0905859166221</v>
      </c>
      <c r="K659" s="23">
        <f t="shared" si="62"/>
        <v>0.11389055166079795</v>
      </c>
      <c r="L659" s="27">
        <f t="shared" si="63"/>
        <v>1.4195292546244034</v>
      </c>
      <c r="M659" s="27"/>
    </row>
    <row r="660" spans="1:13" x14ac:dyDescent="0.25">
      <c r="A660" s="24">
        <f t="shared" si="64"/>
        <v>2017</v>
      </c>
      <c r="B660" s="32">
        <v>43025</v>
      </c>
      <c r="C660" s="28">
        <f>'Bitcoin Data'!C662</f>
        <v>5605.5097660000001</v>
      </c>
      <c r="D660" s="26">
        <f>'Bitcoin Data'!K662</f>
        <v>2048.9565499051419</v>
      </c>
      <c r="E660" s="25">
        <f>'Bitcoin Data'!J662</f>
        <v>12940.849776206149</v>
      </c>
      <c r="F660" s="25">
        <f t="shared" si="60"/>
        <v>26.51523891029608</v>
      </c>
      <c r="G660" s="23">
        <f>'Emissions Factors'!$AB$39/1000</f>
        <v>0.49266147344102867</v>
      </c>
      <c r="H660" s="26">
        <f t="shared" si="65"/>
        <v>13063.036670187363</v>
      </c>
      <c r="I660" s="23">
        <f t="shared" si="61"/>
        <v>6.375458118324727</v>
      </c>
      <c r="J660" s="26">
        <f>I660*'Social Cost of Carbon'!$C$5</f>
        <v>637.54581183247274</v>
      </c>
      <c r="K660" s="23">
        <f t="shared" si="62"/>
        <v>0.11373556348068144</v>
      </c>
      <c r="L660" s="27">
        <f t="shared" si="63"/>
        <v>1.306303667018736</v>
      </c>
      <c r="M660" s="27"/>
    </row>
    <row r="661" spans="1:13" x14ac:dyDescent="0.25">
      <c r="A661" s="24">
        <f t="shared" si="64"/>
        <v>2017</v>
      </c>
      <c r="B661" s="32">
        <v>43026</v>
      </c>
      <c r="C661" s="28">
        <f>'Bitcoin Data'!C663</f>
        <v>5590.6899409999996</v>
      </c>
      <c r="D661" s="26">
        <f>'Bitcoin Data'!K663</f>
        <v>1933.9001743213928</v>
      </c>
      <c r="E661" s="25">
        <f>'Bitcoin Data'!J663</f>
        <v>16153.671491302379</v>
      </c>
      <c r="F661" s="25">
        <f t="shared" si="60"/>
        <v>31.239588112960181</v>
      </c>
      <c r="G661" s="23">
        <f>'Emissions Factors'!$AB$39/1000</f>
        <v>0.49266147344102867</v>
      </c>
      <c r="H661" s="26">
        <f t="shared" si="65"/>
        <v>15390.541509421806</v>
      </c>
      <c r="I661" s="23">
        <f t="shared" si="61"/>
        <v>7.958291598387369</v>
      </c>
      <c r="J661" s="26">
        <f>I661*'Social Cost of Carbon'!$C$5</f>
        <v>795.82915983873693</v>
      </c>
      <c r="K661" s="23">
        <f t="shared" si="62"/>
        <v>0.14234900669458123</v>
      </c>
      <c r="L661" s="27">
        <f t="shared" si="63"/>
        <v>1.5390541509421809</v>
      </c>
      <c r="M661" s="27"/>
    </row>
    <row r="662" spans="1:13" x14ac:dyDescent="0.25">
      <c r="A662" s="24">
        <f t="shared" si="64"/>
        <v>2017</v>
      </c>
      <c r="B662" s="32">
        <v>43027</v>
      </c>
      <c r="C662" s="28">
        <f>'Bitcoin Data'!C664</f>
        <v>5708.5200199999999</v>
      </c>
      <c r="D662" s="26">
        <f>'Bitcoin Data'!K664</f>
        <v>2168.5279187817259</v>
      </c>
      <c r="E662" s="25">
        <f>'Bitcoin Data'!J664</f>
        <v>14479.048055786994</v>
      </c>
      <c r="F662" s="25">
        <f t="shared" si="60"/>
        <v>31.398219946356367</v>
      </c>
      <c r="G662" s="23">
        <f>'Emissions Factors'!$AB$39/1000</f>
        <v>0.49266147344102867</v>
      </c>
      <c r="H662" s="26">
        <f t="shared" si="65"/>
        <v>15468.693302197424</v>
      </c>
      <c r="I662" s="23">
        <f t="shared" si="61"/>
        <v>7.1332691491874822</v>
      </c>
      <c r="J662" s="26">
        <f>I662*'Social Cost of Carbon'!$C$5</f>
        <v>713.32691491874823</v>
      </c>
      <c r="K662" s="23">
        <f t="shared" si="62"/>
        <v>0.12495829259065089</v>
      </c>
      <c r="L662" s="27">
        <f t="shared" si="63"/>
        <v>1.5468693302197423</v>
      </c>
      <c r="M662" s="27"/>
    </row>
    <row r="663" spans="1:13" x14ac:dyDescent="0.25">
      <c r="A663" s="24">
        <f t="shared" si="64"/>
        <v>2017</v>
      </c>
      <c r="B663" s="32">
        <v>43028</v>
      </c>
      <c r="C663" s="28">
        <f>'Bitcoin Data'!C665</f>
        <v>6011.4501950000003</v>
      </c>
      <c r="D663" s="26">
        <f>'Bitcoin Data'!K665</f>
        <v>2245.9743941259853</v>
      </c>
      <c r="E663" s="25">
        <f>'Bitcoin Data'!J665</f>
        <v>11942.777084111925</v>
      </c>
      <c r="F663" s="25">
        <f t="shared" si="60"/>
        <v>26.823171525669984</v>
      </c>
      <c r="G663" s="23">
        <f>'Emissions Factors'!$AB$39/1000</f>
        <v>0.49266147344102867</v>
      </c>
      <c r="H663" s="26">
        <f t="shared" si="65"/>
        <v>13214.74320619802</v>
      </c>
      <c r="I663" s="23">
        <f t="shared" si="61"/>
        <v>5.8837461552363326</v>
      </c>
      <c r="J663" s="26">
        <f>I663*'Social Cost of Carbon'!$C$5</f>
        <v>588.37461552363322</v>
      </c>
      <c r="K663" s="23">
        <f t="shared" si="62"/>
        <v>9.7875653367803239E-2</v>
      </c>
      <c r="L663" s="27">
        <f t="shared" si="63"/>
        <v>1.3214743206198019</v>
      </c>
      <c r="M663" s="27"/>
    </row>
    <row r="664" spans="1:13" x14ac:dyDescent="0.25">
      <c r="A664" s="24">
        <f t="shared" si="64"/>
        <v>2017</v>
      </c>
      <c r="B664" s="32">
        <v>43029</v>
      </c>
      <c r="C664" s="28">
        <f>'Bitcoin Data'!C666</f>
        <v>6031.6000979999999</v>
      </c>
      <c r="D664" s="26">
        <f>'Bitcoin Data'!K666</f>
        <v>1903.774367482373</v>
      </c>
      <c r="E664" s="25">
        <f>'Bitcoin Data'!J666</f>
        <v>16751.021974406762</v>
      </c>
      <c r="F664" s="25">
        <f t="shared" si="60"/>
        <v>31.890166264009565</v>
      </c>
      <c r="G664" s="23">
        <f>'Emissions Factors'!$AB$39/1000</f>
        <v>0.49266147344102867</v>
      </c>
      <c r="H664" s="26">
        <f t="shared" si="65"/>
        <v>15711.056299906337</v>
      </c>
      <c r="I664" s="23">
        <f t="shared" si="61"/>
        <v>8.2525831675542847</v>
      </c>
      <c r="J664" s="26">
        <f>I664*'Social Cost of Carbon'!$C$5</f>
        <v>825.2583167554285</v>
      </c>
      <c r="K664" s="23">
        <f t="shared" si="62"/>
        <v>0.13682245230897741</v>
      </c>
      <c r="L664" s="27">
        <f t="shared" si="63"/>
        <v>1.5711056299906339</v>
      </c>
      <c r="M664" s="27"/>
    </row>
    <row r="665" spans="1:13" x14ac:dyDescent="0.25">
      <c r="A665" s="24">
        <f t="shared" si="64"/>
        <v>2017</v>
      </c>
      <c r="B665" s="32">
        <v>43030</v>
      </c>
      <c r="C665" s="28">
        <f>'Bitcoin Data'!C667</f>
        <v>6008.419922</v>
      </c>
      <c r="D665" s="26">
        <f>'Bitcoin Data'!K667</f>
        <v>2283.2980972515866</v>
      </c>
      <c r="E665" s="25">
        <f>'Bitcoin Data'!J667</f>
        <v>13115.522315711922</v>
      </c>
      <c r="F665" s="25">
        <f t="shared" si="60"/>
        <v>29.946647147925752</v>
      </c>
      <c r="G665" s="23">
        <f>'Emissions Factors'!$AB$39/1000</f>
        <v>0.49266147344102867</v>
      </c>
      <c r="H665" s="26">
        <f t="shared" si="65"/>
        <v>14753.55930851568</v>
      </c>
      <c r="I665" s="23">
        <f t="shared" si="61"/>
        <v>6.4615125490073275</v>
      </c>
      <c r="J665" s="26">
        <f>I665*'Social Cost of Carbon'!$C$5</f>
        <v>646.15125490073274</v>
      </c>
      <c r="K665" s="23">
        <f t="shared" si="62"/>
        <v>0.10754096139899137</v>
      </c>
      <c r="L665" s="27">
        <f t="shared" si="63"/>
        <v>1.475355930851568</v>
      </c>
      <c r="M665" s="27"/>
    </row>
    <row r="666" spans="1:13" x14ac:dyDescent="0.25">
      <c r="A666" s="24">
        <f t="shared" si="64"/>
        <v>2017</v>
      </c>
      <c r="B666" s="32">
        <v>43031</v>
      </c>
      <c r="C666" s="28">
        <f>'Bitcoin Data'!C668</f>
        <v>5930.3198240000002</v>
      </c>
      <c r="D666" s="26">
        <f>'Bitcoin Data'!K668</f>
        <v>2141.4408460013233</v>
      </c>
      <c r="E666" s="25">
        <f>'Bitcoin Data'!J668</f>
        <v>13649.891007034303</v>
      </c>
      <c r="F666" s="25">
        <f t="shared" si="60"/>
        <v>29.230434145929394</v>
      </c>
      <c r="G666" s="23">
        <f>'Emissions Factors'!$AB$39/1000</f>
        <v>0.49266147344102867</v>
      </c>
      <c r="H666" s="26">
        <f t="shared" si="65"/>
        <v>14400.708755654532</v>
      </c>
      <c r="I666" s="23">
        <f t="shared" si="61"/>
        <v>6.7247754158349666</v>
      </c>
      <c r="J666" s="26">
        <f>I666*'Social Cost of Carbon'!$C$5</f>
        <v>672.47754158349665</v>
      </c>
      <c r="K666" s="23">
        <f t="shared" si="62"/>
        <v>0.11339650500163255</v>
      </c>
      <c r="L666" s="27">
        <f t="shared" si="63"/>
        <v>1.4400708755654532</v>
      </c>
      <c r="M666" s="27"/>
    </row>
    <row r="667" spans="1:13" x14ac:dyDescent="0.25">
      <c r="A667" s="24">
        <f t="shared" si="64"/>
        <v>2017</v>
      </c>
      <c r="B667" s="32">
        <v>43032</v>
      </c>
      <c r="C667" s="28">
        <f>'Bitcoin Data'!C669</f>
        <v>5526.6401370000003</v>
      </c>
      <c r="D667" s="26">
        <f>'Bitcoin Data'!K669</f>
        <v>2077.7126268618899</v>
      </c>
      <c r="E667" s="25">
        <f>'Bitcoin Data'!J669</f>
        <v>15576.566856017655</v>
      </c>
      <c r="F667" s="25">
        <f t="shared" si="60"/>
        <v>32.363629639906293</v>
      </c>
      <c r="G667" s="23">
        <f>'Emissions Factors'!$AB$39/1000</f>
        <v>0.49266147344102867</v>
      </c>
      <c r="H667" s="26">
        <f t="shared" si="65"/>
        <v>15944.313464295983</v>
      </c>
      <c r="I667" s="23">
        <f t="shared" si="61"/>
        <v>7.6739743784383494</v>
      </c>
      <c r="J667" s="26">
        <f>I667*'Social Cost of Carbon'!$C$5</f>
        <v>767.39743784383495</v>
      </c>
      <c r="K667" s="23">
        <f t="shared" si="62"/>
        <v>0.13885424395669041</v>
      </c>
      <c r="L667" s="27">
        <f t="shared" si="63"/>
        <v>1.5944313464295983</v>
      </c>
      <c r="M667" s="27"/>
    </row>
    <row r="668" spans="1:13" x14ac:dyDescent="0.25">
      <c r="A668" s="24">
        <f t="shared" si="64"/>
        <v>2017</v>
      </c>
      <c r="B668" s="32">
        <v>43033</v>
      </c>
      <c r="C668" s="28">
        <f>'Bitcoin Data'!C670</f>
        <v>5750.7998049999997</v>
      </c>
      <c r="D668" s="26">
        <f>'Bitcoin Data'!K670</f>
        <v>2311.7508214930363</v>
      </c>
      <c r="E668" s="25">
        <f>'Bitcoin Data'!J670</f>
        <v>16526.560252334646</v>
      </c>
      <c r="F668" s="25">
        <f t="shared" si="60"/>
        <v>38.205289239788776</v>
      </c>
      <c r="G668" s="23">
        <f>'Emissions Factors'!$AB$39/1000</f>
        <v>0.49266147344102867</v>
      </c>
      <c r="H668" s="26">
        <f t="shared" si="65"/>
        <v>18822.274090115017</v>
      </c>
      <c r="I668" s="23">
        <f t="shared" si="61"/>
        <v>8.141999524827126</v>
      </c>
      <c r="J668" s="26">
        <f>I668*'Social Cost of Carbon'!$C$5</f>
        <v>814.19995248271255</v>
      </c>
      <c r="K668" s="23">
        <f t="shared" si="62"/>
        <v>0.14158029840906844</v>
      </c>
      <c r="L668" s="27">
        <f t="shared" si="63"/>
        <v>1.8822274090115019</v>
      </c>
      <c r="M668" s="27"/>
    </row>
    <row r="669" spans="1:13" x14ac:dyDescent="0.25">
      <c r="A669" s="24">
        <f t="shared" si="64"/>
        <v>2017</v>
      </c>
      <c r="B669" s="32">
        <v>43034</v>
      </c>
      <c r="C669" s="28">
        <f>'Bitcoin Data'!C671</f>
        <v>5904.830078</v>
      </c>
      <c r="D669" s="26">
        <f>'Bitcoin Data'!K671</f>
        <v>2263.3074093047089</v>
      </c>
      <c r="E669" s="25">
        <f>'Bitcoin Data'!J671</f>
        <v>9747.8195392939106</v>
      </c>
      <c r="F669" s="25">
        <f t="shared" si="60"/>
        <v>22.062312187849123</v>
      </c>
      <c r="G669" s="23">
        <f>'Emissions Factors'!$AB$39/1000</f>
        <v>0.49266147344102867</v>
      </c>
      <c r="H669" s="26">
        <f t="shared" si="65"/>
        <v>10869.251229981714</v>
      </c>
      <c r="I669" s="23">
        <f t="shared" si="61"/>
        <v>4.8023751370657877</v>
      </c>
      <c r="J669" s="26">
        <f>I669*'Social Cost of Carbon'!$C$5</f>
        <v>480.23751370657874</v>
      </c>
      <c r="K669" s="23">
        <f t="shared" si="62"/>
        <v>8.1329607687752117E-2</v>
      </c>
      <c r="L669" s="27">
        <f t="shared" si="63"/>
        <v>1.0869251229981713</v>
      </c>
      <c r="M669" s="27"/>
    </row>
    <row r="670" spans="1:13" x14ac:dyDescent="0.25">
      <c r="A670" s="24">
        <f t="shared" si="64"/>
        <v>2017</v>
      </c>
      <c r="B670" s="32">
        <v>43035</v>
      </c>
      <c r="C670" s="28">
        <f>'Bitcoin Data'!C672</f>
        <v>5780.8999020000001</v>
      </c>
      <c r="D670" s="26">
        <f>'Bitcoin Data'!K672</f>
        <v>1293.2791396561918</v>
      </c>
      <c r="E670" s="25">
        <f>'Bitcoin Data'!J672</f>
        <v>13935.130466361459</v>
      </c>
      <c r="F670" s="25">
        <f t="shared" si="60"/>
        <v>18.022013540532733</v>
      </c>
      <c r="G670" s="23">
        <f>'Emissions Factors'!$AB$39/1000</f>
        <v>0.49266147344102867</v>
      </c>
      <c r="H670" s="26">
        <f t="shared" si="65"/>
        <v>8878.7517452530265</v>
      </c>
      <c r="I670" s="23">
        <f t="shared" si="61"/>
        <v>6.865301908150605</v>
      </c>
      <c r="J670" s="26">
        <f>I670*'Social Cost of Carbon'!$C$5</f>
        <v>686.53019081506045</v>
      </c>
      <c r="K670" s="23">
        <f t="shared" si="62"/>
        <v>0.1187583598493971</v>
      </c>
      <c r="L670" s="27">
        <f t="shared" si="63"/>
        <v>0.88787517452530262</v>
      </c>
      <c r="M670" s="27"/>
    </row>
    <row r="671" spans="1:13" x14ac:dyDescent="0.25">
      <c r="A671" s="24">
        <f t="shared" si="64"/>
        <v>2017</v>
      </c>
      <c r="B671" s="32">
        <v>43036</v>
      </c>
      <c r="C671" s="28">
        <f>'Bitcoin Data'!C673</f>
        <v>5753.0898440000001</v>
      </c>
      <c r="D671" s="26">
        <f>'Bitcoin Data'!K673</f>
        <v>1062.9675088580675</v>
      </c>
      <c r="E671" s="25">
        <f>'Bitcoin Data'!J673</f>
        <v>30700.95014808204</v>
      </c>
      <c r="F671" s="25">
        <f t="shared" si="60"/>
        <v>32.634112498482487</v>
      </c>
      <c r="G671" s="23">
        <f>'Emissions Factors'!$AB$39/1000</f>
        <v>0.49266147344102867</v>
      </c>
      <c r="H671" s="26">
        <f t="shared" si="65"/>
        <v>16077.569947942671</v>
      </c>
      <c r="I671" s="23">
        <f t="shared" si="61"/>
        <v>15.125175335993665</v>
      </c>
      <c r="J671" s="26">
        <f>I671*'Social Cost of Carbon'!$C$5</f>
        <v>1512.5175335993665</v>
      </c>
      <c r="K671" s="23">
        <f t="shared" si="62"/>
        <v>0.26290525171909107</v>
      </c>
      <c r="L671" s="27">
        <f t="shared" si="63"/>
        <v>1.6077569947942669</v>
      </c>
      <c r="M671" s="27"/>
    </row>
    <row r="672" spans="1:13" x14ac:dyDescent="0.25">
      <c r="A672" s="24">
        <f t="shared" si="64"/>
        <v>2017</v>
      </c>
      <c r="B672" s="32">
        <v>43037</v>
      </c>
      <c r="C672" s="28">
        <f>'Bitcoin Data'!C674</f>
        <v>6153.8500979999999</v>
      </c>
      <c r="D672" s="26">
        <f>'Bitcoin Data'!K674</f>
        <v>1937.0166775365699</v>
      </c>
      <c r="E672" s="25">
        <f>'Bitcoin Data'!J674</f>
        <v>16073.178205887602</v>
      </c>
      <c r="F672" s="25">
        <f t="shared" si="60"/>
        <v>31.134014245821607</v>
      </c>
      <c r="G672" s="23">
        <f>'Emissions Factors'!$AB$39/1000</f>
        <v>0.49266147344102867</v>
      </c>
      <c r="H672" s="26">
        <f t="shared" si="65"/>
        <v>15338.52933248045</v>
      </c>
      <c r="I672" s="23">
        <f t="shared" si="61"/>
        <v>7.9186356577928159</v>
      </c>
      <c r="J672" s="26">
        <f>I672*'Social Cost of Carbon'!$C$5</f>
        <v>791.86356577928154</v>
      </c>
      <c r="K672" s="23">
        <f t="shared" si="62"/>
        <v>0.12867774696634829</v>
      </c>
      <c r="L672" s="27">
        <f t="shared" si="63"/>
        <v>1.5338529332480448</v>
      </c>
      <c r="M672" s="27"/>
    </row>
    <row r="673" spans="1:13" x14ac:dyDescent="0.25">
      <c r="A673" s="24">
        <f t="shared" si="64"/>
        <v>2017</v>
      </c>
      <c r="B673" s="32">
        <v>43038</v>
      </c>
      <c r="C673" s="28">
        <f>'Bitcoin Data'!C675</f>
        <v>6130.5297849999997</v>
      </c>
      <c r="D673" s="26">
        <f>'Bitcoin Data'!K675</f>
        <v>1836.3310392689855</v>
      </c>
      <c r="E673" s="25">
        <f>'Bitcoin Data'!J675</f>
        <v>15907.890609414266</v>
      </c>
      <c r="F673" s="25">
        <f t="shared" si="60"/>
        <v>29.212153295363034</v>
      </c>
      <c r="G673" s="23">
        <f>'Emissions Factors'!$AB$39/1000</f>
        <v>0.49266147344102867</v>
      </c>
      <c r="H673" s="26">
        <f t="shared" si="65"/>
        <v>14391.702484878755</v>
      </c>
      <c r="I673" s="23">
        <f t="shared" si="61"/>
        <v>7.8372048269727355</v>
      </c>
      <c r="J673" s="26">
        <f>I673*'Social Cost of Carbon'!$C$5</f>
        <v>783.7204826972735</v>
      </c>
      <c r="K673" s="23">
        <f t="shared" si="62"/>
        <v>0.12783894870144139</v>
      </c>
      <c r="L673" s="27">
        <f t="shared" si="63"/>
        <v>1.439170248487875</v>
      </c>
      <c r="M673" s="27"/>
    </row>
    <row r="674" spans="1:13" x14ac:dyDescent="0.25">
      <c r="A674" s="24">
        <f t="shared" si="64"/>
        <v>2017</v>
      </c>
      <c r="B674" s="32">
        <v>43039</v>
      </c>
      <c r="C674" s="28">
        <f>'Bitcoin Data'!C676</f>
        <v>6468.3999020000001</v>
      </c>
      <c r="D674" s="26">
        <f>'Bitcoin Data'!K676</f>
        <v>1713.2019081556568</v>
      </c>
      <c r="E674" s="25">
        <f>'Bitcoin Data'!J676</f>
        <v>13460.746103111669</v>
      </c>
      <c r="F674" s="25">
        <f t="shared" si="60"/>
        <v>23.060975909049734</v>
      </c>
      <c r="G674" s="23">
        <f>'Emissions Factors'!$AB$39/1000</f>
        <v>0.49266147344102867</v>
      </c>
      <c r="H674" s="26">
        <f t="shared" si="65"/>
        <v>11361.254370340508</v>
      </c>
      <c r="I674" s="23">
        <f t="shared" si="61"/>
        <v>6.6315910087745795</v>
      </c>
      <c r="J674" s="26">
        <f>I674*'Social Cost of Carbon'!$C$5</f>
        <v>663.15910087745794</v>
      </c>
      <c r="K674" s="23">
        <f t="shared" si="62"/>
        <v>0.10252289761373785</v>
      </c>
      <c r="L674" s="27">
        <f t="shared" si="63"/>
        <v>1.1361254370340508</v>
      </c>
      <c r="M674" s="27"/>
    </row>
    <row r="675" spans="1:13" x14ac:dyDescent="0.25">
      <c r="A675" s="24">
        <f t="shared" si="64"/>
        <v>2017</v>
      </c>
      <c r="B675" s="32">
        <v>43040</v>
      </c>
      <c r="C675" s="28">
        <f>'Bitcoin Data'!C677</f>
        <v>6767.3100590000004</v>
      </c>
      <c r="D675" s="26">
        <f>'Bitcoin Data'!K677</f>
        <v>1962.6756133361305</v>
      </c>
      <c r="E675" s="25">
        <f>'Bitcoin Data'!J677</f>
        <v>16160.716677070208</v>
      </c>
      <c r="F675" s="25">
        <f t="shared" si="60"/>
        <v>31.718244516120201</v>
      </c>
      <c r="G675" s="23">
        <f>'Emissions Factors'!$AB$39/1000</f>
        <v>0.49266147344102867</v>
      </c>
      <c r="H675" s="26">
        <f t="shared" si="65"/>
        <v>15626.357078274605</v>
      </c>
      <c r="I675" s="23">
        <f t="shared" si="61"/>
        <v>7.9617624899884127</v>
      </c>
      <c r="J675" s="26">
        <f>I675*'Social Cost of Carbon'!$C$5</f>
        <v>796.17624899884129</v>
      </c>
      <c r="K675" s="23">
        <f t="shared" si="62"/>
        <v>0.11765032813000614</v>
      </c>
      <c r="L675" s="27">
        <f t="shared" si="63"/>
        <v>1.5626357078274604</v>
      </c>
      <c r="M675" s="27"/>
    </row>
    <row r="676" spans="1:13" x14ac:dyDescent="0.25">
      <c r="A676" s="24">
        <f t="shared" si="64"/>
        <v>2017</v>
      </c>
      <c r="B676" s="32">
        <v>43041</v>
      </c>
      <c r="C676" s="28">
        <f>'Bitcoin Data'!C678</f>
        <v>7078.5</v>
      </c>
      <c r="D676" s="26">
        <f>'Bitcoin Data'!K678</f>
        <v>1894.6482035928152</v>
      </c>
      <c r="E676" s="25">
        <f>'Bitcoin Data'!J678</f>
        <v>13274.035116636191</v>
      </c>
      <c r="F676" s="25">
        <f t="shared" si="60"/>
        <v>25.149626788162706</v>
      </c>
      <c r="G676" s="23">
        <f>'Emissions Factors'!$AB$39/1000</f>
        <v>0.49266147344102867</v>
      </c>
      <c r="H676" s="26">
        <f t="shared" si="65"/>
        <v>12390.252189948205</v>
      </c>
      <c r="I676" s="23">
        <f t="shared" si="61"/>
        <v>6.5396056990699423</v>
      </c>
      <c r="J676" s="26">
        <f>I676*'Social Cost of Carbon'!$C$5</f>
        <v>653.96056990699424</v>
      </c>
      <c r="K676" s="23">
        <f t="shared" si="62"/>
        <v>9.2386885626473722E-2</v>
      </c>
      <c r="L676" s="27">
        <f t="shared" si="63"/>
        <v>1.2390252189948203</v>
      </c>
      <c r="M676" s="27"/>
    </row>
    <row r="677" spans="1:13" x14ac:dyDescent="0.25">
      <c r="A677" s="24">
        <f t="shared" si="64"/>
        <v>2017</v>
      </c>
      <c r="B677" s="32">
        <v>43042</v>
      </c>
      <c r="C677" s="28">
        <f>'Bitcoin Data'!C679</f>
        <v>7207.7597660000001</v>
      </c>
      <c r="D677" s="26">
        <f>'Bitcoin Data'!K679</f>
        <v>1471.1538461538532</v>
      </c>
      <c r="E677" s="25">
        <f>'Bitcoin Data'!J679</f>
        <v>18665.367435286898</v>
      </c>
      <c r="F677" s="25">
        <f t="shared" si="60"/>
        <v>27.459627092297204</v>
      </c>
      <c r="G677" s="23">
        <f>'Emissions Factors'!$AB$39/1000</f>
        <v>0.49266147344102867</v>
      </c>
      <c r="H677" s="26">
        <f t="shared" si="65"/>
        <v>13528.300343432331</v>
      </c>
      <c r="I677" s="23">
        <f t="shared" si="61"/>
        <v>9.1957074229866382</v>
      </c>
      <c r="J677" s="26">
        <f>I677*'Social Cost of Carbon'!$C$5</f>
        <v>919.57074229866384</v>
      </c>
      <c r="K677" s="23">
        <f t="shared" si="62"/>
        <v>0.12758065919960404</v>
      </c>
      <c r="L677" s="27">
        <f t="shared" si="63"/>
        <v>1.3528300343432331</v>
      </c>
      <c r="M677" s="27"/>
    </row>
    <row r="678" spans="1:13" x14ac:dyDescent="0.25">
      <c r="A678" s="24">
        <f t="shared" si="64"/>
        <v>2017</v>
      </c>
      <c r="B678" s="32">
        <v>43043</v>
      </c>
      <c r="C678" s="28">
        <f>'Bitcoin Data'!C680</f>
        <v>7379.9501950000003</v>
      </c>
      <c r="D678" s="26">
        <f>'Bitcoin Data'!K680</f>
        <v>1630.7188403777168</v>
      </c>
      <c r="E678" s="25">
        <f>'Bitcoin Data'!J680</f>
        <v>18253.99831960805</v>
      </c>
      <c r="F678" s="25">
        <f t="shared" si="60"/>
        <v>29.767138972008031</v>
      </c>
      <c r="G678" s="23">
        <f>'Emissions Factors'!$AB$39/1000</f>
        <v>0.49266147344102867</v>
      </c>
      <c r="H678" s="26">
        <f t="shared" si="65"/>
        <v>14665.122546073344</v>
      </c>
      <c r="I678" s="23">
        <f t="shared" si="61"/>
        <v>8.9930417083281622</v>
      </c>
      <c r="J678" s="26">
        <f>I678*'Social Cost of Carbon'!$C$5</f>
        <v>899.30417083281623</v>
      </c>
      <c r="K678" s="23">
        <f t="shared" si="62"/>
        <v>0.12185775609191847</v>
      </c>
      <c r="L678" s="27">
        <f t="shared" si="63"/>
        <v>1.4665122546073344</v>
      </c>
      <c r="M678" s="27"/>
    </row>
    <row r="679" spans="1:13" x14ac:dyDescent="0.25">
      <c r="A679" s="24">
        <f t="shared" si="64"/>
        <v>2017</v>
      </c>
      <c r="B679" s="32">
        <v>43044</v>
      </c>
      <c r="C679" s="28">
        <f>'Bitcoin Data'!C681</f>
        <v>7407.4101559999999</v>
      </c>
      <c r="D679" s="26">
        <f>'Bitcoin Data'!K681</f>
        <v>1747.8335724533877</v>
      </c>
      <c r="E679" s="25">
        <f>'Bitcoin Data'!J681</f>
        <v>16055.958829210653</v>
      </c>
      <c r="F679" s="25">
        <f t="shared" si="60"/>
        <v>28.063143879623766</v>
      </c>
      <c r="G679" s="23">
        <f>'Emissions Factors'!$AB$39/1000</f>
        <v>0.49266147344102867</v>
      </c>
      <c r="H679" s="26">
        <f t="shared" si="65"/>
        <v>13825.629813123029</v>
      </c>
      <c r="I679" s="23">
        <f t="shared" si="61"/>
        <v>7.9101523343074138</v>
      </c>
      <c r="J679" s="26">
        <f>I679*'Social Cost of Carbon'!$C$5</f>
        <v>791.01523343074143</v>
      </c>
      <c r="K679" s="23">
        <f t="shared" si="62"/>
        <v>0.10678701688875961</v>
      </c>
      <c r="L679" s="27">
        <f t="shared" si="63"/>
        <v>1.382562981312303</v>
      </c>
      <c r="M679" s="27"/>
    </row>
    <row r="680" spans="1:13" x14ac:dyDescent="0.25">
      <c r="A680" s="24">
        <f t="shared" si="64"/>
        <v>2017</v>
      </c>
      <c r="B680" s="32">
        <v>43045</v>
      </c>
      <c r="C680" s="28">
        <f>'Bitcoin Data'!C682</f>
        <v>7022.7597660000001</v>
      </c>
      <c r="D680" s="26">
        <f>'Bitcoin Data'!K682</f>
        <v>1723.7282643914061</v>
      </c>
      <c r="E680" s="25">
        <f>'Bitcoin Data'!J682</f>
        <v>19085.659739230028</v>
      </c>
      <c r="F680" s="25">
        <f t="shared" si="60"/>
        <v>32.898491137067914</v>
      </c>
      <c r="G680" s="23">
        <f>'Emissions Factors'!$AB$39/1000</f>
        <v>0.49266147344102867</v>
      </c>
      <c r="H680" s="26">
        <f t="shared" si="65"/>
        <v>16207.819117574501</v>
      </c>
      <c r="I680" s="23">
        <f t="shared" si="61"/>
        <v>9.4027692487231853</v>
      </c>
      <c r="J680" s="26">
        <f>I680*'Social Cost of Carbon'!$C$5</f>
        <v>940.27692487231855</v>
      </c>
      <c r="K680" s="23">
        <f t="shared" si="62"/>
        <v>0.13388994586210634</v>
      </c>
      <c r="L680" s="27">
        <f t="shared" si="63"/>
        <v>1.6207819117574502</v>
      </c>
      <c r="M680" s="27"/>
    </row>
    <row r="681" spans="1:13" x14ac:dyDescent="0.25">
      <c r="A681" s="24">
        <f t="shared" si="64"/>
        <v>2017</v>
      </c>
      <c r="B681" s="32">
        <v>43046</v>
      </c>
      <c r="C681" s="28">
        <f>'Bitcoin Data'!C683</f>
        <v>7144.3798829999996</v>
      </c>
      <c r="D681" s="26">
        <f>'Bitcoin Data'!K683</f>
        <v>1897.5964679116078</v>
      </c>
      <c r="E681" s="25">
        <f>'Bitcoin Data'!J683</f>
        <v>15994.722504301963</v>
      </c>
      <c r="F681" s="25">
        <f t="shared" si="60"/>
        <v>30.351528929389708</v>
      </c>
      <c r="G681" s="23">
        <f>'Emissions Factors'!$AB$39/1000</f>
        <v>0.49266147344102867</v>
      </c>
      <c r="H681" s="26">
        <f t="shared" si="65"/>
        <v>14953.028963541141</v>
      </c>
      <c r="I681" s="23">
        <f t="shared" si="61"/>
        <v>7.8799835562497851</v>
      </c>
      <c r="J681" s="26">
        <f>I681*'Social Cost of Carbon'!$C$5</f>
        <v>787.99835562497856</v>
      </c>
      <c r="K681" s="23">
        <f t="shared" si="62"/>
        <v>0.11029625643227832</v>
      </c>
      <c r="L681" s="27">
        <f t="shared" si="63"/>
        <v>1.4953028963541144</v>
      </c>
      <c r="M681" s="27"/>
    </row>
    <row r="682" spans="1:13" x14ac:dyDescent="0.25">
      <c r="A682" s="24">
        <f t="shared" si="64"/>
        <v>2017</v>
      </c>
      <c r="B682" s="32">
        <v>43047</v>
      </c>
      <c r="C682" s="28">
        <f>'Bitcoin Data'!C684</f>
        <v>7459.6899409999996</v>
      </c>
      <c r="D682" s="26">
        <f>'Bitcoin Data'!K684</f>
        <v>1792.8824227891721</v>
      </c>
      <c r="E682" s="25">
        <f>'Bitcoin Data'!J684</f>
        <v>17977.297353963346</v>
      </c>
      <c r="F682" s="25">
        <f t="shared" si="60"/>
        <v>32.231180435175176</v>
      </c>
      <c r="G682" s="23">
        <f>'Emissions Factors'!$AB$39/1000</f>
        <v>0.49266147344102867</v>
      </c>
      <c r="H682" s="26">
        <f t="shared" si="65"/>
        <v>15879.060843937057</v>
      </c>
      <c r="I682" s="23">
        <f t="shared" si="61"/>
        <v>8.856721802891089</v>
      </c>
      <c r="J682" s="26">
        <f>I682*'Social Cost of Carbon'!$C$5</f>
        <v>885.67218028910895</v>
      </c>
      <c r="K682" s="23">
        <f t="shared" si="62"/>
        <v>0.11872774703694738</v>
      </c>
      <c r="L682" s="27">
        <f t="shared" si="63"/>
        <v>1.5879060843937061</v>
      </c>
      <c r="M682" s="27"/>
    </row>
    <row r="683" spans="1:13" x14ac:dyDescent="0.25">
      <c r="A683" s="24">
        <f t="shared" si="64"/>
        <v>2017</v>
      </c>
      <c r="B683" s="32">
        <v>43048</v>
      </c>
      <c r="C683" s="28">
        <f>'Bitcoin Data'!C685</f>
        <v>7143.580078</v>
      </c>
      <c r="D683" s="26">
        <f>'Bitcoin Data'!K685</f>
        <v>1900.7522948443657</v>
      </c>
      <c r="E683" s="25">
        <f>'Bitcoin Data'!J685</f>
        <v>12483.553287855348</v>
      </c>
      <c r="F683" s="25">
        <f t="shared" si="60"/>
        <v>23.728142559702977</v>
      </c>
      <c r="G683" s="23">
        <f>'Emissions Factors'!$AB$39/1000</f>
        <v>0.49266147344102867</v>
      </c>
      <c r="H683" s="26">
        <f t="shared" si="65"/>
        <v>11689.94167548205</v>
      </c>
      <c r="I683" s="23">
        <f t="shared" si="61"/>
        <v>6.1501657565744132</v>
      </c>
      <c r="J683" s="26">
        <f>I683*'Social Cost of Carbon'!$C$5</f>
        <v>615.01657565744131</v>
      </c>
      <c r="K683" s="23">
        <f t="shared" si="62"/>
        <v>8.6093606978873333E-2</v>
      </c>
      <c r="L683" s="27">
        <f t="shared" si="63"/>
        <v>1.168994167548205</v>
      </c>
      <c r="M683" s="27"/>
    </row>
    <row r="684" spans="1:13" x14ac:dyDescent="0.25">
      <c r="A684" s="24">
        <f t="shared" si="64"/>
        <v>2017</v>
      </c>
      <c r="B684" s="32">
        <v>43049</v>
      </c>
      <c r="C684" s="28">
        <f>'Bitcoin Data'!C686</f>
        <v>6618.1401370000003</v>
      </c>
      <c r="D684" s="26">
        <f>'Bitcoin Data'!K686</f>
        <v>1553.9568345323785</v>
      </c>
      <c r="E684" s="25">
        <f>'Bitcoin Data'!J686</f>
        <v>10174.199109838804</v>
      </c>
      <c r="F684" s="25">
        <f t="shared" si="60"/>
        <v>15.810266242627252</v>
      </c>
      <c r="G684" s="23">
        <f>'Emissions Factors'!$AB$39/1000</f>
        <v>0.49266147344102867</v>
      </c>
      <c r="H684" s="26">
        <f t="shared" si="65"/>
        <v>7789.1090625876986</v>
      </c>
      <c r="I684" s="23">
        <f t="shared" si="61"/>
        <v>5.0124359245355885</v>
      </c>
      <c r="J684" s="26">
        <f>I684*'Social Cost of Carbon'!$C$5</f>
        <v>501.24359245355885</v>
      </c>
      <c r="K684" s="23">
        <f t="shared" si="62"/>
        <v>7.5737832998013899E-2</v>
      </c>
      <c r="L684" s="27">
        <f t="shared" si="63"/>
        <v>0.77891090625876991</v>
      </c>
      <c r="M684" s="27"/>
    </row>
    <row r="685" spans="1:13" x14ac:dyDescent="0.25">
      <c r="A685" s="24">
        <f t="shared" si="64"/>
        <v>2017</v>
      </c>
      <c r="B685" s="32">
        <v>43050</v>
      </c>
      <c r="C685" s="28">
        <f>'Bitcoin Data'!C687</f>
        <v>6357.6000979999999</v>
      </c>
      <c r="D685" s="26">
        <f>'Bitcoin Data'!K687</f>
        <v>1015.5028737320926</v>
      </c>
      <c r="E685" s="25">
        <f>'Bitcoin Data'!J687</f>
        <v>15560.542220033469</v>
      </c>
      <c r="F685" s="25">
        <f t="shared" si="60"/>
        <v>15.801775341273542</v>
      </c>
      <c r="G685" s="23">
        <f>'Emissions Factors'!$AB$39/1000</f>
        <v>0.49266147344102867</v>
      </c>
      <c r="H685" s="26">
        <f t="shared" si="65"/>
        <v>7784.9259226159365</v>
      </c>
      <c r="I685" s="23">
        <f t="shared" si="61"/>
        <v>7.6660796576630243</v>
      </c>
      <c r="J685" s="26">
        <f>I685*'Social Cost of Carbon'!$C$5</f>
        <v>766.60796576630241</v>
      </c>
      <c r="K685" s="23">
        <f t="shared" si="62"/>
        <v>0.120581344209974</v>
      </c>
      <c r="L685" s="27">
        <f t="shared" si="63"/>
        <v>0.77849259226159362</v>
      </c>
      <c r="M685" s="27"/>
    </row>
    <row r="686" spans="1:13" x14ac:dyDescent="0.25">
      <c r="A686" s="24">
        <f t="shared" si="64"/>
        <v>2017</v>
      </c>
      <c r="B686" s="32">
        <v>43051</v>
      </c>
      <c r="C686" s="28">
        <f>'Bitcoin Data'!C688</f>
        <v>5950.0698240000002</v>
      </c>
      <c r="D686" s="26">
        <f>'Bitcoin Data'!K688</f>
        <v>959.60549551851068</v>
      </c>
      <c r="E686" s="25">
        <f>'Bitcoin Data'!J688</f>
        <v>28801.68556662061</v>
      </c>
      <c r="F686" s="25">
        <f t="shared" si="60"/>
        <v>27.638255749925307</v>
      </c>
      <c r="G686" s="23">
        <f>'Emissions Factors'!$AB$39/1000</f>
        <v>0.49266147344102867</v>
      </c>
      <c r="H686" s="26">
        <f t="shared" si="65"/>
        <v>13616.303801098185</v>
      </c>
      <c r="I686" s="23">
        <f t="shared" si="61"/>
        <v>14.189480848836517</v>
      </c>
      <c r="J686" s="26">
        <f>I686*'Social Cost of Carbon'!$C$5</f>
        <v>1418.9480848836517</v>
      </c>
      <c r="K686" s="23">
        <f t="shared" si="62"/>
        <v>0.23847587118393651</v>
      </c>
      <c r="L686" s="27">
        <f t="shared" si="63"/>
        <v>1.3616303801098184</v>
      </c>
      <c r="M686" s="27"/>
    </row>
    <row r="687" spans="1:13" x14ac:dyDescent="0.25">
      <c r="A687" s="24">
        <f t="shared" si="64"/>
        <v>2017</v>
      </c>
      <c r="B687" s="32">
        <v>43052</v>
      </c>
      <c r="C687" s="28">
        <f>'Bitcoin Data'!C689</f>
        <v>6559.4902339999999</v>
      </c>
      <c r="D687" s="26">
        <f>'Bitcoin Data'!K689</f>
        <v>1739.5706297890051</v>
      </c>
      <c r="E687" s="25">
        <f>'Bitcoin Data'!J689</f>
        <v>14518.347868997136</v>
      </c>
      <c r="F687" s="25">
        <f t="shared" si="60"/>
        <v>25.25569154596721</v>
      </c>
      <c r="G687" s="23">
        <f>'Emissions Factors'!$AB$39/1000</f>
        <v>0.49266147344102867</v>
      </c>
      <c r="H687" s="26">
        <f t="shared" si="65"/>
        <v>12442.506209808338</v>
      </c>
      <c r="I687" s="23">
        <f t="shared" si="61"/>
        <v>7.1526306530695472</v>
      </c>
      <c r="J687" s="26">
        <f>I687*'Social Cost of Carbon'!$C$5</f>
        <v>715.26306530695467</v>
      </c>
      <c r="K687" s="23">
        <f t="shared" si="62"/>
        <v>0.1090424773558638</v>
      </c>
      <c r="L687" s="27">
        <f t="shared" si="63"/>
        <v>1.2442506209808335</v>
      </c>
      <c r="M687" s="27"/>
    </row>
    <row r="688" spans="1:13" x14ac:dyDescent="0.25">
      <c r="A688" s="24">
        <f t="shared" si="64"/>
        <v>2017</v>
      </c>
      <c r="B688" s="32">
        <v>43053</v>
      </c>
      <c r="C688" s="28">
        <f>'Bitcoin Data'!C690</f>
        <v>6635.75</v>
      </c>
      <c r="D688" s="26">
        <f>'Bitcoin Data'!K690</f>
        <v>1621.6596673157735</v>
      </c>
      <c r="E688" s="25">
        <f>'Bitcoin Data'!J690</f>
        <v>18484.166302376161</v>
      </c>
      <c r="F688" s="25">
        <f t="shared" si="60"/>
        <v>29.975026976520759</v>
      </c>
      <c r="G688" s="23">
        <f>'Emissions Factors'!$AB$39/1000</f>
        <v>0.49266147344102867</v>
      </c>
      <c r="H688" s="26">
        <f t="shared" si="65"/>
        <v>14767.5409566873</v>
      </c>
      <c r="I688" s="23">
        <f t="shared" si="61"/>
        <v>9.1064366058576507</v>
      </c>
      <c r="J688" s="26">
        <f>I688*'Social Cost of Carbon'!$C$5</f>
        <v>910.64366058576502</v>
      </c>
      <c r="K688" s="23">
        <f t="shared" si="62"/>
        <v>0.13723296697219833</v>
      </c>
      <c r="L688" s="27">
        <f t="shared" si="63"/>
        <v>1.4767540956687299</v>
      </c>
      <c r="M688" s="27"/>
    </row>
    <row r="689" spans="1:13" x14ac:dyDescent="0.25">
      <c r="A689" s="24">
        <f t="shared" si="64"/>
        <v>2017</v>
      </c>
      <c r="B689" s="32">
        <v>43054</v>
      </c>
      <c r="C689" s="28">
        <f>'Bitcoin Data'!C691</f>
        <v>7315.5400390000004</v>
      </c>
      <c r="D689" s="26">
        <f>'Bitcoin Data'!K691</f>
        <v>1873.3096735173631</v>
      </c>
      <c r="E689" s="25">
        <f>'Bitcoin Data'!J691</f>
        <v>15992.512778772752</v>
      </c>
      <c r="F689" s="25">
        <f t="shared" si="60"/>
        <v>29.958928892325044</v>
      </c>
      <c r="G689" s="23">
        <f>'Emissions Factors'!$AB$39/1000</f>
        <v>0.49266147344102867</v>
      </c>
      <c r="H689" s="26">
        <f t="shared" si="65"/>
        <v>14759.610050807862</v>
      </c>
      <c r="I689" s="23">
        <f t="shared" si="61"/>
        <v>7.8788949096146643</v>
      </c>
      <c r="J689" s="26">
        <f>I689*'Social Cost of Carbon'!$C$5</f>
        <v>787.88949096146644</v>
      </c>
      <c r="K689" s="23">
        <f t="shared" si="62"/>
        <v>0.10770079676430384</v>
      </c>
      <c r="L689" s="27">
        <f t="shared" si="63"/>
        <v>1.4759610050807861</v>
      </c>
      <c r="M689" s="27"/>
    </row>
    <row r="690" spans="1:13" x14ac:dyDescent="0.25">
      <c r="A690" s="24">
        <f t="shared" si="64"/>
        <v>2017</v>
      </c>
      <c r="B690" s="32">
        <v>43055</v>
      </c>
      <c r="C690" s="28">
        <f>'Bitcoin Data'!C692</f>
        <v>7871.6899409999996</v>
      </c>
      <c r="D690" s="26">
        <f>'Bitcoin Data'!K692</f>
        <v>1922.3157722168241</v>
      </c>
      <c r="E690" s="25">
        <f>'Bitcoin Data'!J692</f>
        <v>17113.590494063428</v>
      </c>
      <c r="F690" s="25">
        <f t="shared" si="60"/>
        <v>32.897724925998041</v>
      </c>
      <c r="G690" s="23">
        <f>'Emissions Factors'!$AB$39/1000</f>
        <v>0.49266147344102867</v>
      </c>
      <c r="H690" s="26">
        <f t="shared" si="65"/>
        <v>16207.441634899851</v>
      </c>
      <c r="I690" s="23">
        <f t="shared" si="61"/>
        <v>8.4312067086716702</v>
      </c>
      <c r="J690" s="26">
        <f>I690*'Social Cost of Carbon'!$C$5</f>
        <v>843.12067086716706</v>
      </c>
      <c r="K690" s="23">
        <f t="shared" si="62"/>
        <v>0.10710796248156837</v>
      </c>
      <c r="L690" s="27">
        <f t="shared" si="63"/>
        <v>1.6207441634899851</v>
      </c>
      <c r="M690" s="27"/>
    </row>
    <row r="691" spans="1:13" x14ac:dyDescent="0.25">
      <c r="A691" s="24">
        <f t="shared" si="64"/>
        <v>2017</v>
      </c>
      <c r="B691" s="32">
        <v>43056</v>
      </c>
      <c r="C691" s="28">
        <f>'Bitcoin Data'!C693</f>
        <v>7708.9902339999999</v>
      </c>
      <c r="D691" s="26">
        <f>'Bitcoin Data'!K693</f>
        <v>2073.1272773250266</v>
      </c>
      <c r="E691" s="25">
        <f>'Bitcoin Data'!J693</f>
        <v>12916.029723273103</v>
      </c>
      <c r="F691" s="25">
        <f t="shared" si="60"/>
        <v>26.776573534058283</v>
      </c>
      <c r="G691" s="23">
        <f>'Emissions Factors'!$AB$39/1000</f>
        <v>0.49266147344102867</v>
      </c>
      <c r="H691" s="26">
        <f t="shared" si="65"/>
        <v>13191.786170991205</v>
      </c>
      <c r="I691" s="23">
        <f t="shared" si="61"/>
        <v>6.3632302344758482</v>
      </c>
      <c r="J691" s="26">
        <f>I691*'Social Cost of Carbon'!$C$5</f>
        <v>636.32302344758477</v>
      </c>
      <c r="K691" s="23">
        <f t="shared" si="62"/>
        <v>8.2542979577419032E-2</v>
      </c>
      <c r="L691" s="27">
        <f t="shared" si="63"/>
        <v>1.3191786170991204</v>
      </c>
      <c r="M691" s="27"/>
    </row>
    <row r="692" spans="1:13" x14ac:dyDescent="0.25">
      <c r="A692" s="24">
        <f t="shared" si="64"/>
        <v>2017</v>
      </c>
      <c r="B692" s="32">
        <v>43057</v>
      </c>
      <c r="C692" s="28">
        <f>'Bitcoin Data'!C694</f>
        <v>7790.1499020000001</v>
      </c>
      <c r="D692" s="26">
        <f>'Bitcoin Data'!K694</f>
        <v>1715.5872218653421</v>
      </c>
      <c r="E692" s="25">
        <f>'Bitcoin Data'!J694</f>
        <v>18352.277721769096</v>
      </c>
      <c r="F692" s="25">
        <f t="shared" si="60"/>
        <v>31.484933151591054</v>
      </c>
      <c r="G692" s="23">
        <f>'Emissions Factors'!$AB$39/1000</f>
        <v>0.49266147344102867</v>
      </c>
      <c r="H692" s="26">
        <f t="shared" si="65"/>
        <v>15511.41355765514</v>
      </c>
      <c r="I692" s="23">
        <f t="shared" si="61"/>
        <v>9.0414601834057287</v>
      </c>
      <c r="J692" s="26">
        <f>I692*'Social Cost of Carbon'!$C$5</f>
        <v>904.14601834057282</v>
      </c>
      <c r="K692" s="23">
        <f t="shared" si="62"/>
        <v>0.11606272404443044</v>
      </c>
      <c r="L692" s="27">
        <f t="shared" si="63"/>
        <v>1.551141355765514</v>
      </c>
      <c r="M692" s="27"/>
    </row>
    <row r="693" spans="1:13" x14ac:dyDescent="0.25">
      <c r="A693" s="24">
        <f t="shared" si="64"/>
        <v>2017</v>
      </c>
      <c r="B693" s="32">
        <v>43058</v>
      </c>
      <c r="C693" s="28">
        <f>'Bitcoin Data'!C695</f>
        <v>8036.4902339999999</v>
      </c>
      <c r="D693" s="26">
        <f>'Bitcoin Data'!K695</f>
        <v>1987.463338892404</v>
      </c>
      <c r="E693" s="25">
        <f>'Bitcoin Data'!J695</f>
        <v>17317.628338160583</v>
      </c>
      <c r="F693" s="25">
        <f t="shared" si="60"/>
        <v>34.418151438658342</v>
      </c>
      <c r="G693" s="23">
        <f>'Emissions Factors'!$AB$39/1000</f>
        <v>0.49266147344102867</v>
      </c>
      <c r="H693" s="26">
        <f t="shared" si="65"/>
        <v>16956.497200885882</v>
      </c>
      <c r="I693" s="23">
        <f t="shared" si="61"/>
        <v>8.5317282935823062</v>
      </c>
      <c r="J693" s="26">
        <f>I693*'Social Cost of Carbon'!$C$5</f>
        <v>853.17282935823062</v>
      </c>
      <c r="K693" s="23">
        <f t="shared" si="62"/>
        <v>0.10616236746592563</v>
      </c>
      <c r="L693" s="27">
        <f t="shared" si="63"/>
        <v>1.6956497200885883</v>
      </c>
      <c r="M693" s="27"/>
    </row>
    <row r="694" spans="1:13" x14ac:dyDescent="0.25">
      <c r="A694" s="24">
        <f t="shared" si="64"/>
        <v>2017</v>
      </c>
      <c r="B694" s="32">
        <v>43059</v>
      </c>
      <c r="C694" s="28">
        <f>'Bitcoin Data'!C696</f>
        <v>8200.6396480000003</v>
      </c>
      <c r="D694" s="26">
        <f>'Bitcoin Data'!K696</f>
        <v>2178.071772650796</v>
      </c>
      <c r="E694" s="25">
        <f>'Bitcoin Data'!J696</f>
        <v>15613.134768397753</v>
      </c>
      <c r="F694" s="25">
        <f t="shared" si="60"/>
        <v>34.006528121639867</v>
      </c>
      <c r="G694" s="23">
        <f>'Emissions Factors'!$AB$39/1000</f>
        <v>0.49266147344102867</v>
      </c>
      <c r="H694" s="26">
        <f t="shared" si="65"/>
        <v>16753.706251020874</v>
      </c>
      <c r="I694" s="23">
        <f t="shared" si="61"/>
        <v>7.6919899800321909</v>
      </c>
      <c r="J694" s="26">
        <f>I694*'Social Cost of Carbon'!$C$5</f>
        <v>769.19899800321912</v>
      </c>
      <c r="K694" s="23">
        <f t="shared" si="62"/>
        <v>9.3797439104742752E-2</v>
      </c>
      <c r="L694" s="27">
        <f t="shared" si="63"/>
        <v>1.6753706251020877</v>
      </c>
      <c r="M694" s="27"/>
    </row>
    <row r="695" spans="1:13" x14ac:dyDescent="0.25">
      <c r="A695" s="24">
        <f t="shared" si="64"/>
        <v>2017</v>
      </c>
      <c r="B695" s="32">
        <v>43060</v>
      </c>
      <c r="C695" s="28">
        <f>'Bitcoin Data'!C697</f>
        <v>8071.2597660000001</v>
      </c>
      <c r="D695" s="26">
        <f>'Bitcoin Data'!K697</f>
        <v>2169.8080340034148</v>
      </c>
      <c r="E695" s="25">
        <f>'Bitcoin Data'!J697</f>
        <v>11136.960776142349</v>
      </c>
      <c r="F695" s="25">
        <f t="shared" si="60"/>
        <v>24.165066966454575</v>
      </c>
      <c r="G695" s="23">
        <f>'Emissions Factors'!$AB$39/1000</f>
        <v>0.49266147344102867</v>
      </c>
      <c r="H695" s="26">
        <f t="shared" si="65"/>
        <v>11905.197497494641</v>
      </c>
      <c r="I695" s="23">
        <f t="shared" si="61"/>
        <v>5.4867515056292318</v>
      </c>
      <c r="J695" s="26">
        <f>I695*'Social Cost of Carbon'!$C$5</f>
        <v>548.67515056292314</v>
      </c>
      <c r="K695" s="23">
        <f t="shared" si="62"/>
        <v>6.7978873988693164E-2</v>
      </c>
      <c r="L695" s="27">
        <f t="shared" si="63"/>
        <v>1.190519749749464</v>
      </c>
      <c r="M695" s="27"/>
    </row>
    <row r="696" spans="1:13" x14ac:dyDescent="0.25">
      <c r="A696" s="24">
        <f t="shared" si="64"/>
        <v>2017</v>
      </c>
      <c r="B696" s="32">
        <v>43061</v>
      </c>
      <c r="C696" s="28">
        <f>'Bitcoin Data'!C698</f>
        <v>8253.5498050000006</v>
      </c>
      <c r="D696" s="26">
        <f>'Bitcoin Data'!K698</f>
        <v>1839.5037574948515</v>
      </c>
      <c r="E696" s="25">
        <f>'Bitcoin Data'!J698</f>
        <v>16759.017877214395</v>
      </c>
      <c r="F696" s="25">
        <f t="shared" si="60"/>
        <v>30.82827635705927</v>
      </c>
      <c r="G696" s="23">
        <f>'Emissions Factors'!$AB$39/1000</f>
        <v>0.49266147344102867</v>
      </c>
      <c r="H696" s="26">
        <f t="shared" si="65"/>
        <v>15187.904053716049</v>
      </c>
      <c r="I696" s="23">
        <f t="shared" si="61"/>
        <v>8.2565224408129847</v>
      </c>
      <c r="J696" s="26">
        <f>I696*'Social Cost of Carbon'!$C$5</f>
        <v>825.65224408129848</v>
      </c>
      <c r="K696" s="23">
        <f t="shared" si="62"/>
        <v>0.1000360164521111</v>
      </c>
      <c r="L696" s="27">
        <f t="shared" si="63"/>
        <v>1.5187904053716048</v>
      </c>
      <c r="M696" s="27"/>
    </row>
    <row r="697" spans="1:13" x14ac:dyDescent="0.25">
      <c r="A697" s="24">
        <f t="shared" si="64"/>
        <v>2017</v>
      </c>
      <c r="B697" s="32">
        <v>43062</v>
      </c>
      <c r="C697" s="28">
        <f>'Bitcoin Data'!C699</f>
        <v>8038.7700199999999</v>
      </c>
      <c r="D697" s="26">
        <f>'Bitcoin Data'!K699</f>
        <v>1980.0546511899488</v>
      </c>
      <c r="E697" s="25">
        <f>'Bitcoin Data'!J699</f>
        <v>14579.569467363688</v>
      </c>
      <c r="F697" s="25">
        <f t="shared" si="60"/>
        <v>28.868344336200433</v>
      </c>
      <c r="G697" s="23">
        <f>'Emissions Factors'!$AB$39/1000</f>
        <v>0.49266147344102867</v>
      </c>
      <c r="H697" s="26">
        <f t="shared" si="65"/>
        <v>14222.321056475481</v>
      </c>
      <c r="I697" s="23">
        <f t="shared" si="61"/>
        <v>7.1827921759272284</v>
      </c>
      <c r="J697" s="26">
        <f>I697*'Social Cost of Carbon'!$C$5</f>
        <v>718.27921759272283</v>
      </c>
      <c r="K697" s="23">
        <f t="shared" si="62"/>
        <v>8.9351880425200023E-2</v>
      </c>
      <c r="L697" s="27">
        <f t="shared" si="63"/>
        <v>1.4222321056475482</v>
      </c>
      <c r="M697" s="27"/>
    </row>
    <row r="698" spans="1:13" x14ac:dyDescent="0.25">
      <c r="A698" s="24">
        <f t="shared" si="64"/>
        <v>2017</v>
      </c>
      <c r="B698" s="32">
        <v>43063</v>
      </c>
      <c r="C698" s="28">
        <f>'Bitcoin Data'!C700</f>
        <v>8253.6904300000006</v>
      </c>
      <c r="D698" s="26">
        <f>'Bitcoin Data'!K700</f>
        <v>1856.4193671192741</v>
      </c>
      <c r="E698" s="25">
        <f>'Bitcoin Data'!J700</f>
        <v>16272.370192392555</v>
      </c>
      <c r="F698" s="25">
        <f t="shared" si="60"/>
        <v>30.208343174091926</v>
      </c>
      <c r="G698" s="23">
        <f>'Emissions Factors'!$AB$39/1000</f>
        <v>0.49266147344102867</v>
      </c>
      <c r="H698" s="26">
        <f t="shared" si="65"/>
        <v>14882.486858360369</v>
      </c>
      <c r="I698" s="23">
        <f t="shared" si="61"/>
        <v>8.0167698753619909</v>
      </c>
      <c r="J698" s="26">
        <f>I698*'Social Cost of Carbon'!$C$5</f>
        <v>801.67698753619914</v>
      </c>
      <c r="K698" s="23">
        <f t="shared" si="62"/>
        <v>9.7129519738505518E-2</v>
      </c>
      <c r="L698" s="27">
        <f t="shared" si="63"/>
        <v>1.4882486858360369</v>
      </c>
      <c r="M698" s="27"/>
    </row>
    <row r="699" spans="1:13" x14ac:dyDescent="0.25">
      <c r="A699" s="24">
        <f t="shared" si="64"/>
        <v>2017</v>
      </c>
      <c r="B699" s="32">
        <v>43064</v>
      </c>
      <c r="C699" s="28">
        <f>'Bitcoin Data'!C701</f>
        <v>8790.9199219999991</v>
      </c>
      <c r="D699" s="26">
        <f>'Bitcoin Data'!K701</f>
        <v>1936.0843934222785</v>
      </c>
      <c r="E699" s="25">
        <f>'Bitcoin Data'!J701</f>
        <v>15294.530651580266</v>
      </c>
      <c r="F699" s="25">
        <f t="shared" si="60"/>
        <v>29.611502099243225</v>
      </c>
      <c r="G699" s="23">
        <f>'Emissions Factors'!$AB$39/1000</f>
        <v>0.49266147344102867</v>
      </c>
      <c r="H699" s="26">
        <f t="shared" si="65"/>
        <v>14588.44625501528</v>
      </c>
      <c r="I699" s="23">
        <f t="shared" si="61"/>
        <v>7.5350260063965093</v>
      </c>
      <c r="J699" s="26">
        <f>I699*'Social Cost of Carbon'!$C$5</f>
        <v>753.50260063965095</v>
      </c>
      <c r="K699" s="23">
        <f t="shared" si="62"/>
        <v>8.5713737279525068E-2</v>
      </c>
      <c r="L699" s="27">
        <f t="shared" si="63"/>
        <v>1.4588446255015279</v>
      </c>
      <c r="M699" s="27"/>
    </row>
    <row r="700" spans="1:13" x14ac:dyDescent="0.25">
      <c r="A700" s="24">
        <f t="shared" si="64"/>
        <v>2017</v>
      </c>
      <c r="B700" s="32">
        <v>43065</v>
      </c>
      <c r="C700" s="28">
        <f>'Bitcoin Data'!C702</f>
        <v>9330.5498050000006</v>
      </c>
      <c r="D700" s="26">
        <f>'Bitcoin Data'!K702</f>
        <v>1918.3839321994562</v>
      </c>
      <c r="E700" s="25">
        <f>'Bitcoin Data'!J702</f>
        <v>17141.510940699824</v>
      </c>
      <c r="F700" s="25">
        <f t="shared" si="60"/>
        <v>32.883999162259727</v>
      </c>
      <c r="G700" s="23">
        <f>'Emissions Factors'!$AB$39/1000</f>
        <v>0.49266147344102867</v>
      </c>
      <c r="H700" s="26">
        <f t="shared" si="65"/>
        <v>16200.679479912431</v>
      </c>
      <c r="I700" s="23">
        <f t="shared" si="61"/>
        <v>8.4449620370506899</v>
      </c>
      <c r="J700" s="26">
        <f>I700*'Social Cost of Carbon'!$C$5</f>
        <v>844.49620370506898</v>
      </c>
      <c r="K700" s="23">
        <f t="shared" si="62"/>
        <v>9.050872899821244E-2</v>
      </c>
      <c r="L700" s="27">
        <f t="shared" si="63"/>
        <v>1.6200679479912434</v>
      </c>
      <c r="M700" s="27"/>
    </row>
    <row r="701" spans="1:13" x14ac:dyDescent="0.25">
      <c r="A701" s="24">
        <f t="shared" si="64"/>
        <v>2017</v>
      </c>
      <c r="B701" s="32">
        <v>43066</v>
      </c>
      <c r="C701" s="28">
        <f>'Bitcoin Data'!C703</f>
        <v>9818.3496090000008</v>
      </c>
      <c r="D701" s="26">
        <f>'Bitcoin Data'!K703</f>
        <v>2121.7093859061197</v>
      </c>
      <c r="E701" s="25">
        <f>'Bitcoin Data'!J703</f>
        <v>14214.811579838739</v>
      </c>
      <c r="F701" s="25">
        <f t="shared" si="60"/>
        <v>30.159699147830853</v>
      </c>
      <c r="G701" s="23">
        <f>'Emissions Factors'!$AB$39/1000</f>
        <v>0.49266147344102867</v>
      </c>
      <c r="H701" s="26">
        <f t="shared" si="65"/>
        <v>14858.521820708485</v>
      </c>
      <c r="I701" s="23">
        <f t="shared" si="61"/>
        <v>7.0030900176099493</v>
      </c>
      <c r="J701" s="26">
        <f>I701*'Social Cost of Carbon'!$C$5</f>
        <v>700.30900176099499</v>
      </c>
      <c r="K701" s="23">
        <f t="shared" si="62"/>
        <v>7.1326549741013087E-2</v>
      </c>
      <c r="L701" s="27">
        <f t="shared" si="63"/>
        <v>1.4858521820708483</v>
      </c>
      <c r="M701" s="27"/>
    </row>
    <row r="702" spans="1:13" x14ac:dyDescent="0.25">
      <c r="A702" s="24">
        <f t="shared" si="64"/>
        <v>2017</v>
      </c>
      <c r="B702" s="32">
        <v>43067</v>
      </c>
      <c r="C702" s="28">
        <f>'Bitcoin Data'!C704</f>
        <v>10058.799805000001</v>
      </c>
      <c r="D702" s="26">
        <f>'Bitcoin Data'!K704</f>
        <v>1957.8631773441953</v>
      </c>
      <c r="E702" s="25">
        <f>'Bitcoin Data'!J704</f>
        <v>17073.905402330944</v>
      </c>
      <c r="F702" s="25">
        <f t="shared" si="60"/>
        <v>33.42837068068188</v>
      </c>
      <c r="G702" s="23">
        <f>'Emissions Factors'!$AB$39/1000</f>
        <v>0.49266147344102867</v>
      </c>
      <c r="H702" s="26">
        <f t="shared" si="65"/>
        <v>16468.870354277617</v>
      </c>
      <c r="I702" s="23">
        <f t="shared" si="61"/>
        <v>8.4116553929051019</v>
      </c>
      <c r="J702" s="26">
        <f>I702*'Social Cost of Carbon'!$C$5</f>
        <v>841.1655392905102</v>
      </c>
      <c r="K702" s="23">
        <f t="shared" si="62"/>
        <v>8.3624841491763857E-2</v>
      </c>
      <c r="L702" s="27">
        <f t="shared" si="63"/>
        <v>1.6468870354277618</v>
      </c>
      <c r="M702" s="27"/>
    </row>
    <row r="703" spans="1:13" x14ac:dyDescent="0.25">
      <c r="A703" s="24">
        <f t="shared" si="64"/>
        <v>2017</v>
      </c>
      <c r="B703" s="32">
        <v>43068</v>
      </c>
      <c r="C703" s="28">
        <f>'Bitcoin Data'!C705</f>
        <v>9888.6103519999997</v>
      </c>
      <c r="D703" s="26">
        <f>'Bitcoin Data'!K705</f>
        <v>2155.7134945541816</v>
      </c>
      <c r="E703" s="25">
        <f>'Bitcoin Data'!J705</f>
        <v>14961.021137604495</v>
      </c>
      <c r="F703" s="25">
        <f t="shared" si="60"/>
        <v>32.25167515864436</v>
      </c>
      <c r="G703" s="23">
        <f>'Emissions Factors'!$AB$39/1000</f>
        <v>0.49266147344102867</v>
      </c>
      <c r="H703" s="26">
        <f t="shared" si="65"/>
        <v>15889.157804599152</v>
      </c>
      <c r="I703" s="23">
        <f t="shared" si="61"/>
        <v>7.3707187178346061</v>
      </c>
      <c r="J703" s="26">
        <f>I703*'Social Cost of Carbon'!$C$5</f>
        <v>737.07187178346067</v>
      </c>
      <c r="K703" s="23">
        <f t="shared" si="62"/>
        <v>7.4537457291396436E-2</v>
      </c>
      <c r="L703" s="27">
        <f t="shared" si="63"/>
        <v>1.5889157804599157</v>
      </c>
      <c r="M703" s="27"/>
    </row>
    <row r="704" spans="1:13" x14ac:dyDescent="0.25">
      <c r="A704" s="24">
        <f t="shared" si="64"/>
        <v>2017</v>
      </c>
      <c r="B704" s="32">
        <v>43069</v>
      </c>
      <c r="C704" s="28">
        <f>'Bitcoin Data'!C706</f>
        <v>10233.599609000001</v>
      </c>
      <c r="D704" s="26">
        <f>'Bitcoin Data'!K706</f>
        <v>2107.9697525741876</v>
      </c>
      <c r="E704" s="25">
        <f>'Bitcoin Data'!J706</f>
        <v>16756.728002115164</v>
      </c>
      <c r="F704" s="25">
        <f t="shared" si="60"/>
        <v>35.322675780571664</v>
      </c>
      <c r="G704" s="23">
        <f>'Emissions Factors'!$AB$39/1000</f>
        <v>0.49266147344102867</v>
      </c>
      <c r="H704" s="26">
        <f t="shared" si="65"/>
        <v>17402.121495936175</v>
      </c>
      <c r="I704" s="23">
        <f t="shared" si="61"/>
        <v>8.2553943075726028</v>
      </c>
      <c r="J704" s="26">
        <f>I704*'Social Cost of Carbon'!$C$5</f>
        <v>825.53943075726033</v>
      </c>
      <c r="K704" s="23">
        <f t="shared" si="62"/>
        <v>8.0669506556738324E-2</v>
      </c>
      <c r="L704" s="27">
        <f t="shared" si="63"/>
        <v>1.7402121495936178</v>
      </c>
      <c r="M704" s="27"/>
    </row>
    <row r="705" spans="1:13" x14ac:dyDescent="0.25">
      <c r="A705" s="24">
        <f t="shared" si="64"/>
        <v>2017</v>
      </c>
      <c r="B705" s="32">
        <v>43070</v>
      </c>
      <c r="C705" s="28">
        <f>'Bitcoin Data'!C707</f>
        <v>10975.599609000001</v>
      </c>
      <c r="D705" s="26">
        <f>'Bitcoin Data'!K707</f>
        <v>2262.0001373406294</v>
      </c>
      <c r="E705" s="25">
        <f>'Bitcoin Data'!J707</f>
        <v>13731.009067379113</v>
      </c>
      <c r="F705" s="25">
        <f t="shared" si="60"/>
        <v>31.059544396236983</v>
      </c>
      <c r="G705" s="23">
        <f>'Emissions Factors'!$AB$39/1000</f>
        <v>0.49266147344102867</v>
      </c>
      <c r="H705" s="26">
        <f t="shared" si="65"/>
        <v>15301.840906657157</v>
      </c>
      <c r="I705" s="23">
        <f t="shared" si="61"/>
        <v>6.7647391589671191</v>
      </c>
      <c r="J705" s="26">
        <f>I705*'Social Cost of Carbon'!$C$5</f>
        <v>676.4739158967119</v>
      </c>
      <c r="K705" s="23">
        <f t="shared" si="62"/>
        <v>6.1634347096809428E-2</v>
      </c>
      <c r="L705" s="27">
        <f t="shared" si="63"/>
        <v>1.5301840906657158</v>
      </c>
      <c r="M705" s="27"/>
    </row>
    <row r="706" spans="1:13" x14ac:dyDescent="0.25">
      <c r="A706" s="24">
        <f t="shared" si="64"/>
        <v>2017</v>
      </c>
      <c r="B706" s="32">
        <v>43071</v>
      </c>
      <c r="C706" s="28">
        <f>'Bitcoin Data'!C708</f>
        <v>11074.599609000001</v>
      </c>
      <c r="D706" s="26">
        <f>'Bitcoin Data'!K708</f>
        <v>2023.03664921466</v>
      </c>
      <c r="E706" s="25">
        <f>'Bitcoin Data'!J708</f>
        <v>16774.316061699508</v>
      </c>
      <c r="F706" s="25">
        <f t="shared" si="60"/>
        <v>33.93505615832823</v>
      </c>
      <c r="G706" s="23">
        <f>'Emissions Factors'!$AB$39/1000</f>
        <v>0.49266147344102867</v>
      </c>
      <c r="H706" s="26">
        <f t="shared" si="65"/>
        <v>16718.494768266042</v>
      </c>
      <c r="I706" s="23">
        <f t="shared" si="61"/>
        <v>8.2640592669223931</v>
      </c>
      <c r="J706" s="26">
        <f>I706*'Social Cost of Carbon'!$C$5</f>
        <v>826.40592669223929</v>
      </c>
      <c r="K706" s="23">
        <f t="shared" si="62"/>
        <v>7.4621743075988373E-2</v>
      </c>
      <c r="L706" s="27">
        <f t="shared" si="63"/>
        <v>1.6718494768266037</v>
      </c>
      <c r="M706" s="27"/>
    </row>
    <row r="707" spans="1:13" x14ac:dyDescent="0.25">
      <c r="A707" s="24">
        <f t="shared" si="64"/>
        <v>2017</v>
      </c>
      <c r="B707" s="32">
        <v>43072</v>
      </c>
      <c r="C707" s="28">
        <f>'Bitcoin Data'!C709</f>
        <v>11323.200194999999</v>
      </c>
      <c r="D707" s="26">
        <f>'Bitcoin Data'!K709</f>
        <v>2194.6150648870853</v>
      </c>
      <c r="E707" s="25">
        <f>'Bitcoin Data'!J709</f>
        <v>15893.619908101624</v>
      </c>
      <c r="F707" s="25">
        <f t="shared" si="60"/>
        <v>34.880377685909117</v>
      </c>
      <c r="G707" s="23">
        <f>'Emissions Factors'!$AB$39/1000</f>
        <v>0.49266147344102867</v>
      </c>
      <c r="H707" s="26">
        <f t="shared" si="65"/>
        <v>17184.218264919564</v>
      </c>
      <c r="I707" s="23">
        <f t="shared" si="61"/>
        <v>7.8301742022370124</v>
      </c>
      <c r="J707" s="26">
        <f>I707*'Social Cost of Carbon'!$C$5</f>
        <v>783.01742022370127</v>
      </c>
      <c r="K707" s="23">
        <f t="shared" si="62"/>
        <v>6.9151600849507125E-2</v>
      </c>
      <c r="L707" s="27">
        <f t="shared" si="63"/>
        <v>1.7184218264919564</v>
      </c>
      <c r="M707" s="27"/>
    </row>
    <row r="708" spans="1:13" x14ac:dyDescent="0.25">
      <c r="A708" s="24">
        <f t="shared" si="64"/>
        <v>2017</v>
      </c>
      <c r="B708" s="32">
        <v>43073</v>
      </c>
      <c r="C708" s="28">
        <f>'Bitcoin Data'!C710</f>
        <v>11657.200194999999</v>
      </c>
      <c r="D708" s="26">
        <f>'Bitcoin Data'!K710</f>
        <v>2257.5615840349242</v>
      </c>
      <c r="E708" s="25">
        <f>'Bitcoin Data'!J710</f>
        <v>15186.220434798959</v>
      </c>
      <c r="F708" s="25">
        <f t="shared" si="60"/>
        <v>34.28382786028827</v>
      </c>
      <c r="G708" s="23">
        <f>'Emissions Factors'!$AB$39/1000</f>
        <v>0.49266147344102867</v>
      </c>
      <c r="H708" s="26">
        <f t="shared" si="65"/>
        <v>16890.321148848208</v>
      </c>
      <c r="I708" s="23">
        <f t="shared" si="61"/>
        <v>7.4816657354083143</v>
      </c>
      <c r="J708" s="26">
        <f>I708*'Social Cost of Carbon'!$C$5</f>
        <v>748.16657354083145</v>
      </c>
      <c r="K708" s="23">
        <f t="shared" si="62"/>
        <v>6.41806403789595E-2</v>
      </c>
      <c r="L708" s="27">
        <f t="shared" si="63"/>
        <v>1.6890321148848211</v>
      </c>
      <c r="M708" s="27"/>
    </row>
    <row r="709" spans="1:13" x14ac:dyDescent="0.25">
      <c r="A709" s="24">
        <f t="shared" si="64"/>
        <v>2017</v>
      </c>
      <c r="B709" s="32">
        <v>43074</v>
      </c>
      <c r="C709" s="28">
        <f>'Bitcoin Data'!C711</f>
        <v>11916.700194999999</v>
      </c>
      <c r="D709" s="26">
        <f>'Bitcoin Data'!K711</f>
        <v>2230.0071920747996</v>
      </c>
      <c r="E709" s="25">
        <f>'Bitcoin Data'!J711</f>
        <v>19167.327997295968</v>
      </c>
      <c r="F709" s="25">
        <f t="shared" ref="F709:F772" si="66">E709*D709/1000000</f>
        <v>42.743279286826677</v>
      </c>
      <c r="G709" s="23">
        <f>'Emissions Factors'!$AB$39/1000</f>
        <v>0.49266147344102867</v>
      </c>
      <c r="H709" s="26">
        <f t="shared" si="65"/>
        <v>21057.966953149433</v>
      </c>
      <c r="I709" s="23">
        <f t="shared" ref="I709:I772" si="67">$E709*G709/1000</f>
        <v>9.4430040530753114</v>
      </c>
      <c r="J709" s="26">
        <f>I709*'Social Cost of Carbon'!$C$5</f>
        <v>944.30040530753115</v>
      </c>
      <c r="K709" s="23">
        <f t="shared" ref="K709:K772" si="68">J709/$C709</f>
        <v>7.9241769101797158E-2</v>
      </c>
      <c r="L709" s="27">
        <f t="shared" ref="L709:L772" si="69">J709*$D709/1000000</f>
        <v>2.1057966953149427</v>
      </c>
      <c r="M709" s="27"/>
    </row>
    <row r="710" spans="1:13" x14ac:dyDescent="0.25">
      <c r="A710" s="24">
        <f t="shared" ref="A710:A773" si="70">YEAR(B710)</f>
        <v>2017</v>
      </c>
      <c r="B710" s="32">
        <v>43075</v>
      </c>
      <c r="C710" s="28">
        <f>'Bitcoin Data'!C712</f>
        <v>14291.5</v>
      </c>
      <c r="D710" s="26">
        <f>'Bitcoin Data'!K712</f>
        <v>2345.1685185612996</v>
      </c>
      <c r="E710" s="25">
        <f>'Bitcoin Data'!J712</f>
        <v>14631.187652233259</v>
      </c>
      <c r="F710" s="25">
        <f t="shared" si="66"/>
        <v>34.312600671180249</v>
      </c>
      <c r="G710" s="23">
        <f>'Emissions Factors'!$AB$39/1000</f>
        <v>0.49266147344102867</v>
      </c>
      <c r="H710" s="26">
        <f t="shared" ref="H710:H773" si="71">F710*G710*1000</f>
        <v>16904.49640425729</v>
      </c>
      <c r="I710" s="23">
        <f t="shared" si="67"/>
        <v>7.2082224669414225</v>
      </c>
      <c r="J710" s="26">
        <f>I710*'Social Cost of Carbon'!$C$5</f>
        <v>720.82224669414222</v>
      </c>
      <c r="K710" s="23">
        <f t="shared" si="68"/>
        <v>5.0437130230846464E-2</v>
      </c>
      <c r="L710" s="27">
        <f t="shared" si="69"/>
        <v>1.6904496404257292</v>
      </c>
      <c r="M710" s="27"/>
    </row>
    <row r="711" spans="1:13" x14ac:dyDescent="0.25">
      <c r="A711" s="24">
        <f t="shared" si="70"/>
        <v>2017</v>
      </c>
      <c r="B711" s="32">
        <v>43076</v>
      </c>
      <c r="C711" s="28">
        <f>'Bitcoin Data'!C713</f>
        <v>17899.699218999998</v>
      </c>
      <c r="D711" s="26">
        <f>'Bitcoin Data'!K713</f>
        <v>1904.6514056318101</v>
      </c>
      <c r="E711" s="25">
        <f>'Bitcoin Data'!J713</f>
        <v>18601.693535278591</v>
      </c>
      <c r="F711" s="25">
        <f t="shared" si="66"/>
        <v>35.429741739100521</v>
      </c>
      <c r="G711" s="23">
        <f>'Emissions Factors'!$AB$39/1000</f>
        <v>0.49266147344102867</v>
      </c>
      <c r="H711" s="26">
        <f t="shared" si="71"/>
        <v>17454.868768820375</v>
      </c>
      <c r="I711" s="23">
        <f t="shared" si="67"/>
        <v>9.1643377455888082</v>
      </c>
      <c r="J711" s="26">
        <f>I711*'Social Cost of Carbon'!$C$5</f>
        <v>916.43377455888083</v>
      </c>
      <c r="K711" s="23">
        <f t="shared" si="68"/>
        <v>5.119827787866478E-2</v>
      </c>
      <c r="L711" s="27">
        <f t="shared" si="69"/>
        <v>1.7454868768820377</v>
      </c>
      <c r="M711" s="27"/>
    </row>
    <row r="712" spans="1:13" x14ac:dyDescent="0.25">
      <c r="A712" s="24">
        <f t="shared" si="70"/>
        <v>2017</v>
      </c>
      <c r="B712" s="32">
        <v>43077</v>
      </c>
      <c r="C712" s="28">
        <f>'Bitcoin Data'!C714</f>
        <v>16569.400390999999</v>
      </c>
      <c r="D712" s="26">
        <f>'Bitcoin Data'!K714</f>
        <v>1948.421417832775</v>
      </c>
      <c r="E712" s="25">
        <f>'Bitcoin Data'!J714</f>
        <v>20271.059165216306</v>
      </c>
      <c r="F712" s="25">
        <f t="shared" si="66"/>
        <v>39.496565839662821</v>
      </c>
      <c r="G712" s="23">
        <f>'Emissions Factors'!$AB$39/1000</f>
        <v>0.49266147344102867</v>
      </c>
      <c r="H712" s="26">
        <f t="shared" si="71"/>
        <v>19458.436322428883</v>
      </c>
      <c r="I712" s="23">
        <f t="shared" si="67"/>
        <v>9.9867698765457327</v>
      </c>
      <c r="J712" s="26">
        <f>I712*'Social Cost of Carbon'!$C$5</f>
        <v>998.67698765457328</v>
      </c>
      <c r="K712" s="23">
        <f t="shared" si="68"/>
        <v>6.0272367381322058E-2</v>
      </c>
      <c r="L712" s="27">
        <f t="shared" si="69"/>
        <v>1.9458436322428885</v>
      </c>
      <c r="M712" s="27"/>
    </row>
    <row r="713" spans="1:13" x14ac:dyDescent="0.25">
      <c r="A713" s="24">
        <f t="shared" si="70"/>
        <v>2017</v>
      </c>
      <c r="B713" s="32">
        <v>43078</v>
      </c>
      <c r="C713" s="28">
        <f>'Bitcoin Data'!C715</f>
        <v>15178.200194999999</v>
      </c>
      <c r="D713" s="26">
        <f>'Bitcoin Data'!K715</f>
        <v>2179.2879508291785</v>
      </c>
      <c r="E713" s="25">
        <f>'Bitcoin Data'!J715</f>
        <v>17072.849726941549</v>
      </c>
      <c r="F713" s="25">
        <f t="shared" si="66"/>
        <v>37.206655696240944</v>
      </c>
      <c r="G713" s="23">
        <f>'Emissions Factors'!$AB$39/1000</f>
        <v>0.49266147344102867</v>
      </c>
      <c r="H713" s="26">
        <f t="shared" si="71"/>
        <v>18330.285817123106</v>
      </c>
      <c r="I713" s="23">
        <f t="shared" si="67"/>
        <v>8.4111353023122888</v>
      </c>
      <c r="J713" s="26">
        <f>I713*'Social Cost of Carbon'!$C$5</f>
        <v>841.11353023122888</v>
      </c>
      <c r="K713" s="23">
        <f t="shared" si="68"/>
        <v>5.5415893809880594E-2</v>
      </c>
      <c r="L713" s="27">
        <f t="shared" si="69"/>
        <v>1.8330285817123111</v>
      </c>
      <c r="M713" s="27"/>
    </row>
    <row r="714" spans="1:13" x14ac:dyDescent="0.25">
      <c r="A714" s="24">
        <f t="shared" si="70"/>
        <v>2017</v>
      </c>
      <c r="B714" s="32">
        <v>43079</v>
      </c>
      <c r="C714" s="28">
        <f>'Bitcoin Data'!C716</f>
        <v>15455.400390999999</v>
      </c>
      <c r="D714" s="26">
        <f>'Bitcoin Data'!K716</f>
        <v>2040.9527211550653</v>
      </c>
      <c r="E714" s="25">
        <f>'Bitcoin Data'!J716</f>
        <v>18997.946177094156</v>
      </c>
      <c r="F714" s="25">
        <f t="shared" si="66"/>
        <v>38.773909946497788</v>
      </c>
      <c r="G714" s="23">
        <f>'Emissions Factors'!$AB$39/1000</f>
        <v>0.49266147344102867</v>
      </c>
      <c r="H714" s="26">
        <f t="shared" si="71"/>
        <v>19102.411605311358</v>
      </c>
      <c r="I714" s="23">
        <f t="shared" si="67"/>
        <v>9.3595561559605649</v>
      </c>
      <c r="J714" s="26">
        <f>I714*'Social Cost of Carbon'!$C$5</f>
        <v>935.95561559605653</v>
      </c>
      <c r="K714" s="23">
        <f t="shared" si="68"/>
        <v>6.0558483890270673E-2</v>
      </c>
      <c r="L714" s="27">
        <f t="shared" si="69"/>
        <v>1.910241160531136</v>
      </c>
      <c r="M714" s="27"/>
    </row>
    <row r="715" spans="1:13" x14ac:dyDescent="0.25">
      <c r="A715" s="24">
        <f t="shared" si="70"/>
        <v>2017</v>
      </c>
      <c r="B715" s="32">
        <v>43080</v>
      </c>
      <c r="C715" s="28">
        <f>'Bitcoin Data'!C717</f>
        <v>16936.800781000002</v>
      </c>
      <c r="D715" s="26">
        <f>'Bitcoin Data'!K717</f>
        <v>2138.6386270468092</v>
      </c>
      <c r="E715" s="25">
        <f>'Bitcoin Data'!J717</f>
        <v>16530.933478133691</v>
      </c>
      <c r="F715" s="25">
        <f t="shared" si="66"/>
        <v>35.353692877477975</v>
      </c>
      <c r="G715" s="23">
        <f>'Emissions Factors'!$AB$39/1000</f>
        <v>0.49266147344102867</v>
      </c>
      <c r="H715" s="26">
        <f t="shared" si="71"/>
        <v>17417.402424599899</v>
      </c>
      <c r="I715" s="23">
        <f t="shared" si="67"/>
        <v>8.1441540446929732</v>
      </c>
      <c r="J715" s="26">
        <f>I715*'Social Cost of Carbon'!$C$5</f>
        <v>814.4154044692973</v>
      </c>
      <c r="K715" s="23">
        <f t="shared" si="68"/>
        <v>4.8085551397813141E-2</v>
      </c>
      <c r="L715" s="27">
        <f t="shared" si="69"/>
        <v>1.7417402424599899</v>
      </c>
      <c r="M715" s="27"/>
    </row>
    <row r="716" spans="1:13" x14ac:dyDescent="0.25">
      <c r="A716" s="24">
        <f t="shared" si="70"/>
        <v>2017</v>
      </c>
      <c r="B716" s="32">
        <v>43081</v>
      </c>
      <c r="C716" s="28">
        <f>'Bitcoin Data'!C718</f>
        <v>17415.400390999999</v>
      </c>
      <c r="D716" s="26">
        <f>'Bitcoin Data'!K718</f>
        <v>1992.5256634656332</v>
      </c>
      <c r="E716" s="25">
        <f>'Bitcoin Data'!J718</f>
        <v>21143.939452373241</v>
      </c>
      <c r="F716" s="25">
        <f t="shared" si="66"/>
        <v>42.129841985617169</v>
      </c>
      <c r="G716" s="23">
        <f>'Emissions Factors'!$AB$39/1000</f>
        <v>0.49266147344102867</v>
      </c>
      <c r="H716" s="26">
        <f t="shared" si="71"/>
        <v>20755.75002847187</v>
      </c>
      <c r="I716" s="23">
        <f t="shared" si="67"/>
        <v>10.416804364954098</v>
      </c>
      <c r="J716" s="26">
        <f>I716*'Social Cost of Carbon'!$C$5</f>
        <v>1041.6804364954098</v>
      </c>
      <c r="K716" s="23">
        <f t="shared" si="68"/>
        <v>5.9813751800603658E-2</v>
      </c>
      <c r="L716" s="27">
        <f t="shared" si="69"/>
        <v>2.0755750028471867</v>
      </c>
      <c r="M716" s="27"/>
    </row>
    <row r="717" spans="1:13" x14ac:dyDescent="0.25">
      <c r="A717" s="24">
        <f t="shared" si="70"/>
        <v>2017</v>
      </c>
      <c r="B717" s="32">
        <v>43082</v>
      </c>
      <c r="C717" s="28">
        <f>'Bitcoin Data'!C719</f>
        <v>16408.199218999998</v>
      </c>
      <c r="D717" s="26">
        <f>'Bitcoin Data'!K719</f>
        <v>2280.3173918472526</v>
      </c>
      <c r="E717" s="25">
        <f>'Bitcoin Data'!J719</f>
        <v>18366.229818189451</v>
      </c>
      <c r="F717" s="25">
        <f t="shared" si="66"/>
        <v>41.880833277081003</v>
      </c>
      <c r="G717" s="23">
        <f>'Emissions Factors'!$AB$39/1000</f>
        <v>0.49266147344102867</v>
      </c>
      <c r="H717" s="26">
        <f t="shared" si="71"/>
        <v>20633.073031224794</v>
      </c>
      <c r="I717" s="23">
        <f t="shared" si="67"/>
        <v>9.0483338437857714</v>
      </c>
      <c r="J717" s="26">
        <f>I717*'Social Cost of Carbon'!$C$5</f>
        <v>904.83338437857719</v>
      </c>
      <c r="K717" s="23">
        <f t="shared" si="68"/>
        <v>5.5145197367595253E-2</v>
      </c>
      <c r="L717" s="27">
        <f t="shared" si="69"/>
        <v>2.0633073031224796</v>
      </c>
      <c r="M717" s="27"/>
    </row>
    <row r="718" spans="1:13" x14ac:dyDescent="0.25">
      <c r="A718" s="24">
        <f t="shared" si="70"/>
        <v>2017</v>
      </c>
      <c r="B718" s="32">
        <v>43083</v>
      </c>
      <c r="C718" s="28">
        <f>'Bitcoin Data'!C720</f>
        <v>16564</v>
      </c>
      <c r="D718" s="26">
        <f>'Bitcoin Data'!K720</f>
        <v>2322.8776710768043</v>
      </c>
      <c r="E718" s="25">
        <f>'Bitcoin Data'!J720</f>
        <v>16461.547156968882</v>
      </c>
      <c r="F718" s="25">
        <f t="shared" si="66"/>
        <v>38.238160322300864</v>
      </c>
      <c r="G718" s="23">
        <f>'Emissions Factors'!$AB$39/1000</f>
        <v>0.49266147344102867</v>
      </c>
      <c r="H718" s="26">
        <f t="shared" si="71"/>
        <v>18838.468406059026</v>
      </c>
      <c r="I718" s="23">
        <f t="shared" si="67"/>
        <v>8.1099700774712655</v>
      </c>
      <c r="J718" s="26">
        <f>I718*'Social Cost of Carbon'!$C$5</f>
        <v>810.99700774712653</v>
      </c>
      <c r="K718" s="23">
        <f t="shared" si="68"/>
        <v>4.8961422829457049E-2</v>
      </c>
      <c r="L718" s="27">
        <f t="shared" si="69"/>
        <v>1.8838468406059024</v>
      </c>
      <c r="M718" s="27"/>
    </row>
    <row r="719" spans="1:13" x14ac:dyDescent="0.25">
      <c r="A719" s="24">
        <f t="shared" si="70"/>
        <v>2017</v>
      </c>
      <c r="B719" s="32">
        <v>43084</v>
      </c>
      <c r="C719" s="28">
        <f>'Bitcoin Data'!C721</f>
        <v>17706.900390999999</v>
      </c>
      <c r="D719" s="26">
        <f>'Bitcoin Data'!K721</f>
        <v>2108.5708344404538</v>
      </c>
      <c r="E719" s="25">
        <f>'Bitcoin Data'!J721</f>
        <v>18339.390582473392</v>
      </c>
      <c r="F719" s="25">
        <f t="shared" si="66"/>
        <v>38.669904103615323</v>
      </c>
      <c r="G719" s="23">
        <f>'Emissions Factors'!$AB$39/1000</f>
        <v>0.49266147344102867</v>
      </c>
      <c r="H719" s="26">
        <f t="shared" si="71"/>
        <v>19051.171933510406</v>
      </c>
      <c r="I719" s="23">
        <f t="shared" si="67"/>
        <v>9.0351111863718678</v>
      </c>
      <c r="J719" s="26">
        <f>I719*'Social Cost of Carbon'!$C$5</f>
        <v>903.51111863718677</v>
      </c>
      <c r="K719" s="23">
        <f t="shared" si="68"/>
        <v>5.1025933318991287E-2</v>
      </c>
      <c r="L719" s="27">
        <f t="shared" si="69"/>
        <v>1.9051171933510409</v>
      </c>
      <c r="M719" s="27"/>
    </row>
    <row r="720" spans="1:13" x14ac:dyDescent="0.25">
      <c r="A720" s="24">
        <f t="shared" si="70"/>
        <v>2017</v>
      </c>
      <c r="B720" s="32">
        <v>43085</v>
      </c>
      <c r="C720" s="28">
        <f>'Bitcoin Data'!C722</f>
        <v>19497.400390999999</v>
      </c>
      <c r="D720" s="26">
        <f>'Bitcoin Data'!K722</f>
        <v>2141.8878953411513</v>
      </c>
      <c r="E720" s="25">
        <f>'Bitcoin Data'!J722</f>
        <v>19521.746825350467</v>
      </c>
      <c r="F720" s="25">
        <f t="shared" si="66"/>
        <v>41.813393221132714</v>
      </c>
      <c r="G720" s="23">
        <f>'Emissions Factors'!$AB$39/1000</f>
        <v>0.49266147344102867</v>
      </c>
      <c r="H720" s="26">
        <f t="shared" si="71"/>
        <v>20599.847913892361</v>
      </c>
      <c r="I720" s="23">
        <f t="shared" si="67"/>
        <v>9.6176125551198854</v>
      </c>
      <c r="J720" s="26">
        <f>I720*'Social Cost of Carbon'!$C$5</f>
        <v>961.76125551198857</v>
      </c>
      <c r="K720" s="23">
        <f t="shared" si="68"/>
        <v>4.9327666059314122E-2</v>
      </c>
      <c r="L720" s="27">
        <f t="shared" si="69"/>
        <v>2.0599847913892364</v>
      </c>
      <c r="M720" s="27"/>
    </row>
    <row r="721" spans="1:13" x14ac:dyDescent="0.25">
      <c r="A721" s="24">
        <f t="shared" si="70"/>
        <v>2017</v>
      </c>
      <c r="B721" s="32">
        <v>43086</v>
      </c>
      <c r="C721" s="28">
        <f>'Bitcoin Data'!C723</f>
        <v>19140.800781000002</v>
      </c>
      <c r="D721" s="26">
        <f>'Bitcoin Data'!K723</f>
        <v>2322.4456584912241</v>
      </c>
      <c r="E721" s="25">
        <f>'Bitcoin Data'!J723</f>
        <v>20842.816312393716</v>
      </c>
      <c r="F721" s="25">
        <f t="shared" si="66"/>
        <v>48.406308255448849</v>
      </c>
      <c r="G721" s="23">
        <f>'Emissions Factors'!$AB$39/1000</f>
        <v>0.49266147344102867</v>
      </c>
      <c r="H721" s="26">
        <f t="shared" si="71"/>
        <v>23847.923148970061</v>
      </c>
      <c r="I721" s="23">
        <f t="shared" si="67"/>
        <v>10.268452595124597</v>
      </c>
      <c r="J721" s="26">
        <f>I721*'Social Cost of Carbon'!$C$5</f>
        <v>1026.8452595124597</v>
      </c>
      <c r="K721" s="23">
        <f t="shared" si="68"/>
        <v>5.3646933127884149E-2</v>
      </c>
      <c r="L721" s="27">
        <f t="shared" si="69"/>
        <v>2.3847923148970063</v>
      </c>
      <c r="M721" s="27"/>
    </row>
    <row r="722" spans="1:13" x14ac:dyDescent="0.25">
      <c r="A722" s="24">
        <f t="shared" si="70"/>
        <v>2017</v>
      </c>
      <c r="B722" s="32">
        <v>43087</v>
      </c>
      <c r="C722" s="28">
        <f>'Bitcoin Data'!C724</f>
        <v>19114.199218999998</v>
      </c>
      <c r="D722" s="26">
        <f>'Bitcoin Data'!K724</f>
        <v>2258.609397083665</v>
      </c>
      <c r="E722" s="25">
        <f>'Bitcoin Data'!J724</f>
        <v>16477.22904074609</v>
      </c>
      <c r="F722" s="25">
        <f t="shared" si="66"/>
        <v>37.215624349328976</v>
      </c>
      <c r="G722" s="23">
        <f>'Emissions Factors'!$AB$39/1000</f>
        <v>0.49266147344102867</v>
      </c>
      <c r="H722" s="26">
        <f t="shared" si="71"/>
        <v>18334.704326968236</v>
      </c>
      <c r="I722" s="23">
        <f t="shared" si="67"/>
        <v>8.1176959374392759</v>
      </c>
      <c r="J722" s="26">
        <f>I722*'Social Cost of Carbon'!$C$5</f>
        <v>811.76959374392754</v>
      </c>
      <c r="K722" s="23">
        <f t="shared" si="68"/>
        <v>4.2469453438415981E-2</v>
      </c>
      <c r="L722" s="27">
        <f t="shared" si="69"/>
        <v>1.8334704326968239</v>
      </c>
      <c r="M722" s="27"/>
    </row>
    <row r="723" spans="1:13" x14ac:dyDescent="0.25">
      <c r="A723" s="24">
        <f t="shared" si="70"/>
        <v>2017</v>
      </c>
      <c r="B723" s="32">
        <v>43088</v>
      </c>
      <c r="C723" s="28">
        <f>'Bitcoin Data'!C725</f>
        <v>17776.699218999998</v>
      </c>
      <c r="D723" s="26">
        <f>'Bitcoin Data'!K725</f>
        <v>1759.4079452628787</v>
      </c>
      <c r="E723" s="25">
        <f>'Bitcoin Data'!J725</f>
        <v>20536.968299346496</v>
      </c>
      <c r="F723" s="25">
        <f t="shared" si="66"/>
        <v>36.132905197482096</v>
      </c>
      <c r="G723" s="23">
        <f>'Emissions Factors'!$AB$39/1000</f>
        <v>0.49266147344102867</v>
      </c>
      <c r="H723" s="26">
        <f t="shared" si="71"/>
        <v>17801.290314296533</v>
      </c>
      <c r="I723" s="23">
        <f t="shared" si="67"/>
        <v>10.117773062367741</v>
      </c>
      <c r="J723" s="26">
        <f>I723*'Social Cost of Carbon'!$C$5</f>
        <v>1011.7773062367741</v>
      </c>
      <c r="K723" s="23">
        <f t="shared" si="68"/>
        <v>5.6915926504250661E-2</v>
      </c>
      <c r="L723" s="27">
        <f t="shared" si="69"/>
        <v>1.780129031429653</v>
      </c>
      <c r="M723" s="27"/>
    </row>
    <row r="724" spans="1:13" x14ac:dyDescent="0.25">
      <c r="A724" s="24">
        <f t="shared" si="70"/>
        <v>2017</v>
      </c>
      <c r="B724" s="32">
        <v>43089</v>
      </c>
      <c r="C724" s="28">
        <f>'Bitcoin Data'!C726</f>
        <v>16624.599609000001</v>
      </c>
      <c r="D724" s="26">
        <f>'Bitcoin Data'!K726</f>
        <v>1703.1934877896176</v>
      </c>
      <c r="E724" s="25">
        <f>'Bitcoin Data'!J726</f>
        <v>20579.77470642389</v>
      </c>
      <c r="F724" s="25">
        <f t="shared" si="66"/>
        <v>35.051338260158658</v>
      </c>
      <c r="G724" s="23">
        <f>'Emissions Factors'!$AB$39/1000</f>
        <v>0.49266147344102867</v>
      </c>
      <c r="H724" s="26">
        <f t="shared" si="71"/>
        <v>17268.443953329665</v>
      </c>
      <c r="I724" s="23">
        <f t="shared" si="67"/>
        <v>10.138862129951207</v>
      </c>
      <c r="J724" s="26">
        <f>I724*'Social Cost of Carbon'!$C$5</f>
        <v>1013.8862129951207</v>
      </c>
      <c r="K724" s="23">
        <f t="shared" si="68"/>
        <v>6.0987105665163611E-2</v>
      </c>
      <c r="L724" s="27">
        <f t="shared" si="69"/>
        <v>1.7268443953329666</v>
      </c>
      <c r="M724" s="27"/>
    </row>
    <row r="725" spans="1:13" x14ac:dyDescent="0.25">
      <c r="A725" s="24">
        <f t="shared" si="70"/>
        <v>2017</v>
      </c>
      <c r="B725" s="32">
        <v>43090</v>
      </c>
      <c r="C725" s="28">
        <f>'Bitcoin Data'!C727</f>
        <v>15802.900390999999</v>
      </c>
      <c r="D725" s="26">
        <f>'Bitcoin Data'!K727</f>
        <v>1632.4287186533911</v>
      </c>
      <c r="E725" s="25">
        <f>'Bitcoin Data'!J727</f>
        <v>25199.669443734507</v>
      </c>
      <c r="F725" s="25">
        <f t="shared" si="66"/>
        <v>41.136664100524534</v>
      </c>
      <c r="G725" s="23">
        <f>'Emissions Factors'!$AB$39/1000</f>
        <v>0.49266147344102867</v>
      </c>
      <c r="H725" s="26">
        <f t="shared" si="71"/>
        <v>20266.449548213084</v>
      </c>
      <c r="I725" s="23">
        <f t="shared" si="67"/>
        <v>12.41490627837711</v>
      </c>
      <c r="J725" s="26">
        <f>I725*'Social Cost of Carbon'!$C$5</f>
        <v>1241.4906278377109</v>
      </c>
      <c r="K725" s="23">
        <f t="shared" si="68"/>
        <v>7.8560934836035504E-2</v>
      </c>
      <c r="L725" s="27">
        <f t="shared" si="69"/>
        <v>2.0266449548213084</v>
      </c>
      <c r="M725" s="27"/>
    </row>
    <row r="726" spans="1:13" x14ac:dyDescent="0.25">
      <c r="A726" s="24">
        <f t="shared" si="70"/>
        <v>2017</v>
      </c>
      <c r="B726" s="32">
        <v>43091</v>
      </c>
      <c r="C726" s="28">
        <f>'Bitcoin Data'!C728</f>
        <v>13831.799805000001</v>
      </c>
      <c r="D726" s="26">
        <f>'Bitcoin Data'!K728</f>
        <v>1947.7346240662755</v>
      </c>
      <c r="E726" s="25">
        <f>'Bitcoin Data'!J728</f>
        <v>18929.933466532704</v>
      </c>
      <c r="F726" s="25">
        <f t="shared" si="66"/>
        <v>36.870486844036684</v>
      </c>
      <c r="G726" s="23">
        <f>'Emissions Factors'!$AB$39/1000</f>
        <v>0.49266147344102867</v>
      </c>
      <c r="H726" s="26">
        <f t="shared" si="71"/>
        <v>18164.668375071178</v>
      </c>
      <c r="I726" s="23">
        <f t="shared" si="67"/>
        <v>9.3260489137626408</v>
      </c>
      <c r="J726" s="26">
        <f>I726*'Social Cost of Carbon'!$C$5</f>
        <v>932.60489137626405</v>
      </c>
      <c r="K726" s="23">
        <f t="shared" si="68"/>
        <v>6.7424695594505396E-2</v>
      </c>
      <c r="L726" s="27">
        <f t="shared" si="69"/>
        <v>1.8164668375071173</v>
      </c>
      <c r="M726" s="27"/>
    </row>
    <row r="727" spans="1:13" x14ac:dyDescent="0.25">
      <c r="A727" s="24">
        <f t="shared" si="70"/>
        <v>2017</v>
      </c>
      <c r="B727" s="32">
        <v>43092</v>
      </c>
      <c r="C727" s="28">
        <f>'Bitcoin Data'!C729</f>
        <v>14699.200194999999</v>
      </c>
      <c r="D727" s="26">
        <f>'Bitcoin Data'!K729</f>
        <v>1735.0700985887984</v>
      </c>
      <c r="E727" s="25">
        <f>'Bitcoin Data'!J729</f>
        <v>23225.086168615075</v>
      </c>
      <c r="F727" s="25">
        <f t="shared" si="66"/>
        <v>40.29715254831229</v>
      </c>
      <c r="G727" s="23">
        <f>'Emissions Factors'!$AB$39/1000</f>
        <v>0.49266147344102867</v>
      </c>
      <c r="H727" s="26">
        <f t="shared" si="71"/>
        <v>19852.854549929438</v>
      </c>
      <c r="I727" s="23">
        <f t="shared" si="67"/>
        <v>11.442105172624759</v>
      </c>
      <c r="J727" s="26">
        <f>I727*'Social Cost of Carbon'!$C$5</f>
        <v>1144.2105172624758</v>
      </c>
      <c r="K727" s="23">
        <f t="shared" si="68"/>
        <v>7.7841685403514965E-2</v>
      </c>
      <c r="L727" s="27">
        <f t="shared" si="69"/>
        <v>1.985285454992944</v>
      </c>
      <c r="M727" s="27"/>
    </row>
    <row r="728" spans="1:13" x14ac:dyDescent="0.25">
      <c r="A728" s="24">
        <f t="shared" si="70"/>
        <v>2017</v>
      </c>
      <c r="B728" s="32">
        <v>43093</v>
      </c>
      <c r="C728" s="28">
        <f>'Bitcoin Data'!C730</f>
        <v>13925.799805000001</v>
      </c>
      <c r="D728" s="26">
        <f>'Bitcoin Data'!K730</f>
        <v>1908.2159296973089</v>
      </c>
      <c r="E728" s="25">
        <f>'Bitcoin Data'!J730</f>
        <v>18745.788919410799</v>
      </c>
      <c r="F728" s="25">
        <f t="shared" si="66"/>
        <v>35.771013030762994</v>
      </c>
      <c r="G728" s="23">
        <f>'Emissions Factors'!$AB$39/1000</f>
        <v>0.49266147344102867</v>
      </c>
      <c r="H728" s="26">
        <f t="shared" si="71"/>
        <v>17622.999986213934</v>
      </c>
      <c r="I728" s="23">
        <f t="shared" si="67"/>
        <v>9.2353279898514344</v>
      </c>
      <c r="J728" s="26">
        <f>I728*'Social Cost of Carbon'!$C$5</f>
        <v>923.53279898514347</v>
      </c>
      <c r="K728" s="23">
        <f t="shared" si="68"/>
        <v>6.631811543445805E-2</v>
      </c>
      <c r="L728" s="27">
        <f t="shared" si="69"/>
        <v>1.7622999986213934</v>
      </c>
      <c r="M728" s="27"/>
    </row>
    <row r="729" spans="1:13" x14ac:dyDescent="0.25">
      <c r="A729" s="24">
        <f t="shared" si="70"/>
        <v>2017</v>
      </c>
      <c r="B729" s="32">
        <v>43094</v>
      </c>
      <c r="C729" s="28">
        <f>'Bitcoin Data'!C731</f>
        <v>14026.599609000001</v>
      </c>
      <c r="D729" s="26">
        <f>'Bitcoin Data'!K731</f>
        <v>1675.1496489998519</v>
      </c>
      <c r="E729" s="25">
        <f>'Bitcoin Data'!J731</f>
        <v>22449.098435639989</v>
      </c>
      <c r="F729" s="25">
        <f t="shared" si="66"/>
        <v>37.605599364825451</v>
      </c>
      <c r="G729" s="23">
        <f>'Emissions Factors'!$AB$39/1000</f>
        <v>0.49266147344102867</v>
      </c>
      <c r="H729" s="26">
        <f t="shared" si="71"/>
        <v>18526.829992707921</v>
      </c>
      <c r="I729" s="23">
        <f t="shared" si="67"/>
        <v>11.059805912725089</v>
      </c>
      <c r="J729" s="26">
        <f>I729*'Social Cost of Carbon'!$C$5</f>
        <v>1105.9805912725089</v>
      </c>
      <c r="K729" s="23">
        <f t="shared" si="68"/>
        <v>7.8848803138493351E-2</v>
      </c>
      <c r="L729" s="27">
        <f t="shared" si="69"/>
        <v>1.8526829992707921</v>
      </c>
      <c r="M729" s="27"/>
    </row>
    <row r="730" spans="1:13" x14ac:dyDescent="0.25">
      <c r="A730" s="24">
        <f t="shared" si="70"/>
        <v>2017</v>
      </c>
      <c r="B730" s="32">
        <v>43095</v>
      </c>
      <c r="C730" s="28">
        <f>'Bitcoin Data'!C732</f>
        <v>16099.799805000001</v>
      </c>
      <c r="D730" s="26">
        <f>'Bitcoin Data'!K732</f>
        <v>1790.9192825112132</v>
      </c>
      <c r="E730" s="25">
        <f>'Bitcoin Data'!J732</f>
        <v>23055.760707100697</v>
      </c>
      <c r="F730" s="25">
        <f t="shared" si="66"/>
        <v>41.291006423311003</v>
      </c>
      <c r="G730" s="23">
        <f>'Emissions Factors'!$AB$39/1000</f>
        <v>0.49266147344102867</v>
      </c>
      <c r="H730" s="26">
        <f t="shared" si="71"/>
        <v>20342.488064371377</v>
      </c>
      <c r="I730" s="23">
        <f t="shared" si="67"/>
        <v>11.358685041264003</v>
      </c>
      <c r="J730" s="26">
        <f>I730*'Social Cost of Carbon'!$C$5</f>
        <v>1135.8685041264002</v>
      </c>
      <c r="K730" s="23">
        <f t="shared" si="68"/>
        <v>7.0551716038956061E-2</v>
      </c>
      <c r="L730" s="27">
        <f t="shared" si="69"/>
        <v>2.0342488064371378</v>
      </c>
      <c r="M730" s="27"/>
    </row>
    <row r="731" spans="1:13" x14ac:dyDescent="0.25">
      <c r="A731" s="24">
        <f t="shared" si="70"/>
        <v>2017</v>
      </c>
      <c r="B731" s="32">
        <v>43096</v>
      </c>
      <c r="C731" s="28">
        <f>'Bitcoin Data'!C733</f>
        <v>15838.5</v>
      </c>
      <c r="D731" s="26">
        <f>'Bitcoin Data'!K733</f>
        <v>1944.4412385887567</v>
      </c>
      <c r="E731" s="25">
        <f>'Bitcoin Data'!J733</f>
        <v>20271.646058609731</v>
      </c>
      <c r="F731" s="25">
        <f t="shared" si="66"/>
        <v>39.417024570435991</v>
      </c>
      <c r="G731" s="23">
        <f>'Emissions Factors'!$AB$39/1000</f>
        <v>0.49266147344102867</v>
      </c>
      <c r="H731" s="26">
        <f t="shared" si="71"/>
        <v>19419.249403532227</v>
      </c>
      <c r="I731" s="23">
        <f t="shared" si="67"/>
        <v>9.9870590163096917</v>
      </c>
      <c r="J731" s="26">
        <f>I731*'Social Cost of Carbon'!$C$5</f>
        <v>998.70590163096915</v>
      </c>
      <c r="K731" s="23">
        <f t="shared" si="68"/>
        <v>6.3055586174888351E-2</v>
      </c>
      <c r="L731" s="27">
        <f t="shared" si="69"/>
        <v>1.9419249403532226</v>
      </c>
      <c r="M731" s="27"/>
    </row>
    <row r="732" spans="1:13" x14ac:dyDescent="0.25">
      <c r="A732" s="24">
        <f t="shared" si="70"/>
        <v>2017</v>
      </c>
      <c r="B732" s="32">
        <v>43097</v>
      </c>
      <c r="C732" s="28">
        <f>'Bitcoin Data'!C734</f>
        <v>14606.5</v>
      </c>
      <c r="D732" s="26">
        <f>'Bitcoin Data'!K734</f>
        <v>1865.2849740932641</v>
      </c>
      <c r="E732" s="25">
        <f>'Bitcoin Data'!J734</f>
        <v>23388.535115191178</v>
      </c>
      <c r="F732" s="25">
        <f t="shared" si="66"/>
        <v>43.626283116418769</v>
      </c>
      <c r="G732" s="23">
        <f>'Emissions Factors'!$AB$39/1000</f>
        <v>0.49266147344102867</v>
      </c>
      <c r="H732" s="26">
        <f t="shared" si="71"/>
        <v>21492.988920890344</v>
      </c>
      <c r="I732" s="23">
        <f t="shared" si="67"/>
        <v>11.522630171477326</v>
      </c>
      <c r="J732" s="26">
        <f>I732*'Social Cost of Carbon'!$C$5</f>
        <v>1152.2630171477326</v>
      </c>
      <c r="K732" s="23">
        <f t="shared" si="68"/>
        <v>7.8887003535941719E-2</v>
      </c>
      <c r="L732" s="27">
        <f t="shared" si="69"/>
        <v>2.149298892089035</v>
      </c>
      <c r="M732" s="27"/>
    </row>
    <row r="733" spans="1:13" x14ac:dyDescent="0.25">
      <c r="A733" s="24">
        <f t="shared" si="70"/>
        <v>2017</v>
      </c>
      <c r="B733" s="32">
        <v>43098</v>
      </c>
      <c r="C733" s="28">
        <f>'Bitcoin Data'!C735</f>
        <v>14656.200194999999</v>
      </c>
      <c r="D733" s="26">
        <f>'Bitcoin Data'!K735</f>
        <v>2074.0464856434569</v>
      </c>
      <c r="E733" s="25">
        <f>'Bitcoin Data'!J735</f>
        <v>18729.656714410652</v>
      </c>
      <c r="F733" s="25">
        <f t="shared" si="66"/>
        <v>38.846178685831788</v>
      </c>
      <c r="G733" s="23">
        <f>'Emissions Factors'!$AB$39/1000</f>
        <v>0.49266147344102867</v>
      </c>
      <c r="H733" s="26">
        <f t="shared" si="71"/>
        <v>19138.015628915371</v>
      </c>
      <c r="I733" s="23">
        <f t="shared" si="67"/>
        <v>9.2273802739662081</v>
      </c>
      <c r="J733" s="26">
        <f>I733*'Social Cost of Carbon'!$C$5</f>
        <v>922.73802739662085</v>
      </c>
      <c r="K733" s="23">
        <f t="shared" si="68"/>
        <v>6.2958885326321851E-2</v>
      </c>
      <c r="L733" s="27">
        <f t="shared" si="69"/>
        <v>1.9138015628915372</v>
      </c>
      <c r="M733" s="27"/>
    </row>
    <row r="734" spans="1:13" x14ac:dyDescent="0.25">
      <c r="A734" s="24">
        <f t="shared" si="70"/>
        <v>2017</v>
      </c>
      <c r="B734" s="32">
        <v>43099</v>
      </c>
      <c r="C734" s="28">
        <f>'Bitcoin Data'!C736</f>
        <v>12952.200194999999</v>
      </c>
      <c r="D734" s="26">
        <f>'Bitcoin Data'!K736</f>
        <v>1811.8323746918654</v>
      </c>
      <c r="E734" s="25">
        <f>'Bitcoin Data'!J736</f>
        <v>23761.139123593191</v>
      </c>
      <c r="F734" s="25">
        <f t="shared" si="66"/>
        <v>43.05120112368364</v>
      </c>
      <c r="G734" s="23">
        <f>'Emissions Factors'!$AB$39/1000</f>
        <v>0.49266147344102867</v>
      </c>
      <c r="H734" s="26">
        <f t="shared" si="71"/>
        <v>21209.668179000051</v>
      </c>
      <c r="I734" s="23">
        <f t="shared" si="67"/>
        <v>11.706197811266694</v>
      </c>
      <c r="J734" s="26">
        <f>I734*'Social Cost of Carbon'!$C$5</f>
        <v>1170.6197811266695</v>
      </c>
      <c r="K734" s="23">
        <f t="shared" si="68"/>
        <v>9.03799944026938E-2</v>
      </c>
      <c r="L734" s="27">
        <f t="shared" si="69"/>
        <v>2.1209668179000052</v>
      </c>
      <c r="M734" s="27"/>
    </row>
    <row r="735" spans="1:13" x14ac:dyDescent="0.25">
      <c r="A735" s="24">
        <f t="shared" si="70"/>
        <v>2017</v>
      </c>
      <c r="B735" s="32">
        <v>43100</v>
      </c>
      <c r="C735" s="28">
        <f>'Bitcoin Data'!C737</f>
        <v>14156.400390999999</v>
      </c>
      <c r="D735" s="26">
        <f>'Bitcoin Data'!K737</f>
        <v>2051.3657126876124</v>
      </c>
      <c r="E735" s="25">
        <f>'Bitcoin Data'!J737</f>
        <v>20696.485465163634</v>
      </c>
      <c r="F735" s="25">
        <f t="shared" si="66"/>
        <v>42.456060656374206</v>
      </c>
      <c r="G735" s="23">
        <f>'Emissions Factors'!$AB$39/1000</f>
        <v>0.49266147344102867</v>
      </c>
      <c r="H735" s="26">
        <f t="shared" si="71"/>
        <v>20916.465399471006</v>
      </c>
      <c r="I735" s="23">
        <f t="shared" si="67"/>
        <v>10.19636102431835</v>
      </c>
      <c r="J735" s="26">
        <f>I735*'Social Cost of Carbon'!$C$5</f>
        <v>1019.636102431835</v>
      </c>
      <c r="K735" s="23">
        <f t="shared" si="68"/>
        <v>7.2026509159777194E-2</v>
      </c>
      <c r="L735" s="27">
        <f t="shared" si="69"/>
        <v>2.0916465399471003</v>
      </c>
      <c r="M735" s="27"/>
    </row>
    <row r="736" spans="1:13" x14ac:dyDescent="0.25">
      <c r="A736" s="24">
        <f t="shared" si="70"/>
        <v>2018</v>
      </c>
      <c r="B736" s="32">
        <v>43101</v>
      </c>
      <c r="C736" s="28">
        <f>'Bitcoin Data'!C738</f>
        <v>13657.200194999999</v>
      </c>
      <c r="D736" s="26">
        <f>'Bitcoin Data'!K738</f>
        <v>1953.681299688905</v>
      </c>
      <c r="E736" s="25">
        <f>'Bitcoin Data'!J738</f>
        <v>23808.069801791007</v>
      </c>
      <c r="F736" s="25">
        <f t="shared" si="66"/>
        <v>46.51338075344723</v>
      </c>
      <c r="G736" s="23">
        <f>'Emissions Factors'!$AB$39/1000</f>
        <v>0.49266147344102867</v>
      </c>
      <c r="H736" s="26">
        <f t="shared" si="71"/>
        <v>22915.350696716894</v>
      </c>
      <c r="I736" s="23">
        <f t="shared" si="67"/>
        <v>11.729318748337217</v>
      </c>
      <c r="J736" s="26">
        <f>I736*'Social Cost of Carbon'!$C$5</f>
        <v>1172.9318748337216</v>
      </c>
      <c r="K736" s="23">
        <f t="shared" si="68"/>
        <v>8.5883772521921475E-2</v>
      </c>
      <c r="L736" s="27">
        <f t="shared" si="69"/>
        <v>2.2915350696716894</v>
      </c>
      <c r="M736" s="27"/>
    </row>
    <row r="737" spans="1:13" x14ac:dyDescent="0.25">
      <c r="A737" s="24">
        <f t="shared" si="70"/>
        <v>2018</v>
      </c>
      <c r="B737" s="32">
        <v>43102</v>
      </c>
      <c r="C737" s="28">
        <f>'Bitcoin Data'!C739</f>
        <v>14982.099609000001</v>
      </c>
      <c r="D737" s="26">
        <f>'Bitcoin Data'!K739</f>
        <v>2141.2670438734822</v>
      </c>
      <c r="E737" s="25">
        <f>'Bitcoin Data'!J739</f>
        <v>19933.213362229551</v>
      </c>
      <c r="F737" s="25">
        <f t="shared" si="66"/>
        <v>42.68233285104067</v>
      </c>
      <c r="G737" s="23">
        <f>'Emissions Factors'!$AB$39/1000</f>
        <v>0.49266147344102867</v>
      </c>
      <c r="H737" s="26">
        <f t="shared" si="71"/>
        <v>21027.940992294119</v>
      </c>
      <c r="I737" s="23">
        <f t="shared" si="67"/>
        <v>9.8203262654504115</v>
      </c>
      <c r="J737" s="26">
        <f>I737*'Social Cost of Carbon'!$C$5</f>
        <v>982.03262654504113</v>
      </c>
      <c r="K737" s="23">
        <f t="shared" si="68"/>
        <v>6.5547062973411119E-2</v>
      </c>
      <c r="L737" s="27">
        <f t="shared" si="69"/>
        <v>2.1027940992294116</v>
      </c>
      <c r="M737" s="27"/>
    </row>
    <row r="738" spans="1:13" x14ac:dyDescent="0.25">
      <c r="A738" s="24">
        <f t="shared" si="70"/>
        <v>2018</v>
      </c>
      <c r="B738" s="32">
        <v>43103</v>
      </c>
      <c r="C738" s="28">
        <f>'Bitcoin Data'!C740</f>
        <v>15201</v>
      </c>
      <c r="D738" s="26">
        <f>'Bitcoin Data'!K740</f>
        <v>1949.9516997101982</v>
      </c>
      <c r="E738" s="25">
        <f>'Bitcoin Data'!J740</f>
        <v>23409.95738423197</v>
      </c>
      <c r="F738" s="25">
        <f t="shared" si="66"/>
        <v>45.648286191526438</v>
      </c>
      <c r="G738" s="23">
        <f>'Emissions Factors'!$AB$39/1000</f>
        <v>0.49266147344102867</v>
      </c>
      <c r="H738" s="26">
        <f t="shared" si="71"/>
        <v>22489.151935175181</v>
      </c>
      <c r="I738" s="23">
        <f t="shared" si="67"/>
        <v>11.533184098107411</v>
      </c>
      <c r="J738" s="26">
        <f>I738*'Social Cost of Carbon'!$C$5</f>
        <v>1153.3184098107411</v>
      </c>
      <c r="K738" s="23">
        <f t="shared" si="68"/>
        <v>7.5871219644151111E-2</v>
      </c>
      <c r="L738" s="27">
        <f t="shared" si="69"/>
        <v>2.2489151935175173</v>
      </c>
      <c r="M738" s="27"/>
    </row>
    <row r="739" spans="1:13" x14ac:dyDescent="0.25">
      <c r="A739" s="24">
        <f t="shared" si="70"/>
        <v>2018</v>
      </c>
      <c r="B739" s="32">
        <v>43104</v>
      </c>
      <c r="C739" s="28">
        <f>'Bitcoin Data'!C741</f>
        <v>15599.200194999999</v>
      </c>
      <c r="D739" s="26">
        <f>'Bitcoin Data'!K741</f>
        <v>2100.7780659503542</v>
      </c>
      <c r="E739" s="25">
        <f>'Bitcoin Data'!J741</f>
        <v>18485.779059682409</v>
      </c>
      <c r="F739" s="25">
        <f t="shared" si="66"/>
        <v>38.834519180585168</v>
      </c>
      <c r="G739" s="23">
        <f>'Emissions Factors'!$AB$39/1000</f>
        <v>0.49266147344102867</v>
      </c>
      <c r="H739" s="26">
        <f t="shared" si="71"/>
        <v>19132.271439880977</v>
      </c>
      <c r="I739" s="23">
        <f t="shared" si="67"/>
        <v>9.1072311492484488</v>
      </c>
      <c r="J739" s="26">
        <f>I739*'Social Cost of Carbon'!$C$5</f>
        <v>910.72311492484482</v>
      </c>
      <c r="K739" s="23">
        <f t="shared" si="68"/>
        <v>5.8382680107968501E-2</v>
      </c>
      <c r="L739" s="27">
        <f t="shared" si="69"/>
        <v>1.9132271439880975</v>
      </c>
      <c r="M739" s="27"/>
    </row>
    <row r="740" spans="1:13" x14ac:dyDescent="0.25">
      <c r="A740" s="24">
        <f t="shared" si="70"/>
        <v>2018</v>
      </c>
      <c r="B740" s="32">
        <v>43105</v>
      </c>
      <c r="C740" s="28">
        <f>'Bitcoin Data'!C742</f>
        <v>17429.5</v>
      </c>
      <c r="D740" s="26">
        <f>'Bitcoin Data'!K742</f>
        <v>1787.0449654023409</v>
      </c>
      <c r="E740" s="25">
        <f>'Bitcoin Data'!J742</f>
        <v>25516.575927549795</v>
      </c>
      <c r="F740" s="25">
        <f t="shared" si="66"/>
        <v>45.599268545634423</v>
      </c>
      <c r="G740" s="23">
        <f>'Emissions Factors'!$AB$39/1000</f>
        <v>0.49266147344102867</v>
      </c>
      <c r="H740" s="26">
        <f t="shared" si="71"/>
        <v>22465.002829525405</v>
      </c>
      <c r="I740" s="23">
        <f t="shared" si="67"/>
        <v>12.571033893636564</v>
      </c>
      <c r="J740" s="26">
        <f>I740*'Social Cost of Carbon'!$C$5</f>
        <v>1257.1033893636563</v>
      </c>
      <c r="K740" s="23">
        <f t="shared" si="68"/>
        <v>7.2125040268720061E-2</v>
      </c>
      <c r="L740" s="27">
        <f t="shared" si="69"/>
        <v>2.2465002829525407</v>
      </c>
      <c r="M740" s="27"/>
    </row>
    <row r="741" spans="1:13" x14ac:dyDescent="0.25">
      <c r="A741" s="24">
        <f t="shared" si="70"/>
        <v>2018</v>
      </c>
      <c r="B741" s="32">
        <v>43106</v>
      </c>
      <c r="C741" s="28">
        <f>'Bitcoin Data'!C743</f>
        <v>17527</v>
      </c>
      <c r="D741" s="26">
        <f>'Bitcoin Data'!K743</f>
        <v>2109.9146452078062</v>
      </c>
      <c r="E741" s="25">
        <f>'Bitcoin Data'!J743</f>
        <v>20828.856214284344</v>
      </c>
      <c r="F741" s="25">
        <f t="shared" si="66"/>
        <v>43.94710876944616</v>
      </c>
      <c r="G741" s="23">
        <f>'Emissions Factors'!$AB$39/1000</f>
        <v>0.49266147344102867</v>
      </c>
      <c r="H741" s="26">
        <f t="shared" si="71"/>
        <v>21651.047359828495</v>
      </c>
      <c r="I741" s="23">
        <f t="shared" si="67"/>
        <v>10.261574992620652</v>
      </c>
      <c r="J741" s="26">
        <f>I741*'Social Cost of Carbon'!$C$5</f>
        <v>1026.1574992620651</v>
      </c>
      <c r="K741" s="23">
        <f t="shared" si="68"/>
        <v>5.8547241356881677E-2</v>
      </c>
      <c r="L741" s="27">
        <f t="shared" si="69"/>
        <v>2.1651047359828497</v>
      </c>
      <c r="M741" s="27"/>
    </row>
    <row r="742" spans="1:13" x14ac:dyDescent="0.25">
      <c r="A742" s="24">
        <f t="shared" si="70"/>
        <v>2018</v>
      </c>
      <c r="B742" s="32">
        <v>43107</v>
      </c>
      <c r="C742" s="28">
        <f>'Bitcoin Data'!C744</f>
        <v>16477.599609000001</v>
      </c>
      <c r="D742" s="26">
        <f>'Bitcoin Data'!K744</f>
        <v>2025.3985159116964</v>
      </c>
      <c r="E742" s="25">
        <f>'Bitcoin Data'!J744</f>
        <v>22221.818404417187</v>
      </c>
      <c r="F742" s="25">
        <f t="shared" si="66"/>
        <v>45.008038017165795</v>
      </c>
      <c r="G742" s="23">
        <f>'Emissions Factors'!$AB$39/1000</f>
        <v>0.49266147344102867</v>
      </c>
      <c r="H742" s="26">
        <f t="shared" si="71"/>
        <v>22173.726326226733</v>
      </c>
      <c r="I742" s="23">
        <f t="shared" si="67"/>
        <v>10.94783379765914</v>
      </c>
      <c r="J742" s="26">
        <f>I742*'Social Cost of Carbon'!$C$5</f>
        <v>1094.7833797659139</v>
      </c>
      <c r="K742" s="23">
        <f t="shared" si="68"/>
        <v>6.6440707733179019E-2</v>
      </c>
      <c r="L742" s="27">
        <f t="shared" si="69"/>
        <v>2.217372632622673</v>
      </c>
      <c r="M742" s="27"/>
    </row>
    <row r="743" spans="1:13" x14ac:dyDescent="0.25">
      <c r="A743" s="24">
        <f t="shared" si="70"/>
        <v>2018</v>
      </c>
      <c r="B743" s="32">
        <v>43108</v>
      </c>
      <c r="C743" s="28">
        <f>'Bitcoin Data'!C745</f>
        <v>15170.099609000001</v>
      </c>
      <c r="D743" s="26">
        <f>'Bitcoin Data'!K745</f>
        <v>2073.5600277585022</v>
      </c>
      <c r="E743" s="25">
        <f>'Bitcoin Data'!J745</f>
        <v>21432.65281295151</v>
      </c>
      <c r="F743" s="25">
        <f t="shared" si="66"/>
        <v>44.441892161762077</v>
      </c>
      <c r="G743" s="23">
        <f>'Emissions Factors'!$AB$39/1000</f>
        <v>0.49266147344102867</v>
      </c>
      <c r="H743" s="26">
        <f t="shared" si="71"/>
        <v>21894.808074921009</v>
      </c>
      <c r="I743" s="23">
        <f t="shared" si="67"/>
        <v>10.559042314578699</v>
      </c>
      <c r="J743" s="26">
        <f>I743*'Social Cost of Carbon'!$C$5</f>
        <v>1055.9042314578699</v>
      </c>
      <c r="K743" s="23">
        <f t="shared" si="68"/>
        <v>6.960430443261105E-2</v>
      </c>
      <c r="L743" s="27">
        <f t="shared" si="69"/>
        <v>2.1894808074921008</v>
      </c>
      <c r="M743" s="27"/>
    </row>
    <row r="744" spans="1:13" x14ac:dyDescent="0.25">
      <c r="A744" s="24">
        <f t="shared" si="70"/>
        <v>2018</v>
      </c>
      <c r="B744" s="32">
        <v>43109</v>
      </c>
      <c r="C744" s="28">
        <f>'Bitcoin Data'!C746</f>
        <v>14595.400390999999</v>
      </c>
      <c r="D744" s="26">
        <f>'Bitcoin Data'!K746</f>
        <v>2052.5181356757139</v>
      </c>
      <c r="E744" s="25">
        <f>'Bitcoin Data'!J746</f>
        <v>21904.658037139216</v>
      </c>
      <c r="F744" s="25">
        <f t="shared" si="66"/>
        <v>44.959707877003027</v>
      </c>
      <c r="G744" s="23">
        <f>'Emissions Factors'!$AB$39/1000</f>
        <v>0.49266147344102867</v>
      </c>
      <c r="H744" s="26">
        <f t="shared" si="71"/>
        <v>22149.915928162536</v>
      </c>
      <c r="I744" s="23">
        <f t="shared" si="67"/>
        <v>10.791581103798878</v>
      </c>
      <c r="J744" s="26">
        <f>I744*'Social Cost of Carbon'!$C$5</f>
        <v>1079.1581103798878</v>
      </c>
      <c r="K744" s="23">
        <f t="shared" si="68"/>
        <v>7.3938232694550257E-2</v>
      </c>
      <c r="L744" s="27">
        <f t="shared" si="69"/>
        <v>2.2149915928162538</v>
      </c>
      <c r="M744" s="27"/>
    </row>
    <row r="745" spans="1:13" x14ac:dyDescent="0.25">
      <c r="A745" s="24">
        <f t="shared" si="70"/>
        <v>2018</v>
      </c>
      <c r="B745" s="32">
        <v>43110</v>
      </c>
      <c r="C745" s="28">
        <f>'Bitcoin Data'!C747</f>
        <v>14973.299805000001</v>
      </c>
      <c r="D745" s="26">
        <f>'Bitcoin Data'!K747</f>
        <v>2075.1200879680546</v>
      </c>
      <c r="E745" s="25">
        <f>'Bitcoin Data'!J747</f>
        <v>25176.547057696436</v>
      </c>
      <c r="F745" s="25">
        <f t="shared" si="66"/>
        <v>52.244358545098891</v>
      </c>
      <c r="G745" s="23">
        <f>'Emissions Factors'!$AB$39/1000</f>
        <v>0.49266147344102867</v>
      </c>
      <c r="H745" s="26">
        <f t="shared" si="71"/>
        <v>25738.782659809818</v>
      </c>
      <c r="I745" s="23">
        <f t="shared" si="67"/>
        <v>12.403514769602122</v>
      </c>
      <c r="J745" s="26">
        <f>I745*'Social Cost of Carbon'!$C$5</f>
        <v>1240.3514769602123</v>
      </c>
      <c r="K745" s="23">
        <f t="shared" si="68"/>
        <v>8.283755038057973E-2</v>
      </c>
      <c r="L745" s="27">
        <f t="shared" si="69"/>
        <v>2.5738782659809822</v>
      </c>
      <c r="M745" s="27"/>
    </row>
    <row r="746" spans="1:13" x14ac:dyDescent="0.25">
      <c r="A746" s="24">
        <f t="shared" si="70"/>
        <v>2018</v>
      </c>
      <c r="B746" s="32">
        <v>43111</v>
      </c>
      <c r="C746" s="28">
        <f>'Bitcoin Data'!C748</f>
        <v>13405.799805000001</v>
      </c>
      <c r="D746" s="26">
        <f>'Bitcoin Data'!K748</f>
        <v>2404.8179426830984</v>
      </c>
      <c r="E746" s="25">
        <f>'Bitcoin Data'!J748</f>
        <v>20025.648574342529</v>
      </c>
      <c r="F746" s="25">
        <f t="shared" si="66"/>
        <v>48.158039005445126</v>
      </c>
      <c r="G746" s="23">
        <f>'Emissions Factors'!$AB$39/1000</f>
        <v>0.49266147344102867</v>
      </c>
      <c r="H746" s="26">
        <f t="shared" si="71"/>
        <v>23725.610454453126</v>
      </c>
      <c r="I746" s="23">
        <f t="shared" si="67"/>
        <v>9.8658655332478258</v>
      </c>
      <c r="J746" s="26">
        <f>I746*'Social Cost of Carbon'!$C$5</f>
        <v>986.58655332478259</v>
      </c>
      <c r="K746" s="23">
        <f t="shared" si="68"/>
        <v>7.3594009136016825E-2</v>
      </c>
      <c r="L746" s="27">
        <f t="shared" si="69"/>
        <v>2.3725610454453125</v>
      </c>
      <c r="M746" s="27"/>
    </row>
    <row r="747" spans="1:13" x14ac:dyDescent="0.25">
      <c r="A747" s="24">
        <f t="shared" si="70"/>
        <v>2018</v>
      </c>
      <c r="B747" s="32">
        <v>43112</v>
      </c>
      <c r="C747" s="28">
        <f>'Bitcoin Data'!C749</f>
        <v>13980.599609000001</v>
      </c>
      <c r="D747" s="26">
        <f>'Bitcoin Data'!K749</f>
        <v>2220.3742203742227</v>
      </c>
      <c r="E747" s="25">
        <f>'Bitcoin Data'!J749</f>
        <v>20933.801781825267</v>
      </c>
      <c r="F747" s="25">
        <f t="shared" si="66"/>
        <v>46.480873810788786</v>
      </c>
      <c r="G747" s="23">
        <f>'Emissions Factors'!$AB$39/1000</f>
        <v>0.49266147344102867</v>
      </c>
      <c r="H747" s="26">
        <f t="shared" si="71"/>
        <v>22899.335778449724</v>
      </c>
      <c r="I747" s="23">
        <f t="shared" si="67"/>
        <v>10.313277630556467</v>
      </c>
      <c r="J747" s="26">
        <f>I747*'Social Cost of Carbon'!$C$5</f>
        <v>1031.3277630556468</v>
      </c>
      <c r="K747" s="23">
        <f t="shared" si="68"/>
        <v>7.37684929043909E-2</v>
      </c>
      <c r="L747" s="27">
        <f t="shared" si="69"/>
        <v>2.2899335778449728</v>
      </c>
      <c r="M747" s="27"/>
    </row>
    <row r="748" spans="1:13" x14ac:dyDescent="0.25">
      <c r="A748" s="24">
        <f t="shared" si="70"/>
        <v>2018</v>
      </c>
      <c r="B748" s="32">
        <v>43113</v>
      </c>
      <c r="C748" s="28">
        <f>'Bitcoin Data'!C750</f>
        <v>14360.200194999999</v>
      </c>
      <c r="D748" s="26">
        <f>'Bitcoin Data'!K750</f>
        <v>1871.5327448449129</v>
      </c>
      <c r="E748" s="25">
        <f>'Bitcoin Data'!J750</f>
        <v>25821.946868424333</v>
      </c>
      <c r="F748" s="25">
        <f t="shared" si="66"/>
        <v>48.326619099901698</v>
      </c>
      <c r="G748" s="23">
        <f>'Emissions Factors'!$AB$39/1000</f>
        <v>0.49266147344102867</v>
      </c>
      <c r="H748" s="26">
        <f t="shared" si="71"/>
        <v>23808.66337218093</v>
      </c>
      <c r="I748" s="23">
        <f t="shared" si="67"/>
        <v>12.721478391313887</v>
      </c>
      <c r="J748" s="26">
        <f>I748*'Social Cost of Carbon'!$C$5</f>
        <v>1272.1478391313888</v>
      </c>
      <c r="K748" s="23">
        <f t="shared" si="68"/>
        <v>8.858844736540171E-2</v>
      </c>
      <c r="L748" s="27">
        <f t="shared" si="69"/>
        <v>2.3808663372180927</v>
      </c>
      <c r="M748" s="27"/>
    </row>
    <row r="749" spans="1:13" x14ac:dyDescent="0.25">
      <c r="A749" s="24">
        <f t="shared" si="70"/>
        <v>2018</v>
      </c>
      <c r="B749" s="32">
        <v>43114</v>
      </c>
      <c r="C749" s="28">
        <f>'Bitcoin Data'!C751</f>
        <v>13772</v>
      </c>
      <c r="D749" s="26">
        <f>'Bitcoin Data'!K751</f>
        <v>1962.3703182697379</v>
      </c>
      <c r="E749" s="25">
        <f>'Bitcoin Data'!J751</f>
        <v>23819.448797801855</v>
      </c>
      <c r="F749" s="25">
        <f t="shared" si="66"/>
        <v>46.742579318352156</v>
      </c>
      <c r="G749" s="23">
        <f>'Emissions Factors'!$AB$39/1000</f>
        <v>0.49266147344102867</v>
      </c>
      <c r="H749" s="26">
        <f t="shared" si="71"/>
        <v>23028.267999413525</v>
      </c>
      <c r="I749" s="23">
        <f t="shared" si="67"/>
        <v>11.734924741278201</v>
      </c>
      <c r="J749" s="26">
        <f>I749*'Social Cost of Carbon'!$C$5</f>
        <v>1173.4924741278201</v>
      </c>
      <c r="K749" s="23">
        <f t="shared" si="68"/>
        <v>8.5208573491709266E-2</v>
      </c>
      <c r="L749" s="27">
        <f t="shared" si="69"/>
        <v>2.3028267999413528</v>
      </c>
      <c r="M749" s="27"/>
    </row>
    <row r="750" spans="1:13" x14ac:dyDescent="0.25">
      <c r="A750" s="24">
        <f t="shared" si="70"/>
        <v>2018</v>
      </c>
      <c r="B750" s="32">
        <v>43115</v>
      </c>
      <c r="C750" s="28">
        <f>'Bitcoin Data'!C752</f>
        <v>13819.799805000001</v>
      </c>
      <c r="D750" s="26">
        <f>'Bitcoin Data'!K752</f>
        <v>1859.4401019248653</v>
      </c>
      <c r="E750" s="25">
        <f>'Bitcoin Data'!J752</f>
        <v>26631.954825818411</v>
      </c>
      <c r="F750" s="25">
        <f t="shared" si="66"/>
        <v>49.520524795778194</v>
      </c>
      <c r="G750" s="23">
        <f>'Emissions Factors'!$AB$39/1000</f>
        <v>0.49266147344102867</v>
      </c>
      <c r="H750" s="26">
        <f t="shared" si="71"/>
        <v>24396.854711461081</v>
      </c>
      <c r="I750" s="23">
        <f t="shared" si="67"/>
        <v>13.120538105102613</v>
      </c>
      <c r="J750" s="26">
        <f>I750*'Social Cost of Carbon'!$C$5</f>
        <v>1312.0538105102612</v>
      </c>
      <c r="K750" s="23">
        <f t="shared" si="68"/>
        <v>9.4940145951720692E-2</v>
      </c>
      <c r="L750" s="27">
        <f t="shared" si="69"/>
        <v>2.4396854711461082</v>
      </c>
      <c r="M750" s="27"/>
    </row>
    <row r="751" spans="1:13" x14ac:dyDescent="0.25">
      <c r="A751" s="24">
        <f t="shared" si="70"/>
        <v>2018</v>
      </c>
      <c r="B751" s="32">
        <v>43116</v>
      </c>
      <c r="C751" s="28">
        <f>'Bitcoin Data'!C753</f>
        <v>11490.5</v>
      </c>
      <c r="D751" s="26">
        <f>'Bitcoin Data'!K753</f>
        <v>1973.2260844584907</v>
      </c>
      <c r="E751" s="25">
        <f>'Bitcoin Data'!J753</f>
        <v>26344.77155615962</v>
      </c>
      <c r="F751" s="25">
        <f t="shared" si="66"/>
        <v>51.984190423714267</v>
      </c>
      <c r="G751" s="23">
        <f>'Emissions Factors'!$AB$39/1000</f>
        <v>0.49266147344102867</v>
      </c>
      <c r="H751" s="26">
        <f t="shared" si="71"/>
        <v>25610.607849786084</v>
      </c>
      <c r="I751" s="23">
        <f t="shared" si="67"/>
        <v>12.9790539723249</v>
      </c>
      <c r="J751" s="26">
        <f>I751*'Social Cost of Carbon'!$C$5</f>
        <v>1297.90539723249</v>
      </c>
      <c r="K751" s="23">
        <f t="shared" si="68"/>
        <v>0.11295464925220748</v>
      </c>
      <c r="L751" s="27">
        <f t="shared" si="69"/>
        <v>2.5610607849786082</v>
      </c>
      <c r="M751" s="27"/>
    </row>
    <row r="752" spans="1:13" x14ac:dyDescent="0.25">
      <c r="A752" s="24">
        <f t="shared" si="70"/>
        <v>2018</v>
      </c>
      <c r="B752" s="32">
        <v>43117</v>
      </c>
      <c r="C752" s="28">
        <f>'Bitcoin Data'!C754</f>
        <v>11188.599609000001</v>
      </c>
      <c r="D752" s="26">
        <f>'Bitcoin Data'!K754</f>
        <v>2095.4549679338234</v>
      </c>
      <c r="E752" s="25">
        <f>'Bitcoin Data'!J754</f>
        <v>25685.574523730109</v>
      </c>
      <c r="F752" s="25">
        <f t="shared" si="66"/>
        <v>53.822964739984705</v>
      </c>
      <c r="G752" s="23">
        <f>'Emissions Factors'!$AB$39/1000</f>
        <v>0.49266147344102867</v>
      </c>
      <c r="H752" s="26">
        <f t="shared" si="71"/>
        <v>26516.501113765396</v>
      </c>
      <c r="I752" s="23">
        <f t="shared" si="67"/>
        <v>12.654292991040224</v>
      </c>
      <c r="J752" s="26">
        <f>I752*'Social Cost of Carbon'!$C$5</f>
        <v>1265.4292991040224</v>
      </c>
      <c r="K752" s="23">
        <f t="shared" si="68"/>
        <v>0.11309988232004686</v>
      </c>
      <c r="L752" s="27">
        <f t="shared" si="69"/>
        <v>2.6516501113765396</v>
      </c>
      <c r="M752" s="27"/>
    </row>
    <row r="753" spans="1:13" x14ac:dyDescent="0.25">
      <c r="A753" s="24">
        <f t="shared" si="70"/>
        <v>2018</v>
      </c>
      <c r="B753" s="32">
        <v>43118</v>
      </c>
      <c r="C753" s="28">
        <f>'Bitcoin Data'!C755</f>
        <v>11474.900390999999</v>
      </c>
      <c r="D753" s="26">
        <f>'Bitcoin Data'!K755</f>
        <v>2168.976805739363</v>
      </c>
      <c r="E753" s="25">
        <f>'Bitcoin Data'!J755</f>
        <v>23654.689362826728</v>
      </c>
      <c r="F753" s="25">
        <f t="shared" si="66"/>
        <v>51.306472574940805</v>
      </c>
      <c r="G753" s="23">
        <f>'Emissions Factors'!$AB$39/1000</f>
        <v>0.49266147344102867</v>
      </c>
      <c r="H753" s="26">
        <f t="shared" si="71"/>
        <v>25276.722375832065</v>
      </c>
      <c r="I753" s="23">
        <f t="shared" si="67"/>
        <v>11.653754115280044</v>
      </c>
      <c r="J753" s="26">
        <f>I753*'Social Cost of Carbon'!$C$5</f>
        <v>1165.3754115280044</v>
      </c>
      <c r="K753" s="23">
        <f t="shared" si="68"/>
        <v>0.10155865164999885</v>
      </c>
      <c r="L753" s="27">
        <f t="shared" si="69"/>
        <v>2.5276722375832064</v>
      </c>
      <c r="M753" s="27"/>
    </row>
    <row r="754" spans="1:13" x14ac:dyDescent="0.25">
      <c r="A754" s="24">
        <f t="shared" si="70"/>
        <v>2018</v>
      </c>
      <c r="B754" s="32">
        <v>43119</v>
      </c>
      <c r="C754" s="28">
        <f>'Bitcoin Data'!C756</f>
        <v>11607.400390999999</v>
      </c>
      <c r="D754" s="26">
        <f>'Bitcoin Data'!K756</f>
        <v>2045.1963135967685</v>
      </c>
      <c r="E754" s="25">
        <f>'Bitcoin Data'!J756</f>
        <v>27048.296187254873</v>
      </c>
      <c r="F754" s="25">
        <f t="shared" si="66"/>
        <v>55.319075651247196</v>
      </c>
      <c r="G754" s="23">
        <f>'Emissions Factors'!$AB$39/1000</f>
        <v>0.49266147344102867</v>
      </c>
      <c r="H754" s="26">
        <f t="shared" si="71"/>
        <v>27253.577319739175</v>
      </c>
      <c r="I754" s="23">
        <f t="shared" si="67"/>
        <v>13.325653453682344</v>
      </c>
      <c r="J754" s="26">
        <f>I754*'Social Cost of Carbon'!$C$5</f>
        <v>1332.5653453682344</v>
      </c>
      <c r="K754" s="23">
        <f t="shared" si="68"/>
        <v>0.11480308255769847</v>
      </c>
      <c r="L754" s="27">
        <f t="shared" si="69"/>
        <v>2.7253577319739177</v>
      </c>
      <c r="M754" s="27"/>
    </row>
    <row r="755" spans="1:13" x14ac:dyDescent="0.25">
      <c r="A755" s="24">
        <f t="shared" si="70"/>
        <v>2018</v>
      </c>
      <c r="B755" s="32">
        <v>43120</v>
      </c>
      <c r="C755" s="28">
        <f>'Bitcoin Data'!C757</f>
        <v>12899.200194999999</v>
      </c>
      <c r="D755" s="26">
        <f>'Bitcoin Data'!K757</f>
        <v>2226.9588990315569</v>
      </c>
      <c r="E755" s="25">
        <f>'Bitcoin Data'!J757</f>
        <v>26082.608145002436</v>
      </c>
      <c r="F755" s="25">
        <f t="shared" si="66"/>
        <v>58.084896318466143</v>
      </c>
      <c r="G755" s="23">
        <f>'Emissions Factors'!$AB$39/1000</f>
        <v>0.49266147344102867</v>
      </c>
      <c r="H755" s="26">
        <f t="shared" si="71"/>
        <v>28616.190604924912</v>
      </c>
      <c r="I755" s="23">
        <f t="shared" si="67"/>
        <v>12.849896159901874</v>
      </c>
      <c r="J755" s="26">
        <f>I755*'Social Cost of Carbon'!$C$5</f>
        <v>1284.9896159901873</v>
      </c>
      <c r="K755" s="23">
        <f t="shared" si="68"/>
        <v>9.9617774479403481E-2</v>
      </c>
      <c r="L755" s="27">
        <f t="shared" si="69"/>
        <v>2.8616190604924903</v>
      </c>
      <c r="M755" s="27"/>
    </row>
    <row r="756" spans="1:13" x14ac:dyDescent="0.25">
      <c r="A756" s="24">
        <f t="shared" si="70"/>
        <v>2018</v>
      </c>
      <c r="B756" s="32">
        <v>43121</v>
      </c>
      <c r="C756" s="28">
        <f>'Bitcoin Data'!C758</f>
        <v>11600.099609000001</v>
      </c>
      <c r="D756" s="26">
        <f>'Bitcoin Data'!K758</f>
        <v>2345.7535774019702</v>
      </c>
      <c r="E756" s="25">
        <f>'Bitcoin Data'!J758</f>
        <v>22101.532856865222</v>
      </c>
      <c r="F756" s="25">
        <f t="shared" si="66"/>
        <v>51.844749765058786</v>
      </c>
      <c r="G756" s="23">
        <f>'Emissions Factors'!$AB$39/1000</f>
        <v>0.49266147344102867</v>
      </c>
      <c r="H756" s="26">
        <f t="shared" si="71"/>
        <v>25541.910809435285</v>
      </c>
      <c r="I756" s="23">
        <f t="shared" si="67"/>
        <v>10.888573742568527</v>
      </c>
      <c r="J756" s="26">
        <f>I756*'Social Cost of Carbon'!$C$5</f>
        <v>1088.8573742568526</v>
      </c>
      <c r="K756" s="23">
        <f t="shared" si="68"/>
        <v>9.3866208994624209E-2</v>
      </c>
      <c r="L756" s="27">
        <f t="shared" si="69"/>
        <v>2.5541910809435282</v>
      </c>
      <c r="M756" s="27"/>
    </row>
    <row r="757" spans="1:13" x14ac:dyDescent="0.25">
      <c r="A757" s="24">
        <f t="shared" si="70"/>
        <v>2018</v>
      </c>
      <c r="B757" s="32">
        <v>43122</v>
      </c>
      <c r="C757" s="28">
        <f>'Bitcoin Data'!C759</f>
        <v>10931.400390999999</v>
      </c>
      <c r="D757" s="26">
        <f>'Bitcoin Data'!K759</f>
        <v>2115.4364935080171</v>
      </c>
      <c r="E757" s="25">
        <f>'Bitcoin Data'!J759</f>
        <v>25961.41056142794</v>
      </c>
      <c r="F757" s="25">
        <f t="shared" si="66"/>
        <v>54.91971532458912</v>
      </c>
      <c r="G757" s="23">
        <f>'Emissions Factors'!$AB$39/1000</f>
        <v>0.49266147344102867</v>
      </c>
      <c r="H757" s="26">
        <f t="shared" si="71"/>
        <v>27056.82787277392</v>
      </c>
      <c r="I757" s="23">
        <f t="shared" si="67"/>
        <v>12.790186779800571</v>
      </c>
      <c r="J757" s="26">
        <f>I757*'Social Cost of Carbon'!$C$5</f>
        <v>1279.0186779800572</v>
      </c>
      <c r="K757" s="23">
        <f t="shared" si="68"/>
        <v>0.11700410123419266</v>
      </c>
      <c r="L757" s="27">
        <f t="shared" si="69"/>
        <v>2.7056827872773916</v>
      </c>
      <c r="M757" s="27"/>
    </row>
    <row r="758" spans="1:13" x14ac:dyDescent="0.25">
      <c r="A758" s="24">
        <f t="shared" si="70"/>
        <v>2018</v>
      </c>
      <c r="B758" s="32">
        <v>43123</v>
      </c>
      <c r="C758" s="28">
        <f>'Bitcoin Data'!C760</f>
        <v>10868.400390999999</v>
      </c>
      <c r="D758" s="26">
        <f>'Bitcoin Data'!K760</f>
        <v>2172.8653269073393</v>
      </c>
      <c r="E758" s="25">
        <f>'Bitcoin Data'!J760</f>
        <v>25118.955041418711</v>
      </c>
      <c r="F758" s="25">
        <f t="shared" si="66"/>
        <v>54.580106457643026</v>
      </c>
      <c r="G758" s="23">
        <f>'Emissions Factors'!$AB$39/1000</f>
        <v>0.49266147344102867</v>
      </c>
      <c r="H758" s="26">
        <f t="shared" si="71"/>
        <v>26889.515667990618</v>
      </c>
      <c r="I758" s="23">
        <f t="shared" si="67"/>
        <v>12.375141402004298</v>
      </c>
      <c r="J758" s="26">
        <f>I758*'Social Cost of Carbon'!$C$5</f>
        <v>1237.5141402004297</v>
      </c>
      <c r="K758" s="23">
        <f t="shared" si="68"/>
        <v>0.11386350297006</v>
      </c>
      <c r="L758" s="27">
        <f t="shared" si="69"/>
        <v>2.6889515667990613</v>
      </c>
      <c r="M758" s="27"/>
    </row>
    <row r="759" spans="1:13" x14ac:dyDescent="0.25">
      <c r="A759" s="24">
        <f t="shared" si="70"/>
        <v>2018</v>
      </c>
      <c r="B759" s="32">
        <v>43124</v>
      </c>
      <c r="C759" s="28">
        <f>'Bitcoin Data'!C761</f>
        <v>11359.400390999999</v>
      </c>
      <c r="D759" s="26">
        <f>'Bitcoin Data'!K761</f>
        <v>2210.978120529016</v>
      </c>
      <c r="E759" s="25">
        <f>'Bitcoin Data'!J761</f>
        <v>25879.90220507616</v>
      </c>
      <c r="F759" s="25">
        <f t="shared" si="66"/>
        <v>57.21989753685402</v>
      </c>
      <c r="G759" s="23">
        <f>'Emissions Factors'!$AB$39/1000</f>
        <v>0.49266147344102867</v>
      </c>
      <c r="H759" s="26">
        <f t="shared" si="71"/>
        <v>28190.039030651187</v>
      </c>
      <c r="I759" s="23">
        <f t="shared" si="67"/>
        <v>12.750030752862546</v>
      </c>
      <c r="J759" s="26">
        <f>I759*'Social Cost of Carbon'!$C$5</f>
        <v>1275.0030752862547</v>
      </c>
      <c r="K759" s="23">
        <f t="shared" si="68"/>
        <v>0.11224211062200376</v>
      </c>
      <c r="L759" s="27">
        <f t="shared" si="69"/>
        <v>2.8190039030651191</v>
      </c>
      <c r="M759" s="27"/>
    </row>
    <row r="760" spans="1:13" x14ac:dyDescent="0.25">
      <c r="A760" s="24">
        <f t="shared" si="70"/>
        <v>2018</v>
      </c>
      <c r="B760" s="32">
        <v>43125</v>
      </c>
      <c r="C760" s="28">
        <f>'Bitcoin Data'!C762</f>
        <v>11259.400390999999</v>
      </c>
      <c r="D760" s="26">
        <f>'Bitcoin Data'!K762</f>
        <v>1989.4140415510528</v>
      </c>
      <c r="E760" s="25">
        <f>'Bitcoin Data'!J762</f>
        <v>28200.915523847896</v>
      </c>
      <c r="F760" s="25">
        <f t="shared" si="66"/>
        <v>56.103297327738069</v>
      </c>
      <c r="G760" s="23">
        <f>'Emissions Factors'!$AB$39/1000</f>
        <v>0.49266147344102867</v>
      </c>
      <c r="H760" s="26">
        <f t="shared" si="71"/>
        <v>27639.933126383563</v>
      </c>
      <c r="I760" s="23">
        <f t="shared" si="67"/>
        <v>13.893504594364884</v>
      </c>
      <c r="J760" s="26">
        <f>I760*'Social Cost of Carbon'!$C$5</f>
        <v>1389.3504594364886</v>
      </c>
      <c r="K760" s="23">
        <f t="shared" si="68"/>
        <v>0.12339471119146284</v>
      </c>
      <c r="L760" s="27">
        <f t="shared" si="69"/>
        <v>2.7639933126383567</v>
      </c>
      <c r="M760" s="27"/>
    </row>
    <row r="761" spans="1:13" x14ac:dyDescent="0.25">
      <c r="A761" s="24">
        <f t="shared" si="70"/>
        <v>2018</v>
      </c>
      <c r="B761" s="32">
        <v>43126</v>
      </c>
      <c r="C761" s="28">
        <f>'Bitcoin Data'!C763</f>
        <v>11171.400390999999</v>
      </c>
      <c r="D761" s="26">
        <f>'Bitcoin Data'!K763</f>
        <v>1917.1304885590612</v>
      </c>
      <c r="E761" s="25">
        <f>'Bitcoin Data'!J763</f>
        <v>29625.887301189374</v>
      </c>
      <c r="F761" s="25">
        <f t="shared" si="66"/>
        <v>56.796691795724868</v>
      </c>
      <c r="G761" s="23">
        <f>'Emissions Factors'!$AB$39/1000</f>
        <v>0.49266147344102867</v>
      </c>
      <c r="H761" s="26">
        <f t="shared" si="71"/>
        <v>27981.541866657801</v>
      </c>
      <c r="I761" s="23">
        <f t="shared" si="67"/>
        <v>14.595533289801818</v>
      </c>
      <c r="J761" s="26">
        <f>I761*'Social Cost of Carbon'!$C$5</f>
        <v>1459.5533289801817</v>
      </c>
      <c r="K761" s="23">
        <f t="shared" si="68"/>
        <v>0.13065088331772978</v>
      </c>
      <c r="L761" s="27">
        <f t="shared" si="69"/>
        <v>2.79815418666578</v>
      </c>
      <c r="M761" s="27"/>
    </row>
    <row r="762" spans="1:13" x14ac:dyDescent="0.25">
      <c r="A762" s="24">
        <f t="shared" si="70"/>
        <v>2018</v>
      </c>
      <c r="B762" s="32">
        <v>43127</v>
      </c>
      <c r="C762" s="28">
        <f>'Bitcoin Data'!C764</f>
        <v>11440.700194999999</v>
      </c>
      <c r="D762" s="26">
        <f>'Bitcoin Data'!K764</f>
        <v>2009.4094782124369</v>
      </c>
      <c r="E762" s="25">
        <f>'Bitcoin Data'!J764</f>
        <v>28430.122303677912</v>
      </c>
      <c r="F762" s="25">
        <f t="shared" si="66"/>
        <v>57.1277572237492</v>
      </c>
      <c r="G762" s="23">
        <f>'Emissions Factors'!$AB$39/1000</f>
        <v>0.49266147344102867</v>
      </c>
      <c r="H762" s="26">
        <f t="shared" si="71"/>
        <v>28144.645048233648</v>
      </c>
      <c r="I762" s="23">
        <f t="shared" si="67"/>
        <v>14.006425944238613</v>
      </c>
      <c r="J762" s="26">
        <f>I762*'Social Cost of Carbon'!$C$5</f>
        <v>1400.6425944238613</v>
      </c>
      <c r="K762" s="23">
        <f t="shared" si="68"/>
        <v>0.12242630001230106</v>
      </c>
      <c r="L762" s="27">
        <f t="shared" si="69"/>
        <v>2.814464504823365</v>
      </c>
      <c r="M762" s="27"/>
    </row>
    <row r="763" spans="1:13" x14ac:dyDescent="0.25">
      <c r="A763" s="24">
        <f t="shared" si="70"/>
        <v>2018</v>
      </c>
      <c r="B763" s="32">
        <v>43128</v>
      </c>
      <c r="C763" s="28">
        <f>'Bitcoin Data'!C765</f>
        <v>11786.299805000001</v>
      </c>
      <c r="D763" s="26">
        <f>'Bitcoin Data'!K765</f>
        <v>1930.0110842174331</v>
      </c>
      <c r="E763" s="25">
        <f>'Bitcoin Data'!J765</f>
        <v>27711.414805206328</v>
      </c>
      <c r="F763" s="25">
        <f t="shared" si="66"/>
        <v>53.483337733395295</v>
      </c>
      <c r="G763" s="23">
        <f>'Emissions Factors'!$AB$39/1000</f>
        <v>0.49266147344102867</v>
      </c>
      <c r="H763" s="26">
        <f t="shared" si="71"/>
        <v>26349.179972278693</v>
      </c>
      <c r="I763" s="23">
        <f t="shared" si="67"/>
        <v>13.652346449068485</v>
      </c>
      <c r="J763" s="26">
        <f>I763*'Social Cost of Carbon'!$C$5</f>
        <v>1365.2346449068484</v>
      </c>
      <c r="K763" s="23">
        <f t="shared" si="68"/>
        <v>0.11583233648338782</v>
      </c>
      <c r="L763" s="27">
        <f t="shared" si="69"/>
        <v>2.6349179972278689</v>
      </c>
      <c r="M763" s="27"/>
    </row>
    <row r="764" spans="1:13" x14ac:dyDescent="0.25">
      <c r="A764" s="24">
        <f t="shared" si="70"/>
        <v>2018</v>
      </c>
      <c r="B764" s="32">
        <v>43129</v>
      </c>
      <c r="C764" s="28">
        <f>'Bitcoin Data'!C766</f>
        <v>11296.400390999999</v>
      </c>
      <c r="D764" s="26">
        <f>'Bitcoin Data'!K766</f>
        <v>1847.1138845553828</v>
      </c>
      <c r="E764" s="25">
        <f>'Bitcoin Data'!J766</f>
        <v>32654.74411002811</v>
      </c>
      <c r="F764" s="25">
        <f t="shared" si="66"/>
        <v>60.317031242236034</v>
      </c>
      <c r="G764" s="23">
        <f>'Emissions Factors'!$AB$39/1000</f>
        <v>0.49266147344102867</v>
      </c>
      <c r="H764" s="26">
        <f t="shared" si="71"/>
        <v>29715.877485388562</v>
      </c>
      <c r="I764" s="23">
        <f t="shared" si="67"/>
        <v>16.087734348086201</v>
      </c>
      <c r="J764" s="26">
        <f>I764*'Social Cost of Carbon'!$C$5</f>
        <v>1608.7734348086201</v>
      </c>
      <c r="K764" s="23">
        <f t="shared" si="68"/>
        <v>0.14241469664003345</v>
      </c>
      <c r="L764" s="27">
        <f t="shared" si="69"/>
        <v>2.9715877485388562</v>
      </c>
      <c r="M764" s="27"/>
    </row>
    <row r="765" spans="1:13" x14ac:dyDescent="0.25">
      <c r="A765" s="24">
        <f t="shared" si="70"/>
        <v>2018</v>
      </c>
      <c r="B765" s="32">
        <v>43130</v>
      </c>
      <c r="C765" s="28">
        <f>'Bitcoin Data'!C767</f>
        <v>10106.299805000001</v>
      </c>
      <c r="D765" s="26">
        <f>'Bitcoin Data'!K767</f>
        <v>2091.5669357083234</v>
      </c>
      <c r="E765" s="25">
        <f>'Bitcoin Data'!J767</f>
        <v>20193.159710395463</v>
      </c>
      <c r="F765" s="25">
        <f t="shared" si="66"/>
        <v>42.235345177740612</v>
      </c>
      <c r="G765" s="23">
        <f>'Emissions Factors'!$AB$39/1000</f>
        <v>0.49266147344102867</v>
      </c>
      <c r="H765" s="26">
        <f t="shared" si="71"/>
        <v>20807.727386556133</v>
      </c>
      <c r="I765" s="23">
        <f t="shared" si="67"/>
        <v>9.9483918163534462</v>
      </c>
      <c r="J765" s="26">
        <f>I765*'Social Cost of Carbon'!$C$5</f>
        <v>994.83918163534463</v>
      </c>
      <c r="K765" s="23">
        <f t="shared" si="68"/>
        <v>9.8437529148220695E-2</v>
      </c>
      <c r="L765" s="27">
        <f t="shared" si="69"/>
        <v>2.0807727386556141</v>
      </c>
      <c r="M765" s="27"/>
    </row>
    <row r="766" spans="1:13" x14ac:dyDescent="0.25">
      <c r="A766" s="24">
        <f t="shared" si="70"/>
        <v>2018</v>
      </c>
      <c r="B766" s="32">
        <v>43131</v>
      </c>
      <c r="C766" s="28">
        <f>'Bitcoin Data'!C768</f>
        <v>10221.099609000001</v>
      </c>
      <c r="D766" s="26">
        <f>'Bitcoin Data'!K768</f>
        <v>1473.2423924449131</v>
      </c>
      <c r="E766" s="25">
        <f>'Bitcoin Data'!J768</f>
        <v>39183.449041631102</v>
      </c>
      <c r="F766" s="25">
        <f t="shared" si="66"/>
        <v>57.726718210335939</v>
      </c>
      <c r="G766" s="23">
        <f>'Emissions Factors'!$AB$39/1000</f>
        <v>0.49266147344102867</v>
      </c>
      <c r="H766" s="26">
        <f t="shared" si="71"/>
        <v>28439.730050419166</v>
      </c>
      <c r="I766" s="23">
        <f t="shared" si="67"/>
        <v>19.304175739351443</v>
      </c>
      <c r="J766" s="26">
        <f>I766*'Social Cost of Carbon'!$C$5</f>
        <v>1930.4175739351442</v>
      </c>
      <c r="K766" s="23">
        <f t="shared" si="68"/>
        <v>0.18886593886976216</v>
      </c>
      <c r="L766" s="27">
        <f t="shared" si="69"/>
        <v>2.8439730050419167</v>
      </c>
      <c r="M766" s="27"/>
    </row>
    <row r="767" spans="1:13" x14ac:dyDescent="0.25">
      <c r="A767" s="24">
        <f t="shared" si="70"/>
        <v>2018</v>
      </c>
      <c r="B767" s="32">
        <v>43132</v>
      </c>
      <c r="C767" s="28">
        <f>'Bitcoin Data'!C769</f>
        <v>9170.5400389999995</v>
      </c>
      <c r="D767" s="26">
        <f>'Bitcoin Data'!K769</f>
        <v>1987.6690899052182</v>
      </c>
      <c r="E767" s="25">
        <f>'Bitcoin Data'!J769</f>
        <v>30478.162686123487</v>
      </c>
      <c r="F767" s="25">
        <f t="shared" si="66"/>
        <v>60.580501888310252</v>
      </c>
      <c r="G767" s="23">
        <f>'Emissions Factors'!$AB$39/1000</f>
        <v>0.49266147344102867</v>
      </c>
      <c r="H767" s="26">
        <f t="shared" si="71"/>
        <v>29845.67932209195</v>
      </c>
      <c r="I767" s="23">
        <f t="shared" si="67"/>
        <v>15.015416536720977</v>
      </c>
      <c r="J767" s="26">
        <f>I767*'Social Cost of Carbon'!$C$5</f>
        <v>1501.5416536720977</v>
      </c>
      <c r="K767" s="23">
        <f t="shared" si="68"/>
        <v>0.16373535770918821</v>
      </c>
      <c r="L767" s="27">
        <f t="shared" si="69"/>
        <v>2.9845679322091945</v>
      </c>
      <c r="M767" s="27"/>
    </row>
    <row r="768" spans="1:13" x14ac:dyDescent="0.25">
      <c r="A768" s="24">
        <f t="shared" si="70"/>
        <v>2018</v>
      </c>
      <c r="B768" s="32">
        <v>43133</v>
      </c>
      <c r="C768" s="28">
        <f>'Bitcoin Data'!C770</f>
        <v>8830.75</v>
      </c>
      <c r="D768" s="26">
        <f>'Bitcoin Data'!K770</f>
        <v>2097.0146666204369</v>
      </c>
      <c r="E768" s="25">
        <f>'Bitcoin Data'!J770</f>
        <v>27154.755940137857</v>
      </c>
      <c r="F768" s="25">
        <f t="shared" si="66"/>
        <v>56.943921474967517</v>
      </c>
      <c r="G768" s="23">
        <f>'Emissions Factors'!$AB$39/1000</f>
        <v>0.49266147344102867</v>
      </c>
      <c r="H768" s="26">
        <f t="shared" si="71"/>
        <v>28054.076257367731</v>
      </c>
      <c r="I768" s="23">
        <f t="shared" si="67"/>
        <v>13.378102072399843</v>
      </c>
      <c r="J768" s="26">
        <f>I768*'Social Cost of Carbon'!$C$5</f>
        <v>1337.8102072399843</v>
      </c>
      <c r="K768" s="23">
        <f t="shared" si="68"/>
        <v>0.15149451714067144</v>
      </c>
      <c r="L768" s="27">
        <f t="shared" si="69"/>
        <v>2.8054076257367728</v>
      </c>
      <c r="M768" s="27"/>
    </row>
    <row r="769" spans="1:13" x14ac:dyDescent="0.25">
      <c r="A769" s="24">
        <f t="shared" si="70"/>
        <v>2018</v>
      </c>
      <c r="B769" s="32">
        <v>43134</v>
      </c>
      <c r="C769" s="28">
        <f>'Bitcoin Data'!C771</f>
        <v>9174.9101559999999</v>
      </c>
      <c r="D769" s="26">
        <f>'Bitcoin Data'!K771</f>
        <v>2003.5458911106168</v>
      </c>
      <c r="E769" s="25">
        <f>'Bitcoin Data'!J771</f>
        <v>32002.042107229543</v>
      </c>
      <c r="F769" s="25">
        <f t="shared" si="66"/>
        <v>64.117559971088696</v>
      </c>
      <c r="G769" s="23">
        <f>'Emissions Factors'!$AB$39/1000</f>
        <v>0.49266147344102867</v>
      </c>
      <c r="H769" s="26">
        <f t="shared" si="71"/>
        <v>31588.251568800075</v>
      </c>
      <c r="I769" s="23">
        <f t="shared" si="67"/>
        <v>15.76617321766955</v>
      </c>
      <c r="J769" s="26">
        <f>I769*'Social Cost of Carbon'!$C$5</f>
        <v>1576.617321766955</v>
      </c>
      <c r="K769" s="23">
        <f t="shared" si="68"/>
        <v>0.17184008289562536</v>
      </c>
      <c r="L769" s="27">
        <f t="shared" si="69"/>
        <v>3.1588251568800079</v>
      </c>
      <c r="M769" s="27"/>
    </row>
    <row r="770" spans="1:13" x14ac:dyDescent="0.25">
      <c r="A770" s="24">
        <f t="shared" si="70"/>
        <v>2018</v>
      </c>
      <c r="B770" s="32">
        <v>43135</v>
      </c>
      <c r="C770" s="28">
        <f>'Bitcoin Data'!C772</f>
        <v>8277.0097659999992</v>
      </c>
      <c r="D770" s="26">
        <f>'Bitcoin Data'!K772</f>
        <v>2202.7683564029712</v>
      </c>
      <c r="E770" s="25">
        <f>'Bitcoin Data'!J772</f>
        <v>30236.156411608561</v>
      </c>
      <c r="F770" s="25">
        <f t="shared" si="66"/>
        <v>66.603248562742152</v>
      </c>
      <c r="G770" s="23">
        <f>'Emissions Factors'!$AB$39/1000</f>
        <v>0.49266147344102867</v>
      </c>
      <c r="H770" s="26">
        <f t="shared" si="71"/>
        <v>32812.854572879623</v>
      </c>
      <c r="I770" s="23">
        <f t="shared" si="67"/>
        <v>14.896189368936481</v>
      </c>
      <c r="J770" s="26">
        <f>I770*'Social Cost of Carbon'!$C$5</f>
        <v>1489.6189368936482</v>
      </c>
      <c r="K770" s="23">
        <f t="shared" si="68"/>
        <v>0.17997066319924507</v>
      </c>
      <c r="L770" s="27">
        <f t="shared" si="69"/>
        <v>3.2812854572879626</v>
      </c>
      <c r="M770" s="27"/>
    </row>
    <row r="771" spans="1:13" x14ac:dyDescent="0.25">
      <c r="A771" s="24">
        <f t="shared" si="70"/>
        <v>2018</v>
      </c>
      <c r="B771" s="32">
        <v>43136</v>
      </c>
      <c r="C771" s="28">
        <f>'Bitcoin Data'!C773</f>
        <v>6955.2700199999999</v>
      </c>
      <c r="D771" s="26">
        <f>'Bitcoin Data'!K773</f>
        <v>2330.3824486511085</v>
      </c>
      <c r="E771" s="25">
        <f>'Bitcoin Data'!J773</f>
        <v>28987.694494565243</v>
      </c>
      <c r="F771" s="25">
        <f t="shared" si="66"/>
        <v>67.552414476995196</v>
      </c>
      <c r="G771" s="23">
        <f>'Emissions Factors'!$AB$39/1000</f>
        <v>0.49266147344102867</v>
      </c>
      <c r="H771" s="26">
        <f t="shared" si="71"/>
        <v>33280.472050735531</v>
      </c>
      <c r="I771" s="23">
        <f t="shared" si="67"/>
        <v>14.281120281350908</v>
      </c>
      <c r="J771" s="26">
        <f>I771*'Social Cost of Carbon'!$C$5</f>
        <v>1428.1120281350909</v>
      </c>
      <c r="K771" s="23">
        <f t="shared" si="68"/>
        <v>0.20532804967003868</v>
      </c>
      <c r="L771" s="27">
        <f t="shared" si="69"/>
        <v>3.3280472050735534</v>
      </c>
      <c r="M771" s="27"/>
    </row>
    <row r="772" spans="1:13" x14ac:dyDescent="0.25">
      <c r="A772" s="24">
        <f t="shared" si="70"/>
        <v>2018</v>
      </c>
      <c r="B772" s="32">
        <v>43137</v>
      </c>
      <c r="C772" s="28">
        <f>'Bitcoin Data'!C774</f>
        <v>7754</v>
      </c>
      <c r="D772" s="26">
        <f>'Bitcoin Data'!K774</f>
        <v>2119.5294552255191</v>
      </c>
      <c r="E772" s="25">
        <f>'Bitcoin Data'!J774</f>
        <v>26420.334438629259</v>
      </c>
      <c r="F772" s="25">
        <f t="shared" si="66"/>
        <v>55.998677059583898</v>
      </c>
      <c r="G772" s="23">
        <f>'Emissions Factors'!$AB$39/1000</f>
        <v>0.49266147344102867</v>
      </c>
      <c r="H772" s="26">
        <f t="shared" si="71"/>
        <v>27588.390750922932</v>
      </c>
      <c r="I772" s="23">
        <f t="shared" si="67"/>
        <v>13.016280893339845</v>
      </c>
      <c r="J772" s="26">
        <f>I772*'Social Cost of Carbon'!$C$5</f>
        <v>1301.6280893339845</v>
      </c>
      <c r="K772" s="23">
        <f t="shared" si="68"/>
        <v>0.16786537133530879</v>
      </c>
      <c r="L772" s="27">
        <f t="shared" si="69"/>
        <v>2.7588390750922933</v>
      </c>
      <c r="M772" s="27"/>
    </row>
    <row r="773" spans="1:13" x14ac:dyDescent="0.25">
      <c r="A773" s="24">
        <f t="shared" si="70"/>
        <v>2018</v>
      </c>
      <c r="B773" s="32">
        <v>43138</v>
      </c>
      <c r="C773" s="28">
        <f>'Bitcoin Data'!C775</f>
        <v>7621.2998049999997</v>
      </c>
      <c r="D773" s="26">
        <f>'Bitcoin Data'!K775</f>
        <v>1753.7313432835895</v>
      </c>
      <c r="E773" s="25">
        <f>'Bitcoin Data'!J775</f>
        <v>29650.606810597179</v>
      </c>
      <c r="F773" s="25">
        <f t="shared" ref="F773:F836" si="72">E773*D773/1000000</f>
        <v>51.999198511122138</v>
      </c>
      <c r="G773" s="23">
        <f>'Emissions Factors'!$AB$39/1000</f>
        <v>0.49266147344102867</v>
      </c>
      <c r="H773" s="26">
        <f t="shared" si="71"/>
        <v>25618.001756241978</v>
      </c>
      <c r="I773" s="23">
        <f t="shared" ref="I773:I836" si="73">$E773*G773/1000</f>
        <v>14.607711639729407</v>
      </c>
      <c r="J773" s="26">
        <f>I773*'Social Cost of Carbon'!$C$5</f>
        <v>1460.7711639729407</v>
      </c>
      <c r="K773" s="23">
        <f t="shared" ref="K773:K836" si="74">J773/$C773</f>
        <v>0.19166955786394768</v>
      </c>
      <c r="L773" s="27">
        <f t="shared" ref="L773:L836" si="75">J773*$D773/1000000</f>
        <v>2.5618001756241977</v>
      </c>
      <c r="M773" s="27"/>
    </row>
    <row r="774" spans="1:13" x14ac:dyDescent="0.25">
      <c r="A774" s="24">
        <f t="shared" ref="A774:A837" si="76">YEAR(B774)</f>
        <v>2018</v>
      </c>
      <c r="B774" s="32">
        <v>43139</v>
      </c>
      <c r="C774" s="28">
        <f>'Bitcoin Data'!C776</f>
        <v>8265.5898440000001</v>
      </c>
      <c r="D774" s="26">
        <f>'Bitcoin Data'!K776</f>
        <v>1641.546869017372</v>
      </c>
      <c r="E774" s="25">
        <f>'Bitcoin Data'!J776</f>
        <v>32626.653821939995</v>
      </c>
      <c r="F774" s="25">
        <f t="shared" si="72"/>
        <v>53.558181427919273</v>
      </c>
      <c r="G774" s="23">
        <f>'Emissions Factors'!$AB$39/1000</f>
        <v>0.49266147344102867</v>
      </c>
      <c r="H774" s="26">
        <f t="shared" ref="H774:H837" si="77">F774*G774*1000</f>
        <v>26386.052577100647</v>
      </c>
      <c r="I774" s="23">
        <f t="shared" si="73"/>
        <v>16.073895345367326</v>
      </c>
      <c r="J774" s="26">
        <f>I774*'Social Cost of Carbon'!$C$5</f>
        <v>1607.3895345367325</v>
      </c>
      <c r="K774" s="23">
        <f t="shared" si="74"/>
        <v>0.19446761391185388</v>
      </c>
      <c r="L774" s="27">
        <f t="shared" si="75"/>
        <v>2.6386052577100645</v>
      </c>
      <c r="M774" s="27"/>
    </row>
    <row r="775" spans="1:13" x14ac:dyDescent="0.25">
      <c r="A775" s="24">
        <f t="shared" si="76"/>
        <v>2018</v>
      </c>
      <c r="B775" s="32">
        <v>43140</v>
      </c>
      <c r="C775" s="28">
        <f>'Bitcoin Data'!C777</f>
        <v>8736.9804690000001</v>
      </c>
      <c r="D775" s="26">
        <f>'Bitcoin Data'!K777</f>
        <v>1678.930459114936</v>
      </c>
      <c r="E775" s="25">
        <f>'Bitcoin Data'!J777</f>
        <v>33772.412291437933</v>
      </c>
      <c r="F775" s="25">
        <f t="shared" si="72"/>
        <v>56.701531673882798</v>
      </c>
      <c r="G775" s="23">
        <f>'Emissions Factors'!$AB$39/1000</f>
        <v>0.49266147344102867</v>
      </c>
      <c r="H775" s="26">
        <f t="shared" si="77"/>
        <v>27934.660140818254</v>
      </c>
      <c r="I775" s="23">
        <f t="shared" si="73"/>
        <v>16.638366401157722</v>
      </c>
      <c r="J775" s="26">
        <f>I775*'Social Cost of Carbon'!$C$5</f>
        <v>1663.8366401157721</v>
      </c>
      <c r="K775" s="23">
        <f t="shared" si="74"/>
        <v>0.19043611760599577</v>
      </c>
      <c r="L775" s="27">
        <f t="shared" si="75"/>
        <v>2.7934660140818255</v>
      </c>
      <c r="M775" s="27"/>
    </row>
    <row r="776" spans="1:13" x14ac:dyDescent="0.25">
      <c r="A776" s="24">
        <f t="shared" si="76"/>
        <v>2018</v>
      </c>
      <c r="B776" s="32">
        <v>43141</v>
      </c>
      <c r="C776" s="28">
        <f>'Bitcoin Data'!C778</f>
        <v>8621.9003909999992</v>
      </c>
      <c r="D776" s="26">
        <f>'Bitcoin Data'!K778</f>
        <v>1788.1001725116096</v>
      </c>
      <c r="E776" s="25">
        <f>'Bitcoin Data'!J778</f>
        <v>33466.520008637097</v>
      </c>
      <c r="F776" s="25">
        <f t="shared" si="72"/>
        <v>59.841490200807229</v>
      </c>
      <c r="G776" s="23">
        <f>'Emissions Factors'!$AB$39/1000</f>
        <v>0.49266147344102867</v>
      </c>
      <c r="H776" s="26">
        <f t="shared" si="77"/>
        <v>29481.59673523657</v>
      </c>
      <c r="I776" s="23">
        <f t="shared" si="73"/>
        <v>16.487665058398818</v>
      </c>
      <c r="J776" s="26">
        <f>I776*'Social Cost of Carbon'!$C$5</f>
        <v>1648.7665058398818</v>
      </c>
      <c r="K776" s="23">
        <f t="shared" si="74"/>
        <v>0.19123005730395035</v>
      </c>
      <c r="L776" s="27">
        <f t="shared" si="75"/>
        <v>2.9481596735236564</v>
      </c>
      <c r="M776" s="27"/>
    </row>
    <row r="777" spans="1:13" x14ac:dyDescent="0.25">
      <c r="A777" s="24">
        <f t="shared" si="76"/>
        <v>2018</v>
      </c>
      <c r="B777" s="32">
        <v>43142</v>
      </c>
      <c r="C777" s="28">
        <f>'Bitcoin Data'!C779</f>
        <v>8129.9702150000003</v>
      </c>
      <c r="D777" s="26">
        <f>'Bitcoin Data'!K779</f>
        <v>1895.6618775282479</v>
      </c>
      <c r="E777" s="25">
        <f>'Bitcoin Data'!J779</f>
        <v>34684.813524522535</v>
      </c>
      <c r="F777" s="25">
        <f t="shared" si="72"/>
        <v>65.750678727613547</v>
      </c>
      <c r="G777" s="23">
        <f>'Emissions Factors'!$AB$39/1000</f>
        <v>0.49266147344102867</v>
      </c>
      <c r="H777" s="26">
        <f t="shared" si="77"/>
        <v>32392.82626169379</v>
      </c>
      <c r="I777" s="23">
        <f t="shared" si="73"/>
        <v>17.087871337018591</v>
      </c>
      <c r="J777" s="26">
        <f>I777*'Social Cost of Carbon'!$C$5</f>
        <v>1708.7871337018591</v>
      </c>
      <c r="K777" s="23">
        <f t="shared" si="74"/>
        <v>0.21018368930172754</v>
      </c>
      <c r="L777" s="27">
        <f t="shared" si="75"/>
        <v>3.2392826261693792</v>
      </c>
      <c r="M777" s="27"/>
    </row>
    <row r="778" spans="1:13" x14ac:dyDescent="0.25">
      <c r="A778" s="24">
        <f t="shared" si="76"/>
        <v>2018</v>
      </c>
      <c r="B778" s="32">
        <v>43143</v>
      </c>
      <c r="C778" s="28">
        <f>'Bitcoin Data'!C780</f>
        <v>8926.5703130000002</v>
      </c>
      <c r="D778" s="26">
        <f>'Bitcoin Data'!K780</f>
        <v>2061.6138268879158</v>
      </c>
      <c r="E778" s="25">
        <f>'Bitcoin Data'!J780</f>
        <v>31491.64750161058</v>
      </c>
      <c r="F778" s="25">
        <f t="shared" si="72"/>
        <v>64.923615920800657</v>
      </c>
      <c r="G778" s="23">
        <f>'Emissions Factors'!$AB$39/1000</f>
        <v>0.49266147344102867</v>
      </c>
      <c r="H778" s="26">
        <f t="shared" si="77"/>
        <v>31985.364280661081</v>
      </c>
      <c r="I778" s="23">
        <f t="shared" si="73"/>
        <v>15.514721459228959</v>
      </c>
      <c r="J778" s="26">
        <f>I778*'Social Cost of Carbon'!$C$5</f>
        <v>1551.4721459228958</v>
      </c>
      <c r="K778" s="23">
        <f t="shared" si="74"/>
        <v>0.173803834117953</v>
      </c>
      <c r="L778" s="27">
        <f t="shared" si="75"/>
        <v>3.1985364280661082</v>
      </c>
      <c r="M778" s="27"/>
    </row>
    <row r="779" spans="1:13" x14ac:dyDescent="0.25">
      <c r="A779" s="24">
        <f t="shared" si="76"/>
        <v>2018</v>
      </c>
      <c r="B779" s="32">
        <v>43144</v>
      </c>
      <c r="C779" s="28">
        <f>'Bitcoin Data'!C781</f>
        <v>8598.3095699999994</v>
      </c>
      <c r="D779" s="26">
        <f>'Bitcoin Data'!K781</f>
        <v>2110.1289046677307</v>
      </c>
      <c r="E779" s="25">
        <f>'Bitcoin Data'!J781</f>
        <v>33563.681854955103</v>
      </c>
      <c r="F779" s="25">
        <f t="shared" si="72"/>
        <v>70.823695229212603</v>
      </c>
      <c r="G779" s="23">
        <f>'Emissions Factors'!$AB$39/1000</f>
        <v>0.49266147344102867</v>
      </c>
      <c r="H779" s="26">
        <f t="shared" si="77"/>
        <v>34892.106046162233</v>
      </c>
      <c r="I779" s="23">
        <f t="shared" si="73"/>
        <v>16.535532956768101</v>
      </c>
      <c r="J779" s="26">
        <f>I779*'Social Cost of Carbon'!$C$5</f>
        <v>1653.5532956768102</v>
      </c>
      <c r="K779" s="23">
        <f t="shared" si="74"/>
        <v>0.19231144008191489</v>
      </c>
      <c r="L779" s="27">
        <f t="shared" si="75"/>
        <v>3.4892106046162237</v>
      </c>
      <c r="M779" s="27"/>
    </row>
    <row r="780" spans="1:13" x14ac:dyDescent="0.25">
      <c r="A780" s="24">
        <f t="shared" si="76"/>
        <v>2018</v>
      </c>
      <c r="B780" s="32">
        <v>43145</v>
      </c>
      <c r="C780" s="28">
        <f>'Bitcoin Data'!C782</f>
        <v>9494.6298829999996</v>
      </c>
      <c r="D780" s="26">
        <f>'Bitcoin Data'!K782</f>
        <v>2173.0138033361836</v>
      </c>
      <c r="E780" s="25">
        <f>'Bitcoin Data'!J782</f>
        <v>23839.715129544584</v>
      </c>
      <c r="F780" s="25">
        <f t="shared" si="72"/>
        <v>51.804030044102831</v>
      </c>
      <c r="G780" s="23">
        <f>'Emissions Factors'!$AB$39/1000</f>
        <v>0.49266147344102867</v>
      </c>
      <c r="H780" s="26">
        <f t="shared" si="77"/>
        <v>25521.849771711019</v>
      </c>
      <c r="I780" s="23">
        <f t="shared" si="73"/>
        <v>11.744909182135817</v>
      </c>
      <c r="J780" s="26">
        <f>I780*'Social Cost of Carbon'!$C$5</f>
        <v>1174.4909182135818</v>
      </c>
      <c r="K780" s="23">
        <f t="shared" si="74"/>
        <v>0.12370054785563482</v>
      </c>
      <c r="L780" s="27">
        <f t="shared" si="75"/>
        <v>2.5521849771711023</v>
      </c>
      <c r="M780" s="27"/>
    </row>
    <row r="781" spans="1:13" x14ac:dyDescent="0.25">
      <c r="A781" s="24">
        <f t="shared" si="76"/>
        <v>2018</v>
      </c>
      <c r="B781" s="32">
        <v>43146</v>
      </c>
      <c r="C781" s="28">
        <f>'Bitcoin Data'!C783</f>
        <v>10166.400390999999</v>
      </c>
      <c r="D781" s="26">
        <f>'Bitcoin Data'!K783</f>
        <v>1639.1125528587261</v>
      </c>
      <c r="E781" s="25">
        <f>'Bitcoin Data'!J783</f>
        <v>37857.316558899496</v>
      </c>
      <c r="F781" s="25">
        <f t="shared" si="72"/>
        <v>62.052402789238677</v>
      </c>
      <c r="G781" s="23">
        <f>'Emissions Factors'!$AB$39/1000</f>
        <v>0.49266147344102867</v>
      </c>
      <c r="H781" s="26">
        <f t="shared" si="77"/>
        <v>30570.828188702526</v>
      </c>
      <c r="I781" s="23">
        <f t="shared" si="73"/>
        <v>18.650841356430881</v>
      </c>
      <c r="J781" s="26">
        <f>I781*'Social Cost of Carbon'!$C$5</f>
        <v>1865.0841356430881</v>
      </c>
      <c r="K781" s="23">
        <f t="shared" si="74"/>
        <v>0.18345570348519713</v>
      </c>
      <c r="L781" s="27">
        <f t="shared" si="75"/>
        <v>3.0570828188702523</v>
      </c>
      <c r="M781" s="27"/>
    </row>
    <row r="782" spans="1:13" x14ac:dyDescent="0.25">
      <c r="A782" s="24">
        <f t="shared" si="76"/>
        <v>2018</v>
      </c>
      <c r="B782" s="32">
        <v>43147</v>
      </c>
      <c r="C782" s="28">
        <f>'Bitcoin Data'!C784</f>
        <v>10233.900390999999</v>
      </c>
      <c r="D782" s="26">
        <f>'Bitcoin Data'!K784</f>
        <v>1976.7306302315294</v>
      </c>
      <c r="E782" s="25">
        <f>'Bitcoin Data'!J784</f>
        <v>29775.867728779333</v>
      </c>
      <c r="F782" s="25">
        <f t="shared" si="72"/>
        <v>58.858869781200625</v>
      </c>
      <c r="G782" s="23">
        <f>'Emissions Factors'!$AB$39/1000</f>
        <v>0.49266147344102867</v>
      </c>
      <c r="H782" s="26">
        <f t="shared" si="77"/>
        <v>28997.497511479934</v>
      </c>
      <c r="I782" s="23">
        <f t="shared" si="73"/>
        <v>14.669422868245601</v>
      </c>
      <c r="J782" s="26">
        <f>I782*'Social Cost of Carbon'!$C$5</f>
        <v>1466.9422868245601</v>
      </c>
      <c r="K782" s="23">
        <f t="shared" si="74"/>
        <v>0.14334146618376639</v>
      </c>
      <c r="L782" s="27">
        <f t="shared" si="75"/>
        <v>2.8997497511479939</v>
      </c>
      <c r="M782" s="27"/>
    </row>
    <row r="783" spans="1:13" x14ac:dyDescent="0.25">
      <c r="A783" s="24">
        <f t="shared" si="76"/>
        <v>2018</v>
      </c>
      <c r="B783" s="32">
        <v>43148</v>
      </c>
      <c r="C783" s="28">
        <f>'Bitcoin Data'!C785</f>
        <v>11112.700194999999</v>
      </c>
      <c r="D783" s="26">
        <f>'Bitcoin Data'!K785</f>
        <v>1857.1049382003675</v>
      </c>
      <c r="E783" s="25">
        <f>'Bitcoin Data'!J785</f>
        <v>34440.616691610339</v>
      </c>
      <c r="F783" s="25">
        <f t="shared" si="72"/>
        <v>63.959839332655562</v>
      </c>
      <c r="G783" s="23">
        <f>'Emissions Factors'!$AB$39/1000</f>
        <v>0.49266147344102867</v>
      </c>
      <c r="H783" s="26">
        <f t="shared" si="77"/>
        <v>31510.54868667755</v>
      </c>
      <c r="I783" s="23">
        <f t="shared" si="73"/>
        <v>16.967564965506437</v>
      </c>
      <c r="J783" s="26">
        <f>I783*'Social Cost of Carbon'!$C$5</f>
        <v>1696.7564965506438</v>
      </c>
      <c r="K783" s="23">
        <f t="shared" si="74"/>
        <v>0.15268624787646795</v>
      </c>
      <c r="L783" s="27">
        <f t="shared" si="75"/>
        <v>3.1510548686677553</v>
      </c>
      <c r="M783" s="27"/>
    </row>
    <row r="784" spans="1:13" x14ac:dyDescent="0.25">
      <c r="A784" s="24">
        <f t="shared" si="76"/>
        <v>2018</v>
      </c>
      <c r="B784" s="32">
        <v>43149</v>
      </c>
      <c r="C784" s="28">
        <f>'Bitcoin Data'!C786</f>
        <v>10551.799805000001</v>
      </c>
      <c r="D784" s="26">
        <f>'Bitcoin Data'!K786</f>
        <v>2038.5906040268476</v>
      </c>
      <c r="E784" s="25">
        <f>'Bitcoin Data'!J786</f>
        <v>31357.688779342992</v>
      </c>
      <c r="F784" s="25">
        <f t="shared" si="72"/>
        <v>63.925489709566733</v>
      </c>
      <c r="G784" s="23">
        <f>'Emissions Factors'!$AB$39/1000</f>
        <v>0.49266147344102867</v>
      </c>
      <c r="H784" s="26">
        <f t="shared" si="77"/>
        <v>31493.625950754464</v>
      </c>
      <c r="I784" s="23">
        <f t="shared" si="73"/>
        <v>15.448725157736332</v>
      </c>
      <c r="J784" s="26">
        <f>I784*'Social Cost of Carbon'!$C$5</f>
        <v>1544.8725157736333</v>
      </c>
      <c r="K784" s="23">
        <f t="shared" si="74"/>
        <v>0.14640843688501284</v>
      </c>
      <c r="L784" s="27">
        <f t="shared" si="75"/>
        <v>3.1493625950754467</v>
      </c>
      <c r="M784" s="27"/>
    </row>
    <row r="785" spans="1:13" x14ac:dyDescent="0.25">
      <c r="A785" s="24">
        <f t="shared" si="76"/>
        <v>2018</v>
      </c>
      <c r="B785" s="32">
        <v>43150</v>
      </c>
      <c r="C785" s="28">
        <f>'Bitcoin Data'!C787</f>
        <v>11225.299805000001</v>
      </c>
      <c r="D785" s="26">
        <f>'Bitcoin Data'!K787</f>
        <v>2002.3346837876825</v>
      </c>
      <c r="E785" s="25">
        <f>'Bitcoin Data'!J787</f>
        <v>29054.166455813829</v>
      </c>
      <c r="F785" s="25">
        <f t="shared" si="72"/>
        <v>58.176165203016673</v>
      </c>
      <c r="G785" s="23">
        <f>'Emissions Factors'!$AB$39/1000</f>
        <v>0.49266147344102867</v>
      </c>
      <c r="H785" s="26">
        <f t="shared" si="77"/>
        <v>28661.155268066897</v>
      </c>
      <c r="I785" s="23">
        <f t="shared" si="73"/>
        <v>14.313868455722151</v>
      </c>
      <c r="J785" s="26">
        <f>I785*'Social Cost of Carbon'!$C$5</f>
        <v>1431.3868455722152</v>
      </c>
      <c r="K785" s="23">
        <f t="shared" si="74"/>
        <v>0.12751435333020178</v>
      </c>
      <c r="L785" s="27">
        <f t="shared" si="75"/>
        <v>2.86611552680669</v>
      </c>
      <c r="M785" s="27"/>
    </row>
    <row r="786" spans="1:13" x14ac:dyDescent="0.25">
      <c r="A786" s="24">
        <f t="shared" si="76"/>
        <v>2018</v>
      </c>
      <c r="B786" s="32">
        <v>43151</v>
      </c>
      <c r="C786" s="28">
        <f>'Bitcoin Data'!C788</f>
        <v>11403.700194999999</v>
      </c>
      <c r="D786" s="26">
        <f>'Bitcoin Data'!K788</f>
        <v>1775.6943958581146</v>
      </c>
      <c r="E786" s="25">
        <f>'Bitcoin Data'!J788</f>
        <v>39247.42407135055</v>
      </c>
      <c r="F786" s="25">
        <f t="shared" si="72"/>
        <v>69.691430975364042</v>
      </c>
      <c r="G786" s="23">
        <f>'Emissions Factors'!$AB$39/1000</f>
        <v>0.49266147344102867</v>
      </c>
      <c r="H786" s="26">
        <f t="shared" si="77"/>
        <v>34334.283070536592</v>
      </c>
      <c r="I786" s="23">
        <f t="shared" si="73"/>
        <v>19.335693771756457</v>
      </c>
      <c r="J786" s="26">
        <f>I786*'Social Cost of Carbon'!$C$5</f>
        <v>1933.5693771756457</v>
      </c>
      <c r="K786" s="23">
        <f t="shared" si="74"/>
        <v>0.16955631453933062</v>
      </c>
      <c r="L786" s="27">
        <f t="shared" si="75"/>
        <v>3.4334283070536591</v>
      </c>
      <c r="M786" s="27"/>
    </row>
    <row r="787" spans="1:13" x14ac:dyDescent="0.25">
      <c r="A787" s="24">
        <f t="shared" si="76"/>
        <v>2018</v>
      </c>
      <c r="B787" s="32">
        <v>43152</v>
      </c>
      <c r="C787" s="28">
        <f>'Bitcoin Data'!C789</f>
        <v>10690.400390999999</v>
      </c>
      <c r="D787" s="26">
        <f>'Bitcoin Data'!K789</f>
        <v>2103.4192663616564</v>
      </c>
      <c r="E787" s="25">
        <f>'Bitcoin Data'!J789</f>
        <v>29195.760865116292</v>
      </c>
      <c r="F787" s="25">
        <f t="shared" si="72"/>
        <v>61.410925899773268</v>
      </c>
      <c r="G787" s="23">
        <f>'Emissions Factors'!$AB$39/1000</f>
        <v>0.49266147344102867</v>
      </c>
      <c r="H787" s="26">
        <f t="shared" si="77"/>
        <v>30254.797239160125</v>
      </c>
      <c r="I787" s="23">
        <f t="shared" si="73"/>
        <v>14.383626566040116</v>
      </c>
      <c r="J787" s="26">
        <f>I787*'Social Cost of Carbon'!$C$5</f>
        <v>1438.3626566040116</v>
      </c>
      <c r="K787" s="23">
        <f t="shared" si="74"/>
        <v>0.13454712676757513</v>
      </c>
      <c r="L787" s="27">
        <f t="shared" si="75"/>
        <v>3.0254797239160132</v>
      </c>
      <c r="M787" s="27"/>
    </row>
    <row r="788" spans="1:13" x14ac:dyDescent="0.25">
      <c r="A788" s="24">
        <f t="shared" si="76"/>
        <v>2018</v>
      </c>
      <c r="B788" s="32">
        <v>43153</v>
      </c>
      <c r="C788" s="28">
        <f>'Bitcoin Data'!C790</f>
        <v>10005</v>
      </c>
      <c r="D788" s="26">
        <f>'Bitcoin Data'!K790</f>
        <v>1873.4283319362967</v>
      </c>
      <c r="E788" s="25">
        <f>'Bitcoin Data'!J790</f>
        <v>32542.48460594497</v>
      </c>
      <c r="F788" s="25">
        <f t="shared" si="72"/>
        <v>60.966012652378097</v>
      </c>
      <c r="G788" s="23">
        <f>'Emissions Factors'!$AB$39/1000</f>
        <v>0.49266147344102867</v>
      </c>
      <c r="H788" s="26">
        <f t="shared" si="77"/>
        <v>30035.605623144991</v>
      </c>
      <c r="I788" s="23">
        <f t="shared" si="73"/>
        <v>16.032428415396843</v>
      </c>
      <c r="J788" s="26">
        <f>I788*'Social Cost of Carbon'!$C$5</f>
        <v>1603.2428415396844</v>
      </c>
      <c r="K788" s="23">
        <f t="shared" si="74"/>
        <v>0.16024416207293196</v>
      </c>
      <c r="L788" s="27">
        <f t="shared" si="75"/>
        <v>3.0035605623144992</v>
      </c>
      <c r="M788" s="27"/>
    </row>
    <row r="789" spans="1:13" x14ac:dyDescent="0.25">
      <c r="A789" s="24">
        <f t="shared" si="76"/>
        <v>2018</v>
      </c>
      <c r="B789" s="32">
        <v>43154</v>
      </c>
      <c r="C789" s="28">
        <f>'Bitcoin Data'!C791</f>
        <v>10301.099609000001</v>
      </c>
      <c r="D789" s="26">
        <f>'Bitcoin Data'!K791</f>
        <v>1845.2374080786865</v>
      </c>
      <c r="E789" s="25">
        <f>'Bitcoin Data'!J791</f>
        <v>32352.550806353265</v>
      </c>
      <c r="F789" s="25">
        <f t="shared" si="72"/>
        <v>59.698136994649317</v>
      </c>
      <c r="G789" s="23">
        <f>'Emissions Factors'!$AB$39/1000</f>
        <v>0.49266147344102867</v>
      </c>
      <c r="H789" s="26">
        <f t="shared" si="77"/>
        <v>29410.972133468316</v>
      </c>
      <c r="I789" s="23">
        <f t="shared" si="73"/>
        <v>15.938855349833741</v>
      </c>
      <c r="J789" s="26">
        <f>I789*'Social Cost of Carbon'!$C$5</f>
        <v>1593.8855349833741</v>
      </c>
      <c r="K789" s="23">
        <f t="shared" si="74"/>
        <v>0.1547296497929995</v>
      </c>
      <c r="L789" s="27">
        <f t="shared" si="75"/>
        <v>2.9410972133468318</v>
      </c>
      <c r="M789" s="27"/>
    </row>
    <row r="790" spans="1:13" x14ac:dyDescent="0.25">
      <c r="A790" s="24">
        <f t="shared" si="76"/>
        <v>2018</v>
      </c>
      <c r="B790" s="32">
        <v>43155</v>
      </c>
      <c r="C790" s="28">
        <f>'Bitcoin Data'!C792</f>
        <v>9813.0703130000002</v>
      </c>
      <c r="D790" s="26">
        <f>'Bitcoin Data'!K792</f>
        <v>1800.1655324627563</v>
      </c>
      <c r="E790" s="25">
        <f>'Bitcoin Data'!J792</f>
        <v>39087.972485080601</v>
      </c>
      <c r="F790" s="25">
        <f t="shared" si="72"/>
        <v>70.364820801494687</v>
      </c>
      <c r="G790" s="23">
        <f>'Emissions Factors'!$AB$39/1000</f>
        <v>0.49266147344102867</v>
      </c>
      <c r="H790" s="26">
        <f t="shared" si="77"/>
        <v>34666.036294478319</v>
      </c>
      <c r="I790" s="23">
        <f t="shared" si="73"/>
        <v>19.257138118322196</v>
      </c>
      <c r="J790" s="26">
        <f>I790*'Social Cost of Carbon'!$C$5</f>
        <v>1925.7138118322196</v>
      </c>
      <c r="K790" s="23">
        <f t="shared" si="74"/>
        <v>0.19623968344352977</v>
      </c>
      <c r="L790" s="27">
        <f t="shared" si="75"/>
        <v>3.4666036294478317</v>
      </c>
      <c r="M790" s="27"/>
    </row>
    <row r="791" spans="1:13" x14ac:dyDescent="0.25">
      <c r="A791" s="24">
        <f t="shared" si="76"/>
        <v>2018</v>
      </c>
      <c r="B791" s="32">
        <v>43156</v>
      </c>
      <c r="C791" s="28">
        <f>'Bitcoin Data'!C793</f>
        <v>9664.7304690000001</v>
      </c>
      <c r="D791" s="26">
        <f>'Bitcoin Data'!K793</f>
        <v>2145.0224746506865</v>
      </c>
      <c r="E791" s="25">
        <f>'Bitcoin Data'!J793</f>
        <v>27034.194927032677</v>
      </c>
      <c r="F791" s="25">
        <f t="shared" si="72"/>
        <v>57.988955702572667</v>
      </c>
      <c r="G791" s="23">
        <f>'Emissions Factors'!$AB$39/1000</f>
        <v>0.49266147344102867</v>
      </c>
      <c r="H791" s="26">
        <f t="shared" si="77"/>
        <v>28568.924359735993</v>
      </c>
      <c r="I791" s="23">
        <f t="shared" si="73"/>
        <v>13.318706306043902</v>
      </c>
      <c r="J791" s="26">
        <f>I791*'Social Cost of Carbon'!$C$5</f>
        <v>1331.8706306043903</v>
      </c>
      <c r="K791" s="23">
        <f t="shared" si="74"/>
        <v>0.13780732270562715</v>
      </c>
      <c r="L791" s="27">
        <f t="shared" si="75"/>
        <v>2.8568924359735997</v>
      </c>
      <c r="M791" s="27"/>
    </row>
    <row r="792" spans="1:13" x14ac:dyDescent="0.25">
      <c r="A792" s="24">
        <f t="shared" si="76"/>
        <v>2018</v>
      </c>
      <c r="B792" s="32">
        <v>43157</v>
      </c>
      <c r="C792" s="28">
        <f>'Bitcoin Data'!C794</f>
        <v>10366.700194999999</v>
      </c>
      <c r="D792" s="26">
        <f>'Bitcoin Data'!K794</f>
        <v>1771.2949715601867</v>
      </c>
      <c r="E792" s="25">
        <f>'Bitcoin Data'!J794</f>
        <v>37129.745088606258</v>
      </c>
      <c r="F792" s="25">
        <f t="shared" si="72"/>
        <v>65.767730770759812</v>
      </c>
      <c r="G792" s="23">
        <f>'Emissions Factors'!$AB$39/1000</f>
        <v>0.49266147344102867</v>
      </c>
      <c r="H792" s="26">
        <f t="shared" si="77"/>
        <v>32401.227146395406</v>
      </c>
      <c r="I792" s="23">
        <f t="shared" si="73"/>
        <v>18.292394923842554</v>
      </c>
      <c r="J792" s="26">
        <f>I792*'Social Cost of Carbon'!$C$5</f>
        <v>1829.2394923842555</v>
      </c>
      <c r="K792" s="23">
        <f t="shared" si="74"/>
        <v>0.17645339963304066</v>
      </c>
      <c r="L792" s="27">
        <f t="shared" si="75"/>
        <v>3.2401227146395404</v>
      </c>
      <c r="M792" s="27"/>
    </row>
    <row r="793" spans="1:13" x14ac:dyDescent="0.25">
      <c r="A793" s="24">
        <f t="shared" si="76"/>
        <v>2018</v>
      </c>
      <c r="B793" s="32">
        <v>43158</v>
      </c>
      <c r="C793" s="28">
        <f>'Bitcoin Data'!C795</f>
        <v>10725.599609000001</v>
      </c>
      <c r="D793" s="26">
        <f>'Bitcoin Data'!K795</f>
        <v>1984.6556714292283</v>
      </c>
      <c r="E793" s="25">
        <f>'Bitcoin Data'!J795</f>
        <v>32085.299892142706</v>
      </c>
      <c r="F793" s="25">
        <f t="shared" si="72"/>
        <v>63.678272400448627</v>
      </c>
      <c r="G793" s="23">
        <f>'Emissions Factors'!$AB$39/1000</f>
        <v>0.49266147344102867</v>
      </c>
      <c r="H793" s="26">
        <f t="shared" si="77"/>
        <v>31371.83150698421</v>
      </c>
      <c r="I793" s="23">
        <f t="shared" si="73"/>
        <v>15.807191120660304</v>
      </c>
      <c r="J793" s="26">
        <f>I793*'Social Cost of Carbon'!$C$5</f>
        <v>1580.7191120660304</v>
      </c>
      <c r="K793" s="23">
        <f t="shared" si="74"/>
        <v>0.14737815783647443</v>
      </c>
      <c r="L793" s="27">
        <f t="shared" si="75"/>
        <v>3.1371831506984211</v>
      </c>
      <c r="M793" s="27"/>
    </row>
    <row r="794" spans="1:13" x14ac:dyDescent="0.25">
      <c r="A794" s="24">
        <f t="shared" si="76"/>
        <v>2018</v>
      </c>
      <c r="B794" s="32">
        <v>43159</v>
      </c>
      <c r="C794" s="28">
        <f>'Bitcoin Data'!C796</f>
        <v>10397.900390999999</v>
      </c>
      <c r="D794" s="26">
        <f>'Bitcoin Data'!K796</f>
        <v>1938.6218876664734</v>
      </c>
      <c r="E794" s="25">
        <f>'Bitcoin Data'!J796</f>
        <v>34947.579883282262</v>
      </c>
      <c r="F794" s="25">
        <f t="shared" si="72"/>
        <v>67.750143282703533</v>
      </c>
      <c r="G794" s="23">
        <f>'Emissions Factors'!$AB$39/1000</f>
        <v>0.49266147344102867</v>
      </c>
      <c r="H794" s="26">
        <f t="shared" si="77"/>
        <v>33377.885415497527</v>
      </c>
      <c r="I794" s="23">
        <f t="shared" si="73"/>
        <v>17.217326198495893</v>
      </c>
      <c r="J794" s="26">
        <f>I794*'Social Cost of Carbon'!$C$5</f>
        <v>1721.7326198495894</v>
      </c>
      <c r="K794" s="23">
        <f t="shared" si="74"/>
        <v>0.16558464258225164</v>
      </c>
      <c r="L794" s="27">
        <f t="shared" si="75"/>
        <v>3.3377885415497532</v>
      </c>
      <c r="M794" s="27"/>
    </row>
    <row r="795" spans="1:13" x14ac:dyDescent="0.25">
      <c r="A795" s="24">
        <f t="shared" si="76"/>
        <v>2018</v>
      </c>
      <c r="B795" s="32">
        <v>43160</v>
      </c>
      <c r="C795" s="28">
        <f>'Bitcoin Data'!C797</f>
        <v>10951</v>
      </c>
      <c r="D795" s="26">
        <f>'Bitcoin Data'!K797</f>
        <v>2060.4252662249833</v>
      </c>
      <c r="E795" s="25">
        <f>'Bitcoin Data'!J797</f>
        <v>31071.39162653152</v>
      </c>
      <c r="F795" s="25">
        <f t="shared" si="72"/>
        <v>64.020280364076925</v>
      </c>
      <c r="G795" s="23">
        <f>'Emissions Factors'!$AB$39/1000</f>
        <v>0.49266147344102867</v>
      </c>
      <c r="H795" s="26">
        <f t="shared" si="77"/>
        <v>31540.325654273893</v>
      </c>
      <c r="I795" s="23">
        <f t="shared" si="73"/>
        <v>15.30767758059026</v>
      </c>
      <c r="J795" s="26">
        <f>I795*'Social Cost of Carbon'!$C$5</f>
        <v>1530.7677580590259</v>
      </c>
      <c r="K795" s="23">
        <f t="shared" si="74"/>
        <v>0.13978337668331897</v>
      </c>
      <c r="L795" s="27">
        <f t="shared" si="75"/>
        <v>3.1540325654273893</v>
      </c>
      <c r="M795" s="27"/>
    </row>
    <row r="796" spans="1:13" x14ac:dyDescent="0.25">
      <c r="A796" s="24">
        <f t="shared" si="76"/>
        <v>2018</v>
      </c>
      <c r="B796" s="32">
        <v>43161</v>
      </c>
      <c r="C796" s="28">
        <f>'Bitcoin Data'!C798</f>
        <v>11086.400390999999</v>
      </c>
      <c r="D796" s="26">
        <f>'Bitcoin Data'!K798</f>
        <v>1956.6353490424706</v>
      </c>
      <c r="E796" s="25">
        <f>'Bitcoin Data'!J798</f>
        <v>37733.082287517442</v>
      </c>
      <c r="F796" s="25">
        <f t="shared" si="72"/>
        <v>73.829882632084946</v>
      </c>
      <c r="G796" s="23">
        <f>'Emissions Factors'!$AB$39/1000</f>
        <v>0.49266147344102867</v>
      </c>
      <c r="H796" s="26">
        <f t="shared" si="77"/>
        <v>36373.138761501184</v>
      </c>
      <c r="I796" s="23">
        <f t="shared" si="73"/>
        <v>18.589635917239924</v>
      </c>
      <c r="J796" s="26">
        <f>I796*'Social Cost of Carbon'!$C$5</f>
        <v>1858.9635917239925</v>
      </c>
      <c r="K796" s="23">
        <f t="shared" si="74"/>
        <v>0.1676796368669049</v>
      </c>
      <c r="L796" s="27">
        <f t="shared" si="75"/>
        <v>3.6373138761501185</v>
      </c>
      <c r="M796" s="27"/>
    </row>
    <row r="797" spans="1:13" x14ac:dyDescent="0.25">
      <c r="A797" s="24">
        <f t="shared" si="76"/>
        <v>2018</v>
      </c>
      <c r="B797" s="32">
        <v>43162</v>
      </c>
      <c r="C797" s="28">
        <f>'Bitcoin Data'!C799</f>
        <v>11489.700194999999</v>
      </c>
      <c r="D797" s="26">
        <f>'Bitcoin Data'!K799</f>
        <v>2258.7841606246543</v>
      </c>
      <c r="E797" s="25">
        <f>'Bitcoin Data'!J799</f>
        <v>26860.454327853568</v>
      </c>
      <c r="F797" s="25">
        <f t="shared" si="72"/>
        <v>60.671968782937583</v>
      </c>
      <c r="G797" s="23">
        <f>'Emissions Factors'!$AB$39/1000</f>
        <v>0.49266147344102867</v>
      </c>
      <c r="H797" s="26">
        <f t="shared" si="77"/>
        <v>29890.741537170125</v>
      </c>
      <c r="I797" s="23">
        <f t="shared" si="73"/>
        <v>13.233111006455795</v>
      </c>
      <c r="J797" s="26">
        <f>I797*'Social Cost of Carbon'!$C$5</f>
        <v>1323.3111006455795</v>
      </c>
      <c r="K797" s="23">
        <f t="shared" si="74"/>
        <v>0.11517368409851529</v>
      </c>
      <c r="L797" s="27">
        <f t="shared" si="75"/>
        <v>2.9890741537170125</v>
      </c>
      <c r="M797" s="27"/>
    </row>
    <row r="798" spans="1:13" x14ac:dyDescent="0.25">
      <c r="A798" s="24">
        <f t="shared" si="76"/>
        <v>2018</v>
      </c>
      <c r="B798" s="32">
        <v>43163</v>
      </c>
      <c r="C798" s="28">
        <f>'Bitcoin Data'!C800</f>
        <v>11512.599609000001</v>
      </c>
      <c r="D798" s="26">
        <f>'Bitcoin Data'!K800</f>
        <v>1837.3892152242154</v>
      </c>
      <c r="E798" s="25">
        <f>'Bitcoin Data'!J800</f>
        <v>36355.087625427186</v>
      </c>
      <c r="F798" s="25">
        <f t="shared" si="72"/>
        <v>66.798445921491236</v>
      </c>
      <c r="G798" s="23">
        <f>'Emissions Factors'!$AB$39/1000</f>
        <v>0.49266147344102867</v>
      </c>
      <c r="H798" s="26">
        <f t="shared" si="77"/>
        <v>32909.02079125274</v>
      </c>
      <c r="I798" s="23">
        <f t="shared" si="73"/>
        <v>17.910751036620667</v>
      </c>
      <c r="J798" s="26">
        <f>I798*'Social Cost of Carbon'!$C$5</f>
        <v>1791.0751036620668</v>
      </c>
      <c r="K798" s="23">
        <f t="shared" si="74"/>
        <v>0.15557521016034379</v>
      </c>
      <c r="L798" s="27">
        <f t="shared" si="75"/>
        <v>3.2909020791252748</v>
      </c>
      <c r="M798" s="27"/>
    </row>
    <row r="799" spans="1:13" x14ac:dyDescent="0.25">
      <c r="A799" s="24">
        <f t="shared" si="76"/>
        <v>2018</v>
      </c>
      <c r="B799" s="32">
        <v>43164</v>
      </c>
      <c r="C799" s="28">
        <f>'Bitcoin Data'!C801</f>
        <v>11573.299805000001</v>
      </c>
      <c r="D799" s="26">
        <f>'Bitcoin Data'!K801</f>
        <v>1860.9492089925063</v>
      </c>
      <c r="E799" s="25">
        <f>'Bitcoin Data'!J801</f>
        <v>37560.975952634435</v>
      </c>
      <c r="F799" s="25">
        <f t="shared" si="72"/>
        <v>69.899068488041607</v>
      </c>
      <c r="G799" s="23">
        <f>'Emissions Factors'!$AB$39/1000</f>
        <v>0.49266147344102867</v>
      </c>
      <c r="H799" s="26">
        <f t="shared" si="77"/>
        <v>34436.578073473953</v>
      </c>
      <c r="I799" s="23">
        <f t="shared" si="73"/>
        <v>18.504845756707926</v>
      </c>
      <c r="J799" s="26">
        <f>I799*'Social Cost of Carbon'!$C$5</f>
        <v>1850.4845756707925</v>
      </c>
      <c r="K799" s="23">
        <f t="shared" si="74"/>
        <v>0.15989256364648305</v>
      </c>
      <c r="L799" s="27">
        <f t="shared" si="75"/>
        <v>3.4436578073473951</v>
      </c>
      <c r="M799" s="27"/>
    </row>
    <row r="800" spans="1:13" x14ac:dyDescent="0.25">
      <c r="A800" s="24">
        <f t="shared" si="76"/>
        <v>2018</v>
      </c>
      <c r="B800" s="32">
        <v>43165</v>
      </c>
      <c r="C800" s="28">
        <f>'Bitcoin Data'!C802</f>
        <v>10779.900390999999</v>
      </c>
      <c r="D800" s="26">
        <f>'Bitcoin Data'!K802</f>
        <v>1956.0901417608072</v>
      </c>
      <c r="E800" s="25">
        <f>'Bitcoin Data'!J802</f>
        <v>35943.823864296741</v>
      </c>
      <c r="F800" s="25">
        <f t="shared" si="72"/>
        <v>70.309359518137697</v>
      </c>
      <c r="G800" s="23">
        <f>'Emissions Factors'!$AB$39/1000</f>
        <v>0.49266147344102867</v>
      </c>
      <c r="H800" s="26">
        <f t="shared" si="77"/>
        <v>34638.712656900731</v>
      </c>
      <c r="I800" s="23">
        <f t="shared" si="73"/>
        <v>17.708137226089242</v>
      </c>
      <c r="J800" s="26">
        <f>I800*'Social Cost of Carbon'!$C$5</f>
        <v>1770.8137226089243</v>
      </c>
      <c r="K800" s="23">
        <f t="shared" si="74"/>
        <v>0.16426995226109456</v>
      </c>
      <c r="L800" s="27">
        <f t="shared" si="75"/>
        <v>3.4638712656900732</v>
      </c>
      <c r="M800" s="27"/>
    </row>
    <row r="801" spans="1:13" x14ac:dyDescent="0.25">
      <c r="A801" s="24">
        <f t="shared" si="76"/>
        <v>2018</v>
      </c>
      <c r="B801" s="32">
        <v>43166</v>
      </c>
      <c r="C801" s="28">
        <f>'Bitcoin Data'!C803</f>
        <v>9965.5703130000002</v>
      </c>
      <c r="D801" s="26">
        <f>'Bitcoin Data'!K803</f>
        <v>1966.5742684496824</v>
      </c>
      <c r="E801" s="25">
        <f>'Bitcoin Data'!J803</f>
        <v>36870.994444674143</v>
      </c>
      <c r="F801" s="25">
        <f t="shared" si="72"/>
        <v>72.509548927047362</v>
      </c>
      <c r="G801" s="23">
        <f>'Emissions Factors'!$AB$39/1000</f>
        <v>0.49266147344102867</v>
      </c>
      <c r="H801" s="26">
        <f t="shared" si="77"/>
        <v>35722.661212943516</v>
      </c>
      <c r="I801" s="23">
        <f t="shared" si="73"/>
        <v>18.164918450349145</v>
      </c>
      <c r="J801" s="26">
        <f>I801*'Social Cost of Carbon'!$C$5</f>
        <v>1816.4918450349144</v>
      </c>
      <c r="K801" s="23">
        <f t="shared" si="74"/>
        <v>0.18227675767490362</v>
      </c>
      <c r="L801" s="27">
        <f t="shared" si="75"/>
        <v>3.5722661212943509</v>
      </c>
      <c r="M801" s="27"/>
    </row>
    <row r="802" spans="1:13" x14ac:dyDescent="0.25">
      <c r="A802" s="24">
        <f t="shared" si="76"/>
        <v>2018</v>
      </c>
      <c r="B802" s="32">
        <v>43167</v>
      </c>
      <c r="C802" s="28">
        <f>'Bitcoin Data'!C804</f>
        <v>9395.0097659999992</v>
      </c>
      <c r="D802" s="26">
        <f>'Bitcoin Data'!K804</f>
        <v>2021.3503396644967</v>
      </c>
      <c r="E802" s="25">
        <f>'Bitcoin Data'!J804</f>
        <v>32311.576830410446</v>
      </c>
      <c r="F802" s="25">
        <f t="shared" si="72"/>
        <v>65.313016801245638</v>
      </c>
      <c r="G802" s="23">
        <f>'Emissions Factors'!$AB$39/1000</f>
        <v>0.49266147344102867</v>
      </c>
      <c r="H802" s="26">
        <f t="shared" si="77"/>
        <v>32177.207092180339</v>
      </c>
      <c r="I802" s="23">
        <f t="shared" si="73"/>
        <v>15.918669050473014</v>
      </c>
      <c r="J802" s="26">
        <f>I802*'Social Cost of Carbon'!$C$5</f>
        <v>1591.8669050473013</v>
      </c>
      <c r="K802" s="23">
        <f t="shared" si="74"/>
        <v>0.16943749338166483</v>
      </c>
      <c r="L802" s="27">
        <f t="shared" si="75"/>
        <v>3.2177207092180335</v>
      </c>
      <c r="M802" s="27"/>
    </row>
    <row r="803" spans="1:13" x14ac:dyDescent="0.25">
      <c r="A803" s="24">
        <f t="shared" si="76"/>
        <v>2018</v>
      </c>
      <c r="B803" s="32">
        <v>43168</v>
      </c>
      <c r="C803" s="28">
        <f>'Bitcoin Data'!C805</f>
        <v>9337.5498050000006</v>
      </c>
      <c r="D803" s="26">
        <f>'Bitcoin Data'!K805</f>
        <v>1834.9606079296198</v>
      </c>
      <c r="E803" s="25">
        <f>'Bitcoin Data'!J805</f>
        <v>34112.604432331289</v>
      </c>
      <c r="F803" s="25">
        <f t="shared" si="72"/>
        <v>62.595285367213265</v>
      </c>
      <c r="G803" s="23">
        <f>'Emissions Factors'!$AB$39/1000</f>
        <v>0.49266147344102867</v>
      </c>
      <c r="H803" s="26">
        <f t="shared" si="77"/>
        <v>30838.285519472949</v>
      </c>
      <c r="I803" s="23">
        <f t="shared" si="73"/>
        <v>16.805965962543297</v>
      </c>
      <c r="J803" s="26">
        <f>I803*'Social Cost of Carbon'!$C$5</f>
        <v>1680.5965962543296</v>
      </c>
      <c r="K803" s="23">
        <f t="shared" si="74"/>
        <v>0.17998261121503378</v>
      </c>
      <c r="L803" s="27">
        <f t="shared" si="75"/>
        <v>3.0838285519472941</v>
      </c>
      <c r="M803" s="27"/>
    </row>
    <row r="804" spans="1:13" x14ac:dyDescent="0.25">
      <c r="A804" s="24">
        <f t="shared" si="76"/>
        <v>2018</v>
      </c>
      <c r="B804" s="32">
        <v>43169</v>
      </c>
      <c r="C804" s="28">
        <f>'Bitcoin Data'!C806</f>
        <v>8866</v>
      </c>
      <c r="D804" s="26">
        <f>'Bitcoin Data'!K806</f>
        <v>1754.5488303007833</v>
      </c>
      <c r="E804" s="25">
        <f>'Bitcoin Data'!J806</f>
        <v>38967.833321813152</v>
      </c>
      <c r="F804" s="25">
        <f t="shared" si="72"/>
        <v>68.370966374143151</v>
      </c>
      <c r="G804" s="23">
        <f>'Emissions Factors'!$AB$39/1000</f>
        <v>0.49266147344102867</v>
      </c>
      <c r="H804" s="26">
        <f t="shared" si="77"/>
        <v>33683.74103447239</v>
      </c>
      <c r="I804" s="23">
        <f t="shared" si="73"/>
        <v>19.197950181128881</v>
      </c>
      <c r="J804" s="26">
        <f>I804*'Social Cost of Carbon'!$C$5</f>
        <v>1919.7950181128881</v>
      </c>
      <c r="K804" s="23">
        <f t="shared" si="74"/>
        <v>0.21653451591618408</v>
      </c>
      <c r="L804" s="27">
        <f t="shared" si="75"/>
        <v>3.368374103447239</v>
      </c>
      <c r="M804" s="27"/>
    </row>
    <row r="805" spans="1:13" x14ac:dyDescent="0.25">
      <c r="A805" s="24">
        <f t="shared" si="76"/>
        <v>2018</v>
      </c>
      <c r="B805" s="32">
        <v>43170</v>
      </c>
      <c r="C805" s="28">
        <f>'Bitcoin Data'!C807</f>
        <v>9578.6298829999996</v>
      </c>
      <c r="D805" s="26">
        <f>'Bitcoin Data'!K807</f>
        <v>1896.9990586182359</v>
      </c>
      <c r="E805" s="25">
        <f>'Bitcoin Data'!J807</f>
        <v>37905.807064894747</v>
      </c>
      <c r="F805" s="25">
        <f t="shared" si="72"/>
        <v>71.907280318269812</v>
      </c>
      <c r="G805" s="23">
        <f>'Emissions Factors'!$AB$39/1000</f>
        <v>0.49266147344102867</v>
      </c>
      <c r="H805" s="26">
        <f t="shared" si="77"/>
        <v>35425.946672735889</v>
      </c>
      <c r="I805" s="23">
        <f t="shared" si="73"/>
        <v>18.674730760562401</v>
      </c>
      <c r="J805" s="26">
        <f>I805*'Social Cost of Carbon'!$C$5</f>
        <v>1867.4730760562402</v>
      </c>
      <c r="K805" s="23">
        <f t="shared" si="74"/>
        <v>0.19496244231866625</v>
      </c>
      <c r="L805" s="27">
        <f t="shared" si="75"/>
        <v>3.5425946672735891</v>
      </c>
      <c r="M805" s="27"/>
    </row>
    <row r="806" spans="1:13" x14ac:dyDescent="0.25">
      <c r="A806" s="24">
        <f t="shared" si="76"/>
        <v>2018</v>
      </c>
      <c r="B806" s="32">
        <v>43171</v>
      </c>
      <c r="C806" s="28">
        <f>'Bitcoin Data'!C808</f>
        <v>9205.1201170000004</v>
      </c>
      <c r="D806" s="26">
        <f>'Bitcoin Data'!K808</f>
        <v>2019.9579465851939</v>
      </c>
      <c r="E806" s="25">
        <f>'Bitcoin Data'!J808</f>
        <v>34916.31844002007</v>
      </c>
      <c r="F806" s="25">
        <f t="shared" si="72"/>
        <v>70.529494898417681</v>
      </c>
      <c r="G806" s="23">
        <f>'Emissions Factors'!$AB$39/1000</f>
        <v>0.49266147344102867</v>
      </c>
      <c r="H806" s="26">
        <f t="shared" si="77"/>
        <v>34747.164877705967</v>
      </c>
      <c r="I806" s="23">
        <f t="shared" si="73"/>
        <v>17.201924889796445</v>
      </c>
      <c r="J806" s="26">
        <f>I806*'Social Cost of Carbon'!$C$5</f>
        <v>1720.1924889796444</v>
      </c>
      <c r="K806" s="23">
        <f t="shared" si="74"/>
        <v>0.1868734429443018</v>
      </c>
      <c r="L806" s="27">
        <f t="shared" si="75"/>
        <v>3.4747164877705963</v>
      </c>
      <c r="M806" s="27"/>
    </row>
    <row r="807" spans="1:13" x14ac:dyDescent="0.25">
      <c r="A807" s="24">
        <f t="shared" si="76"/>
        <v>2018</v>
      </c>
      <c r="B807" s="32">
        <v>43172</v>
      </c>
      <c r="C807" s="28">
        <f>'Bitcoin Data'!C809</f>
        <v>9194.8496090000008</v>
      </c>
      <c r="D807" s="26">
        <f>'Bitcoin Data'!K809</f>
        <v>1991.3409809664972</v>
      </c>
      <c r="E807" s="25">
        <f>'Bitcoin Data'!J809</f>
        <v>32262.442749588161</v>
      </c>
      <c r="F807" s="25">
        <f t="shared" si="72"/>
        <v>64.245524393340347</v>
      </c>
      <c r="G807" s="23">
        <f>'Emissions Factors'!$AB$39/1000</f>
        <v>0.49266147344102867</v>
      </c>
      <c r="H807" s="26">
        <f t="shared" si="77"/>
        <v>31651.294709614602</v>
      </c>
      <c r="I807" s="23">
        <f t="shared" si="73"/>
        <v>15.894462581818937</v>
      </c>
      <c r="J807" s="26">
        <f>I807*'Social Cost of Carbon'!$C$5</f>
        <v>1589.4462581818937</v>
      </c>
      <c r="K807" s="23">
        <f t="shared" si="74"/>
        <v>0.17286267049176415</v>
      </c>
      <c r="L807" s="27">
        <f t="shared" si="75"/>
        <v>3.1651294709614604</v>
      </c>
      <c r="M807" s="27"/>
    </row>
    <row r="808" spans="1:13" x14ac:dyDescent="0.25">
      <c r="A808" s="24">
        <f t="shared" si="76"/>
        <v>2018</v>
      </c>
      <c r="B808" s="32">
        <v>43173</v>
      </c>
      <c r="C808" s="28">
        <f>'Bitcoin Data'!C810</f>
        <v>8269.8095699999994</v>
      </c>
      <c r="D808" s="26">
        <f>'Bitcoin Data'!K810</f>
        <v>1780.5051175783738</v>
      </c>
      <c r="E808" s="25">
        <f>'Bitcoin Data'!J810</f>
        <v>36063.37365121433</v>
      </c>
      <c r="F808" s="25">
        <f t="shared" si="72"/>
        <v>64.211021343128195</v>
      </c>
      <c r="G808" s="23">
        <f>'Emissions Factors'!$AB$39/1000</f>
        <v>0.49266147344102867</v>
      </c>
      <c r="H808" s="26">
        <f t="shared" si="77"/>
        <v>31634.296386058879</v>
      </c>
      <c r="I808" s="23">
        <f t="shared" si="73"/>
        <v>17.767034800261623</v>
      </c>
      <c r="J808" s="26">
        <f>I808*'Social Cost of Carbon'!$C$5</f>
        <v>1776.7034800261622</v>
      </c>
      <c r="K808" s="23">
        <f t="shared" si="74"/>
        <v>0.2148421272566452</v>
      </c>
      <c r="L808" s="27">
        <f t="shared" si="75"/>
        <v>3.1634296386058876</v>
      </c>
      <c r="M808" s="27"/>
    </row>
    <row r="809" spans="1:13" x14ac:dyDescent="0.25">
      <c r="A809" s="24">
        <f t="shared" si="76"/>
        <v>2018</v>
      </c>
      <c r="B809" s="32">
        <v>43174</v>
      </c>
      <c r="C809" s="28">
        <f>'Bitcoin Data'!C811</f>
        <v>8300.8603519999997</v>
      </c>
      <c r="D809" s="26">
        <f>'Bitcoin Data'!K811</f>
        <v>1792.076697932762</v>
      </c>
      <c r="E809" s="25">
        <f>'Bitcoin Data'!J811</f>
        <v>38795.539073860506</v>
      </c>
      <c r="F809" s="25">
        <f t="shared" si="72"/>
        <v>69.52458155800538</v>
      </c>
      <c r="G809" s="23">
        <f>'Emissions Factors'!$AB$39/1000</f>
        <v>0.49266147344102867</v>
      </c>
      <c r="H809" s="26">
        <f t="shared" si="77"/>
        <v>34252.082790737899</v>
      </c>
      <c r="I809" s="23">
        <f t="shared" si="73"/>
        <v>19.113067443067116</v>
      </c>
      <c r="J809" s="26">
        <f>I809*'Social Cost of Carbon'!$C$5</f>
        <v>1911.3067443067116</v>
      </c>
      <c r="K809" s="23">
        <f t="shared" si="74"/>
        <v>0.23025405358689158</v>
      </c>
      <c r="L809" s="27">
        <f t="shared" si="75"/>
        <v>3.4252082790737899</v>
      </c>
      <c r="M809" s="27"/>
    </row>
    <row r="810" spans="1:13" x14ac:dyDescent="0.25">
      <c r="A810" s="24">
        <f t="shared" si="76"/>
        <v>2018</v>
      </c>
      <c r="B810" s="32">
        <v>43175</v>
      </c>
      <c r="C810" s="28">
        <f>'Bitcoin Data'!C812</f>
        <v>8338.3496090000008</v>
      </c>
      <c r="D810" s="26">
        <f>'Bitcoin Data'!K812</f>
        <v>1969.6969696969713</v>
      </c>
      <c r="E810" s="25">
        <f>'Bitcoin Data'!J812</f>
        <v>33695.145537754579</v>
      </c>
      <c r="F810" s="25">
        <f t="shared" si="72"/>
        <v>66.369226059213617</v>
      </c>
      <c r="G810" s="23">
        <f>'Emissions Factors'!$AB$39/1000</f>
        <v>0.49266147344102867</v>
      </c>
      <c r="H810" s="26">
        <f t="shared" si="77"/>
        <v>32697.560701472896</v>
      </c>
      <c r="I810" s="23">
        <f t="shared" si="73"/>
        <v>16.600300048440072</v>
      </c>
      <c r="J810" s="26">
        <f>I810*'Social Cost of Carbon'!$C$5</f>
        <v>1660.0300048440072</v>
      </c>
      <c r="K810" s="23">
        <f t="shared" si="74"/>
        <v>0.19908376149786922</v>
      </c>
      <c r="L810" s="27">
        <f t="shared" si="75"/>
        <v>3.2697560701472894</v>
      </c>
      <c r="M810" s="27"/>
    </row>
    <row r="811" spans="1:13" x14ac:dyDescent="0.25">
      <c r="A811" s="24">
        <f t="shared" si="76"/>
        <v>2018</v>
      </c>
      <c r="B811" s="32">
        <v>43176</v>
      </c>
      <c r="C811" s="28">
        <f>'Bitcoin Data'!C813</f>
        <v>7916.8798829999996</v>
      </c>
      <c r="D811" s="26">
        <f>'Bitcoin Data'!K813</f>
        <v>1844.7147295174996</v>
      </c>
      <c r="E811" s="25">
        <f>'Bitcoin Data'!J813</f>
        <v>38345.475851963572</v>
      </c>
      <c r="F811" s="25">
        <f t="shared" si="72"/>
        <v>70.736464114474785</v>
      </c>
      <c r="G811" s="23">
        <f>'Emissions Factors'!$AB$39/1000</f>
        <v>0.49266147344102867</v>
      </c>
      <c r="H811" s="26">
        <f t="shared" si="77"/>
        <v>34849.130636645597</v>
      </c>
      <c r="I811" s="23">
        <f t="shared" si="73"/>
        <v>18.891338633025757</v>
      </c>
      <c r="J811" s="26">
        <f>I811*'Social Cost of Carbon'!$C$5</f>
        <v>1889.1338633025757</v>
      </c>
      <c r="K811" s="23">
        <f t="shared" si="74"/>
        <v>0.23862100868286923</v>
      </c>
      <c r="L811" s="27">
        <f t="shared" si="75"/>
        <v>3.4849130636645596</v>
      </c>
      <c r="M811" s="27"/>
    </row>
    <row r="812" spans="1:13" x14ac:dyDescent="0.25">
      <c r="A812" s="24">
        <f t="shared" si="76"/>
        <v>2018</v>
      </c>
      <c r="B812" s="32">
        <v>43177</v>
      </c>
      <c r="C812" s="28">
        <f>'Bitcoin Data'!C814</f>
        <v>8223.6796880000002</v>
      </c>
      <c r="D812" s="26">
        <f>'Bitcoin Data'!K814</f>
        <v>1887.7621891929443</v>
      </c>
      <c r="E812" s="25">
        <f>'Bitcoin Data'!J814</f>
        <v>38443.021482786164</v>
      </c>
      <c r="F812" s="25">
        <f t="shared" si="72"/>
        <v>72.571282393535796</v>
      </c>
      <c r="G812" s="23">
        <f>'Emissions Factors'!$AB$39/1000</f>
        <v>0.49266147344102867</v>
      </c>
      <c r="H812" s="26">
        <f t="shared" si="77"/>
        <v>35753.07491350433</v>
      </c>
      <c r="I812" s="23">
        <f t="shared" si="73"/>
        <v>18.939395607234552</v>
      </c>
      <c r="J812" s="26">
        <f>I812*'Social Cost of Carbon'!$C$5</f>
        <v>1893.9395607234551</v>
      </c>
      <c r="K812" s="23">
        <f t="shared" si="74"/>
        <v>0.23030317723671717</v>
      </c>
      <c r="L812" s="27">
        <f t="shared" si="75"/>
        <v>3.5753074913504328</v>
      </c>
      <c r="M812" s="27"/>
    </row>
    <row r="813" spans="1:13" x14ac:dyDescent="0.25">
      <c r="A813" s="24">
        <f t="shared" si="76"/>
        <v>2018</v>
      </c>
      <c r="B813" s="32">
        <v>43178</v>
      </c>
      <c r="C813" s="28">
        <f>'Bitcoin Data'!C815</f>
        <v>8630.6503909999992</v>
      </c>
      <c r="D813" s="26">
        <f>'Bitcoin Data'!K815</f>
        <v>1954.351759967311</v>
      </c>
      <c r="E813" s="25">
        <f>'Bitcoin Data'!J815</f>
        <v>30408.9052629855</v>
      </c>
      <c r="F813" s="25">
        <f t="shared" si="72"/>
        <v>59.429697519394935</v>
      </c>
      <c r="G813" s="23">
        <f>'Emissions Factors'!$AB$39/1000</f>
        <v>0.49266147344102867</v>
      </c>
      <c r="H813" s="26">
        <f t="shared" si="77"/>
        <v>29278.722346059756</v>
      </c>
      <c r="I813" s="23">
        <f t="shared" si="73"/>
        <v>14.981296072591087</v>
      </c>
      <c r="J813" s="26">
        <f>I813*'Social Cost of Carbon'!$C$5</f>
        <v>1498.1296072591088</v>
      </c>
      <c r="K813" s="23">
        <f t="shared" si="74"/>
        <v>0.17358246938392397</v>
      </c>
      <c r="L813" s="27">
        <f t="shared" si="75"/>
        <v>2.9278722346059753</v>
      </c>
      <c r="M813" s="27"/>
    </row>
    <row r="814" spans="1:13" x14ac:dyDescent="0.25">
      <c r="A814" s="24">
        <f t="shared" si="76"/>
        <v>2018</v>
      </c>
      <c r="B814" s="32">
        <v>43179</v>
      </c>
      <c r="C814" s="28">
        <f>'Bitcoin Data'!C816</f>
        <v>8913.4697269999997</v>
      </c>
      <c r="D814" s="26">
        <f>'Bitcoin Data'!K816</f>
        <v>1577.9846067118456</v>
      </c>
      <c r="E814" s="25">
        <f>'Bitcoin Data'!J816</f>
        <v>45051.299640729521</v>
      </c>
      <c r="F814" s="25">
        <f t="shared" si="72"/>
        <v>71.090257345434082</v>
      </c>
      <c r="G814" s="23">
        <f>'Emissions Factors'!$AB$39/1000</f>
        <v>0.49266147344102867</v>
      </c>
      <c r="H814" s="26">
        <f t="shared" si="77"/>
        <v>35023.430931103467</v>
      </c>
      <c r="I814" s="23">
        <f t="shared" si="73"/>
        <v>22.195039661435089</v>
      </c>
      <c r="J814" s="26">
        <f>I814*'Social Cost of Carbon'!$C$5</f>
        <v>2219.5039661435089</v>
      </c>
      <c r="K814" s="23">
        <f t="shared" si="74"/>
        <v>0.24900560995011375</v>
      </c>
      <c r="L814" s="27">
        <f t="shared" si="75"/>
        <v>3.5023430931103463</v>
      </c>
      <c r="M814" s="27"/>
    </row>
    <row r="815" spans="1:13" x14ac:dyDescent="0.25">
      <c r="A815" s="24">
        <f t="shared" si="76"/>
        <v>2018</v>
      </c>
      <c r="B815" s="32">
        <v>43180</v>
      </c>
      <c r="C815" s="28">
        <f>'Bitcoin Data'!C817</f>
        <v>8929.2802730000003</v>
      </c>
      <c r="D815" s="26">
        <f>'Bitcoin Data'!K817</f>
        <v>1903.6795658274684</v>
      </c>
      <c r="E815" s="25">
        <f>'Bitcoin Data'!J817</f>
        <v>35113.602403653589</v>
      </c>
      <c r="F815" s="25">
        <f t="shared" si="72"/>
        <v>66.845047378425619</v>
      </c>
      <c r="G815" s="23">
        <f>'Emissions Factors'!$AB$39/1000</f>
        <v>0.49266147344102867</v>
      </c>
      <c r="H815" s="26">
        <f t="shared" si="77"/>
        <v>32931.979533690537</v>
      </c>
      <c r="I815" s="23">
        <f t="shared" si="73"/>
        <v>17.299119098006425</v>
      </c>
      <c r="J815" s="26">
        <f>I815*'Social Cost of Carbon'!$C$5</f>
        <v>1729.9119098006424</v>
      </c>
      <c r="K815" s="23">
        <f t="shared" si="74"/>
        <v>0.19373475318402544</v>
      </c>
      <c r="L815" s="27">
        <f t="shared" si="75"/>
        <v>3.2931979533690536</v>
      </c>
      <c r="M815" s="27"/>
    </row>
    <row r="816" spans="1:13" x14ac:dyDescent="0.25">
      <c r="A816" s="24">
        <f t="shared" si="76"/>
        <v>2018</v>
      </c>
      <c r="B816" s="32">
        <v>43181</v>
      </c>
      <c r="C816" s="28">
        <f>'Bitcoin Data'!C818</f>
        <v>8728.4697269999997</v>
      </c>
      <c r="D816" s="26">
        <f>'Bitcoin Data'!K818</f>
        <v>1781.5203599031038</v>
      </c>
      <c r="E816" s="25">
        <f>'Bitcoin Data'!J818</f>
        <v>34878.736860858393</v>
      </c>
      <c r="F816" s="25">
        <f t="shared" si="72"/>
        <v>62.137179845322095</v>
      </c>
      <c r="G816" s="23">
        <f>'Emissions Factors'!$AB$39/1000</f>
        <v>0.49266147344102867</v>
      </c>
      <c r="H816" s="26">
        <f t="shared" si="77"/>
        <v>30612.594578066575</v>
      </c>
      <c r="I816" s="23">
        <f t="shared" si="73"/>
        <v>17.183409893632415</v>
      </c>
      <c r="J816" s="26">
        <f>I816*'Social Cost of Carbon'!$C$5</f>
        <v>1718.3409893632415</v>
      </c>
      <c r="K816" s="23">
        <f t="shared" si="74"/>
        <v>0.19686623693588043</v>
      </c>
      <c r="L816" s="27">
        <f t="shared" si="75"/>
        <v>3.0612594578066576</v>
      </c>
      <c r="M816" s="27"/>
    </row>
    <row r="817" spans="1:13" x14ac:dyDescent="0.25">
      <c r="A817" s="24">
        <f t="shared" si="76"/>
        <v>2018</v>
      </c>
      <c r="B817" s="32">
        <v>43182</v>
      </c>
      <c r="C817" s="28">
        <f>'Bitcoin Data'!C819</f>
        <v>8879.6201170000004</v>
      </c>
      <c r="D817" s="26">
        <f>'Bitcoin Data'!K819</f>
        <v>1662.2498929559267</v>
      </c>
      <c r="E817" s="25">
        <f>'Bitcoin Data'!J819</f>
        <v>43822.271156469789</v>
      </c>
      <c r="F817" s="25">
        <f t="shared" si="72"/>
        <v>72.843565538927493</v>
      </c>
      <c r="G817" s="23">
        <f>'Emissions Factors'!$AB$39/1000</f>
        <v>0.49266147344102867</v>
      </c>
      <c r="H817" s="26">
        <f t="shared" si="77"/>
        <v>35887.218329106159</v>
      </c>
      <c r="I817" s="23">
        <f t="shared" si="73"/>
        <v>21.589544677478699</v>
      </c>
      <c r="J817" s="26">
        <f>I817*'Social Cost of Carbon'!$C$5</f>
        <v>2158.9544677478698</v>
      </c>
      <c r="K817" s="23">
        <f t="shared" si="74"/>
        <v>0.24313590438565713</v>
      </c>
      <c r="L817" s="27">
        <f t="shared" si="75"/>
        <v>3.5887218329106165</v>
      </c>
      <c r="M817" s="27"/>
    </row>
    <row r="818" spans="1:13" x14ac:dyDescent="0.25">
      <c r="A818" s="24">
        <f t="shared" si="76"/>
        <v>2018</v>
      </c>
      <c r="B818" s="32">
        <v>43183</v>
      </c>
      <c r="C818" s="28">
        <f>'Bitcoin Data'!C820</f>
        <v>8668.1201170000004</v>
      </c>
      <c r="D818" s="26">
        <f>'Bitcoin Data'!K820</f>
        <v>1955.1367597739438</v>
      </c>
      <c r="E818" s="25">
        <f>'Bitcoin Data'!J820</f>
        <v>32224.77724046263</v>
      </c>
      <c r="F818" s="25">
        <f t="shared" si="72"/>
        <v>63.003846558355235</v>
      </c>
      <c r="G818" s="23">
        <f>'Emissions Factors'!$AB$39/1000</f>
        <v>0.49266147344102867</v>
      </c>
      <c r="H818" s="26">
        <f t="shared" si="77"/>
        <v>31039.567877891772</v>
      </c>
      <c r="I818" s="23">
        <f t="shared" si="73"/>
        <v>15.875906236595245</v>
      </c>
      <c r="J818" s="26">
        <f>I818*'Social Cost of Carbon'!$C$5</f>
        <v>1587.5906236595245</v>
      </c>
      <c r="K818" s="23">
        <f t="shared" si="74"/>
        <v>0.18315281770795105</v>
      </c>
      <c r="L818" s="27">
        <f t="shared" si="75"/>
        <v>3.1039567877891772</v>
      </c>
      <c r="M818" s="27"/>
    </row>
    <row r="819" spans="1:13" x14ac:dyDescent="0.25">
      <c r="A819" s="24">
        <f t="shared" si="76"/>
        <v>2018</v>
      </c>
      <c r="B819" s="32">
        <v>43184</v>
      </c>
      <c r="C819" s="28">
        <f>'Bitcoin Data'!C821</f>
        <v>8495.7802730000003</v>
      </c>
      <c r="D819" s="26">
        <f>'Bitcoin Data'!K821</f>
        <v>1738.0938189187702</v>
      </c>
      <c r="E819" s="25">
        <f>'Bitcoin Data'!J821</f>
        <v>40254.834006236488</v>
      </c>
      <c r="F819" s="25">
        <f t="shared" si="72"/>
        <v>69.966678167840755</v>
      </c>
      <c r="G819" s="23">
        <f>'Emissions Factors'!$AB$39/1000</f>
        <v>0.49266147344102867</v>
      </c>
      <c r="H819" s="26">
        <f t="shared" si="77"/>
        <v>34469.886757942681</v>
      </c>
      <c r="I819" s="23">
        <f t="shared" si="73"/>
        <v>19.832005834636497</v>
      </c>
      <c r="J819" s="26">
        <f>I819*'Social Cost of Carbon'!$C$5</f>
        <v>1983.2005834636498</v>
      </c>
      <c r="K819" s="23">
        <f t="shared" si="74"/>
        <v>0.23343360112153053</v>
      </c>
      <c r="L819" s="27">
        <f t="shared" si="75"/>
        <v>3.4469886757942687</v>
      </c>
      <c r="M819" s="27"/>
    </row>
    <row r="820" spans="1:13" x14ac:dyDescent="0.25">
      <c r="A820" s="24">
        <f t="shared" si="76"/>
        <v>2018</v>
      </c>
      <c r="B820" s="32">
        <v>43185</v>
      </c>
      <c r="C820" s="28">
        <f>'Bitcoin Data'!C822</f>
        <v>8209.4003909999992</v>
      </c>
      <c r="D820" s="26">
        <f>'Bitcoin Data'!K822</f>
        <v>1820.7975542867434</v>
      </c>
      <c r="E820" s="25">
        <f>'Bitcoin Data'!J822</f>
        <v>38917.830507976236</v>
      </c>
      <c r="F820" s="25">
        <f t="shared" si="72"/>
        <v>70.861490607069129</v>
      </c>
      <c r="G820" s="23">
        <f>'Emissions Factors'!$AB$39/1000</f>
        <v>0.49266147344102867</v>
      </c>
      <c r="H820" s="26">
        <f t="shared" si="77"/>
        <v>34910.726372706296</v>
      </c>
      <c r="I820" s="23">
        <f t="shared" si="73"/>
        <v>19.173315721187791</v>
      </c>
      <c r="J820" s="26">
        <f>I820*'Social Cost of Carbon'!$C$5</f>
        <v>1917.3315721187791</v>
      </c>
      <c r="K820" s="23">
        <f t="shared" si="74"/>
        <v>0.2335531805977886</v>
      </c>
      <c r="L820" s="27">
        <f t="shared" si="75"/>
        <v>3.49107263727063</v>
      </c>
      <c r="M820" s="27"/>
    </row>
    <row r="821" spans="1:13" x14ac:dyDescent="0.25">
      <c r="A821" s="24">
        <f t="shared" si="76"/>
        <v>2018</v>
      </c>
      <c r="B821" s="32">
        <v>43186</v>
      </c>
      <c r="C821" s="28">
        <f>'Bitcoin Data'!C823</f>
        <v>7833.0400390000004</v>
      </c>
      <c r="D821" s="26">
        <f>'Bitcoin Data'!K823</f>
        <v>1897.6060294304641</v>
      </c>
      <c r="E821" s="25">
        <f>'Bitcoin Data'!J823</f>
        <v>33148.288668102257</v>
      </c>
      <c r="F821" s="25">
        <f t="shared" si="72"/>
        <v>62.902392441892374</v>
      </c>
      <c r="G821" s="23">
        <f>'Emissions Factors'!$AB$39/1000</f>
        <v>0.49266147344102867</v>
      </c>
      <c r="H821" s="26">
        <f t="shared" si="77"/>
        <v>30989.585343388524</v>
      </c>
      <c r="I821" s="23">
        <f t="shared" si="73"/>
        <v>16.330884737275813</v>
      </c>
      <c r="J821" s="26">
        <f>I821*'Social Cost of Carbon'!$C$5</f>
        <v>1633.0884737275812</v>
      </c>
      <c r="K821" s="23">
        <f t="shared" si="74"/>
        <v>0.20848718576651989</v>
      </c>
      <c r="L821" s="27">
        <f t="shared" si="75"/>
        <v>3.0989585343388524</v>
      </c>
      <c r="M821" s="27"/>
    </row>
    <row r="822" spans="1:13" x14ac:dyDescent="0.25">
      <c r="A822" s="24">
        <f t="shared" si="76"/>
        <v>2018</v>
      </c>
      <c r="B822" s="32">
        <v>43187</v>
      </c>
      <c r="C822" s="28">
        <f>'Bitcoin Data'!C824</f>
        <v>7954.4799800000001</v>
      </c>
      <c r="D822" s="26">
        <f>'Bitcoin Data'!K824</f>
        <v>1715.8795353708988</v>
      </c>
      <c r="E822" s="25">
        <f>'Bitcoin Data'!J824</f>
        <v>41253.128368286089</v>
      </c>
      <c r="F822" s="25">
        <f t="shared" si="72"/>
        <v>70.785398737170766</v>
      </c>
      <c r="G822" s="23">
        <f>'Emissions Factors'!$AB$39/1000</f>
        <v>0.49266147344102867</v>
      </c>
      <c r="H822" s="26">
        <f t="shared" si="77"/>
        <v>34873.238839965285</v>
      </c>
      <c r="I822" s="23">
        <f t="shared" si="73"/>
        <v>20.323827005971726</v>
      </c>
      <c r="J822" s="26">
        <f>I822*'Social Cost of Carbon'!$C$5</f>
        <v>2032.3827005971725</v>
      </c>
      <c r="K822" s="23">
        <f t="shared" si="74"/>
        <v>0.25550164255956459</v>
      </c>
      <c r="L822" s="27">
        <f t="shared" si="75"/>
        <v>3.4873238839965288</v>
      </c>
      <c r="M822" s="27"/>
    </row>
    <row r="823" spans="1:13" x14ac:dyDescent="0.25">
      <c r="A823" s="24">
        <f t="shared" si="76"/>
        <v>2018</v>
      </c>
      <c r="B823" s="32">
        <v>43188</v>
      </c>
      <c r="C823" s="28">
        <f>'Bitcoin Data'!C825</f>
        <v>7165.7001950000003</v>
      </c>
      <c r="D823" s="26">
        <f>'Bitcoin Data'!K825</f>
        <v>1886.3544958345306</v>
      </c>
      <c r="E823" s="25">
        <f>'Bitcoin Data'!J825</f>
        <v>39972.241027032491</v>
      </c>
      <c r="F823" s="25">
        <f t="shared" si="72"/>
        <v>75.401816569924208</v>
      </c>
      <c r="G823" s="23">
        <f>'Emissions Factors'!$AB$39/1000</f>
        <v>0.49266147344102867</v>
      </c>
      <c r="H823" s="26">
        <f t="shared" si="77"/>
        <v>37147.570051469032</v>
      </c>
      <c r="I823" s="23">
        <f t="shared" si="73"/>
        <v>19.692783161117763</v>
      </c>
      <c r="J823" s="26">
        <f>I823*'Social Cost of Carbon'!$C$5</f>
        <v>1969.2783161117763</v>
      </c>
      <c r="K823" s="23">
        <f t="shared" si="74"/>
        <v>0.27482008213040737</v>
      </c>
      <c r="L823" s="27">
        <f t="shared" si="75"/>
        <v>3.714757005146903</v>
      </c>
      <c r="M823" s="27"/>
    </row>
    <row r="824" spans="1:13" x14ac:dyDescent="0.25">
      <c r="A824" s="24">
        <f t="shared" si="76"/>
        <v>2018</v>
      </c>
      <c r="B824" s="32">
        <v>43189</v>
      </c>
      <c r="C824" s="28">
        <f>'Bitcoin Data'!C826</f>
        <v>6890.5200199999999</v>
      </c>
      <c r="D824" s="26">
        <f>'Bitcoin Data'!K826</f>
        <v>2017.9698042698469</v>
      </c>
      <c r="E824" s="25">
        <f>'Bitcoin Data'!J826</f>
        <v>29507.254344531604</v>
      </c>
      <c r="F824" s="25">
        <f t="shared" si="72"/>
        <v>59.544748274175035</v>
      </c>
      <c r="G824" s="23">
        <f>'Emissions Factors'!$AB$39/1000</f>
        <v>0.49266147344102867</v>
      </c>
      <c r="H824" s="26">
        <f t="shared" si="77"/>
        <v>29335.403420430222</v>
      </c>
      <c r="I824" s="23">
        <f t="shared" si="73"/>
        <v>14.537087402576136</v>
      </c>
      <c r="J824" s="26">
        <f>I824*'Social Cost of Carbon'!$C$5</f>
        <v>1453.7087402576135</v>
      </c>
      <c r="K824" s="23">
        <f t="shared" si="74"/>
        <v>0.21097228308431989</v>
      </c>
      <c r="L824" s="27">
        <f t="shared" si="75"/>
        <v>2.9335403420430222</v>
      </c>
      <c r="M824" s="27"/>
    </row>
    <row r="825" spans="1:13" x14ac:dyDescent="0.25">
      <c r="A825" s="24">
        <f t="shared" si="76"/>
        <v>2018</v>
      </c>
      <c r="B825" s="32">
        <v>43190</v>
      </c>
      <c r="C825" s="28">
        <f>'Bitcoin Data'!C827</f>
        <v>6973.5297849999997</v>
      </c>
      <c r="D825" s="26">
        <f>'Bitcoin Data'!K827</f>
        <v>1603.0799916506346</v>
      </c>
      <c r="E825" s="25">
        <f>'Bitcoin Data'!J827</f>
        <v>47643.45355357926</v>
      </c>
      <c r="F825" s="25">
        <f t="shared" si="72"/>
        <v>76.376267124879234</v>
      </c>
      <c r="G825" s="23">
        <f>'Emissions Factors'!$AB$39/1000</f>
        <v>0.49266147344102867</v>
      </c>
      <c r="H825" s="26">
        <f t="shared" si="77"/>
        <v>37627.644297668601</v>
      </c>
      <c r="I825" s="23">
        <f t="shared" si="73"/>
        <v>23.472094027525571</v>
      </c>
      <c r="J825" s="26">
        <f>I825*'Social Cost of Carbon'!$C$5</f>
        <v>2347.2094027525573</v>
      </c>
      <c r="K825" s="23">
        <f t="shared" si="74"/>
        <v>0.33658842438751518</v>
      </c>
      <c r="L825" s="27">
        <f t="shared" si="75"/>
        <v>3.7627644297668605</v>
      </c>
      <c r="M825" s="27"/>
    </row>
    <row r="826" spans="1:13" x14ac:dyDescent="0.25">
      <c r="A826" s="24">
        <f t="shared" si="76"/>
        <v>2018</v>
      </c>
      <c r="B826" s="32">
        <v>43191</v>
      </c>
      <c r="C826" s="28">
        <f>'Bitcoin Data'!C828</f>
        <v>6844.2299800000001</v>
      </c>
      <c r="D826" s="26">
        <f>'Bitcoin Data'!K828</f>
        <v>2013.5572153617748</v>
      </c>
      <c r="E826" s="25">
        <f>'Bitcoin Data'!J828</f>
        <v>36506.545354661605</v>
      </c>
      <c r="F826" s="25">
        <f t="shared" si="72"/>
        <v>73.508017806810756</v>
      </c>
      <c r="G826" s="23">
        <f>'Emissions Factors'!$AB$39/1000</f>
        <v>0.49266147344102867</v>
      </c>
      <c r="H826" s="26">
        <f t="shared" si="77"/>
        <v>36214.568362432758</v>
      </c>
      <c r="I826" s="23">
        <f t="shared" si="73"/>
        <v>17.985368424669325</v>
      </c>
      <c r="J826" s="26">
        <f>I826*'Social Cost of Carbon'!$C$5</f>
        <v>1798.5368424669325</v>
      </c>
      <c r="K826" s="23">
        <f t="shared" si="74"/>
        <v>0.26278147398941326</v>
      </c>
      <c r="L826" s="27">
        <f t="shared" si="75"/>
        <v>3.6214568362432757</v>
      </c>
      <c r="M826" s="27"/>
    </row>
    <row r="827" spans="1:13" x14ac:dyDescent="0.25">
      <c r="A827" s="24">
        <f t="shared" si="76"/>
        <v>2018</v>
      </c>
      <c r="B827" s="32">
        <v>43192</v>
      </c>
      <c r="C827" s="28">
        <f>'Bitcoin Data'!C829</f>
        <v>7083.7998049999997</v>
      </c>
      <c r="D827" s="26">
        <f>'Bitcoin Data'!K829</f>
        <v>1958.7509010161145</v>
      </c>
      <c r="E827" s="25">
        <f>'Bitcoin Data'!J829</f>
        <v>39190.897406818665</v>
      </c>
      <c r="F827" s="25">
        <f t="shared" si="72"/>
        <v>76.765205607236169</v>
      </c>
      <c r="G827" s="23">
        <f>'Emissions Factors'!$AB$39/1000</f>
        <v>0.49266147344102867</v>
      </c>
      <c r="H827" s="26">
        <f t="shared" si="77"/>
        <v>37819.259303464481</v>
      </c>
      <c r="I827" s="23">
        <f t="shared" si="73"/>
        <v>19.307845261919471</v>
      </c>
      <c r="J827" s="26">
        <f>I827*'Social Cost of Carbon'!$C$5</f>
        <v>1930.7845261919472</v>
      </c>
      <c r="K827" s="23">
        <f t="shared" si="74"/>
        <v>0.27256339525986184</v>
      </c>
      <c r="L827" s="27">
        <f t="shared" si="75"/>
        <v>3.7819259303464485</v>
      </c>
      <c r="M827" s="27"/>
    </row>
    <row r="828" spans="1:13" x14ac:dyDescent="0.25">
      <c r="A828" s="24">
        <f t="shared" si="76"/>
        <v>2018</v>
      </c>
      <c r="B828" s="32">
        <v>43193</v>
      </c>
      <c r="C828" s="28">
        <f>'Bitcoin Data'!C830</f>
        <v>7456.1098629999997</v>
      </c>
      <c r="D828" s="26">
        <f>'Bitcoin Data'!K830</f>
        <v>2023.4482758620697</v>
      </c>
      <c r="E828" s="25">
        <f>'Bitcoin Data'!J830</f>
        <v>37917.440133837299</v>
      </c>
      <c r="F828" s="25">
        <f t="shared" si="72"/>
        <v>76.723978863916344</v>
      </c>
      <c r="G828" s="23">
        <f>'Emissions Factors'!$AB$39/1000</f>
        <v>0.49266147344102867</v>
      </c>
      <c r="H828" s="26">
        <f t="shared" si="77"/>
        <v>37798.94847535537</v>
      </c>
      <c r="I828" s="23">
        <f t="shared" si="73"/>
        <v>18.680461925448277</v>
      </c>
      <c r="J828" s="26">
        <f>I828*'Social Cost of Carbon'!$C$5</f>
        <v>1868.0461925448278</v>
      </c>
      <c r="K828" s="23">
        <f t="shared" si="74"/>
        <v>0.25053898438578143</v>
      </c>
      <c r="L828" s="27">
        <f t="shared" si="75"/>
        <v>3.7798948475355356</v>
      </c>
      <c r="M828" s="27"/>
    </row>
    <row r="829" spans="1:13" x14ac:dyDescent="0.25">
      <c r="A829" s="24">
        <f t="shared" si="76"/>
        <v>2018</v>
      </c>
      <c r="B829" s="32">
        <v>43194</v>
      </c>
      <c r="C829" s="28">
        <f>'Bitcoin Data'!C831</f>
        <v>6853.8398440000001</v>
      </c>
      <c r="D829" s="26">
        <f>'Bitcoin Data'!K831</f>
        <v>1839.8637137989783</v>
      </c>
      <c r="E829" s="25">
        <f>'Bitcoin Data'!J831</f>
        <v>37587.365986384277</v>
      </c>
      <c r="F829" s="25">
        <f t="shared" si="72"/>
        <v>69.155630775630371</v>
      </c>
      <c r="G829" s="23">
        <f>'Emissions Factors'!$AB$39/1000</f>
        <v>0.49266147344102867</v>
      </c>
      <c r="H829" s="26">
        <f t="shared" si="77"/>
        <v>34070.314954665802</v>
      </c>
      <c r="I829" s="23">
        <f t="shared" si="73"/>
        <v>18.517847109619282</v>
      </c>
      <c r="J829" s="26">
        <f>I829*'Social Cost of Carbon'!$C$5</f>
        <v>1851.7847109619283</v>
      </c>
      <c r="K829" s="23">
        <f t="shared" si="74"/>
        <v>0.27018208086420648</v>
      </c>
      <c r="L829" s="27">
        <f t="shared" si="75"/>
        <v>3.407031495466581</v>
      </c>
      <c r="M829" s="27"/>
    </row>
    <row r="830" spans="1:13" x14ac:dyDescent="0.25">
      <c r="A830" s="24">
        <f t="shared" si="76"/>
        <v>2018</v>
      </c>
      <c r="B830" s="32">
        <v>43195</v>
      </c>
      <c r="C830" s="28">
        <f>'Bitcoin Data'!C832</f>
        <v>6811.4702150000003</v>
      </c>
      <c r="D830" s="26">
        <f>'Bitcoin Data'!K832</f>
        <v>1949.5938346177895</v>
      </c>
      <c r="E830" s="25">
        <f>'Bitcoin Data'!J832</f>
        <v>37623.341735521673</v>
      </c>
      <c r="F830" s="25">
        <f t="shared" si="72"/>
        <v>73.350235085291217</v>
      </c>
      <c r="G830" s="23">
        <f>'Emissions Factors'!$AB$39/1000</f>
        <v>0.49266147344102867</v>
      </c>
      <c r="H830" s="26">
        <f t="shared" si="77"/>
        <v>36136.834894365405</v>
      </c>
      <c r="I830" s="23">
        <f t="shared" si="73"/>
        <v>18.535570975197459</v>
      </c>
      <c r="J830" s="26">
        <f>I830*'Social Cost of Carbon'!$C$5</f>
        <v>1853.5570975197459</v>
      </c>
      <c r="K830" s="23">
        <f t="shared" si="74"/>
        <v>0.27212291018140283</v>
      </c>
      <c r="L830" s="27">
        <f t="shared" si="75"/>
        <v>3.6136834894365411</v>
      </c>
      <c r="M830" s="27"/>
    </row>
    <row r="831" spans="1:13" x14ac:dyDescent="0.25">
      <c r="A831" s="24">
        <f t="shared" si="76"/>
        <v>2018</v>
      </c>
      <c r="B831" s="32">
        <v>43196</v>
      </c>
      <c r="C831" s="28">
        <f>'Bitcoin Data'!C833</f>
        <v>6636.3198240000002</v>
      </c>
      <c r="D831" s="26">
        <f>'Bitcoin Data'!K833</f>
        <v>1726.1187806912048</v>
      </c>
      <c r="E831" s="25">
        <f>'Bitcoin Data'!J833</f>
        <v>37570.936443446</v>
      </c>
      <c r="F831" s="25">
        <f t="shared" si="72"/>
        <v>64.851899003187768</v>
      </c>
      <c r="G831" s="23">
        <f>'Emissions Factors'!$AB$39/1000</f>
        <v>0.49266147344102867</v>
      </c>
      <c r="H831" s="26">
        <f t="shared" si="77"/>
        <v>31950.032118359264</v>
      </c>
      <c r="I831" s="23">
        <f t="shared" si="73"/>
        <v>18.509752906787348</v>
      </c>
      <c r="J831" s="26">
        <f>I831*'Social Cost of Carbon'!$C$5</f>
        <v>1850.9752906787348</v>
      </c>
      <c r="K831" s="23">
        <f t="shared" si="74"/>
        <v>0.27891592626153316</v>
      </c>
      <c r="L831" s="27">
        <f t="shared" si="75"/>
        <v>3.1950032118359264</v>
      </c>
      <c r="M831" s="27"/>
    </row>
    <row r="832" spans="1:13" x14ac:dyDescent="0.25">
      <c r="A832" s="24">
        <f t="shared" si="76"/>
        <v>2018</v>
      </c>
      <c r="B832" s="32">
        <v>43197</v>
      </c>
      <c r="C832" s="28">
        <f>'Bitcoin Data'!C834</f>
        <v>6911.0898440000001</v>
      </c>
      <c r="D832" s="26">
        <f>'Bitcoin Data'!K834</f>
        <v>2257.3940104741246</v>
      </c>
      <c r="E832" s="25">
        <f>'Bitcoin Data'!J834</f>
        <v>37452.037325471705</v>
      </c>
      <c r="F832" s="25">
        <f t="shared" si="72"/>
        <v>84.544004738573179</v>
      </c>
      <c r="G832" s="23">
        <f>'Emissions Factors'!$AB$39/1000</f>
        <v>0.49266147344102867</v>
      </c>
      <c r="H832" s="26">
        <f t="shared" si="77"/>
        <v>41651.573945110766</v>
      </c>
      <c r="I832" s="23">
        <f t="shared" si="73"/>
        <v>18.451175892135293</v>
      </c>
      <c r="J832" s="26">
        <f>I832*'Social Cost of Carbon'!$C$5</f>
        <v>1845.1175892135293</v>
      </c>
      <c r="K832" s="23">
        <f t="shared" si="74"/>
        <v>0.26697925086524593</v>
      </c>
      <c r="L832" s="27">
        <f t="shared" si="75"/>
        <v>4.1651573945110769</v>
      </c>
      <c r="M832" s="27"/>
    </row>
    <row r="833" spans="1:13" x14ac:dyDescent="0.25">
      <c r="A833" s="24">
        <f t="shared" si="76"/>
        <v>2018</v>
      </c>
      <c r="B833" s="32">
        <v>43198</v>
      </c>
      <c r="C833" s="28">
        <f>'Bitcoin Data'!C835</f>
        <v>7023.5200199999999</v>
      </c>
      <c r="D833" s="26">
        <f>'Bitcoin Data'!K835</f>
        <v>2020.1926316645568</v>
      </c>
      <c r="E833" s="25">
        <f>'Bitcoin Data'!J835</f>
        <v>37411.929189092109</v>
      </c>
      <c r="F833" s="25">
        <f t="shared" si="72"/>
        <v>75.579303684160038</v>
      </c>
      <c r="G833" s="23">
        <f>'Emissions Factors'!$AB$39/1000</f>
        <v>0.49266147344102867</v>
      </c>
      <c r="H833" s="26">
        <f t="shared" si="77"/>
        <v>37235.011114685251</v>
      </c>
      <c r="I833" s="23">
        <f t="shared" si="73"/>
        <v>18.431416158569547</v>
      </c>
      <c r="J833" s="26">
        <f>I833*'Social Cost of Carbon'!$C$5</f>
        <v>1843.1416158569548</v>
      </c>
      <c r="K833" s="23">
        <f t="shared" si="74"/>
        <v>0.26242419906378439</v>
      </c>
      <c r="L833" s="27">
        <f t="shared" si="75"/>
        <v>3.7235011114685252</v>
      </c>
      <c r="M833" s="27"/>
    </row>
    <row r="834" spans="1:13" x14ac:dyDescent="0.25">
      <c r="A834" s="24">
        <f t="shared" si="76"/>
        <v>2018</v>
      </c>
      <c r="B834" s="32">
        <v>43199</v>
      </c>
      <c r="C834" s="28">
        <f>'Bitcoin Data'!C836</f>
        <v>6770.7299800000001</v>
      </c>
      <c r="D834" s="26">
        <f>'Bitcoin Data'!K836</f>
        <v>1826.5911914952374</v>
      </c>
      <c r="E834" s="25">
        <f>'Bitcoin Data'!J836</f>
        <v>37758.930591144141</v>
      </c>
      <c r="F834" s="25">
        <f t="shared" si="72"/>
        <v>68.970130018063941</v>
      </c>
      <c r="G834" s="23">
        <f>'Emissions Factors'!$AB$39/1000</f>
        <v>0.49266147344102867</v>
      </c>
      <c r="H834" s="26">
        <f t="shared" si="77"/>
        <v>33978.925878118702</v>
      </c>
      <c r="I834" s="23">
        <f t="shared" si="73"/>
        <v>18.602370380590603</v>
      </c>
      <c r="J834" s="26">
        <f>I834*'Social Cost of Carbon'!$C$5</f>
        <v>1860.2370380590603</v>
      </c>
      <c r="K834" s="23">
        <f t="shared" si="74"/>
        <v>0.27474689487750925</v>
      </c>
      <c r="L834" s="27">
        <f t="shared" si="75"/>
        <v>3.39789258781187</v>
      </c>
      <c r="M834" s="27"/>
    </row>
    <row r="835" spans="1:13" x14ac:dyDescent="0.25">
      <c r="A835" s="24">
        <f t="shared" si="76"/>
        <v>2018</v>
      </c>
      <c r="B835" s="32">
        <v>43200</v>
      </c>
      <c r="C835" s="28">
        <f>'Bitcoin Data'!C837</f>
        <v>6834.7597660000001</v>
      </c>
      <c r="D835" s="26">
        <f>'Bitcoin Data'!K837</f>
        <v>2044.2741395628004</v>
      </c>
      <c r="E835" s="25">
        <f>'Bitcoin Data'!J837</f>
        <v>37619.682229608654</v>
      </c>
      <c r="F835" s="25">
        <f t="shared" si="72"/>
        <v>76.9049435205592</v>
      </c>
      <c r="G835" s="23">
        <f>'Emissions Factors'!$AB$39/1000</f>
        <v>0.49266147344102867</v>
      </c>
      <c r="H835" s="26">
        <f t="shared" si="77"/>
        <v>37888.102789737786</v>
      </c>
      <c r="I835" s="23">
        <f t="shared" si="73"/>
        <v>18.53376807762228</v>
      </c>
      <c r="J835" s="26">
        <f>I835*'Social Cost of Carbon'!$C$5</f>
        <v>1853.3768077622281</v>
      </c>
      <c r="K835" s="23">
        <f t="shared" si="74"/>
        <v>0.27116926874035618</v>
      </c>
      <c r="L835" s="27">
        <f t="shared" si="75"/>
        <v>3.7888102789737785</v>
      </c>
      <c r="M835" s="27"/>
    </row>
    <row r="836" spans="1:13" x14ac:dyDescent="0.25">
      <c r="A836" s="24">
        <f t="shared" si="76"/>
        <v>2018</v>
      </c>
      <c r="B836" s="32">
        <v>43201</v>
      </c>
      <c r="C836" s="28">
        <f>'Bitcoin Data'!C838</f>
        <v>6968.3198240000002</v>
      </c>
      <c r="D836" s="26">
        <f>'Bitcoin Data'!K838</f>
        <v>2012.5698808986435</v>
      </c>
      <c r="E836" s="25">
        <f>'Bitcoin Data'!J838</f>
        <v>37493.157490030506</v>
      </c>
      <c r="F836" s="25">
        <f t="shared" si="72"/>
        <v>75.457599504224774</v>
      </c>
      <c r="G836" s="23">
        <f>'Emissions Factors'!$AB$39/1000</f>
        <v>0.49266147344102867</v>
      </c>
      <c r="H836" s="26">
        <f t="shared" si="77"/>
        <v>37175.052154074416</v>
      </c>
      <c r="I836" s="23">
        <f t="shared" si="73"/>
        <v>18.471434212994968</v>
      </c>
      <c r="J836" s="26">
        <f>I836*'Social Cost of Carbon'!$C$5</f>
        <v>1847.1434212994968</v>
      </c>
      <c r="K836" s="23">
        <f t="shared" si="74"/>
        <v>0.26507730241336536</v>
      </c>
      <c r="L836" s="27">
        <f t="shared" si="75"/>
        <v>3.7175052154074413</v>
      </c>
      <c r="M836" s="27"/>
    </row>
    <row r="837" spans="1:13" x14ac:dyDescent="0.25">
      <c r="A837" s="24">
        <f t="shared" si="76"/>
        <v>2018</v>
      </c>
      <c r="B837" s="32">
        <v>43202</v>
      </c>
      <c r="C837" s="28">
        <f>'Bitcoin Data'!C839</f>
        <v>7889.25</v>
      </c>
      <c r="D837" s="26">
        <f>'Bitcoin Data'!K839</f>
        <v>1949.3670886075956</v>
      </c>
      <c r="E837" s="25">
        <f>'Bitcoin Data'!J839</f>
        <v>37005.893949293801</v>
      </c>
      <c r="F837" s="25">
        <f t="shared" ref="F837:F900" si="78">E837*D837/1000000</f>
        <v>72.138071749256298</v>
      </c>
      <c r="G837" s="23">
        <f>'Emissions Factors'!$AB$39/1000</f>
        <v>0.49266147344102867</v>
      </c>
      <c r="H837" s="26">
        <f t="shared" si="77"/>
        <v>35539.648719183257</v>
      </c>
      <c r="I837" s="23">
        <f t="shared" ref="I837:I900" si="79">$E837*G837/1000</f>
        <v>18.231378239061531</v>
      </c>
      <c r="J837" s="26">
        <f>I837*'Social Cost of Carbon'!$C$5</f>
        <v>1823.137823906153</v>
      </c>
      <c r="K837" s="23">
        <f t="shared" ref="K837:K900" si="80">J837/$C837</f>
        <v>0.23109139955080052</v>
      </c>
      <c r="L837" s="27">
        <f t="shared" ref="L837:L900" si="81">J837*$D837/1000000</f>
        <v>3.5539648719183248</v>
      </c>
      <c r="M837" s="27"/>
    </row>
    <row r="838" spans="1:13" x14ac:dyDescent="0.25">
      <c r="A838" s="24">
        <f t="shared" ref="A838:A901" si="82">YEAR(B838)</f>
        <v>2018</v>
      </c>
      <c r="B838" s="32">
        <v>43203</v>
      </c>
      <c r="C838" s="28">
        <f>'Bitcoin Data'!C840</f>
        <v>7895.9599609999996</v>
      </c>
      <c r="D838" s="26">
        <f>'Bitcoin Data'!K840</f>
        <v>2047.5462766140804</v>
      </c>
      <c r="E838" s="25">
        <f>'Bitcoin Data'!J840</f>
        <v>37727.734426930961</v>
      </c>
      <c r="F838" s="25">
        <f t="shared" si="78"/>
        <v>77.249282150947352</v>
      </c>
      <c r="G838" s="23">
        <f>'Emissions Factors'!$AB$39/1000</f>
        <v>0.49266147344102867</v>
      </c>
      <c r="H838" s="26">
        <f t="shared" ref="H838:H901" si="83">F838*G838*1000</f>
        <v>38057.745166747482</v>
      </c>
      <c r="I838" s="23">
        <f t="shared" si="79"/>
        <v>18.587001232363633</v>
      </c>
      <c r="J838" s="26">
        <f>I838*'Social Cost of Carbon'!$C$5</f>
        <v>1858.7001232363632</v>
      </c>
      <c r="K838" s="23">
        <f t="shared" si="80"/>
        <v>0.23539887897316092</v>
      </c>
      <c r="L838" s="27">
        <f t="shared" si="81"/>
        <v>3.8057745166747479</v>
      </c>
      <c r="M838" s="27"/>
    </row>
    <row r="839" spans="1:13" x14ac:dyDescent="0.25">
      <c r="A839" s="24">
        <f t="shared" si="82"/>
        <v>2018</v>
      </c>
      <c r="B839" s="32">
        <v>43204</v>
      </c>
      <c r="C839" s="28">
        <f>'Bitcoin Data'!C841</f>
        <v>7986.2402339999999</v>
      </c>
      <c r="D839" s="26">
        <f>'Bitcoin Data'!K841</f>
        <v>1742.5714588559551</v>
      </c>
      <c r="E839" s="25">
        <f>'Bitcoin Data'!J841</f>
        <v>40227.479229563687</v>
      </c>
      <c r="F839" s="25">
        <f t="shared" si="78"/>
        <v>70.099257167158427</v>
      </c>
      <c r="G839" s="23">
        <f>'Emissions Factors'!$AB$39/1000</f>
        <v>0.49266147344102867</v>
      </c>
      <c r="H839" s="26">
        <f t="shared" si="83"/>
        <v>34535.203323093861</v>
      </c>
      <c r="I839" s="23">
        <f t="shared" si="79"/>
        <v>19.818529190055223</v>
      </c>
      <c r="J839" s="26">
        <f>I839*'Social Cost of Carbon'!$C$5</f>
        <v>1981.8529190055224</v>
      </c>
      <c r="K839" s="23">
        <f t="shared" si="80"/>
        <v>0.24815844013408656</v>
      </c>
      <c r="L839" s="27">
        <f t="shared" si="81"/>
        <v>3.4535203323093864</v>
      </c>
      <c r="M839" s="27"/>
    </row>
    <row r="840" spans="1:13" x14ac:dyDescent="0.25">
      <c r="A840" s="24">
        <f t="shared" si="82"/>
        <v>2018</v>
      </c>
      <c r="B840" s="32">
        <v>43205</v>
      </c>
      <c r="C840" s="28">
        <f>'Bitcoin Data'!C842</f>
        <v>8329.1103519999997</v>
      </c>
      <c r="D840" s="26">
        <f>'Bitcoin Data'!K842</f>
        <v>1991.1324254626074</v>
      </c>
      <c r="E840" s="25">
        <f>'Bitcoin Data'!J842</f>
        <v>41864.605948101023</v>
      </c>
      <c r="F840" s="25">
        <f t="shared" si="78"/>
        <v>83.357974382478702</v>
      </c>
      <c r="G840" s="23">
        <f>'Emissions Factors'!$AB$39/1000</f>
        <v>0.49266147344102867</v>
      </c>
      <c r="H840" s="26">
        <f t="shared" si="83"/>
        <v>41067.262482331476</v>
      </c>
      <c r="I840" s="23">
        <f t="shared" si="79"/>
        <v>20.625078451419505</v>
      </c>
      <c r="J840" s="26">
        <f>I840*'Social Cost of Carbon'!$C$5</f>
        <v>2062.5078451419504</v>
      </c>
      <c r="K840" s="23">
        <f t="shared" si="80"/>
        <v>0.24762642803101986</v>
      </c>
      <c r="L840" s="27">
        <f t="shared" si="81"/>
        <v>4.106726248233147</v>
      </c>
      <c r="M840" s="27"/>
    </row>
    <row r="841" spans="1:13" x14ac:dyDescent="0.25">
      <c r="A841" s="24">
        <f t="shared" si="82"/>
        <v>2018</v>
      </c>
      <c r="B841" s="32">
        <v>43206</v>
      </c>
      <c r="C841" s="28">
        <f>'Bitcoin Data'!C843</f>
        <v>8058.669922</v>
      </c>
      <c r="D841" s="26">
        <f>'Bitcoin Data'!K843</f>
        <v>1765.6471024743241</v>
      </c>
      <c r="E841" s="25">
        <f>'Bitcoin Data'!J843</f>
        <v>40817.035050942897</v>
      </c>
      <c r="F841" s="25">
        <f t="shared" si="78"/>
        <v>72.068479669290255</v>
      </c>
      <c r="G841" s="23">
        <f>'Emissions Factors'!$AB$39/1000</f>
        <v>0.49266147344102867</v>
      </c>
      <c r="H841" s="26">
        <f t="shared" si="83"/>
        <v>35505.363382527357</v>
      </c>
      <c r="I841" s="23">
        <f t="shared" si="79"/>
        <v>20.10898062969164</v>
      </c>
      <c r="J841" s="26">
        <f>I841*'Social Cost of Carbon'!$C$5</f>
        <v>2010.8980629691639</v>
      </c>
      <c r="K841" s="23">
        <f t="shared" si="80"/>
        <v>0.24953225314260041</v>
      </c>
      <c r="L841" s="27">
        <f t="shared" si="81"/>
        <v>3.5505363382527353</v>
      </c>
      <c r="M841" s="27"/>
    </row>
    <row r="842" spans="1:13" x14ac:dyDescent="0.25">
      <c r="A842" s="24">
        <f t="shared" si="82"/>
        <v>2018</v>
      </c>
      <c r="B842" s="32">
        <v>43207</v>
      </c>
      <c r="C842" s="28">
        <f>'Bitcoin Data'!C844</f>
        <v>7902.0898440000001</v>
      </c>
      <c r="D842" s="26">
        <f>'Bitcoin Data'!K844</f>
        <v>2033.378271581983</v>
      </c>
      <c r="E842" s="25">
        <f>'Bitcoin Data'!J844</f>
        <v>40699.566496489708</v>
      </c>
      <c r="F842" s="25">
        <f t="shared" si="78"/>
        <v>82.757614176768229</v>
      </c>
      <c r="G842" s="23">
        <f>'Emissions Factors'!$AB$39/1000</f>
        <v>0.49266147344102867</v>
      </c>
      <c r="H842" s="26">
        <f t="shared" si="83"/>
        <v>40771.488138790803</v>
      </c>
      <c r="I842" s="23">
        <f t="shared" si="79"/>
        <v>20.051108398571746</v>
      </c>
      <c r="J842" s="26">
        <f>I842*'Social Cost of Carbon'!$C$5</f>
        <v>2005.1108398571746</v>
      </c>
      <c r="K842" s="23">
        <f t="shared" si="80"/>
        <v>0.25374437388606014</v>
      </c>
      <c r="L842" s="27">
        <f t="shared" si="81"/>
        <v>4.0771488138790799</v>
      </c>
      <c r="M842" s="27"/>
    </row>
    <row r="843" spans="1:13" x14ac:dyDescent="0.25">
      <c r="A843" s="24">
        <f t="shared" si="82"/>
        <v>2018</v>
      </c>
      <c r="B843" s="32">
        <v>43208</v>
      </c>
      <c r="C843" s="28">
        <f>'Bitcoin Data'!C845</f>
        <v>8163.419922</v>
      </c>
      <c r="D843" s="26">
        <f>'Bitcoin Data'!K845</f>
        <v>1993.6544563022792</v>
      </c>
      <c r="E843" s="25">
        <f>'Bitcoin Data'!J845</f>
        <v>40976.017040373248</v>
      </c>
      <c r="F843" s="25">
        <f t="shared" si="78"/>
        <v>81.692018974058257</v>
      </c>
      <c r="G843" s="23">
        <f>'Emissions Factors'!$AB$39/1000</f>
        <v>0.49266147344102867</v>
      </c>
      <c r="H843" s="26">
        <f t="shared" si="83"/>
        <v>40246.510436132012</v>
      </c>
      <c r="I843" s="23">
        <f t="shared" si="79"/>
        <v>20.187304930854982</v>
      </c>
      <c r="J843" s="26">
        <f>I843*'Social Cost of Carbon'!$C$5</f>
        <v>2018.7304930854982</v>
      </c>
      <c r="K843" s="23">
        <f t="shared" si="80"/>
        <v>0.24728980162408681</v>
      </c>
      <c r="L843" s="27">
        <f t="shared" si="81"/>
        <v>4.0246510436132006</v>
      </c>
      <c r="M843" s="27"/>
    </row>
    <row r="844" spans="1:13" x14ac:dyDescent="0.25">
      <c r="A844" s="24">
        <f t="shared" si="82"/>
        <v>2018</v>
      </c>
      <c r="B844" s="32">
        <v>43209</v>
      </c>
      <c r="C844" s="28">
        <f>'Bitcoin Data'!C846</f>
        <v>8294.3095699999994</v>
      </c>
      <c r="D844" s="26">
        <f>'Bitcoin Data'!K846</f>
        <v>2224.4850728997944</v>
      </c>
      <c r="E844" s="25">
        <f>'Bitcoin Data'!J846</f>
        <v>40833.52316007323</v>
      </c>
      <c r="F844" s="25">
        <f t="shared" si="78"/>
        <v>90.833562743490944</v>
      </c>
      <c r="G844" s="23">
        <f>'Emissions Factors'!$AB$39/1000</f>
        <v>0.49266147344102867</v>
      </c>
      <c r="H844" s="26">
        <f t="shared" si="83"/>
        <v>44750.196859106378</v>
      </c>
      <c r="I844" s="23">
        <f t="shared" si="79"/>
        <v>20.117103685830045</v>
      </c>
      <c r="J844" s="26">
        <f>I844*'Social Cost of Carbon'!$C$5</f>
        <v>2011.7103685830045</v>
      </c>
      <c r="K844" s="23">
        <f t="shared" si="80"/>
        <v>0.24254102787038906</v>
      </c>
      <c r="L844" s="27">
        <f t="shared" si="81"/>
        <v>4.4750196859106373</v>
      </c>
      <c r="M844" s="27"/>
    </row>
    <row r="845" spans="1:13" x14ac:dyDescent="0.25">
      <c r="A845" s="24">
        <f t="shared" si="82"/>
        <v>2018</v>
      </c>
      <c r="B845" s="32">
        <v>43210</v>
      </c>
      <c r="C845" s="28">
        <f>'Bitcoin Data'!C847</f>
        <v>8845.8300780000009</v>
      </c>
      <c r="D845" s="26">
        <f>'Bitcoin Data'!K847</f>
        <v>1708.1505425998664</v>
      </c>
      <c r="E845" s="25">
        <f>'Bitcoin Data'!J847</f>
        <v>40906.042939975683</v>
      </c>
      <c r="F845" s="25">
        <f t="shared" si="78"/>
        <v>69.873679443532893</v>
      </c>
      <c r="G845" s="23">
        <f>'Emissions Factors'!$AB$39/1000</f>
        <v>0.49266147344102867</v>
      </c>
      <c r="H845" s="26">
        <f t="shared" si="83"/>
        <v>34424.069869397033</v>
      </c>
      <c r="I845" s="23">
        <f t="shared" si="79"/>
        <v>20.152831387450409</v>
      </c>
      <c r="J845" s="26">
        <f>I845*'Social Cost of Carbon'!$C$5</f>
        <v>2015.2831387450408</v>
      </c>
      <c r="K845" s="23">
        <f t="shared" si="80"/>
        <v>0.22782295397660254</v>
      </c>
      <c r="L845" s="27">
        <f t="shared" si="81"/>
        <v>3.4424069869397029</v>
      </c>
      <c r="M845" s="27"/>
    </row>
    <row r="846" spans="1:13" x14ac:dyDescent="0.25">
      <c r="A846" s="24">
        <f t="shared" si="82"/>
        <v>2018</v>
      </c>
      <c r="B846" s="32">
        <v>43211</v>
      </c>
      <c r="C846" s="28">
        <f>'Bitcoin Data'!C848</f>
        <v>8895.5800780000009</v>
      </c>
      <c r="D846" s="26">
        <f>'Bitcoin Data'!K848</f>
        <v>2012.7761823829339</v>
      </c>
      <c r="E846" s="25">
        <f>'Bitcoin Data'!J848</f>
        <v>40268.122877026108</v>
      </c>
      <c r="F846" s="25">
        <f t="shared" si="78"/>
        <v>81.050718636147494</v>
      </c>
      <c r="G846" s="23">
        <f>'Emissions Factors'!$AB$39/1000</f>
        <v>0.49266147344102867</v>
      </c>
      <c r="H846" s="26">
        <f t="shared" si="83"/>
        <v>39930.566466738666</v>
      </c>
      <c r="I846" s="23">
        <f t="shared" si="79"/>
        <v>19.838552749300078</v>
      </c>
      <c r="J846" s="26">
        <f>I846*'Social Cost of Carbon'!$C$5</f>
        <v>1983.8552749300079</v>
      </c>
      <c r="K846" s="23">
        <f t="shared" si="80"/>
        <v>0.22301584129812468</v>
      </c>
      <c r="L846" s="27">
        <f t="shared" si="81"/>
        <v>3.9930566466738671</v>
      </c>
      <c r="M846" s="27"/>
    </row>
    <row r="847" spans="1:13" x14ac:dyDescent="0.25">
      <c r="A847" s="24">
        <f t="shared" si="82"/>
        <v>2018</v>
      </c>
      <c r="B847" s="32">
        <v>43212</v>
      </c>
      <c r="C847" s="28">
        <f>'Bitcoin Data'!C849</f>
        <v>8802.4599610000005</v>
      </c>
      <c r="D847" s="26">
        <f>'Bitcoin Data'!K849</f>
        <v>1974.9022834807652</v>
      </c>
      <c r="E847" s="25">
        <f>'Bitcoin Data'!J849</f>
        <v>41276.305276028819</v>
      </c>
      <c r="F847" s="25">
        <f t="shared" si="78"/>
        <v>81.516669543278468</v>
      </c>
      <c r="G847" s="23">
        <f>'Emissions Factors'!$AB$39/1000</f>
        <v>0.49266147344102867</v>
      </c>
      <c r="H847" s="26">
        <f t="shared" si="83"/>
        <v>40160.122527196996</v>
      </c>
      <c r="I847" s="23">
        <f t="shared" si="79"/>
        <v>20.335245375490064</v>
      </c>
      <c r="J847" s="26">
        <f>I847*'Social Cost of Carbon'!$C$5</f>
        <v>2033.5245375490065</v>
      </c>
      <c r="K847" s="23">
        <f t="shared" si="80"/>
        <v>0.23101775487292175</v>
      </c>
      <c r="L847" s="27">
        <f t="shared" si="81"/>
        <v>4.0160122527197002</v>
      </c>
      <c r="M847" s="27"/>
    </row>
    <row r="848" spans="1:13" x14ac:dyDescent="0.25">
      <c r="A848" s="24">
        <f t="shared" si="82"/>
        <v>2018</v>
      </c>
      <c r="B848" s="32">
        <v>43213</v>
      </c>
      <c r="C848" s="28">
        <f>'Bitcoin Data'!C850</f>
        <v>8930.8798829999996</v>
      </c>
      <c r="D848" s="26">
        <f>'Bitcoin Data'!K850</f>
        <v>1914.205947430002</v>
      </c>
      <c r="E848" s="25">
        <f>'Bitcoin Data'!J850</f>
        <v>40700.141042328753</v>
      </c>
      <c r="F848" s="25">
        <f t="shared" si="78"/>
        <v>77.908452044465619</v>
      </c>
      <c r="G848" s="23">
        <f>'Emissions Factors'!$AB$39/1000</f>
        <v>0.49266147344102867</v>
      </c>
      <c r="H848" s="26">
        <f t="shared" si="83"/>
        <v>38382.492777736152</v>
      </c>
      <c r="I848" s="23">
        <f t="shared" si="79"/>
        <v>20.051391455171366</v>
      </c>
      <c r="J848" s="26">
        <f>I848*'Social Cost of Carbon'!$C$5</f>
        <v>2005.1391455171365</v>
      </c>
      <c r="K848" s="23">
        <f t="shared" si="80"/>
        <v>0.22451753598589258</v>
      </c>
      <c r="L848" s="27">
        <f t="shared" si="81"/>
        <v>3.838249277773615</v>
      </c>
      <c r="M848" s="27"/>
    </row>
    <row r="849" spans="1:13" x14ac:dyDescent="0.25">
      <c r="A849" s="24">
        <f t="shared" si="82"/>
        <v>2018</v>
      </c>
      <c r="B849" s="32">
        <v>43214</v>
      </c>
      <c r="C849" s="28">
        <f>'Bitcoin Data'!C851</f>
        <v>9697.5</v>
      </c>
      <c r="D849" s="26">
        <f>'Bitcoin Data'!K851</f>
        <v>2002.9159619758566</v>
      </c>
      <c r="E849" s="25">
        <f>'Bitcoin Data'!J851</f>
        <v>40401.197782551833</v>
      </c>
      <c r="F849" s="25">
        <f t="shared" si="78"/>
        <v>80.920203921616647</v>
      </c>
      <c r="G849" s="23">
        <f>'Emissions Factors'!$AB$39/1000</f>
        <v>0.49266147344102867</v>
      </c>
      <c r="H849" s="26">
        <f t="shared" si="83"/>
        <v>39866.266895172164</v>
      </c>
      <c r="I849" s="23">
        <f t="shared" si="79"/>
        <v>19.904113628334407</v>
      </c>
      <c r="J849" s="26">
        <f>I849*'Social Cost of Carbon'!$C$5</f>
        <v>1990.4113628334408</v>
      </c>
      <c r="K849" s="23">
        <f t="shared" si="80"/>
        <v>0.20524994718571185</v>
      </c>
      <c r="L849" s="27">
        <f t="shared" si="81"/>
        <v>3.9866266895172169</v>
      </c>
      <c r="M849" s="27"/>
    </row>
    <row r="850" spans="1:13" x14ac:dyDescent="0.25">
      <c r="A850" s="24">
        <f t="shared" si="82"/>
        <v>2018</v>
      </c>
      <c r="B850" s="32">
        <v>43215</v>
      </c>
      <c r="C850" s="28">
        <f>'Bitcoin Data'!C852</f>
        <v>8845.7402340000008</v>
      </c>
      <c r="D850" s="26">
        <f>'Bitcoin Data'!K852</f>
        <v>1573.2998555084571</v>
      </c>
      <c r="E850" s="25">
        <f>'Bitcoin Data'!J852</f>
        <v>39766.754889114971</v>
      </c>
      <c r="F850" s="25">
        <f t="shared" si="78"/>
        <v>62.565029721084812</v>
      </c>
      <c r="G850" s="23">
        <f>'Emissions Factors'!$AB$39/1000</f>
        <v>0.49266147344102867</v>
      </c>
      <c r="H850" s="26">
        <f t="shared" si="83"/>
        <v>30823.379728271393</v>
      </c>
      <c r="I850" s="23">
        <f t="shared" si="79"/>
        <v>19.59154805763961</v>
      </c>
      <c r="J850" s="26">
        <f>I850*'Social Cost of Carbon'!$C$5</f>
        <v>1959.1548057639609</v>
      </c>
      <c r="K850" s="23">
        <f t="shared" si="80"/>
        <v>0.22148002924997048</v>
      </c>
      <c r="L850" s="27">
        <f t="shared" si="81"/>
        <v>3.0823379728271387</v>
      </c>
      <c r="M850" s="27"/>
    </row>
    <row r="851" spans="1:13" x14ac:dyDescent="0.25">
      <c r="A851" s="24">
        <f t="shared" si="82"/>
        <v>2018</v>
      </c>
      <c r="B851" s="32">
        <v>43216</v>
      </c>
      <c r="C851" s="28">
        <f>'Bitcoin Data'!C853</f>
        <v>9281.5097659999992</v>
      </c>
      <c r="D851" s="26">
        <f>'Bitcoin Data'!K853</f>
        <v>1737.9395350429793</v>
      </c>
      <c r="E851" s="25">
        <f>'Bitcoin Data'!J853</f>
        <v>41245.606415295551</v>
      </c>
      <c r="F851" s="25">
        <f t="shared" si="78"/>
        <v>71.682370035964468</v>
      </c>
      <c r="G851" s="23">
        <f>'Emissions Factors'!$AB$39/1000</f>
        <v>0.49266147344102867</v>
      </c>
      <c r="H851" s="26">
        <f t="shared" si="83"/>
        <v>35315.142041663297</v>
      </c>
      <c r="I851" s="23">
        <f t="shared" si="79"/>
        <v>20.320121229528255</v>
      </c>
      <c r="J851" s="26">
        <f>I851*'Social Cost of Carbon'!$C$5</f>
        <v>2032.0121229528254</v>
      </c>
      <c r="K851" s="23">
        <f t="shared" si="80"/>
        <v>0.21893120561015694</v>
      </c>
      <c r="L851" s="27">
        <f t="shared" si="81"/>
        <v>3.5315142041663306</v>
      </c>
      <c r="M851" s="27"/>
    </row>
    <row r="852" spans="1:13" x14ac:dyDescent="0.25">
      <c r="A852" s="24">
        <f t="shared" si="82"/>
        <v>2018</v>
      </c>
      <c r="B852" s="32">
        <v>43217</v>
      </c>
      <c r="C852" s="28">
        <f>'Bitcoin Data'!C854</f>
        <v>8987.0498050000006</v>
      </c>
      <c r="D852" s="26">
        <f>'Bitcoin Data'!K854</f>
        <v>1745.2857029054055</v>
      </c>
      <c r="E852" s="25">
        <f>'Bitcoin Data'!J854</f>
        <v>43308.81032081286</v>
      </c>
      <c r="F852" s="25">
        <f t="shared" si="78"/>
        <v>75.586247462756759</v>
      </c>
      <c r="G852" s="23">
        <f>'Emissions Factors'!$AB$39/1000</f>
        <v>0.49266147344102867</v>
      </c>
      <c r="H852" s="26">
        <f t="shared" si="83"/>
        <v>37238.432046879956</v>
      </c>
      <c r="I852" s="23">
        <f t="shared" si="79"/>
        <v>21.336582305629694</v>
      </c>
      <c r="J852" s="26">
        <f>I852*'Social Cost of Carbon'!$C$5</f>
        <v>2133.6582305629695</v>
      </c>
      <c r="K852" s="23">
        <f t="shared" si="80"/>
        <v>0.23741475532670306</v>
      </c>
      <c r="L852" s="27">
        <f t="shared" si="81"/>
        <v>3.7238432046879959</v>
      </c>
      <c r="M852" s="27"/>
    </row>
    <row r="853" spans="1:13" x14ac:dyDescent="0.25">
      <c r="A853" s="24">
        <f t="shared" si="82"/>
        <v>2018</v>
      </c>
      <c r="B853" s="32">
        <v>43218</v>
      </c>
      <c r="C853" s="28">
        <f>'Bitcoin Data'!C855</f>
        <v>9348.4804690000001</v>
      </c>
      <c r="D853" s="26">
        <f>'Bitcoin Data'!K855</f>
        <v>1598.9266464641839</v>
      </c>
      <c r="E853" s="25">
        <f>'Bitcoin Data'!J855</f>
        <v>42589.502758534669</v>
      </c>
      <c r="F853" s="25">
        <f t="shared" si="78"/>
        <v>68.097490820280953</v>
      </c>
      <c r="G853" s="23">
        <f>'Emissions Factors'!$AB$39/1000</f>
        <v>0.49266147344102867</v>
      </c>
      <c r="H853" s="26">
        <f t="shared" si="83"/>
        <v>33549.010165156535</v>
      </c>
      <c r="I853" s="23">
        <f t="shared" si="79"/>
        <v>20.982207182140446</v>
      </c>
      <c r="J853" s="26">
        <f>I853*'Social Cost of Carbon'!$C$5</f>
        <v>2098.2207182140446</v>
      </c>
      <c r="K853" s="23">
        <f t="shared" si="80"/>
        <v>0.22444510903904041</v>
      </c>
      <c r="L853" s="27">
        <f t="shared" si="81"/>
        <v>3.3549010165156536</v>
      </c>
      <c r="M853" s="27"/>
    </row>
    <row r="854" spans="1:13" x14ac:dyDescent="0.25">
      <c r="A854" s="24">
        <f t="shared" si="82"/>
        <v>2018</v>
      </c>
      <c r="B854" s="32">
        <v>43219</v>
      </c>
      <c r="C854" s="28">
        <f>'Bitcoin Data'!C856</f>
        <v>9419.0800780000009</v>
      </c>
      <c r="D854" s="26">
        <f>'Bitcoin Data'!K856</f>
        <v>1979.8809565247661</v>
      </c>
      <c r="E854" s="25">
        <f>'Bitcoin Data'!J856</f>
        <v>42433.206250434356</v>
      </c>
      <c r="F854" s="25">
        <f t="shared" si="78"/>
        <v>84.012696979522659</v>
      </c>
      <c r="G854" s="23">
        <f>'Emissions Factors'!$AB$39/1000</f>
        <v>0.49266147344102867</v>
      </c>
      <c r="H854" s="26">
        <f t="shared" si="83"/>
        <v>41389.819081686292</v>
      </c>
      <c r="I854" s="23">
        <f t="shared" si="79"/>
        <v>20.905205914166057</v>
      </c>
      <c r="J854" s="26">
        <f>I854*'Social Cost of Carbon'!$C$5</f>
        <v>2090.5205914166058</v>
      </c>
      <c r="K854" s="23">
        <f t="shared" si="80"/>
        <v>0.22194530401110002</v>
      </c>
      <c r="L854" s="27">
        <f t="shared" si="81"/>
        <v>4.1389819081686294</v>
      </c>
      <c r="M854" s="27"/>
    </row>
    <row r="855" spans="1:13" x14ac:dyDescent="0.25">
      <c r="A855" s="24">
        <f t="shared" si="82"/>
        <v>2018</v>
      </c>
      <c r="B855" s="32">
        <v>43220</v>
      </c>
      <c r="C855" s="28">
        <f>'Bitcoin Data'!C857</f>
        <v>9240.5498050000006</v>
      </c>
      <c r="D855" s="26">
        <f>'Bitcoin Data'!K857</f>
        <v>1946.2400595265783</v>
      </c>
      <c r="E855" s="25">
        <f>'Bitcoin Data'!J857</f>
        <v>42324.30448032343</v>
      </c>
      <c r="F855" s="25">
        <f t="shared" si="78"/>
        <v>82.373256871205697</v>
      </c>
      <c r="G855" s="23">
        <f>'Emissions Factors'!$AB$39/1000</f>
        <v>0.49266147344102867</v>
      </c>
      <c r="H855" s="26">
        <f t="shared" si="83"/>
        <v>40582.130102304538</v>
      </c>
      <c r="I855" s="23">
        <f t="shared" si="79"/>
        <v>20.85155420764287</v>
      </c>
      <c r="J855" s="26">
        <f>I855*'Social Cost of Carbon'!$C$5</f>
        <v>2085.1554207642871</v>
      </c>
      <c r="K855" s="23">
        <f t="shared" si="80"/>
        <v>0.225652744129578</v>
      </c>
      <c r="L855" s="27">
        <f t="shared" si="81"/>
        <v>4.0582130102304541</v>
      </c>
      <c r="M855" s="27"/>
    </row>
    <row r="856" spans="1:13" x14ac:dyDescent="0.25">
      <c r="A856" s="24">
        <f t="shared" si="82"/>
        <v>2018</v>
      </c>
      <c r="B856" s="32">
        <v>43221</v>
      </c>
      <c r="C856" s="28">
        <f>'Bitcoin Data'!C858</f>
        <v>9119.0097659999992</v>
      </c>
      <c r="D856" s="26">
        <f>'Bitcoin Data'!K858</f>
        <v>1967.4852992044275</v>
      </c>
      <c r="E856" s="25">
        <f>'Bitcoin Data'!J858</f>
        <v>42654.693902641164</v>
      </c>
      <c r="F856" s="25">
        <f t="shared" si="78"/>
        <v>83.922483195511219</v>
      </c>
      <c r="G856" s="23">
        <f>'Emissions Factors'!$AB$39/1000</f>
        <v>0.49266147344102867</v>
      </c>
      <c r="H856" s="26">
        <f t="shared" si="83"/>
        <v>41345.374225930529</v>
      </c>
      <c r="I856" s="23">
        <f t="shared" si="79"/>
        <v>21.014324347251257</v>
      </c>
      <c r="J856" s="26">
        <f>I856*'Social Cost of Carbon'!$C$5</f>
        <v>2101.4324347251259</v>
      </c>
      <c r="K856" s="23">
        <f t="shared" si="80"/>
        <v>0.23044524445628564</v>
      </c>
      <c r="L856" s="27">
        <f t="shared" si="81"/>
        <v>4.1345374225930529</v>
      </c>
      <c r="M856" s="27"/>
    </row>
    <row r="857" spans="1:13" x14ac:dyDescent="0.25">
      <c r="A857" s="24">
        <f t="shared" si="82"/>
        <v>2018</v>
      </c>
      <c r="B857" s="32">
        <v>43222</v>
      </c>
      <c r="C857" s="28">
        <f>'Bitcoin Data'!C859</f>
        <v>9235.9199219999991</v>
      </c>
      <c r="D857" s="26">
        <f>'Bitcoin Data'!K859</f>
        <v>1752.2511559990264</v>
      </c>
      <c r="E857" s="25">
        <f>'Bitcoin Data'!J859</f>
        <v>42415.014410769545</v>
      </c>
      <c r="F857" s="25">
        <f t="shared" si="78"/>
        <v>74.321758032986295</v>
      </c>
      <c r="G857" s="23">
        <f>'Emissions Factors'!$AB$39/1000</f>
        <v>0.49266147344102867</v>
      </c>
      <c r="H857" s="26">
        <f t="shared" si="83"/>
        <v>36615.466821258633</v>
      </c>
      <c r="I857" s="23">
        <f t="shared" si="79"/>
        <v>20.896243495632188</v>
      </c>
      <c r="J857" s="26">
        <f>I857*'Social Cost of Carbon'!$C$5</f>
        <v>2089.6243495632189</v>
      </c>
      <c r="K857" s="23">
        <f t="shared" si="80"/>
        <v>0.22624972576751398</v>
      </c>
      <c r="L857" s="27">
        <f t="shared" si="81"/>
        <v>3.6615466821258642</v>
      </c>
      <c r="M857" s="27"/>
    </row>
    <row r="858" spans="1:13" x14ac:dyDescent="0.25">
      <c r="A858" s="24">
        <f t="shared" si="82"/>
        <v>2018</v>
      </c>
      <c r="B858" s="32">
        <v>43223</v>
      </c>
      <c r="C858" s="28">
        <f>'Bitcoin Data'!C860</f>
        <v>9743.8603519999997</v>
      </c>
      <c r="D858" s="26">
        <f>'Bitcoin Data'!K860</f>
        <v>1879.1265771734757</v>
      </c>
      <c r="E858" s="25">
        <f>'Bitcoin Data'!J860</f>
        <v>42635.911321870488</v>
      </c>
      <c r="F858" s="25">
        <f t="shared" si="78"/>
        <v>80.11827410693833</v>
      </c>
      <c r="G858" s="23">
        <f>'Emissions Factors'!$AB$39/1000</f>
        <v>0.49266147344102867</v>
      </c>
      <c r="H858" s="26">
        <f t="shared" si="83"/>
        <v>39471.186971076459</v>
      </c>
      <c r="I858" s="23">
        <f t="shared" si="79"/>
        <v>21.005070893333752</v>
      </c>
      <c r="J858" s="26">
        <f>I858*'Social Cost of Carbon'!$C$5</f>
        <v>2100.507089333375</v>
      </c>
      <c r="K858" s="23">
        <f t="shared" si="80"/>
        <v>0.215572372083743</v>
      </c>
      <c r="L858" s="27">
        <f t="shared" si="81"/>
        <v>3.9471186971076451</v>
      </c>
      <c r="M858" s="27"/>
    </row>
    <row r="859" spans="1:13" x14ac:dyDescent="0.25">
      <c r="A859" s="24">
        <f t="shared" si="82"/>
        <v>2018</v>
      </c>
      <c r="B859" s="32">
        <v>43224</v>
      </c>
      <c r="C859" s="28">
        <f>'Bitcoin Data'!C861</f>
        <v>9700.7597659999992</v>
      </c>
      <c r="D859" s="26">
        <f>'Bitcoin Data'!K861</f>
        <v>1747.3064703330849</v>
      </c>
      <c r="E859" s="25">
        <f>'Bitcoin Data'!J861</f>
        <v>41882.378643141594</v>
      </c>
      <c r="F859" s="25">
        <f t="shared" si="78"/>
        <v>73.181351196101517</v>
      </c>
      <c r="G859" s="23">
        <f>'Emissions Factors'!$AB$39/1000</f>
        <v>0.49266147344102867</v>
      </c>
      <c r="H859" s="26">
        <f t="shared" si="83"/>
        <v>36053.632308676759</v>
      </c>
      <c r="I859" s="23">
        <f t="shared" si="79"/>
        <v>20.633834373545206</v>
      </c>
      <c r="J859" s="26">
        <f>I859*'Social Cost of Carbon'!$C$5</f>
        <v>2063.3834373545205</v>
      </c>
      <c r="K859" s="23">
        <f t="shared" si="80"/>
        <v>0.21270328171474076</v>
      </c>
      <c r="L859" s="27">
        <f t="shared" si="81"/>
        <v>3.6053632308676753</v>
      </c>
      <c r="M859" s="27"/>
    </row>
    <row r="860" spans="1:13" x14ac:dyDescent="0.25">
      <c r="A860" s="24">
        <f t="shared" si="82"/>
        <v>2018</v>
      </c>
      <c r="B860" s="32">
        <v>43225</v>
      </c>
      <c r="C860" s="28">
        <f>'Bitcoin Data'!C862</f>
        <v>9858.1503909999992</v>
      </c>
      <c r="D860" s="26">
        <f>'Bitcoin Data'!K862</f>
        <v>1986.6096931197603</v>
      </c>
      <c r="E860" s="25">
        <f>'Bitcoin Data'!J862</f>
        <v>42953.777475125986</v>
      </c>
      <c r="F860" s="25">
        <f t="shared" si="78"/>
        <v>85.332390688194508</v>
      </c>
      <c r="G860" s="23">
        <f>'Emissions Factors'!$AB$39/1000</f>
        <v>0.49266147344102867</v>
      </c>
      <c r="H860" s="26">
        <f t="shared" si="83"/>
        <v>42039.981328691421</v>
      </c>
      <c r="I860" s="23">
        <f t="shared" si="79"/>
        <v>21.161671300753639</v>
      </c>
      <c r="J860" s="26">
        <f>I860*'Social Cost of Carbon'!$C$5</f>
        <v>2116.1671300753637</v>
      </c>
      <c r="K860" s="23">
        <f t="shared" si="80"/>
        <v>0.21466168055290769</v>
      </c>
      <c r="L860" s="27">
        <f t="shared" si="81"/>
        <v>4.2039981328691418</v>
      </c>
      <c r="M860" s="27"/>
    </row>
    <row r="861" spans="1:13" x14ac:dyDescent="0.25">
      <c r="A861" s="24">
        <f t="shared" si="82"/>
        <v>2018</v>
      </c>
      <c r="B861" s="32">
        <v>43226</v>
      </c>
      <c r="C861" s="28">
        <f>'Bitcoin Data'!C863</f>
        <v>9654.7998050000006</v>
      </c>
      <c r="D861" s="26">
        <f>'Bitcoin Data'!K863</f>
        <v>1723.9932885906139</v>
      </c>
      <c r="E861" s="25">
        <f>'Bitcoin Data'!J863</f>
        <v>42095.893591562577</v>
      </c>
      <c r="F861" s="25">
        <f t="shared" si="78"/>
        <v>72.573038029078518</v>
      </c>
      <c r="G861" s="23">
        <f>'Emissions Factors'!$AB$39/1000</f>
        <v>0.49266147344102867</v>
      </c>
      <c r="H861" s="26">
        <f t="shared" si="83"/>
        <v>35753.939847497626</v>
      </c>
      <c r="I861" s="23">
        <f t="shared" si="79"/>
        <v>20.739024962635977</v>
      </c>
      <c r="J861" s="26">
        <f>I861*'Social Cost of Carbon'!$C$5</f>
        <v>2073.9024962635976</v>
      </c>
      <c r="K861" s="23">
        <f t="shared" si="80"/>
        <v>0.21480533394276813</v>
      </c>
      <c r="L861" s="27">
        <f t="shared" si="81"/>
        <v>3.5753939847497631</v>
      </c>
      <c r="M861" s="27"/>
    </row>
    <row r="862" spans="1:13" x14ac:dyDescent="0.25">
      <c r="A862" s="24">
        <f t="shared" si="82"/>
        <v>2018</v>
      </c>
      <c r="B862" s="32">
        <v>43227</v>
      </c>
      <c r="C862" s="28">
        <f>'Bitcoin Data'!C864</f>
        <v>9373.0097659999992</v>
      </c>
      <c r="D862" s="26">
        <f>'Bitcoin Data'!K864</f>
        <v>1863.0754545559103</v>
      </c>
      <c r="E862" s="25">
        <f>'Bitcoin Data'!J864</f>
        <v>42626.75285873509</v>
      </c>
      <c r="F862" s="25">
        <f t="shared" si="78"/>
        <v>79.416856958530317</v>
      </c>
      <c r="G862" s="23">
        <f>'Emissions Factors'!$AB$39/1000</f>
        <v>0.49266147344102867</v>
      </c>
      <c r="H862" s="26">
        <f t="shared" si="83"/>
        <v>39125.625765244957</v>
      </c>
      <c r="I862" s="23">
        <f t="shared" si="79"/>
        <v>21.000558871391011</v>
      </c>
      <c r="J862" s="26">
        <f>I862*'Social Cost of Carbon'!$C$5</f>
        <v>2100.0558871391013</v>
      </c>
      <c r="K862" s="23">
        <f t="shared" si="80"/>
        <v>0.22405352598232869</v>
      </c>
      <c r="L862" s="27">
        <f t="shared" si="81"/>
        <v>3.9125625765244965</v>
      </c>
      <c r="M862" s="27"/>
    </row>
    <row r="863" spans="1:13" x14ac:dyDescent="0.25">
      <c r="A863" s="24">
        <f t="shared" si="82"/>
        <v>2018</v>
      </c>
      <c r="B863" s="32">
        <v>43228</v>
      </c>
      <c r="C863" s="28">
        <f>'Bitcoin Data'!C865</f>
        <v>9234.8203130000002</v>
      </c>
      <c r="D863" s="26">
        <f>'Bitcoin Data'!K865</f>
        <v>1752.4280911468081</v>
      </c>
      <c r="E863" s="25">
        <f>'Bitcoin Data'!J865</f>
        <v>41972.296267338788</v>
      </c>
      <c r="F863" s="25">
        <f t="shared" si="78"/>
        <v>73.55343102882081</v>
      </c>
      <c r="G863" s="23">
        <f>'Emissions Factors'!$AB$39/1000</f>
        <v>0.49266147344102867</v>
      </c>
      <c r="H863" s="26">
        <f t="shared" si="83"/>
        <v>36236.941707301936</v>
      </c>
      <c r="I863" s="23">
        <f t="shared" si="79"/>
        <v>20.678133322770513</v>
      </c>
      <c r="J863" s="26">
        <f>I863*'Social Cost of Carbon'!$C$5</f>
        <v>2067.8133322770514</v>
      </c>
      <c r="K863" s="23">
        <f t="shared" si="80"/>
        <v>0.22391484210755658</v>
      </c>
      <c r="L863" s="27">
        <f t="shared" si="81"/>
        <v>3.6236941707301935</v>
      </c>
      <c r="M863" s="27"/>
    </row>
    <row r="864" spans="1:13" x14ac:dyDescent="0.25">
      <c r="A864" s="24">
        <f t="shared" si="82"/>
        <v>2018</v>
      </c>
      <c r="B864" s="32">
        <v>43229</v>
      </c>
      <c r="C864" s="28">
        <f>'Bitcoin Data'!C866</f>
        <v>9325.1796880000002</v>
      </c>
      <c r="D864" s="26">
        <f>'Bitcoin Data'!K866</f>
        <v>1982.60630120012</v>
      </c>
      <c r="E864" s="25">
        <f>'Bitcoin Data'!J866</f>
        <v>42681.368495052535</v>
      </c>
      <c r="F864" s="25">
        <f t="shared" si="78"/>
        <v>84.620350122135449</v>
      </c>
      <c r="G864" s="23">
        <f>'Emissions Factors'!$AB$39/1000</f>
        <v>0.49266147344102867</v>
      </c>
      <c r="H864" s="26">
        <f t="shared" si="83"/>
        <v>41689.186374266981</v>
      </c>
      <c r="I864" s="23">
        <f t="shared" si="79"/>
        <v>21.027465891252081</v>
      </c>
      <c r="J864" s="26">
        <f>I864*'Social Cost of Carbon'!$C$5</f>
        <v>2102.7465891252082</v>
      </c>
      <c r="K864" s="23">
        <f t="shared" si="80"/>
        <v>0.22549126767295469</v>
      </c>
      <c r="L864" s="27">
        <f t="shared" si="81"/>
        <v>4.1689186374266978</v>
      </c>
      <c r="M864" s="27"/>
    </row>
    <row r="865" spans="1:13" x14ac:dyDescent="0.25">
      <c r="A865" s="24">
        <f t="shared" si="82"/>
        <v>2018</v>
      </c>
      <c r="B865" s="32">
        <v>43230</v>
      </c>
      <c r="C865" s="28">
        <f>'Bitcoin Data'!C867</f>
        <v>9043.9404300000006</v>
      </c>
      <c r="D865" s="26">
        <f>'Bitcoin Data'!K867</f>
        <v>1937.3099905650502</v>
      </c>
      <c r="E865" s="25">
        <f>'Bitcoin Data'!J867</f>
        <v>42018.750866879083</v>
      </c>
      <c r="F865" s="25">
        <f t="shared" si="78"/>
        <v>81.403345845468721</v>
      </c>
      <c r="G865" s="23">
        <f>'Emissions Factors'!$AB$39/1000</f>
        <v>0.49266147344102867</v>
      </c>
      <c r="H865" s="26">
        <f t="shared" si="83"/>
        <v>40104.292307258263</v>
      </c>
      <c r="I865" s="23">
        <f t="shared" si="79"/>
        <v>20.701019714228149</v>
      </c>
      <c r="J865" s="26">
        <f>I865*'Social Cost of Carbon'!$C$5</f>
        <v>2070.101971422815</v>
      </c>
      <c r="K865" s="23">
        <f t="shared" si="80"/>
        <v>0.22889380878228704</v>
      </c>
      <c r="L865" s="27">
        <f t="shared" si="81"/>
        <v>4.0104292307258254</v>
      </c>
      <c r="M865" s="27"/>
    </row>
    <row r="866" spans="1:13" x14ac:dyDescent="0.25">
      <c r="A866" s="24">
        <f t="shared" si="82"/>
        <v>2018</v>
      </c>
      <c r="B866" s="32">
        <v>43231</v>
      </c>
      <c r="C866" s="28">
        <f>'Bitcoin Data'!C868</f>
        <v>8441.4902340000008</v>
      </c>
      <c r="D866" s="26">
        <f>'Bitcoin Data'!K868</f>
        <v>1579.565607941601</v>
      </c>
      <c r="E866" s="25">
        <f>'Bitcoin Data'!J868</f>
        <v>43763.579704218799</v>
      </c>
      <c r="F866" s="25">
        <f t="shared" si="78"/>
        <v>69.127445381195088</v>
      </c>
      <c r="G866" s="23">
        <f>'Emissions Factors'!$AB$39/1000</f>
        <v>0.49266147344102867</v>
      </c>
      <c r="H866" s="26">
        <f t="shared" si="83"/>
        <v>34056.429096713808</v>
      </c>
      <c r="I866" s="23">
        <f t="shared" si="79"/>
        <v>21.560629660134332</v>
      </c>
      <c r="J866" s="26">
        <f>I866*'Social Cost of Carbon'!$C$5</f>
        <v>2156.0629660134332</v>
      </c>
      <c r="K866" s="23">
        <f t="shared" si="80"/>
        <v>0.25541259970063163</v>
      </c>
      <c r="L866" s="27">
        <f t="shared" si="81"/>
        <v>3.4056429096713803</v>
      </c>
      <c r="M866" s="27"/>
    </row>
    <row r="867" spans="1:13" x14ac:dyDescent="0.25">
      <c r="A867" s="24">
        <f t="shared" si="82"/>
        <v>2018</v>
      </c>
      <c r="B867" s="32">
        <v>43232</v>
      </c>
      <c r="C867" s="28">
        <f>'Bitcoin Data'!C869</f>
        <v>8504.8896480000003</v>
      </c>
      <c r="D867" s="26">
        <f>'Bitcoin Data'!K869</f>
        <v>2074.0706254801112</v>
      </c>
      <c r="E867" s="25">
        <f>'Bitcoin Data'!J869</f>
        <v>43278.668390005587</v>
      </c>
      <c r="F867" s="25">
        <f t="shared" si="78"/>
        <v>89.763014817605196</v>
      </c>
      <c r="G867" s="23">
        <f>'Emissions Factors'!$AB$39/1000</f>
        <v>0.49266147344102867</v>
      </c>
      <c r="H867" s="26">
        <f t="shared" si="83"/>
        <v>44222.779140550265</v>
      </c>
      <c r="I867" s="23">
        <f t="shared" si="79"/>
        <v>21.321732537585824</v>
      </c>
      <c r="J867" s="26">
        <f>I867*'Social Cost of Carbon'!$C$5</f>
        <v>2132.1732537585822</v>
      </c>
      <c r="K867" s="23">
        <f t="shared" si="80"/>
        <v>0.25069969652810031</v>
      </c>
      <c r="L867" s="27">
        <f t="shared" si="81"/>
        <v>4.4222779140550266</v>
      </c>
      <c r="M867" s="27"/>
    </row>
    <row r="868" spans="1:13" x14ac:dyDescent="0.25">
      <c r="A868" s="24">
        <f t="shared" si="82"/>
        <v>2018</v>
      </c>
      <c r="B868" s="32">
        <v>43233</v>
      </c>
      <c r="C868" s="28">
        <f>'Bitcoin Data'!C870</f>
        <v>8723.9404300000006</v>
      </c>
      <c r="D868" s="26">
        <f>'Bitcoin Data'!K870</f>
        <v>1847.6263134167912</v>
      </c>
      <c r="E868" s="25">
        <f>'Bitcoin Data'!J870</f>
        <v>43553.971495559126</v>
      </c>
      <c r="F868" s="25">
        <f t="shared" si="78"/>
        <v>80.471463788999912</v>
      </c>
      <c r="G868" s="23">
        <f>'Emissions Factors'!$AB$39/1000</f>
        <v>0.49266147344102867</v>
      </c>
      <c r="H868" s="26">
        <f t="shared" si="83"/>
        <v>39645.18992024508</v>
      </c>
      <c r="I868" s="23">
        <f t="shared" si="79"/>
        <v>21.457363771210723</v>
      </c>
      <c r="J868" s="26">
        <f>I868*'Social Cost of Carbon'!$C$5</f>
        <v>2145.7363771210721</v>
      </c>
      <c r="K868" s="23">
        <f t="shared" si="80"/>
        <v>0.2459595402259151</v>
      </c>
      <c r="L868" s="27">
        <f t="shared" si="81"/>
        <v>3.9645189920245079</v>
      </c>
      <c r="M868" s="27"/>
    </row>
    <row r="869" spans="1:13" x14ac:dyDescent="0.25">
      <c r="A869" s="24">
        <f t="shared" si="82"/>
        <v>2018</v>
      </c>
      <c r="B869" s="32">
        <v>43234</v>
      </c>
      <c r="C869" s="28">
        <f>'Bitcoin Data'!C871</f>
        <v>8716.7900389999995</v>
      </c>
      <c r="D869" s="26">
        <f>'Bitcoin Data'!K871</f>
        <v>1641.7154175687524</v>
      </c>
      <c r="E869" s="25">
        <f>'Bitcoin Data'!J871</f>
        <v>43694.114250356244</v>
      </c>
      <c r="F869" s="25">
        <f t="shared" si="78"/>
        <v>71.733301021820381</v>
      </c>
      <c r="G869" s="23">
        <f>'Emissions Factors'!$AB$39/1000</f>
        <v>0.49266147344102867</v>
      </c>
      <c r="H869" s="26">
        <f t="shared" si="83"/>
        <v>35340.233776198882</v>
      </c>
      <c r="I869" s="23">
        <f t="shared" si="79"/>
        <v>21.526406707281154</v>
      </c>
      <c r="J869" s="26">
        <f>I869*'Social Cost of Carbon'!$C$5</f>
        <v>2152.6406707281153</v>
      </c>
      <c r="K869" s="23">
        <f t="shared" si="80"/>
        <v>0.24695336942807319</v>
      </c>
      <c r="L869" s="27">
        <f t="shared" si="81"/>
        <v>3.5340233776198873</v>
      </c>
      <c r="M869" s="27"/>
    </row>
    <row r="870" spans="1:13" x14ac:dyDescent="0.25">
      <c r="A870" s="24">
        <f t="shared" si="82"/>
        <v>2018</v>
      </c>
      <c r="B870" s="32">
        <v>43235</v>
      </c>
      <c r="C870" s="28">
        <f>'Bitcoin Data'!C872</f>
        <v>8510.3798829999996</v>
      </c>
      <c r="D870" s="26">
        <f>'Bitcoin Data'!K872</f>
        <v>1828.2587018528411</v>
      </c>
      <c r="E870" s="25">
        <f>'Bitcoin Data'!J872</f>
        <v>43373.93173405125</v>
      </c>
      <c r="F870" s="25">
        <f t="shared" si="78"/>
        <v>79.298768126350282</v>
      </c>
      <c r="G870" s="23">
        <f>'Emissions Factors'!$AB$39/1000</f>
        <v>0.49266147344102867</v>
      </c>
      <c r="H870" s="26">
        <f t="shared" si="83"/>
        <v>39067.447947186207</v>
      </c>
      <c r="I870" s="23">
        <f t="shared" si="79"/>
        <v>21.368665117028282</v>
      </c>
      <c r="J870" s="26">
        <f>I870*'Social Cost of Carbon'!$C$5</f>
        <v>2136.8665117028281</v>
      </c>
      <c r="K870" s="23">
        <f t="shared" si="80"/>
        <v>0.2510894391414123</v>
      </c>
      <c r="L870" s="27">
        <f t="shared" si="81"/>
        <v>3.9067447947186213</v>
      </c>
      <c r="M870" s="27"/>
    </row>
    <row r="871" spans="1:13" x14ac:dyDescent="0.25">
      <c r="A871" s="24">
        <f t="shared" si="82"/>
        <v>2018</v>
      </c>
      <c r="B871" s="32">
        <v>43236</v>
      </c>
      <c r="C871" s="28">
        <f>'Bitcoin Data'!C873</f>
        <v>8368.8300780000009</v>
      </c>
      <c r="D871" s="26">
        <f>'Bitcoin Data'!K873</f>
        <v>2273.8714154649615</v>
      </c>
      <c r="E871" s="25">
        <f>'Bitcoin Data'!J873</f>
        <v>42733.396585559211</v>
      </c>
      <c r="F871" s="25">
        <f t="shared" si="78"/>
        <v>97.170248981631076</v>
      </c>
      <c r="G871" s="23">
        <f>'Emissions Factors'!$AB$39/1000</f>
        <v>0.49266147344102867</v>
      </c>
      <c r="H871" s="26">
        <f t="shared" si="83"/>
        <v>47872.038037921979</v>
      </c>
      <c r="I871" s="23">
        <f t="shared" si="79"/>
        <v>21.053098126981425</v>
      </c>
      <c r="J871" s="26">
        <f>I871*'Social Cost of Carbon'!$C$5</f>
        <v>2105.3098126981427</v>
      </c>
      <c r="K871" s="23">
        <f t="shared" si="80"/>
        <v>0.25156560631247438</v>
      </c>
      <c r="L871" s="27">
        <f t="shared" si="81"/>
        <v>4.787203803792198</v>
      </c>
      <c r="M871" s="27"/>
    </row>
    <row r="872" spans="1:13" x14ac:dyDescent="0.25">
      <c r="A872" s="24">
        <f t="shared" si="82"/>
        <v>2018</v>
      </c>
      <c r="B872" s="32">
        <v>43237</v>
      </c>
      <c r="C872" s="28">
        <f>'Bitcoin Data'!C874</f>
        <v>8094.3198240000002</v>
      </c>
      <c r="D872" s="26">
        <f>'Bitcoin Data'!K874</f>
        <v>1641.4885777450354</v>
      </c>
      <c r="E872" s="25">
        <f>'Bitcoin Data'!J874</f>
        <v>43629.782729695427</v>
      </c>
      <c r="F872" s="25">
        <f t="shared" si="78"/>
        <v>71.617790000292658</v>
      </c>
      <c r="G872" s="23">
        <f>'Emissions Factors'!$AB$39/1000</f>
        <v>0.49266147344102867</v>
      </c>
      <c r="H872" s="26">
        <f t="shared" si="83"/>
        <v>35283.325946134348</v>
      </c>
      <c r="I872" s="23">
        <f t="shared" si="79"/>
        <v>21.494713045523696</v>
      </c>
      <c r="J872" s="26">
        <f>I872*'Social Cost of Carbon'!$C$5</f>
        <v>2149.4713045523695</v>
      </c>
      <c r="K872" s="23">
        <f t="shared" si="80"/>
        <v>0.26555304846975486</v>
      </c>
      <c r="L872" s="27">
        <f t="shared" si="81"/>
        <v>3.5283325946134347</v>
      </c>
      <c r="M872" s="27"/>
    </row>
    <row r="873" spans="1:13" x14ac:dyDescent="0.25">
      <c r="A873" s="24">
        <f t="shared" si="82"/>
        <v>2018</v>
      </c>
      <c r="B873" s="32">
        <v>43238</v>
      </c>
      <c r="C873" s="28">
        <f>'Bitcoin Data'!C875</f>
        <v>8250.9697269999997</v>
      </c>
      <c r="D873" s="26">
        <f>'Bitcoin Data'!K875</f>
        <v>1842.6847123110811</v>
      </c>
      <c r="E873" s="25">
        <f>'Bitcoin Data'!J875</f>
        <v>43553.630896356408</v>
      </c>
      <c r="F873" s="25">
        <f t="shared" si="78"/>
        <v>80.255609818355509</v>
      </c>
      <c r="G873" s="23">
        <f>'Emissions Factors'!$AB$39/1000</f>
        <v>0.49266147344102867</v>
      </c>
      <c r="H873" s="26">
        <f t="shared" si="83"/>
        <v>39538.846985019314</v>
      </c>
      <c r="I873" s="23">
        <f t="shared" si="79"/>
        <v>21.457195971105659</v>
      </c>
      <c r="J873" s="26">
        <f>I873*'Social Cost of Carbon'!$C$5</f>
        <v>2145.7195971105657</v>
      </c>
      <c r="K873" s="23">
        <f t="shared" si="80"/>
        <v>0.26005665613934276</v>
      </c>
      <c r="L873" s="27">
        <f t="shared" si="81"/>
        <v>3.9538846985019314</v>
      </c>
      <c r="M873" s="27"/>
    </row>
    <row r="874" spans="1:13" x14ac:dyDescent="0.25">
      <c r="A874" s="24">
        <f t="shared" si="82"/>
        <v>2018</v>
      </c>
      <c r="B874" s="32">
        <v>43239</v>
      </c>
      <c r="C874" s="28">
        <f>'Bitcoin Data'!C876</f>
        <v>8247.1796880000002</v>
      </c>
      <c r="D874" s="26">
        <f>'Bitcoin Data'!K876</f>
        <v>1911.6801912599722</v>
      </c>
      <c r="E874" s="25">
        <f>'Bitcoin Data'!J876</f>
        <v>43660.214396950214</v>
      </c>
      <c r="F874" s="25">
        <f t="shared" si="78"/>
        <v>83.46436700881317</v>
      </c>
      <c r="G874" s="23">
        <f>'Emissions Factors'!$AB$39/1000</f>
        <v>0.49266147344102867</v>
      </c>
      <c r="H874" s="26">
        <f t="shared" si="83"/>
        <v>41119.678030384675</v>
      </c>
      <c r="I874" s="23">
        <f t="shared" si="79"/>
        <v>21.509705555552703</v>
      </c>
      <c r="J874" s="26">
        <f>I874*'Social Cost of Carbon'!$C$5</f>
        <v>2150.9705555552705</v>
      </c>
      <c r="K874" s="23">
        <f t="shared" si="80"/>
        <v>0.26081286414615468</v>
      </c>
      <c r="L874" s="27">
        <f t="shared" si="81"/>
        <v>4.1119678030384685</v>
      </c>
      <c r="M874" s="27"/>
    </row>
    <row r="875" spans="1:13" x14ac:dyDescent="0.25">
      <c r="A875" s="24">
        <f t="shared" si="82"/>
        <v>2018</v>
      </c>
      <c r="B875" s="32">
        <v>43240</v>
      </c>
      <c r="C875" s="28">
        <f>'Bitcoin Data'!C877</f>
        <v>8513.25</v>
      </c>
      <c r="D875" s="26">
        <f>'Bitcoin Data'!K877</f>
        <v>1796.4860400374423</v>
      </c>
      <c r="E875" s="25">
        <f>'Bitcoin Data'!J877</f>
        <v>43419.590987878248</v>
      </c>
      <c r="F875" s="25">
        <f t="shared" si="78"/>
        <v>78.002689073858818</v>
      </c>
      <c r="G875" s="23">
        <f>'Emissions Factors'!$AB$39/1000</f>
        <v>0.49266147344102867</v>
      </c>
      <c r="H875" s="26">
        <f t="shared" si="83"/>
        <v>38428.919731489717</v>
      </c>
      <c r="I875" s="23">
        <f t="shared" si="79"/>
        <v>21.391159672294908</v>
      </c>
      <c r="J875" s="26">
        <f>I875*'Social Cost of Carbon'!$C$5</f>
        <v>2139.1159672294907</v>
      </c>
      <c r="K875" s="23">
        <f t="shared" si="80"/>
        <v>0.25126901796957574</v>
      </c>
      <c r="L875" s="27">
        <f t="shared" si="81"/>
        <v>3.842891973148971</v>
      </c>
      <c r="M875" s="27"/>
    </row>
    <row r="876" spans="1:13" x14ac:dyDescent="0.25">
      <c r="A876" s="24">
        <f t="shared" si="82"/>
        <v>2018</v>
      </c>
      <c r="B876" s="32">
        <v>43241</v>
      </c>
      <c r="C876" s="28">
        <f>'Bitcoin Data'!C878</f>
        <v>8418.9902340000008</v>
      </c>
      <c r="D876" s="26">
        <f>'Bitcoin Data'!K878</f>
        <v>1969.818422611788</v>
      </c>
      <c r="E876" s="25">
        <f>'Bitcoin Data'!J878</f>
        <v>43150.639844904421</v>
      </c>
      <c r="F876" s="25">
        <f t="shared" si="78"/>
        <v>84.998925313979001</v>
      </c>
      <c r="G876" s="23">
        <f>'Emissions Factors'!$AB$39/1000</f>
        <v>0.49266147344102867</v>
      </c>
      <c r="H876" s="26">
        <f t="shared" si="83"/>
        <v>41875.695786088851</v>
      </c>
      <c r="I876" s="23">
        <f t="shared" si="79"/>
        <v>21.258657805913771</v>
      </c>
      <c r="J876" s="26">
        <f>I876*'Social Cost of Carbon'!$C$5</f>
        <v>2125.8657805913772</v>
      </c>
      <c r="K876" s="23">
        <f t="shared" si="80"/>
        <v>0.25250840320565893</v>
      </c>
      <c r="L876" s="27">
        <f t="shared" si="81"/>
        <v>4.1875695786088842</v>
      </c>
      <c r="M876" s="27"/>
    </row>
    <row r="877" spans="1:13" x14ac:dyDescent="0.25">
      <c r="A877" s="24">
        <f t="shared" si="82"/>
        <v>2018</v>
      </c>
      <c r="B877" s="32">
        <v>43242</v>
      </c>
      <c r="C877" s="28">
        <f>'Bitcoin Data'!C879</f>
        <v>8041.7797849999997</v>
      </c>
      <c r="D877" s="26">
        <f>'Bitcoin Data'!K879</f>
        <v>1897.8238100779713</v>
      </c>
      <c r="E877" s="25">
        <f>'Bitcoin Data'!J879</f>
        <v>43052.813533604494</v>
      </c>
      <c r="F877" s="25">
        <f t="shared" si="78"/>
        <v>81.706654614921732</v>
      </c>
      <c r="G877" s="23">
        <f>'Emissions Factors'!$AB$39/1000</f>
        <v>0.49266147344102867</v>
      </c>
      <c r="H877" s="26">
        <f t="shared" si="83"/>
        <v>40253.720852524566</v>
      </c>
      <c r="I877" s="23">
        <f t="shared" si="79"/>
        <v>21.210462551247453</v>
      </c>
      <c r="J877" s="26">
        <f>I877*'Social Cost of Carbon'!$C$5</f>
        <v>2121.0462551247451</v>
      </c>
      <c r="K877" s="23">
        <f t="shared" si="80"/>
        <v>0.26375333717556471</v>
      </c>
      <c r="L877" s="27">
        <f t="shared" si="81"/>
        <v>4.0253720852524566</v>
      </c>
      <c r="M877" s="27"/>
    </row>
    <row r="878" spans="1:13" x14ac:dyDescent="0.25">
      <c r="A878" s="24">
        <f t="shared" si="82"/>
        <v>2018</v>
      </c>
      <c r="B878" s="32">
        <v>43243</v>
      </c>
      <c r="C878" s="28">
        <f>'Bitcoin Data'!C880</f>
        <v>7557.8198240000002</v>
      </c>
      <c r="D878" s="26">
        <f>'Bitcoin Data'!K880</f>
        <v>2022.3082702421555</v>
      </c>
      <c r="E878" s="25">
        <f>'Bitcoin Data'!J880</f>
        <v>43322.632440601366</v>
      </c>
      <c r="F878" s="25">
        <f t="shared" si="78"/>
        <v>87.611717873289237</v>
      </c>
      <c r="G878" s="23">
        <f>'Emissions Factors'!$AB$39/1000</f>
        <v>0.49266147344102867</v>
      </c>
      <c r="H878" s="26">
        <f t="shared" si="83"/>
        <v>43162.918018154385</v>
      </c>
      <c r="I878" s="23">
        <f t="shared" si="79"/>
        <v>21.343391931530775</v>
      </c>
      <c r="J878" s="26">
        <f>I878*'Social Cost of Carbon'!$C$5</f>
        <v>2134.3391931530773</v>
      </c>
      <c r="K878" s="23">
        <f t="shared" si="80"/>
        <v>0.28240143888789765</v>
      </c>
      <c r="L878" s="27">
        <f t="shared" si="81"/>
        <v>4.3162918018154368</v>
      </c>
      <c r="M878" s="27"/>
    </row>
    <row r="879" spans="1:13" x14ac:dyDescent="0.25">
      <c r="A879" s="24">
        <f t="shared" si="82"/>
        <v>2018</v>
      </c>
      <c r="B879" s="32">
        <v>43244</v>
      </c>
      <c r="C879" s="28">
        <f>'Bitcoin Data'!C881</f>
        <v>7587.3398440000001</v>
      </c>
      <c r="D879" s="26">
        <f>'Bitcoin Data'!K881</f>
        <v>1779.8778379624316</v>
      </c>
      <c r="E879" s="25">
        <f>'Bitcoin Data'!J881</f>
        <v>45135.940820750788</v>
      </c>
      <c r="F879" s="25">
        <f t="shared" si="78"/>
        <v>80.336460762438179</v>
      </c>
      <c r="G879" s="23">
        <f>'Emissions Factors'!$AB$39/1000</f>
        <v>0.49266147344102867</v>
      </c>
      <c r="H879" s="26">
        <f t="shared" si="83"/>
        <v>39578.679130260178</v>
      </c>
      <c r="I879" s="23">
        <f t="shared" si="79"/>
        <v>22.236739109898156</v>
      </c>
      <c r="J879" s="26">
        <f>I879*'Social Cost of Carbon'!$C$5</f>
        <v>2223.6739109898158</v>
      </c>
      <c r="K879" s="23">
        <f t="shared" si="80"/>
        <v>0.29307688290096523</v>
      </c>
      <c r="L879" s="27">
        <f t="shared" si="81"/>
        <v>3.9578679130260181</v>
      </c>
      <c r="M879" s="27"/>
    </row>
    <row r="880" spans="1:13" x14ac:dyDescent="0.25">
      <c r="A880" s="24">
        <f t="shared" si="82"/>
        <v>2018</v>
      </c>
      <c r="B880" s="32">
        <v>43245</v>
      </c>
      <c r="C880" s="28">
        <f>'Bitcoin Data'!C882</f>
        <v>7480.1401370000003</v>
      </c>
      <c r="D880" s="26">
        <f>'Bitcoin Data'!K882</f>
        <v>2210.0526701315016</v>
      </c>
      <c r="E880" s="25">
        <f>'Bitcoin Data'!J882</f>
        <v>44715.017067056055</v>
      </c>
      <c r="F880" s="25">
        <f t="shared" si="78"/>
        <v>98.822542864022893</v>
      </c>
      <c r="G880" s="23">
        <f>'Emissions Factors'!$AB$39/1000</f>
        <v>0.49266147344102867</v>
      </c>
      <c r="H880" s="26">
        <f t="shared" si="83"/>
        <v>48686.059576578737</v>
      </c>
      <c r="I880" s="23">
        <f t="shared" si="79"/>
        <v>22.02936619319658</v>
      </c>
      <c r="J880" s="26">
        <f>I880*'Social Cost of Carbon'!$C$5</f>
        <v>2202.9366193196579</v>
      </c>
      <c r="K880" s="23">
        <f t="shared" si="80"/>
        <v>0.29450472571001485</v>
      </c>
      <c r="L880" s="27">
        <f t="shared" si="81"/>
        <v>4.8686059576578735</v>
      </c>
      <c r="M880" s="27"/>
    </row>
    <row r="881" spans="1:13" x14ac:dyDescent="0.25">
      <c r="A881" s="24">
        <f t="shared" si="82"/>
        <v>2018</v>
      </c>
      <c r="B881" s="32">
        <v>43246</v>
      </c>
      <c r="C881" s="28">
        <f>'Bitcoin Data'!C883</f>
        <v>7355.8798829999996</v>
      </c>
      <c r="D881" s="26">
        <f>'Bitcoin Data'!K883</f>
        <v>2014.4381886636047</v>
      </c>
      <c r="E881" s="25">
        <f>'Bitcoin Data'!J883</f>
        <v>45130.601841052536</v>
      </c>
      <c r="F881" s="25">
        <f t="shared" si="78"/>
        <v>90.912807825988224</v>
      </c>
      <c r="G881" s="23">
        <f>'Emissions Factors'!$AB$39/1000</f>
        <v>0.49266147344102867</v>
      </c>
      <c r="H881" s="26">
        <f t="shared" si="83"/>
        <v>44789.237858212437</v>
      </c>
      <c r="I881" s="23">
        <f t="shared" si="79"/>
        <v>22.234108800293342</v>
      </c>
      <c r="J881" s="26">
        <f>I881*'Social Cost of Carbon'!$C$5</f>
        <v>2223.4108800293343</v>
      </c>
      <c r="K881" s="23">
        <f t="shared" si="80"/>
        <v>0.30226307598738889</v>
      </c>
      <c r="L881" s="27">
        <f t="shared" si="81"/>
        <v>4.4789237858212436</v>
      </c>
      <c r="M881" s="27"/>
    </row>
    <row r="882" spans="1:13" x14ac:dyDescent="0.25">
      <c r="A882" s="24">
        <f t="shared" si="82"/>
        <v>2018</v>
      </c>
      <c r="B882" s="32">
        <v>43247</v>
      </c>
      <c r="C882" s="28">
        <f>'Bitcoin Data'!C884</f>
        <v>7368.2202150000003</v>
      </c>
      <c r="D882" s="26">
        <f>'Bitcoin Data'!K884</f>
        <v>2045.0530545324393</v>
      </c>
      <c r="E882" s="25">
        <f>'Bitcoin Data'!J884</f>
        <v>44979.645139403867</v>
      </c>
      <c r="F882" s="25">
        <f t="shared" si="78"/>
        <v>91.985760684123065</v>
      </c>
      <c r="G882" s="23">
        <f>'Emissions Factors'!$AB$39/1000</f>
        <v>0.49266147344102867</v>
      </c>
      <c r="H882" s="26">
        <f t="shared" si="83"/>
        <v>45317.840394233914</v>
      </c>
      <c r="I882" s="23">
        <f t="shared" si="79"/>
        <v>22.159738249233314</v>
      </c>
      <c r="J882" s="26">
        <f>I882*'Social Cost of Carbon'!$C$5</f>
        <v>2215.9738249233314</v>
      </c>
      <c r="K882" s="23">
        <f t="shared" si="80"/>
        <v>0.30074750214605678</v>
      </c>
      <c r="L882" s="27">
        <f t="shared" si="81"/>
        <v>4.5317840394233926</v>
      </c>
      <c r="M882" s="27"/>
    </row>
    <row r="883" spans="1:13" x14ac:dyDescent="0.25">
      <c r="A883" s="24">
        <f t="shared" si="82"/>
        <v>2018</v>
      </c>
      <c r="B883" s="32">
        <v>43248</v>
      </c>
      <c r="C883" s="28">
        <f>'Bitcoin Data'!C885</f>
        <v>7135.9902339999999</v>
      </c>
      <c r="D883" s="26">
        <f>'Bitcoin Data'!K885</f>
        <v>2002.0914535602244</v>
      </c>
      <c r="E883" s="25">
        <f>'Bitcoin Data'!J885</f>
        <v>43680.152129382113</v>
      </c>
      <c r="F883" s="25">
        <f t="shared" si="78"/>
        <v>87.451659268446377</v>
      </c>
      <c r="G883" s="23">
        <f>'Emissions Factors'!$AB$39/1000</f>
        <v>0.49266147344102867</v>
      </c>
      <c r="H883" s="26">
        <f t="shared" si="83"/>
        <v>43084.063310055586</v>
      </c>
      <c r="I883" s="23">
        <f t="shared" si="79"/>
        <v>21.519528108189679</v>
      </c>
      <c r="J883" s="26">
        <f>I883*'Social Cost of Carbon'!$C$5</f>
        <v>2151.9528108189679</v>
      </c>
      <c r="K883" s="23">
        <f t="shared" si="80"/>
        <v>0.3015633065984053</v>
      </c>
      <c r="L883" s="27">
        <f t="shared" si="81"/>
        <v>4.3084063310055587</v>
      </c>
      <c r="M883" s="27"/>
    </row>
    <row r="884" spans="1:13" x14ac:dyDescent="0.25">
      <c r="A884" s="24">
        <f t="shared" si="82"/>
        <v>2018</v>
      </c>
      <c r="B884" s="32">
        <v>43249</v>
      </c>
      <c r="C884" s="28">
        <f>'Bitcoin Data'!C886</f>
        <v>7472.5898440000001</v>
      </c>
      <c r="D884" s="26">
        <f>'Bitcoin Data'!K886</f>
        <v>1695.6197618993863</v>
      </c>
      <c r="E884" s="25">
        <f>'Bitcoin Data'!J886</f>
        <v>45930.004288467804</v>
      </c>
      <c r="F884" s="25">
        <f t="shared" si="78"/>
        <v>77.879822935649571</v>
      </c>
      <c r="G884" s="23">
        <f>'Emissions Factors'!$AB$39/1000</f>
        <v>0.49266147344102867</v>
      </c>
      <c r="H884" s="26">
        <f t="shared" si="83"/>
        <v>38368.38831880354</v>
      </c>
      <c r="I884" s="23">
        <f t="shared" si="79"/>
        <v>22.627943587909314</v>
      </c>
      <c r="J884" s="26">
        <f>I884*'Social Cost of Carbon'!$C$5</f>
        <v>2262.7943587909313</v>
      </c>
      <c r="K884" s="23">
        <f t="shared" si="80"/>
        <v>0.30281259991913068</v>
      </c>
      <c r="L884" s="27">
        <f t="shared" si="81"/>
        <v>3.8368388318803532</v>
      </c>
      <c r="M884" s="27"/>
    </row>
    <row r="885" spans="1:13" x14ac:dyDescent="0.25">
      <c r="A885" s="24">
        <f t="shared" si="82"/>
        <v>2018</v>
      </c>
      <c r="B885" s="32">
        <v>43250</v>
      </c>
      <c r="C885" s="28">
        <f>'Bitcoin Data'!C887</f>
        <v>7406.5200199999999</v>
      </c>
      <c r="D885" s="26">
        <f>'Bitcoin Data'!K887</f>
        <v>2197.0724407239395</v>
      </c>
      <c r="E885" s="25">
        <f>'Bitcoin Data'!J887</f>
        <v>44348.78503618532</v>
      </c>
      <c r="F885" s="25">
        <f t="shared" si="78"/>
        <v>97.437493382593004</v>
      </c>
      <c r="G885" s="23">
        <f>'Emissions Factors'!$AB$39/1000</f>
        <v>0.49266147344102867</v>
      </c>
      <c r="H885" s="26">
        <f t="shared" si="83"/>
        <v>48003.69905826875</v>
      </c>
      <c r="I885" s="23">
        <f t="shared" si="79"/>
        <v>21.848937781246502</v>
      </c>
      <c r="J885" s="26">
        <f>I885*'Social Cost of Carbon'!$C$5</f>
        <v>2184.89377812465</v>
      </c>
      <c r="K885" s="23">
        <f t="shared" si="80"/>
        <v>0.29499599977111113</v>
      </c>
      <c r="L885" s="27">
        <f t="shared" si="81"/>
        <v>4.8003699058268738</v>
      </c>
      <c r="M885" s="27"/>
    </row>
    <row r="886" spans="1:13" x14ac:dyDescent="0.25">
      <c r="A886" s="24">
        <f t="shared" si="82"/>
        <v>2018</v>
      </c>
      <c r="B886" s="32">
        <v>43251</v>
      </c>
      <c r="C886" s="28">
        <f>'Bitcoin Data'!C888</f>
        <v>7494.169922</v>
      </c>
      <c r="D886" s="26">
        <f>'Bitcoin Data'!K888</f>
        <v>2102.0814728309419</v>
      </c>
      <c r="E886" s="25">
        <f>'Bitcoin Data'!J888</f>
        <v>45262.95788426981</v>
      </c>
      <c r="F886" s="25">
        <f t="shared" si="78"/>
        <v>95.146425174050776</v>
      </c>
      <c r="G886" s="23">
        <f>'Emissions Factors'!$AB$39/1000</f>
        <v>0.49266147344102867</v>
      </c>
      <c r="H886" s="26">
        <f t="shared" si="83"/>
        <v>46874.978018894435</v>
      </c>
      <c r="I886" s="23">
        <f t="shared" si="79"/>
        <v>22.299315523563589</v>
      </c>
      <c r="J886" s="26">
        <f>I886*'Social Cost of Carbon'!$C$5</f>
        <v>2229.9315523563587</v>
      </c>
      <c r="K886" s="23">
        <f t="shared" si="80"/>
        <v>0.29755550989178098</v>
      </c>
      <c r="L886" s="27">
        <f t="shared" si="81"/>
        <v>4.6874978018894424</v>
      </c>
      <c r="M886" s="27"/>
    </row>
    <row r="887" spans="1:13" x14ac:dyDescent="0.25">
      <c r="A887" s="24">
        <f t="shared" si="82"/>
        <v>2018</v>
      </c>
      <c r="B887" s="32">
        <v>43252</v>
      </c>
      <c r="C887" s="28">
        <f>'Bitcoin Data'!C889</f>
        <v>7541.4501950000003</v>
      </c>
      <c r="D887" s="26">
        <f>'Bitcoin Data'!K889</f>
        <v>2075.072051112887</v>
      </c>
      <c r="E887" s="25">
        <f>'Bitcoin Data'!J889</f>
        <v>44749.188177962962</v>
      </c>
      <c r="F887" s="25">
        <f t="shared" si="78"/>
        <v>92.857789698082158</v>
      </c>
      <c r="G887" s="23">
        <f>'Emissions Factors'!$AB$39/1000</f>
        <v>0.49266147344102867</v>
      </c>
      <c r="H887" s="26">
        <f t="shared" si="83"/>
        <v>45747.45549313433</v>
      </c>
      <c r="I887" s="23">
        <f t="shared" si="79"/>
        <v>22.046200983045097</v>
      </c>
      <c r="J887" s="26">
        <f>I887*'Social Cost of Carbon'!$C$5</f>
        <v>2204.6200983045096</v>
      </c>
      <c r="K887" s="23">
        <f t="shared" si="80"/>
        <v>0.29233370788103569</v>
      </c>
      <c r="L887" s="27">
        <f t="shared" si="81"/>
        <v>4.5747455493134339</v>
      </c>
      <c r="M887" s="27"/>
    </row>
    <row r="888" spans="1:13" x14ac:dyDescent="0.25">
      <c r="A888" s="24">
        <f t="shared" si="82"/>
        <v>2018</v>
      </c>
      <c r="B888" s="32">
        <v>43253</v>
      </c>
      <c r="C888" s="28">
        <f>'Bitcoin Data'!C890</f>
        <v>7643.4501950000003</v>
      </c>
      <c r="D888" s="26">
        <f>'Bitcoin Data'!K890</f>
        <v>1905.801223632121</v>
      </c>
      <c r="E888" s="25">
        <f>'Bitcoin Data'!J890</f>
        <v>44590.561370365511</v>
      </c>
      <c r="F888" s="25">
        <f t="shared" si="78"/>
        <v>84.980746422085772</v>
      </c>
      <c r="G888" s="23">
        <f>'Emissions Factors'!$AB$39/1000</f>
        <v>0.49266147344102867</v>
      </c>
      <c r="H888" s="26">
        <f t="shared" si="83"/>
        <v>41866.739746423198</v>
      </c>
      <c r="I888" s="23">
        <f t="shared" si="79"/>
        <v>21.968051666286886</v>
      </c>
      <c r="J888" s="26">
        <f>I888*'Social Cost of Carbon'!$C$5</f>
        <v>2196.8051666286888</v>
      </c>
      <c r="K888" s="23">
        <f t="shared" si="80"/>
        <v>0.28741014994324676</v>
      </c>
      <c r="L888" s="27">
        <f t="shared" si="81"/>
        <v>4.1866739746423205</v>
      </c>
      <c r="M888" s="27"/>
    </row>
    <row r="889" spans="1:13" x14ac:dyDescent="0.25">
      <c r="A889" s="24">
        <f t="shared" si="82"/>
        <v>2018</v>
      </c>
      <c r="B889" s="32">
        <v>43254</v>
      </c>
      <c r="C889" s="28">
        <f>'Bitcoin Data'!C891</f>
        <v>7720.25</v>
      </c>
      <c r="D889" s="26">
        <f>'Bitcoin Data'!K891</f>
        <v>2031.949766840575</v>
      </c>
      <c r="E889" s="25">
        <f>'Bitcoin Data'!J891</f>
        <v>44824.792735267118</v>
      </c>
      <c r="F889" s="25">
        <f t="shared" si="78"/>
        <v>91.081727147103109</v>
      </c>
      <c r="G889" s="23">
        <f>'Emissions Factors'!$AB$39/1000</f>
        <v>0.49266147344102867</v>
      </c>
      <c r="H889" s="26">
        <f t="shared" si="83"/>
        <v>44872.457899845554</v>
      </c>
      <c r="I889" s="23">
        <f t="shared" si="79"/>
        <v>22.083448435645415</v>
      </c>
      <c r="J889" s="26">
        <f>I889*'Social Cost of Carbon'!$C$5</f>
        <v>2208.3448435645414</v>
      </c>
      <c r="K889" s="23">
        <f t="shared" si="80"/>
        <v>0.28604576840964235</v>
      </c>
      <c r="L889" s="27">
        <f t="shared" si="81"/>
        <v>4.4872457899845557</v>
      </c>
      <c r="M889" s="27"/>
    </row>
    <row r="890" spans="1:13" x14ac:dyDescent="0.25">
      <c r="A890" s="24">
        <f t="shared" si="82"/>
        <v>2018</v>
      </c>
      <c r="B890" s="32">
        <v>43255</v>
      </c>
      <c r="C890" s="28">
        <f>'Bitcoin Data'!C892</f>
        <v>7514.4702150000003</v>
      </c>
      <c r="D890" s="26">
        <f>'Bitcoin Data'!K892</f>
        <v>2279.0036240194509</v>
      </c>
      <c r="E890" s="25">
        <f>'Bitcoin Data'!J892</f>
        <v>44845.247629309655</v>
      </c>
      <c r="F890" s="25">
        <f t="shared" si="78"/>
        <v>102.20248186724639</v>
      </c>
      <c r="G890" s="23">
        <f>'Emissions Factors'!$AB$39/1000</f>
        <v>0.49266147344102867</v>
      </c>
      <c r="H890" s="26">
        <f t="shared" si="83"/>
        <v>50351.225306047621</v>
      </c>
      <c r="I890" s="23">
        <f t="shared" si="79"/>
        <v>22.093525773883492</v>
      </c>
      <c r="J890" s="26">
        <f>I890*'Social Cost of Carbon'!$C$5</f>
        <v>2209.3525773883493</v>
      </c>
      <c r="K890" s="23">
        <f t="shared" si="80"/>
        <v>0.29401308597619469</v>
      </c>
      <c r="L890" s="27">
        <f t="shared" si="81"/>
        <v>5.0351225306047622</v>
      </c>
      <c r="M890" s="27"/>
    </row>
    <row r="891" spans="1:13" x14ac:dyDescent="0.25">
      <c r="A891" s="24">
        <f t="shared" si="82"/>
        <v>2018</v>
      </c>
      <c r="B891" s="32">
        <v>43256</v>
      </c>
      <c r="C891" s="28">
        <f>'Bitcoin Data'!C893</f>
        <v>7633.7597660000001</v>
      </c>
      <c r="D891" s="26">
        <f>'Bitcoin Data'!K893</f>
        <v>2196.7037820497944</v>
      </c>
      <c r="E891" s="25">
        <f>'Bitcoin Data'!J893</f>
        <v>51010.869895859672</v>
      </c>
      <c r="F891" s="25">
        <f t="shared" si="78"/>
        <v>112.05577082588493</v>
      </c>
      <c r="G891" s="23">
        <f>'Emissions Factors'!$AB$39/1000</f>
        <v>0.49266147344102867</v>
      </c>
      <c r="H891" s="26">
        <f t="shared" si="83"/>
        <v>55205.561162650702</v>
      </c>
      <c r="I891" s="23">
        <f t="shared" si="79"/>
        <v>25.131090324402837</v>
      </c>
      <c r="J891" s="26">
        <f>I891*'Social Cost of Carbon'!$C$5</f>
        <v>2513.109032440284</v>
      </c>
      <c r="K891" s="23">
        <f t="shared" si="80"/>
        <v>0.3292098663666912</v>
      </c>
      <c r="L891" s="27">
        <f t="shared" si="81"/>
        <v>5.5205561162650714</v>
      </c>
      <c r="M891" s="27"/>
    </row>
    <row r="892" spans="1:13" x14ac:dyDescent="0.25">
      <c r="A892" s="24">
        <f t="shared" si="82"/>
        <v>2018</v>
      </c>
      <c r="B892" s="32">
        <v>43257</v>
      </c>
      <c r="C892" s="28">
        <f>'Bitcoin Data'!C894</f>
        <v>7653.9799800000001</v>
      </c>
      <c r="D892" s="26">
        <f>'Bitcoin Data'!K894</f>
        <v>1835.312070101616</v>
      </c>
      <c r="E892" s="25">
        <f>'Bitcoin Data'!J894</f>
        <v>51259.019223788237</v>
      </c>
      <c r="F892" s="25">
        <f t="shared" si="78"/>
        <v>94.076296682989309</v>
      </c>
      <c r="G892" s="23">
        <f>'Emissions Factors'!$AB$39/1000</f>
        <v>0.49266147344102867</v>
      </c>
      <c r="H892" s="26">
        <f t="shared" si="83"/>
        <v>46347.766939716872</v>
      </c>
      <c r="I892" s="23">
        <f t="shared" si="79"/>
        <v>25.253343937933526</v>
      </c>
      <c r="J892" s="26">
        <f>I892*'Social Cost of Carbon'!$C$5</f>
        <v>2525.3343937933528</v>
      </c>
      <c r="K892" s="23">
        <f t="shared" si="80"/>
        <v>0.32993741823105116</v>
      </c>
      <c r="L892" s="27">
        <f t="shared" si="81"/>
        <v>4.6347766939716877</v>
      </c>
      <c r="M892" s="27"/>
    </row>
    <row r="893" spans="1:13" x14ac:dyDescent="0.25">
      <c r="A893" s="24">
        <f t="shared" si="82"/>
        <v>2018</v>
      </c>
      <c r="B893" s="32">
        <v>43258</v>
      </c>
      <c r="C893" s="28">
        <f>'Bitcoin Data'!C895</f>
        <v>7678.2402339999999</v>
      </c>
      <c r="D893" s="26">
        <f>'Bitcoin Data'!K895</f>
        <v>1780.3087067286185</v>
      </c>
      <c r="E893" s="25">
        <f>'Bitcoin Data'!J895</f>
        <v>51377.184327027506</v>
      </c>
      <c r="F893" s="25">
        <f t="shared" si="78"/>
        <v>91.467248584608186</v>
      </c>
      <c r="G893" s="23">
        <f>'Emissions Factors'!$AB$39/1000</f>
        <v>0.49266147344102867</v>
      </c>
      <c r="H893" s="26">
        <f t="shared" si="83"/>
        <v>45062.389459289909</v>
      </c>
      <c r="I893" s="23">
        <f t="shared" si="79"/>
        <v>25.311559331804695</v>
      </c>
      <c r="J893" s="26">
        <f>I893*'Social Cost of Carbon'!$C$5</f>
        <v>2531.1559331804697</v>
      </c>
      <c r="K893" s="23">
        <f t="shared" si="80"/>
        <v>0.32965313093125992</v>
      </c>
      <c r="L893" s="27">
        <f t="shared" si="81"/>
        <v>4.5062389459289918</v>
      </c>
      <c r="M893" s="27"/>
    </row>
    <row r="894" spans="1:13" x14ac:dyDescent="0.25">
      <c r="A894" s="24">
        <f t="shared" si="82"/>
        <v>2018</v>
      </c>
      <c r="B894" s="32">
        <v>43259</v>
      </c>
      <c r="C894" s="28">
        <f>'Bitcoin Data'!C896</f>
        <v>7624.919922</v>
      </c>
      <c r="D894" s="26">
        <f>'Bitcoin Data'!K896</f>
        <v>1816.0311717227951</v>
      </c>
      <c r="E894" s="25">
        <f>'Bitcoin Data'!J896</f>
        <v>51043.562877567216</v>
      </c>
      <c r="F894" s="25">
        <f t="shared" si="78"/>
        <v>92.696701301454553</v>
      </c>
      <c r="G894" s="23">
        <f>'Emissions Factors'!$AB$39/1000</f>
        <v>0.49266147344102867</v>
      </c>
      <c r="H894" s="26">
        <f t="shared" si="83"/>
        <v>45668.09344629752</v>
      </c>
      <c r="I894" s="23">
        <f t="shared" si="79"/>
        <v>25.147196896942059</v>
      </c>
      <c r="J894" s="26">
        <f>I894*'Social Cost of Carbon'!$C$5</f>
        <v>2514.719689694206</v>
      </c>
      <c r="K894" s="23">
        <f t="shared" si="80"/>
        <v>0.32980276716592721</v>
      </c>
      <c r="L894" s="27">
        <f t="shared" si="81"/>
        <v>4.5668093446297524</v>
      </c>
      <c r="M894" s="27"/>
    </row>
    <row r="895" spans="1:13" x14ac:dyDescent="0.25">
      <c r="A895" s="24">
        <f t="shared" si="82"/>
        <v>2018</v>
      </c>
      <c r="B895" s="32">
        <v>43260</v>
      </c>
      <c r="C895" s="28">
        <f>'Bitcoin Data'!C897</f>
        <v>7531.9799800000001</v>
      </c>
      <c r="D895" s="26">
        <f>'Bitcoin Data'!K897</f>
        <v>1801.301639879634</v>
      </c>
      <c r="E895" s="25">
        <f>'Bitcoin Data'!J897</f>
        <v>50723.892098879354</v>
      </c>
      <c r="F895" s="25">
        <f t="shared" si="78"/>
        <v>91.36903001878899</v>
      </c>
      <c r="G895" s="23">
        <f>'Emissions Factors'!$AB$39/1000</f>
        <v>0.49266147344102867</v>
      </c>
      <c r="H895" s="26">
        <f t="shared" si="83"/>
        <v>45014.000955934163</v>
      </c>
      <c r="I895" s="23">
        <f t="shared" si="79"/>
        <v>24.989707420097655</v>
      </c>
      <c r="J895" s="26">
        <f>I895*'Social Cost of Carbon'!$C$5</f>
        <v>2498.9707420097657</v>
      </c>
      <c r="K895" s="23">
        <f t="shared" si="80"/>
        <v>0.33178138399801821</v>
      </c>
      <c r="L895" s="27">
        <f t="shared" si="81"/>
        <v>4.501400095593417</v>
      </c>
      <c r="M895" s="27"/>
    </row>
    <row r="896" spans="1:13" x14ac:dyDescent="0.25">
      <c r="A896" s="24">
        <f t="shared" si="82"/>
        <v>2018</v>
      </c>
      <c r="B896" s="32">
        <v>43261</v>
      </c>
      <c r="C896" s="28">
        <f>'Bitcoin Data'!C898</f>
        <v>6786.0200199999999</v>
      </c>
      <c r="D896" s="26">
        <f>'Bitcoin Data'!K898</f>
        <v>1578.8201438848926</v>
      </c>
      <c r="E896" s="25">
        <f>'Bitcoin Data'!J898</f>
        <v>51368.955908450414</v>
      </c>
      <c r="F896" s="25">
        <f t="shared" si="78"/>
        <v>81.102342358596388</v>
      </c>
      <c r="G896" s="23">
        <f>'Emissions Factors'!$AB$39/1000</f>
        <v>0.49266147344102867</v>
      </c>
      <c r="H896" s="26">
        <f t="shared" si="83"/>
        <v>39955.999485904846</v>
      </c>
      <c r="I896" s="23">
        <f t="shared" si="79"/>
        <v>25.307505506984416</v>
      </c>
      <c r="J896" s="26">
        <f>I896*'Social Cost of Carbon'!$C$5</f>
        <v>2530.7505506984417</v>
      </c>
      <c r="K896" s="23">
        <f t="shared" si="80"/>
        <v>0.37293590989117681</v>
      </c>
      <c r="L896" s="27">
        <f t="shared" si="81"/>
        <v>3.9955999485904847</v>
      </c>
      <c r="M896" s="27"/>
    </row>
    <row r="897" spans="1:13" x14ac:dyDescent="0.25">
      <c r="A897" s="24">
        <f t="shared" si="82"/>
        <v>2018</v>
      </c>
      <c r="B897" s="32">
        <v>43262</v>
      </c>
      <c r="C897" s="28">
        <f>'Bitcoin Data'!C899</f>
        <v>6906.919922</v>
      </c>
      <c r="D897" s="26">
        <f>'Bitcoin Data'!K899</f>
        <v>1761.498671885927</v>
      </c>
      <c r="E897" s="25">
        <f>'Bitcoin Data'!J899</f>
        <v>50727.340228218469</v>
      </c>
      <c r="F897" s="25">
        <f t="shared" si="78"/>
        <v>89.356142440312382</v>
      </c>
      <c r="G897" s="23">
        <f>'Emissions Factors'!$AB$39/1000</f>
        <v>0.49266147344102867</v>
      </c>
      <c r="H897" s="26">
        <f t="shared" si="83"/>
        <v>44022.328795650734</v>
      </c>
      <c r="I897" s="23">
        <f t="shared" si="79"/>
        <v>24.99140618057848</v>
      </c>
      <c r="J897" s="26">
        <f>I897*'Social Cost of Carbon'!$C$5</f>
        <v>2499.1406180578479</v>
      </c>
      <c r="K897" s="23">
        <f t="shared" si="80"/>
        <v>0.36183141635934662</v>
      </c>
      <c r="L897" s="27">
        <f t="shared" si="81"/>
        <v>4.4022328795650738</v>
      </c>
      <c r="M897" s="27"/>
    </row>
    <row r="898" spans="1:13" x14ac:dyDescent="0.25">
      <c r="A898" s="24">
        <f t="shared" si="82"/>
        <v>2018</v>
      </c>
      <c r="B898" s="32">
        <v>43263</v>
      </c>
      <c r="C898" s="28">
        <f>'Bitcoin Data'!C900</f>
        <v>6582.3598629999997</v>
      </c>
      <c r="D898" s="26">
        <f>'Bitcoin Data'!K900</f>
        <v>1795.6862250455883</v>
      </c>
      <c r="E898" s="25">
        <f>'Bitcoin Data'!J900</f>
        <v>51511.076581801288</v>
      </c>
      <c r="F898" s="25">
        <f t="shared" si="78"/>
        <v>92.497730655208954</v>
      </c>
      <c r="G898" s="23">
        <f>'Emissions Factors'!$AB$39/1000</f>
        <v>0.49266147344102867</v>
      </c>
      <c r="H898" s="26">
        <f t="shared" si="83"/>
        <v>45570.068274546647</v>
      </c>
      <c r="I898" s="23">
        <f t="shared" si="79"/>
        <v>25.377522887323888</v>
      </c>
      <c r="J898" s="26">
        <f>I898*'Social Cost of Carbon'!$C$5</f>
        <v>2537.7522887323889</v>
      </c>
      <c r="K898" s="23">
        <f t="shared" si="80"/>
        <v>0.38553836945277159</v>
      </c>
      <c r="L898" s="27">
        <f t="shared" si="81"/>
        <v>4.557006827454666</v>
      </c>
      <c r="M898" s="27"/>
    </row>
    <row r="899" spans="1:13" x14ac:dyDescent="0.25">
      <c r="A899" s="24">
        <f t="shared" si="82"/>
        <v>2018</v>
      </c>
      <c r="B899" s="32">
        <v>43264</v>
      </c>
      <c r="C899" s="28">
        <f>'Bitcoin Data'!C901</f>
        <v>6349.8999020000001</v>
      </c>
      <c r="D899" s="26">
        <f>'Bitcoin Data'!K901</f>
        <v>1801.5117581187014</v>
      </c>
      <c r="E899" s="25">
        <f>'Bitcoin Data'!J901</f>
        <v>50609.111357523398</v>
      </c>
      <c r="F899" s="25">
        <f t="shared" si="78"/>
        <v>91.172909178517116</v>
      </c>
      <c r="G899" s="23">
        <f>'Emissions Factors'!$AB$39/1000</f>
        <v>0.49266147344102867</v>
      </c>
      <c r="H899" s="26">
        <f t="shared" si="83"/>
        <v>44917.379773793327</v>
      </c>
      <c r="I899" s="23">
        <f t="shared" si="79"/>
        <v>24.933159370938576</v>
      </c>
      <c r="J899" s="26">
        <f>I899*'Social Cost of Carbon'!$C$5</f>
        <v>2493.3159370938574</v>
      </c>
      <c r="K899" s="23">
        <f t="shared" si="80"/>
        <v>0.39265436866312625</v>
      </c>
      <c r="L899" s="27">
        <f t="shared" si="81"/>
        <v>4.4917379773793327</v>
      </c>
      <c r="M899" s="27"/>
    </row>
    <row r="900" spans="1:13" x14ac:dyDescent="0.25">
      <c r="A900" s="24">
        <f t="shared" si="82"/>
        <v>2018</v>
      </c>
      <c r="B900" s="32">
        <v>43265</v>
      </c>
      <c r="C900" s="28">
        <f>'Bitcoin Data'!C902</f>
        <v>6675.3500979999999</v>
      </c>
      <c r="D900" s="26">
        <f>'Bitcoin Data'!K902</f>
        <v>1916.0260201064468</v>
      </c>
      <c r="E900" s="25">
        <f>'Bitcoin Data'!J902</f>
        <v>50884.616173054514</v>
      </c>
      <c r="F900" s="25">
        <f t="shared" si="78"/>
        <v>97.49624861070177</v>
      </c>
      <c r="G900" s="23">
        <f>'Emissions Factors'!$AB$39/1000</f>
        <v>0.49266147344102867</v>
      </c>
      <c r="H900" s="26">
        <f t="shared" si="83"/>
        <v>48032.645495521181</v>
      </c>
      <c r="I900" s="23">
        <f t="shared" si="79"/>
        <v>25.068889979298234</v>
      </c>
      <c r="J900" s="26">
        <f>I900*'Social Cost of Carbon'!$C$5</f>
        <v>2506.8889979298233</v>
      </c>
      <c r="K900" s="23">
        <f t="shared" si="80"/>
        <v>0.37554419785127252</v>
      </c>
      <c r="L900" s="27">
        <f t="shared" si="81"/>
        <v>4.8032645495521171</v>
      </c>
      <c r="M900" s="27"/>
    </row>
    <row r="901" spans="1:13" x14ac:dyDescent="0.25">
      <c r="A901" s="24">
        <f t="shared" si="82"/>
        <v>2018</v>
      </c>
      <c r="B901" s="32">
        <v>43266</v>
      </c>
      <c r="C901" s="28">
        <f>'Bitcoin Data'!C903</f>
        <v>6456.580078</v>
      </c>
      <c r="D901" s="26">
        <f>'Bitcoin Data'!K903</f>
        <v>1903.6866359447022</v>
      </c>
      <c r="E901" s="25">
        <f>'Bitcoin Data'!J903</f>
        <v>51186.937189993798</v>
      </c>
      <c r="F901" s="25">
        <f t="shared" ref="F901:F964" si="84">E901*D901/1000000</f>
        <v>97.44388826353206</v>
      </c>
      <c r="G901" s="23">
        <f>'Emissions Factors'!$AB$39/1000</f>
        <v>0.49266147344102867</v>
      </c>
      <c r="H901" s="26">
        <f t="shared" si="83"/>
        <v>48006.849569734659</v>
      </c>
      <c r="I901" s="23">
        <f t="shared" ref="I901:I964" si="85">$E901*G901/1000</f>
        <v>25.217831896955733</v>
      </c>
      <c r="J901" s="26">
        <f>I901*'Social Cost of Carbon'!$C$5</f>
        <v>2521.7831896955731</v>
      </c>
      <c r="K901" s="23">
        <f t="shared" ref="K901:K964" si="86">J901/$C901</f>
        <v>0.39057568546051774</v>
      </c>
      <c r="L901" s="27">
        <f t="shared" ref="L901:L964" si="87">J901*$D901/1000000</f>
        <v>4.8006849569734662</v>
      </c>
      <c r="M901" s="27"/>
    </row>
    <row r="902" spans="1:13" x14ac:dyDescent="0.25">
      <c r="A902" s="24">
        <f t="shared" ref="A902:A965" si="88">YEAR(B902)</f>
        <v>2018</v>
      </c>
      <c r="B902" s="32">
        <v>43267</v>
      </c>
      <c r="C902" s="28">
        <f>'Bitcoin Data'!C904</f>
        <v>6550.1601559999999</v>
      </c>
      <c r="D902" s="26">
        <f>'Bitcoin Data'!K904</f>
        <v>2064.8906395770714</v>
      </c>
      <c r="E902" s="25">
        <f>'Bitcoin Data'!J904</f>
        <v>51173.003327010854</v>
      </c>
      <c r="F902" s="25">
        <f t="shared" si="84"/>
        <v>105.66665556899105</v>
      </c>
      <c r="G902" s="23">
        <f>'Emissions Factors'!$AB$39/1000</f>
        <v>0.49266147344102867</v>
      </c>
      <c r="H902" s="26">
        <f t="shared" ref="H902:H965" si="89">F902*G902*1000</f>
        <v>52057.890226204807</v>
      </c>
      <c r="I902" s="23">
        <f t="shared" si="85"/>
        <v>25.210967219487831</v>
      </c>
      <c r="J902" s="26">
        <f>I902*'Social Cost of Carbon'!$C$5</f>
        <v>2521.0967219487829</v>
      </c>
      <c r="K902" s="23">
        <f t="shared" si="86"/>
        <v>0.3848908518121405</v>
      </c>
      <c r="L902" s="27">
        <f t="shared" si="87"/>
        <v>5.2057890226204808</v>
      </c>
      <c r="M902" s="27"/>
    </row>
    <row r="903" spans="1:13" x14ac:dyDescent="0.25">
      <c r="A903" s="24">
        <f t="shared" si="88"/>
        <v>2018</v>
      </c>
      <c r="B903" s="32">
        <v>43268</v>
      </c>
      <c r="C903" s="28">
        <f>'Bitcoin Data'!C905</f>
        <v>6499.2700199999999</v>
      </c>
      <c r="D903" s="26">
        <f>'Bitcoin Data'!K905</f>
        <v>1982.8564077976455</v>
      </c>
      <c r="E903" s="25">
        <f>'Bitcoin Data'!J905</f>
        <v>50373.828667149479</v>
      </c>
      <c r="F903" s="25">
        <f t="shared" si="84"/>
        <v>99.884068957958078</v>
      </c>
      <c r="G903" s="23">
        <f>'Emissions Factors'!$AB$39/1000</f>
        <v>0.49266147344102867</v>
      </c>
      <c r="H903" s="26">
        <f t="shared" si="89"/>
        <v>49209.032586112939</v>
      </c>
      <c r="I903" s="23">
        <f t="shared" si="85"/>
        <v>24.817244654023792</v>
      </c>
      <c r="J903" s="26">
        <f>I903*'Social Cost of Carbon'!$C$5</f>
        <v>2481.7244654023793</v>
      </c>
      <c r="K903" s="23">
        <f t="shared" si="86"/>
        <v>0.3818466470488911</v>
      </c>
      <c r="L903" s="27">
        <f t="shared" si="87"/>
        <v>4.9209032586112942</v>
      </c>
      <c r="M903" s="27"/>
    </row>
    <row r="904" spans="1:13" x14ac:dyDescent="0.25">
      <c r="A904" s="24">
        <f t="shared" si="88"/>
        <v>2018</v>
      </c>
      <c r="B904" s="32">
        <v>43269</v>
      </c>
      <c r="C904" s="28">
        <f>'Bitcoin Data'!C906</f>
        <v>6734.8198240000002</v>
      </c>
      <c r="D904" s="26">
        <f>'Bitcoin Data'!K906</f>
        <v>2028.7730230000932</v>
      </c>
      <c r="E904" s="25">
        <f>'Bitcoin Data'!J906</f>
        <v>51401.247533471178</v>
      </c>
      <c r="F904" s="25">
        <f t="shared" si="84"/>
        <v>104.28146434445641</v>
      </c>
      <c r="G904" s="23">
        <f>'Emissions Factors'!$AB$39/1000</f>
        <v>0.49266147344102867</v>
      </c>
      <c r="H904" s="26">
        <f t="shared" si="89"/>
        <v>51375.459876527988</v>
      </c>
      <c r="I904" s="23">
        <f t="shared" si="85"/>
        <v>25.323414346546951</v>
      </c>
      <c r="J904" s="26">
        <f>I904*'Social Cost of Carbon'!$C$5</f>
        <v>2532.3414346546951</v>
      </c>
      <c r="K904" s="23">
        <f t="shared" si="86"/>
        <v>0.37600730247162956</v>
      </c>
      <c r="L904" s="27">
        <f t="shared" si="87"/>
        <v>5.1375459876527989</v>
      </c>
      <c r="M904" s="27"/>
    </row>
    <row r="905" spans="1:13" x14ac:dyDescent="0.25">
      <c r="A905" s="24">
        <f t="shared" si="88"/>
        <v>2018</v>
      </c>
      <c r="B905" s="32">
        <v>43270</v>
      </c>
      <c r="C905" s="28">
        <f>'Bitcoin Data'!C907</f>
        <v>6769.9399409999996</v>
      </c>
      <c r="D905" s="26">
        <f>'Bitcoin Data'!K907</f>
        <v>1934.6785937174968</v>
      </c>
      <c r="E905" s="25">
        <f>'Bitcoin Data'!J907</f>
        <v>52325.547363167869</v>
      </c>
      <c r="F905" s="25">
        <f t="shared" si="84"/>
        <v>101.23311638807188</v>
      </c>
      <c r="G905" s="23">
        <f>'Emissions Factors'!$AB$39/1000</f>
        <v>0.49266147344102867</v>
      </c>
      <c r="H905" s="26">
        <f t="shared" si="89"/>
        <v>49873.656280774638</v>
      </c>
      <c r="I905" s="23">
        <f t="shared" si="85"/>
        <v>25.778781262546612</v>
      </c>
      <c r="J905" s="26">
        <f>I905*'Social Cost of Carbon'!$C$5</f>
        <v>2577.8781262546613</v>
      </c>
      <c r="K905" s="23">
        <f t="shared" si="86"/>
        <v>0.38078301265902786</v>
      </c>
      <c r="L905" s="27">
        <f t="shared" si="87"/>
        <v>4.9873656280774643</v>
      </c>
      <c r="M905" s="27"/>
    </row>
    <row r="906" spans="1:13" x14ac:dyDescent="0.25">
      <c r="A906" s="24">
        <f t="shared" si="88"/>
        <v>2018</v>
      </c>
      <c r="B906" s="32">
        <v>43271</v>
      </c>
      <c r="C906" s="28">
        <f>'Bitcoin Data'!C908</f>
        <v>6776.5498049999997</v>
      </c>
      <c r="D906" s="26">
        <f>'Bitcoin Data'!K908</f>
        <v>1952.2093552111396</v>
      </c>
      <c r="E906" s="25">
        <f>'Bitcoin Data'!J908</f>
        <v>51827.816973873531</v>
      </c>
      <c r="F906" s="25">
        <f t="shared" si="84"/>
        <v>101.17874915656661</v>
      </c>
      <c r="G906" s="23">
        <f>'Emissions Factors'!$AB$39/1000</f>
        <v>0.49266147344102867</v>
      </c>
      <c r="H906" s="26">
        <f t="shared" si="89"/>
        <v>49846.87164039434</v>
      </c>
      <c r="I906" s="23">
        <f t="shared" si="85"/>
        <v>25.53356867558049</v>
      </c>
      <c r="J906" s="26">
        <f>I906*'Social Cost of Carbon'!$C$5</f>
        <v>2553.3568675580491</v>
      </c>
      <c r="K906" s="23">
        <f t="shared" si="86"/>
        <v>0.37679304971300942</v>
      </c>
      <c r="L906" s="27">
        <f t="shared" si="87"/>
        <v>4.9846871640394337</v>
      </c>
      <c r="M906" s="27"/>
    </row>
    <row r="907" spans="1:13" x14ac:dyDescent="0.25">
      <c r="A907" s="24">
        <f t="shared" si="88"/>
        <v>2018</v>
      </c>
      <c r="B907" s="32">
        <v>43272</v>
      </c>
      <c r="C907" s="28">
        <f>'Bitcoin Data'!C909</f>
        <v>6729.7402339999999</v>
      </c>
      <c r="D907" s="26">
        <f>'Bitcoin Data'!K909</f>
        <v>2120.1658256059686</v>
      </c>
      <c r="E907" s="25">
        <f>'Bitcoin Data'!J909</f>
        <v>52312.249880622992</v>
      </c>
      <c r="F907" s="25">
        <f t="shared" si="84"/>
        <v>110.91064445745678</v>
      </c>
      <c r="G907" s="23">
        <f>'Emissions Factors'!$AB$39/1000</f>
        <v>0.49266147344102867</v>
      </c>
      <c r="H907" s="26">
        <f t="shared" si="89"/>
        <v>54641.401518704719</v>
      </c>
      <c r="I907" s="23">
        <f t="shared" si="85"/>
        <v>25.772230105203001</v>
      </c>
      <c r="J907" s="26">
        <f>I907*'Social Cost of Carbon'!$C$5</f>
        <v>2577.2230105203002</v>
      </c>
      <c r="K907" s="23">
        <f t="shared" si="86"/>
        <v>0.38296025119954136</v>
      </c>
      <c r="L907" s="27">
        <f t="shared" si="87"/>
        <v>5.4641401518704722</v>
      </c>
      <c r="M907" s="27"/>
    </row>
    <row r="908" spans="1:13" x14ac:dyDescent="0.25">
      <c r="A908" s="24">
        <f t="shared" si="88"/>
        <v>2018</v>
      </c>
      <c r="B908" s="32">
        <v>43273</v>
      </c>
      <c r="C908" s="28">
        <f>'Bitcoin Data'!C910</f>
        <v>6083.6899409999996</v>
      </c>
      <c r="D908" s="26">
        <f>'Bitcoin Data'!K910</f>
        <v>1881.9239290989678</v>
      </c>
      <c r="E908" s="25">
        <f>'Bitcoin Data'!J910</f>
        <v>52319.777672934768</v>
      </c>
      <c r="F908" s="25">
        <f t="shared" si="84"/>
        <v>98.461841567833858</v>
      </c>
      <c r="G908" s="23">
        <f>'Emissions Factors'!$AB$39/1000</f>
        <v>0.49266147344102867</v>
      </c>
      <c r="H908" s="26">
        <f t="shared" si="89"/>
        <v>48508.355944526149</v>
      </c>
      <c r="I908" s="23">
        <f t="shared" si="85"/>
        <v>25.77593875845508</v>
      </c>
      <c r="J908" s="26">
        <f>I908*'Social Cost of Carbon'!$C$5</f>
        <v>2577.5938758455081</v>
      </c>
      <c r="K908" s="23">
        <f t="shared" si="86"/>
        <v>0.42368922493473082</v>
      </c>
      <c r="L908" s="27">
        <f t="shared" si="87"/>
        <v>4.850835594452616</v>
      </c>
      <c r="M908" s="27"/>
    </row>
    <row r="909" spans="1:13" x14ac:dyDescent="0.25">
      <c r="A909" s="24">
        <f t="shared" si="88"/>
        <v>2018</v>
      </c>
      <c r="B909" s="32">
        <v>43274</v>
      </c>
      <c r="C909" s="28">
        <f>'Bitcoin Data'!C911</f>
        <v>6162.4799800000001</v>
      </c>
      <c r="D909" s="26">
        <f>'Bitcoin Data'!K911</f>
        <v>1995.8881009032332</v>
      </c>
      <c r="E909" s="25">
        <f>'Bitcoin Data'!J911</f>
        <v>52244.611038959578</v>
      </c>
      <c r="F909" s="25">
        <f t="shared" si="84"/>
        <v>104.27439750897713</v>
      </c>
      <c r="G909" s="23">
        <f>'Emissions Factors'!$AB$39/1000</f>
        <v>0.49266147344102867</v>
      </c>
      <c r="H909" s="26">
        <f t="shared" si="89"/>
        <v>51371.978318948204</v>
      </c>
      <c r="I909" s="23">
        <f t="shared" si="85"/>
        <v>25.73890705380726</v>
      </c>
      <c r="J909" s="26">
        <f>I909*'Social Cost of Carbon'!$C$5</f>
        <v>2573.8907053807261</v>
      </c>
      <c r="K909" s="23">
        <f t="shared" si="86"/>
        <v>0.41767124822054613</v>
      </c>
      <c r="L909" s="27">
        <f t="shared" si="87"/>
        <v>5.1371978318948202</v>
      </c>
      <c r="M909" s="27"/>
    </row>
    <row r="910" spans="1:13" x14ac:dyDescent="0.25">
      <c r="A910" s="24">
        <f t="shared" si="88"/>
        <v>2018</v>
      </c>
      <c r="B910" s="32">
        <v>43275</v>
      </c>
      <c r="C910" s="28">
        <f>'Bitcoin Data'!C912</f>
        <v>6173.2299800000001</v>
      </c>
      <c r="D910" s="26">
        <f>'Bitcoin Data'!K912</f>
        <v>2172.9870924472584</v>
      </c>
      <c r="E910" s="25">
        <f>'Bitcoin Data'!J912</f>
        <v>51258.202193583238</v>
      </c>
      <c r="F910" s="25">
        <f t="shared" si="84"/>
        <v>111.38341174870813</v>
      </c>
      <c r="G910" s="23">
        <f>'Emissions Factors'!$AB$39/1000</f>
        <v>0.49266147344102867</v>
      </c>
      <c r="H910" s="26">
        <f t="shared" si="89"/>
        <v>54874.315749007328</v>
      </c>
      <c r="I910" s="23">
        <f t="shared" si="85"/>
        <v>25.252941418628886</v>
      </c>
      <c r="J910" s="26">
        <f>I910*'Social Cost of Carbon'!$C$5</f>
        <v>2525.2941418628884</v>
      </c>
      <c r="K910" s="23">
        <f t="shared" si="86"/>
        <v>0.40907177442673021</v>
      </c>
      <c r="L910" s="27">
        <f t="shared" si="87"/>
        <v>5.4874315749007323</v>
      </c>
      <c r="M910" s="27"/>
    </row>
    <row r="911" spans="1:13" x14ac:dyDescent="0.25">
      <c r="A911" s="24">
        <f t="shared" si="88"/>
        <v>2018</v>
      </c>
      <c r="B911" s="32">
        <v>43276</v>
      </c>
      <c r="C911" s="28">
        <f>'Bitcoin Data'!C913</f>
        <v>6249.1801759999998</v>
      </c>
      <c r="D911" s="26">
        <f>'Bitcoin Data'!K913</f>
        <v>1929.8664936661332</v>
      </c>
      <c r="E911" s="25">
        <f>'Bitcoin Data'!J913</f>
        <v>52961.892089811467</v>
      </c>
      <c r="F911" s="25">
        <f t="shared" si="84"/>
        <v>102.20938098528858</v>
      </c>
      <c r="G911" s="23">
        <f>'Emissions Factors'!$AB$39/1000</f>
        <v>0.49266147344102867</v>
      </c>
      <c r="H911" s="26">
        <f t="shared" si="89"/>
        <v>50354.624235707735</v>
      </c>
      <c r="I911" s="23">
        <f t="shared" si="85"/>
        <v>26.092283793191282</v>
      </c>
      <c r="J911" s="26">
        <f>I911*'Social Cost of Carbon'!$C$5</f>
        <v>2609.2283793191282</v>
      </c>
      <c r="K911" s="23">
        <f t="shared" si="86"/>
        <v>0.41753130904112506</v>
      </c>
      <c r="L911" s="27">
        <f t="shared" si="87"/>
        <v>5.0354624235707739</v>
      </c>
      <c r="M911" s="27"/>
    </row>
    <row r="912" spans="1:13" x14ac:dyDescent="0.25">
      <c r="A912" s="24">
        <f t="shared" si="88"/>
        <v>2018</v>
      </c>
      <c r="B912" s="32">
        <v>43277</v>
      </c>
      <c r="C912" s="28">
        <f>'Bitcoin Data'!C914</f>
        <v>6093.669922</v>
      </c>
      <c r="D912" s="26">
        <f>'Bitcoin Data'!K914</f>
        <v>1829.0221552024132</v>
      </c>
      <c r="E912" s="25">
        <f>'Bitcoin Data'!J914</f>
        <v>51938.77409513919</v>
      </c>
      <c r="F912" s="25">
        <f t="shared" si="84"/>
        <v>94.997168534062737</v>
      </c>
      <c r="G912" s="23">
        <f>'Emissions Factors'!$AB$39/1000</f>
        <v>0.49266147344102867</v>
      </c>
      <c r="H912" s="26">
        <f t="shared" si="89"/>
        <v>46801.445022717075</v>
      </c>
      <c r="I912" s="23">
        <f t="shared" si="85"/>
        <v>25.588232974432007</v>
      </c>
      <c r="J912" s="26">
        <f>I912*'Social Cost of Carbon'!$C$5</f>
        <v>2558.8232974432008</v>
      </c>
      <c r="K912" s="23">
        <f t="shared" si="86"/>
        <v>0.41991498230074314</v>
      </c>
      <c r="L912" s="27">
        <f t="shared" si="87"/>
        <v>4.680144502271709</v>
      </c>
      <c r="M912" s="27"/>
    </row>
    <row r="913" spans="1:13" x14ac:dyDescent="0.25">
      <c r="A913" s="24">
        <f t="shared" si="88"/>
        <v>2018</v>
      </c>
      <c r="B913" s="32">
        <v>43278</v>
      </c>
      <c r="C913" s="28">
        <f>'Bitcoin Data'!C915</f>
        <v>6157.1298829999996</v>
      </c>
      <c r="D913" s="26">
        <f>'Bitcoin Data'!K915</f>
        <v>1511.8000925497545</v>
      </c>
      <c r="E913" s="25">
        <f>'Bitcoin Data'!J915</f>
        <v>52049.373626621098</v>
      </c>
      <c r="F913" s="25">
        <f t="shared" si="84"/>
        <v>78.688247865882531</v>
      </c>
      <c r="G913" s="23">
        <f>'Emissions Factors'!$AB$39/1000</f>
        <v>0.49266147344102867</v>
      </c>
      <c r="H913" s="26">
        <f t="shared" si="89"/>
        <v>38766.668136098568</v>
      </c>
      <c r="I913" s="23">
        <f t="shared" si="85"/>
        <v>25.642721102573766</v>
      </c>
      <c r="J913" s="26">
        <f>I913*'Social Cost of Carbon'!$C$5</f>
        <v>2564.2721102573764</v>
      </c>
      <c r="K913" s="23">
        <f t="shared" si="86"/>
        <v>0.41647198597148327</v>
      </c>
      <c r="L913" s="27">
        <f t="shared" si="87"/>
        <v>3.8766668136098557</v>
      </c>
      <c r="M913" s="27"/>
    </row>
    <row r="914" spans="1:13" x14ac:dyDescent="0.25">
      <c r="A914" s="24">
        <f t="shared" si="88"/>
        <v>2018</v>
      </c>
      <c r="B914" s="32">
        <v>43279</v>
      </c>
      <c r="C914" s="28">
        <f>'Bitcoin Data'!C916</f>
        <v>5903.4399409999996</v>
      </c>
      <c r="D914" s="26">
        <f>'Bitcoin Data'!K916</f>
        <v>1996.6322433263088</v>
      </c>
      <c r="E914" s="25">
        <f>'Bitcoin Data'!J916</f>
        <v>51108.457827516555</v>
      </c>
      <c r="F914" s="25">
        <f t="shared" si="84"/>
        <v>102.04479480510243</v>
      </c>
      <c r="G914" s="23">
        <f>'Emissions Factors'!$AB$39/1000</f>
        <v>0.49266147344102867</v>
      </c>
      <c r="H914" s="26">
        <f t="shared" si="89"/>
        <v>50273.538965669191</v>
      </c>
      <c r="I914" s="23">
        <f t="shared" si="85"/>
        <v>25.179168138602982</v>
      </c>
      <c r="J914" s="26">
        <f>I914*'Social Cost of Carbon'!$C$5</f>
        <v>2517.9168138602981</v>
      </c>
      <c r="K914" s="23">
        <f t="shared" si="86"/>
        <v>0.42651688490520689</v>
      </c>
      <c r="L914" s="27">
        <f t="shared" si="87"/>
        <v>5.0273538965669191</v>
      </c>
      <c r="M914" s="27"/>
    </row>
    <row r="915" spans="1:13" x14ac:dyDescent="0.25">
      <c r="A915" s="24">
        <f t="shared" si="88"/>
        <v>2018</v>
      </c>
      <c r="B915" s="32">
        <v>43280</v>
      </c>
      <c r="C915" s="28">
        <f>'Bitcoin Data'!C917</f>
        <v>6218.2998049999997</v>
      </c>
      <c r="D915" s="26">
        <f>'Bitcoin Data'!K917</f>
        <v>1861.2188997945684</v>
      </c>
      <c r="E915" s="25">
        <f>'Bitcoin Data'!J917</f>
        <v>52703.249996508581</v>
      </c>
      <c r="F915" s="25">
        <f t="shared" si="84"/>
        <v>98.092284974099783</v>
      </c>
      <c r="G915" s="23">
        <f>'Emissions Factors'!$AB$39/1000</f>
        <v>0.49266147344102867</v>
      </c>
      <c r="H915" s="26">
        <f t="shared" si="89"/>
        <v>48326.289648537277</v>
      </c>
      <c r="I915" s="23">
        <f t="shared" si="85"/>
        <v>25.964860798410804</v>
      </c>
      <c r="J915" s="26">
        <f>I915*'Social Cost of Carbon'!$C$5</f>
        <v>2596.4860798410805</v>
      </c>
      <c r="K915" s="23">
        <f t="shared" si="86"/>
        <v>0.41755562794725698</v>
      </c>
      <c r="L915" s="27">
        <f t="shared" si="87"/>
        <v>4.8326289648537282</v>
      </c>
      <c r="M915" s="27"/>
    </row>
    <row r="916" spans="1:13" x14ac:dyDescent="0.25">
      <c r="A916" s="24">
        <f t="shared" si="88"/>
        <v>2018</v>
      </c>
      <c r="B916" s="32">
        <v>43281</v>
      </c>
      <c r="C916" s="28">
        <f>'Bitcoin Data'!C918</f>
        <v>6404</v>
      </c>
      <c r="D916" s="26">
        <f>'Bitcoin Data'!K918</f>
        <v>1765.7904196477386</v>
      </c>
      <c r="E916" s="25">
        <f>'Bitcoin Data'!J918</f>
        <v>51844.723170776131</v>
      </c>
      <c r="F916" s="25">
        <f t="shared" si="84"/>
        <v>91.546915484245631</v>
      </c>
      <c r="G916" s="23">
        <f>'Emissions Factors'!$AB$39/1000</f>
        <v>0.49266147344102867</v>
      </c>
      <c r="H916" s="26">
        <f t="shared" si="89"/>
        <v>45101.638271449774</v>
      </c>
      <c r="I916" s="23">
        <f t="shared" si="85"/>
        <v>25.541897707456812</v>
      </c>
      <c r="J916" s="26">
        <f>I916*'Social Cost of Carbon'!$C$5</f>
        <v>2554.189770745681</v>
      </c>
      <c r="K916" s="23">
        <f t="shared" si="86"/>
        <v>0.39884287488221126</v>
      </c>
      <c r="L916" s="27">
        <f t="shared" si="87"/>
        <v>4.5101638271449778</v>
      </c>
      <c r="M916" s="27"/>
    </row>
    <row r="917" spans="1:13" x14ac:dyDescent="0.25">
      <c r="A917" s="24">
        <f t="shared" si="88"/>
        <v>2018</v>
      </c>
      <c r="B917" s="32">
        <v>43282</v>
      </c>
      <c r="C917" s="28">
        <f>'Bitcoin Data'!C919</f>
        <v>6385.8198240000002</v>
      </c>
      <c r="D917" s="26">
        <f>'Bitcoin Data'!K919</f>
        <v>1837.4846876276031</v>
      </c>
      <c r="E917" s="25">
        <f>'Bitcoin Data'!J919</f>
        <v>51914.04976276961</v>
      </c>
      <c r="F917" s="25">
        <f t="shared" si="84"/>
        <v>95.39127151182656</v>
      </c>
      <c r="G917" s="23">
        <f>'Emissions Factors'!$AB$39/1000</f>
        <v>0.49266147344102867</v>
      </c>
      <c r="H917" s="26">
        <f t="shared" si="89"/>
        <v>46995.604376429699</v>
      </c>
      <c r="I917" s="23">
        <f t="shared" si="85"/>
        <v>25.576052248416961</v>
      </c>
      <c r="J917" s="26">
        <f>I917*'Social Cost of Carbon'!$C$5</f>
        <v>2557.6052248416959</v>
      </c>
      <c r="K917" s="23">
        <f t="shared" si="86"/>
        <v>0.40051321448647498</v>
      </c>
      <c r="L917" s="27">
        <f t="shared" si="87"/>
        <v>4.6995604376429689</v>
      </c>
      <c r="M917" s="27"/>
    </row>
    <row r="918" spans="1:13" x14ac:dyDescent="0.25">
      <c r="A918" s="24">
        <f t="shared" si="88"/>
        <v>2018</v>
      </c>
      <c r="B918" s="32">
        <v>43283</v>
      </c>
      <c r="C918" s="28">
        <f>'Bitcoin Data'!C920</f>
        <v>6614.1801759999998</v>
      </c>
      <c r="D918" s="26">
        <f>'Bitcoin Data'!K920</f>
        <v>1762.4596103005974</v>
      </c>
      <c r="E918" s="25">
        <f>'Bitcoin Data'!J920</f>
        <v>54811.391491612572</v>
      </c>
      <c r="F918" s="25">
        <f t="shared" si="84"/>
        <v>96.602863688340975</v>
      </c>
      <c r="G918" s="23">
        <f>'Emissions Factors'!$AB$39/1000</f>
        <v>0.49266147344102867</v>
      </c>
      <c r="H918" s="26">
        <f t="shared" si="89"/>
        <v>47592.509163320909</v>
      </c>
      <c r="I918" s="23">
        <f t="shared" si="85"/>
        <v>27.00346089361091</v>
      </c>
      <c r="J918" s="26">
        <f>I918*'Social Cost of Carbon'!$C$5</f>
        <v>2700.3460893610909</v>
      </c>
      <c r="K918" s="23">
        <f t="shared" si="86"/>
        <v>0.40826618227901917</v>
      </c>
      <c r="L918" s="27">
        <f t="shared" si="87"/>
        <v>4.75925091633209</v>
      </c>
      <c r="M918" s="27"/>
    </row>
    <row r="919" spans="1:13" x14ac:dyDescent="0.25">
      <c r="A919" s="24">
        <f t="shared" si="88"/>
        <v>2018</v>
      </c>
      <c r="B919" s="32">
        <v>43284</v>
      </c>
      <c r="C919" s="28">
        <f>'Bitcoin Data'!C921</f>
        <v>6529.5898440000001</v>
      </c>
      <c r="D919" s="26">
        <f>'Bitcoin Data'!K921</f>
        <v>1449.9758337361045</v>
      </c>
      <c r="E919" s="25">
        <f>'Bitcoin Data'!J921</f>
        <v>54781.612661830171</v>
      </c>
      <c r="F919" s="25">
        <f t="shared" si="84"/>
        <v>79.432014492745552</v>
      </c>
      <c r="G919" s="23">
        <f>'Emissions Factors'!$AB$39/1000</f>
        <v>0.49266147344102867</v>
      </c>
      <c r="H919" s="26">
        <f t="shared" si="89"/>
        <v>39133.093298385167</v>
      </c>
      <c r="I919" s="23">
        <f t="shared" si="85"/>
        <v>26.988790011452966</v>
      </c>
      <c r="J919" s="26">
        <f>I919*'Social Cost of Carbon'!$C$5</f>
        <v>2698.8790011452966</v>
      </c>
      <c r="K919" s="23">
        <f t="shared" si="86"/>
        <v>0.41333055607241243</v>
      </c>
      <c r="L919" s="27">
        <f t="shared" si="87"/>
        <v>3.913309329838516</v>
      </c>
      <c r="M919" s="27"/>
    </row>
    <row r="920" spans="1:13" x14ac:dyDescent="0.25">
      <c r="A920" s="24">
        <f t="shared" si="88"/>
        <v>2018</v>
      </c>
      <c r="B920" s="32">
        <v>43285</v>
      </c>
      <c r="C920" s="28">
        <f>'Bitcoin Data'!C922</f>
        <v>6597.5498049999997</v>
      </c>
      <c r="D920" s="26">
        <f>'Bitcoin Data'!K922</f>
        <v>1675.0418760469011</v>
      </c>
      <c r="E920" s="25">
        <f>'Bitcoin Data'!J922</f>
        <v>54749.910900817078</v>
      </c>
      <c r="F920" s="25">
        <f t="shared" si="84"/>
        <v>91.70839346870531</v>
      </c>
      <c r="G920" s="23">
        <f>'Emissions Factors'!$AB$39/1000</f>
        <v>0.49266147344102867</v>
      </c>
      <c r="H920" s="26">
        <f t="shared" si="89"/>
        <v>45181.192253201967</v>
      </c>
      <c r="I920" s="23">
        <f t="shared" si="85"/>
        <v>26.973171775161578</v>
      </c>
      <c r="J920" s="26">
        <f>I920*'Social Cost of Carbon'!$C$5</f>
        <v>2697.3171775161577</v>
      </c>
      <c r="K920" s="23">
        <f t="shared" si="86"/>
        <v>0.40883619786727138</v>
      </c>
      <c r="L920" s="27">
        <f t="shared" si="87"/>
        <v>4.5181192253201967</v>
      </c>
      <c r="M920" s="27"/>
    </row>
    <row r="921" spans="1:13" x14ac:dyDescent="0.25">
      <c r="A921" s="24">
        <f t="shared" si="88"/>
        <v>2018</v>
      </c>
      <c r="B921" s="32">
        <v>43286</v>
      </c>
      <c r="C921" s="28">
        <f>'Bitcoin Data'!C923</f>
        <v>6639.1401370000003</v>
      </c>
      <c r="D921" s="26">
        <f>'Bitcoin Data'!K923</f>
        <v>1712.4916753876892</v>
      </c>
      <c r="E921" s="25">
        <f>'Bitcoin Data'!J923</f>
        <v>54722.141524555445</v>
      </c>
      <c r="F921" s="25">
        <f t="shared" si="84"/>
        <v>93.711211820188197</v>
      </c>
      <c r="G921" s="23">
        <f>'Emissions Factors'!$AB$39/1000</f>
        <v>0.49266147344102867</v>
      </c>
      <c r="H921" s="26">
        <f t="shared" si="89"/>
        <v>46167.903693278262</v>
      </c>
      <c r="I921" s="23">
        <f t="shared" si="85"/>
        <v>26.959490873335984</v>
      </c>
      <c r="J921" s="26">
        <f>I921*'Social Cost of Carbon'!$C$5</f>
        <v>2695.9490873335985</v>
      </c>
      <c r="K921" s="23">
        <f t="shared" si="86"/>
        <v>0.40606901371294224</v>
      </c>
      <c r="L921" s="27">
        <f t="shared" si="87"/>
        <v>4.6167903693278252</v>
      </c>
      <c r="M921" s="27"/>
    </row>
    <row r="922" spans="1:13" x14ac:dyDescent="0.25">
      <c r="A922" s="24">
        <f t="shared" si="88"/>
        <v>2018</v>
      </c>
      <c r="B922" s="32">
        <v>43287</v>
      </c>
      <c r="C922" s="28">
        <f>'Bitcoin Data'!C924</f>
        <v>6673.5</v>
      </c>
      <c r="D922" s="26">
        <f>'Bitcoin Data'!K924</f>
        <v>2000</v>
      </c>
      <c r="E922" s="25">
        <f>'Bitcoin Data'!J924</f>
        <v>54692.487139571611</v>
      </c>
      <c r="F922" s="25">
        <f t="shared" si="84"/>
        <v>109.38497427914324</v>
      </c>
      <c r="G922" s="23">
        <f>'Emissions Factors'!$AB$39/1000</f>
        <v>0.49266147344102867</v>
      </c>
      <c r="H922" s="26">
        <f t="shared" si="89"/>
        <v>53889.762600671733</v>
      </c>
      <c r="I922" s="23">
        <f t="shared" si="85"/>
        <v>26.944881300335862</v>
      </c>
      <c r="J922" s="26">
        <f>I922*'Social Cost of Carbon'!$C$5</f>
        <v>2694.488130033586</v>
      </c>
      <c r="K922" s="23">
        <f t="shared" si="86"/>
        <v>0.40375936615472929</v>
      </c>
      <c r="L922" s="27">
        <f t="shared" si="87"/>
        <v>5.3889762600671727</v>
      </c>
      <c r="M922" s="27"/>
    </row>
    <row r="923" spans="1:13" x14ac:dyDescent="0.25">
      <c r="A923" s="24">
        <f t="shared" si="88"/>
        <v>2018</v>
      </c>
      <c r="B923" s="32">
        <v>43288</v>
      </c>
      <c r="C923" s="28">
        <f>'Bitcoin Data'!C925</f>
        <v>6856.9301759999998</v>
      </c>
      <c r="D923" s="26">
        <f>'Bitcoin Data'!K925</f>
        <v>1949.9512512187196</v>
      </c>
      <c r="E923" s="25">
        <f>'Bitcoin Data'!J925</f>
        <v>54664.481124592116</v>
      </c>
      <c r="F923" s="25">
        <f t="shared" si="84"/>
        <v>106.59307336612048</v>
      </c>
      <c r="G923" s="23">
        <f>'Emissions Factors'!$AB$39/1000</f>
        <v>0.49266147344102867</v>
      </c>
      <c r="H923" s="26">
        <f t="shared" si="89"/>
        <v>52514.300583160584</v>
      </c>
      <c r="I923" s="23">
        <f t="shared" si="85"/>
        <v>26.931083815730855</v>
      </c>
      <c r="J923" s="26">
        <f>I923*'Social Cost of Carbon'!$C$5</f>
        <v>2693.1083815730854</v>
      </c>
      <c r="K923" s="23">
        <f t="shared" si="86"/>
        <v>0.39275715406863221</v>
      </c>
      <c r="L923" s="27">
        <f t="shared" si="87"/>
        <v>5.2514300583160587</v>
      </c>
      <c r="M923" s="27"/>
    </row>
    <row r="924" spans="1:13" x14ac:dyDescent="0.25">
      <c r="A924" s="24">
        <f t="shared" si="88"/>
        <v>2018</v>
      </c>
      <c r="B924" s="32">
        <v>43289</v>
      </c>
      <c r="C924" s="28">
        <f>'Bitcoin Data'!C926</f>
        <v>6773.8798829999996</v>
      </c>
      <c r="D924" s="26">
        <f>'Bitcoin Data'!K926</f>
        <v>1949.9512512187196</v>
      </c>
      <c r="E924" s="25">
        <f>'Bitcoin Data'!J926</f>
        <v>55335.573874585178</v>
      </c>
      <c r="F924" s="25">
        <f t="shared" si="84"/>
        <v>107.90167151365327</v>
      </c>
      <c r="G924" s="23">
        <f>'Emissions Factors'!$AB$39/1000</f>
        <v>0.49266147344102867</v>
      </c>
      <c r="H924" s="26">
        <f t="shared" si="89"/>
        <v>53158.996474666288</v>
      </c>
      <c r="I924" s="23">
        <f t="shared" si="85"/>
        <v>27.261705358758025</v>
      </c>
      <c r="J924" s="26">
        <f>I924*'Social Cost of Carbon'!$C$5</f>
        <v>2726.1705358758027</v>
      </c>
      <c r="K924" s="23">
        <f t="shared" si="86"/>
        <v>0.40245333294402069</v>
      </c>
      <c r="L924" s="27">
        <f t="shared" si="87"/>
        <v>5.3158996474666287</v>
      </c>
      <c r="M924" s="27"/>
    </row>
    <row r="925" spans="1:13" x14ac:dyDescent="0.25">
      <c r="A925" s="24">
        <f t="shared" si="88"/>
        <v>2018</v>
      </c>
      <c r="B925" s="32">
        <v>43290</v>
      </c>
      <c r="C925" s="28">
        <f>'Bitcoin Data'!C927</f>
        <v>6741.75</v>
      </c>
      <c r="D925" s="26">
        <f>'Bitcoin Data'!K927</f>
        <v>1700.0377786173026</v>
      </c>
      <c r="E925" s="25">
        <f>'Bitcoin Data'!J927</f>
        <v>54603.2032447292</v>
      </c>
      <c r="F925" s="25">
        <f t="shared" si="84"/>
        <v>92.827508349558514</v>
      </c>
      <c r="G925" s="23">
        <f>'Emissions Factors'!$AB$39/1000</f>
        <v>0.49266147344102867</v>
      </c>
      <c r="H925" s="26">
        <f t="shared" si="89"/>
        <v>45732.537039352894</v>
      </c>
      <c r="I925" s="23">
        <f t="shared" si="85"/>
        <v>26.900894565148246</v>
      </c>
      <c r="J925" s="26">
        <f>I925*'Social Cost of Carbon'!$C$5</f>
        <v>2690.0894565148246</v>
      </c>
      <c r="K925" s="23">
        <f t="shared" si="86"/>
        <v>0.39901946178882702</v>
      </c>
      <c r="L925" s="27">
        <f t="shared" si="87"/>
        <v>4.573253703935289</v>
      </c>
      <c r="M925" s="27"/>
    </row>
    <row r="926" spans="1:13" x14ac:dyDescent="0.25">
      <c r="A926" s="24">
        <f t="shared" si="88"/>
        <v>2018</v>
      </c>
      <c r="B926" s="32">
        <v>43291</v>
      </c>
      <c r="C926" s="28">
        <f>'Bitcoin Data'!C928</f>
        <v>6329.9501950000003</v>
      </c>
      <c r="D926" s="26">
        <f>'Bitcoin Data'!K928</f>
        <v>1862.5827814569536</v>
      </c>
      <c r="E926" s="25">
        <f>'Bitcoin Data'!J928</f>
        <v>54572.665821981274</v>
      </c>
      <c r="F926" s="25">
        <f t="shared" si="84"/>
        <v>101.6461076982267</v>
      </c>
      <c r="G926" s="23">
        <f>'Emissions Factors'!$AB$39/1000</f>
        <v>0.49266147344102867</v>
      </c>
      <c r="H926" s="26">
        <f t="shared" si="89"/>
        <v>50077.121188153855</v>
      </c>
      <c r="I926" s="23">
        <f t="shared" si="85"/>
        <v>26.885849953462163</v>
      </c>
      <c r="J926" s="26">
        <f>I926*'Social Cost of Carbon'!$C$5</f>
        <v>2688.5849953462161</v>
      </c>
      <c r="K926" s="23">
        <f t="shared" si="86"/>
        <v>0.42474030798376861</v>
      </c>
      <c r="L926" s="27">
        <f t="shared" si="87"/>
        <v>5.0077121188153857</v>
      </c>
      <c r="M926" s="27"/>
    </row>
    <row r="927" spans="1:13" x14ac:dyDescent="0.25">
      <c r="A927" s="24">
        <f t="shared" si="88"/>
        <v>2018</v>
      </c>
      <c r="B927" s="32">
        <v>43292</v>
      </c>
      <c r="C927" s="28">
        <f>'Bitcoin Data'!C929</f>
        <v>6394.7099609999996</v>
      </c>
      <c r="D927" s="26">
        <f>'Bitcoin Data'!K929</f>
        <v>1687.4472672728978</v>
      </c>
      <c r="E927" s="25">
        <f>'Bitcoin Data'!J929</f>
        <v>54547.486391813203</v>
      </c>
      <c r="F927" s="25">
        <f t="shared" si="84"/>
        <v>92.046006848470768</v>
      </c>
      <c r="G927" s="23">
        <f>'Emissions Factors'!$AB$39/1000</f>
        <v>0.49266147344102867</v>
      </c>
      <c r="H927" s="26">
        <f t="shared" si="89"/>
        <v>45347.521358330625</v>
      </c>
      <c r="I927" s="23">
        <f t="shared" si="85"/>
        <v>26.873445018295154</v>
      </c>
      <c r="J927" s="26">
        <f>I927*'Social Cost of Carbon'!$C$5</f>
        <v>2687.3445018295156</v>
      </c>
      <c r="K927" s="23">
        <f t="shared" si="86"/>
        <v>0.4202449396796834</v>
      </c>
      <c r="L927" s="27">
        <f t="shared" si="87"/>
        <v>4.5347521358330631</v>
      </c>
      <c r="M927" s="27"/>
    </row>
    <row r="928" spans="1:13" x14ac:dyDescent="0.25">
      <c r="A928" s="24">
        <f t="shared" si="88"/>
        <v>2018</v>
      </c>
      <c r="B928" s="32">
        <v>43293</v>
      </c>
      <c r="C928" s="28">
        <f>'Bitcoin Data'!C930</f>
        <v>6228.8100590000004</v>
      </c>
      <c r="D928" s="26">
        <f>'Bitcoin Data'!K930</f>
        <v>1762.4596103005974</v>
      </c>
      <c r="E928" s="25">
        <f>'Bitcoin Data'!J930</f>
        <v>54517.737367534806</v>
      </c>
      <c r="F928" s="25">
        <f t="shared" si="84"/>
        <v>96.085310155255726</v>
      </c>
      <c r="G928" s="23">
        <f>'Emissions Factors'!$AB$39/1000</f>
        <v>0.49266147344102867</v>
      </c>
      <c r="H928" s="26">
        <f t="shared" si="89"/>
        <v>47337.530477126522</v>
      </c>
      <c r="I928" s="23">
        <f t="shared" si="85"/>
        <v>26.858788820160722</v>
      </c>
      <c r="J928" s="26">
        <f>I928*'Social Cost of Carbon'!$C$5</f>
        <v>2685.8788820160721</v>
      </c>
      <c r="K928" s="23">
        <f t="shared" si="86"/>
        <v>0.43120256623257419</v>
      </c>
      <c r="L928" s="27">
        <f t="shared" si="87"/>
        <v>4.7337530477126508</v>
      </c>
      <c r="M928" s="27"/>
    </row>
    <row r="929" spans="1:13" x14ac:dyDescent="0.25">
      <c r="A929" s="24">
        <f t="shared" si="88"/>
        <v>2018</v>
      </c>
      <c r="B929" s="32">
        <v>43294</v>
      </c>
      <c r="C929" s="28">
        <f>'Bitcoin Data'!C931</f>
        <v>6238.0498049999997</v>
      </c>
      <c r="D929" s="26">
        <f>'Bitcoin Data'!K931</f>
        <v>1787.4875868917577</v>
      </c>
      <c r="E929" s="25">
        <f>'Bitcoin Data'!J931</f>
        <v>54487.588342207353</v>
      </c>
      <c r="F929" s="25">
        <f t="shared" si="84"/>
        <v>97.395887801363685</v>
      </c>
      <c r="G929" s="23">
        <f>'Emissions Factors'!$AB$39/1000</f>
        <v>0.49266147344102867</v>
      </c>
      <c r="H929" s="26">
        <f t="shared" si="89"/>
        <v>47983.201591316938</v>
      </c>
      <c r="I929" s="23">
        <f t="shared" si="85"/>
        <v>26.843935556920094</v>
      </c>
      <c r="J929" s="26">
        <f>I929*'Social Cost of Carbon'!$C$5</f>
        <v>2684.3935556920096</v>
      </c>
      <c r="K929" s="23">
        <f t="shared" si="86"/>
        <v>0.43032576519994775</v>
      </c>
      <c r="L929" s="27">
        <f t="shared" si="87"/>
        <v>4.7983201591316957</v>
      </c>
      <c r="M929" s="27"/>
    </row>
    <row r="930" spans="1:13" x14ac:dyDescent="0.25">
      <c r="A930" s="24">
        <f t="shared" si="88"/>
        <v>2018</v>
      </c>
      <c r="B930" s="32">
        <v>43295</v>
      </c>
      <c r="C930" s="28">
        <f>'Bitcoin Data'!C932</f>
        <v>6276.1201170000004</v>
      </c>
      <c r="D930" s="26">
        <f>'Bitcoin Data'!K932</f>
        <v>1662.5103906899419</v>
      </c>
      <c r="E930" s="25">
        <f>'Bitcoin Data'!J932</f>
        <v>54457.607247871245</v>
      </c>
      <c r="F930" s="25">
        <f t="shared" si="84"/>
        <v>90.536337901697834</v>
      </c>
      <c r="G930" s="23">
        <f>'Emissions Factors'!$AB$39/1000</f>
        <v>0.49266147344102867</v>
      </c>
      <c r="H930" s="26">
        <f t="shared" si="89"/>
        <v>44603.765630605303</v>
      </c>
      <c r="I930" s="23">
        <f t="shared" si="85"/>
        <v>26.82916502680909</v>
      </c>
      <c r="J930" s="26">
        <f>I930*'Social Cost of Carbon'!$C$5</f>
        <v>2682.9165026809092</v>
      </c>
      <c r="K930" s="23">
        <f t="shared" si="86"/>
        <v>0.42748010756099891</v>
      </c>
      <c r="L930" s="27">
        <f t="shared" si="87"/>
        <v>4.4603765630605308</v>
      </c>
      <c r="M930" s="27"/>
    </row>
    <row r="931" spans="1:13" x14ac:dyDescent="0.25">
      <c r="A931" s="24">
        <f t="shared" si="88"/>
        <v>2018</v>
      </c>
      <c r="B931" s="32">
        <v>43296</v>
      </c>
      <c r="C931" s="28">
        <f>'Bitcoin Data'!C933</f>
        <v>6359.6401370000003</v>
      </c>
      <c r="D931" s="26">
        <f>'Bitcoin Data'!K933</f>
        <v>1662.5103906899419</v>
      </c>
      <c r="E931" s="25">
        <f>'Bitcoin Data'!J933</f>
        <v>54428.360797242</v>
      </c>
      <c r="F931" s="25">
        <f t="shared" si="84"/>
        <v>90.487715373635922</v>
      </c>
      <c r="G931" s="23">
        <f>'Emissions Factors'!$AB$39/1000</f>
        <v>0.49266147344102867</v>
      </c>
      <c r="H931" s="26">
        <f t="shared" si="89"/>
        <v>44579.811184287901</v>
      </c>
      <c r="I931" s="23">
        <f t="shared" si="85"/>
        <v>26.814756427349167</v>
      </c>
      <c r="J931" s="26">
        <f>I931*'Social Cost of Carbon'!$C$5</f>
        <v>2681.4756427349166</v>
      </c>
      <c r="K931" s="23">
        <f t="shared" si="86"/>
        <v>0.42163952440237207</v>
      </c>
      <c r="L931" s="27">
        <f t="shared" si="87"/>
        <v>4.4579811184287887</v>
      </c>
      <c r="M931" s="27"/>
    </row>
    <row r="932" spans="1:13" x14ac:dyDescent="0.25">
      <c r="A932" s="24">
        <f t="shared" si="88"/>
        <v>2018</v>
      </c>
      <c r="B932" s="32">
        <v>43297</v>
      </c>
      <c r="C932" s="28">
        <f>'Bitcoin Data'!C934</f>
        <v>6741.75</v>
      </c>
      <c r="D932" s="26">
        <f>'Bitcoin Data'!K934</f>
        <v>1500</v>
      </c>
      <c r="E932" s="25">
        <f>'Bitcoin Data'!J934</f>
        <v>54399.470050103053</v>
      </c>
      <c r="F932" s="25">
        <f t="shared" si="84"/>
        <v>81.599205075154572</v>
      </c>
      <c r="G932" s="23">
        <f>'Emissions Factors'!$AB$39/1000</f>
        <v>0.49266147344102867</v>
      </c>
      <c r="H932" s="26">
        <f t="shared" si="89"/>
        <v>40200.784603942317</v>
      </c>
      <c r="I932" s="23">
        <f t="shared" si="85"/>
        <v>26.800523069294879</v>
      </c>
      <c r="J932" s="26">
        <f>I932*'Social Cost of Carbon'!$C$5</f>
        <v>2680.0523069294877</v>
      </c>
      <c r="K932" s="23">
        <f t="shared" si="86"/>
        <v>0.39753065701479406</v>
      </c>
      <c r="L932" s="27">
        <f t="shared" si="87"/>
        <v>4.0200784603942319</v>
      </c>
      <c r="M932" s="27"/>
    </row>
    <row r="933" spans="1:13" x14ac:dyDescent="0.25">
      <c r="A933" s="24">
        <f t="shared" si="88"/>
        <v>2018</v>
      </c>
      <c r="B933" s="32">
        <v>43298</v>
      </c>
      <c r="C933" s="28">
        <f>'Bitcoin Data'!C935</f>
        <v>7321.0400390000004</v>
      </c>
      <c r="D933" s="26">
        <f>'Bitcoin Data'!K935</f>
        <v>1987.4130506790327</v>
      </c>
      <c r="E933" s="25">
        <f>'Bitcoin Data'!J935</f>
        <v>52497.17823039247</v>
      </c>
      <c r="F933" s="25">
        <f t="shared" si="84"/>
        <v>104.3335771389052</v>
      </c>
      <c r="G933" s="23">
        <f>'Emissions Factors'!$AB$39/1000</f>
        <v>0.49266147344102867</v>
      </c>
      <c r="H933" s="26">
        <f t="shared" si="89"/>
        <v>51401.133842626259</v>
      </c>
      <c r="I933" s="23">
        <f t="shared" si="85"/>
        <v>25.863337178481448</v>
      </c>
      <c r="J933" s="26">
        <f>I933*'Social Cost of Carbon'!$C$5</f>
        <v>2586.3337178481447</v>
      </c>
      <c r="K933" s="23">
        <f t="shared" si="86"/>
        <v>0.35327408456591619</v>
      </c>
      <c r="L933" s="27">
        <f t="shared" si="87"/>
        <v>5.1401133842626257</v>
      </c>
      <c r="M933" s="27"/>
    </row>
    <row r="934" spans="1:13" x14ac:dyDescent="0.25">
      <c r="A934" s="24">
        <f t="shared" si="88"/>
        <v>2018</v>
      </c>
      <c r="B934" s="32">
        <v>43299</v>
      </c>
      <c r="C934" s="28">
        <f>'Bitcoin Data'!C936</f>
        <v>7370.7797849999997</v>
      </c>
      <c r="D934" s="26">
        <f>'Bitcoin Data'!K936</f>
        <v>2174.9637506041568</v>
      </c>
      <c r="E934" s="25">
        <f>'Bitcoin Data'!J936</f>
        <v>52467.563655069971</v>
      </c>
      <c r="F934" s="25">
        <f t="shared" si="84"/>
        <v>114.11504903229331</v>
      </c>
      <c r="G934" s="23">
        <f>'Emissions Factors'!$AB$39/1000</f>
        <v>0.49266147344102867</v>
      </c>
      <c r="H934" s="26">
        <f t="shared" si="89"/>
        <v>56220.088198044854</v>
      </c>
      <c r="I934" s="23">
        <f t="shared" si="85"/>
        <v>25.848747218167738</v>
      </c>
      <c r="J934" s="26">
        <f>I934*'Social Cost of Carbon'!$C$5</f>
        <v>2584.8747218167737</v>
      </c>
      <c r="K934" s="23">
        <f t="shared" si="86"/>
        <v>0.35069216517323665</v>
      </c>
      <c r="L934" s="27">
        <f t="shared" si="87"/>
        <v>5.6220088198044866</v>
      </c>
      <c r="M934" s="27"/>
    </row>
    <row r="935" spans="1:13" x14ac:dyDescent="0.25">
      <c r="A935" s="24">
        <f t="shared" si="88"/>
        <v>2018</v>
      </c>
      <c r="B935" s="32">
        <v>43300</v>
      </c>
      <c r="C935" s="28">
        <f>'Bitcoin Data'!C937</f>
        <v>7466.8598629999997</v>
      </c>
      <c r="D935" s="26">
        <f>'Bitcoin Data'!K937</f>
        <v>2137.5133594584968</v>
      </c>
      <c r="E935" s="25">
        <f>'Bitcoin Data'!J937</f>
        <v>52438.184241184499</v>
      </c>
      <c r="F935" s="25">
        <f t="shared" si="84"/>
        <v>112.08731936127788</v>
      </c>
      <c r="G935" s="23">
        <f>'Emissions Factors'!$AB$39/1000</f>
        <v>0.49266147344102867</v>
      </c>
      <c r="H935" s="26">
        <f t="shared" si="89"/>
        <v>55221.1039105823</v>
      </c>
      <c r="I935" s="23">
        <f t="shared" si="85"/>
        <v>25.834273112834087</v>
      </c>
      <c r="J935" s="26">
        <f>I935*'Social Cost of Carbon'!$C$5</f>
        <v>2583.4273112834085</v>
      </c>
      <c r="K935" s="23">
        <f t="shared" si="86"/>
        <v>0.34598577697766664</v>
      </c>
      <c r="L935" s="27">
        <f t="shared" si="87"/>
        <v>5.5221103910582299</v>
      </c>
      <c r="M935" s="27"/>
    </row>
    <row r="936" spans="1:13" x14ac:dyDescent="0.25">
      <c r="A936" s="24">
        <f t="shared" si="88"/>
        <v>2018</v>
      </c>
      <c r="B936" s="32">
        <v>43301</v>
      </c>
      <c r="C936" s="28">
        <f>'Bitcoin Data'!C938</f>
        <v>7354.1298829999996</v>
      </c>
      <c r="D936" s="26">
        <f>'Bitcoin Data'!K938</f>
        <v>1924.9278152069294</v>
      </c>
      <c r="E936" s="25">
        <f>'Bitcoin Data'!J938</f>
        <v>52412.315274216242</v>
      </c>
      <c r="F936" s="25">
        <f t="shared" si="84"/>
        <v>100.88992353073384</v>
      </c>
      <c r="G936" s="23">
        <f>'Emissions Factors'!$AB$39/1000</f>
        <v>0.49266147344102867</v>
      </c>
      <c r="H936" s="26">
        <f t="shared" si="89"/>
        <v>49704.578382004045</v>
      </c>
      <c r="I936" s="23">
        <f t="shared" si="85"/>
        <v>25.821528469451106</v>
      </c>
      <c r="J936" s="26">
        <f>I936*'Social Cost of Carbon'!$C$5</f>
        <v>2582.1528469451105</v>
      </c>
      <c r="K936" s="23">
        <f t="shared" si="86"/>
        <v>0.35111602433267913</v>
      </c>
      <c r="L936" s="27">
        <f t="shared" si="87"/>
        <v>4.9704578382004039</v>
      </c>
      <c r="M936" s="27"/>
    </row>
    <row r="937" spans="1:13" x14ac:dyDescent="0.25">
      <c r="A937" s="24">
        <f t="shared" si="88"/>
        <v>2018</v>
      </c>
      <c r="B937" s="32">
        <v>43302</v>
      </c>
      <c r="C937" s="28">
        <f>'Bitcoin Data'!C939</f>
        <v>7419.2900390000004</v>
      </c>
      <c r="D937" s="26">
        <f>'Bitcoin Data'!K939</f>
        <v>1712.4916753876892</v>
      </c>
      <c r="E937" s="25">
        <f>'Bitcoin Data'!J939</f>
        <v>52382.457550464875</v>
      </c>
      <c r="F937" s="25">
        <f t="shared" si="84"/>
        <v>89.704522491520109</v>
      </c>
      <c r="G937" s="23">
        <f>'Emissions Factors'!$AB$39/1000</f>
        <v>0.49266147344102867</v>
      </c>
      <c r="H937" s="26">
        <f t="shared" si="89"/>
        <v>44193.96222499619</v>
      </c>
      <c r="I937" s="23">
        <f t="shared" si="85"/>
        <v>25.806818719274165</v>
      </c>
      <c r="J937" s="26">
        <f>I937*'Social Cost of Carbon'!$C$5</f>
        <v>2580.6818719274165</v>
      </c>
      <c r="K937" s="23">
        <f t="shared" si="86"/>
        <v>0.34783407285089107</v>
      </c>
      <c r="L937" s="27">
        <f t="shared" si="87"/>
        <v>4.4193962224996195</v>
      </c>
      <c r="M937" s="27"/>
    </row>
    <row r="938" spans="1:13" x14ac:dyDescent="0.25">
      <c r="A938" s="24">
        <f t="shared" si="88"/>
        <v>2018</v>
      </c>
      <c r="B938" s="32">
        <v>43303</v>
      </c>
      <c r="C938" s="28">
        <f>'Bitcoin Data'!C940</f>
        <v>7418.4902339999999</v>
      </c>
      <c r="D938" s="26">
        <f>'Bitcoin Data'!K940</f>
        <v>2275.0252780586452</v>
      </c>
      <c r="E938" s="25">
        <f>'Bitcoin Data'!J940</f>
        <v>52353.489347843759</v>
      </c>
      <c r="F938" s="25">
        <f t="shared" si="84"/>
        <v>119.10551166091857</v>
      </c>
      <c r="G938" s="23">
        <f>'Emissions Factors'!$AB$39/1000</f>
        <v>0.49266147344102867</v>
      </c>
      <c r="H938" s="26">
        <f t="shared" si="89"/>
        <v>58678.696869815765</v>
      </c>
      <c r="I938" s="23">
        <f t="shared" si="85"/>
        <v>25.792547201887906</v>
      </c>
      <c r="J938" s="26">
        <f>I938*'Social Cost of Carbon'!$C$5</f>
        <v>2579.2547201887905</v>
      </c>
      <c r="K938" s="23">
        <f t="shared" si="86"/>
        <v>0.34767919601318581</v>
      </c>
      <c r="L938" s="27">
        <f t="shared" si="87"/>
        <v>5.8678696869815763</v>
      </c>
      <c r="M938" s="27"/>
    </row>
    <row r="939" spans="1:13" x14ac:dyDescent="0.25">
      <c r="A939" s="24">
        <f t="shared" si="88"/>
        <v>2018</v>
      </c>
      <c r="B939" s="32">
        <v>43304</v>
      </c>
      <c r="C939" s="28">
        <f>'Bitcoin Data'!C941</f>
        <v>7711.1098629999997</v>
      </c>
      <c r="D939" s="26">
        <f>'Bitcoin Data'!K941</f>
        <v>2074.9279538904898</v>
      </c>
      <c r="E939" s="25">
        <f>'Bitcoin Data'!J941</f>
        <v>52327.771186355014</v>
      </c>
      <c r="F939" s="25">
        <f t="shared" si="84"/>
        <v>108.57635519935334</v>
      </c>
      <c r="G939" s="23">
        <f>'Emissions Factors'!$AB$39/1000</f>
        <v>0.49266147344102867</v>
      </c>
      <c r="H939" s="26">
        <f t="shared" si="89"/>
        <v>53491.387133369913</v>
      </c>
      <c r="I939" s="23">
        <f t="shared" si="85"/>
        <v>25.779876854554665</v>
      </c>
      <c r="J939" s="26">
        <f>I939*'Social Cost of Carbon'!$C$5</f>
        <v>2577.9876854554664</v>
      </c>
      <c r="K939" s="23">
        <f t="shared" si="86"/>
        <v>0.33432122369639056</v>
      </c>
      <c r="L939" s="27">
        <f t="shared" si="87"/>
        <v>5.3491387133369903</v>
      </c>
      <c r="M939" s="27"/>
    </row>
    <row r="940" spans="1:13" x14ac:dyDescent="0.25">
      <c r="A940" s="24">
        <f t="shared" si="88"/>
        <v>2018</v>
      </c>
      <c r="B940" s="32">
        <v>43305</v>
      </c>
      <c r="C940" s="28">
        <f>'Bitcoin Data'!C942</f>
        <v>8424.2695309999999</v>
      </c>
      <c r="D940" s="26">
        <f>'Bitcoin Data'!K942</f>
        <v>1987.4130506790327</v>
      </c>
      <c r="E940" s="25">
        <f>'Bitcoin Data'!J942</f>
        <v>52300.14069728757</v>
      </c>
      <c r="F940" s="25">
        <f t="shared" si="84"/>
        <v>103.94198217413891</v>
      </c>
      <c r="G940" s="23">
        <f>'Emissions Factors'!$AB$39/1000</f>
        <v>0.49266147344102867</v>
      </c>
      <c r="H940" s="26">
        <f t="shared" si="89"/>
        <v>51208.210090292414</v>
      </c>
      <c r="I940" s="23">
        <f t="shared" si="85"/>
        <v>25.766264377098803</v>
      </c>
      <c r="J940" s="26">
        <f>I940*'Social Cost of Carbon'!$C$5</f>
        <v>2576.6264377098805</v>
      </c>
      <c r="K940" s="23">
        <f t="shared" si="86"/>
        <v>0.30585754981227709</v>
      </c>
      <c r="L940" s="27">
        <f t="shared" si="87"/>
        <v>5.1208210090292425</v>
      </c>
      <c r="M940" s="27"/>
    </row>
    <row r="941" spans="1:13" x14ac:dyDescent="0.25">
      <c r="A941" s="24">
        <f t="shared" si="88"/>
        <v>2018</v>
      </c>
      <c r="B941" s="32">
        <v>43306</v>
      </c>
      <c r="C941" s="28">
        <f>'Bitcoin Data'!C943</f>
        <v>8181.3901370000003</v>
      </c>
      <c r="D941" s="26">
        <f>'Bitcoin Data'!K943</f>
        <v>2212.389380530974</v>
      </c>
      <c r="E941" s="25">
        <f>'Bitcoin Data'!J943</f>
        <v>52272.379599816813</v>
      </c>
      <c r="F941" s="25">
        <f t="shared" si="84"/>
        <v>115.64685752171863</v>
      </c>
      <c r="G941" s="23">
        <f>'Emissions Factors'!$AB$39/1000</f>
        <v>0.49266147344102867</v>
      </c>
      <c r="H941" s="26">
        <f t="shared" si="89"/>
        <v>56974.751225474611</v>
      </c>
      <c r="I941" s="23">
        <f t="shared" si="85"/>
        <v>25.75258755391452</v>
      </c>
      <c r="J941" s="26">
        <f>I941*'Social Cost of Carbon'!$C$5</f>
        <v>2575.2587553914518</v>
      </c>
      <c r="K941" s="23">
        <f t="shared" si="86"/>
        <v>0.31477031559037261</v>
      </c>
      <c r="L941" s="27">
        <f t="shared" si="87"/>
        <v>5.6974751225474609</v>
      </c>
      <c r="M941" s="27"/>
    </row>
    <row r="942" spans="1:13" x14ac:dyDescent="0.25">
      <c r="A942" s="24">
        <f t="shared" si="88"/>
        <v>2018</v>
      </c>
      <c r="B942" s="32">
        <v>43307</v>
      </c>
      <c r="C942" s="28">
        <f>'Bitcoin Data'!C944</f>
        <v>7951.580078</v>
      </c>
      <c r="D942" s="26">
        <f>'Bitcoin Data'!K944</f>
        <v>2062.5644551392229</v>
      </c>
      <c r="E942" s="25">
        <f>'Bitcoin Data'!J944</f>
        <v>52240.062087711711</v>
      </c>
      <c r="F942" s="25">
        <f t="shared" si="84"/>
        <v>107.74849519638028</v>
      </c>
      <c r="G942" s="23">
        <f>'Emissions Factors'!$AB$39/1000</f>
        <v>0.49266147344102867</v>
      </c>
      <c r="H942" s="26">
        <f t="shared" si="89"/>
        <v>53083.532404502308</v>
      </c>
      <c r="I942" s="23">
        <f t="shared" si="85"/>
        <v>25.736665960782872</v>
      </c>
      <c r="J942" s="26">
        <f>I942*'Social Cost of Carbon'!$C$5</f>
        <v>2573.6665960782871</v>
      </c>
      <c r="K942" s="23">
        <f t="shared" si="86"/>
        <v>0.3236673177949837</v>
      </c>
      <c r="L942" s="27">
        <f t="shared" si="87"/>
        <v>5.3083532404502307</v>
      </c>
      <c r="M942" s="27"/>
    </row>
    <row r="943" spans="1:13" x14ac:dyDescent="0.25">
      <c r="A943" s="24">
        <f t="shared" si="88"/>
        <v>2018</v>
      </c>
      <c r="B943" s="32">
        <v>43308</v>
      </c>
      <c r="C943" s="28">
        <f>'Bitcoin Data'!C945</f>
        <v>8165.0097660000001</v>
      </c>
      <c r="D943" s="26">
        <f>'Bitcoin Data'!K945</f>
        <v>2087.4405659283316</v>
      </c>
      <c r="E943" s="25">
        <f>'Bitcoin Data'!J945</f>
        <v>52215.124883917975</v>
      </c>
      <c r="F943" s="25">
        <f t="shared" si="84"/>
        <v>108.99596983770424</v>
      </c>
      <c r="G943" s="23">
        <f>'Emissions Factors'!$AB$39/1000</f>
        <v>0.49266147344102867</v>
      </c>
      <c r="H943" s="26">
        <f t="shared" si="89"/>
        <v>53698.11509937729</v>
      </c>
      <c r="I943" s="23">
        <f t="shared" si="85"/>
        <v>25.724380361218351</v>
      </c>
      <c r="J943" s="26">
        <f>I943*'Social Cost of Carbon'!$C$5</f>
        <v>2572.438036121835</v>
      </c>
      <c r="K943" s="23">
        <f t="shared" si="86"/>
        <v>0.31505633304123531</v>
      </c>
      <c r="L943" s="27">
        <f t="shared" si="87"/>
        <v>5.3698115099377288</v>
      </c>
      <c r="M943" s="27"/>
    </row>
    <row r="944" spans="1:13" x14ac:dyDescent="0.25">
      <c r="A944" s="24">
        <f t="shared" si="88"/>
        <v>2018</v>
      </c>
      <c r="B944" s="32">
        <v>43309</v>
      </c>
      <c r="C944" s="28">
        <f>'Bitcoin Data'!C946</f>
        <v>8192.1503909999992</v>
      </c>
      <c r="D944" s="26">
        <f>'Bitcoin Data'!K946</f>
        <v>1812.5062934246303</v>
      </c>
      <c r="E944" s="25">
        <f>'Bitcoin Data'!J946</f>
        <v>52185.415718238648</v>
      </c>
      <c r="F944" s="25">
        <f t="shared" si="84"/>
        <v>94.586394414288179</v>
      </c>
      <c r="G944" s="23">
        <f>'Emissions Factors'!$AB$39/1000</f>
        <v>0.49266147344102867</v>
      </c>
      <c r="H944" s="26">
        <f t="shared" si="89"/>
        <v>46599.072439617499</v>
      </c>
      <c r="I944" s="23">
        <f t="shared" si="85"/>
        <v>25.709743799880069</v>
      </c>
      <c r="J944" s="26">
        <f>I944*'Social Cost of Carbon'!$C$5</f>
        <v>2570.9743799880071</v>
      </c>
      <c r="K944" s="23">
        <f t="shared" si="86"/>
        <v>0.31383388454544392</v>
      </c>
      <c r="L944" s="27">
        <f t="shared" si="87"/>
        <v>4.6599072439617499</v>
      </c>
      <c r="M944" s="27"/>
    </row>
    <row r="945" spans="1:13" x14ac:dyDescent="0.25">
      <c r="A945" s="24">
        <f t="shared" si="88"/>
        <v>2018</v>
      </c>
      <c r="B945" s="32">
        <v>43310</v>
      </c>
      <c r="C945" s="28">
        <f>'Bitcoin Data'!C947</f>
        <v>8218.4599610000005</v>
      </c>
      <c r="D945" s="26">
        <f>'Bitcoin Data'!K947</f>
        <v>2124.8967064101053</v>
      </c>
      <c r="E945" s="25">
        <f>'Bitcoin Data'!J947</f>
        <v>59923.343330253825</v>
      </c>
      <c r="F945" s="25">
        <f t="shared" si="84"/>
        <v>127.3309148795383</v>
      </c>
      <c r="G945" s="23">
        <f>'Emissions Factors'!$AB$39/1000</f>
        <v>0.49266147344102867</v>
      </c>
      <c r="H945" s="26">
        <f t="shared" si="89"/>
        <v>62731.036139147538</v>
      </c>
      <c r="I945" s="23">
        <f t="shared" si="85"/>
        <v>29.521922618595486</v>
      </c>
      <c r="J945" s="26">
        <f>I945*'Social Cost of Carbon'!$C$5</f>
        <v>2952.1922618595486</v>
      </c>
      <c r="K945" s="23">
        <f t="shared" si="86"/>
        <v>0.35921477696173304</v>
      </c>
      <c r="L945" s="27">
        <f t="shared" si="87"/>
        <v>6.2731036139147536</v>
      </c>
      <c r="M945" s="27"/>
    </row>
    <row r="946" spans="1:13" x14ac:dyDescent="0.25">
      <c r="A946" s="24">
        <f t="shared" si="88"/>
        <v>2018</v>
      </c>
      <c r="B946" s="32">
        <v>43311</v>
      </c>
      <c r="C946" s="28">
        <f>'Bitcoin Data'!C948</f>
        <v>8180.4799800000001</v>
      </c>
      <c r="D946" s="26">
        <f>'Bitcoin Data'!K948</f>
        <v>1675.0418760469011</v>
      </c>
      <c r="E946" s="25">
        <f>'Bitcoin Data'!J948</f>
        <v>59886.75306615352</v>
      </c>
      <c r="F946" s="25">
        <f t="shared" si="84"/>
        <v>100.3128192062873</v>
      </c>
      <c r="G946" s="23">
        <f>'Emissions Factors'!$AB$39/1000</f>
        <v>0.49266147344102867</v>
      </c>
      <c r="H946" s="26">
        <f t="shared" si="89"/>
        <v>49420.261315193027</v>
      </c>
      <c r="I946" s="23">
        <f t="shared" si="85"/>
        <v>29.503896005170233</v>
      </c>
      <c r="J946" s="26">
        <f>I946*'Social Cost of Carbon'!$C$5</f>
        <v>2950.3896005170232</v>
      </c>
      <c r="K946" s="23">
        <f t="shared" si="86"/>
        <v>0.36066216257851208</v>
      </c>
      <c r="L946" s="27">
        <f t="shared" si="87"/>
        <v>4.9420261315193015</v>
      </c>
      <c r="M946" s="27"/>
    </row>
    <row r="947" spans="1:13" x14ac:dyDescent="0.25">
      <c r="A947" s="24">
        <f t="shared" si="88"/>
        <v>2018</v>
      </c>
      <c r="B947" s="32">
        <v>43312</v>
      </c>
      <c r="C947" s="28">
        <f>'Bitcoin Data'!C949</f>
        <v>7780.4399409999996</v>
      </c>
      <c r="D947" s="26">
        <f>'Bitcoin Data'!K949</f>
        <v>1837.4846876276031</v>
      </c>
      <c r="E947" s="25">
        <f>'Bitcoin Data'!J949</f>
        <v>59856.586096404688</v>
      </c>
      <c r="F947" s="25">
        <f t="shared" si="84"/>
        <v>109.98556040580689</v>
      </c>
      <c r="G947" s="23">
        <f>'Emissions Factors'!$AB$39/1000</f>
        <v>0.49266147344102867</v>
      </c>
      <c r="H947" s="26">
        <f t="shared" si="89"/>
        <v>54185.648246762088</v>
      </c>
      <c r="I947" s="23">
        <f t="shared" si="85"/>
        <v>29.489033901404525</v>
      </c>
      <c r="J947" s="26">
        <f>I947*'Social Cost of Carbon'!$C$5</f>
        <v>2948.9033901404528</v>
      </c>
      <c r="K947" s="23">
        <f t="shared" si="86"/>
        <v>0.37901499304696618</v>
      </c>
      <c r="L947" s="27">
        <f t="shared" si="87"/>
        <v>5.418564824676209</v>
      </c>
      <c r="M947" s="27"/>
    </row>
    <row r="948" spans="1:13" x14ac:dyDescent="0.25">
      <c r="A948" s="24">
        <f t="shared" si="88"/>
        <v>2018</v>
      </c>
      <c r="B948" s="32">
        <v>43313</v>
      </c>
      <c r="C948" s="28">
        <f>'Bitcoin Data'!C950</f>
        <v>7624.9101559999999</v>
      </c>
      <c r="D948" s="26">
        <f>'Bitcoin Data'!K950</f>
        <v>1875</v>
      </c>
      <c r="E948" s="25">
        <f>'Bitcoin Data'!J950</f>
        <v>59823.941592066316</v>
      </c>
      <c r="F948" s="25">
        <f t="shared" si="84"/>
        <v>112.16989048512436</v>
      </c>
      <c r="G948" s="23">
        <f>'Emissions Factors'!$AB$39/1000</f>
        <v>0.49266147344102867</v>
      </c>
      <c r="H948" s="26">
        <f t="shared" si="89"/>
        <v>55261.783522120189</v>
      </c>
      <c r="I948" s="23">
        <f t="shared" si="85"/>
        <v>29.472951211797429</v>
      </c>
      <c r="J948" s="26">
        <f>I948*'Social Cost of Carbon'!$C$5</f>
        <v>2947.2951211797431</v>
      </c>
      <c r="K948" s="23">
        <f t="shared" si="86"/>
        <v>0.38653506216863853</v>
      </c>
      <c r="L948" s="27">
        <f t="shared" si="87"/>
        <v>5.5261783522120185</v>
      </c>
      <c r="M948" s="27"/>
    </row>
    <row r="949" spans="1:13" x14ac:dyDescent="0.25">
      <c r="A949" s="24">
        <f t="shared" si="88"/>
        <v>2018</v>
      </c>
      <c r="B949" s="32">
        <v>43314</v>
      </c>
      <c r="C949" s="28">
        <f>'Bitcoin Data'!C951</f>
        <v>7567.1499020000001</v>
      </c>
      <c r="D949" s="26">
        <f>'Bitcoin Data'!K951</f>
        <v>1912.4521886952823</v>
      </c>
      <c r="E949" s="25">
        <f>'Bitcoin Data'!J951</f>
        <v>59793.30794762991</v>
      </c>
      <c r="F949" s="25">
        <f t="shared" si="84"/>
        <v>114.35184265377585</v>
      </c>
      <c r="G949" s="23">
        <f>'Emissions Factors'!$AB$39/1000</f>
        <v>0.49266147344102867</v>
      </c>
      <c r="H949" s="26">
        <f t="shared" si="89"/>
        <v>56336.747292505876</v>
      </c>
      <c r="I949" s="23">
        <f t="shared" si="85"/>
        <v>29.457859195392519</v>
      </c>
      <c r="J949" s="26">
        <f>I949*'Social Cost of Carbon'!$C$5</f>
        <v>2945.7859195392521</v>
      </c>
      <c r="K949" s="23">
        <f t="shared" si="86"/>
        <v>0.38928605322866405</v>
      </c>
      <c r="L949" s="27">
        <f t="shared" si="87"/>
        <v>5.6336747292505871</v>
      </c>
      <c r="M949" s="27"/>
    </row>
    <row r="950" spans="1:13" x14ac:dyDescent="0.25">
      <c r="A950" s="24">
        <f t="shared" si="88"/>
        <v>2018</v>
      </c>
      <c r="B950" s="32">
        <v>43315</v>
      </c>
      <c r="C950" s="28">
        <f>'Bitcoin Data'!C952</f>
        <v>7434.3901370000003</v>
      </c>
      <c r="D950" s="26">
        <f>'Bitcoin Data'!K952</f>
        <v>2074.9279538904898</v>
      </c>
      <c r="E950" s="25">
        <f>'Bitcoin Data'!J952</f>
        <v>59761.776956761998</v>
      </c>
      <c r="F950" s="25">
        <f t="shared" si="84"/>
        <v>124.001381581754</v>
      </c>
      <c r="G950" s="23">
        <f>'Emissions Factors'!$AB$39/1000</f>
        <v>0.49266147344102867</v>
      </c>
      <c r="H950" s="26">
        <f t="shared" si="89"/>
        <v>61090.703358790168</v>
      </c>
      <c r="I950" s="23">
        <f t="shared" si="85"/>
        <v>29.442325090972481</v>
      </c>
      <c r="J950" s="26">
        <f>I950*'Social Cost of Carbon'!$C$5</f>
        <v>2944.2325090972481</v>
      </c>
      <c r="K950" s="23">
        <f t="shared" si="86"/>
        <v>0.39602878714209294</v>
      </c>
      <c r="L950" s="27">
        <f t="shared" si="87"/>
        <v>6.1090703358790162</v>
      </c>
      <c r="M950" s="27"/>
    </row>
    <row r="951" spans="1:13" x14ac:dyDescent="0.25">
      <c r="A951" s="24">
        <f t="shared" si="88"/>
        <v>2018</v>
      </c>
      <c r="B951" s="32">
        <v>43316</v>
      </c>
      <c r="C951" s="28">
        <f>'Bitcoin Data'!C953</f>
        <v>7032.8500979999999</v>
      </c>
      <c r="D951" s="26">
        <f>'Bitcoin Data'!K953</f>
        <v>2199.9511121975065</v>
      </c>
      <c r="E951" s="25">
        <f>'Bitcoin Data'!J953</f>
        <v>59728.935307415573</v>
      </c>
      <c r="F951" s="25">
        <f t="shared" si="84"/>
        <v>131.40073765992182</v>
      </c>
      <c r="G951" s="23">
        <f>'Emissions Factors'!$AB$39/1000</f>
        <v>0.49266147344102867</v>
      </c>
      <c r="H951" s="26">
        <f t="shared" si="89"/>
        <v>64736.081026775151</v>
      </c>
      <c r="I951" s="23">
        <f t="shared" si="85"/>
        <v>29.426145275615237</v>
      </c>
      <c r="J951" s="26">
        <f>I951*'Social Cost of Carbon'!$C$5</f>
        <v>2942.6145275615236</v>
      </c>
      <c r="K951" s="23">
        <f t="shared" si="86"/>
        <v>0.41840995991061197</v>
      </c>
      <c r="L951" s="27">
        <f t="shared" si="87"/>
        <v>6.4736081026775141</v>
      </c>
      <c r="M951" s="27"/>
    </row>
    <row r="952" spans="1:13" x14ac:dyDescent="0.25">
      <c r="A952" s="24">
        <f t="shared" si="88"/>
        <v>2018</v>
      </c>
      <c r="B952" s="32">
        <v>43317</v>
      </c>
      <c r="C952" s="28">
        <f>'Bitcoin Data'!C954</f>
        <v>7068.4799800000001</v>
      </c>
      <c r="D952" s="26">
        <f>'Bitcoin Data'!K954</f>
        <v>2000</v>
      </c>
      <c r="E952" s="25">
        <f>'Bitcoin Data'!J954</f>
        <v>59695.531323399948</v>
      </c>
      <c r="F952" s="25">
        <f t="shared" si="84"/>
        <v>119.3910626467999</v>
      </c>
      <c r="G952" s="23">
        <f>'Emissions Factors'!$AB$39/1000</f>
        <v>0.49266147344102867</v>
      </c>
      <c r="H952" s="26">
        <f t="shared" si="89"/>
        <v>58819.376839262593</v>
      </c>
      <c r="I952" s="23">
        <f t="shared" si="85"/>
        <v>29.409688419631301</v>
      </c>
      <c r="J952" s="26">
        <f>I952*'Social Cost of Carbon'!$C$5</f>
        <v>2940.9688419631302</v>
      </c>
      <c r="K952" s="23">
        <f t="shared" si="86"/>
        <v>0.41606807266689466</v>
      </c>
      <c r="L952" s="27">
        <f t="shared" si="87"/>
        <v>5.8819376839262603</v>
      </c>
      <c r="M952" s="27"/>
    </row>
    <row r="953" spans="1:13" x14ac:dyDescent="0.25">
      <c r="A953" s="24">
        <f t="shared" si="88"/>
        <v>2018</v>
      </c>
      <c r="B953" s="32">
        <v>43318</v>
      </c>
      <c r="C953" s="28">
        <f>'Bitcoin Data'!C955</f>
        <v>6951.7998049999997</v>
      </c>
      <c r="D953" s="26">
        <f>'Bitcoin Data'!K955</f>
        <v>1637.5545851528382</v>
      </c>
      <c r="E953" s="25">
        <f>'Bitcoin Data'!J955</f>
        <v>59661.483063957603</v>
      </c>
      <c r="F953" s="25">
        <f t="shared" si="84"/>
        <v>97.698935148402171</v>
      </c>
      <c r="G953" s="23">
        <f>'Emissions Factors'!$AB$39/1000</f>
        <v>0.49266147344102867</v>
      </c>
      <c r="H953" s="26">
        <f t="shared" si="89"/>
        <v>48132.501343831325</v>
      </c>
      <c r="I953" s="23">
        <f t="shared" si="85"/>
        <v>29.392914153966334</v>
      </c>
      <c r="J953" s="26">
        <f>I953*'Social Cost of Carbon'!$C$5</f>
        <v>2939.2914153966335</v>
      </c>
      <c r="K953" s="23">
        <f t="shared" si="86"/>
        <v>0.4228101351944259</v>
      </c>
      <c r="L953" s="27">
        <f t="shared" si="87"/>
        <v>4.8132501343831331</v>
      </c>
      <c r="M953" s="27"/>
    </row>
    <row r="954" spans="1:13" x14ac:dyDescent="0.25">
      <c r="A954" s="24">
        <f t="shared" si="88"/>
        <v>2018</v>
      </c>
      <c r="B954" s="32">
        <v>43319</v>
      </c>
      <c r="C954" s="28">
        <f>'Bitcoin Data'!C956</f>
        <v>6753.1201170000004</v>
      </c>
      <c r="D954" s="26">
        <f>'Bitcoin Data'!K956</f>
        <v>1887.5838926174499</v>
      </c>
      <c r="E954" s="25">
        <f>'Bitcoin Data'!J956</f>
        <v>59628.779301083108</v>
      </c>
      <c r="F954" s="25">
        <f t="shared" si="84"/>
        <v>112.55432334516529</v>
      </c>
      <c r="G954" s="23">
        <f>'Emissions Factors'!$AB$39/1000</f>
        <v>0.49266147344102867</v>
      </c>
      <c r="H954" s="26">
        <f t="shared" si="89"/>
        <v>55451.178781387098</v>
      </c>
      <c r="I954" s="23">
        <f t="shared" si="85"/>
        <v>29.376802269961516</v>
      </c>
      <c r="J954" s="26">
        <f>I954*'Social Cost of Carbon'!$C$5</f>
        <v>2937.6802269961518</v>
      </c>
      <c r="K954" s="23">
        <f t="shared" si="86"/>
        <v>0.435010806279155</v>
      </c>
      <c r="L954" s="27">
        <f t="shared" si="87"/>
        <v>5.5451178781387096</v>
      </c>
      <c r="M954" s="27"/>
    </row>
    <row r="955" spans="1:13" x14ac:dyDescent="0.25">
      <c r="A955" s="24">
        <f t="shared" si="88"/>
        <v>2018</v>
      </c>
      <c r="B955" s="32">
        <v>43320</v>
      </c>
      <c r="C955" s="28">
        <f>'Bitcoin Data'!C957</f>
        <v>6305.7998049999997</v>
      </c>
      <c r="D955" s="26">
        <f>'Bitcoin Data'!K957</f>
        <v>1962.4945486262536</v>
      </c>
      <c r="E955" s="25">
        <f>'Bitcoin Data'!J957</f>
        <v>59599.57008952531</v>
      </c>
      <c r="F955" s="25">
        <f t="shared" si="84"/>
        <v>116.96383140116174</v>
      </c>
      <c r="G955" s="23">
        <f>'Emissions Factors'!$AB$39/1000</f>
        <v>0.49266147344102867</v>
      </c>
      <c r="H955" s="26">
        <f t="shared" si="89"/>
        <v>57623.573517404402</v>
      </c>
      <c r="I955" s="23">
        <f t="shared" si="85"/>
        <v>29.3624120167574</v>
      </c>
      <c r="J955" s="26">
        <f>I955*'Social Cost of Carbon'!$C$5</f>
        <v>2936.2412016757398</v>
      </c>
      <c r="K955" s="23">
        <f t="shared" si="86"/>
        <v>0.46564136072755324</v>
      </c>
      <c r="L955" s="27">
        <f t="shared" si="87"/>
        <v>5.7623573517404392</v>
      </c>
      <c r="M955" s="27"/>
    </row>
    <row r="956" spans="1:13" x14ac:dyDescent="0.25">
      <c r="A956" s="24">
        <f t="shared" si="88"/>
        <v>2018</v>
      </c>
      <c r="B956" s="32">
        <v>43321</v>
      </c>
      <c r="C956" s="28">
        <f>'Bitcoin Data'!C958</f>
        <v>6568.2299800000001</v>
      </c>
      <c r="D956" s="26">
        <f>'Bitcoin Data'!K958</f>
        <v>1862.5827814569536</v>
      </c>
      <c r="E956" s="25">
        <f>'Bitcoin Data'!J958</f>
        <v>59564.749243602157</v>
      </c>
      <c r="F956" s="25">
        <f t="shared" si="84"/>
        <v>110.94427632293448</v>
      </c>
      <c r="G956" s="23">
        <f>'Emissions Factors'!$AB$39/1000</f>
        <v>0.49266147344102867</v>
      </c>
      <c r="H956" s="26">
        <f t="shared" si="89"/>
        <v>54657.970643105538</v>
      </c>
      <c r="I956" s="23">
        <f t="shared" si="85"/>
        <v>29.345257127498435</v>
      </c>
      <c r="J956" s="26">
        <f>I956*'Social Cost of Carbon'!$C$5</f>
        <v>2934.5257127498435</v>
      </c>
      <c r="K956" s="23">
        <f t="shared" si="86"/>
        <v>0.44677572522359266</v>
      </c>
      <c r="L956" s="27">
        <f t="shared" si="87"/>
        <v>5.4657970643105527</v>
      </c>
      <c r="M956" s="27"/>
    </row>
    <row r="957" spans="1:13" x14ac:dyDescent="0.25">
      <c r="A957" s="24">
        <f t="shared" si="88"/>
        <v>2018</v>
      </c>
      <c r="B957" s="32">
        <v>43322</v>
      </c>
      <c r="C957" s="28">
        <f>'Bitcoin Data'!C959</f>
        <v>6184.7099609999996</v>
      </c>
      <c r="D957" s="26">
        <f>'Bitcoin Data'!K959</f>
        <v>2199.9511121975065</v>
      </c>
      <c r="E957" s="25">
        <f>'Bitcoin Data'!J959</f>
        <v>59536.729030120892</v>
      </c>
      <c r="F957" s="25">
        <f t="shared" si="84"/>
        <v>130.97789324641604</v>
      </c>
      <c r="G957" s="23">
        <f>'Emissions Factors'!$AB$39/1000</f>
        <v>0.49266147344102867</v>
      </c>
      <c r="H957" s="26">
        <f t="shared" si="89"/>
        <v>64527.761874981079</v>
      </c>
      <c r="I957" s="23">
        <f t="shared" si="85"/>
        <v>29.331452647838624</v>
      </c>
      <c r="J957" s="26">
        <f>I957*'Social Cost of Carbon'!$C$5</f>
        <v>2933.1452647838623</v>
      </c>
      <c r="K957" s="23">
        <f t="shared" si="86"/>
        <v>0.47425752917758573</v>
      </c>
      <c r="L957" s="27">
        <f t="shared" si="87"/>
        <v>6.4527761874981078</v>
      </c>
      <c r="M957" s="27"/>
    </row>
    <row r="958" spans="1:13" x14ac:dyDescent="0.25">
      <c r="A958" s="24">
        <f t="shared" si="88"/>
        <v>2018</v>
      </c>
      <c r="B958" s="32">
        <v>43323</v>
      </c>
      <c r="C958" s="28">
        <f>'Bitcoin Data'!C960</f>
        <v>6295.7299800000001</v>
      </c>
      <c r="D958" s="26">
        <f>'Bitcoin Data'!K960</f>
        <v>2124.8967064101053</v>
      </c>
      <c r="E958" s="25">
        <f>'Bitcoin Data'!J960</f>
        <v>61990.849542376061</v>
      </c>
      <c r="F958" s="25">
        <f t="shared" si="84"/>
        <v>131.72415202015927</v>
      </c>
      <c r="G958" s="23">
        <f>'Emissions Factors'!$AB$39/1000</f>
        <v>0.49266147344102867</v>
      </c>
      <c r="H958" s="26">
        <f t="shared" si="89"/>
        <v>64895.414822021718</v>
      </c>
      <c r="I958" s="23">
        <f t="shared" si="85"/>
        <v>30.540503275408106</v>
      </c>
      <c r="J958" s="26">
        <f>I958*'Social Cost of Carbon'!$C$5</f>
        <v>3054.0503275408105</v>
      </c>
      <c r="K958" s="23">
        <f t="shared" si="86"/>
        <v>0.48509868390842431</v>
      </c>
      <c r="L958" s="27">
        <f t="shared" si="87"/>
        <v>6.4895414822021715</v>
      </c>
      <c r="M958" s="27"/>
    </row>
    <row r="959" spans="1:13" x14ac:dyDescent="0.25">
      <c r="A959" s="24">
        <f t="shared" si="88"/>
        <v>2018</v>
      </c>
      <c r="B959" s="32">
        <v>43324</v>
      </c>
      <c r="C959" s="28">
        <f>'Bitcoin Data'!C961</f>
        <v>6322.6899409999996</v>
      </c>
      <c r="D959" s="26">
        <f>'Bitcoin Data'!K961</f>
        <v>1937.5672766415501</v>
      </c>
      <c r="E959" s="25">
        <f>'Bitcoin Data'!J961</f>
        <v>63866.360732983019</v>
      </c>
      <c r="F959" s="25">
        <f t="shared" si="84"/>
        <v>123.74537063441274</v>
      </c>
      <c r="G959" s="23">
        <f>'Emissions Factors'!$AB$39/1000</f>
        <v>0.49266147344102867</v>
      </c>
      <c r="H959" s="26">
        <f t="shared" si="89"/>
        <v>60964.576628255985</v>
      </c>
      <c r="I959" s="23">
        <f t="shared" si="85"/>
        <v>31.464495382027671</v>
      </c>
      <c r="J959" s="26">
        <f>I959*'Social Cost of Carbon'!$C$5</f>
        <v>3146.4495382027671</v>
      </c>
      <c r="K959" s="23">
        <f t="shared" si="86"/>
        <v>0.49764413051466561</v>
      </c>
      <c r="L959" s="27">
        <f t="shared" si="87"/>
        <v>6.096457662825598</v>
      </c>
      <c r="M959" s="27"/>
    </row>
    <row r="960" spans="1:13" x14ac:dyDescent="0.25">
      <c r="A960" s="24">
        <f t="shared" si="88"/>
        <v>2018</v>
      </c>
      <c r="B960" s="32">
        <v>43325</v>
      </c>
      <c r="C960" s="28">
        <f>'Bitcoin Data'!C962</f>
        <v>6297.5698240000002</v>
      </c>
      <c r="D960" s="26">
        <f>'Bitcoin Data'!K962</f>
        <v>1875</v>
      </c>
      <c r="E960" s="25">
        <f>'Bitcoin Data'!J962</f>
        <v>63834.27778054183</v>
      </c>
      <c r="F960" s="25">
        <f t="shared" si="84"/>
        <v>119.68927083851594</v>
      </c>
      <c r="G960" s="23">
        <f>'Emissions Factors'!$AB$39/1000</f>
        <v>0.49266147344102867</v>
      </c>
      <c r="H960" s="26">
        <f t="shared" si="89"/>
        <v>58966.292526385609</v>
      </c>
      <c r="I960" s="23">
        <f t="shared" si="85"/>
        <v>31.448689347405654</v>
      </c>
      <c r="J960" s="26">
        <f>I960*'Social Cost of Carbon'!$C$5</f>
        <v>3144.8689347405652</v>
      </c>
      <c r="K960" s="23">
        <f t="shared" si="86"/>
        <v>0.49937817644442606</v>
      </c>
      <c r="L960" s="27">
        <f t="shared" si="87"/>
        <v>5.8966292526385597</v>
      </c>
      <c r="M960" s="27"/>
    </row>
    <row r="961" spans="1:13" x14ac:dyDescent="0.25">
      <c r="A961" s="24">
        <f t="shared" si="88"/>
        <v>2018</v>
      </c>
      <c r="B961" s="32">
        <v>43326</v>
      </c>
      <c r="C961" s="28">
        <f>'Bitcoin Data'!C963</f>
        <v>6199.7099609999996</v>
      </c>
      <c r="D961" s="26">
        <f>'Bitcoin Data'!K963</f>
        <v>1700.0377786173026</v>
      </c>
      <c r="E961" s="25">
        <f>'Bitcoin Data'!J963</f>
        <v>63798.57781258758</v>
      </c>
      <c r="F961" s="25">
        <f t="shared" si="84"/>
        <v>108.45999250345452</v>
      </c>
      <c r="G961" s="23">
        <f>'Emissions Factors'!$AB$39/1000</f>
        <v>0.49266147344102867</v>
      </c>
      <c r="H961" s="26">
        <f t="shared" si="89"/>
        <v>53434.059716154828</v>
      </c>
      <c r="I961" s="23">
        <f t="shared" si="85"/>
        <v>31.431101348591518</v>
      </c>
      <c r="J961" s="26">
        <f>I961*'Social Cost of Carbon'!$C$5</f>
        <v>3143.1101348591519</v>
      </c>
      <c r="K961" s="23">
        <f t="shared" si="86"/>
        <v>0.50697696418562377</v>
      </c>
      <c r="L961" s="27">
        <f t="shared" si="87"/>
        <v>5.3434059716154829</v>
      </c>
      <c r="M961" s="27"/>
    </row>
    <row r="962" spans="1:13" x14ac:dyDescent="0.25">
      <c r="A962" s="24">
        <f t="shared" si="88"/>
        <v>2018</v>
      </c>
      <c r="B962" s="32">
        <v>43327</v>
      </c>
      <c r="C962" s="28">
        <f>'Bitcoin Data'!C964</f>
        <v>6308.5200199999999</v>
      </c>
      <c r="D962" s="26">
        <f>'Bitcoin Data'!K964</f>
        <v>2012.5223613595704</v>
      </c>
      <c r="E962" s="25">
        <f>'Bitcoin Data'!J964</f>
        <v>63765.023303107628</v>
      </c>
      <c r="F962" s="25">
        <f t="shared" si="84"/>
        <v>128.32853527011818</v>
      </c>
      <c r="G962" s="23">
        <f>'Emissions Factors'!$AB$39/1000</f>
        <v>0.49266147344102867</v>
      </c>
      <c r="H962" s="26">
        <f t="shared" si="89"/>
        <v>63222.525270705439</v>
      </c>
      <c r="I962" s="23">
        <f t="shared" si="85"/>
        <v>31.414570334510532</v>
      </c>
      <c r="J962" s="26">
        <f>I962*'Social Cost of Carbon'!$C$5</f>
        <v>3141.4570334510531</v>
      </c>
      <c r="K962" s="23">
        <f t="shared" si="86"/>
        <v>0.49797052612841725</v>
      </c>
      <c r="L962" s="27">
        <f t="shared" si="87"/>
        <v>6.3222525270705443</v>
      </c>
      <c r="M962" s="27"/>
    </row>
    <row r="963" spans="1:13" x14ac:dyDescent="0.25">
      <c r="A963" s="24">
        <f t="shared" si="88"/>
        <v>2018</v>
      </c>
      <c r="B963" s="32">
        <v>43328</v>
      </c>
      <c r="C963" s="28">
        <f>'Bitcoin Data'!C965</f>
        <v>6334.7299800000001</v>
      </c>
      <c r="D963" s="26">
        <f>'Bitcoin Data'!K965</f>
        <v>1974.9835418038181</v>
      </c>
      <c r="E963" s="25">
        <f>'Bitcoin Data'!J965</f>
        <v>63732.017529288256</v>
      </c>
      <c r="F963" s="25">
        <f t="shared" si="84"/>
        <v>125.86968570629674</v>
      </c>
      <c r="G963" s="23">
        <f>'Emissions Factors'!$AB$39/1000</f>
        <v>0.49266147344102867</v>
      </c>
      <c r="H963" s="26">
        <f t="shared" si="89"/>
        <v>62011.144821623333</v>
      </c>
      <c r="I963" s="23">
        <f t="shared" si="85"/>
        <v>31.39830966134862</v>
      </c>
      <c r="J963" s="26">
        <f>I963*'Social Cost of Carbon'!$C$5</f>
        <v>3139.8309661348621</v>
      </c>
      <c r="K963" s="23">
        <f t="shared" si="86"/>
        <v>0.49565348105569323</v>
      </c>
      <c r="L963" s="27">
        <f t="shared" si="87"/>
        <v>6.2011144821623336</v>
      </c>
      <c r="M963" s="27"/>
    </row>
    <row r="964" spans="1:13" x14ac:dyDescent="0.25">
      <c r="A964" s="24">
        <f t="shared" si="88"/>
        <v>2018</v>
      </c>
      <c r="B964" s="32">
        <v>43329</v>
      </c>
      <c r="C964" s="28">
        <f>'Bitcoin Data'!C966</f>
        <v>6580.6298829999996</v>
      </c>
      <c r="D964" s="26">
        <f>'Bitcoin Data'!K966</f>
        <v>1899.9366687777074</v>
      </c>
      <c r="E964" s="25">
        <f>'Bitcoin Data'!J966</f>
        <v>63699.382689354083</v>
      </c>
      <c r="F964" s="25">
        <f t="shared" si="84"/>
        <v>121.02479295000775</v>
      </c>
      <c r="G964" s="23">
        <f>'Emissions Factors'!$AB$39/1000</f>
        <v>0.49266147344102867</v>
      </c>
      <c r="H964" s="26">
        <f t="shared" si="89"/>
        <v>59624.252817646237</v>
      </c>
      <c r="I964" s="23">
        <f t="shared" si="85"/>
        <v>31.382231733021136</v>
      </c>
      <c r="J964" s="26">
        <f>I964*'Social Cost of Carbon'!$C$5</f>
        <v>3138.2231733021135</v>
      </c>
      <c r="K964" s="23">
        <f t="shared" si="86"/>
        <v>0.47688796195774646</v>
      </c>
      <c r="L964" s="27">
        <f t="shared" si="87"/>
        <v>5.9624252817646237</v>
      </c>
      <c r="M964" s="27"/>
    </row>
    <row r="965" spans="1:13" x14ac:dyDescent="0.25">
      <c r="A965" s="24">
        <f t="shared" si="88"/>
        <v>2018</v>
      </c>
      <c r="B965" s="32">
        <v>43330</v>
      </c>
      <c r="C965" s="28">
        <f>'Bitcoin Data'!C967</f>
        <v>6423.7597660000001</v>
      </c>
      <c r="D965" s="26">
        <f>'Bitcoin Data'!K967</f>
        <v>2000</v>
      </c>
      <c r="E965" s="25">
        <f>'Bitcoin Data'!J967</f>
        <v>63663.050842775621</v>
      </c>
      <c r="F965" s="25">
        <f t="shared" ref="F965:F1028" si="90">E965*D965/1000000</f>
        <v>127.32610168555124</v>
      </c>
      <c r="G965" s="23">
        <f>'Emissions Factors'!$AB$39/1000</f>
        <v>0.49266147344102867</v>
      </c>
      <c r="H965" s="26">
        <f t="shared" si="89"/>
        <v>62728.66486390592</v>
      </c>
      <c r="I965" s="23">
        <f t="shared" ref="I965:I1028" si="91">$E965*G965/1000</f>
        <v>31.36433243195296</v>
      </c>
      <c r="J965" s="26">
        <f>I965*'Social Cost of Carbon'!$C$5</f>
        <v>3136.4332431952962</v>
      </c>
      <c r="K965" s="23">
        <f t="shared" ref="K965:K1028" si="92">J965/$C965</f>
        <v>0.48825506517164113</v>
      </c>
      <c r="L965" s="27">
        <f t="shared" ref="L965:L1028" si="93">J965*$D965/1000000</f>
        <v>6.2728664863905923</v>
      </c>
      <c r="M965" s="27"/>
    </row>
    <row r="966" spans="1:13" x14ac:dyDescent="0.25">
      <c r="A966" s="24">
        <f t="shared" ref="A966:A1029" si="94">YEAR(B966)</f>
        <v>2018</v>
      </c>
      <c r="B966" s="32">
        <v>43331</v>
      </c>
      <c r="C966" s="28">
        <f>'Bitcoin Data'!C968</f>
        <v>6506.0698240000002</v>
      </c>
      <c r="D966" s="26">
        <f>'Bitcoin Data'!K968</f>
        <v>1812.5062934246303</v>
      </c>
      <c r="E966" s="25">
        <f>'Bitcoin Data'!J968</f>
        <v>63628.639676361221</v>
      </c>
      <c r="F966" s="25">
        <f t="shared" si="90"/>
        <v>115.32730985545284</v>
      </c>
      <c r="G966" s="23">
        <f>'Emissions Factors'!$AB$39/1000</f>
        <v>0.49266147344102867</v>
      </c>
      <c r="H966" s="26">
        <f t="shared" ref="H966:H1029" si="95">F966*G966*1000</f>
        <v>56817.32240137746</v>
      </c>
      <c r="I966" s="23">
        <f t="shared" si="91"/>
        <v>31.347379376004419</v>
      </c>
      <c r="J966" s="26">
        <f>I966*'Social Cost of Carbon'!$C$5</f>
        <v>3134.7379376004419</v>
      </c>
      <c r="K966" s="23">
        <f t="shared" si="92"/>
        <v>0.48181744469400301</v>
      </c>
      <c r="L966" s="27">
        <f t="shared" si="93"/>
        <v>5.6817322401377464</v>
      </c>
      <c r="M966" s="27"/>
    </row>
    <row r="967" spans="1:13" x14ac:dyDescent="0.25">
      <c r="A967" s="24">
        <f t="shared" si="94"/>
        <v>2018</v>
      </c>
      <c r="B967" s="32">
        <v>43332</v>
      </c>
      <c r="C967" s="28">
        <f>'Bitcoin Data'!C969</f>
        <v>6308.5297849999997</v>
      </c>
      <c r="D967" s="26">
        <f>'Bitcoin Data'!K969</f>
        <v>1875</v>
      </c>
      <c r="E967" s="25">
        <f>'Bitcoin Data'!J969</f>
        <v>63594.68873889446</v>
      </c>
      <c r="F967" s="25">
        <f t="shared" si="90"/>
        <v>119.24004138542712</v>
      </c>
      <c r="G967" s="23">
        <f>'Emissions Factors'!$AB$39/1000</f>
        <v>0.49266147344102867</v>
      </c>
      <c r="H967" s="26">
        <f t="shared" si="95"/>
        <v>58744.974482113765</v>
      </c>
      <c r="I967" s="23">
        <f t="shared" si="91"/>
        <v>31.330653057127339</v>
      </c>
      <c r="J967" s="26">
        <f>I967*'Social Cost of Carbon'!$C$5</f>
        <v>3133.0653057127338</v>
      </c>
      <c r="K967" s="23">
        <f t="shared" si="92"/>
        <v>0.49663953607103939</v>
      </c>
      <c r="L967" s="27">
        <f t="shared" si="93"/>
        <v>5.8744974482113754</v>
      </c>
      <c r="M967" s="27"/>
    </row>
    <row r="968" spans="1:13" x14ac:dyDescent="0.25">
      <c r="A968" s="24">
        <f t="shared" si="94"/>
        <v>2018</v>
      </c>
      <c r="B968" s="32">
        <v>43333</v>
      </c>
      <c r="C968" s="28">
        <f>'Bitcoin Data'!C970</f>
        <v>6488.7597660000001</v>
      </c>
      <c r="D968" s="26">
        <f>'Bitcoin Data'!K970</f>
        <v>1849.9486125385406</v>
      </c>
      <c r="E968" s="25">
        <f>'Bitcoin Data'!J970</f>
        <v>63562.300790305468</v>
      </c>
      <c r="F968" s="25">
        <f t="shared" si="90"/>
        <v>117.58699015678299</v>
      </c>
      <c r="G968" s="23">
        <f>'Emissions Factors'!$AB$39/1000</f>
        <v>0.49266147344102867</v>
      </c>
      <c r="H968" s="26">
        <f t="shared" si="95"/>
        <v>57930.579828136448</v>
      </c>
      <c r="I968" s="23">
        <f t="shared" si="91"/>
        <v>31.314696762653753</v>
      </c>
      <c r="J968" s="26">
        <f>I968*'Social Cost of Carbon'!$C$5</f>
        <v>3131.4696762653753</v>
      </c>
      <c r="K968" s="23">
        <f t="shared" si="92"/>
        <v>0.48259910817992446</v>
      </c>
      <c r="L968" s="27">
        <f t="shared" si="93"/>
        <v>5.7930579828136439</v>
      </c>
      <c r="M968" s="27"/>
    </row>
    <row r="969" spans="1:13" x14ac:dyDescent="0.25">
      <c r="A969" s="24">
        <f t="shared" si="94"/>
        <v>2018</v>
      </c>
      <c r="B969" s="32">
        <v>43334</v>
      </c>
      <c r="C969" s="28">
        <f>'Bitcoin Data'!C971</f>
        <v>6376.7099609999996</v>
      </c>
      <c r="D969" s="26">
        <f>'Bitcoin Data'!K971</f>
        <v>2000</v>
      </c>
      <c r="E969" s="25">
        <f>'Bitcoin Data'!J971</f>
        <v>63526.40004301352</v>
      </c>
      <c r="F969" s="25">
        <f t="shared" si="90"/>
        <v>127.05280008602705</v>
      </c>
      <c r="G969" s="23">
        <f>'Emissions Factors'!$AB$39/1000</f>
        <v>0.49266147344102867</v>
      </c>
      <c r="H969" s="26">
        <f t="shared" si="95"/>
        <v>62594.019695190538</v>
      </c>
      <c r="I969" s="23">
        <f t="shared" si="91"/>
        <v>31.29700984759527</v>
      </c>
      <c r="J969" s="26">
        <f>I969*'Social Cost of Carbon'!$C$5</f>
        <v>3129.7009847595268</v>
      </c>
      <c r="K969" s="23">
        <f t="shared" si="92"/>
        <v>0.49080184043194669</v>
      </c>
      <c r="L969" s="27">
        <f t="shared" si="93"/>
        <v>6.2594019695190539</v>
      </c>
      <c r="M969" s="27"/>
    </row>
    <row r="970" spans="1:13" x14ac:dyDescent="0.25">
      <c r="A970" s="24">
        <f t="shared" si="94"/>
        <v>2018</v>
      </c>
      <c r="B970" s="32">
        <v>43335</v>
      </c>
      <c r="C970" s="28">
        <f>'Bitcoin Data'!C972</f>
        <v>6534.8798829999996</v>
      </c>
      <c r="D970" s="26">
        <f>'Bitcoin Data'!K972</f>
        <v>1862.5827814569536</v>
      </c>
      <c r="E970" s="25">
        <f>'Bitcoin Data'!J972</f>
        <v>64767.772620911754</v>
      </c>
      <c r="F970" s="25">
        <f t="shared" si="90"/>
        <v>120.63533807702935</v>
      </c>
      <c r="G970" s="23">
        <f>'Emissions Factors'!$AB$39/1000</f>
        <v>0.49266147344102867</v>
      </c>
      <c r="H970" s="26">
        <f t="shared" si="95"/>
        <v>59432.383406085908</v>
      </c>
      <c r="I970" s="23">
        <f t="shared" si="91"/>
        <v>31.908586290911899</v>
      </c>
      <c r="J970" s="26">
        <f>I970*'Social Cost of Carbon'!$C$5</f>
        <v>3190.8586290911899</v>
      </c>
      <c r="K970" s="23">
        <f t="shared" si="92"/>
        <v>0.4882811445994546</v>
      </c>
      <c r="L970" s="27">
        <f t="shared" si="93"/>
        <v>5.9432383406085902</v>
      </c>
      <c r="M970" s="27"/>
    </row>
    <row r="971" spans="1:13" x14ac:dyDescent="0.25">
      <c r="A971" s="24">
        <f t="shared" si="94"/>
        <v>2018</v>
      </c>
      <c r="B971" s="32">
        <v>43336</v>
      </c>
      <c r="C971" s="28">
        <f>'Bitcoin Data'!C973</f>
        <v>6719.9599609999996</v>
      </c>
      <c r="D971" s="26">
        <f>'Bitcoin Data'!K973</f>
        <v>1825.0025347257426</v>
      </c>
      <c r="E971" s="25">
        <f>'Bitcoin Data'!J973</f>
        <v>65857.602700475443</v>
      </c>
      <c r="F971" s="25">
        <f t="shared" si="90"/>
        <v>120.1902918593286</v>
      </c>
      <c r="G971" s="23">
        <f>'Emissions Factors'!$AB$39/1000</f>
        <v>0.49266147344102867</v>
      </c>
      <c r="H971" s="26">
        <f t="shared" si="95"/>
        <v>59213.1262807241</v>
      </c>
      <c r="I971" s="23">
        <f t="shared" si="91"/>
        <v>32.445503583710099</v>
      </c>
      <c r="J971" s="26">
        <f>I971*'Social Cost of Carbon'!$C$5</f>
        <v>3244.5503583710101</v>
      </c>
      <c r="K971" s="23">
        <f t="shared" si="92"/>
        <v>0.48282287055296497</v>
      </c>
      <c r="L971" s="27">
        <f t="shared" si="93"/>
        <v>5.9213126280724095</v>
      </c>
      <c r="M971" s="27"/>
    </row>
    <row r="972" spans="1:13" x14ac:dyDescent="0.25">
      <c r="A972" s="24">
        <f t="shared" si="94"/>
        <v>2018</v>
      </c>
      <c r="B972" s="32">
        <v>43337</v>
      </c>
      <c r="C972" s="28">
        <f>'Bitcoin Data'!C974</f>
        <v>6763.1899409999996</v>
      </c>
      <c r="D972" s="26">
        <f>'Bitcoin Data'!K974</f>
        <v>1687.4472672728978</v>
      </c>
      <c r="E972" s="25">
        <f>'Bitcoin Data'!J974</f>
        <v>69989.109283923739</v>
      </c>
      <c r="F972" s="25">
        <f t="shared" si="90"/>
        <v>118.10293120002132</v>
      </c>
      <c r="G972" s="23">
        <f>'Emissions Factors'!$AB$39/1000</f>
        <v>0.49266147344102867</v>
      </c>
      <c r="H972" s="26">
        <f t="shared" si="95"/>
        <v>58184.764102706933</v>
      </c>
      <c r="I972" s="23">
        <f t="shared" si="91"/>
        <v>34.480937704643047</v>
      </c>
      <c r="J972" s="26">
        <f>I972*'Social Cost of Carbon'!$C$5</f>
        <v>3448.0937704643047</v>
      </c>
      <c r="K972" s="23">
        <f t="shared" si="92"/>
        <v>0.50983246079799915</v>
      </c>
      <c r="L972" s="27">
        <f t="shared" si="93"/>
        <v>5.8184764102706934</v>
      </c>
      <c r="M972" s="27"/>
    </row>
    <row r="973" spans="1:13" x14ac:dyDescent="0.25">
      <c r="A973" s="24">
        <f t="shared" si="94"/>
        <v>2018</v>
      </c>
      <c r="B973" s="32">
        <v>43338</v>
      </c>
      <c r="C973" s="28">
        <f>'Bitcoin Data'!C975</f>
        <v>6707.2597660000001</v>
      </c>
      <c r="D973" s="26">
        <f>'Bitcoin Data'!K975</f>
        <v>2162.4219125420473</v>
      </c>
      <c r="E973" s="25">
        <f>'Bitcoin Data'!J975</f>
        <v>56531.374137192259</v>
      </c>
      <c r="F973" s="25">
        <f t="shared" si="90"/>
        <v>122.24468218037731</v>
      </c>
      <c r="G973" s="23">
        <f>'Emissions Factors'!$AB$39/1000</f>
        <v>0.49266147344102867</v>
      </c>
      <c r="H973" s="26">
        <f t="shared" si="95"/>
        <v>60225.245243314945</v>
      </c>
      <c r="I973" s="23">
        <f t="shared" si="91"/>
        <v>27.850830078075198</v>
      </c>
      <c r="J973" s="26">
        <f>I973*'Social Cost of Carbon'!$C$5</f>
        <v>2785.0830078075196</v>
      </c>
      <c r="K973" s="23">
        <f t="shared" si="92"/>
        <v>0.41523410527880239</v>
      </c>
      <c r="L973" s="27">
        <f t="shared" si="93"/>
        <v>6.0225245243314944</v>
      </c>
      <c r="M973" s="27"/>
    </row>
    <row r="974" spans="1:13" x14ac:dyDescent="0.25">
      <c r="A974" s="24">
        <f t="shared" si="94"/>
        <v>2018</v>
      </c>
      <c r="B974" s="32">
        <v>43339</v>
      </c>
      <c r="C974" s="28">
        <f>'Bitcoin Data'!C976</f>
        <v>6884.6401370000003</v>
      </c>
      <c r="D974" s="26">
        <f>'Bitcoin Data'!K976</f>
        <v>2312.4357656731759</v>
      </c>
      <c r="E974" s="25">
        <f>'Bitcoin Data'!J976</f>
        <v>55026.696324735836</v>
      </c>
      <c r="F974" s="25">
        <f t="shared" si="90"/>
        <v>127.24570064815585</v>
      </c>
      <c r="G974" s="23">
        <f>'Emissions Factors'!$AB$39/1000</f>
        <v>0.49266147344102867</v>
      </c>
      <c r="H974" s="26">
        <f t="shared" si="95"/>
        <v>62689.054370356513</v>
      </c>
      <c r="I974" s="23">
        <f t="shared" si="91"/>
        <v>27.109533289936394</v>
      </c>
      <c r="J974" s="26">
        <f>I974*'Social Cost of Carbon'!$C$5</f>
        <v>2710.9533289936394</v>
      </c>
      <c r="K974" s="23">
        <f t="shared" si="92"/>
        <v>0.39376834156141444</v>
      </c>
      <c r="L974" s="27">
        <f t="shared" si="93"/>
        <v>6.2689054370356523</v>
      </c>
      <c r="M974" s="27"/>
    </row>
    <row r="975" spans="1:13" x14ac:dyDescent="0.25">
      <c r="A975" s="24">
        <f t="shared" si="94"/>
        <v>2018</v>
      </c>
      <c r="B975" s="32">
        <v>43340</v>
      </c>
      <c r="C975" s="28">
        <f>'Bitcoin Data'!C977</f>
        <v>7096.2797849999997</v>
      </c>
      <c r="D975" s="26">
        <f>'Bitcoin Data'!K977</f>
        <v>1912.4521886952823</v>
      </c>
      <c r="E975" s="25">
        <f>'Bitcoin Data'!J977</f>
        <v>67273.681412429185</v>
      </c>
      <c r="F975" s="25">
        <f t="shared" si="90"/>
        <v>128.65769925878934</v>
      </c>
      <c r="G975" s="23">
        <f>'Emissions Factors'!$AB$39/1000</f>
        <v>0.49266147344102867</v>
      </c>
      <c r="H975" s="26">
        <f t="shared" si="95"/>
        <v>63384.691686367893</v>
      </c>
      <c r="I975" s="23">
        <f t="shared" si="91"/>
        <v>33.143151008449706</v>
      </c>
      <c r="J975" s="26">
        <f>I975*'Social Cost of Carbon'!$C$5</f>
        <v>3314.3151008449704</v>
      </c>
      <c r="K975" s="23">
        <f t="shared" si="92"/>
        <v>0.46704966563617117</v>
      </c>
      <c r="L975" s="27">
        <f t="shared" si="93"/>
        <v>6.3384691686367889</v>
      </c>
      <c r="M975" s="27"/>
    </row>
    <row r="976" spans="1:13" x14ac:dyDescent="0.25">
      <c r="A976" s="24">
        <f t="shared" si="94"/>
        <v>2018</v>
      </c>
      <c r="B976" s="32">
        <v>43341</v>
      </c>
      <c r="C976" s="28">
        <f>'Bitcoin Data'!C978</f>
        <v>7047.1601559999999</v>
      </c>
      <c r="D976" s="26">
        <f>'Bitcoin Data'!K978</f>
        <v>1737.4517374517375</v>
      </c>
      <c r="E976" s="25">
        <f>'Bitcoin Data'!J978</f>
        <v>73122.08733989863</v>
      </c>
      <c r="F976" s="25">
        <f t="shared" si="90"/>
        <v>127.04609769480456</v>
      </c>
      <c r="G976" s="23">
        <f>'Emissions Factors'!$AB$39/1000</f>
        <v>0.49266147344102867</v>
      </c>
      <c r="H976" s="26">
        <f t="shared" si="95"/>
        <v>62590.717685255295</v>
      </c>
      <c r="I976" s="23">
        <f t="shared" si="91"/>
        <v>36.024435289958049</v>
      </c>
      <c r="J976" s="26">
        <f>I976*'Social Cost of Carbon'!$C$5</f>
        <v>3602.4435289958051</v>
      </c>
      <c r="K976" s="23">
        <f t="shared" si="92"/>
        <v>0.51119081293032065</v>
      </c>
      <c r="L976" s="27">
        <f t="shared" si="93"/>
        <v>6.2590717685255308</v>
      </c>
      <c r="M976" s="27"/>
    </row>
    <row r="977" spans="1:13" x14ac:dyDescent="0.25">
      <c r="A977" s="24">
        <f t="shared" si="94"/>
        <v>2018</v>
      </c>
      <c r="B977" s="32">
        <v>43342</v>
      </c>
      <c r="C977" s="28">
        <f>'Bitcoin Data'!C979</f>
        <v>6978.2299800000001</v>
      </c>
      <c r="D977" s="26">
        <f>'Bitcoin Data'!K979</f>
        <v>1924.9278152069294</v>
      </c>
      <c r="E977" s="25">
        <f>'Bitcoin Data'!J979</f>
        <v>66736.314267204871</v>
      </c>
      <c r="F977" s="25">
        <f t="shared" si="90"/>
        <v>128.4625876173337</v>
      </c>
      <c r="G977" s="23">
        <f>'Emissions Factors'!$AB$39/1000</f>
        <v>0.49266147344102867</v>
      </c>
      <c r="H977" s="26">
        <f t="shared" si="95"/>
        <v>63288.567697602863</v>
      </c>
      <c r="I977" s="23">
        <f t="shared" si="91"/>
        <v>32.878410918904692</v>
      </c>
      <c r="J977" s="26">
        <f>I977*'Social Cost of Carbon'!$C$5</f>
        <v>3287.8410918904692</v>
      </c>
      <c r="K977" s="23">
        <f t="shared" si="92"/>
        <v>0.47115688381059478</v>
      </c>
      <c r="L977" s="27">
        <f t="shared" si="93"/>
        <v>6.3288567697602867</v>
      </c>
      <c r="M977" s="27"/>
    </row>
    <row r="978" spans="1:13" x14ac:dyDescent="0.25">
      <c r="A978" s="24">
        <f t="shared" si="94"/>
        <v>2018</v>
      </c>
      <c r="B978" s="32">
        <v>43343</v>
      </c>
      <c r="C978" s="28">
        <f>'Bitcoin Data'!C980</f>
        <v>7037.580078</v>
      </c>
      <c r="D978" s="26">
        <f>'Bitcoin Data'!K980</f>
        <v>1937.5672766415501</v>
      </c>
      <c r="E978" s="25">
        <f>'Bitcoin Data'!J980</f>
        <v>67113.301087295433</v>
      </c>
      <c r="F978" s="25">
        <f t="shared" si="90"/>
        <v>130.03653601413538</v>
      </c>
      <c r="G978" s="23">
        <f>'Emissions Factors'!$AB$39/1000</f>
        <v>0.49266147344102867</v>
      </c>
      <c r="H978" s="26">
        <f t="shared" si="95"/>
        <v>64063.99143389133</v>
      </c>
      <c r="I978" s="23">
        <f t="shared" si="91"/>
        <v>33.06413780115836</v>
      </c>
      <c r="J978" s="26">
        <f>I978*'Social Cost of Carbon'!$C$5</f>
        <v>3306.4137801158358</v>
      </c>
      <c r="K978" s="23">
        <f t="shared" si="92"/>
        <v>0.46982254460619666</v>
      </c>
      <c r="L978" s="27">
        <f t="shared" si="93"/>
        <v>6.406399143389133</v>
      </c>
      <c r="M978" s="27"/>
    </row>
    <row r="979" spans="1:13" x14ac:dyDescent="0.25">
      <c r="A979" s="24">
        <f t="shared" si="94"/>
        <v>2018</v>
      </c>
      <c r="B979" s="32">
        <v>43344</v>
      </c>
      <c r="C979" s="28">
        <f>'Bitcoin Data'!C981</f>
        <v>7193.25</v>
      </c>
      <c r="D979" s="26">
        <f>'Bitcoin Data'!K981</f>
        <v>1887.5838926174499</v>
      </c>
      <c r="E979" s="25">
        <f>'Bitcoin Data'!J981</f>
        <v>69860.467188675146</v>
      </c>
      <c r="F979" s="25">
        <f t="shared" si="90"/>
        <v>131.86749259607308</v>
      </c>
      <c r="G979" s="23">
        <f>'Emissions Factors'!$AB$39/1000</f>
        <v>0.49266147344102867</v>
      </c>
      <c r="H979" s="26">
        <f t="shared" si="95"/>
        <v>64966.033201355305</v>
      </c>
      <c r="I979" s="23">
        <f t="shared" si="91"/>
        <v>34.41756070045134</v>
      </c>
      <c r="J979" s="26">
        <f>I979*'Social Cost of Carbon'!$C$5</f>
        <v>3441.756070045134</v>
      </c>
      <c r="K979" s="23">
        <f t="shared" si="92"/>
        <v>0.47847024224726431</v>
      </c>
      <c r="L979" s="27">
        <f t="shared" si="93"/>
        <v>6.4966033201355309</v>
      </c>
      <c r="M979" s="27"/>
    </row>
    <row r="980" spans="1:13" x14ac:dyDescent="0.25">
      <c r="A980" s="24">
        <f t="shared" si="94"/>
        <v>2018</v>
      </c>
      <c r="B980" s="32">
        <v>43345</v>
      </c>
      <c r="C980" s="28">
        <f>'Bitcoin Data'!C982</f>
        <v>7272.7202150000003</v>
      </c>
      <c r="D980" s="26">
        <f>'Bitcoin Data'!K982</f>
        <v>1800</v>
      </c>
      <c r="E980" s="25">
        <f>'Bitcoin Data'!J982</f>
        <v>71307.409261406254</v>
      </c>
      <c r="F980" s="25">
        <f t="shared" si="90"/>
        <v>128.35333667053126</v>
      </c>
      <c r="G980" s="23">
        <f>'Emissions Factors'!$AB$39/1000</f>
        <v>0.49266147344102867</v>
      </c>
      <c r="H980" s="26">
        <f t="shared" si="95"/>
        <v>63234.743965176349</v>
      </c>
      <c r="I980" s="23">
        <f t="shared" si="91"/>
        <v>35.130413313986857</v>
      </c>
      <c r="J980" s="26">
        <f>I980*'Social Cost of Carbon'!$C$5</f>
        <v>3513.0413313986855</v>
      </c>
      <c r="K980" s="23">
        <f t="shared" si="92"/>
        <v>0.48304365183099313</v>
      </c>
      <c r="L980" s="27">
        <f t="shared" si="93"/>
        <v>6.3234743965176348</v>
      </c>
      <c r="M980" s="27"/>
    </row>
    <row r="981" spans="1:13" x14ac:dyDescent="0.25">
      <c r="A981" s="24">
        <f t="shared" si="94"/>
        <v>2018</v>
      </c>
      <c r="B981" s="32">
        <v>43346</v>
      </c>
      <c r="C981" s="28">
        <f>'Bitcoin Data'!C983</f>
        <v>7260.0600590000004</v>
      </c>
      <c r="D981" s="26">
        <f>'Bitcoin Data'!K983</f>
        <v>1800</v>
      </c>
      <c r="E981" s="25">
        <f>'Bitcoin Data'!J983</f>
        <v>68566.029761288431</v>
      </c>
      <c r="F981" s="25">
        <f t="shared" si="90"/>
        <v>123.41885357031917</v>
      </c>
      <c r="G981" s="23">
        <f>'Emissions Factors'!$AB$39/1000</f>
        <v>0.49266147344102867</v>
      </c>
      <c r="H981" s="26">
        <f t="shared" si="95"/>
        <v>60803.71425035601</v>
      </c>
      <c r="I981" s="23">
        <f t="shared" si="91"/>
        <v>33.779841250197777</v>
      </c>
      <c r="J981" s="26">
        <f>I981*'Social Cost of Carbon'!$C$5</f>
        <v>3377.9841250197778</v>
      </c>
      <c r="K981" s="23">
        <f t="shared" si="92"/>
        <v>0.46528322046485399</v>
      </c>
      <c r="L981" s="27">
        <f t="shared" si="93"/>
        <v>6.0803714250356</v>
      </c>
      <c r="M981" s="27"/>
    </row>
    <row r="982" spans="1:13" x14ac:dyDescent="0.25">
      <c r="A982" s="24">
        <f t="shared" si="94"/>
        <v>2018</v>
      </c>
      <c r="B982" s="32">
        <v>43347</v>
      </c>
      <c r="C982" s="28">
        <f>'Bitcoin Data'!C984</f>
        <v>7361.6601559999999</v>
      </c>
      <c r="D982" s="26">
        <f>'Bitcoin Data'!K984</f>
        <v>1574.9409397147608</v>
      </c>
      <c r="E982" s="25">
        <f>'Bitcoin Data'!J984</f>
        <v>76288.66958293799</v>
      </c>
      <c r="F982" s="25">
        <f t="shared" si="90"/>
        <v>120.15014896254125</v>
      </c>
      <c r="G982" s="23">
        <f>'Emissions Factors'!$AB$39/1000</f>
        <v>0.49266147344102867</v>
      </c>
      <c r="H982" s="26">
        <f t="shared" si="95"/>
        <v>59193.349422044652</v>
      </c>
      <c r="I982" s="23">
        <f t="shared" si="91"/>
        <v>37.584488363586019</v>
      </c>
      <c r="J982" s="26">
        <f>I982*'Social Cost of Carbon'!$C$5</f>
        <v>3758.448836358602</v>
      </c>
      <c r="K982" s="23">
        <f t="shared" si="92"/>
        <v>0.51054364867622148</v>
      </c>
      <c r="L982" s="27">
        <f t="shared" si="93"/>
        <v>5.9193349422044657</v>
      </c>
      <c r="M982" s="27"/>
    </row>
    <row r="983" spans="1:13" x14ac:dyDescent="0.25">
      <c r="A983" s="24">
        <f t="shared" si="94"/>
        <v>2018</v>
      </c>
      <c r="B983" s="32">
        <v>43348</v>
      </c>
      <c r="C983" s="28">
        <f>'Bitcoin Data'!C985</f>
        <v>6792.830078</v>
      </c>
      <c r="D983" s="26">
        <f>'Bitcoin Data'!K985</f>
        <v>1650.0137501145844</v>
      </c>
      <c r="E983" s="25">
        <f>'Bitcoin Data'!J985</f>
        <v>72275.646509012877</v>
      </c>
      <c r="F983" s="25">
        <f t="shared" si="90"/>
        <v>119.25581053829241</v>
      </c>
      <c r="G983" s="23">
        <f>'Emissions Factors'!$AB$39/1000</f>
        <v>0.49266147344102867</v>
      </c>
      <c r="H983" s="26">
        <f t="shared" si="95"/>
        <v>58752.743336199295</v>
      </c>
      <c r="I983" s="23">
        <f t="shared" si="91"/>
        <v>35.607426503033224</v>
      </c>
      <c r="J983" s="26">
        <f>I983*'Social Cost of Carbon'!$C$5</f>
        <v>3560.7426503033225</v>
      </c>
      <c r="K983" s="23">
        <f t="shared" si="92"/>
        <v>0.52419133253981021</v>
      </c>
      <c r="L983" s="27">
        <f t="shared" si="93"/>
        <v>5.8752743336199291</v>
      </c>
      <c r="M983" s="27"/>
    </row>
    <row r="984" spans="1:13" x14ac:dyDescent="0.25">
      <c r="A984" s="24">
        <f t="shared" si="94"/>
        <v>2018</v>
      </c>
      <c r="B984" s="32">
        <v>43349</v>
      </c>
      <c r="C984" s="28">
        <f>'Bitcoin Data'!C986</f>
        <v>6529.169922</v>
      </c>
      <c r="D984" s="26">
        <f>'Bitcoin Data'!K986</f>
        <v>1875</v>
      </c>
      <c r="E984" s="25">
        <f>'Bitcoin Data'!J986</f>
        <v>63316.181709617609</v>
      </c>
      <c r="F984" s="25">
        <f t="shared" si="90"/>
        <v>118.71784070553301</v>
      </c>
      <c r="G984" s="23">
        <f>'Emissions Factors'!$AB$39/1000</f>
        <v>0.49266147344102867</v>
      </c>
      <c r="H984" s="26">
        <f t="shared" si="95"/>
        <v>58487.706325725223</v>
      </c>
      <c r="I984" s="23">
        <f t="shared" si="91"/>
        <v>31.193443373720122</v>
      </c>
      <c r="J984" s="26">
        <f>I984*'Social Cost of Carbon'!$C$5</f>
        <v>3119.344337372012</v>
      </c>
      <c r="K984" s="23">
        <f t="shared" si="92"/>
        <v>0.47775511659780817</v>
      </c>
      <c r="L984" s="27">
        <f t="shared" si="93"/>
        <v>5.8487706325725224</v>
      </c>
      <c r="M984" s="27"/>
    </row>
    <row r="985" spans="1:13" x14ac:dyDescent="0.25">
      <c r="A985" s="24">
        <f t="shared" si="94"/>
        <v>2018</v>
      </c>
      <c r="B985" s="32">
        <v>43350</v>
      </c>
      <c r="C985" s="28">
        <f>'Bitcoin Data'!C987</f>
        <v>6467.0698240000002</v>
      </c>
      <c r="D985" s="26">
        <f>'Bitcoin Data'!K987</f>
        <v>1899.9366687777074</v>
      </c>
      <c r="E985" s="25">
        <f>'Bitcoin Data'!J987</f>
        <v>62608.166327656661</v>
      </c>
      <c r="F985" s="25">
        <f t="shared" si="90"/>
        <v>118.95155097084861</v>
      </c>
      <c r="G985" s="23">
        <f>'Emissions Factors'!$AB$39/1000</f>
        <v>0.49266147344102867</v>
      </c>
      <c r="H985" s="26">
        <f t="shared" si="95"/>
        <v>58602.846369393905</v>
      </c>
      <c r="I985" s="23">
        <f t="shared" si="91"/>
        <v>30.844631472424329</v>
      </c>
      <c r="J985" s="26">
        <f>I985*'Social Cost of Carbon'!$C$5</f>
        <v>3084.463147242433</v>
      </c>
      <c r="K985" s="23">
        <f t="shared" si="92"/>
        <v>0.4769491023269386</v>
      </c>
      <c r="L985" s="27">
        <f t="shared" si="93"/>
        <v>5.8602846369393911</v>
      </c>
      <c r="M985" s="27"/>
    </row>
    <row r="986" spans="1:13" x14ac:dyDescent="0.25">
      <c r="A986" s="24">
        <f t="shared" si="94"/>
        <v>2018</v>
      </c>
      <c r="B986" s="32">
        <v>43351</v>
      </c>
      <c r="C986" s="28">
        <f>'Bitcoin Data'!C988</f>
        <v>6225.9799800000001</v>
      </c>
      <c r="D986" s="26">
        <f>'Bitcoin Data'!K988</f>
        <v>1875</v>
      </c>
      <c r="E986" s="25">
        <f>'Bitcoin Data'!J988</f>
        <v>63754.575368560552</v>
      </c>
      <c r="F986" s="25">
        <f t="shared" si="90"/>
        <v>119.53982881605104</v>
      </c>
      <c r="G986" s="23">
        <f>'Emissions Factors'!$AB$39/1000</f>
        <v>0.49266147344102867</v>
      </c>
      <c r="H986" s="26">
        <f t="shared" si="95"/>
        <v>58892.668199404041</v>
      </c>
      <c r="I986" s="23">
        <f t="shared" si="91"/>
        <v>31.409423039682157</v>
      </c>
      <c r="J986" s="26">
        <f>I986*'Social Cost of Carbon'!$C$5</f>
        <v>3140.9423039682156</v>
      </c>
      <c r="K986" s="23">
        <f t="shared" si="92"/>
        <v>0.50448962477521742</v>
      </c>
      <c r="L986" s="27">
        <f t="shared" si="93"/>
        <v>5.8892668199404037</v>
      </c>
      <c r="M986" s="27"/>
    </row>
    <row r="987" spans="1:13" x14ac:dyDescent="0.25">
      <c r="A987" s="24">
        <f t="shared" si="94"/>
        <v>2018</v>
      </c>
      <c r="B987" s="32">
        <v>43352</v>
      </c>
      <c r="C987" s="28">
        <f>'Bitcoin Data'!C989</f>
        <v>6300.8598629999997</v>
      </c>
      <c r="D987" s="26">
        <f>'Bitcoin Data'!K989</f>
        <v>2037.5820692777904</v>
      </c>
      <c r="E987" s="25">
        <f>'Bitcoin Data'!J989</f>
        <v>60149.716767246049</v>
      </c>
      <c r="F987" s="25">
        <f t="shared" si="90"/>
        <v>122.55998435707821</v>
      </c>
      <c r="G987" s="23">
        <f>'Emissions Factors'!$AB$39/1000</f>
        <v>0.49266147344102867</v>
      </c>
      <c r="H987" s="26">
        <f t="shared" si="95"/>
        <v>60380.582478267577</v>
      </c>
      <c r="I987" s="23">
        <f t="shared" si="91"/>
        <v>29.633448089611985</v>
      </c>
      <c r="J987" s="26">
        <f>I987*'Social Cost of Carbon'!$C$5</f>
        <v>2963.3448089611984</v>
      </c>
      <c r="K987" s="23">
        <f t="shared" si="92"/>
        <v>0.47030800135114803</v>
      </c>
      <c r="L987" s="27">
        <f t="shared" si="93"/>
        <v>6.0380582478267568</v>
      </c>
      <c r="M987" s="27"/>
    </row>
    <row r="988" spans="1:13" x14ac:dyDescent="0.25">
      <c r="A988" s="24">
        <f t="shared" si="94"/>
        <v>2018</v>
      </c>
      <c r="B988" s="32">
        <v>43353</v>
      </c>
      <c r="C988" s="28">
        <f>'Bitcoin Data'!C990</f>
        <v>6329.7001950000003</v>
      </c>
      <c r="D988" s="26">
        <f>'Bitcoin Data'!K990</f>
        <v>1687.4472672728978</v>
      </c>
      <c r="E988" s="25">
        <f>'Bitcoin Data'!J990</f>
        <v>72371.353555866503</v>
      </c>
      <c r="F988" s="25">
        <f t="shared" si="90"/>
        <v>122.12284278668764</v>
      </c>
      <c r="G988" s="23">
        <f>'Emissions Factors'!$AB$39/1000</f>
        <v>0.49266147344102867</v>
      </c>
      <c r="H988" s="26">
        <f t="shared" si="95"/>
        <v>60165.21966809663</v>
      </c>
      <c r="I988" s="23">
        <f t="shared" si="91"/>
        <v>35.654577677754823</v>
      </c>
      <c r="J988" s="26">
        <f>I988*'Social Cost of Carbon'!$C$5</f>
        <v>3565.4577677754824</v>
      </c>
      <c r="K988" s="23">
        <f t="shared" si="92"/>
        <v>0.56329014928573284</v>
      </c>
      <c r="L988" s="27">
        <f t="shared" si="93"/>
        <v>6.0165219668096643</v>
      </c>
      <c r="M988" s="27"/>
    </row>
    <row r="989" spans="1:13" x14ac:dyDescent="0.25">
      <c r="A989" s="24">
        <f t="shared" si="94"/>
        <v>2018</v>
      </c>
      <c r="B989" s="32">
        <v>43354</v>
      </c>
      <c r="C989" s="28">
        <f>'Bitcoin Data'!C991</f>
        <v>6321.2001950000003</v>
      </c>
      <c r="D989" s="26">
        <f>'Bitcoin Data'!K991</f>
        <v>1762.4596103005974</v>
      </c>
      <c r="E989" s="25">
        <f>'Bitcoin Data'!J991</f>
        <v>70669.886160501221</v>
      </c>
      <c r="F989" s="25">
        <f t="shared" si="90"/>
        <v>124.55282002242457</v>
      </c>
      <c r="G989" s="23">
        <f>'Emissions Factors'!$AB$39/1000</f>
        <v>0.49266147344102867</v>
      </c>
      <c r="H989" s="26">
        <f t="shared" si="95"/>
        <v>61362.37583348294</v>
      </c>
      <c r="I989" s="23">
        <f t="shared" si="91"/>
        <v>34.816330243742293</v>
      </c>
      <c r="J989" s="26">
        <f>I989*'Social Cost of Carbon'!$C$5</f>
        <v>3481.6330243742291</v>
      </c>
      <c r="K989" s="23">
        <f t="shared" si="92"/>
        <v>0.55078670457679257</v>
      </c>
      <c r="L989" s="27">
        <f t="shared" si="93"/>
        <v>6.1362375833482936</v>
      </c>
      <c r="M989" s="27"/>
    </row>
    <row r="990" spans="1:13" x14ac:dyDescent="0.25">
      <c r="A990" s="24">
        <f t="shared" si="94"/>
        <v>2018</v>
      </c>
      <c r="B990" s="32">
        <v>43355</v>
      </c>
      <c r="C990" s="28">
        <f>'Bitcoin Data'!C992</f>
        <v>6351.7998049999997</v>
      </c>
      <c r="D990" s="26">
        <f>'Bitcoin Data'!K992</f>
        <v>2100.1050052502628</v>
      </c>
      <c r="E990" s="25">
        <f>'Bitcoin Data'!J992</f>
        <v>61710.551798602115</v>
      </c>
      <c r="F990" s="25">
        <f t="shared" si="90"/>
        <v>129.59863870899991</v>
      </c>
      <c r="G990" s="23">
        <f>'Emissions Factors'!$AB$39/1000</f>
        <v>0.49266147344102867</v>
      </c>
      <c r="H990" s="26">
        <f t="shared" si="95"/>
        <v>63848.256302327434</v>
      </c>
      <c r="I990" s="23">
        <f t="shared" si="91"/>
        <v>30.402411375958241</v>
      </c>
      <c r="J990" s="26">
        <f>I990*'Social Cost of Carbon'!$C$5</f>
        <v>3040.2411375958241</v>
      </c>
      <c r="K990" s="23">
        <f t="shared" si="92"/>
        <v>0.47864246842329822</v>
      </c>
      <c r="L990" s="27">
        <f t="shared" si="93"/>
        <v>6.3848256302327426</v>
      </c>
      <c r="M990" s="27"/>
    </row>
    <row r="991" spans="1:13" x14ac:dyDescent="0.25">
      <c r="A991" s="24">
        <f t="shared" si="94"/>
        <v>2018</v>
      </c>
      <c r="B991" s="32">
        <v>43356</v>
      </c>
      <c r="C991" s="28">
        <f>'Bitcoin Data'!C993</f>
        <v>6517.3100590000004</v>
      </c>
      <c r="D991" s="26">
        <f>'Bitcoin Data'!K993</f>
        <v>1849.9486125385406</v>
      </c>
      <c r="E991" s="25">
        <f>'Bitcoin Data'!J993</f>
        <v>70299.880855258685</v>
      </c>
      <c r="F991" s="25">
        <f t="shared" si="90"/>
        <v>130.05116704981052</v>
      </c>
      <c r="G991" s="23">
        <f>'Emissions Factors'!$AB$39/1000</f>
        <v>0.49266147344102867</v>
      </c>
      <c r="H991" s="26">
        <f t="shared" si="95"/>
        <v>64071.199581485002</v>
      </c>
      <c r="I991" s="23">
        <f t="shared" si="91"/>
        <v>34.634042884880508</v>
      </c>
      <c r="J991" s="26">
        <f>I991*'Social Cost of Carbon'!$C$5</f>
        <v>3463.404288488051</v>
      </c>
      <c r="K991" s="23">
        <f t="shared" si="92"/>
        <v>0.53141622189745363</v>
      </c>
      <c r="L991" s="27">
        <f t="shared" si="93"/>
        <v>6.4071199581485008</v>
      </c>
      <c r="M991" s="27"/>
    </row>
    <row r="992" spans="1:13" x14ac:dyDescent="0.25">
      <c r="A992" s="24">
        <f t="shared" si="94"/>
        <v>2018</v>
      </c>
      <c r="B992" s="32">
        <v>43357</v>
      </c>
      <c r="C992" s="28">
        <f>'Bitcoin Data'!C994</f>
        <v>6512.7099609999996</v>
      </c>
      <c r="D992" s="26">
        <f>'Bitcoin Data'!K994</f>
        <v>1650.0137501145844</v>
      </c>
      <c r="E992" s="25">
        <f>'Bitcoin Data'!J994</f>
        <v>77361.457363878275</v>
      </c>
      <c r="F992" s="25">
        <f t="shared" si="90"/>
        <v>127.64746837930232</v>
      </c>
      <c r="G992" s="23">
        <f>'Emissions Factors'!$AB$39/1000</f>
        <v>0.49266147344102867</v>
      </c>
      <c r="H992" s="26">
        <f t="shared" si="95"/>
        <v>62886.9898527642</v>
      </c>
      <c r="I992" s="23">
        <f t="shared" si="91"/>
        <v>38.11300957243359</v>
      </c>
      <c r="J992" s="26">
        <f>I992*'Social Cost of Carbon'!$C$5</f>
        <v>3811.3009572433589</v>
      </c>
      <c r="K992" s="23">
        <f t="shared" si="92"/>
        <v>0.58520968691474629</v>
      </c>
      <c r="L992" s="27">
        <f t="shared" si="93"/>
        <v>6.2886989852764197</v>
      </c>
      <c r="M992" s="27"/>
    </row>
    <row r="993" spans="1:13" x14ac:dyDescent="0.25">
      <c r="A993" s="24">
        <f t="shared" si="94"/>
        <v>2018</v>
      </c>
      <c r="B993" s="32">
        <v>43358</v>
      </c>
      <c r="C993" s="28">
        <f>'Bitcoin Data'!C995</f>
        <v>6543.2001950000003</v>
      </c>
      <c r="D993" s="26">
        <f>'Bitcoin Data'!K995</f>
        <v>1749.9513902391602</v>
      </c>
      <c r="E993" s="25">
        <f>'Bitcoin Data'!J995</f>
        <v>72201.231894368277</v>
      </c>
      <c r="F993" s="25">
        <f t="shared" si="90"/>
        <v>126.34864613052976</v>
      </c>
      <c r="G993" s="23">
        <f>'Emissions Factors'!$AB$39/1000</f>
        <v>0.49266147344102867</v>
      </c>
      <c r="H993" s="26">
        <f t="shared" si="95"/>
        <v>62247.110169945918</v>
      </c>
      <c r="I993" s="23">
        <f t="shared" si="91"/>
        <v>35.570765289336869</v>
      </c>
      <c r="J993" s="26">
        <f>I993*'Social Cost of Carbon'!$C$5</f>
        <v>3557.0765289336869</v>
      </c>
      <c r="K993" s="23">
        <f t="shared" si="92"/>
        <v>0.54362948143506817</v>
      </c>
      <c r="L993" s="27">
        <f t="shared" si="93"/>
        <v>6.2247110169945916</v>
      </c>
      <c r="M993" s="27"/>
    </row>
    <row r="994" spans="1:13" x14ac:dyDescent="0.25">
      <c r="A994" s="24">
        <f t="shared" si="94"/>
        <v>2018</v>
      </c>
      <c r="B994" s="32">
        <v>43359</v>
      </c>
      <c r="C994" s="28">
        <f>'Bitcoin Data'!C996</f>
        <v>6517.1801759999998</v>
      </c>
      <c r="D994" s="26">
        <f>'Bitcoin Data'!K996</f>
        <v>1737.4517374517375</v>
      </c>
      <c r="E994" s="25">
        <f>'Bitcoin Data'!J996</f>
        <v>70983.111417411841</v>
      </c>
      <c r="F994" s="25">
        <f t="shared" si="90"/>
        <v>123.32973026191246</v>
      </c>
      <c r="G994" s="23">
        <f>'Emissions Factors'!$AB$39/1000</f>
        <v>0.49266147344102867</v>
      </c>
      <c r="H994" s="26">
        <f t="shared" si="95"/>
        <v>60759.806629918414</v>
      </c>
      <c r="I994" s="23">
        <f t="shared" si="91"/>
        <v>34.970644260330822</v>
      </c>
      <c r="J994" s="26">
        <f>I994*'Social Cost of Carbon'!$C$5</f>
        <v>3497.0644260330823</v>
      </c>
      <c r="K994" s="23">
        <f t="shared" si="92"/>
        <v>0.53659164417630834</v>
      </c>
      <c r="L994" s="27">
        <f t="shared" si="93"/>
        <v>6.0759806629918423</v>
      </c>
      <c r="M994" s="27"/>
    </row>
    <row r="995" spans="1:13" x14ac:dyDescent="0.25">
      <c r="A995" s="24">
        <f t="shared" si="94"/>
        <v>2018</v>
      </c>
      <c r="B995" s="32">
        <v>43360</v>
      </c>
      <c r="C995" s="28">
        <f>'Bitcoin Data'!C997</f>
        <v>6281.2001950000003</v>
      </c>
      <c r="D995" s="26">
        <f>'Bitcoin Data'!K997</f>
        <v>1687.4472672728978</v>
      </c>
      <c r="E995" s="25">
        <f>'Bitcoin Data'!J997</f>
        <v>73047.317351796955</v>
      </c>
      <c r="F995" s="25">
        <f t="shared" si="90"/>
        <v>123.2634960469059</v>
      </c>
      <c r="G995" s="23">
        <f>'Emissions Factors'!$AB$39/1000</f>
        <v>0.49266147344102867</v>
      </c>
      <c r="H995" s="26">
        <f t="shared" si="95"/>
        <v>60727.175583961071</v>
      </c>
      <c r="I995" s="23">
        <f t="shared" si="91"/>
        <v>35.987598997450711</v>
      </c>
      <c r="J995" s="26">
        <f>I995*'Social Cost of Carbon'!$C$5</f>
        <v>3598.7598997450709</v>
      </c>
      <c r="K995" s="23">
        <f t="shared" si="92"/>
        <v>0.57294144240296274</v>
      </c>
      <c r="L995" s="27">
        <f t="shared" si="93"/>
        <v>6.0727175583961079</v>
      </c>
      <c r="M995" s="27"/>
    </row>
    <row r="996" spans="1:13" x14ac:dyDescent="0.25">
      <c r="A996" s="24">
        <f t="shared" si="94"/>
        <v>2018</v>
      </c>
      <c r="B996" s="32">
        <v>43361</v>
      </c>
      <c r="C996" s="28">
        <f>'Bitcoin Data'!C998</f>
        <v>6371.2998049999997</v>
      </c>
      <c r="D996" s="26">
        <f>'Bitcoin Data'!K998</f>
        <v>1774.9728823587418</v>
      </c>
      <c r="E996" s="25">
        <f>'Bitcoin Data'!J998</f>
        <v>69477.188885312076</v>
      </c>
      <c r="F996" s="25">
        <f t="shared" si="90"/>
        <v>123.32012621394512</v>
      </c>
      <c r="G996" s="23">
        <f>'Emissions Factors'!$AB$39/1000</f>
        <v>0.49266147344102867</v>
      </c>
      <c r="H996" s="26">
        <f t="shared" si="95"/>
        <v>60755.075085495824</v>
      </c>
      <c r="I996" s="23">
        <f t="shared" si="91"/>
        <v>34.228734246778508</v>
      </c>
      <c r="J996" s="26">
        <f>I996*'Social Cost of Carbon'!$C$5</f>
        <v>3422.8734246778508</v>
      </c>
      <c r="K996" s="23">
        <f t="shared" si="92"/>
        <v>0.53723314385420784</v>
      </c>
      <c r="L996" s="27">
        <f t="shared" si="93"/>
        <v>6.075507508549582</v>
      </c>
      <c r="M996" s="27"/>
    </row>
    <row r="997" spans="1:13" x14ac:dyDescent="0.25">
      <c r="A997" s="24">
        <f t="shared" si="94"/>
        <v>2018</v>
      </c>
      <c r="B997" s="32">
        <v>43362</v>
      </c>
      <c r="C997" s="28">
        <f>'Bitcoin Data'!C999</f>
        <v>6398.5400390000004</v>
      </c>
      <c r="D997" s="26">
        <f>'Bitcoin Data'!K999</f>
        <v>1949.9512512187196</v>
      </c>
      <c r="E997" s="25">
        <f>'Bitcoin Data'!J999</f>
        <v>62453.224372349767</v>
      </c>
      <c r="F997" s="25">
        <f t="shared" si="90"/>
        <v>121.78074300750686</v>
      </c>
      <c r="G997" s="23">
        <f>'Emissions Factors'!$AB$39/1000</f>
        <v>0.49266147344102867</v>
      </c>
      <c r="H997" s="26">
        <f t="shared" si="95"/>
        <v>59996.680286821582</v>
      </c>
      <c r="I997" s="23">
        <f t="shared" si="91"/>
        <v>30.768297540424999</v>
      </c>
      <c r="J997" s="26">
        <f>I997*'Social Cost of Carbon'!$C$5</f>
        <v>3076.8297540425001</v>
      </c>
      <c r="K997" s="23">
        <f t="shared" si="92"/>
        <v>0.48086434331719274</v>
      </c>
      <c r="L997" s="27">
        <f t="shared" si="93"/>
        <v>5.9996680286821586</v>
      </c>
      <c r="M997" s="27"/>
    </row>
    <row r="998" spans="1:13" x14ac:dyDescent="0.25">
      <c r="A998" s="24">
        <f t="shared" si="94"/>
        <v>2018</v>
      </c>
      <c r="B998" s="32">
        <v>43363</v>
      </c>
      <c r="C998" s="28">
        <f>'Bitcoin Data'!C1000</f>
        <v>6519.669922</v>
      </c>
      <c r="D998" s="26">
        <f>'Bitcoin Data'!K1000</f>
        <v>1924.9278152069294</v>
      </c>
      <c r="E998" s="25">
        <f>'Bitcoin Data'!J1000</f>
        <v>63630.529701881183</v>
      </c>
      <c r="F998" s="25">
        <f t="shared" si="90"/>
        <v>122.48417651950177</v>
      </c>
      <c r="G998" s="23">
        <f>'Emissions Factors'!$AB$39/1000</f>
        <v>0.49266147344102867</v>
      </c>
      <c r="H998" s="26">
        <f t="shared" si="95"/>
        <v>60343.234877308787</v>
      </c>
      <c r="I998" s="23">
        <f t="shared" si="91"/>
        <v>31.348310518761924</v>
      </c>
      <c r="J998" s="26">
        <f>I998*'Social Cost of Carbon'!$C$5</f>
        <v>3134.8310518761923</v>
      </c>
      <c r="K998" s="23">
        <f t="shared" si="92"/>
        <v>0.48082665064039609</v>
      </c>
      <c r="L998" s="27">
        <f t="shared" si="93"/>
        <v>6.0343234877308793</v>
      </c>
      <c r="M998" s="27"/>
    </row>
    <row r="999" spans="1:13" x14ac:dyDescent="0.25">
      <c r="A999" s="24">
        <f t="shared" si="94"/>
        <v>2018</v>
      </c>
      <c r="B999" s="32">
        <v>43364</v>
      </c>
      <c r="C999" s="28">
        <f>'Bitcoin Data'!C1001</f>
        <v>6734.9501950000003</v>
      </c>
      <c r="D999" s="26">
        <f>'Bitcoin Data'!K1001</f>
        <v>1800</v>
      </c>
      <c r="E999" s="25">
        <f>'Bitcoin Data'!J1001</f>
        <v>69014.256431906455</v>
      </c>
      <c r="F999" s="25">
        <f t="shared" si="90"/>
        <v>124.22566157743162</v>
      </c>
      <c r="G999" s="23">
        <f>'Emissions Factors'!$AB$39/1000</f>
        <v>0.49266147344102867</v>
      </c>
      <c r="H999" s="26">
        <f t="shared" si="95"/>
        <v>61201.197471924046</v>
      </c>
      <c r="I999" s="23">
        <f t="shared" si="91"/>
        <v>34.000665262180021</v>
      </c>
      <c r="J999" s="26">
        <f>I999*'Social Cost of Carbon'!$C$5</f>
        <v>3400.0665262180023</v>
      </c>
      <c r="K999" s="23">
        <f t="shared" si="92"/>
        <v>0.50483914918067219</v>
      </c>
      <c r="L999" s="27">
        <f t="shared" si="93"/>
        <v>6.1201197471924038</v>
      </c>
      <c r="M999" s="27"/>
    </row>
    <row r="1000" spans="1:13" x14ac:dyDescent="0.25">
      <c r="A1000" s="24">
        <f t="shared" si="94"/>
        <v>2018</v>
      </c>
      <c r="B1000" s="32">
        <v>43365</v>
      </c>
      <c r="C1000" s="28">
        <f>'Bitcoin Data'!C1002</f>
        <v>6721.9799800000001</v>
      </c>
      <c r="D1000" s="26">
        <f>'Bitcoin Data'!K1002</f>
        <v>1937.5672766415501</v>
      </c>
      <c r="E1000" s="25">
        <f>'Bitcoin Data'!J1002</f>
        <v>65215.05974397964</v>
      </c>
      <c r="F1000" s="25">
        <f t="shared" si="90"/>
        <v>126.35856570415862</v>
      </c>
      <c r="G1000" s="23">
        <f>'Emissions Factors'!$AB$39/1000</f>
        <v>0.49266147344102867</v>
      </c>
      <c r="H1000" s="26">
        <f t="shared" si="95"/>
        <v>62251.997161705818</v>
      </c>
      <c r="I1000" s="23">
        <f t="shared" si="91"/>
        <v>32.128947424013724</v>
      </c>
      <c r="J1000" s="26">
        <f>I1000*'Social Cost of Carbon'!$C$5</f>
        <v>3212.8947424013722</v>
      </c>
      <c r="K1000" s="23">
        <f t="shared" si="92"/>
        <v>0.47796850808255043</v>
      </c>
      <c r="L1000" s="27">
        <f t="shared" si="93"/>
        <v>6.2251997161705814</v>
      </c>
      <c r="M1000" s="27"/>
    </row>
    <row r="1001" spans="1:13" x14ac:dyDescent="0.25">
      <c r="A1001" s="24">
        <f t="shared" si="94"/>
        <v>2018</v>
      </c>
      <c r="B1001" s="32">
        <v>43366</v>
      </c>
      <c r="C1001" s="28">
        <f>'Bitcoin Data'!C1003</f>
        <v>6710.6298829999996</v>
      </c>
      <c r="D1001" s="26">
        <f>'Bitcoin Data'!K1003</f>
        <v>1875</v>
      </c>
      <c r="E1001" s="25">
        <f>'Bitcoin Data'!J1003</f>
        <v>68260.001176518752</v>
      </c>
      <c r="F1001" s="25">
        <f t="shared" si="90"/>
        <v>127.98750220597266</v>
      </c>
      <c r="G1001" s="23">
        <f>'Emissions Factors'!$AB$39/1000</f>
        <v>0.49266147344102867</v>
      </c>
      <c r="H1001" s="26">
        <f t="shared" si="95"/>
        <v>63054.511418831396</v>
      </c>
      <c r="I1001" s="23">
        <f t="shared" si="91"/>
        <v>33.629072756710073</v>
      </c>
      <c r="J1001" s="26">
        <f>I1001*'Social Cost of Carbon'!$C$5</f>
        <v>3362.9072756710075</v>
      </c>
      <c r="K1001" s="23">
        <f t="shared" si="92"/>
        <v>0.50113138919943134</v>
      </c>
      <c r="L1001" s="27">
        <f t="shared" si="93"/>
        <v>6.3054511418831387</v>
      </c>
      <c r="M1001" s="27"/>
    </row>
    <row r="1002" spans="1:13" x14ac:dyDescent="0.25">
      <c r="A1002" s="24">
        <f t="shared" si="94"/>
        <v>2018</v>
      </c>
      <c r="B1002" s="32">
        <v>43367</v>
      </c>
      <c r="C1002" s="28">
        <f>'Bitcoin Data'!C1004</f>
        <v>6595.4101559999999</v>
      </c>
      <c r="D1002" s="26">
        <f>'Bitcoin Data'!K1004</f>
        <v>1849.9486125385406</v>
      </c>
      <c r="E1002" s="25">
        <f>'Bitcoin Data'!J1004</f>
        <v>70193.768600189855</v>
      </c>
      <c r="F1002" s="25">
        <f t="shared" si="90"/>
        <v>129.85486483077258</v>
      </c>
      <c r="G1002" s="23">
        <f>'Emissions Factors'!$AB$39/1000</f>
        <v>0.49266147344102867</v>
      </c>
      <c r="H1002" s="26">
        <f t="shared" si="95"/>
        <v>63974.489041014036</v>
      </c>
      <c r="I1002" s="23">
        <f t="shared" si="91"/>
        <v>34.581765464948148</v>
      </c>
      <c r="J1002" s="26">
        <f>I1002*'Social Cost of Carbon'!$C$5</f>
        <v>3458.1765464948148</v>
      </c>
      <c r="K1002" s="23">
        <f t="shared" si="92"/>
        <v>0.52433077923877569</v>
      </c>
      <c r="L1002" s="27">
        <f t="shared" si="93"/>
        <v>6.3974489041014042</v>
      </c>
      <c r="M1002" s="27"/>
    </row>
    <row r="1003" spans="1:13" x14ac:dyDescent="0.25">
      <c r="A1003" s="24">
        <f t="shared" si="94"/>
        <v>2018</v>
      </c>
      <c r="B1003" s="32">
        <v>43368</v>
      </c>
      <c r="C1003" s="28">
        <f>'Bitcoin Data'!C1005</f>
        <v>6446.4702150000003</v>
      </c>
      <c r="D1003" s="26">
        <f>'Bitcoin Data'!K1005</f>
        <v>2112.4281187654033</v>
      </c>
      <c r="E1003" s="25">
        <f>'Bitcoin Data'!J1005</f>
        <v>63188.982823626204</v>
      </c>
      <c r="F1003" s="25">
        <f t="shared" si="90"/>
        <v>133.48218411281209</v>
      </c>
      <c r="G1003" s="23">
        <f>'Emissions Factors'!$AB$39/1000</f>
        <v>0.49266147344102867</v>
      </c>
      <c r="H1003" s="26">
        <f t="shared" si="95"/>
        <v>65761.529503144673</v>
      </c>
      <c r="I1003" s="23">
        <f t="shared" si="91"/>
        <v>31.130777383127537</v>
      </c>
      <c r="J1003" s="26">
        <f>I1003*'Social Cost of Carbon'!$C$5</f>
        <v>3113.0777383127538</v>
      </c>
      <c r="K1003" s="23">
        <f t="shared" si="92"/>
        <v>0.48291198663558144</v>
      </c>
      <c r="L1003" s="27">
        <f t="shared" si="93"/>
        <v>6.5761529503144667</v>
      </c>
      <c r="M1003" s="27"/>
    </row>
    <row r="1004" spans="1:13" x14ac:dyDescent="0.25">
      <c r="A1004" s="24">
        <f t="shared" si="94"/>
        <v>2018</v>
      </c>
      <c r="B1004" s="32">
        <v>43369</v>
      </c>
      <c r="C1004" s="28">
        <f>'Bitcoin Data'!C1006</f>
        <v>6495</v>
      </c>
      <c r="D1004" s="26">
        <f>'Bitcoin Data'!K1006</f>
        <v>1737.4517374517375</v>
      </c>
      <c r="E1004" s="25">
        <f>'Bitcoin Data'!J1006</f>
        <v>75774.49608547517</v>
      </c>
      <c r="F1004" s="25">
        <f t="shared" si="90"/>
        <v>131.65452987823872</v>
      </c>
      <c r="G1004" s="23">
        <f>'Emissions Factors'!$AB$39/1000</f>
        <v>0.49266147344102867</v>
      </c>
      <c r="H1004" s="26">
        <f t="shared" si="95"/>
        <v>64861.114674999015</v>
      </c>
      <c r="I1004" s="23">
        <f t="shared" si="91"/>
        <v>37.331174890721655</v>
      </c>
      <c r="J1004" s="26">
        <f>I1004*'Social Cost of Carbon'!$C$5</f>
        <v>3733.1174890721654</v>
      </c>
      <c r="K1004" s="23">
        <f t="shared" si="92"/>
        <v>0.57476789670087225</v>
      </c>
      <c r="L1004" s="27">
        <f t="shared" si="93"/>
        <v>6.4861114674999012</v>
      </c>
      <c r="M1004" s="27"/>
    </row>
    <row r="1005" spans="1:13" x14ac:dyDescent="0.25">
      <c r="A1005" s="24">
        <f t="shared" si="94"/>
        <v>2018</v>
      </c>
      <c r="B1005" s="32">
        <v>43370</v>
      </c>
      <c r="C1005" s="28">
        <f>'Bitcoin Data'!C1007</f>
        <v>6676.75</v>
      </c>
      <c r="D1005" s="26">
        <f>'Bitcoin Data'!K1007</f>
        <v>1787.4875868917577</v>
      </c>
      <c r="E1005" s="25">
        <f>'Bitcoin Data'!J1007</f>
        <v>73029.308053554865</v>
      </c>
      <c r="F1005" s="25">
        <f t="shared" si="90"/>
        <v>130.53898162502358</v>
      </c>
      <c r="G1005" s="23">
        <f>'Emissions Factors'!$AB$39/1000</f>
        <v>0.49266147344102867</v>
      </c>
      <c r="H1005" s="26">
        <f t="shared" si="95"/>
        <v>64311.527028875491</v>
      </c>
      <c r="I1005" s="23">
        <f t="shared" si="91"/>
        <v>35.978726510043124</v>
      </c>
      <c r="J1005" s="26">
        <f>I1005*'Social Cost of Carbon'!$C$5</f>
        <v>3597.8726510043125</v>
      </c>
      <c r="K1005" s="23">
        <f t="shared" si="92"/>
        <v>0.5388658630328097</v>
      </c>
      <c r="L1005" s="27">
        <f t="shared" si="93"/>
        <v>6.4311527028875499</v>
      </c>
      <c r="M1005" s="27"/>
    </row>
    <row r="1006" spans="1:13" x14ac:dyDescent="0.25">
      <c r="A1006" s="24">
        <f t="shared" si="94"/>
        <v>2018</v>
      </c>
      <c r="B1006" s="32">
        <v>43371</v>
      </c>
      <c r="C1006" s="28">
        <f>'Bitcoin Data'!C1008</f>
        <v>6644.1298829999996</v>
      </c>
      <c r="D1006" s="26">
        <f>'Bitcoin Data'!K1008</f>
        <v>1924.9278152069294</v>
      </c>
      <c r="E1006" s="25">
        <f>'Bitcoin Data'!J1008</f>
        <v>68425.323101405229</v>
      </c>
      <c r="F1006" s="25">
        <f t="shared" si="90"/>
        <v>131.7138077024162</v>
      </c>
      <c r="G1006" s="23">
        <f>'Emissions Factors'!$AB$39/1000</f>
        <v>0.49266147344102867</v>
      </c>
      <c r="H1006" s="26">
        <f t="shared" si="95"/>
        <v>64890.318575200683</v>
      </c>
      <c r="I1006" s="23">
        <f t="shared" si="91"/>
        <v>33.710520499816759</v>
      </c>
      <c r="J1006" s="26">
        <f>I1006*'Social Cost of Carbon'!$C$5</f>
        <v>3371.0520499816757</v>
      </c>
      <c r="K1006" s="23">
        <f t="shared" si="92"/>
        <v>0.50737299079703679</v>
      </c>
      <c r="L1006" s="27">
        <f t="shared" si="93"/>
        <v>6.4890318575200672</v>
      </c>
      <c r="M1006" s="27"/>
    </row>
    <row r="1007" spans="1:13" x14ac:dyDescent="0.25">
      <c r="A1007" s="24">
        <f t="shared" si="94"/>
        <v>2018</v>
      </c>
      <c r="B1007" s="32">
        <v>43372</v>
      </c>
      <c r="C1007" s="28">
        <f>'Bitcoin Data'!C1009</f>
        <v>6601.9599609999996</v>
      </c>
      <c r="D1007" s="26">
        <f>'Bitcoin Data'!K1009</f>
        <v>1899.9366687777074</v>
      </c>
      <c r="E1007" s="25">
        <f>'Bitcoin Data'!J1009</f>
        <v>69091.667079309089</v>
      </c>
      <c r="F1007" s="25">
        <f t="shared" si="90"/>
        <v>131.26979179096091</v>
      </c>
      <c r="G1007" s="23">
        <f>'Emissions Factors'!$AB$39/1000</f>
        <v>0.49266147344102867</v>
      </c>
      <c r="H1007" s="26">
        <f t="shared" si="95"/>
        <v>64671.56904203185</v>
      </c>
      <c r="I1007" s="23">
        <f t="shared" si="91"/>
        <v>34.038802505789427</v>
      </c>
      <c r="J1007" s="26">
        <f>I1007*'Social Cost of Carbon'!$C$5</f>
        <v>3403.8802505789427</v>
      </c>
      <c r="K1007" s="23">
        <f t="shared" si="92"/>
        <v>0.51558632143890748</v>
      </c>
      <c r="L1007" s="27">
        <f t="shared" si="93"/>
        <v>6.4671569042031836</v>
      </c>
      <c r="M1007" s="27"/>
    </row>
    <row r="1008" spans="1:13" x14ac:dyDescent="0.25">
      <c r="A1008" s="24">
        <f t="shared" si="94"/>
        <v>2018</v>
      </c>
      <c r="B1008" s="32">
        <v>43373</v>
      </c>
      <c r="C1008" s="28">
        <f>'Bitcoin Data'!C1010</f>
        <v>6625.5600590000004</v>
      </c>
      <c r="D1008" s="26">
        <f>'Bitcoin Data'!K1010</f>
        <v>2037.5820692777904</v>
      </c>
      <c r="E1008" s="25">
        <f>'Bitcoin Data'!J1010</f>
        <v>65183.125198576607</v>
      </c>
      <c r="F1008" s="25">
        <f t="shared" si="90"/>
        <v>132.81596712410899</v>
      </c>
      <c r="G1008" s="23">
        <f>'Emissions Factors'!$AB$39/1000</f>
        <v>0.49266147344102867</v>
      </c>
      <c r="H1008" s="26">
        <f t="shared" si="95"/>
        <v>65433.310059858755</v>
      </c>
      <c r="I1008" s="23">
        <f t="shared" si="91"/>
        <v>32.113214503821794</v>
      </c>
      <c r="J1008" s="26">
        <f>I1008*'Social Cost of Carbon'!$C$5</f>
        <v>3211.3214503821796</v>
      </c>
      <c r="K1008" s="23">
        <f t="shared" si="92"/>
        <v>0.48468679202749032</v>
      </c>
      <c r="L1008" s="27">
        <f t="shared" si="93"/>
        <v>6.5433310059858769</v>
      </c>
      <c r="M1008" s="27"/>
    </row>
    <row r="1009" spans="1:13" x14ac:dyDescent="0.25">
      <c r="A1009" s="24">
        <f t="shared" si="94"/>
        <v>2018</v>
      </c>
      <c r="B1009" s="32">
        <v>43374</v>
      </c>
      <c r="C1009" s="28">
        <f>'Bitcoin Data'!C1011</f>
        <v>6589.6201170000004</v>
      </c>
      <c r="D1009" s="26">
        <f>'Bitcoin Data'!K1011</f>
        <v>1974.9835418038181</v>
      </c>
      <c r="E1009" s="25">
        <f>'Bitcoin Data'!J1011</f>
        <v>67842.370741812585</v>
      </c>
      <c r="F1009" s="25">
        <f t="shared" si="90"/>
        <v>133.98756565203274</v>
      </c>
      <c r="G1009" s="23">
        <f>'Emissions Factors'!$AB$39/1000</f>
        <v>0.49266147344102867</v>
      </c>
      <c r="H1009" s="26">
        <f t="shared" si="95"/>
        <v>66010.51151690702</v>
      </c>
      <c r="I1009" s="23">
        <f t="shared" si="91"/>
        <v>33.423322331393926</v>
      </c>
      <c r="J1009" s="26">
        <f>I1009*'Social Cost of Carbon'!$C$5</f>
        <v>3342.3322331393924</v>
      </c>
      <c r="K1009" s="23">
        <f t="shared" si="92"/>
        <v>0.50721167135519596</v>
      </c>
      <c r="L1009" s="27">
        <f t="shared" si="93"/>
        <v>6.6010511516907018</v>
      </c>
      <c r="M1009" s="27"/>
    </row>
    <row r="1010" spans="1:13" x14ac:dyDescent="0.25">
      <c r="A1010" s="24">
        <f t="shared" si="94"/>
        <v>2018</v>
      </c>
      <c r="B1010" s="32">
        <v>43375</v>
      </c>
      <c r="C1010" s="28">
        <f>'Bitcoin Data'!C1012</f>
        <v>6556.1000979999999</v>
      </c>
      <c r="D1010" s="26">
        <f>'Bitcoin Data'!K1012</f>
        <v>1712.4916753876892</v>
      </c>
      <c r="E1010" s="25">
        <f>'Bitcoin Data'!J1012</f>
        <v>75877.960821439614</v>
      </c>
      <c r="F1010" s="25">
        <f t="shared" si="90"/>
        <v>129.94037625210856</v>
      </c>
      <c r="G1010" s="23">
        <f>'Emissions Factors'!$AB$39/1000</f>
        <v>0.49266147344102867</v>
      </c>
      <c r="H1010" s="26">
        <f t="shared" si="95"/>
        <v>64016.61722384546</v>
      </c>
      <c r="I1010" s="23">
        <f t="shared" si="91"/>
        <v>37.382147979991089</v>
      </c>
      <c r="J1010" s="26">
        <f>I1010*'Social Cost of Carbon'!$C$5</f>
        <v>3738.2147979991087</v>
      </c>
      <c r="K1010" s="23">
        <f t="shared" si="92"/>
        <v>0.5701887924407204</v>
      </c>
      <c r="L1010" s="27">
        <f t="shared" si="93"/>
        <v>6.4016617223845458</v>
      </c>
      <c r="M1010" s="27"/>
    </row>
    <row r="1011" spans="1:13" x14ac:dyDescent="0.25">
      <c r="A1011" s="24">
        <f t="shared" si="94"/>
        <v>2018</v>
      </c>
      <c r="B1011" s="32">
        <v>43376</v>
      </c>
      <c r="C1011" s="28">
        <f>'Bitcoin Data'!C1013</f>
        <v>6502.5898440000001</v>
      </c>
      <c r="D1011" s="26">
        <f>'Bitcoin Data'!K1013</f>
        <v>1812.5062934246303</v>
      </c>
      <c r="E1011" s="25">
        <f>'Bitcoin Data'!J1013</f>
        <v>72063.50005947733</v>
      </c>
      <c r="F1011" s="25">
        <f t="shared" si="90"/>
        <v>130.61554738400889</v>
      </c>
      <c r="G1011" s="23">
        <f>'Emissions Factors'!$AB$39/1000</f>
        <v>0.49266147344102867</v>
      </c>
      <c r="H1011" s="26">
        <f t="shared" si="95"/>
        <v>64349.248028512324</v>
      </c>
      <c r="I1011" s="23">
        <f t="shared" si="91"/>
        <v>35.502910120619759</v>
      </c>
      <c r="J1011" s="26">
        <f>I1011*'Social Cost of Carbon'!$C$5</f>
        <v>3550.2910120619758</v>
      </c>
      <c r="K1011" s="23">
        <f t="shared" si="92"/>
        <v>0.54598107788358541</v>
      </c>
      <c r="L1011" s="27">
        <f t="shared" si="93"/>
        <v>6.4349248028512305</v>
      </c>
      <c r="M1011" s="27"/>
    </row>
    <row r="1012" spans="1:13" x14ac:dyDescent="0.25">
      <c r="A1012" s="24">
        <f t="shared" si="94"/>
        <v>2018</v>
      </c>
      <c r="B1012" s="32">
        <v>43377</v>
      </c>
      <c r="C1012" s="28">
        <f>'Bitcoin Data'!C1014</f>
        <v>6576.6899409999996</v>
      </c>
      <c r="D1012" s="26">
        <f>'Bitcoin Data'!K1014</f>
        <v>1875</v>
      </c>
      <c r="E1012" s="25">
        <f>'Bitcoin Data'!J1014</f>
        <v>70381.228203944105</v>
      </c>
      <c r="F1012" s="25">
        <f t="shared" si="90"/>
        <v>131.96480288239519</v>
      </c>
      <c r="G1012" s="23">
        <f>'Emissions Factors'!$AB$39/1000</f>
        <v>0.49266147344102867</v>
      </c>
      <c r="H1012" s="26">
        <f t="shared" si="95"/>
        <v>65013.974230395717</v>
      </c>
      <c r="I1012" s="23">
        <f t="shared" si="91"/>
        <v>34.674119589544389</v>
      </c>
      <c r="J1012" s="26">
        <f>I1012*'Social Cost of Carbon'!$C$5</f>
        <v>3467.4119589544389</v>
      </c>
      <c r="K1012" s="23">
        <f t="shared" si="92"/>
        <v>0.52722752479755974</v>
      </c>
      <c r="L1012" s="27">
        <f t="shared" si="93"/>
        <v>6.501397423039573</v>
      </c>
      <c r="M1012" s="27"/>
    </row>
    <row r="1013" spans="1:13" x14ac:dyDescent="0.25">
      <c r="A1013" s="24">
        <f t="shared" si="94"/>
        <v>2018</v>
      </c>
      <c r="B1013" s="32">
        <v>43378</v>
      </c>
      <c r="C1013" s="28">
        <f>'Bitcoin Data'!C1015</f>
        <v>6622.4799800000001</v>
      </c>
      <c r="D1013" s="26">
        <f>'Bitcoin Data'!K1015</f>
        <v>1624.9887153561435</v>
      </c>
      <c r="E1013" s="25">
        <f>'Bitcoin Data'!J1015</f>
        <v>79753.679295058784</v>
      </c>
      <c r="F1013" s="25">
        <f t="shared" si="90"/>
        <v>129.59882886260345</v>
      </c>
      <c r="G1013" s="23">
        <f>'Emissions Factors'!$AB$39/1000</f>
        <v>0.49266147344102867</v>
      </c>
      <c r="H1013" s="26">
        <f t="shared" si="95"/>
        <v>63848.349983681932</v>
      </c>
      <c r="I1013" s="23">
        <f t="shared" si="91"/>
        <v>39.291565153846925</v>
      </c>
      <c r="J1013" s="26">
        <f>I1013*'Social Cost of Carbon'!$C$5</f>
        <v>3929.1565153846923</v>
      </c>
      <c r="K1013" s="23">
        <f t="shared" si="92"/>
        <v>0.59330591066349925</v>
      </c>
      <c r="L1013" s="27">
        <f t="shared" si="93"/>
        <v>6.3848349983681922</v>
      </c>
      <c r="M1013" s="27"/>
    </row>
    <row r="1014" spans="1:13" x14ac:dyDescent="0.25">
      <c r="A1014" s="24">
        <f t="shared" si="94"/>
        <v>2018</v>
      </c>
      <c r="B1014" s="32">
        <v>43379</v>
      </c>
      <c r="C1014" s="28">
        <f>'Bitcoin Data'!C1016</f>
        <v>6588.3100590000004</v>
      </c>
      <c r="D1014" s="26">
        <f>'Bitcoin Data'!K1016</f>
        <v>1562.5</v>
      </c>
      <c r="E1014" s="25">
        <f>'Bitcoin Data'!J1016</f>
        <v>81175.860371910938</v>
      </c>
      <c r="F1014" s="25">
        <f t="shared" si="90"/>
        <v>126.83728183111083</v>
      </c>
      <c r="G1014" s="23">
        <f>'Emissions Factors'!$AB$39/1000</f>
        <v>0.49266147344102867</v>
      </c>
      <c r="H1014" s="26">
        <f t="shared" si="95"/>
        <v>62487.842154170074</v>
      </c>
      <c r="I1014" s="23">
        <f t="shared" si="91"/>
        <v>39.992218978668852</v>
      </c>
      <c r="J1014" s="26">
        <f>I1014*'Social Cost of Carbon'!$C$5</f>
        <v>3999.2218978668852</v>
      </c>
      <c r="K1014" s="23">
        <f t="shared" si="92"/>
        <v>0.60701786376974232</v>
      </c>
      <c r="L1014" s="27">
        <f t="shared" si="93"/>
        <v>6.2487842154170083</v>
      </c>
      <c r="M1014" s="27"/>
    </row>
    <row r="1015" spans="1:13" x14ac:dyDescent="0.25">
      <c r="A1015" s="24">
        <f t="shared" si="94"/>
        <v>2018</v>
      </c>
      <c r="B1015" s="32">
        <v>43380</v>
      </c>
      <c r="C1015" s="28">
        <f>'Bitcoin Data'!C1017</f>
        <v>6602.9501950000003</v>
      </c>
      <c r="D1015" s="26">
        <f>'Bitcoin Data'!K1017</f>
        <v>1774.9728823587418</v>
      </c>
      <c r="E1015" s="25">
        <f>'Bitcoin Data'!J1017</f>
        <v>70373.495611498802</v>
      </c>
      <c r="F1015" s="25">
        <f t="shared" si="90"/>
        <v>124.9110463472023</v>
      </c>
      <c r="G1015" s="23">
        <f>'Emissions Factors'!$AB$39/1000</f>
        <v>0.49266147344102867</v>
      </c>
      <c r="H1015" s="26">
        <f t="shared" si="95"/>
        <v>61538.860142473313</v>
      </c>
      <c r="I1015" s="23">
        <f t="shared" si="91"/>
        <v>34.670310039156767</v>
      </c>
      <c r="J1015" s="26">
        <f>I1015*'Social Cost of Carbon'!$C$5</f>
        <v>3467.0310039156766</v>
      </c>
      <c r="K1015" s="23">
        <f t="shared" si="92"/>
        <v>0.52507302062357541</v>
      </c>
      <c r="L1015" s="27">
        <f t="shared" si="93"/>
        <v>6.1538860142473304</v>
      </c>
      <c r="M1015" s="27"/>
    </row>
    <row r="1016" spans="1:13" x14ac:dyDescent="0.25">
      <c r="A1016" s="24">
        <f t="shared" si="94"/>
        <v>2018</v>
      </c>
      <c r="B1016" s="32">
        <v>43381</v>
      </c>
      <c r="C1016" s="28">
        <f>'Bitcoin Data'!C1018</f>
        <v>6652.2299800000001</v>
      </c>
      <c r="D1016" s="26">
        <f>'Bitcoin Data'!K1018</f>
        <v>1687.4472672728978</v>
      </c>
      <c r="E1016" s="25">
        <f>'Bitcoin Data'!J1018</f>
        <v>72714.896060693703</v>
      </c>
      <c r="F1016" s="25">
        <f t="shared" si="90"/>
        <v>122.70255264765039</v>
      </c>
      <c r="G1016" s="23">
        <f>'Emissions Factors'!$AB$39/1000</f>
        <v>0.49266147344102867</v>
      </c>
      <c r="H1016" s="26">
        <f t="shared" si="95"/>
        <v>60450.820382366837</v>
      </c>
      <c r="I1016" s="23">
        <f t="shared" si="91"/>
        <v>35.823827834372615</v>
      </c>
      <c r="J1016" s="26">
        <f>I1016*'Social Cost of Carbon'!$C$5</f>
        <v>3582.3827834372614</v>
      </c>
      <c r="K1016" s="23">
        <f t="shared" si="92"/>
        <v>0.53852359196957011</v>
      </c>
      <c r="L1016" s="27">
        <f t="shared" si="93"/>
        <v>6.0450820382366839</v>
      </c>
      <c r="M1016" s="27"/>
    </row>
    <row r="1017" spans="1:13" x14ac:dyDescent="0.25">
      <c r="A1017" s="24">
        <f t="shared" si="94"/>
        <v>2018</v>
      </c>
      <c r="B1017" s="32">
        <v>43382</v>
      </c>
      <c r="C1017" s="28">
        <f>'Bitcoin Data'!C1019</f>
        <v>6642.6401370000003</v>
      </c>
      <c r="D1017" s="26">
        <f>'Bitcoin Data'!K1019</f>
        <v>1624.9887153561435</v>
      </c>
      <c r="E1017" s="25">
        <f>'Bitcoin Data'!J1019</f>
        <v>75354.612273278908</v>
      </c>
      <c r="F1017" s="25">
        <f t="shared" si="90"/>
        <v>122.45039459411578</v>
      </c>
      <c r="G1017" s="23">
        <f>'Emissions Factors'!$AB$39/1000</f>
        <v>0.49266147344102867</v>
      </c>
      <c r="H1017" s="26">
        <f t="shared" si="95"/>
        <v>60326.59182417245</v>
      </c>
      <c r="I1017" s="23">
        <f t="shared" si="91"/>
        <v>37.124314313131016</v>
      </c>
      <c r="J1017" s="26">
        <f>I1017*'Social Cost of Carbon'!$C$5</f>
        <v>3712.4314313131017</v>
      </c>
      <c r="K1017" s="23">
        <f t="shared" si="92"/>
        <v>0.55887890277761432</v>
      </c>
      <c r="L1017" s="27">
        <f t="shared" si="93"/>
        <v>6.0326591824172464</v>
      </c>
      <c r="M1017" s="27"/>
    </row>
    <row r="1018" spans="1:13" x14ac:dyDescent="0.25">
      <c r="A1018" s="24">
        <f t="shared" si="94"/>
        <v>2018</v>
      </c>
      <c r="B1018" s="32">
        <v>43383</v>
      </c>
      <c r="C1018" s="28">
        <f>'Bitcoin Data'!C1020</f>
        <v>6585.5297849999997</v>
      </c>
      <c r="D1018" s="26">
        <f>'Bitcoin Data'!K1020</f>
        <v>1800</v>
      </c>
      <c r="E1018" s="25">
        <f>'Bitcoin Data'!J1020</f>
        <v>68341.016203342646</v>
      </c>
      <c r="F1018" s="25">
        <f t="shared" si="90"/>
        <v>123.01382916601676</v>
      </c>
      <c r="G1018" s="23">
        <f>'Emissions Factors'!$AB$39/1000</f>
        <v>0.49266147344102867</v>
      </c>
      <c r="H1018" s="26">
        <f t="shared" si="95"/>
        <v>60604.174330552807</v>
      </c>
      <c r="I1018" s="23">
        <f t="shared" si="91"/>
        <v>33.668985739196003</v>
      </c>
      <c r="J1018" s="26">
        <f>I1018*'Social Cost of Carbon'!$C$5</f>
        <v>3366.8985739196005</v>
      </c>
      <c r="K1018" s="23">
        <f t="shared" si="92"/>
        <v>0.51125705658312515</v>
      </c>
      <c r="L1018" s="27">
        <f t="shared" si="93"/>
        <v>6.0604174330552807</v>
      </c>
      <c r="M1018" s="27"/>
    </row>
    <row r="1019" spans="1:13" x14ac:dyDescent="0.25">
      <c r="A1019" s="24">
        <f t="shared" si="94"/>
        <v>2018</v>
      </c>
      <c r="B1019" s="32">
        <v>43384</v>
      </c>
      <c r="C1019" s="28">
        <f>'Bitcoin Data'!C1021</f>
        <v>6256.2402339999999</v>
      </c>
      <c r="D1019" s="26">
        <f>'Bitcoin Data'!K1021</f>
        <v>1987.4130506790327</v>
      </c>
      <c r="E1019" s="25">
        <f>'Bitcoin Data'!J1021</f>
        <v>62565.04558802853</v>
      </c>
      <c r="F1019" s="25">
        <f t="shared" si="90"/>
        <v>124.34258811797653</v>
      </c>
      <c r="G1019" s="23">
        <f>'Emissions Factors'!$AB$39/1000</f>
        <v>0.49266147344102867</v>
      </c>
      <c r="H1019" s="26">
        <f t="shared" si="95"/>
        <v>61258.802673673265</v>
      </c>
      <c r="I1019" s="23">
        <f t="shared" si="91"/>
        <v>30.823387545303266</v>
      </c>
      <c r="J1019" s="26">
        <f>I1019*'Social Cost of Carbon'!$C$5</f>
        <v>3082.3387545303267</v>
      </c>
      <c r="K1019" s="23">
        <f t="shared" si="92"/>
        <v>0.49268228828220645</v>
      </c>
      <c r="L1019" s="27">
        <f t="shared" si="93"/>
        <v>6.1258802673673269</v>
      </c>
      <c r="M1019" s="27"/>
    </row>
    <row r="1020" spans="1:13" x14ac:dyDescent="0.25">
      <c r="A1020" s="24">
        <f t="shared" si="94"/>
        <v>2018</v>
      </c>
      <c r="B1020" s="32">
        <v>43385</v>
      </c>
      <c r="C1020" s="28">
        <f>'Bitcoin Data'!C1022</f>
        <v>6274.580078</v>
      </c>
      <c r="D1020" s="26">
        <f>'Bitcoin Data'!K1022</f>
        <v>1650.0137501145844</v>
      </c>
      <c r="E1020" s="25">
        <f>'Bitcoin Data'!J1022</f>
        <v>75474.144615239755</v>
      </c>
      <c r="F1020" s="25">
        <f t="shared" si="90"/>
        <v>124.53337639328221</v>
      </c>
      <c r="G1020" s="23">
        <f>'Emissions Factors'!$AB$39/1000</f>
        <v>0.49266147344102867</v>
      </c>
      <c r="H1020" s="26">
        <f t="shared" si="95"/>
        <v>61352.796706500631</v>
      </c>
      <c r="I1020" s="23">
        <f t="shared" si="91"/>
        <v>37.183203292845299</v>
      </c>
      <c r="J1020" s="26">
        <f>I1020*'Social Cost of Carbon'!$C$5</f>
        <v>3718.3203292845301</v>
      </c>
      <c r="K1020" s="23">
        <f t="shared" si="92"/>
        <v>0.59260066539301093</v>
      </c>
      <c r="L1020" s="27">
        <f t="shared" si="93"/>
        <v>6.1352796706500641</v>
      </c>
      <c r="M1020" s="27"/>
    </row>
    <row r="1021" spans="1:13" x14ac:dyDescent="0.25">
      <c r="A1021" s="24">
        <f t="shared" si="94"/>
        <v>2018</v>
      </c>
      <c r="B1021" s="32">
        <v>43386</v>
      </c>
      <c r="C1021" s="28">
        <f>'Bitcoin Data'!C1023</f>
        <v>6285.9902339999999</v>
      </c>
      <c r="D1021" s="26">
        <f>'Bitcoin Data'!K1023</f>
        <v>1762.4596103005974</v>
      </c>
      <c r="E1021" s="25">
        <f>'Bitcoin Data'!J1023</f>
        <v>71789.401570686779</v>
      </c>
      <c r="F1021" s="25">
        <f t="shared" si="90"/>
        <v>126.52592071598572</v>
      </c>
      <c r="G1021" s="23">
        <f>'Emissions Factors'!$AB$39/1000</f>
        <v>0.49266147344102867</v>
      </c>
      <c r="H1021" s="26">
        <f t="shared" si="95"/>
        <v>62334.446528420303</v>
      </c>
      <c r="I1021" s="23">
        <f t="shared" si="91"/>
        <v>35.367872355264247</v>
      </c>
      <c r="J1021" s="26">
        <f>I1021*'Social Cost of Carbon'!$C$5</f>
        <v>3536.7872355264249</v>
      </c>
      <c r="K1021" s="23">
        <f t="shared" si="92"/>
        <v>0.56264599591587994</v>
      </c>
      <c r="L1021" s="27">
        <f t="shared" si="93"/>
        <v>6.2334446528420298</v>
      </c>
      <c r="M1021" s="27"/>
    </row>
    <row r="1022" spans="1:13" x14ac:dyDescent="0.25">
      <c r="A1022" s="24">
        <f t="shared" si="94"/>
        <v>2018</v>
      </c>
      <c r="B1022" s="32">
        <v>43387</v>
      </c>
      <c r="C1022" s="28">
        <f>'Bitcoin Data'!C1024</f>
        <v>6290.9301759999998</v>
      </c>
      <c r="D1022" s="26">
        <f>'Bitcoin Data'!K1024</f>
        <v>1424.9525015832805</v>
      </c>
      <c r="E1022" s="25">
        <f>'Bitcoin Data'!J1024</f>
        <v>86217.548797349998</v>
      </c>
      <c r="F1022" s="25">
        <f t="shared" si="90"/>
        <v>122.85591183916245</v>
      </c>
      <c r="G1022" s="23">
        <f>'Emissions Factors'!$AB$39/1000</f>
        <v>0.49266147344102867</v>
      </c>
      <c r="H1022" s="26">
        <f t="shared" si="95"/>
        <v>60526.374547622887</v>
      </c>
      <c r="I1022" s="23">
        <f t="shared" si="91"/>
        <v>42.476064626976239</v>
      </c>
      <c r="J1022" s="26">
        <f>I1022*'Social Cost of Carbon'!$C$5</f>
        <v>4247.606462697624</v>
      </c>
      <c r="K1022" s="23">
        <f t="shared" si="92"/>
        <v>0.67519529606326123</v>
      </c>
      <c r="L1022" s="27">
        <f t="shared" si="93"/>
        <v>6.0526374547622881</v>
      </c>
      <c r="M1022" s="27"/>
    </row>
    <row r="1023" spans="1:13" x14ac:dyDescent="0.25">
      <c r="A1023" s="24">
        <f t="shared" si="94"/>
        <v>2018</v>
      </c>
      <c r="B1023" s="32">
        <v>43388</v>
      </c>
      <c r="C1023" s="28">
        <f>'Bitcoin Data'!C1025</f>
        <v>6596.5400390000004</v>
      </c>
      <c r="D1023" s="26">
        <f>'Bitcoin Data'!K1025</f>
        <v>2024.9746878164026</v>
      </c>
      <c r="E1023" s="25">
        <f>'Bitcoin Data'!J1025</f>
        <v>62352.127493815722</v>
      </c>
      <c r="F1023" s="25">
        <f t="shared" si="90"/>
        <v>126.26147990647802</v>
      </c>
      <c r="G1023" s="23">
        <f>'Emissions Factors'!$AB$39/1000</f>
        <v>0.49266147344102867</v>
      </c>
      <c r="H1023" s="26">
        <f t="shared" si="95"/>
        <v>62204.166729570294</v>
      </c>
      <c r="I1023" s="23">
        <f t="shared" si="91"/>
        <v>30.718491003286129</v>
      </c>
      <c r="J1023" s="26">
        <f>I1023*'Social Cost of Carbon'!$C$5</f>
        <v>3071.8491003286131</v>
      </c>
      <c r="K1023" s="23">
        <f t="shared" si="92"/>
        <v>0.4656758061297675</v>
      </c>
      <c r="L1023" s="27">
        <f t="shared" si="93"/>
        <v>6.2204166729570298</v>
      </c>
      <c r="M1023" s="27"/>
    </row>
    <row r="1024" spans="1:13" x14ac:dyDescent="0.25">
      <c r="A1024" s="24">
        <f t="shared" si="94"/>
        <v>2018</v>
      </c>
      <c r="B1024" s="32">
        <v>43389</v>
      </c>
      <c r="C1024" s="28">
        <f>'Bitcoin Data'!C1026</f>
        <v>6596.1098629999997</v>
      </c>
      <c r="D1024" s="26">
        <f>'Bitcoin Data'!K1026</f>
        <v>1687.4472672728978</v>
      </c>
      <c r="E1024" s="25">
        <f>'Bitcoin Data'!J1026</f>
        <v>75164.54447082855</v>
      </c>
      <c r="F1024" s="25">
        <f t="shared" si="90"/>
        <v>126.83620516311184</v>
      </c>
      <c r="G1024" s="23">
        <f>'Emissions Factors'!$AB$39/1000</f>
        <v>0.49266147344102867</v>
      </c>
      <c r="H1024" s="26">
        <f t="shared" si="95"/>
        <v>62487.311721327285</v>
      </c>
      <c r="I1024" s="23">
        <f t="shared" si="91"/>
        <v>37.030675229522117</v>
      </c>
      <c r="J1024" s="26">
        <f>I1024*'Social Cost of Carbon'!$C$5</f>
        <v>3703.0675229522117</v>
      </c>
      <c r="K1024" s="23">
        <f t="shared" si="92"/>
        <v>0.56140173524459869</v>
      </c>
      <c r="L1024" s="27">
        <f t="shared" si="93"/>
        <v>6.2487311721327288</v>
      </c>
      <c r="M1024" s="27"/>
    </row>
    <row r="1025" spans="1:13" x14ac:dyDescent="0.25">
      <c r="A1025" s="24">
        <f t="shared" si="94"/>
        <v>2018</v>
      </c>
      <c r="B1025" s="32">
        <v>43390</v>
      </c>
      <c r="C1025" s="28">
        <f>'Bitcoin Data'!C1027</f>
        <v>6544.4301759999998</v>
      </c>
      <c r="D1025" s="26">
        <f>'Bitcoin Data'!K1027</f>
        <v>1724.9640632486824</v>
      </c>
      <c r="E1025" s="25">
        <f>'Bitcoin Data'!J1027</f>
        <v>73043.52815640888</v>
      </c>
      <c r="F1025" s="25">
        <f t="shared" si="90"/>
        <v>125.9974611226986</v>
      </c>
      <c r="G1025" s="23">
        <f>'Emissions Factors'!$AB$39/1000</f>
        <v>0.49266147344102867</v>
      </c>
      <c r="H1025" s="26">
        <f t="shared" si="95"/>
        <v>62074.094846537417</v>
      </c>
      <c r="I1025" s="23">
        <f t="shared" si="91"/>
        <v>35.985732206867667</v>
      </c>
      <c r="J1025" s="26">
        <f>I1025*'Social Cost of Carbon'!$C$5</f>
        <v>3598.5732206867665</v>
      </c>
      <c r="K1025" s="23">
        <f t="shared" si="92"/>
        <v>0.5498680746696023</v>
      </c>
      <c r="L1025" s="27">
        <f t="shared" si="93"/>
        <v>6.2074094846537422</v>
      </c>
      <c r="M1025" s="27"/>
    </row>
    <row r="1026" spans="1:13" x14ac:dyDescent="0.25">
      <c r="A1026" s="24">
        <f t="shared" si="94"/>
        <v>2018</v>
      </c>
      <c r="B1026" s="32">
        <v>43391</v>
      </c>
      <c r="C1026" s="28">
        <f>'Bitcoin Data'!C1028</f>
        <v>6476.7099609999996</v>
      </c>
      <c r="D1026" s="26">
        <f>'Bitcoin Data'!K1028</f>
        <v>1724.9640632486824</v>
      </c>
      <c r="E1026" s="25">
        <f>'Bitcoin Data'!J1028</f>
        <v>71403.487837368782</v>
      </c>
      <c r="F1026" s="25">
        <f t="shared" si="90"/>
        <v>123.16845051007553</v>
      </c>
      <c r="G1026" s="23">
        <f>'Emissions Factors'!$AB$39/1000</f>
        <v>0.49266147344102867</v>
      </c>
      <c r="H1026" s="26">
        <f t="shared" si="95"/>
        <v>60680.350309742229</v>
      </c>
      <c r="I1026" s="23">
        <f t="shared" si="91"/>
        <v>35.177747526786675</v>
      </c>
      <c r="J1026" s="26">
        <f>I1026*'Social Cost of Carbon'!$C$5</f>
        <v>3517.7747526786675</v>
      </c>
      <c r="K1026" s="23">
        <f t="shared" si="92"/>
        <v>0.54314223947979989</v>
      </c>
      <c r="L1026" s="27">
        <f t="shared" si="93"/>
        <v>6.0680350309742233</v>
      </c>
      <c r="M1026" s="27"/>
    </row>
    <row r="1027" spans="1:13" x14ac:dyDescent="0.25">
      <c r="A1027" s="24">
        <f t="shared" si="94"/>
        <v>2018</v>
      </c>
      <c r="B1027" s="32">
        <v>43392</v>
      </c>
      <c r="C1027" s="28">
        <f>'Bitcoin Data'!C1029</f>
        <v>6465.4101559999999</v>
      </c>
      <c r="D1027" s="26">
        <f>'Bitcoin Data'!K1029</f>
        <v>1774.9728823587418</v>
      </c>
      <c r="E1027" s="25">
        <f>'Bitcoin Data'!J1029</f>
        <v>69702.641761069099</v>
      </c>
      <c r="F1027" s="25">
        <f t="shared" si="90"/>
        <v>123.72029895466362</v>
      </c>
      <c r="G1027" s="23">
        <f>'Emissions Factors'!$AB$39/1000</f>
        <v>0.49266147344102867</v>
      </c>
      <c r="H1027" s="26">
        <f t="shared" si="95"/>
        <v>60952.224777569136</v>
      </c>
      <c r="I1027" s="23">
        <f t="shared" si="91"/>
        <v>34.339806192740475</v>
      </c>
      <c r="J1027" s="26">
        <f>I1027*'Social Cost of Carbon'!$C$5</f>
        <v>3433.9806192740475</v>
      </c>
      <c r="K1027" s="23">
        <f t="shared" si="92"/>
        <v>0.53113113266097445</v>
      </c>
      <c r="L1027" s="27">
        <f t="shared" si="93"/>
        <v>6.0952224777569128</v>
      </c>
      <c r="M1027" s="27"/>
    </row>
    <row r="1028" spans="1:13" x14ac:dyDescent="0.25">
      <c r="A1028" s="24">
        <f t="shared" si="94"/>
        <v>2018</v>
      </c>
      <c r="B1028" s="32">
        <v>43393</v>
      </c>
      <c r="C1028" s="28">
        <f>'Bitcoin Data'!C1030</f>
        <v>6489.1899409999996</v>
      </c>
      <c r="D1028" s="26">
        <f>'Bitcoin Data'!K1030</f>
        <v>1787.4875868917577</v>
      </c>
      <c r="E1028" s="25">
        <f>'Bitcoin Data'!J1030</f>
        <v>68946.487671368246</v>
      </c>
      <c r="F1028" s="25">
        <f t="shared" si="90"/>
        <v>123.24099087235635</v>
      </c>
      <c r="G1028" s="23">
        <f>'Emissions Factors'!$AB$39/1000</f>
        <v>0.49266147344102867</v>
      </c>
      <c r="H1028" s="26">
        <f t="shared" si="95"/>
        <v>60716.088151507443</v>
      </c>
      <c r="I1028" s="23">
        <f t="shared" si="91"/>
        <v>33.967278204759999</v>
      </c>
      <c r="J1028" s="26">
        <f>I1028*'Social Cost of Carbon'!$C$5</f>
        <v>3396.727820476</v>
      </c>
      <c r="K1028" s="23">
        <f t="shared" si="92"/>
        <v>0.52344404330266159</v>
      </c>
      <c r="L1028" s="27">
        <f t="shared" si="93"/>
        <v>6.0716088151507455</v>
      </c>
      <c r="M1028" s="27"/>
    </row>
    <row r="1029" spans="1:13" x14ac:dyDescent="0.25">
      <c r="A1029" s="24">
        <f t="shared" si="94"/>
        <v>2018</v>
      </c>
      <c r="B1029" s="32">
        <v>43394</v>
      </c>
      <c r="C1029" s="28">
        <f>'Bitcoin Data'!C1031</f>
        <v>6482.3500979999999</v>
      </c>
      <c r="D1029" s="26">
        <f>'Bitcoin Data'!K1031</f>
        <v>1724.9640632486824</v>
      </c>
      <c r="E1029" s="25">
        <f>'Bitcoin Data'!J1031</f>
        <v>72816.078347124436</v>
      </c>
      <c r="F1029" s="25">
        <f t="shared" ref="F1029:F1092" si="96">E1029*D1029/1000000</f>
        <v>125.60511837549016</v>
      </c>
      <c r="G1029" s="23">
        <f>'Emissions Factors'!$AB$39/1000</f>
        <v>0.49266147344102867</v>
      </c>
      <c r="H1029" s="26">
        <f t="shared" si="95"/>
        <v>61880.802690603807</v>
      </c>
      <c r="I1029" s="23">
        <f t="shared" ref="I1029:I1092" si="97">$E1029*G1029/1000</f>
        <v>35.873676448691711</v>
      </c>
      <c r="J1029" s="26">
        <f>I1029*'Social Cost of Carbon'!$C$5</f>
        <v>3587.3676448691713</v>
      </c>
      <c r="K1029" s="23">
        <f t="shared" ref="K1029:K1092" si="98">J1029/$C1029</f>
        <v>0.55340541480102756</v>
      </c>
      <c r="L1029" s="27">
        <f t="shared" ref="L1029:L1092" si="99">J1029*$D1029/1000000</f>
        <v>6.1880802690603813</v>
      </c>
      <c r="M1029" s="27"/>
    </row>
    <row r="1030" spans="1:13" x14ac:dyDescent="0.25">
      <c r="A1030" s="24">
        <f t="shared" ref="A1030:A1093" si="100">YEAR(B1030)</f>
        <v>2018</v>
      </c>
      <c r="B1030" s="32">
        <v>43395</v>
      </c>
      <c r="C1030" s="28">
        <f>'Bitcoin Data'!C1032</f>
        <v>6487.1601559999999</v>
      </c>
      <c r="D1030" s="26">
        <f>'Bitcoin Data'!K1032</f>
        <v>1937.5672766415501</v>
      </c>
      <c r="E1030" s="25">
        <f>'Bitcoin Data'!J1032</f>
        <v>63954.576763207508</v>
      </c>
      <c r="F1030" s="25">
        <f t="shared" si="96"/>
        <v>123.91629512785093</v>
      </c>
      <c r="G1030" s="23">
        <f>'Emissions Factors'!$AB$39/1000</f>
        <v>0.49266147344102867</v>
      </c>
      <c r="H1030" s="26">
        <f t="shared" ref="H1030:H1093" si="101">F1030*G1030*1000</f>
        <v>61048.784541040404</v>
      </c>
      <c r="I1030" s="23">
        <f t="shared" si="97"/>
        <v>31.507956021459183</v>
      </c>
      <c r="J1030" s="26">
        <f>I1030*'Social Cost of Carbon'!$C$5</f>
        <v>3150.7956021459181</v>
      </c>
      <c r="K1030" s="23">
        <f t="shared" si="98"/>
        <v>0.48569721208928918</v>
      </c>
      <c r="L1030" s="27">
        <f t="shared" si="99"/>
        <v>6.10487845410404</v>
      </c>
      <c r="M1030" s="27"/>
    </row>
    <row r="1031" spans="1:13" x14ac:dyDescent="0.25">
      <c r="A1031" s="24">
        <f t="shared" si="100"/>
        <v>2018</v>
      </c>
      <c r="B1031" s="32">
        <v>43396</v>
      </c>
      <c r="C1031" s="28">
        <f>'Bitcoin Data'!C1033</f>
        <v>6475.7402339999999</v>
      </c>
      <c r="D1031" s="26">
        <f>'Bitcoin Data'!K1033</f>
        <v>1924.9278152069294</v>
      </c>
      <c r="E1031" s="25">
        <f>'Bitcoin Data'!J1033</f>
        <v>65229.749339278627</v>
      </c>
      <c r="F1031" s="25">
        <f t="shared" si="96"/>
        <v>125.56255888215325</v>
      </c>
      <c r="G1031" s="23">
        <f>'Emissions Factors'!$AB$39/1000</f>
        <v>0.49266147344102867</v>
      </c>
      <c r="H1031" s="26">
        <f t="shared" si="101"/>
        <v>61859.83526790754</v>
      </c>
      <c r="I1031" s="23">
        <f t="shared" si="97"/>
        <v>32.136184421677974</v>
      </c>
      <c r="J1031" s="26">
        <f>I1031*'Social Cost of Carbon'!$C$5</f>
        <v>3213.6184421677976</v>
      </c>
      <c r="K1031" s="23">
        <f t="shared" si="98"/>
        <v>0.49625499572931103</v>
      </c>
      <c r="L1031" s="27">
        <f t="shared" si="99"/>
        <v>6.1859835267907552</v>
      </c>
      <c r="M1031" s="27"/>
    </row>
    <row r="1032" spans="1:13" x14ac:dyDescent="0.25">
      <c r="A1032" s="24">
        <f t="shared" si="100"/>
        <v>2018</v>
      </c>
      <c r="B1032" s="32">
        <v>43397</v>
      </c>
      <c r="C1032" s="28">
        <f>'Bitcoin Data'!C1034</f>
        <v>6495.8398440000001</v>
      </c>
      <c r="D1032" s="26">
        <f>'Bitcoin Data'!K1034</f>
        <v>1412.5402181589893</v>
      </c>
      <c r="E1032" s="25">
        <f>'Bitcoin Data'!J1034</f>
        <v>86205.304757783844</v>
      </c>
      <c r="F1032" s="25">
        <f t="shared" si="96"/>
        <v>121.76845998902215</v>
      </c>
      <c r="G1032" s="23">
        <f>'Emissions Factors'!$AB$39/1000</f>
        <v>0.49266147344102867</v>
      </c>
      <c r="H1032" s="26">
        <f t="shared" si="101"/>
        <v>59990.628916836598</v>
      </c>
      <c r="I1032" s="23">
        <f t="shared" si="97"/>
        <v>42.470032460402706</v>
      </c>
      <c r="J1032" s="26">
        <f>I1032*'Social Cost of Carbon'!$C$5</f>
        <v>4247.0032460402708</v>
      </c>
      <c r="K1032" s="23">
        <f t="shared" si="98"/>
        <v>0.6538035647481506</v>
      </c>
      <c r="L1032" s="27">
        <f t="shared" si="99"/>
        <v>5.9990628916836597</v>
      </c>
      <c r="M1032" s="27"/>
    </row>
    <row r="1033" spans="1:13" x14ac:dyDescent="0.25">
      <c r="A1033" s="24">
        <f t="shared" si="100"/>
        <v>2018</v>
      </c>
      <c r="B1033" s="32">
        <v>43398</v>
      </c>
      <c r="C1033" s="28">
        <f>'Bitcoin Data'!C1035</f>
        <v>6476.2900390000004</v>
      </c>
      <c r="D1033" s="26">
        <f>'Bitcoin Data'!K1035</f>
        <v>1712.4916753876892</v>
      </c>
      <c r="E1033" s="25">
        <f>'Bitcoin Data'!J1035</f>
        <v>70657.866124684748</v>
      </c>
      <c r="F1033" s="25">
        <f t="shared" si="96"/>
        <v>121.00100753918042</v>
      </c>
      <c r="G1033" s="23">
        <f>'Emissions Factors'!$AB$39/1000</f>
        <v>0.49266147344102867</v>
      </c>
      <c r="H1033" s="26">
        <f t="shared" si="101"/>
        <v>59612.534662101643</v>
      </c>
      <c r="I1033" s="23">
        <f t="shared" si="97"/>
        <v>34.810408435186133</v>
      </c>
      <c r="J1033" s="26">
        <f>I1033*'Social Cost of Carbon'!$C$5</f>
        <v>3481.0408435186132</v>
      </c>
      <c r="K1033" s="23">
        <f t="shared" si="98"/>
        <v>0.5375053962308517</v>
      </c>
      <c r="L1033" s="27">
        <f t="shared" si="99"/>
        <v>5.9612534662101648</v>
      </c>
      <c r="M1033" s="27"/>
    </row>
    <row r="1034" spans="1:13" x14ac:dyDescent="0.25">
      <c r="A1034" s="24">
        <f t="shared" si="100"/>
        <v>2018</v>
      </c>
      <c r="B1034" s="32">
        <v>43399</v>
      </c>
      <c r="C1034" s="28">
        <f>'Bitcoin Data'!C1036</f>
        <v>6474.75</v>
      </c>
      <c r="D1034" s="26">
        <f>'Bitcoin Data'!K1036</f>
        <v>1787.4875868917577</v>
      </c>
      <c r="E1034" s="25">
        <f>'Bitcoin Data'!J1036</f>
        <v>67725.883875255662</v>
      </c>
      <c r="F1034" s="25">
        <f t="shared" si="96"/>
        <v>121.05917673829214</v>
      </c>
      <c r="G1034" s="23">
        <f>'Emissions Factors'!$AB$39/1000</f>
        <v>0.49266147344102867</v>
      </c>
      <c r="H1034" s="26">
        <f t="shared" si="101"/>
        <v>59641.192385444912</v>
      </c>
      <c r="I1034" s="23">
        <f t="shared" si="97"/>
        <v>33.365933740079463</v>
      </c>
      <c r="J1034" s="26">
        <f>I1034*'Social Cost of Carbon'!$C$5</f>
        <v>3336.5933740079463</v>
      </c>
      <c r="K1034" s="23">
        <f t="shared" si="98"/>
        <v>0.51532389266117551</v>
      </c>
      <c r="L1034" s="27">
        <f t="shared" si="99"/>
        <v>5.9641192385444919</v>
      </c>
      <c r="M1034" s="27"/>
    </row>
    <row r="1035" spans="1:13" x14ac:dyDescent="0.25">
      <c r="A1035" s="24">
        <f t="shared" si="100"/>
        <v>2018</v>
      </c>
      <c r="B1035" s="32">
        <v>43400</v>
      </c>
      <c r="C1035" s="28">
        <f>'Bitcoin Data'!C1037</f>
        <v>6480.3798829999996</v>
      </c>
      <c r="D1035" s="26">
        <f>'Bitcoin Data'!K1037</f>
        <v>1700.0377786173026</v>
      </c>
      <c r="E1035" s="25">
        <f>'Bitcoin Data'!J1037</f>
        <v>70664.638746122073</v>
      </c>
      <c r="F1035" s="25">
        <f t="shared" si="96"/>
        <v>120.13255548075155</v>
      </c>
      <c r="G1035" s="23">
        <f>'Emissions Factors'!$AB$39/1000</f>
        <v>0.49266147344102867</v>
      </c>
      <c r="H1035" s="26">
        <f t="shared" si="101"/>
        <v>59184.681791383184</v>
      </c>
      <c r="I1035" s="23">
        <f t="shared" si="97"/>
        <v>34.813745044842506</v>
      </c>
      <c r="J1035" s="26">
        <f>I1035*'Social Cost of Carbon'!$C$5</f>
        <v>3481.3745044842508</v>
      </c>
      <c r="K1035" s="23">
        <f t="shared" si="98"/>
        <v>0.5372176581217023</v>
      </c>
      <c r="L1035" s="27">
        <f t="shared" si="99"/>
        <v>5.9184681791383182</v>
      </c>
      <c r="M1035" s="27"/>
    </row>
    <row r="1036" spans="1:13" x14ac:dyDescent="0.25">
      <c r="A1036" s="24">
        <f t="shared" si="100"/>
        <v>2018</v>
      </c>
      <c r="B1036" s="32">
        <v>43401</v>
      </c>
      <c r="C1036" s="28">
        <f>'Bitcoin Data'!C1038</f>
        <v>6486.3901370000003</v>
      </c>
      <c r="D1036" s="26">
        <f>'Bitcoin Data'!K1038</f>
        <v>1749.9513902391602</v>
      </c>
      <c r="E1036" s="25">
        <f>'Bitcoin Data'!J1038</f>
        <v>68752.812244512563</v>
      </c>
      <c r="F1036" s="25">
        <f t="shared" si="96"/>
        <v>120.31407937013672</v>
      </c>
      <c r="G1036" s="23">
        <f>'Emissions Factors'!$AB$39/1000</f>
        <v>0.49266147344102867</v>
      </c>
      <c r="H1036" s="26">
        <f t="shared" si="101"/>
        <v>59274.11161819243</v>
      </c>
      <c r="I1036" s="23">
        <f t="shared" si="97"/>
        <v>33.871861783595961</v>
      </c>
      <c r="J1036" s="26">
        <f>I1036*'Social Cost of Carbon'!$C$5</f>
        <v>3387.1861783595959</v>
      </c>
      <c r="K1036" s="23">
        <f t="shared" si="98"/>
        <v>0.52219895917734493</v>
      </c>
      <c r="L1036" s="27">
        <f t="shared" si="99"/>
        <v>5.9274111618192427</v>
      </c>
      <c r="M1036" s="27"/>
    </row>
    <row r="1037" spans="1:13" x14ac:dyDescent="0.25">
      <c r="A1037" s="24">
        <f t="shared" si="100"/>
        <v>2018</v>
      </c>
      <c r="B1037" s="32">
        <v>43402</v>
      </c>
      <c r="C1037" s="28">
        <f>'Bitcoin Data'!C1039</f>
        <v>6332.6298829999996</v>
      </c>
      <c r="D1037" s="26">
        <f>'Bitcoin Data'!K1039</f>
        <v>1825.0025347257426</v>
      </c>
      <c r="E1037" s="25">
        <f>'Bitcoin Data'!J1039</f>
        <v>65283.676201521419</v>
      </c>
      <c r="F1037" s="25">
        <f t="shared" si="96"/>
        <v>119.14287454399124</v>
      </c>
      <c r="G1037" s="23">
        <f>'Emissions Factors'!$AB$39/1000</f>
        <v>0.49266147344102867</v>
      </c>
      <c r="H1037" s="26">
        <f t="shared" si="101"/>
        <v>58697.104122842356</v>
      </c>
      <c r="I1037" s="23">
        <f t="shared" si="97"/>
        <v>32.162752109088558</v>
      </c>
      <c r="J1037" s="26">
        <f>I1037*'Social Cost of Carbon'!$C$5</f>
        <v>3216.275210908856</v>
      </c>
      <c r="K1037" s="23">
        <f t="shared" si="98"/>
        <v>0.50788933986857099</v>
      </c>
      <c r="L1037" s="27">
        <f t="shared" si="99"/>
        <v>5.8697104122842347</v>
      </c>
      <c r="M1037" s="27"/>
    </row>
    <row r="1038" spans="1:13" x14ac:dyDescent="0.25">
      <c r="A1038" s="24">
        <f t="shared" si="100"/>
        <v>2018</v>
      </c>
      <c r="B1038" s="32">
        <v>43403</v>
      </c>
      <c r="C1038" s="28">
        <f>'Bitcoin Data'!C1040</f>
        <v>6334.2700199999999</v>
      </c>
      <c r="D1038" s="26">
        <f>'Bitcoin Data'!K1040</f>
        <v>1924.9278152069294</v>
      </c>
      <c r="E1038" s="25">
        <f>'Bitcoin Data'!J1040</f>
        <v>61861.482772787502</v>
      </c>
      <c r="F1038" s="25">
        <f t="shared" si="96"/>
        <v>119.07888887928296</v>
      </c>
      <c r="G1038" s="23">
        <f>'Emissions Factors'!$AB$39/1000</f>
        <v>0.49266147344102867</v>
      </c>
      <c r="H1038" s="26">
        <f t="shared" si="101"/>
        <v>58665.580850988066</v>
      </c>
      <c r="I1038" s="23">
        <f t="shared" si="97"/>
        <v>30.476769252088303</v>
      </c>
      <c r="J1038" s="26">
        <f>I1038*'Social Cost of Carbon'!$C$5</f>
        <v>3047.6769252088302</v>
      </c>
      <c r="K1038" s="23">
        <f t="shared" si="98"/>
        <v>0.48114098634665248</v>
      </c>
      <c r="L1038" s="27">
        <f t="shared" si="99"/>
        <v>5.8665580850988057</v>
      </c>
      <c r="M1038" s="27"/>
    </row>
    <row r="1039" spans="1:13" x14ac:dyDescent="0.25">
      <c r="A1039" s="24">
        <f t="shared" si="100"/>
        <v>2018</v>
      </c>
      <c r="B1039" s="32">
        <v>43404</v>
      </c>
      <c r="C1039" s="28">
        <f>'Bitcoin Data'!C1041</f>
        <v>6317.6098629999997</v>
      </c>
      <c r="D1039" s="26">
        <f>'Bitcoin Data'!K1041</f>
        <v>2037.5820692777904</v>
      </c>
      <c r="E1039" s="25">
        <f>'Bitcoin Data'!J1041</f>
        <v>61423.812623402031</v>
      </c>
      <c r="F1039" s="25">
        <f t="shared" si="96"/>
        <v>125.15605922812277</v>
      </c>
      <c r="G1039" s="23">
        <f>'Emissions Factors'!$AB$39/1000</f>
        <v>0.49266147344102867</v>
      </c>
      <c r="H1039" s="26">
        <f t="shared" si="101"/>
        <v>61659.568549399613</v>
      </c>
      <c r="I1039" s="23">
        <f t="shared" si="97"/>
        <v>30.261146031410902</v>
      </c>
      <c r="J1039" s="26">
        <f>I1039*'Social Cost of Carbon'!$C$5</f>
        <v>3026.1146031410904</v>
      </c>
      <c r="K1039" s="23">
        <f t="shared" si="98"/>
        <v>0.47899675174055467</v>
      </c>
      <c r="L1039" s="27">
        <f t="shared" si="99"/>
        <v>6.1659568549399628</v>
      </c>
      <c r="M1039" s="27"/>
    </row>
    <row r="1040" spans="1:13" x14ac:dyDescent="0.25">
      <c r="A1040" s="24">
        <f t="shared" si="100"/>
        <v>2018</v>
      </c>
      <c r="B1040" s="32">
        <v>43405</v>
      </c>
      <c r="C1040" s="28">
        <f>'Bitcoin Data'!C1042</f>
        <v>6377.7797849999997</v>
      </c>
      <c r="D1040" s="26">
        <f>'Bitcoin Data'!K1042</f>
        <v>1924.9278152069294</v>
      </c>
      <c r="E1040" s="25">
        <f>'Bitcoin Data'!J1042</f>
        <v>66067.998885825073</v>
      </c>
      <c r="F1040" s="25">
        <f t="shared" si="96"/>
        <v>127.1761287503851</v>
      </c>
      <c r="G1040" s="23">
        <f>'Emissions Factors'!$AB$39/1000</f>
        <v>0.49266147344102867</v>
      </c>
      <c r="H1040" s="26">
        <f t="shared" si="101"/>
        <v>62654.778976690694</v>
      </c>
      <c r="I1040" s="23">
        <f t="shared" si="97"/>
        <v>32.54915767839082</v>
      </c>
      <c r="J1040" s="26">
        <f>I1040*'Social Cost of Carbon'!$C$5</f>
        <v>3254.915767839082</v>
      </c>
      <c r="K1040" s="23">
        <f t="shared" si="98"/>
        <v>0.51035248590651705</v>
      </c>
      <c r="L1040" s="27">
        <f t="shared" si="99"/>
        <v>6.2654778976690695</v>
      </c>
      <c r="M1040" s="27"/>
    </row>
    <row r="1041" spans="1:13" x14ac:dyDescent="0.25">
      <c r="A1041" s="24">
        <f t="shared" si="100"/>
        <v>2018</v>
      </c>
      <c r="B1041" s="32">
        <v>43406</v>
      </c>
      <c r="C1041" s="28">
        <f>'Bitcoin Data'!C1043</f>
        <v>6388.4399409999996</v>
      </c>
      <c r="D1041" s="26">
        <f>'Bitcoin Data'!K1043</f>
        <v>1787.4875868917577</v>
      </c>
      <c r="E1041" s="25">
        <f>'Bitcoin Data'!J1043</f>
        <v>71111.890338105062</v>
      </c>
      <c r="F1041" s="25">
        <f t="shared" si="96"/>
        <v>127.11162125977071</v>
      </c>
      <c r="G1041" s="23">
        <f>'Emissions Factors'!$AB$39/1000</f>
        <v>0.49266147344102867</v>
      </c>
      <c r="H1041" s="26">
        <f t="shared" si="101"/>
        <v>62622.998621316627</v>
      </c>
      <c r="I1041" s="23">
        <f t="shared" si="97"/>
        <v>35.034088673147693</v>
      </c>
      <c r="J1041" s="26">
        <f>I1041*'Social Cost of Carbon'!$C$5</f>
        <v>3503.4088673147694</v>
      </c>
      <c r="K1041" s="23">
        <f t="shared" si="98"/>
        <v>0.5483981847947641</v>
      </c>
      <c r="L1041" s="27">
        <f t="shared" si="99"/>
        <v>6.2622998621316635</v>
      </c>
      <c r="M1041" s="27"/>
    </row>
    <row r="1042" spans="1:13" x14ac:dyDescent="0.25">
      <c r="A1042" s="24">
        <f t="shared" si="100"/>
        <v>2018</v>
      </c>
      <c r="B1042" s="32">
        <v>43407</v>
      </c>
      <c r="C1042" s="28">
        <f>'Bitcoin Data'!C1044</f>
        <v>6361.2597660000001</v>
      </c>
      <c r="D1042" s="26">
        <f>'Bitcoin Data'!K1044</f>
        <v>2012.5223613595704</v>
      </c>
      <c r="E1042" s="25">
        <f>'Bitcoin Data'!J1044</f>
        <v>64651.823172570716</v>
      </c>
      <c r="F1042" s="25">
        <f t="shared" si="96"/>
        <v>130.1132398374634</v>
      </c>
      <c r="G1042" s="23">
        <f>'Emissions Factors'!$AB$39/1000</f>
        <v>0.49266147344102867</v>
      </c>
      <c r="H1042" s="26">
        <f t="shared" si="101"/>
        <v>64101.780452510669</v>
      </c>
      <c r="I1042" s="23">
        <f t="shared" si="97"/>
        <v>31.851462464847529</v>
      </c>
      <c r="J1042" s="26">
        <f>I1042*'Social Cost of Carbon'!$C$5</f>
        <v>3185.1462464847527</v>
      </c>
      <c r="K1042" s="23">
        <f t="shared" si="98"/>
        <v>0.50070997941459516</v>
      </c>
      <c r="L1042" s="27">
        <f t="shared" si="99"/>
        <v>6.410178045251067</v>
      </c>
      <c r="M1042" s="27"/>
    </row>
    <row r="1043" spans="1:13" x14ac:dyDescent="0.25">
      <c r="A1043" s="24">
        <f t="shared" si="100"/>
        <v>2018</v>
      </c>
      <c r="B1043" s="32">
        <v>43408</v>
      </c>
      <c r="C1043" s="28">
        <f>'Bitcoin Data'!C1045</f>
        <v>6376.1298829999996</v>
      </c>
      <c r="D1043" s="26">
        <f>'Bitcoin Data'!K1045</f>
        <v>1537.5416417527974</v>
      </c>
      <c r="E1043" s="25">
        <f>'Bitcoin Data'!J1045</f>
        <v>83305.5205130088</v>
      </c>
      <c r="F1043" s="25">
        <f t="shared" si="96"/>
        <v>128.08570677664289</v>
      </c>
      <c r="G1043" s="23">
        <f>'Emissions Factors'!$AB$39/1000</f>
        <v>0.49266147344102867</v>
      </c>
      <c r="H1043" s="26">
        <f t="shared" si="101"/>
        <v>63102.893027316444</v>
      </c>
      <c r="I1043" s="23">
        <f t="shared" si="97"/>
        <v>41.041420481710752</v>
      </c>
      <c r="J1043" s="26">
        <f>I1043*'Social Cost of Carbon'!$C$5</f>
        <v>4104.1420481710747</v>
      </c>
      <c r="K1043" s="23">
        <f t="shared" si="98"/>
        <v>0.64367290558392076</v>
      </c>
      <c r="L1043" s="27">
        <f t="shared" si="99"/>
        <v>6.3102893027316425</v>
      </c>
      <c r="M1043" s="27"/>
    </row>
    <row r="1044" spans="1:13" x14ac:dyDescent="0.25">
      <c r="A1044" s="24">
        <f t="shared" si="100"/>
        <v>2018</v>
      </c>
      <c r="B1044" s="32">
        <v>43409</v>
      </c>
      <c r="C1044" s="28">
        <f>'Bitcoin Data'!C1046</f>
        <v>6419.6601559999999</v>
      </c>
      <c r="D1044" s="26">
        <f>'Bitcoin Data'!K1046</f>
        <v>1800</v>
      </c>
      <c r="E1044" s="25">
        <f>'Bitcoin Data'!J1046</f>
        <v>70918.458753204512</v>
      </c>
      <c r="F1044" s="25">
        <f t="shared" si="96"/>
        <v>127.65322575576812</v>
      </c>
      <c r="G1044" s="23">
        <f>'Emissions Factors'!$AB$39/1000</f>
        <v>0.49266147344102867</v>
      </c>
      <c r="H1044" s="26">
        <f t="shared" si="101"/>
        <v>62889.82629033699</v>
      </c>
      <c r="I1044" s="23">
        <f t="shared" si="97"/>
        <v>34.93879238352055</v>
      </c>
      <c r="J1044" s="26">
        <f>I1044*'Social Cost of Carbon'!$C$5</f>
        <v>3493.8792383520549</v>
      </c>
      <c r="K1044" s="23">
        <f t="shared" si="98"/>
        <v>0.54424675971150505</v>
      </c>
      <c r="L1044" s="27">
        <f t="shared" si="99"/>
        <v>6.2889826290336988</v>
      </c>
      <c r="M1044" s="27"/>
    </row>
    <row r="1045" spans="1:13" x14ac:dyDescent="0.25">
      <c r="A1045" s="24">
        <f t="shared" si="100"/>
        <v>2018</v>
      </c>
      <c r="B1045" s="32">
        <v>43410</v>
      </c>
      <c r="C1045" s="28">
        <f>'Bitcoin Data'!C1047</f>
        <v>6461.0097660000001</v>
      </c>
      <c r="D1045" s="26">
        <f>'Bitcoin Data'!K1047</f>
        <v>1600</v>
      </c>
      <c r="E1045" s="25">
        <f>'Bitcoin Data'!J1047</f>
        <v>77753.093699208956</v>
      </c>
      <c r="F1045" s="25">
        <f t="shared" si="96"/>
        <v>124.40494991873433</v>
      </c>
      <c r="G1045" s="23">
        <f>'Emissions Factors'!$AB$39/1000</f>
        <v>0.49266147344102867</v>
      </c>
      <c r="H1045" s="26">
        <f t="shared" si="101"/>
        <v>61289.525930321033</v>
      </c>
      <c r="I1045" s="23">
        <f t="shared" si="97"/>
        <v>38.305953706450644</v>
      </c>
      <c r="J1045" s="26">
        <f>I1045*'Social Cost of Carbon'!$C$5</f>
        <v>3830.5953706450646</v>
      </c>
      <c r="K1045" s="23">
        <f t="shared" si="98"/>
        <v>0.59287874641560545</v>
      </c>
      <c r="L1045" s="27">
        <f t="shared" si="99"/>
        <v>6.1289525930321034</v>
      </c>
      <c r="M1045" s="27"/>
    </row>
    <row r="1046" spans="1:13" x14ac:dyDescent="0.25">
      <c r="A1046" s="24">
        <f t="shared" si="100"/>
        <v>2018</v>
      </c>
      <c r="B1046" s="32">
        <v>43411</v>
      </c>
      <c r="C1046" s="28">
        <f>'Bitcoin Data'!C1048</f>
        <v>6530.1401370000003</v>
      </c>
      <c r="D1046" s="26">
        <f>'Bitcoin Data'!K1048</f>
        <v>1624.9887153561435</v>
      </c>
      <c r="E1046" s="25">
        <f>'Bitcoin Data'!J1048</f>
        <v>74033.528904348394</v>
      </c>
      <c r="F1046" s="25">
        <f t="shared" si="96"/>
        <v>120.30364902755902</v>
      </c>
      <c r="G1046" s="23">
        <f>'Emissions Factors'!$AB$39/1000</f>
        <v>0.49266147344102867</v>
      </c>
      <c r="H1046" s="26">
        <f t="shared" si="101"/>
        <v>59268.972990249604</v>
      </c>
      <c r="I1046" s="23">
        <f t="shared" si="97"/>
        <v>36.473467434055266</v>
      </c>
      <c r="J1046" s="26">
        <f>I1046*'Social Cost of Carbon'!$C$5</f>
        <v>3647.3467434055265</v>
      </c>
      <c r="K1046" s="23">
        <f t="shared" si="98"/>
        <v>0.55854034781574335</v>
      </c>
      <c r="L1046" s="27">
        <f t="shared" si="99"/>
        <v>5.9268972990249598</v>
      </c>
      <c r="M1046" s="27"/>
    </row>
    <row r="1047" spans="1:13" x14ac:dyDescent="0.25">
      <c r="A1047" s="24">
        <f t="shared" si="100"/>
        <v>2018</v>
      </c>
      <c r="B1047" s="32">
        <v>43412</v>
      </c>
      <c r="C1047" s="28">
        <f>'Bitcoin Data'!C1049</f>
        <v>6453.7202150000003</v>
      </c>
      <c r="D1047" s="26">
        <f>'Bitcoin Data'!K1049</f>
        <v>1512.4779430299975</v>
      </c>
      <c r="E1047" s="25">
        <f>'Bitcoin Data'!J1049</f>
        <v>76831.571077004191</v>
      </c>
      <c r="F1047" s="25">
        <f t="shared" si="96"/>
        <v>116.20605658231035</v>
      </c>
      <c r="G1047" s="23">
        <f>'Emissions Factors'!$AB$39/1000</f>
        <v>0.49266147344102867</v>
      </c>
      <c r="H1047" s="26">
        <f t="shared" si="101"/>
        <v>57250.247058612564</v>
      </c>
      <c r="I1047" s="23">
        <f t="shared" si="97"/>
        <v>37.851955013586007</v>
      </c>
      <c r="J1047" s="26">
        <f>I1047*'Social Cost of Carbon'!$C$5</f>
        <v>3785.1955013586007</v>
      </c>
      <c r="K1047" s="23">
        <f t="shared" si="98"/>
        <v>0.58651372778151967</v>
      </c>
      <c r="L1047" s="27">
        <f t="shared" si="99"/>
        <v>5.7250247058612569</v>
      </c>
      <c r="M1047" s="27"/>
    </row>
    <row r="1048" spans="1:13" x14ac:dyDescent="0.25">
      <c r="A1048" s="24">
        <f t="shared" si="100"/>
        <v>2018</v>
      </c>
      <c r="B1048" s="32">
        <v>43413</v>
      </c>
      <c r="C1048" s="28">
        <f>'Bitcoin Data'!C1050</f>
        <v>6385.6201170000004</v>
      </c>
      <c r="D1048" s="26">
        <f>'Bitcoin Data'!K1050</f>
        <v>1587.4415733309816</v>
      </c>
      <c r="E1048" s="25">
        <f>'Bitcoin Data'!J1050</f>
        <v>71931.809337806073</v>
      </c>
      <c r="F1048" s="25">
        <f t="shared" si="96"/>
        <v>114.18754458775106</v>
      </c>
      <c r="G1048" s="23">
        <f>'Emissions Factors'!$AB$39/1000</f>
        <v>0.49266147344102867</v>
      </c>
      <c r="H1048" s="26">
        <f t="shared" si="101"/>
        <v>56255.803965214596</v>
      </c>
      <c r="I1048" s="23">
        <f t="shared" si="97"/>
        <v>35.438031175642685</v>
      </c>
      <c r="J1048" s="26">
        <f>I1048*'Social Cost of Carbon'!$C$5</f>
        <v>3543.8031175642686</v>
      </c>
      <c r="K1048" s="23">
        <f t="shared" si="98"/>
        <v>0.55496616657947495</v>
      </c>
      <c r="L1048" s="27">
        <f t="shared" si="99"/>
        <v>5.6255803965214604</v>
      </c>
      <c r="M1048" s="27"/>
    </row>
    <row r="1049" spans="1:13" x14ac:dyDescent="0.25">
      <c r="A1049" s="24">
        <f t="shared" si="100"/>
        <v>2018</v>
      </c>
      <c r="B1049" s="32">
        <v>43414</v>
      </c>
      <c r="C1049" s="28">
        <f>'Bitcoin Data'!C1051</f>
        <v>6409.2202150000003</v>
      </c>
      <c r="D1049" s="26">
        <f>'Bitcoin Data'!K1051</f>
        <v>1637.5545851528382</v>
      </c>
      <c r="E1049" s="25">
        <f>'Bitcoin Data'!J1051</f>
        <v>67454.542747365384</v>
      </c>
      <c r="F1049" s="25">
        <f t="shared" si="96"/>
        <v>110.4604957653363</v>
      </c>
      <c r="G1049" s="23">
        <f>'Emissions Factors'!$AB$39/1000</f>
        <v>0.49266147344102867</v>
      </c>
      <c r="H1049" s="26">
        <f t="shared" si="101"/>
        <v>54419.630600777091</v>
      </c>
      <c r="I1049" s="23">
        <f t="shared" si="97"/>
        <v>33.232254420207887</v>
      </c>
      <c r="J1049" s="26">
        <f>I1049*'Social Cost of Carbon'!$C$5</f>
        <v>3323.2254420207887</v>
      </c>
      <c r="K1049" s="23">
        <f t="shared" si="98"/>
        <v>0.51850698377365534</v>
      </c>
      <c r="L1049" s="27">
        <f t="shared" si="99"/>
        <v>5.4419630600777102</v>
      </c>
      <c r="M1049" s="27"/>
    </row>
    <row r="1050" spans="1:13" x14ac:dyDescent="0.25">
      <c r="A1050" s="24">
        <f t="shared" si="100"/>
        <v>2018</v>
      </c>
      <c r="B1050" s="32">
        <v>43415</v>
      </c>
      <c r="C1050" s="28">
        <f>'Bitcoin Data'!C1052</f>
        <v>6411.2700199999999</v>
      </c>
      <c r="D1050" s="26">
        <f>'Bitcoin Data'!K1052</f>
        <v>1825.0025347257426</v>
      </c>
      <c r="E1050" s="25">
        <f>'Bitcoin Data'!J1052</f>
        <v>61965.901432266073</v>
      </c>
      <c r="F1050" s="25">
        <f t="shared" si="96"/>
        <v>113.0879271804511</v>
      </c>
      <c r="G1050" s="23">
        <f>'Emissions Factors'!$AB$39/1000</f>
        <v>0.49266147344102867</v>
      </c>
      <c r="H1050" s="26">
        <f t="shared" si="101"/>
        <v>55714.064833112796</v>
      </c>
      <c r="I1050" s="23">
        <f t="shared" si="97"/>
        <v>30.528212302721752</v>
      </c>
      <c r="J1050" s="26">
        <f>I1050*'Social Cost of Carbon'!$C$5</f>
        <v>3052.8212302721749</v>
      </c>
      <c r="K1050" s="23">
        <f t="shared" si="98"/>
        <v>0.47616481925560439</v>
      </c>
      <c r="L1050" s="27">
        <f t="shared" si="99"/>
        <v>5.5714064833112795</v>
      </c>
      <c r="M1050" s="27"/>
    </row>
    <row r="1051" spans="1:13" x14ac:dyDescent="0.25">
      <c r="A1051" s="24">
        <f t="shared" si="100"/>
        <v>2018</v>
      </c>
      <c r="B1051" s="32">
        <v>43416</v>
      </c>
      <c r="C1051" s="28">
        <f>'Bitcoin Data'!C1053</f>
        <v>6371.2700199999999</v>
      </c>
      <c r="D1051" s="26">
        <f>'Bitcoin Data'!K1053</f>
        <v>1749.9513902391602</v>
      </c>
      <c r="E1051" s="25">
        <f>'Bitcoin Data'!J1053</f>
        <v>64379.510848552913</v>
      </c>
      <c r="F1051" s="25">
        <f t="shared" si="96"/>
        <v>112.66101451234228</v>
      </c>
      <c r="G1051" s="23">
        <f>'Emissions Factors'!$AB$39/1000</f>
        <v>0.49266147344102867</v>
      </c>
      <c r="H1051" s="26">
        <f t="shared" si="101"/>
        <v>55503.741409011658</v>
      </c>
      <c r="I1051" s="23">
        <f t="shared" si="97"/>
        <v>31.717304674060767</v>
      </c>
      <c r="J1051" s="26">
        <f>I1051*'Social Cost of Carbon'!$C$5</f>
        <v>3171.7304674060765</v>
      </c>
      <c r="K1051" s="23">
        <f t="shared" si="98"/>
        <v>0.497817618379024</v>
      </c>
      <c r="L1051" s="27">
        <f t="shared" si="99"/>
        <v>5.5503741409011651</v>
      </c>
      <c r="M1051" s="27"/>
    </row>
    <row r="1052" spans="1:13" x14ac:dyDescent="0.25">
      <c r="A1052" s="24">
        <f t="shared" si="100"/>
        <v>2018</v>
      </c>
      <c r="B1052" s="32">
        <v>43417</v>
      </c>
      <c r="C1052" s="28">
        <f>'Bitcoin Data'!C1054</f>
        <v>6359.4902339999999</v>
      </c>
      <c r="D1052" s="26">
        <f>'Bitcoin Data'!K1054</f>
        <v>1500</v>
      </c>
      <c r="E1052" s="25">
        <f>'Bitcoin Data'!J1054</f>
        <v>74416.371676176437</v>
      </c>
      <c r="F1052" s="25">
        <f t="shared" si="96"/>
        <v>111.62455751426465</v>
      </c>
      <c r="G1052" s="23">
        <f>'Emissions Factors'!$AB$39/1000</f>
        <v>0.49266147344102867</v>
      </c>
      <c r="H1052" s="26">
        <f t="shared" si="101"/>
        <v>54993.118977180471</v>
      </c>
      <c r="I1052" s="23">
        <f t="shared" si="97"/>
        <v>36.66207931812032</v>
      </c>
      <c r="J1052" s="26">
        <f>I1052*'Social Cost of Carbon'!$C$5</f>
        <v>3666.2079318120318</v>
      </c>
      <c r="K1052" s="23">
        <f t="shared" si="98"/>
        <v>0.57649399510219168</v>
      </c>
      <c r="L1052" s="27">
        <f t="shared" si="99"/>
        <v>5.499311897718048</v>
      </c>
      <c r="M1052" s="27"/>
    </row>
    <row r="1053" spans="1:13" x14ac:dyDescent="0.25">
      <c r="A1053" s="24">
        <f t="shared" si="100"/>
        <v>2018</v>
      </c>
      <c r="B1053" s="32">
        <v>43418</v>
      </c>
      <c r="C1053" s="28">
        <f>'Bitcoin Data'!C1055</f>
        <v>5738.3500979999999</v>
      </c>
      <c r="D1053" s="26">
        <f>'Bitcoin Data'!K1055</f>
        <v>1687.4472672728978</v>
      </c>
      <c r="E1053" s="25">
        <f>'Bitcoin Data'!J1055</f>
        <v>66475.708255573845</v>
      </c>
      <c r="F1053" s="25">
        <f t="shared" si="96"/>
        <v>112.17425223589849</v>
      </c>
      <c r="G1053" s="23">
        <f>'Emissions Factors'!$AB$39/1000</f>
        <v>0.49266147344102867</v>
      </c>
      <c r="H1053" s="26">
        <f t="shared" si="101"/>
        <v>55263.932388683359</v>
      </c>
      <c r="I1053" s="23">
        <f t="shared" si="97"/>
        <v>32.75002037722696</v>
      </c>
      <c r="J1053" s="26">
        <f>I1053*'Social Cost of Carbon'!$C$5</f>
        <v>3275.0020377226961</v>
      </c>
      <c r="K1053" s="23">
        <f t="shared" si="98"/>
        <v>0.57072189423648789</v>
      </c>
      <c r="L1053" s="27">
        <f t="shared" si="99"/>
        <v>5.5263932388683354</v>
      </c>
      <c r="M1053" s="27"/>
    </row>
    <row r="1054" spans="1:13" x14ac:dyDescent="0.25">
      <c r="A1054" s="24">
        <f t="shared" si="100"/>
        <v>2018</v>
      </c>
      <c r="B1054" s="32">
        <v>43419</v>
      </c>
      <c r="C1054" s="28">
        <f>'Bitcoin Data'!C1056</f>
        <v>5648.0297849999997</v>
      </c>
      <c r="D1054" s="26">
        <f>'Bitcoin Data'!K1056</f>
        <v>1587.4415733309816</v>
      </c>
      <c r="E1054" s="25">
        <f>'Bitcoin Data'!J1056</f>
        <v>71086.19887791459</v>
      </c>
      <c r="F1054" s="25">
        <f t="shared" si="96"/>
        <v>112.8451873888758</v>
      </c>
      <c r="G1054" s="23">
        <f>'Emissions Factors'!$AB$39/1000</f>
        <v>0.49266147344102867</v>
      </c>
      <c r="H1054" s="26">
        <f t="shared" si="101"/>
        <v>55594.476289732542</v>
      </c>
      <c r="I1054" s="23">
        <f t="shared" si="97"/>
        <v>35.021431480515396</v>
      </c>
      <c r="J1054" s="26">
        <f>I1054*'Social Cost of Carbon'!$C$5</f>
        <v>3502.1431480515398</v>
      </c>
      <c r="K1054" s="23">
        <f t="shared" si="98"/>
        <v>0.620064567887462</v>
      </c>
      <c r="L1054" s="27">
        <f t="shared" si="99"/>
        <v>5.5594476289732535</v>
      </c>
      <c r="M1054" s="27"/>
    </row>
    <row r="1055" spans="1:13" x14ac:dyDescent="0.25">
      <c r="A1055" s="24">
        <f t="shared" si="100"/>
        <v>2018</v>
      </c>
      <c r="B1055" s="32">
        <v>43420</v>
      </c>
      <c r="C1055" s="28">
        <f>'Bitcoin Data'!C1057</f>
        <v>5575.5498049999997</v>
      </c>
      <c r="D1055" s="26">
        <f>'Bitcoin Data'!K1057</f>
        <v>1574.9409397147608</v>
      </c>
      <c r="E1055" s="25">
        <f>'Bitcoin Data'!J1057</f>
        <v>71523.176427491897</v>
      </c>
      <c r="F1055" s="25">
        <f t="shared" si="96"/>
        <v>112.6447786940987</v>
      </c>
      <c r="G1055" s="23">
        <f>'Emissions Factors'!$AB$39/1000</f>
        <v>0.49266147344102867</v>
      </c>
      <c r="H1055" s="26">
        <f t="shared" si="101"/>
        <v>55495.742646873259</v>
      </c>
      <c r="I1055" s="23">
        <f t="shared" si="97"/>
        <v>35.236713483950808</v>
      </c>
      <c r="J1055" s="26">
        <f>I1055*'Social Cost of Carbon'!$C$5</f>
        <v>3523.6713483950807</v>
      </c>
      <c r="K1055" s="23">
        <f t="shared" si="98"/>
        <v>0.63198634603445725</v>
      </c>
      <c r="L1055" s="27">
        <f t="shared" si="99"/>
        <v>5.549574264687327</v>
      </c>
      <c r="M1055" s="27"/>
    </row>
    <row r="1056" spans="1:13" x14ac:dyDescent="0.25">
      <c r="A1056" s="24">
        <f t="shared" si="100"/>
        <v>2018</v>
      </c>
      <c r="B1056" s="32">
        <v>43421</v>
      </c>
      <c r="C1056" s="28">
        <f>'Bitcoin Data'!C1058</f>
        <v>5554.330078</v>
      </c>
      <c r="D1056" s="26">
        <f>'Bitcoin Data'!K1058</f>
        <v>1812.5062934246303</v>
      </c>
      <c r="E1056" s="25">
        <f>'Bitcoin Data'!J1058</f>
        <v>62335.609240407794</v>
      </c>
      <c r="F1056" s="25">
        <f t="shared" si="96"/>
        <v>112.98368405269765</v>
      </c>
      <c r="G1056" s="23">
        <f>'Emissions Factors'!$AB$39/1000</f>
        <v>0.49266147344102867</v>
      </c>
      <c r="H1056" s="26">
        <f t="shared" si="101"/>
        <v>55662.70826019768</v>
      </c>
      <c r="I1056" s="23">
        <f t="shared" si="97"/>
        <v>30.710353096223507</v>
      </c>
      <c r="J1056" s="26">
        <f>I1056*'Social Cost of Carbon'!$C$5</f>
        <v>3071.0353096223507</v>
      </c>
      <c r="K1056" s="23">
        <f t="shared" si="98"/>
        <v>0.55290831954448183</v>
      </c>
      <c r="L1056" s="27">
        <f t="shared" si="99"/>
        <v>5.5662708260197684</v>
      </c>
      <c r="M1056" s="27"/>
    </row>
    <row r="1057" spans="1:13" x14ac:dyDescent="0.25">
      <c r="A1057" s="24">
        <f t="shared" si="100"/>
        <v>2018</v>
      </c>
      <c r="B1057" s="32">
        <v>43422</v>
      </c>
      <c r="C1057" s="28">
        <f>'Bitcoin Data'!C1059</f>
        <v>5623.5400390000004</v>
      </c>
      <c r="D1057" s="26">
        <f>'Bitcoin Data'!K1059</f>
        <v>1537.5416417527974</v>
      </c>
      <c r="E1057" s="25">
        <f>'Bitcoin Data'!J1059</f>
        <v>70904.350476626976</v>
      </c>
      <c r="F1057" s="25">
        <f t="shared" si="96"/>
        <v>109.01839143924879</v>
      </c>
      <c r="G1057" s="23">
        <f>'Emissions Factors'!$AB$39/1000</f>
        <v>0.49266147344102867</v>
      </c>
      <c r="H1057" s="26">
        <f t="shared" si="101"/>
        <v>53709.161358631136</v>
      </c>
      <c r="I1057" s="23">
        <f t="shared" si="97"/>
        <v>34.931841779194144</v>
      </c>
      <c r="J1057" s="26">
        <f>I1057*'Social Cost of Carbon'!$C$5</f>
        <v>3493.1841779194147</v>
      </c>
      <c r="K1057" s="23">
        <f t="shared" si="98"/>
        <v>0.62117174478953052</v>
      </c>
      <c r="L1057" s="27">
        <f t="shared" si="99"/>
        <v>5.370916135863113</v>
      </c>
      <c r="M1057" s="27"/>
    </row>
    <row r="1058" spans="1:13" x14ac:dyDescent="0.25">
      <c r="A1058" s="24">
        <f t="shared" si="100"/>
        <v>2018</v>
      </c>
      <c r="B1058" s="32">
        <v>43423</v>
      </c>
      <c r="C1058" s="28">
        <f>'Bitcoin Data'!C1060</f>
        <v>4871.4902339999999</v>
      </c>
      <c r="D1058" s="26">
        <f>'Bitcoin Data'!K1060</f>
        <v>1574.9409397147608</v>
      </c>
      <c r="E1058" s="25">
        <f>'Bitcoin Data'!J1060</f>
        <v>67383.333614273768</v>
      </c>
      <c r="F1058" s="25">
        <f t="shared" si="96"/>
        <v>106.12477076357757</v>
      </c>
      <c r="G1058" s="23">
        <f>'Emissions Factors'!$AB$39/1000</f>
        <v>0.49266147344102867</v>
      </c>
      <c r="H1058" s="26">
        <f t="shared" si="101"/>
        <v>52283.585932975526</v>
      </c>
      <c r="I1058" s="23">
        <f t="shared" si="97"/>
        <v>33.197172423776507</v>
      </c>
      <c r="J1058" s="26">
        <f>I1058*'Social Cost of Carbon'!$C$5</f>
        <v>3319.7172423776506</v>
      </c>
      <c r="K1058" s="23">
        <f t="shared" si="98"/>
        <v>0.68145825669690763</v>
      </c>
      <c r="L1058" s="27">
        <f t="shared" si="99"/>
        <v>5.2283585932975516</v>
      </c>
      <c r="M1058" s="27"/>
    </row>
    <row r="1059" spans="1:13" x14ac:dyDescent="0.25">
      <c r="A1059" s="24">
        <f t="shared" si="100"/>
        <v>2018</v>
      </c>
      <c r="B1059" s="32">
        <v>43424</v>
      </c>
      <c r="C1059" s="28">
        <f>'Bitcoin Data'!C1061</f>
        <v>4451.8701170000004</v>
      </c>
      <c r="D1059" s="26">
        <f>'Bitcoin Data'!K1061</f>
        <v>1650.0137501145844</v>
      </c>
      <c r="E1059" s="25">
        <f>'Bitcoin Data'!J1061</f>
        <v>64448.105548986234</v>
      </c>
      <c r="F1059" s="25">
        <f t="shared" si="96"/>
        <v>106.34026032466332</v>
      </c>
      <c r="G1059" s="23">
        <f>'Emissions Factors'!$AB$39/1000</f>
        <v>0.49266147344102867</v>
      </c>
      <c r="H1059" s="26">
        <f t="shared" si="101"/>
        <v>52389.749337651199</v>
      </c>
      <c r="I1059" s="23">
        <f t="shared" si="97"/>
        <v>31.751098640246497</v>
      </c>
      <c r="J1059" s="26">
        <f>I1059*'Social Cost of Carbon'!$C$5</f>
        <v>3175.1098640246496</v>
      </c>
      <c r="K1059" s="23">
        <f t="shared" si="98"/>
        <v>0.71320810818359492</v>
      </c>
      <c r="L1059" s="27">
        <f t="shared" si="99"/>
        <v>5.2389749337651201</v>
      </c>
      <c r="M1059" s="27"/>
    </row>
    <row r="1060" spans="1:13" x14ac:dyDescent="0.25">
      <c r="A1060" s="24">
        <f t="shared" si="100"/>
        <v>2018</v>
      </c>
      <c r="B1060" s="32">
        <v>43425</v>
      </c>
      <c r="C1060" s="28">
        <f>'Bitcoin Data'!C1062</f>
        <v>4602.169922</v>
      </c>
      <c r="D1060" s="26">
        <f>'Bitcoin Data'!K1062</f>
        <v>1312.5273443196734</v>
      </c>
      <c r="E1060" s="25">
        <f>'Bitcoin Data'!J1062</f>
        <v>77481.174671108121</v>
      </c>
      <c r="F1060" s="25">
        <f t="shared" si="96"/>
        <v>101.69616042583829</v>
      </c>
      <c r="G1060" s="23">
        <f>'Emissions Factors'!$AB$39/1000</f>
        <v>0.49266147344102867</v>
      </c>
      <c r="H1060" s="26">
        <f t="shared" si="101"/>
        <v>50101.78023868872</v>
      </c>
      <c r="I1060" s="23">
        <f t="shared" si="97"/>
        <v>38.17198967740984</v>
      </c>
      <c r="J1060" s="26">
        <f>I1060*'Social Cost of Carbon'!$C$5</f>
        <v>3817.1989677409838</v>
      </c>
      <c r="K1060" s="23">
        <f t="shared" si="98"/>
        <v>0.82943459985982315</v>
      </c>
      <c r="L1060" s="27">
        <f t="shared" si="99"/>
        <v>5.010178023868872</v>
      </c>
      <c r="M1060" s="27"/>
    </row>
    <row r="1061" spans="1:13" x14ac:dyDescent="0.25">
      <c r="A1061" s="24">
        <f t="shared" si="100"/>
        <v>2018</v>
      </c>
      <c r="B1061" s="32">
        <v>43426</v>
      </c>
      <c r="C1061" s="28">
        <f>'Bitcoin Data'!C1063</f>
        <v>4365.9399409999996</v>
      </c>
      <c r="D1061" s="26">
        <f>'Bitcoin Data'!K1063</f>
        <v>1525.0360077946284</v>
      </c>
      <c r="E1061" s="25">
        <f>'Bitcoin Data'!J1063</f>
        <v>65532.608538712266</v>
      </c>
      <c r="F1061" s="25">
        <f t="shared" si="96"/>
        <v>99.939587706245931</v>
      </c>
      <c r="G1061" s="23">
        <f>'Emissions Factors'!$AB$39/1000</f>
        <v>0.49266147344102867</v>
      </c>
      <c r="H1061" s="26">
        <f t="shared" si="101"/>
        <v>49236.384534448036</v>
      </c>
      <c r="I1061" s="23">
        <f t="shared" si="97"/>
        <v>32.285391481116122</v>
      </c>
      <c r="J1061" s="26">
        <f>I1061*'Social Cost of Carbon'!$C$5</f>
        <v>3228.5391481116121</v>
      </c>
      <c r="K1061" s="23">
        <f t="shared" si="98"/>
        <v>0.73948317927894569</v>
      </c>
      <c r="L1061" s="27">
        <f t="shared" si="99"/>
        <v>4.923638453444803</v>
      </c>
      <c r="M1061" s="27"/>
    </row>
    <row r="1062" spans="1:13" x14ac:dyDescent="0.25">
      <c r="A1062" s="24">
        <f t="shared" si="100"/>
        <v>2018</v>
      </c>
      <c r="B1062" s="32">
        <v>43427</v>
      </c>
      <c r="C1062" s="28">
        <f>'Bitcoin Data'!C1064</f>
        <v>4347.1098629999997</v>
      </c>
      <c r="D1062" s="26">
        <f>'Bitcoin Data'!K1064</f>
        <v>1562.5</v>
      </c>
      <c r="E1062" s="25">
        <f>'Bitcoin Data'!J1064</f>
        <v>63143.209115062898</v>
      </c>
      <c r="F1062" s="25">
        <f t="shared" si="96"/>
        <v>98.661264242285768</v>
      </c>
      <c r="G1062" s="23">
        <f>'Emissions Factors'!$AB$39/1000</f>
        <v>0.49266147344102867</v>
      </c>
      <c r="H1062" s="26">
        <f t="shared" si="101"/>
        <v>48606.603813159185</v>
      </c>
      <c r="I1062" s="23">
        <f t="shared" si="97"/>
        <v>31.10822644042188</v>
      </c>
      <c r="J1062" s="26">
        <f>I1062*'Social Cost of Carbon'!$C$5</f>
        <v>3110.8226440421881</v>
      </c>
      <c r="K1062" s="23">
        <f t="shared" si="98"/>
        <v>0.71560709116639787</v>
      </c>
      <c r="L1062" s="27">
        <f t="shared" si="99"/>
        <v>4.8606603813159186</v>
      </c>
      <c r="M1062" s="27"/>
    </row>
    <row r="1063" spans="1:13" x14ac:dyDescent="0.25">
      <c r="A1063" s="24">
        <f t="shared" si="100"/>
        <v>2018</v>
      </c>
      <c r="B1063" s="32">
        <v>43428</v>
      </c>
      <c r="C1063" s="28">
        <f>'Bitcoin Data'!C1065</f>
        <v>3880.76001</v>
      </c>
      <c r="D1063" s="26">
        <f>'Bitcoin Data'!K1065</f>
        <v>1787.4875868917577</v>
      </c>
      <c r="E1063" s="25">
        <f>'Bitcoin Data'!J1065</f>
        <v>55040.190892157647</v>
      </c>
      <c r="F1063" s="25">
        <f t="shared" si="96"/>
        <v>98.383657999884576</v>
      </c>
      <c r="G1063" s="23">
        <f>'Emissions Factors'!$AB$39/1000</f>
        <v>0.49266147344102867</v>
      </c>
      <c r="H1063" s="26">
        <f t="shared" si="101"/>
        <v>48469.837912741386</v>
      </c>
      <c r="I1063" s="23">
        <f t="shared" si="97"/>
        <v>27.116181543405872</v>
      </c>
      <c r="J1063" s="26">
        <f>I1063*'Social Cost of Carbon'!$C$5</f>
        <v>2711.6181543405874</v>
      </c>
      <c r="K1063" s="23">
        <f t="shared" si="98"/>
        <v>0.6987337911525705</v>
      </c>
      <c r="L1063" s="27">
        <f t="shared" si="99"/>
        <v>4.8469837912741385</v>
      </c>
      <c r="M1063" s="27"/>
    </row>
    <row r="1064" spans="1:13" x14ac:dyDescent="0.25">
      <c r="A1064" s="24">
        <f t="shared" si="100"/>
        <v>2018</v>
      </c>
      <c r="B1064" s="32">
        <v>43429</v>
      </c>
      <c r="C1064" s="28">
        <f>'Bitcoin Data'!C1066</f>
        <v>4009.969971</v>
      </c>
      <c r="D1064" s="26">
        <f>'Bitcoin Data'!K1066</f>
        <v>1587.4415733309816</v>
      </c>
      <c r="E1064" s="25">
        <f>'Bitcoin Data'!J1066</f>
        <v>62225.798991338859</v>
      </c>
      <c r="F1064" s="25">
        <f t="shared" si="96"/>
        <v>98.779820252588365</v>
      </c>
      <c r="G1064" s="23">
        <f>'Emissions Factors'!$AB$39/1000</f>
        <v>0.49266147344102867</v>
      </c>
      <c r="H1064" s="26">
        <f t="shared" si="101"/>
        <v>48665.011791880148</v>
      </c>
      <c r="I1064" s="23">
        <f t="shared" si="97"/>
        <v>30.65625381711828</v>
      </c>
      <c r="J1064" s="26">
        <f>I1064*'Social Cost of Carbon'!$C$5</f>
        <v>3065.6253817118281</v>
      </c>
      <c r="K1064" s="23">
        <f t="shared" si="98"/>
        <v>0.76450083264521984</v>
      </c>
      <c r="L1064" s="27">
        <f t="shared" si="99"/>
        <v>4.8665011791880151</v>
      </c>
      <c r="M1064" s="27"/>
    </row>
    <row r="1065" spans="1:13" x14ac:dyDescent="0.25">
      <c r="A1065" s="24">
        <f t="shared" si="100"/>
        <v>2018</v>
      </c>
      <c r="B1065" s="32">
        <v>43430</v>
      </c>
      <c r="C1065" s="28">
        <f>'Bitcoin Data'!C1067</f>
        <v>3779.1298830000001</v>
      </c>
      <c r="D1065" s="26">
        <f>'Bitcoin Data'!K1067</f>
        <v>1387.497109381022</v>
      </c>
      <c r="E1065" s="25">
        <f>'Bitcoin Data'!J1067</f>
        <v>69941.715357284746</v>
      </c>
      <c r="F1065" s="25">
        <f t="shared" si="96"/>
        <v>97.043927883382821</v>
      </c>
      <c r="G1065" s="23">
        <f>'Emissions Factors'!$AB$39/1000</f>
        <v>0.49266147344102867</v>
      </c>
      <c r="H1065" s="26">
        <f t="shared" si="101"/>
        <v>47809.804499532307</v>
      </c>
      <c r="I1065" s="23">
        <f t="shared" si="97"/>
        <v>34.45758854291293</v>
      </c>
      <c r="J1065" s="26">
        <f>I1065*'Social Cost of Carbon'!$C$5</f>
        <v>3445.7588542912931</v>
      </c>
      <c r="K1065" s="23">
        <f t="shared" si="98"/>
        <v>0.91178630027818308</v>
      </c>
      <c r="L1065" s="27">
        <f t="shared" si="99"/>
        <v>4.7809804499532307</v>
      </c>
      <c r="M1065" s="27"/>
    </row>
    <row r="1066" spans="1:13" x14ac:dyDescent="0.25">
      <c r="A1066" s="24">
        <f t="shared" si="100"/>
        <v>2018</v>
      </c>
      <c r="B1066" s="32">
        <v>43431</v>
      </c>
      <c r="C1066" s="28">
        <f>'Bitcoin Data'!C1068</f>
        <v>3820.719971</v>
      </c>
      <c r="D1066" s="26">
        <f>'Bitcoin Data'!K1068</f>
        <v>1637.5545851528382</v>
      </c>
      <c r="E1066" s="25">
        <f>'Bitcoin Data'!J1068</f>
        <v>59161.191982687633</v>
      </c>
      <c r="F1066" s="25">
        <f t="shared" si="96"/>
        <v>96.87968119435746</v>
      </c>
      <c r="G1066" s="23">
        <f>'Emissions Factors'!$AB$39/1000</f>
        <v>0.49266147344102867</v>
      </c>
      <c r="H1066" s="26">
        <f t="shared" si="101"/>
        <v>47728.886483709262</v>
      </c>
      <c r="I1066" s="23">
        <f t="shared" si="97"/>
        <v>29.146440012718465</v>
      </c>
      <c r="J1066" s="26">
        <f>I1066*'Social Cost of Carbon'!$C$5</f>
        <v>2914.6440012718463</v>
      </c>
      <c r="K1066" s="23">
        <f t="shared" si="98"/>
        <v>0.76285203401310619</v>
      </c>
      <c r="L1066" s="27">
        <f t="shared" si="99"/>
        <v>4.7728886483709259</v>
      </c>
      <c r="M1066" s="27"/>
    </row>
    <row r="1067" spans="1:13" x14ac:dyDescent="0.25">
      <c r="A1067" s="24">
        <f t="shared" si="100"/>
        <v>2018</v>
      </c>
      <c r="B1067" s="32">
        <v>43432</v>
      </c>
      <c r="C1067" s="28">
        <f>'Bitcoin Data'!C1069</f>
        <v>4257.419922</v>
      </c>
      <c r="D1067" s="26">
        <f>'Bitcoin Data'!K1069</f>
        <v>1475.0471195607638</v>
      </c>
      <c r="E1067" s="25">
        <f>'Bitcoin Data'!J1069</f>
        <v>66631.464319043283</v>
      </c>
      <c r="F1067" s="25">
        <f t="shared" si="96"/>
        <v>98.284549515920602</v>
      </c>
      <c r="G1067" s="23">
        <f>'Emissions Factors'!$AB$39/1000</f>
        <v>0.49266147344102867</v>
      </c>
      <c r="H1067" s="26">
        <f t="shared" si="101"/>
        <v>48421.010981001185</v>
      </c>
      <c r="I1067" s="23">
        <f t="shared" si="97"/>
        <v>32.826755388953195</v>
      </c>
      <c r="J1067" s="26">
        <f>I1067*'Social Cost of Carbon'!$C$5</f>
        <v>3282.6755388953197</v>
      </c>
      <c r="K1067" s="23">
        <f t="shared" si="98"/>
        <v>0.77104809932707397</v>
      </c>
      <c r="L1067" s="27">
        <f t="shared" si="99"/>
        <v>4.8421010981001196</v>
      </c>
      <c r="M1067" s="27"/>
    </row>
    <row r="1068" spans="1:13" x14ac:dyDescent="0.25">
      <c r="A1068" s="24">
        <f t="shared" si="100"/>
        <v>2018</v>
      </c>
      <c r="B1068" s="32">
        <v>43433</v>
      </c>
      <c r="C1068" s="28">
        <f>'Bitcoin Data'!C1070</f>
        <v>4278.8466799999997</v>
      </c>
      <c r="D1068" s="26">
        <f>'Bitcoin Data'!K1070</f>
        <v>1312.5273443196734</v>
      </c>
      <c r="E1068" s="25">
        <f>'Bitcoin Data'!J1070</f>
        <v>73390.939772942045</v>
      </c>
      <c r="F1068" s="25">
        <f t="shared" si="96"/>
        <v>96.327615277304716</v>
      </c>
      <c r="G1068" s="23">
        <f>'Emissions Factors'!$AB$39/1000</f>
        <v>0.49266147344102867</v>
      </c>
      <c r="H1068" s="26">
        <f t="shared" si="101"/>
        <v>47456.904875577486</v>
      </c>
      <c r="I1068" s="23">
        <f t="shared" si="97"/>
        <v>36.15688852575942</v>
      </c>
      <c r="J1068" s="26">
        <f>I1068*'Social Cost of Carbon'!$C$5</f>
        <v>3615.6888525759418</v>
      </c>
      <c r="K1068" s="23">
        <f t="shared" si="98"/>
        <v>0.84501481894086983</v>
      </c>
      <c r="L1068" s="27">
        <f t="shared" si="99"/>
        <v>4.7456904875577486</v>
      </c>
      <c r="M1068" s="27"/>
    </row>
    <row r="1069" spans="1:13" x14ac:dyDescent="0.25">
      <c r="A1069" s="24">
        <f t="shared" si="100"/>
        <v>2018</v>
      </c>
      <c r="B1069" s="32">
        <v>43434</v>
      </c>
      <c r="C1069" s="28">
        <f>'Bitcoin Data'!C1071</f>
        <v>4017.2685550000001</v>
      </c>
      <c r="D1069" s="26">
        <f>'Bitcoin Data'!K1071</f>
        <v>1262.5377007785651</v>
      </c>
      <c r="E1069" s="25">
        <f>'Bitcoin Data'!J1071</f>
        <v>74127.77746882377</v>
      </c>
      <c r="F1069" s="25">
        <f t="shared" si="96"/>
        <v>93.58911372931388</v>
      </c>
      <c r="G1069" s="23">
        <f>'Emissions Factors'!$AB$39/1000</f>
        <v>0.49266147344102867</v>
      </c>
      <c r="H1069" s="26">
        <f t="shared" si="101"/>
        <v>46107.750667923785</v>
      </c>
      <c r="I1069" s="23">
        <f t="shared" si="97"/>
        <v>36.519900070699407</v>
      </c>
      <c r="J1069" s="26">
        <f>I1069*'Social Cost of Carbon'!$C$5</f>
        <v>3651.9900070699405</v>
      </c>
      <c r="K1069" s="23">
        <f t="shared" si="98"/>
        <v>0.90907290789025685</v>
      </c>
      <c r="L1069" s="27">
        <f t="shared" si="99"/>
        <v>4.6107750667923781</v>
      </c>
      <c r="M1069" s="27"/>
    </row>
    <row r="1070" spans="1:13" x14ac:dyDescent="0.25">
      <c r="A1070" s="24">
        <f t="shared" si="100"/>
        <v>2018</v>
      </c>
      <c r="B1070" s="32">
        <v>43435</v>
      </c>
      <c r="C1070" s="28">
        <f>'Bitcoin Data'!C1072</f>
        <v>4214.671875</v>
      </c>
      <c r="D1070" s="26">
        <f>'Bitcoin Data'!K1072</f>
        <v>1549.9870834409714</v>
      </c>
      <c r="E1070" s="25">
        <f>'Bitcoin Data'!J1072</f>
        <v>58976.600315981806</v>
      </c>
      <c r="F1070" s="25">
        <f t="shared" si="96"/>
        <v>91.41296871503252</v>
      </c>
      <c r="G1070" s="23">
        <f>'Emissions Factors'!$AB$39/1000</f>
        <v>0.49266147344102867</v>
      </c>
      <c r="H1070" s="26">
        <f t="shared" si="101"/>
        <v>45035.647858766577</v>
      </c>
      <c r="I1070" s="23">
        <f t="shared" si="97"/>
        <v>29.055498810214235</v>
      </c>
      <c r="J1070" s="26">
        <f>I1070*'Social Cost of Carbon'!$C$5</f>
        <v>2905.5498810214235</v>
      </c>
      <c r="K1070" s="23">
        <f t="shared" si="98"/>
        <v>0.68938934446027866</v>
      </c>
      <c r="L1070" s="27">
        <f t="shared" si="99"/>
        <v>4.5035647858766579</v>
      </c>
      <c r="M1070" s="27"/>
    </row>
    <row r="1071" spans="1:13" x14ac:dyDescent="0.25">
      <c r="A1071" s="24">
        <f t="shared" si="100"/>
        <v>2018</v>
      </c>
      <c r="B1071" s="32">
        <v>43436</v>
      </c>
      <c r="C1071" s="28">
        <f>'Bitcoin Data'!C1073</f>
        <v>4139.8779299999997</v>
      </c>
      <c r="D1071" s="26">
        <f>'Bitcoin Data'!K1073</f>
        <v>1424.9525015832805</v>
      </c>
      <c r="E1071" s="25">
        <f>'Bitcoin Data'!J1073</f>
        <v>63096.91371293259</v>
      </c>
      <c r="F1071" s="25">
        <f t="shared" si="96"/>
        <v>89.910105037427698</v>
      </c>
      <c r="G1071" s="23">
        <f>'Emissions Factors'!$AB$39/1000</f>
        <v>0.49266147344102867</v>
      </c>
      <c r="H1071" s="26">
        <f t="shared" si="101"/>
        <v>44295.244824976784</v>
      </c>
      <c r="I1071" s="23">
        <f t="shared" si="97"/>
        <v>31.085418479394818</v>
      </c>
      <c r="J1071" s="26">
        <f>I1071*'Social Cost of Carbon'!$C$5</f>
        <v>3108.5418479394816</v>
      </c>
      <c r="K1071" s="23">
        <f t="shared" si="98"/>
        <v>0.75087765883461255</v>
      </c>
      <c r="L1071" s="27">
        <f t="shared" si="99"/>
        <v>4.4295244824976781</v>
      </c>
      <c r="M1071" s="27"/>
    </row>
    <row r="1072" spans="1:13" x14ac:dyDescent="0.25">
      <c r="A1072" s="24">
        <f t="shared" si="100"/>
        <v>2018</v>
      </c>
      <c r="B1072" s="32">
        <v>43437</v>
      </c>
      <c r="C1072" s="28">
        <f>'Bitcoin Data'!C1074</f>
        <v>3894.1308589999999</v>
      </c>
      <c r="D1072" s="26">
        <f>'Bitcoin Data'!K1074</f>
        <v>1424.9525015832805</v>
      </c>
      <c r="E1072" s="25">
        <f>'Bitcoin Data'!J1074</f>
        <v>62681.073490662347</v>
      </c>
      <c r="F1072" s="25">
        <f t="shared" si="96"/>
        <v>89.31755247244476</v>
      </c>
      <c r="G1072" s="23">
        <f>'Emissions Factors'!$AB$39/1000</f>
        <v>0.49266147344102867</v>
      </c>
      <c r="H1072" s="26">
        <f t="shared" si="101"/>
        <v>44003.317005221026</v>
      </c>
      <c r="I1072" s="23">
        <f t="shared" si="97"/>
        <v>30.880550022775115</v>
      </c>
      <c r="J1072" s="26">
        <f>I1072*'Social Cost of Carbon'!$C$5</f>
        <v>3088.0550022775114</v>
      </c>
      <c r="K1072" s="23">
        <f t="shared" si="98"/>
        <v>0.79300237051368994</v>
      </c>
      <c r="L1072" s="27">
        <f t="shared" si="99"/>
        <v>4.400331700522103</v>
      </c>
      <c r="M1072" s="27"/>
    </row>
    <row r="1073" spans="1:13" x14ac:dyDescent="0.25">
      <c r="A1073" s="24">
        <f t="shared" si="100"/>
        <v>2018</v>
      </c>
      <c r="B1073" s="32">
        <v>43438</v>
      </c>
      <c r="C1073" s="28">
        <f>'Bitcoin Data'!C1075</f>
        <v>3956.8937989999999</v>
      </c>
      <c r="D1073" s="26">
        <f>'Bitcoin Data'!K1075</f>
        <v>1724.9640632486824</v>
      </c>
      <c r="E1073" s="25">
        <f>'Bitcoin Data'!J1075</f>
        <v>50852.392217208282</v>
      </c>
      <c r="F1073" s="25">
        <f t="shared" si="96"/>
        <v>87.718549104911261</v>
      </c>
      <c r="G1073" s="23">
        <f>'Emissions Factors'!$AB$39/1000</f>
        <v>0.49266147344102867</v>
      </c>
      <c r="H1073" s="26">
        <f t="shared" si="101"/>
        <v>43215.54965013481</v>
      </c>
      <c r="I1073" s="23">
        <f t="shared" si="97"/>
        <v>25.053014477730933</v>
      </c>
      <c r="J1073" s="26">
        <f>I1073*'Social Cost of Carbon'!$C$5</f>
        <v>2505.3014477730935</v>
      </c>
      <c r="K1073" s="23">
        <f t="shared" si="98"/>
        <v>0.63314851877152778</v>
      </c>
      <c r="L1073" s="27">
        <f t="shared" si="99"/>
        <v>4.3215549650134815</v>
      </c>
      <c r="M1073" s="27"/>
    </row>
    <row r="1074" spans="1:13" x14ac:dyDescent="0.25">
      <c r="A1074" s="24">
        <f t="shared" si="100"/>
        <v>2018</v>
      </c>
      <c r="B1074" s="32">
        <v>43439</v>
      </c>
      <c r="C1074" s="28">
        <f>'Bitcoin Data'!C1076</f>
        <v>3753.9948730000001</v>
      </c>
      <c r="D1074" s="26">
        <f>'Bitcoin Data'!K1076</f>
        <v>1624.9887153561435</v>
      </c>
      <c r="E1074" s="25">
        <f>'Bitcoin Data'!J1076</f>
        <v>53424.772811801151</v>
      </c>
      <c r="F1074" s="25">
        <f t="shared" si="96"/>
        <v>86.814652939642585</v>
      </c>
      <c r="G1074" s="23">
        <f>'Emissions Factors'!$AB$39/1000</f>
        <v>0.49266147344102867</v>
      </c>
      <c r="H1074" s="26">
        <f t="shared" si="101"/>
        <v>42770.234833515853</v>
      </c>
      <c r="I1074" s="23">
        <f t="shared" si="97"/>
        <v>26.320327291714161</v>
      </c>
      <c r="J1074" s="26">
        <f>I1074*'Social Cost of Carbon'!$C$5</f>
        <v>2632.0327291714161</v>
      </c>
      <c r="K1074" s="23">
        <f t="shared" si="98"/>
        <v>0.70112848264708216</v>
      </c>
      <c r="L1074" s="27">
        <f t="shared" si="99"/>
        <v>4.2770234833515834</v>
      </c>
      <c r="M1074" s="27"/>
    </row>
    <row r="1075" spans="1:13" x14ac:dyDescent="0.25">
      <c r="A1075" s="24">
        <f t="shared" si="100"/>
        <v>2018</v>
      </c>
      <c r="B1075" s="32">
        <v>43440</v>
      </c>
      <c r="C1075" s="28">
        <f>'Bitcoin Data'!C1077</f>
        <v>3521.101807</v>
      </c>
      <c r="D1075" s="26">
        <f>'Bitcoin Data'!K1077</f>
        <v>1687.4472672728978</v>
      </c>
      <c r="E1075" s="25">
        <f>'Bitcoin Data'!J1077</f>
        <v>52052.504506251782</v>
      </c>
      <c r="F1075" s="25">
        <f t="shared" si="96"/>
        <v>87.835856483784767</v>
      </c>
      <c r="G1075" s="23">
        <f>'Emissions Factors'!$AB$39/1000</f>
        <v>0.49266147344102867</v>
      </c>
      <c r="H1075" s="26">
        <f t="shared" si="101"/>
        <v>43273.342476256134</v>
      </c>
      <c r="I1075" s="23">
        <f t="shared" si="97"/>
        <v>25.644263566345789</v>
      </c>
      <c r="J1075" s="26">
        <f>I1075*'Social Cost of Carbon'!$C$5</f>
        <v>2564.426356634579</v>
      </c>
      <c r="K1075" s="23">
        <f t="shared" si="98"/>
        <v>0.72830224662532139</v>
      </c>
      <c r="L1075" s="27">
        <f t="shared" si="99"/>
        <v>4.3273342476256138</v>
      </c>
      <c r="M1075" s="27"/>
    </row>
    <row r="1076" spans="1:13" x14ac:dyDescent="0.25">
      <c r="A1076" s="24">
        <f t="shared" si="100"/>
        <v>2018</v>
      </c>
      <c r="B1076" s="32">
        <v>43441</v>
      </c>
      <c r="C1076" s="28">
        <f>'Bitcoin Data'!C1078</f>
        <v>3419.9372560000002</v>
      </c>
      <c r="D1076" s="26">
        <f>'Bitcoin Data'!K1078</f>
        <v>1424.9525015832805</v>
      </c>
      <c r="E1076" s="25">
        <f>'Bitcoin Data'!J1078</f>
        <v>61275.307274092571</v>
      </c>
      <c r="F1076" s="25">
        <f t="shared" si="96"/>
        <v>87.314402385502405</v>
      </c>
      <c r="G1076" s="23">
        <f>'Emissions Factors'!$AB$39/1000</f>
        <v>0.49266147344102867</v>
      </c>
      <c r="H1076" s="26">
        <f t="shared" si="101"/>
        <v>43016.442131864489</v>
      </c>
      <c r="I1076" s="23">
        <f t="shared" si="97"/>
        <v>30.187983167206227</v>
      </c>
      <c r="J1076" s="26">
        <f>I1076*'Social Cost of Carbon'!$C$5</f>
        <v>3018.7983167206226</v>
      </c>
      <c r="K1076" s="23">
        <f t="shared" si="98"/>
        <v>0.88270576058797212</v>
      </c>
      <c r="L1076" s="27">
        <f t="shared" si="99"/>
        <v>4.3016442131864476</v>
      </c>
      <c r="M1076" s="27"/>
    </row>
    <row r="1077" spans="1:13" x14ac:dyDescent="0.25">
      <c r="A1077" s="24">
        <f t="shared" si="100"/>
        <v>2018</v>
      </c>
      <c r="B1077" s="32">
        <v>43442</v>
      </c>
      <c r="C1077" s="28">
        <f>'Bitcoin Data'!C1079</f>
        <v>3476.1147460000002</v>
      </c>
      <c r="D1077" s="26">
        <f>'Bitcoin Data'!K1079</f>
        <v>1587.4415733309816</v>
      </c>
      <c r="E1077" s="25">
        <f>'Bitcoin Data'!J1079</f>
        <v>53834.733277265659</v>
      </c>
      <c r="F1077" s="25">
        <f t="shared" si="96"/>
        <v>85.45949369351635</v>
      </c>
      <c r="G1077" s="23">
        <f>'Emissions Factors'!$AB$39/1000</f>
        <v>0.49266147344102867</v>
      </c>
      <c r="H1077" s="26">
        <f t="shared" si="101"/>
        <v>42102.600082572062</v>
      </c>
      <c r="I1077" s="23">
        <f t="shared" si="97"/>
        <v>26.522299018682478</v>
      </c>
      <c r="J1077" s="26">
        <f>I1077*'Social Cost of Carbon'!$C$5</f>
        <v>2652.2299018682479</v>
      </c>
      <c r="K1077" s="23">
        <f t="shared" si="98"/>
        <v>0.76298686771493818</v>
      </c>
      <c r="L1077" s="27">
        <f t="shared" si="99"/>
        <v>4.2102600082572064</v>
      </c>
      <c r="M1077" s="27"/>
    </row>
    <row r="1078" spans="1:13" x14ac:dyDescent="0.25">
      <c r="A1078" s="24">
        <f t="shared" si="100"/>
        <v>2018</v>
      </c>
      <c r="B1078" s="32">
        <v>43443</v>
      </c>
      <c r="C1078" s="28">
        <f>'Bitcoin Data'!C1080</f>
        <v>3614.234375</v>
      </c>
      <c r="D1078" s="26">
        <f>'Bitcoin Data'!K1080</f>
        <v>1600</v>
      </c>
      <c r="E1078" s="25">
        <f>'Bitcoin Data'!J1080</f>
        <v>53383.498552470104</v>
      </c>
      <c r="F1078" s="25">
        <f t="shared" si="96"/>
        <v>85.413597683952162</v>
      </c>
      <c r="G1078" s="23">
        <f>'Emissions Factors'!$AB$39/1000</f>
        <v>0.49266147344102867</v>
      </c>
      <c r="H1078" s="26">
        <f t="shared" si="101"/>
        <v>42079.988886875108</v>
      </c>
      <c r="I1078" s="23">
        <f t="shared" si="97"/>
        <v>26.299993054296941</v>
      </c>
      <c r="J1078" s="26">
        <f>I1078*'Social Cost of Carbon'!$C$5</f>
        <v>2629.9993054296942</v>
      </c>
      <c r="K1078" s="23">
        <f t="shared" si="98"/>
        <v>0.72767812835317136</v>
      </c>
      <c r="L1078" s="27">
        <f t="shared" si="99"/>
        <v>4.207998888687511</v>
      </c>
      <c r="M1078" s="27"/>
    </row>
    <row r="1079" spans="1:13" x14ac:dyDescent="0.25">
      <c r="A1079" s="24">
        <f t="shared" si="100"/>
        <v>2018</v>
      </c>
      <c r="B1079" s="32">
        <v>43444</v>
      </c>
      <c r="C1079" s="28">
        <f>'Bitcoin Data'!C1081</f>
        <v>3502.6560060000002</v>
      </c>
      <c r="D1079" s="26">
        <f>'Bitcoin Data'!K1081</f>
        <v>1549.9870834409714</v>
      </c>
      <c r="E1079" s="25">
        <f>'Bitcoin Data'!J1081</f>
        <v>54690.544897564054</v>
      </c>
      <c r="F1079" s="25">
        <f t="shared" si="96"/>
        <v>84.769638177572816</v>
      </c>
      <c r="G1079" s="23">
        <f>'Emissions Factors'!$AB$39/1000</f>
        <v>0.49266147344102867</v>
      </c>
      <c r="H1079" s="26">
        <f t="shared" si="101"/>
        <v>41762.734847625899</v>
      </c>
      <c r="I1079" s="23">
        <f t="shared" si="97"/>
        <v>26.943924432526639</v>
      </c>
      <c r="J1079" s="26">
        <f>I1079*'Social Cost of Carbon'!$C$5</f>
        <v>2694.3924432526637</v>
      </c>
      <c r="K1079" s="23">
        <f t="shared" si="98"/>
        <v>0.76924266574770905</v>
      </c>
      <c r="L1079" s="27">
        <f t="shared" si="99"/>
        <v>4.1762734847625893</v>
      </c>
      <c r="M1079" s="27"/>
    </row>
    <row r="1080" spans="1:13" x14ac:dyDescent="0.25">
      <c r="A1080" s="24">
        <f t="shared" si="100"/>
        <v>2018</v>
      </c>
      <c r="B1080" s="32">
        <v>43445</v>
      </c>
      <c r="C1080" s="28">
        <f>'Bitcoin Data'!C1082</f>
        <v>3424.588135</v>
      </c>
      <c r="D1080" s="26">
        <f>'Bitcoin Data'!K1082</f>
        <v>1562.5</v>
      </c>
      <c r="E1080" s="25">
        <f>'Bitcoin Data'!J1082</f>
        <v>54159.589218446628</v>
      </c>
      <c r="F1080" s="25">
        <f t="shared" si="96"/>
        <v>84.624358153822854</v>
      </c>
      <c r="G1080" s="23">
        <f>'Emissions Factors'!$AB$39/1000</f>
        <v>0.49266147344102867</v>
      </c>
      <c r="H1080" s="26">
        <f t="shared" si="101"/>
        <v>41691.160977063693</v>
      </c>
      <c r="I1080" s="23">
        <f t="shared" si="97"/>
        <v>26.682343025320765</v>
      </c>
      <c r="J1080" s="26">
        <f>I1080*'Social Cost of Carbon'!$C$5</f>
        <v>2668.2343025320765</v>
      </c>
      <c r="K1080" s="23">
        <f t="shared" si="98"/>
        <v>0.77914020528838768</v>
      </c>
      <c r="L1080" s="27">
        <f t="shared" si="99"/>
        <v>4.1691160977063699</v>
      </c>
      <c r="M1080" s="27"/>
    </row>
    <row r="1081" spans="1:13" x14ac:dyDescent="0.25">
      <c r="A1081" s="24">
        <f t="shared" si="100"/>
        <v>2018</v>
      </c>
      <c r="B1081" s="32">
        <v>43446</v>
      </c>
      <c r="C1081" s="28">
        <f>'Bitcoin Data'!C1083</f>
        <v>3486.9501949999999</v>
      </c>
      <c r="D1081" s="26">
        <f>'Bitcoin Data'!K1083</f>
        <v>1500</v>
      </c>
      <c r="E1081" s="25">
        <f>'Bitcoin Data'!J1083</f>
        <v>55567.840853576097</v>
      </c>
      <c r="F1081" s="25">
        <f t="shared" si="96"/>
        <v>83.351761280364144</v>
      </c>
      <c r="G1081" s="23">
        <f>'Emissions Factors'!$AB$39/1000</f>
        <v>0.49266147344102867</v>
      </c>
      <c r="H1081" s="26">
        <f t="shared" si="101"/>
        <v>41064.201526289085</v>
      </c>
      <c r="I1081" s="23">
        <f t="shared" si="97"/>
        <v>27.376134350859388</v>
      </c>
      <c r="J1081" s="26">
        <f>I1081*'Social Cost of Carbon'!$C$5</f>
        <v>2737.6134350859388</v>
      </c>
      <c r="K1081" s="23">
        <f t="shared" si="98"/>
        <v>0.78510253430388866</v>
      </c>
      <c r="L1081" s="27">
        <f t="shared" si="99"/>
        <v>4.1064201526289086</v>
      </c>
      <c r="M1081" s="27"/>
    </row>
    <row r="1082" spans="1:13" x14ac:dyDescent="0.25">
      <c r="A1082" s="24">
        <f t="shared" si="100"/>
        <v>2018</v>
      </c>
      <c r="B1082" s="32">
        <v>43447</v>
      </c>
      <c r="C1082" s="28">
        <f>'Bitcoin Data'!C1084</f>
        <v>3313.6772460000002</v>
      </c>
      <c r="D1082" s="26">
        <f>'Bitcoin Data'!K1084</f>
        <v>1637.5545851528382</v>
      </c>
      <c r="E1082" s="25">
        <f>'Bitcoin Data'!J1084</f>
        <v>50296.670335588155</v>
      </c>
      <c r="F1082" s="25">
        <f t="shared" si="96"/>
        <v>82.363543125963119</v>
      </c>
      <c r="G1082" s="23">
        <f>'Emissions Factors'!$AB$39/1000</f>
        <v>0.49266147344102867</v>
      </c>
      <c r="H1082" s="26">
        <f t="shared" si="101"/>
        <v>40577.344514260702</v>
      </c>
      <c r="I1082" s="23">
        <f t="shared" si="97"/>
        <v>24.779231716708537</v>
      </c>
      <c r="J1082" s="26">
        <f>I1082*'Social Cost of Carbon'!$C$5</f>
        <v>2477.9231716708537</v>
      </c>
      <c r="K1082" s="23">
        <f t="shared" si="98"/>
        <v>0.7477865186363577</v>
      </c>
      <c r="L1082" s="27">
        <f t="shared" si="99"/>
        <v>4.0577344514260698</v>
      </c>
      <c r="M1082" s="27"/>
    </row>
    <row r="1083" spans="1:13" x14ac:dyDescent="0.25">
      <c r="A1083" s="24">
        <f t="shared" si="100"/>
        <v>2018</v>
      </c>
      <c r="B1083" s="32">
        <v>43448</v>
      </c>
      <c r="C1083" s="28">
        <f>'Bitcoin Data'!C1085</f>
        <v>3242.4848630000001</v>
      </c>
      <c r="D1083" s="26">
        <f>'Bitcoin Data'!K1085</f>
        <v>1825.0025347257426</v>
      </c>
      <c r="E1083" s="25">
        <f>'Bitcoin Data'!J1085</f>
        <v>44899.735353194621</v>
      </c>
      <c r="F1083" s="25">
        <f t="shared" si="96"/>
        <v>81.94213082809523</v>
      </c>
      <c r="G1083" s="23">
        <f>'Emissions Factors'!$AB$39/1000</f>
        <v>0.49266147344102867</v>
      </c>
      <c r="H1083" s="26">
        <f t="shared" si="101"/>
        <v>40369.730910666935</v>
      </c>
      <c r="I1083" s="23">
        <f t="shared" si="97"/>
        <v>22.120369776217107</v>
      </c>
      <c r="J1083" s="26">
        <f>I1083*'Social Cost of Carbon'!$C$5</f>
        <v>2212.0369776217108</v>
      </c>
      <c r="K1083" s="23">
        <f t="shared" si="98"/>
        <v>0.68220425725444955</v>
      </c>
      <c r="L1083" s="27">
        <f t="shared" si="99"/>
        <v>4.0369730910666926</v>
      </c>
      <c r="M1083" s="27"/>
    </row>
    <row r="1084" spans="1:13" x14ac:dyDescent="0.25">
      <c r="A1084" s="24">
        <f t="shared" si="100"/>
        <v>2018</v>
      </c>
      <c r="B1084" s="32">
        <v>43449</v>
      </c>
      <c r="C1084" s="28">
        <f>'Bitcoin Data'!C1086</f>
        <v>3236.7617190000001</v>
      </c>
      <c r="D1084" s="26">
        <f>'Bitcoin Data'!K1086</f>
        <v>1862.5827814569536</v>
      </c>
      <c r="E1084" s="25">
        <f>'Bitcoin Data'!J1086</f>
        <v>45589.348241025989</v>
      </c>
      <c r="F1084" s="25">
        <f t="shared" si="96"/>
        <v>84.91393505157987</v>
      </c>
      <c r="G1084" s="23">
        <f>'Emissions Factors'!$AB$39/1000</f>
        <v>0.49266147344102867</v>
      </c>
      <c r="H1084" s="26">
        <f t="shared" si="101"/>
        <v>41833.82435818715</v>
      </c>
      <c r="I1084" s="23">
        <f t="shared" si="97"/>
        <v>22.460115477640034</v>
      </c>
      <c r="J1084" s="26">
        <f>I1084*'Social Cost of Carbon'!$C$5</f>
        <v>2246.0115477640034</v>
      </c>
      <c r="K1084" s="23">
        <f t="shared" si="98"/>
        <v>0.6939069794911904</v>
      </c>
      <c r="L1084" s="27">
        <f t="shared" si="99"/>
        <v>4.1833824358187153</v>
      </c>
      <c r="M1084" s="27"/>
    </row>
    <row r="1085" spans="1:13" x14ac:dyDescent="0.25">
      <c r="A1085" s="24">
        <f t="shared" si="100"/>
        <v>2018</v>
      </c>
      <c r="B1085" s="32">
        <v>43450</v>
      </c>
      <c r="C1085" s="28">
        <f>'Bitcoin Data'!C1087</f>
        <v>3252.8391109999998</v>
      </c>
      <c r="D1085" s="26">
        <f>'Bitcoin Data'!K1087</f>
        <v>1437.4700527072353</v>
      </c>
      <c r="E1085" s="25">
        <f>'Bitcoin Data'!J1087</f>
        <v>60481.669576704146</v>
      </c>
      <c r="F1085" s="25">
        <f t="shared" si="96"/>
        <v>86.940588754246491</v>
      </c>
      <c r="G1085" s="23">
        <f>'Emissions Factors'!$AB$39/1000</f>
        <v>0.49266147344102867</v>
      </c>
      <c r="H1085" s="26">
        <f t="shared" si="101"/>
        <v>42832.278557497601</v>
      </c>
      <c r="I1085" s="23">
        <f t="shared" si="97"/>
        <v>29.796988449832501</v>
      </c>
      <c r="J1085" s="26">
        <f>I1085*'Social Cost of Carbon'!$C$5</f>
        <v>2979.6988449832502</v>
      </c>
      <c r="K1085" s="23">
        <f t="shared" si="98"/>
        <v>0.91603019494782822</v>
      </c>
      <c r="L1085" s="27">
        <f t="shared" si="99"/>
        <v>4.2832278557497609</v>
      </c>
      <c r="M1085" s="27"/>
    </row>
    <row r="1086" spans="1:13" x14ac:dyDescent="0.25">
      <c r="A1086" s="24">
        <f t="shared" si="100"/>
        <v>2018</v>
      </c>
      <c r="B1086" s="32">
        <v>43451</v>
      </c>
      <c r="C1086" s="28">
        <f>'Bitcoin Data'!C1088</f>
        <v>3545.8647460000002</v>
      </c>
      <c r="D1086" s="26">
        <f>'Bitcoin Data'!K1088</f>
        <v>2000</v>
      </c>
      <c r="E1086" s="25">
        <f>'Bitcoin Data'!J1088</f>
        <v>42835.019807004093</v>
      </c>
      <c r="F1086" s="25">
        <f t="shared" si="96"/>
        <v>85.670039614008189</v>
      </c>
      <c r="G1086" s="23">
        <f>'Emissions Factors'!$AB$39/1000</f>
        <v>0.49266147344102867</v>
      </c>
      <c r="H1086" s="26">
        <f t="shared" si="101"/>
        <v>42206.327945988567</v>
      </c>
      <c r="I1086" s="23">
        <f t="shared" si="97"/>
        <v>21.103163972994285</v>
      </c>
      <c r="J1086" s="26">
        <f>I1086*'Social Cost of Carbon'!$C$5</f>
        <v>2110.3163972994284</v>
      </c>
      <c r="K1086" s="23">
        <f t="shared" si="98"/>
        <v>0.59514858813495997</v>
      </c>
      <c r="L1086" s="27">
        <f t="shared" si="99"/>
        <v>4.2206327945988571</v>
      </c>
      <c r="M1086" s="27"/>
    </row>
    <row r="1087" spans="1:13" x14ac:dyDescent="0.25">
      <c r="A1087" s="24">
        <f t="shared" si="100"/>
        <v>2018</v>
      </c>
      <c r="B1087" s="32">
        <v>43452</v>
      </c>
      <c r="C1087" s="28">
        <f>'Bitcoin Data'!C1089</f>
        <v>3696.0590820000002</v>
      </c>
      <c r="D1087" s="26">
        <f>'Bitcoin Data'!K1089</f>
        <v>1600</v>
      </c>
      <c r="E1087" s="25">
        <f>'Bitcoin Data'!J1089</f>
        <v>55632.096759699838</v>
      </c>
      <c r="F1087" s="25">
        <f t="shared" si="96"/>
        <v>89.011354815519738</v>
      </c>
      <c r="G1087" s="23">
        <f>'Emissions Factors'!$AB$39/1000</f>
        <v>0.49266147344102867</v>
      </c>
      <c r="H1087" s="26">
        <f t="shared" si="101"/>
        <v>43852.465216396158</v>
      </c>
      <c r="I1087" s="23">
        <f t="shared" si="97"/>
        <v>27.4077907602476</v>
      </c>
      <c r="J1087" s="26">
        <f>I1087*'Social Cost of Carbon'!$C$5</f>
        <v>2740.7790760247599</v>
      </c>
      <c r="K1087" s="23">
        <f t="shared" si="98"/>
        <v>0.74154092648910741</v>
      </c>
      <c r="L1087" s="27">
        <f t="shared" si="99"/>
        <v>4.3852465216396164</v>
      </c>
      <c r="M1087" s="27"/>
    </row>
    <row r="1088" spans="1:13" x14ac:dyDescent="0.25">
      <c r="A1088" s="24">
        <f t="shared" si="100"/>
        <v>2018</v>
      </c>
      <c r="B1088" s="32">
        <v>43453</v>
      </c>
      <c r="C1088" s="28">
        <f>'Bitcoin Data'!C1090</f>
        <v>3745.9506839999999</v>
      </c>
      <c r="D1088" s="26">
        <f>'Bitcoin Data'!K1090</f>
        <v>1862.5827814569536</v>
      </c>
      <c r="E1088" s="25">
        <f>'Bitcoin Data'!J1090</f>
        <v>47886.041229156173</v>
      </c>
      <c r="F1088" s="25">
        <f t="shared" si="96"/>
        <v>89.191715865564063</v>
      </c>
      <c r="G1088" s="23">
        <f>'Emissions Factors'!$AB$39/1000</f>
        <v>0.49266147344102867</v>
      </c>
      <c r="H1088" s="26">
        <f t="shared" si="101"/>
        <v>43941.322157062365</v>
      </c>
      <c r="I1088" s="23">
        <f t="shared" si="97"/>
        <v>23.591607629213929</v>
      </c>
      <c r="J1088" s="26">
        <f>I1088*'Social Cost of Carbon'!$C$5</f>
        <v>2359.1607629213927</v>
      </c>
      <c r="K1088" s="23">
        <f t="shared" si="98"/>
        <v>0.62978959466765705</v>
      </c>
      <c r="L1088" s="27">
        <f t="shared" si="99"/>
        <v>4.3941322157062368</v>
      </c>
      <c r="M1088" s="27"/>
    </row>
    <row r="1089" spans="1:13" x14ac:dyDescent="0.25">
      <c r="A1089" s="24">
        <f t="shared" si="100"/>
        <v>2018</v>
      </c>
      <c r="B1089" s="32">
        <v>43454</v>
      </c>
      <c r="C1089" s="28">
        <f>'Bitcoin Data'!C1091</f>
        <v>4134.4414059999999</v>
      </c>
      <c r="D1089" s="26">
        <f>'Bitcoin Data'!K1091</f>
        <v>1687.4472672728978</v>
      </c>
      <c r="E1089" s="25">
        <f>'Bitcoin Data'!J1091</f>
        <v>53649.235238144211</v>
      </c>
      <c r="F1089" s="25">
        <f t="shared" si="96"/>
        <v>90.530255393887302</v>
      </c>
      <c r="G1089" s="23">
        <f>'Emissions Factors'!$AB$39/1000</f>
        <v>0.49266147344102867</v>
      </c>
      <c r="H1089" s="26">
        <f t="shared" si="101"/>
        <v>44600.769013345147</v>
      </c>
      <c r="I1089" s="23">
        <f t="shared" si="97"/>
        <v>26.430911281408484</v>
      </c>
      <c r="J1089" s="26">
        <f>I1089*'Social Cost of Carbon'!$C$5</f>
        <v>2643.0911281408485</v>
      </c>
      <c r="K1089" s="23">
        <f t="shared" si="98"/>
        <v>0.63928614983033294</v>
      </c>
      <c r="L1089" s="27">
        <f t="shared" si="99"/>
        <v>4.4600769013345145</v>
      </c>
      <c r="M1089" s="27"/>
    </row>
    <row r="1090" spans="1:13" x14ac:dyDescent="0.25">
      <c r="A1090" s="24">
        <f t="shared" si="100"/>
        <v>2018</v>
      </c>
      <c r="B1090" s="32">
        <v>43455</v>
      </c>
      <c r="C1090" s="28">
        <f>'Bitcoin Data'!C1092</f>
        <v>3896.5437010000001</v>
      </c>
      <c r="D1090" s="26">
        <f>'Bitcoin Data'!K1092</f>
        <v>1749.9513902391602</v>
      </c>
      <c r="E1090" s="25">
        <f>'Bitcoin Data'!J1092</f>
        <v>51226.89964620446</v>
      </c>
      <c r="F1090" s="25">
        <f t="shared" si="96"/>
        <v>89.644584253517436</v>
      </c>
      <c r="G1090" s="23">
        <f>'Emissions Factors'!$AB$39/1000</f>
        <v>0.49266147344102867</v>
      </c>
      <c r="H1090" s="26">
        <f t="shared" si="101"/>
        <v>44164.432964346342</v>
      </c>
      <c r="I1090" s="23">
        <f t="shared" si="97"/>
        <v>25.237519859514798</v>
      </c>
      <c r="J1090" s="26">
        <f>I1090*'Social Cost of Carbon'!$C$5</f>
        <v>2523.7519859514796</v>
      </c>
      <c r="K1090" s="23">
        <f t="shared" si="98"/>
        <v>0.64768989638273267</v>
      </c>
      <c r="L1090" s="27">
        <f t="shared" si="99"/>
        <v>4.4164432964346334</v>
      </c>
      <c r="M1090" s="27"/>
    </row>
    <row r="1091" spans="1:13" x14ac:dyDescent="0.25">
      <c r="A1091" s="24">
        <f t="shared" si="100"/>
        <v>2018</v>
      </c>
      <c r="B1091" s="32">
        <v>43456</v>
      </c>
      <c r="C1091" s="28">
        <f>'Bitcoin Data'!C1093</f>
        <v>4014.1826169999999</v>
      </c>
      <c r="D1091" s="26">
        <f>'Bitcoin Data'!K1093</f>
        <v>2187.3860736419983</v>
      </c>
      <c r="E1091" s="25">
        <f>'Bitcoin Data'!J1093</f>
        <v>40128.279434985438</v>
      </c>
      <c r="F1091" s="25">
        <f t="shared" si="96"/>
        <v>87.776039595301754</v>
      </c>
      <c r="G1091" s="23">
        <f>'Emissions Factors'!$AB$39/1000</f>
        <v>0.49266147344102867</v>
      </c>
      <c r="H1091" s="26">
        <f t="shared" si="101"/>
        <v>43243.872999839441</v>
      </c>
      <c r="I1091" s="23">
        <f t="shared" si="97"/>
        <v>19.769657273093255</v>
      </c>
      <c r="J1091" s="26">
        <f>I1091*'Social Cost of Carbon'!$C$5</f>
        <v>1976.9657273093255</v>
      </c>
      <c r="K1091" s="23">
        <f t="shared" si="98"/>
        <v>0.49249521407842956</v>
      </c>
      <c r="L1091" s="27">
        <f t="shared" si="99"/>
        <v>4.3243872999839432</v>
      </c>
      <c r="M1091" s="27"/>
    </row>
    <row r="1092" spans="1:13" x14ac:dyDescent="0.25">
      <c r="A1092" s="24">
        <f t="shared" si="100"/>
        <v>2018</v>
      </c>
      <c r="B1092" s="32">
        <v>43457</v>
      </c>
      <c r="C1092" s="28">
        <f>'Bitcoin Data'!C1094</f>
        <v>3998.9802249999998</v>
      </c>
      <c r="D1092" s="26">
        <f>'Bitcoin Data'!K1094</f>
        <v>2199.9511121975065</v>
      </c>
      <c r="E1092" s="25">
        <f>'Bitcoin Data'!J1094</f>
        <v>40272.830657434097</v>
      </c>
      <c r="F1092" s="25">
        <f t="shared" si="96"/>
        <v>88.598258596163973</v>
      </c>
      <c r="G1092" s="23">
        <f>'Emissions Factors'!$AB$39/1000</f>
        <v>0.49266147344102867</v>
      </c>
      <c r="H1092" s="26">
        <f t="shared" si="101"/>
        <v>43648.94862429543</v>
      </c>
      <c r="I1092" s="23">
        <f t="shared" si="97"/>
        <v>19.840872091332514</v>
      </c>
      <c r="J1092" s="26">
        <f>I1092*'Social Cost of Carbon'!$C$5</f>
        <v>1984.0872091332515</v>
      </c>
      <c r="K1092" s="23">
        <f t="shared" si="98"/>
        <v>0.49614829218947976</v>
      </c>
      <c r="L1092" s="27">
        <f t="shared" si="99"/>
        <v>4.3648948624295434</v>
      </c>
      <c r="M1092" s="27"/>
    </row>
    <row r="1093" spans="1:13" x14ac:dyDescent="0.25">
      <c r="A1093" s="24">
        <f t="shared" si="100"/>
        <v>2018</v>
      </c>
      <c r="B1093" s="32">
        <v>43458</v>
      </c>
      <c r="C1093" s="28">
        <f>'Bitcoin Data'!C1095</f>
        <v>4078.5991210000002</v>
      </c>
      <c r="D1093" s="26">
        <f>'Bitcoin Data'!K1095</f>
        <v>1899.9366687777074</v>
      </c>
      <c r="E1093" s="25">
        <f>'Bitcoin Data'!J1095</f>
        <v>48787.538927547423</v>
      </c>
      <c r="F1093" s="25">
        <f t="shared" ref="F1093:F1156" si="102">E1093*D1093/1000000</f>
        <v>92.693234187867176</v>
      </c>
      <c r="G1093" s="23">
        <f>'Emissions Factors'!$AB$39/1000</f>
        <v>0.49266147344102867</v>
      </c>
      <c r="H1093" s="26">
        <f t="shared" si="101"/>
        <v>45666.385333008977</v>
      </c>
      <c r="I1093" s="23">
        <f t="shared" ref="I1093:I1156" si="103">$E1093*G1093/1000</f>
        <v>24.03574081360706</v>
      </c>
      <c r="J1093" s="26">
        <f>I1093*'Social Cost of Carbon'!$C$5</f>
        <v>2403.5740813607058</v>
      </c>
      <c r="K1093" s="23">
        <f t="shared" ref="K1093:K1156" si="104">J1093/$C1093</f>
        <v>0.58931363687721094</v>
      </c>
      <c r="L1093" s="27">
        <f t="shared" ref="L1093:L1156" si="105">J1093*$D1093/1000000</f>
        <v>4.5666385333008979</v>
      </c>
      <c r="M1093" s="27"/>
    </row>
    <row r="1094" spans="1:13" x14ac:dyDescent="0.25">
      <c r="A1094" s="24">
        <f t="shared" ref="A1094:A1100" si="106">YEAR(B1094)</f>
        <v>2018</v>
      </c>
      <c r="B1094" s="32">
        <v>43459</v>
      </c>
      <c r="C1094" s="28">
        <f>'Bitcoin Data'!C1096</f>
        <v>3815.4907229999999</v>
      </c>
      <c r="D1094" s="26">
        <f>'Bitcoin Data'!K1096</f>
        <v>1987.4130506790327</v>
      </c>
      <c r="E1094" s="25">
        <f>'Bitcoin Data'!J1096</f>
        <v>45552.146708384847</v>
      </c>
      <c r="F1094" s="25">
        <f t="shared" si="102"/>
        <v>90.530930854689984</v>
      </c>
      <c r="G1094" s="23">
        <f>'Emissions Factors'!$AB$39/1000</f>
        <v>0.49266147344102867</v>
      </c>
      <c r="H1094" s="26">
        <f t="shared" ref="H1094:H1157" si="107">F1094*G1094*1000</f>
        <v>44601.10178685945</v>
      </c>
      <c r="I1094" s="23">
        <f t="shared" si="103"/>
        <v>22.441787715754785</v>
      </c>
      <c r="J1094" s="26">
        <f>I1094*'Social Cost of Carbon'!$C$5</f>
        <v>2244.1787715754785</v>
      </c>
      <c r="K1094" s="23">
        <f t="shared" si="104"/>
        <v>0.588175659305745</v>
      </c>
      <c r="L1094" s="27">
        <f t="shared" si="105"/>
        <v>4.4601101786859463</v>
      </c>
      <c r="M1094" s="27"/>
    </row>
    <row r="1095" spans="1:13" x14ac:dyDescent="0.25">
      <c r="A1095" s="24">
        <f t="shared" si="106"/>
        <v>2018</v>
      </c>
      <c r="B1095" s="32">
        <v>43460</v>
      </c>
      <c r="C1095" s="28">
        <f>'Bitcoin Data'!C1097</f>
        <v>3857.297607</v>
      </c>
      <c r="D1095" s="26">
        <f>'Bitcoin Data'!K1097</f>
        <v>1962.4945486262536</v>
      </c>
      <c r="E1095" s="25">
        <f>'Bitcoin Data'!J1097</f>
        <v>46887.176579872852</v>
      </c>
      <c r="F1095" s="25">
        <f t="shared" si="102"/>
        <v>92.01582843847703</v>
      </c>
      <c r="G1095" s="23">
        <f>'Emissions Factors'!$AB$39/1000</f>
        <v>0.49266147344102867</v>
      </c>
      <c r="H1095" s="26">
        <f t="shared" si="107"/>
        <v>45332.653618397002</v>
      </c>
      <c r="I1095" s="23">
        <f t="shared" si="103"/>
        <v>23.099505499329851</v>
      </c>
      <c r="J1095" s="26">
        <f>I1095*'Social Cost of Carbon'!$C$5</f>
        <v>2309.9505499329853</v>
      </c>
      <c r="K1095" s="23">
        <f t="shared" si="104"/>
        <v>0.5988520423575876</v>
      </c>
      <c r="L1095" s="27">
        <f t="shared" si="105"/>
        <v>4.5332653618397005</v>
      </c>
      <c r="M1095" s="27"/>
    </row>
    <row r="1096" spans="1:13" x14ac:dyDescent="0.25">
      <c r="A1096" s="24">
        <f t="shared" si="106"/>
        <v>2018</v>
      </c>
      <c r="B1096" s="32">
        <v>43461</v>
      </c>
      <c r="C1096" s="28">
        <f>'Bitcoin Data'!C1098</f>
        <v>3654.8334960000002</v>
      </c>
      <c r="D1096" s="26">
        <f>'Bitcoin Data'!K1098</f>
        <v>2174.9637506041568</v>
      </c>
      <c r="E1096" s="25">
        <f>'Bitcoin Data'!J1098</f>
        <v>42595.597413846568</v>
      </c>
      <c r="F1096" s="25">
        <f t="shared" si="102"/>
        <v>92.643880310444445</v>
      </c>
      <c r="G1096" s="23">
        <f>'Emissions Factors'!$AB$39/1000</f>
        <v>0.49266147344102867</v>
      </c>
      <c r="H1096" s="26">
        <f t="shared" si="107"/>
        <v>45642.070579037863</v>
      </c>
      <c r="I1096" s="23">
        <f t="shared" si="103"/>
        <v>20.985209784006521</v>
      </c>
      <c r="J1096" s="26">
        <f>I1096*'Social Cost of Carbon'!$C$5</f>
        <v>2098.520978400652</v>
      </c>
      <c r="K1096" s="23">
        <f t="shared" si="104"/>
        <v>0.57417690318789061</v>
      </c>
      <c r="L1096" s="27">
        <f t="shared" si="105"/>
        <v>4.5642070579037872</v>
      </c>
      <c r="M1096" s="27"/>
    </row>
    <row r="1097" spans="1:13" x14ac:dyDescent="0.25">
      <c r="A1097" s="24">
        <f t="shared" si="106"/>
        <v>2018</v>
      </c>
      <c r="B1097" s="32">
        <v>43462</v>
      </c>
      <c r="C1097" s="28">
        <f>'Bitcoin Data'!C1099</f>
        <v>3923.9187010000001</v>
      </c>
      <c r="D1097" s="26">
        <f>'Bitcoin Data'!K1099</f>
        <v>2087.4405659283316</v>
      </c>
      <c r="E1097" s="25">
        <f>'Bitcoin Data'!J1099</f>
        <v>45939.038926223468</v>
      </c>
      <c r="F1097" s="25">
        <f t="shared" si="102"/>
        <v>95.895013414359568</v>
      </c>
      <c r="G1097" s="23">
        <f>'Emissions Factors'!$AB$39/1000</f>
        <v>0.49266147344102867</v>
      </c>
      <c r="H1097" s="26">
        <f t="shared" si="107"/>
        <v>47243.778604365594</v>
      </c>
      <c r="I1097" s="23">
        <f t="shared" si="103"/>
        <v>22.632394605858025</v>
      </c>
      <c r="J1097" s="26">
        <f>I1097*'Social Cost of Carbon'!$C$5</f>
        <v>2263.2394605858026</v>
      </c>
      <c r="K1097" s="23">
        <f t="shared" si="104"/>
        <v>0.57678041596759433</v>
      </c>
      <c r="L1097" s="27">
        <f t="shared" si="105"/>
        <v>4.7243778604365598</v>
      </c>
      <c r="M1097" s="27"/>
    </row>
    <row r="1098" spans="1:13" x14ac:dyDescent="0.25">
      <c r="A1098" s="24">
        <f t="shared" si="106"/>
        <v>2018</v>
      </c>
      <c r="B1098" s="32">
        <v>43463</v>
      </c>
      <c r="C1098" s="28">
        <f>'Bitcoin Data'!C1100</f>
        <v>3820.4086910000001</v>
      </c>
      <c r="D1098" s="26">
        <f>'Bitcoin Data'!K1100</f>
        <v>1724.9640632486824</v>
      </c>
      <c r="E1098" s="25">
        <f>'Bitcoin Data'!J1100</f>
        <v>56886.701362406478</v>
      </c>
      <c r="F1098" s="25">
        <f t="shared" si="102"/>
        <v>98.12751552691104</v>
      </c>
      <c r="G1098" s="23">
        <f>'Emissions Factors'!$AB$39/1000</f>
        <v>0.49266147344102867</v>
      </c>
      <c r="H1098" s="26">
        <f t="shared" si="107"/>
        <v>48343.646384595406</v>
      </c>
      <c r="I1098" s="23">
        <f t="shared" si="103"/>
        <v>28.025886112402951</v>
      </c>
      <c r="J1098" s="26">
        <f>I1098*'Social Cost of Carbon'!$C$5</f>
        <v>2802.588611240295</v>
      </c>
      <c r="K1098" s="23">
        <f t="shared" si="104"/>
        <v>0.7335834560952984</v>
      </c>
      <c r="L1098" s="27">
        <f t="shared" si="105"/>
        <v>4.8343646384595411</v>
      </c>
      <c r="M1098" s="27"/>
    </row>
    <row r="1099" spans="1:13" x14ac:dyDescent="0.25">
      <c r="A1099" s="24">
        <f t="shared" si="106"/>
        <v>2018</v>
      </c>
      <c r="B1099" s="32">
        <v>43464</v>
      </c>
      <c r="C1099" s="28">
        <f>'Bitcoin Data'!C1101</f>
        <v>3865.9526369999999</v>
      </c>
      <c r="D1099" s="26">
        <f>'Bitcoin Data'!K1101</f>
        <v>2199.9511121975065</v>
      </c>
      <c r="E1099" s="25">
        <f>'Bitcoin Data'!J1101</f>
        <v>43158.489834199681</v>
      </c>
      <c r="F1099" s="25">
        <f t="shared" si="102"/>
        <v>94.946567711512373</v>
      </c>
      <c r="G1099" s="23">
        <f>'Emissions Factors'!$AB$39/1000</f>
        <v>0.49266147344102867</v>
      </c>
      <c r="H1099" s="26">
        <f t="shared" si="107"/>
        <v>46776.515946922082</v>
      </c>
      <c r="I1099" s="23">
        <f t="shared" si="103"/>
        <v>21.262525193206471</v>
      </c>
      <c r="J1099" s="26">
        <f>I1099*'Social Cost of Carbon'!$C$5</f>
        <v>2126.252519320647</v>
      </c>
      <c r="K1099" s="23">
        <f t="shared" si="104"/>
        <v>0.54999445646872447</v>
      </c>
      <c r="L1099" s="27">
        <f t="shared" si="105"/>
        <v>4.6776515946922075</v>
      </c>
      <c r="M1099" s="27"/>
    </row>
    <row r="1100" spans="1:13" x14ac:dyDescent="0.25">
      <c r="A1100" s="24">
        <f t="shared" si="106"/>
        <v>2018</v>
      </c>
      <c r="B1100" s="32">
        <v>43465</v>
      </c>
      <c r="C1100" s="28">
        <f>'Bitcoin Data'!C1102</f>
        <v>3742.7004390000002</v>
      </c>
      <c r="D1100" s="26">
        <f>'Bitcoin Data'!K1102</f>
        <v>1937.5672766415501</v>
      </c>
      <c r="E1100" s="25">
        <f>'Bitcoin Data'!J1102</f>
        <v>48976.661514748259</v>
      </c>
      <c r="F1100" s="25">
        <f t="shared" si="102"/>
        <v>94.895576670125791</v>
      </c>
      <c r="G1100" s="23">
        <f>'Emissions Factors'!$AB$39/1000</f>
        <v>0.49266147344102867</v>
      </c>
      <c r="H1100" s="26">
        <f t="shared" si="107"/>
        <v>46751.394625340276</v>
      </c>
      <c r="I1100" s="23">
        <f t="shared" si="103"/>
        <v>24.1289142260784</v>
      </c>
      <c r="J1100" s="26">
        <f>I1100*'Social Cost of Carbon'!$C$5</f>
        <v>2412.89142260784</v>
      </c>
      <c r="K1100" s="23">
        <f t="shared" si="104"/>
        <v>0.64469263889378559</v>
      </c>
      <c r="L1100" s="27">
        <f t="shared" si="105"/>
        <v>4.6751394625340277</v>
      </c>
      <c r="M1100" s="27"/>
    </row>
    <row r="1101" spans="1:13" x14ac:dyDescent="0.25">
      <c r="A1101" s="24">
        <f t="shared" ref="A1101:A1164" si="108">YEAR(B1101)</f>
        <v>2019</v>
      </c>
      <c r="B1101" s="32">
        <v>43466</v>
      </c>
      <c r="C1101" s="28">
        <f>'Bitcoin Data'!C1103</f>
        <v>3843.5200199999999</v>
      </c>
      <c r="D1101" s="26">
        <f>'Bitcoin Data'!K1103</f>
        <v>1862.5827814569536</v>
      </c>
      <c r="E1101" s="25">
        <f>'Bitcoin Data'!J1103</f>
        <v>51252.612632312237</v>
      </c>
      <c r="F1101" s="25">
        <f t="shared" si="102"/>
        <v>95.462233793627917</v>
      </c>
      <c r="G1101" s="23">
        <f>'Emissions Factors'!$AB$39/1000</f>
        <v>0.49266147344102867</v>
      </c>
      <c r="H1101" s="26">
        <f t="shared" si="107"/>
        <v>47030.564758740686</v>
      </c>
      <c r="I1101" s="23">
        <f t="shared" si="103"/>
        <v>25.250187657137225</v>
      </c>
      <c r="J1101" s="26">
        <f>I1101*'Social Cost of Carbon'!$C$5</f>
        <v>2525.0187657137226</v>
      </c>
      <c r="K1101" s="23">
        <f t="shared" si="104"/>
        <v>0.65695475828787864</v>
      </c>
      <c r="L1101" s="27">
        <f t="shared" si="105"/>
        <v>4.7030564758740692</v>
      </c>
      <c r="M1101" s="27"/>
    </row>
    <row r="1102" spans="1:13" x14ac:dyDescent="0.25">
      <c r="A1102" s="24">
        <f t="shared" si="108"/>
        <v>2019</v>
      </c>
      <c r="B1102" s="32">
        <v>43467</v>
      </c>
      <c r="C1102" s="28">
        <f>'Bitcoin Data'!C1104</f>
        <v>3943.4094239999999</v>
      </c>
      <c r="D1102" s="26">
        <f>'Bitcoin Data'!K1104</f>
        <v>1887.5838926174499</v>
      </c>
      <c r="E1102" s="25">
        <f>'Bitcoin Data'!J1104</f>
        <v>50767.730438435385</v>
      </c>
      <c r="F1102" s="25">
        <f t="shared" si="102"/>
        <v>95.828350240335254</v>
      </c>
      <c r="G1102" s="23">
        <f>'Emissions Factors'!$AB$39/1000</f>
        <v>0.49266147344102867</v>
      </c>
      <c r="H1102" s="26">
        <f t="shared" si="107"/>
        <v>47210.936226826518</v>
      </c>
      <c r="I1102" s="23">
        <f t="shared" si="103"/>
        <v>25.011304881056539</v>
      </c>
      <c r="J1102" s="26">
        <f>I1102*'Social Cost of Carbon'!$C$5</f>
        <v>2501.130488105654</v>
      </c>
      <c r="K1102" s="23">
        <f t="shared" si="104"/>
        <v>0.63425584796838841</v>
      </c>
      <c r="L1102" s="27">
        <f t="shared" si="105"/>
        <v>4.7210936226826528</v>
      </c>
      <c r="M1102" s="27"/>
    </row>
    <row r="1103" spans="1:13" x14ac:dyDescent="0.25">
      <c r="A1103" s="24">
        <f t="shared" si="108"/>
        <v>2019</v>
      </c>
      <c r="B1103" s="32">
        <v>43468</v>
      </c>
      <c r="C1103" s="28">
        <f>'Bitcoin Data'!C1105</f>
        <v>3836.741211</v>
      </c>
      <c r="D1103" s="26">
        <f>'Bitcoin Data'!K1105</f>
        <v>1937.5672766415501</v>
      </c>
      <c r="E1103" s="25">
        <f>'Bitcoin Data'!J1105</f>
        <v>49829.718902078843</v>
      </c>
      <c r="F1103" s="25">
        <f t="shared" si="102"/>
        <v>96.548432748914863</v>
      </c>
      <c r="G1103" s="23">
        <f>'Emissions Factors'!$AB$39/1000</f>
        <v>0.49266147344102867</v>
      </c>
      <c r="H1103" s="26">
        <f t="shared" si="107"/>
        <v>47565.693136502457</v>
      </c>
      <c r="I1103" s="23">
        <f t="shared" si="103"/>
        <v>24.549182735450444</v>
      </c>
      <c r="J1103" s="26">
        <f>I1103*'Social Cost of Carbon'!$C$5</f>
        <v>2454.9182735450445</v>
      </c>
      <c r="K1103" s="23">
        <f t="shared" si="104"/>
        <v>0.63984463338490316</v>
      </c>
      <c r="L1103" s="27">
        <f t="shared" si="105"/>
        <v>4.7565693136502478</v>
      </c>
      <c r="M1103" s="27"/>
    </row>
    <row r="1104" spans="1:13" x14ac:dyDescent="0.25">
      <c r="A1104" s="24">
        <f t="shared" si="108"/>
        <v>2019</v>
      </c>
      <c r="B1104" s="32">
        <v>43469</v>
      </c>
      <c r="C1104" s="28">
        <f>'Bitcoin Data'!C1106</f>
        <v>3857.717529</v>
      </c>
      <c r="D1104" s="26">
        <f>'Bitcoin Data'!K1106</f>
        <v>1862.5827814569536</v>
      </c>
      <c r="E1104" s="25">
        <f>'Bitcoin Data'!J1106</f>
        <v>51651.598162944996</v>
      </c>
      <c r="F1104" s="25">
        <f t="shared" si="102"/>
        <v>96.205377373034963</v>
      </c>
      <c r="G1104" s="23">
        <f>'Emissions Factors'!$AB$39/1000</f>
        <v>0.49266147344102867</v>
      </c>
      <c r="H1104" s="26">
        <f t="shared" si="107"/>
        <v>47396.682969549605</v>
      </c>
      <c r="I1104" s="23">
        <f t="shared" si="103"/>
        <v>25.446752456540413</v>
      </c>
      <c r="J1104" s="26">
        <f>I1104*'Social Cost of Carbon'!$C$5</f>
        <v>2544.6752456540412</v>
      </c>
      <c r="K1104" s="23">
        <f t="shared" si="104"/>
        <v>0.65963234128074522</v>
      </c>
      <c r="L1104" s="27">
        <f t="shared" si="105"/>
        <v>4.7396682969549602</v>
      </c>
      <c r="M1104" s="27"/>
    </row>
    <row r="1105" spans="1:13" x14ac:dyDescent="0.25">
      <c r="A1105" s="24">
        <f t="shared" si="108"/>
        <v>2019</v>
      </c>
      <c r="B1105" s="32">
        <v>43470</v>
      </c>
      <c r="C1105" s="28">
        <f>'Bitcoin Data'!C1107</f>
        <v>3845.1945799999999</v>
      </c>
      <c r="D1105" s="26">
        <f>'Bitcoin Data'!K1107</f>
        <v>2037.5820692777904</v>
      </c>
      <c r="E1105" s="25">
        <f>'Bitcoin Data'!J1107</f>
        <v>47063.734304804027</v>
      </c>
      <c r="F1105" s="25">
        <f t="shared" si="102"/>
        <v>95.896221132722715</v>
      </c>
      <c r="G1105" s="23">
        <f>'Emissions Factors'!$AB$39/1000</f>
        <v>0.49266147344102867</v>
      </c>
      <c r="H1105" s="26">
        <f t="shared" si="107"/>
        <v>47244.373600673884</v>
      </c>
      <c r="I1105" s="23">
        <f t="shared" si="103"/>
        <v>23.186488688241841</v>
      </c>
      <c r="J1105" s="26">
        <f>I1105*'Social Cost of Carbon'!$C$5</f>
        <v>2318.6488688241843</v>
      </c>
      <c r="K1105" s="23">
        <f t="shared" si="104"/>
        <v>0.60299909941727436</v>
      </c>
      <c r="L1105" s="27">
        <f t="shared" si="105"/>
        <v>4.7244373600673901</v>
      </c>
      <c r="M1105" s="27"/>
    </row>
    <row r="1106" spans="1:13" x14ac:dyDescent="0.25">
      <c r="A1106" s="24">
        <f t="shared" si="108"/>
        <v>2019</v>
      </c>
      <c r="B1106" s="32">
        <v>43471</v>
      </c>
      <c r="C1106" s="28">
        <f>'Bitcoin Data'!C1108</f>
        <v>4076.632568</v>
      </c>
      <c r="D1106" s="26">
        <f>'Bitcoin Data'!K1108</f>
        <v>1762.4596103005974</v>
      </c>
      <c r="E1106" s="25">
        <f>'Bitcoin Data'!J1108</f>
        <v>56357.337628708156</v>
      </c>
      <c r="F1106" s="25">
        <f t="shared" si="102"/>
        <v>99.327531314672171</v>
      </c>
      <c r="G1106" s="23">
        <f>'Emissions Factors'!$AB$39/1000</f>
        <v>0.49266147344102867</v>
      </c>
      <c r="H1106" s="26">
        <f t="shared" si="107"/>
        <v>48934.847930746306</v>
      </c>
      <c r="I1106" s="23">
        <f t="shared" si="103"/>
        <v>27.765088995372889</v>
      </c>
      <c r="J1106" s="26">
        <f>I1106*'Social Cost of Carbon'!$C$5</f>
        <v>2776.5088995372889</v>
      </c>
      <c r="K1106" s="23">
        <f t="shared" si="104"/>
        <v>0.68107901637538237</v>
      </c>
      <c r="L1106" s="27">
        <f t="shared" si="105"/>
        <v>4.8934847930746308</v>
      </c>
      <c r="M1106" s="27"/>
    </row>
    <row r="1107" spans="1:13" x14ac:dyDescent="0.25">
      <c r="A1107" s="24">
        <f t="shared" si="108"/>
        <v>2019</v>
      </c>
      <c r="B1107" s="32">
        <v>43472</v>
      </c>
      <c r="C1107" s="28">
        <f>'Bitcoin Data'!C1109</f>
        <v>4025.2482909999999</v>
      </c>
      <c r="D1107" s="26">
        <f>'Bitcoin Data'!K1109</f>
        <v>1762.4596103005974</v>
      </c>
      <c r="E1107" s="25">
        <f>'Bitcoin Data'!J1109</f>
        <v>55330.791648675135</v>
      </c>
      <c r="F1107" s="25">
        <f t="shared" si="102"/>
        <v>97.51828548674753</v>
      </c>
      <c r="G1107" s="23">
        <f>'Emissions Factors'!$AB$39/1000</f>
        <v>0.49266147344102867</v>
      </c>
      <c r="H1107" s="26">
        <f t="shared" si="107"/>
        <v>48043.50221534392</v>
      </c>
      <c r="I1107" s="23">
        <f t="shared" si="103"/>
        <v>27.259349340294854</v>
      </c>
      <c r="J1107" s="26">
        <f>I1107*'Social Cost of Carbon'!$C$5</f>
        <v>2725.9349340294852</v>
      </c>
      <c r="K1107" s="23">
        <f t="shared" si="104"/>
        <v>0.67720914014779354</v>
      </c>
      <c r="L1107" s="27">
        <f t="shared" si="105"/>
        <v>4.8043502215343912</v>
      </c>
      <c r="M1107" s="27"/>
    </row>
    <row r="1108" spans="1:13" x14ac:dyDescent="0.25">
      <c r="A1108" s="24">
        <f t="shared" si="108"/>
        <v>2019</v>
      </c>
      <c r="B1108" s="32">
        <v>43473</v>
      </c>
      <c r="C1108" s="28">
        <f>'Bitcoin Data'!C1110</f>
        <v>4030.8479000000002</v>
      </c>
      <c r="D1108" s="26">
        <f>'Bitcoin Data'!K1110</f>
        <v>2112.4281187654033</v>
      </c>
      <c r="E1108" s="25">
        <f>'Bitcoin Data'!J1110</f>
        <v>45973.161522883718</v>
      </c>
      <c r="F1108" s="25">
        <f t="shared" si="102"/>
        <v>97.114999109483279</v>
      </c>
      <c r="G1108" s="23">
        <f>'Emissions Factors'!$AB$39/1000</f>
        <v>0.49266147344102867</v>
      </c>
      <c r="H1108" s="26">
        <f t="shared" si="107"/>
        <v>47844.818554502221</v>
      </c>
      <c r="I1108" s="23">
        <f t="shared" si="103"/>
        <v>22.649205494606299</v>
      </c>
      <c r="J1108" s="26">
        <f>I1108*'Social Cost of Carbon'!$C$5</f>
        <v>2264.9205494606299</v>
      </c>
      <c r="K1108" s="23">
        <f t="shared" si="104"/>
        <v>0.56189680326579172</v>
      </c>
      <c r="L1108" s="27">
        <f t="shared" si="105"/>
        <v>4.7844818554502222</v>
      </c>
      <c r="M1108" s="27"/>
    </row>
    <row r="1109" spans="1:13" x14ac:dyDescent="0.25">
      <c r="A1109" s="24">
        <f t="shared" si="108"/>
        <v>2019</v>
      </c>
      <c r="B1109" s="32">
        <v>43474</v>
      </c>
      <c r="C1109" s="28">
        <f>'Bitcoin Data'!C1111</f>
        <v>4035.2963869999999</v>
      </c>
      <c r="D1109" s="26">
        <f>'Bitcoin Data'!K1111</f>
        <v>2050.113895216401</v>
      </c>
      <c r="E1109" s="25">
        <f>'Bitcoin Data'!J1111</f>
        <v>48247.769192600354</v>
      </c>
      <c r="F1109" s="25">
        <f t="shared" si="102"/>
        <v>98.913422034943792</v>
      </c>
      <c r="G1109" s="23">
        <f>'Emissions Factors'!$AB$39/1000</f>
        <v>0.49266147344102867</v>
      </c>
      <c r="H1109" s="26">
        <f t="shared" si="107"/>
        <v>48730.832242829718</v>
      </c>
      <c r="I1109" s="23">
        <f t="shared" si="103"/>
        <v>23.769817060669162</v>
      </c>
      <c r="J1109" s="26">
        <f>I1109*'Social Cost of Carbon'!$C$5</f>
        <v>2376.9817060669161</v>
      </c>
      <c r="K1109" s="23">
        <f t="shared" si="104"/>
        <v>0.58904761338585565</v>
      </c>
      <c r="L1109" s="27">
        <f t="shared" si="105"/>
        <v>4.873083224282972</v>
      </c>
      <c r="M1109" s="27"/>
    </row>
    <row r="1110" spans="1:13" x14ac:dyDescent="0.25">
      <c r="A1110" s="24">
        <f t="shared" si="108"/>
        <v>2019</v>
      </c>
      <c r="B1110" s="32">
        <v>43475</v>
      </c>
      <c r="C1110" s="28">
        <f>'Bitcoin Data'!C1112</f>
        <v>3678.9245609999998</v>
      </c>
      <c r="D1110" s="26">
        <f>'Bitcoin Data'!K1112</f>
        <v>1949.9512512187196</v>
      </c>
      <c r="E1110" s="25">
        <f>'Bitcoin Data'!J1112</f>
        <v>51315.401124893717</v>
      </c>
      <c r="F1110" s="25">
        <f t="shared" si="102"/>
        <v>100.062530630277</v>
      </c>
      <c r="G1110" s="23">
        <f>'Emissions Factors'!$AB$39/1000</f>
        <v>0.49266147344102867</v>
      </c>
      <c r="H1110" s="26">
        <f t="shared" si="107"/>
        <v>49296.953776550334</v>
      </c>
      <c r="I1110" s="23">
        <f t="shared" si="103"/>
        <v>25.281121128407559</v>
      </c>
      <c r="J1110" s="26">
        <f>I1110*'Social Cost of Carbon'!$C$5</f>
        <v>2528.1121128407558</v>
      </c>
      <c r="K1110" s="23">
        <f t="shared" si="104"/>
        <v>0.68718781016634056</v>
      </c>
      <c r="L1110" s="27">
        <f t="shared" si="105"/>
        <v>4.9296953776550323</v>
      </c>
      <c r="M1110" s="27"/>
    </row>
    <row r="1111" spans="1:13" x14ac:dyDescent="0.25">
      <c r="A1111" s="24">
        <f t="shared" si="108"/>
        <v>2019</v>
      </c>
      <c r="B1111" s="32">
        <v>43476</v>
      </c>
      <c r="C1111" s="28">
        <f>'Bitcoin Data'!C1113</f>
        <v>3687.3654790000001</v>
      </c>
      <c r="D1111" s="26">
        <f>'Bitcoin Data'!K1113</f>
        <v>1849.9486125385406</v>
      </c>
      <c r="E1111" s="25">
        <f>'Bitcoin Data'!J1113</f>
        <v>54110.271469572559</v>
      </c>
      <c r="F1111" s="25">
        <f t="shared" si="102"/>
        <v>100.10122162921954</v>
      </c>
      <c r="G1111" s="23">
        <f>'Emissions Factors'!$AB$39/1000</f>
        <v>0.49266147344102867</v>
      </c>
      <c r="H1111" s="26">
        <f t="shared" si="107"/>
        <v>49316.015341098268</v>
      </c>
      <c r="I1111" s="23">
        <f t="shared" si="103"/>
        <v>26.658046070493675</v>
      </c>
      <c r="J1111" s="26">
        <f>I1111*'Social Cost of Carbon'!$C$5</f>
        <v>2665.8046070493674</v>
      </c>
      <c r="K1111" s="23">
        <f t="shared" si="104"/>
        <v>0.72295643657550424</v>
      </c>
      <c r="L1111" s="27">
        <f t="shared" si="105"/>
        <v>4.9316015341098263</v>
      </c>
      <c r="M1111" s="27"/>
    </row>
    <row r="1112" spans="1:13" x14ac:dyDescent="0.25">
      <c r="A1112" s="24">
        <f t="shared" si="108"/>
        <v>2019</v>
      </c>
      <c r="B1112" s="32">
        <v>43477</v>
      </c>
      <c r="C1112" s="28">
        <f>'Bitcoin Data'!C1114</f>
        <v>3661.3010250000002</v>
      </c>
      <c r="D1112" s="26">
        <f>'Bitcoin Data'!K1114</f>
        <v>1724.9640632486824</v>
      </c>
      <c r="E1112" s="25">
        <f>'Bitcoin Data'!J1114</f>
        <v>57946.182464320438</v>
      </c>
      <c r="F1112" s="25">
        <f t="shared" si="102"/>
        <v>99.955082353403739</v>
      </c>
      <c r="G1112" s="23">
        <f>'Emissions Factors'!$AB$39/1000</f>
        <v>0.49266147344102867</v>
      </c>
      <c r="H1112" s="26">
        <f t="shared" si="107"/>
        <v>49244.018150147247</v>
      </c>
      <c r="I1112" s="23">
        <f t="shared" si="103"/>
        <v>28.547851633154806</v>
      </c>
      <c r="J1112" s="26">
        <f>I1112*'Social Cost of Carbon'!$C$5</f>
        <v>2854.7851633154805</v>
      </c>
      <c r="K1112" s="23">
        <f t="shared" si="104"/>
        <v>0.77971877860424776</v>
      </c>
      <c r="L1112" s="27">
        <f t="shared" si="105"/>
        <v>4.9244018150147246</v>
      </c>
      <c r="M1112" s="27"/>
    </row>
    <row r="1113" spans="1:13" x14ac:dyDescent="0.25">
      <c r="A1113" s="24">
        <f t="shared" si="108"/>
        <v>2019</v>
      </c>
      <c r="B1113" s="32">
        <v>43478</v>
      </c>
      <c r="C1113" s="28">
        <f>'Bitcoin Data'!C1115</f>
        <v>3552.953125</v>
      </c>
      <c r="D1113" s="26">
        <f>'Bitcoin Data'!K1115</f>
        <v>1712.4916753876892</v>
      </c>
      <c r="E1113" s="25">
        <f>'Bitcoin Data'!J1115</f>
        <v>56988.974020888592</v>
      </c>
      <c r="F1113" s="25">
        <f t="shared" si="102"/>
        <v>97.593143599656997</v>
      </c>
      <c r="G1113" s="23">
        <f>'Emissions Factors'!$AB$39/1000</f>
        <v>0.49266147344102867</v>
      </c>
      <c r="H1113" s="26">
        <f t="shared" si="107"/>
        <v>48080.381923548914</v>
      </c>
      <c r="I1113" s="23">
        <f t="shared" si="103"/>
        <v>28.076271911023479</v>
      </c>
      <c r="J1113" s="26">
        <f>I1113*'Social Cost of Carbon'!$C$5</f>
        <v>2807.6271911023478</v>
      </c>
      <c r="K1113" s="23">
        <f t="shared" si="104"/>
        <v>0.79022353865204675</v>
      </c>
      <c r="L1113" s="27">
        <f t="shared" si="105"/>
        <v>4.8080381923548918</v>
      </c>
      <c r="M1113" s="27"/>
    </row>
    <row r="1114" spans="1:13" x14ac:dyDescent="0.25">
      <c r="A1114" s="24">
        <f t="shared" si="108"/>
        <v>2019</v>
      </c>
      <c r="B1114" s="32">
        <v>43479</v>
      </c>
      <c r="C1114" s="28">
        <f>'Bitcoin Data'!C1116</f>
        <v>3706.0522460000002</v>
      </c>
      <c r="D1114" s="26">
        <f>'Bitcoin Data'!K1116</f>
        <v>1862.5827814569536</v>
      </c>
      <c r="E1114" s="25">
        <f>'Bitcoin Data'!J1116</f>
        <v>52170.356809876284</v>
      </c>
      <c r="F1114" s="25">
        <f t="shared" si="102"/>
        <v>97.171608296541095</v>
      </c>
      <c r="G1114" s="23">
        <f>'Emissions Factors'!$AB$39/1000</f>
        <v>0.49266147344102867</v>
      </c>
      <c r="H1114" s="26">
        <f t="shared" si="107"/>
        <v>47872.707720008424</v>
      </c>
      <c r="I1114" s="23">
        <f t="shared" si="103"/>
        <v>25.702324855897857</v>
      </c>
      <c r="J1114" s="26">
        <f>I1114*'Social Cost of Carbon'!$C$5</f>
        <v>2570.2324855897855</v>
      </c>
      <c r="K1114" s="23">
        <f t="shared" si="104"/>
        <v>0.6935230037201654</v>
      </c>
      <c r="L1114" s="27">
        <f t="shared" si="105"/>
        <v>4.7872707720008414</v>
      </c>
      <c r="M1114" s="27"/>
    </row>
    <row r="1115" spans="1:13" x14ac:dyDescent="0.25">
      <c r="A1115" s="24">
        <f t="shared" si="108"/>
        <v>2019</v>
      </c>
      <c r="B1115" s="32">
        <v>43480</v>
      </c>
      <c r="C1115" s="28">
        <f>'Bitcoin Data'!C1117</f>
        <v>3630.6752929999998</v>
      </c>
      <c r="D1115" s="26">
        <f>'Bitcoin Data'!K1117</f>
        <v>1650.0137501145844</v>
      </c>
      <c r="E1115" s="25">
        <f>'Bitcoin Data'!J1117</f>
        <v>59668.662463446955</v>
      </c>
      <c r="F1115" s="25">
        <f t="shared" si="102"/>
        <v>98.454113515633452</v>
      </c>
      <c r="G1115" s="23">
        <f>'Emissions Factors'!$AB$39/1000</f>
        <v>0.49266147344102867</v>
      </c>
      <c r="H1115" s="26">
        <f t="shared" si="107"/>
        <v>48504.548630942278</v>
      </c>
      <c r="I1115" s="23">
        <f t="shared" si="103"/>
        <v>29.396451167497176</v>
      </c>
      <c r="J1115" s="26">
        <f>I1115*'Social Cost of Carbon'!$C$5</f>
        <v>2939.6451167497175</v>
      </c>
      <c r="K1115" s="23">
        <f t="shared" si="104"/>
        <v>0.80966896775853259</v>
      </c>
      <c r="L1115" s="27">
        <f t="shared" si="105"/>
        <v>4.8504548630942264</v>
      </c>
      <c r="M1115" s="27"/>
    </row>
    <row r="1116" spans="1:13" x14ac:dyDescent="0.25">
      <c r="A1116" s="24">
        <f t="shared" si="108"/>
        <v>2019</v>
      </c>
      <c r="B1116" s="32">
        <v>43481</v>
      </c>
      <c r="C1116" s="28">
        <f>'Bitcoin Data'!C1118</f>
        <v>3655.006836</v>
      </c>
      <c r="D1116" s="26">
        <f>'Bitcoin Data'!K1118</f>
        <v>1662.5103906899419</v>
      </c>
      <c r="E1116" s="25">
        <f>'Bitcoin Data'!J1118</f>
        <v>57482.509080623036</v>
      </c>
      <c r="F1116" s="25">
        <f t="shared" si="102"/>
        <v>95.56526862946474</v>
      </c>
      <c r="G1116" s="23">
        <f>'Emissions Factors'!$AB$39/1000</f>
        <v>0.49266147344102867</v>
      </c>
      <c r="H1116" s="26">
        <f t="shared" si="107"/>
        <v>47081.326052779812</v>
      </c>
      <c r="I1116" s="23">
        <f t="shared" si="103"/>
        <v>28.319417620747057</v>
      </c>
      <c r="J1116" s="26">
        <f>I1116*'Social Cost of Carbon'!$C$5</f>
        <v>2831.9417620747058</v>
      </c>
      <c r="K1116" s="23">
        <f t="shared" si="104"/>
        <v>0.77481161845758739</v>
      </c>
      <c r="L1116" s="27">
        <f t="shared" si="105"/>
        <v>4.7081326052779815</v>
      </c>
      <c r="M1116" s="27"/>
    </row>
    <row r="1117" spans="1:13" x14ac:dyDescent="0.25">
      <c r="A1117" s="24">
        <f t="shared" si="108"/>
        <v>2019</v>
      </c>
      <c r="B1117" s="32">
        <v>43482</v>
      </c>
      <c r="C1117" s="28">
        <f>'Bitcoin Data'!C1119</f>
        <v>3678.5639649999998</v>
      </c>
      <c r="D1117" s="26">
        <f>'Bitcoin Data'!K1119</f>
        <v>1587.4415733309816</v>
      </c>
      <c r="E1117" s="25">
        <f>'Bitcoin Data'!J1119</f>
        <v>58733.905197534106</v>
      </c>
      <c r="F1117" s="25">
        <f t="shared" si="102"/>
        <v>93.236642874646265</v>
      </c>
      <c r="G1117" s="23">
        <f>'Emissions Factors'!$AB$39/1000</f>
        <v>0.49266147344102867</v>
      </c>
      <c r="H1117" s="26">
        <f t="shared" si="107"/>
        <v>45934.101857318215</v>
      </c>
      <c r="I1117" s="23">
        <f t="shared" si="103"/>
        <v>28.935932275562845</v>
      </c>
      <c r="J1117" s="26">
        <f>I1117*'Social Cost of Carbon'!$C$5</f>
        <v>2893.5932275562845</v>
      </c>
      <c r="K1117" s="23">
        <f t="shared" si="104"/>
        <v>0.78660946366234652</v>
      </c>
      <c r="L1117" s="27">
        <f t="shared" si="105"/>
        <v>4.5934101857318215</v>
      </c>
      <c r="M1117" s="27"/>
    </row>
    <row r="1118" spans="1:13" x14ac:dyDescent="0.25">
      <c r="A1118" s="24">
        <f t="shared" si="108"/>
        <v>2019</v>
      </c>
      <c r="B1118" s="32">
        <v>43483</v>
      </c>
      <c r="C1118" s="28">
        <f>'Bitcoin Data'!C1120</f>
        <v>3657.8393550000001</v>
      </c>
      <c r="D1118" s="26">
        <f>'Bitcoin Data'!K1120</f>
        <v>1724.9640632486824</v>
      </c>
      <c r="E1118" s="25">
        <f>'Bitcoin Data'!J1120</f>
        <v>52794.467437811945</v>
      </c>
      <c r="F1118" s="25">
        <f t="shared" si="102"/>
        <v>91.068559068578352</v>
      </c>
      <c r="G1118" s="23">
        <f>'Emissions Factors'!$AB$39/1000</f>
        <v>0.49266147344102867</v>
      </c>
      <c r="H1118" s="26">
        <f t="shared" si="107"/>
        <v>44865.970494877169</v>
      </c>
      <c r="I1118" s="23">
        <f t="shared" si="103"/>
        <v>26.009800117446844</v>
      </c>
      <c r="J1118" s="26">
        <f>I1118*'Social Cost of Carbon'!$C$5</f>
        <v>2600.9800117446844</v>
      </c>
      <c r="K1118" s="23">
        <f t="shared" si="104"/>
        <v>0.71107004964264875</v>
      </c>
      <c r="L1118" s="27">
        <f t="shared" si="105"/>
        <v>4.4865970494877168</v>
      </c>
      <c r="M1118" s="27"/>
    </row>
    <row r="1119" spans="1:13" x14ac:dyDescent="0.25">
      <c r="A1119" s="24">
        <f t="shared" si="108"/>
        <v>2019</v>
      </c>
      <c r="B1119" s="32">
        <v>43484</v>
      </c>
      <c r="C1119" s="28">
        <f>'Bitcoin Data'!C1121</f>
        <v>3728.5683589999999</v>
      </c>
      <c r="D1119" s="26">
        <f>'Bitcoin Data'!K1121</f>
        <v>1662.5103906899419</v>
      </c>
      <c r="E1119" s="25">
        <f>'Bitcoin Data'!J1121</f>
        <v>54555.584820602911</v>
      </c>
      <c r="F1119" s="25">
        <f t="shared" si="102"/>
        <v>90.699226634418821</v>
      </c>
      <c r="G1119" s="23">
        <f>'Emissions Factors'!$AB$39/1000</f>
        <v>0.49266147344102867</v>
      </c>
      <c r="H1119" s="26">
        <f t="shared" si="107"/>
        <v>44684.014633674575</v>
      </c>
      <c r="I1119" s="23">
        <f t="shared" si="103"/>
        <v>26.877434802155246</v>
      </c>
      <c r="J1119" s="26">
        <f>I1119*'Social Cost of Carbon'!$C$5</f>
        <v>2687.7434802155244</v>
      </c>
      <c r="K1119" s="23">
        <f t="shared" si="104"/>
        <v>0.72085133526595069</v>
      </c>
      <c r="L1119" s="27">
        <f t="shared" si="105"/>
        <v>4.4684014633674556</v>
      </c>
      <c r="M1119" s="27"/>
    </row>
    <row r="1120" spans="1:13" x14ac:dyDescent="0.25">
      <c r="A1120" s="24">
        <f t="shared" si="108"/>
        <v>2019</v>
      </c>
      <c r="B1120" s="32">
        <v>43485</v>
      </c>
      <c r="C1120" s="28">
        <f>'Bitcoin Data'!C1122</f>
        <v>3601.013672</v>
      </c>
      <c r="D1120" s="26">
        <f>'Bitcoin Data'!K1122</f>
        <v>1962.4945486262536</v>
      </c>
      <c r="E1120" s="25">
        <f>'Bitcoin Data'!J1122</f>
        <v>46251.572743996177</v>
      </c>
      <c r="F1120" s="25">
        <f t="shared" si="102"/>
        <v>90.768459375483104</v>
      </c>
      <c r="G1120" s="23">
        <f>'Emissions Factors'!$AB$39/1000</f>
        <v>0.49266147344102867</v>
      </c>
      <c r="H1120" s="26">
        <f t="shared" si="107"/>
        <v>44718.122937897664</v>
      </c>
      <c r="I1120" s="23">
        <f t="shared" si="103"/>
        <v>22.786367977022078</v>
      </c>
      <c r="J1120" s="26">
        <f>I1120*'Social Cost of Carbon'!$C$5</f>
        <v>2278.6367977022078</v>
      </c>
      <c r="K1120" s="23">
        <f t="shared" si="104"/>
        <v>0.63277649163621608</v>
      </c>
      <c r="L1120" s="27">
        <f t="shared" si="105"/>
        <v>4.4718122937897657</v>
      </c>
      <c r="M1120" s="27"/>
    </row>
    <row r="1121" spans="1:13" x14ac:dyDescent="0.25">
      <c r="A1121" s="24">
        <f t="shared" si="108"/>
        <v>2019</v>
      </c>
      <c r="B1121" s="32">
        <v>43486</v>
      </c>
      <c r="C1121" s="28">
        <f>'Bitcoin Data'!C1123</f>
        <v>3576.032471</v>
      </c>
      <c r="D1121" s="26">
        <f>'Bitcoin Data'!K1123</f>
        <v>1875</v>
      </c>
      <c r="E1121" s="25">
        <f>'Bitcoin Data'!J1123</f>
        <v>49728.091032908516</v>
      </c>
      <c r="F1121" s="25">
        <f t="shared" si="102"/>
        <v>93.240170686703479</v>
      </c>
      <c r="G1121" s="23">
        <f>'Emissions Factors'!$AB$39/1000</f>
        <v>0.49266147344102867</v>
      </c>
      <c r="H1121" s="26">
        <f t="shared" si="107"/>
        <v>45935.839874404344</v>
      </c>
      <c r="I1121" s="23">
        <f t="shared" si="103"/>
        <v>24.499114599682315</v>
      </c>
      <c r="J1121" s="26">
        <f>I1121*'Social Cost of Carbon'!$C$5</f>
        <v>2449.9114599682316</v>
      </c>
      <c r="K1121" s="23">
        <f t="shared" si="104"/>
        <v>0.68509206217670038</v>
      </c>
      <c r="L1121" s="27">
        <f t="shared" si="105"/>
        <v>4.5935839874404341</v>
      </c>
      <c r="M1121" s="27"/>
    </row>
    <row r="1122" spans="1:13" x14ac:dyDescent="0.25">
      <c r="A1122" s="24">
        <f t="shared" si="108"/>
        <v>2019</v>
      </c>
      <c r="B1122" s="32">
        <v>43487</v>
      </c>
      <c r="C1122" s="28">
        <f>'Bitcoin Data'!C1124</f>
        <v>3604.5771479999999</v>
      </c>
      <c r="D1122" s="26">
        <f>'Bitcoin Data'!K1124</f>
        <v>1624.9887153561435</v>
      </c>
      <c r="E1122" s="25">
        <f>'Bitcoin Data'!J1124</f>
        <v>57439.416190933465</v>
      </c>
      <c r="F1122" s="25">
        <f t="shared" si="102"/>
        <v>93.338403126911842</v>
      </c>
      <c r="G1122" s="23">
        <f>'Emissions Factors'!$AB$39/1000</f>
        <v>0.49266147344102867</v>
      </c>
      <c r="H1122" s="26">
        <f t="shared" si="107"/>
        <v>45984.235213137101</v>
      </c>
      <c r="I1122" s="23">
        <f t="shared" si="103"/>
        <v>28.298187414217757</v>
      </c>
      <c r="J1122" s="26">
        <f>I1122*'Social Cost of Carbon'!$C$5</f>
        <v>2829.8187414217759</v>
      </c>
      <c r="K1122" s="23">
        <f t="shared" si="104"/>
        <v>0.78506260935263972</v>
      </c>
      <c r="L1122" s="27">
        <f t="shared" si="105"/>
        <v>4.5984235213137099</v>
      </c>
      <c r="M1122" s="27"/>
    </row>
    <row r="1123" spans="1:13" x14ac:dyDescent="0.25">
      <c r="A1123" s="24">
        <f t="shared" si="108"/>
        <v>2019</v>
      </c>
      <c r="B1123" s="32">
        <v>43488</v>
      </c>
      <c r="C1123" s="28">
        <f>'Bitcoin Data'!C1125</f>
        <v>3585.123047</v>
      </c>
      <c r="D1123" s="26">
        <f>'Bitcoin Data'!K1125</f>
        <v>1825.0025347257426</v>
      </c>
      <c r="E1123" s="25">
        <f>'Bitcoin Data'!J1125</f>
        <v>51011.396980760415</v>
      </c>
      <c r="F1123" s="25">
        <f t="shared" si="102"/>
        <v>93.095928789788857</v>
      </c>
      <c r="G1123" s="23">
        <f>'Emissions Factors'!$AB$39/1000</f>
        <v>0.49266147344102867</v>
      </c>
      <c r="H1123" s="26">
        <f t="shared" si="107"/>
        <v>45864.777448938461</v>
      </c>
      <c r="I1123" s="23">
        <f t="shared" si="103"/>
        <v>25.131349998826668</v>
      </c>
      <c r="J1123" s="26">
        <f>I1123*'Social Cost of Carbon'!$C$5</f>
        <v>2513.1349998826668</v>
      </c>
      <c r="K1123" s="23">
        <f t="shared" si="104"/>
        <v>0.7009898870795066</v>
      </c>
      <c r="L1123" s="27">
        <f t="shared" si="105"/>
        <v>4.5864777448938465</v>
      </c>
      <c r="M1123" s="27"/>
    </row>
    <row r="1124" spans="1:13" x14ac:dyDescent="0.25">
      <c r="A1124" s="24">
        <f t="shared" si="108"/>
        <v>2019</v>
      </c>
      <c r="B1124" s="32">
        <v>43489</v>
      </c>
      <c r="C1124" s="28">
        <f>'Bitcoin Data'!C1126</f>
        <v>3600.8654790000001</v>
      </c>
      <c r="D1124" s="26">
        <f>'Bitcoin Data'!K1126</f>
        <v>2024.9746878164026</v>
      </c>
      <c r="E1124" s="25">
        <f>'Bitcoin Data'!J1126</f>
        <v>46566.268701398076</v>
      </c>
      <c r="F1124" s="25">
        <f t="shared" si="102"/>
        <v>94.295515426388292</v>
      </c>
      <c r="G1124" s="23">
        <f>'Emissions Factors'!$AB$39/1000</f>
        <v>0.49266147344102867</v>
      </c>
      <c r="H1124" s="26">
        <f t="shared" si="107"/>
        <v>46455.767568845709</v>
      </c>
      <c r="I1124" s="23">
        <f t="shared" si="103"/>
        <v>22.941406551081634</v>
      </c>
      <c r="J1124" s="26">
        <f>I1124*'Social Cost of Carbon'!$C$5</f>
        <v>2294.1406551081636</v>
      </c>
      <c r="K1124" s="23">
        <f t="shared" si="104"/>
        <v>0.63710812539025252</v>
      </c>
      <c r="L1124" s="27">
        <f t="shared" si="105"/>
        <v>4.6455767568845712</v>
      </c>
      <c r="M1124" s="27"/>
    </row>
    <row r="1125" spans="1:13" x14ac:dyDescent="0.25">
      <c r="A1125" s="24">
        <f t="shared" si="108"/>
        <v>2019</v>
      </c>
      <c r="B1125" s="32">
        <v>43490</v>
      </c>
      <c r="C1125" s="28">
        <f>'Bitcoin Data'!C1127</f>
        <v>3599.7658689999998</v>
      </c>
      <c r="D1125" s="26">
        <f>'Bitcoin Data'!K1127</f>
        <v>1724.9640632486824</v>
      </c>
      <c r="E1125" s="25">
        <f>'Bitcoin Data'!J1127</f>
        <v>56585.139013368898</v>
      </c>
      <c r="F1125" s="25">
        <f t="shared" si="102"/>
        <v>97.607331311992354</v>
      </c>
      <c r="G1125" s="23">
        <f>'Emissions Factors'!$AB$39/1000</f>
        <v>0.49266147344102867</v>
      </c>
      <c r="H1125" s="26">
        <f t="shared" si="107"/>
        <v>48087.37166281281</v>
      </c>
      <c r="I1125" s="23">
        <f t="shared" si="103"/>
        <v>27.877317961191757</v>
      </c>
      <c r="J1125" s="26">
        <f>I1125*'Social Cost of Carbon'!$C$5</f>
        <v>2787.7317961191757</v>
      </c>
      <c r="K1125" s="23">
        <f t="shared" si="104"/>
        <v>0.77442030886680868</v>
      </c>
      <c r="L1125" s="27">
        <f t="shared" si="105"/>
        <v>4.808737166281281</v>
      </c>
      <c r="M1125" s="27"/>
    </row>
    <row r="1126" spans="1:13" x14ac:dyDescent="0.25">
      <c r="A1126" s="24">
        <f t="shared" si="108"/>
        <v>2019</v>
      </c>
      <c r="B1126" s="32">
        <v>43491</v>
      </c>
      <c r="C1126" s="28">
        <f>'Bitcoin Data'!C1128</f>
        <v>3602.4604490000002</v>
      </c>
      <c r="D1126" s="26">
        <f>'Bitcoin Data'!K1128</f>
        <v>1875</v>
      </c>
      <c r="E1126" s="25">
        <f>'Bitcoin Data'!J1128</f>
        <v>52029.286030865565</v>
      </c>
      <c r="F1126" s="25">
        <f t="shared" si="102"/>
        <v>97.554911307872942</v>
      </c>
      <c r="G1126" s="23">
        <f>'Emissions Factors'!$AB$39/1000</f>
        <v>0.49266147344102867</v>
      </c>
      <c r="H1126" s="26">
        <f t="shared" si="107"/>
        <v>48061.546346345553</v>
      </c>
      <c r="I1126" s="23">
        <f t="shared" si="103"/>
        <v>25.632824718050962</v>
      </c>
      <c r="J1126" s="26">
        <f>I1126*'Social Cost of Carbon'!$C$5</f>
        <v>2563.2824718050961</v>
      </c>
      <c r="K1126" s="23">
        <f t="shared" si="104"/>
        <v>0.71153660341132474</v>
      </c>
      <c r="L1126" s="27">
        <f t="shared" si="105"/>
        <v>4.8061546346345549</v>
      </c>
      <c r="M1126" s="27"/>
    </row>
    <row r="1127" spans="1:13" x14ac:dyDescent="0.25">
      <c r="A1127" s="24">
        <f t="shared" si="108"/>
        <v>2019</v>
      </c>
      <c r="B1127" s="32">
        <v>43492</v>
      </c>
      <c r="C1127" s="28">
        <f>'Bitcoin Data'!C1129</f>
        <v>3583.9658199999999</v>
      </c>
      <c r="D1127" s="26">
        <f>'Bitcoin Data'!K1129</f>
        <v>1712.4916753876892</v>
      </c>
      <c r="E1127" s="25">
        <f>'Bitcoin Data'!J1129</f>
        <v>57888.724759793404</v>
      </c>
      <c r="F1127" s="25">
        <f t="shared" si="102"/>
        <v>99.13395924995541</v>
      </c>
      <c r="G1127" s="23">
        <f>'Emissions Factors'!$AB$39/1000</f>
        <v>0.49266147344102867</v>
      </c>
      <c r="H1127" s="26">
        <f t="shared" si="107"/>
        <v>48839.482432125929</v>
      </c>
      <c r="I1127" s="23">
        <f t="shared" si="103"/>
        <v>28.519544435781977</v>
      </c>
      <c r="J1127" s="26">
        <f>I1127*'Social Cost of Carbon'!$C$5</f>
        <v>2851.9544435781977</v>
      </c>
      <c r="K1127" s="23">
        <f t="shared" si="104"/>
        <v>0.7957538064852967</v>
      </c>
      <c r="L1127" s="27">
        <f t="shared" si="105"/>
        <v>4.8839482432125925</v>
      </c>
      <c r="M1127" s="27"/>
    </row>
    <row r="1128" spans="1:13" x14ac:dyDescent="0.25">
      <c r="A1128" s="24">
        <f t="shared" si="108"/>
        <v>2019</v>
      </c>
      <c r="B1128" s="32">
        <v>43493</v>
      </c>
      <c r="C1128" s="28">
        <f>'Bitcoin Data'!C1130</f>
        <v>3470.4504390000002</v>
      </c>
      <c r="D1128" s="26">
        <f>'Bitcoin Data'!K1130</f>
        <v>1812.5062934246303</v>
      </c>
      <c r="E1128" s="25">
        <f>'Bitcoin Data'!J1130</f>
        <v>53606.660330289713</v>
      </c>
      <c r="F1128" s="25">
        <f t="shared" si="102"/>
        <v>97.162409218126584</v>
      </c>
      <c r="G1128" s="23">
        <f>'Emissions Factors'!$AB$39/1000</f>
        <v>0.49266147344102867</v>
      </c>
      <c r="H1128" s="26">
        <f t="shared" si="107"/>
        <v>47868.175688482428</v>
      </c>
      <c r="I1128" s="23">
        <f t="shared" si="103"/>
        <v>26.409936264573268</v>
      </c>
      <c r="J1128" s="26">
        <f>I1128*'Social Cost of Carbon'!$C$5</f>
        <v>2640.9936264573266</v>
      </c>
      <c r="K1128" s="23">
        <f t="shared" si="104"/>
        <v>0.76099447978813983</v>
      </c>
      <c r="L1128" s="27">
        <f t="shared" si="105"/>
        <v>4.7868175688482424</v>
      </c>
      <c r="M1128" s="27"/>
    </row>
    <row r="1129" spans="1:13" x14ac:dyDescent="0.25">
      <c r="A1129" s="24">
        <f t="shared" si="108"/>
        <v>2019</v>
      </c>
      <c r="B1129" s="32">
        <v>43494</v>
      </c>
      <c r="C1129" s="28">
        <f>'Bitcoin Data'!C1131</f>
        <v>3448.116943</v>
      </c>
      <c r="D1129" s="26">
        <f>'Bitcoin Data'!K1131</f>
        <v>1825.0025347257426</v>
      </c>
      <c r="E1129" s="25">
        <f>'Bitcoin Data'!J1131</f>
        <v>52887.098337817602</v>
      </c>
      <c r="F1129" s="25">
        <f t="shared" si="102"/>
        <v>96.519088520806733</v>
      </c>
      <c r="G1129" s="23">
        <f>'Emissions Factors'!$AB$39/1000</f>
        <v>0.49266147344102867</v>
      </c>
      <c r="H1129" s="26">
        <f t="shared" si="107"/>
        <v>47551.236365845725</v>
      </c>
      <c r="I1129" s="23">
        <f t="shared" si="103"/>
        <v>26.055435793129799</v>
      </c>
      <c r="J1129" s="26">
        <f>I1129*'Social Cost of Carbon'!$C$5</f>
        <v>2605.54357931298</v>
      </c>
      <c r="K1129" s="23">
        <f t="shared" si="104"/>
        <v>0.75564246293980175</v>
      </c>
      <c r="L1129" s="27">
        <f t="shared" si="105"/>
        <v>4.7551236365845728</v>
      </c>
      <c r="M1129" s="27"/>
    </row>
    <row r="1130" spans="1:13" x14ac:dyDescent="0.25">
      <c r="A1130" s="24">
        <f t="shared" si="108"/>
        <v>2019</v>
      </c>
      <c r="B1130" s="32">
        <v>43495</v>
      </c>
      <c r="C1130" s="28">
        <f>'Bitcoin Data'!C1132</f>
        <v>3486.1816410000001</v>
      </c>
      <c r="D1130" s="26">
        <f>'Bitcoin Data'!K1132</f>
        <v>1700.0377786173026</v>
      </c>
      <c r="E1130" s="25">
        <f>'Bitcoin Data'!J1132</f>
        <v>57548.977553534896</v>
      </c>
      <c r="F1130" s="25">
        <f t="shared" si="102"/>
        <v>97.835435961808471</v>
      </c>
      <c r="G1130" s="23">
        <f>'Emissions Factors'!$AB$39/1000</f>
        <v>0.49266147344102867</v>
      </c>
      <c r="H1130" s="26">
        <f t="shared" si="107"/>
        <v>48199.750035689969</v>
      </c>
      <c r="I1130" s="23">
        <f t="shared" si="103"/>
        <v>28.352164076549187</v>
      </c>
      <c r="J1130" s="26">
        <f>I1130*'Social Cost of Carbon'!$C$5</f>
        <v>2835.2164076549188</v>
      </c>
      <c r="K1130" s="23">
        <f t="shared" si="104"/>
        <v>0.81327271485534125</v>
      </c>
      <c r="L1130" s="27">
        <f t="shared" si="105"/>
        <v>4.819975003568997</v>
      </c>
      <c r="M1130" s="27"/>
    </row>
    <row r="1131" spans="1:13" x14ac:dyDescent="0.25">
      <c r="A1131" s="24">
        <f t="shared" si="108"/>
        <v>2019</v>
      </c>
      <c r="B1131" s="32">
        <v>43496</v>
      </c>
      <c r="C1131" s="28">
        <f>'Bitcoin Data'!C1133</f>
        <v>3457.7927249999998</v>
      </c>
      <c r="D1131" s="26">
        <f>'Bitcoin Data'!K1133</f>
        <v>1937.5672766415501</v>
      </c>
      <c r="E1131" s="25">
        <f>'Bitcoin Data'!J1133</f>
        <v>49893.409205615106</v>
      </c>
      <c r="F1131" s="25">
        <f t="shared" si="102"/>
        <v>96.6718369968861</v>
      </c>
      <c r="G1131" s="23">
        <f>'Emissions Factors'!$AB$39/1000</f>
        <v>0.49266147344102867</v>
      </c>
      <c r="H1131" s="26">
        <f t="shared" si="107"/>
        <v>47626.489655136858</v>
      </c>
      <c r="I1131" s="23">
        <f t="shared" si="103"/>
        <v>24.580560494234522</v>
      </c>
      <c r="J1131" s="26">
        <f>I1131*'Social Cost of Carbon'!$C$5</f>
        <v>2458.0560494234524</v>
      </c>
      <c r="K1131" s="23">
        <f t="shared" si="104"/>
        <v>0.71087431923018241</v>
      </c>
      <c r="L1131" s="27">
        <f t="shared" si="105"/>
        <v>4.7626489655136854</v>
      </c>
      <c r="M1131" s="27"/>
    </row>
    <row r="1132" spans="1:13" x14ac:dyDescent="0.25">
      <c r="A1132" s="24">
        <f t="shared" si="108"/>
        <v>2019</v>
      </c>
      <c r="B1132" s="32">
        <v>43497</v>
      </c>
      <c r="C1132" s="28">
        <f>'Bitcoin Data'!C1134</f>
        <v>3487.9453130000002</v>
      </c>
      <c r="D1132" s="26">
        <f>'Bitcoin Data'!K1134</f>
        <v>1974.9835418038181</v>
      </c>
      <c r="E1132" s="25">
        <f>'Bitcoin Data'!J1134</f>
        <v>48494.157399674208</v>
      </c>
      <c r="F1132" s="25">
        <f t="shared" si="102"/>
        <v>95.77516273800039</v>
      </c>
      <c r="G1132" s="23">
        <f>'Emissions Factors'!$AB$39/1000</f>
        <v>0.49266147344102867</v>
      </c>
      <c r="H1132" s="26">
        <f t="shared" si="107"/>
        <v>47184.732793557581</v>
      </c>
      <c r="I1132" s="23">
        <f t="shared" si="103"/>
        <v>23.891203037804658</v>
      </c>
      <c r="J1132" s="26">
        <f>I1132*'Social Cost of Carbon'!$C$5</f>
        <v>2389.1203037804657</v>
      </c>
      <c r="K1132" s="23">
        <f t="shared" si="104"/>
        <v>0.68496495483341469</v>
      </c>
      <c r="L1132" s="27">
        <f t="shared" si="105"/>
        <v>4.7184732793557576</v>
      </c>
      <c r="M1132" s="27"/>
    </row>
    <row r="1133" spans="1:13" x14ac:dyDescent="0.25">
      <c r="A1133" s="24">
        <f t="shared" si="108"/>
        <v>2019</v>
      </c>
      <c r="B1133" s="32">
        <v>43498</v>
      </c>
      <c r="C1133" s="28">
        <f>'Bitcoin Data'!C1135</f>
        <v>3521.0607909999999</v>
      </c>
      <c r="D1133" s="26">
        <f>'Bitcoin Data'!K1135</f>
        <v>1800</v>
      </c>
      <c r="E1133" s="25">
        <f>'Bitcoin Data'!J1135</f>
        <v>54143.785913207095</v>
      </c>
      <c r="F1133" s="25">
        <f t="shared" si="102"/>
        <v>97.458814643772769</v>
      </c>
      <c r="G1133" s="23">
        <f>'Emissions Factors'!$AB$39/1000</f>
        <v>0.49266147344102867</v>
      </c>
      <c r="H1133" s="26">
        <f t="shared" si="107"/>
        <v>48014.203222217198</v>
      </c>
      <c r="I1133" s="23">
        <f t="shared" si="103"/>
        <v>26.67455734567622</v>
      </c>
      <c r="J1133" s="26">
        <f>I1133*'Social Cost of Carbon'!$C$5</f>
        <v>2667.4557345676221</v>
      </c>
      <c r="K1133" s="23">
        <f t="shared" si="104"/>
        <v>0.75757162199123818</v>
      </c>
      <c r="L1133" s="27">
        <f t="shared" si="105"/>
        <v>4.8014203222217198</v>
      </c>
      <c r="M1133" s="27"/>
    </row>
    <row r="1134" spans="1:13" x14ac:dyDescent="0.25">
      <c r="A1134" s="24">
        <f t="shared" si="108"/>
        <v>2019</v>
      </c>
      <c r="B1134" s="32">
        <v>43499</v>
      </c>
      <c r="C1134" s="28">
        <f>'Bitcoin Data'!C1136</f>
        <v>3464.0134280000002</v>
      </c>
      <c r="D1134" s="26">
        <f>'Bitcoin Data'!K1136</f>
        <v>1724.9640632486824</v>
      </c>
      <c r="E1134" s="25">
        <f>'Bitcoin Data'!J1136</f>
        <v>56042.108262383081</v>
      </c>
      <c r="F1134" s="25">
        <f t="shared" si="102"/>
        <v>96.670622781302868</v>
      </c>
      <c r="G1134" s="23">
        <f>'Emissions Factors'!$AB$39/1000</f>
        <v>0.49266147344102867</v>
      </c>
      <c r="H1134" s="26">
        <f t="shared" si="107"/>
        <v>47625.89145789855</v>
      </c>
      <c r="I1134" s="23">
        <f t="shared" si="103"/>
        <v>27.609787631287293</v>
      </c>
      <c r="J1134" s="26">
        <f>I1134*'Social Cost of Carbon'!$C$5</f>
        <v>2760.9787631287295</v>
      </c>
      <c r="K1134" s="23">
        <f t="shared" si="104"/>
        <v>0.79704620681069982</v>
      </c>
      <c r="L1134" s="27">
        <f t="shared" si="105"/>
        <v>4.7625891457898542</v>
      </c>
      <c r="M1134" s="27"/>
    </row>
    <row r="1135" spans="1:13" x14ac:dyDescent="0.25">
      <c r="A1135" s="24">
        <f t="shared" si="108"/>
        <v>2019</v>
      </c>
      <c r="B1135" s="32">
        <v>43500</v>
      </c>
      <c r="C1135" s="28">
        <f>'Bitcoin Data'!C1137</f>
        <v>3459.1540530000002</v>
      </c>
      <c r="D1135" s="26">
        <f>'Bitcoin Data'!K1137</f>
        <v>1837.4846876276031</v>
      </c>
      <c r="E1135" s="25">
        <f>'Bitcoin Data'!J1137</f>
        <v>52549.495380530054</v>
      </c>
      <c r="F1135" s="25">
        <f t="shared" si="102"/>
        <v>96.558893104281438</v>
      </c>
      <c r="G1135" s="23">
        <f>'Emissions Factors'!$AB$39/1000</f>
        <v>0.49266147344102867</v>
      </c>
      <c r="H1135" s="26">
        <f t="shared" si="107"/>
        <v>47570.846550590075</v>
      </c>
      <c r="I1135" s="23">
        <f t="shared" si="103"/>
        <v>25.889111822754465</v>
      </c>
      <c r="J1135" s="26">
        <f>I1135*'Social Cost of Carbon'!$C$5</f>
        <v>2588.9111822754467</v>
      </c>
      <c r="K1135" s="23">
        <f t="shared" si="104"/>
        <v>0.7484232105910914</v>
      </c>
      <c r="L1135" s="27">
        <f t="shared" si="105"/>
        <v>4.7570846550590078</v>
      </c>
      <c r="M1135" s="27"/>
    </row>
    <row r="1136" spans="1:13" x14ac:dyDescent="0.25">
      <c r="A1136" s="24">
        <f t="shared" si="108"/>
        <v>2019</v>
      </c>
      <c r="B1136" s="32">
        <v>43501</v>
      </c>
      <c r="C1136" s="28">
        <f>'Bitcoin Data'!C1138</f>
        <v>3466.357422</v>
      </c>
      <c r="D1136" s="26">
        <f>'Bitcoin Data'!K1138</f>
        <v>1837.4846876276031</v>
      </c>
      <c r="E1136" s="25">
        <f>'Bitcoin Data'!J1138</f>
        <v>52595.830098846942</v>
      </c>
      <c r="F1136" s="25">
        <f t="shared" si="102"/>
        <v>96.644032439694257</v>
      </c>
      <c r="G1136" s="23">
        <f>'Emissions Factors'!$AB$39/1000</f>
        <v>0.49266147344102867</v>
      </c>
      <c r="H1136" s="26">
        <f t="shared" si="107"/>
        <v>47612.791421022346</v>
      </c>
      <c r="I1136" s="23">
        <f t="shared" si="103"/>
        <v>25.911939153351938</v>
      </c>
      <c r="J1136" s="26">
        <f>I1136*'Social Cost of Carbon'!$C$5</f>
        <v>2591.1939153351937</v>
      </c>
      <c r="K1136" s="23">
        <f t="shared" si="104"/>
        <v>0.74752646651196764</v>
      </c>
      <c r="L1136" s="27">
        <f t="shared" si="105"/>
        <v>4.761279142102234</v>
      </c>
      <c r="M1136" s="27"/>
    </row>
    <row r="1137" spans="1:13" x14ac:dyDescent="0.25">
      <c r="A1137" s="24">
        <f t="shared" si="108"/>
        <v>2019</v>
      </c>
      <c r="B1137" s="32">
        <v>43502</v>
      </c>
      <c r="C1137" s="28">
        <f>'Bitcoin Data'!C1139</f>
        <v>3413.7678219999998</v>
      </c>
      <c r="D1137" s="26">
        <f>'Bitcoin Data'!K1139</f>
        <v>2050.113895216401</v>
      </c>
      <c r="E1137" s="25">
        <f>'Bitcoin Data'!J1139</f>
        <v>47161.505637535476</v>
      </c>
      <c r="F1137" s="25">
        <f t="shared" si="102"/>
        <v>96.68645802683811</v>
      </c>
      <c r="G1137" s="23">
        <f>'Emissions Factors'!$AB$39/1000</f>
        <v>0.49266147344102867</v>
      </c>
      <c r="H1137" s="26">
        <f t="shared" si="107"/>
        <v>47633.692873296241</v>
      </c>
      <c r="I1137" s="23">
        <f t="shared" si="103"/>
        <v>23.234656857085607</v>
      </c>
      <c r="J1137" s="26">
        <f>I1137*'Social Cost of Carbon'!$C$5</f>
        <v>2323.4656857085606</v>
      </c>
      <c r="K1137" s="23">
        <f t="shared" si="104"/>
        <v>0.68061620088367003</v>
      </c>
      <c r="L1137" s="27">
        <f t="shared" si="105"/>
        <v>4.7633692873296232</v>
      </c>
      <c r="M1137" s="27"/>
    </row>
    <row r="1138" spans="1:13" x14ac:dyDescent="0.25">
      <c r="A1138" s="24">
        <f t="shared" si="108"/>
        <v>2019</v>
      </c>
      <c r="B1138" s="32">
        <v>43503</v>
      </c>
      <c r="C1138" s="28">
        <f>'Bitcoin Data'!C1140</f>
        <v>3399.4716800000001</v>
      </c>
      <c r="D1138" s="26">
        <f>'Bitcoin Data'!K1140</f>
        <v>2174.9637506041568</v>
      </c>
      <c r="E1138" s="25">
        <f>'Bitcoin Data'!J1140</f>
        <v>45644.119423717995</v>
      </c>
      <c r="F1138" s="25">
        <f t="shared" si="102"/>
        <v>99.274305174833728</v>
      </c>
      <c r="G1138" s="23">
        <f>'Emissions Factors'!$AB$39/1000</f>
        <v>0.49266147344102867</v>
      </c>
      <c r="H1138" s="26">
        <f t="shared" si="107"/>
        <v>48908.625462267919</v>
      </c>
      <c r="I1138" s="23">
        <f t="shared" si="103"/>
        <v>22.487099129207184</v>
      </c>
      <c r="J1138" s="26">
        <f>I1138*'Social Cost of Carbon'!$C$5</f>
        <v>2248.7099129207186</v>
      </c>
      <c r="K1138" s="23">
        <f t="shared" si="104"/>
        <v>0.6614880559677786</v>
      </c>
      <c r="L1138" s="27">
        <f t="shared" si="105"/>
        <v>4.890862546226793</v>
      </c>
      <c r="M1138" s="27"/>
    </row>
    <row r="1139" spans="1:13" x14ac:dyDescent="0.25">
      <c r="A1139" s="24">
        <f t="shared" si="108"/>
        <v>2019</v>
      </c>
      <c r="B1139" s="32">
        <v>43504</v>
      </c>
      <c r="C1139" s="28">
        <f>'Bitcoin Data'!C1141</f>
        <v>3666.7802729999999</v>
      </c>
      <c r="D1139" s="26">
        <f>'Bitcoin Data'!K1141</f>
        <v>2037.5820692777904</v>
      </c>
      <c r="E1139" s="25">
        <f>'Bitcoin Data'!J1141</f>
        <v>49574.102415046131</v>
      </c>
      <c r="F1139" s="25">
        <f t="shared" si="102"/>
        <v>101.01130218143881</v>
      </c>
      <c r="G1139" s="23">
        <f>'Emissions Factors'!$AB$39/1000</f>
        <v>0.49266147344102867</v>
      </c>
      <c r="H1139" s="26">
        <f t="shared" si="107"/>
        <v>49764.376966904638</v>
      </c>
      <c r="I1139" s="23">
        <f t="shared" si="103"/>
        <v>24.423250340313082</v>
      </c>
      <c r="J1139" s="26">
        <f>I1139*'Social Cost of Carbon'!$C$5</f>
        <v>2442.3250340313084</v>
      </c>
      <c r="K1139" s="23">
        <f t="shared" si="104"/>
        <v>0.66606800849648529</v>
      </c>
      <c r="L1139" s="27">
        <f t="shared" si="105"/>
        <v>4.9764376966904633</v>
      </c>
      <c r="M1139" s="27"/>
    </row>
    <row r="1140" spans="1:13" x14ac:dyDescent="0.25">
      <c r="A1140" s="24">
        <f t="shared" si="108"/>
        <v>2019</v>
      </c>
      <c r="B1140" s="32">
        <v>43505</v>
      </c>
      <c r="C1140" s="28">
        <f>'Bitcoin Data'!C1142</f>
        <v>3671.2036130000001</v>
      </c>
      <c r="D1140" s="26">
        <f>'Bitcoin Data'!K1142</f>
        <v>1875</v>
      </c>
      <c r="E1140" s="25">
        <f>'Bitcoin Data'!J1142</f>
        <v>54094.899123888288</v>
      </c>
      <c r="F1140" s="25">
        <f t="shared" si="102"/>
        <v>101.42793585729054</v>
      </c>
      <c r="G1140" s="23">
        <f>'Emissions Factors'!$AB$39/1000</f>
        <v>0.49266147344102867</v>
      </c>
      <c r="H1140" s="26">
        <f t="shared" si="107"/>
        <v>49969.636327534899</v>
      </c>
      <c r="I1140" s="23">
        <f t="shared" si="103"/>
        <v>26.650472708018615</v>
      </c>
      <c r="J1140" s="26">
        <f>I1140*'Social Cost of Carbon'!$C$5</f>
        <v>2665.0472708018615</v>
      </c>
      <c r="K1140" s="23">
        <f t="shared" si="104"/>
        <v>0.72593284157945759</v>
      </c>
      <c r="L1140" s="27">
        <f t="shared" si="105"/>
        <v>4.9969636327534905</v>
      </c>
      <c r="M1140" s="27"/>
    </row>
    <row r="1141" spans="1:13" x14ac:dyDescent="0.25">
      <c r="A1141" s="24">
        <f t="shared" si="108"/>
        <v>2019</v>
      </c>
      <c r="B1141" s="32">
        <v>43506</v>
      </c>
      <c r="C1141" s="28">
        <f>'Bitcoin Data'!C1143</f>
        <v>3690.188232</v>
      </c>
      <c r="D1141" s="26">
        <f>'Bitcoin Data'!K1143</f>
        <v>1749.9513902391602</v>
      </c>
      <c r="E1141" s="25">
        <f>'Bitcoin Data'!J1143</f>
        <v>58252.028736733912</v>
      </c>
      <c r="F1141" s="25">
        <f t="shared" si="102"/>
        <v>101.93821867209903</v>
      </c>
      <c r="G1141" s="23">
        <f>'Emissions Factors'!$AB$39/1000</f>
        <v>0.49266147344102867</v>
      </c>
      <c r="H1141" s="26">
        <f t="shared" si="107"/>
        <v>50221.033010950086</v>
      </c>
      <c r="I1141" s="23">
        <f t="shared" si="103"/>
        <v>28.698530308368476</v>
      </c>
      <c r="J1141" s="26">
        <f>I1141*'Social Cost of Carbon'!$C$5</f>
        <v>2869.8530308368477</v>
      </c>
      <c r="K1141" s="23">
        <f t="shared" si="104"/>
        <v>0.77769827727228191</v>
      </c>
      <c r="L1141" s="27">
        <f t="shared" si="105"/>
        <v>5.0221033010950089</v>
      </c>
      <c r="M1141" s="27"/>
    </row>
    <row r="1142" spans="1:13" x14ac:dyDescent="0.25">
      <c r="A1142" s="24">
        <f t="shared" si="108"/>
        <v>2019</v>
      </c>
      <c r="B1142" s="32">
        <v>43507</v>
      </c>
      <c r="C1142" s="28">
        <f>'Bitcoin Data'!C1144</f>
        <v>3648.430664</v>
      </c>
      <c r="D1142" s="26">
        <f>'Bitcoin Data'!K1144</f>
        <v>1812.5062934246303</v>
      </c>
      <c r="E1142" s="25">
        <f>'Bitcoin Data'!J1144</f>
        <v>56414.341088991147</v>
      </c>
      <c r="F1142" s="25">
        <f t="shared" si="102"/>
        <v>102.25134826320016</v>
      </c>
      <c r="G1142" s="23">
        <f>'Emissions Factors'!$AB$39/1000</f>
        <v>0.49266147344102867</v>
      </c>
      <c r="H1142" s="26">
        <f t="shared" si="107"/>
        <v>50375.299896679957</v>
      </c>
      <c r="I1142" s="23">
        <f t="shared" si="103"/>
        <v>27.793172404107143</v>
      </c>
      <c r="J1142" s="26">
        <f>I1142*'Social Cost of Carbon'!$C$5</f>
        <v>2779.3172404107145</v>
      </c>
      <c r="K1142" s="23">
        <f t="shared" si="104"/>
        <v>0.76178431122042412</v>
      </c>
      <c r="L1142" s="27">
        <f t="shared" si="105"/>
        <v>5.0375299896679957</v>
      </c>
      <c r="M1142" s="27"/>
    </row>
    <row r="1143" spans="1:13" x14ac:dyDescent="0.25">
      <c r="A1143" s="24">
        <f t="shared" si="108"/>
        <v>2019</v>
      </c>
      <c r="B1143" s="32">
        <v>43508</v>
      </c>
      <c r="C1143" s="28">
        <f>'Bitcoin Data'!C1145</f>
        <v>3653.5285640000002</v>
      </c>
      <c r="D1143" s="26">
        <f>'Bitcoin Data'!K1145</f>
        <v>1600</v>
      </c>
      <c r="E1143" s="25">
        <f>'Bitcoin Data'!J1145</f>
        <v>64116.992365093167</v>
      </c>
      <c r="F1143" s="25">
        <f t="shared" si="102"/>
        <v>102.58718778414907</v>
      </c>
      <c r="G1143" s="23">
        <f>'Emissions Factors'!$AB$39/1000</f>
        <v>0.49266147344102867</v>
      </c>
      <c r="H1143" s="26">
        <f t="shared" si="107"/>
        <v>50540.755089910373</v>
      </c>
      <c r="I1143" s="23">
        <f t="shared" si="103"/>
        <v>31.587971931193984</v>
      </c>
      <c r="J1143" s="26">
        <f>I1143*'Social Cost of Carbon'!$C$5</f>
        <v>3158.7971931193983</v>
      </c>
      <c r="K1143" s="23">
        <f t="shared" si="104"/>
        <v>0.86458806542381206</v>
      </c>
      <c r="L1143" s="27">
        <f t="shared" si="105"/>
        <v>5.0540755089910379</v>
      </c>
      <c r="M1143" s="27"/>
    </row>
    <row r="1144" spans="1:13" x14ac:dyDescent="0.25">
      <c r="A1144" s="24">
        <f t="shared" si="108"/>
        <v>2019</v>
      </c>
      <c r="B1144" s="32">
        <v>43509</v>
      </c>
      <c r="C1144" s="28">
        <f>'Bitcoin Data'!C1146</f>
        <v>3632.070557</v>
      </c>
      <c r="D1144" s="26">
        <f>'Bitcoin Data'!K1146</f>
        <v>1912.4521886952823</v>
      </c>
      <c r="E1144" s="25">
        <f>'Bitcoin Data'!J1146</f>
        <v>52946.292149317946</v>
      </c>
      <c r="F1144" s="25">
        <f t="shared" si="102"/>
        <v>101.25725230426295</v>
      </c>
      <c r="G1144" s="23">
        <f>'Emissions Factors'!$AB$39/1000</f>
        <v>0.49266147344102867</v>
      </c>
      <c r="H1144" s="26">
        <f t="shared" si="107"/>
        <v>49885.547116808186</v>
      </c>
      <c r="I1144" s="23">
        <f t="shared" si="103"/>
        <v>26.084598303522146</v>
      </c>
      <c r="J1144" s="26">
        <f>I1144*'Social Cost of Carbon'!$C$5</f>
        <v>2608.4598303522148</v>
      </c>
      <c r="K1144" s="23">
        <f t="shared" si="104"/>
        <v>0.71817432767791212</v>
      </c>
      <c r="L1144" s="27">
        <f t="shared" si="105"/>
        <v>4.988554711680818</v>
      </c>
      <c r="M1144" s="27"/>
    </row>
    <row r="1145" spans="1:13" x14ac:dyDescent="0.25">
      <c r="A1145" s="24">
        <f t="shared" si="108"/>
        <v>2019</v>
      </c>
      <c r="B1145" s="32">
        <v>43510</v>
      </c>
      <c r="C1145" s="28">
        <f>'Bitcoin Data'!C1147</f>
        <v>3616.8808589999999</v>
      </c>
      <c r="D1145" s="26">
        <f>'Bitcoin Data'!K1147</f>
        <v>1762.4596103005974</v>
      </c>
      <c r="E1145" s="25">
        <f>'Bitcoin Data'!J1147</f>
        <v>57181.334266882943</v>
      </c>
      <c r="F1145" s="25">
        <f t="shared" si="102"/>
        <v>100.77979210847872</v>
      </c>
      <c r="G1145" s="23">
        <f>'Emissions Factors'!$AB$39/1000</f>
        <v>0.49266147344102867</v>
      </c>
      <c r="H1145" s="26">
        <f t="shared" si="107"/>
        <v>49650.320873243676</v>
      </c>
      <c r="I1145" s="23">
        <f t="shared" si="103"/>
        <v>28.171040393246535</v>
      </c>
      <c r="J1145" s="26">
        <f>I1145*'Social Cost of Carbon'!$C$5</f>
        <v>2817.1040393246535</v>
      </c>
      <c r="K1145" s="23">
        <f t="shared" si="104"/>
        <v>0.77887664790361111</v>
      </c>
      <c r="L1145" s="27">
        <f t="shared" si="105"/>
        <v>4.9650320873243681</v>
      </c>
      <c r="M1145" s="27"/>
    </row>
    <row r="1146" spans="1:13" x14ac:dyDescent="0.25">
      <c r="A1146" s="24">
        <f t="shared" si="108"/>
        <v>2019</v>
      </c>
      <c r="B1146" s="32">
        <v>43511</v>
      </c>
      <c r="C1146" s="28">
        <f>'Bitcoin Data'!C1148</f>
        <v>3620.8107909999999</v>
      </c>
      <c r="D1146" s="26">
        <f>'Bitcoin Data'!K1148</f>
        <v>1587.4415733309816</v>
      </c>
      <c r="E1146" s="25">
        <f>'Bitcoin Data'!J1148</f>
        <v>61854.105884247983</v>
      </c>
      <c r="F1146" s="25">
        <f t="shared" si="102"/>
        <v>98.189779161871741</v>
      </c>
      <c r="G1146" s="23">
        <f>'Emissions Factors'!$AB$39/1000</f>
        <v>0.49266147344102867</v>
      </c>
      <c r="H1146" s="26">
        <f t="shared" si="107"/>
        <v>48374.321278736941</v>
      </c>
      <c r="I1146" s="23">
        <f t="shared" si="103"/>
        <v>30.473134943311013</v>
      </c>
      <c r="J1146" s="26">
        <f>I1146*'Social Cost of Carbon'!$C$5</f>
        <v>3047.3134943311015</v>
      </c>
      <c r="K1146" s="23">
        <f t="shared" si="104"/>
        <v>0.84161080769688346</v>
      </c>
      <c r="L1146" s="27">
        <f t="shared" si="105"/>
        <v>4.8374321278736945</v>
      </c>
      <c r="M1146" s="27"/>
    </row>
    <row r="1147" spans="1:13" x14ac:dyDescent="0.25">
      <c r="A1147" s="24">
        <f t="shared" si="108"/>
        <v>2019</v>
      </c>
      <c r="B1147" s="32">
        <v>43512</v>
      </c>
      <c r="C1147" s="28">
        <f>'Bitcoin Data'!C1149</f>
        <v>3629.7875979999999</v>
      </c>
      <c r="D1147" s="26">
        <f>'Bitcoin Data'!K1149</f>
        <v>1875</v>
      </c>
      <c r="E1147" s="25">
        <f>'Bitcoin Data'!J1149</f>
        <v>50808.152508205931</v>
      </c>
      <c r="F1147" s="25">
        <f t="shared" si="102"/>
        <v>95.265285952886117</v>
      </c>
      <c r="G1147" s="23">
        <f>'Emissions Factors'!$AB$39/1000</f>
        <v>0.49266147344102867</v>
      </c>
      <c r="H1147" s="26">
        <f t="shared" si="107"/>
        <v>46933.536145329803</v>
      </c>
      <c r="I1147" s="23">
        <f t="shared" si="103"/>
        <v>25.03121927750923</v>
      </c>
      <c r="J1147" s="26">
        <f>I1147*'Social Cost of Carbon'!$C$5</f>
        <v>2503.1219277509231</v>
      </c>
      <c r="K1147" s="23">
        <f t="shared" si="104"/>
        <v>0.6896056202104317</v>
      </c>
      <c r="L1147" s="27">
        <f t="shared" si="105"/>
        <v>4.6933536145329811</v>
      </c>
      <c r="M1147" s="27"/>
    </row>
    <row r="1148" spans="1:13" x14ac:dyDescent="0.25">
      <c r="A1148" s="24">
        <f t="shared" si="108"/>
        <v>2019</v>
      </c>
      <c r="B1148" s="32">
        <v>43513</v>
      </c>
      <c r="C1148" s="28">
        <f>'Bitcoin Data'!C1150</f>
        <v>3673.836182</v>
      </c>
      <c r="D1148" s="26">
        <f>'Bitcoin Data'!K1150</f>
        <v>1987.4130506790327</v>
      </c>
      <c r="E1148" s="25">
        <f>'Bitcoin Data'!J1150</f>
        <v>48209.042072113851</v>
      </c>
      <c r="F1148" s="25">
        <f t="shared" si="102"/>
        <v>95.811279374853626</v>
      </c>
      <c r="G1148" s="23">
        <f>'Emissions Factors'!$AB$39/1000</f>
        <v>0.49266147344102867</v>
      </c>
      <c r="H1148" s="26">
        <f t="shared" si="107"/>
        <v>47202.526069085427</v>
      </c>
      <c r="I1148" s="23">
        <f t="shared" si="103"/>
        <v>23.75073770042815</v>
      </c>
      <c r="J1148" s="26">
        <f>I1148*'Social Cost of Carbon'!$C$5</f>
        <v>2375.0737700428149</v>
      </c>
      <c r="K1148" s="23">
        <f t="shared" si="104"/>
        <v>0.64648330855891578</v>
      </c>
      <c r="L1148" s="27">
        <f t="shared" si="105"/>
        <v>4.7202526069085424</v>
      </c>
      <c r="M1148" s="27"/>
    </row>
    <row r="1149" spans="1:13" x14ac:dyDescent="0.25">
      <c r="A1149" s="24">
        <f t="shared" si="108"/>
        <v>2019</v>
      </c>
      <c r="B1149" s="32">
        <v>43514</v>
      </c>
      <c r="C1149" s="28">
        <f>'Bitcoin Data'!C1151</f>
        <v>3915.7143550000001</v>
      </c>
      <c r="D1149" s="26">
        <f>'Bitcoin Data'!K1151</f>
        <v>1937.5672766415501</v>
      </c>
      <c r="E1149" s="25">
        <f>'Bitcoin Data'!J1151</f>
        <v>50575.864002129354</v>
      </c>
      <c r="F1149" s="25">
        <f t="shared" si="102"/>
        <v>97.994139078399186</v>
      </c>
      <c r="G1149" s="23">
        <f>'Emissions Factors'!$AB$39/1000</f>
        <v>0.49266147344102867</v>
      </c>
      <c r="H1149" s="26">
        <f t="shared" si="107"/>
        <v>48277.93694694923</v>
      </c>
      <c r="I1149" s="23">
        <f t="shared" si="103"/>
        <v>24.916779679842129</v>
      </c>
      <c r="J1149" s="26">
        <f>I1149*'Social Cost of Carbon'!$C$5</f>
        <v>2491.677967984213</v>
      </c>
      <c r="K1149" s="23">
        <f t="shared" si="104"/>
        <v>0.6363278171204122</v>
      </c>
      <c r="L1149" s="27">
        <f t="shared" si="105"/>
        <v>4.8277936946949236</v>
      </c>
      <c r="M1149" s="27"/>
    </row>
    <row r="1150" spans="1:13" x14ac:dyDescent="0.25">
      <c r="A1150" s="24">
        <f t="shared" si="108"/>
        <v>2019</v>
      </c>
      <c r="B1150" s="32">
        <v>43515</v>
      </c>
      <c r="C1150" s="28">
        <f>'Bitcoin Data'!C1152</f>
        <v>3947.094482</v>
      </c>
      <c r="D1150" s="26">
        <f>'Bitcoin Data'!K1152</f>
        <v>1949.9512512187196</v>
      </c>
      <c r="E1150" s="25">
        <f>'Bitcoin Data'!J1152</f>
        <v>50728.446125932678</v>
      </c>
      <c r="F1150" s="25">
        <f t="shared" si="102"/>
        <v>98.917996995643833</v>
      </c>
      <c r="G1150" s="23">
        <f>'Emissions Factors'!$AB$39/1000</f>
        <v>0.49266147344102867</v>
      </c>
      <c r="H1150" s="26">
        <f t="shared" si="107"/>
        <v>48733.086149709139</v>
      </c>
      <c r="I1150" s="23">
        <f t="shared" si="103"/>
        <v>24.991951013775836</v>
      </c>
      <c r="J1150" s="26">
        <f>I1150*'Social Cost of Carbon'!$C$5</f>
        <v>2499.1951013775838</v>
      </c>
      <c r="K1150" s="23">
        <f t="shared" si="104"/>
        <v>0.63317336658007661</v>
      </c>
      <c r="L1150" s="27">
        <f t="shared" si="105"/>
        <v>4.8733086149709139</v>
      </c>
      <c r="M1150" s="27"/>
    </row>
    <row r="1151" spans="1:13" x14ac:dyDescent="0.25">
      <c r="A1151" s="24">
        <f t="shared" si="108"/>
        <v>2019</v>
      </c>
      <c r="B1151" s="32">
        <v>43516</v>
      </c>
      <c r="C1151" s="28">
        <f>'Bitcoin Data'!C1153</f>
        <v>3999.820557</v>
      </c>
      <c r="D1151" s="26">
        <f>'Bitcoin Data'!K1153</f>
        <v>1624.9887153561435</v>
      </c>
      <c r="E1151" s="25">
        <f>'Bitcoin Data'!J1153</f>
        <v>62522.012366246352</v>
      </c>
      <c r="F1151" s="25">
        <f t="shared" si="102"/>
        <v>101.59756455650758</v>
      </c>
      <c r="G1151" s="23">
        <f>'Emissions Factors'!$AB$39/1000</f>
        <v>0.49266147344102867</v>
      </c>
      <c r="H1151" s="26">
        <f t="shared" si="107"/>
        <v>50053.205852429055</v>
      </c>
      <c r="I1151" s="23">
        <f t="shared" si="103"/>
        <v>30.802186734853144</v>
      </c>
      <c r="J1151" s="26">
        <f>I1151*'Social Cost of Carbon'!$C$5</f>
        <v>3080.2186734853144</v>
      </c>
      <c r="K1151" s="23">
        <f t="shared" si="104"/>
        <v>0.77008921515108719</v>
      </c>
      <c r="L1151" s="27">
        <f t="shared" si="105"/>
        <v>5.0053205852429059</v>
      </c>
      <c r="M1151" s="27"/>
    </row>
    <row r="1152" spans="1:13" x14ac:dyDescent="0.25">
      <c r="A1152" s="24">
        <f t="shared" si="108"/>
        <v>2019</v>
      </c>
      <c r="B1152" s="32">
        <v>43517</v>
      </c>
      <c r="C1152" s="28">
        <f>'Bitcoin Data'!C1154</f>
        <v>3954.118164</v>
      </c>
      <c r="D1152" s="26">
        <f>'Bitcoin Data'!K1154</f>
        <v>1487.4803735228493</v>
      </c>
      <c r="E1152" s="25">
        <f>'Bitcoin Data'!J1154</f>
        <v>66756.84469321568</v>
      </c>
      <c r="F1152" s="25">
        <f t="shared" si="102"/>
        <v>99.299496279471299</v>
      </c>
      <c r="G1152" s="23">
        <f>'Emissions Factors'!$AB$39/1000</f>
        <v>0.49266147344102867</v>
      </c>
      <c r="H1152" s="26">
        <f t="shared" si="107"/>
        <v>48921.036148996274</v>
      </c>
      <c r="I1152" s="23">
        <f t="shared" si="103"/>
        <v>32.888525468833556</v>
      </c>
      <c r="J1152" s="26">
        <f>I1152*'Social Cost of Carbon'!$C$5</f>
        <v>3288.8525468833554</v>
      </c>
      <c r="K1152" s="23">
        <f t="shared" si="104"/>
        <v>0.83175373382274964</v>
      </c>
      <c r="L1152" s="27">
        <f t="shared" si="105"/>
        <v>4.8921036148996278</v>
      </c>
      <c r="M1152" s="27"/>
    </row>
    <row r="1153" spans="1:13" x14ac:dyDescent="0.25">
      <c r="A1153" s="24">
        <f t="shared" si="108"/>
        <v>2019</v>
      </c>
      <c r="B1153" s="32">
        <v>43518</v>
      </c>
      <c r="C1153" s="28">
        <f>'Bitcoin Data'!C1155</f>
        <v>4005.5266109999998</v>
      </c>
      <c r="D1153" s="26">
        <f>'Bitcoin Data'!K1155</f>
        <v>2012.5223613595704</v>
      </c>
      <c r="E1153" s="25">
        <f>'Bitcoin Data'!J1155</f>
        <v>48248.58607384441</v>
      </c>
      <c r="F1153" s="25">
        <f t="shared" si="102"/>
        <v>97.101358377593826</v>
      </c>
      <c r="G1153" s="23">
        <f>'Emissions Factors'!$AB$39/1000</f>
        <v>0.49266147344102867</v>
      </c>
      <c r="H1153" s="26">
        <f t="shared" si="107"/>
        <v>47838.098291430746</v>
      </c>
      <c r="I1153" s="23">
        <f t="shared" si="103"/>
        <v>23.770219506586482</v>
      </c>
      <c r="J1153" s="26">
        <f>I1153*'Social Cost of Carbon'!$C$5</f>
        <v>2377.0219506586482</v>
      </c>
      <c r="K1153" s="23">
        <f t="shared" si="104"/>
        <v>0.59343556578324985</v>
      </c>
      <c r="L1153" s="27">
        <f t="shared" si="105"/>
        <v>4.783809829143074</v>
      </c>
      <c r="M1153" s="27"/>
    </row>
    <row r="1154" spans="1:13" x14ac:dyDescent="0.25">
      <c r="A1154" s="24">
        <f t="shared" si="108"/>
        <v>2019</v>
      </c>
      <c r="B1154" s="32">
        <v>43519</v>
      </c>
      <c r="C1154" s="28">
        <f>'Bitcoin Data'!C1156</f>
        <v>4142.5268550000001</v>
      </c>
      <c r="D1154" s="26">
        <f>'Bitcoin Data'!K1156</f>
        <v>1787.4875868917577</v>
      </c>
      <c r="E1154" s="25">
        <f>'Bitcoin Data'!J1156</f>
        <v>56201.550518071301</v>
      </c>
      <c r="F1154" s="25">
        <f t="shared" si="102"/>
        <v>100.45957391512248</v>
      </c>
      <c r="G1154" s="23">
        <f>'Emissions Factors'!$AB$39/1000</f>
        <v>0.49266147344102867</v>
      </c>
      <c r="H1154" s="26">
        <f t="shared" si="107"/>
        <v>49492.561706282169</v>
      </c>
      <c r="I1154" s="23">
        <f t="shared" si="103"/>
        <v>27.688338687903414</v>
      </c>
      <c r="J1154" s="26">
        <f>I1154*'Social Cost of Carbon'!$C$5</f>
        <v>2768.8338687903415</v>
      </c>
      <c r="K1154" s="23">
        <f t="shared" si="104"/>
        <v>0.6683924970693621</v>
      </c>
      <c r="L1154" s="27">
        <f t="shared" si="105"/>
        <v>4.9492561706282174</v>
      </c>
      <c r="M1154" s="27"/>
    </row>
    <row r="1155" spans="1:13" x14ac:dyDescent="0.25">
      <c r="A1155" s="24">
        <f t="shared" si="108"/>
        <v>2019</v>
      </c>
      <c r="B1155" s="32">
        <v>43520</v>
      </c>
      <c r="C1155" s="28">
        <f>'Bitcoin Data'!C1157</f>
        <v>3810.42749</v>
      </c>
      <c r="D1155" s="26">
        <f>'Bitcoin Data'!K1157</f>
        <v>1712.4916753876892</v>
      </c>
      <c r="E1155" s="25">
        <f>'Bitcoin Data'!J1157</f>
        <v>58233.226527782004</v>
      </c>
      <c r="F1155" s="25">
        <f t="shared" si="102"/>
        <v>99.723915659792226</v>
      </c>
      <c r="G1155" s="23">
        <f>'Emissions Factors'!$AB$39/1000</f>
        <v>0.49266147344102867</v>
      </c>
      <c r="H1155" s="26">
        <f t="shared" si="107"/>
        <v>49130.131226262107</v>
      </c>
      <c r="I1155" s="23">
        <f t="shared" si="103"/>
        <v>28.689267184402279</v>
      </c>
      <c r="J1155" s="26">
        <f>I1155*'Social Cost of Carbon'!$C$5</f>
        <v>2868.9267184402279</v>
      </c>
      <c r="K1155" s="23">
        <f t="shared" si="104"/>
        <v>0.75291466009243702</v>
      </c>
      <c r="L1155" s="27">
        <f t="shared" si="105"/>
        <v>4.9130131226262108</v>
      </c>
      <c r="M1155" s="27"/>
    </row>
    <row r="1156" spans="1:13" x14ac:dyDescent="0.25">
      <c r="A1156" s="24">
        <f t="shared" si="108"/>
        <v>2019</v>
      </c>
      <c r="B1156" s="32">
        <v>43521</v>
      </c>
      <c r="C1156" s="28">
        <f>'Bitcoin Data'!C1158</f>
        <v>3882.696289</v>
      </c>
      <c r="D1156" s="26">
        <f>'Bitcoin Data'!K1158</f>
        <v>1787.4875868917577</v>
      </c>
      <c r="E1156" s="25">
        <f>'Bitcoin Data'!J1158</f>
        <v>54565.213529374763</v>
      </c>
      <c r="F1156" s="25">
        <f t="shared" si="102"/>
        <v>97.534641859855597</v>
      </c>
      <c r="G1156" s="23">
        <f>'Emissions Factors'!$AB$39/1000</f>
        <v>0.49266147344102867</v>
      </c>
      <c r="H1156" s="26">
        <f t="shared" si="107"/>
        <v>48051.560370219493</v>
      </c>
      <c r="I1156" s="23">
        <f t="shared" si="103"/>
        <v>26.882178496006123</v>
      </c>
      <c r="J1156" s="26">
        <f>I1156*'Social Cost of Carbon'!$C$5</f>
        <v>2688.2178496006122</v>
      </c>
      <c r="K1156" s="23">
        <f t="shared" si="104"/>
        <v>0.69235851828446016</v>
      </c>
      <c r="L1156" s="27">
        <f t="shared" si="105"/>
        <v>4.8051560370219484</v>
      </c>
      <c r="M1156" s="27"/>
    </row>
    <row r="1157" spans="1:13" x14ac:dyDescent="0.25">
      <c r="A1157" s="24">
        <f t="shared" si="108"/>
        <v>2019</v>
      </c>
      <c r="B1157" s="32">
        <v>43522</v>
      </c>
      <c r="C1157" s="28">
        <f>'Bitcoin Data'!C1159</f>
        <v>3854.3579100000002</v>
      </c>
      <c r="D1157" s="26">
        <f>'Bitcoin Data'!K1159</f>
        <v>2012.5223613595704</v>
      </c>
      <c r="E1157" s="25">
        <f>'Bitcoin Data'!J1159</f>
        <v>47869.568669878827</v>
      </c>
      <c r="F1157" s="25">
        <f t="shared" ref="F1157:F1220" si="109">E1157*D1157/1000000</f>
        <v>96.338577376768654</v>
      </c>
      <c r="G1157" s="23">
        <f>'Emissions Factors'!$AB$39/1000</f>
        <v>0.49266147344102867</v>
      </c>
      <c r="H1157" s="26">
        <f t="shared" si="107"/>
        <v>47462.305479651397</v>
      </c>
      <c r="I1157" s="23">
        <f t="shared" ref="I1157:I1220" si="110">$E1157*G1157/1000</f>
        <v>23.583492233889007</v>
      </c>
      <c r="J1157" s="26">
        <f>I1157*'Social Cost of Carbon'!$C$5</f>
        <v>2358.3492233889006</v>
      </c>
      <c r="K1157" s="23">
        <f t="shared" ref="K1157:K1220" si="111">J1157/$C1157</f>
        <v>0.61186565400951576</v>
      </c>
      <c r="L1157" s="27">
        <f t="shared" ref="L1157:L1220" si="112">J1157*$D1157/1000000</f>
        <v>4.7462305479651388</v>
      </c>
      <c r="M1157" s="27"/>
    </row>
    <row r="1158" spans="1:13" x14ac:dyDescent="0.25">
      <c r="A1158" s="24">
        <f t="shared" si="108"/>
        <v>2019</v>
      </c>
      <c r="B1158" s="32">
        <v>43523</v>
      </c>
      <c r="C1158" s="28">
        <f>'Bitcoin Data'!C1160</f>
        <v>3851.0473630000001</v>
      </c>
      <c r="D1158" s="26">
        <f>'Bitcoin Data'!K1160</f>
        <v>1762.4596103005974</v>
      </c>
      <c r="E1158" s="25">
        <f>'Bitcoin Data'!J1160</f>
        <v>54923.050453435571</v>
      </c>
      <c r="F1158" s="25">
        <f t="shared" si="109"/>
        <v>96.799658098682102</v>
      </c>
      <c r="G1158" s="23">
        <f>'Emissions Factors'!$AB$39/1000</f>
        <v>0.49266147344102867</v>
      </c>
      <c r="H1158" s="26">
        <f t="shared" ref="H1158:H1221" si="113">F1158*G1158*1000</f>
        <v>47689.462187484532</v>
      </c>
      <c r="I1158" s="23">
        <f t="shared" si="110"/>
        <v>27.058470962265528</v>
      </c>
      <c r="J1158" s="26">
        <f>I1158*'Social Cost of Carbon'!$C$5</f>
        <v>2705.8470962265528</v>
      </c>
      <c r="K1158" s="23">
        <f t="shared" si="111"/>
        <v>0.70262628349464751</v>
      </c>
      <c r="L1158" s="27">
        <f t="shared" si="112"/>
        <v>4.7689462187484528</v>
      </c>
      <c r="M1158" s="27"/>
    </row>
    <row r="1159" spans="1:13" x14ac:dyDescent="0.25">
      <c r="A1159" s="24">
        <f t="shared" si="108"/>
        <v>2019</v>
      </c>
      <c r="B1159" s="32">
        <v>43524</v>
      </c>
      <c r="C1159" s="28">
        <f>'Bitcoin Data'!C1161</f>
        <v>3854.7854000000002</v>
      </c>
      <c r="D1159" s="26">
        <f>'Bitcoin Data'!K1161</f>
        <v>1875</v>
      </c>
      <c r="E1159" s="25">
        <f>'Bitcoin Data'!J1161</f>
        <v>52181.317378516462</v>
      </c>
      <c r="F1159" s="25">
        <f t="shared" si="109"/>
        <v>97.83997008471836</v>
      </c>
      <c r="G1159" s="23">
        <f>'Emissions Factors'!$AB$39/1000</f>
        <v>0.49266147344102867</v>
      </c>
      <c r="H1159" s="26">
        <f t="shared" si="113"/>
        <v>48201.983823363509</v>
      </c>
      <c r="I1159" s="23">
        <f t="shared" si="110"/>
        <v>25.707724705793876</v>
      </c>
      <c r="J1159" s="26">
        <f>I1159*'Social Cost of Carbon'!$C$5</f>
        <v>2570.7724705793876</v>
      </c>
      <c r="K1159" s="23">
        <f t="shared" si="111"/>
        <v>0.66690417333722063</v>
      </c>
      <c r="L1159" s="27">
        <f t="shared" si="112"/>
        <v>4.8201983823363523</v>
      </c>
      <c r="M1159" s="27"/>
    </row>
    <row r="1160" spans="1:13" x14ac:dyDescent="0.25">
      <c r="A1160" s="24">
        <f t="shared" si="108"/>
        <v>2019</v>
      </c>
      <c r="B1160" s="32">
        <v>43525</v>
      </c>
      <c r="C1160" s="28">
        <f>'Bitcoin Data'!C1162</f>
        <v>3859.58374</v>
      </c>
      <c r="D1160" s="26">
        <f>'Bitcoin Data'!K1162</f>
        <v>2024.9746878164026</v>
      </c>
      <c r="E1160" s="25">
        <f>'Bitcoin Data'!J1162</f>
        <v>49789.824454097426</v>
      </c>
      <c r="F1160" s="25">
        <f t="shared" si="109"/>
        <v>100.82313423036942</v>
      </c>
      <c r="G1160" s="23">
        <f>'Emissions Factors'!$AB$39/1000</f>
        <v>0.49266147344102867</v>
      </c>
      <c r="H1160" s="26">
        <f t="shared" si="113"/>
        <v>49671.673866876408</v>
      </c>
      <c r="I1160" s="23">
        <f t="shared" si="110"/>
        <v>24.529528277925799</v>
      </c>
      <c r="J1160" s="26">
        <f>I1160*'Social Cost of Carbon'!$C$5</f>
        <v>2452.9528277925797</v>
      </c>
      <c r="K1160" s="23">
        <f t="shared" si="111"/>
        <v>0.63554854436001429</v>
      </c>
      <c r="L1160" s="27">
        <f t="shared" si="112"/>
        <v>4.9671673866876409</v>
      </c>
      <c r="M1160" s="27"/>
    </row>
    <row r="1161" spans="1:13" x14ac:dyDescent="0.25">
      <c r="A1161" s="24">
        <f t="shared" si="108"/>
        <v>2019</v>
      </c>
      <c r="B1161" s="32">
        <v>43526</v>
      </c>
      <c r="C1161" s="28">
        <f>'Bitcoin Data'!C1163</f>
        <v>3864.415039</v>
      </c>
      <c r="D1161" s="26">
        <f>'Bitcoin Data'!K1163</f>
        <v>1650.0137501145844</v>
      </c>
      <c r="E1161" s="25">
        <f>'Bitcoin Data'!J1163</f>
        <v>61087.842373423649</v>
      </c>
      <c r="F1161" s="25">
        <f t="shared" si="109"/>
        <v>100.79577988098137</v>
      </c>
      <c r="G1161" s="23">
        <f>'Emissions Factors'!$AB$39/1000</f>
        <v>0.49266147344102867</v>
      </c>
      <c r="H1161" s="26">
        <f t="shared" si="113"/>
        <v>49658.197432801877</v>
      </c>
      <c r="I1161" s="23">
        <f t="shared" si="110"/>
        <v>30.095626433024201</v>
      </c>
      <c r="J1161" s="26">
        <f>I1161*'Social Cost of Carbon'!$C$5</f>
        <v>3009.5626433024199</v>
      </c>
      <c r="K1161" s="23">
        <f t="shared" si="111"/>
        <v>0.77878866864186735</v>
      </c>
      <c r="L1161" s="27">
        <f t="shared" si="112"/>
        <v>4.9658197432801874</v>
      </c>
      <c r="M1161" s="27"/>
    </row>
    <row r="1162" spans="1:13" x14ac:dyDescent="0.25">
      <c r="A1162" s="24">
        <f t="shared" si="108"/>
        <v>2019</v>
      </c>
      <c r="B1162" s="32">
        <v>43527</v>
      </c>
      <c r="C1162" s="28">
        <f>'Bitcoin Data'!C1164</f>
        <v>3847.1757809999999</v>
      </c>
      <c r="D1162" s="26">
        <f>'Bitcoin Data'!K1164</f>
        <v>1825.0025347257426</v>
      </c>
      <c r="E1162" s="25">
        <f>'Bitcoin Data'!J1164</f>
        <v>54627.997890732455</v>
      </c>
      <c r="F1162" s="25">
        <f t="shared" si="109"/>
        <v>99.69623461757925</v>
      </c>
      <c r="G1162" s="23">
        <f>'Emissions Factors'!$AB$39/1000</f>
        <v>0.49266147344102867</v>
      </c>
      <c r="H1162" s="26">
        <f t="shared" si="113"/>
        <v>49116.493843219083</v>
      </c>
      <c r="I1162" s="23">
        <f t="shared" si="110"/>
        <v>26.913109931981658</v>
      </c>
      <c r="J1162" s="26">
        <f>I1162*'Social Cost of Carbon'!$C$5</f>
        <v>2691.3109931981658</v>
      </c>
      <c r="K1162" s="23">
        <f t="shared" si="111"/>
        <v>0.69955498433154795</v>
      </c>
      <c r="L1162" s="27">
        <f t="shared" si="112"/>
        <v>4.9116493843219082</v>
      </c>
      <c r="M1162" s="27"/>
    </row>
    <row r="1163" spans="1:13" x14ac:dyDescent="0.25">
      <c r="A1163" s="24">
        <f t="shared" si="108"/>
        <v>2019</v>
      </c>
      <c r="B1163" s="32">
        <v>43528</v>
      </c>
      <c r="C1163" s="28">
        <f>'Bitcoin Data'!C1165</f>
        <v>3761.5571289999998</v>
      </c>
      <c r="D1163" s="26">
        <f>'Bitcoin Data'!K1165</f>
        <v>1712.4916753876892</v>
      </c>
      <c r="E1163" s="25">
        <f>'Bitcoin Data'!J1165</f>
        <v>58706.222496248505</v>
      </c>
      <c r="F1163" s="25">
        <f t="shared" si="109"/>
        <v>100.53391731828305</v>
      </c>
      <c r="G1163" s="23">
        <f>'Emissions Factors'!$AB$39/1000</f>
        <v>0.49266147344102867</v>
      </c>
      <c r="H1163" s="26">
        <f t="shared" si="113"/>
        <v>49529.187836823876</v>
      </c>
      <c r="I1163" s="23">
        <f t="shared" si="110"/>
        <v>28.922294075158653</v>
      </c>
      <c r="J1163" s="26">
        <f>I1163*'Social Cost of Carbon'!$C$5</f>
        <v>2892.2294075158652</v>
      </c>
      <c r="K1163" s="23">
        <f t="shared" si="111"/>
        <v>0.76889152771813862</v>
      </c>
      <c r="L1163" s="27">
        <f t="shared" si="112"/>
        <v>4.9529187836823869</v>
      </c>
      <c r="M1163" s="27"/>
    </row>
    <row r="1164" spans="1:13" x14ac:dyDescent="0.25">
      <c r="A1164" s="24">
        <f t="shared" si="108"/>
        <v>2019</v>
      </c>
      <c r="B1164" s="32">
        <v>43529</v>
      </c>
      <c r="C1164" s="28">
        <f>'Bitcoin Data'!C1166</f>
        <v>3896.375</v>
      </c>
      <c r="D1164" s="26">
        <f>'Bitcoin Data'!K1166</f>
        <v>1862.5827814569536</v>
      </c>
      <c r="E1164" s="25">
        <f>'Bitcoin Data'!J1166</f>
        <v>53633.821950792415</v>
      </c>
      <c r="F1164" s="25">
        <f t="shared" si="109"/>
        <v>99.897433269273947</v>
      </c>
      <c r="G1164" s="23">
        <f>'Emissions Factors'!$AB$39/1000</f>
        <v>0.49266147344102867</v>
      </c>
      <c r="H1164" s="26">
        <f t="shared" si="113"/>
        <v>49215.616667417344</v>
      </c>
      <c r="I1164" s="23">
        <f t="shared" si="110"/>
        <v>26.423317748551177</v>
      </c>
      <c r="J1164" s="26">
        <f>I1164*'Social Cost of Carbon'!$C$5</f>
        <v>2642.3317748551176</v>
      </c>
      <c r="K1164" s="23">
        <f t="shared" si="111"/>
        <v>0.67815130085146258</v>
      </c>
      <c r="L1164" s="27">
        <f t="shared" si="112"/>
        <v>4.9215616667417335</v>
      </c>
      <c r="M1164" s="27"/>
    </row>
    <row r="1165" spans="1:13" x14ac:dyDescent="0.25">
      <c r="A1165" s="24">
        <f t="shared" ref="A1165:A1228" si="114">YEAR(B1165)</f>
        <v>2019</v>
      </c>
      <c r="B1165" s="32">
        <v>43530</v>
      </c>
      <c r="C1165" s="28">
        <f>'Bitcoin Data'!C1167</f>
        <v>3903.9426269999999</v>
      </c>
      <c r="D1165" s="26">
        <f>'Bitcoin Data'!K1167</f>
        <v>1600</v>
      </c>
      <c r="E1165" s="25">
        <f>'Bitcoin Data'!J1167</f>
        <v>61674.64023532108</v>
      </c>
      <c r="F1165" s="25">
        <f t="shared" si="109"/>
        <v>98.679424376513737</v>
      </c>
      <c r="G1165" s="23">
        <f>'Emissions Factors'!$AB$39/1000</f>
        <v>0.49266147344102867</v>
      </c>
      <c r="H1165" s="26">
        <f t="shared" si="113"/>
        <v>48615.55061164582</v>
      </c>
      <c r="I1165" s="23">
        <f t="shared" si="110"/>
        <v>30.384719132278637</v>
      </c>
      <c r="J1165" s="26">
        <f>I1165*'Social Cost of Carbon'!$C$5</f>
        <v>3038.4719132278638</v>
      </c>
      <c r="K1165" s="23">
        <f t="shared" si="111"/>
        <v>0.77830854690679441</v>
      </c>
      <c r="L1165" s="27">
        <f t="shared" si="112"/>
        <v>4.8615550611645819</v>
      </c>
      <c r="M1165" s="27"/>
    </row>
    <row r="1166" spans="1:13" x14ac:dyDescent="0.25">
      <c r="A1166" s="24">
        <f t="shared" si="114"/>
        <v>2019</v>
      </c>
      <c r="B1166" s="32">
        <v>43531</v>
      </c>
      <c r="C1166" s="28">
        <f>'Bitcoin Data'!C1168</f>
        <v>3911.484375</v>
      </c>
      <c r="D1166" s="26">
        <f>'Bitcoin Data'!K1168</f>
        <v>1774.9728823587418</v>
      </c>
      <c r="E1166" s="25">
        <f>'Bitcoin Data'!J1168</f>
        <v>54854.763188725905</v>
      </c>
      <c r="F1166" s="25">
        <f t="shared" si="109"/>
        <v>97.365717128199023</v>
      </c>
      <c r="G1166" s="23">
        <f>'Emissions Factors'!$AB$39/1000</f>
        <v>0.49266147344102867</v>
      </c>
      <c r="H1166" s="26">
        <f t="shared" si="113"/>
        <v>47968.337663020931</v>
      </c>
      <c r="I1166" s="23">
        <f t="shared" si="110"/>
        <v>27.024828457816405</v>
      </c>
      <c r="J1166" s="26">
        <f>I1166*'Social Cost of Carbon'!$C$5</f>
        <v>2702.4828457816407</v>
      </c>
      <c r="K1166" s="23">
        <f t="shared" si="111"/>
        <v>0.69090978940230097</v>
      </c>
      <c r="L1166" s="27">
        <f t="shared" si="112"/>
        <v>4.7968337663020941</v>
      </c>
      <c r="M1166" s="27"/>
    </row>
    <row r="1167" spans="1:13" x14ac:dyDescent="0.25">
      <c r="A1167" s="24">
        <f t="shared" si="114"/>
        <v>2019</v>
      </c>
      <c r="B1167" s="32">
        <v>43532</v>
      </c>
      <c r="C1167" s="28">
        <f>'Bitcoin Data'!C1169</f>
        <v>3901.1315920000002</v>
      </c>
      <c r="D1167" s="26">
        <f>'Bitcoin Data'!K1169</f>
        <v>1825.0025347257426</v>
      </c>
      <c r="E1167" s="25">
        <f>'Bitcoin Data'!J1169</f>
        <v>52897.472334500788</v>
      </c>
      <c r="F1167" s="25">
        <f t="shared" si="109"/>
        <v>96.538021091048776</v>
      </c>
      <c r="G1167" s="23">
        <f>'Emissions Factors'!$AB$39/1000</f>
        <v>0.49266147344102867</v>
      </c>
      <c r="H1167" s="26">
        <f t="shared" si="113"/>
        <v>47560.563713797193</v>
      </c>
      <c r="I1167" s="23">
        <f t="shared" si="110"/>
        <v>26.06054666162121</v>
      </c>
      <c r="J1167" s="26">
        <f>I1167*'Social Cost of Carbon'!$C$5</f>
        <v>2606.0546661621211</v>
      </c>
      <c r="K1167" s="23">
        <f t="shared" si="111"/>
        <v>0.66802531642519403</v>
      </c>
      <c r="L1167" s="27">
        <f t="shared" si="112"/>
        <v>4.7560563713797199</v>
      </c>
      <c r="M1167" s="27"/>
    </row>
    <row r="1168" spans="1:13" x14ac:dyDescent="0.25">
      <c r="A1168" s="24">
        <f t="shared" si="114"/>
        <v>2019</v>
      </c>
      <c r="B1168" s="32">
        <v>43533</v>
      </c>
      <c r="C1168" s="28">
        <f>'Bitcoin Data'!C1170</f>
        <v>3963.313721</v>
      </c>
      <c r="D1168" s="26">
        <f>'Bitcoin Data'!K1170</f>
        <v>1724.9640632486824</v>
      </c>
      <c r="E1168" s="25">
        <f>'Bitcoin Data'!J1170</f>
        <v>55036.622885002522</v>
      </c>
      <c r="F1168" s="25">
        <f t="shared" si="109"/>
        <v>94.936196639199366</v>
      </c>
      <c r="G1168" s="23">
        <f>'Emissions Factors'!$AB$39/1000</f>
        <v>0.49266147344102867</v>
      </c>
      <c r="H1168" s="26">
        <f t="shared" si="113"/>
        <v>46771.406519155193</v>
      </c>
      <c r="I1168" s="23">
        <f t="shared" si="110"/>
        <v>27.114423723743581</v>
      </c>
      <c r="J1168" s="26">
        <f>I1168*'Social Cost of Carbon'!$C$5</f>
        <v>2711.442372374358</v>
      </c>
      <c r="K1168" s="23">
        <f t="shared" si="111"/>
        <v>0.68413518667662343</v>
      </c>
      <c r="L1168" s="27">
        <f t="shared" si="112"/>
        <v>4.6771406519155194</v>
      </c>
      <c r="M1168" s="27"/>
    </row>
    <row r="1169" spans="1:13" x14ac:dyDescent="0.25">
      <c r="A1169" s="24">
        <f t="shared" si="114"/>
        <v>2019</v>
      </c>
      <c r="B1169" s="32">
        <v>43534</v>
      </c>
      <c r="C1169" s="28">
        <f>'Bitcoin Data'!C1171</f>
        <v>3951.5998540000001</v>
      </c>
      <c r="D1169" s="26">
        <f>'Bitcoin Data'!K1171</f>
        <v>1700.0377786173026</v>
      </c>
      <c r="E1169" s="25">
        <f>'Bitcoin Data'!J1171</f>
        <v>56155.305624756882</v>
      </c>
      <c r="F1169" s="25">
        <f t="shared" si="109"/>
        <v>95.466141031887418</v>
      </c>
      <c r="G1169" s="23">
        <f>'Emissions Factors'!$AB$39/1000</f>
        <v>0.49266147344102867</v>
      </c>
      <c r="H1169" s="26">
        <f t="shared" si="113"/>
        <v>47032.489704498701</v>
      </c>
      <c r="I1169" s="23">
        <f t="shared" si="110"/>
        <v>27.665555610624011</v>
      </c>
      <c r="J1169" s="26">
        <f>I1169*'Social Cost of Carbon'!$C$5</f>
        <v>2766.555561062401</v>
      </c>
      <c r="K1169" s="23">
        <f t="shared" si="111"/>
        <v>0.7001102498427213</v>
      </c>
      <c r="L1169" s="27">
        <f t="shared" si="112"/>
        <v>4.7032489704498692</v>
      </c>
      <c r="M1169" s="27"/>
    </row>
    <row r="1170" spans="1:13" x14ac:dyDescent="0.25">
      <c r="A1170" s="24">
        <f t="shared" si="114"/>
        <v>2019</v>
      </c>
      <c r="B1170" s="32">
        <v>43535</v>
      </c>
      <c r="C1170" s="28">
        <f>'Bitcoin Data'!C1172</f>
        <v>3905.2272950000001</v>
      </c>
      <c r="D1170" s="26">
        <f>'Bitcoin Data'!K1172</f>
        <v>1774.9728823587418</v>
      </c>
      <c r="E1170" s="25">
        <f>'Bitcoin Data'!J1172</f>
        <v>53209.719371659179</v>
      </c>
      <c r="F1170" s="25">
        <f t="shared" si="109"/>
        <v>94.445808962613668</v>
      </c>
      <c r="G1170" s="23">
        <f>'Emissions Factors'!$AB$39/1000</f>
        <v>0.49266147344102867</v>
      </c>
      <c r="H1170" s="26">
        <f t="shared" si="113"/>
        <v>46529.811403851163</v>
      </c>
      <c r="I1170" s="23">
        <f t="shared" si="110"/>
        <v>26.214378747025258</v>
      </c>
      <c r="J1170" s="26">
        <f>I1170*'Social Cost of Carbon'!$C$5</f>
        <v>2621.4378747025257</v>
      </c>
      <c r="K1170" s="23">
        <f t="shared" si="111"/>
        <v>0.67126384117483884</v>
      </c>
      <c r="L1170" s="27">
        <f t="shared" si="112"/>
        <v>4.6529811403851165</v>
      </c>
      <c r="M1170" s="27"/>
    </row>
    <row r="1171" spans="1:13" x14ac:dyDescent="0.25">
      <c r="A1171" s="24">
        <f t="shared" si="114"/>
        <v>2019</v>
      </c>
      <c r="B1171" s="32">
        <v>43536</v>
      </c>
      <c r="C1171" s="28">
        <f>'Bitcoin Data'!C1173</f>
        <v>3909.15625</v>
      </c>
      <c r="D1171" s="26">
        <f>'Bitcoin Data'!K1173</f>
        <v>1787.4875868917577</v>
      </c>
      <c r="E1171" s="25">
        <f>'Bitcoin Data'!J1173</f>
        <v>53075.609098412941</v>
      </c>
      <c r="F1171" s="25">
        <f t="shared" si="109"/>
        <v>94.871992430132366</v>
      </c>
      <c r="G1171" s="23">
        <f>'Emissions Factors'!$AB$39/1000</f>
        <v>0.49266147344102867</v>
      </c>
      <c r="H1171" s="26">
        <f t="shared" si="113"/>
        <v>46739.775578915127</v>
      </c>
      <c r="I1171" s="23">
        <f t="shared" si="110"/>
        <v>26.148307782204185</v>
      </c>
      <c r="J1171" s="26">
        <f>I1171*'Social Cost of Carbon'!$C$5</f>
        <v>2614.8307782204183</v>
      </c>
      <c r="K1171" s="23">
        <f t="shared" si="111"/>
        <v>0.66889901835477117</v>
      </c>
      <c r="L1171" s="27">
        <f t="shared" si="112"/>
        <v>4.6739775578915124</v>
      </c>
      <c r="M1171" s="27"/>
    </row>
    <row r="1172" spans="1:13" x14ac:dyDescent="0.25">
      <c r="A1172" s="24">
        <f t="shared" si="114"/>
        <v>2019</v>
      </c>
      <c r="B1172" s="32">
        <v>43537</v>
      </c>
      <c r="C1172" s="28">
        <f>'Bitcoin Data'!C1174</f>
        <v>3906.7172850000002</v>
      </c>
      <c r="D1172" s="26">
        <f>'Bitcoin Data'!K1174</f>
        <v>1687.4472672728978</v>
      </c>
      <c r="E1172" s="25">
        <f>'Bitcoin Data'!J1174</f>
        <v>55844.305546296753</v>
      </c>
      <c r="F1172" s="25">
        <f t="shared" si="109"/>
        <v>94.234320786851185</v>
      </c>
      <c r="G1172" s="23">
        <f>'Emissions Factors'!$AB$39/1000</f>
        <v>0.49266147344102867</v>
      </c>
      <c r="H1172" s="26">
        <f t="shared" si="113"/>
        <v>46425.619327564658</v>
      </c>
      <c r="I1172" s="23">
        <f t="shared" si="110"/>
        <v>27.512337853729569</v>
      </c>
      <c r="J1172" s="26">
        <f>I1172*'Social Cost of Carbon'!$C$5</f>
        <v>2751.2337853729568</v>
      </c>
      <c r="K1172" s="23">
        <f t="shared" si="111"/>
        <v>0.7042316053778529</v>
      </c>
      <c r="L1172" s="27">
        <f t="shared" si="112"/>
        <v>4.6425619327564656</v>
      </c>
      <c r="M1172" s="27"/>
    </row>
    <row r="1173" spans="1:13" x14ac:dyDescent="0.25">
      <c r="A1173" s="24">
        <f t="shared" si="114"/>
        <v>2019</v>
      </c>
      <c r="B1173" s="32">
        <v>43538</v>
      </c>
      <c r="C1173" s="28">
        <f>'Bitcoin Data'!C1175</f>
        <v>3924.3691410000001</v>
      </c>
      <c r="D1173" s="26">
        <f>'Bitcoin Data'!K1175</f>
        <v>1937.5672766415501</v>
      </c>
      <c r="E1173" s="25">
        <f>'Bitcoin Data'!J1175</f>
        <v>48955.029118137121</v>
      </c>
      <c r="F1173" s="25">
        <f t="shared" si="109"/>
        <v>94.853662446336727</v>
      </c>
      <c r="G1173" s="23">
        <f>'Emissions Factors'!$AB$39/1000</f>
        <v>0.49266147344102867</v>
      </c>
      <c r="H1173" s="26">
        <f t="shared" si="113"/>
        <v>46730.745102090215</v>
      </c>
      <c r="I1173" s="23">
        <f t="shared" si="110"/>
        <v>24.118256777689897</v>
      </c>
      <c r="J1173" s="26">
        <f>I1173*'Social Cost of Carbon'!$C$5</f>
        <v>2411.8256777689899</v>
      </c>
      <c r="K1173" s="23">
        <f t="shared" si="111"/>
        <v>0.61457665961424135</v>
      </c>
      <c r="L1173" s="27">
        <f t="shared" si="112"/>
        <v>4.6730745102090223</v>
      </c>
      <c r="M1173" s="27"/>
    </row>
    <row r="1174" spans="1:13" x14ac:dyDescent="0.25">
      <c r="A1174" s="24">
        <f t="shared" si="114"/>
        <v>2019</v>
      </c>
      <c r="B1174" s="32">
        <v>43539</v>
      </c>
      <c r="C1174" s="28">
        <f>'Bitcoin Data'!C1176</f>
        <v>3960.9111330000001</v>
      </c>
      <c r="D1174" s="26">
        <f>'Bitcoin Data'!K1176</f>
        <v>1912.4521886952823</v>
      </c>
      <c r="E1174" s="25">
        <f>'Bitcoin Data'!J1176</f>
        <v>50223.866579669739</v>
      </c>
      <c r="F1174" s="25">
        <f t="shared" si="109"/>
        <v>96.050743565029236</v>
      </c>
      <c r="G1174" s="23">
        <f>'Emissions Factors'!$AB$39/1000</f>
        <v>0.49266147344102867</v>
      </c>
      <c r="H1174" s="26">
        <f t="shared" si="113"/>
        <v>47320.500849853706</v>
      </c>
      <c r="I1174" s="23">
        <f t="shared" si="110"/>
        <v>24.743364111045732</v>
      </c>
      <c r="J1174" s="26">
        <f>I1174*'Social Cost of Carbon'!$C$5</f>
        <v>2474.336411104573</v>
      </c>
      <c r="K1174" s="23">
        <f t="shared" si="111"/>
        <v>0.62468869611586231</v>
      </c>
      <c r="L1174" s="27">
        <f t="shared" si="112"/>
        <v>4.7320500849853708</v>
      </c>
      <c r="M1174" s="27"/>
    </row>
    <row r="1175" spans="1:13" x14ac:dyDescent="0.25">
      <c r="A1175" s="24">
        <f t="shared" si="114"/>
        <v>2019</v>
      </c>
      <c r="B1175" s="32">
        <v>43540</v>
      </c>
      <c r="C1175" s="28">
        <f>'Bitcoin Data'!C1177</f>
        <v>4048.7258299999999</v>
      </c>
      <c r="D1175" s="26">
        <f>'Bitcoin Data'!K1177</f>
        <v>2037.5820692777904</v>
      </c>
      <c r="E1175" s="25">
        <f>'Bitcoin Data'!J1177</f>
        <v>47442.282926808817</v>
      </c>
      <c r="F1175" s="25">
        <f t="shared" si="109"/>
        <v>96.667545017269489</v>
      </c>
      <c r="G1175" s="23">
        <f>'Emissions Factors'!$AB$39/1000</f>
        <v>0.49266147344102867</v>
      </c>
      <c r="H1175" s="26">
        <f t="shared" si="113"/>
        <v>47624.375162134951</v>
      </c>
      <c r="I1175" s="23">
        <f t="shared" si="110"/>
        <v>23.372985010127792</v>
      </c>
      <c r="J1175" s="26">
        <f>I1175*'Social Cost of Carbon'!$C$5</f>
        <v>2337.2985010127791</v>
      </c>
      <c r="K1175" s="23">
        <f t="shared" si="111"/>
        <v>0.57729236286982144</v>
      </c>
      <c r="L1175" s="27">
        <f t="shared" si="112"/>
        <v>4.7624375162134962</v>
      </c>
      <c r="M1175" s="27"/>
    </row>
    <row r="1176" spans="1:13" x14ac:dyDescent="0.25">
      <c r="A1176" s="24">
        <f t="shared" si="114"/>
        <v>2019</v>
      </c>
      <c r="B1176" s="32">
        <v>43541</v>
      </c>
      <c r="C1176" s="28">
        <f>'Bitcoin Data'!C1178</f>
        <v>4025.2290039999998</v>
      </c>
      <c r="D1176" s="26">
        <f>'Bitcoin Data'!K1178</f>
        <v>1825.0025347257426</v>
      </c>
      <c r="E1176" s="25">
        <f>'Bitcoin Data'!J1178</f>
        <v>54257.149457738306</v>
      </c>
      <c r="F1176" s="25">
        <f t="shared" si="109"/>
        <v>99.019435287365852</v>
      </c>
      <c r="G1176" s="23">
        <f>'Emissions Factors'!$AB$39/1000</f>
        <v>0.49266147344102867</v>
      </c>
      <c r="H1176" s="26">
        <f t="shared" si="113"/>
        <v>48783.060887972249</v>
      </c>
      <c r="I1176" s="23">
        <f t="shared" si="110"/>
        <v>26.730407196559462</v>
      </c>
      <c r="J1176" s="26">
        <f>I1176*'Social Cost of Carbon'!$C$5</f>
        <v>2673.0407196559463</v>
      </c>
      <c r="K1176" s="23">
        <f t="shared" si="111"/>
        <v>0.66407171293848366</v>
      </c>
      <c r="L1176" s="27">
        <f t="shared" si="112"/>
        <v>4.8783060887972258</v>
      </c>
      <c r="M1176" s="27"/>
    </row>
    <row r="1177" spans="1:13" x14ac:dyDescent="0.25">
      <c r="A1177" s="24">
        <f t="shared" si="114"/>
        <v>2019</v>
      </c>
      <c r="B1177" s="32">
        <v>43542</v>
      </c>
      <c r="C1177" s="28">
        <f>'Bitcoin Data'!C1179</f>
        <v>4032.5073240000002</v>
      </c>
      <c r="D1177" s="26">
        <f>'Bitcoin Data'!K1179</f>
        <v>2012.5223613595704</v>
      </c>
      <c r="E1177" s="25">
        <f>'Bitcoin Data'!J1179</f>
        <v>49651.539135487634</v>
      </c>
      <c r="F1177" s="25">
        <f t="shared" si="109"/>
        <v>99.924832786088686</v>
      </c>
      <c r="G1177" s="23">
        <f>'Emissions Factors'!$AB$39/1000</f>
        <v>0.49266147344102867</v>
      </c>
      <c r="H1177" s="26">
        <f t="shared" si="113"/>
        <v>49229.115353742862</v>
      </c>
      <c r="I1177" s="23">
        <f t="shared" si="110"/>
        <v>24.461400429104238</v>
      </c>
      <c r="J1177" s="26">
        <f>I1177*'Social Cost of Carbon'!$C$5</f>
        <v>2446.1400429104237</v>
      </c>
      <c r="K1177" s="23">
        <f t="shared" si="111"/>
        <v>0.60660523251920662</v>
      </c>
      <c r="L1177" s="27">
        <f t="shared" si="112"/>
        <v>4.9229115353742863</v>
      </c>
      <c r="M1177" s="27"/>
    </row>
    <row r="1178" spans="1:13" x14ac:dyDescent="0.25">
      <c r="A1178" s="24">
        <f t="shared" si="114"/>
        <v>2019</v>
      </c>
      <c r="B1178" s="32">
        <v>43543</v>
      </c>
      <c r="C1178" s="28">
        <f>'Bitcoin Data'!C1180</f>
        <v>4071.1901859999998</v>
      </c>
      <c r="D1178" s="26">
        <f>'Bitcoin Data'!K1180</f>
        <v>2174.9637506041568</v>
      </c>
      <c r="E1178" s="25">
        <f>'Bitcoin Data'!J1180</f>
        <v>46759.867131353567</v>
      </c>
      <c r="F1178" s="25">
        <f t="shared" si="109"/>
        <v>101.70101599376078</v>
      </c>
      <c r="G1178" s="23">
        <f>'Emissions Factors'!$AB$39/1000</f>
        <v>0.49266147344102867</v>
      </c>
      <c r="H1178" s="26">
        <f t="shared" si="113"/>
        <v>50104.172389935804</v>
      </c>
      <c r="I1178" s="23">
        <f t="shared" si="110"/>
        <v>23.036785038839376</v>
      </c>
      <c r="J1178" s="26">
        <f>I1178*'Social Cost of Carbon'!$C$5</f>
        <v>2303.6785038839375</v>
      </c>
      <c r="K1178" s="23">
        <f t="shared" si="111"/>
        <v>0.56584890379374131</v>
      </c>
      <c r="L1178" s="27">
        <f t="shared" si="112"/>
        <v>5.0104172389935817</v>
      </c>
      <c r="M1178" s="27"/>
    </row>
    <row r="1179" spans="1:13" x14ac:dyDescent="0.25">
      <c r="A1179" s="24">
        <f t="shared" si="114"/>
        <v>2019</v>
      </c>
      <c r="B1179" s="32">
        <v>43544</v>
      </c>
      <c r="C1179" s="28">
        <f>'Bitcoin Data'!C1181</f>
        <v>4087.476318</v>
      </c>
      <c r="D1179" s="26">
        <f>'Bitcoin Data'!K1181</f>
        <v>2012.5223613595704</v>
      </c>
      <c r="E1179" s="25">
        <f>'Bitcoin Data'!J1181</f>
        <v>51989.651042122634</v>
      </c>
      <c r="F1179" s="25">
        <f t="shared" si="109"/>
        <v>104.63033528155269</v>
      </c>
      <c r="G1179" s="23">
        <f>'Emissions Factors'!$AB$39/1000</f>
        <v>0.49266147344102867</v>
      </c>
      <c r="H1179" s="26">
        <f t="shared" si="113"/>
        <v>51547.3351464386</v>
      </c>
      <c r="I1179" s="23">
        <f t="shared" si="110"/>
        <v>25.61329808609705</v>
      </c>
      <c r="J1179" s="26">
        <f>I1179*'Social Cost of Carbon'!$C$5</f>
        <v>2561.3298086097052</v>
      </c>
      <c r="K1179" s="23">
        <f t="shared" si="111"/>
        <v>0.62662866016627161</v>
      </c>
      <c r="L1179" s="27">
        <f t="shared" si="112"/>
        <v>5.1547335146438602</v>
      </c>
      <c r="M1179" s="27"/>
    </row>
    <row r="1180" spans="1:13" x14ac:dyDescent="0.25">
      <c r="A1180" s="24">
        <f t="shared" si="114"/>
        <v>2019</v>
      </c>
      <c r="B1180" s="32">
        <v>43545</v>
      </c>
      <c r="C1180" s="28">
        <f>'Bitcoin Data'!C1182</f>
        <v>4029.326904</v>
      </c>
      <c r="D1180" s="26">
        <f>'Bitcoin Data'!K1182</f>
        <v>1787.4875868917577</v>
      </c>
      <c r="E1180" s="25">
        <f>'Bitcoin Data'!J1182</f>
        <v>59902.769575057384</v>
      </c>
      <c r="F1180" s="25">
        <f t="shared" si="109"/>
        <v>107.07545703585232</v>
      </c>
      <c r="G1180" s="23">
        <f>'Emissions Factors'!$AB$39/1000</f>
        <v>0.49266147344102867</v>
      </c>
      <c r="H1180" s="26">
        <f t="shared" si="113"/>
        <v>52751.952432654572</v>
      </c>
      <c r="I1180" s="23">
        <f t="shared" si="110"/>
        <v>29.511786722046192</v>
      </c>
      <c r="J1180" s="26">
        <f>I1180*'Social Cost of Carbon'!$C$5</f>
        <v>2951.178672204619</v>
      </c>
      <c r="K1180" s="23">
        <f t="shared" si="111"/>
        <v>0.73242473061069335</v>
      </c>
      <c r="L1180" s="27">
        <f t="shared" si="112"/>
        <v>5.2751952432654567</v>
      </c>
      <c r="M1180" s="27"/>
    </row>
    <row r="1181" spans="1:13" x14ac:dyDescent="0.25">
      <c r="A1181" s="24">
        <f t="shared" si="114"/>
        <v>2019</v>
      </c>
      <c r="B1181" s="32">
        <v>43546</v>
      </c>
      <c r="C1181" s="28">
        <f>'Bitcoin Data'!C1183</f>
        <v>4023.9682619999999</v>
      </c>
      <c r="D1181" s="26">
        <f>'Bitcoin Data'!K1183</f>
        <v>2012.5223613595704</v>
      </c>
      <c r="E1181" s="25">
        <f>'Bitcoin Data'!J1183</f>
        <v>52602.70486440586</v>
      </c>
      <c r="F1181" s="25">
        <f t="shared" si="109"/>
        <v>105.86411980761464</v>
      </c>
      <c r="G1181" s="23">
        <f>'Emissions Factors'!$AB$39/1000</f>
        <v>0.49266147344102867</v>
      </c>
      <c r="H1181" s="26">
        <f t="shared" si="113"/>
        <v>52155.17324895702</v>
      </c>
      <c r="I1181" s="23">
        <f t="shared" si="110"/>
        <v>25.915326085481755</v>
      </c>
      <c r="J1181" s="26">
        <f>I1181*'Social Cost of Carbon'!$C$5</f>
        <v>2591.5326085481756</v>
      </c>
      <c r="K1181" s="23">
        <f t="shared" si="111"/>
        <v>0.64402411744175325</v>
      </c>
      <c r="L1181" s="27">
        <f t="shared" si="112"/>
        <v>5.2155173248957016</v>
      </c>
      <c r="M1181" s="27"/>
    </row>
    <row r="1182" spans="1:13" x14ac:dyDescent="0.25">
      <c r="A1182" s="24">
        <f t="shared" si="114"/>
        <v>2019</v>
      </c>
      <c r="B1182" s="32">
        <v>43547</v>
      </c>
      <c r="C1182" s="28">
        <f>'Bitcoin Data'!C1184</f>
        <v>4035.8264159999999</v>
      </c>
      <c r="D1182" s="26">
        <f>'Bitcoin Data'!K1184</f>
        <v>1812.5062934246303</v>
      </c>
      <c r="E1182" s="25">
        <f>'Bitcoin Data'!J1184</f>
        <v>58800.388363681603</v>
      </c>
      <c r="F1182" s="25">
        <f t="shared" si="109"/>
        <v>106.5760739649853</v>
      </c>
      <c r="G1182" s="23">
        <f>'Emissions Factors'!$AB$39/1000</f>
        <v>0.49266147344102867</v>
      </c>
      <c r="H1182" s="26">
        <f t="shared" si="113"/>
        <v>52505.925633149716</v>
      </c>
      <c r="I1182" s="23">
        <f t="shared" si="110"/>
        <v>28.968685970156098</v>
      </c>
      <c r="J1182" s="26">
        <f>I1182*'Social Cost of Carbon'!$C$5</f>
        <v>2896.8685970156098</v>
      </c>
      <c r="K1182" s="23">
        <f t="shared" si="111"/>
        <v>0.71778820454987824</v>
      </c>
      <c r="L1182" s="27">
        <f t="shared" si="112"/>
        <v>5.2505925633149717</v>
      </c>
      <c r="M1182" s="27"/>
    </row>
    <row r="1183" spans="1:13" x14ac:dyDescent="0.25">
      <c r="A1183" s="24">
        <f t="shared" si="114"/>
        <v>2019</v>
      </c>
      <c r="B1183" s="32">
        <v>43548</v>
      </c>
      <c r="C1183" s="28">
        <f>'Bitcoin Data'!C1185</f>
        <v>4022.1682129999999</v>
      </c>
      <c r="D1183" s="26">
        <f>'Bitcoin Data'!K1185</f>
        <v>1875</v>
      </c>
      <c r="E1183" s="25">
        <f>'Bitcoin Data'!J1185</f>
        <v>55887.971863193139</v>
      </c>
      <c r="F1183" s="25">
        <f t="shared" si="109"/>
        <v>104.78994724348713</v>
      </c>
      <c r="G1183" s="23">
        <f>'Emissions Factors'!$AB$39/1000</f>
        <v>0.49266147344102867</v>
      </c>
      <c r="H1183" s="26">
        <f t="shared" si="113"/>
        <v>51625.969810784038</v>
      </c>
      <c r="I1183" s="23">
        <f t="shared" si="110"/>
        <v>27.533850565751482</v>
      </c>
      <c r="J1183" s="26">
        <f>I1183*'Social Cost of Carbon'!$C$5</f>
        <v>2753.3850565751482</v>
      </c>
      <c r="K1183" s="23">
        <f t="shared" si="111"/>
        <v>0.68455243807953292</v>
      </c>
      <c r="L1183" s="27">
        <f t="shared" si="112"/>
        <v>5.1625969810784031</v>
      </c>
      <c r="M1183" s="27"/>
    </row>
    <row r="1184" spans="1:13" x14ac:dyDescent="0.25">
      <c r="A1184" s="24">
        <f t="shared" si="114"/>
        <v>2019</v>
      </c>
      <c r="B1184" s="32">
        <v>43549</v>
      </c>
      <c r="C1184" s="28">
        <f>'Bitcoin Data'!C1186</f>
        <v>3963.070557</v>
      </c>
      <c r="D1184" s="26">
        <f>'Bitcoin Data'!K1186</f>
        <v>1849.9486125385406</v>
      </c>
      <c r="E1184" s="25">
        <f>'Bitcoin Data'!J1186</f>
        <v>57206.745247200197</v>
      </c>
      <c r="F1184" s="25">
        <f t="shared" si="109"/>
        <v>105.82953899790375</v>
      </c>
      <c r="G1184" s="23">
        <f>'Emissions Factors'!$AB$39/1000</f>
        <v>0.49266147344102867</v>
      </c>
      <c r="H1184" s="26">
        <f t="shared" si="113"/>
        <v>52138.136616292068</v>
      </c>
      <c r="I1184" s="23">
        <f t="shared" si="110"/>
        <v>28.183559404251213</v>
      </c>
      <c r="J1184" s="26">
        <f>I1184*'Social Cost of Carbon'!$C$5</f>
        <v>2818.3559404251214</v>
      </c>
      <c r="K1184" s="23">
        <f t="shared" si="111"/>
        <v>0.71115462111746641</v>
      </c>
      <c r="L1184" s="27">
        <f t="shared" si="112"/>
        <v>5.2138136616292075</v>
      </c>
      <c r="M1184" s="27"/>
    </row>
    <row r="1185" spans="1:13" x14ac:dyDescent="0.25">
      <c r="A1185" s="24">
        <f t="shared" si="114"/>
        <v>2019</v>
      </c>
      <c r="B1185" s="32">
        <v>43550</v>
      </c>
      <c r="C1185" s="28">
        <f>'Bitcoin Data'!C1187</f>
        <v>3985.0808109999998</v>
      </c>
      <c r="D1185" s="26">
        <f>'Bitcoin Data'!K1187</f>
        <v>1675.0418760469011</v>
      </c>
      <c r="E1185" s="25">
        <f>'Bitcoin Data'!J1187</f>
        <v>62835.215499982616</v>
      </c>
      <c r="F1185" s="25">
        <f t="shared" si="109"/>
        <v>105.25161725290219</v>
      </c>
      <c r="G1185" s="23">
        <f>'Emissions Factors'!$AB$39/1000</f>
        <v>0.49266147344102867</v>
      </c>
      <c r="H1185" s="26">
        <f t="shared" si="113"/>
        <v>51853.416837865989</v>
      </c>
      <c r="I1185" s="23">
        <f t="shared" si="110"/>
        <v>30.956489852205998</v>
      </c>
      <c r="J1185" s="26">
        <f>I1185*'Social Cost of Carbon'!$C$5</f>
        <v>3095.6489852205996</v>
      </c>
      <c r="K1185" s="23">
        <f t="shared" si="111"/>
        <v>0.7768095885723808</v>
      </c>
      <c r="L1185" s="27">
        <f t="shared" si="112"/>
        <v>5.1853416837865991</v>
      </c>
      <c r="M1185" s="27"/>
    </row>
    <row r="1186" spans="1:13" x14ac:dyDescent="0.25">
      <c r="A1186" s="24">
        <f t="shared" si="114"/>
        <v>2019</v>
      </c>
      <c r="B1186" s="32">
        <v>43551</v>
      </c>
      <c r="C1186" s="28">
        <f>'Bitcoin Data'!C1188</f>
        <v>4087.0661620000001</v>
      </c>
      <c r="D1186" s="26">
        <f>'Bitcoin Data'!K1188</f>
        <v>1862.5827814569536</v>
      </c>
      <c r="E1186" s="25">
        <f>'Bitcoin Data'!J1188</f>
        <v>54771.507851524599</v>
      </c>
      <c r="F1186" s="25">
        <f t="shared" si="109"/>
        <v>102.01646743868406</v>
      </c>
      <c r="G1186" s="23">
        <f>'Emissions Factors'!$AB$39/1000</f>
        <v>0.49266147344102867</v>
      </c>
      <c r="H1186" s="26">
        <f t="shared" si="113"/>
        <v>50259.583163590811</v>
      </c>
      <c r="I1186" s="23">
        <f t="shared" si="110"/>
        <v>26.983811760718979</v>
      </c>
      <c r="J1186" s="26">
        <f>I1186*'Social Cost of Carbon'!$C$5</f>
        <v>2698.3811760718977</v>
      </c>
      <c r="K1186" s="23">
        <f t="shared" si="111"/>
        <v>0.66022449089775648</v>
      </c>
      <c r="L1186" s="27">
        <f t="shared" si="112"/>
        <v>5.0259583163590813</v>
      </c>
      <c r="M1186" s="27"/>
    </row>
    <row r="1187" spans="1:13" x14ac:dyDescent="0.25">
      <c r="A1187" s="24">
        <f t="shared" si="114"/>
        <v>2019</v>
      </c>
      <c r="B1187" s="32">
        <v>43552</v>
      </c>
      <c r="C1187" s="28">
        <f>'Bitcoin Data'!C1189</f>
        <v>4069.1071780000002</v>
      </c>
      <c r="D1187" s="26">
        <f>'Bitcoin Data'!K1189</f>
        <v>1825.0025347257426</v>
      </c>
      <c r="E1187" s="25">
        <f>'Bitcoin Data'!J1189</f>
        <v>55639.31884769423</v>
      </c>
      <c r="F1187" s="25">
        <f t="shared" si="109"/>
        <v>101.54189792745575</v>
      </c>
      <c r="G1187" s="23">
        <f>'Emissions Factors'!$AB$39/1000</f>
        <v>0.49266147344102867</v>
      </c>
      <c r="H1187" s="26">
        <f t="shared" si="113"/>
        <v>50025.781048938887</v>
      </c>
      <c r="I1187" s="23">
        <f t="shared" si="110"/>
        <v>27.411348804760237</v>
      </c>
      <c r="J1187" s="26">
        <f>I1187*'Social Cost of Carbon'!$C$5</f>
        <v>2741.1348804760237</v>
      </c>
      <c r="K1187" s="23">
        <f t="shared" si="111"/>
        <v>0.67364528889684205</v>
      </c>
      <c r="L1187" s="27">
        <f t="shared" si="112"/>
        <v>5.002578104893888</v>
      </c>
      <c r="M1187" s="27"/>
    </row>
    <row r="1188" spans="1:13" x14ac:dyDescent="0.25">
      <c r="A1188" s="24">
        <f t="shared" si="114"/>
        <v>2019</v>
      </c>
      <c r="B1188" s="32">
        <v>43553</v>
      </c>
      <c r="C1188" s="28">
        <f>'Bitcoin Data'!C1190</f>
        <v>4098.3745120000003</v>
      </c>
      <c r="D1188" s="26">
        <f>'Bitcoin Data'!K1190</f>
        <v>1837.4846876276031</v>
      </c>
      <c r="E1188" s="25">
        <f>'Bitcoin Data'!J1190</f>
        <v>55777.329543133121</v>
      </c>
      <c r="F1188" s="25">
        <f t="shared" si="109"/>
        <v>102.48998895226585</v>
      </c>
      <c r="G1188" s="23">
        <f>'Emissions Factors'!$AB$39/1000</f>
        <v>0.49266147344102867</v>
      </c>
      <c r="H1188" s="26">
        <f t="shared" si="113"/>
        <v>50492.868970178046</v>
      </c>
      <c r="I1188" s="23">
        <f t="shared" si="110"/>
        <v>27.479341357325783</v>
      </c>
      <c r="J1188" s="26">
        <f>I1188*'Social Cost of Carbon'!$C$5</f>
        <v>2747.9341357325784</v>
      </c>
      <c r="K1188" s="23">
        <f t="shared" si="111"/>
        <v>0.67049366222795259</v>
      </c>
      <c r="L1188" s="27">
        <f t="shared" si="112"/>
        <v>5.0492868970178035</v>
      </c>
      <c r="M1188" s="27"/>
    </row>
    <row r="1189" spans="1:13" x14ac:dyDescent="0.25">
      <c r="A1189" s="24">
        <f t="shared" si="114"/>
        <v>2019</v>
      </c>
      <c r="B1189" s="32">
        <v>43554</v>
      </c>
      <c r="C1189" s="28">
        <f>'Bitcoin Data'!C1191</f>
        <v>4106.6601559999999</v>
      </c>
      <c r="D1189" s="26">
        <f>'Bitcoin Data'!K1191</f>
        <v>1737.4517374517375</v>
      </c>
      <c r="E1189" s="25">
        <f>'Bitcoin Data'!J1191</f>
        <v>58599.810468151751</v>
      </c>
      <c r="F1189" s="25">
        <f t="shared" si="109"/>
        <v>101.81434251223277</v>
      </c>
      <c r="G1189" s="23">
        <f>'Emissions Factors'!$AB$39/1000</f>
        <v>0.49266147344102867</v>
      </c>
      <c r="H1189" s="26">
        <f t="shared" si="113"/>
        <v>50160.00399950616</v>
      </c>
      <c r="I1189" s="23">
        <f t="shared" si="110"/>
        <v>28.869868968604656</v>
      </c>
      <c r="J1189" s="26">
        <f>I1189*'Social Cost of Carbon'!$C$5</f>
        <v>2886.9868968604655</v>
      </c>
      <c r="K1189" s="23">
        <f t="shared" si="111"/>
        <v>0.70300117058443679</v>
      </c>
      <c r="L1189" s="27">
        <f t="shared" si="112"/>
        <v>5.0160003999506158</v>
      </c>
      <c r="M1189" s="27"/>
    </row>
    <row r="1190" spans="1:13" x14ac:dyDescent="0.25">
      <c r="A1190" s="24">
        <f t="shared" si="114"/>
        <v>2019</v>
      </c>
      <c r="B1190" s="32">
        <v>43555</v>
      </c>
      <c r="C1190" s="28">
        <f>'Bitcoin Data'!C1192</f>
        <v>4105.404297</v>
      </c>
      <c r="D1190" s="26">
        <f>'Bitcoin Data'!K1192</f>
        <v>1737.4517374517375</v>
      </c>
      <c r="E1190" s="25">
        <f>'Bitcoin Data'!J1192</f>
        <v>58629.400729465655</v>
      </c>
      <c r="F1190" s="25">
        <f t="shared" si="109"/>
        <v>101.86575416316427</v>
      </c>
      <c r="G1190" s="23">
        <f>'Emissions Factors'!$AB$39/1000</f>
        <v>0.49266147344102867</v>
      </c>
      <c r="H1190" s="26">
        <f t="shared" si="113"/>
        <v>50185.332539206109</v>
      </c>
      <c r="I1190" s="23">
        <f t="shared" si="110"/>
        <v>28.884446950343069</v>
      </c>
      <c r="J1190" s="26">
        <f>I1190*'Social Cost of Carbon'!$C$5</f>
        <v>2888.4446950343067</v>
      </c>
      <c r="K1190" s="23">
        <f t="shared" si="111"/>
        <v>0.70357131382773208</v>
      </c>
      <c r="L1190" s="27">
        <f t="shared" si="112"/>
        <v>5.0185332539206104</v>
      </c>
      <c r="M1190" s="27"/>
    </row>
    <row r="1191" spans="1:13" x14ac:dyDescent="0.25">
      <c r="A1191" s="24">
        <f t="shared" si="114"/>
        <v>2019</v>
      </c>
      <c r="B1191" s="32">
        <v>43556</v>
      </c>
      <c r="C1191" s="28">
        <f>'Bitcoin Data'!C1193</f>
        <v>4158.1831050000001</v>
      </c>
      <c r="D1191" s="26">
        <f>'Bitcoin Data'!K1193</f>
        <v>1700.0377786173026</v>
      </c>
      <c r="E1191" s="25">
        <f>'Bitcoin Data'!J1193</f>
        <v>59251.440691701544</v>
      </c>
      <c r="F1191" s="25">
        <f t="shared" si="109"/>
        <v>100.72968761339514</v>
      </c>
      <c r="G1191" s="23">
        <f>'Emissions Factors'!$AB$39/1000</f>
        <v>0.49266147344102867</v>
      </c>
      <c r="H1191" s="26">
        <f t="shared" si="113"/>
        <v>49625.636318869787</v>
      </c>
      <c r="I1191" s="23">
        <f t="shared" si="110"/>
        <v>29.190902074677407</v>
      </c>
      <c r="J1191" s="26">
        <f>I1191*'Social Cost of Carbon'!$C$5</f>
        <v>2919.0902074677406</v>
      </c>
      <c r="K1191" s="23">
        <f t="shared" si="111"/>
        <v>0.70201098262308015</v>
      </c>
      <c r="L1191" s="27">
        <f t="shared" si="112"/>
        <v>4.9625636318869786</v>
      </c>
      <c r="M1191" s="27"/>
    </row>
    <row r="1192" spans="1:13" x14ac:dyDescent="0.25">
      <c r="A1192" s="24">
        <f t="shared" si="114"/>
        <v>2019</v>
      </c>
      <c r="B1192" s="32">
        <v>43557</v>
      </c>
      <c r="C1192" s="28">
        <f>'Bitcoin Data'!C1194</f>
        <v>4879.8779299999997</v>
      </c>
      <c r="D1192" s="26">
        <f>'Bitcoin Data'!K1194</f>
        <v>1962.4945486262536</v>
      </c>
      <c r="E1192" s="25">
        <f>'Bitcoin Data'!J1194</f>
        <v>50685.437633592483</v>
      </c>
      <c r="F1192" s="25">
        <f t="shared" si="109"/>
        <v>99.469895050661208</v>
      </c>
      <c r="G1192" s="23">
        <f>'Emissions Factors'!$AB$39/1000</f>
        <v>0.49266147344102867</v>
      </c>
      <c r="H1192" s="26">
        <f t="shared" si="113"/>
        <v>49004.98505868324</v>
      </c>
      <c r="I1192" s="23">
        <f t="shared" si="110"/>
        <v>24.970762386569035</v>
      </c>
      <c r="J1192" s="26">
        <f>I1192*'Social Cost of Carbon'!$C$5</f>
        <v>2497.0762386569036</v>
      </c>
      <c r="K1192" s="23">
        <f t="shared" si="111"/>
        <v>0.51170875060329712</v>
      </c>
      <c r="L1192" s="27">
        <f t="shared" si="112"/>
        <v>4.900498505868323</v>
      </c>
      <c r="M1192" s="27"/>
    </row>
    <row r="1193" spans="1:13" x14ac:dyDescent="0.25">
      <c r="A1193" s="24">
        <f t="shared" si="114"/>
        <v>2019</v>
      </c>
      <c r="B1193" s="32">
        <v>43558</v>
      </c>
      <c r="C1193" s="28">
        <f>'Bitcoin Data'!C1195</f>
        <v>4973.0219729999999</v>
      </c>
      <c r="D1193" s="26">
        <f>'Bitcoin Data'!K1195</f>
        <v>1774.9728823587418</v>
      </c>
      <c r="E1193" s="25">
        <f>'Bitcoin Data'!J1195</f>
        <v>57311.382863453036</v>
      </c>
      <c r="F1193" s="25">
        <f t="shared" si="109"/>
        <v>101.72615043310864</v>
      </c>
      <c r="G1193" s="23">
        <f>'Emissions Factors'!$AB$39/1000</f>
        <v>0.49266147344102867</v>
      </c>
      <c r="H1193" s="26">
        <f t="shared" si="113"/>
        <v>50116.555159859039</v>
      </c>
      <c r="I1193" s="23">
        <f t="shared" si="110"/>
        <v>28.235110326451693</v>
      </c>
      <c r="J1193" s="26">
        <f>I1193*'Social Cost of Carbon'!$C$5</f>
        <v>2823.5110326451695</v>
      </c>
      <c r="K1193" s="23">
        <f t="shared" si="111"/>
        <v>0.56776564591406231</v>
      </c>
      <c r="L1193" s="27">
        <f t="shared" si="112"/>
        <v>5.011655515985904</v>
      </c>
      <c r="M1193" s="27"/>
    </row>
    <row r="1194" spans="1:13" x14ac:dyDescent="0.25">
      <c r="A1194" s="24">
        <f t="shared" si="114"/>
        <v>2019</v>
      </c>
      <c r="B1194" s="32">
        <v>43559</v>
      </c>
      <c r="C1194" s="28">
        <f>'Bitcoin Data'!C1196</f>
        <v>4922.798828</v>
      </c>
      <c r="D1194" s="26">
        <f>'Bitcoin Data'!K1196</f>
        <v>1749.9513902391602</v>
      </c>
      <c r="E1194" s="25">
        <f>'Bitcoin Data'!J1196</f>
        <v>57698.146203548175</v>
      </c>
      <c r="F1194" s="25">
        <f t="shared" si="109"/>
        <v>100.96895116312145</v>
      </c>
      <c r="G1194" s="23">
        <f>'Emissions Factors'!$AB$39/1000</f>
        <v>0.49266147344102867</v>
      </c>
      <c r="H1194" s="26">
        <f t="shared" si="113"/>
        <v>49743.512251818676</v>
      </c>
      <c r="I1194" s="23">
        <f t="shared" si="110"/>
        <v>28.425653723455941</v>
      </c>
      <c r="J1194" s="26">
        <f>I1194*'Social Cost of Carbon'!$C$5</f>
        <v>2842.5653723455939</v>
      </c>
      <c r="K1194" s="23">
        <f t="shared" si="111"/>
        <v>0.57742870908670696</v>
      </c>
      <c r="L1194" s="27">
        <f t="shared" si="112"/>
        <v>4.9743512251818682</v>
      </c>
      <c r="M1194" s="27"/>
    </row>
    <row r="1195" spans="1:13" x14ac:dyDescent="0.25">
      <c r="A1195" s="24">
        <f t="shared" si="114"/>
        <v>2019</v>
      </c>
      <c r="B1195" s="32">
        <v>43560</v>
      </c>
      <c r="C1195" s="28">
        <f>'Bitcoin Data'!C1197</f>
        <v>5036.6811520000001</v>
      </c>
      <c r="D1195" s="26">
        <f>'Bitcoin Data'!K1197</f>
        <v>1974.9835418038181</v>
      </c>
      <c r="E1195" s="25">
        <f>'Bitcoin Data'!J1197</f>
        <v>50791.739063121313</v>
      </c>
      <c r="F1195" s="25">
        <f t="shared" si="109"/>
        <v>100.31284870925867</v>
      </c>
      <c r="G1195" s="23">
        <f>'Emissions Factors'!$AB$39/1000</f>
        <v>0.49266147344102867</v>
      </c>
      <c r="H1195" s="26">
        <f t="shared" si="113"/>
        <v>49420.275850170372</v>
      </c>
      <c r="I1195" s="23">
        <f t="shared" si="110"/>
        <v>25.0231330054696</v>
      </c>
      <c r="J1195" s="26">
        <f>I1195*'Social Cost of Carbon'!$C$5</f>
        <v>2502.3133005469599</v>
      </c>
      <c r="K1195" s="23">
        <f t="shared" si="111"/>
        <v>0.49681788960441226</v>
      </c>
      <c r="L1195" s="27">
        <f t="shared" si="112"/>
        <v>4.942027585017037</v>
      </c>
      <c r="M1195" s="27"/>
    </row>
    <row r="1196" spans="1:13" x14ac:dyDescent="0.25">
      <c r="A1196" s="24">
        <f t="shared" si="114"/>
        <v>2019</v>
      </c>
      <c r="B1196" s="32">
        <v>43561</v>
      </c>
      <c r="C1196" s="28">
        <f>'Bitcoin Data'!C1198</f>
        <v>5059.8173829999996</v>
      </c>
      <c r="D1196" s="26">
        <f>'Bitcoin Data'!K1198</f>
        <v>1737.4517374517375</v>
      </c>
      <c r="E1196" s="25">
        <f>'Bitcoin Data'!J1198</f>
        <v>58339.361177785322</v>
      </c>
      <c r="F1196" s="25">
        <f t="shared" si="109"/>
        <v>101.36182444016755</v>
      </c>
      <c r="G1196" s="23">
        <f>'Emissions Factors'!$AB$39/1000</f>
        <v>0.49266147344102867</v>
      </c>
      <c r="H1196" s="26">
        <f t="shared" si="113"/>
        <v>49937.065779363824</v>
      </c>
      <c r="I1196" s="23">
        <f t="shared" si="110"/>
        <v>28.741555637456063</v>
      </c>
      <c r="J1196" s="26">
        <f>I1196*'Social Cost of Carbon'!$C$5</f>
        <v>2874.1555637456063</v>
      </c>
      <c r="K1196" s="23">
        <f t="shared" si="111"/>
        <v>0.56803543412499602</v>
      </c>
      <c r="L1196" s="27">
        <f t="shared" si="112"/>
        <v>4.9937065779363818</v>
      </c>
      <c r="M1196" s="27"/>
    </row>
    <row r="1197" spans="1:13" x14ac:dyDescent="0.25">
      <c r="A1197" s="24">
        <f t="shared" si="114"/>
        <v>2019</v>
      </c>
      <c r="B1197" s="32">
        <v>43562</v>
      </c>
      <c r="C1197" s="28">
        <f>'Bitcoin Data'!C1199</f>
        <v>5198.8969729999999</v>
      </c>
      <c r="D1197" s="26">
        <f>'Bitcoin Data'!K1199</f>
        <v>1762.4596103005974</v>
      </c>
      <c r="E1197" s="25">
        <f>'Bitcoin Data'!J1199</f>
        <v>57481.054224478925</v>
      </c>
      <c r="F1197" s="25">
        <f t="shared" si="109"/>
        <v>101.30803642814264</v>
      </c>
      <c r="G1197" s="23">
        <f>'Emissions Factors'!$AB$39/1000</f>
        <v>0.49266147344102867</v>
      </c>
      <c r="H1197" s="26">
        <f t="shared" si="113"/>
        <v>49910.566498106164</v>
      </c>
      <c r="I1197" s="23">
        <f t="shared" si="110"/>
        <v>28.318700869175451</v>
      </c>
      <c r="J1197" s="26">
        <f>I1197*'Social Cost of Carbon'!$C$5</f>
        <v>2831.870086917545</v>
      </c>
      <c r="K1197" s="23">
        <f t="shared" si="111"/>
        <v>0.54470594466953381</v>
      </c>
      <c r="L1197" s="27">
        <f t="shared" si="112"/>
        <v>4.9910566498106146</v>
      </c>
      <c r="M1197" s="27"/>
    </row>
    <row r="1198" spans="1:13" x14ac:dyDescent="0.25">
      <c r="A1198" s="24">
        <f t="shared" si="114"/>
        <v>2019</v>
      </c>
      <c r="B1198" s="32">
        <v>43563</v>
      </c>
      <c r="C1198" s="28">
        <f>'Bitcoin Data'!C1200</f>
        <v>5289.7709960000002</v>
      </c>
      <c r="D1198" s="26">
        <f>'Bitcoin Data'!K1200</f>
        <v>1849.9486125385406</v>
      </c>
      <c r="E1198" s="25">
        <f>'Bitcoin Data'!J1200</f>
        <v>54857.949361789309</v>
      </c>
      <c r="F1198" s="25">
        <f t="shared" si="109"/>
        <v>101.48438730855166</v>
      </c>
      <c r="G1198" s="23">
        <f>'Emissions Factors'!$AB$39/1000</f>
        <v>0.49266147344102867</v>
      </c>
      <c r="H1198" s="26">
        <f t="shared" si="113"/>
        <v>49997.447782691088</v>
      </c>
      <c r="I1198" s="23">
        <f t="shared" si="110"/>
        <v>27.026398162532459</v>
      </c>
      <c r="J1198" s="26">
        <f>I1198*'Social Cost of Carbon'!$C$5</f>
        <v>2702.639816253246</v>
      </c>
      <c r="K1198" s="23">
        <f t="shared" si="111"/>
        <v>0.51091811314647051</v>
      </c>
      <c r="L1198" s="27">
        <f t="shared" si="112"/>
        <v>4.9997447782691085</v>
      </c>
      <c r="M1198" s="27"/>
    </row>
    <row r="1199" spans="1:13" x14ac:dyDescent="0.25">
      <c r="A1199" s="24">
        <f t="shared" si="114"/>
        <v>2019</v>
      </c>
      <c r="B1199" s="32">
        <v>43564</v>
      </c>
      <c r="C1199" s="28">
        <f>'Bitcoin Data'!C1201</f>
        <v>5204.9584960000002</v>
      </c>
      <c r="D1199" s="26">
        <f>'Bitcoin Data'!K1201</f>
        <v>1650.0137501145844</v>
      </c>
      <c r="E1199" s="25">
        <f>'Bitcoin Data'!J1201</f>
        <v>62219.485152804016</v>
      </c>
      <c r="F1199" s="25">
        <f t="shared" si="109"/>
        <v>102.66300602717686</v>
      </c>
      <c r="G1199" s="23">
        <f>'Emissions Factors'!$AB$39/1000</f>
        <v>0.49266147344102867</v>
      </c>
      <c r="H1199" s="26">
        <f t="shared" si="113"/>
        <v>50578.107817234166</v>
      </c>
      <c r="I1199" s="23">
        <f t="shared" si="110"/>
        <v>30.653143232122634</v>
      </c>
      <c r="J1199" s="26">
        <f>I1199*'Social Cost of Carbon'!$C$5</f>
        <v>3065.3143232122634</v>
      </c>
      <c r="K1199" s="23">
        <f t="shared" si="111"/>
        <v>0.58892195308914586</v>
      </c>
      <c r="L1199" s="27">
        <f t="shared" si="112"/>
        <v>5.0578107817234157</v>
      </c>
      <c r="M1199" s="27"/>
    </row>
    <row r="1200" spans="1:13" x14ac:dyDescent="0.25">
      <c r="A1200" s="24">
        <f t="shared" si="114"/>
        <v>2019</v>
      </c>
      <c r="B1200" s="32">
        <v>43565</v>
      </c>
      <c r="C1200" s="28">
        <f>'Bitcoin Data'!C1202</f>
        <v>5324.5517579999996</v>
      </c>
      <c r="D1200" s="26">
        <f>'Bitcoin Data'!K1202</f>
        <v>1849.9486125385406</v>
      </c>
      <c r="E1200" s="25">
        <f>'Bitcoin Data'!J1202</f>
        <v>54128.669839762479</v>
      </c>
      <c r="F1200" s="25">
        <f t="shared" si="109"/>
        <v>100.13525766862534</v>
      </c>
      <c r="G1200" s="23">
        <f>'Emissions Factors'!$AB$39/1000</f>
        <v>0.49266147344102867</v>
      </c>
      <c r="H1200" s="26">
        <f t="shared" si="113"/>
        <v>49332.783586422025</v>
      </c>
      <c r="I1200" s="23">
        <f t="shared" si="110"/>
        <v>26.667110238660353</v>
      </c>
      <c r="J1200" s="26">
        <f>I1200*'Social Cost of Carbon'!$C$5</f>
        <v>2666.7110238660352</v>
      </c>
      <c r="K1200" s="23">
        <f t="shared" si="111"/>
        <v>0.50083296117074494</v>
      </c>
      <c r="L1200" s="27">
        <f t="shared" si="112"/>
        <v>4.9332783586422027</v>
      </c>
      <c r="M1200" s="27"/>
    </row>
    <row r="1201" spans="1:13" x14ac:dyDescent="0.25">
      <c r="A1201" s="24">
        <f t="shared" si="114"/>
        <v>2019</v>
      </c>
      <c r="B1201" s="32">
        <v>43566</v>
      </c>
      <c r="C1201" s="28">
        <f>'Bitcoin Data'!C1203</f>
        <v>5064.4877930000002</v>
      </c>
      <c r="D1201" s="26">
        <f>'Bitcoin Data'!K1203</f>
        <v>1962.4945486262536</v>
      </c>
      <c r="E1201" s="25">
        <f>'Bitcoin Data'!J1203</f>
        <v>51319.040148280372</v>
      </c>
      <c r="F1201" s="25">
        <f t="shared" si="109"/>
        <v>100.71333653173208</v>
      </c>
      <c r="G1201" s="23">
        <f>'Emissions Factors'!$AB$39/1000</f>
        <v>0.49266147344102867</v>
      </c>
      <c r="H1201" s="26">
        <f t="shared" si="113"/>
        <v>49617.58077088531</v>
      </c>
      <c r="I1201" s="23">
        <f t="shared" si="110"/>
        <v>25.282913935031115</v>
      </c>
      <c r="J1201" s="26">
        <f>I1201*'Social Cost of Carbon'!$C$5</f>
        <v>2528.2913935031115</v>
      </c>
      <c r="K1201" s="23">
        <f t="shared" si="111"/>
        <v>0.49921956510540877</v>
      </c>
      <c r="L1201" s="27">
        <f t="shared" si="112"/>
        <v>4.9617580770885299</v>
      </c>
      <c r="M1201" s="27"/>
    </row>
    <row r="1202" spans="1:13" x14ac:dyDescent="0.25">
      <c r="A1202" s="24">
        <f t="shared" si="114"/>
        <v>2019</v>
      </c>
      <c r="B1202" s="32">
        <v>43567</v>
      </c>
      <c r="C1202" s="28">
        <f>'Bitcoin Data'!C1204</f>
        <v>5089.5390630000002</v>
      </c>
      <c r="D1202" s="26">
        <f>'Bitcoin Data'!K1204</f>
        <v>1887.5838926174499</v>
      </c>
      <c r="E1202" s="25">
        <f>'Bitcoin Data'!J1204</f>
        <v>54245.00897727807</v>
      </c>
      <c r="F1202" s="25">
        <f t="shared" si="109"/>
        <v>102.39200520039905</v>
      </c>
      <c r="G1202" s="23">
        <f>'Emissions Factors'!$AB$39/1000</f>
        <v>0.49266147344102867</v>
      </c>
      <c r="H1202" s="26">
        <f t="shared" si="113"/>
        <v>50444.596150610065</v>
      </c>
      <c r="I1202" s="23">
        <f t="shared" si="110"/>
        <v>26.724426049567644</v>
      </c>
      <c r="J1202" s="26">
        <f>I1202*'Social Cost of Carbon'!$C$5</f>
        <v>2672.4426049567642</v>
      </c>
      <c r="K1202" s="23">
        <f t="shared" si="111"/>
        <v>0.52508539022421963</v>
      </c>
      <c r="L1202" s="27">
        <f t="shared" si="112"/>
        <v>5.0444596150610064</v>
      </c>
      <c r="M1202" s="27"/>
    </row>
    <row r="1203" spans="1:13" x14ac:dyDescent="0.25">
      <c r="A1203" s="24">
        <f t="shared" si="114"/>
        <v>2019</v>
      </c>
      <c r="B1203" s="32">
        <v>43568</v>
      </c>
      <c r="C1203" s="28">
        <f>'Bitcoin Data'!C1205</f>
        <v>5096.5864259999998</v>
      </c>
      <c r="D1203" s="26">
        <f>'Bitcoin Data'!K1205</f>
        <v>1687.4472672728978</v>
      </c>
      <c r="E1203" s="25">
        <f>'Bitcoin Data'!J1205</f>
        <v>60250.988015667841</v>
      </c>
      <c r="F1203" s="25">
        <f t="shared" si="109"/>
        <v>101.67036507753082</v>
      </c>
      <c r="G1203" s="23">
        <f>'Emissions Factors'!$AB$39/1000</f>
        <v>0.49266147344102867</v>
      </c>
      <c r="H1203" s="26">
        <f t="shared" si="113"/>
        <v>50089.071864383644</v>
      </c>
      <c r="I1203" s="23">
        <f t="shared" si="110"/>
        <v>29.683340532076681</v>
      </c>
      <c r="J1203" s="26">
        <f>I1203*'Social Cost of Carbon'!$C$5</f>
        <v>2968.3340532076681</v>
      </c>
      <c r="K1203" s="23">
        <f t="shared" si="111"/>
        <v>0.58241611249146086</v>
      </c>
      <c r="L1203" s="27">
        <f t="shared" si="112"/>
        <v>5.0089071864383641</v>
      </c>
      <c r="M1203" s="27"/>
    </row>
    <row r="1204" spans="1:13" x14ac:dyDescent="0.25">
      <c r="A1204" s="24">
        <f t="shared" si="114"/>
        <v>2019</v>
      </c>
      <c r="B1204" s="32">
        <v>43569</v>
      </c>
      <c r="C1204" s="28">
        <f>'Bitcoin Data'!C1206</f>
        <v>5167.7221680000002</v>
      </c>
      <c r="D1204" s="26">
        <f>'Bitcoin Data'!K1206</f>
        <v>1525.0360077946284</v>
      </c>
      <c r="E1204" s="25">
        <f>'Bitcoin Data'!J1206</f>
        <v>66388.509096997412</v>
      </c>
      <c r="F1204" s="25">
        <f t="shared" si="109"/>
        <v>101.24486687672231</v>
      </c>
      <c r="G1204" s="23">
        <f>'Emissions Factors'!$AB$39/1000</f>
        <v>0.49266147344102867</v>
      </c>
      <c r="H1204" s="26">
        <f t="shared" si="113"/>
        <v>49879.445293826815</v>
      </c>
      <c r="I1204" s="23">
        <f t="shared" si="110"/>
        <v>32.70706071127988</v>
      </c>
      <c r="J1204" s="26">
        <f>I1204*'Social Cost of Carbon'!$C$5</f>
        <v>3270.7060711279878</v>
      </c>
      <c r="K1204" s="23">
        <f t="shared" si="111"/>
        <v>0.63291058706312164</v>
      </c>
      <c r="L1204" s="27">
        <f t="shared" si="112"/>
        <v>4.9879445293826805</v>
      </c>
      <c r="M1204" s="27"/>
    </row>
    <row r="1205" spans="1:13" x14ac:dyDescent="0.25">
      <c r="A1205" s="24">
        <f t="shared" si="114"/>
        <v>2019</v>
      </c>
      <c r="B1205" s="32">
        <v>43570</v>
      </c>
      <c r="C1205" s="28">
        <f>'Bitcoin Data'!C1207</f>
        <v>5067.1083980000003</v>
      </c>
      <c r="D1205" s="26">
        <f>'Bitcoin Data'!K1207</f>
        <v>1812.5062934246303</v>
      </c>
      <c r="E1205" s="25">
        <f>'Bitcoin Data'!J1207</f>
        <v>54780.870102160559</v>
      </c>
      <c r="F1205" s="25">
        <f t="shared" si="109"/>
        <v>99.290671819443176</v>
      </c>
      <c r="G1205" s="23">
        <f>'Emissions Factors'!$AB$39/1000</f>
        <v>0.49266147344102867</v>
      </c>
      <c r="H1205" s="26">
        <f t="shared" si="113"/>
        <v>48916.688677516497</v>
      </c>
      <c r="I1205" s="23">
        <f t="shared" si="110"/>
        <v>26.988424180912016</v>
      </c>
      <c r="J1205" s="26">
        <f>I1205*'Social Cost of Carbon'!$C$5</f>
        <v>2698.8424180912016</v>
      </c>
      <c r="K1205" s="23">
        <f t="shared" si="111"/>
        <v>0.53261983089930365</v>
      </c>
      <c r="L1205" s="27">
        <f t="shared" si="112"/>
        <v>4.8916688677516502</v>
      </c>
      <c r="M1205" s="27"/>
    </row>
    <row r="1206" spans="1:13" x14ac:dyDescent="0.25">
      <c r="A1206" s="24">
        <f t="shared" si="114"/>
        <v>2019</v>
      </c>
      <c r="B1206" s="32">
        <v>43571</v>
      </c>
      <c r="C1206" s="28">
        <f>'Bitcoin Data'!C1208</f>
        <v>5235.5595700000003</v>
      </c>
      <c r="D1206" s="26">
        <f>'Bitcoin Data'!K1208</f>
        <v>1812.5062934246303</v>
      </c>
      <c r="E1206" s="25">
        <f>'Bitcoin Data'!J1208</f>
        <v>54586.037807478737</v>
      </c>
      <c r="F1206" s="25">
        <f t="shared" si="109"/>
        <v>98.937537059170026</v>
      </c>
      <c r="G1206" s="23">
        <f>'Emissions Factors'!$AB$39/1000</f>
        <v>0.49266147344102867</v>
      </c>
      <c r="H1206" s="26">
        <f t="shared" si="113"/>
        <v>48742.71278619708</v>
      </c>
      <c r="I1206" s="23">
        <f t="shared" si="110"/>
        <v>26.892437815540173</v>
      </c>
      <c r="J1206" s="26">
        <f>I1206*'Social Cost of Carbon'!$C$5</f>
        <v>2689.2437815540175</v>
      </c>
      <c r="K1206" s="23">
        <f t="shared" si="111"/>
        <v>0.51364973420673299</v>
      </c>
      <c r="L1206" s="27">
        <f t="shared" si="112"/>
        <v>4.8742712786197089</v>
      </c>
      <c r="M1206" s="27"/>
    </row>
    <row r="1207" spans="1:13" x14ac:dyDescent="0.25">
      <c r="A1207" s="24">
        <f t="shared" si="114"/>
        <v>2019</v>
      </c>
      <c r="B1207" s="32">
        <v>43572</v>
      </c>
      <c r="C1207" s="28">
        <f>'Bitcoin Data'!C1209</f>
        <v>5251.9379879999997</v>
      </c>
      <c r="D1207" s="26">
        <f>'Bitcoin Data'!K1209</f>
        <v>1724.9640632486824</v>
      </c>
      <c r="E1207" s="25">
        <f>'Bitcoin Data'!J1209</f>
        <v>58078.244560524421</v>
      </c>
      <c r="F1207" s="25">
        <f t="shared" si="109"/>
        <v>100.1828847234729</v>
      </c>
      <c r="G1207" s="23">
        <f>'Emissions Factors'!$AB$39/1000</f>
        <v>0.49266147344102867</v>
      </c>
      <c r="H1207" s="26">
        <f t="shared" si="113"/>
        <v>49356.247601438881</v>
      </c>
      <c r="I1207" s="23">
        <f t="shared" si="110"/>
        <v>28.612913540056372</v>
      </c>
      <c r="J1207" s="26">
        <f>I1207*'Social Cost of Carbon'!$C$5</f>
        <v>2861.291354005637</v>
      </c>
      <c r="K1207" s="23">
        <f t="shared" si="111"/>
        <v>0.54480676667228711</v>
      </c>
      <c r="L1207" s="27">
        <f t="shared" si="112"/>
        <v>4.9356247601438872</v>
      </c>
      <c r="M1207" s="27"/>
    </row>
    <row r="1208" spans="1:13" x14ac:dyDescent="0.25">
      <c r="A1208" s="24">
        <f t="shared" si="114"/>
        <v>2019</v>
      </c>
      <c r="B1208" s="32">
        <v>43573</v>
      </c>
      <c r="C1208" s="28">
        <f>'Bitcoin Data'!C1210</f>
        <v>5298.3857420000004</v>
      </c>
      <c r="D1208" s="26">
        <f>'Bitcoin Data'!K1210</f>
        <v>1862.5827814569536</v>
      </c>
      <c r="E1208" s="25">
        <f>'Bitcoin Data'!J1210</f>
        <v>53222.217330815074</v>
      </c>
      <c r="F1208" s="25">
        <f t="shared" si="109"/>
        <v>99.130785591336021</v>
      </c>
      <c r="G1208" s="23">
        <f>'Emissions Factors'!$AB$39/1000</f>
        <v>0.49266147344102867</v>
      </c>
      <c r="H1208" s="26">
        <f t="shared" si="113"/>
        <v>48837.918892794296</v>
      </c>
      <c r="I1208" s="23">
        <f t="shared" si="110"/>
        <v>26.220536009998007</v>
      </c>
      <c r="J1208" s="26">
        <f>I1208*'Social Cost of Carbon'!$C$5</f>
        <v>2622.0536009998009</v>
      </c>
      <c r="K1208" s="23">
        <f t="shared" si="111"/>
        <v>0.49487782292159893</v>
      </c>
      <c r="L1208" s="27">
        <f t="shared" si="112"/>
        <v>4.883791889279431</v>
      </c>
      <c r="M1208" s="27"/>
    </row>
    <row r="1209" spans="1:13" x14ac:dyDescent="0.25">
      <c r="A1209" s="24">
        <f t="shared" si="114"/>
        <v>2019</v>
      </c>
      <c r="B1209" s="32">
        <v>43574</v>
      </c>
      <c r="C1209" s="28">
        <f>'Bitcoin Data'!C1211</f>
        <v>5303.8125</v>
      </c>
      <c r="D1209" s="26">
        <f>'Bitcoin Data'!K1211</f>
        <v>1899.9366687777074</v>
      </c>
      <c r="E1209" s="25">
        <f>'Bitcoin Data'!J1211</f>
        <v>51727.692400061977</v>
      </c>
      <c r="F1209" s="25">
        <f t="shared" si="109"/>
        <v>98.279339582131684</v>
      </c>
      <c r="G1209" s="23">
        <f>'Emissions Factors'!$AB$39/1000</f>
        <v>0.49266147344102867</v>
      </c>
      <c r="H1209" s="26">
        <f t="shared" si="113"/>
        <v>48418.444247344203</v>
      </c>
      <c r="I1209" s="23">
        <f t="shared" si="110"/>
        <v>25.484241155518834</v>
      </c>
      <c r="J1209" s="26">
        <f>I1209*'Social Cost of Carbon'!$C$5</f>
        <v>2548.4241155518835</v>
      </c>
      <c r="K1209" s="23">
        <f t="shared" si="111"/>
        <v>0.48048910393266797</v>
      </c>
      <c r="L1209" s="27">
        <f t="shared" si="112"/>
        <v>4.841844424734421</v>
      </c>
      <c r="M1209" s="27"/>
    </row>
    <row r="1210" spans="1:13" x14ac:dyDescent="0.25">
      <c r="A1210" s="24">
        <f t="shared" si="114"/>
        <v>2019</v>
      </c>
      <c r="B1210" s="32">
        <v>43575</v>
      </c>
      <c r="C1210" s="28">
        <f>'Bitcoin Data'!C1212</f>
        <v>5337.8862300000001</v>
      </c>
      <c r="D1210" s="26">
        <f>'Bitcoin Data'!K1212</f>
        <v>1637.5545851528382</v>
      </c>
      <c r="E1210" s="25">
        <f>'Bitcoin Data'!J1212</f>
        <v>60044.582307147524</v>
      </c>
      <c r="F1210" s="25">
        <f t="shared" si="109"/>
        <v>98.326281070656407</v>
      </c>
      <c r="G1210" s="23">
        <f>'Emissions Factors'!$AB$39/1000</f>
        <v>0.49266147344102867</v>
      </c>
      <c r="H1210" s="26">
        <f t="shared" si="113"/>
        <v>48441.570510246318</v>
      </c>
      <c r="I1210" s="23">
        <f t="shared" si="110"/>
        <v>29.581652391590421</v>
      </c>
      <c r="J1210" s="26">
        <f>I1210*'Social Cost of Carbon'!$C$5</f>
        <v>2958.1652391590419</v>
      </c>
      <c r="K1210" s="23">
        <f t="shared" si="111"/>
        <v>0.55418289407023236</v>
      </c>
      <c r="L1210" s="27">
        <f t="shared" si="112"/>
        <v>4.8441570510246317</v>
      </c>
      <c r="M1210" s="27"/>
    </row>
    <row r="1211" spans="1:13" x14ac:dyDescent="0.25">
      <c r="A1211" s="24">
        <f t="shared" si="114"/>
        <v>2019</v>
      </c>
      <c r="B1211" s="32">
        <v>43576</v>
      </c>
      <c r="C1211" s="28">
        <f>'Bitcoin Data'!C1213</f>
        <v>5314.53125</v>
      </c>
      <c r="D1211" s="26">
        <f>'Bitcoin Data'!K1213</f>
        <v>2024.9746878164026</v>
      </c>
      <c r="E1211" s="25">
        <f>'Bitcoin Data'!J1213</f>
        <v>48333.83853574103</v>
      </c>
      <c r="F1211" s="25">
        <f t="shared" si="109"/>
        <v>97.874799599880603</v>
      </c>
      <c r="G1211" s="23">
        <f>'Emissions Factors'!$AB$39/1000</f>
        <v>0.49266147344102867</v>
      </c>
      <c r="H1211" s="26">
        <f t="shared" si="113"/>
        <v>48219.14298362258</v>
      </c>
      <c r="I1211" s="23">
        <f t="shared" si="110"/>
        <v>23.812220110078947</v>
      </c>
      <c r="J1211" s="26">
        <f>I1211*'Social Cost of Carbon'!$C$5</f>
        <v>2381.2220110078947</v>
      </c>
      <c r="K1211" s="23">
        <f t="shared" si="111"/>
        <v>0.44805870903626632</v>
      </c>
      <c r="L1211" s="27">
        <f t="shared" si="112"/>
        <v>4.821914298362258</v>
      </c>
      <c r="M1211" s="27"/>
    </row>
    <row r="1212" spans="1:13" x14ac:dyDescent="0.25">
      <c r="A1212" s="24">
        <f t="shared" si="114"/>
        <v>2019</v>
      </c>
      <c r="B1212" s="32">
        <v>43577</v>
      </c>
      <c r="C1212" s="28">
        <f>'Bitcoin Data'!C1214</f>
        <v>5399.3652339999999</v>
      </c>
      <c r="D1212" s="26">
        <f>'Bitcoin Data'!K1214</f>
        <v>1675.0418760469011</v>
      </c>
      <c r="E1212" s="25">
        <f>'Bitcoin Data'!J1214</f>
        <v>60725.48799180107</v>
      </c>
      <c r="F1212" s="25">
        <f t="shared" si="109"/>
        <v>101.71773532965003</v>
      </c>
      <c r="G1212" s="23">
        <f>'Emissions Factors'!$AB$39/1000</f>
        <v>0.49266147344102867</v>
      </c>
      <c r="H1212" s="26">
        <f t="shared" si="113"/>
        <v>50112.409362589955</v>
      </c>
      <c r="I1212" s="23">
        <f t="shared" si="110"/>
        <v>29.917108389466208</v>
      </c>
      <c r="J1212" s="26">
        <f>I1212*'Social Cost of Carbon'!$C$5</f>
        <v>2991.7108389466207</v>
      </c>
      <c r="K1212" s="23">
        <f t="shared" si="111"/>
        <v>0.55408565808953025</v>
      </c>
      <c r="L1212" s="27">
        <f t="shared" si="112"/>
        <v>5.0112409362589956</v>
      </c>
      <c r="M1212" s="27"/>
    </row>
    <row r="1213" spans="1:13" x14ac:dyDescent="0.25">
      <c r="A1213" s="24">
        <f t="shared" si="114"/>
        <v>2019</v>
      </c>
      <c r="B1213" s="32">
        <v>43578</v>
      </c>
      <c r="C1213" s="28">
        <f>'Bitcoin Data'!C1215</f>
        <v>5572.3623049999997</v>
      </c>
      <c r="D1213" s="26">
        <f>'Bitcoin Data'!K1215</f>
        <v>1449.9758337361045</v>
      </c>
      <c r="E1213" s="25">
        <f>'Bitcoin Data'!J1215</f>
        <v>69300.788211794599</v>
      </c>
      <c r="F1213" s="25">
        <f t="shared" si="109"/>
        <v>100.48446816596608</v>
      </c>
      <c r="G1213" s="23">
        <f>'Emissions Factors'!$AB$39/1000</f>
        <v>0.49266147344102867</v>
      </c>
      <c r="H1213" s="26">
        <f t="shared" si="113"/>
        <v>49504.826144582985</v>
      </c>
      <c r="I1213" s="23">
        <f t="shared" si="110"/>
        <v>34.141828431047401</v>
      </c>
      <c r="J1213" s="26">
        <f>I1213*'Social Cost of Carbon'!$C$5</f>
        <v>3414.1828431047402</v>
      </c>
      <c r="K1213" s="23">
        <f t="shared" si="111"/>
        <v>0.61269936451211071</v>
      </c>
      <c r="L1213" s="27">
        <f t="shared" si="112"/>
        <v>4.9504826144582994</v>
      </c>
      <c r="M1213" s="27"/>
    </row>
    <row r="1214" spans="1:13" x14ac:dyDescent="0.25">
      <c r="A1214" s="24">
        <f t="shared" si="114"/>
        <v>2019</v>
      </c>
      <c r="B1214" s="32">
        <v>43579</v>
      </c>
      <c r="C1214" s="28">
        <f>'Bitcoin Data'!C1216</f>
        <v>5464.8666990000002</v>
      </c>
      <c r="D1214" s="26">
        <f>'Bitcoin Data'!K1216</f>
        <v>2037.5820692777904</v>
      </c>
      <c r="E1214" s="25">
        <f>'Bitcoin Data'!J1216</f>
        <v>47837.362032989586</v>
      </c>
      <c r="F1214" s="25">
        <f t="shared" si="109"/>
        <v>97.472551119969722</v>
      </c>
      <c r="G1214" s="23">
        <f>'Emissions Factors'!$AB$39/1000</f>
        <v>0.49266147344102867</v>
      </c>
      <c r="H1214" s="26">
        <f t="shared" si="113"/>
        <v>48020.970654820274</v>
      </c>
      <c r="I1214" s="23">
        <f t="shared" si="110"/>
        <v>23.567625264704574</v>
      </c>
      <c r="J1214" s="26">
        <f>I1214*'Social Cost of Carbon'!$C$5</f>
        <v>2356.7625264704575</v>
      </c>
      <c r="K1214" s="23">
        <f t="shared" si="111"/>
        <v>0.43125709304157678</v>
      </c>
      <c r="L1214" s="27">
        <f t="shared" si="112"/>
        <v>4.8020970654820276</v>
      </c>
      <c r="M1214" s="27"/>
    </row>
    <row r="1215" spans="1:13" x14ac:dyDescent="0.25">
      <c r="A1215" s="24">
        <f t="shared" si="114"/>
        <v>2019</v>
      </c>
      <c r="B1215" s="32">
        <v>43580</v>
      </c>
      <c r="C1215" s="28">
        <f>'Bitcoin Data'!C1217</f>
        <v>5210.515625</v>
      </c>
      <c r="D1215" s="26">
        <f>'Bitcoin Data'!K1217</f>
        <v>1787.4875868917577</v>
      </c>
      <c r="E1215" s="25">
        <f>'Bitcoin Data'!J1217</f>
        <v>55835.444066560303</v>
      </c>
      <c r="F1215" s="25">
        <f t="shared" si="109"/>
        <v>99.805163177565589</v>
      </c>
      <c r="G1215" s="23">
        <f>'Emissions Factors'!$AB$39/1000</f>
        <v>0.49266147344102867</v>
      </c>
      <c r="H1215" s="26">
        <f t="shared" si="113"/>
        <v>49170.158748081762</v>
      </c>
      <c r="I1215" s="23">
        <f t="shared" si="110"/>
        <v>27.507972144065743</v>
      </c>
      <c r="J1215" s="26">
        <f>I1215*'Social Cost of Carbon'!$C$5</f>
        <v>2750.7972144065743</v>
      </c>
      <c r="K1215" s="23">
        <f t="shared" si="111"/>
        <v>0.52793186171600326</v>
      </c>
      <c r="L1215" s="27">
        <f t="shared" si="112"/>
        <v>4.9170158748081763</v>
      </c>
      <c r="M1215" s="27"/>
    </row>
    <row r="1216" spans="1:13" x14ac:dyDescent="0.25">
      <c r="A1216" s="24">
        <f t="shared" si="114"/>
        <v>2019</v>
      </c>
      <c r="B1216" s="32">
        <v>43581</v>
      </c>
      <c r="C1216" s="28">
        <f>'Bitcoin Data'!C1218</f>
        <v>5279.3481449999999</v>
      </c>
      <c r="D1216" s="26">
        <f>'Bitcoin Data'!K1218</f>
        <v>1887.5838926174499</v>
      </c>
      <c r="E1216" s="25">
        <f>'Bitcoin Data'!J1218</f>
        <v>52483.088284155354</v>
      </c>
      <c r="F1216" s="25">
        <f t="shared" si="109"/>
        <v>99.066232079991238</v>
      </c>
      <c r="G1216" s="23">
        <f>'Emissions Factors'!$AB$39/1000</f>
        <v>0.49266147344102867</v>
      </c>
      <c r="H1216" s="26">
        <f t="shared" si="113"/>
        <v>48806.115864779385</v>
      </c>
      <c r="I1216" s="23">
        <f t="shared" si="110"/>
        <v>25.856395604807567</v>
      </c>
      <c r="J1216" s="26">
        <f>I1216*'Social Cost of Carbon'!$C$5</f>
        <v>2585.6395604807567</v>
      </c>
      <c r="K1216" s="23">
        <f t="shared" si="111"/>
        <v>0.48976492731012283</v>
      </c>
      <c r="L1216" s="27">
        <f t="shared" si="112"/>
        <v>4.8806115864779391</v>
      </c>
      <c r="M1216" s="27"/>
    </row>
    <row r="1217" spans="1:13" x14ac:dyDescent="0.25">
      <c r="A1217" s="24">
        <f t="shared" si="114"/>
        <v>2019</v>
      </c>
      <c r="B1217" s="32">
        <v>43582</v>
      </c>
      <c r="C1217" s="28">
        <f>'Bitcoin Data'!C1219</f>
        <v>5268.2910160000001</v>
      </c>
      <c r="D1217" s="26">
        <f>'Bitcoin Data'!K1219</f>
        <v>1712.4916753876892</v>
      </c>
      <c r="E1217" s="25">
        <f>'Bitcoin Data'!J1219</f>
        <v>57705.293322762758</v>
      </c>
      <c r="F1217" s="25">
        <f t="shared" si="109"/>
        <v>98.819834441036036</v>
      </c>
      <c r="G1217" s="23">
        <f>'Emissions Factors'!$AB$39/1000</f>
        <v>0.49266147344102867</v>
      </c>
      <c r="H1217" s="26">
        <f t="shared" si="113"/>
        <v>48684.725240919324</v>
      </c>
      <c r="I1217" s="23">
        <f t="shared" si="110"/>
        <v>28.429174833739054</v>
      </c>
      <c r="J1217" s="26">
        <f>I1217*'Social Cost of Carbon'!$C$5</f>
        <v>2842.9174833739053</v>
      </c>
      <c r="K1217" s="23">
        <f t="shared" si="111"/>
        <v>0.539628026382722</v>
      </c>
      <c r="L1217" s="27">
        <f t="shared" si="112"/>
        <v>4.8684725240919322</v>
      </c>
      <c r="M1217" s="27"/>
    </row>
    <row r="1218" spans="1:13" x14ac:dyDescent="0.25">
      <c r="A1218" s="24">
        <f t="shared" si="114"/>
        <v>2019</v>
      </c>
      <c r="B1218" s="32">
        <v>43583</v>
      </c>
      <c r="C1218" s="28">
        <f>'Bitcoin Data'!C1220</f>
        <v>5285.1391599999997</v>
      </c>
      <c r="D1218" s="26">
        <f>'Bitcoin Data'!K1220</f>
        <v>2037.5820692777904</v>
      </c>
      <c r="E1218" s="25">
        <f>'Bitcoin Data'!J1220</f>
        <v>48723.157672035399</v>
      </c>
      <c r="F1218" s="25">
        <f t="shared" si="109"/>
        <v>99.277432431133946</v>
      </c>
      <c r="G1218" s="23">
        <f>'Emissions Factors'!$AB$39/1000</f>
        <v>0.49266147344102867</v>
      </c>
      <c r="H1218" s="26">
        <f t="shared" si="113"/>
        <v>48910.166140964611</v>
      </c>
      <c r="I1218" s="23">
        <f t="shared" si="110"/>
        <v>24.004022649404519</v>
      </c>
      <c r="J1218" s="26">
        <f>I1218*'Social Cost of Carbon'!$C$5</f>
        <v>2400.4022649404519</v>
      </c>
      <c r="K1218" s="23">
        <f t="shared" si="111"/>
        <v>0.45417957640692513</v>
      </c>
      <c r="L1218" s="27">
        <f t="shared" si="112"/>
        <v>4.8910166140964613</v>
      </c>
      <c r="M1218" s="27"/>
    </row>
    <row r="1219" spans="1:13" x14ac:dyDescent="0.25">
      <c r="A1219" s="24">
        <f t="shared" si="114"/>
        <v>2019</v>
      </c>
      <c r="B1219" s="32">
        <v>43584</v>
      </c>
      <c r="C1219" s="28">
        <f>'Bitcoin Data'!C1221</f>
        <v>5247.3525390000004</v>
      </c>
      <c r="D1219" s="26">
        <f>'Bitcoin Data'!K1221</f>
        <v>2037.5820692777904</v>
      </c>
      <c r="E1219" s="25">
        <f>'Bitcoin Data'!J1221</f>
        <v>48739.60260679209</v>
      </c>
      <c r="F1219" s="25">
        <f t="shared" si="109"/>
        <v>99.310940335324617</v>
      </c>
      <c r="G1219" s="23">
        <f>'Emissions Factors'!$AB$39/1000</f>
        <v>0.49266147344102867</v>
      </c>
      <c r="H1219" s="26">
        <f t="shared" si="113"/>
        <v>48926.674194415114</v>
      </c>
      <c r="I1219" s="23">
        <f t="shared" si="110"/>
        <v>24.012124435192394</v>
      </c>
      <c r="J1219" s="26">
        <f>I1219*'Social Cost of Carbon'!$C$5</f>
        <v>2401.2124435192395</v>
      </c>
      <c r="K1219" s="23">
        <f t="shared" si="111"/>
        <v>0.45760455880802015</v>
      </c>
      <c r="L1219" s="27">
        <f t="shared" si="112"/>
        <v>4.8926674194415121</v>
      </c>
      <c r="M1219" s="27"/>
    </row>
    <row r="1220" spans="1:13" x14ac:dyDescent="0.25">
      <c r="A1220" s="24">
        <f t="shared" si="114"/>
        <v>2019</v>
      </c>
      <c r="B1220" s="32">
        <v>43585</v>
      </c>
      <c r="C1220" s="28">
        <f>'Bitcoin Data'!C1222</f>
        <v>5350.7265630000002</v>
      </c>
      <c r="D1220" s="26">
        <f>'Bitcoin Data'!K1222</f>
        <v>1749.9513902391602</v>
      </c>
      <c r="E1220" s="25">
        <f>'Bitcoin Data'!J1222</f>
        <v>58353.659024665045</v>
      </c>
      <c r="F1220" s="25">
        <f t="shared" si="109"/>
        <v>102.11606673575452</v>
      </c>
      <c r="G1220" s="23">
        <f>'Emissions Factors'!$AB$39/1000</f>
        <v>0.49266147344102867</v>
      </c>
      <c r="H1220" s="26">
        <f t="shared" si="113"/>
        <v>50308.651900039236</v>
      </c>
      <c r="I1220" s="23">
        <f t="shared" si="110"/>
        <v>28.748599635766862</v>
      </c>
      <c r="J1220" s="26">
        <f>I1220*'Social Cost of Carbon'!$C$5</f>
        <v>2874.8599635766864</v>
      </c>
      <c r="K1220" s="23">
        <f t="shared" si="111"/>
        <v>0.53728403605151409</v>
      </c>
      <c r="L1220" s="27">
        <f t="shared" si="112"/>
        <v>5.0308651900039241</v>
      </c>
      <c r="M1220" s="27"/>
    </row>
    <row r="1221" spans="1:13" x14ac:dyDescent="0.25">
      <c r="A1221" s="24">
        <f t="shared" si="114"/>
        <v>2019</v>
      </c>
      <c r="B1221" s="32">
        <v>43586</v>
      </c>
      <c r="C1221" s="28">
        <f>'Bitcoin Data'!C1223</f>
        <v>5402.6972660000001</v>
      </c>
      <c r="D1221" s="26">
        <f>'Bitcoin Data'!K1223</f>
        <v>2137.5133594584968</v>
      </c>
      <c r="E1221" s="25">
        <f>'Bitcoin Data'!J1223</f>
        <v>48853.766253118796</v>
      </c>
      <c r="F1221" s="25">
        <f t="shared" ref="F1221:F1284" si="115">E1221*D1221/1000000</f>
        <v>104.4255780259041</v>
      </c>
      <c r="G1221" s="23">
        <f>'Emissions Factors'!$AB$39/1000</f>
        <v>0.49266147344102867</v>
      </c>
      <c r="H1221" s="26">
        <f t="shared" si="113"/>
        <v>51446.45913517302</v>
      </c>
      <c r="I1221" s="23">
        <f t="shared" ref="I1221:I1284" si="116">$E1221*G1221/1000</f>
        <v>24.068368465405111</v>
      </c>
      <c r="J1221" s="26">
        <f>I1221*'Social Cost of Carbon'!$C$5</f>
        <v>2406.836846540511</v>
      </c>
      <c r="K1221" s="23">
        <f t="shared" ref="K1221:K1284" si="117">J1221/$C1221</f>
        <v>0.44548800868171962</v>
      </c>
      <c r="L1221" s="27">
        <f t="shared" ref="L1221:L1284" si="118">J1221*$D1221/1000000</f>
        <v>5.1446459135173015</v>
      </c>
      <c r="M1221" s="27"/>
    </row>
    <row r="1222" spans="1:13" x14ac:dyDescent="0.25">
      <c r="A1222" s="24">
        <f t="shared" si="114"/>
        <v>2019</v>
      </c>
      <c r="B1222" s="32">
        <v>43587</v>
      </c>
      <c r="C1222" s="28">
        <f>'Bitcoin Data'!C1224</f>
        <v>5505.2836909999996</v>
      </c>
      <c r="D1222" s="26">
        <f>'Bitcoin Data'!K1224</f>
        <v>2300.0255558395093</v>
      </c>
      <c r="E1222" s="25">
        <f>'Bitcoin Data'!J1224</f>
        <v>45720.009644195532</v>
      </c>
      <c r="F1222" s="25">
        <f t="shared" si="115"/>
        <v>105.15719059487856</v>
      </c>
      <c r="G1222" s="23">
        <f>'Emissions Factors'!$AB$39/1000</f>
        <v>0.49266147344102867</v>
      </c>
      <c r="H1222" s="26">
        <f t="shared" ref="H1222:H1285" si="119">F1222*G1222*1000</f>
        <v>51806.896461391952</v>
      </c>
      <c r="I1222" s="23">
        <f t="shared" si="116"/>
        <v>22.524487317047413</v>
      </c>
      <c r="J1222" s="26">
        <f>I1222*'Social Cost of Carbon'!$C$5</f>
        <v>2252.4487317047415</v>
      </c>
      <c r="K1222" s="23">
        <f t="shared" si="117"/>
        <v>0.40914308110716063</v>
      </c>
      <c r="L1222" s="27">
        <f t="shared" si="118"/>
        <v>5.1806896461391965</v>
      </c>
      <c r="M1222" s="27"/>
    </row>
    <row r="1223" spans="1:13" x14ac:dyDescent="0.25">
      <c r="A1223" s="24">
        <f t="shared" si="114"/>
        <v>2019</v>
      </c>
      <c r="B1223" s="32">
        <v>43588</v>
      </c>
      <c r="C1223" s="28">
        <f>'Bitcoin Data'!C1225</f>
        <v>5768.2895509999998</v>
      </c>
      <c r="D1223" s="26">
        <f>'Bitcoin Data'!K1225</f>
        <v>1899.9366687777074</v>
      </c>
      <c r="E1223" s="25">
        <f>'Bitcoin Data'!J1225</f>
        <v>57441.641632380153</v>
      </c>
      <c r="F1223" s="25">
        <f t="shared" si="115"/>
        <v>109.13548125214722</v>
      </c>
      <c r="G1223" s="23">
        <f>'Emissions Factors'!$AB$39/1000</f>
        <v>0.49266147344102867</v>
      </c>
      <c r="H1223" s="26">
        <f t="shared" si="119"/>
        <v>53766.846998378613</v>
      </c>
      <c r="I1223" s="23">
        <f t="shared" si="116"/>
        <v>28.299283803479941</v>
      </c>
      <c r="J1223" s="26">
        <f>I1223*'Social Cost of Carbon'!$C$5</f>
        <v>2829.9283803479943</v>
      </c>
      <c r="K1223" s="23">
        <f t="shared" si="117"/>
        <v>0.49060095810505794</v>
      </c>
      <c r="L1223" s="27">
        <f t="shared" si="118"/>
        <v>5.3766846998378615</v>
      </c>
      <c r="M1223" s="27"/>
    </row>
    <row r="1224" spans="1:13" x14ac:dyDescent="0.25">
      <c r="A1224" s="24">
        <f t="shared" si="114"/>
        <v>2019</v>
      </c>
      <c r="B1224" s="32">
        <v>43589</v>
      </c>
      <c r="C1224" s="28">
        <f>'Bitcoin Data'!C1226</f>
        <v>5831.1674800000001</v>
      </c>
      <c r="D1224" s="26">
        <f>'Bitcoin Data'!K1226</f>
        <v>1650.0137501145844</v>
      </c>
      <c r="E1224" s="25">
        <f>'Bitcoin Data'!J1226</f>
        <v>66166.252316769795</v>
      </c>
      <c r="F1224" s="25">
        <f t="shared" si="115"/>
        <v>109.17522611622113</v>
      </c>
      <c r="G1224" s="23">
        <f>'Emissions Factors'!$AB$39/1000</f>
        <v>0.49266147344102867</v>
      </c>
      <c r="H1224" s="26">
        <f t="shared" si="119"/>
        <v>53786.427761674975</v>
      </c>
      <c r="I1224" s="23">
        <f t="shared" si="116"/>
        <v>32.597563358450685</v>
      </c>
      <c r="J1224" s="26">
        <f>I1224*'Social Cost of Carbon'!$C$5</f>
        <v>3259.7563358450684</v>
      </c>
      <c r="K1224" s="23">
        <f t="shared" si="117"/>
        <v>0.55902293100404454</v>
      </c>
      <c r="L1224" s="27">
        <f t="shared" si="118"/>
        <v>5.3786427761674975</v>
      </c>
      <c r="M1224" s="27"/>
    </row>
    <row r="1225" spans="1:13" x14ac:dyDescent="0.25">
      <c r="A1225" s="24">
        <f t="shared" si="114"/>
        <v>2019</v>
      </c>
      <c r="B1225" s="32">
        <v>43590</v>
      </c>
      <c r="C1225" s="28">
        <f>'Bitcoin Data'!C1227</f>
        <v>5795.7084960000002</v>
      </c>
      <c r="D1225" s="26">
        <f>'Bitcoin Data'!K1227</f>
        <v>1612.4697661918838</v>
      </c>
      <c r="E1225" s="25">
        <f>'Bitcoin Data'!J1227</f>
        <v>67620.281035598906</v>
      </c>
      <c r="F1225" s="25">
        <f t="shared" si="115"/>
        <v>109.03565875130164</v>
      </c>
      <c r="G1225" s="23">
        <f>'Emissions Factors'!$AB$39/1000</f>
        <v>0.49266147344102867</v>
      </c>
      <c r="H1225" s="26">
        <f t="shared" si="119"/>
        <v>53717.668298029457</v>
      </c>
      <c r="I1225" s="23">
        <f t="shared" si="116"/>
        <v>33.313907289494608</v>
      </c>
      <c r="J1225" s="26">
        <f>I1225*'Social Cost of Carbon'!$C$5</f>
        <v>3331.3907289494609</v>
      </c>
      <c r="K1225" s="23">
        <f t="shared" si="117"/>
        <v>0.57480301696482372</v>
      </c>
      <c r="L1225" s="27">
        <f t="shared" si="118"/>
        <v>5.3717668298029464</v>
      </c>
      <c r="M1225" s="27"/>
    </row>
    <row r="1226" spans="1:13" x14ac:dyDescent="0.25">
      <c r="A1226" s="24">
        <f t="shared" si="114"/>
        <v>2019</v>
      </c>
      <c r="B1226" s="32">
        <v>43591</v>
      </c>
      <c r="C1226" s="28">
        <f>'Bitcoin Data'!C1228</f>
        <v>5746.8071289999998</v>
      </c>
      <c r="D1226" s="26">
        <f>'Bitcoin Data'!K1228</f>
        <v>1887.5838926174499</v>
      </c>
      <c r="E1226" s="25">
        <f>'Bitcoin Data'!J1228</f>
        <v>56332.923829400701</v>
      </c>
      <c r="F1226" s="25">
        <f t="shared" si="115"/>
        <v>106.33311964442247</v>
      </c>
      <c r="G1226" s="23">
        <f>'Emissions Factors'!$AB$39/1000</f>
        <v>0.49266147344102867</v>
      </c>
      <c r="H1226" s="26">
        <f t="shared" si="119"/>
        <v>52386.231399602366</v>
      </c>
      <c r="I1226" s="23">
        <f t="shared" si="116"/>
        <v>27.753061257033785</v>
      </c>
      <c r="J1226" s="26">
        <f>I1226*'Social Cost of Carbon'!$C$5</f>
        <v>2775.3061257033787</v>
      </c>
      <c r="K1226" s="23">
        <f t="shared" si="117"/>
        <v>0.48293009725320446</v>
      </c>
      <c r="L1226" s="27">
        <f t="shared" si="118"/>
        <v>5.2386231399602377</v>
      </c>
      <c r="M1226" s="27"/>
    </row>
    <row r="1227" spans="1:13" x14ac:dyDescent="0.25">
      <c r="A1227" s="24">
        <f t="shared" si="114"/>
        <v>2019</v>
      </c>
      <c r="B1227" s="32">
        <v>43592</v>
      </c>
      <c r="C1227" s="28">
        <f>'Bitcoin Data'!C1229</f>
        <v>5829.5014650000003</v>
      </c>
      <c r="D1227" s="26">
        <f>'Bitcoin Data'!K1229</f>
        <v>1587.4415733309816</v>
      </c>
      <c r="E1227" s="25">
        <f>'Bitcoin Data'!J1229</f>
        <v>66719.007151425511</v>
      </c>
      <c r="F1227" s="25">
        <f t="shared" si="115"/>
        <v>105.91252568353993</v>
      </c>
      <c r="G1227" s="23">
        <f>'Emissions Factors'!$AB$39/1000</f>
        <v>0.49266147344102867</v>
      </c>
      <c r="H1227" s="26">
        <f t="shared" si="119"/>
        <v>52179.020959113572</v>
      </c>
      <c r="I1227" s="23">
        <f t="shared" si="116"/>
        <v>32.869884369743822</v>
      </c>
      <c r="J1227" s="26">
        <f>I1227*'Social Cost of Carbon'!$C$5</f>
        <v>3286.9884369743822</v>
      </c>
      <c r="K1227" s="23">
        <f t="shared" si="117"/>
        <v>0.56385412315431716</v>
      </c>
      <c r="L1227" s="27">
        <f t="shared" si="118"/>
        <v>5.2179020959113576</v>
      </c>
      <c r="M1227" s="27"/>
    </row>
    <row r="1228" spans="1:13" x14ac:dyDescent="0.25">
      <c r="A1228" s="24">
        <f t="shared" si="114"/>
        <v>2019</v>
      </c>
      <c r="B1228" s="32">
        <v>43593</v>
      </c>
      <c r="C1228" s="28">
        <f>'Bitcoin Data'!C1230</f>
        <v>5982.4575199999999</v>
      </c>
      <c r="D1228" s="26">
        <f>'Bitcoin Data'!K1230</f>
        <v>1899.9366687777074</v>
      </c>
      <c r="E1228" s="25">
        <f>'Bitcoin Data'!J1230</f>
        <v>55404.351689634626</v>
      </c>
      <c r="F1228" s="25">
        <f t="shared" si="115"/>
        <v>105.26475938499296</v>
      </c>
      <c r="G1228" s="23">
        <f>'Emissions Factors'!$AB$39/1000</f>
        <v>0.49266147344102867</v>
      </c>
      <c r="H1228" s="26">
        <f t="shared" si="119"/>
        <v>51859.891460025981</v>
      </c>
      <c r="I1228" s="23">
        <f t="shared" si="116"/>
        <v>27.295589538460344</v>
      </c>
      <c r="J1228" s="26">
        <f>I1228*'Social Cost of Carbon'!$C$5</f>
        <v>2729.5589538460345</v>
      </c>
      <c r="K1228" s="23">
        <f t="shared" si="117"/>
        <v>0.45626048237213968</v>
      </c>
      <c r="L1228" s="27">
        <f t="shared" si="118"/>
        <v>5.1859891460025986</v>
      </c>
      <c r="M1228" s="27"/>
    </row>
    <row r="1229" spans="1:13" x14ac:dyDescent="0.25">
      <c r="A1229" s="24">
        <f t="shared" ref="A1229:A1292" si="120">YEAR(B1229)</f>
        <v>2019</v>
      </c>
      <c r="B1229" s="32">
        <v>43594</v>
      </c>
      <c r="C1229" s="28">
        <f>'Bitcoin Data'!C1231</f>
        <v>6174.5288090000004</v>
      </c>
      <c r="D1229" s="26">
        <f>'Bitcoin Data'!K1231</f>
        <v>1875</v>
      </c>
      <c r="E1229" s="25">
        <f>'Bitcoin Data'!J1231</f>
        <v>55554.066488836659</v>
      </c>
      <c r="F1229" s="25">
        <f t="shared" si="115"/>
        <v>104.16387466656874</v>
      </c>
      <c r="G1229" s="23">
        <f>'Emissions Factors'!$AB$39/1000</f>
        <v>0.49266147344102867</v>
      </c>
      <c r="H1229" s="26">
        <f t="shared" si="119"/>
        <v>51317.527972558397</v>
      </c>
      <c r="I1229" s="23">
        <f t="shared" si="116"/>
        <v>27.369348252031145</v>
      </c>
      <c r="J1229" s="26">
        <f>I1229*'Social Cost of Carbon'!$C$5</f>
        <v>2736.9348252031145</v>
      </c>
      <c r="K1229" s="23">
        <f t="shared" si="117"/>
        <v>0.44326213543837634</v>
      </c>
      <c r="L1229" s="27">
        <f t="shared" si="118"/>
        <v>5.1317527972558405</v>
      </c>
      <c r="M1229" s="27"/>
    </row>
    <row r="1230" spans="1:13" x14ac:dyDescent="0.25">
      <c r="A1230" s="24">
        <f t="shared" si="120"/>
        <v>2019</v>
      </c>
      <c r="B1230" s="32">
        <v>43595</v>
      </c>
      <c r="C1230" s="28">
        <f>'Bitcoin Data'!C1232</f>
        <v>6378.8491210000002</v>
      </c>
      <c r="D1230" s="26">
        <f>'Bitcoin Data'!K1232</f>
        <v>1562.5</v>
      </c>
      <c r="E1230" s="25">
        <f>'Bitcoin Data'!J1232</f>
        <v>65012.974704062617</v>
      </c>
      <c r="F1230" s="25">
        <f t="shared" si="115"/>
        <v>101.58277297509784</v>
      </c>
      <c r="G1230" s="23">
        <f>'Emissions Factors'!$AB$39/1000</f>
        <v>0.49266147344102867</v>
      </c>
      <c r="H1230" s="26">
        <f t="shared" si="119"/>
        <v>50045.918610137203</v>
      </c>
      <c r="I1230" s="23">
        <f t="shared" si="116"/>
        <v>32.029387910487813</v>
      </c>
      <c r="J1230" s="26">
        <f>I1230*'Social Cost of Carbon'!$C$5</f>
        <v>3202.9387910487812</v>
      </c>
      <c r="K1230" s="23">
        <f t="shared" si="117"/>
        <v>0.50211860012557608</v>
      </c>
      <c r="L1230" s="27">
        <f t="shared" si="118"/>
        <v>5.0045918610137203</v>
      </c>
      <c r="M1230" s="27"/>
    </row>
    <row r="1231" spans="1:13" x14ac:dyDescent="0.25">
      <c r="A1231" s="24">
        <f t="shared" si="120"/>
        <v>2019</v>
      </c>
      <c r="B1231" s="32">
        <v>43596</v>
      </c>
      <c r="C1231" s="28">
        <f>'Bitcoin Data'!C1233</f>
        <v>7204.7714839999999</v>
      </c>
      <c r="D1231" s="26">
        <f>'Bitcoin Data'!K1233</f>
        <v>1624.9887153561435</v>
      </c>
      <c r="E1231" s="25">
        <f>'Bitcoin Data'!J1233</f>
        <v>61265.469673830929</v>
      </c>
      <c r="F1231" s="25">
        <f t="shared" si="115"/>
        <v>99.555696860969292</v>
      </c>
      <c r="G1231" s="23">
        <f>'Emissions Factors'!$AB$39/1000</f>
        <v>0.49266147344102867</v>
      </c>
      <c r="H1231" s="26">
        <f t="shared" si="119"/>
        <v>49047.256304973525</v>
      </c>
      <c r="I1231" s="23">
        <f t="shared" si="116"/>
        <v>30.183136560566204</v>
      </c>
      <c r="J1231" s="26">
        <f>I1231*'Social Cost of Carbon'!$C$5</f>
        <v>3018.3136560566204</v>
      </c>
      <c r="K1231" s="23">
        <f t="shared" si="117"/>
        <v>0.41893260081316142</v>
      </c>
      <c r="L1231" s="27">
        <f t="shared" si="118"/>
        <v>4.9047256304973521</v>
      </c>
      <c r="M1231" s="27"/>
    </row>
    <row r="1232" spans="1:13" x14ac:dyDescent="0.25">
      <c r="A1232" s="24">
        <f t="shared" si="120"/>
        <v>2019</v>
      </c>
      <c r="B1232" s="32">
        <v>43597</v>
      </c>
      <c r="C1232" s="28">
        <f>'Bitcoin Data'!C1234</f>
        <v>6972.3715819999998</v>
      </c>
      <c r="D1232" s="26">
        <f>'Bitcoin Data'!K1234</f>
        <v>1974.9835418038181</v>
      </c>
      <c r="E1232" s="25">
        <f>'Bitcoin Data'!J1234</f>
        <v>50429.278900190518</v>
      </c>
      <c r="F1232" s="25">
        <f t="shared" si="115"/>
        <v>99.596995852910823</v>
      </c>
      <c r="G1232" s="23">
        <f>'Emissions Factors'!$AB$39/1000</f>
        <v>0.49266147344102867</v>
      </c>
      <c r="H1232" s="26">
        <f t="shared" si="119"/>
        <v>49067.602727195066</v>
      </c>
      <c r="I1232" s="23">
        <f t="shared" si="116"/>
        <v>24.844562847536441</v>
      </c>
      <c r="J1232" s="26">
        <f>I1232*'Social Cost of Carbon'!$C$5</f>
        <v>2484.456284753644</v>
      </c>
      <c r="K1232" s="23">
        <f t="shared" si="117"/>
        <v>0.35632872624969691</v>
      </c>
      <c r="L1232" s="27">
        <f t="shared" si="118"/>
        <v>4.9067602727195068</v>
      </c>
      <c r="M1232" s="27"/>
    </row>
    <row r="1233" spans="1:13" x14ac:dyDescent="0.25">
      <c r="A1233" s="24">
        <f t="shared" si="120"/>
        <v>2019</v>
      </c>
      <c r="B1233" s="32">
        <v>43598</v>
      </c>
      <c r="C1233" s="28">
        <f>'Bitcoin Data'!C1235</f>
        <v>7814.9150390000004</v>
      </c>
      <c r="D1233" s="26">
        <f>'Bitcoin Data'!K1235</f>
        <v>2087.4405659283316</v>
      </c>
      <c r="E1233" s="25">
        <f>'Bitcoin Data'!J1235</f>
        <v>49121.433713770697</v>
      </c>
      <c r="F1233" s="25">
        <f t="shared" si="115"/>
        <v>102.53807339068453</v>
      </c>
      <c r="G1233" s="23">
        <f>'Emissions Factors'!$AB$39/1000</f>
        <v>0.49266147344102867</v>
      </c>
      <c r="H1233" s="26">
        <f t="shared" si="119"/>
        <v>50516.558320458978</v>
      </c>
      <c r="I1233" s="23">
        <f t="shared" si="116"/>
        <v>24.200237910962091</v>
      </c>
      <c r="J1233" s="26">
        <f>I1233*'Social Cost of Carbon'!$C$5</f>
        <v>2420.0237910962092</v>
      </c>
      <c r="K1233" s="23">
        <f t="shared" si="117"/>
        <v>0.3096673193526972</v>
      </c>
      <c r="L1233" s="27">
        <f t="shared" si="118"/>
        <v>5.0516558320458973</v>
      </c>
      <c r="M1233" s="27"/>
    </row>
    <row r="1234" spans="1:13" x14ac:dyDescent="0.25">
      <c r="A1234" s="24">
        <f t="shared" si="120"/>
        <v>2019</v>
      </c>
      <c r="B1234" s="32">
        <v>43599</v>
      </c>
      <c r="C1234" s="28">
        <f>'Bitcoin Data'!C1236</f>
        <v>7994.4160160000001</v>
      </c>
      <c r="D1234" s="26">
        <f>'Bitcoin Data'!K1236</f>
        <v>1899.9366687777074</v>
      </c>
      <c r="E1234" s="25">
        <f>'Bitcoin Data'!J1236</f>
        <v>54809.349247503917</v>
      </c>
      <c r="F1234" s="25">
        <f t="shared" si="115"/>
        <v>104.13429242717653</v>
      </c>
      <c r="G1234" s="23">
        <f>'Emissions Factors'!$AB$39/1000</f>
        <v>0.49266147344102867</v>
      </c>
      <c r="H1234" s="26">
        <f t="shared" si="119"/>
        <v>51302.953942911743</v>
      </c>
      <c r="I1234" s="23">
        <f t="shared" si="116"/>
        <v>27.002454758619216</v>
      </c>
      <c r="J1234" s="26">
        <f>I1234*'Social Cost of Carbon'!$C$5</f>
        <v>2700.2454758619215</v>
      </c>
      <c r="K1234" s="23">
        <f t="shared" si="117"/>
        <v>0.3377664447856677</v>
      </c>
      <c r="L1234" s="27">
        <f t="shared" si="118"/>
        <v>5.1302953942911742</v>
      </c>
      <c r="M1234" s="27"/>
    </row>
    <row r="1235" spans="1:13" x14ac:dyDescent="0.25">
      <c r="A1235" s="24">
        <f t="shared" si="120"/>
        <v>2019</v>
      </c>
      <c r="B1235" s="32">
        <v>43600</v>
      </c>
      <c r="C1235" s="28">
        <f>'Bitcoin Data'!C1237</f>
        <v>8205.1679690000001</v>
      </c>
      <c r="D1235" s="26">
        <f>'Bitcoin Data'!K1237</f>
        <v>1862.5827814569536</v>
      </c>
      <c r="E1235" s="25">
        <f>'Bitcoin Data'!J1237</f>
        <v>57263.02133009649</v>
      </c>
      <c r="F1235" s="25">
        <f t="shared" si="115"/>
        <v>106.65711754363998</v>
      </c>
      <c r="G1235" s="23">
        <f>'Emissions Factors'!$AB$39/1000</f>
        <v>0.49266147344102867</v>
      </c>
      <c r="H1235" s="26">
        <f t="shared" si="119"/>
        <v>52545.852682022662</v>
      </c>
      <c r="I1235" s="23">
        <f t="shared" si="116"/>
        <v>28.21128446217039</v>
      </c>
      <c r="J1235" s="26">
        <f>I1235*'Social Cost of Carbon'!$C$5</f>
        <v>2821.1284462170388</v>
      </c>
      <c r="K1235" s="23">
        <f t="shared" si="117"/>
        <v>0.34382336313839801</v>
      </c>
      <c r="L1235" s="27">
        <f t="shared" si="118"/>
        <v>5.2545852682022653</v>
      </c>
      <c r="M1235" s="27"/>
    </row>
    <row r="1236" spans="1:13" x14ac:dyDescent="0.25">
      <c r="A1236" s="24">
        <f t="shared" si="120"/>
        <v>2019</v>
      </c>
      <c r="B1236" s="32">
        <v>43601</v>
      </c>
      <c r="C1236" s="28">
        <f>'Bitcoin Data'!C1238</f>
        <v>7884.9091799999997</v>
      </c>
      <c r="D1236" s="26">
        <f>'Bitcoin Data'!K1238</f>
        <v>1825.0025347257426</v>
      </c>
      <c r="E1236" s="25">
        <f>'Bitcoin Data'!J1238</f>
        <v>58241.318283005057</v>
      </c>
      <c r="F1236" s="25">
        <f t="shared" si="115"/>
        <v>106.29055349225295</v>
      </c>
      <c r="G1236" s="23">
        <f>'Emissions Factors'!$AB$39/1000</f>
        <v>0.49266147344102867</v>
      </c>
      <c r="H1236" s="26">
        <f t="shared" si="119"/>
        <v>52365.260696355821</v>
      </c>
      <c r="I1236" s="23">
        <f t="shared" si="116"/>
        <v>28.693253680453196</v>
      </c>
      <c r="J1236" s="26">
        <f>I1236*'Social Cost of Carbon'!$C$5</f>
        <v>2869.3253680453195</v>
      </c>
      <c r="K1236" s="23">
        <f t="shared" si="117"/>
        <v>0.36390087730158482</v>
      </c>
      <c r="L1236" s="27">
        <f t="shared" si="118"/>
        <v>5.2365260696355822</v>
      </c>
      <c r="M1236" s="27"/>
    </row>
    <row r="1237" spans="1:13" x14ac:dyDescent="0.25">
      <c r="A1237" s="24">
        <f t="shared" si="120"/>
        <v>2019</v>
      </c>
      <c r="B1237" s="32">
        <v>43602</v>
      </c>
      <c r="C1237" s="28">
        <f>'Bitcoin Data'!C1239</f>
        <v>7343.8955079999996</v>
      </c>
      <c r="D1237" s="26">
        <f>'Bitcoin Data'!K1239</f>
        <v>1887.5838926174499</v>
      </c>
      <c r="E1237" s="25">
        <f>'Bitcoin Data'!J1239</f>
        <v>56061.780122972363</v>
      </c>
      <c r="F1237" s="25">
        <f t="shared" si="115"/>
        <v>105.82131315158375</v>
      </c>
      <c r="G1237" s="23">
        <f>'Emissions Factors'!$AB$39/1000</f>
        <v>0.49266147344102867</v>
      </c>
      <c r="H1237" s="26">
        <f t="shared" si="119"/>
        <v>52134.084058723754</v>
      </c>
      <c r="I1237" s="23">
        <f t="shared" si="116"/>
        <v>27.619479199110536</v>
      </c>
      <c r="J1237" s="26">
        <f>I1237*'Social Cost of Carbon'!$C$5</f>
        <v>2761.9479199110538</v>
      </c>
      <c r="K1237" s="23">
        <f t="shared" si="117"/>
        <v>0.37608758415780197</v>
      </c>
      <c r="L1237" s="27">
        <f t="shared" si="118"/>
        <v>5.213408405872376</v>
      </c>
      <c r="M1237" s="27"/>
    </row>
    <row r="1238" spans="1:13" x14ac:dyDescent="0.25">
      <c r="A1238" s="24">
        <f t="shared" si="120"/>
        <v>2019</v>
      </c>
      <c r="B1238" s="32">
        <v>43603</v>
      </c>
      <c r="C1238" s="28">
        <f>'Bitcoin Data'!C1240</f>
        <v>7271.2080079999996</v>
      </c>
      <c r="D1238" s="26">
        <f>'Bitcoin Data'!K1240</f>
        <v>1912.4521886952823</v>
      </c>
      <c r="E1238" s="25">
        <f>'Bitcoin Data'!J1240</f>
        <v>56703.150169771521</v>
      </c>
      <c r="F1238" s="25">
        <f t="shared" si="115"/>
        <v>108.44206364809682</v>
      </c>
      <c r="G1238" s="23">
        <f>'Emissions Factors'!$AB$39/1000</f>
        <v>0.49266147344102867</v>
      </c>
      <c r="H1238" s="26">
        <f t="shared" si="119"/>
        <v>53425.22685985719</v>
      </c>
      <c r="I1238" s="23">
        <f t="shared" si="116"/>
        <v>27.935457511387554</v>
      </c>
      <c r="J1238" s="26">
        <f>I1238*'Social Cost of Carbon'!$C$5</f>
        <v>2793.5457511387553</v>
      </c>
      <c r="K1238" s="23">
        <f t="shared" si="117"/>
        <v>0.38419279823451802</v>
      </c>
      <c r="L1238" s="27">
        <f t="shared" si="118"/>
        <v>5.3425226859857187</v>
      </c>
      <c r="M1238" s="27"/>
    </row>
    <row r="1239" spans="1:13" x14ac:dyDescent="0.25">
      <c r="A1239" s="24">
        <f t="shared" si="120"/>
        <v>2019</v>
      </c>
      <c r="B1239" s="32">
        <v>43604</v>
      </c>
      <c r="C1239" s="28">
        <f>'Bitcoin Data'!C1241</f>
        <v>8197.6894530000009</v>
      </c>
      <c r="D1239" s="26">
        <f>'Bitcoin Data'!K1241</f>
        <v>2037.5820692777904</v>
      </c>
      <c r="E1239" s="25">
        <f>'Bitcoin Data'!J1241</f>
        <v>54356.075645097459</v>
      </c>
      <c r="F1239" s="25">
        <f t="shared" si="115"/>
        <v>110.75496509075779</v>
      </c>
      <c r="G1239" s="23">
        <f>'Emissions Factors'!$AB$39/1000</f>
        <v>0.49266147344102867</v>
      </c>
      <c r="H1239" s="26">
        <f t="shared" si="119"/>
        <v>54564.70429252243</v>
      </c>
      <c r="I1239" s="23">
        <f t="shared" si="116"/>
        <v>26.779144317785725</v>
      </c>
      <c r="J1239" s="26">
        <f>I1239*'Social Cost of Carbon'!$C$5</f>
        <v>2677.9144317785726</v>
      </c>
      <c r="K1239" s="23">
        <f t="shared" si="117"/>
        <v>0.32666697697344116</v>
      </c>
      <c r="L1239" s="27">
        <f t="shared" si="118"/>
        <v>5.456470429252243</v>
      </c>
      <c r="M1239" s="27"/>
    </row>
    <row r="1240" spans="1:13" x14ac:dyDescent="0.25">
      <c r="A1240" s="24">
        <f t="shared" si="120"/>
        <v>2019</v>
      </c>
      <c r="B1240" s="32">
        <v>43605</v>
      </c>
      <c r="C1240" s="28">
        <f>'Bitcoin Data'!C1242</f>
        <v>7978.3090819999998</v>
      </c>
      <c r="D1240" s="26">
        <f>'Bitcoin Data'!K1242</f>
        <v>2012.5223613595704</v>
      </c>
      <c r="E1240" s="25">
        <f>'Bitcoin Data'!J1242</f>
        <v>55262.000901094289</v>
      </c>
      <c r="F1240" s="25">
        <f t="shared" si="115"/>
        <v>111.21601254692497</v>
      </c>
      <c r="G1240" s="23">
        <f>'Emissions Factors'!$AB$39/1000</f>
        <v>0.49266147344102867</v>
      </c>
      <c r="H1240" s="26">
        <f t="shared" si="119"/>
        <v>54791.844611603992</v>
      </c>
      <c r="I1240" s="23">
        <f t="shared" si="116"/>
        <v>27.225458789232565</v>
      </c>
      <c r="J1240" s="26">
        <f>I1240*'Social Cost of Carbon'!$C$5</f>
        <v>2722.5458789232566</v>
      </c>
      <c r="K1240" s="23">
        <f t="shared" si="117"/>
        <v>0.34124347038216896</v>
      </c>
      <c r="L1240" s="27">
        <f t="shared" si="118"/>
        <v>5.4791844611603988</v>
      </c>
      <c r="M1240" s="27"/>
    </row>
    <row r="1241" spans="1:13" x14ac:dyDescent="0.25">
      <c r="A1241" s="24">
        <f t="shared" si="120"/>
        <v>2019</v>
      </c>
      <c r="B1241" s="32">
        <v>43606</v>
      </c>
      <c r="C1241" s="28">
        <f>'Bitcoin Data'!C1243</f>
        <v>7963.3276370000003</v>
      </c>
      <c r="D1241" s="26">
        <f>'Bitcoin Data'!K1243</f>
        <v>1912.4521886952823</v>
      </c>
      <c r="E1241" s="25">
        <f>'Bitcoin Data'!J1243</f>
        <v>57802.991901263711</v>
      </c>
      <c r="F1241" s="25">
        <f t="shared" si="115"/>
        <v>110.54545837470747</v>
      </c>
      <c r="G1241" s="23">
        <f>'Emissions Factors'!$AB$39/1000</f>
        <v>0.49266147344102867</v>
      </c>
      <c r="H1241" s="26">
        <f t="shared" si="119"/>
        <v>54461.488405097283</v>
      </c>
      <c r="I1241" s="23">
        <f t="shared" si="116"/>
        <v>28.47730715937643</v>
      </c>
      <c r="J1241" s="26">
        <f>I1241*'Social Cost of Carbon'!$C$5</f>
        <v>2847.7307159376428</v>
      </c>
      <c r="K1241" s="23">
        <f t="shared" si="117"/>
        <v>0.35760561988009065</v>
      </c>
      <c r="L1241" s="27">
        <f t="shared" si="118"/>
        <v>5.4461488405097285</v>
      </c>
      <c r="M1241" s="27"/>
    </row>
    <row r="1242" spans="1:13" x14ac:dyDescent="0.25">
      <c r="A1242" s="24">
        <f t="shared" si="120"/>
        <v>2019</v>
      </c>
      <c r="B1242" s="32">
        <v>43607</v>
      </c>
      <c r="C1242" s="28">
        <f>'Bitcoin Data'!C1244</f>
        <v>7680.0664059999999</v>
      </c>
      <c r="D1242" s="26">
        <f>'Bitcoin Data'!K1244</f>
        <v>2087.4405659283316</v>
      </c>
      <c r="E1242" s="25">
        <f>'Bitcoin Data'!J1244</f>
        <v>52980.97207186075</v>
      </c>
      <c r="F1242" s="25">
        <f t="shared" si="115"/>
        <v>110.59463032511815</v>
      </c>
      <c r="G1242" s="23">
        <f>'Emissions Factors'!$AB$39/1000</f>
        <v>0.49266147344102867</v>
      </c>
      <c r="H1242" s="26">
        <f t="shared" si="119"/>
        <v>54485.713530638575</v>
      </c>
      <c r="I1242" s="23">
        <f t="shared" si="116"/>
        <v>26.101683765260905</v>
      </c>
      <c r="J1242" s="26">
        <f>I1242*'Social Cost of Carbon'!$C$5</f>
        <v>2610.1683765260905</v>
      </c>
      <c r="K1242" s="23">
        <f t="shared" si="117"/>
        <v>0.33986273536475076</v>
      </c>
      <c r="L1242" s="27">
        <f t="shared" si="118"/>
        <v>5.4485713530638575</v>
      </c>
      <c r="M1242" s="27"/>
    </row>
    <row r="1243" spans="1:13" x14ac:dyDescent="0.25">
      <c r="A1243" s="24">
        <f t="shared" si="120"/>
        <v>2019</v>
      </c>
      <c r="B1243" s="32">
        <v>43608</v>
      </c>
      <c r="C1243" s="28">
        <f>'Bitcoin Data'!C1245</f>
        <v>7881.8466799999997</v>
      </c>
      <c r="D1243" s="26">
        <f>'Bitcoin Data'!K1245</f>
        <v>1974.9835418038181</v>
      </c>
      <c r="E1243" s="25">
        <f>'Bitcoin Data'!J1245</f>
        <v>56906.943302240703</v>
      </c>
      <c r="F1243" s="25">
        <f t="shared" si="115"/>
        <v>112.3902764362884</v>
      </c>
      <c r="G1243" s="23">
        <f>'Emissions Factors'!$AB$39/1000</f>
        <v>0.49266147344102867</v>
      </c>
      <c r="H1243" s="26">
        <f t="shared" si="119"/>
        <v>55370.359189546369</v>
      </c>
      <c r="I1243" s="23">
        <f t="shared" si="116"/>
        <v>28.035858536306982</v>
      </c>
      <c r="J1243" s="26">
        <f>I1243*'Social Cost of Carbon'!$C$5</f>
        <v>2803.5858536306982</v>
      </c>
      <c r="K1243" s="23">
        <f t="shared" si="117"/>
        <v>0.35570164803442972</v>
      </c>
      <c r="L1243" s="27">
        <f t="shared" si="118"/>
        <v>5.5370359189546372</v>
      </c>
      <c r="M1243" s="27"/>
    </row>
    <row r="1244" spans="1:13" x14ac:dyDescent="0.25">
      <c r="A1244" s="24">
        <f t="shared" si="120"/>
        <v>2019</v>
      </c>
      <c r="B1244" s="32">
        <v>43609</v>
      </c>
      <c r="C1244" s="28">
        <f>'Bitcoin Data'!C1246</f>
        <v>7987.3715819999998</v>
      </c>
      <c r="D1244" s="26">
        <f>'Bitcoin Data'!K1246</f>
        <v>1912.4521886952823</v>
      </c>
      <c r="E1244" s="25">
        <f>'Bitcoin Data'!J1246</f>
        <v>59383.292315086168</v>
      </c>
      <c r="F1244" s="25">
        <f t="shared" si="115"/>
        <v>113.56770735991829</v>
      </c>
      <c r="G1244" s="23">
        <f>'Emissions Factors'!$AB$39/1000</f>
        <v>0.49266147344102867</v>
      </c>
      <c r="H1244" s="26">
        <f t="shared" si="119"/>
        <v>55950.434043256901</v>
      </c>
      <c r="I1244" s="23">
        <f t="shared" si="116"/>
        <v>29.255860289729664</v>
      </c>
      <c r="J1244" s="26">
        <f>I1244*'Social Cost of Carbon'!$C$5</f>
        <v>2925.5860289729662</v>
      </c>
      <c r="K1244" s="23">
        <f t="shared" si="117"/>
        <v>0.36627644012029464</v>
      </c>
      <c r="L1244" s="27">
        <f t="shared" si="118"/>
        <v>5.5950434043256889</v>
      </c>
      <c r="M1244" s="27"/>
    </row>
    <row r="1245" spans="1:13" x14ac:dyDescent="0.25">
      <c r="A1245" s="24">
        <f t="shared" si="120"/>
        <v>2019</v>
      </c>
      <c r="B1245" s="32">
        <v>43610</v>
      </c>
      <c r="C1245" s="28">
        <f>'Bitcoin Data'!C1247</f>
        <v>8052.5439450000003</v>
      </c>
      <c r="D1245" s="26">
        <f>'Bitcoin Data'!K1247</f>
        <v>1749.9513902391602</v>
      </c>
      <c r="E1245" s="25">
        <f>'Bitcoin Data'!J1247</f>
        <v>64983.335795577506</v>
      </c>
      <c r="F1245" s="25">
        <f t="shared" si="115"/>
        <v>113.71767881784903</v>
      </c>
      <c r="G1245" s="23">
        <f>'Emissions Factors'!$AB$39/1000</f>
        <v>0.49266147344102867</v>
      </c>
      <c r="H1245" s="26">
        <f t="shared" si="119"/>
        <v>56024.319202695158</v>
      </c>
      <c r="I1245" s="23">
        <f t="shared" si="116"/>
        <v>32.014785962162357</v>
      </c>
      <c r="J1245" s="26">
        <f>I1245*'Social Cost of Carbon'!$C$5</f>
        <v>3201.4785962162355</v>
      </c>
      <c r="K1245" s="23">
        <f t="shared" si="117"/>
        <v>0.39757356409139538</v>
      </c>
      <c r="L1245" s="27">
        <f t="shared" si="118"/>
        <v>5.6024319202695159</v>
      </c>
      <c r="M1245" s="27"/>
    </row>
    <row r="1246" spans="1:13" x14ac:dyDescent="0.25">
      <c r="A1246" s="24">
        <f t="shared" si="120"/>
        <v>2019</v>
      </c>
      <c r="B1246" s="32">
        <v>43611</v>
      </c>
      <c r="C1246" s="28">
        <f>'Bitcoin Data'!C1248</f>
        <v>8673.2158199999994</v>
      </c>
      <c r="D1246" s="26">
        <f>'Bitcoin Data'!K1248</f>
        <v>2062.5644551392229</v>
      </c>
      <c r="E1246" s="25">
        <f>'Bitcoin Data'!J1248</f>
        <v>54458.93531332945</v>
      </c>
      <c r="F1246" s="25">
        <f t="shared" si="115"/>
        <v>112.32506424199954</v>
      </c>
      <c r="G1246" s="23">
        <f>'Emissions Factors'!$AB$39/1000</f>
        <v>0.49266147344102867</v>
      </c>
      <c r="H1246" s="26">
        <f t="shared" si="119"/>
        <v>55338.231653821691</v>
      </c>
      <c r="I1246" s="23">
        <f t="shared" si="116"/>
        <v>26.829819313494554</v>
      </c>
      <c r="J1246" s="26">
        <f>I1246*'Social Cost of Carbon'!$C$5</f>
        <v>2682.9819313494554</v>
      </c>
      <c r="K1246" s="23">
        <f t="shared" si="117"/>
        <v>0.3093410779843197</v>
      </c>
      <c r="L1246" s="27">
        <f t="shared" si="118"/>
        <v>5.5338231653821692</v>
      </c>
      <c r="M1246" s="27"/>
    </row>
    <row r="1247" spans="1:13" x14ac:dyDescent="0.25">
      <c r="A1247" s="24">
        <f t="shared" si="120"/>
        <v>2019</v>
      </c>
      <c r="B1247" s="32">
        <v>43612</v>
      </c>
      <c r="C1247" s="28">
        <f>'Bitcoin Data'!C1249</f>
        <v>8805.7783199999994</v>
      </c>
      <c r="D1247" s="26">
        <f>'Bitcoin Data'!K1249</f>
        <v>2087.4405659283316</v>
      </c>
      <c r="E1247" s="25">
        <f>'Bitcoin Data'!J1249</f>
        <v>53879.277652607278</v>
      </c>
      <c r="F1247" s="25">
        <f t="shared" si="115"/>
        <v>112.46978983496824</v>
      </c>
      <c r="G1247" s="23">
        <f>'Emissions Factors'!$AB$39/1000</f>
        <v>0.49266147344102867</v>
      </c>
      <c r="H1247" s="26">
        <f t="shared" si="119"/>
        <v>55409.532377698284</v>
      </c>
      <c r="I1247" s="23">
        <f t="shared" si="116"/>
        <v>26.54424431627179</v>
      </c>
      <c r="J1247" s="26">
        <f>I1247*'Social Cost of Carbon'!$C$5</f>
        <v>2654.4244316271788</v>
      </c>
      <c r="K1247" s="23">
        <f t="shared" si="117"/>
        <v>0.3014412054410176</v>
      </c>
      <c r="L1247" s="27">
        <f t="shared" si="118"/>
        <v>5.5409532377698278</v>
      </c>
      <c r="M1247" s="27"/>
    </row>
    <row r="1248" spans="1:13" x14ac:dyDescent="0.25">
      <c r="A1248" s="24">
        <f t="shared" si="120"/>
        <v>2019</v>
      </c>
      <c r="B1248" s="32">
        <v>43613</v>
      </c>
      <c r="C1248" s="28">
        <f>'Bitcoin Data'!C1250</f>
        <v>8719.9619139999995</v>
      </c>
      <c r="D1248" s="26">
        <f>'Bitcoin Data'!K1250</f>
        <v>2050.113895216401</v>
      </c>
      <c r="E1248" s="25">
        <f>'Bitcoin Data'!J1250</f>
        <v>55130.696449655123</v>
      </c>
      <c r="F1248" s="25">
        <f t="shared" si="115"/>
        <v>113.02420684439548</v>
      </c>
      <c r="G1248" s="23">
        <f>'Emissions Factors'!$AB$39/1000</f>
        <v>0.49266147344102867</v>
      </c>
      <c r="H1248" s="26">
        <f t="shared" si="119"/>
        <v>55682.672278463477</v>
      </c>
      <c r="I1248" s="23">
        <f t="shared" si="116"/>
        <v>27.160770144717183</v>
      </c>
      <c r="J1248" s="26">
        <f>I1248*'Social Cost of Carbon'!$C$5</f>
        <v>2716.0770144717185</v>
      </c>
      <c r="K1248" s="23">
        <f t="shared" si="117"/>
        <v>0.31147808227361928</v>
      </c>
      <c r="L1248" s="27">
        <f t="shared" si="118"/>
        <v>5.5682672278463476</v>
      </c>
      <c r="M1248" s="27"/>
    </row>
    <row r="1249" spans="1:13" x14ac:dyDescent="0.25">
      <c r="A1249" s="24">
        <f t="shared" si="120"/>
        <v>2019</v>
      </c>
      <c r="B1249" s="32">
        <v>43614</v>
      </c>
      <c r="C1249" s="28">
        <f>'Bitcoin Data'!C1251</f>
        <v>8659.4873050000006</v>
      </c>
      <c r="D1249" s="26">
        <f>'Bitcoin Data'!K1251</f>
        <v>2174.9637506041568</v>
      </c>
      <c r="E1249" s="25">
        <f>'Bitcoin Data'!J1251</f>
        <v>52456.078776586313</v>
      </c>
      <c r="F1249" s="25">
        <f t="shared" si="115"/>
        <v>114.09006983791127</v>
      </c>
      <c r="G1249" s="23">
        <f>'Emissions Factors'!$AB$39/1000</f>
        <v>0.49266147344102867</v>
      </c>
      <c r="H1249" s="26">
        <f t="shared" si="119"/>
        <v>56207.781911335231</v>
      </c>
      <c r="I1249" s="23">
        <f t="shared" si="116"/>
        <v>25.843089061011689</v>
      </c>
      <c r="J1249" s="26">
        <f>I1249*'Social Cost of Carbon'!$C$5</f>
        <v>2584.3089061011688</v>
      </c>
      <c r="K1249" s="23">
        <f t="shared" si="117"/>
        <v>0.29843671052083937</v>
      </c>
      <c r="L1249" s="27">
        <f t="shared" si="118"/>
        <v>5.6207781911335237</v>
      </c>
      <c r="M1249" s="27"/>
    </row>
    <row r="1250" spans="1:13" x14ac:dyDescent="0.25">
      <c r="A1250" s="24">
        <f t="shared" si="120"/>
        <v>2019</v>
      </c>
      <c r="B1250" s="32">
        <v>43615</v>
      </c>
      <c r="C1250" s="28">
        <f>'Bitcoin Data'!C1252</f>
        <v>8319.4726559999999</v>
      </c>
      <c r="D1250" s="26">
        <f>'Bitcoin Data'!K1252</f>
        <v>2000</v>
      </c>
      <c r="E1250" s="25">
        <f>'Bitcoin Data'!J1252</f>
        <v>57372.658129634416</v>
      </c>
      <c r="F1250" s="25">
        <f t="shared" si="115"/>
        <v>114.74531625926883</v>
      </c>
      <c r="G1250" s="23">
        <f>'Emissions Factors'!$AB$39/1000</f>
        <v>0.49266147344102867</v>
      </c>
      <c r="H1250" s="26">
        <f t="shared" si="119"/>
        <v>56530.596578748213</v>
      </c>
      <c r="I1250" s="23">
        <f t="shared" si="116"/>
        <v>28.265298289374101</v>
      </c>
      <c r="J1250" s="26">
        <f>I1250*'Social Cost of Carbon'!$C$5</f>
        <v>2826.52982893741</v>
      </c>
      <c r="K1250" s="23">
        <f t="shared" si="117"/>
        <v>0.33974867708699275</v>
      </c>
      <c r="L1250" s="27">
        <f t="shared" si="118"/>
        <v>5.6530596578748202</v>
      </c>
      <c r="M1250" s="27"/>
    </row>
    <row r="1251" spans="1:13" x14ac:dyDescent="0.25">
      <c r="A1251" s="24">
        <f t="shared" si="120"/>
        <v>2019</v>
      </c>
      <c r="B1251" s="32">
        <v>43616</v>
      </c>
      <c r="C1251" s="28">
        <f>'Bitcoin Data'!C1253</f>
        <v>8574.5019530000009</v>
      </c>
      <c r="D1251" s="26">
        <f>'Bitcoin Data'!K1253</f>
        <v>1462.4634384140397</v>
      </c>
      <c r="E1251" s="25">
        <f>'Bitcoin Data'!J1253</f>
        <v>78628.968909099058</v>
      </c>
      <c r="F1251" s="25">
        <f t="shared" si="115"/>
        <v>114.99199222975163</v>
      </c>
      <c r="G1251" s="23">
        <f>'Emissions Factors'!$AB$39/1000</f>
        <v>0.49266147344102867</v>
      </c>
      <c r="H1251" s="26">
        <f t="shared" si="119"/>
        <v>56652.124325828758</v>
      </c>
      <c r="I1251" s="23">
        <f t="shared" si="116"/>
        <v>38.737463677905573</v>
      </c>
      <c r="J1251" s="26">
        <f>I1251*'Social Cost of Carbon'!$C$5</f>
        <v>3873.7463677905575</v>
      </c>
      <c r="K1251" s="23">
        <f t="shared" si="117"/>
        <v>0.4517750872323531</v>
      </c>
      <c r="L1251" s="27">
        <f t="shared" si="118"/>
        <v>5.6652124325828757</v>
      </c>
      <c r="M1251" s="27"/>
    </row>
    <row r="1252" spans="1:13" x14ac:dyDescent="0.25">
      <c r="A1252" s="24">
        <f t="shared" si="120"/>
        <v>2019</v>
      </c>
      <c r="B1252" s="32">
        <v>43617</v>
      </c>
      <c r="C1252" s="28">
        <f>'Bitcoin Data'!C1254</f>
        <v>8564.0166019999997</v>
      </c>
      <c r="D1252" s="26">
        <f>'Bitcoin Data'!K1254</f>
        <v>1887.5838926174499</v>
      </c>
      <c r="E1252" s="25">
        <f>'Bitcoin Data'!J1254</f>
        <v>59651.118587847785</v>
      </c>
      <c r="F1252" s="25">
        <f t="shared" si="115"/>
        <v>112.59649062303485</v>
      </c>
      <c r="G1252" s="23">
        <f>'Emissions Factors'!$AB$39/1000</f>
        <v>0.49266147344102867</v>
      </c>
      <c r="H1252" s="26">
        <f t="shared" si="119"/>
        <v>55471.952974633321</v>
      </c>
      <c r="I1252" s="23">
        <f t="shared" si="116"/>
        <v>29.387807975894621</v>
      </c>
      <c r="J1252" s="26">
        <f>I1252*'Social Cost of Carbon'!$C$5</f>
        <v>2938.7807975894621</v>
      </c>
      <c r="K1252" s="23">
        <f t="shared" si="117"/>
        <v>0.3431544956257036</v>
      </c>
      <c r="L1252" s="27">
        <f t="shared" si="118"/>
        <v>5.5471952974633316</v>
      </c>
      <c r="M1252" s="27"/>
    </row>
    <row r="1253" spans="1:13" x14ac:dyDescent="0.25">
      <c r="A1253" s="24">
        <f t="shared" si="120"/>
        <v>2019</v>
      </c>
      <c r="B1253" s="32">
        <v>43618</v>
      </c>
      <c r="C1253" s="28">
        <f>'Bitcoin Data'!C1255</f>
        <v>8742.9580079999996</v>
      </c>
      <c r="D1253" s="26">
        <f>'Bitcoin Data'!K1255</f>
        <v>1637.5545851528382</v>
      </c>
      <c r="E1253" s="25">
        <f>'Bitcoin Data'!J1255</f>
        <v>70469.705898694971</v>
      </c>
      <c r="F1253" s="25">
        <f t="shared" si="115"/>
        <v>115.39799000877996</v>
      </c>
      <c r="G1253" s="23">
        <f>'Emissions Factors'!$AB$39/1000</f>
        <v>0.49266147344102867</v>
      </c>
      <c r="H1253" s="26">
        <f t="shared" si="119"/>
        <v>56852.143789858637</v>
      </c>
      <c r="I1253" s="23">
        <f t="shared" si="116"/>
        <v>34.717709141007013</v>
      </c>
      <c r="J1253" s="26">
        <f>I1253*'Social Cost of Carbon'!$C$5</f>
        <v>3471.7709141007012</v>
      </c>
      <c r="K1253" s="23">
        <f t="shared" si="117"/>
        <v>0.3970933991589522</v>
      </c>
      <c r="L1253" s="27">
        <f t="shared" si="118"/>
        <v>5.6852143789858633</v>
      </c>
      <c r="M1253" s="27"/>
    </row>
    <row r="1254" spans="1:13" x14ac:dyDescent="0.25">
      <c r="A1254" s="24">
        <f t="shared" si="120"/>
        <v>2019</v>
      </c>
      <c r="B1254" s="32">
        <v>43619</v>
      </c>
      <c r="C1254" s="28">
        <f>'Bitcoin Data'!C1256</f>
        <v>8208.9951170000004</v>
      </c>
      <c r="D1254" s="26">
        <f>'Bitcoin Data'!K1256</f>
        <v>1487.4803735228493</v>
      </c>
      <c r="E1254" s="25">
        <f>'Bitcoin Data'!J1256</f>
        <v>76216.194056571694</v>
      </c>
      <c r="F1254" s="25">
        <f t="shared" si="115"/>
        <v>113.37009280375923</v>
      </c>
      <c r="G1254" s="23">
        <f>'Emissions Factors'!$AB$39/1000</f>
        <v>0.49266147344102867</v>
      </c>
      <c r="H1254" s="26">
        <f t="shared" si="119"/>
        <v>55853.076964846186</v>
      </c>
      <c r="I1254" s="23">
        <f t="shared" si="116"/>
        <v>37.548782463977986</v>
      </c>
      <c r="J1254" s="26">
        <f>I1254*'Social Cost of Carbon'!$C$5</f>
        <v>3754.8782463977986</v>
      </c>
      <c r="K1254" s="23">
        <f t="shared" si="117"/>
        <v>0.45741021804505949</v>
      </c>
      <c r="L1254" s="27">
        <f t="shared" si="118"/>
        <v>5.5853076964846187</v>
      </c>
      <c r="M1254" s="27"/>
    </row>
    <row r="1255" spans="1:13" x14ac:dyDescent="0.25">
      <c r="A1255" s="24">
        <f t="shared" si="120"/>
        <v>2019</v>
      </c>
      <c r="B1255" s="32">
        <v>43620</v>
      </c>
      <c r="C1255" s="28">
        <f>'Bitcoin Data'!C1257</f>
        <v>7707.7709960000002</v>
      </c>
      <c r="D1255" s="26">
        <f>'Bitcoin Data'!K1257</f>
        <v>1924.9278152069294</v>
      </c>
      <c r="E1255" s="25">
        <f>'Bitcoin Data'!J1257</f>
        <v>57029.250448701845</v>
      </c>
      <c r="F1255" s="25">
        <f t="shared" si="115"/>
        <v>109.77719046910843</v>
      </c>
      <c r="G1255" s="23">
        <f>'Emissions Factors'!$AB$39/1000</f>
        <v>0.49266147344102867</v>
      </c>
      <c r="H1255" s="26">
        <f t="shared" si="119"/>
        <v>54082.992406727411</v>
      </c>
      <c r="I1255" s="23">
        <f t="shared" si="116"/>
        <v>28.0961145552949</v>
      </c>
      <c r="J1255" s="26">
        <f>I1255*'Social Cost of Carbon'!$C$5</f>
        <v>2809.6114555294898</v>
      </c>
      <c r="K1255" s="23">
        <f t="shared" si="117"/>
        <v>0.36451672694836895</v>
      </c>
      <c r="L1255" s="27">
        <f t="shared" si="118"/>
        <v>5.4082992406727417</v>
      </c>
      <c r="M1255" s="27"/>
    </row>
    <row r="1256" spans="1:13" x14ac:dyDescent="0.25">
      <c r="A1256" s="24">
        <f t="shared" si="120"/>
        <v>2019</v>
      </c>
      <c r="B1256" s="32">
        <v>43621</v>
      </c>
      <c r="C1256" s="28">
        <f>'Bitcoin Data'!C1258</f>
        <v>7824.2314450000003</v>
      </c>
      <c r="D1256" s="26">
        <f>'Bitcoin Data'!K1258</f>
        <v>2000</v>
      </c>
      <c r="E1256" s="25">
        <f>'Bitcoin Data'!J1258</f>
        <v>55233.713941156471</v>
      </c>
      <c r="F1256" s="25">
        <f t="shared" si="115"/>
        <v>110.46742788231293</v>
      </c>
      <c r="G1256" s="23">
        <f>'Emissions Factors'!$AB$39/1000</f>
        <v>0.49266147344102867</v>
      </c>
      <c r="H1256" s="26">
        <f t="shared" si="119"/>
        <v>54423.045787740863</v>
      </c>
      <c r="I1256" s="23">
        <f t="shared" si="116"/>
        <v>27.211522893870434</v>
      </c>
      <c r="J1256" s="26">
        <f>I1256*'Social Cost of Carbon'!$C$5</f>
        <v>2721.1522893870433</v>
      </c>
      <c r="K1256" s="23">
        <f t="shared" si="117"/>
        <v>0.3477852500293776</v>
      </c>
      <c r="L1256" s="27">
        <f t="shared" si="118"/>
        <v>5.4423045787740865</v>
      </c>
      <c r="M1256" s="27"/>
    </row>
    <row r="1257" spans="1:13" x14ac:dyDescent="0.25">
      <c r="A1257" s="24">
        <f t="shared" si="120"/>
        <v>2019</v>
      </c>
      <c r="B1257" s="32">
        <v>43622</v>
      </c>
      <c r="C1257" s="28">
        <f>'Bitcoin Data'!C1259</f>
        <v>7822.0234380000002</v>
      </c>
      <c r="D1257" s="26">
        <f>'Bitcoin Data'!K1259</f>
        <v>1962.4945486262536</v>
      </c>
      <c r="E1257" s="25">
        <f>'Bitcoin Data'!J1259</f>
        <v>56467.873689703832</v>
      </c>
      <c r="F1257" s="25">
        <f t="shared" si="115"/>
        <v>110.81789428855963</v>
      </c>
      <c r="G1257" s="23">
        <f>'Emissions Factors'!$AB$39/1000</f>
        <v>0.49266147344102867</v>
      </c>
      <c r="H1257" s="26">
        <f t="shared" si="119"/>
        <v>54595.707083833942</v>
      </c>
      <c r="I1257" s="23">
        <f t="shared" si="116"/>
        <v>27.819545854051388</v>
      </c>
      <c r="J1257" s="26">
        <f>I1257*'Social Cost of Carbon'!$C$5</f>
        <v>2781.9545854051389</v>
      </c>
      <c r="K1257" s="23">
        <f t="shared" si="117"/>
        <v>0.35565664146315218</v>
      </c>
      <c r="L1257" s="27">
        <f t="shared" si="118"/>
        <v>5.459570708383394</v>
      </c>
      <c r="M1257" s="27"/>
    </row>
    <row r="1258" spans="1:13" x14ac:dyDescent="0.25">
      <c r="A1258" s="24">
        <f t="shared" si="120"/>
        <v>2019</v>
      </c>
      <c r="B1258" s="32">
        <v>43623</v>
      </c>
      <c r="C1258" s="28">
        <f>'Bitcoin Data'!C1260</f>
        <v>8043.951172</v>
      </c>
      <c r="D1258" s="26">
        <f>'Bitcoin Data'!K1260</f>
        <v>1974.9835418038181</v>
      </c>
      <c r="E1258" s="25">
        <f>'Bitcoin Data'!J1260</f>
        <v>56785.965208101661</v>
      </c>
      <c r="F1258" s="25">
        <f t="shared" si="115"/>
        <v>112.15134669144501</v>
      </c>
      <c r="G1258" s="23">
        <f>'Emissions Factors'!$AB$39/1000</f>
        <v>0.49266147344102867</v>
      </c>
      <c r="H1258" s="26">
        <f t="shared" si="119"/>
        <v>55252.64770940294</v>
      </c>
      <c r="I1258" s="23">
        <f t="shared" si="116"/>
        <v>27.976257290194354</v>
      </c>
      <c r="J1258" s="26">
        <f>I1258*'Social Cost of Carbon'!$C$5</f>
        <v>2797.6257290194353</v>
      </c>
      <c r="K1258" s="23">
        <f t="shared" si="117"/>
        <v>0.34779248023752612</v>
      </c>
      <c r="L1258" s="27">
        <f t="shared" si="118"/>
        <v>5.5252647709402929</v>
      </c>
      <c r="M1258" s="27"/>
    </row>
    <row r="1259" spans="1:13" x14ac:dyDescent="0.25">
      <c r="A1259" s="24">
        <f t="shared" si="120"/>
        <v>2019</v>
      </c>
      <c r="B1259" s="32">
        <v>43624</v>
      </c>
      <c r="C1259" s="28">
        <f>'Bitcoin Data'!C1261</f>
        <v>7954.1279299999997</v>
      </c>
      <c r="D1259" s="26">
        <f>'Bitcoin Data'!K1261</f>
        <v>1549.9870834409714</v>
      </c>
      <c r="E1259" s="25">
        <f>'Bitcoin Data'!J1261</f>
        <v>75315.445002128443</v>
      </c>
      <c r="F1259" s="25">
        <f t="shared" si="115"/>
        <v>116.73796693690797</v>
      </c>
      <c r="G1259" s="23">
        <f>'Emissions Factors'!$AB$39/1000</f>
        <v>0.49266147344102867</v>
      </c>
      <c r="H1259" s="26">
        <f t="shared" si="119"/>
        <v>57512.29879764717</v>
      </c>
      <c r="I1259" s="23">
        <f t="shared" si="116"/>
        <v>37.105018107615358</v>
      </c>
      <c r="J1259" s="26">
        <f>I1259*'Social Cost of Carbon'!$C$5</f>
        <v>3710.5018107615356</v>
      </c>
      <c r="K1259" s="23">
        <f t="shared" si="117"/>
        <v>0.46648757015422254</v>
      </c>
      <c r="L1259" s="27">
        <f t="shared" si="118"/>
        <v>5.7512298797647166</v>
      </c>
      <c r="M1259" s="27"/>
    </row>
    <row r="1260" spans="1:13" x14ac:dyDescent="0.25">
      <c r="A1260" s="24">
        <f t="shared" si="120"/>
        <v>2019</v>
      </c>
      <c r="B1260" s="32">
        <v>43625</v>
      </c>
      <c r="C1260" s="28">
        <f>'Bitcoin Data'!C1262</f>
        <v>7688.0771480000003</v>
      </c>
      <c r="D1260" s="26">
        <f>'Bitcoin Data'!K1262</f>
        <v>1837.4846876276031</v>
      </c>
      <c r="E1260" s="25">
        <f>'Bitcoin Data'!J1262</f>
        <v>61832.784548872813</v>
      </c>
      <c r="F1260" s="25">
        <f t="shared" si="115"/>
        <v>113.61679480193044</v>
      </c>
      <c r="G1260" s="23">
        <f>'Emissions Factors'!$AB$39/1000</f>
        <v>0.49266147344102867</v>
      </c>
      <c r="H1260" s="26">
        <f t="shared" si="119"/>
        <v>55974.617534766061</v>
      </c>
      <c r="I1260" s="23">
        <f t="shared" si="116"/>
        <v>30.462630742809349</v>
      </c>
      <c r="J1260" s="26">
        <f>I1260*'Social Cost of Carbon'!$C$5</f>
        <v>3046.2630742809347</v>
      </c>
      <c r="K1260" s="23">
        <f t="shared" si="117"/>
        <v>0.3962321157343483</v>
      </c>
      <c r="L1260" s="27">
        <f t="shared" si="118"/>
        <v>5.5974617534766047</v>
      </c>
      <c r="M1260" s="27"/>
    </row>
    <row r="1261" spans="1:13" x14ac:dyDescent="0.25">
      <c r="A1261" s="24">
        <f t="shared" si="120"/>
        <v>2019</v>
      </c>
      <c r="B1261" s="32">
        <v>43626</v>
      </c>
      <c r="C1261" s="28">
        <f>'Bitcoin Data'!C1263</f>
        <v>8000.3295900000003</v>
      </c>
      <c r="D1261" s="26">
        <f>'Bitcoin Data'!K1263</f>
        <v>1962.4945486262536</v>
      </c>
      <c r="E1261" s="25">
        <f>'Bitcoin Data'!J1263</f>
        <v>58786.015510143516</v>
      </c>
      <c r="F1261" s="25">
        <f t="shared" si="115"/>
        <v>115.36723497411505</v>
      </c>
      <c r="G1261" s="23">
        <f>'Emissions Factors'!$AB$39/1000</f>
        <v>0.49266147344102867</v>
      </c>
      <c r="H1261" s="26">
        <f t="shared" si="119"/>
        <v>56836.991969164897</v>
      </c>
      <c r="I1261" s="23">
        <f t="shared" si="116"/>
        <v>28.961605018954469</v>
      </c>
      <c r="J1261" s="26">
        <f>I1261*'Social Cost of Carbon'!$C$5</f>
        <v>2896.1605018954469</v>
      </c>
      <c r="K1261" s="23">
        <f t="shared" si="117"/>
        <v>0.36200514857731592</v>
      </c>
      <c r="L1261" s="27">
        <f t="shared" si="118"/>
        <v>5.6836991969164892</v>
      </c>
      <c r="M1261" s="27"/>
    </row>
    <row r="1262" spans="1:13" x14ac:dyDescent="0.25">
      <c r="A1262" s="24">
        <f t="shared" si="120"/>
        <v>2019</v>
      </c>
      <c r="B1262" s="32">
        <v>43627</v>
      </c>
      <c r="C1262" s="28">
        <f>'Bitcoin Data'!C1264</f>
        <v>7927.7143550000001</v>
      </c>
      <c r="D1262" s="26">
        <f>'Bitcoin Data'!K1264</f>
        <v>1787.4875868917577</v>
      </c>
      <c r="E1262" s="25">
        <f>'Bitcoin Data'!J1264</f>
        <v>66912.453140709928</v>
      </c>
      <c r="F1262" s="25">
        <f t="shared" si="115"/>
        <v>119.60517939749541</v>
      </c>
      <c r="G1262" s="23">
        <f>'Emissions Factors'!$AB$39/1000</f>
        <v>0.49266147344102867</v>
      </c>
      <c r="H1262" s="26">
        <f t="shared" si="119"/>
        <v>58924.863913148656</v>
      </c>
      <c r="I1262" s="23">
        <f t="shared" si="116"/>
        <v>32.965187755855943</v>
      </c>
      <c r="J1262" s="26">
        <f>I1262*'Social Cost of Carbon'!$C$5</f>
        <v>3296.5187755855945</v>
      </c>
      <c r="K1262" s="23">
        <f t="shared" si="117"/>
        <v>0.41582209297267175</v>
      </c>
      <c r="L1262" s="27">
        <f t="shared" si="118"/>
        <v>5.8924863913148657</v>
      </c>
      <c r="M1262" s="27"/>
    </row>
    <row r="1263" spans="1:13" x14ac:dyDescent="0.25">
      <c r="A1263" s="24">
        <f t="shared" si="120"/>
        <v>2019</v>
      </c>
      <c r="B1263" s="32">
        <v>43628</v>
      </c>
      <c r="C1263" s="28">
        <f>'Bitcoin Data'!C1265</f>
        <v>8145.857422</v>
      </c>
      <c r="D1263" s="26">
        <f>'Bitcoin Data'!K1265</f>
        <v>1637.5545851528382</v>
      </c>
      <c r="E1263" s="25">
        <f>'Bitcoin Data'!J1265</f>
        <v>72239.976860059469</v>
      </c>
      <c r="F1263" s="25">
        <f t="shared" si="115"/>
        <v>118.29690533852531</v>
      </c>
      <c r="G1263" s="23">
        <f>'Emissions Factors'!$AB$39/1000</f>
        <v>0.49266147344102867</v>
      </c>
      <c r="H1263" s="26">
        <f t="shared" si="119"/>
        <v>58280.327687591773</v>
      </c>
      <c r="I1263" s="23">
        <f t="shared" si="116"/>
        <v>35.589853441222715</v>
      </c>
      <c r="J1263" s="26">
        <f>I1263*'Social Cost of Carbon'!$C$5</f>
        <v>3558.9853441222713</v>
      </c>
      <c r="K1263" s="23">
        <f t="shared" si="117"/>
        <v>0.43690739473420054</v>
      </c>
      <c r="L1263" s="27">
        <f t="shared" si="118"/>
        <v>5.8280327687591766</v>
      </c>
      <c r="M1263" s="27"/>
    </row>
    <row r="1264" spans="1:13" x14ac:dyDescent="0.25">
      <c r="A1264" s="24">
        <f t="shared" si="120"/>
        <v>2019</v>
      </c>
      <c r="B1264" s="32">
        <v>43629</v>
      </c>
      <c r="C1264" s="28">
        <f>'Bitcoin Data'!C1266</f>
        <v>8230.9238280000009</v>
      </c>
      <c r="D1264" s="26">
        <f>'Bitcoin Data'!K1266</f>
        <v>1887.5838926174499</v>
      </c>
      <c r="E1264" s="25">
        <f>'Bitcoin Data'!J1266</f>
        <v>60900.81278968016</v>
      </c>
      <c r="F1264" s="25">
        <f t="shared" si="115"/>
        <v>114.95539326911106</v>
      </c>
      <c r="G1264" s="23">
        <f>'Emissions Factors'!$AB$39/1000</f>
        <v>0.49266147344102867</v>
      </c>
      <c r="H1264" s="26">
        <f t="shared" si="119"/>
        <v>56634.093427953158</v>
      </c>
      <c r="I1264" s="23">
        <f t="shared" si="116"/>
        <v>30.003484162720074</v>
      </c>
      <c r="J1264" s="26">
        <f>I1264*'Social Cost of Carbon'!$C$5</f>
        <v>3000.3484162720074</v>
      </c>
      <c r="K1264" s="23">
        <f t="shared" si="117"/>
        <v>0.36452146550857462</v>
      </c>
      <c r="L1264" s="27">
        <f t="shared" si="118"/>
        <v>5.6634093427953172</v>
      </c>
      <c r="M1264" s="27"/>
    </row>
    <row r="1265" spans="1:13" x14ac:dyDescent="0.25">
      <c r="A1265" s="24">
        <f t="shared" si="120"/>
        <v>2019</v>
      </c>
      <c r="B1265" s="32">
        <v>43630</v>
      </c>
      <c r="C1265" s="28">
        <f>'Bitcoin Data'!C1267</f>
        <v>8693.8330079999996</v>
      </c>
      <c r="D1265" s="26">
        <f>'Bitcoin Data'!K1267</f>
        <v>2112.4281187654033</v>
      </c>
      <c r="E1265" s="25">
        <f>'Bitcoin Data'!J1267</f>
        <v>54068.499086278345</v>
      </c>
      <c r="F1265" s="25">
        <f t="shared" si="115"/>
        <v>114.2158178092959</v>
      </c>
      <c r="G1265" s="23">
        <f>'Emissions Factors'!$AB$39/1000</f>
        <v>0.49266147344102867</v>
      </c>
      <c r="H1265" s="26">
        <f t="shared" si="119"/>
        <v>56269.7330921998</v>
      </c>
      <c r="I1265" s="23">
        <f t="shared" si="116"/>
        <v>26.637466426590802</v>
      </c>
      <c r="J1265" s="26">
        <f>I1265*'Social Cost of Carbon'!$C$5</f>
        <v>2663.74664265908</v>
      </c>
      <c r="K1265" s="23">
        <f t="shared" si="117"/>
        <v>0.30639496298214153</v>
      </c>
      <c r="L1265" s="27">
        <f t="shared" si="118"/>
        <v>5.626973309219979</v>
      </c>
      <c r="M1265" s="27"/>
    </row>
    <row r="1266" spans="1:13" x14ac:dyDescent="0.25">
      <c r="A1266" s="24">
        <f t="shared" si="120"/>
        <v>2019</v>
      </c>
      <c r="B1266" s="32">
        <v>43631</v>
      </c>
      <c r="C1266" s="28">
        <f>'Bitcoin Data'!C1268</f>
        <v>8838.375</v>
      </c>
      <c r="D1266" s="26">
        <f>'Bitcoin Data'!K1268</f>
        <v>1825.0025347257426</v>
      </c>
      <c r="E1266" s="25">
        <f>'Bitcoin Data'!J1268</f>
        <v>63163.320675355302</v>
      </c>
      <c r="F1266" s="25">
        <f t="shared" si="115"/>
        <v>115.27322033421834</v>
      </c>
      <c r="G1266" s="23">
        <f>'Emissions Factors'!$AB$39/1000</f>
        <v>0.49266147344102867</v>
      </c>
      <c r="H1266" s="26">
        <f t="shared" si="119"/>
        <v>56790.674578148355</v>
      </c>
      <c r="I1266" s="23">
        <f t="shared" si="116"/>
        <v>31.118134631348735</v>
      </c>
      <c r="J1266" s="26">
        <f>I1266*'Social Cost of Carbon'!$C$5</f>
        <v>3111.8134631348735</v>
      </c>
      <c r="K1266" s="23">
        <f t="shared" si="117"/>
        <v>0.35207981819450673</v>
      </c>
      <c r="L1266" s="27">
        <f t="shared" si="118"/>
        <v>5.6790674578148348</v>
      </c>
      <c r="M1266" s="27"/>
    </row>
    <row r="1267" spans="1:13" x14ac:dyDescent="0.25">
      <c r="A1267" s="24">
        <f t="shared" si="120"/>
        <v>2019</v>
      </c>
      <c r="B1267" s="32">
        <v>43632</v>
      </c>
      <c r="C1267" s="28">
        <f>'Bitcoin Data'!C1269</f>
        <v>8994.4882809999999</v>
      </c>
      <c r="D1267" s="26">
        <f>'Bitcoin Data'!K1269</f>
        <v>1624.9887153561435</v>
      </c>
      <c r="E1267" s="25">
        <f>'Bitcoin Data'!J1269</f>
        <v>72359.268459905434</v>
      </c>
      <c r="F1267" s="25">
        <f t="shared" si="115"/>
        <v>117.58299469877204</v>
      </c>
      <c r="G1267" s="23">
        <f>'Emissions Factors'!$AB$39/1000</f>
        <v>0.49266147344102867</v>
      </c>
      <c r="H1267" s="26">
        <f t="shared" si="119"/>
        <v>57928.611419905697</v>
      </c>
      <c r="I1267" s="23">
        <f t="shared" si="116"/>
        <v>35.648623816571963</v>
      </c>
      <c r="J1267" s="26">
        <f>I1267*'Social Cost of Carbon'!$C$5</f>
        <v>3564.8623816571962</v>
      </c>
      <c r="K1267" s="23">
        <f t="shared" si="117"/>
        <v>0.39633854314843331</v>
      </c>
      <c r="L1267" s="27">
        <f t="shared" si="118"/>
        <v>5.7928611419905698</v>
      </c>
      <c r="M1267" s="27"/>
    </row>
    <row r="1268" spans="1:13" x14ac:dyDescent="0.25">
      <c r="A1268" s="24">
        <f t="shared" si="120"/>
        <v>2019</v>
      </c>
      <c r="B1268" s="32">
        <v>43633</v>
      </c>
      <c r="C1268" s="28">
        <f>'Bitcoin Data'!C1270</f>
        <v>9320.3525389999995</v>
      </c>
      <c r="D1268" s="26">
        <f>'Bitcoin Data'!K1270</f>
        <v>1662.5103906899419</v>
      </c>
      <c r="E1268" s="25">
        <f>'Bitcoin Data'!J1270</f>
        <v>69475.392829630131</v>
      </c>
      <c r="F1268" s="25">
        <f t="shared" si="115"/>
        <v>115.50356247652557</v>
      </c>
      <c r="G1268" s="23">
        <f>'Emissions Factors'!$AB$39/1000</f>
        <v>0.49266147344102867</v>
      </c>
      <c r="H1268" s="26">
        <f t="shared" si="119"/>
        <v>56904.155277373</v>
      </c>
      <c r="I1268" s="23">
        <f t="shared" si="116"/>
        <v>34.22784939933986</v>
      </c>
      <c r="J1268" s="26">
        <f>I1268*'Social Cost of Carbon'!$C$5</f>
        <v>3422.7849399339862</v>
      </c>
      <c r="K1268" s="23">
        <f t="shared" si="117"/>
        <v>0.36723771183672671</v>
      </c>
      <c r="L1268" s="27">
        <f t="shared" si="118"/>
        <v>5.6904155277373007</v>
      </c>
      <c r="M1268" s="27"/>
    </row>
    <row r="1269" spans="1:13" x14ac:dyDescent="0.25">
      <c r="A1269" s="24">
        <f t="shared" si="120"/>
        <v>2019</v>
      </c>
      <c r="B1269" s="32">
        <v>43634</v>
      </c>
      <c r="C1269" s="28">
        <f>'Bitcoin Data'!C1271</f>
        <v>9081.7626949999994</v>
      </c>
      <c r="D1269" s="26">
        <f>'Bitcoin Data'!K1271</f>
        <v>2037.5820692777904</v>
      </c>
      <c r="E1269" s="25">
        <f>'Bitcoin Data'!J1271</f>
        <v>55278.72356937205</v>
      </c>
      <c r="F1269" s="25">
        <f t="shared" si="115"/>
        <v>112.63493595751608</v>
      </c>
      <c r="G1269" s="23">
        <f>'Emissions Factors'!$AB$39/1000</f>
        <v>0.49266147344102867</v>
      </c>
      <c r="H1269" s="26">
        <f t="shared" si="119"/>
        <v>55490.893509765774</v>
      </c>
      <c r="I1269" s="23">
        <f t="shared" si="116"/>
        <v>27.233697403626152</v>
      </c>
      <c r="J1269" s="26">
        <f>I1269*'Social Cost of Carbon'!$C$5</f>
        <v>2723.3697403626152</v>
      </c>
      <c r="K1269" s="23">
        <f t="shared" si="117"/>
        <v>0.29987237410001666</v>
      </c>
      <c r="L1269" s="27">
        <f t="shared" si="118"/>
        <v>5.5490893509765762</v>
      </c>
      <c r="M1269" s="27"/>
    </row>
    <row r="1270" spans="1:13" x14ac:dyDescent="0.25">
      <c r="A1270" s="24">
        <f t="shared" si="120"/>
        <v>2019</v>
      </c>
      <c r="B1270" s="32">
        <v>43635</v>
      </c>
      <c r="C1270" s="28">
        <f>'Bitcoin Data'!C1272</f>
        <v>9273.5214840000008</v>
      </c>
      <c r="D1270" s="26">
        <f>'Bitcoin Data'!K1272</f>
        <v>2212.389380530974</v>
      </c>
      <c r="E1270" s="25">
        <f>'Bitcoin Data'!J1272</f>
        <v>51846.233948491441</v>
      </c>
      <c r="F1270" s="25">
        <f t="shared" si="115"/>
        <v>114.70405740816693</v>
      </c>
      <c r="G1270" s="23">
        <f>'Emissions Factors'!$AB$39/1000</f>
        <v>0.49266147344102867</v>
      </c>
      <c r="H1270" s="26">
        <f t="shared" si="119"/>
        <v>56510.269932371863</v>
      </c>
      <c r="I1270" s="23">
        <f t="shared" si="116"/>
        <v>25.542642009432075</v>
      </c>
      <c r="J1270" s="26">
        <f>I1270*'Social Cost of Carbon'!$C$5</f>
        <v>2554.2642009432075</v>
      </c>
      <c r="K1270" s="23">
        <f t="shared" si="117"/>
        <v>0.27543627362595619</v>
      </c>
      <c r="L1270" s="27">
        <f t="shared" si="118"/>
        <v>5.6510269932371866</v>
      </c>
      <c r="M1270" s="27"/>
    </row>
    <row r="1271" spans="1:13" x14ac:dyDescent="0.25">
      <c r="A1271" s="24">
        <f t="shared" si="120"/>
        <v>2019</v>
      </c>
      <c r="B1271" s="32">
        <v>43636</v>
      </c>
      <c r="C1271" s="28">
        <f>'Bitcoin Data'!C1273</f>
        <v>9527.1601559999999</v>
      </c>
      <c r="D1271" s="26">
        <f>'Bitcoin Data'!K1273</f>
        <v>1800</v>
      </c>
      <c r="E1271" s="25">
        <f>'Bitcoin Data'!J1273</f>
        <v>66493.414554535964</v>
      </c>
      <c r="F1271" s="25">
        <f t="shared" si="115"/>
        <v>119.68814619816473</v>
      </c>
      <c r="G1271" s="23">
        <f>'Emissions Factors'!$AB$39/1000</f>
        <v>0.49266147344102867</v>
      </c>
      <c r="H1271" s="26">
        <f t="shared" si="119"/>
        <v>58965.738459413085</v>
      </c>
      <c r="I1271" s="23">
        <f t="shared" si="116"/>
        <v>32.75874358856283</v>
      </c>
      <c r="J1271" s="26">
        <f>I1271*'Social Cost of Carbon'!$C$5</f>
        <v>3275.8743588562829</v>
      </c>
      <c r="K1271" s="23">
        <f t="shared" si="117"/>
        <v>0.34384583708222938</v>
      </c>
      <c r="L1271" s="27">
        <f t="shared" si="118"/>
        <v>5.8965738459413091</v>
      </c>
      <c r="M1271" s="27"/>
    </row>
    <row r="1272" spans="1:13" x14ac:dyDescent="0.25">
      <c r="A1272" s="24">
        <f t="shared" si="120"/>
        <v>2019</v>
      </c>
      <c r="B1272" s="32">
        <v>43637</v>
      </c>
      <c r="C1272" s="28">
        <f>'Bitcoin Data'!C1274</f>
        <v>10144.556640999999</v>
      </c>
      <c r="D1272" s="26">
        <f>'Bitcoin Data'!K1274</f>
        <v>1662.5103906899419</v>
      </c>
      <c r="E1272" s="25">
        <f>'Bitcoin Data'!J1274</f>
        <v>71414.159013711076</v>
      </c>
      <c r="F1272" s="25">
        <f t="shared" si="115"/>
        <v>118.72678140267844</v>
      </c>
      <c r="G1272" s="23">
        <f>'Emissions Factors'!$AB$39/1000</f>
        <v>0.49266147344102867</v>
      </c>
      <c r="H1272" s="26">
        <f t="shared" si="119"/>
        <v>58492.111062754484</v>
      </c>
      <c r="I1272" s="23">
        <f t="shared" si="116"/>
        <v>35.183004804246821</v>
      </c>
      <c r="J1272" s="26">
        <f>I1272*'Social Cost of Carbon'!$C$5</f>
        <v>3518.3004804246821</v>
      </c>
      <c r="K1272" s="23">
        <f t="shared" si="117"/>
        <v>0.34681658399985688</v>
      </c>
      <c r="L1272" s="27">
        <f t="shared" si="118"/>
        <v>5.8492111062754484</v>
      </c>
      <c r="M1272" s="27"/>
    </row>
    <row r="1273" spans="1:13" x14ac:dyDescent="0.25">
      <c r="A1273" s="24">
        <f t="shared" si="120"/>
        <v>2019</v>
      </c>
      <c r="B1273" s="32">
        <v>43638</v>
      </c>
      <c r="C1273" s="28">
        <f>'Bitcoin Data'!C1275</f>
        <v>10701.691406</v>
      </c>
      <c r="D1273" s="26">
        <f>'Bitcoin Data'!K1275</f>
        <v>1762.4596103005974</v>
      </c>
      <c r="E1273" s="25">
        <f>'Bitcoin Data'!J1275</f>
        <v>65042.861502234628</v>
      </c>
      <c r="F1273" s="25">
        <f t="shared" si="115"/>
        <v>114.63541633606417</v>
      </c>
      <c r="G1273" s="23">
        <f>'Emissions Factors'!$AB$39/1000</f>
        <v>0.49266147344102867</v>
      </c>
      <c r="H1273" s="26">
        <f t="shared" si="119"/>
        <v>56476.453120651146</v>
      </c>
      <c r="I1273" s="23">
        <f t="shared" si="116"/>
        <v>32.044111984511673</v>
      </c>
      <c r="J1273" s="26">
        <f>I1273*'Social Cost of Carbon'!$C$5</f>
        <v>3204.4111984511674</v>
      </c>
      <c r="K1273" s="23">
        <f t="shared" si="117"/>
        <v>0.29943034954779069</v>
      </c>
      <c r="L1273" s="27">
        <f t="shared" si="118"/>
        <v>5.6476453120651149</v>
      </c>
      <c r="M1273" s="27"/>
    </row>
    <row r="1274" spans="1:13" x14ac:dyDescent="0.25">
      <c r="A1274" s="24">
        <f t="shared" si="120"/>
        <v>2019</v>
      </c>
      <c r="B1274" s="32">
        <v>43639</v>
      </c>
      <c r="C1274" s="28">
        <f>'Bitcoin Data'!C1276</f>
        <v>10855.371094</v>
      </c>
      <c r="D1274" s="26">
        <f>'Bitcoin Data'!K1276</f>
        <v>2262.443438914027</v>
      </c>
      <c r="E1274" s="25">
        <f>'Bitcoin Data'!J1276</f>
        <v>50394.85069008456</v>
      </c>
      <c r="F1274" s="25">
        <f t="shared" si="115"/>
        <v>114.01549929883383</v>
      </c>
      <c r="G1274" s="23">
        <f>'Emissions Factors'!$AB$39/1000</f>
        <v>0.49266147344102867</v>
      </c>
      <c r="H1274" s="26">
        <f t="shared" si="119"/>
        <v>56171.043879678044</v>
      </c>
      <c r="I1274" s="23">
        <f t="shared" si="116"/>
        <v>24.827601394817698</v>
      </c>
      <c r="J1274" s="26">
        <f>I1274*'Social Cost of Carbon'!$C$5</f>
        <v>2482.7601394817698</v>
      </c>
      <c r="K1274" s="23">
        <f t="shared" si="117"/>
        <v>0.22871259931906385</v>
      </c>
      <c r="L1274" s="27">
        <f t="shared" si="118"/>
        <v>5.6171043879678049</v>
      </c>
      <c r="M1274" s="27"/>
    </row>
    <row r="1275" spans="1:13" x14ac:dyDescent="0.25">
      <c r="A1275" s="24">
        <f t="shared" si="120"/>
        <v>2019</v>
      </c>
      <c r="B1275" s="32">
        <v>43640</v>
      </c>
      <c r="C1275" s="28">
        <f>'Bitcoin Data'!C1277</f>
        <v>11011.102539</v>
      </c>
      <c r="D1275" s="26">
        <f>'Bitcoin Data'!K1277</f>
        <v>2212.389380530974</v>
      </c>
      <c r="E1275" s="25">
        <f>'Bitcoin Data'!J1277</f>
        <v>54080.172859858678</v>
      </c>
      <c r="F1275" s="25">
        <f t="shared" si="115"/>
        <v>119.64640013243073</v>
      </c>
      <c r="G1275" s="23">
        <f>'Emissions Factors'!$AB$39/1000</f>
        <v>0.49266147344102867</v>
      </c>
      <c r="H1275" s="26">
        <f t="shared" si="119"/>
        <v>58945.171781158206</v>
      </c>
      <c r="I1275" s="23">
        <f t="shared" si="116"/>
        <v>26.643217645083507</v>
      </c>
      <c r="J1275" s="26">
        <f>I1275*'Social Cost of Carbon'!$C$5</f>
        <v>2664.3217645083505</v>
      </c>
      <c r="K1275" s="23">
        <f t="shared" si="117"/>
        <v>0.24196684710469671</v>
      </c>
      <c r="L1275" s="27">
        <f t="shared" si="118"/>
        <v>5.8945171781158212</v>
      </c>
      <c r="M1275" s="27"/>
    </row>
    <row r="1276" spans="1:13" x14ac:dyDescent="0.25">
      <c r="A1276" s="24">
        <f t="shared" si="120"/>
        <v>2019</v>
      </c>
      <c r="B1276" s="32">
        <v>43641</v>
      </c>
      <c r="C1276" s="28">
        <f>'Bitcoin Data'!C1278</f>
        <v>11790.916992</v>
      </c>
      <c r="D1276" s="26">
        <f>'Bitcoin Data'!K1278</f>
        <v>1825.0025347257426</v>
      </c>
      <c r="E1276" s="25">
        <f>'Bitcoin Data'!J1278</f>
        <v>68213.804644642049</v>
      </c>
      <c r="F1276" s="25">
        <f t="shared" si="115"/>
        <v>124.49036637975837</v>
      </c>
      <c r="G1276" s="23">
        <f>'Emissions Factors'!$AB$39/1000</f>
        <v>0.49266147344102867</v>
      </c>
      <c r="H1276" s="26">
        <f t="shared" si="119"/>
        <v>61331.607329865255</v>
      </c>
      <c r="I1276" s="23">
        <f t="shared" si="116"/>
        <v>33.60631350524784</v>
      </c>
      <c r="J1276" s="26">
        <f>I1276*'Social Cost of Carbon'!$C$5</f>
        <v>3360.631350524784</v>
      </c>
      <c r="K1276" s="23">
        <f t="shared" si="117"/>
        <v>0.28501865909198865</v>
      </c>
      <c r="L1276" s="27">
        <f t="shared" si="118"/>
        <v>6.1331607329865268</v>
      </c>
      <c r="M1276" s="27"/>
    </row>
    <row r="1277" spans="1:13" x14ac:dyDescent="0.25">
      <c r="A1277" s="24">
        <f t="shared" si="120"/>
        <v>2019</v>
      </c>
      <c r="B1277" s="32">
        <v>43642</v>
      </c>
      <c r="C1277" s="28">
        <f>'Bitcoin Data'!C1279</f>
        <v>13016.231444999999</v>
      </c>
      <c r="D1277" s="26">
        <f>'Bitcoin Data'!K1279</f>
        <v>2062.5644551392229</v>
      </c>
      <c r="E1277" s="25">
        <f>'Bitcoin Data'!J1279</f>
        <v>59405.740437094209</v>
      </c>
      <c r="F1277" s="25">
        <f t="shared" si="115"/>
        <v>122.52816865677732</v>
      </c>
      <c r="G1277" s="23">
        <f>'Emissions Factors'!$AB$39/1000</f>
        <v>0.49266147344102867</v>
      </c>
      <c r="H1277" s="26">
        <f t="shared" si="119"/>
        <v>60364.908108478783</v>
      </c>
      <c r="I1277" s="23">
        <f t="shared" si="116"/>
        <v>29.26691961459413</v>
      </c>
      <c r="J1277" s="26">
        <f>I1277*'Social Cost of Carbon'!$C$5</f>
        <v>2926.6919614594131</v>
      </c>
      <c r="K1277" s="23">
        <f t="shared" si="117"/>
        <v>0.22484941004822562</v>
      </c>
      <c r="L1277" s="27">
        <f t="shared" si="118"/>
        <v>6.0364908108478774</v>
      </c>
      <c r="M1277" s="27"/>
    </row>
    <row r="1278" spans="1:13" x14ac:dyDescent="0.25">
      <c r="A1278" s="24">
        <f t="shared" si="120"/>
        <v>2019</v>
      </c>
      <c r="B1278" s="32">
        <v>43643</v>
      </c>
      <c r="C1278" s="28">
        <f>'Bitcoin Data'!C1280</f>
        <v>11182.806640999999</v>
      </c>
      <c r="D1278" s="26">
        <f>'Bitcoin Data'!K1280</f>
        <v>1774.9728823587418</v>
      </c>
      <c r="E1278" s="25">
        <f>'Bitcoin Data'!J1280</f>
        <v>68240.589726425329</v>
      </c>
      <c r="F1278" s="25">
        <f t="shared" si="115"/>
        <v>121.12519624057352</v>
      </c>
      <c r="G1278" s="23">
        <f>'Emissions Factors'!$AB$39/1000</f>
        <v>0.49266147344102867</v>
      </c>
      <c r="H1278" s="26">
        <f t="shared" si="119"/>
        <v>59673.717650714694</v>
      </c>
      <c r="I1278" s="23">
        <f t="shared" si="116"/>
        <v>33.619509483105425</v>
      </c>
      <c r="J1278" s="26">
        <f>I1278*'Social Cost of Carbon'!$C$5</f>
        <v>3361.9509483105426</v>
      </c>
      <c r="K1278" s="23">
        <f t="shared" si="117"/>
        <v>0.3006357040981536</v>
      </c>
      <c r="L1278" s="27">
        <f t="shared" si="118"/>
        <v>5.9673717650714693</v>
      </c>
      <c r="M1278" s="27"/>
    </row>
    <row r="1279" spans="1:13" x14ac:dyDescent="0.25">
      <c r="A1279" s="24">
        <f t="shared" si="120"/>
        <v>2019</v>
      </c>
      <c r="B1279" s="32">
        <v>43644</v>
      </c>
      <c r="C1279" s="28">
        <f>'Bitcoin Data'!C1281</f>
        <v>12407.332031</v>
      </c>
      <c r="D1279" s="26">
        <f>'Bitcoin Data'!K1281</f>
        <v>2037.5820692777904</v>
      </c>
      <c r="E1279" s="25">
        <f>'Bitcoin Data'!J1281</f>
        <v>59784.835709293271</v>
      </c>
      <c r="F1279" s="25">
        <f t="shared" si="115"/>
        <v>121.81650925597452</v>
      </c>
      <c r="G1279" s="23">
        <f>'Emissions Factors'!$AB$39/1000</f>
        <v>0.49266147344102867</v>
      </c>
      <c r="H1279" s="26">
        <f t="shared" si="119"/>
        <v>60014.300939491113</v>
      </c>
      <c r="I1279" s="23">
        <f t="shared" si="116"/>
        <v>29.453685249970253</v>
      </c>
      <c r="J1279" s="26">
        <f>I1279*'Social Cost of Carbon'!$C$5</f>
        <v>2945.3685249970254</v>
      </c>
      <c r="K1279" s="23">
        <f t="shared" si="117"/>
        <v>0.23738935313715756</v>
      </c>
      <c r="L1279" s="27">
        <f t="shared" si="118"/>
        <v>6.0014300939491125</v>
      </c>
      <c r="M1279" s="27"/>
    </row>
    <row r="1280" spans="1:13" x14ac:dyDescent="0.25">
      <c r="A1280" s="24">
        <f t="shared" si="120"/>
        <v>2019</v>
      </c>
      <c r="B1280" s="32">
        <v>43645</v>
      </c>
      <c r="C1280" s="28">
        <f>'Bitcoin Data'!C1282</f>
        <v>11959.371094</v>
      </c>
      <c r="D1280" s="26">
        <f>'Bitcoin Data'!K1282</f>
        <v>2174.9637506041568</v>
      </c>
      <c r="E1280" s="25">
        <f>'Bitcoin Data'!J1282</f>
        <v>58105.234111020269</v>
      </c>
      <c r="F1280" s="25">
        <f t="shared" si="115"/>
        <v>126.37677791183724</v>
      </c>
      <c r="G1280" s="23">
        <f>'Emissions Factors'!$AB$39/1000</f>
        <v>0.49266147344102867</v>
      </c>
      <c r="H1280" s="26">
        <f t="shared" si="119"/>
        <v>62260.969614775386</v>
      </c>
      <c r="I1280" s="23">
        <f t="shared" si="116"/>
        <v>28.626210251771166</v>
      </c>
      <c r="J1280" s="26">
        <f>I1280*'Social Cost of Carbon'!$C$5</f>
        <v>2862.6210251771167</v>
      </c>
      <c r="K1280" s="23">
        <f t="shared" si="117"/>
        <v>0.23936217069251156</v>
      </c>
      <c r="L1280" s="27">
        <f t="shared" si="118"/>
        <v>6.2260969614775377</v>
      </c>
      <c r="M1280" s="27"/>
    </row>
    <row r="1281" spans="1:13" x14ac:dyDescent="0.25">
      <c r="A1281" s="24">
        <f t="shared" si="120"/>
        <v>2019</v>
      </c>
      <c r="B1281" s="32">
        <v>43646</v>
      </c>
      <c r="C1281" s="28">
        <f>'Bitcoin Data'!C1283</f>
        <v>10817.155273</v>
      </c>
      <c r="D1281" s="26">
        <f>'Bitcoin Data'!K1283</f>
        <v>1899.9366687777074</v>
      </c>
      <c r="E1281" s="25">
        <f>'Bitcoin Data'!J1283</f>
        <v>69135.267558311811</v>
      </c>
      <c r="F1281" s="25">
        <f t="shared" si="115"/>
        <v>131.35262993979444</v>
      </c>
      <c r="G1281" s="23">
        <f>'Emissions Factors'!$AB$39/1000</f>
        <v>0.49266147344102867</v>
      </c>
      <c r="H1281" s="26">
        <f t="shared" si="119"/>
        <v>64712.380206493304</v>
      </c>
      <c r="I1281" s="23">
        <f t="shared" si="116"/>
        <v>34.060282782017644</v>
      </c>
      <c r="J1281" s="26">
        <f>I1281*'Social Cost of Carbon'!$C$5</f>
        <v>3406.0282782017644</v>
      </c>
      <c r="K1281" s="23">
        <f t="shared" si="117"/>
        <v>0.31487282859878424</v>
      </c>
      <c r="L1281" s="27">
        <f t="shared" si="118"/>
        <v>6.4712380206493307</v>
      </c>
      <c r="M1281" s="27"/>
    </row>
    <row r="1282" spans="1:13" x14ac:dyDescent="0.25">
      <c r="A1282" s="24">
        <f t="shared" si="120"/>
        <v>2019</v>
      </c>
      <c r="B1282" s="32">
        <v>43647</v>
      </c>
      <c r="C1282" s="28">
        <f>'Bitcoin Data'!C1284</f>
        <v>10583.134765999999</v>
      </c>
      <c r="D1282" s="26">
        <f>'Bitcoin Data'!K1284</f>
        <v>1787.4875868917577</v>
      </c>
      <c r="E1282" s="25">
        <f>'Bitcoin Data'!J1284</f>
        <v>72311.435292904498</v>
      </c>
      <c r="F1282" s="25">
        <f t="shared" si="115"/>
        <v>129.25579297639334</v>
      </c>
      <c r="G1282" s="23">
        <f>'Emissions Factors'!$AB$39/1000</f>
        <v>0.49266147344102867</v>
      </c>
      <c r="H1282" s="26">
        <f t="shared" si="119"/>
        <v>63679.349418538506</v>
      </c>
      <c r="I1282" s="23">
        <f t="shared" si="116"/>
        <v>35.625058258037932</v>
      </c>
      <c r="J1282" s="26">
        <f>I1282*'Social Cost of Carbon'!$C$5</f>
        <v>3562.505825803793</v>
      </c>
      <c r="K1282" s="23">
        <f t="shared" si="117"/>
        <v>0.33662103947205779</v>
      </c>
      <c r="L1282" s="27">
        <f t="shared" si="118"/>
        <v>6.36793494185385</v>
      </c>
      <c r="M1282" s="27"/>
    </row>
    <row r="1283" spans="1:13" x14ac:dyDescent="0.25">
      <c r="A1283" s="24">
        <f t="shared" si="120"/>
        <v>2019</v>
      </c>
      <c r="B1283" s="32">
        <v>43648</v>
      </c>
      <c r="C1283" s="28">
        <f>'Bitcoin Data'!C1285</f>
        <v>10801.677734000001</v>
      </c>
      <c r="D1283" s="26">
        <f>'Bitcoin Data'!K1285</f>
        <v>1974.9835418038181</v>
      </c>
      <c r="E1283" s="25">
        <f>'Bitcoin Data'!J1285</f>
        <v>64068.685635299575</v>
      </c>
      <c r="F1283" s="25">
        <f t="shared" si="115"/>
        <v>126.53459967471935</v>
      </c>
      <c r="G1283" s="23">
        <f>'Emissions Factors'!$AB$39/1000</f>
        <v>0.49266147344102867</v>
      </c>
      <c r="H1283" s="26">
        <f t="shared" si="119"/>
        <v>62338.722317017942</v>
      </c>
      <c r="I1283" s="23">
        <f t="shared" si="116"/>
        <v>31.564173066516755</v>
      </c>
      <c r="J1283" s="26">
        <f>I1283*'Social Cost of Carbon'!$C$5</f>
        <v>3156.4173066516755</v>
      </c>
      <c r="K1283" s="23">
        <f t="shared" si="117"/>
        <v>0.29221546729878356</v>
      </c>
      <c r="L1283" s="27">
        <f t="shared" si="118"/>
        <v>6.2338722317017945</v>
      </c>
      <c r="M1283" s="27"/>
    </row>
    <row r="1284" spans="1:13" x14ac:dyDescent="0.25">
      <c r="A1284" s="24">
        <f t="shared" si="120"/>
        <v>2019</v>
      </c>
      <c r="B1284" s="32">
        <v>43649</v>
      </c>
      <c r="C1284" s="28">
        <f>'Bitcoin Data'!C1286</f>
        <v>11961.269531</v>
      </c>
      <c r="D1284" s="26">
        <f>'Bitcoin Data'!K1286</f>
        <v>2150.023889154324</v>
      </c>
      <c r="E1284" s="25">
        <f>'Bitcoin Data'!J1286</f>
        <v>60019.673982119231</v>
      </c>
      <c r="F1284" s="25">
        <f t="shared" si="115"/>
        <v>129.04373288081058</v>
      </c>
      <c r="G1284" s="23">
        <f>'Emissions Factors'!$AB$39/1000</f>
        <v>0.49266147344102867</v>
      </c>
      <c r="H1284" s="26">
        <f t="shared" si="119"/>
        <v>63574.87557939066</v>
      </c>
      <c r="I1284" s="23">
        <f t="shared" si="116"/>
        <v>29.569381019481032</v>
      </c>
      <c r="J1284" s="26">
        <f>I1284*'Social Cost of Carbon'!$C$5</f>
        <v>2956.9381019481034</v>
      </c>
      <c r="K1284" s="23">
        <f t="shared" si="117"/>
        <v>0.24720938645221666</v>
      </c>
      <c r="L1284" s="27">
        <f t="shared" si="118"/>
        <v>6.3574875579390664</v>
      </c>
      <c r="M1284" s="27"/>
    </row>
    <row r="1285" spans="1:13" x14ac:dyDescent="0.25">
      <c r="A1285" s="24">
        <f t="shared" si="120"/>
        <v>2019</v>
      </c>
      <c r="B1285" s="32">
        <v>43650</v>
      </c>
      <c r="C1285" s="28">
        <f>'Bitcoin Data'!C1287</f>
        <v>11215.4375</v>
      </c>
      <c r="D1285" s="26">
        <f>'Bitcoin Data'!K1287</f>
        <v>2087.4405659283316</v>
      </c>
      <c r="E1285" s="25">
        <f>'Bitcoin Data'!J1287</f>
        <v>62806.703390025861</v>
      </c>
      <c r="F1285" s="25">
        <f t="shared" ref="F1285:F1348" si="121">E1285*D1285/1000000</f>
        <v>131.10526046856845</v>
      </c>
      <c r="G1285" s="23">
        <f>'Emissions Factors'!$AB$39/1000</f>
        <v>0.49266147344102867</v>
      </c>
      <c r="H1285" s="26">
        <f t="shared" si="119"/>
        <v>64590.510798314783</v>
      </c>
      <c r="I1285" s="23">
        <f t="shared" ref="I1285:I1348" si="122">$E1285*G1285/1000</f>
        <v>30.942443034103793</v>
      </c>
      <c r="J1285" s="26">
        <f>I1285*'Social Cost of Carbon'!$C$5</f>
        <v>3094.2443034103794</v>
      </c>
      <c r="K1285" s="23">
        <f t="shared" ref="K1285:K1348" si="123">J1285/$C1285</f>
        <v>0.27589153819548989</v>
      </c>
      <c r="L1285" s="27">
        <f t="shared" ref="L1285:L1348" si="124">J1285*$D1285/1000000</f>
        <v>6.459051079831478</v>
      </c>
      <c r="M1285" s="27"/>
    </row>
    <row r="1286" spans="1:13" x14ac:dyDescent="0.25">
      <c r="A1286" s="24">
        <f t="shared" si="120"/>
        <v>2019</v>
      </c>
      <c r="B1286" s="32">
        <v>43651</v>
      </c>
      <c r="C1286" s="28">
        <f>'Bitcoin Data'!C1288</f>
        <v>10978.459961</v>
      </c>
      <c r="D1286" s="26">
        <f>'Bitcoin Data'!K1288</f>
        <v>2362.5147657172856</v>
      </c>
      <c r="E1286" s="25">
        <f>'Bitcoin Data'!J1288</f>
        <v>56781.412818689751</v>
      </c>
      <c r="F1286" s="25">
        <f t="shared" si="121"/>
        <v>134.1469262024433</v>
      </c>
      <c r="G1286" s="23">
        <f>'Emissions Factors'!$AB$39/1000</f>
        <v>0.49266147344102867</v>
      </c>
      <c r="H1286" s="26">
        <f t="shared" ref="H1286:H1349" si="125">F1286*G1286*1000</f>
        <v>66089.022320480653</v>
      </c>
      <c r="I1286" s="23">
        <f t="shared" si="122"/>
        <v>27.974014503319005</v>
      </c>
      <c r="J1286" s="26">
        <f>I1286*'Social Cost of Carbon'!$C$5</f>
        <v>2797.4014503319004</v>
      </c>
      <c r="K1286" s="23">
        <f t="shared" si="123"/>
        <v>0.2548081844147011</v>
      </c>
      <c r="L1286" s="27">
        <f t="shared" si="124"/>
        <v>6.6089022320480648</v>
      </c>
      <c r="M1286" s="27"/>
    </row>
    <row r="1287" spans="1:13" x14ac:dyDescent="0.25">
      <c r="A1287" s="24">
        <f t="shared" si="120"/>
        <v>2019</v>
      </c>
      <c r="B1287" s="32">
        <v>43652</v>
      </c>
      <c r="C1287" s="28">
        <f>'Bitcoin Data'!C1289</f>
        <v>11208.550781</v>
      </c>
      <c r="D1287" s="26">
        <f>'Bitcoin Data'!K1289</f>
        <v>2224.9690976514216</v>
      </c>
      <c r="E1287" s="25">
        <f>'Bitcoin Data'!J1289</f>
        <v>61646.934327298433</v>
      </c>
      <c r="F1287" s="25">
        <f t="shared" si="121"/>
        <v>137.16252384318562</v>
      </c>
      <c r="G1287" s="23">
        <f>'Emissions Factors'!$AB$39/1000</f>
        <v>0.49266147344102867</v>
      </c>
      <c r="H1287" s="26">
        <f t="shared" si="125"/>
        <v>67574.69109747406</v>
      </c>
      <c r="I1287" s="23">
        <f t="shared" si="122"/>
        <v>30.371069498809174</v>
      </c>
      <c r="J1287" s="26">
        <f>I1287*'Social Cost of Carbon'!$C$5</f>
        <v>3037.1069498809175</v>
      </c>
      <c r="K1287" s="23">
        <f t="shared" si="123"/>
        <v>0.27096339296862731</v>
      </c>
      <c r="L1287" s="27">
        <f t="shared" si="124"/>
        <v>6.7574691097474062</v>
      </c>
      <c r="M1287" s="27"/>
    </row>
    <row r="1288" spans="1:13" x14ac:dyDescent="0.25">
      <c r="A1288" s="24">
        <f t="shared" si="120"/>
        <v>2019</v>
      </c>
      <c r="B1288" s="32">
        <v>43653</v>
      </c>
      <c r="C1288" s="28">
        <f>'Bitcoin Data'!C1290</f>
        <v>11450.846680000001</v>
      </c>
      <c r="D1288" s="26">
        <f>'Bitcoin Data'!K1290</f>
        <v>1912.4521886952823</v>
      </c>
      <c r="E1288" s="25">
        <f>'Bitcoin Data'!J1290</f>
        <v>71930.492254209617</v>
      </c>
      <c r="F1288" s="25">
        <f t="shared" si="121"/>
        <v>137.56362734549225</v>
      </c>
      <c r="G1288" s="23">
        <f>'Emissions Factors'!$AB$39/1000</f>
        <v>0.49266147344102867</v>
      </c>
      <c r="H1288" s="26">
        <f t="shared" si="125"/>
        <v>67772.2993399228</v>
      </c>
      <c r="I1288" s="23">
        <f t="shared" si="122"/>
        <v>35.437382299297411</v>
      </c>
      <c r="J1288" s="26">
        <f>I1288*'Social Cost of Carbon'!$C$5</f>
        <v>3543.738229929741</v>
      </c>
      <c r="K1288" s="23">
        <f t="shared" si="123"/>
        <v>0.30947390432877064</v>
      </c>
      <c r="L1288" s="27">
        <f t="shared" si="124"/>
        <v>6.7772299339922784</v>
      </c>
      <c r="M1288" s="27"/>
    </row>
    <row r="1289" spans="1:13" x14ac:dyDescent="0.25">
      <c r="A1289" s="24">
        <f t="shared" si="120"/>
        <v>2019</v>
      </c>
      <c r="B1289" s="32">
        <v>43654</v>
      </c>
      <c r="C1289" s="28">
        <f>'Bitcoin Data'!C1291</f>
        <v>12285.958008</v>
      </c>
      <c r="D1289" s="26">
        <f>'Bitcoin Data'!K1291</f>
        <v>2224.9690976514216</v>
      </c>
      <c r="E1289" s="25">
        <f>'Bitcoin Data'!J1291</f>
        <v>61847.320429844229</v>
      </c>
      <c r="F1289" s="25">
        <f t="shared" si="121"/>
        <v>137.60837672894885</v>
      </c>
      <c r="G1289" s="23">
        <f>'Emissions Factors'!$AB$39/1000</f>
        <v>0.49266147344102867</v>
      </c>
      <c r="H1289" s="26">
        <f t="shared" si="125"/>
        <v>67794.345637112099</v>
      </c>
      <c r="I1289" s="23">
        <f t="shared" si="122"/>
        <v>30.469792011346492</v>
      </c>
      <c r="J1289" s="26">
        <f>I1289*'Social Cost of Carbon'!$C$5</f>
        <v>3046.979201134649</v>
      </c>
      <c r="K1289" s="23">
        <f t="shared" si="123"/>
        <v>0.24800501508719214</v>
      </c>
      <c r="L1289" s="27">
        <f t="shared" si="124"/>
        <v>6.7794345637112094</v>
      </c>
      <c r="M1289" s="27"/>
    </row>
    <row r="1290" spans="1:13" x14ac:dyDescent="0.25">
      <c r="A1290" s="24">
        <f t="shared" si="120"/>
        <v>2019</v>
      </c>
      <c r="B1290" s="32">
        <v>43655</v>
      </c>
      <c r="C1290" s="28">
        <f>'Bitcoin Data'!C1292</f>
        <v>12573.8125</v>
      </c>
      <c r="D1290" s="26">
        <f>'Bitcoin Data'!K1292</f>
        <v>1924.9278152069294</v>
      </c>
      <c r="E1290" s="25">
        <f>'Bitcoin Data'!J1292</f>
        <v>73604.952931177118</v>
      </c>
      <c r="F1290" s="25">
        <f t="shared" si="121"/>
        <v>141.68422123421965</v>
      </c>
      <c r="G1290" s="23">
        <f>'Emissions Factors'!$AB$39/1000</f>
        <v>0.49266147344102867</v>
      </c>
      <c r="H1290" s="26">
        <f t="shared" si="125"/>
        <v>69802.357196595345</v>
      </c>
      <c r="I1290" s="23">
        <f t="shared" si="122"/>
        <v>36.262324563631282</v>
      </c>
      <c r="J1290" s="26">
        <f>I1290*'Social Cost of Carbon'!$C$5</f>
        <v>3626.2324563631282</v>
      </c>
      <c r="K1290" s="23">
        <f t="shared" si="123"/>
        <v>0.28839562037076094</v>
      </c>
      <c r="L1290" s="27">
        <f t="shared" si="124"/>
        <v>6.9802357196595333</v>
      </c>
      <c r="M1290" s="27"/>
    </row>
    <row r="1291" spans="1:13" x14ac:dyDescent="0.25">
      <c r="A1291" s="24">
        <f t="shared" si="120"/>
        <v>2019</v>
      </c>
      <c r="B1291" s="32">
        <v>43656</v>
      </c>
      <c r="C1291" s="28">
        <f>'Bitcoin Data'!C1293</f>
        <v>12156.512694999999</v>
      </c>
      <c r="D1291" s="26">
        <f>'Bitcoin Data'!K1293</f>
        <v>1612.4697661918838</v>
      </c>
      <c r="E1291" s="25">
        <f>'Bitcoin Data'!J1293</f>
        <v>88457.688984784836</v>
      </c>
      <c r="F1291" s="25">
        <f t="shared" si="121"/>
        <v>142.63534907517038</v>
      </c>
      <c r="G1291" s="23">
        <f>'Emissions Factors'!$AB$39/1000</f>
        <v>0.49266147344102867</v>
      </c>
      <c r="H1291" s="26">
        <f t="shared" si="125"/>
        <v>70270.941240148895</v>
      </c>
      <c r="I1291" s="23">
        <f t="shared" si="122"/>
        <v>43.579695392432349</v>
      </c>
      <c r="J1291" s="26">
        <f>I1291*'Social Cost of Carbon'!$C$5</f>
        <v>4357.969539243235</v>
      </c>
      <c r="K1291" s="23">
        <f t="shared" si="123"/>
        <v>0.35848846199417678</v>
      </c>
      <c r="L1291" s="27">
        <f t="shared" si="124"/>
        <v>7.0270941240148908</v>
      </c>
      <c r="M1291" s="27"/>
    </row>
    <row r="1292" spans="1:13" x14ac:dyDescent="0.25">
      <c r="A1292" s="24">
        <f t="shared" si="120"/>
        <v>2019</v>
      </c>
      <c r="B1292" s="32">
        <v>43657</v>
      </c>
      <c r="C1292" s="28">
        <f>'Bitcoin Data'!C1294</f>
        <v>11358.662109000001</v>
      </c>
      <c r="D1292" s="26">
        <f>'Bitcoin Data'!K1294</f>
        <v>1612.4697661918838</v>
      </c>
      <c r="E1292" s="25">
        <f>'Bitcoin Data'!J1294</f>
        <v>86600.519725814098</v>
      </c>
      <c r="F1292" s="25">
        <f t="shared" si="121"/>
        <v>139.64071979437909</v>
      </c>
      <c r="G1292" s="23">
        <f>'Emissions Factors'!$AB$39/1000</f>
        <v>0.49266147344102867</v>
      </c>
      <c r="H1292" s="26">
        <f t="shared" si="125"/>
        <v>68795.602766264623</v>
      </c>
      <c r="I1292" s="23">
        <f t="shared" si="122"/>
        <v>42.664739648878445</v>
      </c>
      <c r="J1292" s="26">
        <f>I1292*'Social Cost of Carbon'!$C$5</f>
        <v>4266.4739648878449</v>
      </c>
      <c r="K1292" s="23">
        <f t="shared" si="123"/>
        <v>0.37561412813814732</v>
      </c>
      <c r="L1292" s="27">
        <f t="shared" si="124"/>
        <v>6.8795602766264619</v>
      </c>
      <c r="M1292" s="27"/>
    </row>
    <row r="1293" spans="1:13" x14ac:dyDescent="0.25">
      <c r="A1293" s="24">
        <f t="shared" ref="A1293:A1356" si="126">YEAR(B1293)</f>
        <v>2019</v>
      </c>
      <c r="B1293" s="32">
        <v>43658</v>
      </c>
      <c r="C1293" s="28">
        <f>'Bitcoin Data'!C1295</f>
        <v>11815.986328000001</v>
      </c>
      <c r="D1293" s="26">
        <f>'Bitcoin Data'!K1295</f>
        <v>2050.113895216401</v>
      </c>
      <c r="E1293" s="25">
        <f>'Bitcoin Data'!J1295</f>
        <v>66943.174534811755</v>
      </c>
      <c r="F1293" s="25">
        <f t="shared" si="121"/>
        <v>137.24113230371429</v>
      </c>
      <c r="G1293" s="23">
        <f>'Emissions Factors'!$AB$39/1000</f>
        <v>0.49266147344102867</v>
      </c>
      <c r="H1293" s="26">
        <f t="shared" si="125"/>
        <v>67613.418457463034</v>
      </c>
      <c r="I1293" s="23">
        <f t="shared" si="122"/>
        <v>32.980323003140306</v>
      </c>
      <c r="J1293" s="26">
        <f>I1293*'Social Cost of Carbon'!$C$5</f>
        <v>3298.0323003140306</v>
      </c>
      <c r="K1293" s="23">
        <f t="shared" si="123"/>
        <v>0.2791161235942512</v>
      </c>
      <c r="L1293" s="27">
        <f t="shared" si="124"/>
        <v>6.7613418457463048</v>
      </c>
      <c r="M1293" s="27"/>
    </row>
    <row r="1294" spans="1:13" x14ac:dyDescent="0.25">
      <c r="A1294" s="24">
        <f t="shared" si="126"/>
        <v>2019</v>
      </c>
      <c r="B1294" s="32">
        <v>43659</v>
      </c>
      <c r="C1294" s="28">
        <f>'Bitcoin Data'!C1296</f>
        <v>11392.378906</v>
      </c>
      <c r="D1294" s="26">
        <f>'Bitcoin Data'!K1296</f>
        <v>1762.4596103005974</v>
      </c>
      <c r="E1294" s="25">
        <f>'Bitcoin Data'!J1296</f>
        <v>77716.121635739139</v>
      </c>
      <c r="F1294" s="25">
        <f t="shared" si="121"/>
        <v>136.97152545219862</v>
      </c>
      <c r="G1294" s="23">
        <f>'Emissions Factors'!$AB$39/1000</f>
        <v>0.49266147344102867</v>
      </c>
      <c r="H1294" s="26">
        <f t="shared" si="125"/>
        <v>67480.593548745528</v>
      </c>
      <c r="I1294" s="23">
        <f t="shared" si="122"/>
        <v>38.28773899518545</v>
      </c>
      <c r="J1294" s="26">
        <f>I1294*'Social Cost of Carbon'!$C$5</f>
        <v>3828.773899518545</v>
      </c>
      <c r="K1294" s="23">
        <f t="shared" si="123"/>
        <v>0.3360820361673586</v>
      </c>
      <c r="L1294" s="27">
        <f t="shared" si="124"/>
        <v>6.7480593548745542</v>
      </c>
      <c r="M1294" s="27"/>
    </row>
    <row r="1295" spans="1:13" x14ac:dyDescent="0.25">
      <c r="A1295" s="24">
        <f t="shared" si="126"/>
        <v>2019</v>
      </c>
      <c r="B1295" s="32">
        <v>43660</v>
      </c>
      <c r="C1295" s="28">
        <f>'Bitcoin Data'!C1297</f>
        <v>10256.058594</v>
      </c>
      <c r="D1295" s="26">
        <f>'Bitcoin Data'!K1297</f>
        <v>1812.5062934246303</v>
      </c>
      <c r="E1295" s="25">
        <f>'Bitcoin Data'!J1297</f>
        <v>74425.171208531799</v>
      </c>
      <c r="F1295" s="25">
        <f t="shared" si="121"/>
        <v>134.89609120466949</v>
      </c>
      <c r="G1295" s="23">
        <f>'Emissions Factors'!$AB$39/1000</f>
        <v>0.49266147344102867</v>
      </c>
      <c r="H1295" s="26">
        <f t="shared" si="125"/>
        <v>66458.107054327847</v>
      </c>
      <c r="I1295" s="23">
        <f t="shared" si="122"/>
        <v>36.6664145086961</v>
      </c>
      <c r="J1295" s="26">
        <f>I1295*'Social Cost of Carbon'!$C$5</f>
        <v>3666.6414508696098</v>
      </c>
      <c r="K1295" s="23">
        <f t="shared" si="123"/>
        <v>0.35750979942866828</v>
      </c>
      <c r="L1295" s="27">
        <f t="shared" si="124"/>
        <v>6.6458107054327851</v>
      </c>
      <c r="M1295" s="27"/>
    </row>
    <row r="1296" spans="1:13" x14ac:dyDescent="0.25">
      <c r="A1296" s="24">
        <f t="shared" si="126"/>
        <v>2019</v>
      </c>
      <c r="B1296" s="32">
        <v>43661</v>
      </c>
      <c r="C1296" s="28">
        <f>'Bitcoin Data'!C1298</f>
        <v>10895.089844</v>
      </c>
      <c r="D1296" s="26">
        <f>'Bitcoin Data'!K1298</f>
        <v>1825.0025347257426</v>
      </c>
      <c r="E1296" s="25">
        <f>'Bitcoin Data'!J1298</f>
        <v>74694.380426915406</v>
      </c>
      <c r="F1296" s="25">
        <f t="shared" si="121"/>
        <v>136.31743360888953</v>
      </c>
      <c r="G1296" s="23">
        <f>'Emissions Factors'!$AB$39/1000</f>
        <v>0.49266147344102867</v>
      </c>
      <c r="H1296" s="26">
        <f t="shared" si="125"/>
        <v>67158.347697455116</v>
      </c>
      <c r="I1296" s="23">
        <f t="shared" si="122"/>
        <v>36.799043518888872</v>
      </c>
      <c r="J1296" s="26">
        <f>I1296*'Social Cost of Carbon'!$C$5</f>
        <v>3679.904351888887</v>
      </c>
      <c r="K1296" s="23">
        <f t="shared" si="123"/>
        <v>0.33775805473650455</v>
      </c>
      <c r="L1296" s="27">
        <f t="shared" si="124"/>
        <v>6.7158347697455101</v>
      </c>
      <c r="M1296" s="27"/>
    </row>
    <row r="1297" spans="1:13" x14ac:dyDescent="0.25">
      <c r="A1297" s="24">
        <f t="shared" si="126"/>
        <v>2019</v>
      </c>
      <c r="B1297" s="32">
        <v>43662</v>
      </c>
      <c r="C1297" s="28">
        <f>'Bitcoin Data'!C1299</f>
        <v>9477.6416019999997</v>
      </c>
      <c r="D1297" s="26">
        <f>'Bitcoin Data'!K1299</f>
        <v>2024.9746878164026</v>
      </c>
      <c r="E1297" s="25">
        <f>'Bitcoin Data'!J1299</f>
        <v>66627.580062103734</v>
      </c>
      <c r="F1297" s="25">
        <f t="shared" si="121"/>
        <v>134.91916313622087</v>
      </c>
      <c r="G1297" s="23">
        <f>'Emissions Factors'!$AB$39/1000</f>
        <v>0.49266147344102867</v>
      </c>
      <c r="H1297" s="26">
        <f t="shared" si="125"/>
        <v>66469.473706121091</v>
      </c>
      <c r="I1297" s="23">
        <f t="shared" si="122"/>
        <v>32.824841765206131</v>
      </c>
      <c r="J1297" s="26">
        <f>I1297*'Social Cost of Carbon'!$C$5</f>
        <v>3282.4841765206129</v>
      </c>
      <c r="K1297" s="23">
        <f t="shared" si="123"/>
        <v>0.3463397661954144</v>
      </c>
      <c r="L1297" s="27">
        <f t="shared" si="124"/>
        <v>6.6469473706121089</v>
      </c>
      <c r="M1297" s="27"/>
    </row>
    <row r="1298" spans="1:13" x14ac:dyDescent="0.25">
      <c r="A1298" s="24">
        <f t="shared" si="126"/>
        <v>2019</v>
      </c>
      <c r="B1298" s="32">
        <v>43663</v>
      </c>
      <c r="C1298" s="28">
        <f>'Bitcoin Data'!C1300</f>
        <v>9693.8027340000008</v>
      </c>
      <c r="D1298" s="26">
        <f>'Bitcoin Data'!K1300</f>
        <v>1662.5103906899419</v>
      </c>
      <c r="E1298" s="25">
        <f>'Bitcoin Data'!J1300</f>
        <v>82416.247749281232</v>
      </c>
      <c r="F1298" s="25">
        <f t="shared" si="121"/>
        <v>137.0178682448566</v>
      </c>
      <c r="G1298" s="23">
        <f>'Emissions Factors'!$AB$39/1000</f>
        <v>0.49266147344102867</v>
      </c>
      <c r="H1298" s="26">
        <f t="shared" si="125"/>
        <v>67503.424857259786</v>
      </c>
      <c r="I1298" s="23">
        <f t="shared" si="122"/>
        <v>40.603310051641756</v>
      </c>
      <c r="J1298" s="26">
        <f>I1298*'Social Cost of Carbon'!$C$5</f>
        <v>4060.3310051641756</v>
      </c>
      <c r="K1298" s="23">
        <f t="shared" si="123"/>
        <v>0.41885843116272509</v>
      </c>
      <c r="L1298" s="27">
        <f t="shared" si="124"/>
        <v>6.7503424857259784</v>
      </c>
      <c r="M1298" s="27"/>
    </row>
    <row r="1299" spans="1:13" x14ac:dyDescent="0.25">
      <c r="A1299" s="24">
        <f t="shared" si="126"/>
        <v>2019</v>
      </c>
      <c r="B1299" s="32">
        <v>43664</v>
      </c>
      <c r="C1299" s="28">
        <f>'Bitcoin Data'!C1301</f>
        <v>10666.482421999999</v>
      </c>
      <c r="D1299" s="26">
        <f>'Bitcoin Data'!K1301</f>
        <v>1512.4779430299975</v>
      </c>
      <c r="E1299" s="25">
        <f>'Bitcoin Data'!J1301</f>
        <v>90899.463473509662</v>
      </c>
      <c r="F1299" s="25">
        <f t="shared" si="121"/>
        <v>137.48343353694429</v>
      </c>
      <c r="G1299" s="23">
        <f>'Emissions Factors'!$AB$39/1000</f>
        <v>0.49266147344102867</v>
      </c>
      <c r="H1299" s="26">
        <f t="shared" si="125"/>
        <v>67732.790940042702</v>
      </c>
      <c r="I1299" s="23">
        <f t="shared" si="122"/>
        <v>44.78266360985824</v>
      </c>
      <c r="J1299" s="26">
        <f>I1299*'Social Cost of Carbon'!$C$5</f>
        <v>4478.2663609858237</v>
      </c>
      <c r="K1299" s="23">
        <f t="shared" si="123"/>
        <v>0.41984472329408618</v>
      </c>
      <c r="L1299" s="27">
        <f t="shared" si="124"/>
        <v>6.7732790940042706</v>
      </c>
      <c r="M1299" s="27"/>
    </row>
    <row r="1300" spans="1:13" x14ac:dyDescent="0.25">
      <c r="A1300" s="24">
        <f t="shared" si="126"/>
        <v>2019</v>
      </c>
      <c r="B1300" s="32">
        <v>43665</v>
      </c>
      <c r="C1300" s="28">
        <f>'Bitcoin Data'!C1302</f>
        <v>10530.732421999999</v>
      </c>
      <c r="D1300" s="26">
        <f>'Bitcoin Data'!K1302</f>
        <v>1475.0471195607638</v>
      </c>
      <c r="E1300" s="25">
        <f>'Bitcoin Data'!J1302</f>
        <v>92425.437758379019</v>
      </c>
      <c r="F1300" s="25">
        <f t="shared" si="121"/>
        <v>136.33187573963963</v>
      </c>
      <c r="G1300" s="23">
        <f>'Emissions Factors'!$AB$39/1000</f>
        <v>0.49266147344102867</v>
      </c>
      <c r="H1300" s="26">
        <f t="shared" si="125"/>
        <v>67165.462778870089</v>
      </c>
      <c r="I1300" s="23">
        <f t="shared" si="122"/>
        <v>45.534452349475096</v>
      </c>
      <c r="J1300" s="26">
        <f>I1300*'Social Cost of Carbon'!$C$5</f>
        <v>4553.4452349475096</v>
      </c>
      <c r="K1300" s="23">
        <f t="shared" si="123"/>
        <v>0.43239587262086354</v>
      </c>
      <c r="L1300" s="27">
        <f t="shared" si="124"/>
        <v>6.7165462778870086</v>
      </c>
      <c r="M1300" s="27"/>
    </row>
    <row r="1301" spans="1:13" x14ac:dyDescent="0.25">
      <c r="A1301" s="24">
        <f t="shared" si="126"/>
        <v>2019</v>
      </c>
      <c r="B1301" s="32">
        <v>43666</v>
      </c>
      <c r="C1301" s="28">
        <f>'Bitcoin Data'!C1303</f>
        <v>10767.139648</v>
      </c>
      <c r="D1301" s="26">
        <f>'Bitcoin Data'!K1303</f>
        <v>2212.389380530974</v>
      </c>
      <c r="E1301" s="25">
        <f>'Bitcoin Data'!J1303</f>
        <v>58789.41766407722</v>
      </c>
      <c r="F1301" s="25">
        <f t="shared" si="121"/>
        <v>130.0650833276045</v>
      </c>
      <c r="G1301" s="23">
        <f>'Emissions Factors'!$AB$39/1000</f>
        <v>0.49266147344102867</v>
      </c>
      <c r="H1301" s="26">
        <f t="shared" si="125"/>
        <v>64078.055595407801</v>
      </c>
      <c r="I1301" s="23">
        <f t="shared" si="122"/>
        <v>28.963281129124319</v>
      </c>
      <c r="J1301" s="26">
        <f>I1301*'Social Cost of Carbon'!$C$5</f>
        <v>2896.3281129124321</v>
      </c>
      <c r="K1301" s="23">
        <f t="shared" si="123"/>
        <v>0.26899698597764782</v>
      </c>
      <c r="L1301" s="27">
        <f t="shared" si="124"/>
        <v>6.4078055595407806</v>
      </c>
      <c r="M1301" s="27"/>
    </row>
    <row r="1302" spans="1:13" x14ac:dyDescent="0.25">
      <c r="A1302" s="24">
        <f t="shared" si="126"/>
        <v>2019</v>
      </c>
      <c r="B1302" s="32">
        <v>43667</v>
      </c>
      <c r="C1302" s="28">
        <f>'Bitcoin Data'!C1304</f>
        <v>10599.105469</v>
      </c>
      <c r="D1302" s="26">
        <f>'Bitcoin Data'!K1304</f>
        <v>1862.5827814569536</v>
      </c>
      <c r="E1302" s="25">
        <f>'Bitcoin Data'!J1304</f>
        <v>72393.976814335634</v>
      </c>
      <c r="F1302" s="25">
        <f t="shared" si="121"/>
        <v>134.83977469557547</v>
      </c>
      <c r="G1302" s="23">
        <f>'Emissions Factors'!$AB$39/1000</f>
        <v>0.49266147344102867</v>
      </c>
      <c r="H1302" s="26">
        <f t="shared" si="125"/>
        <v>66430.362079978557</v>
      </c>
      <c r="I1302" s="23">
        <f t="shared" si="122"/>
        <v>35.665723285606262</v>
      </c>
      <c r="J1302" s="26">
        <f>I1302*'Social Cost of Carbon'!$C$5</f>
        <v>3566.5723285606264</v>
      </c>
      <c r="K1302" s="23">
        <f t="shared" si="123"/>
        <v>0.33649748452754324</v>
      </c>
      <c r="L1302" s="27">
        <f t="shared" si="124"/>
        <v>6.6430362079978558</v>
      </c>
      <c r="M1302" s="27"/>
    </row>
    <row r="1303" spans="1:13" x14ac:dyDescent="0.25">
      <c r="A1303" s="24">
        <f t="shared" si="126"/>
        <v>2019</v>
      </c>
      <c r="B1303" s="32">
        <v>43668</v>
      </c>
      <c r="C1303" s="28">
        <f>'Bitcoin Data'!C1305</f>
        <v>10343.106444999999</v>
      </c>
      <c r="D1303" s="26">
        <f>'Bitcoin Data'!K1305</f>
        <v>1974.9835418038181</v>
      </c>
      <c r="E1303" s="25">
        <f>'Bitcoin Data'!J1305</f>
        <v>68509.610129880748</v>
      </c>
      <c r="F1303" s="25">
        <f t="shared" si="121"/>
        <v>135.30535246191062</v>
      </c>
      <c r="G1303" s="23">
        <f>'Emissions Factors'!$AB$39/1000</f>
        <v>0.49266147344102867</v>
      </c>
      <c r="H1303" s="26">
        <f t="shared" si="125"/>
        <v>66659.734308342609</v>
      </c>
      <c r="I1303" s="23">
        <f t="shared" si="122"/>
        <v>33.752045471457471</v>
      </c>
      <c r="J1303" s="26">
        <f>I1303*'Social Cost of Carbon'!$C$5</f>
        <v>3375.2045471457473</v>
      </c>
      <c r="K1303" s="23">
        <f t="shared" si="123"/>
        <v>0.32632406570439654</v>
      </c>
      <c r="L1303" s="27">
        <f t="shared" si="124"/>
        <v>6.66597343083426</v>
      </c>
      <c r="M1303" s="27"/>
    </row>
    <row r="1304" spans="1:13" x14ac:dyDescent="0.25">
      <c r="A1304" s="24">
        <f t="shared" si="126"/>
        <v>2019</v>
      </c>
      <c r="B1304" s="32">
        <v>43669</v>
      </c>
      <c r="C1304" s="28">
        <f>'Bitcoin Data'!C1306</f>
        <v>9900.7675780000009</v>
      </c>
      <c r="D1304" s="26">
        <f>'Bitcoin Data'!K1306</f>
        <v>1787.4875868917577</v>
      </c>
      <c r="E1304" s="25">
        <f>'Bitcoin Data'!J1306</f>
        <v>76557.622723470718</v>
      </c>
      <c r="F1304" s="25">
        <f t="shared" si="121"/>
        <v>136.84580030014629</v>
      </c>
      <c r="G1304" s="23">
        <f>'Emissions Factors'!$AB$39/1000</f>
        <v>0.49266147344102867</v>
      </c>
      <c r="H1304" s="26">
        <f t="shared" si="125"/>
        <v>67418.65361008684</v>
      </c>
      <c r="I1304" s="23">
        <f t="shared" si="122"/>
        <v>37.716991214087464</v>
      </c>
      <c r="J1304" s="26">
        <f>I1304*'Social Cost of Carbon'!$C$5</f>
        <v>3771.6991214087466</v>
      </c>
      <c r="K1304" s="23">
        <f t="shared" si="123"/>
        <v>0.38095017297342176</v>
      </c>
      <c r="L1304" s="27">
        <f t="shared" si="124"/>
        <v>6.7418653610086832</v>
      </c>
      <c r="M1304" s="27"/>
    </row>
    <row r="1305" spans="1:13" x14ac:dyDescent="0.25">
      <c r="A1305" s="24">
        <f t="shared" si="126"/>
        <v>2019</v>
      </c>
      <c r="B1305" s="32">
        <v>43670</v>
      </c>
      <c r="C1305" s="28">
        <f>'Bitcoin Data'!C1307</f>
        <v>9811.9257809999999</v>
      </c>
      <c r="D1305" s="26">
        <f>'Bitcoin Data'!K1307</f>
        <v>1737.4517374517375</v>
      </c>
      <c r="E1305" s="25">
        <f>'Bitcoin Data'!J1307</f>
        <v>77213.009150516576</v>
      </c>
      <c r="F1305" s="25">
        <f t="shared" si="121"/>
        <v>134.15387690244194</v>
      </c>
      <c r="G1305" s="23">
        <f>'Emissions Factors'!$AB$39/1000</f>
        <v>0.49266147344102867</v>
      </c>
      <c r="H1305" s="26">
        <f t="shared" si="125"/>
        <v>66092.446662583432</v>
      </c>
      <c r="I1305" s="23">
        <f t="shared" si="122"/>
        <v>38.039874856909123</v>
      </c>
      <c r="J1305" s="26">
        <f>I1305*'Social Cost of Carbon'!$C$5</f>
        <v>3803.9874856909123</v>
      </c>
      <c r="K1305" s="23">
        <f t="shared" si="123"/>
        <v>0.38769020176008934</v>
      </c>
      <c r="L1305" s="27">
        <f t="shared" si="124"/>
        <v>6.6092446662583413</v>
      </c>
      <c r="M1305" s="27"/>
    </row>
    <row r="1306" spans="1:13" x14ac:dyDescent="0.25">
      <c r="A1306" s="24">
        <f t="shared" si="126"/>
        <v>2019</v>
      </c>
      <c r="B1306" s="32">
        <v>43671</v>
      </c>
      <c r="C1306" s="28">
        <f>'Bitcoin Data'!C1308</f>
        <v>9911.8417969999991</v>
      </c>
      <c r="D1306" s="26">
        <f>'Bitcoin Data'!K1308</f>
        <v>1875</v>
      </c>
      <c r="E1306" s="25">
        <f>'Bitcoin Data'!J1308</f>
        <v>71884.688558565147</v>
      </c>
      <c r="F1306" s="25">
        <f t="shared" si="121"/>
        <v>134.78379104730965</v>
      </c>
      <c r="G1306" s="23">
        <f>'Emissions Factors'!$AB$39/1000</f>
        <v>0.49266147344102867</v>
      </c>
      <c r="H1306" s="26">
        <f t="shared" si="125"/>
        <v>66402.781093335303</v>
      </c>
      <c r="I1306" s="23">
        <f t="shared" si="122"/>
        <v>35.414816583112156</v>
      </c>
      <c r="J1306" s="26">
        <f>I1306*'Social Cost of Carbon'!$C$5</f>
        <v>3541.4816583112156</v>
      </c>
      <c r="K1306" s="23">
        <f t="shared" si="123"/>
        <v>0.35729804115549041</v>
      </c>
      <c r="L1306" s="27">
        <f t="shared" si="124"/>
        <v>6.6402781093335292</v>
      </c>
      <c r="M1306" s="27"/>
    </row>
    <row r="1307" spans="1:13" x14ac:dyDescent="0.25">
      <c r="A1307" s="24">
        <f t="shared" si="126"/>
        <v>2019</v>
      </c>
      <c r="B1307" s="32">
        <v>43672</v>
      </c>
      <c r="C1307" s="28">
        <f>'Bitcoin Data'!C1309</f>
        <v>9870.3037110000005</v>
      </c>
      <c r="D1307" s="26">
        <f>'Bitcoin Data'!K1309</f>
        <v>2074.9279538904898</v>
      </c>
      <c r="E1307" s="25">
        <f>'Bitcoin Data'!J1309</f>
        <v>66745.261000450424</v>
      </c>
      <c r="F1307" s="25">
        <f t="shared" si="121"/>
        <v>138.49160783955131</v>
      </c>
      <c r="G1307" s="23">
        <f>'Emissions Factors'!$AB$39/1000</f>
        <v>0.49266147344102867</v>
      </c>
      <c r="H1307" s="26">
        <f t="shared" si="125"/>
        <v>68229.47957745046</v>
      </c>
      <c r="I1307" s="23">
        <f t="shared" si="122"/>
        <v>32.882818629687932</v>
      </c>
      <c r="J1307" s="26">
        <f>I1307*'Social Cost of Carbon'!$C$5</f>
        <v>3288.2818629687931</v>
      </c>
      <c r="K1307" s="23">
        <f t="shared" si="123"/>
        <v>0.33314900526355173</v>
      </c>
      <c r="L1307" s="27">
        <f t="shared" si="124"/>
        <v>6.8229479577450451</v>
      </c>
      <c r="M1307" s="27"/>
    </row>
    <row r="1308" spans="1:13" x14ac:dyDescent="0.25">
      <c r="A1308" s="24">
        <f t="shared" si="126"/>
        <v>2019</v>
      </c>
      <c r="B1308" s="32">
        <v>43673</v>
      </c>
      <c r="C1308" s="28">
        <f>'Bitcoin Data'!C1310</f>
        <v>9477.6777340000008</v>
      </c>
      <c r="D1308" s="26">
        <f>'Bitcoin Data'!K1310</f>
        <v>1899.9366687777074</v>
      </c>
      <c r="E1308" s="25">
        <f>'Bitcoin Data'!J1310</f>
        <v>76177.323442587032</v>
      </c>
      <c r="F1308" s="25">
        <f t="shared" si="121"/>
        <v>144.73209013791075</v>
      </c>
      <c r="G1308" s="23">
        <f>'Emissions Factors'!$AB$39/1000</f>
        <v>0.49266147344102867</v>
      </c>
      <c r="H1308" s="26">
        <f t="shared" si="125"/>
        <v>71303.924781542883</v>
      </c>
      <c r="I1308" s="23">
        <f t="shared" si="122"/>
        <v>37.529632410018742</v>
      </c>
      <c r="J1308" s="26">
        <f>I1308*'Social Cost of Carbon'!$C$5</f>
        <v>3752.9632410018744</v>
      </c>
      <c r="K1308" s="23">
        <f t="shared" si="123"/>
        <v>0.39597919937059911</v>
      </c>
      <c r="L1308" s="27">
        <f t="shared" si="124"/>
        <v>7.1303924781542891</v>
      </c>
      <c r="M1308" s="27"/>
    </row>
    <row r="1309" spans="1:13" x14ac:dyDescent="0.25">
      <c r="A1309" s="24">
        <f t="shared" si="126"/>
        <v>2019</v>
      </c>
      <c r="B1309" s="32">
        <v>43674</v>
      </c>
      <c r="C1309" s="28">
        <f>'Bitcoin Data'!C1311</f>
        <v>9552.8603519999997</v>
      </c>
      <c r="D1309" s="26">
        <f>'Bitcoin Data'!K1311</f>
        <v>2187.3860736419983</v>
      </c>
      <c r="E1309" s="25">
        <f>'Bitcoin Data'!J1311</f>
        <v>64547.121736956287</v>
      </c>
      <c r="F1309" s="25">
        <f t="shared" si="121"/>
        <v>141.18947518109289</v>
      </c>
      <c r="G1309" s="23">
        <f>'Emissions Factors'!$AB$39/1000</f>
        <v>0.49266147344102867</v>
      </c>
      <c r="H1309" s="26">
        <f t="shared" si="125"/>
        <v>69558.614877082771</v>
      </c>
      <c r="I1309" s="23">
        <f t="shared" si="122"/>
        <v>31.799880101306336</v>
      </c>
      <c r="J1309" s="26">
        <f>I1309*'Social Cost of Carbon'!$C$5</f>
        <v>3179.9880101306335</v>
      </c>
      <c r="K1309" s="23">
        <f t="shared" si="123"/>
        <v>0.33288333472443854</v>
      </c>
      <c r="L1309" s="27">
        <f t="shared" si="124"/>
        <v>6.9558614877082778</v>
      </c>
      <c r="M1309" s="27"/>
    </row>
    <row r="1310" spans="1:13" x14ac:dyDescent="0.25">
      <c r="A1310" s="24">
        <f t="shared" si="126"/>
        <v>2019</v>
      </c>
      <c r="B1310" s="32">
        <v>43675</v>
      </c>
      <c r="C1310" s="28">
        <f>'Bitcoin Data'!C1312</f>
        <v>9519.1455079999996</v>
      </c>
      <c r="D1310" s="26">
        <f>'Bitcoin Data'!K1312</f>
        <v>2100.1050052502628</v>
      </c>
      <c r="E1310" s="25">
        <f>'Bitcoin Data'!J1312</f>
        <v>68790.44966772465</v>
      </c>
      <c r="F1310" s="25">
        <f t="shared" si="121"/>
        <v>144.46716766060482</v>
      </c>
      <c r="G1310" s="23">
        <f>'Emissions Factors'!$AB$39/1000</f>
        <v>0.49266147344102867</v>
      </c>
      <c r="H1310" s="26">
        <f t="shared" si="125"/>
        <v>71173.4076835257</v>
      </c>
      <c r="I1310" s="23">
        <f t="shared" si="122"/>
        <v>33.890404291972146</v>
      </c>
      <c r="J1310" s="26">
        <f>I1310*'Social Cost of Carbon'!$C$5</f>
        <v>3389.0404291972145</v>
      </c>
      <c r="K1310" s="23">
        <f t="shared" si="123"/>
        <v>0.35602359753289053</v>
      </c>
      <c r="L1310" s="27">
        <f t="shared" si="124"/>
        <v>7.1173407683525687</v>
      </c>
      <c r="M1310" s="27"/>
    </row>
    <row r="1311" spans="1:13" x14ac:dyDescent="0.25">
      <c r="A1311" s="24">
        <f t="shared" si="126"/>
        <v>2019</v>
      </c>
      <c r="B1311" s="32">
        <v>43676</v>
      </c>
      <c r="C1311" s="28">
        <f>'Bitcoin Data'!C1313</f>
        <v>9607.4238280000009</v>
      </c>
      <c r="D1311" s="26">
        <f>'Bitcoin Data'!K1313</f>
        <v>1774.9728823587418</v>
      </c>
      <c r="E1311" s="25">
        <f>'Bitcoin Data'!J1313</f>
        <v>82031.542362790962</v>
      </c>
      <c r="F1311" s="25">
        <f t="shared" si="121"/>
        <v>145.60376319201632</v>
      </c>
      <c r="G1311" s="23">
        <f>'Emissions Factors'!$AB$39/1000</f>
        <v>0.49266147344102867</v>
      </c>
      <c r="H1311" s="26">
        <f t="shared" si="125"/>
        <v>71733.364512737375</v>
      </c>
      <c r="I1311" s="23">
        <f t="shared" si="122"/>
        <v>40.413780529092755</v>
      </c>
      <c r="J1311" s="26">
        <f>I1311*'Social Cost of Carbon'!$C$5</f>
        <v>4041.3780529092755</v>
      </c>
      <c r="K1311" s="23">
        <f t="shared" si="123"/>
        <v>0.42065158415630949</v>
      </c>
      <c r="L1311" s="27">
        <f t="shared" si="124"/>
        <v>7.1733364512737365</v>
      </c>
      <c r="M1311" s="27"/>
    </row>
    <row r="1312" spans="1:13" x14ac:dyDescent="0.25">
      <c r="A1312" s="24">
        <f t="shared" si="126"/>
        <v>2019</v>
      </c>
      <c r="B1312" s="32">
        <v>43677</v>
      </c>
      <c r="C1312" s="28">
        <f>'Bitcoin Data'!C1314</f>
        <v>10085.627930000001</v>
      </c>
      <c r="D1312" s="26">
        <f>'Bitcoin Data'!K1314</f>
        <v>2137.5133594584968</v>
      </c>
      <c r="E1312" s="25">
        <f>'Bitcoin Data'!J1314</f>
        <v>68000.299691375403</v>
      </c>
      <c r="F1312" s="25">
        <f t="shared" si="121"/>
        <v>145.35154903749643</v>
      </c>
      <c r="G1312" s="23">
        <f>'Emissions Factors'!$AB$39/1000</f>
        <v>0.49266147344102867</v>
      </c>
      <c r="H1312" s="26">
        <f t="shared" si="125"/>
        <v>71609.108315748919</v>
      </c>
      <c r="I1312" s="23">
        <f t="shared" si="122"/>
        <v>33.501127840384534</v>
      </c>
      <c r="J1312" s="26">
        <f>I1312*'Social Cost of Carbon'!$C$5</f>
        <v>3350.1127840384534</v>
      </c>
      <c r="K1312" s="23">
        <f t="shared" si="123"/>
        <v>0.33216700113172359</v>
      </c>
      <c r="L1312" s="27">
        <f t="shared" si="124"/>
        <v>7.1609108315748919</v>
      </c>
      <c r="M1312" s="27"/>
    </row>
    <row r="1313" spans="1:13" x14ac:dyDescent="0.25">
      <c r="A1313" s="24">
        <f t="shared" si="126"/>
        <v>2019</v>
      </c>
      <c r="B1313" s="32">
        <v>43678</v>
      </c>
      <c r="C1313" s="28">
        <f>'Bitcoin Data'!C1315</f>
        <v>10399.668944999999</v>
      </c>
      <c r="D1313" s="26">
        <f>'Bitcoin Data'!K1315</f>
        <v>1774.9728823587418</v>
      </c>
      <c r="E1313" s="25">
        <f>'Bitcoin Data'!J1315</f>
        <v>84243.871015455574</v>
      </c>
      <c r="F1313" s="25">
        <f t="shared" si="121"/>
        <v>149.53058655736123</v>
      </c>
      <c r="G1313" s="23">
        <f>'Emissions Factors'!$AB$39/1000</f>
        <v>0.49266147344102867</v>
      </c>
      <c r="H1313" s="26">
        <f t="shared" si="125"/>
        <v>73667.95909785085</v>
      </c>
      <c r="I1313" s="23">
        <f t="shared" si="122"/>
        <v>41.503709622850316</v>
      </c>
      <c r="J1313" s="26">
        <f>I1313*'Social Cost of Carbon'!$C$5</f>
        <v>4150.370962285032</v>
      </c>
      <c r="K1313" s="23">
        <f t="shared" si="123"/>
        <v>0.39908683480549317</v>
      </c>
      <c r="L1313" s="27">
        <f t="shared" si="124"/>
        <v>7.3667959097850879</v>
      </c>
      <c r="M1313" s="27"/>
    </row>
    <row r="1314" spans="1:13" x14ac:dyDescent="0.25">
      <c r="A1314" s="24">
        <f t="shared" si="126"/>
        <v>2019</v>
      </c>
      <c r="B1314" s="32">
        <v>43679</v>
      </c>
      <c r="C1314" s="28">
        <f>'Bitcoin Data'!C1316</f>
        <v>10518.174805000001</v>
      </c>
      <c r="D1314" s="26">
        <f>'Bitcoin Data'!K1316</f>
        <v>2112.4281187654033</v>
      </c>
      <c r="E1314" s="25">
        <f>'Bitcoin Data'!J1316</f>
        <v>70244.557336165832</v>
      </c>
      <c r="F1314" s="25">
        <f t="shared" si="121"/>
        <v>148.38657810714531</v>
      </c>
      <c r="G1314" s="23">
        <f>'Emissions Factors'!$AB$39/1000</f>
        <v>0.49266147344102867</v>
      </c>
      <c r="H1314" s="26">
        <f t="shared" si="125"/>
        <v>73104.350209138502</v>
      </c>
      <c r="I1314" s="23">
        <f t="shared" si="122"/>
        <v>34.606787118448281</v>
      </c>
      <c r="J1314" s="26">
        <f>I1314*'Social Cost of Carbon'!$C$5</f>
        <v>3460.6787118448283</v>
      </c>
      <c r="K1314" s="23">
        <f t="shared" si="123"/>
        <v>0.32901893874208415</v>
      </c>
      <c r="L1314" s="27">
        <f t="shared" si="124"/>
        <v>7.3104350209138493</v>
      </c>
      <c r="M1314" s="27"/>
    </row>
    <row r="1315" spans="1:13" x14ac:dyDescent="0.25">
      <c r="A1315" s="24">
        <f t="shared" si="126"/>
        <v>2019</v>
      </c>
      <c r="B1315" s="32">
        <v>43680</v>
      </c>
      <c r="C1315" s="28">
        <f>'Bitcoin Data'!C1317</f>
        <v>10821.726563</v>
      </c>
      <c r="D1315" s="26">
        <f>'Bitcoin Data'!K1317</f>
        <v>2162.4219125420473</v>
      </c>
      <c r="E1315" s="25">
        <f>'Bitcoin Data'!J1317</f>
        <v>68768.060793603523</v>
      </c>
      <c r="F1315" s="25">
        <f t="shared" si="121"/>
        <v>148.70556154311191</v>
      </c>
      <c r="G1315" s="23">
        <f>'Emissions Factors'!$AB$39/1000</f>
        <v>0.49266147344102867</v>
      </c>
      <c r="H1315" s="26">
        <f t="shared" si="125"/>
        <v>73261.501058705078</v>
      </c>
      <c r="I1315" s="23">
        <f t="shared" si="122"/>
        <v>33.879374156258947</v>
      </c>
      <c r="J1315" s="26">
        <f>I1315*'Social Cost of Carbon'!$C$5</f>
        <v>3387.9374156258946</v>
      </c>
      <c r="K1315" s="23">
        <f t="shared" si="123"/>
        <v>0.31306810386518308</v>
      </c>
      <c r="L1315" s="27">
        <f t="shared" si="124"/>
        <v>7.3261501058705081</v>
      </c>
      <c r="M1315" s="27"/>
    </row>
    <row r="1316" spans="1:13" x14ac:dyDescent="0.25">
      <c r="A1316" s="24">
        <f t="shared" si="126"/>
        <v>2019</v>
      </c>
      <c r="B1316" s="32">
        <v>43681</v>
      </c>
      <c r="C1316" s="28">
        <f>'Bitcoin Data'!C1318</f>
        <v>10970.184569999999</v>
      </c>
      <c r="D1316" s="26">
        <f>'Bitcoin Data'!K1318</f>
        <v>2087.4405659283316</v>
      </c>
      <c r="E1316" s="25">
        <f>'Bitcoin Data'!J1318</f>
        <v>72536.159328575814</v>
      </c>
      <c r="F1316" s="25">
        <f t="shared" si="121"/>
        <v>151.41492147910992</v>
      </c>
      <c r="G1316" s="23">
        <f>'Emissions Factors'!$AB$39/1000</f>
        <v>0.49266147344102867</v>
      </c>
      <c r="H1316" s="26">
        <f t="shared" si="125"/>
        <v>74596.298316855944</v>
      </c>
      <c r="I1316" s="23">
        <f t="shared" si="122"/>
        <v>35.735771132569376</v>
      </c>
      <c r="J1316" s="26">
        <f>I1316*'Social Cost of Carbon'!$C$5</f>
        <v>3573.5771132569375</v>
      </c>
      <c r="K1316" s="23">
        <f t="shared" si="123"/>
        <v>0.32575359971878193</v>
      </c>
      <c r="L1316" s="27">
        <f t="shared" si="124"/>
        <v>7.4596298316855956</v>
      </c>
      <c r="M1316" s="27"/>
    </row>
    <row r="1317" spans="1:13" x14ac:dyDescent="0.25">
      <c r="A1317" s="24">
        <f t="shared" si="126"/>
        <v>2019</v>
      </c>
      <c r="B1317" s="32">
        <v>43682</v>
      </c>
      <c r="C1317" s="28">
        <f>'Bitcoin Data'!C1319</f>
        <v>11805.653319999999</v>
      </c>
      <c r="D1317" s="26">
        <f>'Bitcoin Data'!K1319</f>
        <v>1787.4875868917577</v>
      </c>
      <c r="E1317" s="25">
        <f>'Bitcoin Data'!J1319</f>
        <v>84068.619560558713</v>
      </c>
      <c r="F1317" s="25">
        <f t="shared" si="121"/>
        <v>150.27161391162431</v>
      </c>
      <c r="G1317" s="23">
        <f>'Emissions Factors'!$AB$39/1000</f>
        <v>0.49266147344102867</v>
      </c>
      <c r="H1317" s="26">
        <f t="shared" si="125"/>
        <v>74033.034726062207</v>
      </c>
      <c r="I1317" s="23">
        <f t="shared" si="122"/>
        <v>41.417369982858141</v>
      </c>
      <c r="J1317" s="26">
        <f>I1317*'Social Cost of Carbon'!$C$5</f>
        <v>4141.7369982858145</v>
      </c>
      <c r="K1317" s="23">
        <f t="shared" si="123"/>
        <v>0.3508265816402793</v>
      </c>
      <c r="L1317" s="27">
        <f t="shared" si="124"/>
        <v>7.4033034726062219</v>
      </c>
      <c r="M1317" s="27"/>
    </row>
    <row r="1318" spans="1:13" x14ac:dyDescent="0.25">
      <c r="A1318" s="24">
        <f t="shared" si="126"/>
        <v>2019</v>
      </c>
      <c r="B1318" s="32">
        <v>43683</v>
      </c>
      <c r="C1318" s="28">
        <f>'Bitcoin Data'!C1320</f>
        <v>11478.168944999999</v>
      </c>
      <c r="D1318" s="26">
        <f>'Bitcoin Data'!K1320</f>
        <v>2012.5223613595704</v>
      </c>
      <c r="E1318" s="25">
        <f>'Bitcoin Data'!J1320</f>
        <v>73896.707079569387</v>
      </c>
      <c r="F1318" s="25">
        <f t="shared" si="121"/>
        <v>148.71877542847147</v>
      </c>
      <c r="G1318" s="23">
        <f>'Emissions Factors'!$AB$39/1000</f>
        <v>0.49266147344102867</v>
      </c>
      <c r="H1318" s="26">
        <f t="shared" si="125"/>
        <v>73268.011030936206</v>
      </c>
      <c r="I1318" s="23">
        <f t="shared" si="122"/>
        <v>36.406060592260751</v>
      </c>
      <c r="J1318" s="26">
        <f>I1318*'Social Cost of Carbon'!$C$5</f>
        <v>3640.6060592260751</v>
      </c>
      <c r="K1318" s="23">
        <f t="shared" si="123"/>
        <v>0.31717655286925867</v>
      </c>
      <c r="L1318" s="27">
        <f t="shared" si="124"/>
        <v>7.3268011030936204</v>
      </c>
      <c r="M1318" s="27"/>
    </row>
    <row r="1319" spans="1:13" x14ac:dyDescent="0.25">
      <c r="A1319" s="24">
        <f t="shared" si="126"/>
        <v>2019</v>
      </c>
      <c r="B1319" s="32">
        <v>43684</v>
      </c>
      <c r="C1319" s="28">
        <f>'Bitcoin Data'!C1321</f>
        <v>11941.96875</v>
      </c>
      <c r="D1319" s="26">
        <f>'Bitcoin Data'!K1321</f>
        <v>1912.4521886952823</v>
      </c>
      <c r="E1319" s="25">
        <f>'Bitcoin Data'!J1321</f>
        <v>80242.327616407376</v>
      </c>
      <c r="F1319" s="25">
        <f t="shared" si="121"/>
        <v>153.45961507600219</v>
      </c>
      <c r="G1319" s="23">
        <f>'Emissions Factors'!$AB$39/1000</f>
        <v>0.49266147344102867</v>
      </c>
      <c r="H1319" s="26">
        <f t="shared" si="125"/>
        <v>75603.640077036325</v>
      </c>
      <c r="I1319" s="23">
        <f t="shared" si="122"/>
        <v>39.532303355837001</v>
      </c>
      <c r="J1319" s="26">
        <f>I1319*'Social Cost of Carbon'!$C$5</f>
        <v>3953.2303355837003</v>
      </c>
      <c r="K1319" s="23">
        <f t="shared" si="123"/>
        <v>0.3310367342557064</v>
      </c>
      <c r="L1319" s="27">
        <f t="shared" si="124"/>
        <v>7.5603640077036331</v>
      </c>
      <c r="M1319" s="27"/>
    </row>
    <row r="1320" spans="1:13" x14ac:dyDescent="0.25">
      <c r="A1320" s="24">
        <f t="shared" si="126"/>
        <v>2019</v>
      </c>
      <c r="B1320" s="32">
        <v>43685</v>
      </c>
      <c r="C1320" s="28">
        <f>'Bitcoin Data'!C1322</f>
        <v>11966.407227</v>
      </c>
      <c r="D1320" s="26">
        <f>'Bitcoin Data'!K1322</f>
        <v>1774.9728823587418</v>
      </c>
      <c r="E1320" s="25">
        <f>'Bitcoin Data'!J1322</f>
        <v>86298.355481069331</v>
      </c>
      <c r="F1320" s="25">
        <f t="shared" si="121"/>
        <v>153.17724077105296</v>
      </c>
      <c r="G1320" s="23">
        <f>'Emissions Factors'!$AB$39/1000</f>
        <v>0.49266147344102867</v>
      </c>
      <c r="H1320" s="26">
        <f t="shared" si="125"/>
        <v>75464.525135898177</v>
      </c>
      <c r="I1320" s="23">
        <f t="shared" si="122"/>
        <v>42.515874966841295</v>
      </c>
      <c r="J1320" s="26">
        <f>I1320*'Social Cost of Carbon'!$C$5</f>
        <v>4251.5874966841293</v>
      </c>
      <c r="K1320" s="23">
        <f t="shared" si="123"/>
        <v>0.35529356606644669</v>
      </c>
      <c r="L1320" s="27">
        <f t="shared" si="124"/>
        <v>7.5464525135898164</v>
      </c>
      <c r="M1320" s="27"/>
    </row>
    <row r="1321" spans="1:13" x14ac:dyDescent="0.25">
      <c r="A1321" s="24">
        <f t="shared" si="126"/>
        <v>2019</v>
      </c>
      <c r="B1321" s="32">
        <v>43686</v>
      </c>
      <c r="C1321" s="28">
        <f>'Bitcoin Data'!C1323</f>
        <v>11862.936523</v>
      </c>
      <c r="D1321" s="26">
        <f>'Bitcoin Data'!K1323</f>
        <v>1837.4846876276031</v>
      </c>
      <c r="E1321" s="25">
        <f>'Bitcoin Data'!J1323</f>
        <v>84421.067661134788</v>
      </c>
      <c r="F1321" s="25">
        <f t="shared" si="121"/>
        <v>155.12241914050901</v>
      </c>
      <c r="G1321" s="23">
        <f>'Emissions Factors'!$AB$39/1000</f>
        <v>0.49266147344102867</v>
      </c>
      <c r="H1321" s="26">
        <f t="shared" si="125"/>
        <v>76422.839577499995</v>
      </c>
      <c r="I1321" s="23">
        <f t="shared" si="122"/>
        <v>41.591007583399438</v>
      </c>
      <c r="J1321" s="26">
        <f>I1321*'Social Cost of Carbon'!$C$5</f>
        <v>4159.1007583399442</v>
      </c>
      <c r="K1321" s="23">
        <f t="shared" si="123"/>
        <v>0.35059622465957152</v>
      </c>
      <c r="L1321" s="27">
        <f t="shared" si="124"/>
        <v>7.6422839577499992</v>
      </c>
      <c r="M1321" s="27"/>
    </row>
    <row r="1322" spans="1:13" x14ac:dyDescent="0.25">
      <c r="A1322" s="24">
        <f t="shared" si="126"/>
        <v>2019</v>
      </c>
      <c r="B1322" s="32">
        <v>43687</v>
      </c>
      <c r="C1322" s="28">
        <f>'Bitcoin Data'!C1324</f>
        <v>11354.024414</v>
      </c>
      <c r="D1322" s="26">
        <f>'Bitcoin Data'!K1324</f>
        <v>1887.5838926174499</v>
      </c>
      <c r="E1322" s="25">
        <f>'Bitcoin Data'!J1324</f>
        <v>81704.540818284207</v>
      </c>
      <c r="F1322" s="25">
        <f t="shared" si="121"/>
        <v>154.22417520229823</v>
      </c>
      <c r="G1322" s="23">
        <f>'Emissions Factors'!$AB$39/1000</f>
        <v>0.49266147344102867</v>
      </c>
      <c r="H1322" s="26">
        <f t="shared" si="125"/>
        <v>75980.309395391596</v>
      </c>
      <c r="I1322" s="23">
        <f t="shared" si="122"/>
        <v>40.252679466358565</v>
      </c>
      <c r="J1322" s="26">
        <f>I1322*'Social Cost of Carbon'!$C$5</f>
        <v>4025.2679466358563</v>
      </c>
      <c r="K1322" s="23">
        <f t="shared" si="123"/>
        <v>0.35452345352301057</v>
      </c>
      <c r="L1322" s="27">
        <f t="shared" si="124"/>
        <v>7.5980309395391599</v>
      </c>
      <c r="M1322" s="27"/>
    </row>
    <row r="1323" spans="1:13" x14ac:dyDescent="0.25">
      <c r="A1323" s="24">
        <f t="shared" si="126"/>
        <v>2019</v>
      </c>
      <c r="B1323" s="32">
        <v>43688</v>
      </c>
      <c r="C1323" s="28">
        <f>'Bitcoin Data'!C1325</f>
        <v>11523.579102</v>
      </c>
      <c r="D1323" s="26">
        <f>'Bitcoin Data'!K1325</f>
        <v>1912.4521886952823</v>
      </c>
      <c r="E1323" s="25">
        <f>'Bitcoin Data'!J1325</f>
        <v>80202.737592357473</v>
      </c>
      <c r="F1323" s="25">
        <f t="shared" si="121"/>
        <v>153.38390104785742</v>
      </c>
      <c r="G1323" s="23">
        <f>'Emissions Factors'!$AB$39/1000</f>
        <v>0.49266147344102867</v>
      </c>
      <c r="H1323" s="26">
        <f t="shared" si="125"/>
        <v>75566.33869237038</v>
      </c>
      <c r="I1323" s="23">
        <f t="shared" si="122"/>
        <v>39.512798876255019</v>
      </c>
      <c r="J1323" s="26">
        <f>I1323*'Social Cost of Carbon'!$C$5</f>
        <v>3951.2798876255019</v>
      </c>
      <c r="K1323" s="23">
        <f t="shared" si="123"/>
        <v>0.34288651578221291</v>
      </c>
      <c r="L1323" s="27">
        <f t="shared" si="124"/>
        <v>7.5566338692370403</v>
      </c>
      <c r="M1323" s="27"/>
    </row>
    <row r="1324" spans="1:13" x14ac:dyDescent="0.25">
      <c r="A1324" s="24">
        <f t="shared" si="126"/>
        <v>2019</v>
      </c>
      <c r="B1324" s="32">
        <v>43689</v>
      </c>
      <c r="C1324" s="28">
        <f>'Bitcoin Data'!C1326</f>
        <v>11382.616211</v>
      </c>
      <c r="D1324" s="26">
        <f>'Bitcoin Data'!K1326</f>
        <v>1662.5103906899419</v>
      </c>
      <c r="E1324" s="25">
        <f>'Bitcoin Data'!J1326</f>
        <v>92409.045736212007</v>
      </c>
      <c r="F1324" s="25">
        <f t="shared" si="121"/>
        <v>153.63099873019453</v>
      </c>
      <c r="G1324" s="23">
        <f>'Emissions Factors'!$AB$39/1000</f>
        <v>0.49266147344102867</v>
      </c>
      <c r="H1324" s="26">
        <f t="shared" si="125"/>
        <v>75688.074200634452</v>
      </c>
      <c r="I1324" s="23">
        <f t="shared" si="122"/>
        <v>45.526376631681622</v>
      </c>
      <c r="J1324" s="26">
        <f>I1324*'Social Cost of Carbon'!$C$5</f>
        <v>4552.6376631681624</v>
      </c>
      <c r="K1324" s="23">
        <f t="shared" si="123"/>
        <v>0.39996408371992348</v>
      </c>
      <c r="L1324" s="27">
        <f t="shared" si="124"/>
        <v>7.568807420063445</v>
      </c>
      <c r="M1324" s="27"/>
    </row>
    <row r="1325" spans="1:13" x14ac:dyDescent="0.25">
      <c r="A1325" s="24">
        <f t="shared" si="126"/>
        <v>2019</v>
      </c>
      <c r="B1325" s="32">
        <v>43690</v>
      </c>
      <c r="C1325" s="28">
        <f>'Bitcoin Data'!C1327</f>
        <v>10895.830078000001</v>
      </c>
      <c r="D1325" s="26">
        <f>'Bitcoin Data'!K1327</f>
        <v>1962.4945486262536</v>
      </c>
      <c r="E1325" s="25">
        <f>'Bitcoin Data'!J1327</f>
        <v>77596.997526696679</v>
      </c>
      <c r="F1325" s="25">
        <f t="shared" si="121"/>
        <v>152.28368463590712</v>
      </c>
      <c r="G1325" s="23">
        <f>'Emissions Factors'!$AB$39/1000</f>
        <v>0.49266147344102867</v>
      </c>
      <c r="H1325" s="26">
        <f t="shared" si="125"/>
        <v>75024.304453754943</v>
      </c>
      <c r="I1325" s="23">
        <f t="shared" si="122"/>
        <v>38.229051136102242</v>
      </c>
      <c r="J1325" s="26">
        <f>I1325*'Social Cost of Carbon'!$C$5</f>
        <v>3822.9051136102244</v>
      </c>
      <c r="K1325" s="23">
        <f t="shared" si="123"/>
        <v>0.35085946515714594</v>
      </c>
      <c r="L1325" s="27">
        <f t="shared" si="124"/>
        <v>7.5024304453754933</v>
      </c>
      <c r="M1325" s="27"/>
    </row>
    <row r="1326" spans="1:13" x14ac:dyDescent="0.25">
      <c r="A1326" s="24">
        <f t="shared" si="126"/>
        <v>2019</v>
      </c>
      <c r="B1326" s="32">
        <v>43691</v>
      </c>
      <c r="C1326" s="28">
        <f>'Bitcoin Data'!C1328</f>
        <v>10051.704102</v>
      </c>
      <c r="D1326" s="26">
        <f>'Bitcoin Data'!K1328</f>
        <v>1899.9366687777074</v>
      </c>
      <c r="E1326" s="25">
        <f>'Bitcoin Data'!J1328</f>
        <v>79800.822453394969</v>
      </c>
      <c r="F1326" s="25">
        <f t="shared" si="121"/>
        <v>151.61650877782452</v>
      </c>
      <c r="G1326" s="23">
        <f>'Emissions Factors'!$AB$39/1000</f>
        <v>0.49266147344102867</v>
      </c>
      <c r="H1326" s="26">
        <f t="shared" si="125"/>
        <v>74695.612612467681</v>
      </c>
      <c r="I1326" s="23">
        <f t="shared" si="122"/>
        <v>39.314790771695485</v>
      </c>
      <c r="J1326" s="26">
        <f>I1326*'Social Cost of Carbon'!$C$5</f>
        <v>3931.4790771695484</v>
      </c>
      <c r="K1326" s="23">
        <f t="shared" si="123"/>
        <v>0.39112562778159149</v>
      </c>
      <c r="L1326" s="27">
        <f t="shared" si="124"/>
        <v>7.469561261246767</v>
      </c>
      <c r="M1326" s="27"/>
    </row>
    <row r="1327" spans="1:13" x14ac:dyDescent="0.25">
      <c r="A1327" s="24">
        <f t="shared" si="126"/>
        <v>2019</v>
      </c>
      <c r="B1327" s="32">
        <v>43692</v>
      </c>
      <c r="C1327" s="28">
        <f>'Bitcoin Data'!C1329</f>
        <v>10311.545898</v>
      </c>
      <c r="D1327" s="26">
        <f>'Bitcoin Data'!K1329</f>
        <v>1962.4945486262536</v>
      </c>
      <c r="E1327" s="25">
        <f>'Bitcoin Data'!J1329</f>
        <v>77141.011103913886</v>
      </c>
      <c r="F1327" s="25">
        <f t="shared" si="121"/>
        <v>151.38881376694832</v>
      </c>
      <c r="G1327" s="23">
        <f>'Emissions Factors'!$AB$39/1000</f>
        <v>0.49266147344102867</v>
      </c>
      <c r="H1327" s="26">
        <f t="shared" si="125"/>
        <v>74583.436052914258</v>
      </c>
      <c r="I1327" s="23">
        <f t="shared" si="122"/>
        <v>38.004404193184975</v>
      </c>
      <c r="J1327" s="26">
        <f>I1327*'Social Cost of Carbon'!$C$5</f>
        <v>3800.4404193184973</v>
      </c>
      <c r="K1327" s="23">
        <f t="shared" si="123"/>
        <v>0.36856165476173852</v>
      </c>
      <c r="L1327" s="27">
        <f t="shared" si="124"/>
        <v>7.4583436052914243</v>
      </c>
      <c r="M1327" s="27"/>
    </row>
    <row r="1328" spans="1:13" x14ac:dyDescent="0.25">
      <c r="A1328" s="24">
        <f t="shared" si="126"/>
        <v>2019</v>
      </c>
      <c r="B1328" s="32">
        <v>43693</v>
      </c>
      <c r="C1328" s="28">
        <f>'Bitcoin Data'!C1330</f>
        <v>10374.338867</v>
      </c>
      <c r="D1328" s="26">
        <f>'Bitcoin Data'!K1330</f>
        <v>1837.4846876276031</v>
      </c>
      <c r="E1328" s="25">
        <f>'Bitcoin Data'!J1330</f>
        <v>83538.314048777742</v>
      </c>
      <c r="F1328" s="25">
        <f t="shared" si="121"/>
        <v>153.50037289485496</v>
      </c>
      <c r="G1328" s="23">
        <f>'Emissions Factors'!$AB$39/1000</f>
        <v>0.49266147344102867</v>
      </c>
      <c r="H1328" s="26">
        <f t="shared" si="125"/>
        <v>75623.719884126593</v>
      </c>
      <c r="I1328" s="23">
        <f t="shared" si="122"/>
        <v>41.156108888050227</v>
      </c>
      <c r="J1328" s="26">
        <f>I1328*'Social Cost of Carbon'!$C$5</f>
        <v>4115.610888805023</v>
      </c>
      <c r="K1328" s="23">
        <f t="shared" si="123"/>
        <v>0.39671066672946986</v>
      </c>
      <c r="L1328" s="27">
        <f t="shared" si="124"/>
        <v>7.5623719884126599</v>
      </c>
      <c r="M1328" s="27"/>
    </row>
    <row r="1329" spans="1:13" x14ac:dyDescent="0.25">
      <c r="A1329" s="24">
        <f t="shared" si="126"/>
        <v>2019</v>
      </c>
      <c r="B1329" s="32">
        <v>43694</v>
      </c>
      <c r="C1329" s="28">
        <f>'Bitcoin Data'!C1331</f>
        <v>10231.744140999999</v>
      </c>
      <c r="D1329" s="26">
        <f>'Bitcoin Data'!K1331</f>
        <v>1600</v>
      </c>
      <c r="E1329" s="25">
        <f>'Bitcoin Data'!J1331</f>
        <v>95886.209712681375</v>
      </c>
      <c r="F1329" s="25">
        <f t="shared" si="121"/>
        <v>153.41793554029022</v>
      </c>
      <c r="G1329" s="23">
        <f>'Emissions Factors'!$AB$39/1000</f>
        <v>0.49266147344102867</v>
      </c>
      <c r="H1329" s="26">
        <f t="shared" si="125"/>
        <v>75583.106175560126</v>
      </c>
      <c r="I1329" s="23">
        <f t="shared" si="122"/>
        <v>47.239441359725085</v>
      </c>
      <c r="J1329" s="26">
        <f>I1329*'Social Cost of Carbon'!$C$5</f>
        <v>4723.9441359725088</v>
      </c>
      <c r="K1329" s="23">
        <f t="shared" si="123"/>
        <v>0.46169490468814772</v>
      </c>
      <c r="L1329" s="27">
        <f t="shared" si="124"/>
        <v>7.558310617556014</v>
      </c>
      <c r="M1329" s="27"/>
    </row>
    <row r="1330" spans="1:13" x14ac:dyDescent="0.25">
      <c r="A1330" s="24">
        <f t="shared" si="126"/>
        <v>2019</v>
      </c>
      <c r="B1330" s="32">
        <v>43695</v>
      </c>
      <c r="C1330" s="28">
        <f>'Bitcoin Data'!C1332</f>
        <v>10345.810546999999</v>
      </c>
      <c r="D1330" s="26">
        <f>'Bitcoin Data'!K1332</f>
        <v>1574.9409397147608</v>
      </c>
      <c r="E1330" s="25">
        <f>'Bitcoin Data'!J1332</f>
        <v>95226.913040157262</v>
      </c>
      <c r="F1330" s="25">
        <f t="shared" si="121"/>
        <v>149.97676390960109</v>
      </c>
      <c r="G1330" s="23">
        <f>'Emissions Factors'!$AB$39/1000</f>
        <v>0.49266147344102867</v>
      </c>
      <c r="H1330" s="26">
        <f t="shared" si="125"/>
        <v>73887.773489621366</v>
      </c>
      <c r="I1330" s="23">
        <f t="shared" si="122"/>
        <v>46.914631289604586</v>
      </c>
      <c r="J1330" s="26">
        <f>I1330*'Social Cost of Carbon'!$C$5</f>
        <v>4691.4631289604586</v>
      </c>
      <c r="K1330" s="23">
        <f t="shared" si="123"/>
        <v>0.45346501442758913</v>
      </c>
      <c r="L1330" s="27">
        <f t="shared" si="124"/>
        <v>7.3887773489621367</v>
      </c>
      <c r="M1330" s="27"/>
    </row>
    <row r="1331" spans="1:13" x14ac:dyDescent="0.25">
      <c r="A1331" s="24">
        <f t="shared" si="126"/>
        <v>2019</v>
      </c>
      <c r="B1331" s="32">
        <v>43696</v>
      </c>
      <c r="C1331" s="28">
        <f>'Bitcoin Data'!C1333</f>
        <v>10916.053711</v>
      </c>
      <c r="D1331" s="26">
        <f>'Bitcoin Data'!K1333</f>
        <v>2037.5820692777904</v>
      </c>
      <c r="E1331" s="25">
        <f>'Bitcoin Data'!J1333</f>
        <v>71660.105824514452</v>
      </c>
      <c r="F1331" s="25">
        <f t="shared" si="121"/>
        <v>146.01334671057961</v>
      </c>
      <c r="G1331" s="23">
        <f>'Emissions Factors'!$AB$39/1000</f>
        <v>0.49266147344102867</v>
      </c>
      <c r="H1331" s="26">
        <f t="shared" si="125"/>
        <v>71935.150532489934</v>
      </c>
      <c r="I1331" s="23">
        <f t="shared" si="122"/>
        <v>35.304173322445337</v>
      </c>
      <c r="J1331" s="26">
        <f>I1331*'Social Cost of Carbon'!$C$5</f>
        <v>3530.4173322445336</v>
      </c>
      <c r="K1331" s="23">
        <f t="shared" si="123"/>
        <v>0.32341516684614391</v>
      </c>
      <c r="L1331" s="27">
        <f t="shared" si="124"/>
        <v>7.1935150532489933</v>
      </c>
      <c r="M1331" s="27"/>
    </row>
    <row r="1332" spans="1:13" x14ac:dyDescent="0.25">
      <c r="A1332" s="24">
        <f t="shared" si="126"/>
        <v>2019</v>
      </c>
      <c r="B1332" s="32">
        <v>43697</v>
      </c>
      <c r="C1332" s="28">
        <f>'Bitcoin Data'!C1334</f>
        <v>10763.232421999999</v>
      </c>
      <c r="D1332" s="26">
        <f>'Bitcoin Data'!K1334</f>
        <v>1912.4521886952823</v>
      </c>
      <c r="E1332" s="25">
        <f>'Bitcoin Data'!J1334</f>
        <v>78842.792014871186</v>
      </c>
      <c r="F1332" s="25">
        <f t="shared" si="121"/>
        <v>150.78307015168733</v>
      </c>
      <c r="G1332" s="23">
        <f>'Emissions Factors'!$AB$39/1000</f>
        <v>0.49266147344102867</v>
      </c>
      <c r="H1332" s="26">
        <f t="shared" si="125"/>
        <v>74285.009510892269</v>
      </c>
      <c r="I1332" s="23">
        <f t="shared" si="122"/>
        <v>38.842806084251009</v>
      </c>
      <c r="J1332" s="26">
        <f>I1332*'Social Cost of Carbon'!$C$5</f>
        <v>3884.280608425101</v>
      </c>
      <c r="K1332" s="23">
        <f t="shared" si="123"/>
        <v>0.36088420802710242</v>
      </c>
      <c r="L1332" s="27">
        <f t="shared" si="124"/>
        <v>7.4285009510892275</v>
      </c>
      <c r="M1332" s="27"/>
    </row>
    <row r="1333" spans="1:13" x14ac:dyDescent="0.25">
      <c r="A1333" s="24">
        <f t="shared" si="126"/>
        <v>2019</v>
      </c>
      <c r="B1333" s="32">
        <v>43698</v>
      </c>
      <c r="C1333" s="28">
        <f>'Bitcoin Data'!C1335</f>
        <v>10138.049805000001</v>
      </c>
      <c r="D1333" s="26">
        <f>'Bitcoin Data'!K1335</f>
        <v>1700.0377786173026</v>
      </c>
      <c r="E1333" s="25">
        <f>'Bitcoin Data'!J1335</f>
        <v>88563.644653234514</v>
      </c>
      <c r="F1333" s="25">
        <f t="shared" si="121"/>
        <v>150.56154172253696</v>
      </c>
      <c r="G1333" s="23">
        <f>'Emissions Factors'!$AB$39/1000</f>
        <v>0.49266147344102867</v>
      </c>
      <c r="H1333" s="26">
        <f t="shared" si="125"/>
        <v>74175.870988577968</v>
      </c>
      <c r="I1333" s="23">
        <f t="shared" si="122"/>
        <v>43.631895668170195</v>
      </c>
      <c r="J1333" s="26">
        <f>I1333*'Social Cost of Carbon'!$C$5</f>
        <v>4363.1895668170191</v>
      </c>
      <c r="K1333" s="23">
        <f t="shared" si="123"/>
        <v>0.43037760227466343</v>
      </c>
      <c r="L1333" s="27">
        <f t="shared" si="124"/>
        <v>7.4175870988577959</v>
      </c>
      <c r="M1333" s="27"/>
    </row>
    <row r="1334" spans="1:13" x14ac:dyDescent="0.25">
      <c r="A1334" s="24">
        <f t="shared" si="126"/>
        <v>2019</v>
      </c>
      <c r="B1334" s="32">
        <v>43699</v>
      </c>
      <c r="C1334" s="28">
        <f>'Bitcoin Data'!C1336</f>
        <v>10131.055664</v>
      </c>
      <c r="D1334" s="26">
        <f>'Bitcoin Data'!K1336</f>
        <v>1762.4596103005974</v>
      </c>
      <c r="E1334" s="25">
        <f>'Bitcoin Data'!J1336</f>
        <v>84281.311113161471</v>
      </c>
      <c r="F1334" s="25">
        <f t="shared" si="121"/>
        <v>148.54240674012598</v>
      </c>
      <c r="G1334" s="23">
        <f>'Emissions Factors'!$AB$39/1000</f>
        <v>0.49266147344102867</v>
      </c>
      <c r="H1334" s="26">
        <f t="shared" si="125"/>
        <v>73181.120973067053</v>
      </c>
      <c r="I1334" s="23">
        <f t="shared" si="122"/>
        <v>41.522154916551877</v>
      </c>
      <c r="J1334" s="26">
        <f>I1334*'Social Cost of Carbon'!$C$5</f>
        <v>4152.2154916551881</v>
      </c>
      <c r="K1334" s="23">
        <f t="shared" si="123"/>
        <v>0.40985022976527474</v>
      </c>
      <c r="L1334" s="27">
        <f t="shared" si="124"/>
        <v>7.318112097306706</v>
      </c>
      <c r="M1334" s="27"/>
    </row>
    <row r="1335" spans="1:13" x14ac:dyDescent="0.25">
      <c r="A1335" s="24">
        <f t="shared" si="126"/>
        <v>2019</v>
      </c>
      <c r="B1335" s="32">
        <v>43700</v>
      </c>
      <c r="C1335" s="28">
        <f>'Bitcoin Data'!C1337</f>
        <v>10407.964844</v>
      </c>
      <c r="D1335" s="26">
        <f>'Bitcoin Data'!K1337</f>
        <v>1912.4521886952823</v>
      </c>
      <c r="E1335" s="25">
        <f>'Bitcoin Data'!J1337</f>
        <v>76624.057803966105</v>
      </c>
      <c r="F1335" s="25">
        <f t="shared" si="121"/>
        <v>146.5398470539088</v>
      </c>
      <c r="G1335" s="23">
        <f>'Emissions Factors'!$AB$39/1000</f>
        <v>0.49266147344102867</v>
      </c>
      <c r="H1335" s="26">
        <f t="shared" si="125"/>
        <v>72194.536967401684</v>
      </c>
      <c r="I1335" s="23">
        <f t="shared" si="122"/>
        <v>37.749721218732489</v>
      </c>
      <c r="J1335" s="26">
        <f>I1335*'Social Cost of Carbon'!$C$5</f>
        <v>3774.9721218732489</v>
      </c>
      <c r="K1335" s="23">
        <f t="shared" si="123"/>
        <v>0.36270031446632439</v>
      </c>
      <c r="L1335" s="27">
        <f t="shared" si="124"/>
        <v>7.2194536967401692</v>
      </c>
      <c r="M1335" s="27"/>
    </row>
    <row r="1336" spans="1:13" x14ac:dyDescent="0.25">
      <c r="A1336" s="24">
        <f t="shared" si="126"/>
        <v>2019</v>
      </c>
      <c r="B1336" s="32">
        <v>43701</v>
      </c>
      <c r="C1336" s="28">
        <f>'Bitcoin Data'!C1338</f>
        <v>10159.960938</v>
      </c>
      <c r="D1336" s="26">
        <f>'Bitcoin Data'!K1338</f>
        <v>2000</v>
      </c>
      <c r="E1336" s="25">
        <f>'Bitcoin Data'!J1338</f>
        <v>73888.231469359598</v>
      </c>
      <c r="F1336" s="25">
        <f t="shared" si="121"/>
        <v>147.77646293871919</v>
      </c>
      <c r="G1336" s="23">
        <f>'Emissions Factors'!$AB$39/1000</f>
        <v>0.49266147344102867</v>
      </c>
      <c r="H1336" s="26">
        <f t="shared" si="125"/>
        <v>72803.769971292961</v>
      </c>
      <c r="I1336" s="23">
        <f t="shared" si="122"/>
        <v>36.401884985646483</v>
      </c>
      <c r="J1336" s="26">
        <f>I1336*'Social Cost of Carbon'!$C$5</f>
        <v>3640.1884985646484</v>
      </c>
      <c r="K1336" s="23">
        <f t="shared" si="123"/>
        <v>0.35828764704692101</v>
      </c>
      <c r="L1336" s="27">
        <f t="shared" si="124"/>
        <v>7.2803769971292969</v>
      </c>
      <c r="M1336" s="27"/>
    </row>
    <row r="1337" spans="1:13" x14ac:dyDescent="0.25">
      <c r="A1337" s="24">
        <f t="shared" si="126"/>
        <v>2019</v>
      </c>
      <c r="B1337" s="32">
        <v>43702</v>
      </c>
      <c r="C1337" s="28">
        <f>'Bitcoin Data'!C1339</f>
        <v>10138.517578000001</v>
      </c>
      <c r="D1337" s="26">
        <f>'Bitcoin Data'!K1339</f>
        <v>1937.5672766415501</v>
      </c>
      <c r="E1337" s="25">
        <f>'Bitcoin Data'!J1339</f>
        <v>78869.285037655121</v>
      </c>
      <c r="F1337" s="25">
        <f t="shared" si="121"/>
        <v>152.8145458210756</v>
      </c>
      <c r="G1337" s="23">
        <f>'Emissions Factors'!$AB$39/1000</f>
        <v>0.49266147344102867</v>
      </c>
      <c r="H1337" s="26">
        <f t="shared" si="125"/>
        <v>75285.839307432689</v>
      </c>
      <c r="I1337" s="23">
        <f t="shared" si="122"/>
        <v>38.855858175891647</v>
      </c>
      <c r="J1337" s="26">
        <f>I1337*'Social Cost of Carbon'!$C$5</f>
        <v>3885.5858175891649</v>
      </c>
      <c r="K1337" s="23">
        <f t="shared" si="123"/>
        <v>0.38324989700867729</v>
      </c>
      <c r="L1337" s="27">
        <f t="shared" si="124"/>
        <v>7.5285839307432685</v>
      </c>
      <c r="M1337" s="27"/>
    </row>
    <row r="1338" spans="1:13" x14ac:dyDescent="0.25">
      <c r="A1338" s="24">
        <f t="shared" si="126"/>
        <v>2019</v>
      </c>
      <c r="B1338" s="32">
        <v>43703</v>
      </c>
      <c r="C1338" s="28">
        <f>'Bitcoin Data'!C1340</f>
        <v>10370.820313</v>
      </c>
      <c r="D1338" s="26">
        <f>'Bitcoin Data'!K1340</f>
        <v>1712.4916753876892</v>
      </c>
      <c r="E1338" s="25">
        <f>'Bitcoin Data'!J1340</f>
        <v>91877.128870715111</v>
      </c>
      <c r="F1338" s="25">
        <f t="shared" si="121"/>
        <v>157.33881834962153</v>
      </c>
      <c r="G1338" s="23">
        <f>'Emissions Factors'!$AB$39/1000</f>
        <v>0.49266147344102867</v>
      </c>
      <c r="H1338" s="26">
        <f t="shared" si="125"/>
        <v>77514.774077594906</v>
      </c>
      <c r="I1338" s="23">
        <f t="shared" si="122"/>
        <v>45.26432168497778</v>
      </c>
      <c r="J1338" s="26">
        <f>I1338*'Social Cost of Carbon'!$C$5</f>
        <v>4526.4321684977776</v>
      </c>
      <c r="K1338" s="23">
        <f t="shared" si="123"/>
        <v>0.43645845091191271</v>
      </c>
      <c r="L1338" s="27">
        <f t="shared" si="124"/>
        <v>7.7514774077594906</v>
      </c>
      <c r="M1338" s="27"/>
    </row>
    <row r="1339" spans="1:13" x14ac:dyDescent="0.25">
      <c r="A1339" s="24">
        <f t="shared" si="126"/>
        <v>2019</v>
      </c>
      <c r="B1339" s="32">
        <v>43704</v>
      </c>
      <c r="C1339" s="28">
        <f>'Bitcoin Data'!C1341</f>
        <v>10185.5</v>
      </c>
      <c r="D1339" s="26">
        <f>'Bitcoin Data'!K1341</f>
        <v>1687.4472672728978</v>
      </c>
      <c r="E1339" s="25">
        <f>'Bitcoin Data'!J1341</f>
        <v>90907.002862365931</v>
      </c>
      <c r="F1339" s="25">
        <f t="shared" si="121"/>
        <v>153.40077355606888</v>
      </c>
      <c r="G1339" s="23">
        <f>'Emissions Factors'!$AB$39/1000</f>
        <v>0.49266147344102867</v>
      </c>
      <c r="H1339" s="26">
        <f t="shared" si="125"/>
        <v>75574.65112712649</v>
      </c>
      <c r="I1339" s="23">
        <f t="shared" si="122"/>
        <v>44.78637797628101</v>
      </c>
      <c r="J1339" s="26">
        <f>I1339*'Social Cost of Carbon'!$C$5</f>
        <v>4478.637797628101</v>
      </c>
      <c r="K1339" s="23">
        <f t="shared" si="123"/>
        <v>0.43970721099878268</v>
      </c>
      <c r="L1339" s="27">
        <f t="shared" si="124"/>
        <v>7.5574651127126486</v>
      </c>
      <c r="M1339" s="27"/>
    </row>
    <row r="1340" spans="1:13" x14ac:dyDescent="0.25">
      <c r="A1340" s="24">
        <f t="shared" si="126"/>
        <v>2019</v>
      </c>
      <c r="B1340" s="32">
        <v>43705</v>
      </c>
      <c r="C1340" s="28">
        <f>'Bitcoin Data'!C1342</f>
        <v>9754.4228519999997</v>
      </c>
      <c r="D1340" s="26">
        <f>'Bitcoin Data'!K1342</f>
        <v>1887.5838926174499</v>
      </c>
      <c r="E1340" s="25">
        <f>'Bitcoin Data'!J1342</f>
        <v>79812.07272603453</v>
      </c>
      <c r="F1340" s="25">
        <f t="shared" si="121"/>
        <v>150.65198291407526</v>
      </c>
      <c r="G1340" s="23">
        <f>'Emissions Factors'!$AB$39/1000</f>
        <v>0.49266147344102867</v>
      </c>
      <c r="H1340" s="26">
        <f t="shared" si="125"/>
        <v>74220.427879260998</v>
      </c>
      <c r="I1340" s="23">
        <f t="shared" si="122"/>
        <v>39.320333347590712</v>
      </c>
      <c r="J1340" s="26">
        <f>I1340*'Social Cost of Carbon'!$C$5</f>
        <v>3932.0333347590713</v>
      </c>
      <c r="K1340" s="23">
        <f t="shared" si="123"/>
        <v>0.40310261246803197</v>
      </c>
      <c r="L1340" s="27">
        <f t="shared" si="124"/>
        <v>7.4220427879261006</v>
      </c>
      <c r="M1340" s="27"/>
    </row>
    <row r="1341" spans="1:13" x14ac:dyDescent="0.25">
      <c r="A1341" s="24">
        <f t="shared" si="126"/>
        <v>2019</v>
      </c>
      <c r="B1341" s="32">
        <v>43706</v>
      </c>
      <c r="C1341" s="28">
        <f>'Bitcoin Data'!C1343</f>
        <v>9510.2001949999994</v>
      </c>
      <c r="D1341" s="26">
        <f>'Bitcoin Data'!K1343</f>
        <v>2062.5644551392229</v>
      </c>
      <c r="E1341" s="25">
        <f>'Bitcoin Data'!J1343</f>
        <v>74078.600174712818</v>
      </c>
      <c r="F1341" s="25">
        <f t="shared" si="121"/>
        <v>152.79188760683289</v>
      </c>
      <c r="G1341" s="23">
        <f>'Emissions Factors'!$AB$39/1000</f>
        <v>0.49266147344102867</v>
      </c>
      <c r="H1341" s="26">
        <f t="shared" si="125"/>
        <v>75274.676478218345</v>
      </c>
      <c r="I1341" s="23">
        <f t="shared" si="122"/>
        <v>36.495672312522863</v>
      </c>
      <c r="J1341" s="26">
        <f>I1341*'Social Cost of Carbon'!$C$5</f>
        <v>3649.5672312522865</v>
      </c>
      <c r="K1341" s="23">
        <f t="shared" si="123"/>
        <v>0.38375293436735974</v>
      </c>
      <c r="L1341" s="27">
        <f t="shared" si="124"/>
        <v>7.5274676478218341</v>
      </c>
      <c r="M1341" s="27"/>
    </row>
    <row r="1342" spans="1:13" x14ac:dyDescent="0.25">
      <c r="A1342" s="24">
        <f t="shared" si="126"/>
        <v>2019</v>
      </c>
      <c r="B1342" s="32">
        <v>43707</v>
      </c>
      <c r="C1342" s="28">
        <f>'Bitcoin Data'!C1344</f>
        <v>9598.1738280000009</v>
      </c>
      <c r="D1342" s="26">
        <f>'Bitcoin Data'!K1344</f>
        <v>2000</v>
      </c>
      <c r="E1342" s="25">
        <f>'Bitcoin Data'!J1344</f>
        <v>78130.61107842614</v>
      </c>
      <c r="F1342" s="25">
        <f t="shared" si="121"/>
        <v>156.26122215685228</v>
      </c>
      <c r="G1342" s="23">
        <f>'Emissions Factors'!$AB$39/1000</f>
        <v>0.49266147344102867</v>
      </c>
      <c r="H1342" s="26">
        <f t="shared" si="125"/>
        <v>76983.883949490759</v>
      </c>
      <c r="I1342" s="23">
        <f t="shared" si="122"/>
        <v>38.49194197474538</v>
      </c>
      <c r="J1342" s="26">
        <f>I1342*'Social Cost of Carbon'!$C$5</f>
        <v>3849.1941974745382</v>
      </c>
      <c r="K1342" s="23">
        <f t="shared" si="123"/>
        <v>0.40103401610060296</v>
      </c>
      <c r="L1342" s="27">
        <f t="shared" si="124"/>
        <v>7.6983883949490766</v>
      </c>
      <c r="M1342" s="27"/>
    </row>
    <row r="1343" spans="1:13" x14ac:dyDescent="0.25">
      <c r="A1343" s="24">
        <f t="shared" si="126"/>
        <v>2019</v>
      </c>
      <c r="B1343" s="32">
        <v>43708</v>
      </c>
      <c r="C1343" s="28">
        <f>'Bitcoin Data'!C1345</f>
        <v>9630.6640630000002</v>
      </c>
      <c r="D1343" s="26">
        <f>'Bitcoin Data'!K1345</f>
        <v>2074.9279538904898</v>
      </c>
      <c r="E1343" s="25">
        <f>'Bitcoin Data'!J1345</f>
        <v>75767.723886902415</v>
      </c>
      <c r="F1343" s="25">
        <f t="shared" si="121"/>
        <v>157.21256829559002</v>
      </c>
      <c r="G1343" s="23">
        <f>'Emissions Factors'!$AB$39/1000</f>
        <v>0.49266147344102867</v>
      </c>
      <c r="H1343" s="26">
        <f t="shared" si="125"/>
        <v>77452.57553995373</v>
      </c>
      <c r="I1343" s="23">
        <f t="shared" si="122"/>
        <v>37.327838489394367</v>
      </c>
      <c r="J1343" s="26">
        <f>I1343*'Social Cost of Carbon'!$C$5</f>
        <v>3732.7838489394367</v>
      </c>
      <c r="K1343" s="23">
        <f t="shared" si="123"/>
        <v>0.38759360979897534</v>
      </c>
      <c r="L1343" s="27">
        <f t="shared" si="124"/>
        <v>7.7452575539953727</v>
      </c>
      <c r="M1343" s="27"/>
    </row>
    <row r="1344" spans="1:13" x14ac:dyDescent="0.25">
      <c r="A1344" s="24">
        <f t="shared" si="126"/>
        <v>2019</v>
      </c>
      <c r="B1344" s="32">
        <v>43709</v>
      </c>
      <c r="C1344" s="28">
        <f>'Bitcoin Data'!C1346</f>
        <v>9757.9707030000009</v>
      </c>
      <c r="D1344" s="26">
        <f>'Bitcoin Data'!K1346</f>
        <v>1787.4875868917577</v>
      </c>
      <c r="E1344" s="25">
        <f>'Bitcoin Data'!J1346</f>
        <v>88400.631667522059</v>
      </c>
      <c r="F1344" s="25">
        <f t="shared" si="121"/>
        <v>158.01503177908612</v>
      </c>
      <c r="G1344" s="23">
        <f>'Emissions Factors'!$AB$39/1000</f>
        <v>0.49266147344102867</v>
      </c>
      <c r="H1344" s="26">
        <f t="shared" si="125"/>
        <v>77847.918382115531</v>
      </c>
      <c r="I1344" s="23">
        <f t="shared" si="122"/>
        <v>43.55158545043907</v>
      </c>
      <c r="J1344" s="26">
        <f>I1344*'Social Cost of Carbon'!$C$5</f>
        <v>4355.158545043907</v>
      </c>
      <c r="K1344" s="23">
        <f t="shared" si="123"/>
        <v>0.44631805911294165</v>
      </c>
      <c r="L1344" s="27">
        <f t="shared" si="124"/>
        <v>7.7847918382115511</v>
      </c>
      <c r="M1344" s="27"/>
    </row>
    <row r="1345" spans="1:13" x14ac:dyDescent="0.25">
      <c r="A1345" s="24">
        <f t="shared" si="126"/>
        <v>2019</v>
      </c>
      <c r="B1345" s="32">
        <v>43710</v>
      </c>
      <c r="C1345" s="28">
        <f>'Bitcoin Data'!C1347</f>
        <v>10346.760742</v>
      </c>
      <c r="D1345" s="26">
        <f>'Bitcoin Data'!K1347</f>
        <v>1862.5827814569536</v>
      </c>
      <c r="E1345" s="25">
        <f>'Bitcoin Data'!J1347</f>
        <v>84398.363602435827</v>
      </c>
      <c r="F1345" s="25">
        <f t="shared" si="121"/>
        <v>157.19893882904023</v>
      </c>
      <c r="G1345" s="23">
        <f>'Emissions Factors'!$AB$39/1000</f>
        <v>0.49266147344102867</v>
      </c>
      <c r="H1345" s="26">
        <f t="shared" si="125"/>
        <v>77445.860826881093</v>
      </c>
      <c r="I1345" s="23">
        <f t="shared" si="122"/>
        <v>41.579822168387722</v>
      </c>
      <c r="J1345" s="26">
        <f>I1345*'Social Cost of Carbon'!$C$5</f>
        <v>4157.9822168387718</v>
      </c>
      <c r="K1345" s="23">
        <f t="shared" si="123"/>
        <v>0.40186318409398586</v>
      </c>
      <c r="L1345" s="27">
        <f t="shared" si="124"/>
        <v>7.7445860826881097</v>
      </c>
      <c r="M1345" s="27"/>
    </row>
    <row r="1346" spans="1:13" x14ac:dyDescent="0.25">
      <c r="A1346" s="24">
        <f t="shared" si="126"/>
        <v>2019</v>
      </c>
      <c r="B1346" s="32">
        <v>43711</v>
      </c>
      <c r="C1346" s="28">
        <f>'Bitcoin Data'!C1348</f>
        <v>10623.540039</v>
      </c>
      <c r="D1346" s="26">
        <f>'Bitcoin Data'!K1348</f>
        <v>2050.113895216401</v>
      </c>
      <c r="E1346" s="25">
        <f>'Bitcoin Data'!J1348</f>
        <v>78121.435650277679</v>
      </c>
      <c r="F1346" s="25">
        <f t="shared" si="121"/>
        <v>160.15784074088819</v>
      </c>
      <c r="G1346" s="23">
        <f>'Emissions Factors'!$AB$39/1000</f>
        <v>0.49266147344102867</v>
      </c>
      <c r="H1346" s="26">
        <f t="shared" si="125"/>
        <v>78903.597802539589</v>
      </c>
      <c r="I1346" s="23">
        <f t="shared" si="122"/>
        <v>38.487421594794306</v>
      </c>
      <c r="J1346" s="26">
        <f>I1346*'Social Cost of Carbon'!$C$5</f>
        <v>3848.7421594794305</v>
      </c>
      <c r="K1346" s="23">
        <f t="shared" si="123"/>
        <v>0.36228433698657336</v>
      </c>
      <c r="L1346" s="27">
        <f t="shared" si="124"/>
        <v>7.8903597802539576</v>
      </c>
      <c r="M1346" s="27"/>
    </row>
    <row r="1347" spans="1:13" x14ac:dyDescent="0.25">
      <c r="A1347" s="24">
        <f t="shared" si="126"/>
        <v>2019</v>
      </c>
      <c r="B1347" s="32">
        <v>43712</v>
      </c>
      <c r="C1347" s="28">
        <f>'Bitcoin Data'!C1349</f>
        <v>10594.493164</v>
      </c>
      <c r="D1347" s="26">
        <f>'Bitcoin Data'!K1349</f>
        <v>1700.0377786173026</v>
      </c>
      <c r="E1347" s="25">
        <f>'Bitcoin Data'!J1349</f>
        <v>97497.991627962168</v>
      </c>
      <c r="F1347" s="25">
        <f t="shared" si="121"/>
        <v>165.75026910684917</v>
      </c>
      <c r="G1347" s="23">
        <f>'Emissions Factors'!$AB$39/1000</f>
        <v>0.49266147344102867</v>
      </c>
      <c r="H1347" s="26">
        <f t="shared" si="125"/>
        <v>81658.771801427341</v>
      </c>
      <c r="I1347" s="23">
        <f t="shared" si="122"/>
        <v>48.033504212972922</v>
      </c>
      <c r="J1347" s="26">
        <f>I1347*'Social Cost of Carbon'!$C$5</f>
        <v>4803.3504212972921</v>
      </c>
      <c r="K1347" s="23">
        <f t="shared" si="123"/>
        <v>0.45338180382418264</v>
      </c>
      <c r="L1347" s="27">
        <f t="shared" si="124"/>
        <v>8.1658771801427328</v>
      </c>
      <c r="M1347" s="27"/>
    </row>
    <row r="1348" spans="1:13" x14ac:dyDescent="0.25">
      <c r="A1348" s="24">
        <f t="shared" si="126"/>
        <v>2019</v>
      </c>
      <c r="B1348" s="32">
        <v>43713</v>
      </c>
      <c r="C1348" s="28">
        <f>'Bitcoin Data'!C1350</f>
        <v>10575.533203000001</v>
      </c>
      <c r="D1348" s="26">
        <f>'Bitcoin Data'!K1350</f>
        <v>2062.5644551392229</v>
      </c>
      <c r="E1348" s="25">
        <f>'Bitcoin Data'!J1350</f>
        <v>79807.464753057779</v>
      </c>
      <c r="F1348" s="25">
        <f t="shared" si="121"/>
        <v>164.60804005443336</v>
      </c>
      <c r="G1348" s="23">
        <f>'Emissions Factors'!$AB$39/1000</f>
        <v>0.49266147344102867</v>
      </c>
      <c r="H1348" s="26">
        <f t="shared" si="125"/>
        <v>81096.039553456998</v>
      </c>
      <c r="I1348" s="23">
        <f t="shared" si="122"/>
        <v>39.318063176834407</v>
      </c>
      <c r="J1348" s="26">
        <f>I1348*'Social Cost of Carbon'!$C$5</f>
        <v>3931.8063176834407</v>
      </c>
      <c r="K1348" s="23">
        <f t="shared" si="123"/>
        <v>0.37178327013980633</v>
      </c>
      <c r="L1348" s="27">
        <f t="shared" si="124"/>
        <v>8.1096039553457011</v>
      </c>
      <c r="M1348" s="27"/>
    </row>
    <row r="1349" spans="1:13" x14ac:dyDescent="0.25">
      <c r="A1349" s="24">
        <f t="shared" si="126"/>
        <v>2019</v>
      </c>
      <c r="B1349" s="32">
        <v>43714</v>
      </c>
      <c r="C1349" s="28">
        <f>'Bitcoin Data'!C1351</f>
        <v>10353.302734000001</v>
      </c>
      <c r="D1349" s="26">
        <f>'Bitcoin Data'!K1351</f>
        <v>1974.9835418038181</v>
      </c>
      <c r="E1349" s="25">
        <f>'Bitcoin Data'!J1351</f>
        <v>84013.5315293975</v>
      </c>
      <c r="F1349" s="25">
        <f t="shared" ref="F1349:F1412" si="127">E1349*D1349/1000000</f>
        <v>165.92534205937622</v>
      </c>
      <c r="G1349" s="23">
        <f>'Emissions Factors'!$AB$39/1000</f>
        <v>0.49266147344102867</v>
      </c>
      <c r="H1349" s="26">
        <f t="shared" si="125"/>
        <v>81745.02350017897</v>
      </c>
      <c r="I1349" s="23">
        <f t="shared" ref="I1349:I1412" si="128">$E1349*G1349/1000</f>
        <v>41.390230232257295</v>
      </c>
      <c r="J1349" s="26">
        <f>I1349*'Social Cost of Carbon'!$C$5</f>
        <v>4139.023023225729</v>
      </c>
      <c r="K1349" s="23">
        <f t="shared" ref="K1349:K1412" si="129">J1349/$C1349</f>
        <v>0.39977803504511422</v>
      </c>
      <c r="L1349" s="27">
        <f t="shared" ref="L1349:L1412" si="130">J1349*$D1349/1000000</f>
        <v>8.1745023500178977</v>
      </c>
      <c r="M1349" s="27"/>
    </row>
    <row r="1350" spans="1:13" x14ac:dyDescent="0.25">
      <c r="A1350" s="24">
        <f t="shared" si="126"/>
        <v>2019</v>
      </c>
      <c r="B1350" s="32">
        <v>43715</v>
      </c>
      <c r="C1350" s="28">
        <f>'Bitcoin Data'!C1352</f>
        <v>10517.254883</v>
      </c>
      <c r="D1350" s="26">
        <f>'Bitcoin Data'!K1352</f>
        <v>1875</v>
      </c>
      <c r="E1350" s="25">
        <f>'Bitcoin Data'!J1352</f>
        <v>89006.345379978418</v>
      </c>
      <c r="F1350" s="25">
        <f t="shared" si="127"/>
        <v>166.88689758745954</v>
      </c>
      <c r="G1350" s="23">
        <f>'Emissions Factors'!$AB$39/1000</f>
        <v>0.49266147344102867</v>
      </c>
      <c r="H1350" s="26">
        <f t="shared" ref="H1350:H1413" si="131">F1350*G1350*1000</f>
        <v>82218.744863439861</v>
      </c>
      <c r="I1350" s="23">
        <f t="shared" si="128"/>
        <v>43.849997260501269</v>
      </c>
      <c r="J1350" s="26">
        <f>I1350*'Social Cost of Carbon'!$C$5</f>
        <v>4384.9997260501268</v>
      </c>
      <c r="K1350" s="23">
        <f t="shared" si="129"/>
        <v>0.4169338648565038</v>
      </c>
      <c r="L1350" s="27">
        <f t="shared" si="130"/>
        <v>8.2218744863439888</v>
      </c>
      <c r="M1350" s="27"/>
    </row>
    <row r="1351" spans="1:13" x14ac:dyDescent="0.25">
      <c r="A1351" s="24">
        <f t="shared" si="126"/>
        <v>2019</v>
      </c>
      <c r="B1351" s="32">
        <v>43716</v>
      </c>
      <c r="C1351" s="28">
        <f>'Bitcoin Data'!C1353</f>
        <v>10441.276367</v>
      </c>
      <c r="D1351" s="26">
        <f>'Bitcoin Data'!K1353</f>
        <v>2212.389380530974</v>
      </c>
      <c r="E1351" s="25">
        <f>'Bitcoin Data'!J1353</f>
        <v>74904.371911972325</v>
      </c>
      <c r="F1351" s="25">
        <f t="shared" si="127"/>
        <v>165.71763697339014</v>
      </c>
      <c r="G1351" s="23">
        <f>'Emissions Factors'!$AB$39/1000</f>
        <v>0.49266147344102867</v>
      </c>
      <c r="H1351" s="26">
        <f t="shared" si="131"/>
        <v>81642.695206475881</v>
      </c>
      <c r="I1351" s="23">
        <f t="shared" si="128"/>
        <v>36.902498233327087</v>
      </c>
      <c r="J1351" s="26">
        <f>I1351*'Social Cost of Carbon'!$C$5</f>
        <v>3690.2498233327087</v>
      </c>
      <c r="K1351" s="23">
        <f t="shared" si="129"/>
        <v>0.35342899599859895</v>
      </c>
      <c r="L1351" s="27">
        <f t="shared" si="130"/>
        <v>8.1642695206475864</v>
      </c>
      <c r="M1351" s="27"/>
    </row>
    <row r="1352" spans="1:13" x14ac:dyDescent="0.25">
      <c r="A1352" s="24">
        <f t="shared" si="126"/>
        <v>2019</v>
      </c>
      <c r="B1352" s="32">
        <v>43717</v>
      </c>
      <c r="C1352" s="28">
        <f>'Bitcoin Data'!C1354</f>
        <v>10334.974609000001</v>
      </c>
      <c r="D1352" s="26">
        <f>'Bitcoin Data'!K1354</f>
        <v>1825.0025347257426</v>
      </c>
      <c r="E1352" s="25">
        <f>'Bitcoin Data'!J1354</f>
        <v>93753.642594976773</v>
      </c>
      <c r="F1352" s="25">
        <f t="shared" si="127"/>
        <v>171.10063537560399</v>
      </c>
      <c r="G1352" s="23">
        <f>'Emissions Factors'!$AB$39/1000</f>
        <v>0.49266147344102867</v>
      </c>
      <c r="H1352" s="26">
        <f t="shared" si="131"/>
        <v>84294.691130841253</v>
      </c>
      <c r="I1352" s="23">
        <f t="shared" si="128"/>
        <v>46.188807701304846</v>
      </c>
      <c r="J1352" s="26">
        <f>I1352*'Social Cost of Carbon'!$C$5</f>
        <v>4618.880770130485</v>
      </c>
      <c r="K1352" s="23">
        <f t="shared" si="129"/>
        <v>0.44691747632434697</v>
      </c>
      <c r="L1352" s="27">
        <f t="shared" si="130"/>
        <v>8.4294691130841244</v>
      </c>
      <c r="M1352" s="27"/>
    </row>
    <row r="1353" spans="1:13" x14ac:dyDescent="0.25">
      <c r="A1353" s="24">
        <f t="shared" si="126"/>
        <v>2019</v>
      </c>
      <c r="B1353" s="32">
        <v>43718</v>
      </c>
      <c r="C1353" s="28">
        <f>'Bitcoin Data'!C1355</f>
        <v>10115.975586</v>
      </c>
      <c r="D1353" s="26">
        <f>'Bitcoin Data'!K1355</f>
        <v>2275.0252780586452</v>
      </c>
      <c r="E1353" s="25">
        <f>'Bitcoin Data'!J1355</f>
        <v>74962.654518284719</v>
      </c>
      <c r="F1353" s="25">
        <f t="shared" si="127"/>
        <v>170.54193393947486</v>
      </c>
      <c r="G1353" s="23">
        <f>'Emissions Factors'!$AB$39/1000</f>
        <v>0.49266147344102867</v>
      </c>
      <c r="H1353" s="26">
        <f t="shared" si="131"/>
        <v>84019.440458104262</v>
      </c>
      <c r="I1353" s="23">
        <f t="shared" si="128"/>
        <v>36.931211828028935</v>
      </c>
      <c r="J1353" s="26">
        <f>I1353*'Social Cost of Carbon'!$C$5</f>
        <v>3693.1211828028936</v>
      </c>
      <c r="K1353" s="23">
        <f t="shared" si="129"/>
        <v>0.36507810358043835</v>
      </c>
      <c r="L1353" s="27">
        <f t="shared" si="130"/>
        <v>8.401944045810426</v>
      </c>
      <c r="M1353" s="27"/>
    </row>
    <row r="1354" spans="1:13" x14ac:dyDescent="0.25">
      <c r="A1354" s="24">
        <f t="shared" si="126"/>
        <v>2019</v>
      </c>
      <c r="B1354" s="32">
        <v>43719</v>
      </c>
      <c r="C1354" s="28">
        <f>'Bitcoin Data'!C1356</f>
        <v>10178.372069999999</v>
      </c>
      <c r="D1354" s="26">
        <f>'Bitcoin Data'!K1356</f>
        <v>2300.0255558395093</v>
      </c>
      <c r="E1354" s="25">
        <f>'Bitcoin Data'!J1356</f>
        <v>75325.124517567543</v>
      </c>
      <c r="F1354" s="25">
        <f t="shared" si="127"/>
        <v>173.24971138719854</v>
      </c>
      <c r="G1354" s="23">
        <f>'Emissions Factors'!$AB$39/1000</f>
        <v>0.49266147344102867</v>
      </c>
      <c r="H1354" s="26">
        <f t="shared" si="131"/>
        <v>85353.458085250197</v>
      </c>
      <c r="I1354" s="23">
        <f t="shared" si="128"/>
        <v>37.109786831953784</v>
      </c>
      <c r="J1354" s="26">
        <f>I1354*'Social Cost of Carbon'!$C$5</f>
        <v>3710.9786831953784</v>
      </c>
      <c r="K1354" s="23">
        <f t="shared" si="129"/>
        <v>0.36459452038830592</v>
      </c>
      <c r="L1354" s="27">
        <f t="shared" si="130"/>
        <v>8.5353458085250207</v>
      </c>
      <c r="M1354" s="27"/>
    </row>
    <row r="1355" spans="1:13" x14ac:dyDescent="0.25">
      <c r="A1355" s="24">
        <f t="shared" si="126"/>
        <v>2019</v>
      </c>
      <c r="B1355" s="32">
        <v>43720</v>
      </c>
      <c r="C1355" s="28">
        <f>'Bitcoin Data'!C1357</f>
        <v>10410.126953000001</v>
      </c>
      <c r="D1355" s="26">
        <f>'Bitcoin Data'!K1357</f>
        <v>1974.9835418038181</v>
      </c>
      <c r="E1355" s="25">
        <f>'Bitcoin Data'!J1357</f>
        <v>91452.730289565283</v>
      </c>
      <c r="F1355" s="25">
        <f t="shared" si="127"/>
        <v>180.61763717491496</v>
      </c>
      <c r="G1355" s="23">
        <f>'Emissions Factors'!$AB$39/1000</f>
        <v>0.49266147344102867</v>
      </c>
      <c r="H1355" s="26">
        <f t="shared" si="131"/>
        <v>88983.351260030715</v>
      </c>
      <c r="I1355" s="23">
        <f t="shared" si="128"/>
        <v>45.055236854662226</v>
      </c>
      <c r="J1355" s="26">
        <f>I1355*'Social Cost of Carbon'!$C$5</f>
        <v>4505.5236854662226</v>
      </c>
      <c r="K1355" s="23">
        <f t="shared" si="129"/>
        <v>0.43280199231074856</v>
      </c>
      <c r="L1355" s="27">
        <f t="shared" si="130"/>
        <v>8.8983351260030723</v>
      </c>
      <c r="M1355" s="27"/>
    </row>
    <row r="1356" spans="1:13" x14ac:dyDescent="0.25">
      <c r="A1356" s="24">
        <f t="shared" si="126"/>
        <v>2019</v>
      </c>
      <c r="B1356" s="32">
        <v>43721</v>
      </c>
      <c r="C1356" s="28">
        <f>'Bitcoin Data'!C1358</f>
        <v>10360.546875</v>
      </c>
      <c r="D1356" s="26">
        <f>'Bitcoin Data'!K1358</f>
        <v>1875</v>
      </c>
      <c r="E1356" s="25">
        <f>'Bitcoin Data'!J1358</f>
        <v>95697.686817806461</v>
      </c>
      <c r="F1356" s="25">
        <f t="shared" si="127"/>
        <v>179.43316278338713</v>
      </c>
      <c r="G1356" s="23">
        <f>'Emissions Factors'!$AB$39/1000</f>
        <v>0.49266147344102867</v>
      </c>
      <c r="H1356" s="26">
        <f t="shared" si="131"/>
        <v>88399.806361047449</v>
      </c>
      <c r="I1356" s="23">
        <f t="shared" si="128"/>
        <v>47.14656339255864</v>
      </c>
      <c r="J1356" s="26">
        <f>I1356*'Social Cost of Carbon'!$C$5</f>
        <v>4714.6563392558637</v>
      </c>
      <c r="K1356" s="23">
        <f t="shared" si="129"/>
        <v>0.45505863697526716</v>
      </c>
      <c r="L1356" s="27">
        <f t="shared" si="130"/>
        <v>8.8399806361047446</v>
      </c>
      <c r="M1356" s="27"/>
    </row>
    <row r="1357" spans="1:13" x14ac:dyDescent="0.25">
      <c r="A1357" s="24">
        <f t="shared" ref="A1357:A1420" si="132">YEAR(B1357)</f>
        <v>2019</v>
      </c>
      <c r="B1357" s="32">
        <v>43722</v>
      </c>
      <c r="C1357" s="28">
        <f>'Bitcoin Data'!C1359</f>
        <v>10358.048828000001</v>
      </c>
      <c r="D1357" s="26">
        <f>'Bitcoin Data'!K1359</f>
        <v>1937.5672766415501</v>
      </c>
      <c r="E1357" s="25">
        <f>'Bitcoin Data'!J1359</f>
        <v>92124.662638525784</v>
      </c>
      <c r="F1357" s="25">
        <f t="shared" si="127"/>
        <v>178.49773170004997</v>
      </c>
      <c r="G1357" s="23">
        <f>'Emissions Factors'!$AB$39/1000</f>
        <v>0.49266147344102867</v>
      </c>
      <c r="H1357" s="26">
        <f t="shared" si="131"/>
        <v>87938.955505228019</v>
      </c>
      <c r="I1357" s="23">
        <f t="shared" si="128"/>
        <v>45.386272035753798</v>
      </c>
      <c r="J1357" s="26">
        <f>I1357*'Social Cost of Carbon'!$C$5</f>
        <v>4538.62720357538</v>
      </c>
      <c r="K1357" s="23">
        <f t="shared" si="129"/>
        <v>0.43817395331314801</v>
      </c>
      <c r="L1357" s="27">
        <f t="shared" si="130"/>
        <v>8.7938955505228016</v>
      </c>
      <c r="M1357" s="27"/>
    </row>
    <row r="1358" spans="1:13" x14ac:dyDescent="0.25">
      <c r="A1358" s="24">
        <f t="shared" si="132"/>
        <v>2019</v>
      </c>
      <c r="B1358" s="32">
        <v>43723</v>
      </c>
      <c r="C1358" s="28">
        <f>'Bitcoin Data'!C1360</f>
        <v>10347.712890999999</v>
      </c>
      <c r="D1358" s="26">
        <f>'Bitcoin Data'!K1360</f>
        <v>1837.4846876276031</v>
      </c>
      <c r="E1358" s="25">
        <f>'Bitcoin Data'!J1360</f>
        <v>98871.919152054863</v>
      </c>
      <c r="F1358" s="25">
        <f t="shared" si="127"/>
        <v>181.67563747825514</v>
      </c>
      <c r="G1358" s="23">
        <f>'Emissions Factors'!$AB$39/1000</f>
        <v>0.49266147344102867</v>
      </c>
      <c r="H1358" s="26">
        <f t="shared" si="131"/>
        <v>89504.587248375348</v>
      </c>
      <c r="I1358" s="23">
        <f t="shared" si="128"/>
        <v>48.710385371393613</v>
      </c>
      <c r="J1358" s="26">
        <f>I1358*'Social Cost of Carbon'!$C$5</f>
        <v>4871.0385371393613</v>
      </c>
      <c r="K1358" s="23">
        <f t="shared" si="129"/>
        <v>0.47073576436160919</v>
      </c>
      <c r="L1358" s="27">
        <f t="shared" si="130"/>
        <v>8.9504587248375351</v>
      </c>
      <c r="M1358" s="27"/>
    </row>
    <row r="1359" spans="1:13" x14ac:dyDescent="0.25">
      <c r="A1359" s="24">
        <f t="shared" si="132"/>
        <v>2019</v>
      </c>
      <c r="B1359" s="32">
        <v>43724</v>
      </c>
      <c r="C1359" s="28">
        <f>'Bitcoin Data'!C1361</f>
        <v>10276.793944999999</v>
      </c>
      <c r="D1359" s="26">
        <f>'Bitcoin Data'!K1361</f>
        <v>2037.5820692777904</v>
      </c>
      <c r="E1359" s="25">
        <f>'Bitcoin Data'!J1361</f>
        <v>87992.830789279018</v>
      </c>
      <c r="F1359" s="25">
        <f t="shared" si="127"/>
        <v>179.29261424122961</v>
      </c>
      <c r="G1359" s="23">
        <f>'Emissions Factors'!$AB$39/1000</f>
        <v>0.49266147344102867</v>
      </c>
      <c r="H1359" s="26">
        <f t="shared" si="131"/>
        <v>88330.563509178144</v>
      </c>
      <c r="I1359" s="23">
        <f t="shared" si="128"/>
        <v>43.350677668893319</v>
      </c>
      <c r="J1359" s="26">
        <f>I1359*'Social Cost of Carbon'!$C$5</f>
        <v>4335.0677668893322</v>
      </c>
      <c r="K1359" s="23">
        <f t="shared" si="129"/>
        <v>0.42183075676033049</v>
      </c>
      <c r="L1359" s="27">
        <f t="shared" si="130"/>
        <v>8.8330563509178166</v>
      </c>
      <c r="M1359" s="27"/>
    </row>
    <row r="1360" spans="1:13" x14ac:dyDescent="0.25">
      <c r="A1360" s="24">
        <f t="shared" si="132"/>
        <v>2019</v>
      </c>
      <c r="B1360" s="32">
        <v>43725</v>
      </c>
      <c r="C1360" s="28">
        <f>'Bitcoin Data'!C1362</f>
        <v>10241.272461</v>
      </c>
      <c r="D1360" s="26">
        <f>'Bitcoin Data'!K1362</f>
        <v>1849.9486125385406</v>
      </c>
      <c r="E1360" s="25">
        <f>'Bitcoin Data'!J1362</f>
        <v>99708.498750356346</v>
      </c>
      <c r="F1360" s="25">
        <f t="shared" si="127"/>
        <v>184.45559892152252</v>
      </c>
      <c r="G1360" s="23">
        <f>'Emissions Factors'!$AB$39/1000</f>
        <v>0.49266147344102867</v>
      </c>
      <c r="H1360" s="26">
        <f t="shared" si="131"/>
        <v>90874.167149124696</v>
      </c>
      <c r="I1360" s="23">
        <f t="shared" si="128"/>
        <v>49.122535908943526</v>
      </c>
      <c r="J1360" s="26">
        <f>I1360*'Social Cost of Carbon'!$C$5</f>
        <v>4912.2535908943528</v>
      </c>
      <c r="K1360" s="23">
        <f t="shared" si="129"/>
        <v>0.47965266128801926</v>
      </c>
      <c r="L1360" s="27">
        <f t="shared" si="130"/>
        <v>9.0874167149124716</v>
      </c>
      <c r="M1360" s="27"/>
    </row>
    <row r="1361" spans="1:13" x14ac:dyDescent="0.25">
      <c r="A1361" s="24">
        <f t="shared" si="132"/>
        <v>2019</v>
      </c>
      <c r="B1361" s="32">
        <v>43726</v>
      </c>
      <c r="C1361" s="28">
        <f>'Bitcoin Data'!C1363</f>
        <v>10198.248046999999</v>
      </c>
      <c r="D1361" s="26">
        <f>'Bitcoin Data'!K1363</f>
        <v>2174.9637506041568</v>
      </c>
      <c r="E1361" s="25">
        <f>'Bitcoin Data'!J1363</f>
        <v>83435.817827583684</v>
      </c>
      <c r="F1361" s="25">
        <f t="shared" si="127"/>
        <v>181.46987927700656</v>
      </c>
      <c r="G1361" s="23">
        <f>'Emissions Factors'!$AB$39/1000</f>
        <v>0.49266147344102867</v>
      </c>
      <c r="H1361" s="26">
        <f t="shared" si="131"/>
        <v>89403.218109775655</v>
      </c>
      <c r="I1361" s="23">
        <f t="shared" si="128"/>
        <v>41.10561294869462</v>
      </c>
      <c r="J1361" s="26">
        <f>I1361*'Social Cost of Carbon'!$C$5</f>
        <v>4110.5612948694625</v>
      </c>
      <c r="K1361" s="23">
        <f t="shared" si="129"/>
        <v>0.40306543593815208</v>
      </c>
      <c r="L1361" s="27">
        <f t="shared" si="130"/>
        <v>8.9403218109775651</v>
      </c>
      <c r="M1361" s="27"/>
    </row>
    <row r="1362" spans="1:13" x14ac:dyDescent="0.25">
      <c r="A1362" s="24">
        <f t="shared" si="132"/>
        <v>2019</v>
      </c>
      <c r="B1362" s="32">
        <v>43727</v>
      </c>
      <c r="C1362" s="28">
        <f>'Bitcoin Data'!C1364</f>
        <v>10266.415039</v>
      </c>
      <c r="D1362" s="26">
        <f>'Bitcoin Data'!K1364</f>
        <v>1849.9486125385406</v>
      </c>
      <c r="E1362" s="25">
        <f>'Bitcoin Data'!J1364</f>
        <v>98717.276599408709</v>
      </c>
      <c r="F1362" s="25">
        <f t="shared" si="127"/>
        <v>182.62188887865949</v>
      </c>
      <c r="G1362" s="23">
        <f>'Emissions Factors'!$AB$39/1000</f>
        <v>0.49266147344102867</v>
      </c>
      <c r="H1362" s="26">
        <f t="shared" si="131"/>
        <v>89970.768857544186</v>
      </c>
      <c r="I1362" s="23">
        <f t="shared" si="128"/>
        <v>48.634198943550274</v>
      </c>
      <c r="J1362" s="26">
        <f>I1362*'Social Cost of Carbon'!$C$5</f>
        <v>4863.4198943550273</v>
      </c>
      <c r="K1362" s="23">
        <f t="shared" si="129"/>
        <v>0.47372134049518699</v>
      </c>
      <c r="L1362" s="27">
        <f t="shared" si="130"/>
        <v>8.9970768857544172</v>
      </c>
      <c r="M1362" s="27"/>
    </row>
    <row r="1363" spans="1:13" x14ac:dyDescent="0.25">
      <c r="A1363" s="24">
        <f t="shared" si="132"/>
        <v>2019</v>
      </c>
      <c r="B1363" s="32">
        <v>43728</v>
      </c>
      <c r="C1363" s="28">
        <f>'Bitcoin Data'!C1365</f>
        <v>10181.641602</v>
      </c>
      <c r="D1363" s="26">
        <f>'Bitcoin Data'!K1365</f>
        <v>1887.5838926174499</v>
      </c>
      <c r="E1363" s="25">
        <f>'Bitcoin Data'!J1365</f>
        <v>97137.267209911151</v>
      </c>
      <c r="F1363" s="25">
        <f t="shared" si="127"/>
        <v>183.35474095830548</v>
      </c>
      <c r="G1363" s="23">
        <f>'Emissions Factors'!$AB$39/1000</f>
        <v>0.49266147344102867</v>
      </c>
      <c r="H1363" s="26">
        <f t="shared" si="131"/>
        <v>90331.816842916902</v>
      </c>
      <c r="I1363" s="23">
        <f t="shared" si="128"/>
        <v>47.85578918966975</v>
      </c>
      <c r="J1363" s="26">
        <f>I1363*'Social Cost of Carbon'!$C$5</f>
        <v>4785.5789189669749</v>
      </c>
      <c r="K1363" s="23">
        <f t="shared" si="129"/>
        <v>0.47002036665943281</v>
      </c>
      <c r="L1363" s="27">
        <f t="shared" si="130"/>
        <v>9.0331816842916908</v>
      </c>
      <c r="M1363" s="27"/>
    </row>
    <row r="1364" spans="1:13" x14ac:dyDescent="0.25">
      <c r="A1364" s="24">
        <f t="shared" si="132"/>
        <v>2019</v>
      </c>
      <c r="B1364" s="32">
        <v>43729</v>
      </c>
      <c r="C1364" s="28">
        <f>'Bitcoin Data'!C1366</f>
        <v>10019.716796999999</v>
      </c>
      <c r="D1364" s="26">
        <f>'Bitcoin Data'!K1366</f>
        <v>2074.9279538904898</v>
      </c>
      <c r="E1364" s="25">
        <f>'Bitcoin Data'!J1366</f>
        <v>89369.330288110184</v>
      </c>
      <c r="F1364" s="25">
        <f t="shared" si="127"/>
        <v>185.43492163527185</v>
      </c>
      <c r="G1364" s="23">
        <f>'Emissions Factors'!$AB$39/1000</f>
        <v>0.49266147344102867</v>
      </c>
      <c r="H1364" s="26">
        <f t="shared" si="131"/>
        <v>91356.641720254716</v>
      </c>
      <c r="I1364" s="23">
        <f t="shared" si="128"/>
        <v>44.028825940178315</v>
      </c>
      <c r="J1364" s="26">
        <f>I1364*'Social Cost of Carbon'!$C$5</f>
        <v>4402.8825940178313</v>
      </c>
      <c r="K1364" s="23">
        <f t="shared" si="129"/>
        <v>0.43942186024021129</v>
      </c>
      <c r="L1364" s="27">
        <f t="shared" si="130"/>
        <v>9.1356641720254697</v>
      </c>
      <c r="M1364" s="27"/>
    </row>
    <row r="1365" spans="1:13" x14ac:dyDescent="0.25">
      <c r="A1365" s="24">
        <f t="shared" si="132"/>
        <v>2019</v>
      </c>
      <c r="B1365" s="32">
        <v>43730</v>
      </c>
      <c r="C1365" s="28">
        <f>'Bitcoin Data'!C1367</f>
        <v>10070.392578000001</v>
      </c>
      <c r="D1365" s="26">
        <f>'Bitcoin Data'!K1367</f>
        <v>2074.9279538904898</v>
      </c>
      <c r="E1365" s="25">
        <f>'Bitcoin Data'!J1367</f>
        <v>90226.062567181536</v>
      </c>
      <c r="F1365" s="25">
        <f t="shared" si="127"/>
        <v>187.2125793901173</v>
      </c>
      <c r="G1365" s="23">
        <f>'Emissions Factors'!$AB$39/1000</f>
        <v>0.49266147344102867</v>
      </c>
      <c r="H1365" s="26">
        <f t="shared" si="131"/>
        <v>92232.425209030756</v>
      </c>
      <c r="I1365" s="23">
        <f t="shared" si="128"/>
        <v>44.450904927130097</v>
      </c>
      <c r="J1365" s="26">
        <f>I1365*'Social Cost of Carbon'!$C$5</f>
        <v>4445.0904927130096</v>
      </c>
      <c r="K1365" s="23">
        <f t="shared" si="129"/>
        <v>0.44140190745133923</v>
      </c>
      <c r="L1365" s="27">
        <f t="shared" si="130"/>
        <v>9.2232425209030726</v>
      </c>
      <c r="M1365" s="27"/>
    </row>
    <row r="1366" spans="1:13" x14ac:dyDescent="0.25">
      <c r="A1366" s="24">
        <f t="shared" si="132"/>
        <v>2019</v>
      </c>
      <c r="B1366" s="32">
        <v>43731</v>
      </c>
      <c r="C1366" s="28">
        <f>'Bitcoin Data'!C1368</f>
        <v>9729.3242190000001</v>
      </c>
      <c r="D1366" s="26">
        <f>'Bitcoin Data'!K1368</f>
        <v>1424.9525015832805</v>
      </c>
      <c r="E1366" s="25">
        <f>'Bitcoin Data'!J1368</f>
        <v>133585.3723857578</v>
      </c>
      <c r="F1366" s="25">
        <f t="shared" si="127"/>
        <v>190.35281055601968</v>
      </c>
      <c r="G1366" s="23">
        <f>'Emissions Factors'!$AB$39/1000</f>
        <v>0.49266147344102867</v>
      </c>
      <c r="H1366" s="26">
        <f t="shared" si="131"/>
        <v>93779.496122169643</v>
      </c>
      <c r="I1366" s="23">
        <f t="shared" si="128"/>
        <v>65.812366389735942</v>
      </c>
      <c r="J1366" s="26">
        <f>I1366*'Social Cost of Carbon'!$C$5</f>
        <v>6581.2366389735944</v>
      </c>
      <c r="K1366" s="23">
        <f t="shared" si="129"/>
        <v>0.67643306881698584</v>
      </c>
      <c r="L1366" s="27">
        <f t="shared" si="130"/>
        <v>9.3779496122169643</v>
      </c>
      <c r="M1366" s="27"/>
    </row>
    <row r="1367" spans="1:13" x14ac:dyDescent="0.25">
      <c r="A1367" s="24">
        <f t="shared" si="132"/>
        <v>2019</v>
      </c>
      <c r="B1367" s="32">
        <v>43732</v>
      </c>
      <c r="C1367" s="28">
        <f>'Bitcoin Data'!C1369</f>
        <v>8620.5664059999999</v>
      </c>
      <c r="D1367" s="26">
        <f>'Bitcoin Data'!K1369</f>
        <v>1962.4945486262536</v>
      </c>
      <c r="E1367" s="25">
        <f>'Bitcoin Data'!J1369</f>
        <v>92686.772346133046</v>
      </c>
      <c r="F1367" s="25">
        <f t="shared" si="127"/>
        <v>181.89728545904867</v>
      </c>
      <c r="G1367" s="23">
        <f>'Emissions Factors'!$AB$39/1000</f>
        <v>0.49266147344102867</v>
      </c>
      <c r="H1367" s="26">
        <f t="shared" si="131"/>
        <v>89613.78466917832</v>
      </c>
      <c r="I1367" s="23">
        <f t="shared" si="128"/>
        <v>45.663201832539094</v>
      </c>
      <c r="J1367" s="26">
        <f>I1367*'Social Cost of Carbon'!$C$5</f>
        <v>4566.3201832539098</v>
      </c>
      <c r="K1367" s="23">
        <f t="shared" si="129"/>
        <v>0.52970071433771515</v>
      </c>
      <c r="L1367" s="27">
        <f t="shared" si="130"/>
        <v>8.961378466917834</v>
      </c>
      <c r="M1367" s="27"/>
    </row>
    <row r="1368" spans="1:13" x14ac:dyDescent="0.25">
      <c r="A1368" s="24">
        <f t="shared" si="132"/>
        <v>2019</v>
      </c>
      <c r="B1368" s="32">
        <v>43733</v>
      </c>
      <c r="C1368" s="28">
        <f>'Bitcoin Data'!C1370</f>
        <v>8486.9931639999995</v>
      </c>
      <c r="D1368" s="26">
        <f>'Bitcoin Data'!K1370</f>
        <v>1949.9512512187196</v>
      </c>
      <c r="E1368" s="25">
        <f>'Bitcoin Data'!J1370</f>
        <v>94019.300396089224</v>
      </c>
      <c r="F1368" s="25">
        <f t="shared" si="127"/>
        <v>183.33305244606282</v>
      </c>
      <c r="G1368" s="23">
        <f>'Emissions Factors'!$AB$39/1000</f>
        <v>0.49266147344102867</v>
      </c>
      <c r="H1368" s="26">
        <f t="shared" si="131"/>
        <v>90321.131748518688</v>
      </c>
      <c r="I1368" s="23">
        <f t="shared" si="128"/>
        <v>46.319687065032007</v>
      </c>
      <c r="J1368" s="26">
        <f>I1368*'Social Cost of Carbon'!$C$5</f>
        <v>4631.9687065032003</v>
      </c>
      <c r="K1368" s="23">
        <f t="shared" si="129"/>
        <v>0.54577264491634281</v>
      </c>
      <c r="L1368" s="27">
        <f t="shared" si="130"/>
        <v>9.0321131748518706</v>
      </c>
      <c r="M1368" s="27"/>
    </row>
    <row r="1369" spans="1:13" x14ac:dyDescent="0.25">
      <c r="A1369" s="24">
        <f t="shared" si="132"/>
        <v>2019</v>
      </c>
      <c r="B1369" s="32">
        <v>43734</v>
      </c>
      <c r="C1369" s="28">
        <f>'Bitcoin Data'!C1371</f>
        <v>8118.9677730000003</v>
      </c>
      <c r="D1369" s="26">
        <f>'Bitcoin Data'!K1371</f>
        <v>2137.5133594584968</v>
      </c>
      <c r="E1369" s="25">
        <f>'Bitcoin Data'!J1371</f>
        <v>84289.218564145573</v>
      </c>
      <c r="F1369" s="25">
        <f t="shared" si="127"/>
        <v>180.16933073917829</v>
      </c>
      <c r="G1369" s="23">
        <f>'Emissions Factors'!$AB$39/1000</f>
        <v>0.49266147344102867</v>
      </c>
      <c r="H1369" s="26">
        <f t="shared" si="131"/>
        <v>88762.487950847601</v>
      </c>
      <c r="I1369" s="23">
        <f t="shared" si="128"/>
        <v>41.52605061300487</v>
      </c>
      <c r="J1369" s="26">
        <f>I1369*'Social Cost of Carbon'!$C$5</f>
        <v>4152.6050613004873</v>
      </c>
      <c r="K1369" s="23">
        <f t="shared" si="129"/>
        <v>0.51146958300661882</v>
      </c>
      <c r="L1369" s="27">
        <f t="shared" si="130"/>
        <v>8.8762487950847611</v>
      </c>
      <c r="M1369" s="27"/>
    </row>
    <row r="1370" spans="1:13" x14ac:dyDescent="0.25">
      <c r="A1370" s="24">
        <f t="shared" si="132"/>
        <v>2019</v>
      </c>
      <c r="B1370" s="32">
        <v>43735</v>
      </c>
      <c r="C1370" s="28">
        <f>'Bitcoin Data'!C1372</f>
        <v>8251.8457030000009</v>
      </c>
      <c r="D1370" s="26">
        <f>'Bitcoin Data'!K1372</f>
        <v>1650.0137501145844</v>
      </c>
      <c r="E1370" s="25">
        <f>'Bitcoin Data'!J1372</f>
        <v>111694.97342045445</v>
      </c>
      <c r="F1370" s="25">
        <f t="shared" si="127"/>
        <v>184.29824196243285</v>
      </c>
      <c r="G1370" s="23">
        <f>'Emissions Factors'!$AB$39/1000</f>
        <v>0.49266147344102867</v>
      </c>
      <c r="H1370" s="26">
        <f t="shared" si="131"/>
        <v>90796.643437803403</v>
      </c>
      <c r="I1370" s="23">
        <f t="shared" si="128"/>
        <v>55.027810181277623</v>
      </c>
      <c r="J1370" s="26">
        <f>I1370*'Social Cost of Carbon'!$C$5</f>
        <v>5502.7810181277619</v>
      </c>
      <c r="K1370" s="23">
        <f t="shared" si="129"/>
        <v>0.66685457001785642</v>
      </c>
      <c r="L1370" s="27">
        <f t="shared" si="130"/>
        <v>9.0796643437803386</v>
      </c>
      <c r="M1370" s="27"/>
    </row>
    <row r="1371" spans="1:13" x14ac:dyDescent="0.25">
      <c r="A1371" s="24">
        <f t="shared" si="132"/>
        <v>2019</v>
      </c>
      <c r="B1371" s="32">
        <v>43736</v>
      </c>
      <c r="C1371" s="28">
        <f>'Bitcoin Data'!C1373</f>
        <v>8245.9150389999995</v>
      </c>
      <c r="D1371" s="26">
        <f>'Bitcoin Data'!K1373</f>
        <v>1987.4130506790327</v>
      </c>
      <c r="E1371" s="25">
        <f>'Bitcoin Data'!J1373</f>
        <v>91882.583741281444</v>
      </c>
      <c r="F1371" s="25">
        <f t="shared" si="127"/>
        <v>182.60864605753184</v>
      </c>
      <c r="G1371" s="23">
        <f>'Emissions Factors'!$AB$39/1000</f>
        <v>0.49266147344102867</v>
      </c>
      <c r="H1371" s="26">
        <f t="shared" si="131"/>
        <v>89964.244629774927</v>
      </c>
      <c r="I1371" s="23">
        <f t="shared" si="128"/>
        <v>45.267009089548424</v>
      </c>
      <c r="J1371" s="26">
        <f>I1371*'Social Cost of Carbon'!$C$5</f>
        <v>4526.7009089548428</v>
      </c>
      <c r="K1371" s="23">
        <f t="shared" si="129"/>
        <v>0.54896283645238797</v>
      </c>
      <c r="L1371" s="27">
        <f t="shared" si="130"/>
        <v>8.9964244629774957</v>
      </c>
      <c r="M1371" s="27"/>
    </row>
    <row r="1372" spans="1:13" x14ac:dyDescent="0.25">
      <c r="A1372" s="24">
        <f t="shared" si="132"/>
        <v>2019</v>
      </c>
      <c r="B1372" s="32">
        <v>43737</v>
      </c>
      <c r="C1372" s="28">
        <f>'Bitcoin Data'!C1374</f>
        <v>8104.185547</v>
      </c>
      <c r="D1372" s="26">
        <f>'Bitcoin Data'!K1374</f>
        <v>1700.0377786173026</v>
      </c>
      <c r="E1372" s="25">
        <f>'Bitcoin Data'!J1374</f>
        <v>107819.13510986209</v>
      </c>
      <c r="F1372" s="25">
        <f t="shared" si="127"/>
        <v>183.29660294460876</v>
      </c>
      <c r="G1372" s="23">
        <f>'Emissions Factors'!$AB$39/1000</f>
        <v>0.49266147344102867</v>
      </c>
      <c r="H1372" s="26">
        <f t="shared" si="131"/>
        <v>90303.174483426148</v>
      </c>
      <c r="I1372" s="23">
        <f t="shared" si="128"/>
        <v>53.118333968362009</v>
      </c>
      <c r="J1372" s="26">
        <f>I1372*'Social Cost of Carbon'!$C$5</f>
        <v>5311.8333968362012</v>
      </c>
      <c r="K1372" s="23">
        <f t="shared" si="129"/>
        <v>0.65544321092235247</v>
      </c>
      <c r="L1372" s="27">
        <f t="shared" si="130"/>
        <v>9.0303174483426165</v>
      </c>
      <c r="M1372" s="27"/>
    </row>
    <row r="1373" spans="1:13" x14ac:dyDescent="0.25">
      <c r="A1373" s="24">
        <f t="shared" si="132"/>
        <v>2019</v>
      </c>
      <c r="B1373" s="32">
        <v>43738</v>
      </c>
      <c r="C1373" s="28">
        <f>'Bitcoin Data'!C1375</f>
        <v>8293.8681639999995</v>
      </c>
      <c r="D1373" s="26">
        <f>'Bitcoin Data'!K1375</f>
        <v>1624.9887153561435</v>
      </c>
      <c r="E1373" s="25">
        <f>'Bitcoin Data'!J1375</f>
        <v>110640.61175125184</v>
      </c>
      <c r="F1373" s="25">
        <f t="shared" si="127"/>
        <v>179.78974555588456</v>
      </c>
      <c r="G1373" s="23">
        <f>'Emissions Factors'!$AB$39/1000</f>
        <v>0.49266147344102867</v>
      </c>
      <c r="H1373" s="26">
        <f t="shared" si="131"/>
        <v>88575.480955149731</v>
      </c>
      <c r="I1373" s="23">
        <f t="shared" si="128"/>
        <v>54.508366807788526</v>
      </c>
      <c r="J1373" s="26">
        <f>I1373*'Social Cost of Carbon'!$C$5</f>
        <v>5450.8366807788525</v>
      </c>
      <c r="K1373" s="23">
        <f t="shared" si="129"/>
        <v>0.657212843632904</v>
      </c>
      <c r="L1373" s="27">
        <f t="shared" si="130"/>
        <v>8.8575480955149732</v>
      </c>
      <c r="M1373" s="27"/>
    </row>
    <row r="1374" spans="1:13" x14ac:dyDescent="0.25">
      <c r="A1374" s="24">
        <f t="shared" si="132"/>
        <v>2019</v>
      </c>
      <c r="B1374" s="32">
        <v>43739</v>
      </c>
      <c r="C1374" s="28">
        <f>'Bitcoin Data'!C1376</f>
        <v>8343.2763670000004</v>
      </c>
      <c r="D1374" s="26">
        <f>'Bitcoin Data'!K1376</f>
        <v>1787.4875868917577</v>
      </c>
      <c r="E1374" s="25">
        <f>'Bitcoin Data'!J1376</f>
        <v>102951.51058640816</v>
      </c>
      <c r="F1374" s="25">
        <f t="shared" si="127"/>
        <v>184.02454722495997</v>
      </c>
      <c r="G1374" s="23">
        <f>'Emissions Factors'!$AB$39/1000</f>
        <v>0.49266147344102867</v>
      </c>
      <c r="H1374" s="26">
        <f t="shared" si="131"/>
        <v>90661.804585166945</v>
      </c>
      <c r="I1374" s="23">
        <f t="shared" si="128"/>
        <v>50.720242898479505</v>
      </c>
      <c r="J1374" s="26">
        <f>I1374*'Social Cost of Carbon'!$C$5</f>
        <v>5072.0242898479501</v>
      </c>
      <c r="K1374" s="23">
        <f t="shared" si="129"/>
        <v>0.60791756939866326</v>
      </c>
      <c r="L1374" s="27">
        <f t="shared" si="130"/>
        <v>9.0661804585166923</v>
      </c>
      <c r="M1374" s="27"/>
    </row>
    <row r="1375" spans="1:13" x14ac:dyDescent="0.25">
      <c r="A1375" s="24">
        <f t="shared" si="132"/>
        <v>2019</v>
      </c>
      <c r="B1375" s="32">
        <v>43740</v>
      </c>
      <c r="C1375" s="28">
        <f>'Bitcoin Data'!C1377</f>
        <v>8393.0419920000004</v>
      </c>
      <c r="D1375" s="26">
        <f>'Bitcoin Data'!K1377</f>
        <v>1849.9486125385406</v>
      </c>
      <c r="E1375" s="25">
        <f>'Bitcoin Data'!J1377</f>
        <v>99096.660340575909</v>
      </c>
      <c r="F1375" s="25">
        <f t="shared" si="127"/>
        <v>183.32372930425143</v>
      </c>
      <c r="G1375" s="23">
        <f>'Emissions Factors'!$AB$39/1000</f>
        <v>0.49266147344102867</v>
      </c>
      <c r="H1375" s="26">
        <f t="shared" si="131"/>
        <v>90316.538595736798</v>
      </c>
      <c r="I1375" s="23">
        <f t="shared" si="128"/>
        <v>48.821106696473272</v>
      </c>
      <c r="J1375" s="26">
        <f>I1375*'Social Cost of Carbon'!$C$5</f>
        <v>4882.1106696473271</v>
      </c>
      <c r="K1375" s="23">
        <f t="shared" si="129"/>
        <v>0.58168548117605168</v>
      </c>
      <c r="L1375" s="27">
        <f t="shared" si="130"/>
        <v>9.0316538595736766</v>
      </c>
      <c r="M1375" s="27"/>
    </row>
    <row r="1376" spans="1:13" x14ac:dyDescent="0.25">
      <c r="A1376" s="24">
        <f t="shared" si="132"/>
        <v>2019</v>
      </c>
      <c r="B1376" s="32">
        <v>43741</v>
      </c>
      <c r="C1376" s="28">
        <f>'Bitcoin Data'!C1378</f>
        <v>8259.9921880000002</v>
      </c>
      <c r="D1376" s="26">
        <f>'Bitcoin Data'!K1378</f>
        <v>1837.4846876276031</v>
      </c>
      <c r="E1376" s="25">
        <f>'Bitcoin Data'!J1378</f>
        <v>99975.548857184433</v>
      </c>
      <c r="F1376" s="25">
        <f t="shared" si="127"/>
        <v>183.70354016224169</v>
      </c>
      <c r="G1376" s="23">
        <f>'Emissions Factors'!$AB$39/1000</f>
        <v>0.49266147344102867</v>
      </c>
      <c r="H1376" s="26">
        <f t="shared" si="131"/>
        <v>90503.656772663177</v>
      </c>
      <c r="I1376" s="23">
        <f t="shared" si="128"/>
        <v>49.254101208056035</v>
      </c>
      <c r="J1376" s="26">
        <f>I1376*'Social Cost of Carbon'!$C$5</f>
        <v>4925.4101208056036</v>
      </c>
      <c r="K1376" s="23">
        <f t="shared" si="129"/>
        <v>0.59629718875051352</v>
      </c>
      <c r="L1376" s="27">
        <f t="shared" si="130"/>
        <v>9.0503656772663188</v>
      </c>
      <c r="M1376" s="27"/>
    </row>
    <row r="1377" spans="1:13" x14ac:dyDescent="0.25">
      <c r="A1377" s="24">
        <f t="shared" si="132"/>
        <v>2019</v>
      </c>
      <c r="B1377" s="32">
        <v>43742</v>
      </c>
      <c r="C1377" s="28">
        <f>'Bitcoin Data'!C1379</f>
        <v>8205.9394530000009</v>
      </c>
      <c r="D1377" s="26">
        <f>'Bitcoin Data'!K1379</f>
        <v>1837.4846876276031</v>
      </c>
      <c r="E1377" s="25">
        <f>'Bitcoin Data'!J1379</f>
        <v>98530.137361535541</v>
      </c>
      <c r="F1377" s="25">
        <f t="shared" si="127"/>
        <v>181.04761867166596</v>
      </c>
      <c r="G1377" s="23">
        <f>'Emissions Factors'!$AB$39/1000</f>
        <v>0.49266147344102867</v>
      </c>
      <c r="H1377" s="26">
        <f t="shared" si="131"/>
        <v>89195.186577772445</v>
      </c>
      <c r="I1377" s="23">
        <f t="shared" si="128"/>
        <v>48.542002650881045</v>
      </c>
      <c r="J1377" s="26">
        <f>I1377*'Social Cost of Carbon'!$C$5</f>
        <v>4854.2002650881041</v>
      </c>
      <c r="K1377" s="23">
        <f t="shared" si="129"/>
        <v>0.5915471705452886</v>
      </c>
      <c r="L1377" s="27">
        <f t="shared" si="130"/>
        <v>8.9195186577772425</v>
      </c>
      <c r="M1377" s="27"/>
    </row>
    <row r="1378" spans="1:13" x14ac:dyDescent="0.25">
      <c r="A1378" s="24">
        <f t="shared" si="132"/>
        <v>2019</v>
      </c>
      <c r="B1378" s="32">
        <v>43743</v>
      </c>
      <c r="C1378" s="28">
        <f>'Bitcoin Data'!C1380</f>
        <v>8151.5004879999997</v>
      </c>
      <c r="D1378" s="26">
        <f>'Bitcoin Data'!K1380</f>
        <v>1974.9835418038181</v>
      </c>
      <c r="E1378" s="25">
        <f>'Bitcoin Data'!J1380</f>
        <v>93002.436965733636</v>
      </c>
      <c r="F1378" s="25">
        <f t="shared" si="127"/>
        <v>183.67828235497097</v>
      </c>
      <c r="G1378" s="23">
        <f>'Emissions Factors'!$AB$39/1000</f>
        <v>0.49266147344102867</v>
      </c>
      <c r="H1378" s="26">
        <f t="shared" si="131"/>
        <v>90491.213224117309</v>
      </c>
      <c r="I1378" s="23">
        <f t="shared" si="128"/>
        <v>45.818717629144722</v>
      </c>
      <c r="J1378" s="26">
        <f>I1378*'Social Cost of Carbon'!$C$5</f>
        <v>4581.8717629144721</v>
      </c>
      <c r="K1378" s="23">
        <f t="shared" si="129"/>
        <v>0.5620893686578986</v>
      </c>
      <c r="L1378" s="27">
        <f t="shared" si="130"/>
        <v>9.0491213224117271</v>
      </c>
      <c r="M1378" s="27"/>
    </row>
    <row r="1379" spans="1:13" x14ac:dyDescent="0.25">
      <c r="A1379" s="24">
        <f t="shared" si="132"/>
        <v>2019</v>
      </c>
      <c r="B1379" s="32">
        <v>43744</v>
      </c>
      <c r="C1379" s="28">
        <f>'Bitcoin Data'!C1381</f>
        <v>7988.1557620000003</v>
      </c>
      <c r="D1379" s="26">
        <f>'Bitcoin Data'!K1381</f>
        <v>1862.5827814569536</v>
      </c>
      <c r="E1379" s="25">
        <f>'Bitcoin Data'!J1381</f>
        <v>98464.281838234121</v>
      </c>
      <c r="F1379" s="25">
        <f t="shared" si="127"/>
        <v>183.39787594041954</v>
      </c>
      <c r="G1379" s="23">
        <f>'Emissions Factors'!$AB$39/1000</f>
        <v>0.49266147344102867</v>
      </c>
      <c r="H1379" s="26">
        <f t="shared" si="131"/>
        <v>90353.067786762069</v>
      </c>
      <c r="I1379" s="23">
        <f t="shared" si="128"/>
        <v>48.50955817173714</v>
      </c>
      <c r="J1379" s="26">
        <f>I1379*'Social Cost of Carbon'!$C$5</f>
        <v>4850.9558171737144</v>
      </c>
      <c r="K1379" s="23">
        <f t="shared" si="129"/>
        <v>0.60726855631057164</v>
      </c>
      <c r="L1379" s="27">
        <f t="shared" si="130"/>
        <v>9.0353067786762065</v>
      </c>
      <c r="M1379" s="27"/>
    </row>
    <row r="1380" spans="1:13" x14ac:dyDescent="0.25">
      <c r="A1380" s="24">
        <f t="shared" si="132"/>
        <v>2019</v>
      </c>
      <c r="B1380" s="32">
        <v>43745</v>
      </c>
      <c r="C1380" s="28">
        <f>'Bitcoin Data'!C1382</f>
        <v>8245.6230469999991</v>
      </c>
      <c r="D1380" s="26">
        <f>'Bitcoin Data'!K1382</f>
        <v>1937.5672766415501</v>
      </c>
      <c r="E1380" s="25">
        <f>'Bitcoin Data'!J1382</f>
        <v>95821.714996323091</v>
      </c>
      <c r="F1380" s="25">
        <f t="shared" si="127"/>
        <v>185.66101936854852</v>
      </c>
      <c r="G1380" s="23">
        <f>'Emissions Factors'!$AB$39/1000</f>
        <v>0.49266147344102867</v>
      </c>
      <c r="H1380" s="26">
        <f t="shared" si="131"/>
        <v>91468.031362672482</v>
      </c>
      <c r="I1380" s="23">
        <f t="shared" si="128"/>
        <v>47.207667297734851</v>
      </c>
      <c r="J1380" s="26">
        <f>I1380*'Social Cost of Carbon'!$C$5</f>
        <v>4720.7667297734852</v>
      </c>
      <c r="K1380" s="23">
        <f t="shared" si="129"/>
        <v>0.57251789256738328</v>
      </c>
      <c r="L1380" s="27">
        <f t="shared" si="130"/>
        <v>9.1468031362672484</v>
      </c>
      <c r="M1380" s="27"/>
    </row>
    <row r="1381" spans="1:13" x14ac:dyDescent="0.25">
      <c r="A1381" s="24">
        <f t="shared" si="132"/>
        <v>2019</v>
      </c>
      <c r="B1381" s="32">
        <v>43746</v>
      </c>
      <c r="C1381" s="28">
        <f>'Bitcoin Data'!C1383</f>
        <v>8228.7832030000009</v>
      </c>
      <c r="D1381" s="26">
        <f>'Bitcoin Data'!K1383</f>
        <v>2024.9746878164026</v>
      </c>
      <c r="E1381" s="25">
        <f>'Bitcoin Data'!J1383</f>
        <v>93877.954267113833</v>
      </c>
      <c r="F1381" s="25">
        <f t="shared" si="127"/>
        <v>190.10048113489137</v>
      </c>
      <c r="G1381" s="23">
        <f>'Emissions Factors'!$AB$39/1000</f>
        <v>0.49266147344102867</v>
      </c>
      <c r="H1381" s="26">
        <f t="shared" si="131"/>
        <v>93655.183137764048</v>
      </c>
      <c r="I1381" s="23">
        <f t="shared" si="128"/>
        <v>46.250051272865804</v>
      </c>
      <c r="J1381" s="26">
        <f>I1381*'Social Cost of Carbon'!$C$5</f>
        <v>4625.0051272865803</v>
      </c>
      <c r="K1381" s="23">
        <f t="shared" si="129"/>
        <v>0.56205213008898125</v>
      </c>
      <c r="L1381" s="27">
        <f t="shared" si="130"/>
        <v>9.3655183137764038</v>
      </c>
      <c r="M1381" s="27"/>
    </row>
    <row r="1382" spans="1:13" x14ac:dyDescent="0.25">
      <c r="A1382" s="24">
        <f t="shared" si="132"/>
        <v>2019</v>
      </c>
      <c r="B1382" s="32">
        <v>43747</v>
      </c>
      <c r="C1382" s="28">
        <f>'Bitcoin Data'!C1384</f>
        <v>8595.7402340000008</v>
      </c>
      <c r="D1382" s="26">
        <f>'Bitcoin Data'!K1384</f>
        <v>1724.9640632486824</v>
      </c>
      <c r="E1382" s="25">
        <f>'Bitcoin Data'!J1384</f>
        <v>112145.12178767152</v>
      </c>
      <c r="F1382" s="25">
        <f t="shared" si="127"/>
        <v>193.44630495238022</v>
      </c>
      <c r="G1382" s="23">
        <f>'Emissions Factors'!$AB$39/1000</f>
        <v>0.49266147344102867</v>
      </c>
      <c r="H1382" s="26">
        <f t="shared" si="131"/>
        <v>95303.541629562198</v>
      </c>
      <c r="I1382" s="23">
        <f t="shared" si="128"/>
        <v>55.249580939137857</v>
      </c>
      <c r="J1382" s="26">
        <f>I1382*'Social Cost of Carbon'!$C$5</f>
        <v>5524.9580939137859</v>
      </c>
      <c r="K1382" s="23">
        <f t="shared" si="129"/>
        <v>0.64275535829481012</v>
      </c>
      <c r="L1382" s="27">
        <f t="shared" si="130"/>
        <v>9.5303541629562183</v>
      </c>
      <c r="M1382" s="27"/>
    </row>
    <row r="1383" spans="1:13" x14ac:dyDescent="0.25">
      <c r="A1383" s="24">
        <f t="shared" si="132"/>
        <v>2019</v>
      </c>
      <c r="B1383" s="32">
        <v>43748</v>
      </c>
      <c r="C1383" s="28">
        <f>'Bitcoin Data'!C1385</f>
        <v>8586.4736329999996</v>
      </c>
      <c r="D1383" s="26">
        <f>'Bitcoin Data'!K1385</f>
        <v>2024.9746878164026</v>
      </c>
      <c r="E1383" s="25">
        <f>'Bitcoin Data'!J1385</f>
        <v>94583.254339576219</v>
      </c>
      <c r="F1383" s="25">
        <f t="shared" si="127"/>
        <v>191.52869592894277</v>
      </c>
      <c r="G1383" s="23">
        <f>'Emissions Factors'!$AB$39/1000</f>
        <v>0.49266147344102867</v>
      </c>
      <c r="H1383" s="26">
        <f t="shared" si="131"/>
        <v>94358.809542591698</v>
      </c>
      <c r="I1383" s="23">
        <f t="shared" si="128"/>
        <v>46.597525445783191</v>
      </c>
      <c r="J1383" s="26">
        <f>I1383*'Social Cost of Carbon'!$C$5</f>
        <v>4659.7525445783194</v>
      </c>
      <c r="K1383" s="23">
        <f t="shared" si="129"/>
        <v>0.54268524469343349</v>
      </c>
      <c r="L1383" s="27">
        <f t="shared" si="130"/>
        <v>9.4358809542591704</v>
      </c>
      <c r="M1383" s="27"/>
    </row>
    <row r="1384" spans="1:13" x14ac:dyDescent="0.25">
      <c r="A1384" s="24">
        <f t="shared" si="132"/>
        <v>2019</v>
      </c>
      <c r="B1384" s="32">
        <v>43749</v>
      </c>
      <c r="C1384" s="28">
        <f>'Bitcoin Data'!C1386</f>
        <v>8321.7568360000005</v>
      </c>
      <c r="D1384" s="26">
        <f>'Bitcoin Data'!K1386</f>
        <v>1949.9512512187196</v>
      </c>
      <c r="E1384" s="25">
        <f>'Bitcoin Data'!J1386</f>
        <v>99699.664990093239</v>
      </c>
      <c r="F1384" s="25">
        <f t="shared" si="127"/>
        <v>194.40948649351949</v>
      </c>
      <c r="G1384" s="23">
        <f>'Emissions Factors'!$AB$39/1000</f>
        <v>0.49266147344102867</v>
      </c>
      <c r="H1384" s="26">
        <f t="shared" si="131"/>
        <v>95778.064066811086</v>
      </c>
      <c r="I1384" s="23">
        <f t="shared" si="128"/>
        <v>49.118183855596278</v>
      </c>
      <c r="J1384" s="26">
        <f>I1384*'Social Cost of Carbon'!$C$5</f>
        <v>4911.818385559628</v>
      </c>
      <c r="K1384" s="23">
        <f t="shared" si="129"/>
        <v>0.59023815311582462</v>
      </c>
      <c r="L1384" s="27">
        <f t="shared" si="130"/>
        <v>9.5778064066811073</v>
      </c>
      <c r="M1384" s="27"/>
    </row>
    <row r="1385" spans="1:13" x14ac:dyDescent="0.25">
      <c r="A1385" s="24">
        <f t="shared" si="132"/>
        <v>2019</v>
      </c>
      <c r="B1385" s="32">
        <v>43750</v>
      </c>
      <c r="C1385" s="28">
        <f>'Bitcoin Data'!C1387</f>
        <v>8336.5556639999995</v>
      </c>
      <c r="D1385" s="26">
        <f>'Bitcoin Data'!K1387</f>
        <v>1662.5103906899419</v>
      </c>
      <c r="E1385" s="25">
        <f>'Bitcoin Data'!J1387</f>
        <v>118186.09334587237</v>
      </c>
      <c r="F1385" s="25">
        <f t="shared" si="127"/>
        <v>196.48560822256422</v>
      </c>
      <c r="G1385" s="23">
        <f>'Emissions Factors'!$AB$39/1000</f>
        <v>0.49266147344102867</v>
      </c>
      <c r="H1385" s="26">
        <f t="shared" si="131"/>
        <v>96800.889256885188</v>
      </c>
      <c r="I1385" s="23">
        <f t="shared" si="128"/>
        <v>58.225734888016433</v>
      </c>
      <c r="J1385" s="26">
        <f>I1385*'Social Cost of Carbon'!$C$5</f>
        <v>5822.5734888016432</v>
      </c>
      <c r="K1385" s="23">
        <f t="shared" si="129"/>
        <v>0.69843874658516802</v>
      </c>
      <c r="L1385" s="27">
        <f t="shared" si="130"/>
        <v>9.6800889256885174</v>
      </c>
      <c r="M1385" s="27"/>
    </row>
    <row r="1386" spans="1:13" x14ac:dyDescent="0.25">
      <c r="A1386" s="24">
        <f t="shared" si="132"/>
        <v>2019</v>
      </c>
      <c r="B1386" s="32">
        <v>43751</v>
      </c>
      <c r="C1386" s="28">
        <f>'Bitcoin Data'!C1388</f>
        <v>8321.0058590000008</v>
      </c>
      <c r="D1386" s="26">
        <f>'Bitcoin Data'!K1388</f>
        <v>1774.9728823587418</v>
      </c>
      <c r="E1386" s="25">
        <f>'Bitcoin Data'!J1388</f>
        <v>108351.90531584938</v>
      </c>
      <c r="F1386" s="25">
        <f t="shared" si="127"/>
        <v>192.32169368753466</v>
      </c>
      <c r="G1386" s="23">
        <f>'Emissions Factors'!$AB$39/1000</f>
        <v>0.49266147344102867</v>
      </c>
      <c r="H1386" s="26">
        <f t="shared" si="131"/>
        <v>94749.488986775003</v>
      </c>
      <c r="I1386" s="23">
        <f t="shared" si="128"/>
        <v>53.380809323049178</v>
      </c>
      <c r="J1386" s="26">
        <f>I1386*'Social Cost of Carbon'!$C$5</f>
        <v>5338.080932304918</v>
      </c>
      <c r="K1386" s="23">
        <f t="shared" si="129"/>
        <v>0.64151870852623538</v>
      </c>
      <c r="L1386" s="27">
        <f t="shared" si="130"/>
        <v>9.4749488986774999</v>
      </c>
      <c r="M1386" s="27"/>
    </row>
    <row r="1387" spans="1:13" x14ac:dyDescent="0.25">
      <c r="A1387" s="24">
        <f t="shared" si="132"/>
        <v>2019</v>
      </c>
      <c r="B1387" s="32">
        <v>43752</v>
      </c>
      <c r="C1387" s="28">
        <f>'Bitcoin Data'!C1389</f>
        <v>8374.6865230000003</v>
      </c>
      <c r="D1387" s="26">
        <f>'Bitcoin Data'!K1389</f>
        <v>1687.4472672728978</v>
      </c>
      <c r="E1387" s="25">
        <f>'Bitcoin Data'!J1389</f>
        <v>113456.33000657061</v>
      </c>
      <c r="F1387" s="25">
        <f t="shared" si="127"/>
        <v>191.45157402439963</v>
      </c>
      <c r="G1387" s="23">
        <f>'Emissions Factors'!$AB$39/1000</f>
        <v>0.49266147344102867</v>
      </c>
      <c r="H1387" s="26">
        <f t="shared" si="131"/>
        <v>94320.814551464893</v>
      </c>
      <c r="I1387" s="23">
        <f t="shared" si="128"/>
        <v>55.895562712248669</v>
      </c>
      <c r="J1387" s="26">
        <f>I1387*'Social Cost of Carbon'!$C$5</f>
        <v>5589.5562712248666</v>
      </c>
      <c r="K1387" s="23">
        <f t="shared" si="129"/>
        <v>0.66743468616692325</v>
      </c>
      <c r="L1387" s="27">
        <f t="shared" si="130"/>
        <v>9.4320814551464895</v>
      </c>
      <c r="M1387" s="27"/>
    </row>
    <row r="1388" spans="1:13" x14ac:dyDescent="0.25">
      <c r="A1388" s="24">
        <f t="shared" si="132"/>
        <v>2019</v>
      </c>
      <c r="B1388" s="32">
        <v>43753</v>
      </c>
      <c r="C1388" s="28">
        <f>'Bitcoin Data'!C1390</f>
        <v>8205.3691409999992</v>
      </c>
      <c r="D1388" s="26">
        <f>'Bitcoin Data'!K1390</f>
        <v>1912.4521886952823</v>
      </c>
      <c r="E1388" s="25">
        <f>'Bitcoin Data'!J1390</f>
        <v>98410.923944836861</v>
      </c>
      <c r="F1388" s="25">
        <f t="shared" si="127"/>
        <v>188.20618688982822</v>
      </c>
      <c r="G1388" s="23">
        <f>'Emissions Factors'!$AB$39/1000</f>
        <v>0.49266147344102867</v>
      </c>
      <c r="H1388" s="26">
        <f t="shared" si="131"/>
        <v>92721.937343860394</v>
      </c>
      <c r="I1388" s="23">
        <f t="shared" si="128"/>
        <v>48.483270793356333</v>
      </c>
      <c r="J1388" s="26">
        <f>I1388*'Social Cost of Carbon'!$C$5</f>
        <v>4848.3270793356332</v>
      </c>
      <c r="K1388" s="23">
        <f t="shared" si="129"/>
        <v>0.59087251237849381</v>
      </c>
      <c r="L1388" s="27">
        <f t="shared" si="130"/>
        <v>9.2721937343860379</v>
      </c>
      <c r="M1388" s="27"/>
    </row>
    <row r="1389" spans="1:13" x14ac:dyDescent="0.25">
      <c r="A1389" s="24">
        <f t="shared" si="132"/>
        <v>2019</v>
      </c>
      <c r="B1389" s="32">
        <v>43754</v>
      </c>
      <c r="C1389" s="28">
        <f>'Bitcoin Data'!C1391</f>
        <v>8047.5268550000001</v>
      </c>
      <c r="D1389" s="26">
        <f>'Bitcoin Data'!K1391</f>
        <v>1787.4875868917577</v>
      </c>
      <c r="E1389" s="25">
        <f>'Bitcoin Data'!J1391</f>
        <v>104625.18457652431</v>
      </c>
      <c r="F1389" s="25">
        <f t="shared" si="127"/>
        <v>187.01621870679617</v>
      </c>
      <c r="G1389" s="23">
        <f>'Emissions Factors'!$AB$39/1000</f>
        <v>0.49266147344102867</v>
      </c>
      <c r="H1389" s="26">
        <f t="shared" si="131"/>
        <v>92135.685865459876</v>
      </c>
      <c r="I1389" s="23">
        <f t="shared" si="128"/>
        <v>51.544797592510058</v>
      </c>
      <c r="J1389" s="26">
        <f>I1389*'Social Cost of Carbon'!$C$5</f>
        <v>5154.4797592510058</v>
      </c>
      <c r="K1389" s="23">
        <f t="shared" si="129"/>
        <v>0.6405048224285802</v>
      </c>
      <c r="L1389" s="27">
        <f t="shared" si="130"/>
        <v>9.2135685865459891</v>
      </c>
      <c r="M1389" s="27"/>
    </row>
    <row r="1390" spans="1:13" x14ac:dyDescent="0.25">
      <c r="A1390" s="24">
        <f t="shared" si="132"/>
        <v>2019</v>
      </c>
      <c r="B1390" s="32">
        <v>43755</v>
      </c>
      <c r="C1390" s="28">
        <f>'Bitcoin Data'!C1392</f>
        <v>8103.9111329999996</v>
      </c>
      <c r="D1390" s="26">
        <f>'Bitcoin Data'!K1392</f>
        <v>1875</v>
      </c>
      <c r="E1390" s="25">
        <f>'Bitcoin Data'!J1392</f>
        <v>100438.39598982008</v>
      </c>
      <c r="F1390" s="25">
        <f t="shared" si="127"/>
        <v>188.32199248091266</v>
      </c>
      <c r="G1390" s="23">
        <f>'Emissions Factors'!$AB$39/1000</f>
        <v>0.49266147344102867</v>
      </c>
      <c r="H1390" s="26">
        <f t="shared" si="131"/>
        <v>92778.990296996752</v>
      </c>
      <c r="I1390" s="23">
        <f t="shared" si="128"/>
        <v>49.482128158398268</v>
      </c>
      <c r="J1390" s="26">
        <f>I1390*'Social Cost of Carbon'!$C$5</f>
        <v>4948.2128158398264</v>
      </c>
      <c r="K1390" s="23">
        <f t="shared" si="129"/>
        <v>0.61059564136755773</v>
      </c>
      <c r="L1390" s="27">
        <f t="shared" si="130"/>
        <v>9.2778990296996735</v>
      </c>
      <c r="M1390" s="27"/>
    </row>
    <row r="1391" spans="1:13" x14ac:dyDescent="0.25">
      <c r="A1391" s="24">
        <f t="shared" si="132"/>
        <v>2019</v>
      </c>
      <c r="B1391" s="32">
        <v>43756</v>
      </c>
      <c r="C1391" s="28">
        <f>'Bitcoin Data'!C1393</f>
        <v>7973.2075199999999</v>
      </c>
      <c r="D1391" s="26">
        <f>'Bitcoin Data'!K1393</f>
        <v>2000</v>
      </c>
      <c r="E1391" s="25">
        <f>'Bitcoin Data'!J1393</f>
        <v>93158.633144192936</v>
      </c>
      <c r="F1391" s="25">
        <f t="shared" si="127"/>
        <v>186.31726628838587</v>
      </c>
      <c r="G1391" s="23">
        <f>'Emissions Factors'!$AB$39/1000</f>
        <v>0.49266147344102867</v>
      </c>
      <c r="H1391" s="26">
        <f t="shared" si="131"/>
        <v>91791.338937140681</v>
      </c>
      <c r="I1391" s="23">
        <f t="shared" si="128"/>
        <v>45.89566946857034</v>
      </c>
      <c r="J1391" s="26">
        <f>I1391*'Social Cost of Carbon'!$C$5</f>
        <v>4589.5669468570341</v>
      </c>
      <c r="K1391" s="23">
        <f t="shared" si="129"/>
        <v>0.57562366655383801</v>
      </c>
      <c r="L1391" s="27">
        <f t="shared" si="130"/>
        <v>9.1791338937140683</v>
      </c>
      <c r="M1391" s="27"/>
    </row>
    <row r="1392" spans="1:13" x14ac:dyDescent="0.25">
      <c r="A1392" s="24">
        <f t="shared" si="132"/>
        <v>2019</v>
      </c>
      <c r="B1392" s="32">
        <v>43757</v>
      </c>
      <c r="C1392" s="28">
        <f>'Bitcoin Data'!C1394</f>
        <v>7988.560547</v>
      </c>
      <c r="D1392" s="26">
        <f>'Bitcoin Data'!K1394</f>
        <v>1774.9728823587418</v>
      </c>
      <c r="E1392" s="25">
        <f>'Bitcoin Data'!J1394</f>
        <v>105327.37872543129</v>
      </c>
      <c r="F1392" s="25">
        <f t="shared" si="127"/>
        <v>186.9532410075696</v>
      </c>
      <c r="G1392" s="23">
        <f>'Emissions Factors'!$AB$39/1000</f>
        <v>0.49266147344102867</v>
      </c>
      <c r="H1392" s="26">
        <f t="shared" si="131"/>
        <v>92104.659179364986</v>
      </c>
      <c r="I1392" s="23">
        <f t="shared" si="128"/>
        <v>51.890741596552239</v>
      </c>
      <c r="J1392" s="26">
        <f>I1392*'Social Cost of Carbon'!$C$5</f>
        <v>5189.0741596552243</v>
      </c>
      <c r="K1392" s="23">
        <f t="shared" si="129"/>
        <v>0.6495631007771373</v>
      </c>
      <c r="L1392" s="27">
        <f t="shared" si="130"/>
        <v>9.2104659179364994</v>
      </c>
      <c r="M1392" s="27"/>
    </row>
    <row r="1393" spans="1:13" x14ac:dyDescent="0.25">
      <c r="A1393" s="24">
        <f t="shared" si="132"/>
        <v>2019</v>
      </c>
      <c r="B1393" s="32">
        <v>43758</v>
      </c>
      <c r="C1393" s="28">
        <f>'Bitcoin Data'!C1395</f>
        <v>8222.078125</v>
      </c>
      <c r="D1393" s="26">
        <f>'Bitcoin Data'!K1395</f>
        <v>1825.0025347257426</v>
      </c>
      <c r="E1393" s="25">
        <f>'Bitcoin Data'!J1395</f>
        <v>103291.92791165314</v>
      </c>
      <c r="F1393" s="25">
        <f t="shared" si="127"/>
        <v>188.50803025547566</v>
      </c>
      <c r="G1393" s="23">
        <f>'Emissions Factors'!$AB$39/1000</f>
        <v>0.49266147344102867</v>
      </c>
      <c r="H1393" s="26">
        <f t="shared" si="131"/>
        <v>92870.643941128641</v>
      </c>
      <c r="I1393" s="23">
        <f t="shared" si="128"/>
        <v>50.887953399519553</v>
      </c>
      <c r="J1393" s="26">
        <f>I1393*'Social Cost of Carbon'!$C$5</f>
        <v>5088.7953399519556</v>
      </c>
      <c r="K1393" s="23">
        <f t="shared" si="129"/>
        <v>0.61891838809935362</v>
      </c>
      <c r="L1393" s="27">
        <f t="shared" si="130"/>
        <v>9.2870643941128659</v>
      </c>
      <c r="M1393" s="27"/>
    </row>
    <row r="1394" spans="1:13" x14ac:dyDescent="0.25">
      <c r="A1394" s="24">
        <f t="shared" si="132"/>
        <v>2019</v>
      </c>
      <c r="B1394" s="32">
        <v>43759</v>
      </c>
      <c r="C1394" s="28">
        <f>'Bitcoin Data'!C1396</f>
        <v>8243.7207030000009</v>
      </c>
      <c r="D1394" s="26">
        <f>'Bitcoin Data'!K1396</f>
        <v>1987.4130506790327</v>
      </c>
      <c r="E1394" s="25">
        <f>'Bitcoin Data'!J1396</f>
        <v>95169.968817680972</v>
      </c>
      <c r="F1394" s="25">
        <f t="shared" si="127"/>
        <v>189.14203806097575</v>
      </c>
      <c r="G1394" s="23">
        <f>'Emissions Factors'!$AB$39/1000</f>
        <v>0.49266147344102867</v>
      </c>
      <c r="H1394" s="26">
        <f t="shared" si="131"/>
        <v>93182.995160759427</v>
      </c>
      <c r="I1394" s="23">
        <f t="shared" si="128"/>
        <v>46.886577065055462</v>
      </c>
      <c r="J1394" s="26">
        <f>I1394*'Social Cost of Carbon'!$C$5</f>
        <v>4688.6577065055462</v>
      </c>
      <c r="K1394" s="23">
        <f t="shared" si="129"/>
        <v>0.56875504100948993</v>
      </c>
      <c r="L1394" s="27">
        <f t="shared" si="130"/>
        <v>9.3182995160759443</v>
      </c>
      <c r="M1394" s="27"/>
    </row>
    <row r="1395" spans="1:13" x14ac:dyDescent="0.25">
      <c r="A1395" s="24">
        <f t="shared" si="132"/>
        <v>2019</v>
      </c>
      <c r="B1395" s="32">
        <v>43760</v>
      </c>
      <c r="C1395" s="28">
        <f>'Bitcoin Data'!C1397</f>
        <v>8078.203125</v>
      </c>
      <c r="D1395" s="26">
        <f>'Bitcoin Data'!K1397</f>
        <v>2112.4281187654033</v>
      </c>
      <c r="E1395" s="25">
        <f>'Bitcoin Data'!J1397</f>
        <v>91576.875236697379</v>
      </c>
      <c r="F1395" s="25">
        <f t="shared" si="127"/>
        <v>193.44956627867069</v>
      </c>
      <c r="G1395" s="23">
        <f>'Emissions Factors'!$AB$39/1000</f>
        <v>0.49266147344102867</v>
      </c>
      <c r="H1395" s="26">
        <f t="shared" si="131"/>
        <v>95305.148359377839</v>
      </c>
      <c r="I1395" s="23">
        <f t="shared" si="128"/>
        <v>45.116398287236578</v>
      </c>
      <c r="J1395" s="26">
        <f>I1395*'Social Cost of Carbon'!$C$5</f>
        <v>4511.639828723658</v>
      </c>
      <c r="K1395" s="23">
        <f t="shared" si="129"/>
        <v>0.55849546723593413</v>
      </c>
      <c r="L1395" s="27">
        <f t="shared" si="130"/>
        <v>9.5305148359377831</v>
      </c>
      <c r="M1395" s="27"/>
    </row>
    <row r="1396" spans="1:13" x14ac:dyDescent="0.25">
      <c r="A1396" s="24">
        <f t="shared" si="132"/>
        <v>2019</v>
      </c>
      <c r="B1396" s="32">
        <v>43761</v>
      </c>
      <c r="C1396" s="28">
        <f>'Bitcoin Data'!C1398</f>
        <v>7514.671875</v>
      </c>
      <c r="D1396" s="26">
        <f>'Bitcoin Data'!K1398</f>
        <v>2100.1050052502628</v>
      </c>
      <c r="E1396" s="25">
        <f>'Bitcoin Data'!J1398</f>
        <v>93463.6600234012</v>
      </c>
      <c r="F1396" s="25">
        <f t="shared" si="127"/>
        <v>196.28350022415376</v>
      </c>
      <c r="G1396" s="23">
        <f>'Emissions Factors'!$AB$39/1000</f>
        <v>0.49266147344102867</v>
      </c>
      <c r="H1396" s="26">
        <f t="shared" si="131"/>
        <v>96701.318432594067</v>
      </c>
      <c r="I1396" s="23">
        <f t="shared" si="128"/>
        <v>46.045944460320207</v>
      </c>
      <c r="J1396" s="26">
        <f>I1396*'Social Cost of Carbon'!$C$5</f>
        <v>4604.5944460320206</v>
      </c>
      <c r="K1396" s="23">
        <f t="shared" si="129"/>
        <v>0.61274723935062314</v>
      </c>
      <c r="L1396" s="27">
        <f t="shared" si="130"/>
        <v>9.6701318432594068</v>
      </c>
      <c r="M1396" s="27"/>
    </row>
    <row r="1397" spans="1:13" x14ac:dyDescent="0.25">
      <c r="A1397" s="24">
        <f t="shared" si="132"/>
        <v>2019</v>
      </c>
      <c r="B1397" s="32">
        <v>43762</v>
      </c>
      <c r="C1397" s="28">
        <f>'Bitcoin Data'!C1399</f>
        <v>7493.4887699999999</v>
      </c>
      <c r="D1397" s="26">
        <f>'Bitcoin Data'!K1399</f>
        <v>1662.5103906899419</v>
      </c>
      <c r="E1397" s="25">
        <f>'Bitcoin Data'!J1399</f>
        <v>120847.72027768273</v>
      </c>
      <c r="F1397" s="25">
        <f t="shared" si="127"/>
        <v>200.91059065283912</v>
      </c>
      <c r="G1397" s="23">
        <f>'Emissions Factors'!$AB$39/1000</f>
        <v>0.49266147344102867</v>
      </c>
      <c r="H1397" s="26">
        <f t="shared" si="131"/>
        <v>98980.90762093509</v>
      </c>
      <c r="I1397" s="23">
        <f t="shared" si="128"/>
        <v>59.53701593399245</v>
      </c>
      <c r="J1397" s="26">
        <f>I1397*'Social Cost of Carbon'!$C$5</f>
        <v>5953.7015933992452</v>
      </c>
      <c r="K1397" s="23">
        <f t="shared" si="129"/>
        <v>0.79451664987271942</v>
      </c>
      <c r="L1397" s="27">
        <f t="shared" si="130"/>
        <v>9.8980907620935081</v>
      </c>
      <c r="M1397" s="27"/>
    </row>
    <row r="1398" spans="1:13" x14ac:dyDescent="0.25">
      <c r="A1398" s="24">
        <f t="shared" si="132"/>
        <v>2019</v>
      </c>
      <c r="B1398" s="32">
        <v>43763</v>
      </c>
      <c r="C1398" s="28">
        <f>'Bitcoin Data'!C1400</f>
        <v>8660.7001949999994</v>
      </c>
      <c r="D1398" s="26">
        <f>'Bitcoin Data'!K1400</f>
        <v>1724.9640632486824</v>
      </c>
      <c r="E1398" s="25">
        <f>'Bitcoin Data'!J1400</f>
        <v>115345.11693856814</v>
      </c>
      <c r="F1398" s="25">
        <f t="shared" si="127"/>
        <v>198.96618159024692</v>
      </c>
      <c r="G1398" s="23">
        <f>'Emissions Factors'!$AB$39/1000</f>
        <v>0.49266147344102867</v>
      </c>
      <c r="H1398" s="26">
        <f t="shared" si="131"/>
        <v>98022.972187186329</v>
      </c>
      <c r="I1398" s="23">
        <f t="shared" si="128"/>
        <v>56.82609526518273</v>
      </c>
      <c r="J1398" s="26">
        <f>I1398*'Social Cost of Carbon'!$C$5</f>
        <v>5682.609526518273</v>
      </c>
      <c r="K1398" s="23">
        <f t="shared" si="129"/>
        <v>0.65613742521637686</v>
      </c>
      <c r="L1398" s="27">
        <f t="shared" si="130"/>
        <v>9.8022972187186319</v>
      </c>
      <c r="M1398" s="27"/>
    </row>
    <row r="1399" spans="1:13" x14ac:dyDescent="0.25">
      <c r="A1399" s="24">
        <f t="shared" si="132"/>
        <v>2019</v>
      </c>
      <c r="B1399" s="32">
        <v>43764</v>
      </c>
      <c r="C1399" s="28">
        <f>'Bitcoin Data'!C1401</f>
        <v>9244.9726559999999</v>
      </c>
      <c r="D1399" s="26">
        <f>'Bitcoin Data'!K1401</f>
        <v>1749.9513902391602</v>
      </c>
      <c r="E1399" s="25">
        <f>'Bitcoin Data'!J1401</f>
        <v>112091.89332295944</v>
      </c>
      <c r="F1399" s="25">
        <f t="shared" si="127"/>
        <v>196.15536455505253</v>
      </c>
      <c r="G1399" s="23">
        <f>'Emissions Factors'!$AB$39/1000</f>
        <v>0.49266147344102867</v>
      </c>
      <c r="H1399" s="26">
        <f t="shared" si="131"/>
        <v>96638.19092505431</v>
      </c>
      <c r="I1399" s="23">
        <f t="shared" si="128"/>
        <v>55.2233573252838</v>
      </c>
      <c r="J1399" s="26">
        <f>I1399*'Social Cost of Carbon'!$C$5</f>
        <v>5522.3357325283796</v>
      </c>
      <c r="K1399" s="23">
        <f t="shared" si="129"/>
        <v>0.59733391736365782</v>
      </c>
      <c r="L1399" s="27">
        <f t="shared" si="130"/>
        <v>9.6638190925054293</v>
      </c>
      <c r="M1399" s="27"/>
    </row>
    <row r="1400" spans="1:13" x14ac:dyDescent="0.25">
      <c r="A1400" s="24">
        <f t="shared" si="132"/>
        <v>2019</v>
      </c>
      <c r="B1400" s="32">
        <v>43765</v>
      </c>
      <c r="C1400" s="28">
        <f>'Bitcoin Data'!C1402</f>
        <v>9551.7148440000001</v>
      </c>
      <c r="D1400" s="26">
        <f>'Bitcoin Data'!K1402</f>
        <v>1437.4700527072353</v>
      </c>
      <c r="E1400" s="25">
        <f>'Bitcoin Data'!J1402</f>
        <v>137068.01062589261</v>
      </c>
      <c r="F1400" s="25">
        <f t="shared" si="127"/>
        <v>197.03116045887774</v>
      </c>
      <c r="G1400" s="23">
        <f>'Emissions Factors'!$AB$39/1000</f>
        <v>0.49266147344102867</v>
      </c>
      <c r="H1400" s="26">
        <f t="shared" si="131"/>
        <v>97069.66182546645</v>
      </c>
      <c r="I1400" s="23">
        <f t="shared" si="128"/>
        <v>67.528128076582831</v>
      </c>
      <c r="J1400" s="26">
        <f>I1400*'Social Cost of Carbon'!$C$5</f>
        <v>6752.8128076582834</v>
      </c>
      <c r="K1400" s="23">
        <f t="shared" si="129"/>
        <v>0.70697386992243871</v>
      </c>
      <c r="L1400" s="27">
        <f t="shared" si="130"/>
        <v>9.7069661825466458</v>
      </c>
      <c r="M1400" s="27"/>
    </row>
    <row r="1401" spans="1:13" x14ac:dyDescent="0.25">
      <c r="A1401" s="24">
        <f t="shared" si="132"/>
        <v>2019</v>
      </c>
      <c r="B1401" s="32">
        <v>43766</v>
      </c>
      <c r="C1401" s="28">
        <f>'Bitcoin Data'!C1403</f>
        <v>9256.1484380000002</v>
      </c>
      <c r="D1401" s="26">
        <f>'Bitcoin Data'!K1403</f>
        <v>1675.0418760469011</v>
      </c>
      <c r="E1401" s="25">
        <f>'Bitcoin Data'!J1403</f>
        <v>114835.88860991246</v>
      </c>
      <c r="F1401" s="25">
        <f t="shared" si="127"/>
        <v>192.35492229466072</v>
      </c>
      <c r="G1401" s="23">
        <f>'Emissions Factors'!$AB$39/1000</f>
        <v>0.49266147344102867</v>
      </c>
      <c r="H1401" s="26">
        <f t="shared" si="131"/>
        <v>94765.859441322129</v>
      </c>
      <c r="I1401" s="23">
        <f t="shared" si="128"/>
        <v>56.575218086469313</v>
      </c>
      <c r="J1401" s="26">
        <f>I1401*'Social Cost of Carbon'!$C$5</f>
        <v>5657.5218086469313</v>
      </c>
      <c r="K1401" s="23">
        <f t="shared" si="129"/>
        <v>0.61121770534930686</v>
      </c>
      <c r="L1401" s="27">
        <f t="shared" si="130"/>
        <v>9.4765859441322124</v>
      </c>
      <c r="M1401" s="27"/>
    </row>
    <row r="1402" spans="1:13" x14ac:dyDescent="0.25">
      <c r="A1402" s="24">
        <f t="shared" si="132"/>
        <v>2019</v>
      </c>
      <c r="B1402" s="32">
        <v>43767</v>
      </c>
      <c r="C1402" s="28">
        <f>'Bitcoin Data'!C1404</f>
        <v>9427.6875</v>
      </c>
      <c r="D1402" s="26">
        <f>'Bitcoin Data'!K1404</f>
        <v>1662.5103906899419</v>
      </c>
      <c r="E1402" s="25">
        <f>'Bitcoin Data'!J1404</f>
        <v>113662.13425753055</v>
      </c>
      <c r="F1402" s="25">
        <f t="shared" si="127"/>
        <v>188.96447923113976</v>
      </c>
      <c r="G1402" s="23">
        <f>'Emissions Factors'!$AB$39/1000</f>
        <v>0.49266147344102867</v>
      </c>
      <c r="H1402" s="26">
        <f t="shared" si="131"/>
        <v>93095.518766029985</v>
      </c>
      <c r="I1402" s="23">
        <f t="shared" si="128"/>
        <v>55.996954537767024</v>
      </c>
      <c r="J1402" s="26">
        <f>I1402*'Social Cost of Carbon'!$C$5</f>
        <v>5599.6954537767024</v>
      </c>
      <c r="K1402" s="23">
        <f t="shared" si="129"/>
        <v>0.59396277759277682</v>
      </c>
      <c r="L1402" s="27">
        <f t="shared" si="130"/>
        <v>9.3095518766029954</v>
      </c>
      <c r="M1402" s="27"/>
    </row>
    <row r="1403" spans="1:13" x14ac:dyDescent="0.25">
      <c r="A1403" s="24">
        <f t="shared" si="132"/>
        <v>2019</v>
      </c>
      <c r="B1403" s="32">
        <v>43768</v>
      </c>
      <c r="C1403" s="28">
        <f>'Bitcoin Data'!C1405</f>
        <v>9205.7265630000002</v>
      </c>
      <c r="D1403" s="26">
        <f>'Bitcoin Data'!K1405</f>
        <v>1675.0418760469011</v>
      </c>
      <c r="E1403" s="25">
        <f>'Bitcoin Data'!J1405</f>
        <v>109582.83507372718</v>
      </c>
      <c r="F1403" s="25">
        <f t="shared" si="127"/>
        <v>183.55583764443412</v>
      </c>
      <c r="G1403" s="23">
        <f>'Emissions Factors'!$AB$39/1000</f>
        <v>0.49266147344102867</v>
      </c>
      <c r="H1403" s="26">
        <f t="shared" si="131"/>
        <v>90430.889432609154</v>
      </c>
      <c r="I1403" s="23">
        <f t="shared" si="128"/>
        <v>53.987240991267669</v>
      </c>
      <c r="J1403" s="26">
        <f>I1403*'Social Cost of Carbon'!$C$5</f>
        <v>5398.7240991267672</v>
      </c>
      <c r="K1403" s="23">
        <f t="shared" si="129"/>
        <v>0.58645279785145044</v>
      </c>
      <c r="L1403" s="27">
        <f t="shared" si="130"/>
        <v>9.0430889432609156</v>
      </c>
      <c r="M1403" s="27"/>
    </row>
    <row r="1404" spans="1:13" x14ac:dyDescent="0.25">
      <c r="A1404" s="24">
        <f t="shared" si="132"/>
        <v>2019</v>
      </c>
      <c r="B1404" s="32">
        <v>43769</v>
      </c>
      <c r="C1404" s="28">
        <f>'Bitcoin Data'!C1406</f>
        <v>9199.5849610000005</v>
      </c>
      <c r="D1404" s="26">
        <f>'Bitcoin Data'!K1406</f>
        <v>1650.0137501145844</v>
      </c>
      <c r="E1404" s="25">
        <f>'Bitcoin Data'!J1406</f>
        <v>108110.69638701418</v>
      </c>
      <c r="F1404" s="25">
        <f t="shared" si="127"/>
        <v>178.38413557303653</v>
      </c>
      <c r="G1404" s="23">
        <f>'Emissions Factors'!$AB$39/1000</f>
        <v>0.49266147344102867</v>
      </c>
      <c r="H1404" s="26">
        <f t="shared" si="131"/>
        <v>87882.991069916403</v>
      </c>
      <c r="I1404" s="23">
        <f t="shared" si="128"/>
        <v>53.261974976762104</v>
      </c>
      <c r="J1404" s="26">
        <f>I1404*'Social Cost of Carbon'!$C$5</f>
        <v>5326.1974976762103</v>
      </c>
      <c r="K1404" s="23">
        <f t="shared" si="129"/>
        <v>0.57896062923008751</v>
      </c>
      <c r="L1404" s="27">
        <f t="shared" si="130"/>
        <v>8.788299106991639</v>
      </c>
      <c r="M1404" s="27"/>
    </row>
    <row r="1405" spans="1:13" x14ac:dyDescent="0.25">
      <c r="A1405" s="24">
        <f t="shared" si="132"/>
        <v>2019</v>
      </c>
      <c r="B1405" s="32">
        <v>43770</v>
      </c>
      <c r="C1405" s="28">
        <f>'Bitcoin Data'!C1407</f>
        <v>9261.1044920000004</v>
      </c>
      <c r="D1405" s="26">
        <f>'Bitcoin Data'!K1407</f>
        <v>1624.9887153561435</v>
      </c>
      <c r="E1405" s="25">
        <f>'Bitcoin Data'!J1407</f>
        <v>109598.30330743419</v>
      </c>
      <c r="F1405" s="25">
        <f t="shared" si="127"/>
        <v>178.09600609676048</v>
      </c>
      <c r="G1405" s="23">
        <f>'Emissions Factors'!$AB$39/1000</f>
        <v>0.49266147344102867</v>
      </c>
      <c r="H1405" s="26">
        <f t="shared" si="131"/>
        <v>87741.04077759244</v>
      </c>
      <c r="I1405" s="23">
        <f t="shared" si="128"/>
        <v>53.994861594077292</v>
      </c>
      <c r="J1405" s="26">
        <f>I1405*'Social Cost of Carbon'!$C$5</f>
        <v>5399.4861594077292</v>
      </c>
      <c r="K1405" s="23">
        <f t="shared" si="129"/>
        <v>0.58302831633872132</v>
      </c>
      <c r="L1405" s="27">
        <f t="shared" si="130"/>
        <v>8.7741040777592438</v>
      </c>
      <c r="M1405" s="27"/>
    </row>
    <row r="1406" spans="1:13" x14ac:dyDescent="0.25">
      <c r="A1406" s="24">
        <f t="shared" si="132"/>
        <v>2019</v>
      </c>
      <c r="B1406" s="32">
        <v>43771</v>
      </c>
      <c r="C1406" s="28">
        <f>'Bitcoin Data'!C1408</f>
        <v>9324.7177730000003</v>
      </c>
      <c r="D1406" s="26">
        <f>'Bitcoin Data'!K1408</f>
        <v>1675.0418760469011</v>
      </c>
      <c r="E1406" s="25">
        <f>'Bitcoin Data'!J1408</f>
        <v>105348.14806761192</v>
      </c>
      <c r="F1406" s="25">
        <f t="shared" si="127"/>
        <v>176.4625595772394</v>
      </c>
      <c r="G1406" s="23">
        <f>'Emissions Factors'!$AB$39/1000</f>
        <v>0.49266147344102867</v>
      </c>
      <c r="H1406" s="26">
        <f t="shared" si="131"/>
        <v>86936.304608498074</v>
      </c>
      <c r="I1406" s="23">
        <f t="shared" si="128"/>
        <v>51.900973851273349</v>
      </c>
      <c r="J1406" s="26">
        <f>I1406*'Social Cost of Carbon'!$C$5</f>
        <v>5190.0973851273347</v>
      </c>
      <c r="K1406" s="23">
        <f t="shared" si="129"/>
        <v>0.55659565377468234</v>
      </c>
      <c r="L1406" s="27">
        <f t="shared" si="130"/>
        <v>8.693630460849807</v>
      </c>
      <c r="M1406" s="27"/>
    </row>
    <row r="1407" spans="1:13" x14ac:dyDescent="0.25">
      <c r="A1407" s="24">
        <f t="shared" si="132"/>
        <v>2019</v>
      </c>
      <c r="B1407" s="32">
        <v>43772</v>
      </c>
      <c r="C1407" s="28">
        <f>'Bitcoin Data'!C1409</f>
        <v>9235.3544920000004</v>
      </c>
      <c r="D1407" s="26">
        <f>'Bitcoin Data'!K1409</f>
        <v>1724.9640632486824</v>
      </c>
      <c r="E1407" s="25">
        <f>'Bitcoin Data'!J1409</f>
        <v>101576.06379191727</v>
      </c>
      <c r="F1407" s="25">
        <f t="shared" si="127"/>
        <v>175.21505972731299</v>
      </c>
      <c r="G1407" s="23">
        <f>'Emissions Factors'!$AB$39/1000</f>
        <v>0.49266147344102867</v>
      </c>
      <c r="H1407" s="26">
        <f t="shared" si="131"/>
        <v>86321.709494315874</v>
      </c>
      <c r="I1407" s="23">
        <f t="shared" si="128"/>
        <v>50.042613254065884</v>
      </c>
      <c r="J1407" s="26">
        <f>I1407*'Social Cost of Carbon'!$C$5</f>
        <v>5004.2613254065882</v>
      </c>
      <c r="K1407" s="23">
        <f t="shared" si="129"/>
        <v>0.54185914896298359</v>
      </c>
      <c r="L1407" s="27">
        <f t="shared" si="130"/>
        <v>8.6321709494315844</v>
      </c>
      <c r="M1407" s="27"/>
    </row>
    <row r="1408" spans="1:13" x14ac:dyDescent="0.25">
      <c r="A1408" s="24">
        <f t="shared" si="132"/>
        <v>2019</v>
      </c>
      <c r="B1408" s="32">
        <v>43773</v>
      </c>
      <c r="C1408" s="28">
        <f>'Bitcoin Data'!C1410</f>
        <v>9412.6123050000006</v>
      </c>
      <c r="D1408" s="26">
        <f>'Bitcoin Data'!K1410</f>
        <v>1650.0137501145844</v>
      </c>
      <c r="E1408" s="25">
        <f>'Bitcoin Data'!J1410</f>
        <v>108809.63156981666</v>
      </c>
      <c r="F1408" s="25">
        <f t="shared" si="127"/>
        <v>179.53738823509946</v>
      </c>
      <c r="G1408" s="23">
        <f>'Emissions Factors'!$AB$39/1000</f>
        <v>0.49266147344102867</v>
      </c>
      <c r="H1408" s="26">
        <f t="shared" si="131"/>
        <v>88451.154225658101</v>
      </c>
      <c r="I1408" s="23">
        <f t="shared" si="128"/>
        <v>53.606313413761342</v>
      </c>
      <c r="J1408" s="26">
        <f>I1408*'Social Cost of Carbon'!$C$5</f>
        <v>5360.6313413761345</v>
      </c>
      <c r="K1408" s="23">
        <f t="shared" si="129"/>
        <v>0.56951579090626681</v>
      </c>
      <c r="L1408" s="27">
        <f t="shared" si="130"/>
        <v>8.8451154225658097</v>
      </c>
      <c r="M1408" s="27"/>
    </row>
    <row r="1409" spans="1:13" x14ac:dyDescent="0.25">
      <c r="A1409" s="24">
        <f t="shared" si="132"/>
        <v>2019</v>
      </c>
      <c r="B1409" s="32">
        <v>43774</v>
      </c>
      <c r="C1409" s="28">
        <f>'Bitcoin Data'!C1411</f>
        <v>9342.5273440000001</v>
      </c>
      <c r="D1409" s="26">
        <f>'Bitcoin Data'!K1411</f>
        <v>1800</v>
      </c>
      <c r="E1409" s="25">
        <f>'Bitcoin Data'!J1411</f>
        <v>99476.187087774713</v>
      </c>
      <c r="F1409" s="25">
        <f t="shared" si="127"/>
        <v>179.05713675799447</v>
      </c>
      <c r="G1409" s="23">
        <f>'Emissions Factors'!$AB$39/1000</f>
        <v>0.49266147344102867</v>
      </c>
      <c r="H1409" s="26">
        <f t="shared" si="131"/>
        <v>88214.552825325329</v>
      </c>
      <c r="I1409" s="23">
        <f t="shared" si="128"/>
        <v>49.008084902958522</v>
      </c>
      <c r="J1409" s="26">
        <f>I1409*'Social Cost of Carbon'!$C$5</f>
        <v>4900.8084902958526</v>
      </c>
      <c r="K1409" s="23">
        <f t="shared" si="129"/>
        <v>0.52456988455519715</v>
      </c>
      <c r="L1409" s="27">
        <f t="shared" si="130"/>
        <v>8.8214552825325363</v>
      </c>
      <c r="M1409" s="27"/>
    </row>
    <row r="1410" spans="1:13" x14ac:dyDescent="0.25">
      <c r="A1410" s="24">
        <f t="shared" si="132"/>
        <v>2019</v>
      </c>
      <c r="B1410" s="32">
        <v>43775</v>
      </c>
      <c r="C1410" s="28">
        <f>'Bitcoin Data'!C1412</f>
        <v>9360.8798829999996</v>
      </c>
      <c r="D1410" s="26">
        <f>'Bitcoin Data'!K1412</f>
        <v>1650.0137501145844</v>
      </c>
      <c r="E1410" s="25">
        <f>'Bitcoin Data'!J1412</f>
        <v>109739.03132176469</v>
      </c>
      <c r="F1410" s="25">
        <f t="shared" si="127"/>
        <v>181.0709106051668</v>
      </c>
      <c r="G1410" s="23">
        <f>'Emissions Factors'!$AB$39/1000</f>
        <v>0.49266147344102867</v>
      </c>
      <c r="H1410" s="26">
        <f t="shared" si="131"/>
        <v>89206.66161605026</v>
      </c>
      <c r="I1410" s="23">
        <f t="shared" si="128"/>
        <v>54.064192864971787</v>
      </c>
      <c r="J1410" s="26">
        <f>I1410*'Social Cost of Carbon'!$C$5</f>
        <v>5406.4192864971783</v>
      </c>
      <c r="K1410" s="23">
        <f t="shared" si="129"/>
        <v>0.5775546053438424</v>
      </c>
      <c r="L1410" s="27">
        <f t="shared" si="130"/>
        <v>8.9206661616050251</v>
      </c>
      <c r="M1410" s="27"/>
    </row>
    <row r="1411" spans="1:13" x14ac:dyDescent="0.25">
      <c r="A1411" s="24">
        <f t="shared" si="132"/>
        <v>2019</v>
      </c>
      <c r="B1411" s="32">
        <v>43776</v>
      </c>
      <c r="C1411" s="28">
        <f>'Bitcoin Data'!C1413</f>
        <v>9267.5615230000003</v>
      </c>
      <c r="D1411" s="26">
        <f>'Bitcoin Data'!K1413</f>
        <v>1687.4472672728978</v>
      </c>
      <c r="E1411" s="25">
        <f>'Bitcoin Data'!J1413</f>
        <v>107019.78735249308</v>
      </c>
      <c r="F1411" s="25">
        <f t="shared" si="127"/>
        <v>180.59024771209107</v>
      </c>
      <c r="G1411" s="23">
        <f>'Emissions Factors'!$AB$39/1000</f>
        <v>0.49266147344102867</v>
      </c>
      <c r="H1411" s="26">
        <f t="shared" si="131"/>
        <v>88969.857526919135</v>
      </c>
      <c r="I1411" s="23">
        <f t="shared" si="128"/>
        <v>52.724526124424806</v>
      </c>
      <c r="J1411" s="26">
        <f>I1411*'Social Cost of Carbon'!$C$5</f>
        <v>5272.4526124424801</v>
      </c>
      <c r="K1411" s="23">
        <f t="shared" si="129"/>
        <v>0.56891476785532424</v>
      </c>
      <c r="L1411" s="27">
        <f t="shared" si="130"/>
        <v>8.8969857526919132</v>
      </c>
      <c r="M1411" s="27"/>
    </row>
    <row r="1412" spans="1:13" x14ac:dyDescent="0.25">
      <c r="A1412" s="24">
        <f t="shared" si="132"/>
        <v>2019</v>
      </c>
      <c r="B1412" s="32">
        <v>43777</v>
      </c>
      <c r="C1412" s="28">
        <f>'Bitcoin Data'!C1414</f>
        <v>8804.8808590000008</v>
      </c>
      <c r="D1412" s="26">
        <f>'Bitcoin Data'!K1414</f>
        <v>1600</v>
      </c>
      <c r="E1412" s="25">
        <f>'Bitcoin Data'!J1414</f>
        <v>113142.05932572515</v>
      </c>
      <c r="F1412" s="25">
        <f t="shared" si="127"/>
        <v>181.02729492116023</v>
      </c>
      <c r="G1412" s="23">
        <f>'Emissions Factors'!$AB$39/1000</f>
        <v>0.49266147344102867</v>
      </c>
      <c r="H1412" s="26">
        <f t="shared" si="131"/>
        <v>89185.173848902457</v>
      </c>
      <c r="I1412" s="23">
        <f t="shared" si="128"/>
        <v>55.740733655564028</v>
      </c>
      <c r="J1412" s="26">
        <f>I1412*'Social Cost of Carbon'!$C$5</f>
        <v>5574.0733655564027</v>
      </c>
      <c r="K1412" s="23">
        <f t="shared" si="129"/>
        <v>0.63306630206799508</v>
      </c>
      <c r="L1412" s="27">
        <f t="shared" si="130"/>
        <v>8.9185173848902437</v>
      </c>
      <c r="M1412" s="27"/>
    </row>
    <row r="1413" spans="1:13" x14ac:dyDescent="0.25">
      <c r="A1413" s="24">
        <f t="shared" si="132"/>
        <v>2019</v>
      </c>
      <c r="B1413" s="32">
        <v>43778</v>
      </c>
      <c r="C1413" s="28">
        <f>'Bitcoin Data'!C1415</f>
        <v>8813.5820309999999</v>
      </c>
      <c r="D1413" s="26">
        <f>'Bitcoin Data'!K1415</f>
        <v>1800</v>
      </c>
      <c r="E1413" s="25">
        <f>'Bitcoin Data'!J1415</f>
        <v>99337.663131179899</v>
      </c>
      <c r="F1413" s="25">
        <f t="shared" ref="F1413:F1476" si="133">E1413*D1413/1000000</f>
        <v>178.80779363612382</v>
      </c>
      <c r="G1413" s="23">
        <f>'Emissions Factors'!$AB$39/1000</f>
        <v>0.49266147344102867</v>
      </c>
      <c r="H1413" s="26">
        <f t="shared" si="131"/>
        <v>88091.711075512154</v>
      </c>
      <c r="I1413" s="23">
        <f t="shared" ref="I1413:I1476" si="134">$E1413*G1413/1000</f>
        <v>48.939839486395641</v>
      </c>
      <c r="J1413" s="26">
        <f>I1413*'Social Cost of Carbon'!$C$5</f>
        <v>4893.983948639564</v>
      </c>
      <c r="K1413" s="23">
        <f t="shared" ref="K1413:K1476" si="135">J1413/$C1413</f>
        <v>0.5552775172938722</v>
      </c>
      <c r="L1413" s="27">
        <f t="shared" ref="L1413:L1476" si="136">J1413*$D1413/1000000</f>
        <v>8.8091711075512151</v>
      </c>
      <c r="M1413" s="27"/>
    </row>
    <row r="1414" spans="1:13" x14ac:dyDescent="0.25">
      <c r="A1414" s="24">
        <f t="shared" si="132"/>
        <v>2019</v>
      </c>
      <c r="B1414" s="32">
        <v>43779</v>
      </c>
      <c r="C1414" s="28">
        <f>'Bitcoin Data'!C1416</f>
        <v>9055.5263670000004</v>
      </c>
      <c r="D1414" s="26">
        <f>'Bitcoin Data'!K1416</f>
        <v>2074.9279538904898</v>
      </c>
      <c r="E1414" s="25">
        <f>'Bitcoin Data'!J1416</f>
        <v>86109.081313847521</v>
      </c>
      <c r="F1414" s="25">
        <f t="shared" si="133"/>
        <v>178.67013990193144</v>
      </c>
      <c r="G1414" s="23">
        <f>'Emissions Factors'!$AB$39/1000</f>
        <v>0.49266147344102867</v>
      </c>
      <c r="H1414" s="26">
        <f t="shared" ref="H1414:H1477" si="137">F1414*G1414*1000</f>
        <v>88023.894384000276</v>
      </c>
      <c r="I1414" s="23">
        <f t="shared" si="134"/>
        <v>42.422626876733467</v>
      </c>
      <c r="J1414" s="26">
        <f>I1414*'Social Cost of Carbon'!$C$5</f>
        <v>4242.2626876733466</v>
      </c>
      <c r="K1414" s="23">
        <f t="shared" si="135"/>
        <v>0.46847223626148671</v>
      </c>
      <c r="L1414" s="27">
        <f t="shared" si="136"/>
        <v>8.8023894384000272</v>
      </c>
      <c r="M1414" s="27"/>
    </row>
    <row r="1415" spans="1:13" x14ac:dyDescent="0.25">
      <c r="A1415" s="24">
        <f t="shared" si="132"/>
        <v>2019</v>
      </c>
      <c r="B1415" s="32">
        <v>43780</v>
      </c>
      <c r="C1415" s="28">
        <f>'Bitcoin Data'!C1417</f>
        <v>8757.7880860000005</v>
      </c>
      <c r="D1415" s="26">
        <f>'Bitcoin Data'!K1417</f>
        <v>1887.5838926174499</v>
      </c>
      <c r="E1415" s="25">
        <f>'Bitcoin Data'!J1417</f>
        <v>96248.611051171218</v>
      </c>
      <c r="F1415" s="25">
        <f t="shared" si="133"/>
        <v>181.67732790699267</v>
      </c>
      <c r="G1415" s="23">
        <f>'Emissions Factors'!$AB$39/1000</f>
        <v>0.49266147344102867</v>
      </c>
      <c r="H1415" s="26">
        <f t="shared" si="137"/>
        <v>89505.420057487921</v>
      </c>
      <c r="I1415" s="23">
        <f t="shared" si="134"/>
        <v>47.417982537122484</v>
      </c>
      <c r="J1415" s="26">
        <f>I1415*'Social Cost of Carbon'!$C$5</f>
        <v>4741.798253712248</v>
      </c>
      <c r="K1415" s="23">
        <f t="shared" si="135"/>
        <v>0.54143788444623109</v>
      </c>
      <c r="L1415" s="27">
        <f t="shared" si="136"/>
        <v>8.9505420057487921</v>
      </c>
      <c r="M1415" s="27"/>
    </row>
    <row r="1416" spans="1:13" x14ac:dyDescent="0.25">
      <c r="A1416" s="24">
        <f t="shared" si="132"/>
        <v>2019</v>
      </c>
      <c r="B1416" s="32">
        <v>43781</v>
      </c>
      <c r="C1416" s="28">
        <f>'Bitcoin Data'!C1418</f>
        <v>8815.6621090000008</v>
      </c>
      <c r="D1416" s="26">
        <f>'Bitcoin Data'!K1418</f>
        <v>1687.4472672728978</v>
      </c>
      <c r="E1416" s="25">
        <f>'Bitcoin Data'!J1418</f>
        <v>108545.00428022888</v>
      </c>
      <c r="F1416" s="25">
        <f t="shared" si="133"/>
        <v>183.16397084879719</v>
      </c>
      <c r="G1416" s="23">
        <f>'Emissions Factors'!$AB$39/1000</f>
        <v>0.49266147344102867</v>
      </c>
      <c r="H1416" s="26">
        <f t="shared" si="137"/>
        <v>90237.83175967804</v>
      </c>
      <c r="I1416" s="23">
        <f t="shared" si="134"/>
        <v>53.475941743360323</v>
      </c>
      <c r="J1416" s="26">
        <f>I1416*'Social Cost of Carbon'!$C$5</f>
        <v>5347.5941743360327</v>
      </c>
      <c r="K1416" s="23">
        <f t="shared" si="135"/>
        <v>0.60660153579123888</v>
      </c>
      <c r="L1416" s="27">
        <f t="shared" si="136"/>
        <v>9.0237831759678073</v>
      </c>
      <c r="M1416" s="27"/>
    </row>
    <row r="1417" spans="1:13" x14ac:dyDescent="0.25">
      <c r="A1417" s="24">
        <f t="shared" si="132"/>
        <v>2019</v>
      </c>
      <c r="B1417" s="32">
        <v>43782</v>
      </c>
      <c r="C1417" s="28">
        <f>'Bitcoin Data'!C1419</f>
        <v>8808.2626949999994</v>
      </c>
      <c r="D1417" s="26">
        <f>'Bitcoin Data'!K1419</f>
        <v>1687.4472672728978</v>
      </c>
      <c r="E1417" s="25">
        <f>'Bitcoin Data'!J1419</f>
        <v>106382.77193246086</v>
      </c>
      <c r="F1417" s="25">
        <f t="shared" si="133"/>
        <v>179.51531778234701</v>
      </c>
      <c r="G1417" s="23">
        <f>'Emissions Factors'!$AB$39/1000</f>
        <v>0.49266147344102867</v>
      </c>
      <c r="H1417" s="26">
        <f t="shared" si="137"/>
        <v>88440.280963885569</v>
      </c>
      <c r="I1417" s="23">
        <f t="shared" si="134"/>
        <v>52.410693168987073</v>
      </c>
      <c r="J1417" s="26">
        <f>I1417*'Social Cost of Carbon'!$C$5</f>
        <v>5241.0693168987073</v>
      </c>
      <c r="K1417" s="23">
        <f t="shared" si="135"/>
        <v>0.59501737157246626</v>
      </c>
      <c r="L1417" s="27">
        <f t="shared" si="136"/>
        <v>8.8440280963885556</v>
      </c>
      <c r="M1417" s="27"/>
    </row>
    <row r="1418" spans="1:13" x14ac:dyDescent="0.25">
      <c r="A1418" s="24">
        <f t="shared" si="132"/>
        <v>2019</v>
      </c>
      <c r="B1418" s="32">
        <v>43783</v>
      </c>
      <c r="C1418" s="28">
        <f>'Bitcoin Data'!C1420</f>
        <v>8708.0947269999997</v>
      </c>
      <c r="D1418" s="26">
        <f>'Bitcoin Data'!K1420</f>
        <v>2112.4281187654033</v>
      </c>
      <c r="E1418" s="25">
        <f>'Bitcoin Data'!J1420</f>
        <v>84340.104888184724</v>
      </c>
      <c r="F1418" s="25">
        <f t="shared" si="133"/>
        <v>178.16240910542484</v>
      </c>
      <c r="G1418" s="23">
        <f>'Emissions Factors'!$AB$39/1000</f>
        <v>0.49266147344102867</v>
      </c>
      <c r="H1418" s="26">
        <f t="shared" si="137"/>
        <v>87773.754981681952</v>
      </c>
      <c r="I1418" s="23">
        <f t="shared" si="134"/>
        <v>41.551120344383989</v>
      </c>
      <c r="J1418" s="26">
        <f>I1418*'Social Cost of Carbon'!$C$5</f>
        <v>4155.112034438399</v>
      </c>
      <c r="K1418" s="23">
        <f t="shared" si="135"/>
        <v>0.4771551257423981</v>
      </c>
      <c r="L1418" s="27">
        <f t="shared" si="136"/>
        <v>8.777375498168194</v>
      </c>
      <c r="M1418" s="27"/>
    </row>
    <row r="1419" spans="1:13" x14ac:dyDescent="0.25">
      <c r="A1419" s="24">
        <f t="shared" si="132"/>
        <v>2019</v>
      </c>
      <c r="B1419" s="32">
        <v>43784</v>
      </c>
      <c r="C1419" s="28">
        <f>'Bitcoin Data'!C1421</f>
        <v>8491.9921880000002</v>
      </c>
      <c r="D1419" s="26">
        <f>'Bitcoin Data'!K1421</f>
        <v>1974.9835418038181</v>
      </c>
      <c r="E1419" s="25">
        <f>'Bitcoin Data'!J1421</f>
        <v>92308.887036730492</v>
      </c>
      <c r="F1419" s="25">
        <f t="shared" si="133"/>
        <v>182.30853265977055</v>
      </c>
      <c r="G1419" s="23">
        <f>'Emissions Factors'!$AB$39/1000</f>
        <v>0.49266147344102867</v>
      </c>
      <c r="H1419" s="26">
        <f t="shared" si="137"/>
        <v>89816.390321034458</v>
      </c>
      <c r="I1419" s="23">
        <f t="shared" si="134"/>
        <v>45.477032299217115</v>
      </c>
      <c r="J1419" s="26">
        <f>I1419*'Social Cost of Carbon'!$C$5</f>
        <v>4547.7032299217117</v>
      </c>
      <c r="K1419" s="23">
        <f t="shared" si="135"/>
        <v>0.53552842834076708</v>
      </c>
      <c r="L1419" s="27">
        <f t="shared" si="136"/>
        <v>8.9816390321034447</v>
      </c>
      <c r="M1419" s="27"/>
    </row>
    <row r="1420" spans="1:13" x14ac:dyDescent="0.25">
      <c r="A1420" s="24">
        <f t="shared" si="132"/>
        <v>2019</v>
      </c>
      <c r="B1420" s="32">
        <v>43785</v>
      </c>
      <c r="C1420" s="28">
        <f>'Bitcoin Data'!C1422</f>
        <v>8550.7607420000004</v>
      </c>
      <c r="D1420" s="26">
        <f>'Bitcoin Data'!K1422</f>
        <v>1849.9486125385406</v>
      </c>
      <c r="E1420" s="25">
        <f>'Bitcoin Data'!J1422</f>
        <v>101369.33170686084</v>
      </c>
      <c r="F1420" s="25">
        <f t="shared" si="133"/>
        <v>187.52805454506631</v>
      </c>
      <c r="G1420" s="23">
        <f>'Emissions Factors'!$AB$39/1000</f>
        <v>0.49266147344102867</v>
      </c>
      <c r="H1420" s="26">
        <f t="shared" si="137"/>
        <v>92387.847663701963</v>
      </c>
      <c r="I1420" s="23">
        <f t="shared" si="134"/>
        <v>49.940764320434447</v>
      </c>
      <c r="J1420" s="26">
        <f>I1420*'Social Cost of Carbon'!$C$5</f>
        <v>4994.0764320434446</v>
      </c>
      <c r="K1420" s="23">
        <f t="shared" si="135"/>
        <v>0.58405054038213489</v>
      </c>
      <c r="L1420" s="27">
        <f t="shared" si="136"/>
        <v>9.2387847663701965</v>
      </c>
      <c r="M1420" s="27"/>
    </row>
    <row r="1421" spans="1:13" x14ac:dyDescent="0.25">
      <c r="A1421" s="24">
        <f t="shared" ref="A1421:A1484" si="138">YEAR(B1421)</f>
        <v>2019</v>
      </c>
      <c r="B1421" s="32">
        <v>43786</v>
      </c>
      <c r="C1421" s="28">
        <f>'Bitcoin Data'!C1423</f>
        <v>8577.9755860000005</v>
      </c>
      <c r="D1421" s="26">
        <f>'Bitcoin Data'!K1423</f>
        <v>1924.9278152069294</v>
      </c>
      <c r="E1421" s="25">
        <f>'Bitcoin Data'!J1423</f>
        <v>97736.627385931191</v>
      </c>
      <c r="F1421" s="25">
        <f t="shared" si="133"/>
        <v>188.13595261969425</v>
      </c>
      <c r="G1421" s="23">
        <f>'Emissions Factors'!$AB$39/1000</f>
        <v>0.49266147344102867</v>
      </c>
      <c r="H1421" s="26">
        <f t="shared" si="137"/>
        <v>92687.335624850137</v>
      </c>
      <c r="I1421" s="23">
        <f t="shared" si="134"/>
        <v>48.151070857109652</v>
      </c>
      <c r="J1421" s="26">
        <f>I1421*'Social Cost of Carbon'!$C$5</f>
        <v>4815.1070857109653</v>
      </c>
      <c r="K1421" s="23">
        <f t="shared" si="135"/>
        <v>0.56133373631531869</v>
      </c>
      <c r="L1421" s="27">
        <f t="shared" si="136"/>
        <v>9.2687335624850125</v>
      </c>
      <c r="M1421" s="27"/>
    </row>
    <row r="1422" spans="1:13" x14ac:dyDescent="0.25">
      <c r="A1422" s="24">
        <f t="shared" si="138"/>
        <v>2019</v>
      </c>
      <c r="B1422" s="32">
        <v>43787</v>
      </c>
      <c r="C1422" s="28">
        <f>'Bitcoin Data'!C1424</f>
        <v>8309.2861329999996</v>
      </c>
      <c r="D1422" s="26">
        <f>'Bitcoin Data'!K1424</f>
        <v>1749.9513902391602</v>
      </c>
      <c r="E1422" s="25">
        <f>'Bitcoin Data'!J1424</f>
        <v>106237.36577614208</v>
      </c>
      <c r="F1422" s="25">
        <f t="shared" si="133"/>
        <v>185.91022593530602</v>
      </c>
      <c r="G1422" s="23">
        <f>'Emissions Factors'!$AB$39/1000</f>
        <v>0.49266147344102867</v>
      </c>
      <c r="H1422" s="26">
        <f t="shared" si="137"/>
        <v>91590.805837042411</v>
      </c>
      <c r="I1422" s="23">
        <f t="shared" si="134"/>
        <v>52.33905715776767</v>
      </c>
      <c r="J1422" s="26">
        <f>I1422*'Social Cost of Carbon'!$C$5</f>
        <v>5233.9057157767666</v>
      </c>
      <c r="K1422" s="23">
        <f t="shared" si="135"/>
        <v>0.6298863262140556</v>
      </c>
      <c r="L1422" s="27">
        <f t="shared" si="136"/>
        <v>9.1590805837042382</v>
      </c>
      <c r="M1422" s="27"/>
    </row>
    <row r="1423" spans="1:13" x14ac:dyDescent="0.25">
      <c r="A1423" s="24">
        <f t="shared" si="138"/>
        <v>2019</v>
      </c>
      <c r="B1423" s="32">
        <v>43788</v>
      </c>
      <c r="C1423" s="28">
        <f>'Bitcoin Data'!C1425</f>
        <v>8206.1455079999996</v>
      </c>
      <c r="D1423" s="26">
        <f>'Bitcoin Data'!K1425</f>
        <v>1837.4846876276031</v>
      </c>
      <c r="E1423" s="25">
        <f>'Bitcoin Data'!J1425</f>
        <v>100062.76468485159</v>
      </c>
      <c r="F1423" s="25">
        <f t="shared" si="133"/>
        <v>183.86379791009887</v>
      </c>
      <c r="G1423" s="23">
        <f>'Emissions Factors'!$AB$39/1000</f>
        <v>0.49266147344102867</v>
      </c>
      <c r="H1423" s="26">
        <f t="shared" si="137"/>
        <v>90582.609590852837</v>
      </c>
      <c r="I1423" s="23">
        <f t="shared" si="134"/>
        <v>49.29706908622191</v>
      </c>
      <c r="J1423" s="26">
        <f>I1423*'Social Cost of Carbon'!$C$5</f>
        <v>4929.7069086221909</v>
      </c>
      <c r="K1423" s="23">
        <f t="shared" si="135"/>
        <v>0.60073354826773695</v>
      </c>
      <c r="L1423" s="27">
        <f t="shared" si="136"/>
        <v>9.0582609590852829</v>
      </c>
      <c r="M1423" s="27"/>
    </row>
    <row r="1424" spans="1:13" x14ac:dyDescent="0.25">
      <c r="A1424" s="24">
        <f t="shared" si="138"/>
        <v>2019</v>
      </c>
      <c r="B1424" s="32">
        <v>43789</v>
      </c>
      <c r="C1424" s="28">
        <f>'Bitcoin Data'!C1426</f>
        <v>8027.2680659999996</v>
      </c>
      <c r="D1424" s="26">
        <f>'Bitcoin Data'!K1426</f>
        <v>1774.9728823587418</v>
      </c>
      <c r="E1424" s="25">
        <f>'Bitcoin Data'!J1426</f>
        <v>104726.92992204236</v>
      </c>
      <c r="F1424" s="25">
        <f t="shared" si="133"/>
        <v>185.88746066430946</v>
      </c>
      <c r="G1424" s="23">
        <f>'Emissions Factors'!$AB$39/1000</f>
        <v>0.49266147344102867</v>
      </c>
      <c r="H1424" s="26">
        <f t="shared" si="137"/>
        <v>91579.590265089966</v>
      </c>
      <c r="I1424" s="23">
        <f t="shared" si="134"/>
        <v>51.594923604348743</v>
      </c>
      <c r="J1424" s="26">
        <f>I1424*'Social Cost of Carbon'!$C$5</f>
        <v>5159.4923604348742</v>
      </c>
      <c r="K1424" s="23">
        <f t="shared" si="135"/>
        <v>0.64274574089387015</v>
      </c>
      <c r="L1424" s="27">
        <f t="shared" si="136"/>
        <v>9.1579590265089958</v>
      </c>
      <c r="M1424" s="27"/>
    </row>
    <row r="1425" spans="1:13" x14ac:dyDescent="0.25">
      <c r="A1425" s="24">
        <f t="shared" si="138"/>
        <v>2019</v>
      </c>
      <c r="B1425" s="32">
        <v>43790</v>
      </c>
      <c r="C1425" s="28">
        <f>'Bitcoin Data'!C1427</f>
        <v>7642.75</v>
      </c>
      <c r="D1425" s="26">
        <f>'Bitcoin Data'!K1427</f>
        <v>1712.4916753876892</v>
      </c>
      <c r="E1425" s="25">
        <f>'Bitcoin Data'!J1427</f>
        <v>109212.23047902268</v>
      </c>
      <c r="F1425" s="25">
        <f t="shared" si="133"/>
        <v>187.02503554584797</v>
      </c>
      <c r="G1425" s="23">
        <f>'Emissions Factors'!$AB$39/1000</f>
        <v>0.49266147344102867</v>
      </c>
      <c r="H1425" s="26">
        <f t="shared" si="137"/>
        <v>92140.029582378222</v>
      </c>
      <c r="I1425" s="23">
        <f t="shared" si="134"/>
        <v>53.804658385576538</v>
      </c>
      <c r="J1425" s="26">
        <f>I1425*'Social Cost of Carbon'!$C$5</f>
        <v>5380.465838557654</v>
      </c>
      <c r="K1425" s="23">
        <f t="shared" si="135"/>
        <v>0.70399605358773398</v>
      </c>
      <c r="L1425" s="27">
        <f t="shared" si="136"/>
        <v>9.2140029582378258</v>
      </c>
      <c r="M1425" s="27"/>
    </row>
    <row r="1426" spans="1:13" x14ac:dyDescent="0.25">
      <c r="A1426" s="24">
        <f t="shared" si="138"/>
        <v>2019</v>
      </c>
      <c r="B1426" s="32">
        <v>43791</v>
      </c>
      <c r="C1426" s="28">
        <f>'Bitcoin Data'!C1428</f>
        <v>7296.5776370000003</v>
      </c>
      <c r="D1426" s="26">
        <f>'Bitcoin Data'!K1428</f>
        <v>1650.0137501145844</v>
      </c>
      <c r="E1426" s="25">
        <f>'Bitcoin Data'!J1428</f>
        <v>109947.64697744566</v>
      </c>
      <c r="F1426" s="25">
        <f t="shared" si="133"/>
        <v>181.41512930552958</v>
      </c>
      <c r="G1426" s="23">
        <f>'Emissions Factors'!$AB$39/1000</f>
        <v>0.49266147344102867</v>
      </c>
      <c r="H1426" s="26">
        <f t="shared" si="137"/>
        <v>89376.24490815695</v>
      </c>
      <c r="I1426" s="23">
        <f t="shared" si="134"/>
        <v>54.166969761282445</v>
      </c>
      <c r="J1426" s="26">
        <f>I1426*'Social Cost of Carbon'!$C$5</f>
        <v>5416.6969761282444</v>
      </c>
      <c r="K1426" s="23">
        <f t="shared" si="135"/>
        <v>0.74236131589430032</v>
      </c>
      <c r="L1426" s="27">
        <f t="shared" si="136"/>
        <v>8.9376244908156934</v>
      </c>
      <c r="M1426" s="27"/>
    </row>
    <row r="1427" spans="1:13" x14ac:dyDescent="0.25">
      <c r="A1427" s="24">
        <f t="shared" si="138"/>
        <v>2019</v>
      </c>
      <c r="B1427" s="32">
        <v>43792</v>
      </c>
      <c r="C1427" s="28">
        <f>'Bitcoin Data'!C1429</f>
        <v>7397.796875</v>
      </c>
      <c r="D1427" s="26">
        <f>'Bitcoin Data'!K1429</f>
        <v>2162.4219125420473</v>
      </c>
      <c r="E1427" s="25">
        <f>'Bitcoin Data'!J1429</f>
        <v>81940.804876458322</v>
      </c>
      <c r="F1427" s="25">
        <f t="shared" si="133"/>
        <v>177.19059199618573</v>
      </c>
      <c r="G1427" s="23">
        <f>'Emissions Factors'!$AB$39/1000</f>
        <v>0.49266147344102867</v>
      </c>
      <c r="H1427" s="26">
        <f t="shared" si="137"/>
        <v>87294.978132728997</v>
      </c>
      <c r="I1427" s="23">
        <f t="shared" si="134"/>
        <v>40.369077665379784</v>
      </c>
      <c r="J1427" s="26">
        <f>I1427*'Social Cost of Carbon'!$C$5</f>
        <v>4036.9077665379782</v>
      </c>
      <c r="K1427" s="23">
        <f t="shared" si="135"/>
        <v>0.54569053932532829</v>
      </c>
      <c r="L1427" s="27">
        <f t="shared" si="136"/>
        <v>8.7294978132728982</v>
      </c>
      <c r="M1427" s="27"/>
    </row>
    <row r="1428" spans="1:13" x14ac:dyDescent="0.25">
      <c r="A1428" s="24">
        <f t="shared" si="138"/>
        <v>2019</v>
      </c>
      <c r="B1428" s="32">
        <v>43793</v>
      </c>
      <c r="C1428" s="28">
        <f>'Bitcoin Data'!C1430</f>
        <v>7047.9169920000004</v>
      </c>
      <c r="D1428" s="26">
        <f>'Bitcoin Data'!K1430</f>
        <v>1637.5545851528382</v>
      </c>
      <c r="E1428" s="25">
        <f>'Bitcoin Data'!J1430</f>
        <v>111211.84194743085</v>
      </c>
      <c r="F1428" s="25">
        <f t="shared" si="133"/>
        <v>182.11546170430813</v>
      </c>
      <c r="G1428" s="23">
        <f>'Emissions Factors'!$AB$39/1000</f>
        <v>0.49266147344102867</v>
      </c>
      <c r="H1428" s="26">
        <f t="shared" si="137"/>
        <v>89721.271699637669</v>
      </c>
      <c r="I1428" s="23">
        <f t="shared" si="134"/>
        <v>54.789789917912081</v>
      </c>
      <c r="J1428" s="26">
        <f>I1428*'Social Cost of Carbon'!$C$5</f>
        <v>5478.9789917912085</v>
      </c>
      <c r="K1428" s="23">
        <f t="shared" si="135"/>
        <v>0.77738982993277683</v>
      </c>
      <c r="L1428" s="27">
        <f t="shared" si="136"/>
        <v>8.9721271699637679</v>
      </c>
      <c r="M1428" s="27"/>
    </row>
    <row r="1429" spans="1:13" x14ac:dyDescent="0.25">
      <c r="A1429" s="24">
        <f t="shared" si="138"/>
        <v>2019</v>
      </c>
      <c r="B1429" s="32">
        <v>43794</v>
      </c>
      <c r="C1429" s="28">
        <f>'Bitcoin Data'!C1431</f>
        <v>7146.1337890000004</v>
      </c>
      <c r="D1429" s="26">
        <f>'Bitcoin Data'!K1431</f>
        <v>1562.5</v>
      </c>
      <c r="E1429" s="25">
        <f>'Bitcoin Data'!J1431</f>
        <v>114189.2139550281</v>
      </c>
      <c r="F1429" s="25">
        <f t="shared" si="133"/>
        <v>178.4206468047314</v>
      </c>
      <c r="G1429" s="23">
        <f>'Emissions Factors'!$AB$39/1000</f>
        <v>0.49266147344102867</v>
      </c>
      <c r="H1429" s="26">
        <f t="shared" si="137"/>
        <v>87900.978747120331</v>
      </c>
      <c r="I1429" s="23">
        <f t="shared" si="134"/>
        <v>56.256626398157017</v>
      </c>
      <c r="J1429" s="26">
        <f>I1429*'Social Cost of Carbon'!$C$5</f>
        <v>5625.6626398157014</v>
      </c>
      <c r="K1429" s="23">
        <f t="shared" si="135"/>
        <v>0.78723164244073474</v>
      </c>
      <c r="L1429" s="27">
        <f t="shared" si="136"/>
        <v>8.7900978747120337</v>
      </c>
      <c r="M1429" s="27"/>
    </row>
    <row r="1430" spans="1:13" x14ac:dyDescent="0.25">
      <c r="A1430" s="24">
        <f t="shared" si="138"/>
        <v>2019</v>
      </c>
      <c r="B1430" s="32">
        <v>43795</v>
      </c>
      <c r="C1430" s="28">
        <f>'Bitcoin Data'!C1432</f>
        <v>7218.3710940000001</v>
      </c>
      <c r="D1430" s="26">
        <f>'Bitcoin Data'!K1432</f>
        <v>1525.0360077946284</v>
      </c>
      <c r="E1430" s="25">
        <f>'Bitcoin Data'!J1432</f>
        <v>115485.19062822072</v>
      </c>
      <c r="F1430" s="25">
        <f t="shared" si="133"/>
        <v>176.11907407506334</v>
      </c>
      <c r="G1430" s="23">
        <f>'Emissions Factors'!$AB$39/1000</f>
        <v>0.49266147344102867</v>
      </c>
      <c r="H1430" s="26">
        <f t="shared" si="137"/>
        <v>86767.082534890375</v>
      </c>
      <c r="I1430" s="23">
        <f t="shared" si="134"/>
        <v>56.895104175517297</v>
      </c>
      <c r="J1430" s="26">
        <f>I1430*'Social Cost of Carbon'!$C$5</f>
        <v>5689.5104175517299</v>
      </c>
      <c r="K1430" s="23">
        <f t="shared" si="135"/>
        <v>0.78819865915191334</v>
      </c>
      <c r="L1430" s="27">
        <f t="shared" si="136"/>
        <v>8.6767082534890392</v>
      </c>
      <c r="M1430" s="27"/>
    </row>
    <row r="1431" spans="1:13" x14ac:dyDescent="0.25">
      <c r="A1431" s="24">
        <f t="shared" si="138"/>
        <v>2019</v>
      </c>
      <c r="B1431" s="32">
        <v>43796</v>
      </c>
      <c r="C1431" s="28">
        <f>'Bitcoin Data'!C1433</f>
        <v>7531.6635740000002</v>
      </c>
      <c r="D1431" s="26">
        <f>'Bitcoin Data'!K1433</f>
        <v>1737.4517374517375</v>
      </c>
      <c r="E1431" s="25">
        <f>'Bitcoin Data'!J1433</f>
        <v>99022.816417674185</v>
      </c>
      <c r="F1431" s="25">
        <f t="shared" si="133"/>
        <v>172.04736443225244</v>
      </c>
      <c r="G1431" s="23">
        <f>'Emissions Factors'!$AB$39/1000</f>
        <v>0.49266147344102867</v>
      </c>
      <c r="H1431" s="26">
        <f t="shared" si="137"/>
        <v>84761.108062839106</v>
      </c>
      <c r="I1431" s="23">
        <f t="shared" si="134"/>
        <v>48.784726640611851</v>
      </c>
      <c r="J1431" s="26">
        <f>I1431*'Social Cost of Carbon'!$C$5</f>
        <v>4878.4726640611852</v>
      </c>
      <c r="K1431" s="23">
        <f t="shared" si="135"/>
        <v>0.64772843557459525</v>
      </c>
      <c r="L1431" s="27">
        <f t="shared" si="136"/>
        <v>8.4761108062839128</v>
      </c>
      <c r="M1431" s="27"/>
    </row>
    <row r="1432" spans="1:13" x14ac:dyDescent="0.25">
      <c r="A1432" s="24">
        <f t="shared" si="138"/>
        <v>2019</v>
      </c>
      <c r="B1432" s="32">
        <v>43797</v>
      </c>
      <c r="C1432" s="28">
        <f>'Bitcoin Data'!C1434</f>
        <v>7463.1059569999998</v>
      </c>
      <c r="D1432" s="26">
        <f>'Bitcoin Data'!K1434</f>
        <v>2037.5820692777904</v>
      </c>
      <c r="E1432" s="25">
        <f>'Bitcoin Data'!J1434</f>
        <v>84371.557157295392</v>
      </c>
      <c r="F1432" s="25">
        <f t="shared" si="133"/>
        <v>171.91397202075132</v>
      </c>
      <c r="G1432" s="23">
        <f>'Emissions Factors'!$AB$39/1000</f>
        <v>0.49266147344102867</v>
      </c>
      <c r="H1432" s="26">
        <f t="shared" si="137"/>
        <v>84695.390760843118</v>
      </c>
      <c r="I1432" s="23">
        <f t="shared" si="134"/>
        <v>41.566615665627118</v>
      </c>
      <c r="J1432" s="26">
        <f>I1432*'Social Cost of Carbon'!$C$5</f>
        <v>4156.6615665627114</v>
      </c>
      <c r="K1432" s="23">
        <f t="shared" si="135"/>
        <v>0.55696134967291766</v>
      </c>
      <c r="L1432" s="27">
        <f t="shared" si="136"/>
        <v>8.4695390760843114</v>
      </c>
      <c r="M1432" s="27"/>
    </row>
    <row r="1433" spans="1:13" x14ac:dyDescent="0.25">
      <c r="A1433" s="24">
        <f t="shared" si="138"/>
        <v>2019</v>
      </c>
      <c r="B1433" s="32">
        <v>43798</v>
      </c>
      <c r="C1433" s="28">
        <f>'Bitcoin Data'!C1435</f>
        <v>7761.2436520000001</v>
      </c>
      <c r="D1433" s="26">
        <f>'Bitcoin Data'!K1435</f>
        <v>1700.0377786173026</v>
      </c>
      <c r="E1433" s="25">
        <f>'Bitcoin Data'!J1435</f>
        <v>104012.6973557248</v>
      </c>
      <c r="F1433" s="25">
        <f t="shared" si="133"/>
        <v>176.82551496062015</v>
      </c>
      <c r="G1433" s="23">
        <f>'Emissions Factors'!$AB$39/1000</f>
        <v>0.49266147344102867</v>
      </c>
      <c r="H1433" s="26">
        <f t="shared" si="137"/>
        <v>87115.118742467792</v>
      </c>
      <c r="I1433" s="23">
        <f t="shared" si="134"/>
        <v>51.243048735847168</v>
      </c>
      <c r="J1433" s="26">
        <f>I1433*'Social Cost of Carbon'!$C$5</f>
        <v>5124.3048735847169</v>
      </c>
      <c r="K1433" s="23">
        <f t="shared" si="135"/>
        <v>0.660242752753192</v>
      </c>
      <c r="L1433" s="27">
        <f t="shared" si="136"/>
        <v>8.7115118742467796</v>
      </c>
      <c r="M1433" s="27"/>
    </row>
    <row r="1434" spans="1:13" x14ac:dyDescent="0.25">
      <c r="A1434" s="24">
        <f t="shared" si="138"/>
        <v>2019</v>
      </c>
      <c r="B1434" s="32">
        <v>43799</v>
      </c>
      <c r="C1434" s="28">
        <f>'Bitcoin Data'!C1436</f>
        <v>7569.6298829999996</v>
      </c>
      <c r="D1434" s="26">
        <f>'Bitcoin Data'!K1436</f>
        <v>1574.9409397147608</v>
      </c>
      <c r="E1434" s="25">
        <f>'Bitcoin Data'!J1436</f>
        <v>112669.77312171475</v>
      </c>
      <c r="F1434" s="25">
        <f t="shared" si="133"/>
        <v>177.44823835776234</v>
      </c>
      <c r="G1434" s="23">
        <f>'Emissions Factors'!$AB$39/1000</f>
        <v>0.49266147344102867</v>
      </c>
      <c r="H1434" s="26">
        <f t="shared" si="137"/>
        <v>87421.910568850057</v>
      </c>
      <c r="I1434" s="23">
        <f t="shared" si="134"/>
        <v>55.508056438410399</v>
      </c>
      <c r="J1434" s="26">
        <f>I1434*'Social Cost of Carbon'!$C$5</f>
        <v>5550.8056438410404</v>
      </c>
      <c r="K1434" s="23">
        <f t="shared" si="135"/>
        <v>0.73329947826209196</v>
      </c>
      <c r="L1434" s="27">
        <f t="shared" si="136"/>
        <v>8.7421910568850052</v>
      </c>
      <c r="M1434" s="27"/>
    </row>
    <row r="1435" spans="1:13" x14ac:dyDescent="0.25">
      <c r="A1435" s="24">
        <f t="shared" si="138"/>
        <v>2019</v>
      </c>
      <c r="B1435" s="32">
        <v>43800</v>
      </c>
      <c r="C1435" s="28">
        <f>'Bitcoin Data'!C1437</f>
        <v>7424.2924800000001</v>
      </c>
      <c r="D1435" s="26">
        <f>'Bitcoin Data'!K1437</f>
        <v>1737.4517374517375</v>
      </c>
      <c r="E1435" s="25">
        <f>'Bitcoin Data'!J1437</f>
        <v>97225.515218093744</v>
      </c>
      <c r="F1435" s="25">
        <f t="shared" si="133"/>
        <v>168.9246403403173</v>
      </c>
      <c r="G1435" s="23">
        <f>'Emissions Factors'!$AB$39/1000</f>
        <v>0.49266147344102867</v>
      </c>
      <c r="H1435" s="26">
        <f t="shared" si="137"/>
        <v>83222.662210556548</v>
      </c>
      <c r="I1435" s="23">
        <f t="shared" si="134"/>
        <v>47.899265583409225</v>
      </c>
      <c r="J1435" s="26">
        <f>I1435*'Social Cost of Carbon'!$C$5</f>
        <v>4789.9265583409224</v>
      </c>
      <c r="K1435" s="23">
        <f t="shared" si="135"/>
        <v>0.64516943146357864</v>
      </c>
      <c r="L1435" s="27">
        <f t="shared" si="136"/>
        <v>8.3222662210556564</v>
      </c>
      <c r="M1435" s="27"/>
    </row>
    <row r="1436" spans="1:13" x14ac:dyDescent="0.25">
      <c r="A1436" s="24">
        <f t="shared" si="138"/>
        <v>2019</v>
      </c>
      <c r="B1436" s="32">
        <v>43801</v>
      </c>
      <c r="C1436" s="28">
        <f>'Bitcoin Data'!C1438</f>
        <v>7321.9882809999999</v>
      </c>
      <c r="D1436" s="26">
        <f>'Bitcoin Data'!K1438</f>
        <v>1812.5062934246303</v>
      </c>
      <c r="E1436" s="25">
        <f>'Bitcoin Data'!J1438</f>
        <v>93940.503110511097</v>
      </c>
      <c r="F1436" s="25">
        <f t="shared" si="133"/>
        <v>170.26775309527744</v>
      </c>
      <c r="G1436" s="23">
        <f>'Emissions Factors'!$AB$39/1000</f>
        <v>0.49266147344102867</v>
      </c>
      <c r="H1436" s="26">
        <f t="shared" si="137"/>
        <v>83884.362119412661</v>
      </c>
      <c r="I1436" s="23">
        <f t="shared" si="134"/>
        <v>46.280866678215936</v>
      </c>
      <c r="J1436" s="26">
        <f>I1436*'Social Cost of Carbon'!$C$5</f>
        <v>4628.0866678215934</v>
      </c>
      <c r="K1436" s="23">
        <f t="shared" si="135"/>
        <v>0.63208058934362465</v>
      </c>
      <c r="L1436" s="27">
        <f t="shared" si="136"/>
        <v>8.388436211941265</v>
      </c>
      <c r="M1436" s="27"/>
    </row>
    <row r="1437" spans="1:13" x14ac:dyDescent="0.25">
      <c r="A1437" s="24">
        <f t="shared" si="138"/>
        <v>2019</v>
      </c>
      <c r="B1437" s="32">
        <v>43802</v>
      </c>
      <c r="C1437" s="28">
        <f>'Bitcoin Data'!C1439</f>
        <v>7320.1455079999996</v>
      </c>
      <c r="D1437" s="26">
        <f>'Bitcoin Data'!K1439</f>
        <v>1974.9835418038181</v>
      </c>
      <c r="E1437" s="25">
        <f>'Bitcoin Data'!J1439</f>
        <v>87979.958474957864</v>
      </c>
      <c r="F1437" s="25">
        <f t="shared" si="133"/>
        <v>173.75896999662513</v>
      </c>
      <c r="G1437" s="23">
        <f>'Emissions Factors'!$AB$39/1000</f>
        <v>0.49266147344102867</v>
      </c>
      <c r="H1437" s="26">
        <f t="shared" si="137"/>
        <v>85604.350182132839</v>
      </c>
      <c r="I1437" s="23">
        <f t="shared" si="134"/>
        <v>43.344335975553257</v>
      </c>
      <c r="J1437" s="26">
        <f>I1437*'Social Cost of Carbon'!$C$5</f>
        <v>4334.4335975553258</v>
      </c>
      <c r="K1437" s="23">
        <f t="shared" si="135"/>
        <v>0.59212396704660231</v>
      </c>
      <c r="L1437" s="27">
        <f t="shared" si="136"/>
        <v>8.5604350182132833</v>
      </c>
      <c r="M1437" s="27"/>
    </row>
    <row r="1438" spans="1:13" x14ac:dyDescent="0.25">
      <c r="A1438" s="24">
        <f t="shared" si="138"/>
        <v>2019</v>
      </c>
      <c r="B1438" s="32">
        <v>43803</v>
      </c>
      <c r="C1438" s="28">
        <f>'Bitcoin Data'!C1440</f>
        <v>7252.0346680000002</v>
      </c>
      <c r="D1438" s="26">
        <f>'Bitcoin Data'!K1440</f>
        <v>2087.4405659283316</v>
      </c>
      <c r="E1438" s="25">
        <f>'Bitcoin Data'!J1440</f>
        <v>86283.163650472285</v>
      </c>
      <c r="F1438" s="25">
        <f t="shared" si="133"/>
        <v>180.11097596062871</v>
      </c>
      <c r="G1438" s="23">
        <f>'Emissions Factors'!$AB$39/1000</f>
        <v>0.49266147344102867</v>
      </c>
      <c r="H1438" s="26">
        <f t="shared" si="137"/>
        <v>88733.738799665036</v>
      </c>
      <c r="I1438" s="23">
        <f t="shared" si="134"/>
        <v>42.508390537195083</v>
      </c>
      <c r="J1438" s="26">
        <f>I1438*'Social Cost of Carbon'!$C$5</f>
        <v>4250.8390537195082</v>
      </c>
      <c r="K1438" s="23">
        <f t="shared" si="135"/>
        <v>0.58615812641886123</v>
      </c>
      <c r="L1438" s="27">
        <f t="shared" si="136"/>
        <v>8.8733738799665023</v>
      </c>
      <c r="M1438" s="27"/>
    </row>
    <row r="1439" spans="1:13" x14ac:dyDescent="0.25">
      <c r="A1439" s="24">
        <f t="shared" si="138"/>
        <v>2019</v>
      </c>
      <c r="B1439" s="32">
        <v>43804</v>
      </c>
      <c r="C1439" s="28">
        <f>'Bitcoin Data'!C1441</f>
        <v>7448.3076170000004</v>
      </c>
      <c r="D1439" s="26">
        <f>'Bitcoin Data'!K1441</f>
        <v>1812.5062934246303</v>
      </c>
      <c r="E1439" s="25">
        <f>'Bitcoin Data'!J1441</f>
        <v>102082.17481057032</v>
      </c>
      <c r="F1439" s="25">
        <f t="shared" si="133"/>
        <v>185.02458429063196</v>
      </c>
      <c r="G1439" s="23">
        <f>'Emissions Factors'!$AB$39/1000</f>
        <v>0.49266147344102867</v>
      </c>
      <c r="H1439" s="26">
        <f t="shared" si="137"/>
        <v>91154.484319436553</v>
      </c>
      <c r="I1439" s="23">
        <f t="shared" si="134"/>
        <v>50.291954654240229</v>
      </c>
      <c r="J1439" s="26">
        <f>I1439*'Social Cost of Carbon'!$C$5</f>
        <v>5029.1954654240226</v>
      </c>
      <c r="K1439" s="23">
        <f t="shared" si="135"/>
        <v>0.67521317915836321</v>
      </c>
      <c r="L1439" s="27">
        <f t="shared" si="136"/>
        <v>9.1154484319436531</v>
      </c>
      <c r="M1439" s="27"/>
    </row>
    <row r="1440" spans="1:13" x14ac:dyDescent="0.25">
      <c r="A1440" s="24">
        <f t="shared" si="138"/>
        <v>2019</v>
      </c>
      <c r="B1440" s="32">
        <v>43805</v>
      </c>
      <c r="C1440" s="28">
        <f>'Bitcoin Data'!C1442</f>
        <v>7546.9965819999998</v>
      </c>
      <c r="D1440" s="26">
        <f>'Bitcoin Data'!K1442</f>
        <v>1812.5062934246303</v>
      </c>
      <c r="E1440" s="25">
        <f>'Bitcoin Data'!J1442</f>
        <v>100232.18473368621</v>
      </c>
      <c r="F1440" s="25">
        <f t="shared" si="133"/>
        <v>181.67146563350641</v>
      </c>
      <c r="G1440" s="23">
        <f>'Emissions Factors'!$AB$39/1000</f>
        <v>0.49266147344102867</v>
      </c>
      <c r="H1440" s="26">
        <f t="shared" si="137"/>
        <v>89502.53194119448</v>
      </c>
      <c r="I1440" s="23">
        <f t="shared" si="134"/>
        <v>49.38053581711123</v>
      </c>
      <c r="J1440" s="26">
        <f>I1440*'Social Cost of Carbon'!$C$5</f>
        <v>4938.0535817111231</v>
      </c>
      <c r="K1440" s="23">
        <f t="shared" si="135"/>
        <v>0.65430711781275364</v>
      </c>
      <c r="L1440" s="27">
        <f t="shared" si="136"/>
        <v>8.9502531941194476</v>
      </c>
      <c r="M1440" s="27"/>
    </row>
    <row r="1441" spans="1:13" x14ac:dyDescent="0.25">
      <c r="A1441" s="24">
        <f t="shared" si="138"/>
        <v>2019</v>
      </c>
      <c r="B1441" s="32">
        <v>43806</v>
      </c>
      <c r="C1441" s="28">
        <f>'Bitcoin Data'!C1443</f>
        <v>7556.2377930000002</v>
      </c>
      <c r="D1441" s="26">
        <f>'Bitcoin Data'!K1443</f>
        <v>1937.5672766415501</v>
      </c>
      <c r="E1441" s="25">
        <f>'Bitcoin Data'!J1443</f>
        <v>94443.200598564159</v>
      </c>
      <c r="F1441" s="25">
        <f t="shared" si="133"/>
        <v>182.99005498107155</v>
      </c>
      <c r="G1441" s="23">
        <f>'Emissions Factors'!$AB$39/1000</f>
        <v>0.49266147344102867</v>
      </c>
      <c r="H1441" s="26">
        <f t="shared" si="137"/>
        <v>90152.150112029558</v>
      </c>
      <c r="I1441" s="23">
        <f t="shared" si="134"/>
        <v>46.528526363375263</v>
      </c>
      <c r="J1441" s="26">
        <f>I1441*'Social Cost of Carbon'!$C$5</f>
        <v>4652.8526363375267</v>
      </c>
      <c r="K1441" s="23">
        <f t="shared" si="135"/>
        <v>0.6157631302508596</v>
      </c>
      <c r="L1441" s="27">
        <f t="shared" si="136"/>
        <v>9.0152150112029581</v>
      </c>
      <c r="M1441" s="27"/>
    </row>
    <row r="1442" spans="1:13" x14ac:dyDescent="0.25">
      <c r="A1442" s="24">
        <f t="shared" si="138"/>
        <v>2019</v>
      </c>
      <c r="B1442" s="32">
        <v>43807</v>
      </c>
      <c r="C1442" s="28">
        <f>'Bitcoin Data'!C1444</f>
        <v>7564.3452150000003</v>
      </c>
      <c r="D1442" s="26">
        <f>'Bitcoin Data'!K1444</f>
        <v>1849.9486125385406</v>
      </c>
      <c r="E1442" s="25">
        <f>'Bitcoin Data'!J1444</f>
        <v>101552.52382471082</v>
      </c>
      <c r="F1442" s="25">
        <f t="shared" si="133"/>
        <v>187.86695054931087</v>
      </c>
      <c r="G1442" s="23">
        <f>'Emissions Factors'!$AB$39/1000</f>
        <v>0.49266147344102867</v>
      </c>
      <c r="H1442" s="26">
        <f t="shared" si="137"/>
        <v>92554.808668496364</v>
      </c>
      <c r="I1442" s="23">
        <f t="shared" si="134"/>
        <v>50.031016019137205</v>
      </c>
      <c r="J1442" s="26">
        <f>I1442*'Social Cost of Carbon'!$C$5</f>
        <v>5003.1016019137205</v>
      </c>
      <c r="K1442" s="23">
        <f t="shared" si="135"/>
        <v>0.66140577402425182</v>
      </c>
      <c r="L1442" s="27">
        <f t="shared" si="136"/>
        <v>9.255480866849636</v>
      </c>
      <c r="M1442" s="27"/>
    </row>
    <row r="1443" spans="1:13" x14ac:dyDescent="0.25">
      <c r="A1443" s="24">
        <f t="shared" si="138"/>
        <v>2019</v>
      </c>
      <c r="B1443" s="32">
        <v>43808</v>
      </c>
      <c r="C1443" s="28">
        <f>'Bitcoin Data'!C1445</f>
        <v>7400.8994140000004</v>
      </c>
      <c r="D1443" s="26">
        <f>'Bitcoin Data'!K1445</f>
        <v>1849.9486125385406</v>
      </c>
      <c r="E1443" s="25">
        <f>'Bitcoin Data'!J1445</f>
        <v>102260.52254013249</v>
      </c>
      <c r="F1443" s="25">
        <f t="shared" si="133"/>
        <v>189.17671179058425</v>
      </c>
      <c r="G1443" s="23">
        <f>'Emissions Factors'!$AB$39/1000</f>
        <v>0.49266147344102867</v>
      </c>
      <c r="H1443" s="26">
        <f t="shared" si="137"/>
        <v>93200.077571478061</v>
      </c>
      <c r="I1443" s="23">
        <f t="shared" si="134"/>
        <v>50.379819709471192</v>
      </c>
      <c r="J1443" s="26">
        <f>I1443*'Social Cost of Carbon'!$C$5</f>
        <v>5037.9819709471194</v>
      </c>
      <c r="K1443" s="23">
        <f t="shared" si="135"/>
        <v>0.68072563740252434</v>
      </c>
      <c r="L1443" s="27">
        <f t="shared" si="136"/>
        <v>9.3200077571478062</v>
      </c>
      <c r="M1443" s="27"/>
    </row>
    <row r="1444" spans="1:13" x14ac:dyDescent="0.25">
      <c r="A1444" s="24">
        <f t="shared" si="138"/>
        <v>2019</v>
      </c>
      <c r="B1444" s="32">
        <v>43809</v>
      </c>
      <c r="C1444" s="28">
        <f>'Bitcoin Data'!C1446</f>
        <v>7278.1196289999998</v>
      </c>
      <c r="D1444" s="26">
        <f>'Bitcoin Data'!K1446</f>
        <v>1849.9486125385406</v>
      </c>
      <c r="E1444" s="25">
        <f>'Bitcoin Data'!J1446</f>
        <v>102388.92422852023</v>
      </c>
      <c r="F1444" s="25">
        <f t="shared" si="133"/>
        <v>189.41424831586477</v>
      </c>
      <c r="G1444" s="23">
        <f>'Emissions Factors'!$AB$39/1000</f>
        <v>0.49266147344102867</v>
      </c>
      <c r="H1444" s="26">
        <f t="shared" si="137"/>
        <v>93317.102666018822</v>
      </c>
      <c r="I1444" s="23">
        <f t="shared" si="134"/>
        <v>50.443078274464618</v>
      </c>
      <c r="J1444" s="26">
        <f>I1444*'Social Cost of Carbon'!$C$5</f>
        <v>5044.3078274464615</v>
      </c>
      <c r="K1444" s="23">
        <f t="shared" si="135"/>
        <v>0.69307844396335372</v>
      </c>
      <c r="L1444" s="27">
        <f t="shared" si="136"/>
        <v>9.3317102666018812</v>
      </c>
      <c r="M1444" s="27"/>
    </row>
    <row r="1445" spans="1:13" x14ac:dyDescent="0.25">
      <c r="A1445" s="24">
        <f t="shared" si="138"/>
        <v>2019</v>
      </c>
      <c r="B1445" s="32">
        <v>43810</v>
      </c>
      <c r="C1445" s="28">
        <f>'Bitcoin Data'!C1447</f>
        <v>7217.4272460000002</v>
      </c>
      <c r="D1445" s="26">
        <f>'Bitcoin Data'!K1447</f>
        <v>1650.0137501145844</v>
      </c>
      <c r="E1445" s="25">
        <f>'Bitcoin Data'!J1447</f>
        <v>113534.04359432955</v>
      </c>
      <c r="F1445" s="25">
        <f t="shared" si="133"/>
        <v>187.33273303675242</v>
      </c>
      <c r="G1445" s="23">
        <f>'Emissions Factors'!$AB$39/1000</f>
        <v>0.49266147344102867</v>
      </c>
      <c r="H1445" s="26">
        <f t="shared" si="137"/>
        <v>92291.620281621319</v>
      </c>
      <c r="I1445" s="23">
        <f t="shared" si="134"/>
        <v>55.933849202900376</v>
      </c>
      <c r="J1445" s="26">
        <f>I1445*'Social Cost of Carbon'!$C$5</f>
        <v>5593.3849202900374</v>
      </c>
      <c r="K1445" s="23">
        <f t="shared" si="135"/>
        <v>0.77498320795543452</v>
      </c>
      <c r="L1445" s="27">
        <f t="shared" si="136"/>
        <v>9.2291620281621292</v>
      </c>
      <c r="M1445" s="27"/>
    </row>
    <row r="1446" spans="1:13" x14ac:dyDescent="0.25">
      <c r="A1446" s="24">
        <f t="shared" si="138"/>
        <v>2019</v>
      </c>
      <c r="B1446" s="32">
        <v>43811</v>
      </c>
      <c r="C1446" s="28">
        <f>'Bitcoin Data'!C1448</f>
        <v>7243.1342770000001</v>
      </c>
      <c r="D1446" s="26">
        <f>'Bitcoin Data'!K1448</f>
        <v>1662.5103906899419</v>
      </c>
      <c r="E1446" s="25">
        <f>'Bitcoin Data'!J1448</f>
        <v>108761.9472647487</v>
      </c>
      <c r="F1446" s="25">
        <f t="shared" si="133"/>
        <v>180.81786743931622</v>
      </c>
      <c r="G1446" s="23">
        <f>'Emissions Factors'!$AB$39/1000</f>
        <v>0.49266147344102867</v>
      </c>
      <c r="H1446" s="26">
        <f t="shared" si="137"/>
        <v>89081.996997118127</v>
      </c>
      <c r="I1446" s="23">
        <f t="shared" si="134"/>
        <v>53.582821193766556</v>
      </c>
      <c r="J1446" s="26">
        <f>I1446*'Social Cost of Carbon'!$C$5</f>
        <v>5358.2821193766558</v>
      </c>
      <c r="K1446" s="23">
        <f t="shared" si="135"/>
        <v>0.73977395896020548</v>
      </c>
      <c r="L1446" s="27">
        <f t="shared" si="136"/>
        <v>8.9081996997118154</v>
      </c>
      <c r="M1446" s="27"/>
    </row>
    <row r="1447" spans="1:13" x14ac:dyDescent="0.25">
      <c r="A1447" s="24">
        <f t="shared" si="138"/>
        <v>2019</v>
      </c>
      <c r="B1447" s="32">
        <v>43812</v>
      </c>
      <c r="C1447" s="28">
        <f>'Bitcoin Data'!C1449</f>
        <v>7269.6845700000003</v>
      </c>
      <c r="D1447" s="26">
        <f>'Bitcoin Data'!K1449</f>
        <v>1899.9366687777074</v>
      </c>
      <c r="E1447" s="25">
        <f>'Bitcoin Data'!J1449</f>
        <v>93919.460401864577</v>
      </c>
      <c r="F1447" s="25">
        <f t="shared" si="133"/>
        <v>178.44102672931837</v>
      </c>
      <c r="G1447" s="23">
        <f>'Emissions Factors'!$AB$39/1000</f>
        <v>0.49266147344102867</v>
      </c>
      <c r="H1447" s="26">
        <f t="shared" si="137"/>
        <v>87911.019150795968</v>
      </c>
      <c r="I1447" s="23">
        <f t="shared" si="134"/>
        <v>46.270499746368948</v>
      </c>
      <c r="J1447" s="26">
        <f>I1447*'Social Cost of Carbon'!$C$5</f>
        <v>4627.0499746368951</v>
      </c>
      <c r="K1447" s="23">
        <f t="shared" si="135"/>
        <v>0.6364856590520398</v>
      </c>
      <c r="L1447" s="27">
        <f t="shared" si="136"/>
        <v>8.7911019150795973</v>
      </c>
      <c r="M1447" s="27"/>
    </row>
    <row r="1448" spans="1:13" x14ac:dyDescent="0.25">
      <c r="A1448" s="24">
        <f t="shared" si="138"/>
        <v>2019</v>
      </c>
      <c r="B1448" s="32">
        <v>43813</v>
      </c>
      <c r="C1448" s="28">
        <f>'Bitcoin Data'!C1450</f>
        <v>7124.673828</v>
      </c>
      <c r="D1448" s="26">
        <f>'Bitcoin Data'!K1450</f>
        <v>1887.5838926174499</v>
      </c>
      <c r="E1448" s="25">
        <f>'Bitcoin Data'!J1450</f>
        <v>95138.804976989544</v>
      </c>
      <c r="F1448" s="25">
        <f t="shared" si="133"/>
        <v>179.58247583743835</v>
      </c>
      <c r="G1448" s="23">
        <f>'Emissions Factors'!$AB$39/1000</f>
        <v>0.49266147344102867</v>
      </c>
      <c r="H1448" s="26">
        <f t="shared" si="137"/>
        <v>88473.367150260296</v>
      </c>
      <c r="I1448" s="23">
        <f t="shared" si="134"/>
        <v>46.871223841382346</v>
      </c>
      <c r="J1448" s="26">
        <f>I1448*'Social Cost of Carbon'!$C$5</f>
        <v>4687.1223841382343</v>
      </c>
      <c r="K1448" s="23">
        <f t="shared" si="135"/>
        <v>0.65787185452866948</v>
      </c>
      <c r="L1448" s="27">
        <f t="shared" si="136"/>
        <v>8.8473367150260298</v>
      </c>
      <c r="M1448" s="27"/>
    </row>
    <row r="1449" spans="1:13" x14ac:dyDescent="0.25">
      <c r="A1449" s="24">
        <f t="shared" si="138"/>
        <v>2019</v>
      </c>
      <c r="B1449" s="32">
        <v>43814</v>
      </c>
      <c r="C1449" s="28">
        <f>'Bitcoin Data'!C1451</f>
        <v>7152.3017579999996</v>
      </c>
      <c r="D1449" s="26">
        <f>'Bitcoin Data'!K1451</f>
        <v>1549.9870834409714</v>
      </c>
      <c r="E1449" s="25">
        <f>'Bitcoin Data'!J1451</f>
        <v>115342.50516360818</v>
      </c>
      <c r="F1449" s="25">
        <f t="shared" si="133"/>
        <v>178.77939317531622</v>
      </c>
      <c r="G1449" s="23">
        <f>'Emissions Factors'!$AB$39/1000</f>
        <v>0.49266147344102867</v>
      </c>
      <c r="H1449" s="26">
        <f t="shared" si="137"/>
        <v>88077.719262644285</v>
      </c>
      <c r="I1449" s="23">
        <f t="shared" si="134"/>
        <v>56.824808544282661</v>
      </c>
      <c r="J1449" s="26">
        <f>I1449*'Social Cost of Carbon'!$C$5</f>
        <v>5682.480854428266</v>
      </c>
      <c r="K1449" s="23">
        <f t="shared" si="135"/>
        <v>0.79449679930971762</v>
      </c>
      <c r="L1449" s="27">
        <f t="shared" si="136"/>
        <v>8.8077719262644276</v>
      </c>
      <c r="M1449" s="27"/>
    </row>
    <row r="1450" spans="1:13" x14ac:dyDescent="0.25">
      <c r="A1450" s="24">
        <f t="shared" si="138"/>
        <v>2019</v>
      </c>
      <c r="B1450" s="32">
        <v>43815</v>
      </c>
      <c r="C1450" s="28">
        <f>'Bitcoin Data'!C1452</f>
        <v>6932.4804690000001</v>
      </c>
      <c r="D1450" s="26">
        <f>'Bitcoin Data'!K1452</f>
        <v>1962.4945486262536</v>
      </c>
      <c r="E1450" s="25">
        <f>'Bitcoin Data'!J1452</f>
        <v>88889.841422024343</v>
      </c>
      <c r="F1450" s="25">
        <f t="shared" si="133"/>
        <v>174.44582921897492</v>
      </c>
      <c r="G1450" s="23">
        <f>'Emissions Factors'!$AB$39/1000</f>
        <v>0.49266147344102867</v>
      </c>
      <c r="H1450" s="26">
        <f t="shared" si="137"/>
        <v>85942.739258662245</v>
      </c>
      <c r="I1450" s="23">
        <f t="shared" si="134"/>
        <v>43.792600248913899</v>
      </c>
      <c r="J1450" s="26">
        <f>I1450*'Social Cost of Carbon'!$C$5</f>
        <v>4379.2600248913895</v>
      </c>
      <c r="K1450" s="23">
        <f t="shared" si="135"/>
        <v>0.63170174722801509</v>
      </c>
      <c r="L1450" s="27">
        <f t="shared" si="136"/>
        <v>8.594273925866224</v>
      </c>
      <c r="M1450" s="27"/>
    </row>
    <row r="1451" spans="1:13" x14ac:dyDescent="0.25">
      <c r="A1451" s="24">
        <f t="shared" si="138"/>
        <v>2019</v>
      </c>
      <c r="B1451" s="32">
        <v>43816</v>
      </c>
      <c r="C1451" s="28">
        <f>'Bitcoin Data'!C1453</f>
        <v>6640.5151370000003</v>
      </c>
      <c r="D1451" s="26">
        <f>'Bitcoin Data'!K1453</f>
        <v>1762.4596103005974</v>
      </c>
      <c r="E1451" s="25">
        <f>'Bitcoin Data'!J1453</f>
        <v>99826.611688530655</v>
      </c>
      <c r="F1451" s="25">
        <f t="shared" si="133"/>
        <v>175.94037113419679</v>
      </c>
      <c r="G1451" s="23">
        <f>'Emissions Factors'!$AB$39/1000</f>
        <v>0.49266147344102867</v>
      </c>
      <c r="H1451" s="26">
        <f t="shared" si="137"/>
        <v>86679.042480734817</v>
      </c>
      <c r="I1451" s="23">
        <f t="shared" si="134"/>
        <v>49.180725603096931</v>
      </c>
      <c r="J1451" s="26">
        <f>I1451*'Social Cost of Carbon'!$C$5</f>
        <v>4918.0725603096935</v>
      </c>
      <c r="K1451" s="23">
        <f t="shared" si="135"/>
        <v>0.74061612071432481</v>
      </c>
      <c r="L1451" s="27">
        <f t="shared" si="136"/>
        <v>8.6679042480734854</v>
      </c>
      <c r="M1451" s="27"/>
    </row>
    <row r="1452" spans="1:13" x14ac:dyDescent="0.25">
      <c r="A1452" s="24">
        <f t="shared" si="138"/>
        <v>2019</v>
      </c>
      <c r="B1452" s="32">
        <v>43817</v>
      </c>
      <c r="C1452" s="28">
        <f>'Bitcoin Data'!C1454</f>
        <v>7276.8027339999999</v>
      </c>
      <c r="D1452" s="26">
        <f>'Bitcoin Data'!K1454</f>
        <v>1675.0418760469011</v>
      </c>
      <c r="E1452" s="25">
        <f>'Bitcoin Data'!J1454</f>
        <v>104242.92062587685</v>
      </c>
      <c r="F1452" s="25">
        <f t="shared" si="133"/>
        <v>174.61125732977698</v>
      </c>
      <c r="G1452" s="23">
        <f>'Emissions Factors'!$AB$39/1000</f>
        <v>0.49266147344102867</v>
      </c>
      <c r="H1452" s="26">
        <f t="shared" si="137"/>
        <v>86024.239315478539</v>
      </c>
      <c r="I1452" s="23">
        <f t="shared" si="134"/>
        <v>51.35647087134069</v>
      </c>
      <c r="J1452" s="26">
        <f>I1452*'Social Cost of Carbon'!$C$5</f>
        <v>5135.6470871340689</v>
      </c>
      <c r="K1452" s="23">
        <f t="shared" si="135"/>
        <v>0.70575598581755772</v>
      </c>
      <c r="L1452" s="27">
        <f t="shared" si="136"/>
        <v>8.6024239315478539</v>
      </c>
      <c r="M1452" s="27"/>
    </row>
    <row r="1453" spans="1:13" x14ac:dyDescent="0.25">
      <c r="A1453" s="24">
        <f t="shared" si="138"/>
        <v>2019</v>
      </c>
      <c r="B1453" s="32">
        <v>43818</v>
      </c>
      <c r="C1453" s="28">
        <f>'Bitcoin Data'!C1455</f>
        <v>7202.8442379999997</v>
      </c>
      <c r="D1453" s="26">
        <f>'Bitcoin Data'!K1455</f>
        <v>1962.4945486262536</v>
      </c>
      <c r="E1453" s="25">
        <f>'Bitcoin Data'!J1455</f>
        <v>89106.001884408688</v>
      </c>
      <c r="F1453" s="25">
        <f t="shared" si="133"/>
        <v>174.87004294803273</v>
      </c>
      <c r="G1453" s="23">
        <f>'Emissions Factors'!$AB$39/1000</f>
        <v>0.49266147344102867</v>
      </c>
      <c r="H1453" s="26">
        <f t="shared" si="137"/>
        <v>86151.733019473773</v>
      </c>
      <c r="I1453" s="23">
        <f t="shared" si="134"/>
        <v>43.899094180811858</v>
      </c>
      <c r="J1453" s="26">
        <f>I1453*'Social Cost of Carbon'!$C$5</f>
        <v>4389.9094180811862</v>
      </c>
      <c r="K1453" s="23">
        <f t="shared" si="135"/>
        <v>0.6094688810458192</v>
      </c>
      <c r="L1453" s="27">
        <f t="shared" si="136"/>
        <v>8.6151733019473777</v>
      </c>
      <c r="M1453" s="27"/>
    </row>
    <row r="1454" spans="1:13" x14ac:dyDescent="0.25">
      <c r="A1454" s="24">
        <f t="shared" si="138"/>
        <v>2019</v>
      </c>
      <c r="B1454" s="32">
        <v>43819</v>
      </c>
      <c r="C1454" s="28">
        <f>'Bitcoin Data'!C1456</f>
        <v>7218.8164059999999</v>
      </c>
      <c r="D1454" s="26">
        <f>'Bitcoin Data'!K1456</f>
        <v>1949.9512512187196</v>
      </c>
      <c r="E1454" s="25">
        <f>'Bitcoin Data'!J1456</f>
        <v>91817.138559893865</v>
      </c>
      <c r="F1454" s="25">
        <f t="shared" si="133"/>
        <v>179.03894421818757</v>
      </c>
      <c r="G1454" s="23">
        <f>'Emissions Factors'!$AB$39/1000</f>
        <v>0.49266147344102867</v>
      </c>
      <c r="H1454" s="26">
        <f t="shared" si="137"/>
        <v>88205.590061858427</v>
      </c>
      <c r="I1454" s="23">
        <f t="shared" si="134"/>
        <v>45.234766770056396</v>
      </c>
      <c r="J1454" s="26">
        <f>I1454*'Social Cost of Carbon'!$C$5</f>
        <v>4523.4766770056394</v>
      </c>
      <c r="K1454" s="23">
        <f t="shared" si="135"/>
        <v>0.62662303937331076</v>
      </c>
      <c r="L1454" s="27">
        <f t="shared" si="136"/>
        <v>8.8205590061858423</v>
      </c>
      <c r="M1454" s="27"/>
    </row>
    <row r="1455" spans="1:13" x14ac:dyDescent="0.25">
      <c r="A1455" s="24">
        <f t="shared" si="138"/>
        <v>2019</v>
      </c>
      <c r="B1455" s="32">
        <v>43820</v>
      </c>
      <c r="C1455" s="28">
        <f>'Bitcoin Data'!C1457</f>
        <v>7191.1586909999996</v>
      </c>
      <c r="D1455" s="26">
        <f>'Bitcoin Data'!K1457</f>
        <v>2199.9511121975065</v>
      </c>
      <c r="E1455" s="25">
        <f>'Bitcoin Data'!J1457</f>
        <v>81729.190082418791</v>
      </c>
      <c r="F1455" s="25">
        <f t="shared" si="133"/>
        <v>179.80022262081866</v>
      </c>
      <c r="G1455" s="23">
        <f>'Emissions Factors'!$AB$39/1000</f>
        <v>0.49266147344102867</v>
      </c>
      <c r="H1455" s="26">
        <f t="shared" si="137"/>
        <v>88580.6426013975</v>
      </c>
      <c r="I1455" s="23">
        <f t="shared" si="134"/>
        <v>40.26482320914635</v>
      </c>
      <c r="J1455" s="26">
        <f>I1455*'Social Cost of Carbon'!$C$5</f>
        <v>4026.4823209146348</v>
      </c>
      <c r="K1455" s="23">
        <f t="shared" si="135"/>
        <v>0.55992121630606284</v>
      </c>
      <c r="L1455" s="27">
        <f t="shared" si="136"/>
        <v>8.8580642601397486</v>
      </c>
      <c r="M1455" s="27"/>
    </row>
    <row r="1456" spans="1:13" x14ac:dyDescent="0.25">
      <c r="A1456" s="24">
        <f t="shared" si="138"/>
        <v>2019</v>
      </c>
      <c r="B1456" s="32">
        <v>43821</v>
      </c>
      <c r="C1456" s="28">
        <f>'Bitcoin Data'!C1458</f>
        <v>7511.5888670000004</v>
      </c>
      <c r="D1456" s="26">
        <f>'Bitcoin Data'!K1458</f>
        <v>2112.4281187654033</v>
      </c>
      <c r="E1456" s="25">
        <f>'Bitcoin Data'!J1458</f>
        <v>87234.291396133762</v>
      </c>
      <c r="F1456" s="25">
        <f t="shared" si="133"/>
        <v>184.27617006576784</v>
      </c>
      <c r="G1456" s="23">
        <f>'Emissions Factors'!$AB$39/1000</f>
        <v>0.49266147344102867</v>
      </c>
      <c r="H1456" s="26">
        <f t="shared" si="137"/>
        <v>90785.769464670768</v>
      </c>
      <c r="I1456" s="23">
        <f t="shared" si="134"/>
        <v>42.976974533803308</v>
      </c>
      <c r="J1456" s="26">
        <f>I1456*'Social Cost of Carbon'!$C$5</f>
        <v>4297.6974533803304</v>
      </c>
      <c r="K1456" s="23">
        <f t="shared" si="135"/>
        <v>0.57214226303851967</v>
      </c>
      <c r="L1456" s="27">
        <f t="shared" si="136"/>
        <v>9.0785769464670754</v>
      </c>
      <c r="M1456" s="27"/>
    </row>
    <row r="1457" spans="1:13" x14ac:dyDescent="0.25">
      <c r="A1457" s="24">
        <f t="shared" si="138"/>
        <v>2019</v>
      </c>
      <c r="B1457" s="32">
        <v>43822</v>
      </c>
      <c r="C1457" s="28">
        <f>'Bitcoin Data'!C1459</f>
        <v>7355.6284180000002</v>
      </c>
      <c r="D1457" s="26">
        <f>'Bitcoin Data'!K1459</f>
        <v>1787.4875868917577</v>
      </c>
      <c r="E1457" s="25">
        <f>'Bitcoin Data'!J1459</f>
        <v>107557.91341981897</v>
      </c>
      <c r="F1457" s="25">
        <f t="shared" si="133"/>
        <v>192.25843510990484</v>
      </c>
      <c r="G1457" s="23">
        <f>'Emissions Factors'!$AB$39/1000</f>
        <v>0.49266147344102867</v>
      </c>
      <c r="H1457" s="26">
        <f t="shared" si="137"/>
        <v>94718.323922712123</v>
      </c>
      <c r="I1457" s="23">
        <f t="shared" si="134"/>
        <v>52.989640105650608</v>
      </c>
      <c r="J1457" s="26">
        <f>I1457*'Social Cost of Carbon'!$C$5</f>
        <v>5298.9640105650606</v>
      </c>
      <c r="K1457" s="23">
        <f t="shared" si="135"/>
        <v>0.72039582608576791</v>
      </c>
      <c r="L1457" s="27">
        <f t="shared" si="136"/>
        <v>9.471832392271212</v>
      </c>
      <c r="M1457" s="27"/>
    </row>
    <row r="1458" spans="1:13" x14ac:dyDescent="0.25">
      <c r="A1458" s="24">
        <f t="shared" si="138"/>
        <v>2019</v>
      </c>
      <c r="B1458" s="32">
        <v>43823</v>
      </c>
      <c r="C1458" s="28">
        <f>'Bitcoin Data'!C1460</f>
        <v>7322.5322269999997</v>
      </c>
      <c r="D1458" s="26">
        <f>'Bitcoin Data'!K1460</f>
        <v>1562.5</v>
      </c>
      <c r="E1458" s="25">
        <f>'Bitcoin Data'!J1460</f>
        <v>121493.73718346657</v>
      </c>
      <c r="F1458" s="25">
        <f t="shared" si="133"/>
        <v>189.83396434916651</v>
      </c>
      <c r="G1458" s="23">
        <f>'Emissions Factors'!$AB$39/1000</f>
        <v>0.49266147344102867</v>
      </c>
      <c r="H1458" s="26">
        <f t="shared" si="137"/>
        <v>93523.880585412073</v>
      </c>
      <c r="I1458" s="23">
        <f t="shared" si="134"/>
        <v>59.855283574663737</v>
      </c>
      <c r="J1458" s="26">
        <f>I1458*'Social Cost of Carbon'!$C$5</f>
        <v>5985.5283574663736</v>
      </c>
      <c r="K1458" s="23">
        <f t="shared" si="135"/>
        <v>0.81741236117694915</v>
      </c>
      <c r="L1458" s="27">
        <f t="shared" si="136"/>
        <v>9.3523880585412087</v>
      </c>
      <c r="M1458" s="27"/>
    </row>
    <row r="1459" spans="1:13" x14ac:dyDescent="0.25">
      <c r="A1459" s="24">
        <f t="shared" si="138"/>
        <v>2019</v>
      </c>
      <c r="B1459" s="32">
        <v>43824</v>
      </c>
      <c r="C1459" s="28">
        <f>'Bitcoin Data'!C1461</f>
        <v>7275.1557620000003</v>
      </c>
      <c r="D1459" s="26">
        <f>'Bitcoin Data'!K1461</f>
        <v>1600</v>
      </c>
      <c r="E1459" s="25">
        <f>'Bitcoin Data'!J1461</f>
        <v>116901.87032699811</v>
      </c>
      <c r="F1459" s="25">
        <f t="shared" si="133"/>
        <v>187.04299252319697</v>
      </c>
      <c r="G1459" s="23">
        <f>'Emissions Factors'!$AB$39/1000</f>
        <v>0.49266147344102867</v>
      </c>
      <c r="H1459" s="26">
        <f t="shared" si="137"/>
        <v>92148.876293297537</v>
      </c>
      <c r="I1459" s="23">
        <f t="shared" si="134"/>
        <v>57.593047683310957</v>
      </c>
      <c r="J1459" s="26">
        <f>I1459*'Social Cost of Carbon'!$C$5</f>
        <v>5759.3047683310961</v>
      </c>
      <c r="K1459" s="23">
        <f t="shared" si="135"/>
        <v>0.79164006335279014</v>
      </c>
      <c r="L1459" s="27">
        <f t="shared" si="136"/>
        <v>9.2148876293297537</v>
      </c>
      <c r="M1459" s="27"/>
    </row>
    <row r="1460" spans="1:13" x14ac:dyDescent="0.25">
      <c r="A1460" s="24">
        <f t="shared" si="138"/>
        <v>2019</v>
      </c>
      <c r="B1460" s="32">
        <v>43825</v>
      </c>
      <c r="C1460" s="28">
        <f>'Bitcoin Data'!C1462</f>
        <v>7238.966797</v>
      </c>
      <c r="D1460" s="26">
        <f>'Bitcoin Data'!K1462</f>
        <v>2087.4405659283316</v>
      </c>
      <c r="E1460" s="25">
        <f>'Bitcoin Data'!J1462</f>
        <v>89111.081291214839</v>
      </c>
      <c r="F1460" s="25">
        <f t="shared" si="133"/>
        <v>186.01408596101908</v>
      </c>
      <c r="G1460" s="23">
        <f>'Emissions Factors'!$AB$39/1000</f>
        <v>0.49266147344102867</v>
      </c>
      <c r="H1460" s="26">
        <f t="shared" si="137"/>
        <v>91641.973670341831</v>
      </c>
      <c r="I1460" s="23">
        <f t="shared" si="134"/>
        <v>43.901596608853183</v>
      </c>
      <c r="J1460" s="26">
        <f>I1460*'Social Cost of Carbon'!$C$5</f>
        <v>4390.1596608853179</v>
      </c>
      <c r="K1460" s="23">
        <f t="shared" si="135"/>
        <v>0.60646219053038131</v>
      </c>
      <c r="L1460" s="27">
        <f t="shared" si="136"/>
        <v>9.1641973670341805</v>
      </c>
      <c r="M1460" s="27"/>
    </row>
    <row r="1461" spans="1:13" x14ac:dyDescent="0.25">
      <c r="A1461" s="24">
        <f t="shared" si="138"/>
        <v>2019</v>
      </c>
      <c r="B1461" s="32">
        <v>43826</v>
      </c>
      <c r="C1461" s="28">
        <f>'Bitcoin Data'!C1463</f>
        <v>7290.0883789999998</v>
      </c>
      <c r="D1461" s="26">
        <f>'Bitcoin Data'!K1463</f>
        <v>1812.5062934246303</v>
      </c>
      <c r="E1461" s="25">
        <f>'Bitcoin Data'!J1463</f>
        <v>103612.62349432505</v>
      </c>
      <c r="F1461" s="25">
        <f t="shared" si="133"/>
        <v>187.79853216170085</v>
      </c>
      <c r="G1461" s="23">
        <f>'Emissions Factors'!$AB$39/1000</f>
        <v>0.49266147344102867</v>
      </c>
      <c r="H1461" s="26">
        <f t="shared" si="137"/>
        <v>92521.101564845943</v>
      </c>
      <c r="I1461" s="23">
        <f t="shared" si="134"/>
        <v>51.045947757804726</v>
      </c>
      <c r="J1461" s="26">
        <f>I1461*'Social Cost of Carbon'!$C$5</f>
        <v>5104.5947757804724</v>
      </c>
      <c r="K1461" s="23">
        <f t="shared" si="135"/>
        <v>0.70021027323686336</v>
      </c>
      <c r="L1461" s="27">
        <f t="shared" si="136"/>
        <v>9.252110156484596</v>
      </c>
      <c r="M1461" s="27"/>
    </row>
    <row r="1462" spans="1:13" x14ac:dyDescent="0.25">
      <c r="A1462" s="24">
        <f t="shared" si="138"/>
        <v>2019</v>
      </c>
      <c r="B1462" s="32">
        <v>43827</v>
      </c>
      <c r="C1462" s="28">
        <f>'Bitcoin Data'!C1464</f>
        <v>7317.9902339999999</v>
      </c>
      <c r="D1462" s="26">
        <f>'Bitcoin Data'!K1464</f>
        <v>1862.5827814569536</v>
      </c>
      <c r="E1462" s="25">
        <f>'Bitcoin Data'!J1464</f>
        <v>99730.972149346475</v>
      </c>
      <c r="F1462" s="25">
        <f t="shared" si="133"/>
        <v>185.75719150333575</v>
      </c>
      <c r="G1462" s="23">
        <f>'Emissions Factors'!$AB$39/1000</f>
        <v>0.49266147344102867</v>
      </c>
      <c r="H1462" s="26">
        <f t="shared" si="137"/>
        <v>91515.411668300716</v>
      </c>
      <c r="I1462" s="23">
        <f t="shared" si="134"/>
        <v>49.133607686803231</v>
      </c>
      <c r="J1462" s="26">
        <f>I1462*'Social Cost of Carbon'!$C$5</f>
        <v>4913.3607686803234</v>
      </c>
      <c r="K1462" s="23">
        <f t="shared" si="135"/>
        <v>0.67140848943094167</v>
      </c>
      <c r="L1462" s="27">
        <f t="shared" si="136"/>
        <v>9.1515411668300715</v>
      </c>
      <c r="M1462" s="27"/>
    </row>
    <row r="1463" spans="1:13" x14ac:dyDescent="0.25">
      <c r="A1463" s="24">
        <f t="shared" si="138"/>
        <v>2019</v>
      </c>
      <c r="B1463" s="32">
        <v>43828</v>
      </c>
      <c r="C1463" s="28">
        <f>'Bitcoin Data'!C1465</f>
        <v>7422.6528319999998</v>
      </c>
      <c r="D1463" s="26">
        <f>'Bitcoin Data'!K1465</f>
        <v>1937.5672766415501</v>
      </c>
      <c r="E1463" s="25">
        <f>'Bitcoin Data'!J1465</f>
        <v>93362.943248631374</v>
      </c>
      <c r="F1463" s="25">
        <f t="shared" si="133"/>
        <v>180.8969836894903</v>
      </c>
      <c r="G1463" s="23">
        <f>'Emissions Factors'!$AB$39/1000</f>
        <v>0.49266147344102867</v>
      </c>
      <c r="H1463" s="26">
        <f t="shared" si="137"/>
        <v>89120.974525502024</v>
      </c>
      <c r="I1463" s="23">
        <f t="shared" si="134"/>
        <v>45.996325185661874</v>
      </c>
      <c r="J1463" s="26">
        <f>I1463*'Social Cost of Carbon'!$C$5</f>
        <v>4599.6325185661872</v>
      </c>
      <c r="K1463" s="23">
        <f t="shared" si="135"/>
        <v>0.61967501682640835</v>
      </c>
      <c r="L1463" s="27">
        <f t="shared" si="136"/>
        <v>8.912097452550201</v>
      </c>
      <c r="M1463" s="27"/>
    </row>
    <row r="1464" spans="1:13" x14ac:dyDescent="0.25">
      <c r="A1464" s="24">
        <f t="shared" si="138"/>
        <v>2019</v>
      </c>
      <c r="B1464" s="32">
        <v>43829</v>
      </c>
      <c r="C1464" s="28">
        <f>'Bitcoin Data'!C1466</f>
        <v>7292.9951170000004</v>
      </c>
      <c r="D1464" s="26">
        <f>'Bitcoin Data'!K1466</f>
        <v>2074.9279538904898</v>
      </c>
      <c r="E1464" s="25">
        <f>'Bitcoin Data'!J1466</f>
        <v>85946.491974870441</v>
      </c>
      <c r="F1464" s="25">
        <f t="shared" si="133"/>
        <v>178.33277873748332</v>
      </c>
      <c r="G1464" s="23">
        <f>'Emissions Factors'!$AB$39/1000</f>
        <v>0.49266147344102867</v>
      </c>
      <c r="H1464" s="26">
        <f t="shared" si="137"/>
        <v>87857.68953564149</v>
      </c>
      <c r="I1464" s="23">
        <f t="shared" si="134"/>
        <v>42.342525373427222</v>
      </c>
      <c r="J1464" s="26">
        <f>I1464*'Social Cost of Carbon'!$C$5</f>
        <v>4234.2525373427225</v>
      </c>
      <c r="K1464" s="23">
        <f t="shared" si="135"/>
        <v>0.5805917142975543</v>
      </c>
      <c r="L1464" s="27">
        <f t="shared" si="136"/>
        <v>8.7857689535641494</v>
      </c>
      <c r="M1464" s="27"/>
    </row>
    <row r="1465" spans="1:13" x14ac:dyDescent="0.25">
      <c r="A1465" s="24">
        <f t="shared" si="138"/>
        <v>2019</v>
      </c>
      <c r="B1465" s="32">
        <v>43830</v>
      </c>
      <c r="C1465" s="28">
        <f>'Bitcoin Data'!C1467</f>
        <v>7193.5991210000002</v>
      </c>
      <c r="D1465" s="26">
        <f>'Bitcoin Data'!K1467</f>
        <v>1812.5062934246303</v>
      </c>
      <c r="E1465" s="25">
        <f>'Bitcoin Data'!J1467</f>
        <v>100572.25557228678</v>
      </c>
      <c r="F1465" s="25">
        <f t="shared" si="133"/>
        <v>182.28784616868012</v>
      </c>
      <c r="G1465" s="23">
        <f>'Emissions Factors'!$AB$39/1000</f>
        <v>0.49266147344102867</v>
      </c>
      <c r="H1465" s="26">
        <f t="shared" si="137"/>
        <v>89806.198883853533</v>
      </c>
      <c r="I1465" s="23">
        <f t="shared" si="134"/>
        <v>49.548075617530515</v>
      </c>
      <c r="J1465" s="26">
        <f>I1465*'Social Cost of Carbon'!$C$5</f>
        <v>4954.8075617530512</v>
      </c>
      <c r="K1465" s="23">
        <f t="shared" si="135"/>
        <v>0.68878004993198327</v>
      </c>
      <c r="L1465" s="27">
        <f t="shared" si="136"/>
        <v>8.9806198883853536</v>
      </c>
      <c r="M1465" s="27"/>
    </row>
    <row r="1466" spans="1:13" x14ac:dyDescent="0.25">
      <c r="A1466" s="24">
        <f t="shared" si="138"/>
        <v>2020</v>
      </c>
      <c r="B1466" s="32">
        <v>43831</v>
      </c>
      <c r="C1466" s="28">
        <f>'Bitcoin Data'!C1468</f>
        <v>7200.1743159999996</v>
      </c>
      <c r="D1466" s="26">
        <f>'Bitcoin Data'!K1468</f>
        <v>2174.9637506041568</v>
      </c>
      <c r="E1466" s="25">
        <f>'Bitcoin Data'!J1468</f>
        <v>85385.573515407479</v>
      </c>
      <c r="F1466" s="25">
        <f t="shared" si="133"/>
        <v>185.71052722055759</v>
      </c>
      <c r="G1466" s="23">
        <f>'Emissions Factors'!$AB$39/1000</f>
        <v>0.49266147344102867</v>
      </c>
      <c r="H1466" s="26">
        <f t="shared" si="137"/>
        <v>91492.42197399016</v>
      </c>
      <c r="I1466" s="23">
        <f t="shared" si="134"/>
        <v>42.066182458707928</v>
      </c>
      <c r="J1466" s="26">
        <f>I1466*'Social Cost of Carbon'!$C$5</f>
        <v>4206.6182458707926</v>
      </c>
      <c r="K1466" s="23">
        <f t="shared" si="135"/>
        <v>0.58423838941273665</v>
      </c>
      <c r="L1466" s="27">
        <f t="shared" si="136"/>
        <v>9.149242197399019</v>
      </c>
      <c r="M1466" s="27"/>
    </row>
    <row r="1467" spans="1:13" x14ac:dyDescent="0.25">
      <c r="A1467" s="24">
        <f t="shared" si="138"/>
        <v>2020</v>
      </c>
      <c r="B1467" s="32">
        <v>43832</v>
      </c>
      <c r="C1467" s="28">
        <f>'Bitcoin Data'!C1469</f>
        <v>6985.4702150000003</v>
      </c>
      <c r="D1467" s="26">
        <f>'Bitcoin Data'!K1469</f>
        <v>1762.4596103005974</v>
      </c>
      <c r="E1467" s="25">
        <f>'Bitcoin Data'!J1469</f>
        <v>110016.79179177358</v>
      </c>
      <c r="F1467" s="25">
        <f t="shared" si="133"/>
        <v>193.90015198785125</v>
      </c>
      <c r="G1467" s="23">
        <f>'Emissions Factors'!$AB$39/1000</f>
        <v>0.49266147344102867</v>
      </c>
      <c r="H1467" s="26">
        <f t="shared" si="137"/>
        <v>95527.134578774188</v>
      </c>
      <c r="I1467" s="23">
        <f t="shared" si="134"/>
        <v>54.20103474739004</v>
      </c>
      <c r="J1467" s="26">
        <f>I1467*'Social Cost of Carbon'!$C$5</f>
        <v>5420.103474739004</v>
      </c>
      <c r="K1467" s="23">
        <f t="shared" si="135"/>
        <v>0.77591104219445928</v>
      </c>
      <c r="L1467" s="27">
        <f t="shared" si="136"/>
        <v>9.5527134578774202</v>
      </c>
      <c r="M1467" s="27"/>
    </row>
    <row r="1468" spans="1:13" x14ac:dyDescent="0.25">
      <c r="A1468" s="24">
        <f t="shared" si="138"/>
        <v>2020</v>
      </c>
      <c r="B1468" s="32">
        <v>43833</v>
      </c>
      <c r="C1468" s="28">
        <f>'Bitcoin Data'!C1470</f>
        <v>7344.8842770000001</v>
      </c>
      <c r="D1468" s="26">
        <f>'Bitcoin Data'!K1470</f>
        <v>2112.4281187654033</v>
      </c>
      <c r="E1468" s="25">
        <f>'Bitcoin Data'!J1470</f>
        <v>90347.258537558257</v>
      </c>
      <c r="F1468" s="25">
        <f t="shared" si="133"/>
        <v>190.85208938810572</v>
      </c>
      <c r="G1468" s="23">
        <f>'Emissions Factors'!$AB$39/1000</f>
        <v>0.49266147344102867</v>
      </c>
      <c r="H1468" s="26">
        <f t="shared" si="137"/>
        <v>94025.471567243076</v>
      </c>
      <c r="I1468" s="23">
        <f t="shared" si="134"/>
        <v>44.510613512471004</v>
      </c>
      <c r="J1468" s="26">
        <f>I1468*'Social Cost of Carbon'!$C$5</f>
        <v>4451.0613512471</v>
      </c>
      <c r="K1468" s="23">
        <f t="shared" si="135"/>
        <v>0.60600837036810673</v>
      </c>
      <c r="L1468" s="27">
        <f t="shared" si="136"/>
        <v>9.4025471567243066</v>
      </c>
      <c r="M1468" s="27"/>
    </row>
    <row r="1469" spans="1:13" x14ac:dyDescent="0.25">
      <c r="A1469" s="24">
        <f t="shared" si="138"/>
        <v>2020</v>
      </c>
      <c r="B1469" s="32">
        <v>43834</v>
      </c>
      <c r="C1469" s="28">
        <f>'Bitcoin Data'!C1471</f>
        <v>7410.6567379999997</v>
      </c>
      <c r="D1469" s="26">
        <f>'Bitcoin Data'!K1471</f>
        <v>2112.4281187654033</v>
      </c>
      <c r="E1469" s="25">
        <f>'Bitcoin Data'!J1471</f>
        <v>93218.612330213233</v>
      </c>
      <c r="F1469" s="25">
        <f t="shared" si="133"/>
        <v>196.91761787863376</v>
      </c>
      <c r="G1469" s="23">
        <f>'Emissions Factors'!$AB$39/1000</f>
        <v>0.49266147344102867</v>
      </c>
      <c r="H1469" s="26">
        <f t="shared" si="137"/>
        <v>97013.723770585158</v>
      </c>
      <c r="I1469" s="23">
        <f t="shared" si="134"/>
        <v>45.92521890273089</v>
      </c>
      <c r="J1469" s="26">
        <f>I1469*'Social Cost of Carbon'!$C$5</f>
        <v>4592.5218902730894</v>
      </c>
      <c r="K1469" s="23">
        <f t="shared" si="135"/>
        <v>0.61971860965085357</v>
      </c>
      <c r="L1469" s="27">
        <f t="shared" si="136"/>
        <v>9.7013723770585152</v>
      </c>
      <c r="M1469" s="27"/>
    </row>
    <row r="1470" spans="1:13" x14ac:dyDescent="0.25">
      <c r="A1470" s="24">
        <f t="shared" si="138"/>
        <v>2020</v>
      </c>
      <c r="B1470" s="32">
        <v>43835</v>
      </c>
      <c r="C1470" s="28">
        <f>'Bitcoin Data'!C1472</f>
        <v>7411.3173829999996</v>
      </c>
      <c r="D1470" s="26">
        <f>'Bitcoin Data'!K1472</f>
        <v>2037.5820692777904</v>
      </c>
      <c r="E1470" s="25">
        <f>'Bitcoin Data'!J1472</f>
        <v>99179.704638567579</v>
      </c>
      <c r="F1470" s="25">
        <f t="shared" si="133"/>
        <v>202.08678780781261</v>
      </c>
      <c r="G1470" s="23">
        <f>'Emissions Factors'!$AB$39/1000</f>
        <v>0.49266147344102867</v>
      </c>
      <c r="H1470" s="26">
        <f t="shared" si="137"/>
        <v>99560.37464436148</v>
      </c>
      <c r="I1470" s="23">
        <f t="shared" si="134"/>
        <v>48.862019422682728</v>
      </c>
      <c r="J1470" s="26">
        <f>I1470*'Social Cost of Carbon'!$C$5</f>
        <v>4886.2019422682724</v>
      </c>
      <c r="K1470" s="23">
        <f t="shared" si="135"/>
        <v>0.65928925854345277</v>
      </c>
      <c r="L1470" s="27">
        <f t="shared" si="136"/>
        <v>9.9560374644361449</v>
      </c>
      <c r="M1470" s="27"/>
    </row>
    <row r="1471" spans="1:13" x14ac:dyDescent="0.25">
      <c r="A1471" s="24">
        <f t="shared" si="138"/>
        <v>2020</v>
      </c>
      <c r="B1471" s="32">
        <v>43836</v>
      </c>
      <c r="C1471" s="28">
        <f>'Bitcoin Data'!C1473</f>
        <v>7769.2192379999997</v>
      </c>
      <c r="D1471" s="26">
        <f>'Bitcoin Data'!K1473</f>
        <v>1687.4472672728978</v>
      </c>
      <c r="E1471" s="25">
        <f>'Bitcoin Data'!J1473</f>
        <v>121640.2989421071</v>
      </c>
      <c r="F1471" s="25">
        <f t="shared" si="133"/>
        <v>205.26159004011697</v>
      </c>
      <c r="G1471" s="23">
        <f>'Emissions Factors'!$AB$39/1000</f>
        <v>0.49266147344102867</v>
      </c>
      <c r="H1471" s="26">
        <f t="shared" si="137"/>
        <v>101124.4773900124</v>
      </c>
      <c r="I1471" s="23">
        <f t="shared" si="134"/>
        <v>59.927488906625683</v>
      </c>
      <c r="J1471" s="26">
        <f>I1471*'Social Cost of Carbon'!$C$5</f>
        <v>5992.7488906625686</v>
      </c>
      <c r="K1471" s="23">
        <f t="shared" si="135"/>
        <v>0.7713450614640216</v>
      </c>
      <c r="L1471" s="27">
        <f t="shared" si="136"/>
        <v>10.11244773900124</v>
      </c>
      <c r="M1471" s="27"/>
    </row>
    <row r="1472" spans="1:13" x14ac:dyDescent="0.25">
      <c r="A1472" s="24">
        <f t="shared" si="138"/>
        <v>2020</v>
      </c>
      <c r="B1472" s="32">
        <v>43837</v>
      </c>
      <c r="C1472" s="28">
        <f>'Bitcoin Data'!C1474</f>
        <v>8163.6923829999996</v>
      </c>
      <c r="D1472" s="26">
        <f>'Bitcoin Data'!K1474</f>
        <v>2199.9511121975065</v>
      </c>
      <c r="E1472" s="25">
        <f>'Bitcoin Data'!J1474</f>
        <v>91487.173184750151</v>
      </c>
      <c r="F1472" s="25">
        <f t="shared" si="133"/>
        <v>201.267308399597</v>
      </c>
      <c r="G1472" s="23">
        <f>'Emissions Factors'!$AB$39/1000</f>
        <v>0.49266147344102867</v>
      </c>
      <c r="H1472" s="26">
        <f t="shared" si="137"/>
        <v>99156.648711655376</v>
      </c>
      <c r="I1472" s="23">
        <f t="shared" si="134"/>
        <v>45.072205542153576</v>
      </c>
      <c r="J1472" s="26">
        <f>I1472*'Social Cost of Carbon'!$C$5</f>
        <v>4507.2205542153579</v>
      </c>
      <c r="K1472" s="23">
        <f t="shared" si="135"/>
        <v>0.55210563342650609</v>
      </c>
      <c r="L1472" s="27">
        <f t="shared" si="136"/>
        <v>9.9156648711655375</v>
      </c>
      <c r="M1472" s="27"/>
    </row>
    <row r="1473" spans="1:13" x14ac:dyDescent="0.25">
      <c r="A1473" s="24">
        <f t="shared" si="138"/>
        <v>2020</v>
      </c>
      <c r="B1473" s="32">
        <v>43838</v>
      </c>
      <c r="C1473" s="28">
        <f>'Bitcoin Data'!C1475</f>
        <v>8079.8627930000002</v>
      </c>
      <c r="D1473" s="26">
        <f>'Bitcoin Data'!K1475</f>
        <v>1774.9728823587418</v>
      </c>
      <c r="E1473" s="25">
        <f>'Bitcoin Data'!J1475</f>
        <v>117535.41990629397</v>
      </c>
      <c r="F1473" s="25">
        <f t="shared" si="133"/>
        <v>208.62218305031965</v>
      </c>
      <c r="G1473" s="23">
        <f>'Emissions Factors'!$AB$39/1000</f>
        <v>0.49266147344102867</v>
      </c>
      <c r="H1473" s="26">
        <f t="shared" si="137"/>
        <v>102780.11209405448</v>
      </c>
      <c r="I1473" s="23">
        <f t="shared" si="134"/>
        <v>57.905173152544805</v>
      </c>
      <c r="J1473" s="26">
        <f>I1473*'Social Cost of Carbon'!$C$5</f>
        <v>5790.5173152544803</v>
      </c>
      <c r="K1473" s="23">
        <f t="shared" si="135"/>
        <v>0.7166603522365631</v>
      </c>
      <c r="L1473" s="27">
        <f t="shared" si="136"/>
        <v>10.278011209405449</v>
      </c>
      <c r="M1473" s="27"/>
    </row>
    <row r="1474" spans="1:13" x14ac:dyDescent="0.25">
      <c r="A1474" s="24">
        <f t="shared" si="138"/>
        <v>2020</v>
      </c>
      <c r="B1474" s="32">
        <v>43839</v>
      </c>
      <c r="C1474" s="28">
        <f>'Bitcoin Data'!C1476</f>
        <v>7879.0712890000004</v>
      </c>
      <c r="D1474" s="26">
        <f>'Bitcoin Data'!K1476</f>
        <v>1962.4945486262536</v>
      </c>
      <c r="E1474" s="25">
        <f>'Bitcoin Data'!J1476</f>
        <v>104122.53648801995</v>
      </c>
      <c r="F1474" s="25">
        <f t="shared" si="133"/>
        <v>204.33991024687734</v>
      </c>
      <c r="G1474" s="23">
        <f>'Emissions Factors'!$AB$39/1000</f>
        <v>0.49266147344102867</v>
      </c>
      <c r="H1474" s="26">
        <f t="shared" si="137"/>
        <v>100670.40126503415</v>
      </c>
      <c r="I1474" s="23">
        <f t="shared" si="134"/>
        <v>51.297162244605175</v>
      </c>
      <c r="J1474" s="26">
        <f>I1474*'Social Cost of Carbon'!$C$5</f>
        <v>5129.7162244605179</v>
      </c>
      <c r="K1474" s="23">
        <f t="shared" si="135"/>
        <v>0.65105594762445329</v>
      </c>
      <c r="L1474" s="27">
        <f t="shared" si="136"/>
        <v>10.067040126503414</v>
      </c>
      <c r="M1474" s="27"/>
    </row>
    <row r="1475" spans="1:13" x14ac:dyDescent="0.25">
      <c r="A1475" s="24">
        <f t="shared" si="138"/>
        <v>2020</v>
      </c>
      <c r="B1475" s="32">
        <v>43840</v>
      </c>
      <c r="C1475" s="28">
        <f>'Bitcoin Data'!C1477</f>
        <v>8166.5541990000002</v>
      </c>
      <c r="D1475" s="26">
        <f>'Bitcoin Data'!K1477</f>
        <v>1862.5827814569536</v>
      </c>
      <c r="E1475" s="25">
        <f>'Bitcoin Data'!J1477</f>
        <v>111252.54914220226</v>
      </c>
      <c r="F1475" s="25">
        <f t="shared" si="133"/>
        <v>207.21708242545949</v>
      </c>
      <c r="G1475" s="23">
        <f>'Emissions Factors'!$AB$39/1000</f>
        <v>0.49266147344102867</v>
      </c>
      <c r="H1475" s="26">
        <f t="shared" si="137"/>
        <v>102087.87314987797</v>
      </c>
      <c r="I1475" s="23">
        <f t="shared" si="134"/>
        <v>54.809844784467813</v>
      </c>
      <c r="J1475" s="26">
        <f>I1475*'Social Cost of Carbon'!$C$5</f>
        <v>5480.9844784467814</v>
      </c>
      <c r="K1475" s="23">
        <f t="shared" si="135"/>
        <v>0.67115019932371622</v>
      </c>
      <c r="L1475" s="27">
        <f t="shared" si="136"/>
        <v>10.208787314987797</v>
      </c>
      <c r="M1475" s="27"/>
    </row>
    <row r="1476" spans="1:13" x14ac:dyDescent="0.25">
      <c r="A1476" s="24">
        <f t="shared" si="138"/>
        <v>2020</v>
      </c>
      <c r="B1476" s="32">
        <v>43841</v>
      </c>
      <c r="C1476" s="28">
        <f>'Bitcoin Data'!C1478</f>
        <v>8037.5375979999999</v>
      </c>
      <c r="D1476" s="26">
        <f>'Bitcoin Data'!K1478</f>
        <v>2037.5820692777904</v>
      </c>
      <c r="E1476" s="25">
        <f>'Bitcoin Data'!J1478</f>
        <v>99811.518570169297</v>
      </c>
      <c r="F1476" s="25">
        <f t="shared" si="133"/>
        <v>203.37416054596414</v>
      </c>
      <c r="G1476" s="23">
        <f>'Emissions Factors'!$AB$39/1000</f>
        <v>0.49266147344102867</v>
      </c>
      <c r="H1476" s="26">
        <f t="shared" si="137"/>
        <v>100194.61359440701</v>
      </c>
      <c r="I1476" s="23">
        <f t="shared" si="134"/>
        <v>49.173289805166206</v>
      </c>
      <c r="J1476" s="26">
        <f>I1476*'Social Cost of Carbon'!$C$5</f>
        <v>4917.3289805166205</v>
      </c>
      <c r="K1476" s="23">
        <f t="shared" si="135"/>
        <v>0.61179545607851482</v>
      </c>
      <c r="L1476" s="27">
        <f t="shared" si="136"/>
        <v>10.019461359440703</v>
      </c>
      <c r="M1476" s="27"/>
    </row>
    <row r="1477" spans="1:13" x14ac:dyDescent="0.25">
      <c r="A1477" s="24">
        <f t="shared" si="138"/>
        <v>2020</v>
      </c>
      <c r="B1477" s="32">
        <v>43842</v>
      </c>
      <c r="C1477" s="28">
        <f>'Bitcoin Data'!C1479</f>
        <v>8192.4941409999992</v>
      </c>
      <c r="D1477" s="26">
        <f>'Bitcoin Data'!K1479</f>
        <v>1887.5838926174499</v>
      </c>
      <c r="E1477" s="25">
        <f>'Bitcoin Data'!J1479</f>
        <v>107191.27838350943</v>
      </c>
      <c r="F1477" s="25">
        <f t="shared" ref="F1477:F1540" si="139">E1477*D1477/1000000</f>
        <v>202.33253050578543</v>
      </c>
      <c r="G1477" s="23">
        <f>'Emissions Factors'!$AB$39/1000</f>
        <v>0.49266147344102867</v>
      </c>
      <c r="H1477" s="26">
        <f t="shared" si="137"/>
        <v>99681.442604032127</v>
      </c>
      <c r="I1477" s="23">
        <f t="shared" ref="I1477:I1540" si="140">$E1477*G1477/1000</f>
        <v>52.809013148447242</v>
      </c>
      <c r="J1477" s="26">
        <f>I1477*'Social Cost of Carbon'!$C$5</f>
        <v>5280.9013148447239</v>
      </c>
      <c r="K1477" s="23">
        <f t="shared" ref="K1477:K1540" si="141">J1477/$C1477</f>
        <v>0.64460239140312914</v>
      </c>
      <c r="L1477" s="27">
        <f t="shared" ref="L1477:L1540" si="142">J1477*$D1477/1000000</f>
        <v>9.9681442604032142</v>
      </c>
      <c r="M1477" s="27"/>
    </row>
    <row r="1478" spans="1:13" x14ac:dyDescent="0.25">
      <c r="A1478" s="24">
        <f t="shared" si="138"/>
        <v>2020</v>
      </c>
      <c r="B1478" s="32">
        <v>43843</v>
      </c>
      <c r="C1478" s="28">
        <f>'Bitcoin Data'!C1480</f>
        <v>8144.1943359999996</v>
      </c>
      <c r="D1478" s="26">
        <f>'Bitcoin Data'!K1480</f>
        <v>1787.4875868917577</v>
      </c>
      <c r="E1478" s="25">
        <f>'Bitcoin Data'!J1480</f>
        <v>111881.77863381348</v>
      </c>
      <c r="F1478" s="25">
        <f t="shared" si="139"/>
        <v>199.98729050731308</v>
      </c>
      <c r="G1478" s="23">
        <f>'Emissions Factors'!$AB$39/1000</f>
        <v>0.49266147344102867</v>
      </c>
      <c r="H1478" s="26">
        <f t="shared" ref="H1478:H1541" si="143">F1478*G1478*1000</f>
        <v>98526.033210811904</v>
      </c>
      <c r="I1478" s="23">
        <f t="shared" si="140"/>
        <v>55.119841912937545</v>
      </c>
      <c r="J1478" s="26">
        <f>I1478*'Social Cost of Carbon'!$C$5</f>
        <v>5511.9841912937545</v>
      </c>
      <c r="K1478" s="23">
        <f t="shared" si="141"/>
        <v>0.67679919754971751</v>
      </c>
      <c r="L1478" s="27">
        <f t="shared" si="142"/>
        <v>9.8526033210811903</v>
      </c>
      <c r="M1478" s="27"/>
    </row>
    <row r="1479" spans="1:13" x14ac:dyDescent="0.25">
      <c r="A1479" s="24">
        <f t="shared" si="138"/>
        <v>2020</v>
      </c>
      <c r="B1479" s="32">
        <v>43844</v>
      </c>
      <c r="C1479" s="28">
        <f>'Bitcoin Data'!C1481</f>
        <v>8827.7646480000003</v>
      </c>
      <c r="D1479" s="26">
        <f>'Bitcoin Data'!K1481</f>
        <v>1812.5062934246303</v>
      </c>
      <c r="E1479" s="25">
        <f>'Bitcoin Data'!J1481</f>
        <v>111100.3801098875</v>
      </c>
      <c r="F1479" s="25">
        <f t="shared" si="139"/>
        <v>201.3701381510397</v>
      </c>
      <c r="G1479" s="23">
        <f>'Emissions Factors'!$AB$39/1000</f>
        <v>0.49266147344102867</v>
      </c>
      <c r="H1479" s="26">
        <f t="shared" si="143"/>
        <v>99207.308968514728</v>
      </c>
      <c r="I1479" s="23">
        <f t="shared" si="140"/>
        <v>54.734876964795525</v>
      </c>
      <c r="J1479" s="26">
        <f>I1479*'Social Cost of Carbon'!$C$5</f>
        <v>5473.4876964795521</v>
      </c>
      <c r="K1479" s="23">
        <f t="shared" si="141"/>
        <v>0.62003099479091961</v>
      </c>
      <c r="L1479" s="27">
        <f t="shared" si="142"/>
        <v>9.9207308968514702</v>
      </c>
      <c r="M1479" s="27"/>
    </row>
    <row r="1480" spans="1:13" x14ac:dyDescent="0.25">
      <c r="A1480" s="24">
        <f t="shared" si="138"/>
        <v>2020</v>
      </c>
      <c r="B1480" s="32">
        <v>43845</v>
      </c>
      <c r="C1480" s="28">
        <f>'Bitcoin Data'!C1482</f>
        <v>8807.0107420000004</v>
      </c>
      <c r="D1480" s="26">
        <f>'Bitcoin Data'!K1482</f>
        <v>1887.5838926174499</v>
      </c>
      <c r="E1480" s="25">
        <f>'Bitcoin Data'!J1482</f>
        <v>103587.41829230831</v>
      </c>
      <c r="F1480" s="25">
        <f t="shared" si="139"/>
        <v>195.52994224638735</v>
      </c>
      <c r="G1480" s="23">
        <f>'Emissions Factors'!$AB$39/1000</f>
        <v>0.49266147344102867</v>
      </c>
      <c r="H1480" s="26">
        <f t="shared" si="143"/>
        <v>96330.069448944429</v>
      </c>
      <c r="I1480" s="23">
        <f t="shared" si="140"/>
        <v>51.033530125840777</v>
      </c>
      <c r="J1480" s="26">
        <f>I1480*'Social Cost of Carbon'!$C$5</f>
        <v>5103.353012584078</v>
      </c>
      <c r="K1480" s="23">
        <f t="shared" si="141"/>
        <v>0.57946483342487076</v>
      </c>
      <c r="L1480" s="27">
        <f t="shared" si="142"/>
        <v>9.6330069448944435</v>
      </c>
      <c r="M1480" s="27"/>
    </row>
    <row r="1481" spans="1:13" x14ac:dyDescent="0.25">
      <c r="A1481" s="24">
        <f t="shared" si="138"/>
        <v>2020</v>
      </c>
      <c r="B1481" s="32">
        <v>43846</v>
      </c>
      <c r="C1481" s="28">
        <f>'Bitcoin Data'!C1483</f>
        <v>8723.7861329999996</v>
      </c>
      <c r="D1481" s="26">
        <f>'Bitcoin Data'!K1483</f>
        <v>1987.4130506790327</v>
      </c>
      <c r="E1481" s="25">
        <f>'Bitcoin Data'!J1483</f>
        <v>100175.60533949883</v>
      </c>
      <c r="F1481" s="25">
        <f t="shared" si="139"/>
        <v>199.09030541139217</v>
      </c>
      <c r="G1481" s="23">
        <f>'Emissions Factors'!$AB$39/1000</f>
        <v>0.49266147344102867</v>
      </c>
      <c r="H1481" s="26">
        <f t="shared" si="143"/>
        <v>98084.123211800877</v>
      </c>
      <c r="I1481" s="23">
        <f t="shared" si="140"/>
        <v>49.352661329404469</v>
      </c>
      <c r="J1481" s="26">
        <f>I1481*'Social Cost of Carbon'!$C$5</f>
        <v>4935.2661329404473</v>
      </c>
      <c r="K1481" s="23">
        <f t="shared" si="141"/>
        <v>0.56572525480324587</v>
      </c>
      <c r="L1481" s="27">
        <f t="shared" si="142"/>
        <v>9.8084123211800858</v>
      </c>
      <c r="M1481" s="27"/>
    </row>
    <row r="1482" spans="1:13" x14ac:dyDescent="0.25">
      <c r="A1482" s="24">
        <f t="shared" si="138"/>
        <v>2020</v>
      </c>
      <c r="B1482" s="32">
        <v>43847</v>
      </c>
      <c r="C1482" s="28">
        <f>'Bitcoin Data'!C1484</f>
        <v>8929.0380860000005</v>
      </c>
      <c r="D1482" s="26">
        <f>'Bitcoin Data'!K1484</f>
        <v>1987.4130506790327</v>
      </c>
      <c r="E1482" s="25">
        <f>'Bitcoin Data'!J1484</f>
        <v>101363.08907274998</v>
      </c>
      <c r="F1482" s="25">
        <f t="shared" si="139"/>
        <v>201.45032608032457</v>
      </c>
      <c r="G1482" s="23">
        <f>'Emissions Factors'!$AB$39/1000</f>
        <v>0.49266147344102867</v>
      </c>
      <c r="H1482" s="26">
        <f t="shared" si="143"/>
        <v>99246.814471908394</v>
      </c>
      <c r="I1482" s="23">
        <f t="shared" si="140"/>
        <v>49.937688815115237</v>
      </c>
      <c r="J1482" s="26">
        <f>I1482*'Social Cost of Carbon'!$C$5</f>
        <v>4993.7688815115234</v>
      </c>
      <c r="K1482" s="23">
        <f t="shared" si="141"/>
        <v>0.55927288397854902</v>
      </c>
      <c r="L1482" s="27">
        <f t="shared" si="142"/>
        <v>9.9246814471908387</v>
      </c>
      <c r="M1482" s="27"/>
    </row>
    <row r="1483" spans="1:13" x14ac:dyDescent="0.25">
      <c r="A1483" s="24">
        <f t="shared" si="138"/>
        <v>2020</v>
      </c>
      <c r="B1483" s="32">
        <v>43848</v>
      </c>
      <c r="C1483" s="28">
        <f>'Bitcoin Data'!C1485</f>
        <v>8942.8085940000001</v>
      </c>
      <c r="D1483" s="26">
        <f>'Bitcoin Data'!K1485</f>
        <v>1650.0137501145844</v>
      </c>
      <c r="E1483" s="25">
        <f>'Bitcoin Data'!J1485</f>
        <v>124420.05797132949</v>
      </c>
      <c r="F1483" s="25">
        <f t="shared" si="139"/>
        <v>205.29480644274736</v>
      </c>
      <c r="G1483" s="23">
        <f>'Emissions Factors'!$AB$39/1000</f>
        <v>0.49266147344102867</v>
      </c>
      <c r="H1483" s="26">
        <f t="shared" si="143"/>
        <v>101140.8418318747</v>
      </c>
      <c r="I1483" s="23">
        <f t="shared" si="140"/>
        <v>61.296969085773391</v>
      </c>
      <c r="J1483" s="26">
        <f>I1483*'Social Cost of Carbon'!$C$5</f>
        <v>6129.6969085773389</v>
      </c>
      <c r="K1483" s="23">
        <f t="shared" si="141"/>
        <v>0.68543308784333568</v>
      </c>
      <c r="L1483" s="27">
        <f t="shared" si="142"/>
        <v>10.114084183187471</v>
      </c>
      <c r="M1483" s="27"/>
    </row>
    <row r="1484" spans="1:13" x14ac:dyDescent="0.25">
      <c r="A1484" s="24">
        <f t="shared" si="138"/>
        <v>2020</v>
      </c>
      <c r="B1484" s="32">
        <v>43849</v>
      </c>
      <c r="C1484" s="28">
        <f>'Bitcoin Data'!C1486</f>
        <v>8706.2451170000004</v>
      </c>
      <c r="D1484" s="26">
        <f>'Bitcoin Data'!K1486</f>
        <v>1875</v>
      </c>
      <c r="E1484" s="25">
        <f>'Bitcoin Data'!J1486</f>
        <v>107286.76347523373</v>
      </c>
      <c r="F1484" s="25">
        <f t="shared" si="139"/>
        <v>201.16268151606323</v>
      </c>
      <c r="G1484" s="23">
        <f>'Emissions Factors'!$AB$39/1000</f>
        <v>0.49266147344102867</v>
      </c>
      <c r="H1484" s="26">
        <f t="shared" si="143"/>
        <v>99105.103077052088</v>
      </c>
      <c r="I1484" s="23">
        <f t="shared" si="140"/>
        <v>52.856054974427792</v>
      </c>
      <c r="J1484" s="26">
        <f>I1484*'Social Cost of Carbon'!$C$5</f>
        <v>5285.6054974427789</v>
      </c>
      <c r="K1484" s="23">
        <f t="shared" si="141"/>
        <v>0.60710506382619445</v>
      </c>
      <c r="L1484" s="27">
        <f t="shared" si="142"/>
        <v>9.910510307705211</v>
      </c>
      <c r="M1484" s="27"/>
    </row>
    <row r="1485" spans="1:13" x14ac:dyDescent="0.25">
      <c r="A1485" s="24">
        <f t="shared" ref="A1485:A1548" si="144">YEAR(B1485)</f>
        <v>2020</v>
      </c>
      <c r="B1485" s="32">
        <v>43850</v>
      </c>
      <c r="C1485" s="28">
        <f>'Bitcoin Data'!C1487</f>
        <v>8657.6425780000009</v>
      </c>
      <c r="D1485" s="26">
        <f>'Bitcoin Data'!K1487</f>
        <v>1899.9366687777074</v>
      </c>
      <c r="E1485" s="25">
        <f>'Bitcoin Data'!J1487</f>
        <v>106762.59982172378</v>
      </c>
      <c r="F1485" s="25">
        <f t="shared" si="139"/>
        <v>202.84217825533332</v>
      </c>
      <c r="G1485" s="23">
        <f>'Emissions Factors'!$AB$39/1000</f>
        <v>0.49266147344102867</v>
      </c>
      <c r="H1485" s="26">
        <f t="shared" si="143"/>
        <v>99932.526415260305</v>
      </c>
      <c r="I1485" s="23">
        <f t="shared" si="140"/>
        <v>52.597819736565341</v>
      </c>
      <c r="J1485" s="26">
        <f>I1485*'Social Cost of Carbon'!$C$5</f>
        <v>5259.7819736565343</v>
      </c>
      <c r="K1485" s="23">
        <f t="shared" si="141"/>
        <v>0.60753050570858691</v>
      </c>
      <c r="L1485" s="27">
        <f t="shared" si="142"/>
        <v>9.9932526415260305</v>
      </c>
      <c r="M1485" s="27"/>
    </row>
    <row r="1486" spans="1:13" x14ac:dyDescent="0.25">
      <c r="A1486" s="24">
        <f t="shared" si="144"/>
        <v>2020</v>
      </c>
      <c r="B1486" s="32">
        <v>43851</v>
      </c>
      <c r="C1486" s="28">
        <f>'Bitcoin Data'!C1488</f>
        <v>8745.8945309999999</v>
      </c>
      <c r="D1486" s="26">
        <f>'Bitcoin Data'!K1488</f>
        <v>1912.4521886952823</v>
      </c>
      <c r="E1486" s="25">
        <f>'Bitcoin Data'!J1488</f>
        <v>107925.2759472273</v>
      </c>
      <c r="F1486" s="25">
        <f t="shared" si="139"/>
        <v>206.40193020081716</v>
      </c>
      <c r="G1486" s="23">
        <f>'Emissions Factors'!$AB$39/1000</f>
        <v>0.49266147344102867</v>
      </c>
      <c r="H1486" s="26">
        <f t="shared" si="143"/>
        <v>101686.27905380694</v>
      </c>
      <c r="I1486" s="23">
        <f t="shared" si="140"/>
        <v>53.17062546969062</v>
      </c>
      <c r="J1486" s="26">
        <f>I1486*'Social Cost of Carbon'!$C$5</f>
        <v>5317.0625469690622</v>
      </c>
      <c r="K1486" s="23">
        <f t="shared" si="141"/>
        <v>0.60794953885192948</v>
      </c>
      <c r="L1486" s="27">
        <f t="shared" si="142"/>
        <v>10.168627905380696</v>
      </c>
      <c r="M1486" s="27"/>
    </row>
    <row r="1487" spans="1:13" x14ac:dyDescent="0.25">
      <c r="A1487" s="24">
        <f t="shared" si="144"/>
        <v>2020</v>
      </c>
      <c r="B1487" s="32">
        <v>43852</v>
      </c>
      <c r="C1487" s="28">
        <f>'Bitcoin Data'!C1489</f>
        <v>8680.8759769999997</v>
      </c>
      <c r="D1487" s="26">
        <f>'Bitcoin Data'!K1489</f>
        <v>1949.9512512187196</v>
      </c>
      <c r="E1487" s="25">
        <f>'Bitcoin Data'!J1489</f>
        <v>107564.7589723362</v>
      </c>
      <c r="F1487" s="25">
        <f t="shared" si="139"/>
        <v>209.74603634514699</v>
      </c>
      <c r="G1487" s="23">
        <f>'Emissions Factors'!$AB$39/1000</f>
        <v>0.49266147344102867</v>
      </c>
      <c r="H1487" s="26">
        <f t="shared" si="143"/>
        <v>103333.79131421568</v>
      </c>
      <c r="I1487" s="23">
        <f t="shared" si="140"/>
        <v>52.993012645640263</v>
      </c>
      <c r="J1487" s="26">
        <f>I1487*'Social Cost of Carbon'!$C$5</f>
        <v>5299.3012645640265</v>
      </c>
      <c r="K1487" s="23">
        <f t="shared" si="141"/>
        <v>0.61045697215402417</v>
      </c>
      <c r="L1487" s="27">
        <f t="shared" si="142"/>
        <v>10.333379131421566</v>
      </c>
      <c r="M1487" s="27"/>
    </row>
    <row r="1488" spans="1:13" x14ac:dyDescent="0.25">
      <c r="A1488" s="24">
        <f t="shared" si="144"/>
        <v>2020</v>
      </c>
      <c r="B1488" s="32">
        <v>43853</v>
      </c>
      <c r="C1488" s="28">
        <f>'Bitcoin Data'!C1490</f>
        <v>8406.515625</v>
      </c>
      <c r="D1488" s="26">
        <f>'Bitcoin Data'!K1490</f>
        <v>1987.4130506790327</v>
      </c>
      <c r="E1488" s="25">
        <f>'Bitcoin Data'!J1490</f>
        <v>105979.96956012028</v>
      </c>
      <c r="F1488" s="25">
        <f t="shared" si="139"/>
        <v>210.6259746143497</v>
      </c>
      <c r="G1488" s="23">
        <f>'Emissions Factors'!$AB$39/1000</f>
        <v>0.49266147344102867</v>
      </c>
      <c r="H1488" s="26">
        <f t="shared" si="143"/>
        <v>103767.30299845822</v>
      </c>
      <c r="I1488" s="23">
        <f t="shared" si="140"/>
        <v>52.212247958724227</v>
      </c>
      <c r="J1488" s="26">
        <f>I1488*'Social Cost of Carbon'!$C$5</f>
        <v>5221.2247958724229</v>
      </c>
      <c r="K1488" s="23">
        <f t="shared" si="141"/>
        <v>0.62109261777199432</v>
      </c>
      <c r="L1488" s="27">
        <f t="shared" si="142"/>
        <v>10.376730299845821</v>
      </c>
      <c r="M1488" s="27"/>
    </row>
    <row r="1489" spans="1:13" x14ac:dyDescent="0.25">
      <c r="A1489" s="24">
        <f t="shared" si="144"/>
        <v>2020</v>
      </c>
      <c r="B1489" s="32">
        <v>43854</v>
      </c>
      <c r="C1489" s="28">
        <f>'Bitcoin Data'!C1491</f>
        <v>8445.4345699999994</v>
      </c>
      <c r="D1489" s="26">
        <f>'Bitcoin Data'!K1491</f>
        <v>1899.9366687777074</v>
      </c>
      <c r="E1489" s="25">
        <f>'Bitcoin Data'!J1491</f>
        <v>110799.93424123677</v>
      </c>
      <c r="F1489" s="25">
        <f t="shared" si="139"/>
        <v>210.51285796308443</v>
      </c>
      <c r="G1489" s="23">
        <f>'Emissions Factors'!$AB$39/1000</f>
        <v>0.49266147344102867</v>
      </c>
      <c r="H1489" s="26">
        <f t="shared" si="143"/>
        <v>103711.57478237516</v>
      </c>
      <c r="I1489" s="23">
        <f t="shared" si="140"/>
        <v>54.586858860456793</v>
      </c>
      <c r="J1489" s="26">
        <f>I1489*'Social Cost of Carbon'!$C$5</f>
        <v>5458.6858860456796</v>
      </c>
      <c r="K1489" s="23">
        <f t="shared" si="141"/>
        <v>0.64634754325563137</v>
      </c>
      <c r="L1489" s="27">
        <f t="shared" si="142"/>
        <v>10.371157478237517</v>
      </c>
      <c r="M1489" s="27"/>
    </row>
    <row r="1490" spans="1:13" x14ac:dyDescent="0.25">
      <c r="A1490" s="24">
        <f t="shared" si="144"/>
        <v>2020</v>
      </c>
      <c r="B1490" s="32">
        <v>43855</v>
      </c>
      <c r="C1490" s="28">
        <f>'Bitcoin Data'!C1492</f>
        <v>8367.8476559999999</v>
      </c>
      <c r="D1490" s="26">
        <f>'Bitcoin Data'!K1492</f>
        <v>2050.113895216401</v>
      </c>
      <c r="E1490" s="25">
        <f>'Bitcoin Data'!J1492</f>
        <v>101951.25229079908</v>
      </c>
      <c r="F1490" s="25">
        <f t="shared" si="139"/>
        <v>209.01167895608015</v>
      </c>
      <c r="G1490" s="23">
        <f>'Emissions Factors'!$AB$39/1000</f>
        <v>0.49266147344102867</v>
      </c>
      <c r="H1490" s="26">
        <f t="shared" si="143"/>
        <v>102972.00172088569</v>
      </c>
      <c r="I1490" s="23">
        <f t="shared" si="140"/>
        <v>50.227454172743123</v>
      </c>
      <c r="J1490" s="26">
        <f>I1490*'Social Cost of Carbon'!$C$5</f>
        <v>5022.7454172743119</v>
      </c>
      <c r="K1490" s="23">
        <f t="shared" si="141"/>
        <v>0.60024341070225529</v>
      </c>
      <c r="L1490" s="27">
        <f t="shared" si="142"/>
        <v>10.297200172088568</v>
      </c>
      <c r="M1490" s="27"/>
    </row>
    <row r="1491" spans="1:13" x14ac:dyDescent="0.25">
      <c r="A1491" s="24">
        <f t="shared" si="144"/>
        <v>2020</v>
      </c>
      <c r="B1491" s="32">
        <v>43856</v>
      </c>
      <c r="C1491" s="28">
        <f>'Bitcoin Data'!C1493</f>
        <v>8596.8300780000009</v>
      </c>
      <c r="D1491" s="26">
        <f>'Bitcoin Data'!K1493</f>
        <v>1787.4875868917577</v>
      </c>
      <c r="E1491" s="25">
        <f>'Bitcoin Data'!J1493</f>
        <v>120415.78834064394</v>
      </c>
      <c r="F1491" s="25">
        <f t="shared" si="139"/>
        <v>215.24172692468628</v>
      </c>
      <c r="G1491" s="23">
        <f>'Emissions Factors'!$AB$39/1000</f>
        <v>0.49266147344102867</v>
      </c>
      <c r="H1491" s="26">
        <f t="shared" si="143"/>
        <v>106041.30633270748</v>
      </c>
      <c r="I1491" s="23">
        <f t="shared" si="140"/>
        <v>59.324219709464685</v>
      </c>
      <c r="J1491" s="26">
        <f>I1491*'Social Cost of Carbon'!$C$5</f>
        <v>5932.4219709464687</v>
      </c>
      <c r="K1491" s="23">
        <f t="shared" si="141"/>
        <v>0.6900708653213965</v>
      </c>
      <c r="L1491" s="27">
        <f t="shared" si="142"/>
        <v>10.604130633270747</v>
      </c>
      <c r="M1491" s="27"/>
    </row>
    <row r="1492" spans="1:13" x14ac:dyDescent="0.25">
      <c r="A1492" s="24">
        <f t="shared" si="144"/>
        <v>2020</v>
      </c>
      <c r="B1492" s="32">
        <v>43857</v>
      </c>
      <c r="C1492" s="28">
        <f>'Bitcoin Data'!C1494</f>
        <v>8909.8193360000005</v>
      </c>
      <c r="D1492" s="26">
        <f>'Bitcoin Data'!K1494</f>
        <v>1612.4697661918838</v>
      </c>
      <c r="E1492" s="25">
        <f>'Bitcoin Data'!J1494</f>
        <v>132554.11254395868</v>
      </c>
      <c r="F1492" s="25">
        <f t="shared" si="139"/>
        <v>213.73949886152968</v>
      </c>
      <c r="G1492" s="23">
        <f>'Emissions Factors'!$AB$39/1000</f>
        <v>0.49266147344102867</v>
      </c>
      <c r="H1492" s="26">
        <f t="shared" si="143"/>
        <v>105301.21644166829</v>
      </c>
      <c r="I1492" s="23">
        <f t="shared" si="140"/>
        <v>65.304304396574622</v>
      </c>
      <c r="J1492" s="26">
        <f>I1492*'Social Cost of Carbon'!$C$5</f>
        <v>6530.4304396574626</v>
      </c>
      <c r="K1492" s="23">
        <f t="shared" si="141"/>
        <v>0.73294757092002416</v>
      </c>
      <c r="L1492" s="27">
        <f t="shared" si="142"/>
        <v>10.530121644166829</v>
      </c>
      <c r="M1492" s="27"/>
    </row>
    <row r="1493" spans="1:13" x14ac:dyDescent="0.25">
      <c r="A1493" s="24">
        <f t="shared" si="144"/>
        <v>2020</v>
      </c>
      <c r="B1493" s="32">
        <v>43858</v>
      </c>
      <c r="C1493" s="28">
        <f>'Bitcoin Data'!C1495</f>
        <v>9358.5898440000001</v>
      </c>
      <c r="D1493" s="26">
        <f>'Bitcoin Data'!K1495</f>
        <v>1774.9728823587418</v>
      </c>
      <c r="E1493" s="25">
        <f>'Bitcoin Data'!J1495</f>
        <v>117788.32269645804</v>
      </c>
      <c r="F1493" s="25">
        <f t="shared" si="139"/>
        <v>209.07107864473372</v>
      </c>
      <c r="G1493" s="23">
        <f>'Emissions Factors'!$AB$39/1000</f>
        <v>0.49266147344102867</v>
      </c>
      <c r="H1493" s="26">
        <f t="shared" si="143"/>
        <v>103001.2656590197</v>
      </c>
      <c r="I1493" s="23">
        <f t="shared" si="140"/>
        <v>58.029768613784377</v>
      </c>
      <c r="J1493" s="26">
        <f>I1493*'Social Cost of Carbon'!$C$5</f>
        <v>5802.9768613784381</v>
      </c>
      <c r="K1493" s="23">
        <f t="shared" si="141"/>
        <v>0.62006957865546974</v>
      </c>
      <c r="L1493" s="27">
        <f t="shared" si="142"/>
        <v>10.300126565901971</v>
      </c>
      <c r="M1493" s="27"/>
    </row>
    <row r="1494" spans="1:13" x14ac:dyDescent="0.25">
      <c r="A1494" s="24">
        <f t="shared" si="144"/>
        <v>2020</v>
      </c>
      <c r="B1494" s="32">
        <v>43859</v>
      </c>
      <c r="C1494" s="28">
        <f>'Bitcoin Data'!C1496</f>
        <v>9316.6298829999996</v>
      </c>
      <c r="D1494" s="26">
        <f>'Bitcoin Data'!K1496</f>
        <v>2000</v>
      </c>
      <c r="E1494" s="25">
        <f>'Bitcoin Data'!J1496</f>
        <v>103797.47897250118</v>
      </c>
      <c r="F1494" s="25">
        <f t="shared" si="139"/>
        <v>207.59495794500234</v>
      </c>
      <c r="G1494" s="23">
        <f>'Emissions Factors'!$AB$39/1000</f>
        <v>0.49266147344102867</v>
      </c>
      <c r="H1494" s="26">
        <f t="shared" si="143"/>
        <v>102274.03786011324</v>
      </c>
      <c r="I1494" s="23">
        <f t="shared" si="140"/>
        <v>51.13701893005662</v>
      </c>
      <c r="J1494" s="26">
        <f>I1494*'Social Cost of Carbon'!$C$5</f>
        <v>5113.701893005662</v>
      </c>
      <c r="K1494" s="23">
        <f t="shared" si="141"/>
        <v>0.54887893554047951</v>
      </c>
      <c r="L1494" s="27">
        <f t="shared" si="142"/>
        <v>10.227403786011322</v>
      </c>
      <c r="M1494" s="27"/>
    </row>
    <row r="1495" spans="1:13" x14ac:dyDescent="0.25">
      <c r="A1495" s="24">
        <f t="shared" si="144"/>
        <v>2020</v>
      </c>
      <c r="B1495" s="32">
        <v>43860</v>
      </c>
      <c r="C1495" s="28">
        <f>'Bitcoin Data'!C1497</f>
        <v>9508.9931639999995</v>
      </c>
      <c r="D1495" s="26">
        <f>'Bitcoin Data'!K1497</f>
        <v>1949.9512512187196</v>
      </c>
      <c r="E1495" s="25">
        <f>'Bitcoin Data'!J1497</f>
        <v>107567.61550719659</v>
      </c>
      <c r="F1495" s="25">
        <f t="shared" si="139"/>
        <v>209.75160644887214</v>
      </c>
      <c r="G1495" s="23">
        <f>'Emissions Factors'!$AB$39/1000</f>
        <v>0.49266147344102867</v>
      </c>
      <c r="H1495" s="26">
        <f t="shared" si="143"/>
        <v>103336.53548972412</v>
      </c>
      <c r="I1495" s="23">
        <f t="shared" si="140"/>
        <v>52.994419950313514</v>
      </c>
      <c r="J1495" s="26">
        <f>I1495*'Social Cost of Carbon'!$C$5</f>
        <v>5299.4419950313513</v>
      </c>
      <c r="K1495" s="23">
        <f t="shared" si="141"/>
        <v>0.55730842410261217</v>
      </c>
      <c r="L1495" s="27">
        <f t="shared" si="142"/>
        <v>10.333653548972411</v>
      </c>
      <c r="M1495" s="27"/>
    </row>
    <row r="1496" spans="1:13" x14ac:dyDescent="0.25">
      <c r="A1496" s="24">
        <f t="shared" si="144"/>
        <v>2020</v>
      </c>
      <c r="B1496" s="32">
        <v>43861</v>
      </c>
      <c r="C1496" s="28">
        <f>'Bitcoin Data'!C1498</f>
        <v>9350.5292969999991</v>
      </c>
      <c r="D1496" s="26">
        <f>'Bitcoin Data'!K1498</f>
        <v>1800</v>
      </c>
      <c r="E1496" s="25">
        <f>'Bitcoin Data'!J1498</f>
        <v>116936.28666625719</v>
      </c>
      <c r="F1496" s="25">
        <f t="shared" si="139"/>
        <v>210.48531599926292</v>
      </c>
      <c r="G1496" s="23">
        <f>'Emissions Factors'!$AB$39/1000</f>
        <v>0.49266147344102867</v>
      </c>
      <c r="H1496" s="26">
        <f t="shared" si="143"/>
        <v>103698.0059178974</v>
      </c>
      <c r="I1496" s="23">
        <f t="shared" si="140"/>
        <v>57.610003287720787</v>
      </c>
      <c r="J1496" s="26">
        <f>I1496*'Social Cost of Carbon'!$C$5</f>
        <v>5761.0003287720783</v>
      </c>
      <c r="K1496" s="23">
        <f t="shared" si="141"/>
        <v>0.6161148899475053</v>
      </c>
      <c r="L1496" s="27">
        <f t="shared" si="142"/>
        <v>10.36980059178974</v>
      </c>
      <c r="M1496" s="27"/>
    </row>
    <row r="1497" spans="1:13" x14ac:dyDescent="0.25">
      <c r="A1497" s="24">
        <f t="shared" si="144"/>
        <v>2020</v>
      </c>
      <c r="B1497" s="32">
        <v>43862</v>
      </c>
      <c r="C1497" s="28">
        <f>'Bitcoin Data'!C1499</f>
        <v>9392.875</v>
      </c>
      <c r="D1497" s="26">
        <f>'Bitcoin Data'!K1499</f>
        <v>1887.5838926174499</v>
      </c>
      <c r="E1497" s="25">
        <f>'Bitcoin Data'!J1499</f>
        <v>111316.75938650513</v>
      </c>
      <c r="F1497" s="25">
        <f t="shared" si="139"/>
        <v>210.11972199633942</v>
      </c>
      <c r="G1497" s="23">
        <f>'Emissions Factors'!$AB$39/1000</f>
        <v>0.49266147344102867</v>
      </c>
      <c r="H1497" s="26">
        <f t="shared" si="143"/>
        <v>103517.89183773591</v>
      </c>
      <c r="I1497" s="23">
        <f t="shared" si="140"/>
        <v>54.841478698036077</v>
      </c>
      <c r="J1497" s="26">
        <f>I1497*'Social Cost of Carbon'!$C$5</f>
        <v>5484.147869803608</v>
      </c>
      <c r="K1497" s="23">
        <f t="shared" si="141"/>
        <v>0.58386254153319495</v>
      </c>
      <c r="L1497" s="27">
        <f t="shared" si="142"/>
        <v>10.35178918377359</v>
      </c>
      <c r="M1497" s="27"/>
    </row>
    <row r="1498" spans="1:13" x14ac:dyDescent="0.25">
      <c r="A1498" s="24">
        <f t="shared" si="144"/>
        <v>2020</v>
      </c>
      <c r="B1498" s="32">
        <v>43863</v>
      </c>
      <c r="C1498" s="28">
        <f>'Bitcoin Data'!C1500</f>
        <v>9344.3652340000008</v>
      </c>
      <c r="D1498" s="26">
        <f>'Bitcoin Data'!K1500</f>
        <v>1787.4875868917577</v>
      </c>
      <c r="E1498" s="25">
        <f>'Bitcoin Data'!J1500</f>
        <v>116829.74131299516</v>
      </c>
      <c r="F1498" s="25">
        <f t="shared" si="139"/>
        <v>208.83171237675401</v>
      </c>
      <c r="G1498" s="23">
        <f>'Emissions Factors'!$AB$39/1000</f>
        <v>0.49266147344102867</v>
      </c>
      <c r="H1498" s="26">
        <f t="shared" si="143"/>
        <v>102883.33912074474</v>
      </c>
      <c r="I1498" s="23">
        <f t="shared" si="140"/>
        <v>57.557512496994413</v>
      </c>
      <c r="J1498" s="26">
        <f>I1498*'Social Cost of Carbon'!$C$5</f>
        <v>5755.7512496994414</v>
      </c>
      <c r="K1498" s="23">
        <f t="shared" si="141"/>
        <v>0.61595957623283126</v>
      </c>
      <c r="L1498" s="27">
        <f t="shared" si="142"/>
        <v>10.288333912074473</v>
      </c>
      <c r="M1498" s="27"/>
    </row>
    <row r="1499" spans="1:13" x14ac:dyDescent="0.25">
      <c r="A1499" s="24">
        <f t="shared" si="144"/>
        <v>2020</v>
      </c>
      <c r="B1499" s="32">
        <v>43864</v>
      </c>
      <c r="C1499" s="28">
        <f>'Bitcoin Data'!C1501</f>
        <v>9293.5214840000008</v>
      </c>
      <c r="D1499" s="26">
        <f>'Bitcoin Data'!K1501</f>
        <v>1849.9486125385406</v>
      </c>
      <c r="E1499" s="25">
        <f>'Bitcoin Data'!J1501</f>
        <v>113536.58117845163</v>
      </c>
      <c r="F1499" s="25">
        <f t="shared" si="139"/>
        <v>210.03684082344597</v>
      </c>
      <c r="G1499" s="23">
        <f>'Emissions Factors'!$AB$39/1000</f>
        <v>0.49266147344102867</v>
      </c>
      <c r="H1499" s="26">
        <f t="shared" si="143"/>
        <v>103477.05947697769</v>
      </c>
      <c r="I1499" s="23">
        <f t="shared" si="140"/>
        <v>55.935099372832944</v>
      </c>
      <c r="J1499" s="26">
        <f>I1499*'Social Cost of Carbon'!$C$5</f>
        <v>5593.5099372832947</v>
      </c>
      <c r="K1499" s="23">
        <f t="shared" si="141"/>
        <v>0.60187195423319839</v>
      </c>
      <c r="L1499" s="27">
        <f t="shared" si="142"/>
        <v>10.34770594769777</v>
      </c>
      <c r="M1499" s="27"/>
    </row>
    <row r="1500" spans="1:13" x14ac:dyDescent="0.25">
      <c r="A1500" s="24">
        <f t="shared" si="144"/>
        <v>2020</v>
      </c>
      <c r="B1500" s="32">
        <v>43865</v>
      </c>
      <c r="C1500" s="28">
        <f>'Bitcoin Data'!C1502</f>
        <v>9180.9628909999992</v>
      </c>
      <c r="D1500" s="26">
        <f>'Bitcoin Data'!K1502</f>
        <v>1650.0137501145844</v>
      </c>
      <c r="E1500" s="25">
        <f>'Bitcoin Data'!J1502</f>
        <v>130322.68696773119</v>
      </c>
      <c r="F1500" s="25">
        <f t="shared" si="139"/>
        <v>215.03422544863523</v>
      </c>
      <c r="G1500" s="23">
        <f>'Emissions Factors'!$AB$39/1000</f>
        <v>0.49266147344102867</v>
      </c>
      <c r="H1500" s="26">
        <f t="shared" si="143"/>
        <v>105939.07834977498</v>
      </c>
      <c r="I1500" s="23">
        <f t="shared" si="140"/>
        <v>64.2049669843164</v>
      </c>
      <c r="J1500" s="26">
        <f>I1500*'Social Cost of Carbon'!$C$5</f>
        <v>6420.4966984316397</v>
      </c>
      <c r="K1500" s="23">
        <f t="shared" si="141"/>
        <v>0.69932715932504042</v>
      </c>
      <c r="L1500" s="27">
        <f t="shared" si="142"/>
        <v>10.593907834977498</v>
      </c>
      <c r="M1500" s="27"/>
    </row>
    <row r="1501" spans="1:13" x14ac:dyDescent="0.25">
      <c r="A1501" s="24">
        <f t="shared" si="144"/>
        <v>2020</v>
      </c>
      <c r="B1501" s="32">
        <v>43866</v>
      </c>
      <c r="C1501" s="28">
        <f>'Bitcoin Data'!C1503</f>
        <v>9613.4238280000009</v>
      </c>
      <c r="D1501" s="26">
        <f>'Bitcoin Data'!K1503</f>
        <v>1987.4130506790327</v>
      </c>
      <c r="E1501" s="25">
        <f>'Bitcoin Data'!J1503</f>
        <v>107351.75250601867</v>
      </c>
      <c r="F1501" s="25">
        <f t="shared" si="139"/>
        <v>213.35227394372708</v>
      </c>
      <c r="G1501" s="23">
        <f>'Emissions Factors'!$AB$39/1000</f>
        <v>0.49266147344102867</v>
      </c>
      <c r="H1501" s="26">
        <f t="shared" si="143"/>
        <v>105110.44564311058</v>
      </c>
      <c r="I1501" s="23">
        <f t="shared" si="140"/>
        <v>52.8880725660918</v>
      </c>
      <c r="J1501" s="26">
        <f>I1501*'Social Cost of Carbon'!$C$5</f>
        <v>5288.8072566091796</v>
      </c>
      <c r="K1501" s="23">
        <f t="shared" si="141"/>
        <v>0.55014814193513772</v>
      </c>
      <c r="L1501" s="27">
        <f t="shared" si="142"/>
        <v>10.511044564311055</v>
      </c>
      <c r="M1501" s="27"/>
    </row>
    <row r="1502" spans="1:13" x14ac:dyDescent="0.25">
      <c r="A1502" s="24">
        <f t="shared" si="144"/>
        <v>2020</v>
      </c>
      <c r="B1502" s="32">
        <v>43867</v>
      </c>
      <c r="C1502" s="28">
        <f>'Bitcoin Data'!C1504</f>
        <v>9729.8017579999996</v>
      </c>
      <c r="D1502" s="26">
        <f>'Bitcoin Data'!K1504</f>
        <v>1687.4472672728978</v>
      </c>
      <c r="E1502" s="25">
        <f>'Bitcoin Data'!J1504</f>
        <v>126244.81443454169</v>
      </c>
      <c r="F1502" s="25">
        <f t="shared" si="139"/>
        <v>213.03146712494146</v>
      </c>
      <c r="G1502" s="23">
        <f>'Emissions Factors'!$AB$39/1000</f>
        <v>0.49266147344102867</v>
      </c>
      <c r="H1502" s="26">
        <f t="shared" si="143"/>
        <v>104952.39648307773</v>
      </c>
      <c r="I1502" s="23">
        <f t="shared" si="140"/>
        <v>62.195956293610557</v>
      </c>
      <c r="J1502" s="26">
        <f>I1502*'Social Cost of Carbon'!$C$5</f>
        <v>6219.5956293610561</v>
      </c>
      <c r="K1502" s="23">
        <f t="shared" si="141"/>
        <v>0.63923148529179485</v>
      </c>
      <c r="L1502" s="27">
        <f t="shared" si="142"/>
        <v>10.495239648307772</v>
      </c>
      <c r="M1502" s="27"/>
    </row>
    <row r="1503" spans="1:13" x14ac:dyDescent="0.25">
      <c r="A1503" s="24">
        <f t="shared" si="144"/>
        <v>2020</v>
      </c>
      <c r="B1503" s="32">
        <v>43868</v>
      </c>
      <c r="C1503" s="28">
        <f>'Bitcoin Data'!C1505</f>
        <v>9795.9433590000008</v>
      </c>
      <c r="D1503" s="26">
        <f>'Bitcoin Data'!K1505</f>
        <v>1737.4517374517375</v>
      </c>
      <c r="E1503" s="25">
        <f>'Bitcoin Data'!J1505</f>
        <v>120054.34956790929</v>
      </c>
      <c r="F1503" s="25">
        <f t="shared" si="139"/>
        <v>208.58863824540225</v>
      </c>
      <c r="G1503" s="23">
        <f>'Emissions Factors'!$AB$39/1000</f>
        <v>0.49266147344102867</v>
      </c>
      <c r="H1503" s="26">
        <f t="shared" si="143"/>
        <v>102763.58586103759</v>
      </c>
      <c r="I1503" s="23">
        <f t="shared" si="140"/>
        <v>59.146152751130515</v>
      </c>
      <c r="J1503" s="26">
        <f>I1503*'Social Cost of Carbon'!$C$5</f>
        <v>5914.6152751130512</v>
      </c>
      <c r="K1503" s="23">
        <f t="shared" si="141"/>
        <v>0.60378210228002305</v>
      </c>
      <c r="L1503" s="27">
        <f t="shared" si="142"/>
        <v>10.276358586103758</v>
      </c>
      <c r="M1503" s="27"/>
    </row>
    <row r="1504" spans="1:13" x14ac:dyDescent="0.25">
      <c r="A1504" s="24">
        <f t="shared" si="144"/>
        <v>2020</v>
      </c>
      <c r="B1504" s="32">
        <v>43869</v>
      </c>
      <c r="C1504" s="28">
        <f>'Bitcoin Data'!C1506</f>
        <v>9865.1191409999992</v>
      </c>
      <c r="D1504" s="26">
        <f>'Bitcoin Data'!K1506</f>
        <v>1737.4517374517375</v>
      </c>
      <c r="E1504" s="25">
        <f>'Bitcoin Data'!J1506</f>
        <v>119397.03904785716</v>
      </c>
      <c r="F1504" s="25">
        <f t="shared" si="139"/>
        <v>207.44659294029236</v>
      </c>
      <c r="G1504" s="23">
        <f>'Emissions Factors'!$AB$39/1000</f>
        <v>0.49266147344102867</v>
      </c>
      <c r="H1504" s="26">
        <f t="shared" si="143"/>
        <v>102200.94413828573</v>
      </c>
      <c r="I1504" s="23">
        <f t="shared" si="140"/>
        <v>58.822321181813351</v>
      </c>
      <c r="J1504" s="26">
        <f>I1504*'Social Cost of Carbon'!$C$5</f>
        <v>5882.232118181335</v>
      </c>
      <c r="K1504" s="23">
        <f t="shared" si="141"/>
        <v>0.59626569472784585</v>
      </c>
      <c r="L1504" s="27">
        <f t="shared" si="142"/>
        <v>10.220094413828575</v>
      </c>
      <c r="M1504" s="27"/>
    </row>
    <row r="1505" spans="1:13" x14ac:dyDescent="0.25">
      <c r="A1505" s="24">
        <f t="shared" si="144"/>
        <v>2020</v>
      </c>
      <c r="B1505" s="32">
        <v>43870</v>
      </c>
      <c r="C1505" s="28">
        <f>'Bitcoin Data'!C1507</f>
        <v>10116.673828000001</v>
      </c>
      <c r="D1505" s="26">
        <f>'Bitcoin Data'!K1507</f>
        <v>1912.4521886952823</v>
      </c>
      <c r="E1505" s="25">
        <f>'Bitcoin Data'!J1507</f>
        <v>107121.34811578821</v>
      </c>
      <c r="F1505" s="25">
        <f t="shared" si="139"/>
        <v>204.8644566600284</v>
      </c>
      <c r="G1505" s="23">
        <f>'Emissions Factors'!$AB$39/1000</f>
        <v>0.49266147344102867</v>
      </c>
      <c r="H1505" s="26">
        <f t="shared" si="143"/>
        <v>100928.82507382536</v>
      </c>
      <c r="I1505" s="23">
        <f t="shared" si="140"/>
        <v>52.774561199713581</v>
      </c>
      <c r="J1505" s="26">
        <f>I1505*'Social Cost of Carbon'!$C$5</f>
        <v>5277.456119971358</v>
      </c>
      <c r="K1505" s="23">
        <f t="shared" si="141"/>
        <v>0.52165921425329531</v>
      </c>
      <c r="L1505" s="27">
        <f t="shared" si="142"/>
        <v>10.092882507382535</v>
      </c>
      <c r="M1505" s="27"/>
    </row>
    <row r="1506" spans="1:13" x14ac:dyDescent="0.25">
      <c r="A1506" s="24">
        <f t="shared" si="144"/>
        <v>2020</v>
      </c>
      <c r="B1506" s="32">
        <v>43871</v>
      </c>
      <c r="C1506" s="28">
        <f>'Bitcoin Data'!C1508</f>
        <v>9856.6113280000009</v>
      </c>
      <c r="D1506" s="26">
        <f>'Bitcoin Data'!K1508</f>
        <v>1525.0360077946284</v>
      </c>
      <c r="E1506" s="25">
        <f>'Bitcoin Data'!J1508</f>
        <v>135611.39978598949</v>
      </c>
      <c r="F1506" s="25">
        <f t="shared" si="139"/>
        <v>206.81226774106673</v>
      </c>
      <c r="G1506" s="23">
        <f>'Emissions Factors'!$AB$39/1000</f>
        <v>0.49266147344102867</v>
      </c>
      <c r="H1506" s="26">
        <f t="shared" si="143"/>
        <v>101888.43655099446</v>
      </c>
      <c r="I1506" s="23">
        <f t="shared" si="140"/>
        <v>66.810512033965978</v>
      </c>
      <c r="J1506" s="26">
        <f>I1506*'Social Cost of Carbon'!$C$5</f>
        <v>6681.0512033965979</v>
      </c>
      <c r="K1506" s="23">
        <f t="shared" si="141"/>
        <v>0.67782435373275962</v>
      </c>
      <c r="L1506" s="27">
        <f t="shared" si="142"/>
        <v>10.188843655099445</v>
      </c>
      <c r="M1506" s="27"/>
    </row>
    <row r="1507" spans="1:13" x14ac:dyDescent="0.25">
      <c r="A1507" s="24">
        <f t="shared" si="144"/>
        <v>2020</v>
      </c>
      <c r="B1507" s="32">
        <v>43872</v>
      </c>
      <c r="C1507" s="28">
        <f>'Bitcoin Data'!C1509</f>
        <v>10208.236328000001</v>
      </c>
      <c r="D1507" s="26">
        <f>'Bitcoin Data'!K1509</f>
        <v>1849.9486125385406</v>
      </c>
      <c r="E1507" s="25">
        <f>'Bitcoin Data'!J1509</f>
        <v>108842.8641553261</v>
      </c>
      <c r="F1507" s="25">
        <f t="shared" si="139"/>
        <v>201.35370552886639</v>
      </c>
      <c r="G1507" s="23">
        <f>'Emissions Factors'!$AB$39/1000</f>
        <v>0.49266147344102867</v>
      </c>
      <c r="H1507" s="26">
        <f t="shared" si="143"/>
        <v>99199.213248662316</v>
      </c>
      <c r="I1507" s="23">
        <f t="shared" si="140"/>
        <v>53.622685828304682</v>
      </c>
      <c r="J1507" s="26">
        <f>I1507*'Social Cost of Carbon'!$C$5</f>
        <v>5362.2685828304684</v>
      </c>
      <c r="K1507" s="23">
        <f t="shared" si="141"/>
        <v>0.52528844459864155</v>
      </c>
      <c r="L1507" s="27">
        <f t="shared" si="142"/>
        <v>9.9199213248662321</v>
      </c>
      <c r="M1507" s="27"/>
    </row>
    <row r="1508" spans="1:13" x14ac:dyDescent="0.25">
      <c r="A1508" s="24">
        <f t="shared" si="144"/>
        <v>2020</v>
      </c>
      <c r="B1508" s="32">
        <v>43873</v>
      </c>
      <c r="C1508" s="28">
        <f>'Bitcoin Data'!C1510</f>
        <v>10326.054688</v>
      </c>
      <c r="D1508" s="26">
        <f>'Bitcoin Data'!K1510</f>
        <v>1774.9728823587418</v>
      </c>
      <c r="E1508" s="25">
        <f>'Bitcoin Data'!J1510</f>
        <v>115293.49519159133</v>
      </c>
      <c r="F1508" s="25">
        <f t="shared" si="139"/>
        <v>204.6428274774326</v>
      </c>
      <c r="G1508" s="23">
        <f>'Emissions Factors'!$AB$39/1000</f>
        <v>0.49266147344102867</v>
      </c>
      <c r="H1508" s="26">
        <f t="shared" si="143"/>
        <v>100819.63691417017</v>
      </c>
      <c r="I1508" s="23">
        <f t="shared" si="140"/>
        <v>56.80066321925554</v>
      </c>
      <c r="J1508" s="26">
        <f>I1508*'Social Cost of Carbon'!$C$5</f>
        <v>5680.0663219255539</v>
      </c>
      <c r="K1508" s="23">
        <f t="shared" si="141"/>
        <v>0.5500712995958088</v>
      </c>
      <c r="L1508" s="27">
        <f t="shared" si="142"/>
        <v>10.081963691417018</v>
      </c>
      <c r="M1508" s="27"/>
    </row>
    <row r="1509" spans="1:13" x14ac:dyDescent="0.25">
      <c r="A1509" s="24">
        <f t="shared" si="144"/>
        <v>2020</v>
      </c>
      <c r="B1509" s="32">
        <v>43874</v>
      </c>
      <c r="C1509" s="28">
        <f>'Bitcoin Data'!C1511</f>
        <v>10214.379883</v>
      </c>
      <c r="D1509" s="26">
        <f>'Bitcoin Data'!K1511</f>
        <v>1762.4596103005974</v>
      </c>
      <c r="E1509" s="25">
        <f>'Bitcoin Data'!J1511</f>
        <v>114154.31356842715</v>
      </c>
      <c r="F1509" s="25">
        <f t="shared" si="139"/>
        <v>201.19236700594232</v>
      </c>
      <c r="G1509" s="23">
        <f>'Emissions Factors'!$AB$39/1000</f>
        <v>0.49266147344102867</v>
      </c>
      <c r="H1509" s="26">
        <f t="shared" si="143"/>
        <v>99119.72797423575</v>
      </c>
      <c r="I1509" s="23">
        <f t="shared" si="140"/>
        <v>56.239432322270538</v>
      </c>
      <c r="J1509" s="26">
        <f>I1509*'Social Cost of Carbon'!$C$5</f>
        <v>5623.9432322270541</v>
      </c>
      <c r="K1509" s="23">
        <f t="shared" si="141"/>
        <v>0.55059076484781</v>
      </c>
      <c r="L1509" s="27">
        <f t="shared" si="142"/>
        <v>9.9119727974235765</v>
      </c>
      <c r="M1509" s="27"/>
    </row>
    <row r="1510" spans="1:13" x14ac:dyDescent="0.25">
      <c r="A1510" s="24">
        <f t="shared" si="144"/>
        <v>2020</v>
      </c>
      <c r="B1510" s="32">
        <v>43875</v>
      </c>
      <c r="C1510" s="28">
        <f>'Bitcoin Data'!C1512</f>
        <v>10312.116211</v>
      </c>
      <c r="D1510" s="26">
        <f>'Bitcoin Data'!K1512</f>
        <v>1687.4472672728978</v>
      </c>
      <c r="E1510" s="25">
        <f>'Bitcoin Data'!J1512</f>
        <v>119984.3957397084</v>
      </c>
      <c r="F1510" s="25">
        <f t="shared" si="139"/>
        <v>202.46734070636086</v>
      </c>
      <c r="G1510" s="23">
        <f>'Emissions Factors'!$AB$39/1000</f>
        <v>0.49266147344102867</v>
      </c>
      <c r="H1510" s="26">
        <f t="shared" si="143"/>
        <v>99747.858396082505</v>
      </c>
      <c r="I1510" s="23">
        <f t="shared" si="140"/>
        <v>59.111689195056229</v>
      </c>
      <c r="J1510" s="26">
        <f>I1510*'Social Cost of Carbon'!$C$5</f>
        <v>5911.1689195056233</v>
      </c>
      <c r="K1510" s="23">
        <f t="shared" si="141"/>
        <v>0.57322559196919654</v>
      </c>
      <c r="L1510" s="27">
        <f t="shared" si="142"/>
        <v>9.974785839608252</v>
      </c>
      <c r="M1510" s="27"/>
    </row>
    <row r="1511" spans="1:13" x14ac:dyDescent="0.25">
      <c r="A1511" s="24">
        <f t="shared" si="144"/>
        <v>2020</v>
      </c>
      <c r="B1511" s="32">
        <v>43876</v>
      </c>
      <c r="C1511" s="28">
        <f>'Bitcoin Data'!C1513</f>
        <v>9889.4248050000006</v>
      </c>
      <c r="D1511" s="26">
        <f>'Bitcoin Data'!K1513</f>
        <v>1774.9728823587418</v>
      </c>
      <c r="E1511" s="25">
        <f>'Bitcoin Data'!J1513</f>
        <v>113625.48369350309</v>
      </c>
      <c r="F1511" s="25">
        <f t="shared" si="139"/>
        <v>201.68215230086338</v>
      </c>
      <c r="G1511" s="23">
        <f>'Emissions Factors'!$AB$39/1000</f>
        <v>0.49266147344102867</v>
      </c>
      <c r="H1511" s="26">
        <f t="shared" si="143"/>
        <v>99361.026319301309</v>
      </c>
      <c r="I1511" s="23">
        <f t="shared" si="140"/>
        <v>55.978898216890812</v>
      </c>
      <c r="J1511" s="26">
        <f>I1511*'Social Cost of Carbon'!$C$5</f>
        <v>5597.8898216890811</v>
      </c>
      <c r="K1511" s="23">
        <f t="shared" si="141"/>
        <v>0.56604806973797306</v>
      </c>
      <c r="L1511" s="27">
        <f t="shared" si="142"/>
        <v>9.9361026319301313</v>
      </c>
      <c r="M1511" s="27"/>
    </row>
    <row r="1512" spans="1:13" x14ac:dyDescent="0.25">
      <c r="A1512" s="24">
        <f t="shared" si="144"/>
        <v>2020</v>
      </c>
      <c r="B1512" s="32">
        <v>43877</v>
      </c>
      <c r="C1512" s="28">
        <f>'Bitcoin Data'!C1514</f>
        <v>9934.4335940000001</v>
      </c>
      <c r="D1512" s="26">
        <f>'Bitcoin Data'!K1514</f>
        <v>1774.9728823587418</v>
      </c>
      <c r="E1512" s="25">
        <f>'Bitcoin Data'!J1514</f>
        <v>113996.71849641758</v>
      </c>
      <c r="F1512" s="25">
        <f t="shared" si="139"/>
        <v>202.3410840090244</v>
      </c>
      <c r="G1512" s="23">
        <f>'Emissions Factors'!$AB$39/1000</f>
        <v>0.49266147344102867</v>
      </c>
      <c r="H1512" s="26">
        <f t="shared" si="143"/>
        <v>99685.656585540928</v>
      </c>
      <c r="I1512" s="23">
        <f t="shared" si="140"/>
        <v>56.161791301887256</v>
      </c>
      <c r="J1512" s="26">
        <f>I1512*'Social Cost of Carbon'!$C$5</f>
        <v>5616.1791301887251</v>
      </c>
      <c r="K1512" s="23">
        <f t="shared" si="141"/>
        <v>0.56532454286882272</v>
      </c>
      <c r="L1512" s="27">
        <f t="shared" si="142"/>
        <v>9.9685656585540929</v>
      </c>
      <c r="M1512" s="27"/>
    </row>
    <row r="1513" spans="1:13" x14ac:dyDescent="0.25">
      <c r="A1513" s="24">
        <f t="shared" si="144"/>
        <v>2020</v>
      </c>
      <c r="B1513" s="32">
        <v>43878</v>
      </c>
      <c r="C1513" s="28">
        <f>'Bitcoin Data'!C1515</f>
        <v>9690.1425780000009</v>
      </c>
      <c r="D1513" s="26">
        <f>'Bitcoin Data'!K1515</f>
        <v>1962.4945486262536</v>
      </c>
      <c r="E1513" s="25">
        <f>'Bitcoin Data'!J1515</f>
        <v>101976.89269589355</v>
      </c>
      <c r="F1513" s="25">
        <f t="shared" si="139"/>
        <v>200.12909600153552</v>
      </c>
      <c r="G1513" s="23">
        <f>'Emissions Factors'!$AB$39/1000</f>
        <v>0.49266147344102867</v>
      </c>
      <c r="H1513" s="26">
        <f t="shared" si="143"/>
        <v>98595.895314537571</v>
      </c>
      <c r="I1513" s="23">
        <f t="shared" si="140"/>
        <v>50.240086212496593</v>
      </c>
      <c r="J1513" s="26">
        <f>I1513*'Social Cost of Carbon'!$C$5</f>
        <v>5024.008621249659</v>
      </c>
      <c r="K1513" s="23">
        <f t="shared" si="141"/>
        <v>0.51846591325249525</v>
      </c>
      <c r="L1513" s="27">
        <f t="shared" si="142"/>
        <v>9.8595895314537572</v>
      </c>
      <c r="M1513" s="27"/>
    </row>
    <row r="1514" spans="1:13" x14ac:dyDescent="0.25">
      <c r="A1514" s="24">
        <f t="shared" si="144"/>
        <v>2020</v>
      </c>
      <c r="B1514" s="32">
        <v>43879</v>
      </c>
      <c r="C1514" s="28">
        <f>'Bitcoin Data'!C1516</f>
        <v>10141.996094</v>
      </c>
      <c r="D1514" s="26">
        <f>'Bitcoin Data'!K1516</f>
        <v>1862.5827814569536</v>
      </c>
      <c r="E1514" s="25">
        <f>'Bitcoin Data'!J1516</f>
        <v>111329.75932811374</v>
      </c>
      <c r="F1514" s="25">
        <f t="shared" si="139"/>
        <v>207.3608927882913</v>
      </c>
      <c r="G1514" s="23">
        <f>'Emissions Factors'!$AB$39/1000</f>
        <v>0.49266147344102867</v>
      </c>
      <c r="H1514" s="26">
        <f t="shared" si="143"/>
        <v>102158.72297512676</v>
      </c>
      <c r="I1514" s="23">
        <f t="shared" si="140"/>
        <v>54.847883268423615</v>
      </c>
      <c r="J1514" s="26">
        <f>I1514*'Social Cost of Carbon'!$C$5</f>
        <v>5484.7883268423611</v>
      </c>
      <c r="K1514" s="23">
        <f t="shared" si="141"/>
        <v>0.54079968834608005</v>
      </c>
      <c r="L1514" s="27">
        <f t="shared" si="142"/>
        <v>10.215872297512677</v>
      </c>
      <c r="M1514" s="27"/>
    </row>
    <row r="1515" spans="1:13" x14ac:dyDescent="0.25">
      <c r="A1515" s="24">
        <f t="shared" si="144"/>
        <v>2020</v>
      </c>
      <c r="B1515" s="32">
        <v>43880</v>
      </c>
      <c r="C1515" s="28">
        <f>'Bitcoin Data'!C1517</f>
        <v>9633.3867190000001</v>
      </c>
      <c r="D1515" s="26">
        <f>'Bitcoin Data'!K1517</f>
        <v>1762.4596103005974</v>
      </c>
      <c r="E1515" s="25">
        <f>'Bitcoin Data'!J1517</f>
        <v>117853.16133604357</v>
      </c>
      <c r="F1515" s="25">
        <f t="shared" si="139"/>
        <v>207.71143680101679</v>
      </c>
      <c r="G1515" s="23">
        <f>'Emissions Factors'!$AB$39/1000</f>
        <v>0.49266147344102867</v>
      </c>
      <c r="H1515" s="26">
        <f t="shared" si="143"/>
        <v>102331.42250494203</v>
      </c>
      <c r="I1515" s="23">
        <f t="shared" si="140"/>
        <v>58.061712113498501</v>
      </c>
      <c r="J1515" s="26">
        <f>I1515*'Social Cost of Carbon'!$C$5</f>
        <v>5806.1712113498497</v>
      </c>
      <c r="K1515" s="23">
        <f t="shared" si="141"/>
        <v>0.60271339464638074</v>
      </c>
      <c r="L1515" s="27">
        <f t="shared" si="142"/>
        <v>10.233142250494204</v>
      </c>
      <c r="M1515" s="27"/>
    </row>
    <row r="1516" spans="1:13" x14ac:dyDescent="0.25">
      <c r="A1516" s="24">
        <f t="shared" si="144"/>
        <v>2020</v>
      </c>
      <c r="B1516" s="32">
        <v>43881</v>
      </c>
      <c r="C1516" s="28">
        <f>'Bitcoin Data'!C1518</f>
        <v>9608.4755860000005</v>
      </c>
      <c r="D1516" s="26">
        <f>'Bitcoin Data'!K1518</f>
        <v>1574.9409397147608</v>
      </c>
      <c r="E1516" s="25">
        <f>'Bitcoin Data'!J1518</f>
        <v>131683.75525714579</v>
      </c>
      <c r="F1516" s="25">
        <f t="shared" si="139"/>
        <v>207.39413724985778</v>
      </c>
      <c r="G1516" s="23">
        <f>'Emissions Factors'!$AB$39/1000</f>
        <v>0.49266147344102867</v>
      </c>
      <c r="H1516" s="26">
        <f t="shared" si="143"/>
        <v>102175.10124054586</v>
      </c>
      <c r="I1516" s="23">
        <f t="shared" si="140"/>
        <v>64.87551289323325</v>
      </c>
      <c r="J1516" s="26">
        <f>I1516*'Social Cost of Carbon'!$C$5</f>
        <v>6487.5512893233254</v>
      </c>
      <c r="K1516" s="23">
        <f t="shared" si="141"/>
        <v>0.67519048482321087</v>
      </c>
      <c r="L1516" s="27">
        <f t="shared" si="142"/>
        <v>10.217510124054586</v>
      </c>
      <c r="M1516" s="27"/>
    </row>
    <row r="1517" spans="1:13" x14ac:dyDescent="0.25">
      <c r="A1517" s="24">
        <f t="shared" si="144"/>
        <v>2020</v>
      </c>
      <c r="B1517" s="32">
        <v>43882</v>
      </c>
      <c r="C1517" s="28">
        <f>'Bitcoin Data'!C1519</f>
        <v>9686.4414059999999</v>
      </c>
      <c r="D1517" s="26">
        <f>'Bitcoin Data'!K1519</f>
        <v>1924.9278152069294</v>
      </c>
      <c r="E1517" s="25">
        <f>'Bitcoin Data'!J1519</f>
        <v>106080.96044849252</v>
      </c>
      <c r="F1517" s="25">
        <f t="shared" si="139"/>
        <v>204.19819143116939</v>
      </c>
      <c r="G1517" s="23">
        <f>'Emissions Factors'!$AB$39/1000</f>
        <v>0.49266147344102867</v>
      </c>
      <c r="H1517" s="26">
        <f t="shared" si="143"/>
        <v>100600.58186447315</v>
      </c>
      <c r="I1517" s="23">
        <f t="shared" si="140"/>
        <v>52.262002278593812</v>
      </c>
      <c r="J1517" s="26">
        <f>I1517*'Social Cost of Carbon'!$C$5</f>
        <v>5226.2002278593809</v>
      </c>
      <c r="K1517" s="23">
        <f t="shared" si="141"/>
        <v>0.53953769075835789</v>
      </c>
      <c r="L1517" s="27">
        <f t="shared" si="142"/>
        <v>10.060058186447314</v>
      </c>
      <c r="M1517" s="27"/>
    </row>
    <row r="1518" spans="1:13" x14ac:dyDescent="0.25">
      <c r="A1518" s="24">
        <f t="shared" si="144"/>
        <v>2020</v>
      </c>
      <c r="B1518" s="32">
        <v>43883</v>
      </c>
      <c r="C1518" s="28">
        <f>'Bitcoin Data'!C1520</f>
        <v>9663.1816409999992</v>
      </c>
      <c r="D1518" s="26">
        <f>'Bitcoin Data'!K1520</f>
        <v>1849.9486125385406</v>
      </c>
      <c r="E1518" s="25">
        <f>'Bitcoin Data'!J1520</f>
        <v>112432.06570158138</v>
      </c>
      <c r="F1518" s="25">
        <f t="shared" si="139"/>
        <v>207.9935439494825</v>
      </c>
      <c r="G1518" s="23">
        <f>'Emissions Factors'!$AB$39/1000</f>
        <v>0.49266147344102867</v>
      </c>
      <c r="H1518" s="26">
        <f t="shared" si="143"/>
        <v>102470.4058283734</v>
      </c>
      <c r="I1518" s="23">
        <f t="shared" si="140"/>
        <v>55.390947150559626</v>
      </c>
      <c r="J1518" s="26">
        <f>I1518*'Social Cost of Carbon'!$C$5</f>
        <v>5539.0947150559623</v>
      </c>
      <c r="K1518" s="23">
        <f t="shared" si="141"/>
        <v>0.5732164540459519</v>
      </c>
      <c r="L1518" s="27">
        <f t="shared" si="142"/>
        <v>10.247040582837339</v>
      </c>
      <c r="M1518" s="27"/>
    </row>
    <row r="1519" spans="1:13" x14ac:dyDescent="0.25">
      <c r="A1519" s="24">
        <f t="shared" si="144"/>
        <v>2020</v>
      </c>
      <c r="B1519" s="32">
        <v>43884</v>
      </c>
      <c r="C1519" s="28">
        <f>'Bitcoin Data'!C1521</f>
        <v>9924.515625</v>
      </c>
      <c r="D1519" s="26">
        <f>'Bitcoin Data'!K1521</f>
        <v>1774.9728823587418</v>
      </c>
      <c r="E1519" s="25">
        <f>'Bitcoin Data'!J1521</f>
        <v>117812.69683440115</v>
      </c>
      <c r="F1519" s="25">
        <f t="shared" si="139"/>
        <v>209.11434207861365</v>
      </c>
      <c r="G1519" s="23">
        <f>'Emissions Factors'!$AB$39/1000</f>
        <v>0.49266147344102867</v>
      </c>
      <c r="H1519" s="26">
        <f t="shared" si="143"/>
        <v>103022.5798861011</v>
      </c>
      <c r="I1519" s="23">
        <f t="shared" si="140"/>
        <v>58.041776812497289</v>
      </c>
      <c r="J1519" s="26">
        <f>I1519*'Social Cost of Carbon'!$C$5</f>
        <v>5804.1776812497292</v>
      </c>
      <c r="K1519" s="23">
        <f t="shared" si="141"/>
        <v>0.58483233847996785</v>
      </c>
      <c r="L1519" s="27">
        <f t="shared" si="142"/>
        <v>10.302257988610112</v>
      </c>
      <c r="M1519" s="27"/>
    </row>
    <row r="1520" spans="1:13" x14ac:dyDescent="0.25">
      <c r="A1520" s="24">
        <f t="shared" si="144"/>
        <v>2020</v>
      </c>
      <c r="B1520" s="32">
        <v>43885</v>
      </c>
      <c r="C1520" s="28">
        <f>'Bitcoin Data'!C1522</f>
        <v>9650.1748050000006</v>
      </c>
      <c r="D1520" s="26">
        <f>'Bitcoin Data'!K1522</f>
        <v>1762.4596103005974</v>
      </c>
      <c r="E1520" s="25">
        <f>'Bitcoin Data'!J1522</f>
        <v>118585.43369045005</v>
      </c>
      <c r="F1520" s="25">
        <f t="shared" si="139"/>
        <v>209.00203724939794</v>
      </c>
      <c r="G1520" s="23">
        <f>'Emissions Factors'!$AB$39/1000</f>
        <v>0.49266147344102867</v>
      </c>
      <c r="H1520" s="26">
        <f t="shared" si="143"/>
        <v>102967.25162346514</v>
      </c>
      <c r="I1520" s="23">
        <f t="shared" si="140"/>
        <v>58.422474490580527</v>
      </c>
      <c r="J1520" s="26">
        <f>I1520*'Social Cost of Carbon'!$C$5</f>
        <v>5842.2474490580526</v>
      </c>
      <c r="K1520" s="23">
        <f t="shared" si="141"/>
        <v>0.60540327684334128</v>
      </c>
      <c r="L1520" s="27">
        <f t="shared" si="142"/>
        <v>10.296725162346513</v>
      </c>
      <c r="M1520" s="27"/>
    </row>
    <row r="1521" spans="1:13" x14ac:dyDescent="0.25">
      <c r="A1521" s="24">
        <f t="shared" si="144"/>
        <v>2020</v>
      </c>
      <c r="B1521" s="32">
        <v>43886</v>
      </c>
      <c r="C1521" s="28">
        <f>'Bitcoin Data'!C1523</f>
        <v>9341.7050780000009</v>
      </c>
      <c r="D1521" s="26">
        <f>'Bitcoin Data'!K1523</f>
        <v>1800</v>
      </c>
      <c r="E1521" s="25">
        <f>'Bitcoin Data'!J1523</f>
        <v>114225.91809590822</v>
      </c>
      <c r="F1521" s="25">
        <f t="shared" si="139"/>
        <v>205.6066525726348</v>
      </c>
      <c r="G1521" s="23">
        <f>'Emissions Factors'!$AB$39/1000</f>
        <v>0.49266147344102867</v>
      </c>
      <c r="H1521" s="26">
        <f t="shared" si="143"/>
        <v>101294.47640571193</v>
      </c>
      <c r="I1521" s="23">
        <f t="shared" si="140"/>
        <v>56.274709114284398</v>
      </c>
      <c r="J1521" s="26">
        <f>I1521*'Social Cost of Carbon'!$C$5</f>
        <v>5627.4709114284396</v>
      </c>
      <c r="K1521" s="23">
        <f t="shared" si="141"/>
        <v>0.60240297295204759</v>
      </c>
      <c r="L1521" s="27">
        <f t="shared" si="142"/>
        <v>10.129447640571192</v>
      </c>
      <c r="M1521" s="27"/>
    </row>
    <row r="1522" spans="1:13" x14ac:dyDescent="0.25">
      <c r="A1522" s="24">
        <f t="shared" si="144"/>
        <v>2020</v>
      </c>
      <c r="B1522" s="32">
        <v>43887</v>
      </c>
      <c r="C1522" s="28">
        <f>'Bitcoin Data'!C1524</f>
        <v>8820.5224610000005</v>
      </c>
      <c r="D1522" s="26">
        <f>'Bitcoin Data'!K1524</f>
        <v>1700.0377786173026</v>
      </c>
      <c r="E1522" s="25">
        <f>'Bitcoin Data'!J1524</f>
        <v>120111.84829300696</v>
      </c>
      <c r="F1522" s="25">
        <f t="shared" si="139"/>
        <v>204.19467975766199</v>
      </c>
      <c r="G1522" s="23">
        <f>'Emissions Factors'!$AB$39/1000</f>
        <v>0.49266147344102867</v>
      </c>
      <c r="H1522" s="26">
        <f t="shared" si="143"/>
        <v>100598.85179822874</v>
      </c>
      <c r="I1522" s="23">
        <f t="shared" si="140"/>
        <v>59.174480157758119</v>
      </c>
      <c r="J1522" s="26">
        <f>I1522*'Social Cost of Carbon'!$C$5</f>
        <v>5917.4480157758117</v>
      </c>
      <c r="K1522" s="23">
        <f t="shared" si="141"/>
        <v>0.67087273366627065</v>
      </c>
      <c r="L1522" s="27">
        <f t="shared" si="142"/>
        <v>10.059885179822874</v>
      </c>
      <c r="M1522" s="27"/>
    </row>
    <row r="1523" spans="1:13" x14ac:dyDescent="0.25">
      <c r="A1523" s="24">
        <f t="shared" si="144"/>
        <v>2020</v>
      </c>
      <c r="B1523" s="32">
        <v>43888</v>
      </c>
      <c r="C1523" s="28">
        <f>'Bitcoin Data'!C1525</f>
        <v>8784.4941409999992</v>
      </c>
      <c r="D1523" s="26">
        <f>'Bitcoin Data'!K1525</f>
        <v>1837.4846876276031</v>
      </c>
      <c r="E1523" s="25">
        <f>'Bitcoin Data'!J1525</f>
        <v>110451.45247992768</v>
      </c>
      <c r="F1523" s="25">
        <f t="shared" si="139"/>
        <v>202.95285265809497</v>
      </c>
      <c r="G1523" s="23">
        <f>'Emissions Factors'!$AB$39/1000</f>
        <v>0.49266147344102867</v>
      </c>
      <c r="H1523" s="26">
        <f t="shared" si="143"/>
        <v>99987.051429597064</v>
      </c>
      <c r="I1523" s="23">
        <f t="shared" si="140"/>
        <v>54.415175322462936</v>
      </c>
      <c r="J1523" s="26">
        <f>I1523*'Social Cost of Carbon'!$C$5</f>
        <v>5441.5175322462937</v>
      </c>
      <c r="K1523" s="23">
        <f t="shared" si="141"/>
        <v>0.61944574666502639</v>
      </c>
      <c r="L1523" s="27">
        <f t="shared" si="142"/>
        <v>9.9987051429597074</v>
      </c>
      <c r="M1523" s="27"/>
    </row>
    <row r="1524" spans="1:13" x14ac:dyDescent="0.25">
      <c r="A1524" s="24">
        <f t="shared" si="144"/>
        <v>2020</v>
      </c>
      <c r="B1524" s="32">
        <v>43889</v>
      </c>
      <c r="C1524" s="28">
        <f>'Bitcoin Data'!C1526</f>
        <v>8672.4550780000009</v>
      </c>
      <c r="D1524" s="26">
        <f>'Bitcoin Data'!K1526</f>
        <v>1974.9835418038181</v>
      </c>
      <c r="E1524" s="25">
        <f>'Bitcoin Data'!J1526</f>
        <v>104826.26060966603</v>
      </c>
      <c r="F1524" s="25">
        <f t="shared" si="139"/>
        <v>207.03013945292827</v>
      </c>
      <c r="G1524" s="23">
        <f>'Emissions Factors'!$AB$39/1000</f>
        <v>0.49266147344102867</v>
      </c>
      <c r="H1524" s="26">
        <f t="shared" si="143"/>
        <v>101995.77354958128</v>
      </c>
      <c r="I1524" s="23">
        <f t="shared" si="140"/>
        <v>51.643860007271329</v>
      </c>
      <c r="J1524" s="26">
        <f>I1524*'Social Cost of Carbon'!$C$5</f>
        <v>5164.3860007271333</v>
      </c>
      <c r="K1524" s="23">
        <f t="shared" si="141"/>
        <v>0.59549296644129968</v>
      </c>
      <c r="L1524" s="27">
        <f t="shared" si="142"/>
        <v>10.199577354958128</v>
      </c>
      <c r="M1524" s="27"/>
    </row>
    <row r="1525" spans="1:13" x14ac:dyDescent="0.25">
      <c r="A1525" s="24">
        <f t="shared" si="144"/>
        <v>2020</v>
      </c>
      <c r="B1525" s="32">
        <v>43890</v>
      </c>
      <c r="C1525" s="28">
        <f>'Bitcoin Data'!C1527</f>
        <v>8599.5087889999995</v>
      </c>
      <c r="D1525" s="26">
        <f>'Bitcoin Data'!K1527</f>
        <v>1737.4517374517375</v>
      </c>
      <c r="E1525" s="25">
        <f>'Bitcoin Data'!J1527</f>
        <v>119493.0868483145</v>
      </c>
      <c r="F1525" s="25">
        <f t="shared" si="139"/>
        <v>207.61347135807537</v>
      </c>
      <c r="G1525" s="23">
        <f>'Emissions Factors'!$AB$39/1000</f>
        <v>0.49266147344102867</v>
      </c>
      <c r="H1525" s="26">
        <f t="shared" si="143"/>
        <v>102283.15870547621</v>
      </c>
      <c r="I1525" s="23">
        <f t="shared" si="140"/>
        <v>58.869640232707425</v>
      </c>
      <c r="J1525" s="26">
        <f>I1525*'Social Cost of Carbon'!$C$5</f>
        <v>5886.9640232707425</v>
      </c>
      <c r="K1525" s="23">
        <f t="shared" si="141"/>
        <v>0.6845698013357473</v>
      </c>
      <c r="L1525" s="27">
        <f t="shared" si="142"/>
        <v>10.228315870547622</v>
      </c>
      <c r="M1525" s="27"/>
    </row>
    <row r="1526" spans="1:13" x14ac:dyDescent="0.25">
      <c r="A1526" s="24">
        <f t="shared" si="144"/>
        <v>2020</v>
      </c>
      <c r="B1526" s="32">
        <v>43891</v>
      </c>
      <c r="C1526" s="28">
        <f>'Bitcoin Data'!C1528</f>
        <v>8562.4541019999997</v>
      </c>
      <c r="D1526" s="26">
        <f>'Bitcoin Data'!K1528</f>
        <v>2212.389380530974</v>
      </c>
      <c r="E1526" s="25">
        <f>'Bitcoin Data'!J1528</f>
        <v>92908.909685361519</v>
      </c>
      <c r="F1526" s="25">
        <f t="shared" si="139"/>
        <v>205.55068514460518</v>
      </c>
      <c r="G1526" s="23">
        <f>'Emissions Factors'!$AB$39/1000</f>
        <v>0.49266147344102867</v>
      </c>
      <c r="H1526" s="26">
        <f t="shared" si="143"/>
        <v>101266.90341015416</v>
      </c>
      <c r="I1526" s="23">
        <f t="shared" si="140"/>
        <v>45.772640341389661</v>
      </c>
      <c r="J1526" s="26">
        <f>I1526*'Social Cost of Carbon'!$C$5</f>
        <v>4577.2640341389661</v>
      </c>
      <c r="K1526" s="23">
        <f t="shared" si="141"/>
        <v>0.53457384759234139</v>
      </c>
      <c r="L1526" s="27">
        <f t="shared" si="142"/>
        <v>10.126690341015413</v>
      </c>
      <c r="M1526" s="27"/>
    </row>
    <row r="1527" spans="1:13" x14ac:dyDescent="0.25">
      <c r="A1527" s="24">
        <f t="shared" si="144"/>
        <v>2020</v>
      </c>
      <c r="B1527" s="32">
        <v>43892</v>
      </c>
      <c r="C1527" s="28">
        <f>'Bitcoin Data'!C1529</f>
        <v>8869.6699219999991</v>
      </c>
      <c r="D1527" s="26">
        <f>'Bitcoin Data'!K1529</f>
        <v>1862.5827814569536</v>
      </c>
      <c r="E1527" s="25">
        <f>'Bitcoin Data'!J1529</f>
        <v>114067.2651049882</v>
      </c>
      <c r="F1527" s="25">
        <f t="shared" si="139"/>
        <v>212.45972391243663</v>
      </c>
      <c r="G1527" s="23">
        <f>'Emissions Factors'!$AB$39/1000</f>
        <v>0.49266147344102867</v>
      </c>
      <c r="H1527" s="26">
        <f t="shared" si="143"/>
        <v>104670.72062957518</v>
      </c>
      <c r="I1527" s="23">
        <f t="shared" si="140"/>
        <v>56.196546898011917</v>
      </c>
      <c r="J1527" s="26">
        <f>I1527*'Social Cost of Carbon'!$C$5</f>
        <v>5619.654689801192</v>
      </c>
      <c r="K1527" s="23">
        <f t="shared" si="141"/>
        <v>0.63358103956748268</v>
      </c>
      <c r="L1527" s="27">
        <f t="shared" si="142"/>
        <v>10.467072062957518</v>
      </c>
      <c r="M1527" s="27"/>
    </row>
    <row r="1528" spans="1:13" x14ac:dyDescent="0.25">
      <c r="A1528" s="24">
        <f t="shared" si="144"/>
        <v>2020</v>
      </c>
      <c r="B1528" s="32">
        <v>43893</v>
      </c>
      <c r="C1528" s="28">
        <f>'Bitcoin Data'!C1530</f>
        <v>8787.7861329999996</v>
      </c>
      <c r="D1528" s="26">
        <f>'Bitcoin Data'!K1530</f>
        <v>1912.4521886952823</v>
      </c>
      <c r="E1528" s="25">
        <f>'Bitcoin Data'!J1530</f>
        <v>111827.00818746381</v>
      </c>
      <c r="F1528" s="25">
        <f t="shared" si="139"/>
        <v>213.86380656336041</v>
      </c>
      <c r="G1528" s="23">
        <f>'Emissions Factors'!$AB$39/1000</f>
        <v>0.49266147344102867</v>
      </c>
      <c r="H1528" s="26">
        <f t="shared" si="143"/>
        <v>105362.45805721228</v>
      </c>
      <c r="I1528" s="23">
        <f t="shared" si="140"/>
        <v>55.092858624137904</v>
      </c>
      <c r="J1528" s="26">
        <f>I1528*'Social Cost of Carbon'!$C$5</f>
        <v>5509.2858624137907</v>
      </c>
      <c r="K1528" s="23">
        <f t="shared" si="141"/>
        <v>0.62692534604651495</v>
      </c>
      <c r="L1528" s="27">
        <f t="shared" si="142"/>
        <v>10.536245805721231</v>
      </c>
      <c r="M1528" s="27"/>
    </row>
    <row r="1529" spans="1:13" x14ac:dyDescent="0.25">
      <c r="A1529" s="24">
        <f t="shared" si="144"/>
        <v>2020</v>
      </c>
      <c r="B1529" s="32">
        <v>43894</v>
      </c>
      <c r="C1529" s="28">
        <f>'Bitcoin Data'!C1531</f>
        <v>8755.2460940000001</v>
      </c>
      <c r="D1529" s="26">
        <f>'Bitcoin Data'!K1531</f>
        <v>2087.4405659283316</v>
      </c>
      <c r="E1529" s="25">
        <f>'Bitcoin Data'!J1531</f>
        <v>103254.80072357645</v>
      </c>
      <c r="F1529" s="25">
        <f t="shared" si="139"/>
        <v>215.53825965723954</v>
      </c>
      <c r="G1529" s="23">
        <f>'Emissions Factors'!$AB$39/1000</f>
        <v>0.49266147344102867</v>
      </c>
      <c r="H1529" s="26">
        <f t="shared" si="143"/>
        <v>106187.39658565065</v>
      </c>
      <c r="I1529" s="23">
        <f t="shared" si="140"/>
        <v>50.869662264336974</v>
      </c>
      <c r="J1529" s="26">
        <f>I1529*'Social Cost of Carbon'!$C$5</f>
        <v>5086.9662264336976</v>
      </c>
      <c r="K1529" s="23">
        <f t="shared" si="141"/>
        <v>0.58101921657231459</v>
      </c>
      <c r="L1529" s="27">
        <f t="shared" si="142"/>
        <v>10.618739658565067</v>
      </c>
      <c r="M1529" s="27"/>
    </row>
    <row r="1530" spans="1:13" x14ac:dyDescent="0.25">
      <c r="A1530" s="24">
        <f t="shared" si="144"/>
        <v>2020</v>
      </c>
      <c r="B1530" s="32">
        <v>43895</v>
      </c>
      <c r="C1530" s="28">
        <f>'Bitcoin Data'!C1532</f>
        <v>9078.7626949999994</v>
      </c>
      <c r="D1530" s="26">
        <f>'Bitcoin Data'!K1532</f>
        <v>2037.5820692777904</v>
      </c>
      <c r="E1530" s="25">
        <f>'Bitcoin Data'!J1532</f>
        <v>108819.44311642573</v>
      </c>
      <c r="F1530" s="25">
        <f t="shared" si="139"/>
        <v>221.72854608282356</v>
      </c>
      <c r="G1530" s="23">
        <f>'Emissions Factors'!$AB$39/1000</f>
        <v>0.49266147344102867</v>
      </c>
      <c r="H1530" s="26">
        <f t="shared" si="143"/>
        <v>109237.11221710089</v>
      </c>
      <c r="I1530" s="23">
        <f t="shared" si="140"/>
        <v>53.611147184770502</v>
      </c>
      <c r="J1530" s="26">
        <f>I1530*'Social Cost of Carbon'!$C$5</f>
        <v>5361.1147184770498</v>
      </c>
      <c r="K1530" s="23">
        <f t="shared" si="141"/>
        <v>0.59051160368247191</v>
      </c>
      <c r="L1530" s="27">
        <f t="shared" si="142"/>
        <v>10.923711221710086</v>
      </c>
      <c r="M1530" s="27"/>
    </row>
    <row r="1531" spans="1:13" x14ac:dyDescent="0.25">
      <c r="A1531" s="24">
        <f t="shared" si="144"/>
        <v>2020</v>
      </c>
      <c r="B1531" s="32">
        <v>43896</v>
      </c>
      <c r="C1531" s="28">
        <f>'Bitcoin Data'!C1533</f>
        <v>9122.5458980000003</v>
      </c>
      <c r="D1531" s="26">
        <f>'Bitcoin Data'!K1533</f>
        <v>1937.5672766415501</v>
      </c>
      <c r="E1531" s="25">
        <f>'Bitcoin Data'!J1533</f>
        <v>116054.00881133125</v>
      </c>
      <c r="F1531" s="25">
        <f t="shared" si="139"/>
        <v>224.86244979590555</v>
      </c>
      <c r="G1531" s="23">
        <f>'Emissions Factors'!$AB$39/1000</f>
        <v>0.49266147344102867</v>
      </c>
      <c r="H1531" s="26">
        <f t="shared" si="143"/>
        <v>110781.06583801017</v>
      </c>
      <c r="I1531" s="23">
        <f t="shared" si="140"/>
        <v>57.175338979728579</v>
      </c>
      <c r="J1531" s="26">
        <f>I1531*'Social Cost of Carbon'!$C$5</f>
        <v>5717.5338979728576</v>
      </c>
      <c r="K1531" s="23">
        <f t="shared" si="141"/>
        <v>0.62674761649884958</v>
      </c>
      <c r="L1531" s="27">
        <f t="shared" si="142"/>
        <v>11.078106583801016</v>
      </c>
      <c r="M1531" s="27"/>
    </row>
    <row r="1532" spans="1:13" x14ac:dyDescent="0.25">
      <c r="A1532" s="24">
        <f t="shared" si="144"/>
        <v>2020</v>
      </c>
      <c r="B1532" s="32">
        <v>43897</v>
      </c>
      <c r="C1532" s="28">
        <f>'Bitcoin Data'!C1534</f>
        <v>8909.9541019999997</v>
      </c>
      <c r="D1532" s="26">
        <f>'Bitcoin Data'!K1534</f>
        <v>1962.4945486262536</v>
      </c>
      <c r="E1532" s="25">
        <f>'Bitcoin Data'!J1534</f>
        <v>114207.74689912463</v>
      </c>
      <c r="F1532" s="25">
        <f t="shared" si="139"/>
        <v>224.13208070041901</v>
      </c>
      <c r="G1532" s="23">
        <f>'Emissions Factors'!$AB$39/1000</f>
        <v>0.49266147344102867</v>
      </c>
      <c r="H1532" s="26">
        <f t="shared" si="143"/>
        <v>110421.24112327198</v>
      </c>
      <c r="I1532" s="23">
        <f t="shared" si="140"/>
        <v>56.265756865702812</v>
      </c>
      <c r="J1532" s="26">
        <f>I1532*'Social Cost of Carbon'!$C$5</f>
        <v>5626.5756865702815</v>
      </c>
      <c r="K1532" s="23">
        <f t="shared" si="141"/>
        <v>0.63149322905123551</v>
      </c>
      <c r="L1532" s="27">
        <f t="shared" si="142"/>
        <v>11.042124112327198</v>
      </c>
      <c r="M1532" s="27"/>
    </row>
    <row r="1533" spans="1:13" x14ac:dyDescent="0.25">
      <c r="A1533" s="24">
        <f t="shared" si="144"/>
        <v>2020</v>
      </c>
      <c r="B1533" s="32">
        <v>43898</v>
      </c>
      <c r="C1533" s="28">
        <f>'Bitcoin Data'!C1535</f>
        <v>8108.1162109999996</v>
      </c>
      <c r="D1533" s="26">
        <f>'Bitcoin Data'!K1535</f>
        <v>1974.9835418038181</v>
      </c>
      <c r="E1533" s="25">
        <f>'Bitcoin Data'!J1535</f>
        <v>115275.58682150203</v>
      </c>
      <c r="F1533" s="25">
        <f t="shared" si="139"/>
        <v>227.66738674424363</v>
      </c>
      <c r="G1533" s="23">
        <f>'Emissions Factors'!$AB$39/1000</f>
        <v>0.49266147344102867</v>
      </c>
      <c r="H1533" s="26">
        <f t="shared" si="143"/>
        <v>112162.9502078876</v>
      </c>
      <c r="I1533" s="23">
        <f t="shared" si="140"/>
        <v>56.79184045526042</v>
      </c>
      <c r="J1533" s="26">
        <f>I1533*'Social Cost of Carbon'!$C$5</f>
        <v>5679.1840455260417</v>
      </c>
      <c r="K1533" s="23">
        <f t="shared" si="141"/>
        <v>0.70043199896682418</v>
      </c>
      <c r="L1533" s="27">
        <f t="shared" si="142"/>
        <v>11.216295020788758</v>
      </c>
      <c r="M1533" s="27"/>
    </row>
    <row r="1534" spans="1:13" x14ac:dyDescent="0.25">
      <c r="A1534" s="24">
        <f t="shared" si="144"/>
        <v>2020</v>
      </c>
      <c r="B1534" s="32">
        <v>43899</v>
      </c>
      <c r="C1534" s="28">
        <f>'Bitcoin Data'!C1536</f>
        <v>7923.6445309999999</v>
      </c>
      <c r="D1534" s="26">
        <f>'Bitcoin Data'!K1536</f>
        <v>1875</v>
      </c>
      <c r="E1534" s="25">
        <f>'Bitcoin Data'!J1536</f>
        <v>119300.49124776387</v>
      </c>
      <c r="F1534" s="25">
        <f t="shared" si="139"/>
        <v>223.68842108955727</v>
      </c>
      <c r="G1534" s="23">
        <f>'Emissions Factors'!$AB$39/1000</f>
        <v>0.49266147344102867</v>
      </c>
      <c r="H1534" s="26">
        <f t="shared" si="143"/>
        <v>110202.66712567856</v>
      </c>
      <c r="I1534" s="23">
        <f t="shared" si="140"/>
        <v>58.774755800361895</v>
      </c>
      <c r="J1534" s="26">
        <f>I1534*'Social Cost of Carbon'!$C$5</f>
        <v>5877.4755800361891</v>
      </c>
      <c r="K1534" s="23">
        <f t="shared" si="141"/>
        <v>0.74176416635570919</v>
      </c>
      <c r="L1534" s="27">
        <f t="shared" si="142"/>
        <v>11.020266712567855</v>
      </c>
      <c r="M1534" s="27"/>
    </row>
    <row r="1535" spans="1:13" x14ac:dyDescent="0.25">
      <c r="A1535" s="24">
        <f t="shared" si="144"/>
        <v>2020</v>
      </c>
      <c r="B1535" s="32">
        <v>43900</v>
      </c>
      <c r="C1535" s="28">
        <f>'Bitcoin Data'!C1537</f>
        <v>7909.7294920000004</v>
      </c>
      <c r="D1535" s="26">
        <f>'Bitcoin Data'!K1537</f>
        <v>1650.0137501145844</v>
      </c>
      <c r="E1535" s="25">
        <f>'Bitcoin Data'!J1537</f>
        <v>136320.2078463237</v>
      </c>
      <c r="F1535" s="25">
        <f t="shared" si="139"/>
        <v>224.93021736491215</v>
      </c>
      <c r="G1535" s="23">
        <f>'Emissions Factors'!$AB$39/1000</f>
        <v>0.49266147344102867</v>
      </c>
      <c r="H1535" s="26">
        <f t="shared" si="143"/>
        <v>110814.45230840848</v>
      </c>
      <c r="I1535" s="23">
        <f t="shared" si="140"/>
        <v>67.159714457357111</v>
      </c>
      <c r="J1535" s="26">
        <f>I1535*'Social Cost of Carbon'!$C$5</f>
        <v>6715.9714457357113</v>
      </c>
      <c r="K1535" s="23">
        <f t="shared" si="141"/>
        <v>0.84907726016778817</v>
      </c>
      <c r="L1535" s="27">
        <f t="shared" si="142"/>
        <v>11.081445230840847</v>
      </c>
      <c r="M1535" s="27"/>
    </row>
    <row r="1536" spans="1:13" x14ac:dyDescent="0.25">
      <c r="A1536" s="24">
        <f t="shared" si="144"/>
        <v>2020</v>
      </c>
      <c r="B1536" s="32">
        <v>43901</v>
      </c>
      <c r="C1536" s="28">
        <f>'Bitcoin Data'!C1538</f>
        <v>7911.4301759999998</v>
      </c>
      <c r="D1536" s="26">
        <f>'Bitcoin Data'!K1538</f>
        <v>1487.4803735228493</v>
      </c>
      <c r="E1536" s="25">
        <f>'Bitcoin Data'!J1538</f>
        <v>149510.3116931954</v>
      </c>
      <c r="F1536" s="25">
        <f t="shared" si="139"/>
        <v>222.39365428291194</v>
      </c>
      <c r="G1536" s="23">
        <f>'Emissions Factors'!$AB$39/1000</f>
        <v>0.49266147344102867</v>
      </c>
      <c r="H1536" s="26">
        <f t="shared" si="143"/>
        <v>109564.78540295413</v>
      </c>
      <c r="I1536" s="23">
        <f t="shared" si="140"/>
        <v>73.657970453397112</v>
      </c>
      <c r="J1536" s="26">
        <f>I1536*'Social Cost of Carbon'!$C$5</f>
        <v>7365.7970453397111</v>
      </c>
      <c r="K1536" s="23">
        <f t="shared" si="141"/>
        <v>0.9310323015533255</v>
      </c>
      <c r="L1536" s="27">
        <f t="shared" si="142"/>
        <v>10.956478540295413</v>
      </c>
      <c r="M1536" s="27"/>
    </row>
    <row r="1537" spans="1:13" x14ac:dyDescent="0.25">
      <c r="A1537" s="24">
        <f t="shared" si="144"/>
        <v>2020</v>
      </c>
      <c r="B1537" s="32">
        <v>43902</v>
      </c>
      <c r="C1537" s="28">
        <f>'Bitcoin Data'!C1539</f>
        <v>4970.7880859999996</v>
      </c>
      <c r="D1537" s="26">
        <f>'Bitcoin Data'!K1539</f>
        <v>1887.5838926174499</v>
      </c>
      <c r="E1537" s="25">
        <f>'Bitcoin Data'!J1539</f>
        <v>113481.930082601</v>
      </c>
      <c r="F1537" s="25">
        <f t="shared" si="139"/>
        <v>214.20666332705727</v>
      </c>
      <c r="G1537" s="23">
        <f>'Emissions Factors'!$AB$39/1000</f>
        <v>0.49266147344102867</v>
      </c>
      <c r="H1537" s="26">
        <f t="shared" si="143"/>
        <v>105531.37037559439</v>
      </c>
      <c r="I1537" s="23">
        <f t="shared" si="140"/>
        <v>55.908174883426007</v>
      </c>
      <c r="J1537" s="26">
        <f>I1537*'Social Cost of Carbon'!$C$5</f>
        <v>5590.8174883426009</v>
      </c>
      <c r="K1537" s="23">
        <f t="shared" si="141"/>
        <v>1.1247346279132049</v>
      </c>
      <c r="L1537" s="27">
        <f t="shared" si="142"/>
        <v>10.55313703755944</v>
      </c>
      <c r="M1537" s="27"/>
    </row>
    <row r="1538" spans="1:13" x14ac:dyDescent="0.25">
      <c r="A1538" s="24">
        <f t="shared" si="144"/>
        <v>2020</v>
      </c>
      <c r="B1538" s="32">
        <v>43903</v>
      </c>
      <c r="C1538" s="28">
        <f>'Bitcoin Data'!C1540</f>
        <v>5563.7070309999999</v>
      </c>
      <c r="D1538" s="26">
        <f>'Bitcoin Data'!K1540</f>
        <v>1562.5</v>
      </c>
      <c r="E1538" s="25">
        <f>'Bitcoin Data'!J1540</f>
        <v>136810.42348725986</v>
      </c>
      <c r="F1538" s="25">
        <f t="shared" si="139"/>
        <v>213.76628669884354</v>
      </c>
      <c r="G1538" s="23">
        <f>'Emissions Factors'!$AB$39/1000</f>
        <v>0.49266147344102867</v>
      </c>
      <c r="H1538" s="26">
        <f t="shared" si="143"/>
        <v>105314.41377706963</v>
      </c>
      <c r="I1538" s="23">
        <f t="shared" si="140"/>
        <v>67.401224817324561</v>
      </c>
      <c r="J1538" s="26">
        <f>I1538*'Social Cost of Carbon'!$C$5</f>
        <v>6740.1224817324564</v>
      </c>
      <c r="K1538" s="23">
        <f t="shared" si="141"/>
        <v>1.2114445358423216</v>
      </c>
      <c r="L1538" s="27">
        <f t="shared" si="142"/>
        <v>10.531441377706964</v>
      </c>
      <c r="M1538" s="27"/>
    </row>
    <row r="1539" spans="1:13" x14ac:dyDescent="0.25">
      <c r="A1539" s="24">
        <f t="shared" si="144"/>
        <v>2020</v>
      </c>
      <c r="B1539" s="32">
        <v>43904</v>
      </c>
      <c r="C1539" s="28">
        <f>'Bitcoin Data'!C1541</f>
        <v>5200.3662109999996</v>
      </c>
      <c r="D1539" s="26">
        <f>'Bitcoin Data'!K1541</f>
        <v>1600</v>
      </c>
      <c r="E1539" s="25">
        <f>'Bitcoin Data'!J1541</f>
        <v>130825.06968350538</v>
      </c>
      <c r="F1539" s="25">
        <f t="shared" si="139"/>
        <v>209.32011149360864</v>
      </c>
      <c r="G1539" s="23">
        <f>'Emissions Factors'!$AB$39/1000</f>
        <v>0.49266147344102867</v>
      </c>
      <c r="H1539" s="26">
        <f t="shared" si="143"/>
        <v>103123.95454928164</v>
      </c>
      <c r="I1539" s="23">
        <f t="shared" si="140"/>
        <v>64.452471593301013</v>
      </c>
      <c r="J1539" s="26">
        <f>I1539*'Social Cost of Carbon'!$C$5</f>
        <v>6445.2471593301016</v>
      </c>
      <c r="K1539" s="23">
        <f t="shared" si="141"/>
        <v>1.2393833237545628</v>
      </c>
      <c r="L1539" s="27">
        <f t="shared" si="142"/>
        <v>10.312395454928163</v>
      </c>
      <c r="M1539" s="27"/>
    </row>
    <row r="1540" spans="1:13" x14ac:dyDescent="0.25">
      <c r="A1540" s="24">
        <f t="shared" si="144"/>
        <v>2020</v>
      </c>
      <c r="B1540" s="32">
        <v>43905</v>
      </c>
      <c r="C1540" s="28">
        <f>'Bitcoin Data'!C1542</f>
        <v>5392.3149409999996</v>
      </c>
      <c r="D1540" s="26">
        <f>'Bitcoin Data'!K1542</f>
        <v>1487.4803735228493</v>
      </c>
      <c r="E1540" s="25">
        <f>'Bitcoin Data'!J1542</f>
        <v>137899.47476384521</v>
      </c>
      <c r="F1540" s="25">
        <f t="shared" si="139"/>
        <v>205.12276223032919</v>
      </c>
      <c r="G1540" s="23">
        <f>'Emissions Factors'!$AB$39/1000</f>
        <v>0.49266147344102867</v>
      </c>
      <c r="H1540" s="26">
        <f t="shared" si="143"/>
        <v>101056.08227668775</v>
      </c>
      <c r="I1540" s="23">
        <f t="shared" si="140"/>
        <v>67.937758423899922</v>
      </c>
      <c r="J1540" s="26">
        <f>I1540*'Social Cost of Carbon'!$C$5</f>
        <v>6793.7758423899922</v>
      </c>
      <c r="K1540" s="23">
        <f t="shared" si="141"/>
        <v>1.2598996751347193</v>
      </c>
      <c r="L1540" s="27">
        <f t="shared" si="142"/>
        <v>10.105608227668775</v>
      </c>
      <c r="M1540" s="27"/>
    </row>
    <row r="1541" spans="1:13" x14ac:dyDescent="0.25">
      <c r="A1541" s="24">
        <f t="shared" si="144"/>
        <v>2020</v>
      </c>
      <c r="B1541" s="32">
        <v>43906</v>
      </c>
      <c r="C1541" s="28">
        <f>'Bitcoin Data'!C1543</f>
        <v>5014.4799800000001</v>
      </c>
      <c r="D1541" s="26">
        <f>'Bitcoin Data'!K1543</f>
        <v>1487.4803735228493</v>
      </c>
      <c r="E1541" s="25">
        <f>'Bitcoin Data'!J1543</f>
        <v>133636.96530101402</v>
      </c>
      <c r="F1541" s="25">
        <f t="shared" ref="F1541:F1604" si="145">E1541*D1541/1000000</f>
        <v>198.78236306241237</v>
      </c>
      <c r="G1541" s="23">
        <f>'Emissions Factors'!$AB$39/1000</f>
        <v>0.49266147344102867</v>
      </c>
      <c r="H1541" s="26">
        <f t="shared" si="143"/>
        <v>97932.411880417596</v>
      </c>
      <c r="I1541" s="23">
        <f t="shared" ref="I1541:I1604" si="146">$E1541*G1541/1000</f>
        <v>65.837784231385186</v>
      </c>
      <c r="J1541" s="26">
        <f>I1541*'Social Cost of Carbon'!$C$5</f>
        <v>6583.7784231385185</v>
      </c>
      <c r="K1541" s="23">
        <f t="shared" ref="K1541:K1604" si="147">J1541/$C1541</f>
        <v>1.3129533769000148</v>
      </c>
      <c r="L1541" s="27">
        <f t="shared" ref="L1541:L1604" si="148">J1541*$D1541/1000000</f>
        <v>9.79324118804176</v>
      </c>
      <c r="M1541" s="27"/>
    </row>
    <row r="1542" spans="1:13" x14ac:dyDescent="0.25">
      <c r="A1542" s="24">
        <f t="shared" si="144"/>
        <v>2020</v>
      </c>
      <c r="B1542" s="32">
        <v>43907</v>
      </c>
      <c r="C1542" s="28">
        <f>'Bitcoin Data'!C1544</f>
        <v>5225.6293949999999</v>
      </c>
      <c r="D1542" s="26">
        <f>'Bitcoin Data'!K1544</f>
        <v>1537.5416417527974</v>
      </c>
      <c r="E1542" s="25">
        <f>'Bitcoin Data'!J1544</f>
        <v>125467.1194534135</v>
      </c>
      <c r="F1542" s="25">
        <f t="shared" si="145"/>
        <v>192.91092083039572</v>
      </c>
      <c r="G1542" s="23">
        <f>'Emissions Factors'!$AB$39/1000</f>
        <v>0.49266147344102867</v>
      </c>
      <c r="H1542" s="26">
        <f t="shared" ref="H1542:H1605" si="149">F1542*G1542*1000</f>
        <v>95039.778499168387</v>
      </c>
      <c r="I1542" s="23">
        <f t="shared" si="146"/>
        <v>61.812815938320242</v>
      </c>
      <c r="J1542" s="26">
        <f>I1542*'Social Cost of Carbon'!$C$5</f>
        <v>6181.2815938320246</v>
      </c>
      <c r="K1542" s="23">
        <f t="shared" si="147"/>
        <v>1.1828779131842786</v>
      </c>
      <c r="L1542" s="27">
        <f t="shared" si="148"/>
        <v>9.5039778499168399</v>
      </c>
      <c r="M1542" s="27"/>
    </row>
    <row r="1543" spans="1:13" x14ac:dyDescent="0.25">
      <c r="A1543" s="24">
        <f t="shared" si="144"/>
        <v>2020</v>
      </c>
      <c r="B1543" s="32">
        <v>43908</v>
      </c>
      <c r="C1543" s="28">
        <f>'Bitcoin Data'!C1545</f>
        <v>5238.4384769999997</v>
      </c>
      <c r="D1543" s="26">
        <f>'Bitcoin Data'!K1545</f>
        <v>1250</v>
      </c>
      <c r="E1543" s="25">
        <f>'Bitcoin Data'!J1545</f>
        <v>152691.3049522932</v>
      </c>
      <c r="F1543" s="25">
        <f t="shared" si="145"/>
        <v>190.86413119036649</v>
      </c>
      <c r="G1543" s="23">
        <f>'Emissions Factors'!$AB$39/1000</f>
        <v>0.49266147344102867</v>
      </c>
      <c r="H1543" s="26">
        <f t="shared" si="149"/>
        <v>94031.404099287756</v>
      </c>
      <c r="I1543" s="23">
        <f t="shared" si="146"/>
        <v>75.225123279430207</v>
      </c>
      <c r="J1543" s="26">
        <f>I1543*'Social Cost of Carbon'!$C$5</f>
        <v>7522.5123279430209</v>
      </c>
      <c r="K1543" s="23">
        <f t="shared" si="147"/>
        <v>1.4360218910600029</v>
      </c>
      <c r="L1543" s="27">
        <f t="shared" si="148"/>
        <v>9.4031404099287759</v>
      </c>
      <c r="M1543" s="27"/>
    </row>
    <row r="1544" spans="1:13" x14ac:dyDescent="0.25">
      <c r="A1544" s="24">
        <f t="shared" si="144"/>
        <v>2020</v>
      </c>
      <c r="B1544" s="32">
        <v>43909</v>
      </c>
      <c r="C1544" s="28">
        <f>'Bitcoin Data'!C1546</f>
        <v>6191.1928710000002</v>
      </c>
      <c r="D1544" s="26">
        <f>'Bitcoin Data'!K1546</f>
        <v>1337.4944271065538</v>
      </c>
      <c r="E1544" s="25">
        <f>'Bitcoin Data'!J1546</f>
        <v>139560.61694125863</v>
      </c>
      <c r="F1544" s="25">
        <f t="shared" si="145"/>
        <v>186.66154740248589</v>
      </c>
      <c r="G1544" s="23">
        <f>'Emissions Factors'!$AB$39/1000</f>
        <v>0.49266147344102867</v>
      </c>
      <c r="H1544" s="26">
        <f t="shared" si="149"/>
        <v>91960.952978091111</v>
      </c>
      <c r="I1544" s="23">
        <f t="shared" si="146"/>
        <v>68.75613917661947</v>
      </c>
      <c r="J1544" s="26">
        <f>I1544*'Social Cost of Carbon'!$C$5</f>
        <v>6875.6139176619472</v>
      </c>
      <c r="K1544" s="23">
        <f t="shared" si="147"/>
        <v>1.1105475246729632</v>
      </c>
      <c r="L1544" s="27">
        <f t="shared" si="148"/>
        <v>9.1960952978091122</v>
      </c>
      <c r="M1544" s="27"/>
    </row>
    <row r="1545" spans="1:13" x14ac:dyDescent="0.25">
      <c r="A1545" s="24">
        <f t="shared" si="144"/>
        <v>2020</v>
      </c>
      <c r="B1545" s="32">
        <v>43910</v>
      </c>
      <c r="C1545" s="28">
        <f>'Bitcoin Data'!C1547</f>
        <v>6198.7783200000003</v>
      </c>
      <c r="D1545" s="26">
        <f>'Bitcoin Data'!K1547</f>
        <v>1362.5009461812126</v>
      </c>
      <c r="E1545" s="25">
        <f>'Bitcoin Data'!J1547</f>
        <v>129960.62714261035</v>
      </c>
      <c r="F1545" s="25">
        <f t="shared" si="145"/>
        <v>177.07147744811039</v>
      </c>
      <c r="G1545" s="23">
        <f>'Emissions Factors'!$AB$39/1000</f>
        <v>0.49266147344102867</v>
      </c>
      <c r="H1545" s="26">
        <f t="shared" si="149"/>
        <v>87236.294983965941</v>
      </c>
      <c r="I1545" s="23">
        <f t="shared" si="146"/>
        <v>64.026594057398555</v>
      </c>
      <c r="J1545" s="26">
        <f>I1545*'Social Cost of Carbon'!$C$5</f>
        <v>6402.6594057398552</v>
      </c>
      <c r="K1545" s="23">
        <f t="shared" si="147"/>
        <v>1.0328905270062723</v>
      </c>
      <c r="L1545" s="27">
        <f t="shared" si="148"/>
        <v>8.7236294983965923</v>
      </c>
      <c r="M1545" s="27"/>
    </row>
    <row r="1546" spans="1:13" x14ac:dyDescent="0.25">
      <c r="A1546" s="24">
        <f t="shared" si="144"/>
        <v>2020</v>
      </c>
      <c r="B1546" s="32">
        <v>43911</v>
      </c>
      <c r="C1546" s="28">
        <f>'Bitcoin Data'!C1548</f>
        <v>6185.0664059999999</v>
      </c>
      <c r="D1546" s="26">
        <f>'Bitcoin Data'!K1548</f>
        <v>1549.9870834409714</v>
      </c>
      <c r="E1546" s="25">
        <f>'Bitcoin Data'!J1548</f>
        <v>111954.08754921386</v>
      </c>
      <c r="F1546" s="25">
        <f t="shared" si="145"/>
        <v>173.52738963970117</v>
      </c>
      <c r="G1546" s="23">
        <f>'Emissions Factors'!$AB$39/1000</f>
        <v>0.49266147344102867</v>
      </c>
      <c r="H1546" s="26">
        <f t="shared" si="149"/>
        <v>85490.259462270667</v>
      </c>
      <c r="I1546" s="23">
        <f t="shared" si="146"/>
        <v>55.155465729741621</v>
      </c>
      <c r="J1546" s="26">
        <f>I1546*'Social Cost of Carbon'!$C$5</f>
        <v>5515.5465729741618</v>
      </c>
      <c r="K1546" s="23">
        <f t="shared" si="147"/>
        <v>0.89175219972151776</v>
      </c>
      <c r="L1546" s="27">
        <f t="shared" si="148"/>
        <v>8.5490259462270668</v>
      </c>
      <c r="M1546" s="27"/>
    </row>
    <row r="1547" spans="1:13" x14ac:dyDescent="0.25">
      <c r="A1547" s="24">
        <f t="shared" si="144"/>
        <v>2020</v>
      </c>
      <c r="B1547" s="32">
        <v>43912</v>
      </c>
      <c r="C1547" s="28">
        <f>'Bitcoin Data'!C1549</f>
        <v>5830.2548829999996</v>
      </c>
      <c r="D1547" s="26">
        <f>'Bitcoin Data'!K1549</f>
        <v>1587.4415733309816</v>
      </c>
      <c r="E1547" s="25">
        <f>'Bitcoin Data'!J1549</f>
        <v>108711.0321721427</v>
      </c>
      <c r="F1547" s="25">
        <f t="shared" si="145"/>
        <v>172.57241194978118</v>
      </c>
      <c r="G1547" s="23">
        <f>'Emissions Factors'!$AB$39/1000</f>
        <v>0.49266147344102867</v>
      </c>
      <c r="H1547" s="26">
        <f t="shared" si="149"/>
        <v>85019.778746451382</v>
      </c>
      <c r="I1547" s="23">
        <f t="shared" si="146"/>
        <v>53.557737289222899</v>
      </c>
      <c r="J1547" s="26">
        <f>I1547*'Social Cost of Carbon'!$C$5</f>
        <v>5355.7737289222896</v>
      </c>
      <c r="K1547" s="23">
        <f t="shared" si="147"/>
        <v>0.91861742520704992</v>
      </c>
      <c r="L1547" s="27">
        <f t="shared" si="148"/>
        <v>8.5019778746451387</v>
      </c>
      <c r="M1547" s="27"/>
    </row>
    <row r="1548" spans="1:13" x14ac:dyDescent="0.25">
      <c r="A1548" s="24">
        <f t="shared" si="144"/>
        <v>2020</v>
      </c>
      <c r="B1548" s="32">
        <v>43913</v>
      </c>
      <c r="C1548" s="28">
        <f>'Bitcoin Data'!C1550</f>
        <v>6416.3149409999996</v>
      </c>
      <c r="D1548" s="26">
        <f>'Bitcoin Data'!K1550</f>
        <v>1400.0155557283972</v>
      </c>
      <c r="E1548" s="25">
        <f>'Bitcoin Data'!J1550</f>
        <v>124428.88599416593</v>
      </c>
      <c r="F1548" s="25">
        <f t="shared" si="145"/>
        <v>174.20237597378761</v>
      </c>
      <c r="G1548" s="23">
        <f>'Emissions Factors'!$AB$39/1000</f>
        <v>0.49266147344102867</v>
      </c>
      <c r="H1548" s="26">
        <f t="shared" si="149"/>
        <v>85822.799224174261</v>
      </c>
      <c r="I1548" s="23">
        <f t="shared" si="146"/>
        <v>61.301318312511562</v>
      </c>
      <c r="J1548" s="26">
        <f>I1548*'Social Cost of Carbon'!$C$5</f>
        <v>6130.1318312511557</v>
      </c>
      <c r="K1548" s="23">
        <f t="shared" si="147"/>
        <v>0.95539758999045621</v>
      </c>
      <c r="L1548" s="27">
        <f t="shared" si="148"/>
        <v>8.582279922417424</v>
      </c>
      <c r="M1548" s="27"/>
    </row>
    <row r="1549" spans="1:13" x14ac:dyDescent="0.25">
      <c r="A1549" s="24">
        <f t="shared" ref="A1549:A1612" si="150">YEAR(B1549)</f>
        <v>2020</v>
      </c>
      <c r="B1549" s="32">
        <v>43914</v>
      </c>
      <c r="C1549" s="28">
        <f>'Bitcoin Data'!C1551</f>
        <v>6734.8037109999996</v>
      </c>
      <c r="D1549" s="26">
        <f>'Bitcoin Data'!K1551</f>
        <v>1650.0137501145844</v>
      </c>
      <c r="E1549" s="25">
        <f>'Bitcoin Data'!J1551</f>
        <v>104606.59287781191</v>
      </c>
      <c r="F1549" s="25">
        <f t="shared" si="145"/>
        <v>172.60231660102801</v>
      </c>
      <c r="G1549" s="23">
        <f>'Emissions Factors'!$AB$39/1000</f>
        <v>0.49266147344102867</v>
      </c>
      <c r="H1549" s="26">
        <f t="shared" si="149"/>
        <v>85034.511615997384</v>
      </c>
      <c r="I1549" s="23">
        <f t="shared" si="146"/>
        <v>51.535638178828634</v>
      </c>
      <c r="J1549" s="26">
        <f>I1549*'Social Cost of Carbon'!$C$5</f>
        <v>5153.5638178828631</v>
      </c>
      <c r="K1549" s="23">
        <f t="shared" si="147"/>
        <v>0.76521366308946959</v>
      </c>
      <c r="L1549" s="27">
        <f t="shared" si="148"/>
        <v>8.5034511615997381</v>
      </c>
      <c r="M1549" s="27"/>
    </row>
    <row r="1550" spans="1:13" x14ac:dyDescent="0.25">
      <c r="A1550" s="24">
        <f t="shared" si="150"/>
        <v>2020</v>
      </c>
      <c r="B1550" s="32">
        <v>43915</v>
      </c>
      <c r="C1550" s="28">
        <f>'Bitcoin Data'!C1552</f>
        <v>6681.0629879999997</v>
      </c>
      <c r="D1550" s="26">
        <f>'Bitcoin Data'!K1552</f>
        <v>1150.0127779197546</v>
      </c>
      <c r="E1550" s="25">
        <f>'Bitcoin Data'!J1552</f>
        <v>151690.06588185049</v>
      </c>
      <c r="F1550" s="25">
        <f t="shared" si="145"/>
        <v>174.44551404761748</v>
      </c>
      <c r="G1550" s="23">
        <f>'Emissions Factors'!$AB$39/1000</f>
        <v>0.49266147344102867</v>
      </c>
      <c r="H1550" s="26">
        <f t="shared" si="149"/>
        <v>85942.583985876889</v>
      </c>
      <c r="I1550" s="23">
        <f t="shared" si="146"/>
        <v>74.731851363719173</v>
      </c>
      <c r="J1550" s="26">
        <f>I1550*'Social Cost of Carbon'!$C$5</f>
        <v>7473.185136371917</v>
      </c>
      <c r="K1550" s="23">
        <f t="shared" si="147"/>
        <v>1.1185622931253103</v>
      </c>
      <c r="L1550" s="27">
        <f t="shared" si="148"/>
        <v>8.594258398587689</v>
      </c>
      <c r="M1550" s="27"/>
    </row>
    <row r="1551" spans="1:13" x14ac:dyDescent="0.25">
      <c r="A1551" s="24">
        <f t="shared" si="150"/>
        <v>2020</v>
      </c>
      <c r="B1551" s="32">
        <v>43916</v>
      </c>
      <c r="C1551" s="28">
        <f>'Bitcoin Data'!C1553</f>
        <v>6716.4404299999997</v>
      </c>
      <c r="D1551" s="26">
        <f>'Bitcoin Data'!K1553</f>
        <v>2000</v>
      </c>
      <c r="E1551" s="25">
        <f>'Bitcoin Data'!J1553</f>
        <v>86315.979020086481</v>
      </c>
      <c r="F1551" s="25">
        <f t="shared" si="145"/>
        <v>172.63195804017298</v>
      </c>
      <c r="G1551" s="23">
        <f>'Emissions Factors'!$AB$39/1000</f>
        <v>0.49266147344102867</v>
      </c>
      <c r="H1551" s="26">
        <f t="shared" si="149"/>
        <v>85049.114811081454</v>
      </c>
      <c r="I1551" s="23">
        <f t="shared" si="146"/>
        <v>42.524557405540726</v>
      </c>
      <c r="J1551" s="26">
        <f>I1551*'Social Cost of Carbon'!$C$5</f>
        <v>4252.4557405540727</v>
      </c>
      <c r="K1551" s="23">
        <f t="shared" si="147"/>
        <v>0.6331412873938157</v>
      </c>
      <c r="L1551" s="27">
        <f t="shared" si="148"/>
        <v>8.5049114811081452</v>
      </c>
      <c r="M1551" s="27"/>
    </row>
    <row r="1552" spans="1:13" x14ac:dyDescent="0.25">
      <c r="A1552" s="24">
        <f t="shared" si="150"/>
        <v>2020</v>
      </c>
      <c r="B1552" s="32">
        <v>43917</v>
      </c>
      <c r="C1552" s="28">
        <f>'Bitcoin Data'!C1554</f>
        <v>6469.7983400000003</v>
      </c>
      <c r="D1552" s="26">
        <f>'Bitcoin Data'!K1554</f>
        <v>1937.5672766415501</v>
      </c>
      <c r="E1552" s="25">
        <f>'Bitcoin Data'!J1554</f>
        <v>92344.268422129753</v>
      </c>
      <c r="F1552" s="25">
        <f t="shared" si="145"/>
        <v>178.92323268012223</v>
      </c>
      <c r="G1552" s="23">
        <f>'Emissions Factors'!$AB$39/1000</f>
        <v>0.49266147344102867</v>
      </c>
      <c r="H1552" s="26">
        <f t="shared" si="149"/>
        <v>88148.583445021039</v>
      </c>
      <c r="I1552" s="23">
        <f t="shared" si="146"/>
        <v>45.494463344680298</v>
      </c>
      <c r="J1552" s="26">
        <f>I1552*'Social Cost of Carbon'!$C$5</f>
        <v>4549.4463344680298</v>
      </c>
      <c r="K1552" s="23">
        <f t="shared" si="147"/>
        <v>0.70318209245267294</v>
      </c>
      <c r="L1552" s="27">
        <f t="shared" si="148"/>
        <v>8.8148583445021025</v>
      </c>
      <c r="M1552" s="27"/>
    </row>
    <row r="1553" spans="1:13" x14ac:dyDescent="0.25">
      <c r="A1553" s="24">
        <f t="shared" si="150"/>
        <v>2020</v>
      </c>
      <c r="B1553" s="32">
        <v>43918</v>
      </c>
      <c r="C1553" s="28">
        <f>'Bitcoin Data'!C1555</f>
        <v>6242.1938479999999</v>
      </c>
      <c r="D1553" s="26">
        <f>'Bitcoin Data'!K1555</f>
        <v>1687.4472672728978</v>
      </c>
      <c r="E1553" s="25">
        <f>'Bitcoin Data'!J1555</f>
        <v>108682.58293850398</v>
      </c>
      <c r="F1553" s="25">
        <f t="shared" si="145"/>
        <v>183.39612757973862</v>
      </c>
      <c r="G1553" s="23">
        <f>'Emissions Factors'!$AB$39/1000</f>
        <v>0.49266147344102867</v>
      </c>
      <c r="H1553" s="26">
        <f t="shared" si="149"/>
        <v>90352.206436812907</v>
      </c>
      <c r="I1553" s="23">
        <f t="shared" si="146"/>
        <v>53.543721447860172</v>
      </c>
      <c r="J1553" s="26">
        <f>I1553*'Social Cost of Carbon'!$C$5</f>
        <v>5354.3721447860171</v>
      </c>
      <c r="K1553" s="23">
        <f t="shared" si="147"/>
        <v>0.85777088555196968</v>
      </c>
      <c r="L1553" s="27">
        <f t="shared" si="148"/>
        <v>9.0352206436812903</v>
      </c>
      <c r="M1553" s="27"/>
    </row>
    <row r="1554" spans="1:13" x14ac:dyDescent="0.25">
      <c r="A1554" s="24">
        <f t="shared" si="150"/>
        <v>2020</v>
      </c>
      <c r="B1554" s="32">
        <v>43919</v>
      </c>
      <c r="C1554" s="28">
        <f>'Bitcoin Data'!C1556</f>
        <v>5922.0429690000001</v>
      </c>
      <c r="D1554" s="26">
        <f>'Bitcoin Data'!K1556</f>
        <v>1887.5838926174499</v>
      </c>
      <c r="E1554" s="25">
        <f>'Bitcoin Data'!J1556</f>
        <v>95909.167332143406</v>
      </c>
      <c r="F1554" s="25">
        <f t="shared" si="145"/>
        <v>181.03659941050563</v>
      </c>
      <c r="G1554" s="23">
        <f>'Emissions Factors'!$AB$39/1000</f>
        <v>0.49266147344102867</v>
      </c>
      <c r="H1554" s="26">
        <f t="shared" si="149"/>
        <v>89189.757812332973</v>
      </c>
      <c r="I1554" s="23">
        <f t="shared" si="146"/>
        <v>47.250751694355948</v>
      </c>
      <c r="J1554" s="26">
        <f>I1554*'Social Cost of Carbon'!$C$5</f>
        <v>4725.0751694355949</v>
      </c>
      <c r="K1554" s="23">
        <f t="shared" si="147"/>
        <v>0.79787924440431313</v>
      </c>
      <c r="L1554" s="27">
        <f t="shared" si="148"/>
        <v>8.9189757812332982</v>
      </c>
      <c r="M1554" s="27"/>
    </row>
    <row r="1555" spans="1:13" x14ac:dyDescent="0.25">
      <c r="A1555" s="24">
        <f t="shared" si="150"/>
        <v>2020</v>
      </c>
      <c r="B1555" s="32">
        <v>43920</v>
      </c>
      <c r="C1555" s="28">
        <f>'Bitcoin Data'!C1557</f>
        <v>6429.841797</v>
      </c>
      <c r="D1555" s="26">
        <f>'Bitcoin Data'!K1557</f>
        <v>1837.4846876276031</v>
      </c>
      <c r="E1555" s="25">
        <f>'Bitcoin Data'!J1557</f>
        <v>98461.1407672075</v>
      </c>
      <c r="F1555" s="25">
        <f t="shared" si="145"/>
        <v>180.92083848608974</v>
      </c>
      <c r="G1555" s="23">
        <f>'Emissions Factors'!$AB$39/1000</f>
        <v>0.49266147344102867</v>
      </c>
      <c r="H1555" s="26">
        <f t="shared" si="149"/>
        <v>89132.726864743338</v>
      </c>
      <c r="I1555" s="23">
        <f t="shared" si="146"/>
        <v>48.508010687056988</v>
      </c>
      <c r="J1555" s="26">
        <f>I1555*'Social Cost of Carbon'!$C$5</f>
        <v>4850.8010687056985</v>
      </c>
      <c r="K1555" s="23">
        <f t="shared" si="147"/>
        <v>0.75441997203865241</v>
      </c>
      <c r="L1555" s="27">
        <f t="shared" si="148"/>
        <v>8.9132726864743343</v>
      </c>
      <c r="M1555" s="27"/>
    </row>
    <row r="1556" spans="1:13" x14ac:dyDescent="0.25">
      <c r="A1556" s="24">
        <f t="shared" si="150"/>
        <v>2020</v>
      </c>
      <c r="B1556" s="32">
        <v>43921</v>
      </c>
      <c r="C1556" s="28">
        <f>'Bitcoin Data'!C1558</f>
        <v>6438.6445309999999</v>
      </c>
      <c r="D1556" s="26">
        <f>'Bitcoin Data'!K1558</f>
        <v>1987.4130506790327</v>
      </c>
      <c r="E1556" s="25">
        <f>'Bitcoin Data'!J1558</f>
        <v>92230.666482929781</v>
      </c>
      <c r="F1556" s="25">
        <f t="shared" si="145"/>
        <v>183.30043024099987</v>
      </c>
      <c r="G1556" s="23">
        <f>'Emissions Factors'!$AB$39/1000</f>
        <v>0.49266147344102867</v>
      </c>
      <c r="H1556" s="26">
        <f t="shared" si="149"/>
        <v>90305.060044905491</v>
      </c>
      <c r="I1556" s="23">
        <f t="shared" si="146"/>
        <v>45.438496045928282</v>
      </c>
      <c r="J1556" s="26">
        <f>I1556*'Social Cost of Carbon'!$C$5</f>
        <v>4543.8496045928287</v>
      </c>
      <c r="K1556" s="23">
        <f t="shared" si="147"/>
        <v>0.7057152452997919</v>
      </c>
      <c r="L1556" s="27">
        <f t="shared" si="148"/>
        <v>9.030506004490551</v>
      </c>
      <c r="M1556" s="27"/>
    </row>
    <row r="1557" spans="1:13" x14ac:dyDescent="0.25">
      <c r="A1557" s="24">
        <f t="shared" si="150"/>
        <v>2020</v>
      </c>
      <c r="B1557" s="32">
        <v>43922</v>
      </c>
      <c r="C1557" s="28">
        <f>'Bitcoin Data'!C1559</f>
        <v>6606.7763670000004</v>
      </c>
      <c r="D1557" s="26">
        <f>'Bitcoin Data'!K1559</f>
        <v>1912.4521886952823</v>
      </c>
      <c r="E1557" s="25">
        <f>'Bitcoin Data'!J1559</f>
        <v>95977.767303771019</v>
      </c>
      <c r="F1557" s="25">
        <f t="shared" si="145"/>
        <v>183.55289114618341</v>
      </c>
      <c r="G1557" s="23">
        <f>'Emissions Factors'!$AB$39/1000</f>
        <v>0.49266147344102867</v>
      </c>
      <c r="H1557" s="26">
        <f t="shared" si="149"/>
        <v>90429.43780643947</v>
      </c>
      <c r="I1557" s="23">
        <f t="shared" si="146"/>
        <v>47.284548257456017</v>
      </c>
      <c r="J1557" s="26">
        <f>I1557*'Social Cost of Carbon'!$C$5</f>
        <v>4728.4548257456017</v>
      </c>
      <c r="K1557" s="23">
        <f t="shared" si="147"/>
        <v>0.71569772655899577</v>
      </c>
      <c r="L1557" s="27">
        <f t="shared" si="148"/>
        <v>9.0429437806439452</v>
      </c>
      <c r="M1557" s="27"/>
    </row>
    <row r="1558" spans="1:13" x14ac:dyDescent="0.25">
      <c r="A1558" s="24">
        <f t="shared" si="150"/>
        <v>2020</v>
      </c>
      <c r="B1558" s="32">
        <v>43923</v>
      </c>
      <c r="C1558" s="28">
        <f>'Bitcoin Data'!C1560</f>
        <v>6793.6245120000003</v>
      </c>
      <c r="D1558" s="26">
        <f>'Bitcoin Data'!K1560</f>
        <v>1912.4521886952823</v>
      </c>
      <c r="E1558" s="25">
        <f>'Bitcoin Data'!J1560</f>
        <v>100024.47425674835</v>
      </c>
      <c r="F1558" s="25">
        <f t="shared" si="145"/>
        <v>191.29202471541331</v>
      </c>
      <c r="G1558" s="23">
        <f>'Emissions Factors'!$AB$39/1000</f>
        <v>0.49266147344102867</v>
      </c>
      <c r="H1558" s="26">
        <f t="shared" si="149"/>
        <v>94242.210753813197</v>
      </c>
      <c r="I1558" s="23">
        <f t="shared" si="146"/>
        <v>49.278204867493884</v>
      </c>
      <c r="J1558" s="26">
        <f>I1558*'Social Cost of Carbon'!$C$5</f>
        <v>4927.8204867493887</v>
      </c>
      <c r="K1558" s="23">
        <f t="shared" si="147"/>
        <v>0.72535955998820267</v>
      </c>
      <c r="L1558" s="27">
        <f t="shared" si="148"/>
        <v>9.42422107538132</v>
      </c>
      <c r="M1558" s="27"/>
    </row>
    <row r="1559" spans="1:13" x14ac:dyDescent="0.25">
      <c r="A1559" s="24">
        <f t="shared" si="150"/>
        <v>2020</v>
      </c>
      <c r="B1559" s="32">
        <v>43924</v>
      </c>
      <c r="C1559" s="28">
        <f>'Bitcoin Data'!C1561</f>
        <v>6733.3872069999998</v>
      </c>
      <c r="D1559" s="26">
        <f>'Bitcoin Data'!K1561</f>
        <v>1650.0137501145844</v>
      </c>
      <c r="E1559" s="25">
        <f>'Bitcoin Data'!J1561</f>
        <v>114818.33988937594</v>
      </c>
      <c r="F1559" s="25">
        <f t="shared" si="145"/>
        <v>189.45183958280018</v>
      </c>
      <c r="G1559" s="23">
        <f>'Emissions Factors'!$AB$39/1000</f>
        <v>0.49266147344102867</v>
      </c>
      <c r="H1559" s="26">
        <f t="shared" si="149"/>
        <v>93335.622434975739</v>
      </c>
      <c r="I1559" s="23">
        <f t="shared" si="146"/>
        <v>56.566572507952792</v>
      </c>
      <c r="J1559" s="26">
        <f>I1559*'Social Cost of Carbon'!$C$5</f>
        <v>5656.6572507952787</v>
      </c>
      <c r="K1559" s="23">
        <f t="shared" si="147"/>
        <v>0.84009088990376835</v>
      </c>
      <c r="L1559" s="27">
        <f t="shared" si="148"/>
        <v>9.3335622434975729</v>
      </c>
      <c r="M1559" s="27"/>
    </row>
    <row r="1560" spans="1:13" x14ac:dyDescent="0.25">
      <c r="A1560" s="24">
        <f t="shared" si="150"/>
        <v>2020</v>
      </c>
      <c r="B1560" s="32">
        <v>43925</v>
      </c>
      <c r="C1560" s="28">
        <f>'Bitcoin Data'!C1562</f>
        <v>6867.5273440000001</v>
      </c>
      <c r="D1560" s="26">
        <f>'Bitcoin Data'!K1562</f>
        <v>1962.4945486262536</v>
      </c>
      <c r="E1560" s="25">
        <f>'Bitcoin Data'!J1562</f>
        <v>94376.946224372863</v>
      </c>
      <c r="F1560" s="25">
        <f t="shared" si="145"/>
        <v>185.21424248132482</v>
      </c>
      <c r="G1560" s="23">
        <f>'Emissions Factors'!$AB$39/1000</f>
        <v>0.49266147344102867</v>
      </c>
      <c r="H1560" s="26">
        <f t="shared" si="149"/>
        <v>91247.921603113457</v>
      </c>
      <c r="I1560" s="23">
        <f t="shared" si="146"/>
        <v>46.495885385764261</v>
      </c>
      <c r="J1560" s="26">
        <f>I1560*'Social Cost of Carbon'!$C$5</f>
        <v>4649.5885385764259</v>
      </c>
      <c r="K1560" s="23">
        <f t="shared" si="147"/>
        <v>0.67703968337871479</v>
      </c>
      <c r="L1560" s="27">
        <f t="shared" si="148"/>
        <v>9.1247921603113458</v>
      </c>
      <c r="M1560" s="27"/>
    </row>
    <row r="1561" spans="1:13" x14ac:dyDescent="0.25">
      <c r="A1561" s="24">
        <f t="shared" si="150"/>
        <v>2020</v>
      </c>
      <c r="B1561" s="32">
        <v>43926</v>
      </c>
      <c r="C1561" s="28">
        <f>'Bitcoin Data'!C1563</f>
        <v>6791.1293949999999</v>
      </c>
      <c r="D1561" s="26">
        <f>'Bitcoin Data'!K1563</f>
        <v>2187.3860736419983</v>
      </c>
      <c r="E1561" s="25">
        <f>'Bitcoin Data'!J1563</f>
        <v>86435.898652133808</v>
      </c>
      <c r="F1561" s="25">
        <f t="shared" si="145"/>
        <v>189.06868097440866</v>
      </c>
      <c r="G1561" s="23">
        <f>'Emissions Factors'!$AB$39/1000</f>
        <v>0.49266147344102867</v>
      </c>
      <c r="H1561" s="26">
        <f t="shared" si="149"/>
        <v>93146.854950403969</v>
      </c>
      <c r="I1561" s="23">
        <f t="shared" si="146"/>
        <v>42.583637188159663</v>
      </c>
      <c r="J1561" s="26">
        <f>I1561*'Social Cost of Carbon'!$C$5</f>
        <v>4258.3637188159664</v>
      </c>
      <c r="K1561" s="23">
        <f t="shared" si="147"/>
        <v>0.62704794315231371</v>
      </c>
      <c r="L1561" s="27">
        <f t="shared" si="148"/>
        <v>9.314685495040397</v>
      </c>
      <c r="M1561" s="27"/>
    </row>
    <row r="1562" spans="1:13" x14ac:dyDescent="0.25">
      <c r="A1562" s="24">
        <f t="shared" si="150"/>
        <v>2020</v>
      </c>
      <c r="B1562" s="32">
        <v>43927</v>
      </c>
      <c r="C1562" s="28">
        <f>'Bitcoin Data'!C1564</f>
        <v>7271.78125</v>
      </c>
      <c r="D1562" s="26">
        <f>'Bitcoin Data'!K1564</f>
        <v>1600</v>
      </c>
      <c r="E1562" s="25">
        <f>'Bitcoin Data'!J1564</f>
        <v>120798.86194825849</v>
      </c>
      <c r="F1562" s="25">
        <f t="shared" si="145"/>
        <v>193.27817911721357</v>
      </c>
      <c r="G1562" s="23">
        <f>'Emissions Factors'!$AB$39/1000</f>
        <v>0.49266147344102867</v>
      </c>
      <c r="H1562" s="26">
        <f t="shared" si="149"/>
        <v>95220.712507885488</v>
      </c>
      <c r="I1562" s="23">
        <f t="shared" si="146"/>
        <v>59.512945317428439</v>
      </c>
      <c r="J1562" s="26">
        <f>I1562*'Social Cost of Carbon'!$C$5</f>
        <v>5951.2945317428439</v>
      </c>
      <c r="K1562" s="23">
        <f t="shared" si="147"/>
        <v>0.81840945528206643</v>
      </c>
      <c r="L1562" s="27">
        <f t="shared" si="148"/>
        <v>9.5220712507885512</v>
      </c>
      <c r="M1562" s="27"/>
    </row>
    <row r="1563" spans="1:13" x14ac:dyDescent="0.25">
      <c r="A1563" s="24">
        <f t="shared" si="150"/>
        <v>2020</v>
      </c>
      <c r="B1563" s="32">
        <v>43928</v>
      </c>
      <c r="C1563" s="28">
        <f>'Bitcoin Data'!C1565</f>
        <v>7176.4145509999998</v>
      </c>
      <c r="D1563" s="26">
        <f>'Bitcoin Data'!K1565</f>
        <v>2100.1050052502628</v>
      </c>
      <c r="E1563" s="25">
        <f>'Bitcoin Data'!J1565</f>
        <v>90358.961515217306</v>
      </c>
      <c r="F1563" s="25">
        <f t="shared" si="145"/>
        <v>189.76330734732375</v>
      </c>
      <c r="G1563" s="23">
        <f>'Emissions Factors'!$AB$39/1000</f>
        <v>0.49266147344102867</v>
      </c>
      <c r="H1563" s="26">
        <f t="shared" si="149"/>
        <v>93489.070602775304</v>
      </c>
      <c r="I1563" s="23">
        <f t="shared" si="146"/>
        <v>44.516379118688164</v>
      </c>
      <c r="J1563" s="26">
        <f>I1563*'Social Cost of Carbon'!$C$5</f>
        <v>4451.6379118688164</v>
      </c>
      <c r="K1563" s="23">
        <f t="shared" si="147"/>
        <v>0.62031504454386643</v>
      </c>
      <c r="L1563" s="27">
        <f t="shared" si="148"/>
        <v>9.3489070602775293</v>
      </c>
      <c r="M1563" s="27"/>
    </row>
    <row r="1564" spans="1:13" x14ac:dyDescent="0.25">
      <c r="A1564" s="24">
        <f t="shared" si="150"/>
        <v>2020</v>
      </c>
      <c r="B1564" s="32">
        <v>43929</v>
      </c>
      <c r="C1564" s="28">
        <f>'Bitcoin Data'!C1566</f>
        <v>7334.0986329999996</v>
      </c>
      <c r="D1564" s="26">
        <f>'Bitcoin Data'!K1566</f>
        <v>1787.4875868917577</v>
      </c>
      <c r="E1564" s="25">
        <f>'Bitcoin Data'!J1566</f>
        <v>107008.46230808437</v>
      </c>
      <c r="F1564" s="25">
        <f t="shared" si="145"/>
        <v>191.27629806807536</v>
      </c>
      <c r="G1564" s="23">
        <f>'Emissions Factors'!$AB$39/1000</f>
        <v>0.49266147344102867</v>
      </c>
      <c r="H1564" s="26">
        <f t="shared" si="149"/>
        <v>94234.462840563399</v>
      </c>
      <c r="I1564" s="23">
        <f t="shared" si="146"/>
        <v>52.718946711359628</v>
      </c>
      <c r="J1564" s="26">
        <f>I1564*'Social Cost of Carbon'!$C$5</f>
        <v>5271.8946711359631</v>
      </c>
      <c r="K1564" s="23">
        <f t="shared" si="147"/>
        <v>0.71881971254312194</v>
      </c>
      <c r="L1564" s="27">
        <f t="shared" si="148"/>
        <v>9.4234462840563396</v>
      </c>
      <c r="M1564" s="27"/>
    </row>
    <row r="1565" spans="1:13" x14ac:dyDescent="0.25">
      <c r="A1565" s="24">
        <f t="shared" si="150"/>
        <v>2020</v>
      </c>
      <c r="B1565" s="32">
        <v>43930</v>
      </c>
      <c r="C1565" s="28">
        <f>'Bitcoin Data'!C1567</f>
        <v>7302.0893550000001</v>
      </c>
      <c r="D1565" s="26">
        <f>'Bitcoin Data'!K1567</f>
        <v>1924.9278152069294</v>
      </c>
      <c r="E1565" s="25">
        <f>'Bitcoin Data'!J1567</f>
        <v>98943.825836342963</v>
      </c>
      <c r="F1565" s="25">
        <f t="shared" si="145"/>
        <v>190.45972249536661</v>
      </c>
      <c r="G1565" s="23">
        <f>'Emissions Factors'!$AB$39/1000</f>
        <v>0.49266147344102867</v>
      </c>
      <c r="H1565" s="26">
        <f t="shared" si="149"/>
        <v>93832.167515736743</v>
      </c>
      <c r="I1565" s="23">
        <f t="shared" si="146"/>
        <v>48.745811024425244</v>
      </c>
      <c r="J1565" s="26">
        <f>I1565*'Social Cost of Carbon'!$C$5</f>
        <v>4874.5811024425248</v>
      </c>
      <c r="K1565" s="23">
        <f t="shared" si="147"/>
        <v>0.6675597716569609</v>
      </c>
      <c r="L1565" s="27">
        <f t="shared" si="148"/>
        <v>9.3832167515736735</v>
      </c>
      <c r="M1565" s="27"/>
    </row>
    <row r="1566" spans="1:13" x14ac:dyDescent="0.25">
      <c r="A1566" s="24">
        <f t="shared" si="150"/>
        <v>2020</v>
      </c>
      <c r="B1566" s="32">
        <v>43931</v>
      </c>
      <c r="C1566" s="28">
        <f>'Bitcoin Data'!C1568</f>
        <v>6865.4931640000004</v>
      </c>
      <c r="D1566" s="26">
        <f>'Bitcoin Data'!K1568</f>
        <v>2037.5820692777904</v>
      </c>
      <c r="E1566" s="25">
        <f>'Bitcoin Data'!J1568</f>
        <v>94292.767601852451</v>
      </c>
      <c r="F1566" s="25">
        <f t="shared" si="145"/>
        <v>192.12925252811232</v>
      </c>
      <c r="G1566" s="23">
        <f>'Emissions Factors'!$AB$39/1000</f>
        <v>0.49266147344102867</v>
      </c>
      <c r="H1566" s="26">
        <f t="shared" si="149"/>
        <v>94654.680641623301</v>
      </c>
      <c r="I1566" s="23">
        <f t="shared" si="146"/>
        <v>46.454413821561126</v>
      </c>
      <c r="J1566" s="26">
        <f>I1566*'Social Cost of Carbon'!$C$5</f>
        <v>4645.4413821561129</v>
      </c>
      <c r="K1566" s="23">
        <f t="shared" si="147"/>
        <v>0.67663622571427451</v>
      </c>
      <c r="L1566" s="27">
        <f t="shared" si="148"/>
        <v>9.4654680641623301</v>
      </c>
      <c r="M1566" s="27"/>
    </row>
    <row r="1567" spans="1:13" x14ac:dyDescent="0.25">
      <c r="A1567" s="24">
        <f t="shared" si="150"/>
        <v>2020</v>
      </c>
      <c r="B1567" s="32">
        <v>43932</v>
      </c>
      <c r="C1567" s="28">
        <f>'Bitcoin Data'!C1569</f>
        <v>6859.0830079999996</v>
      </c>
      <c r="D1567" s="26">
        <f>'Bitcoin Data'!K1569</f>
        <v>1987.4130506790327</v>
      </c>
      <c r="E1567" s="25">
        <f>'Bitcoin Data'!J1569</f>
        <v>100263.15315213997</v>
      </c>
      <c r="F1567" s="25">
        <f t="shared" si="145"/>
        <v>199.26429907679358</v>
      </c>
      <c r="G1567" s="23">
        <f>'Emissions Factors'!$AB$39/1000</f>
        <v>0.49266147344102867</v>
      </c>
      <c r="H1567" s="26">
        <f t="shared" si="149"/>
        <v>98169.843187366932</v>
      </c>
      <c r="I1567" s="23">
        <f t="shared" si="146"/>
        <v>49.395792763776804</v>
      </c>
      <c r="J1567" s="26">
        <f>I1567*'Social Cost of Carbon'!$C$5</f>
        <v>4939.5792763776808</v>
      </c>
      <c r="K1567" s="23">
        <f t="shared" si="147"/>
        <v>0.72015155241837259</v>
      </c>
      <c r="L1567" s="27">
        <f t="shared" si="148"/>
        <v>9.8169843187366954</v>
      </c>
      <c r="M1567" s="27"/>
    </row>
    <row r="1568" spans="1:13" x14ac:dyDescent="0.25">
      <c r="A1568" s="24">
        <f t="shared" si="150"/>
        <v>2020</v>
      </c>
      <c r="B1568" s="32">
        <v>43933</v>
      </c>
      <c r="C1568" s="28">
        <f>'Bitcoin Data'!C1570</f>
        <v>6971.091797</v>
      </c>
      <c r="D1568" s="26">
        <f>'Bitcoin Data'!K1570</f>
        <v>1912.4521886952823</v>
      </c>
      <c r="E1568" s="25">
        <f>'Bitcoin Data'!J1570</f>
        <v>105183.22978325134</v>
      </c>
      <c r="F1568" s="25">
        <f t="shared" si="145"/>
        <v>201.15789801301784</v>
      </c>
      <c r="G1568" s="23">
        <f>'Emissions Factors'!$AB$39/1000</f>
        <v>0.49266147344102867</v>
      </c>
      <c r="H1568" s="26">
        <f t="shared" si="149"/>
        <v>99102.746429393548</v>
      </c>
      <c r="I1568" s="23">
        <f t="shared" si="146"/>
        <v>51.8197249663029</v>
      </c>
      <c r="J1568" s="26">
        <f>I1568*'Social Cost of Carbon'!$C$5</f>
        <v>5181.9724966302902</v>
      </c>
      <c r="K1568" s="23">
        <f t="shared" si="147"/>
        <v>0.7433516366633337</v>
      </c>
      <c r="L1568" s="27">
        <f t="shared" si="148"/>
        <v>9.9102746429393545</v>
      </c>
      <c r="M1568" s="27"/>
    </row>
    <row r="1569" spans="1:13" x14ac:dyDescent="0.25">
      <c r="A1569" s="24">
        <f t="shared" si="150"/>
        <v>2020</v>
      </c>
      <c r="B1569" s="32">
        <v>43934</v>
      </c>
      <c r="C1569" s="28">
        <f>'Bitcoin Data'!C1571</f>
        <v>6845.0375979999999</v>
      </c>
      <c r="D1569" s="26">
        <f>'Bitcoin Data'!K1571</f>
        <v>2137.5133594584968</v>
      </c>
      <c r="E1569" s="25">
        <f>'Bitcoin Data'!J1571</f>
        <v>92955.021479010553</v>
      </c>
      <c r="F1569" s="25">
        <f t="shared" si="145"/>
        <v>198.69260024013656</v>
      </c>
      <c r="G1569" s="23">
        <f>'Emissions Factors'!$AB$39/1000</f>
        <v>0.49266147344102867</v>
      </c>
      <c r="H1569" s="26">
        <f t="shared" si="149"/>
        <v>97888.189196134961</v>
      </c>
      <c r="I1569" s="23">
        <f t="shared" si="146"/>
        <v>45.795357845591809</v>
      </c>
      <c r="J1569" s="26">
        <f>I1569*'Social Cost of Carbon'!$C$5</f>
        <v>4579.5357845591807</v>
      </c>
      <c r="K1569" s="23">
        <f t="shared" si="147"/>
        <v>0.66903004095948881</v>
      </c>
      <c r="L1569" s="27">
        <f t="shared" si="148"/>
        <v>9.7888189196134974</v>
      </c>
      <c r="M1569" s="27"/>
    </row>
    <row r="1570" spans="1:13" x14ac:dyDescent="0.25">
      <c r="A1570" s="24">
        <f t="shared" si="150"/>
        <v>2020</v>
      </c>
      <c r="B1570" s="32">
        <v>43935</v>
      </c>
      <c r="C1570" s="28">
        <f>'Bitcoin Data'!C1572</f>
        <v>6842.4277339999999</v>
      </c>
      <c r="D1570" s="26">
        <f>'Bitcoin Data'!K1572</f>
        <v>2100.1050052502628</v>
      </c>
      <c r="E1570" s="25">
        <f>'Bitcoin Data'!J1572</f>
        <v>99062.330012842329</v>
      </c>
      <c r="F1570" s="25">
        <f t="shared" si="145"/>
        <v>208.0412950917235</v>
      </c>
      <c r="G1570" s="23">
        <f>'Emissions Factors'!$AB$39/1000</f>
        <v>0.49266147344102867</v>
      </c>
      <c r="H1570" s="26">
        <f t="shared" si="149"/>
        <v>102493.93097646834</v>
      </c>
      <c r="I1570" s="23">
        <f t="shared" si="146"/>
        <v>48.804193466628341</v>
      </c>
      <c r="J1570" s="26">
        <f>I1570*'Social Cost of Carbon'!$C$5</f>
        <v>4880.419346662834</v>
      </c>
      <c r="K1570" s="23">
        <f t="shared" si="147"/>
        <v>0.71325844223564794</v>
      </c>
      <c r="L1570" s="27">
        <f t="shared" si="148"/>
        <v>10.249393097646834</v>
      </c>
      <c r="M1570" s="27"/>
    </row>
    <row r="1571" spans="1:13" x14ac:dyDescent="0.25">
      <c r="A1571" s="24">
        <f t="shared" si="150"/>
        <v>2020</v>
      </c>
      <c r="B1571" s="32">
        <v>43936</v>
      </c>
      <c r="C1571" s="28">
        <f>'Bitcoin Data'!C1573</f>
        <v>6642.1098629999997</v>
      </c>
      <c r="D1571" s="26">
        <f>'Bitcoin Data'!K1573</f>
        <v>2112.4281187654033</v>
      </c>
      <c r="E1571" s="25">
        <f>'Bitcoin Data'!J1573</f>
        <v>99251.784920993727</v>
      </c>
      <c r="F1571" s="25">
        <f t="shared" si="145"/>
        <v>209.66226130476321</v>
      </c>
      <c r="G1571" s="23">
        <f>'Emissions Factors'!$AB$39/1000</f>
        <v>0.49266147344102867</v>
      </c>
      <c r="H1571" s="26">
        <f t="shared" si="149"/>
        <v>103292.51857938261</v>
      </c>
      <c r="I1571" s="23">
        <f t="shared" si="146"/>
        <v>48.897530600828837</v>
      </c>
      <c r="J1571" s="26">
        <f>I1571*'Social Cost of Carbon'!$C$5</f>
        <v>4889.7530600828841</v>
      </c>
      <c r="K1571" s="23">
        <f t="shared" si="147"/>
        <v>0.73617467355084676</v>
      </c>
      <c r="L1571" s="27">
        <f t="shared" si="148"/>
        <v>10.32925185793826</v>
      </c>
      <c r="M1571" s="27"/>
    </row>
    <row r="1572" spans="1:13" x14ac:dyDescent="0.25">
      <c r="A1572" s="24">
        <f t="shared" si="150"/>
        <v>2020</v>
      </c>
      <c r="B1572" s="32">
        <v>43937</v>
      </c>
      <c r="C1572" s="28">
        <f>'Bitcoin Data'!C1574</f>
        <v>7116.8041990000002</v>
      </c>
      <c r="D1572" s="26">
        <f>'Bitcoin Data'!K1574</f>
        <v>1924.9278152069294</v>
      </c>
      <c r="E1572" s="25">
        <f>'Bitcoin Data'!J1574</f>
        <v>111620.56649393782</v>
      </c>
      <c r="F1572" s="25">
        <f t="shared" si="145"/>
        <v>214.8615331933355</v>
      </c>
      <c r="G1572" s="23">
        <f>'Emissions Factors'!$AB$39/1000</f>
        <v>0.49266147344102867</v>
      </c>
      <c r="H1572" s="26">
        <f t="shared" si="149"/>
        <v>105853.99952882716</v>
      </c>
      <c r="I1572" s="23">
        <f t="shared" si="146"/>
        <v>54.991152755225727</v>
      </c>
      <c r="J1572" s="26">
        <f>I1572*'Social Cost of Carbon'!$C$5</f>
        <v>5499.115275522573</v>
      </c>
      <c r="K1572" s="23">
        <f t="shared" si="147"/>
        <v>0.77269447377732658</v>
      </c>
      <c r="L1572" s="27">
        <f t="shared" si="148"/>
        <v>10.585399952882719</v>
      </c>
      <c r="M1572" s="27"/>
    </row>
    <row r="1573" spans="1:13" x14ac:dyDescent="0.25">
      <c r="A1573" s="24">
        <f t="shared" si="150"/>
        <v>2020</v>
      </c>
      <c r="B1573" s="32">
        <v>43938</v>
      </c>
      <c r="C1573" s="28">
        <f>AVERAGE(C1572,C1574)</f>
        <v>7187.2346190000007</v>
      </c>
      <c r="D1573" s="26">
        <f>'Bitcoin Data'!K1575</f>
        <v>1587.4415733309816</v>
      </c>
      <c r="E1573" s="25">
        <f>'Bitcoin Data'!J1575</f>
        <v>135278.13901540855</v>
      </c>
      <c r="F1573" s="25">
        <f t="shared" si="145"/>
        <v>214.74614183590739</v>
      </c>
      <c r="G1573" s="23">
        <f>'Emissions Factors'!$AB$39/1000</f>
        <v>0.49266147344102867</v>
      </c>
      <c r="H1573" s="26">
        <f t="shared" si="149"/>
        <v>105797.15065265427</v>
      </c>
      <c r="I1573" s="23">
        <f t="shared" si="146"/>
        <v>66.646327291691492</v>
      </c>
      <c r="J1573" s="26">
        <f>I1573*'Social Cost of Carbon'!$C$5</f>
        <v>6664.6327291691496</v>
      </c>
      <c r="K1573" s="23">
        <f t="shared" si="147"/>
        <v>0.92728748711648934</v>
      </c>
      <c r="L1573" s="27">
        <f t="shared" si="148"/>
        <v>10.579715065265429</v>
      </c>
      <c r="M1573" s="27"/>
    </row>
    <row r="1574" spans="1:13" x14ac:dyDescent="0.25">
      <c r="A1574" s="24">
        <f t="shared" si="150"/>
        <v>2020</v>
      </c>
      <c r="B1574" s="32">
        <v>43939</v>
      </c>
      <c r="C1574" s="28">
        <f>'Bitcoin Data'!C1576</f>
        <v>7257.6650390000004</v>
      </c>
      <c r="D1574" s="26">
        <f>'Bitcoin Data'!K1576</f>
        <v>1974.9835418038181</v>
      </c>
      <c r="E1574" s="25">
        <f>'Bitcoin Data'!J1576</f>
        <v>105233.84600580449</v>
      </c>
      <c r="F1574" s="25">
        <f t="shared" si="145"/>
        <v>207.83511390218132</v>
      </c>
      <c r="G1574" s="23">
        <f>'Emissions Factors'!$AB$39/1000</f>
        <v>0.49266147344102867</v>
      </c>
      <c r="H1574" s="26">
        <f t="shared" si="149"/>
        <v>102392.35344783268</v>
      </c>
      <c r="I1574" s="23">
        <f t="shared" si="146"/>
        <v>51.844661629085948</v>
      </c>
      <c r="J1574" s="26">
        <f>I1574*'Social Cost of Carbon'!$C$5</f>
        <v>5184.4661629085949</v>
      </c>
      <c r="K1574" s="23">
        <f t="shared" si="147"/>
        <v>0.71434354369472775</v>
      </c>
      <c r="L1574" s="27">
        <f t="shared" si="148"/>
        <v>10.239235344783268</v>
      </c>
      <c r="M1574" s="27"/>
    </row>
    <row r="1575" spans="1:13" x14ac:dyDescent="0.25">
      <c r="A1575" s="24">
        <f t="shared" si="150"/>
        <v>2020</v>
      </c>
      <c r="B1575" s="32">
        <v>43940</v>
      </c>
      <c r="C1575" s="28">
        <f>'Bitcoin Data'!C1577</f>
        <v>7189.4248049999997</v>
      </c>
      <c r="D1575" s="26">
        <f>'Bitcoin Data'!K1577</f>
        <v>1899.9366687777074</v>
      </c>
      <c r="E1575" s="25">
        <f>'Bitcoin Data'!J1577</f>
        <v>109232.49783388498</v>
      </c>
      <c r="F1575" s="25">
        <f t="shared" si="145"/>
        <v>207.53482805677956</v>
      </c>
      <c r="G1575" s="23">
        <f>'Emissions Factors'!$AB$39/1000</f>
        <v>0.49266147344102867</v>
      </c>
      <c r="H1575" s="26">
        <f t="shared" si="149"/>
        <v>102244.41418078355</v>
      </c>
      <c r="I1575" s="23">
        <f t="shared" si="146"/>
        <v>53.814643330485744</v>
      </c>
      <c r="J1575" s="26">
        <f>I1575*'Social Cost of Carbon'!$C$5</f>
        <v>5381.4643330485742</v>
      </c>
      <c r="K1575" s="23">
        <f t="shared" si="147"/>
        <v>0.74852501820534367</v>
      </c>
      <c r="L1575" s="27">
        <f t="shared" si="148"/>
        <v>10.224441418078355</v>
      </c>
      <c r="M1575" s="27"/>
    </row>
    <row r="1576" spans="1:13" x14ac:dyDescent="0.25">
      <c r="A1576" s="24">
        <f t="shared" si="150"/>
        <v>2020</v>
      </c>
      <c r="B1576" s="32">
        <v>43941</v>
      </c>
      <c r="C1576" s="28">
        <f>'Bitcoin Data'!C1578</f>
        <v>6881.9584960000002</v>
      </c>
      <c r="D1576" s="26">
        <f>'Bitcoin Data'!K1578</f>
        <v>2012.5223613595704</v>
      </c>
      <c r="E1576" s="25">
        <f>'Bitcoin Data'!J1578</f>
        <v>102972.67189815987</v>
      </c>
      <c r="F1576" s="25">
        <f t="shared" si="145"/>
        <v>207.23480480398896</v>
      </c>
      <c r="G1576" s="23">
        <f>'Emissions Factors'!$AB$39/1000</f>
        <v>0.49266147344102867</v>
      </c>
      <c r="H1576" s="26">
        <f t="shared" si="149"/>
        <v>102096.60428299717</v>
      </c>
      <c r="I1576" s="23">
        <f t="shared" si="146"/>
        <v>50.730668261507049</v>
      </c>
      <c r="J1576" s="26">
        <f>I1576*'Social Cost of Carbon'!$C$5</f>
        <v>5073.0668261507053</v>
      </c>
      <c r="K1576" s="23">
        <f t="shared" si="147"/>
        <v>0.73715452208834498</v>
      </c>
      <c r="L1576" s="27">
        <f t="shared" si="148"/>
        <v>10.209660428299717</v>
      </c>
      <c r="M1576" s="27"/>
    </row>
    <row r="1577" spans="1:13" x14ac:dyDescent="0.25">
      <c r="A1577" s="24">
        <f t="shared" si="150"/>
        <v>2020</v>
      </c>
      <c r="B1577" s="32">
        <v>43942</v>
      </c>
      <c r="C1577" s="28">
        <f>'Bitcoin Data'!C1579</f>
        <v>6880.3232420000004</v>
      </c>
      <c r="D1577" s="26">
        <f>'Bitcoin Data'!K1579</f>
        <v>1862.5827814569536</v>
      </c>
      <c r="E1577" s="25">
        <f>'Bitcoin Data'!J1579</f>
        <v>110190.46085189343</v>
      </c>
      <c r="F1577" s="25">
        <f t="shared" si="145"/>
        <v>205.23885506354324</v>
      </c>
      <c r="G1577" s="23">
        <f>'Emissions Factors'!$AB$39/1000</f>
        <v>0.49266147344102867</v>
      </c>
      <c r="H1577" s="26">
        <f t="shared" si="149"/>
        <v>101113.27674295494</v>
      </c>
      <c r="I1577" s="23">
        <f t="shared" si="146"/>
        <v>54.286594802439801</v>
      </c>
      <c r="J1577" s="26">
        <f>I1577*'Social Cost of Carbon'!$C$5</f>
        <v>5428.6594802439804</v>
      </c>
      <c r="K1577" s="23">
        <f t="shared" si="147"/>
        <v>0.78901227301436427</v>
      </c>
      <c r="L1577" s="27">
        <f t="shared" si="148"/>
        <v>10.111327674295492</v>
      </c>
      <c r="M1577" s="27"/>
    </row>
    <row r="1578" spans="1:13" x14ac:dyDescent="0.25">
      <c r="A1578" s="24">
        <f t="shared" si="150"/>
        <v>2020</v>
      </c>
      <c r="B1578" s="32">
        <v>43943</v>
      </c>
      <c r="C1578" s="28">
        <f>'Bitcoin Data'!C1580</f>
        <v>7117.2075199999999</v>
      </c>
      <c r="D1578" s="26">
        <f>'Bitcoin Data'!K1580</f>
        <v>1637.5545851528382</v>
      </c>
      <c r="E1578" s="25">
        <f>'Bitcoin Data'!J1580</f>
        <v>124139.15581848071</v>
      </c>
      <c r="F1578" s="25">
        <f t="shared" si="145"/>
        <v>203.28464380755571</v>
      </c>
      <c r="G1578" s="23">
        <f>'Emissions Factors'!$AB$39/1000</f>
        <v>0.49266147344102867</v>
      </c>
      <c r="H1578" s="26">
        <f t="shared" si="149"/>
        <v>100150.51214616509</v>
      </c>
      <c r="I1578" s="23">
        <f t="shared" si="146"/>
        <v>61.158579417258153</v>
      </c>
      <c r="J1578" s="26">
        <f>I1578*'Social Cost of Carbon'!$C$5</f>
        <v>6115.8579417258152</v>
      </c>
      <c r="K1578" s="23">
        <f t="shared" si="147"/>
        <v>0.85930583371915159</v>
      </c>
      <c r="L1578" s="27">
        <f t="shared" si="148"/>
        <v>10.015051214616507</v>
      </c>
      <c r="M1578" s="27"/>
    </row>
    <row r="1579" spans="1:13" x14ac:dyDescent="0.25">
      <c r="A1579" s="24">
        <f t="shared" si="150"/>
        <v>2020</v>
      </c>
      <c r="B1579" s="32">
        <v>43944</v>
      </c>
      <c r="C1579" s="28">
        <f>'Bitcoin Data'!C1581</f>
        <v>7429.7246089999999</v>
      </c>
      <c r="D1579" s="26">
        <f>'Bitcoin Data'!K1581</f>
        <v>1774.9728823587418</v>
      </c>
      <c r="E1579" s="25">
        <f>'Bitcoin Data'!J1581</f>
        <v>111610.41279308795</v>
      </c>
      <c r="F1579" s="25">
        <f t="shared" si="145"/>
        <v>198.1054560965963</v>
      </c>
      <c r="G1579" s="23">
        <f>'Emissions Factors'!$AB$39/1000</f>
        <v>0.49266147344102867</v>
      </c>
      <c r="H1579" s="26">
        <f t="shared" si="149"/>
        <v>97598.925897256151</v>
      </c>
      <c r="I1579" s="23">
        <f t="shared" si="146"/>
        <v>54.986150418004144</v>
      </c>
      <c r="J1579" s="26">
        <f>I1579*'Social Cost of Carbon'!$C$5</f>
        <v>5498.6150418004145</v>
      </c>
      <c r="K1579" s="23">
        <f t="shared" si="147"/>
        <v>0.74008329126219097</v>
      </c>
      <c r="L1579" s="27">
        <f t="shared" si="148"/>
        <v>9.7598925897256148</v>
      </c>
      <c r="M1579" s="27"/>
    </row>
    <row r="1580" spans="1:13" x14ac:dyDescent="0.25">
      <c r="A1580" s="24">
        <f t="shared" si="150"/>
        <v>2020</v>
      </c>
      <c r="B1580" s="32">
        <v>43945</v>
      </c>
      <c r="C1580" s="28">
        <f>'Bitcoin Data'!C1582</f>
        <v>7550.9008789999998</v>
      </c>
      <c r="D1580" s="26">
        <f>'Bitcoin Data'!K1582</f>
        <v>1800</v>
      </c>
      <c r="E1580" s="25">
        <f>'Bitcoin Data'!J1582</f>
        <v>109999.37793998627</v>
      </c>
      <c r="F1580" s="25">
        <f t="shared" si="145"/>
        <v>197.9988802919753</v>
      </c>
      <c r="G1580" s="23">
        <f>'Emissions Factors'!$AB$39/1000</f>
        <v>0.49266147344102867</v>
      </c>
      <c r="H1580" s="26">
        <f t="shared" si="149"/>
        <v>97546.4201043184</v>
      </c>
      <c r="I1580" s="23">
        <f t="shared" si="146"/>
        <v>54.192455613510219</v>
      </c>
      <c r="J1580" s="26">
        <f>I1580*'Social Cost of Carbon'!$C$5</f>
        <v>5419.2455613510219</v>
      </c>
      <c r="K1580" s="23">
        <f t="shared" si="147"/>
        <v>0.71769523242221622</v>
      </c>
      <c r="L1580" s="27">
        <f t="shared" si="148"/>
        <v>9.754642010431839</v>
      </c>
      <c r="M1580" s="27"/>
    </row>
    <row r="1581" spans="1:13" x14ac:dyDescent="0.25">
      <c r="A1581" s="24">
        <f t="shared" si="150"/>
        <v>2020</v>
      </c>
      <c r="B1581" s="32">
        <v>43946</v>
      </c>
      <c r="C1581" s="28">
        <f>'Bitcoin Data'!C1583</f>
        <v>7569.9360349999997</v>
      </c>
      <c r="D1581" s="26">
        <f>'Bitcoin Data'!K1583</f>
        <v>1700.0377786173026</v>
      </c>
      <c r="E1581" s="25">
        <f>'Bitcoin Data'!J1583</f>
        <v>119631.40627468785</v>
      </c>
      <c r="F1581" s="25">
        <f t="shared" si="145"/>
        <v>203.37791017608436</v>
      </c>
      <c r="G1581" s="23">
        <f>'Emissions Factors'!$AB$39/1000</f>
        <v>0.49266147344102867</v>
      </c>
      <c r="H1581" s="26">
        <f t="shared" si="149"/>
        <v>100196.46089270689</v>
      </c>
      <c r="I1581" s="23">
        <f t="shared" si="146"/>
        <v>58.937784885110034</v>
      </c>
      <c r="J1581" s="26">
        <f>I1581*'Social Cost of Carbon'!$C$5</f>
        <v>5893.7784885110032</v>
      </c>
      <c r="K1581" s="23">
        <f t="shared" si="147"/>
        <v>0.7785770528655469</v>
      </c>
      <c r="L1581" s="27">
        <f t="shared" si="148"/>
        <v>10.019646089270688</v>
      </c>
      <c r="M1581" s="27"/>
    </row>
    <row r="1582" spans="1:13" x14ac:dyDescent="0.25">
      <c r="A1582" s="24">
        <f t="shared" si="150"/>
        <v>2020</v>
      </c>
      <c r="B1582" s="32">
        <v>43947</v>
      </c>
      <c r="C1582" s="28">
        <f>'Bitcoin Data'!C1584</f>
        <v>7679.8671880000002</v>
      </c>
      <c r="D1582" s="26">
        <f>'Bitcoin Data'!K1584</f>
        <v>1712.4916753876892</v>
      </c>
      <c r="E1582" s="25">
        <f>'Bitcoin Data'!J1584</f>
        <v>117544.28417620419</v>
      </c>
      <c r="F1582" s="25">
        <f t="shared" si="145"/>
        <v>201.29360814115455</v>
      </c>
      <c r="G1582" s="23">
        <f>'Emissions Factors'!$AB$39/1000</f>
        <v>0.49266147344102867</v>
      </c>
      <c r="H1582" s="26">
        <f t="shared" si="149"/>
        <v>99169.605581082258</v>
      </c>
      <c r="I1582" s="23">
        <f t="shared" si="146"/>
        <v>57.909540236819744</v>
      </c>
      <c r="J1582" s="26">
        <f>I1582*'Social Cost of Carbon'!$C$5</f>
        <v>5790.9540236819748</v>
      </c>
      <c r="K1582" s="23">
        <f t="shared" si="147"/>
        <v>0.75404351168083961</v>
      </c>
      <c r="L1582" s="27">
        <f t="shared" si="148"/>
        <v>9.9169605581082259</v>
      </c>
      <c r="M1582" s="27"/>
    </row>
    <row r="1583" spans="1:13" x14ac:dyDescent="0.25">
      <c r="A1583" s="24">
        <f t="shared" si="150"/>
        <v>2020</v>
      </c>
      <c r="B1583" s="32">
        <v>43948</v>
      </c>
      <c r="C1583" s="28">
        <f>'Bitcoin Data'!C1585</f>
        <v>7795.6010740000002</v>
      </c>
      <c r="D1583" s="26">
        <f>'Bitcoin Data'!K1585</f>
        <v>1762.4596103005974</v>
      </c>
      <c r="E1583" s="25">
        <f>'Bitcoin Data'!J1585</f>
        <v>113785.51418735944</v>
      </c>
      <c r="F1583" s="25">
        <f t="shared" si="145"/>
        <v>200.54237299250661</v>
      </c>
      <c r="G1583" s="23">
        <f>'Emissions Factors'!$AB$39/1000</f>
        <v>0.49266147344102867</v>
      </c>
      <c r="H1583" s="26">
        <f t="shared" si="149"/>
        <v>98799.500965848667</v>
      </c>
      <c r="I1583" s="23">
        <f t="shared" si="146"/>
        <v>56.057739075789577</v>
      </c>
      <c r="J1583" s="26">
        <f>I1583*'Social Cost of Carbon'!$C$5</f>
        <v>5605.7739075789577</v>
      </c>
      <c r="K1583" s="23">
        <f t="shared" si="147"/>
        <v>0.71909450655131835</v>
      </c>
      <c r="L1583" s="27">
        <f t="shared" si="148"/>
        <v>9.8799500965848672</v>
      </c>
      <c r="M1583" s="27"/>
    </row>
    <row r="1584" spans="1:13" x14ac:dyDescent="0.25">
      <c r="A1584" s="24">
        <f t="shared" si="150"/>
        <v>2020</v>
      </c>
      <c r="B1584" s="32">
        <v>43949</v>
      </c>
      <c r="C1584" s="28">
        <f>'Bitcoin Data'!C1586</f>
        <v>7807.0585940000001</v>
      </c>
      <c r="D1584" s="26">
        <f>'Bitcoin Data'!K1586</f>
        <v>1924.9278152069294</v>
      </c>
      <c r="E1584" s="25">
        <f>'Bitcoin Data'!J1586</f>
        <v>103337.15225837076</v>
      </c>
      <c r="F1584" s="25">
        <f t="shared" si="145"/>
        <v>198.91655872641144</v>
      </c>
      <c r="G1584" s="23">
        <f>'Emissions Factors'!$AB$39/1000</f>
        <v>0.49266147344102867</v>
      </c>
      <c r="H1584" s="26">
        <f t="shared" si="149"/>
        <v>97998.524913972768</v>
      </c>
      <c r="I1584" s="23">
        <f t="shared" si="146"/>
        <v>50.910233692808859</v>
      </c>
      <c r="J1584" s="26">
        <f>I1584*'Social Cost of Carbon'!$C$5</f>
        <v>5091.0233692808861</v>
      </c>
      <c r="K1584" s="23">
        <f t="shared" si="147"/>
        <v>0.65210518250670191</v>
      </c>
      <c r="L1584" s="27">
        <f t="shared" si="148"/>
        <v>9.7998524913972762</v>
      </c>
      <c r="M1584" s="27"/>
    </row>
    <row r="1585" spans="1:13" x14ac:dyDescent="0.25">
      <c r="A1585" s="24">
        <f t="shared" si="150"/>
        <v>2020</v>
      </c>
      <c r="B1585" s="32">
        <v>43950</v>
      </c>
      <c r="C1585" s="28">
        <f>'Bitcoin Data'!C1587</f>
        <v>8801.0380860000005</v>
      </c>
      <c r="D1585" s="26">
        <f>'Bitcoin Data'!K1587</f>
        <v>1812.5062934246303</v>
      </c>
      <c r="E1585" s="25">
        <f>'Bitcoin Data'!J1587</f>
        <v>110599.11109926044</v>
      </c>
      <c r="F1585" s="25">
        <f t="shared" si="145"/>
        <v>200.46158491457942</v>
      </c>
      <c r="G1585" s="23">
        <f>'Emissions Factors'!$AB$39/1000</f>
        <v>0.49266147344102867</v>
      </c>
      <c r="H1585" s="26">
        <f t="shared" si="149"/>
        <v>98759.699792340587</v>
      </c>
      <c r="I1585" s="23">
        <f t="shared" si="146"/>
        <v>54.487921035429672</v>
      </c>
      <c r="J1585" s="26">
        <f>I1585*'Social Cost of Carbon'!$C$5</f>
        <v>5448.7921035429672</v>
      </c>
      <c r="K1585" s="23">
        <f t="shared" si="147"/>
        <v>0.61910788821724083</v>
      </c>
      <c r="L1585" s="27">
        <f t="shared" si="148"/>
        <v>9.8759699792340587</v>
      </c>
      <c r="M1585" s="27"/>
    </row>
    <row r="1586" spans="1:13" x14ac:dyDescent="0.25">
      <c r="A1586" s="24">
        <f t="shared" si="150"/>
        <v>2020</v>
      </c>
      <c r="B1586" s="32">
        <v>43951</v>
      </c>
      <c r="C1586" s="28">
        <f>'Bitcoin Data'!C1588</f>
        <v>8658.5537110000005</v>
      </c>
      <c r="D1586" s="26">
        <f>'Bitcoin Data'!K1588</f>
        <v>1687.4472672728978</v>
      </c>
      <c r="E1586" s="25">
        <f>'Bitcoin Data'!J1588</f>
        <v>120419.52422307592</v>
      </c>
      <c r="F1586" s="25">
        <f t="shared" si="145"/>
        <v>203.20159707653198</v>
      </c>
      <c r="G1586" s="23">
        <f>'Emissions Factors'!$AB$39/1000</f>
        <v>0.49266147344102867</v>
      </c>
      <c r="H1586" s="26">
        <f t="shared" si="149"/>
        <v>100109.59822129448</v>
      </c>
      <c r="I1586" s="23">
        <f t="shared" si="146"/>
        <v>59.326060234808224</v>
      </c>
      <c r="J1586" s="26">
        <f>I1586*'Social Cost of Carbon'!$C$5</f>
        <v>5932.6060234808228</v>
      </c>
      <c r="K1586" s="23">
        <f t="shared" si="147"/>
        <v>0.6851728615997289</v>
      </c>
      <c r="L1586" s="27">
        <f t="shared" si="148"/>
        <v>10.010959822129447</v>
      </c>
      <c r="M1586" s="27"/>
    </row>
    <row r="1587" spans="1:13" x14ac:dyDescent="0.25">
      <c r="A1587" s="24">
        <f t="shared" si="150"/>
        <v>2020</v>
      </c>
      <c r="B1587" s="32">
        <v>43952</v>
      </c>
      <c r="C1587" s="28">
        <f>'Bitcoin Data'!C1589</f>
        <v>8864.7666019999997</v>
      </c>
      <c r="D1587" s="26">
        <f>'Bitcoin Data'!K1589</f>
        <v>1762.4596103005974</v>
      </c>
      <c r="E1587" s="25">
        <f>'Bitcoin Data'!J1589</f>
        <v>114424.97528081165</v>
      </c>
      <c r="F1587" s="25">
        <f t="shared" si="145"/>
        <v>201.66939734207477</v>
      </c>
      <c r="G1587" s="23">
        <f>'Emissions Factors'!$AB$39/1000</f>
        <v>0.49266147344102867</v>
      </c>
      <c r="H1587" s="26">
        <f t="shared" si="149"/>
        <v>99354.742442510833</v>
      </c>
      <c r="I1587" s="23">
        <f t="shared" si="146"/>
        <v>56.372776920297945</v>
      </c>
      <c r="J1587" s="26">
        <f>I1587*'Social Cost of Carbon'!$C$5</f>
        <v>5637.2776920297947</v>
      </c>
      <c r="K1587" s="23">
        <f t="shared" si="147"/>
        <v>0.63591947144530081</v>
      </c>
      <c r="L1587" s="27">
        <f t="shared" si="148"/>
        <v>9.9354742442510844</v>
      </c>
      <c r="M1587" s="27"/>
    </row>
    <row r="1588" spans="1:13" x14ac:dyDescent="0.25">
      <c r="A1588" s="24">
        <f t="shared" si="150"/>
        <v>2020</v>
      </c>
      <c r="B1588" s="32">
        <v>43953</v>
      </c>
      <c r="C1588" s="28">
        <f>'Bitcoin Data'!C1590</f>
        <v>8988.5966800000006</v>
      </c>
      <c r="D1588" s="26">
        <f>'Bitcoin Data'!K1590</f>
        <v>1849.9486125385406</v>
      </c>
      <c r="E1588" s="25">
        <f>'Bitcoin Data'!J1590</f>
        <v>108625.46651672361</v>
      </c>
      <c r="F1588" s="25">
        <f t="shared" si="145"/>
        <v>200.95153106896453</v>
      </c>
      <c r="G1588" s="23">
        <f>'Emissions Factors'!$AB$39/1000</f>
        <v>0.49266147344102867</v>
      </c>
      <c r="H1588" s="26">
        <f t="shared" si="149"/>
        <v>99001.077386666715</v>
      </c>
      <c r="I1588" s="23">
        <f t="shared" si="146"/>
        <v>53.515582387348175</v>
      </c>
      <c r="J1588" s="26">
        <f>I1588*'Social Cost of Carbon'!$C$5</f>
        <v>5351.5582387348177</v>
      </c>
      <c r="K1588" s="23">
        <f t="shared" si="147"/>
        <v>0.59537193949777012</v>
      </c>
      <c r="L1588" s="27">
        <f t="shared" si="148"/>
        <v>9.9001077386666729</v>
      </c>
      <c r="M1588" s="27"/>
    </row>
    <row r="1589" spans="1:13" x14ac:dyDescent="0.25">
      <c r="A1589" s="24">
        <f t="shared" si="150"/>
        <v>2020</v>
      </c>
      <c r="B1589" s="32">
        <v>43954</v>
      </c>
      <c r="C1589" s="28">
        <f>'Bitcoin Data'!C1591</f>
        <v>8897.46875</v>
      </c>
      <c r="D1589" s="26">
        <f>'Bitcoin Data'!K1591</f>
        <v>2100.1050052502628</v>
      </c>
      <c r="E1589" s="25">
        <f>'Bitcoin Data'!J1591</f>
        <v>96795.416950114799</v>
      </c>
      <c r="F1589" s="25">
        <f t="shared" si="145"/>
        <v>203.28053962222222</v>
      </c>
      <c r="G1589" s="23">
        <f>'Emissions Factors'!$AB$39/1000</f>
        <v>0.49266147344102867</v>
      </c>
      <c r="H1589" s="26">
        <f t="shared" si="149"/>
        <v>100148.49017217141</v>
      </c>
      <c r="I1589" s="23">
        <f t="shared" si="146"/>
        <v>47.687372736982283</v>
      </c>
      <c r="J1589" s="26">
        <f>I1589*'Social Cost of Carbon'!$C$5</f>
        <v>4768.7372736982279</v>
      </c>
      <c r="K1589" s="23">
        <f t="shared" si="147"/>
        <v>0.53596561085963101</v>
      </c>
      <c r="L1589" s="27">
        <f t="shared" si="148"/>
        <v>10.014849017217141</v>
      </c>
      <c r="M1589" s="27"/>
    </row>
    <row r="1590" spans="1:13" x14ac:dyDescent="0.25">
      <c r="A1590" s="24">
        <f t="shared" si="150"/>
        <v>2020</v>
      </c>
      <c r="B1590" s="32">
        <v>43955</v>
      </c>
      <c r="C1590" s="28">
        <f>'Bitcoin Data'!C1592</f>
        <v>8912.6542969999991</v>
      </c>
      <c r="D1590" s="26">
        <f>'Bitcoin Data'!K1592</f>
        <v>1974.9835418038181</v>
      </c>
      <c r="E1590" s="25">
        <f>'Bitcoin Data'!J1592</f>
        <v>106058.29556789447</v>
      </c>
      <c r="F1590" s="25">
        <f t="shared" si="145"/>
        <v>209.46338821835641</v>
      </c>
      <c r="G1590" s="23">
        <f>'Emissions Factors'!$AB$39/1000</f>
        <v>0.49266147344102867</v>
      </c>
      <c r="H1590" s="26">
        <f t="shared" si="149"/>
        <v>103194.54147160567</v>
      </c>
      <c r="I1590" s="23">
        <f t="shared" si="146"/>
        <v>52.250836165123005</v>
      </c>
      <c r="J1590" s="26">
        <f>I1590*'Social Cost of Carbon'!$C$5</f>
        <v>5225.0836165123001</v>
      </c>
      <c r="K1590" s="23">
        <f t="shared" si="147"/>
        <v>0.58625449191618084</v>
      </c>
      <c r="L1590" s="27">
        <f t="shared" si="148"/>
        <v>10.319454147160565</v>
      </c>
      <c r="M1590" s="27"/>
    </row>
    <row r="1591" spans="1:13" x14ac:dyDescent="0.25">
      <c r="A1591" s="24">
        <f t="shared" si="150"/>
        <v>2020</v>
      </c>
      <c r="B1591" s="32">
        <v>43956</v>
      </c>
      <c r="C1591" s="28">
        <f>'Bitcoin Data'!C1593</f>
        <v>9003.0703130000002</v>
      </c>
      <c r="D1591" s="26">
        <f>'Bitcoin Data'!K1593</f>
        <v>1974.9835418038181</v>
      </c>
      <c r="E1591" s="25">
        <f>'Bitcoin Data'!J1593</f>
        <v>107747.48302937475</v>
      </c>
      <c r="F1591" s="25">
        <f t="shared" si="145"/>
        <v>212.79950565380133</v>
      </c>
      <c r="G1591" s="23">
        <f>'Emissions Factors'!$AB$39/1000</f>
        <v>0.49266147344102867</v>
      </c>
      <c r="H1591" s="26">
        <f t="shared" si="149"/>
        <v>104838.11800292428</v>
      </c>
      <c r="I1591" s="23">
        <f t="shared" si="146"/>
        <v>53.083033748813996</v>
      </c>
      <c r="J1591" s="26">
        <f>I1591*'Social Cost of Carbon'!$C$5</f>
        <v>5308.3033748813996</v>
      </c>
      <c r="K1591" s="23">
        <f t="shared" si="147"/>
        <v>0.58961034295338832</v>
      </c>
      <c r="L1591" s="27">
        <f t="shared" si="148"/>
        <v>10.483811800292427</v>
      </c>
      <c r="M1591" s="27"/>
    </row>
    <row r="1592" spans="1:13" x14ac:dyDescent="0.25">
      <c r="A1592" s="24">
        <f t="shared" si="150"/>
        <v>2020</v>
      </c>
      <c r="B1592" s="32">
        <v>43957</v>
      </c>
      <c r="C1592" s="28">
        <f>'Bitcoin Data'!C1594</f>
        <v>9268.7617190000001</v>
      </c>
      <c r="D1592" s="26">
        <f>'Bitcoin Data'!K1594</f>
        <v>1924.9278152069294</v>
      </c>
      <c r="E1592" s="25">
        <f>'Bitcoin Data'!J1594</f>
        <v>111037.65596385975</v>
      </c>
      <c r="F1592" s="25">
        <f t="shared" si="145"/>
        <v>213.73947250021124</v>
      </c>
      <c r="G1592" s="23">
        <f>'Emissions Factors'!$AB$39/1000</f>
        <v>0.49266147344102867</v>
      </c>
      <c r="H1592" s="26">
        <f t="shared" si="149"/>
        <v>105301.2034544623</v>
      </c>
      <c r="I1592" s="23">
        <f t="shared" si="146"/>
        <v>54.70397519459317</v>
      </c>
      <c r="J1592" s="26">
        <f>I1592*'Social Cost of Carbon'!$C$5</f>
        <v>5470.3975194593168</v>
      </c>
      <c r="K1592" s="23">
        <f t="shared" si="147"/>
        <v>0.59019723295352056</v>
      </c>
      <c r="L1592" s="27">
        <f t="shared" si="148"/>
        <v>10.530120345446228</v>
      </c>
      <c r="M1592" s="27"/>
    </row>
    <row r="1593" spans="1:13" x14ac:dyDescent="0.25">
      <c r="A1593" s="24">
        <f t="shared" si="150"/>
        <v>2020</v>
      </c>
      <c r="B1593" s="32">
        <v>43958</v>
      </c>
      <c r="C1593" s="28">
        <f>'Bitcoin Data'!C1595</f>
        <v>9951.5185550000006</v>
      </c>
      <c r="D1593" s="26">
        <f>'Bitcoin Data'!K1595</f>
        <v>1837.4846876276031</v>
      </c>
      <c r="E1593" s="25">
        <f>'Bitcoin Data'!J1595</f>
        <v>117407.37896761647</v>
      </c>
      <c r="F1593" s="25">
        <f t="shared" si="145"/>
        <v>215.73426106748639</v>
      </c>
      <c r="G1593" s="23">
        <f>'Emissions Factors'!$AB$39/1000</f>
        <v>0.49266147344102867</v>
      </c>
      <c r="H1593" s="26">
        <f t="shared" si="149"/>
        <v>106283.9589292194</v>
      </c>
      <c r="I1593" s="23">
        <f t="shared" si="146"/>
        <v>57.842092315035174</v>
      </c>
      <c r="J1593" s="26">
        <f>I1593*'Social Cost of Carbon'!$C$5</f>
        <v>5784.209231503517</v>
      </c>
      <c r="K1593" s="23">
        <f t="shared" si="147"/>
        <v>0.58123885309919077</v>
      </c>
      <c r="L1593" s="27">
        <f t="shared" si="148"/>
        <v>10.628395892921938</v>
      </c>
      <c r="M1593" s="27"/>
    </row>
    <row r="1594" spans="1:13" x14ac:dyDescent="0.25">
      <c r="A1594" s="24">
        <f t="shared" si="150"/>
        <v>2020</v>
      </c>
      <c r="B1594" s="32">
        <v>43959</v>
      </c>
      <c r="C1594" s="28">
        <f>'Bitcoin Data'!C1596</f>
        <v>9842.6660159999992</v>
      </c>
      <c r="D1594" s="26">
        <f>'Bitcoin Data'!K1596</f>
        <v>1712.4916753876892</v>
      </c>
      <c r="E1594" s="25">
        <f>'Bitcoin Data'!J1596</f>
        <v>127487.60338216083</v>
      </c>
      <c r="F1594" s="25">
        <f t="shared" si="145"/>
        <v>218.3214595070778</v>
      </c>
      <c r="G1594" s="23">
        <f>'Emissions Factors'!$AB$39/1000</f>
        <v>0.49266147344102867</v>
      </c>
      <c r="H1594" s="26">
        <f t="shared" si="149"/>
        <v>107558.57192455282</v>
      </c>
      <c r="I1594" s="23">
        <f t="shared" si="146"/>
        <v>62.808230527720823</v>
      </c>
      <c r="J1594" s="26">
        <f>I1594*'Social Cost of Carbon'!$C$5</f>
        <v>6280.8230527720825</v>
      </c>
      <c r="K1594" s="23">
        <f t="shared" si="147"/>
        <v>0.63812213505590143</v>
      </c>
      <c r="L1594" s="27">
        <f t="shared" si="148"/>
        <v>10.755857192455284</v>
      </c>
      <c r="M1594" s="27"/>
    </row>
    <row r="1595" spans="1:13" x14ac:dyDescent="0.25">
      <c r="A1595" s="24">
        <f t="shared" si="150"/>
        <v>2020</v>
      </c>
      <c r="B1595" s="32">
        <v>43960</v>
      </c>
      <c r="C1595" s="28">
        <f>'Bitcoin Data'!C1597</f>
        <v>9593.8964840000008</v>
      </c>
      <c r="D1595" s="26">
        <f>'Bitcoin Data'!K1597</f>
        <v>1700.0377786173026</v>
      </c>
      <c r="E1595" s="25">
        <f>'Bitcoin Data'!J1597</f>
        <v>128025.68119803243</v>
      </c>
      <c r="F1595" s="25">
        <f t="shared" si="145"/>
        <v>217.64849466987002</v>
      </c>
      <c r="G1595" s="23">
        <f>'Emissions Factors'!$AB$39/1000</f>
        <v>0.49266147344102867</v>
      </c>
      <c r="H1595" s="26">
        <f t="shared" si="149"/>
        <v>107227.02807628004</v>
      </c>
      <c r="I1595" s="23">
        <f t="shared" si="146"/>
        <v>63.073320737314056</v>
      </c>
      <c r="J1595" s="26">
        <f>I1595*'Social Cost of Carbon'!$C$5</f>
        <v>6307.3320737314052</v>
      </c>
      <c r="K1595" s="23">
        <f t="shared" si="147"/>
        <v>0.65743174155050688</v>
      </c>
      <c r="L1595" s="27">
        <f t="shared" si="148"/>
        <v>10.722702807628002</v>
      </c>
      <c r="M1595" s="27"/>
    </row>
    <row r="1596" spans="1:13" x14ac:dyDescent="0.25">
      <c r="A1596" s="24">
        <f t="shared" si="150"/>
        <v>2020</v>
      </c>
      <c r="B1596" s="32">
        <v>43961</v>
      </c>
      <c r="C1596" s="28">
        <f>'Bitcoin Data'!C1598</f>
        <v>8756.4306639999995</v>
      </c>
      <c r="D1596" s="26">
        <f>'Bitcoin Data'!K1598</f>
        <v>2124.8967064101053</v>
      </c>
      <c r="E1596" s="25">
        <f>'Bitcoin Data'!J1598</f>
        <v>101348.83928833051</v>
      </c>
      <c r="F1596" s="25">
        <f t="shared" si="145"/>
        <v>215.35581480226057</v>
      </c>
      <c r="G1596" s="23">
        <f>'Emissions Factors'!$AB$39/1000</f>
        <v>0.49266147344102867</v>
      </c>
      <c r="H1596" s="26">
        <f t="shared" si="149"/>
        <v>106097.51303457499</v>
      </c>
      <c r="I1596" s="23">
        <f t="shared" si="146"/>
        <v>49.93066849532692</v>
      </c>
      <c r="J1596" s="26">
        <f>I1596*'Social Cost of Carbon'!$C$5</f>
        <v>4993.0668495326918</v>
      </c>
      <c r="K1596" s="23">
        <f t="shared" si="147"/>
        <v>0.57021713996554657</v>
      </c>
      <c r="L1596" s="27">
        <f t="shared" si="148"/>
        <v>10.609751303457497</v>
      </c>
      <c r="M1596" s="27"/>
    </row>
    <row r="1597" spans="1:13" x14ac:dyDescent="0.25">
      <c r="A1597" s="24">
        <f t="shared" si="150"/>
        <v>2020</v>
      </c>
      <c r="B1597" s="32">
        <v>43962</v>
      </c>
      <c r="C1597" s="28">
        <f>'Bitcoin Data'!C1599</f>
        <v>8601.7958980000003</v>
      </c>
      <c r="D1597" s="26">
        <f>'Bitcoin Data'!K1599</f>
        <v>981.24727431312681</v>
      </c>
      <c r="E1597" s="25">
        <f>'Bitcoin Data'!J1599</f>
        <v>220086.61500595612</v>
      </c>
      <c r="F1597" s="25">
        <f t="shared" si="145"/>
        <v>215.95939108739694</v>
      </c>
      <c r="G1597" s="23">
        <f>'Emissions Factors'!$AB$39/1000</f>
        <v>0.49266147344102867</v>
      </c>
      <c r="H1597" s="26">
        <f t="shared" si="149"/>
        <v>106394.87181654434</v>
      </c>
      <c r="I1597" s="23">
        <f t="shared" si="146"/>
        <v>108.42819603348276</v>
      </c>
      <c r="J1597" s="26">
        <f>I1597*'Social Cost of Carbon'!$C$5</f>
        <v>10842.819603348276</v>
      </c>
      <c r="K1597" s="23">
        <f t="shared" si="147"/>
        <v>1.2605297465694734</v>
      </c>
      <c r="L1597" s="27">
        <f t="shared" si="148"/>
        <v>10.639487181654435</v>
      </c>
      <c r="M1597" s="27"/>
    </row>
    <row r="1598" spans="1:13" x14ac:dyDescent="0.25">
      <c r="A1598" s="24">
        <f t="shared" si="150"/>
        <v>2020</v>
      </c>
      <c r="B1598" s="32">
        <v>43963</v>
      </c>
      <c r="C1598" s="28">
        <f>'Bitcoin Data'!C1600</f>
        <v>8804.4775389999995</v>
      </c>
      <c r="D1598" s="26">
        <f>'Bitcoin Data'!K1600</f>
        <v>912.50126736287132</v>
      </c>
      <c r="E1598" s="25">
        <f>'Bitcoin Data'!J1600</f>
        <v>236637.37151563156</v>
      </c>
      <c r="F1598" s="25">
        <f t="shared" si="145"/>
        <v>215.93190141343243</v>
      </c>
      <c r="G1598" s="23">
        <f>'Emissions Factors'!$AB$39/1000</f>
        <v>0.49266147344102867</v>
      </c>
      <c r="H1598" s="26">
        <f t="shared" si="149"/>
        <v>106381.32871326456</v>
      </c>
      <c r="I1598" s="23">
        <f t="shared" si="146"/>
        <v>116.58211612210314</v>
      </c>
      <c r="J1598" s="26">
        <f>I1598*'Social Cost of Carbon'!$C$5</f>
        <v>11658.211612210314</v>
      </c>
      <c r="K1598" s="23">
        <f t="shared" si="147"/>
        <v>1.3241230454129183</v>
      </c>
      <c r="L1598" s="27">
        <f t="shared" si="148"/>
        <v>10.638132871326455</v>
      </c>
      <c r="M1598" s="27"/>
    </row>
    <row r="1599" spans="1:13" x14ac:dyDescent="0.25">
      <c r="A1599" s="24">
        <f t="shared" si="150"/>
        <v>2020</v>
      </c>
      <c r="B1599" s="32">
        <v>43964</v>
      </c>
      <c r="C1599" s="28">
        <f>'Bitcoin Data'!C1601</f>
        <v>9269.9873050000006</v>
      </c>
      <c r="D1599" s="26">
        <f>'Bitcoin Data'!K1601</f>
        <v>743.74018676142464</v>
      </c>
      <c r="E1599" s="25">
        <f>'Bitcoin Data'!J1601</f>
        <v>286954.79121448786</v>
      </c>
      <c r="F1599" s="25">
        <f t="shared" si="145"/>
        <v>213.41981000994883</v>
      </c>
      <c r="G1599" s="23">
        <f>'Emissions Factors'!$AB$39/1000</f>
        <v>0.49266147344102867</v>
      </c>
      <c r="H1599" s="26">
        <f t="shared" si="149"/>
        <v>105143.7180610058</v>
      </c>
      <c r="I1599" s="23">
        <f t="shared" si="146"/>
        <v>141.37157025069234</v>
      </c>
      <c r="J1599" s="26">
        <f>I1599*'Social Cost of Carbon'!$C$5</f>
        <v>14137.157025069235</v>
      </c>
      <c r="K1599" s="23">
        <f t="shared" si="147"/>
        <v>1.5250459962813545</v>
      </c>
      <c r="L1599" s="27">
        <f t="shared" si="148"/>
        <v>10.514371806100579</v>
      </c>
      <c r="M1599" s="27"/>
    </row>
    <row r="1600" spans="1:13" x14ac:dyDescent="0.25">
      <c r="A1600" s="24">
        <f t="shared" si="150"/>
        <v>2020</v>
      </c>
      <c r="B1600" s="32">
        <v>43965</v>
      </c>
      <c r="C1600" s="28">
        <f>'Bitcoin Data'!C1602</f>
        <v>9733.7216800000006</v>
      </c>
      <c r="D1600" s="26">
        <f>'Bitcoin Data'!K1602</f>
        <v>712.47625079164027</v>
      </c>
      <c r="E1600" s="25">
        <f>'Bitcoin Data'!J1602</f>
        <v>289377.57099159475</v>
      </c>
      <c r="F1600" s="25">
        <f t="shared" si="145"/>
        <v>206.17464684328314</v>
      </c>
      <c r="G1600" s="23">
        <f>'Emissions Factors'!$AB$39/1000</f>
        <v>0.49266147344102867</v>
      </c>
      <c r="H1600" s="26">
        <f t="shared" si="149"/>
        <v>101574.3052999956</v>
      </c>
      <c r="I1600" s="23">
        <f t="shared" si="146"/>
        <v>142.56518050550494</v>
      </c>
      <c r="J1600" s="26">
        <f>I1600*'Social Cost of Carbon'!$C$5</f>
        <v>14256.518050550494</v>
      </c>
      <c r="K1600" s="23">
        <f t="shared" si="147"/>
        <v>1.4646523209969666</v>
      </c>
      <c r="L1600" s="27">
        <f t="shared" si="148"/>
        <v>10.15743052999956</v>
      </c>
      <c r="M1600" s="27"/>
    </row>
    <row r="1601" spans="1:13" x14ac:dyDescent="0.25">
      <c r="A1601" s="24">
        <f t="shared" si="150"/>
        <v>2020</v>
      </c>
      <c r="B1601" s="32">
        <v>43966</v>
      </c>
      <c r="C1601" s="28">
        <f>'Bitcoin Data'!C1603</f>
        <v>9328.1972659999992</v>
      </c>
      <c r="D1601" s="26">
        <f>'Bitcoin Data'!K1603</f>
        <v>781.25</v>
      </c>
      <c r="E1601" s="25">
        <f>'Bitcoin Data'!J1603</f>
        <v>255160.88972734194</v>
      </c>
      <c r="F1601" s="25">
        <f t="shared" si="145"/>
        <v>199.34444509948591</v>
      </c>
      <c r="G1601" s="23">
        <f>'Emissions Factors'!$AB$39/1000</f>
        <v>0.49266147344102867</v>
      </c>
      <c r="H1601" s="26">
        <f t="shared" si="149"/>
        <v>98209.328044996975</v>
      </c>
      <c r="I1601" s="23">
        <f t="shared" si="146"/>
        <v>125.70793989759612</v>
      </c>
      <c r="J1601" s="26">
        <f>I1601*'Social Cost of Carbon'!$C$5</f>
        <v>12570.793989759612</v>
      </c>
      <c r="K1601" s="23">
        <f t="shared" si="147"/>
        <v>1.3476123661726616</v>
      </c>
      <c r="L1601" s="27">
        <f t="shared" si="148"/>
        <v>9.8209328044996962</v>
      </c>
      <c r="M1601" s="27"/>
    </row>
    <row r="1602" spans="1:13" x14ac:dyDescent="0.25">
      <c r="A1602" s="24">
        <f t="shared" si="150"/>
        <v>2020</v>
      </c>
      <c r="B1602" s="32">
        <v>43967</v>
      </c>
      <c r="C1602" s="28">
        <f>'Bitcoin Data'!C1604</f>
        <v>9377.0136719999991</v>
      </c>
      <c r="D1602" s="26">
        <f>'Bitcoin Data'!K1604</f>
        <v>787.47046985738041</v>
      </c>
      <c r="E1602" s="25">
        <f>'Bitcoin Data'!J1604</f>
        <v>249908.10611480981</v>
      </c>
      <c r="F1602" s="25">
        <f t="shared" si="145"/>
        <v>196.79525374339735</v>
      </c>
      <c r="G1602" s="23">
        <f>'Emissions Factors'!$AB$39/1000</f>
        <v>0.49266147344102867</v>
      </c>
      <c r="H1602" s="26">
        <f t="shared" si="149"/>
        <v>96953.439675423258</v>
      </c>
      <c r="I1602" s="23">
        <f t="shared" si="146"/>
        <v>123.12009578337914</v>
      </c>
      <c r="J1602" s="26">
        <f>I1602*'Social Cost of Carbon'!$C$5</f>
        <v>12312.009578337915</v>
      </c>
      <c r="K1602" s="23">
        <f t="shared" si="147"/>
        <v>1.3129990004282375</v>
      </c>
      <c r="L1602" s="27">
        <f t="shared" si="148"/>
        <v>9.6953439675423265</v>
      </c>
      <c r="M1602" s="27"/>
    </row>
    <row r="1603" spans="1:13" x14ac:dyDescent="0.25">
      <c r="A1603" s="24">
        <f t="shared" si="150"/>
        <v>2020</v>
      </c>
      <c r="B1603" s="32">
        <v>43968</v>
      </c>
      <c r="C1603" s="28">
        <f>'Bitcoin Data'!C1605</f>
        <v>9670.7392579999996</v>
      </c>
      <c r="D1603" s="26">
        <f>'Bitcoin Data'!K1605</f>
        <v>637.48406289842751</v>
      </c>
      <c r="E1603" s="25">
        <f>'Bitcoin Data'!J1605</f>
        <v>305349.66747686645</v>
      </c>
      <c r="F1603" s="25">
        <f t="shared" si="145"/>
        <v>194.65554662783666</v>
      </c>
      <c r="G1603" s="23">
        <f>'Emissions Factors'!$AB$39/1000</f>
        <v>0.49266147344102867</v>
      </c>
      <c r="H1603" s="26">
        <f t="shared" si="149"/>
        <v>95899.288415138872</v>
      </c>
      <c r="I1603" s="23">
        <f t="shared" si="146"/>
        <v>150.43401709388118</v>
      </c>
      <c r="J1603" s="26">
        <f>I1603*'Social Cost of Carbon'!$C$5</f>
        <v>15043.401709388118</v>
      </c>
      <c r="K1603" s="23">
        <f t="shared" si="147"/>
        <v>1.5555586091253208</v>
      </c>
      <c r="L1603" s="27">
        <f t="shared" si="148"/>
        <v>9.5899288415138866</v>
      </c>
      <c r="M1603" s="27"/>
    </row>
    <row r="1604" spans="1:13" x14ac:dyDescent="0.25">
      <c r="A1604" s="24">
        <f t="shared" si="150"/>
        <v>2020</v>
      </c>
      <c r="B1604" s="32">
        <v>43969</v>
      </c>
      <c r="C1604" s="28">
        <f>'Bitcoin Data'!C1606</f>
        <v>9726.5751949999994</v>
      </c>
      <c r="D1604" s="26">
        <f>'Bitcoin Data'!K1606</f>
        <v>800</v>
      </c>
      <c r="E1604" s="25">
        <f>'Bitcoin Data'!J1606</f>
        <v>225908.88862026049</v>
      </c>
      <c r="F1604" s="25">
        <f t="shared" si="145"/>
        <v>180.72711089620842</v>
      </c>
      <c r="G1604" s="23">
        <f>'Emissions Factors'!$AB$39/1000</f>
        <v>0.49266147344102867</v>
      </c>
      <c r="H1604" s="26">
        <f t="shared" si="149"/>
        <v>89037.284744866221</v>
      </c>
      <c r="I1604" s="23">
        <f t="shared" si="146"/>
        <v>111.29660593108277</v>
      </c>
      <c r="J1604" s="26">
        <f>I1604*'Social Cost of Carbon'!$C$5</f>
        <v>11129.660593108276</v>
      </c>
      <c r="K1604" s="23">
        <f t="shared" si="147"/>
        <v>1.144252768315567</v>
      </c>
      <c r="L1604" s="27">
        <f t="shared" si="148"/>
        <v>8.9037284744866216</v>
      </c>
      <c r="M1604" s="27"/>
    </row>
    <row r="1605" spans="1:13" x14ac:dyDescent="0.25">
      <c r="A1605" s="24">
        <f t="shared" si="150"/>
        <v>2020</v>
      </c>
      <c r="B1605" s="32">
        <v>43970</v>
      </c>
      <c r="C1605" s="28">
        <f>'Bitcoin Data'!C1607</f>
        <v>9729.0380860000005</v>
      </c>
      <c r="D1605" s="26">
        <f>'Bitcoin Data'!K1607</f>
        <v>718.73502635361763</v>
      </c>
      <c r="E1605" s="25">
        <f>'Bitcoin Data'!J1607</f>
        <v>243118.43187088508</v>
      </c>
      <c r="F1605" s="25">
        <f t="shared" ref="F1605:F1668" si="151">E1605*D1605/1000000</f>
        <v>174.73773253777077</v>
      </c>
      <c r="G1605" s="23">
        <f>'Emissions Factors'!$AB$39/1000</f>
        <v>0.49266147344102867</v>
      </c>
      <c r="H1605" s="26">
        <f t="shared" si="149"/>
        <v>86086.548777802513</v>
      </c>
      <c r="I1605" s="23">
        <f t="shared" ref="I1605:I1668" si="152">$E1605*G1605/1000</f>
        <v>119.77508486618258</v>
      </c>
      <c r="J1605" s="26">
        <f>I1605*'Social Cost of Carbon'!$C$5</f>
        <v>11977.508486618259</v>
      </c>
      <c r="K1605" s="23">
        <f t="shared" ref="K1605:K1668" si="153">J1605/$C1605</f>
        <v>1.2311092197134872</v>
      </c>
      <c r="L1605" s="27">
        <f t="shared" ref="L1605:L1668" si="154">J1605*$D1605/1000000</f>
        <v>8.6086548777802534</v>
      </c>
      <c r="M1605" s="27"/>
    </row>
    <row r="1606" spans="1:13" x14ac:dyDescent="0.25">
      <c r="A1606" s="24">
        <f t="shared" si="150"/>
        <v>2020</v>
      </c>
      <c r="B1606" s="32">
        <v>43971</v>
      </c>
      <c r="C1606" s="28">
        <f>'Bitcoin Data'!C1608</f>
        <v>9522.9814449999994</v>
      </c>
      <c r="D1606" s="26">
        <f>'Bitcoin Data'!K1608</f>
        <v>718.73502635361763</v>
      </c>
      <c r="E1606" s="25">
        <f>'Bitcoin Data'!J1608</f>
        <v>234229.000243268</v>
      </c>
      <c r="F1606" s="25">
        <f t="shared" si="151"/>
        <v>168.34858666262673</v>
      </c>
      <c r="G1606" s="23">
        <f>'Emissions Factors'!$AB$39/1000</f>
        <v>0.49266147344102867</v>
      </c>
      <c r="H1606" s="26">
        <f t="shared" ref="H1606:H1669" si="155">F1606*G1606*1000</f>
        <v>82938.862756924398</v>
      </c>
      <c r="I1606" s="23">
        <f t="shared" si="152"/>
        <v>115.39560438246748</v>
      </c>
      <c r="J1606" s="26">
        <f>I1606*'Social Cost of Carbon'!$C$5</f>
        <v>11539.560438246748</v>
      </c>
      <c r="K1606" s="23">
        <f t="shared" si="153"/>
        <v>1.2117592063886196</v>
      </c>
      <c r="L1606" s="27">
        <f t="shared" si="154"/>
        <v>8.2938862756924401</v>
      </c>
      <c r="M1606" s="27"/>
    </row>
    <row r="1607" spans="1:13" x14ac:dyDescent="0.25">
      <c r="A1607" s="24">
        <f t="shared" si="150"/>
        <v>2020</v>
      </c>
      <c r="B1607" s="32">
        <v>43972</v>
      </c>
      <c r="C1607" s="28">
        <f>'Bitcoin Data'!C1609</f>
        <v>9081.7617190000001</v>
      </c>
      <c r="D1607" s="26">
        <f>'Bitcoin Data'!K1609</f>
        <v>818.77729257641909</v>
      </c>
      <c r="E1607" s="25">
        <f>'Bitcoin Data'!J1609</f>
        <v>202930.4197904531</v>
      </c>
      <c r="F1607" s="25">
        <f t="shared" si="151"/>
        <v>166.15481969742336</v>
      </c>
      <c r="G1607" s="23">
        <f>'Emissions Factors'!$AB$39/1000</f>
        <v>0.49266147344102867</v>
      </c>
      <c r="H1607" s="26">
        <f t="shared" si="155"/>
        <v>81858.078291461061</v>
      </c>
      <c r="I1607" s="23">
        <f t="shared" si="152"/>
        <v>99.97599961997112</v>
      </c>
      <c r="J1607" s="26">
        <f>I1607*'Social Cost of Carbon'!$C$5</f>
        <v>9997.5999619971117</v>
      </c>
      <c r="K1607" s="23">
        <f t="shared" si="153"/>
        <v>1.1008436767374199</v>
      </c>
      <c r="L1607" s="27">
        <f t="shared" si="154"/>
        <v>8.1858078291461052</v>
      </c>
      <c r="M1607" s="27"/>
    </row>
    <row r="1608" spans="1:13" x14ac:dyDescent="0.25">
      <c r="A1608" s="24">
        <f t="shared" si="150"/>
        <v>2020</v>
      </c>
      <c r="B1608" s="32">
        <v>43973</v>
      </c>
      <c r="C1608" s="28">
        <f>'Bitcoin Data'!C1610</f>
        <v>9182.5771480000003</v>
      </c>
      <c r="D1608" s="26">
        <f>'Bitcoin Data'!K1610</f>
        <v>693.74855469051101</v>
      </c>
      <c r="E1608" s="25">
        <f>'Bitcoin Data'!J1610</f>
        <v>242045.77575414337</v>
      </c>
      <c r="F1608" s="25">
        <f t="shared" si="151"/>
        <v>167.91890709838052</v>
      </c>
      <c r="G1608" s="23">
        <f>'Emissions Factors'!$AB$39/1000</f>
        <v>0.49266147344102867</v>
      </c>
      <c r="H1608" s="26">
        <f t="shared" si="155"/>
        <v>82727.176189695354</v>
      </c>
      <c r="I1608" s="23">
        <f t="shared" si="152"/>
        <v>119.24662852321309</v>
      </c>
      <c r="J1608" s="26">
        <f>I1608*'Social Cost of Carbon'!$C$5</f>
        <v>11924.662852321309</v>
      </c>
      <c r="K1608" s="23">
        <f t="shared" si="153"/>
        <v>1.2986183138051333</v>
      </c>
      <c r="L1608" s="27">
        <f t="shared" si="154"/>
        <v>8.2727176189695353</v>
      </c>
      <c r="M1608" s="27"/>
    </row>
    <row r="1609" spans="1:13" x14ac:dyDescent="0.25">
      <c r="A1609" s="24">
        <f t="shared" si="150"/>
        <v>2020</v>
      </c>
      <c r="B1609" s="32">
        <v>43974</v>
      </c>
      <c r="C1609" s="28">
        <f>'Bitcoin Data'!C1611</f>
        <v>9209.2871090000008</v>
      </c>
      <c r="D1609" s="26">
        <f>'Bitcoin Data'!K1611</f>
        <v>743.74018676142464</v>
      </c>
      <c r="E1609" s="25">
        <f>'Bitcoin Data'!J1611</f>
        <v>220022.13333208353</v>
      </c>
      <c r="F1609" s="25">
        <f t="shared" si="151"/>
        <v>163.63930253605088</v>
      </c>
      <c r="G1609" s="23">
        <f>'Emissions Factors'!$AB$39/1000</f>
        <v>0.49266147344102867</v>
      </c>
      <c r="H1609" s="26">
        <f t="shared" si="155"/>
        <v>80618.77990027309</v>
      </c>
      <c r="I1609" s="23">
        <f t="shared" si="152"/>
        <v>108.39642839702275</v>
      </c>
      <c r="J1609" s="26">
        <f>I1609*'Social Cost of Carbon'!$C$5</f>
        <v>10839.642839702274</v>
      </c>
      <c r="K1609" s="23">
        <f t="shared" si="153"/>
        <v>1.1770338693327269</v>
      </c>
      <c r="L1609" s="27">
        <f t="shared" si="154"/>
        <v>8.061877990027309</v>
      </c>
      <c r="M1609" s="27"/>
    </row>
    <row r="1610" spans="1:13" x14ac:dyDescent="0.25">
      <c r="A1610" s="24">
        <f t="shared" si="150"/>
        <v>2020</v>
      </c>
      <c r="B1610" s="32">
        <v>43975</v>
      </c>
      <c r="C1610" s="28">
        <f>'Bitcoin Data'!C1612</f>
        <v>8790.3681639999995</v>
      </c>
      <c r="D1610" s="26">
        <f>'Bitcoin Data'!K1612</f>
        <v>724.98791686805225</v>
      </c>
      <c r="E1610" s="25">
        <f>'Bitcoin Data'!J1612</f>
        <v>221638.7293975621</v>
      </c>
      <c r="F1610" s="25">
        <f t="shared" si="151"/>
        <v>160.68540072322045</v>
      </c>
      <c r="G1610" s="23">
        <f>'Emissions Factors'!$AB$39/1000</f>
        <v>0.49266147344102867</v>
      </c>
      <c r="H1610" s="26">
        <f t="shared" si="155"/>
        <v>79163.506280763919</v>
      </c>
      <c r="I1610" s="23">
        <f t="shared" si="152"/>
        <v>109.19286299660038</v>
      </c>
      <c r="J1610" s="26">
        <f>I1610*'Social Cost of Carbon'!$C$5</f>
        <v>10919.286299660038</v>
      </c>
      <c r="K1610" s="23">
        <f t="shared" si="153"/>
        <v>1.2421875962350237</v>
      </c>
      <c r="L1610" s="27">
        <f t="shared" si="154"/>
        <v>7.9163506280763931</v>
      </c>
      <c r="M1610" s="27"/>
    </row>
    <row r="1611" spans="1:13" x14ac:dyDescent="0.25">
      <c r="A1611" s="24">
        <f t="shared" si="150"/>
        <v>2020</v>
      </c>
      <c r="B1611" s="32">
        <v>43976</v>
      </c>
      <c r="C1611" s="28">
        <f>'Bitcoin Data'!C1613</f>
        <v>8906.9345699999994</v>
      </c>
      <c r="D1611" s="26">
        <f>'Bitcoin Data'!K1613</f>
        <v>781.25</v>
      </c>
      <c r="E1611" s="25">
        <f>'Bitcoin Data'!J1613</f>
        <v>207391.00000483799</v>
      </c>
      <c r="F1611" s="25">
        <f t="shared" si="151"/>
        <v>162.02421875377968</v>
      </c>
      <c r="G1611" s="23">
        <f>'Emissions Factors'!$AB$39/1000</f>
        <v>0.49266147344102867</v>
      </c>
      <c r="H1611" s="26">
        <f t="shared" si="155"/>
        <v>79823.090344368655</v>
      </c>
      <c r="I1611" s="23">
        <f t="shared" si="152"/>
        <v>102.17355564079186</v>
      </c>
      <c r="J1611" s="26">
        <f>I1611*'Social Cost of Carbon'!$C$5</f>
        <v>10217.355564079186</v>
      </c>
      <c r="K1611" s="23">
        <f t="shared" si="153"/>
        <v>1.147123680294329</v>
      </c>
      <c r="L1611" s="27">
        <f t="shared" si="154"/>
        <v>7.9823090344368639</v>
      </c>
      <c r="M1611" s="27"/>
    </row>
    <row r="1612" spans="1:13" x14ac:dyDescent="0.25">
      <c r="A1612" s="24">
        <f t="shared" si="150"/>
        <v>2020</v>
      </c>
      <c r="B1612" s="32">
        <v>43977</v>
      </c>
      <c r="C1612" s="28">
        <f>'Bitcoin Data'!C1614</f>
        <v>8835.0527340000008</v>
      </c>
      <c r="D1612" s="26">
        <f>'Bitcoin Data'!K1614</f>
        <v>774.99354172048572</v>
      </c>
      <c r="E1612" s="25">
        <f>'Bitcoin Data'!J1614</f>
        <v>206209.50901000205</v>
      </c>
      <c r="F1612" s="25">
        <f t="shared" si="151"/>
        <v>159.8110377241039</v>
      </c>
      <c r="G1612" s="23">
        <f>'Emissions Factors'!$AB$39/1000</f>
        <v>0.49266147344102867</v>
      </c>
      <c r="H1612" s="26">
        <f t="shared" si="155"/>
        <v>78732.741317296837</v>
      </c>
      <c r="I1612" s="23">
        <f t="shared" si="152"/>
        <v>101.59148054641868</v>
      </c>
      <c r="J1612" s="26">
        <f>I1612*'Social Cost of Carbon'!$C$5</f>
        <v>10159.148054641868</v>
      </c>
      <c r="K1612" s="23">
        <f t="shared" si="153"/>
        <v>1.1498684117126252</v>
      </c>
      <c r="L1612" s="27">
        <f t="shared" si="154"/>
        <v>7.8732741317296835</v>
      </c>
      <c r="M1612" s="27"/>
    </row>
    <row r="1613" spans="1:13" x14ac:dyDescent="0.25">
      <c r="A1613" s="24">
        <f t="shared" ref="A1613:A1676" si="156">YEAR(B1613)</f>
        <v>2020</v>
      </c>
      <c r="B1613" s="32">
        <v>43978</v>
      </c>
      <c r="C1613" s="28">
        <f>'Bitcoin Data'!C1615</f>
        <v>9181.0175780000009</v>
      </c>
      <c r="D1613" s="26">
        <f>'Bitcoin Data'!K1615</f>
        <v>862.48203162434118</v>
      </c>
      <c r="E1613" s="25">
        <f>'Bitcoin Data'!J1615</f>
        <v>185557.57810503809</v>
      </c>
      <c r="F1613" s="25">
        <f t="shared" si="151"/>
        <v>160.04007694732562</v>
      </c>
      <c r="G1613" s="23">
        <f>'Emissions Factors'!$AB$39/1000</f>
        <v>0.49266147344102867</v>
      </c>
      <c r="H1613" s="26">
        <f t="shared" si="155"/>
        <v>78845.580118485042</v>
      </c>
      <c r="I1613" s="23">
        <f t="shared" si="152"/>
        <v>91.417069837376829</v>
      </c>
      <c r="J1613" s="26">
        <f>I1613*'Social Cost of Carbon'!$C$5</f>
        <v>9141.7069837376821</v>
      </c>
      <c r="K1613" s="23">
        <f t="shared" si="153"/>
        <v>0.99571827480686703</v>
      </c>
      <c r="L1613" s="27">
        <f t="shared" si="154"/>
        <v>7.8845580118485037</v>
      </c>
      <c r="M1613" s="27"/>
    </row>
    <row r="1614" spans="1:13" x14ac:dyDescent="0.25">
      <c r="A1614" s="24">
        <f t="shared" si="156"/>
        <v>2020</v>
      </c>
      <c r="B1614" s="32">
        <v>43979</v>
      </c>
      <c r="C1614" s="28">
        <f>'Bitcoin Data'!C1616</f>
        <v>9525.7509769999997</v>
      </c>
      <c r="D1614" s="26">
        <f>'Bitcoin Data'!K1616</f>
        <v>818.77729257641909</v>
      </c>
      <c r="E1614" s="25">
        <f>'Bitcoin Data'!J1616</f>
        <v>200562.94464603276</v>
      </c>
      <c r="F1614" s="25">
        <f t="shared" si="151"/>
        <v>164.21638480843291</v>
      </c>
      <c r="G1614" s="23">
        <f>'Emissions Factors'!$AB$39/1000</f>
        <v>0.49266147344102867</v>
      </c>
      <c r="H1614" s="26">
        <f t="shared" si="155"/>
        <v>80903.086102881512</v>
      </c>
      <c r="I1614" s="23">
        <f t="shared" si="152"/>
        <v>98.809635826985982</v>
      </c>
      <c r="J1614" s="26">
        <f>I1614*'Social Cost of Carbon'!$C$5</f>
        <v>9880.9635826985977</v>
      </c>
      <c r="K1614" s="23">
        <f t="shared" si="153"/>
        <v>1.0372897219921309</v>
      </c>
      <c r="L1614" s="27">
        <f t="shared" si="154"/>
        <v>8.090308610288151</v>
      </c>
      <c r="M1614" s="27"/>
    </row>
    <row r="1615" spans="1:13" x14ac:dyDescent="0.25">
      <c r="A1615" s="24">
        <f t="shared" si="156"/>
        <v>2020</v>
      </c>
      <c r="B1615" s="32">
        <v>43980</v>
      </c>
      <c r="C1615" s="28">
        <f>'Bitcoin Data'!C1617</f>
        <v>9439.1240230000003</v>
      </c>
      <c r="D1615" s="26">
        <f>'Bitcoin Data'!K1617</f>
        <v>793.72078666549078</v>
      </c>
      <c r="E1615" s="25">
        <f>'Bitcoin Data'!J1617</f>
        <v>206783.28598478026</v>
      </c>
      <c r="F1615" s="25">
        <f t="shared" si="151"/>
        <v>164.12819242111496</v>
      </c>
      <c r="G1615" s="23">
        <f>'Emissions Factors'!$AB$39/1000</f>
        <v>0.49266147344102867</v>
      </c>
      <c r="H1615" s="26">
        <f t="shared" si="155"/>
        <v>80859.637111399163</v>
      </c>
      <c r="I1615" s="23">
        <f t="shared" si="152"/>
        <v>101.87415835623945</v>
      </c>
      <c r="J1615" s="26">
        <f>I1615*'Social Cost of Carbon'!$C$5</f>
        <v>10187.415835623944</v>
      </c>
      <c r="K1615" s="23">
        <f t="shared" si="153"/>
        <v>1.0792755567996146</v>
      </c>
      <c r="L1615" s="27">
        <f t="shared" si="154"/>
        <v>8.0859637111399145</v>
      </c>
      <c r="M1615" s="27"/>
    </row>
    <row r="1616" spans="1:13" x14ac:dyDescent="0.25">
      <c r="A1616" s="24">
        <f t="shared" si="156"/>
        <v>2020</v>
      </c>
      <c r="B1616" s="32">
        <v>43981</v>
      </c>
      <c r="C1616" s="28">
        <f>'Bitcoin Data'!C1618</f>
        <v>9700.4140630000002</v>
      </c>
      <c r="D1616" s="26">
        <f>'Bitcoin Data'!K1618</f>
        <v>974.97562560935978</v>
      </c>
      <c r="E1616" s="25">
        <f>'Bitcoin Data'!J1618</f>
        <v>171366.15692171018</v>
      </c>
      <c r="F1616" s="25">
        <f t="shared" si="151"/>
        <v>167.07782605301611</v>
      </c>
      <c r="G1616" s="23">
        <f>'Emissions Factors'!$AB$39/1000</f>
        <v>0.49266147344102867</v>
      </c>
      <c r="H1616" s="26">
        <f t="shared" si="155"/>
        <v>82312.807962602805</v>
      </c>
      <c r="I1616" s="23">
        <f t="shared" si="152"/>
        <v>84.425503366976272</v>
      </c>
      <c r="J1616" s="26">
        <f>I1616*'Social Cost of Carbon'!$C$5</f>
        <v>8442.5503366976263</v>
      </c>
      <c r="K1616" s="23">
        <f t="shared" si="153"/>
        <v>0.87032886244513974</v>
      </c>
      <c r="L1616" s="27">
        <f t="shared" si="154"/>
        <v>8.231280796260279</v>
      </c>
      <c r="M1616" s="27"/>
    </row>
    <row r="1617" spans="1:13" x14ac:dyDescent="0.25">
      <c r="A1617" s="24">
        <f t="shared" si="156"/>
        <v>2020</v>
      </c>
      <c r="B1617" s="32">
        <v>43982</v>
      </c>
      <c r="C1617" s="28">
        <f>'Bitcoin Data'!C1619</f>
        <v>9461.0585940000001</v>
      </c>
      <c r="D1617" s="26">
        <f>'Bitcoin Data'!K1619</f>
        <v>937.5</v>
      </c>
      <c r="E1617" s="25">
        <f>'Bitcoin Data'!J1619</f>
        <v>185609.79985933535</v>
      </c>
      <c r="F1617" s="25">
        <f t="shared" si="151"/>
        <v>174.0091873681269</v>
      </c>
      <c r="G1617" s="23">
        <f>'Emissions Factors'!$AB$39/1000</f>
        <v>0.49266147344102867</v>
      </c>
      <c r="H1617" s="26">
        <f t="shared" si="155"/>
        <v>85727.622641057431</v>
      </c>
      <c r="I1617" s="23">
        <f t="shared" si="152"/>
        <v>91.442797483794592</v>
      </c>
      <c r="J1617" s="26">
        <f>I1617*'Social Cost of Carbon'!$C$5</f>
        <v>9144.2797483794584</v>
      </c>
      <c r="K1617" s="23">
        <f t="shared" si="153"/>
        <v>0.96651761084944177</v>
      </c>
      <c r="L1617" s="27">
        <f t="shared" si="154"/>
        <v>8.5727622641057426</v>
      </c>
      <c r="M1617" s="27"/>
    </row>
    <row r="1618" spans="1:13" x14ac:dyDescent="0.25">
      <c r="A1618" s="24">
        <f t="shared" si="156"/>
        <v>2020</v>
      </c>
      <c r="B1618" s="32">
        <v>43983</v>
      </c>
      <c r="C1618" s="28">
        <f>'Bitcoin Data'!C1620</f>
        <v>10167.268555000001</v>
      </c>
      <c r="D1618" s="26">
        <f>'Bitcoin Data'!K1620</f>
        <v>837.52093802345053</v>
      </c>
      <c r="E1618" s="25">
        <f>'Bitcoin Data'!J1620</f>
        <v>215354.71587594674</v>
      </c>
      <c r="F1618" s="25">
        <f t="shared" si="151"/>
        <v>180.36408364819658</v>
      </c>
      <c r="G1618" s="23">
        <f>'Emissions Factors'!$AB$39/1000</f>
        <v>0.49266147344102867</v>
      </c>
      <c r="H1618" s="26">
        <f t="shared" si="155"/>
        <v>88858.435205961476</v>
      </c>
      <c r="I1618" s="23">
        <f t="shared" si="152"/>
        <v>106.09697163591801</v>
      </c>
      <c r="J1618" s="26">
        <f>I1618*'Social Cost of Carbon'!$C$5</f>
        <v>10609.697163591802</v>
      </c>
      <c r="K1618" s="23">
        <f t="shared" si="153"/>
        <v>1.0435149918779538</v>
      </c>
      <c r="L1618" s="27">
        <f t="shared" si="154"/>
        <v>8.8858435205961488</v>
      </c>
      <c r="M1618" s="27"/>
    </row>
    <row r="1619" spans="1:13" x14ac:dyDescent="0.25">
      <c r="A1619" s="24">
        <f t="shared" si="156"/>
        <v>2020</v>
      </c>
      <c r="B1619" s="32">
        <v>43984</v>
      </c>
      <c r="C1619" s="28">
        <f>'Bitcoin Data'!C1621</f>
        <v>9529.8037110000005</v>
      </c>
      <c r="D1619" s="26">
        <f>'Bitcoin Data'!K1621</f>
        <v>806.23488309594188</v>
      </c>
      <c r="E1619" s="25">
        <f>'Bitcoin Data'!J1621</f>
        <v>225707.4481346377</v>
      </c>
      <c r="F1619" s="25">
        <f t="shared" si="151"/>
        <v>181.97321806071298</v>
      </c>
      <c r="G1619" s="23">
        <f>'Emissions Factors'!$AB$39/1000</f>
        <v>0.49266147344102867</v>
      </c>
      <c r="H1619" s="26">
        <f t="shared" si="155"/>
        <v>89651.19373659647</v>
      </c>
      <c r="I1619" s="23">
        <f t="shared" si="152"/>
        <v>111.19736396462517</v>
      </c>
      <c r="J1619" s="26">
        <f>I1619*'Social Cost of Carbon'!$C$5</f>
        <v>11119.736396462516</v>
      </c>
      <c r="K1619" s="23">
        <f t="shared" si="153"/>
        <v>1.1668379259089354</v>
      </c>
      <c r="L1619" s="27">
        <f t="shared" si="154"/>
        <v>8.9651193736596468</v>
      </c>
      <c r="M1619" s="27"/>
    </row>
    <row r="1620" spans="1:13" x14ac:dyDescent="0.25">
      <c r="A1620" s="24">
        <f t="shared" si="156"/>
        <v>2020</v>
      </c>
      <c r="B1620" s="32">
        <v>43985</v>
      </c>
      <c r="C1620" s="28">
        <f>'Bitcoin Data'!C1622</f>
        <v>9656.7177730000003</v>
      </c>
      <c r="D1620" s="26">
        <f>'Bitcoin Data'!K1622</f>
        <v>868.72586872586874</v>
      </c>
      <c r="E1620" s="25">
        <f>'Bitcoin Data'!J1622</f>
        <v>210449.30757089867</v>
      </c>
      <c r="F1620" s="25">
        <f t="shared" si="151"/>
        <v>182.8227575422865</v>
      </c>
      <c r="G1620" s="23">
        <f>'Emissions Factors'!$AB$39/1000</f>
        <v>0.49266147344102867</v>
      </c>
      <c r="H1620" s="26">
        <f t="shared" si="155"/>
        <v>90069.729109334803</v>
      </c>
      <c r="I1620" s="23">
        <f t="shared" si="152"/>
        <v>103.68026595252317</v>
      </c>
      <c r="J1620" s="26">
        <f>I1620*'Social Cost of Carbon'!$C$5</f>
        <v>10368.026595252317</v>
      </c>
      <c r="K1620" s="23">
        <f t="shared" si="153"/>
        <v>1.0736594813033806</v>
      </c>
      <c r="L1620" s="27">
        <f t="shared" si="154"/>
        <v>9.0069729109334791</v>
      </c>
      <c r="M1620" s="27"/>
    </row>
    <row r="1621" spans="1:13" x14ac:dyDescent="0.25">
      <c r="A1621" s="24">
        <f t="shared" si="156"/>
        <v>2020</v>
      </c>
      <c r="B1621" s="32">
        <v>43986</v>
      </c>
      <c r="C1621" s="28">
        <f>'Bitcoin Data'!C1623</f>
        <v>9800.6367190000001</v>
      </c>
      <c r="D1621" s="26">
        <f>'Bitcoin Data'!K1623</f>
        <v>943.79194630872496</v>
      </c>
      <c r="E1621" s="25">
        <f>'Bitcoin Data'!J1623</f>
        <v>193807.46488577983</v>
      </c>
      <c r="F1621" s="25">
        <f t="shared" si="151"/>
        <v>182.91392449371</v>
      </c>
      <c r="G1621" s="23">
        <f>'Emissions Factors'!$AB$39/1000</f>
        <v>0.49266147344102867</v>
      </c>
      <c r="H1621" s="26">
        <f t="shared" si="155"/>
        <v>90114.643553952235</v>
      </c>
      <c r="I1621" s="23">
        <f t="shared" si="152"/>
        <v>95.481471214498711</v>
      </c>
      <c r="J1621" s="26">
        <f>I1621*'Social Cost of Carbon'!$C$5</f>
        <v>9548.1471214498706</v>
      </c>
      <c r="K1621" s="23">
        <f t="shared" si="153"/>
        <v>0.97423742918042855</v>
      </c>
      <c r="L1621" s="27">
        <f t="shared" si="154"/>
        <v>9.0114643553952245</v>
      </c>
      <c r="M1621" s="27"/>
    </row>
    <row r="1622" spans="1:13" x14ac:dyDescent="0.25">
      <c r="A1622" s="24">
        <f t="shared" si="156"/>
        <v>2020</v>
      </c>
      <c r="B1622" s="32">
        <v>43987</v>
      </c>
      <c r="C1622" s="28">
        <f>'Bitcoin Data'!C1624</f>
        <v>9665.5332030000009</v>
      </c>
      <c r="D1622" s="26">
        <f>'Bitcoin Data'!K1624</f>
        <v>1118.7072715972654</v>
      </c>
      <c r="E1622" s="25">
        <f>'Bitcoin Data'!J1624</f>
        <v>165684.97032198901</v>
      </c>
      <c r="F1622" s="25">
        <f t="shared" si="151"/>
        <v>185.35298109358621</v>
      </c>
      <c r="G1622" s="23">
        <f>'Emissions Factors'!$AB$39/1000</f>
        <v>0.49266147344102867</v>
      </c>
      <c r="H1622" s="26">
        <f t="shared" si="155"/>
        <v>91316.272772253316</v>
      </c>
      <c r="I1622" s="23">
        <f t="shared" si="152"/>
        <v>81.626601605864209</v>
      </c>
      <c r="J1622" s="26">
        <f>I1622*'Social Cost of Carbon'!$C$5</f>
        <v>8162.6601605864207</v>
      </c>
      <c r="K1622" s="23">
        <f t="shared" si="153"/>
        <v>0.84451214321553247</v>
      </c>
      <c r="L1622" s="27">
        <f t="shared" si="154"/>
        <v>9.1316272772253306</v>
      </c>
      <c r="M1622" s="27"/>
    </row>
    <row r="1623" spans="1:13" x14ac:dyDescent="0.25">
      <c r="A1623" s="24">
        <f t="shared" si="156"/>
        <v>2020</v>
      </c>
      <c r="B1623" s="32">
        <v>43988</v>
      </c>
      <c r="C1623" s="28">
        <f>'Bitcoin Data'!C1625</f>
        <v>9653.6796880000002</v>
      </c>
      <c r="D1623" s="26">
        <f>'Bitcoin Data'!K1625</f>
        <v>1224.9897917517353</v>
      </c>
      <c r="E1623" s="25">
        <f>'Bitcoin Data'!J1625</f>
        <v>156691.2715061699</v>
      </c>
      <c r="F1623" s="25">
        <f t="shared" si="151"/>
        <v>191.94520805165769</v>
      </c>
      <c r="G1623" s="23">
        <f>'Emissions Factors'!$AB$39/1000</f>
        <v>0.49266147344102867</v>
      </c>
      <c r="H1623" s="26">
        <f t="shared" si="155"/>
        <v>94564.009018674478</v>
      </c>
      <c r="I1623" s="23">
        <f t="shared" si="152"/>
        <v>77.195752695577937</v>
      </c>
      <c r="J1623" s="26">
        <f>I1623*'Social Cost of Carbon'!$C$5</f>
        <v>7719.5752695577939</v>
      </c>
      <c r="K1623" s="23">
        <f t="shared" si="153"/>
        <v>0.79965106768081462</v>
      </c>
      <c r="L1623" s="27">
        <f t="shared" si="154"/>
        <v>9.4564009018674469</v>
      </c>
      <c r="M1623" s="27"/>
    </row>
    <row r="1624" spans="1:13" x14ac:dyDescent="0.25">
      <c r="A1624" s="24">
        <f t="shared" si="156"/>
        <v>2020</v>
      </c>
      <c r="B1624" s="32">
        <v>43989</v>
      </c>
      <c r="C1624" s="28">
        <f>'Bitcoin Data'!C1626</f>
        <v>9758.8525389999995</v>
      </c>
      <c r="D1624" s="26">
        <f>'Bitcoin Data'!K1626</f>
        <v>993.70652533951636</v>
      </c>
      <c r="E1624" s="25">
        <f>'Bitcoin Data'!J1626</f>
        <v>197204.41057078718</v>
      </c>
      <c r="F1624" s="25">
        <f t="shared" si="151"/>
        <v>195.96330960992432</v>
      </c>
      <c r="G1624" s="23">
        <f>'Emissions Factors'!$AB$39/1000</f>
        <v>0.49266147344102867</v>
      </c>
      <c r="H1624" s="26">
        <f t="shared" si="155"/>
        <v>96543.57285280581</v>
      </c>
      <c r="I1624" s="23">
        <f t="shared" si="152"/>
        <v>97.155015480873587</v>
      </c>
      <c r="J1624" s="26">
        <f>I1624*'Social Cost of Carbon'!$C$5</f>
        <v>9715.501548087359</v>
      </c>
      <c r="K1624" s="23">
        <f t="shared" si="153"/>
        <v>0.99555777784945576</v>
      </c>
      <c r="L1624" s="27">
        <f t="shared" si="154"/>
        <v>9.6543572852805823</v>
      </c>
      <c r="M1624" s="27"/>
    </row>
    <row r="1625" spans="1:13" x14ac:dyDescent="0.25">
      <c r="A1625" s="24">
        <f t="shared" si="156"/>
        <v>2020</v>
      </c>
      <c r="B1625" s="32">
        <v>43990</v>
      </c>
      <c r="C1625" s="28">
        <f>'Bitcoin Data'!C1627</f>
        <v>9771.4892579999996</v>
      </c>
      <c r="D1625" s="26">
        <f>'Bitcoin Data'!K1627</f>
        <v>1012.4873439082013</v>
      </c>
      <c r="E1625" s="25">
        <f>'Bitcoin Data'!J1627</f>
        <v>192366.75105109878</v>
      </c>
      <c r="F1625" s="25">
        <f t="shared" si="151"/>
        <v>194.76890082797718</v>
      </c>
      <c r="G1625" s="23">
        <f>'Emissions Factors'!$AB$39/1000</f>
        <v>0.49266147344102867</v>
      </c>
      <c r="H1625" s="26">
        <f t="shared" si="155"/>
        <v>95955.133662400825</v>
      </c>
      <c r="I1625" s="23">
        <f t="shared" si="152"/>
        <v>94.771687013897875</v>
      </c>
      <c r="J1625" s="26">
        <f>I1625*'Social Cost of Carbon'!$C$5</f>
        <v>9477.1687013897881</v>
      </c>
      <c r="K1625" s="23">
        <f t="shared" si="153"/>
        <v>0.96987966226650157</v>
      </c>
      <c r="L1625" s="27">
        <f t="shared" si="154"/>
        <v>9.595513366240084</v>
      </c>
      <c r="M1625" s="27"/>
    </row>
    <row r="1626" spans="1:13" x14ac:dyDescent="0.25">
      <c r="A1626" s="24">
        <f t="shared" si="156"/>
        <v>2020</v>
      </c>
      <c r="B1626" s="32">
        <v>43991</v>
      </c>
      <c r="C1626" s="28">
        <f>'Bitcoin Data'!C1628</f>
        <v>9795.7001949999994</v>
      </c>
      <c r="D1626" s="26">
        <f>'Bitcoin Data'!K1628</f>
        <v>1000</v>
      </c>
      <c r="E1626" s="25">
        <f>'Bitcoin Data'!J1628</f>
        <v>197111.14688876207</v>
      </c>
      <c r="F1626" s="25">
        <f t="shared" si="151"/>
        <v>197.11114688876208</v>
      </c>
      <c r="G1626" s="23">
        <f>'Emissions Factors'!$AB$39/1000</f>
        <v>0.49266147344102867</v>
      </c>
      <c r="H1626" s="26">
        <f t="shared" si="155"/>
        <v>97109.068057868557</v>
      </c>
      <c r="I1626" s="23">
        <f t="shared" si="152"/>
        <v>97.109068057868555</v>
      </c>
      <c r="J1626" s="26">
        <f>I1626*'Social Cost of Carbon'!$C$5</f>
        <v>9710.9068057868553</v>
      </c>
      <c r="K1626" s="23">
        <f t="shared" si="153"/>
        <v>0.9913438153960219</v>
      </c>
      <c r="L1626" s="27">
        <f t="shared" si="154"/>
        <v>9.7109068057868555</v>
      </c>
      <c r="M1626" s="27"/>
    </row>
    <row r="1627" spans="1:13" x14ac:dyDescent="0.25">
      <c r="A1627" s="24">
        <f t="shared" si="156"/>
        <v>2020</v>
      </c>
      <c r="B1627" s="32">
        <v>43992</v>
      </c>
      <c r="C1627" s="28">
        <f>'Bitcoin Data'!C1629</f>
        <v>9870.0947269999997</v>
      </c>
      <c r="D1627" s="26">
        <f>'Bitcoin Data'!K1629</f>
        <v>1025.0569476082005</v>
      </c>
      <c r="E1627" s="25">
        <f>'Bitcoin Data'!J1629</f>
        <v>195161.93875112108</v>
      </c>
      <c r="F1627" s="25">
        <f t="shared" si="151"/>
        <v>200.05210122552276</v>
      </c>
      <c r="G1627" s="23">
        <f>'Emissions Factors'!$AB$39/1000</f>
        <v>0.49266147344102867</v>
      </c>
      <c r="H1627" s="26">
        <f t="shared" si="155"/>
        <v>98557.962954739865</v>
      </c>
      <c r="I1627" s="23">
        <f t="shared" si="152"/>
        <v>96.1487683047351</v>
      </c>
      <c r="J1627" s="26">
        <f>I1627*'Social Cost of Carbon'!$C$5</f>
        <v>9614.8768304735095</v>
      </c>
      <c r="K1627" s="23">
        <f t="shared" si="153"/>
        <v>0.97414230525788847</v>
      </c>
      <c r="L1627" s="27">
        <f t="shared" si="154"/>
        <v>9.8557962954739846</v>
      </c>
      <c r="M1627" s="27"/>
    </row>
    <row r="1628" spans="1:13" x14ac:dyDescent="0.25">
      <c r="A1628" s="24">
        <f t="shared" si="156"/>
        <v>2020</v>
      </c>
      <c r="B1628" s="32">
        <v>43993</v>
      </c>
      <c r="C1628" s="28">
        <f>'Bitcoin Data'!C1630</f>
        <v>9321.78125</v>
      </c>
      <c r="D1628" s="26">
        <f>'Bitcoin Data'!K1630</f>
        <v>1156.2178828365879</v>
      </c>
      <c r="E1628" s="25">
        <f>'Bitcoin Data'!J1630</f>
        <v>174524.13437635891</v>
      </c>
      <c r="F1628" s="25">
        <f t="shared" si="151"/>
        <v>201.78792515252186</v>
      </c>
      <c r="G1628" s="23">
        <f>'Emissions Factors'!$AB$39/1000</f>
        <v>0.49266147344102867</v>
      </c>
      <c r="H1628" s="26">
        <f t="shared" si="155"/>
        <v>99413.136528249437</v>
      </c>
      <c r="I1628" s="23">
        <f t="shared" si="152"/>
        <v>85.981317192877057</v>
      </c>
      <c r="J1628" s="26">
        <f>I1628*'Social Cost of Carbon'!$C$5</f>
        <v>8598.131719287705</v>
      </c>
      <c r="K1628" s="23">
        <f t="shared" si="153"/>
        <v>0.92237003730244205</v>
      </c>
      <c r="L1628" s="27">
        <f t="shared" si="154"/>
        <v>9.9413136528249417</v>
      </c>
      <c r="M1628" s="27"/>
    </row>
    <row r="1629" spans="1:13" x14ac:dyDescent="0.25">
      <c r="A1629" s="24">
        <f t="shared" si="156"/>
        <v>2020</v>
      </c>
      <c r="B1629" s="32">
        <v>43994</v>
      </c>
      <c r="C1629" s="28">
        <f>'Bitcoin Data'!C1631</f>
        <v>9480.84375</v>
      </c>
      <c r="D1629" s="26">
        <f>'Bitcoin Data'!K1631</f>
        <v>1018.7910346388952</v>
      </c>
      <c r="E1629" s="25">
        <f>'Bitcoin Data'!J1631</f>
        <v>202292.76899416561</v>
      </c>
      <c r="F1629" s="25">
        <f t="shared" si="151"/>
        <v>206.094059423533</v>
      </c>
      <c r="G1629" s="23">
        <f>'Emissions Factors'!$AB$39/1000</f>
        <v>0.49266147344102867</v>
      </c>
      <c r="H1629" s="26">
        <f t="shared" si="155"/>
        <v>101534.60298304069</v>
      </c>
      <c r="I1629" s="23">
        <f t="shared" si="152"/>
        <v>99.661853639131266</v>
      </c>
      <c r="J1629" s="26">
        <f>I1629*'Social Cost of Carbon'!$C$5</f>
        <v>9966.1853639131259</v>
      </c>
      <c r="K1629" s="23">
        <f t="shared" si="153"/>
        <v>1.0511918165419745</v>
      </c>
      <c r="L1629" s="27">
        <f t="shared" si="154"/>
        <v>10.153460298304068</v>
      </c>
      <c r="M1629" s="27"/>
    </row>
    <row r="1630" spans="1:13" x14ac:dyDescent="0.25">
      <c r="A1630" s="24">
        <f t="shared" si="156"/>
        <v>2020</v>
      </c>
      <c r="B1630" s="32">
        <v>43995</v>
      </c>
      <c r="C1630" s="28">
        <f>'Bitcoin Data'!C1632</f>
        <v>9475.2773440000001</v>
      </c>
      <c r="D1630" s="26">
        <f>'Bitcoin Data'!K1632</f>
        <v>987.49177090190904</v>
      </c>
      <c r="E1630" s="25">
        <f>'Bitcoin Data'!J1632</f>
        <v>205822.80646925012</v>
      </c>
      <c r="F1630" s="25">
        <f t="shared" si="151"/>
        <v>203.24832765232071</v>
      </c>
      <c r="G1630" s="23">
        <f>'Emissions Factors'!$AB$39/1000</f>
        <v>0.49266147344102867</v>
      </c>
      <c r="H1630" s="26">
        <f t="shared" si="155"/>
        <v>100132.6205756173</v>
      </c>
      <c r="I1630" s="23">
        <f t="shared" si="152"/>
        <v>101.40096710290845</v>
      </c>
      <c r="J1630" s="26">
        <f>I1630*'Social Cost of Carbon'!$C$5</f>
        <v>10140.096710290845</v>
      </c>
      <c r="K1630" s="23">
        <f t="shared" si="153"/>
        <v>1.070163578558661</v>
      </c>
      <c r="L1630" s="27">
        <f t="shared" si="154"/>
        <v>10.013262057561729</v>
      </c>
      <c r="M1630" s="27"/>
    </row>
    <row r="1631" spans="1:13" x14ac:dyDescent="0.25">
      <c r="A1631" s="24">
        <f t="shared" si="156"/>
        <v>2020</v>
      </c>
      <c r="B1631" s="32">
        <v>43996</v>
      </c>
      <c r="C1631" s="28">
        <f>'Bitcoin Data'!C1633</f>
        <v>9386.7880860000005</v>
      </c>
      <c r="D1631" s="26">
        <f>'Bitcoin Data'!K1633</f>
        <v>1062.4483532050526</v>
      </c>
      <c r="E1631" s="25">
        <f>'Bitcoin Data'!J1633</f>
        <v>185088.45137858434</v>
      </c>
      <c r="F1631" s="25">
        <f t="shared" si="151"/>
        <v>196.64692036445041</v>
      </c>
      <c r="G1631" s="23">
        <f>'Emissions Factors'!$AB$39/1000</f>
        <v>0.49266147344102867</v>
      </c>
      <c r="H1631" s="26">
        <f t="shared" si="155"/>
        <v>96880.361534390773</v>
      </c>
      <c r="I1631" s="23">
        <f t="shared" si="152"/>
        <v>91.185949173091558</v>
      </c>
      <c r="J1631" s="26">
        <f>I1631*'Social Cost of Carbon'!$C$5</f>
        <v>9118.5949173091558</v>
      </c>
      <c r="K1631" s="23">
        <f t="shared" si="153"/>
        <v>0.97142865416437352</v>
      </c>
      <c r="L1631" s="27">
        <f t="shared" si="154"/>
        <v>9.6880361534390751</v>
      </c>
      <c r="M1631" s="27"/>
    </row>
    <row r="1632" spans="1:13" x14ac:dyDescent="0.25">
      <c r="A1632" s="24">
        <f t="shared" si="156"/>
        <v>2020</v>
      </c>
      <c r="B1632" s="32">
        <v>43997</v>
      </c>
      <c r="C1632" s="28">
        <f>'Bitcoin Data'!C1634</f>
        <v>9450.7021480000003</v>
      </c>
      <c r="D1632" s="26">
        <f>'Bitcoin Data'!K1634</f>
        <v>862.48203162434118</v>
      </c>
      <c r="E1632" s="25">
        <f>'Bitcoin Data'!J1634</f>
        <v>230056.54718217731</v>
      </c>
      <c r="F1632" s="25">
        <f t="shared" si="151"/>
        <v>198.4196382021654</v>
      </c>
      <c r="G1632" s="23">
        <f>'Emissions Factors'!$AB$39/1000</f>
        <v>0.49266147344102867</v>
      </c>
      <c r="H1632" s="26">
        <f t="shared" si="155"/>
        <v>97753.711316314628</v>
      </c>
      <c r="I1632" s="23">
        <f t="shared" si="152"/>
        <v>113.33999750952701</v>
      </c>
      <c r="J1632" s="26">
        <f>I1632*'Social Cost of Carbon'!$C$5</f>
        <v>11333.9997509527</v>
      </c>
      <c r="K1632" s="23">
        <f t="shared" si="153"/>
        <v>1.1992759451583448</v>
      </c>
      <c r="L1632" s="27">
        <f t="shared" si="154"/>
        <v>9.7753711316314611</v>
      </c>
      <c r="M1632" s="27"/>
    </row>
    <row r="1633" spans="1:13" x14ac:dyDescent="0.25">
      <c r="A1633" s="24">
        <f t="shared" si="156"/>
        <v>2020</v>
      </c>
      <c r="B1633" s="32">
        <v>43998</v>
      </c>
      <c r="C1633" s="28">
        <f>'Bitcoin Data'!C1635</f>
        <v>9538.0244139999995</v>
      </c>
      <c r="D1633" s="26">
        <f>'Bitcoin Data'!K1635</f>
        <v>937.5</v>
      </c>
      <c r="E1633" s="25">
        <f>'Bitcoin Data'!J1635</f>
        <v>207164.91711578748</v>
      </c>
      <c r="F1633" s="25">
        <f t="shared" si="151"/>
        <v>194.21710979605075</v>
      </c>
      <c r="G1633" s="23">
        <f>'Emissions Factors'!$AB$39/1000</f>
        <v>0.49266147344102867</v>
      </c>
      <c r="H1633" s="26">
        <f t="shared" si="155"/>
        <v>95683.287479580395</v>
      </c>
      <c r="I1633" s="23">
        <f t="shared" si="152"/>
        <v>102.06217331155244</v>
      </c>
      <c r="J1633" s="26">
        <f>I1633*'Social Cost of Carbon'!$C$5</f>
        <v>10206.217331155243</v>
      </c>
      <c r="K1633" s="23">
        <f t="shared" si="153"/>
        <v>1.0700556937319707</v>
      </c>
      <c r="L1633" s="27">
        <f t="shared" si="154"/>
        <v>9.5683287479580397</v>
      </c>
      <c r="M1633" s="27"/>
    </row>
    <row r="1634" spans="1:13" x14ac:dyDescent="0.25">
      <c r="A1634" s="24">
        <f t="shared" si="156"/>
        <v>2020</v>
      </c>
      <c r="B1634" s="32">
        <v>43999</v>
      </c>
      <c r="C1634" s="28">
        <f>'Bitcoin Data'!C1636</f>
        <v>9480.2548829999996</v>
      </c>
      <c r="D1634" s="26">
        <f>'Bitcoin Data'!K1636</f>
        <v>862.48203162434118</v>
      </c>
      <c r="E1634" s="25">
        <f>'Bitcoin Data'!J1636</f>
        <v>224238.07530265921</v>
      </c>
      <c r="F1634" s="25">
        <f t="shared" si="151"/>
        <v>193.40131075456952</v>
      </c>
      <c r="G1634" s="23">
        <f>'Emissions Factors'!$AB$39/1000</f>
        <v>0.49266147344102867</v>
      </c>
      <c r="H1634" s="26">
        <f t="shared" si="155"/>
        <v>95281.374721772474</v>
      </c>
      <c r="I1634" s="23">
        <f t="shared" si="152"/>
        <v>110.47346058018843</v>
      </c>
      <c r="J1634" s="26">
        <f>I1634*'Social Cost of Carbon'!$C$5</f>
        <v>11047.346058018844</v>
      </c>
      <c r="K1634" s="23">
        <f t="shared" si="153"/>
        <v>1.1653005319328442</v>
      </c>
      <c r="L1634" s="27">
        <f t="shared" si="154"/>
        <v>9.5281374721772476</v>
      </c>
      <c r="M1634" s="27"/>
    </row>
    <row r="1635" spans="1:13" x14ac:dyDescent="0.25">
      <c r="A1635" s="24">
        <f t="shared" si="156"/>
        <v>2020</v>
      </c>
      <c r="B1635" s="32">
        <v>44000</v>
      </c>
      <c r="C1635" s="28">
        <f>'Bitcoin Data'!C1637</f>
        <v>9411.8408199999994</v>
      </c>
      <c r="D1635" s="26">
        <f>'Bitcoin Data'!K1637</f>
        <v>768.77082087639872</v>
      </c>
      <c r="E1635" s="25">
        <f>'Bitcoin Data'!J1637</f>
        <v>250245.07034276499</v>
      </c>
      <c r="F1635" s="25">
        <f t="shared" si="151"/>
        <v>192.38110814767956</v>
      </c>
      <c r="G1635" s="23">
        <f>'Emissions Factors'!$AB$39/1000</f>
        <v>0.49266147344102867</v>
      </c>
      <c r="H1635" s="26">
        <f t="shared" si="155"/>
        <v>94778.760202253688</v>
      </c>
      <c r="I1635" s="23">
        <f t="shared" si="152"/>
        <v>123.28610507642047</v>
      </c>
      <c r="J1635" s="26">
        <f>I1635*'Social Cost of Carbon'!$C$5</f>
        <v>12328.610507642046</v>
      </c>
      <c r="K1635" s="23">
        <f t="shared" si="153"/>
        <v>1.3099042730773731</v>
      </c>
      <c r="L1635" s="27">
        <f t="shared" si="154"/>
        <v>9.47787602022537</v>
      </c>
      <c r="M1635" s="27"/>
    </row>
    <row r="1636" spans="1:13" x14ac:dyDescent="0.25">
      <c r="A1636" s="24">
        <f t="shared" si="156"/>
        <v>2020</v>
      </c>
      <c r="B1636" s="32">
        <v>44001</v>
      </c>
      <c r="C1636" s="28">
        <f>'Bitcoin Data'!C1638</f>
        <v>9288.0185550000006</v>
      </c>
      <c r="D1636" s="26">
        <f>'Bitcoin Data'!K1638</f>
        <v>893.74379344587885</v>
      </c>
      <c r="E1636" s="25">
        <f>'Bitcoin Data'!J1638</f>
        <v>207041.1634103109</v>
      </c>
      <c r="F1636" s="25">
        <f t="shared" si="151"/>
        <v>185.04175478577935</v>
      </c>
      <c r="G1636" s="23">
        <f>'Emissions Factors'!$AB$39/1000</f>
        <v>0.49266147344102867</v>
      </c>
      <c r="H1636" s="26">
        <f t="shared" si="155"/>
        <v>91162.943560875574</v>
      </c>
      <c r="I1636" s="23">
        <f t="shared" si="152"/>
        <v>102.00120462866856</v>
      </c>
      <c r="J1636" s="26">
        <f>I1636*'Social Cost of Carbon'!$C$5</f>
        <v>10200.120462866857</v>
      </c>
      <c r="K1636" s="23">
        <f t="shared" si="153"/>
        <v>1.0982019902808922</v>
      </c>
      <c r="L1636" s="27">
        <f t="shared" si="154"/>
        <v>9.1162943560875576</v>
      </c>
      <c r="M1636" s="27"/>
    </row>
    <row r="1637" spans="1:13" x14ac:dyDescent="0.25">
      <c r="A1637" s="24">
        <f t="shared" si="156"/>
        <v>2020</v>
      </c>
      <c r="B1637" s="32">
        <v>44002</v>
      </c>
      <c r="C1637" s="28">
        <f>'Bitcoin Data'!C1639</f>
        <v>9332.3408199999994</v>
      </c>
      <c r="D1637" s="26">
        <f>'Bitcoin Data'!K1639</f>
        <v>856.24583769384458</v>
      </c>
      <c r="E1637" s="25">
        <f>'Bitcoin Data'!J1639</f>
        <v>216036.47183704999</v>
      </c>
      <c r="F1637" s="25">
        <f t="shared" si="151"/>
        <v>184.98032980053753</v>
      </c>
      <c r="G1637" s="23">
        <f>'Emissions Factors'!$AB$39/1000</f>
        <v>0.49266147344102867</v>
      </c>
      <c r="H1637" s="26">
        <f t="shared" si="155"/>
        <v>91132.681837140233</v>
      </c>
      <c r="I1637" s="23">
        <f t="shared" si="152"/>
        <v>106.43284653224234</v>
      </c>
      <c r="J1637" s="26">
        <f>I1637*'Social Cost of Carbon'!$C$5</f>
        <v>10643.284653224233</v>
      </c>
      <c r="K1637" s="23">
        <f t="shared" si="153"/>
        <v>1.1404732058665035</v>
      </c>
      <c r="L1637" s="27">
        <f t="shared" si="154"/>
        <v>9.1132681837140233</v>
      </c>
      <c r="M1637" s="27"/>
    </row>
    <row r="1638" spans="1:13" x14ac:dyDescent="0.25">
      <c r="A1638" s="24">
        <f t="shared" si="156"/>
        <v>2020</v>
      </c>
      <c r="B1638" s="32">
        <v>44003</v>
      </c>
      <c r="C1638" s="28">
        <f>'Bitcoin Data'!C1640</f>
        <v>9303.6298829999996</v>
      </c>
      <c r="D1638" s="26">
        <f>'Bitcoin Data'!K1640</f>
        <v>912.50126736287132</v>
      </c>
      <c r="E1638" s="25">
        <f>'Bitcoin Data'!J1640</f>
        <v>202511.1972502408</v>
      </c>
      <c r="F1638" s="25">
        <f t="shared" si="151"/>
        <v>184.79172414601717</v>
      </c>
      <c r="G1638" s="23">
        <f>'Emissions Factors'!$AB$39/1000</f>
        <v>0.49266147344102867</v>
      </c>
      <c r="H1638" s="26">
        <f t="shared" si="155"/>
        <v>91039.763097484931</v>
      </c>
      <c r="I1638" s="23">
        <f t="shared" si="152"/>
        <v>99.769464825610427</v>
      </c>
      <c r="J1638" s="26">
        <f>I1638*'Social Cost of Carbon'!$C$5</f>
        <v>9976.946482561043</v>
      </c>
      <c r="K1638" s="23">
        <f t="shared" si="153"/>
        <v>1.0723713870853093</v>
      </c>
      <c r="L1638" s="27">
        <f t="shared" si="154"/>
        <v>9.1039763097484929</v>
      </c>
      <c r="M1638" s="27"/>
    </row>
    <row r="1639" spans="1:13" x14ac:dyDescent="0.25">
      <c r="A1639" s="24">
        <f t="shared" si="156"/>
        <v>2020</v>
      </c>
      <c r="B1639" s="32">
        <v>44004</v>
      </c>
      <c r="C1639" s="28">
        <f>'Bitcoin Data'!C1641</f>
        <v>9648.7177730000003</v>
      </c>
      <c r="D1639" s="26">
        <f>'Bitcoin Data'!K1641</f>
        <v>893.74379344587885</v>
      </c>
      <c r="E1639" s="25">
        <f>'Bitcoin Data'!J1641</f>
        <v>206235.55173905852</v>
      </c>
      <c r="F1639" s="25">
        <f t="shared" si="151"/>
        <v>184.32174435466999</v>
      </c>
      <c r="G1639" s="23">
        <f>'Emissions Factors'!$AB$39/1000</f>
        <v>0.49266147344102867</v>
      </c>
      <c r="H1639" s="26">
        <f t="shared" si="155"/>
        <v>90808.222160992329</v>
      </c>
      <c r="I1639" s="23">
        <f t="shared" si="152"/>
        <v>101.60431079568806</v>
      </c>
      <c r="J1639" s="26">
        <f>I1639*'Social Cost of Carbon'!$C$5</f>
        <v>10160.431079568807</v>
      </c>
      <c r="K1639" s="23">
        <f t="shared" si="153"/>
        <v>1.0530343324996752</v>
      </c>
      <c r="L1639" s="27">
        <f t="shared" si="154"/>
        <v>9.0808222160992322</v>
      </c>
      <c r="M1639" s="27"/>
    </row>
    <row r="1640" spans="1:13" x14ac:dyDescent="0.25">
      <c r="A1640" s="24">
        <f t="shared" si="156"/>
        <v>2020</v>
      </c>
      <c r="B1640" s="32">
        <v>44005</v>
      </c>
      <c r="C1640" s="28">
        <f>'Bitcoin Data'!C1642</f>
        <v>9629.6582030000009</v>
      </c>
      <c r="D1640" s="26">
        <f>'Bitcoin Data'!K1642</f>
        <v>987.49177090190904</v>
      </c>
      <c r="E1640" s="25">
        <f>'Bitcoin Data'!J1642</f>
        <v>191096.98440192459</v>
      </c>
      <c r="F1640" s="25">
        <f t="shared" si="151"/>
        <v>188.706699541071</v>
      </c>
      <c r="G1640" s="23">
        <f>'Emissions Factors'!$AB$39/1000</f>
        <v>0.49266147344102867</v>
      </c>
      <c r="H1640" s="26">
        <f t="shared" si="155"/>
        <v>92968.520644097531</v>
      </c>
      <c r="I1640" s="23">
        <f t="shared" si="152"/>
        <v>94.146121905589453</v>
      </c>
      <c r="J1640" s="26">
        <f>I1640*'Social Cost of Carbon'!$C$5</f>
        <v>9414.6121905589462</v>
      </c>
      <c r="K1640" s="23">
        <f t="shared" si="153"/>
        <v>0.97766836497124476</v>
      </c>
      <c r="L1640" s="27">
        <f t="shared" si="154"/>
        <v>9.2968520644097552</v>
      </c>
      <c r="M1640" s="27"/>
    </row>
    <row r="1641" spans="1:13" x14ac:dyDescent="0.25">
      <c r="A1641" s="24">
        <f t="shared" si="156"/>
        <v>2020</v>
      </c>
      <c r="B1641" s="32">
        <v>44006</v>
      </c>
      <c r="C1641" s="28">
        <f>'Bitcoin Data'!C1643</f>
        <v>9313.6103519999997</v>
      </c>
      <c r="D1641" s="26">
        <f>'Bitcoin Data'!K1643</f>
        <v>868.72586872586874</v>
      </c>
      <c r="E1641" s="25">
        <f>'Bitcoin Data'!J1643</f>
        <v>222149.64964336922</v>
      </c>
      <c r="F1641" s="25">
        <f t="shared" si="151"/>
        <v>192.98714737358333</v>
      </c>
      <c r="G1641" s="23">
        <f>'Emissions Factors'!$AB$39/1000</f>
        <v>0.49266147344102867</v>
      </c>
      <c r="H1641" s="26">
        <f t="shared" si="155"/>
        <v>95077.332380250504</v>
      </c>
      <c r="I1641" s="23">
        <f t="shared" si="152"/>
        <v>109.44457371771058</v>
      </c>
      <c r="J1641" s="26">
        <f>I1641*'Social Cost of Carbon'!$C$5</f>
        <v>10944.457371771059</v>
      </c>
      <c r="K1641" s="23">
        <f t="shared" si="153"/>
        <v>1.1751036341584606</v>
      </c>
      <c r="L1641" s="27">
        <f t="shared" si="154"/>
        <v>9.5077332380250503</v>
      </c>
      <c r="M1641" s="27"/>
    </row>
    <row r="1642" spans="1:13" x14ac:dyDescent="0.25">
      <c r="A1642" s="24">
        <f t="shared" si="156"/>
        <v>2020</v>
      </c>
      <c r="B1642" s="32">
        <v>44007</v>
      </c>
      <c r="C1642" s="28">
        <f>'Bitcoin Data'!C1644</f>
        <v>9264.8134769999997</v>
      </c>
      <c r="D1642" s="26">
        <f>'Bitcoin Data'!K1644</f>
        <v>881.22980515029872</v>
      </c>
      <c r="E1642" s="25">
        <f>'Bitcoin Data'!J1644</f>
        <v>219101.45201846719</v>
      </c>
      <c r="F1642" s="25">
        <f t="shared" si="151"/>
        <v>193.07872987038135</v>
      </c>
      <c r="G1642" s="23">
        <f>'Emissions Factors'!$AB$39/1000</f>
        <v>0.49266147344102867</v>
      </c>
      <c r="H1642" s="26">
        <f t="shared" si="155"/>
        <v>95122.451548064433</v>
      </c>
      <c r="I1642" s="23">
        <f t="shared" si="152"/>
        <v>107.94284418448689</v>
      </c>
      <c r="J1642" s="26">
        <f>I1642*'Social Cost of Carbon'!$C$5</f>
        <v>10794.284418448689</v>
      </c>
      <c r="K1642" s="23">
        <f t="shared" si="153"/>
        <v>1.165083835227295</v>
      </c>
      <c r="L1642" s="27">
        <f t="shared" si="154"/>
        <v>9.5122451548064451</v>
      </c>
      <c r="M1642" s="27"/>
    </row>
    <row r="1643" spans="1:13" x14ac:dyDescent="0.25">
      <c r="A1643" s="24">
        <f t="shared" si="156"/>
        <v>2020</v>
      </c>
      <c r="B1643" s="32">
        <v>44008</v>
      </c>
      <c r="C1643" s="28">
        <f>'Bitcoin Data'!C1645</f>
        <v>9162.9179690000001</v>
      </c>
      <c r="D1643" s="26">
        <f>'Bitcoin Data'!K1645</f>
        <v>1025.0569476082005</v>
      </c>
      <c r="E1643" s="25">
        <f>'Bitcoin Data'!J1645</f>
        <v>191493.84894910004</v>
      </c>
      <c r="F1643" s="25">
        <f t="shared" si="151"/>
        <v>196.2921002895103</v>
      </c>
      <c r="G1643" s="23">
        <f>'Emissions Factors'!$AB$39/1000</f>
        <v>0.49266147344102867</v>
      </c>
      <c r="H1643" s="26">
        <f t="shared" si="155"/>
        <v>96705.555353464326</v>
      </c>
      <c r="I1643" s="23">
        <f t="shared" si="152"/>
        <v>94.341641778157395</v>
      </c>
      <c r="J1643" s="26">
        <f>I1643*'Social Cost of Carbon'!$C$5</f>
        <v>9434.1641778157391</v>
      </c>
      <c r="K1643" s="23">
        <f t="shared" si="153"/>
        <v>1.0296026014565904</v>
      </c>
      <c r="L1643" s="27">
        <f t="shared" si="154"/>
        <v>9.6705555353464305</v>
      </c>
      <c r="M1643" s="27"/>
    </row>
    <row r="1644" spans="1:13" x14ac:dyDescent="0.25">
      <c r="A1644" s="24">
        <f t="shared" si="156"/>
        <v>2020</v>
      </c>
      <c r="B1644" s="32">
        <v>44009</v>
      </c>
      <c r="C1644" s="28">
        <f>'Bitcoin Data'!C1646</f>
        <v>9045.390625</v>
      </c>
      <c r="D1644" s="26">
        <f>'Bitcoin Data'!K1646</f>
        <v>862.48203162434118</v>
      </c>
      <c r="E1644" s="25">
        <f>'Bitcoin Data'!J1646</f>
        <v>232441.99774604954</v>
      </c>
      <c r="F1644" s="25">
        <f t="shared" si="151"/>
        <v>200.47704645083334</v>
      </c>
      <c r="G1644" s="23">
        <f>'Emissions Factors'!$AB$39/1000</f>
        <v>0.49266147344102867</v>
      </c>
      <c r="H1644" s="26">
        <f t="shared" si="155"/>
        <v>98767.317095573104</v>
      </c>
      <c r="I1644" s="23">
        <f t="shared" si="152"/>
        <v>114.51521709914503</v>
      </c>
      <c r="J1644" s="26">
        <f>I1644*'Social Cost of Carbon'!$C$5</f>
        <v>11451.521709914503</v>
      </c>
      <c r="K1644" s="23">
        <f t="shared" si="153"/>
        <v>1.2660063213040622</v>
      </c>
      <c r="L1644" s="27">
        <f t="shared" si="154"/>
        <v>9.8767317095573102</v>
      </c>
      <c r="M1644" s="27"/>
    </row>
    <row r="1645" spans="1:13" x14ac:dyDescent="0.25">
      <c r="A1645" s="24">
        <f t="shared" si="156"/>
        <v>2020</v>
      </c>
      <c r="B1645" s="32">
        <v>44010</v>
      </c>
      <c r="C1645" s="28">
        <f>'Bitcoin Data'!C1647</f>
        <v>9143.5820309999999</v>
      </c>
      <c r="D1645" s="26">
        <f>'Bitcoin Data'!K1647</f>
        <v>937.5</v>
      </c>
      <c r="E1645" s="25">
        <f>'Bitcoin Data'!J1647</f>
        <v>213935.24493716483</v>
      </c>
      <c r="F1645" s="25">
        <f t="shared" si="151"/>
        <v>200.564292128592</v>
      </c>
      <c r="G1645" s="23">
        <f>'Emissions Factors'!$AB$39/1000</f>
        <v>0.49266147344102867</v>
      </c>
      <c r="H1645" s="26">
        <f t="shared" si="155"/>
        <v>98810.29967972904</v>
      </c>
      <c r="I1645" s="23">
        <f t="shared" si="152"/>
        <v>105.39765299171098</v>
      </c>
      <c r="J1645" s="26">
        <f>I1645*'Social Cost of Carbon'!$C$5</f>
        <v>10539.765299171098</v>
      </c>
      <c r="K1645" s="23">
        <f t="shared" si="153"/>
        <v>1.1526954385532431</v>
      </c>
      <c r="L1645" s="27">
        <f t="shared" si="154"/>
        <v>9.8810299679729052</v>
      </c>
      <c r="M1645" s="27"/>
    </row>
    <row r="1646" spans="1:13" x14ac:dyDescent="0.25">
      <c r="A1646" s="24">
        <f t="shared" si="156"/>
        <v>2020</v>
      </c>
      <c r="B1646" s="32">
        <v>44011</v>
      </c>
      <c r="C1646" s="28">
        <f>'Bitcoin Data'!C1648</f>
        <v>9190.8544920000004</v>
      </c>
      <c r="D1646" s="26">
        <f>'Bitcoin Data'!K1648</f>
        <v>906.25314671231513</v>
      </c>
      <c r="E1646" s="25">
        <f>'Bitcoin Data'!J1648</f>
        <v>222052.53412597277</v>
      </c>
      <c r="F1646" s="25">
        <f t="shared" si="151"/>
        <v>201.23580778710658</v>
      </c>
      <c r="G1646" s="23">
        <f>'Emissions Factors'!$AB$39/1000</f>
        <v>0.49266147344102867</v>
      </c>
      <c r="H1646" s="26">
        <f t="shared" si="155"/>
        <v>99141.129573491547</v>
      </c>
      <c r="I1646" s="23">
        <f t="shared" si="152"/>
        <v>109.39672864381605</v>
      </c>
      <c r="J1646" s="26">
        <f>I1646*'Social Cost of Carbon'!$C$5</f>
        <v>10939.672864381604</v>
      </c>
      <c r="K1646" s="23">
        <f t="shared" si="153"/>
        <v>1.190278104598852</v>
      </c>
      <c r="L1646" s="27">
        <f t="shared" si="154"/>
        <v>9.9141129573491558</v>
      </c>
      <c r="M1646" s="27"/>
    </row>
    <row r="1647" spans="1:13" x14ac:dyDescent="0.25">
      <c r="A1647" s="24">
        <f t="shared" si="156"/>
        <v>2020</v>
      </c>
      <c r="B1647" s="32">
        <v>44012</v>
      </c>
      <c r="C1647" s="28">
        <f>'Bitcoin Data'!C1649</f>
        <v>9137.9931639999995</v>
      </c>
      <c r="D1647" s="26">
        <f>'Bitcoin Data'!K1649</f>
        <v>918.74234381380154</v>
      </c>
      <c r="E1647" s="25">
        <f>'Bitcoin Data'!J1649</f>
        <v>219340.21064828592</v>
      </c>
      <c r="F1647" s="25">
        <f t="shared" si="151"/>
        <v>201.51713922361915</v>
      </c>
      <c r="G1647" s="23">
        <f>'Emissions Factors'!$AB$39/1000</f>
        <v>0.49266147344102867</v>
      </c>
      <c r="H1647" s="26">
        <f t="shared" si="155"/>
        <v>99279.730733529126</v>
      </c>
      <c r="I1647" s="23">
        <f t="shared" si="152"/>
        <v>108.06047136285015</v>
      </c>
      <c r="J1647" s="26">
        <f>I1647*'Social Cost of Carbon'!$C$5</f>
        <v>10806.047136285015</v>
      </c>
      <c r="K1647" s="23">
        <f t="shared" si="153"/>
        <v>1.1825405143501828</v>
      </c>
      <c r="L1647" s="27">
        <f t="shared" si="154"/>
        <v>9.9279730733529128</v>
      </c>
      <c r="M1647" s="27"/>
    </row>
    <row r="1648" spans="1:13" x14ac:dyDescent="0.25">
      <c r="A1648" s="24">
        <f t="shared" si="156"/>
        <v>2020</v>
      </c>
      <c r="B1648" s="32">
        <v>44013</v>
      </c>
      <c r="C1648" s="28">
        <f>'Bitcoin Data'!C1650</f>
        <v>9228.3251949999994</v>
      </c>
      <c r="D1648" s="26">
        <f>'Bitcoin Data'!K1650</f>
        <v>1012.4873439082013</v>
      </c>
      <c r="E1648" s="25">
        <f>'Bitcoin Data'!J1650</f>
        <v>196810.46933062031</v>
      </c>
      <c r="F1648" s="25">
        <f t="shared" si="151"/>
        <v>199.26810934588627</v>
      </c>
      <c r="G1648" s="23">
        <f>'Emissions Factors'!$AB$39/1000</f>
        <v>0.49266147344102867</v>
      </c>
      <c r="H1648" s="26">
        <f t="shared" si="155"/>
        <v>98171.720360152351</v>
      </c>
      <c r="I1648" s="23">
        <f t="shared" si="152"/>
        <v>96.960935809043789</v>
      </c>
      <c r="J1648" s="26">
        <f>I1648*'Social Cost of Carbon'!$C$5</f>
        <v>9696.0935809043785</v>
      </c>
      <c r="K1648" s="23">
        <f t="shared" si="153"/>
        <v>1.0506883292493658</v>
      </c>
      <c r="L1648" s="27">
        <f t="shared" si="154"/>
        <v>9.8171720360152346</v>
      </c>
      <c r="M1648" s="27"/>
    </row>
    <row r="1649" spans="1:13" x14ac:dyDescent="0.25">
      <c r="A1649" s="24">
        <f t="shared" si="156"/>
        <v>2020</v>
      </c>
      <c r="B1649" s="32">
        <v>44014</v>
      </c>
      <c r="C1649" s="28">
        <f>'Bitcoin Data'!C1651</f>
        <v>9123.4101559999999</v>
      </c>
      <c r="D1649" s="26">
        <f>'Bitcoin Data'!K1651</f>
        <v>1025.0569476082005</v>
      </c>
      <c r="E1649" s="25">
        <f>'Bitcoin Data'!J1651</f>
        <v>198655.68581070154</v>
      </c>
      <c r="F1649" s="25">
        <f t="shared" si="151"/>
        <v>203.63339092213144</v>
      </c>
      <c r="G1649" s="23">
        <f>'Emissions Factors'!$AB$39/1000</f>
        <v>0.49266147344102867</v>
      </c>
      <c r="H1649" s="26">
        <f t="shared" si="155"/>
        <v>100322.32641349027</v>
      </c>
      <c r="I1649" s="23">
        <f t="shared" si="152"/>
        <v>97.87000287893828</v>
      </c>
      <c r="J1649" s="26">
        <f>I1649*'Social Cost of Carbon'!$C$5</f>
        <v>9787.0002878938285</v>
      </c>
      <c r="K1649" s="23">
        <f t="shared" si="153"/>
        <v>1.0727348787950106</v>
      </c>
      <c r="L1649" s="27">
        <f t="shared" si="154"/>
        <v>10.032232641349028</v>
      </c>
      <c r="M1649" s="27"/>
    </row>
    <row r="1650" spans="1:13" x14ac:dyDescent="0.25">
      <c r="A1650" s="24">
        <f t="shared" si="156"/>
        <v>2020</v>
      </c>
      <c r="B1650" s="32">
        <v>44015</v>
      </c>
      <c r="C1650" s="28">
        <f>'Bitcoin Data'!C1652</f>
        <v>9087.3037110000005</v>
      </c>
      <c r="D1650" s="26">
        <f>'Bitcoin Data'!K1652</f>
        <v>1018.7910346388952</v>
      </c>
      <c r="E1650" s="25">
        <f>'Bitcoin Data'!J1652</f>
        <v>204157.58112442182</v>
      </c>
      <c r="F1650" s="25">
        <f t="shared" si="151"/>
        <v>207.99391330312389</v>
      </c>
      <c r="G1650" s="23">
        <f>'Emissions Factors'!$AB$39/1000</f>
        <v>0.49266147344102867</v>
      </c>
      <c r="H1650" s="26">
        <f t="shared" si="155"/>
        <v>102470.58779468259</v>
      </c>
      <c r="I1650" s="23">
        <f t="shared" si="152"/>
        <v>100.58057473091399</v>
      </c>
      <c r="J1650" s="26">
        <f>I1650*'Social Cost of Carbon'!$C$5</f>
        <v>10058.0574730914</v>
      </c>
      <c r="K1650" s="23">
        <f t="shared" si="153"/>
        <v>1.1068252798590104</v>
      </c>
      <c r="L1650" s="27">
        <f t="shared" si="154"/>
        <v>10.24705877946826</v>
      </c>
      <c r="M1650" s="27"/>
    </row>
    <row r="1651" spans="1:13" x14ac:dyDescent="0.25">
      <c r="A1651" s="24">
        <f t="shared" si="156"/>
        <v>2020</v>
      </c>
      <c r="B1651" s="32">
        <v>44016</v>
      </c>
      <c r="C1651" s="28">
        <f>'Bitcoin Data'!C1653</f>
        <v>9132.4882809999999</v>
      </c>
      <c r="D1651" s="26">
        <f>'Bitcoin Data'!K1653</f>
        <v>981.24727431312681</v>
      </c>
      <c r="E1651" s="25">
        <f>'Bitcoin Data'!J1653</f>
        <v>211655.99557923307</v>
      </c>
      <c r="F1651" s="25">
        <f t="shared" si="151"/>
        <v>207.68686875415366</v>
      </c>
      <c r="G1651" s="23">
        <f>'Emissions Factors'!$AB$39/1000</f>
        <v>0.49266147344102867</v>
      </c>
      <c r="H1651" s="26">
        <f t="shared" si="155"/>
        <v>102319.31877477489</v>
      </c>
      <c r="I1651" s="23">
        <f t="shared" si="152"/>
        <v>104.27475464469282</v>
      </c>
      <c r="J1651" s="26">
        <f>I1651*'Social Cost of Carbon'!$C$5</f>
        <v>10427.475464469282</v>
      </c>
      <c r="K1651" s="23">
        <f t="shared" si="153"/>
        <v>1.141800037801689</v>
      </c>
      <c r="L1651" s="27">
        <f t="shared" si="154"/>
        <v>10.231931877477489</v>
      </c>
      <c r="M1651" s="27"/>
    </row>
    <row r="1652" spans="1:13" x14ac:dyDescent="0.25">
      <c r="A1652" s="24">
        <f t="shared" si="156"/>
        <v>2020</v>
      </c>
      <c r="B1652" s="32">
        <v>44017</v>
      </c>
      <c r="C1652" s="28">
        <f>'Bitcoin Data'!C1654</f>
        <v>9073.9423829999996</v>
      </c>
      <c r="D1652" s="26">
        <f>'Bitcoin Data'!K1654</f>
        <v>1018.7910346388952</v>
      </c>
      <c r="E1652" s="25">
        <f>'Bitcoin Data'!J1654</f>
        <v>207367.09632881425</v>
      </c>
      <c r="F1652" s="25">
        <f t="shared" si="151"/>
        <v>211.26373861889613</v>
      </c>
      <c r="G1652" s="23">
        <f>'Emissions Factors'!$AB$39/1000</f>
        <v>0.49266147344102867</v>
      </c>
      <c r="H1652" s="26">
        <f t="shared" si="155"/>
        <v>104081.50475264572</v>
      </c>
      <c r="I1652" s="23">
        <f t="shared" si="152"/>
        <v>102.16177922054136</v>
      </c>
      <c r="J1652" s="26">
        <f>I1652*'Social Cost of Carbon'!$C$5</f>
        <v>10216.177922054136</v>
      </c>
      <c r="K1652" s="23">
        <f t="shared" si="153"/>
        <v>1.1258808454849913</v>
      </c>
      <c r="L1652" s="27">
        <f t="shared" si="154"/>
        <v>10.408150475264572</v>
      </c>
      <c r="M1652" s="27"/>
    </row>
    <row r="1653" spans="1:13" x14ac:dyDescent="0.25">
      <c r="A1653" s="24">
        <f t="shared" si="156"/>
        <v>2020</v>
      </c>
      <c r="B1653" s="32">
        <v>44018</v>
      </c>
      <c r="C1653" s="28">
        <f>'Bitcoin Data'!C1655</f>
        <v>9375.4746090000008</v>
      </c>
      <c r="D1653" s="26">
        <f>'Bitcoin Data'!K1655</f>
        <v>962.46390760346469</v>
      </c>
      <c r="E1653" s="25">
        <f>'Bitcoin Data'!J1655</f>
        <v>222005.42805651683</v>
      </c>
      <c r="F1653" s="25">
        <f t="shared" si="151"/>
        <v>213.67221179645506</v>
      </c>
      <c r="G1653" s="23">
        <f>'Emissions Factors'!$AB$39/1000</f>
        <v>0.49266147344102867</v>
      </c>
      <c r="H1653" s="26">
        <f t="shared" si="155"/>
        <v>105268.0666970451</v>
      </c>
      <c r="I1653" s="23">
        <f t="shared" si="152"/>
        <v>109.37352129822987</v>
      </c>
      <c r="J1653" s="26">
        <f>I1653*'Social Cost of Carbon'!$C$5</f>
        <v>10937.352129822988</v>
      </c>
      <c r="K1653" s="23">
        <f t="shared" si="153"/>
        <v>1.1665918351827929</v>
      </c>
      <c r="L1653" s="27">
        <f t="shared" si="154"/>
        <v>10.526806669704509</v>
      </c>
      <c r="M1653" s="27"/>
    </row>
    <row r="1654" spans="1:13" x14ac:dyDescent="0.25">
      <c r="A1654" s="24">
        <f t="shared" si="156"/>
        <v>2020</v>
      </c>
      <c r="B1654" s="32">
        <v>44019</v>
      </c>
      <c r="C1654" s="28">
        <f>'Bitcoin Data'!C1656</f>
        <v>9252.2773440000001</v>
      </c>
      <c r="D1654" s="26">
        <f>'Bitcoin Data'!K1656</f>
        <v>1006.2611806797852</v>
      </c>
      <c r="E1654" s="25">
        <f>'Bitcoin Data'!J1656</f>
        <v>213962.55008019783</v>
      </c>
      <c r="F1654" s="25">
        <f t="shared" si="151"/>
        <v>215.30220826495756</v>
      </c>
      <c r="G1654" s="23">
        <f>'Emissions Factors'!$AB$39/1000</f>
        <v>0.49266147344102867</v>
      </c>
      <c r="H1654" s="26">
        <f t="shared" si="155"/>
        <v>106071.10315892122</v>
      </c>
      <c r="I1654" s="23">
        <f t="shared" si="152"/>
        <v>105.41110518371015</v>
      </c>
      <c r="J1654" s="26">
        <f>I1654*'Social Cost of Carbon'!$C$5</f>
        <v>10541.110518371015</v>
      </c>
      <c r="K1654" s="23">
        <f t="shared" si="153"/>
        <v>1.1392990208196481</v>
      </c>
      <c r="L1654" s="27">
        <f t="shared" si="154"/>
        <v>10.60711031589212</v>
      </c>
      <c r="M1654" s="27"/>
    </row>
    <row r="1655" spans="1:13" x14ac:dyDescent="0.25">
      <c r="A1655" s="24">
        <f t="shared" si="156"/>
        <v>2020</v>
      </c>
      <c r="B1655" s="32">
        <v>44020</v>
      </c>
      <c r="C1655" s="28">
        <f>'Bitcoin Data'!C1657</f>
        <v>9428.3330079999996</v>
      </c>
      <c r="D1655" s="26">
        <f>'Bitcoin Data'!K1657</f>
        <v>943.79194630872496</v>
      </c>
      <c r="E1655" s="25">
        <f>'Bitcoin Data'!J1657</f>
        <v>230877.0617645765</v>
      </c>
      <c r="F1655" s="25">
        <f t="shared" si="151"/>
        <v>217.89991148082936</v>
      </c>
      <c r="G1655" s="23">
        <f>'Emissions Factors'!$AB$39/1000</f>
        <v>0.49266147344102867</v>
      </c>
      <c r="H1655" s="26">
        <f t="shared" si="155"/>
        <v>107350.89145281512</v>
      </c>
      <c r="I1655" s="23">
        <f t="shared" si="152"/>
        <v>113.74423343267163</v>
      </c>
      <c r="J1655" s="26">
        <f>I1655*'Social Cost of Carbon'!$C$5</f>
        <v>11374.423343267163</v>
      </c>
      <c r="K1655" s="23">
        <f t="shared" si="153"/>
        <v>1.2064087398711834</v>
      </c>
      <c r="L1655" s="27">
        <f t="shared" si="154"/>
        <v>10.73508914528151</v>
      </c>
      <c r="M1655" s="27"/>
    </row>
    <row r="1656" spans="1:13" x14ac:dyDescent="0.25">
      <c r="A1656" s="24">
        <f t="shared" si="156"/>
        <v>2020</v>
      </c>
      <c r="B1656" s="32">
        <v>44021</v>
      </c>
      <c r="C1656" s="28">
        <f>'Bitcoin Data'!C1658</f>
        <v>9277.9677730000003</v>
      </c>
      <c r="D1656" s="26">
        <f>'Bitcoin Data'!K1658</f>
        <v>1025.0569476082005</v>
      </c>
      <c r="E1656" s="25">
        <f>'Bitcoin Data'!J1658</f>
        <v>210380.07855725352</v>
      </c>
      <c r="F1656" s="25">
        <f t="shared" si="151"/>
        <v>215.65156116347174</v>
      </c>
      <c r="G1656" s="23">
        <f>'Emissions Factors'!$AB$39/1000</f>
        <v>0.49266147344102867</v>
      </c>
      <c r="H1656" s="26">
        <f t="shared" si="155"/>
        <v>106243.21587265411</v>
      </c>
      <c r="I1656" s="23">
        <f t="shared" si="152"/>
        <v>103.64615948465588</v>
      </c>
      <c r="J1656" s="26">
        <f>I1656*'Social Cost of Carbon'!$C$5</f>
        <v>10364.615948465589</v>
      </c>
      <c r="K1656" s="23">
        <f t="shared" si="153"/>
        <v>1.1171213569665401</v>
      </c>
      <c r="L1656" s="27">
        <f t="shared" si="154"/>
        <v>10.624321587265412</v>
      </c>
      <c r="M1656" s="27"/>
    </row>
    <row r="1657" spans="1:13" x14ac:dyDescent="0.25">
      <c r="A1657" s="24">
        <f t="shared" si="156"/>
        <v>2020</v>
      </c>
      <c r="B1657" s="32">
        <v>44022</v>
      </c>
      <c r="C1657" s="28">
        <f>'Bitcoin Data'!C1659</f>
        <v>9278.8076170000004</v>
      </c>
      <c r="D1657" s="26">
        <f>'Bitcoin Data'!K1659</f>
        <v>1006.2611806797852</v>
      </c>
      <c r="E1657" s="25">
        <f>'Bitcoin Data'!J1659</f>
        <v>214194.63421616011</v>
      </c>
      <c r="F1657" s="25">
        <f t="shared" si="151"/>
        <v>215.535745521628</v>
      </c>
      <c r="G1657" s="23">
        <f>'Emissions Factors'!$AB$39/1000</f>
        <v>0.49266147344102867</v>
      </c>
      <c r="H1657" s="26">
        <f t="shared" si="155"/>
        <v>106186.15796789585</v>
      </c>
      <c r="I1657" s="23">
        <f t="shared" si="152"/>
        <v>105.52544409609561</v>
      </c>
      <c r="J1657" s="26">
        <f>I1657*'Social Cost of Carbon'!$C$5</f>
        <v>10552.544409609562</v>
      </c>
      <c r="K1657" s="23">
        <f t="shared" si="153"/>
        <v>1.1372737581363264</v>
      </c>
      <c r="L1657" s="27">
        <f t="shared" si="154"/>
        <v>10.618615796789586</v>
      </c>
      <c r="M1657" s="27"/>
    </row>
    <row r="1658" spans="1:13" x14ac:dyDescent="0.25">
      <c r="A1658" s="24">
        <f t="shared" si="156"/>
        <v>2020</v>
      </c>
      <c r="B1658" s="32">
        <v>44023</v>
      </c>
      <c r="C1658" s="28">
        <f>'Bitcoin Data'!C1660</f>
        <v>9240.3466800000006</v>
      </c>
      <c r="D1658" s="26">
        <f>'Bitcoin Data'!K1660</f>
        <v>974.97562560935978</v>
      </c>
      <c r="E1658" s="25">
        <f>'Bitcoin Data'!J1660</f>
        <v>220552.07177603536</v>
      </c>
      <c r="F1658" s="25">
        <f t="shared" si="151"/>
        <v>215.03289415928052</v>
      </c>
      <c r="G1658" s="23">
        <f>'Emissions Factors'!$AB$39/1000</f>
        <v>0.49266147344102867</v>
      </c>
      <c r="H1658" s="26">
        <f t="shared" si="155"/>
        <v>105938.42247479991</v>
      </c>
      <c r="I1658" s="23">
        <f t="shared" si="152"/>
        <v>108.65750865165309</v>
      </c>
      <c r="J1658" s="26">
        <f>I1658*'Social Cost of Carbon'!$C$5</f>
        <v>10865.75086516531</v>
      </c>
      <c r="K1658" s="23">
        <f t="shared" si="153"/>
        <v>1.1759029440619764</v>
      </c>
      <c r="L1658" s="27">
        <f t="shared" si="154"/>
        <v>10.593842247479991</v>
      </c>
      <c r="M1658" s="27"/>
    </row>
    <row r="1659" spans="1:13" x14ac:dyDescent="0.25">
      <c r="A1659" s="24">
        <f t="shared" si="156"/>
        <v>2020</v>
      </c>
      <c r="B1659" s="32">
        <v>44024</v>
      </c>
      <c r="C1659" s="28">
        <f>'Bitcoin Data'!C1661</f>
        <v>9276.5</v>
      </c>
      <c r="D1659" s="26">
        <f>'Bitcoin Data'!K1661</f>
        <v>949.96833438885369</v>
      </c>
      <c r="E1659" s="25">
        <f>'Bitcoin Data'!J1661</f>
        <v>226032.76128820682</v>
      </c>
      <c r="F1659" s="25">
        <f t="shared" si="151"/>
        <v>214.72396575827119</v>
      </c>
      <c r="G1659" s="23">
        <f>'Emissions Factors'!$AB$39/1000</f>
        <v>0.49266147344102867</v>
      </c>
      <c r="H1659" s="26">
        <f t="shared" si="155"/>
        <v>105786.22535357087</v>
      </c>
      <c r="I1659" s="23">
        <f t="shared" si="152"/>
        <v>111.35763322219228</v>
      </c>
      <c r="J1659" s="26">
        <f>I1659*'Social Cost of Carbon'!$C$5</f>
        <v>11135.763322219227</v>
      </c>
      <c r="K1659" s="23">
        <f t="shared" si="153"/>
        <v>1.2004272432727028</v>
      </c>
      <c r="L1659" s="27">
        <f t="shared" si="154"/>
        <v>10.578622535357088</v>
      </c>
      <c r="M1659" s="27"/>
    </row>
    <row r="1660" spans="1:13" x14ac:dyDescent="0.25">
      <c r="A1660" s="24">
        <f t="shared" si="156"/>
        <v>2020</v>
      </c>
      <c r="B1660" s="32">
        <v>44025</v>
      </c>
      <c r="C1660" s="28">
        <f>'Bitcoin Data'!C1662</f>
        <v>9243.6142579999996</v>
      </c>
      <c r="D1660" s="26">
        <f>'Bitcoin Data'!K1662</f>
        <v>918.74234381380154</v>
      </c>
      <c r="E1660" s="25">
        <f>'Bitcoin Data'!J1662</f>
        <v>231274.73914941572</v>
      </c>
      <c r="F1660" s="25">
        <f t="shared" si="151"/>
        <v>212.48189591105978</v>
      </c>
      <c r="G1660" s="23">
        <f>'Emissions Factors'!$AB$39/1000</f>
        <v>0.49266147344102867</v>
      </c>
      <c r="H1660" s="26">
        <f t="shared" si="155"/>
        <v>104681.643919086</v>
      </c>
      <c r="I1660" s="23">
        <f t="shared" si="152"/>
        <v>113.94015375904071</v>
      </c>
      <c r="J1660" s="26">
        <f>I1660*'Social Cost of Carbon'!$C$5</f>
        <v>11394.015375904071</v>
      </c>
      <c r="K1660" s="23">
        <f t="shared" si="153"/>
        <v>1.2326363971801377</v>
      </c>
      <c r="L1660" s="27">
        <f t="shared" si="154"/>
        <v>10.4681643919086</v>
      </c>
      <c r="M1660" s="27"/>
    </row>
    <row r="1661" spans="1:13" x14ac:dyDescent="0.25">
      <c r="A1661" s="24">
        <f t="shared" si="156"/>
        <v>2020</v>
      </c>
      <c r="B1661" s="32">
        <v>44026</v>
      </c>
      <c r="C1661" s="28">
        <f>'Bitcoin Data'!C1663</f>
        <v>9243.2138670000004</v>
      </c>
      <c r="D1661" s="26">
        <f>'Bitcoin Data'!K1663</f>
        <v>900</v>
      </c>
      <c r="E1661" s="25">
        <f>'Bitcoin Data'!J1663</f>
        <v>236033.28546813424</v>
      </c>
      <c r="F1661" s="25">
        <f t="shared" si="151"/>
        <v>212.42995692132084</v>
      </c>
      <c r="G1661" s="23">
        <f>'Emissions Factors'!$AB$39/1000</f>
        <v>0.49266147344102867</v>
      </c>
      <c r="H1661" s="26">
        <f t="shared" si="155"/>
        <v>104656.05557987218</v>
      </c>
      <c r="I1661" s="23">
        <f t="shared" si="152"/>
        <v>116.28450619985796</v>
      </c>
      <c r="J1661" s="26">
        <f>I1661*'Social Cost of Carbon'!$C$5</f>
        <v>11628.450619985795</v>
      </c>
      <c r="K1661" s="23">
        <f t="shared" si="153"/>
        <v>1.2580527495421843</v>
      </c>
      <c r="L1661" s="27">
        <f t="shared" si="154"/>
        <v>10.465605557987216</v>
      </c>
      <c r="M1661" s="27"/>
    </row>
    <row r="1662" spans="1:13" x14ac:dyDescent="0.25">
      <c r="A1662" s="24">
        <f t="shared" si="156"/>
        <v>2020</v>
      </c>
      <c r="B1662" s="32">
        <v>44027</v>
      </c>
      <c r="C1662" s="28">
        <f>'Bitcoin Data'!C1664</f>
        <v>9192.8369139999995</v>
      </c>
      <c r="D1662" s="26">
        <f>'Bitcoin Data'!K1664</f>
        <v>862.48203162434118</v>
      </c>
      <c r="E1662" s="25">
        <f>'Bitcoin Data'!J1664</f>
        <v>245552.14903765003</v>
      </c>
      <c r="F1662" s="25">
        <f t="shared" si="151"/>
        <v>211.78431637171539</v>
      </c>
      <c r="G1662" s="23">
        <f>'Emissions Factors'!$AB$39/1000</f>
        <v>0.49266147344102867</v>
      </c>
      <c r="H1662" s="26">
        <f t="shared" si="155"/>
        <v>104337.97335539028</v>
      </c>
      <c r="I1662" s="23">
        <f t="shared" si="152"/>
        <v>120.97408355149973</v>
      </c>
      <c r="J1662" s="26">
        <f>I1662*'Social Cost of Carbon'!$C$5</f>
        <v>12097.408355149973</v>
      </c>
      <c r="K1662" s="23">
        <f t="shared" si="153"/>
        <v>1.3159602925976561</v>
      </c>
      <c r="L1662" s="27">
        <f t="shared" si="154"/>
        <v>10.433797335539028</v>
      </c>
      <c r="M1662" s="27"/>
    </row>
    <row r="1663" spans="1:13" x14ac:dyDescent="0.25">
      <c r="A1663" s="24">
        <f t="shared" si="156"/>
        <v>2020</v>
      </c>
      <c r="B1663" s="32">
        <v>44028</v>
      </c>
      <c r="C1663" s="28">
        <f>'Bitcoin Data'!C1665</f>
        <v>9132.2275389999995</v>
      </c>
      <c r="D1663" s="26">
        <f>'Bitcoin Data'!K1665</f>
        <v>850.0188893086513</v>
      </c>
      <c r="E1663" s="25">
        <f>'Bitcoin Data'!J1665</f>
        <v>249167.20870403349</v>
      </c>
      <c r="F1663" s="25">
        <f t="shared" si="151"/>
        <v>211.79683399473944</v>
      </c>
      <c r="G1663" s="23">
        <f>'Emissions Factors'!$AB$39/1000</f>
        <v>0.49266147344102867</v>
      </c>
      <c r="H1663" s="26">
        <f t="shared" si="155"/>
        <v>104344.14030599329</v>
      </c>
      <c r="I1663" s="23">
        <f t="shared" si="152"/>
        <v>122.75508417331744</v>
      </c>
      <c r="J1663" s="26">
        <f>I1663*'Social Cost of Carbon'!$C$5</f>
        <v>12275.508417331745</v>
      </c>
      <c r="K1663" s="23">
        <f t="shared" si="153"/>
        <v>1.3441965133816565</v>
      </c>
      <c r="L1663" s="27">
        <f t="shared" si="154"/>
        <v>10.43441403059933</v>
      </c>
      <c r="M1663" s="27"/>
    </row>
    <row r="1664" spans="1:13" x14ac:dyDescent="0.25">
      <c r="A1664" s="24">
        <f t="shared" si="156"/>
        <v>2020</v>
      </c>
      <c r="B1664" s="32">
        <v>44029</v>
      </c>
      <c r="C1664" s="28">
        <f>'Bitcoin Data'!C1666</f>
        <v>9151.3925780000009</v>
      </c>
      <c r="D1664" s="26">
        <f>'Bitcoin Data'!K1666</f>
        <v>737.5235597803819</v>
      </c>
      <c r="E1664" s="25">
        <f>'Bitcoin Data'!J1666</f>
        <v>283214.28548737912</v>
      </c>
      <c r="F1664" s="25">
        <f t="shared" si="151"/>
        <v>208.8772080133092</v>
      </c>
      <c r="G1664" s="23">
        <f>'Emissions Factors'!$AB$39/1000</f>
        <v>0.49266147344102867</v>
      </c>
      <c r="H1664" s="26">
        <f t="shared" si="155"/>
        <v>102905.75306808515</v>
      </c>
      <c r="I1664" s="23">
        <f t="shared" si="152"/>
        <v>139.52876718776034</v>
      </c>
      <c r="J1664" s="26">
        <f>I1664*'Social Cost of Carbon'!$C$5</f>
        <v>13952.876718776033</v>
      </c>
      <c r="K1664" s="23">
        <f t="shared" si="153"/>
        <v>1.524672512937411</v>
      </c>
      <c r="L1664" s="27">
        <f t="shared" si="154"/>
        <v>10.290575306808515</v>
      </c>
      <c r="M1664" s="27"/>
    </row>
    <row r="1665" spans="1:13" x14ac:dyDescent="0.25">
      <c r="A1665" s="24">
        <f t="shared" si="156"/>
        <v>2020</v>
      </c>
      <c r="B1665" s="32">
        <v>44030</v>
      </c>
      <c r="C1665" s="28">
        <f>'Bitcoin Data'!C1667</f>
        <v>9159.0400389999995</v>
      </c>
      <c r="D1665" s="26">
        <f>'Bitcoin Data'!K1667</f>
        <v>812.49435767807176</v>
      </c>
      <c r="E1665" s="25">
        <f>'Bitcoin Data'!J1667</f>
        <v>249509.31271880414</v>
      </c>
      <c r="F1665" s="25">
        <f t="shared" si="151"/>
        <v>202.72490877216191</v>
      </c>
      <c r="G1665" s="23">
        <f>'Emissions Factors'!$AB$39/1000</f>
        <v>0.49266147344102867</v>
      </c>
      <c r="H1665" s="26">
        <f t="shared" si="155"/>
        <v>99874.7522588914</v>
      </c>
      <c r="I1665" s="23">
        <f t="shared" si="152"/>
        <v>122.92362564130444</v>
      </c>
      <c r="J1665" s="26">
        <f>I1665*'Social Cost of Carbon'!$C$5</f>
        <v>12292.362564130444</v>
      </c>
      <c r="K1665" s="23">
        <f t="shared" si="153"/>
        <v>1.3421016298420447</v>
      </c>
      <c r="L1665" s="27">
        <f t="shared" si="154"/>
        <v>9.9874752258891402</v>
      </c>
      <c r="M1665" s="27"/>
    </row>
    <row r="1666" spans="1:13" x14ac:dyDescent="0.25">
      <c r="A1666" s="24">
        <f t="shared" si="156"/>
        <v>2020</v>
      </c>
      <c r="B1666" s="32">
        <v>44031</v>
      </c>
      <c r="C1666" s="28">
        <f>'Bitcoin Data'!C1668</f>
        <v>9185.8173829999996</v>
      </c>
      <c r="D1666" s="26">
        <f>'Bitcoin Data'!K1668</f>
        <v>818.77729257641909</v>
      </c>
      <c r="E1666" s="25">
        <f>'Bitcoin Data'!J1668</f>
        <v>244369.49938442171</v>
      </c>
      <c r="F1666" s="25">
        <f t="shared" si="151"/>
        <v>200.08419709423171</v>
      </c>
      <c r="G1666" s="23">
        <f>'Emissions Factors'!$AB$39/1000</f>
        <v>0.49266147344102867</v>
      </c>
      <c r="H1666" s="26">
        <f t="shared" si="155"/>
        <v>98573.775352709388</v>
      </c>
      <c r="I1666" s="23">
        <f t="shared" si="152"/>
        <v>120.39143763077575</v>
      </c>
      <c r="J1666" s="26">
        <f>I1666*'Social Cost of Carbon'!$C$5</f>
        <v>12039.143763077576</v>
      </c>
      <c r="K1666" s="23">
        <f t="shared" si="153"/>
        <v>1.3106230247248511</v>
      </c>
      <c r="L1666" s="27">
        <f t="shared" si="154"/>
        <v>9.8573775352709401</v>
      </c>
      <c r="M1666" s="27"/>
    </row>
    <row r="1667" spans="1:13" x14ac:dyDescent="0.25">
      <c r="A1667" s="24">
        <f t="shared" si="156"/>
        <v>2020</v>
      </c>
      <c r="B1667" s="32">
        <v>44032</v>
      </c>
      <c r="C1667" s="28">
        <f>'Bitcoin Data'!C1669</f>
        <v>9164.2314449999994</v>
      </c>
      <c r="D1667" s="26">
        <f>'Bitcoin Data'!K1669</f>
        <v>881.22980515029872</v>
      </c>
      <c r="E1667" s="25">
        <f>'Bitcoin Data'!J1669</f>
        <v>225172.13709142772</v>
      </c>
      <c r="F1667" s="25">
        <f t="shared" si="151"/>
        <v>198.42839849435521</v>
      </c>
      <c r="G1667" s="23">
        <f>'Emissions Factors'!$AB$39/1000</f>
        <v>0.49266147344102867</v>
      </c>
      <c r="H1667" s="26">
        <f t="shared" si="155"/>
        <v>97758.027174772636</v>
      </c>
      <c r="I1667" s="23">
        <f t="shared" si="152"/>
        <v>110.93363683732808</v>
      </c>
      <c r="J1667" s="26">
        <f>I1667*'Social Cost of Carbon'!$C$5</f>
        <v>11093.363683732809</v>
      </c>
      <c r="K1667" s="23">
        <f t="shared" si="153"/>
        <v>1.2105067130081424</v>
      </c>
      <c r="L1667" s="27">
        <f t="shared" si="154"/>
        <v>9.7758027174772621</v>
      </c>
      <c r="M1667" s="27"/>
    </row>
    <row r="1668" spans="1:13" x14ac:dyDescent="0.25">
      <c r="A1668" s="24">
        <f t="shared" si="156"/>
        <v>2020</v>
      </c>
      <c r="B1668" s="32">
        <v>44033</v>
      </c>
      <c r="C1668" s="28">
        <f>'Bitcoin Data'!C1670</f>
        <v>9374.8876949999994</v>
      </c>
      <c r="D1668" s="26">
        <f>'Bitcoin Data'!K1670</f>
        <v>781.25</v>
      </c>
      <c r="E1668" s="25">
        <f>'Bitcoin Data'!J1670</f>
        <v>254006.97872751931</v>
      </c>
      <c r="F1668" s="25">
        <f t="shared" si="151"/>
        <v>198.44295213087446</v>
      </c>
      <c r="G1668" s="23">
        <f>'Emissions Factors'!$AB$39/1000</f>
        <v>0.49266147344102867</v>
      </c>
      <c r="H1668" s="26">
        <f t="shared" si="155"/>
        <v>97765.197190784136</v>
      </c>
      <c r="I1668" s="23">
        <f t="shared" si="152"/>
        <v>125.13945240420369</v>
      </c>
      <c r="J1668" s="26">
        <f>I1668*'Social Cost of Carbon'!$C$5</f>
        <v>12513.945240420369</v>
      </c>
      <c r="K1668" s="23">
        <f t="shared" si="153"/>
        <v>1.3348368159220247</v>
      </c>
      <c r="L1668" s="27">
        <f t="shared" si="154"/>
        <v>9.776519719078415</v>
      </c>
      <c r="M1668" s="27"/>
    </row>
    <row r="1669" spans="1:13" x14ac:dyDescent="0.25">
      <c r="A1669" s="24">
        <f t="shared" si="156"/>
        <v>2020</v>
      </c>
      <c r="B1669" s="32">
        <v>44034</v>
      </c>
      <c r="C1669" s="28">
        <f>'Bitcoin Data'!C1671</f>
        <v>9525.3632809999999</v>
      </c>
      <c r="D1669" s="26">
        <f>'Bitcoin Data'!K1671</f>
        <v>900</v>
      </c>
      <c r="E1669" s="25">
        <f>'Bitcoin Data'!J1671</f>
        <v>215909.89306113066</v>
      </c>
      <c r="F1669" s="25">
        <f t="shared" ref="F1669:F1732" si="157">E1669*D1669/1000000</f>
        <v>194.31890375501757</v>
      </c>
      <c r="G1669" s="23">
        <f>'Emissions Factors'!$AB$39/1000</f>
        <v>0.49266147344102867</v>
      </c>
      <c r="H1669" s="26">
        <f t="shared" si="155"/>
        <v>95733.437441392394</v>
      </c>
      <c r="I1669" s="23">
        <f t="shared" ref="I1669:I1732" si="158">$E1669*G1669/1000</f>
        <v>106.37048604599157</v>
      </c>
      <c r="J1669" s="26">
        <f>I1669*'Social Cost of Carbon'!$C$5</f>
        <v>10637.048604599157</v>
      </c>
      <c r="K1669" s="23">
        <f t="shared" ref="K1669:K1732" si="159">J1669/$C1669</f>
        <v>1.1167079187222819</v>
      </c>
      <c r="L1669" s="27">
        <f t="shared" ref="L1669:L1732" si="160">J1669*$D1669/1000000</f>
        <v>9.5733437441392404</v>
      </c>
      <c r="M1669" s="27"/>
    </row>
    <row r="1670" spans="1:13" x14ac:dyDescent="0.25">
      <c r="A1670" s="24">
        <f t="shared" si="156"/>
        <v>2020</v>
      </c>
      <c r="B1670" s="32">
        <v>44035</v>
      </c>
      <c r="C1670" s="28">
        <f>'Bitcoin Data'!C1672</f>
        <v>9581.0722659999992</v>
      </c>
      <c r="D1670" s="26">
        <f>'Bitcoin Data'!K1672</f>
        <v>850.66162570888469</v>
      </c>
      <c r="E1670" s="25">
        <f>'Bitcoin Data'!J1672</f>
        <v>229800.58551829244</v>
      </c>
      <c r="F1670" s="25">
        <f t="shared" si="157"/>
        <v>195.48253966584423</v>
      </c>
      <c r="G1670" s="23">
        <f>'Emissions Factors'!$AB$39/1000</f>
        <v>0.49266147344102867</v>
      </c>
      <c r="H1670" s="26">
        <f t="shared" ref="H1670:H1733" si="161">F1670*G1670*1000</f>
        <v>96306.716023769157</v>
      </c>
      <c r="I1670" s="23">
        <f t="shared" si="158"/>
        <v>113.21389505905307</v>
      </c>
      <c r="J1670" s="26">
        <f>I1670*'Social Cost of Carbon'!$C$5</f>
        <v>11321.389505905307</v>
      </c>
      <c r="K1670" s="23">
        <f t="shared" si="159"/>
        <v>1.181641176643778</v>
      </c>
      <c r="L1670" s="27">
        <f t="shared" si="160"/>
        <v>9.6306716023769159</v>
      </c>
      <c r="M1670" s="27"/>
    </row>
    <row r="1671" spans="1:13" x14ac:dyDescent="0.25">
      <c r="A1671" s="24">
        <f t="shared" si="156"/>
        <v>2020</v>
      </c>
      <c r="B1671" s="32">
        <v>44036</v>
      </c>
      <c r="C1671" s="28">
        <f>'Bitcoin Data'!C1673</f>
        <v>9536.8925780000009</v>
      </c>
      <c r="D1671" s="26">
        <f>'Bitcoin Data'!K1673</f>
        <v>1006.2611806797852</v>
      </c>
      <c r="E1671" s="25">
        <f>'Bitcoin Data'!J1673</f>
        <v>194161.87322489027</v>
      </c>
      <c r="F1671" s="25">
        <f t="shared" si="157"/>
        <v>195.37755579427687</v>
      </c>
      <c r="G1671" s="23">
        <f>'Emissions Factors'!$AB$39/1000</f>
        <v>0.49266147344102867</v>
      </c>
      <c r="H1671" s="26">
        <f t="shared" si="161"/>
        <v>96254.994514915234</v>
      </c>
      <c r="I1671" s="23">
        <f t="shared" si="158"/>
        <v>95.656074549044661</v>
      </c>
      <c r="J1671" s="26">
        <f>I1671*'Social Cost of Carbon'!$C$5</f>
        <v>9565.6074549044661</v>
      </c>
      <c r="K1671" s="23">
        <f t="shared" si="159"/>
        <v>1.0030109259037587</v>
      </c>
      <c r="L1671" s="27">
        <f t="shared" si="160"/>
        <v>9.6254994514915229</v>
      </c>
      <c r="M1671" s="27"/>
    </row>
    <row r="1672" spans="1:13" x14ac:dyDescent="0.25">
      <c r="A1672" s="24">
        <f t="shared" si="156"/>
        <v>2020</v>
      </c>
      <c r="B1672" s="32">
        <v>44037</v>
      </c>
      <c r="C1672" s="28">
        <f>'Bitcoin Data'!C1674</f>
        <v>9677.1132809999999</v>
      </c>
      <c r="D1672" s="26">
        <f>'Bitcoin Data'!K1674</f>
        <v>887.4864411793709</v>
      </c>
      <c r="E1672" s="25">
        <f>'Bitcoin Data'!J1674</f>
        <v>230257.22672401767</v>
      </c>
      <c r="F1672" s="25">
        <f t="shared" si="157"/>
        <v>204.35016670112998</v>
      </c>
      <c r="G1672" s="23">
        <f>'Emissions Factors'!$AB$39/1000</f>
        <v>0.49266147344102867</v>
      </c>
      <c r="H1672" s="26">
        <f t="shared" si="161"/>
        <v>100675.45422489852</v>
      </c>
      <c r="I1672" s="23">
        <f t="shared" si="158"/>
        <v>113.43886458829955</v>
      </c>
      <c r="J1672" s="26">
        <f>I1672*'Social Cost of Carbon'!$C$5</f>
        <v>11343.886458829955</v>
      </c>
      <c r="K1672" s="23">
        <f t="shared" si="159"/>
        <v>1.1722386758768744</v>
      </c>
      <c r="L1672" s="27">
        <f t="shared" si="160"/>
        <v>10.067545422489854</v>
      </c>
      <c r="M1672" s="27"/>
    </row>
    <row r="1673" spans="1:13" x14ac:dyDescent="0.25">
      <c r="A1673" s="24">
        <f t="shared" si="156"/>
        <v>2020</v>
      </c>
      <c r="B1673" s="32">
        <v>44038</v>
      </c>
      <c r="C1673" s="28">
        <f>'Bitcoin Data'!C1675</f>
        <v>9905.1669920000004</v>
      </c>
      <c r="D1673" s="26">
        <f>'Bitcoin Data'!K1675</f>
        <v>987.49177090190904</v>
      </c>
      <c r="E1673" s="25">
        <f>'Bitcoin Data'!J1675</f>
        <v>209391.44264636384</v>
      </c>
      <c r="F1673" s="25">
        <f t="shared" si="157"/>
        <v>206.77232651056335</v>
      </c>
      <c r="G1673" s="23">
        <f>'Emissions Factors'!$AB$39/1000</f>
        <v>0.49266147344102867</v>
      </c>
      <c r="H1673" s="26">
        <f t="shared" si="161"/>
        <v>101868.75904552362</v>
      </c>
      <c r="I1673" s="23">
        <f t="shared" si="158"/>
        <v>103.15909666010026</v>
      </c>
      <c r="J1673" s="26">
        <f>I1673*'Social Cost of Carbon'!$C$5</f>
        <v>10315.909666010026</v>
      </c>
      <c r="K1673" s="23">
        <f t="shared" si="159"/>
        <v>1.0414675163318059</v>
      </c>
      <c r="L1673" s="27">
        <f t="shared" si="160"/>
        <v>10.186875904552361</v>
      </c>
      <c r="M1673" s="27"/>
    </row>
    <row r="1674" spans="1:13" x14ac:dyDescent="0.25">
      <c r="A1674" s="24">
        <f t="shared" si="156"/>
        <v>2020</v>
      </c>
      <c r="B1674" s="32">
        <v>44039</v>
      </c>
      <c r="C1674" s="28">
        <f>'Bitcoin Data'!C1676</f>
        <v>10990.873046999999</v>
      </c>
      <c r="D1674" s="26">
        <f>'Bitcoin Data'!K1676</f>
        <v>931.29139072847681</v>
      </c>
      <c r="E1674" s="25">
        <f>'Bitcoin Data'!J1676</f>
        <v>228022.08922212585</v>
      </c>
      <c r="F1674" s="25">
        <f t="shared" si="157"/>
        <v>212.35500858848641</v>
      </c>
      <c r="G1674" s="23">
        <f>'Emissions Factors'!$AB$39/1000</f>
        <v>0.49266147344102867</v>
      </c>
      <c r="H1674" s="26">
        <f t="shared" si="161"/>
        <v>104619.13142378602</v>
      </c>
      <c r="I1674" s="23">
        <f t="shared" si="158"/>
        <v>112.33769845327421</v>
      </c>
      <c r="J1674" s="26">
        <f>I1674*'Social Cost of Carbon'!$C$5</f>
        <v>11233.769845327421</v>
      </c>
      <c r="K1674" s="23">
        <f t="shared" si="159"/>
        <v>1.0220998638860379</v>
      </c>
      <c r="L1674" s="27">
        <f t="shared" si="160"/>
        <v>10.4619131423786</v>
      </c>
      <c r="M1674" s="27"/>
    </row>
    <row r="1675" spans="1:13" x14ac:dyDescent="0.25">
      <c r="A1675" s="24">
        <f t="shared" si="156"/>
        <v>2020</v>
      </c>
      <c r="B1675" s="32">
        <v>44040</v>
      </c>
      <c r="C1675" s="28">
        <f>'Bitcoin Data'!C1677</f>
        <v>10912.823242</v>
      </c>
      <c r="D1675" s="26">
        <f>'Bitcoin Data'!K1677</f>
        <v>906.25314671231513</v>
      </c>
      <c r="E1675" s="25">
        <f>'Bitcoin Data'!J1677</f>
        <v>235983.15284834435</v>
      </c>
      <c r="F1675" s="25">
        <f t="shared" si="157"/>
        <v>213.86047483990529</v>
      </c>
      <c r="G1675" s="23">
        <f>'Emissions Factors'!$AB$39/1000</f>
        <v>0.49266147344102867</v>
      </c>
      <c r="H1675" s="26">
        <f t="shared" si="161"/>
        <v>105360.81664542579</v>
      </c>
      <c r="I1675" s="23">
        <f t="shared" si="158"/>
        <v>116.25980778952481</v>
      </c>
      <c r="J1675" s="26">
        <f>I1675*'Social Cost of Carbon'!$C$5</f>
        <v>11625.980778952482</v>
      </c>
      <c r="K1675" s="23">
        <f t="shared" si="159"/>
        <v>1.0653504158491054</v>
      </c>
      <c r="L1675" s="27">
        <f t="shared" si="160"/>
        <v>10.53608166454258</v>
      </c>
      <c r="M1675" s="27"/>
    </row>
    <row r="1676" spans="1:13" x14ac:dyDescent="0.25">
      <c r="A1676" s="24">
        <f t="shared" si="156"/>
        <v>2020</v>
      </c>
      <c r="B1676" s="32">
        <v>44041</v>
      </c>
      <c r="C1676" s="28">
        <f>'Bitcoin Data'!C1678</f>
        <v>11100.467773</v>
      </c>
      <c r="D1676" s="26">
        <f>'Bitcoin Data'!K1678</f>
        <v>924.9743062692703</v>
      </c>
      <c r="E1676" s="25">
        <f>'Bitcoin Data'!J1678</f>
        <v>234688.74145834133</v>
      </c>
      <c r="F1676" s="25">
        <f t="shared" si="157"/>
        <v>217.08105581963741</v>
      </c>
      <c r="G1676" s="23">
        <f>'Emissions Factors'!$AB$39/1000</f>
        <v>0.49266147344102867</v>
      </c>
      <c r="H1676" s="26">
        <f t="shared" si="161"/>
        <v>106947.47281623675</v>
      </c>
      <c r="I1676" s="23">
        <f t="shared" si="158"/>
        <v>115.62210116688708</v>
      </c>
      <c r="J1676" s="26">
        <f>I1676*'Social Cost of Carbon'!$C$5</f>
        <v>11562.210116688708</v>
      </c>
      <c r="K1676" s="23">
        <f t="shared" si="159"/>
        <v>1.0415966563870234</v>
      </c>
      <c r="L1676" s="27">
        <f t="shared" si="160"/>
        <v>10.694747281623677</v>
      </c>
      <c r="M1676" s="27"/>
    </row>
    <row r="1677" spans="1:13" x14ac:dyDescent="0.25">
      <c r="A1677" s="24">
        <f t="shared" ref="A1677:A1740" si="162">YEAR(B1677)</f>
        <v>2020</v>
      </c>
      <c r="B1677" s="32">
        <v>44042</v>
      </c>
      <c r="C1677" s="28">
        <f>'Bitcoin Data'!C1679</f>
        <v>11111.213867</v>
      </c>
      <c r="D1677" s="26">
        <f>'Bitcoin Data'!K1679</f>
        <v>843.72363363644888</v>
      </c>
      <c r="E1677" s="25">
        <f>'Bitcoin Data'!J1679</f>
        <v>257088.13996477766</v>
      </c>
      <c r="F1677" s="25">
        <f t="shared" si="157"/>
        <v>216.91133961591817</v>
      </c>
      <c r="G1677" s="23">
        <f>'Emissions Factors'!$AB$39/1000</f>
        <v>0.49266147344102867</v>
      </c>
      <c r="H1677" s="26">
        <f t="shared" si="161"/>
        <v>106863.86018124562</v>
      </c>
      <c r="I1677" s="23">
        <f t="shared" si="158"/>
        <v>126.65742183926078</v>
      </c>
      <c r="J1677" s="26">
        <f>I1677*'Social Cost of Carbon'!$C$5</f>
        <v>12665.742183926077</v>
      </c>
      <c r="K1677" s="23">
        <f t="shared" si="159"/>
        <v>1.1399062546661065</v>
      </c>
      <c r="L1677" s="27">
        <f t="shared" si="160"/>
        <v>10.686386018124562</v>
      </c>
      <c r="M1677" s="27"/>
    </row>
    <row r="1678" spans="1:13" x14ac:dyDescent="0.25">
      <c r="A1678" s="24">
        <f t="shared" si="162"/>
        <v>2020</v>
      </c>
      <c r="B1678" s="32">
        <v>44043</v>
      </c>
      <c r="C1678" s="28">
        <f>'Bitcoin Data'!C1680</f>
        <v>11323.466796999999</v>
      </c>
      <c r="D1678" s="26">
        <f>'Bitcoin Data'!K1680</f>
        <v>956.22609434764115</v>
      </c>
      <c r="E1678" s="25">
        <f>'Bitcoin Data'!J1680</f>
        <v>225645.59931287009</v>
      </c>
      <c r="F1678" s="25">
        <f t="shared" si="157"/>
        <v>215.76821013767855</v>
      </c>
      <c r="G1678" s="23">
        <f>'Emissions Factors'!$AB$39/1000</f>
        <v>0.49266147344102867</v>
      </c>
      <c r="H1678" s="26">
        <f t="shared" si="161"/>
        <v>106300.68432816221</v>
      </c>
      <c r="I1678" s="23">
        <f t="shared" si="158"/>
        <v>111.16689343296255</v>
      </c>
      <c r="J1678" s="26">
        <f>I1678*'Social Cost of Carbon'!$C$5</f>
        <v>11116.689343296255</v>
      </c>
      <c r="K1678" s="23">
        <f t="shared" si="159"/>
        <v>0.98173903298250265</v>
      </c>
      <c r="L1678" s="27">
        <f t="shared" si="160"/>
        <v>10.630068432816222</v>
      </c>
      <c r="M1678" s="27"/>
    </row>
    <row r="1679" spans="1:13" x14ac:dyDescent="0.25">
      <c r="A1679" s="24">
        <f t="shared" si="162"/>
        <v>2020</v>
      </c>
      <c r="B1679" s="32">
        <v>44044</v>
      </c>
      <c r="C1679" s="28">
        <f>'Bitcoin Data'!C1681</f>
        <v>11759.592773</v>
      </c>
      <c r="D1679" s="26">
        <f>'Bitcoin Data'!K1681</f>
        <v>856.24583769384458</v>
      </c>
      <c r="E1679" s="25">
        <f>'Bitcoin Data'!J1681</f>
        <v>248813.21980564657</v>
      </c>
      <c r="F1679" s="25">
        <f t="shared" si="157"/>
        <v>213.04528382178853</v>
      </c>
      <c r="G1679" s="23">
        <f>'Emissions Factors'!$AB$39/1000</f>
        <v>0.49266147344102867</v>
      </c>
      <c r="H1679" s="26">
        <f t="shared" si="161"/>
        <v>104959.20343730449</v>
      </c>
      <c r="I1679" s="23">
        <f t="shared" si="158"/>
        <v>122.58068748105637</v>
      </c>
      <c r="J1679" s="26">
        <f>I1679*'Social Cost of Carbon'!$C$5</f>
        <v>12258.068748105637</v>
      </c>
      <c r="K1679" s="23">
        <f t="shared" si="159"/>
        <v>1.0423888806974793</v>
      </c>
      <c r="L1679" s="27">
        <f t="shared" si="160"/>
        <v>10.495920343730448</v>
      </c>
      <c r="M1679" s="27"/>
    </row>
    <row r="1680" spans="1:13" x14ac:dyDescent="0.25">
      <c r="A1680" s="24">
        <f t="shared" si="162"/>
        <v>2020</v>
      </c>
      <c r="B1680" s="32">
        <v>44045</v>
      </c>
      <c r="C1680" s="28">
        <f>'Bitcoin Data'!C1682</f>
        <v>11053.614258</v>
      </c>
      <c r="D1680" s="26">
        <f>'Bitcoin Data'!K1682</f>
        <v>881.22980515029872</v>
      </c>
      <c r="E1680" s="25">
        <f>'Bitcoin Data'!J1682</f>
        <v>239497.63358471377</v>
      </c>
      <c r="F1680" s="25">
        <f t="shared" si="157"/>
        <v>211.05245297781494</v>
      </c>
      <c r="G1680" s="23">
        <f>'Emissions Factors'!$AB$39/1000</f>
        <v>0.49266147344102867</v>
      </c>
      <c r="H1680" s="26">
        <f t="shared" si="161"/>
        <v>103977.41245739373</v>
      </c>
      <c r="I1680" s="23">
        <f t="shared" si="158"/>
        <v>117.99125704748467</v>
      </c>
      <c r="J1680" s="26">
        <f>I1680*'Social Cost of Carbon'!$C$5</f>
        <v>11799.125704748467</v>
      </c>
      <c r="K1680" s="23">
        <f t="shared" si="159"/>
        <v>1.0674450391833519</v>
      </c>
      <c r="L1680" s="27">
        <f t="shared" si="160"/>
        <v>10.397741245739372</v>
      </c>
      <c r="M1680" s="27"/>
    </row>
    <row r="1681" spans="1:13" x14ac:dyDescent="0.25">
      <c r="A1681" s="24">
        <f t="shared" si="162"/>
        <v>2020</v>
      </c>
      <c r="B1681" s="32">
        <v>44046</v>
      </c>
      <c r="C1681" s="28">
        <f>'Bitcoin Data'!C1683</f>
        <v>11246.348633</v>
      </c>
      <c r="D1681" s="26">
        <f>'Bitcoin Data'!K1683</f>
        <v>1012.4873439082013</v>
      </c>
      <c r="E1681" s="25">
        <f>'Bitcoin Data'!J1683</f>
        <v>203969.47078330597</v>
      </c>
      <c r="F1681" s="25">
        <f t="shared" si="157"/>
        <v>206.51650771175093</v>
      </c>
      <c r="G1681" s="23">
        <f>'Emissions Factors'!$AB$39/1000</f>
        <v>0.49266147344102867</v>
      </c>
      <c r="H1681" s="26">
        <f t="shared" si="161"/>
        <v>101742.72697916678</v>
      </c>
      <c r="I1681" s="23">
        <f t="shared" si="158"/>
        <v>100.48790001309037</v>
      </c>
      <c r="J1681" s="26">
        <f>I1681*'Social Cost of Carbon'!$C$5</f>
        <v>10048.790001309037</v>
      </c>
      <c r="K1681" s="23">
        <f t="shared" si="159"/>
        <v>0.89351578269795195</v>
      </c>
      <c r="L1681" s="27">
        <f t="shared" si="160"/>
        <v>10.174272697916678</v>
      </c>
      <c r="M1681" s="27"/>
    </row>
    <row r="1682" spans="1:13" x14ac:dyDescent="0.25">
      <c r="A1682" s="24">
        <f t="shared" si="162"/>
        <v>2020</v>
      </c>
      <c r="B1682" s="32">
        <v>44047</v>
      </c>
      <c r="C1682" s="28">
        <f>'Bitcoin Data'!C1684</f>
        <v>11205.892578000001</v>
      </c>
      <c r="D1682" s="26">
        <f>'Bitcoin Data'!K1684</f>
        <v>906.25314671231513</v>
      </c>
      <c r="E1682" s="25">
        <f>'Bitcoin Data'!J1684</f>
        <v>229763.92438066384</v>
      </c>
      <c r="F1682" s="25">
        <f t="shared" si="157"/>
        <v>208.22427947094704</v>
      </c>
      <c r="G1682" s="23">
        <f>'Emissions Factors'!$AB$39/1000</f>
        <v>0.49266147344102867</v>
      </c>
      <c r="H1682" s="26">
        <f t="shared" si="161"/>
        <v>102584.0803303533</v>
      </c>
      <c r="I1682" s="23">
        <f t="shared" si="158"/>
        <v>113.19583352897094</v>
      </c>
      <c r="J1682" s="26">
        <f>I1682*'Social Cost of Carbon'!$C$5</f>
        <v>11319.583352897094</v>
      </c>
      <c r="K1682" s="23">
        <f t="shared" si="159"/>
        <v>1.0101456241977811</v>
      </c>
      <c r="L1682" s="27">
        <f t="shared" si="160"/>
        <v>10.25840803303533</v>
      </c>
      <c r="M1682" s="27"/>
    </row>
    <row r="1683" spans="1:13" x14ac:dyDescent="0.25">
      <c r="A1683" s="24">
        <f t="shared" si="162"/>
        <v>2020</v>
      </c>
      <c r="B1683" s="32">
        <v>44048</v>
      </c>
      <c r="C1683" s="28">
        <f>'Bitcoin Data'!C1685</f>
        <v>11747.022461</v>
      </c>
      <c r="D1683" s="26">
        <f>'Bitcoin Data'!K1685</f>
        <v>806.23488309594188</v>
      </c>
      <c r="E1683" s="25">
        <f>'Bitcoin Data'!J1685</f>
        <v>258128.81210322195</v>
      </c>
      <c r="F1683" s="25">
        <f t="shared" si="157"/>
        <v>208.1124526497355</v>
      </c>
      <c r="G1683" s="23">
        <f>'Emissions Factors'!$AB$39/1000</f>
        <v>0.49266147344102867</v>
      </c>
      <c r="H1683" s="26">
        <f t="shared" si="161"/>
        <v>102528.987563845</v>
      </c>
      <c r="I1683" s="23">
        <f t="shared" si="158"/>
        <v>127.17012090835576</v>
      </c>
      <c r="J1683" s="26">
        <f>I1683*'Social Cost of Carbon'!$C$5</f>
        <v>12717.012090835575</v>
      </c>
      <c r="K1683" s="23">
        <f t="shared" si="159"/>
        <v>1.0825732336050204</v>
      </c>
      <c r="L1683" s="27">
        <f t="shared" si="160"/>
        <v>10.2528987563845</v>
      </c>
      <c r="M1683" s="27"/>
    </row>
    <row r="1684" spans="1:13" x14ac:dyDescent="0.25">
      <c r="A1684" s="24">
        <f t="shared" si="162"/>
        <v>2020</v>
      </c>
      <c r="B1684" s="32">
        <v>44049</v>
      </c>
      <c r="C1684" s="28">
        <f>'Bitcoin Data'!C1686</f>
        <v>11779.773438</v>
      </c>
      <c r="D1684" s="26">
        <f>'Bitcoin Data'!K1686</f>
        <v>974.97562560935978</v>
      </c>
      <c r="E1684" s="25">
        <f>'Bitcoin Data'!J1686</f>
        <v>209369.29372817278</v>
      </c>
      <c r="F1684" s="25">
        <f t="shared" si="157"/>
        <v>204.12995813601506</v>
      </c>
      <c r="G1684" s="23">
        <f>'Emissions Factors'!$AB$39/1000</f>
        <v>0.49266147344102867</v>
      </c>
      <c r="H1684" s="26">
        <f t="shared" si="161"/>
        <v>100566.96594874468</v>
      </c>
      <c r="I1684" s="23">
        <f t="shared" si="158"/>
        <v>103.14818474142912</v>
      </c>
      <c r="J1684" s="26">
        <f>I1684*'Social Cost of Carbon'!$C$5</f>
        <v>10314.818474142912</v>
      </c>
      <c r="K1684" s="23">
        <f t="shared" si="159"/>
        <v>0.87563810360466388</v>
      </c>
      <c r="L1684" s="27">
        <f t="shared" si="160"/>
        <v>10.056696594874468</v>
      </c>
      <c r="M1684" s="27"/>
    </row>
    <row r="1685" spans="1:13" x14ac:dyDescent="0.25">
      <c r="A1685" s="24">
        <f t="shared" si="162"/>
        <v>2020</v>
      </c>
      <c r="B1685" s="32">
        <v>44050</v>
      </c>
      <c r="C1685" s="28">
        <f>'Bitcoin Data'!C1687</f>
        <v>11601.472656</v>
      </c>
      <c r="D1685" s="26">
        <f>'Bitcoin Data'!K1687</f>
        <v>949.96833438885369</v>
      </c>
      <c r="E1685" s="25">
        <f>'Bitcoin Data'!J1687</f>
        <v>219266.47216796142</v>
      </c>
      <c r="F1685" s="25">
        <f t="shared" si="157"/>
        <v>208.29620535271826</v>
      </c>
      <c r="G1685" s="23">
        <f>'Emissions Factors'!$AB$39/1000</f>
        <v>0.49266147344102867</v>
      </c>
      <c r="H1685" s="26">
        <f t="shared" si="161"/>
        <v>102619.51544124525</v>
      </c>
      <c r="I1685" s="23">
        <f t="shared" si="158"/>
        <v>108.02414325448419</v>
      </c>
      <c r="J1685" s="26">
        <f>I1685*'Social Cost of Carbon'!$C$5</f>
        <v>10802.414325448419</v>
      </c>
      <c r="K1685" s="23">
        <f t="shared" si="159"/>
        <v>0.93112440512986705</v>
      </c>
      <c r="L1685" s="27">
        <f t="shared" si="160"/>
        <v>10.261951544124527</v>
      </c>
      <c r="M1685" s="27"/>
    </row>
    <row r="1686" spans="1:13" x14ac:dyDescent="0.25">
      <c r="A1686" s="24">
        <f t="shared" si="162"/>
        <v>2020</v>
      </c>
      <c r="B1686" s="32">
        <v>44051</v>
      </c>
      <c r="C1686" s="28">
        <f>'Bitcoin Data'!C1688</f>
        <v>11754.045898</v>
      </c>
      <c r="D1686" s="26">
        <f>'Bitcoin Data'!K1688</f>
        <v>887.4864411793709</v>
      </c>
      <c r="E1686" s="25">
        <f>'Bitcoin Data'!J1688</f>
        <v>234348.1843776298</v>
      </c>
      <c r="F1686" s="25">
        <f t="shared" si="157"/>
        <v>207.98083615014974</v>
      </c>
      <c r="G1686" s="23">
        <f>'Emissions Factors'!$AB$39/1000</f>
        <v>0.49266147344102867</v>
      </c>
      <c r="H1686" s="26">
        <f t="shared" si="161"/>
        <v>102464.14518522994</v>
      </c>
      <c r="I1686" s="23">
        <f t="shared" si="158"/>
        <v>115.45432181371297</v>
      </c>
      <c r="J1686" s="26">
        <f>I1686*'Social Cost of Carbon'!$C$5</f>
        <v>11545.432181371296</v>
      </c>
      <c r="K1686" s="23">
        <f t="shared" si="159"/>
        <v>0.98225175242303575</v>
      </c>
      <c r="L1686" s="27">
        <f t="shared" si="160"/>
        <v>10.246414518522993</v>
      </c>
      <c r="M1686" s="27"/>
    </row>
    <row r="1687" spans="1:13" x14ac:dyDescent="0.25">
      <c r="A1687" s="24">
        <f t="shared" si="162"/>
        <v>2020</v>
      </c>
      <c r="B1687" s="32">
        <v>44052</v>
      </c>
      <c r="C1687" s="28">
        <f>'Bitcoin Data'!C1689</f>
        <v>11675.739258</v>
      </c>
      <c r="D1687" s="26">
        <f>'Bitcoin Data'!K1689</f>
        <v>974.97562560935978</v>
      </c>
      <c r="E1687" s="25">
        <f>'Bitcoin Data'!J1689</f>
        <v>214247.5225974253</v>
      </c>
      <c r="F1687" s="25">
        <f t="shared" si="157"/>
        <v>208.88611237968018</v>
      </c>
      <c r="G1687" s="23">
        <f>'Emissions Factors'!$AB$39/1000</f>
        <v>0.49266147344102867</v>
      </c>
      <c r="H1687" s="26">
        <f t="shared" si="161"/>
        <v>102910.13990634154</v>
      </c>
      <c r="I1687" s="23">
        <f t="shared" si="158"/>
        <v>105.55150016393763</v>
      </c>
      <c r="J1687" s="26">
        <f>I1687*'Social Cost of Carbon'!$C$5</f>
        <v>10555.150016393764</v>
      </c>
      <c r="K1687" s="23">
        <f t="shared" si="159"/>
        <v>0.90402412927828713</v>
      </c>
      <c r="L1687" s="27">
        <f t="shared" si="160"/>
        <v>10.291013990634154</v>
      </c>
      <c r="M1687" s="27"/>
    </row>
    <row r="1688" spans="1:13" x14ac:dyDescent="0.25">
      <c r="A1688" s="24">
        <f t="shared" si="162"/>
        <v>2020</v>
      </c>
      <c r="B1688" s="32">
        <v>44053</v>
      </c>
      <c r="C1688" s="28">
        <f>'Bitcoin Data'!C1690</f>
        <v>11878.111328000001</v>
      </c>
      <c r="D1688" s="26">
        <f>'Bitcoin Data'!K1690</f>
        <v>856.24583769384458</v>
      </c>
      <c r="E1688" s="25">
        <f>'Bitcoin Data'!J1690</f>
        <v>247385.97168051844</v>
      </c>
      <c r="F1688" s="25">
        <f t="shared" si="157"/>
        <v>211.82320855529125</v>
      </c>
      <c r="G1688" s="23">
        <f>'Emissions Factors'!$AB$39/1000</f>
        <v>0.49266147344102867</v>
      </c>
      <c r="H1688" s="26">
        <f t="shared" si="161"/>
        <v>104357.13403585608</v>
      </c>
      <c r="I1688" s="23">
        <f t="shared" si="158"/>
        <v>121.8775373167648</v>
      </c>
      <c r="J1688" s="26">
        <f>I1688*'Social Cost of Carbon'!$C$5</f>
        <v>12187.753731676479</v>
      </c>
      <c r="K1688" s="23">
        <f t="shared" si="159"/>
        <v>1.02606831971229</v>
      </c>
      <c r="L1688" s="27">
        <f t="shared" si="160"/>
        <v>10.435713403585607</v>
      </c>
      <c r="M1688" s="27"/>
    </row>
    <row r="1689" spans="1:13" x14ac:dyDescent="0.25">
      <c r="A1689" s="24">
        <f t="shared" si="162"/>
        <v>2020</v>
      </c>
      <c r="B1689" s="32">
        <v>44054</v>
      </c>
      <c r="C1689" s="28">
        <f>'Bitcoin Data'!C1691</f>
        <v>11410.525390999999</v>
      </c>
      <c r="D1689" s="26">
        <f>'Bitcoin Data'!K1691</f>
        <v>962.46390760346469</v>
      </c>
      <c r="E1689" s="25">
        <f>'Bitcoin Data'!J1691</f>
        <v>214730.06794996755</v>
      </c>
      <c r="F1689" s="25">
        <f t="shared" si="157"/>
        <v>206.66994027908325</v>
      </c>
      <c r="G1689" s="23">
        <f>'Emissions Factors'!$AB$39/1000</f>
        <v>0.49266147344102867</v>
      </c>
      <c r="H1689" s="26">
        <f t="shared" si="161"/>
        <v>101818.31729386255</v>
      </c>
      <c r="I1689" s="23">
        <f t="shared" si="158"/>
        <v>105.78923166832323</v>
      </c>
      <c r="J1689" s="26">
        <f>I1689*'Social Cost of Carbon'!$C$5</f>
        <v>10578.923166832323</v>
      </c>
      <c r="K1689" s="23">
        <f t="shared" si="159"/>
        <v>0.92711972537008691</v>
      </c>
      <c r="L1689" s="27">
        <f t="shared" si="160"/>
        <v>10.181831729386257</v>
      </c>
      <c r="M1689" s="27"/>
    </row>
    <row r="1690" spans="1:13" x14ac:dyDescent="0.25">
      <c r="A1690" s="24">
        <f t="shared" si="162"/>
        <v>2020</v>
      </c>
      <c r="B1690" s="32">
        <v>44055</v>
      </c>
      <c r="C1690" s="28">
        <f>'Bitcoin Data'!C1692</f>
        <v>11584.934569999999</v>
      </c>
      <c r="D1690" s="26">
        <f>'Bitcoin Data'!K1692</f>
        <v>981.24727431312681</v>
      </c>
      <c r="E1690" s="25">
        <f>'Bitcoin Data'!J1692</f>
        <v>212558.67114260519</v>
      </c>
      <c r="F1690" s="25">
        <f t="shared" si="157"/>
        <v>208.57261669030163</v>
      </c>
      <c r="G1690" s="23">
        <f>'Emissions Factors'!$AB$39/1000</f>
        <v>0.49266147344102867</v>
      </c>
      <c r="H1690" s="26">
        <f t="shared" si="161"/>
        <v>102755.69265809489</v>
      </c>
      <c r="I1690" s="23">
        <f t="shared" si="158"/>
        <v>104.71946811778294</v>
      </c>
      <c r="J1690" s="26">
        <f>I1690*'Social Cost of Carbon'!$C$5</f>
        <v>10471.946811778294</v>
      </c>
      <c r="K1690" s="23">
        <f t="shared" si="159"/>
        <v>0.90392800654188721</v>
      </c>
      <c r="L1690" s="27">
        <f t="shared" si="160"/>
        <v>10.275569265809489</v>
      </c>
      <c r="M1690" s="27"/>
    </row>
    <row r="1691" spans="1:13" x14ac:dyDescent="0.25">
      <c r="A1691" s="24">
        <f t="shared" si="162"/>
        <v>2020</v>
      </c>
      <c r="B1691" s="32">
        <v>44056</v>
      </c>
      <c r="C1691" s="28">
        <f>'Bitcoin Data'!C1693</f>
        <v>11784.137694999999</v>
      </c>
      <c r="D1691" s="26">
        <f>'Bitcoin Data'!K1693</f>
        <v>918.74234381380154</v>
      </c>
      <c r="E1691" s="25">
        <f>'Bitcoin Data'!J1693</f>
        <v>233289.5765001979</v>
      </c>
      <c r="F1691" s="25">
        <f t="shared" si="157"/>
        <v>214.33301230112096</v>
      </c>
      <c r="G1691" s="23">
        <f>'Emissions Factors'!$AB$39/1000</f>
        <v>0.49266147344102867</v>
      </c>
      <c r="H1691" s="26">
        <f t="shared" si="161"/>
        <v>105593.61764732438</v>
      </c>
      <c r="I1691" s="23">
        <f t="shared" si="158"/>
        <v>114.93278649702108</v>
      </c>
      <c r="J1691" s="26">
        <f>I1691*'Social Cost of Carbon'!$C$5</f>
        <v>11493.278649702108</v>
      </c>
      <c r="K1691" s="23">
        <f t="shared" si="159"/>
        <v>0.97531774892436107</v>
      </c>
      <c r="L1691" s="27">
        <f t="shared" si="160"/>
        <v>10.559361764732438</v>
      </c>
      <c r="M1691" s="27"/>
    </row>
    <row r="1692" spans="1:13" x14ac:dyDescent="0.25">
      <c r="A1692" s="24">
        <f t="shared" si="162"/>
        <v>2020</v>
      </c>
      <c r="B1692" s="32">
        <v>44057</v>
      </c>
      <c r="C1692" s="28">
        <f>'Bitcoin Data'!C1694</f>
        <v>11768.871094</v>
      </c>
      <c r="D1692" s="26">
        <f>'Bitcoin Data'!K1694</f>
        <v>1043.7202829641658</v>
      </c>
      <c r="E1692" s="25">
        <f>'Bitcoin Data'!J1694</f>
        <v>203665.37477949378</v>
      </c>
      <c r="F1692" s="25">
        <f t="shared" si="157"/>
        <v>212.56968259485612</v>
      </c>
      <c r="G1692" s="23">
        <f>'Emissions Factors'!$AB$39/1000</f>
        <v>0.49266147344102867</v>
      </c>
      <c r="H1692" s="26">
        <f t="shared" si="161"/>
        <v>104724.89303607361</v>
      </c>
      <c r="I1692" s="23">
        <f t="shared" si="158"/>
        <v>100.33808362778473</v>
      </c>
      <c r="J1692" s="26">
        <f>I1692*'Social Cost of Carbon'!$C$5</f>
        <v>10033.808362778473</v>
      </c>
      <c r="K1692" s="23">
        <f t="shared" si="159"/>
        <v>0.85257186374434024</v>
      </c>
      <c r="L1692" s="27">
        <f t="shared" si="160"/>
        <v>10.472489303607361</v>
      </c>
      <c r="M1692" s="27"/>
    </row>
    <row r="1693" spans="1:13" x14ac:dyDescent="0.25">
      <c r="A1693" s="24">
        <f t="shared" si="162"/>
        <v>2020</v>
      </c>
      <c r="B1693" s="32">
        <v>44058</v>
      </c>
      <c r="C1693" s="28">
        <f>'Bitcoin Data'!C1695</f>
        <v>11865.698242</v>
      </c>
      <c r="D1693" s="26">
        <f>'Bitcoin Data'!K1695</f>
        <v>974.97562560935978</v>
      </c>
      <c r="E1693" s="25">
        <f>'Bitcoin Data'!J1695</f>
        <v>221234.31965441233</v>
      </c>
      <c r="F1693" s="25">
        <f t="shared" si="157"/>
        <v>215.69806921132175</v>
      </c>
      <c r="G1693" s="23">
        <f>'Emissions Factors'!$AB$39/1000</f>
        <v>0.49266147344102867</v>
      </c>
      <c r="H1693" s="26">
        <f t="shared" si="161"/>
        <v>106266.12859603476</v>
      </c>
      <c r="I1693" s="23">
        <f t="shared" si="158"/>
        <v>108.99362589666632</v>
      </c>
      <c r="J1693" s="26">
        <f>I1693*'Social Cost of Carbon'!$C$5</f>
        <v>10899.362589666631</v>
      </c>
      <c r="K1693" s="23">
        <f t="shared" si="159"/>
        <v>0.91856057413352099</v>
      </c>
      <c r="L1693" s="27">
        <f t="shared" si="160"/>
        <v>10.626612859603476</v>
      </c>
      <c r="M1693" s="27"/>
    </row>
    <row r="1694" spans="1:13" x14ac:dyDescent="0.25">
      <c r="A1694" s="24">
        <f t="shared" si="162"/>
        <v>2020</v>
      </c>
      <c r="B1694" s="32">
        <v>44059</v>
      </c>
      <c r="C1694" s="28">
        <f>'Bitcoin Data'!C1696</f>
        <v>11892.803711</v>
      </c>
      <c r="D1694" s="26">
        <f>'Bitcoin Data'!K1696</f>
        <v>949.96833438885369</v>
      </c>
      <c r="E1694" s="25">
        <f>'Bitcoin Data'!J1696</f>
        <v>230120.45079856523</v>
      </c>
      <c r="F1694" s="25">
        <f t="shared" si="157"/>
        <v>218.60714135392516</v>
      </c>
      <c r="G1694" s="23">
        <f>'Emissions Factors'!$AB$39/1000</f>
        <v>0.49266147344102867</v>
      </c>
      <c r="H1694" s="26">
        <f t="shared" si="161"/>
        <v>107699.31636415601</v>
      </c>
      <c r="I1694" s="23">
        <f t="shared" si="158"/>
        <v>113.3714803593349</v>
      </c>
      <c r="J1694" s="26">
        <f>I1694*'Social Cost of Carbon'!$C$5</f>
        <v>11337.148035933489</v>
      </c>
      <c r="K1694" s="23">
        <f t="shared" si="159"/>
        <v>0.9532779915847287</v>
      </c>
      <c r="L1694" s="27">
        <f t="shared" si="160"/>
        <v>10.769931636415601</v>
      </c>
      <c r="M1694" s="27"/>
    </row>
    <row r="1695" spans="1:13" x14ac:dyDescent="0.25">
      <c r="A1695" s="24">
        <f t="shared" si="162"/>
        <v>2020</v>
      </c>
      <c r="B1695" s="32">
        <v>44060</v>
      </c>
      <c r="C1695" s="28">
        <f>'Bitcoin Data'!C1697</f>
        <v>12254.402344</v>
      </c>
      <c r="D1695" s="26">
        <f>'Bitcoin Data'!K1697</f>
        <v>781.25</v>
      </c>
      <c r="E1695" s="25">
        <f>'Bitcoin Data'!J1697</f>
        <v>278864.39222906425</v>
      </c>
      <c r="F1695" s="25">
        <f t="shared" si="157"/>
        <v>217.86280642895645</v>
      </c>
      <c r="G1695" s="23">
        <f>'Emissions Factors'!$AB$39/1000</f>
        <v>0.49266147344102867</v>
      </c>
      <c r="H1695" s="26">
        <f t="shared" si="161"/>
        <v>107332.6112232873</v>
      </c>
      <c r="I1695" s="23">
        <f t="shared" si="158"/>
        <v>137.38574236580774</v>
      </c>
      <c r="J1695" s="26">
        <f>I1695*'Social Cost of Carbon'!$C$5</f>
        <v>13738.574236580775</v>
      </c>
      <c r="K1695" s="23">
        <f t="shared" si="159"/>
        <v>1.1211133640725821</v>
      </c>
      <c r="L1695" s="27">
        <f t="shared" si="160"/>
        <v>10.733261122328731</v>
      </c>
      <c r="M1695" s="27"/>
    </row>
    <row r="1696" spans="1:13" x14ac:dyDescent="0.25">
      <c r="A1696" s="24">
        <f t="shared" si="162"/>
        <v>2020</v>
      </c>
      <c r="B1696" s="32">
        <v>44061</v>
      </c>
      <c r="C1696" s="28">
        <f>'Bitcoin Data'!C1698</f>
        <v>11991.233398</v>
      </c>
      <c r="D1696" s="26">
        <f>'Bitcoin Data'!K1698</f>
        <v>874.97569511958011</v>
      </c>
      <c r="E1696" s="25">
        <f>'Bitcoin Data'!J1698</f>
        <v>246209.85631283329</v>
      </c>
      <c r="F1696" s="25">
        <f t="shared" si="157"/>
        <v>215.42764017261322</v>
      </c>
      <c r="G1696" s="23">
        <f>'Emissions Factors'!$AB$39/1000</f>
        <v>0.49266147344102867</v>
      </c>
      <c r="H1696" s="26">
        <f t="shared" si="161"/>
        <v>106132.89862736338</v>
      </c>
      <c r="I1696" s="23">
        <f t="shared" si="158"/>
        <v>121.2981105867844</v>
      </c>
      <c r="J1696" s="26">
        <f>I1696*'Social Cost of Carbon'!$C$5</f>
        <v>12129.811058678441</v>
      </c>
      <c r="K1696" s="23">
        <f t="shared" si="159"/>
        <v>1.0115565810520837</v>
      </c>
      <c r="L1696" s="27">
        <f t="shared" si="160"/>
        <v>10.613289862736339</v>
      </c>
      <c r="M1696" s="27"/>
    </row>
    <row r="1697" spans="1:13" x14ac:dyDescent="0.25">
      <c r="A1697" s="24">
        <f t="shared" si="162"/>
        <v>2020</v>
      </c>
      <c r="B1697" s="32">
        <v>44062</v>
      </c>
      <c r="C1697" s="28">
        <f>'Bitcoin Data'!C1699</f>
        <v>11758.283203000001</v>
      </c>
      <c r="D1697" s="26">
        <f>'Bitcoin Data'!K1699</f>
        <v>862.48203162434118</v>
      </c>
      <c r="E1697" s="25">
        <f>'Bitcoin Data'!J1699</f>
        <v>246338.84374998664</v>
      </c>
      <c r="F1697" s="25">
        <f t="shared" si="157"/>
        <v>212.46282642547962</v>
      </c>
      <c r="G1697" s="23">
        <f>'Emissions Factors'!$AB$39/1000</f>
        <v>0.49266147344102867</v>
      </c>
      <c r="H1697" s="26">
        <f t="shared" si="161"/>
        <v>104672.24911822232</v>
      </c>
      <c r="I1697" s="23">
        <f t="shared" si="158"/>
        <v>121.36165772762776</v>
      </c>
      <c r="J1697" s="26">
        <f>I1697*'Social Cost of Carbon'!$C$5</f>
        <v>12136.165772762775</v>
      </c>
      <c r="K1697" s="23">
        <f t="shared" si="159"/>
        <v>1.0321375632172529</v>
      </c>
      <c r="L1697" s="27">
        <f t="shared" si="160"/>
        <v>10.467224911822232</v>
      </c>
      <c r="M1697" s="27"/>
    </row>
    <row r="1698" spans="1:13" x14ac:dyDescent="0.25">
      <c r="A1698" s="24">
        <f t="shared" si="162"/>
        <v>2020</v>
      </c>
      <c r="B1698" s="32">
        <v>44063</v>
      </c>
      <c r="C1698" s="28">
        <f>'Bitcoin Data'!C1700</f>
        <v>11878.372069999999</v>
      </c>
      <c r="D1698" s="26">
        <f>'Bitcoin Data'!K1700</f>
        <v>912.50126736287132</v>
      </c>
      <c r="E1698" s="25">
        <f>'Bitcoin Data'!J1700</f>
        <v>228475.45171209352</v>
      </c>
      <c r="F1698" s="25">
        <f t="shared" si="157"/>
        <v>208.48413924858986</v>
      </c>
      <c r="G1698" s="23">
        <f>'Emissions Factors'!$AB$39/1000</f>
        <v>0.49266147344102867</v>
      </c>
      <c r="H1698" s="26">
        <f t="shared" si="161"/>
        <v>102712.10323129488</v>
      </c>
      <c r="I1698" s="23">
        <f t="shared" si="158"/>
        <v>112.5610526855846</v>
      </c>
      <c r="J1698" s="26">
        <f>I1698*'Social Cost of Carbon'!$C$5</f>
        <v>11256.10526855846</v>
      </c>
      <c r="K1698" s="23">
        <f t="shared" si="159"/>
        <v>0.9476134610218907</v>
      </c>
      <c r="L1698" s="27">
        <f t="shared" si="160"/>
        <v>10.271210323129488</v>
      </c>
      <c r="M1698" s="27"/>
    </row>
    <row r="1699" spans="1:13" x14ac:dyDescent="0.25">
      <c r="A1699" s="24">
        <f t="shared" si="162"/>
        <v>2020</v>
      </c>
      <c r="B1699" s="32">
        <v>44064</v>
      </c>
      <c r="C1699" s="28">
        <f>'Bitcoin Data'!C1701</f>
        <v>11592.489258</v>
      </c>
      <c r="D1699" s="26">
        <f>'Bitcoin Data'!K1701</f>
        <v>968.78363832077503</v>
      </c>
      <c r="E1699" s="25">
        <f>'Bitcoin Data'!J1701</f>
        <v>214876.54695097159</v>
      </c>
      <c r="F1699" s="25">
        <f t="shared" si="157"/>
        <v>208.16888294496709</v>
      </c>
      <c r="G1699" s="23">
        <f>'Emissions Factors'!$AB$39/1000</f>
        <v>0.49266147344102867</v>
      </c>
      <c r="H1699" s="26">
        <f t="shared" si="161"/>
        <v>102556.78859624051</v>
      </c>
      <c r="I1699" s="23">
        <f t="shared" si="158"/>
        <v>105.86139622878605</v>
      </c>
      <c r="J1699" s="26">
        <f>I1699*'Social Cost of Carbon'!$C$5</f>
        <v>10586.139622878605</v>
      </c>
      <c r="K1699" s="23">
        <f t="shared" si="159"/>
        <v>0.91318951325083952</v>
      </c>
      <c r="L1699" s="27">
        <f t="shared" si="160"/>
        <v>10.255678859624052</v>
      </c>
      <c r="M1699" s="27"/>
    </row>
    <row r="1700" spans="1:13" x14ac:dyDescent="0.25">
      <c r="A1700" s="24">
        <f t="shared" si="162"/>
        <v>2020</v>
      </c>
      <c r="B1700" s="32">
        <v>44065</v>
      </c>
      <c r="C1700" s="28">
        <f>'Bitcoin Data'!C1702</f>
        <v>11681.825194999999</v>
      </c>
      <c r="D1700" s="26">
        <f>'Bitcoin Data'!K1702</f>
        <v>850.0188893086513</v>
      </c>
      <c r="E1700" s="25">
        <f>'Bitcoin Data'!J1702</f>
        <v>241899.23245893809</v>
      </c>
      <c r="F1700" s="25">
        <f t="shared" si="157"/>
        <v>205.61891689936178</v>
      </c>
      <c r="G1700" s="23">
        <f>'Emissions Factors'!$AB$39/1000</f>
        <v>0.49266147344102867</v>
      </c>
      <c r="H1700" s="26">
        <f t="shared" si="161"/>
        <v>101300.518566988</v>
      </c>
      <c r="I1700" s="23">
        <f t="shared" si="158"/>
        <v>119.17443228747435</v>
      </c>
      <c r="J1700" s="26">
        <f>I1700*'Social Cost of Carbon'!$C$5</f>
        <v>11917.443228747434</v>
      </c>
      <c r="K1700" s="23">
        <f t="shared" si="159"/>
        <v>1.0201696250212922</v>
      </c>
      <c r="L1700" s="27">
        <f t="shared" si="160"/>
        <v>10.130051856698801</v>
      </c>
      <c r="M1700" s="27"/>
    </row>
    <row r="1701" spans="1:13" x14ac:dyDescent="0.25">
      <c r="A1701" s="24">
        <f t="shared" si="162"/>
        <v>2020</v>
      </c>
      <c r="B1701" s="32">
        <v>44066</v>
      </c>
      <c r="C1701" s="28">
        <f>'Bitcoin Data'!C1703</f>
        <v>11664.847656</v>
      </c>
      <c r="D1701" s="26">
        <f>'Bitcoin Data'!K1703</f>
        <v>981.24727431312681</v>
      </c>
      <c r="E1701" s="25">
        <f>'Bitcoin Data'!J1703</f>
        <v>205296.93377661653</v>
      </c>
      <c r="F1701" s="25">
        <f t="shared" si="157"/>
        <v>201.44705669314746</v>
      </c>
      <c r="G1701" s="23">
        <f>'Emissions Factors'!$AB$39/1000</f>
        <v>0.49266147344102867</v>
      </c>
      <c r="H1701" s="26">
        <f t="shared" si="161"/>
        <v>99245.203770804466</v>
      </c>
      <c r="I1701" s="23">
        <f t="shared" si="158"/>
        <v>101.14188988731318</v>
      </c>
      <c r="J1701" s="26">
        <f>I1701*'Social Cost of Carbon'!$C$5</f>
        <v>10114.188988731319</v>
      </c>
      <c r="K1701" s="23">
        <f t="shared" si="159"/>
        <v>0.86706567346629038</v>
      </c>
      <c r="L1701" s="27">
        <f t="shared" si="160"/>
        <v>9.924520377080448</v>
      </c>
      <c r="M1701" s="27"/>
    </row>
    <row r="1702" spans="1:13" x14ac:dyDescent="0.25">
      <c r="A1702" s="24">
        <f t="shared" si="162"/>
        <v>2020</v>
      </c>
      <c r="B1702" s="32">
        <v>44067</v>
      </c>
      <c r="C1702" s="28">
        <f>'Bitcoin Data'!C1704</f>
        <v>11774.595703000001</v>
      </c>
      <c r="D1702" s="26">
        <f>'Bitcoin Data'!K1704</f>
        <v>931.29139072847681</v>
      </c>
      <c r="E1702" s="25">
        <f>'Bitcoin Data'!J1704</f>
        <v>217282.88744398922</v>
      </c>
      <c r="F1702" s="25">
        <f t="shared" si="157"/>
        <v>202.35368242921183</v>
      </c>
      <c r="G1702" s="23">
        <f>'Emissions Factors'!$AB$39/1000</f>
        <v>0.49266147344102867</v>
      </c>
      <c r="H1702" s="26">
        <f t="shared" si="161"/>
        <v>99691.863341793491</v>
      </c>
      <c r="I1702" s="23">
        <f t="shared" si="158"/>
        <v>107.04690748167691</v>
      </c>
      <c r="J1702" s="26">
        <f>I1702*'Social Cost of Carbon'!$C$5</f>
        <v>10704.690748167692</v>
      </c>
      <c r="K1702" s="23">
        <f t="shared" si="159"/>
        <v>0.90913446356721084</v>
      </c>
      <c r="L1702" s="27">
        <f t="shared" si="160"/>
        <v>9.9691863341793496</v>
      </c>
      <c r="M1702" s="27"/>
    </row>
    <row r="1703" spans="1:13" x14ac:dyDescent="0.25">
      <c r="A1703" s="24">
        <f t="shared" si="162"/>
        <v>2020</v>
      </c>
      <c r="B1703" s="32">
        <v>44068</v>
      </c>
      <c r="C1703" s="28">
        <f>'Bitcoin Data'!C1705</f>
        <v>11366.134765999999</v>
      </c>
      <c r="D1703" s="26">
        <f>'Bitcoin Data'!K1705</f>
        <v>800</v>
      </c>
      <c r="E1703" s="25">
        <f>'Bitcoin Data'!J1705</f>
        <v>259768.29528601741</v>
      </c>
      <c r="F1703" s="25">
        <f t="shared" si="157"/>
        <v>207.81463622881392</v>
      </c>
      <c r="G1703" s="23">
        <f>'Emissions Factors'!$AB$39/1000</f>
        <v>0.49266147344102867</v>
      </c>
      <c r="H1703" s="26">
        <f t="shared" si="161"/>
        <v>102382.26488709885</v>
      </c>
      <c r="I1703" s="23">
        <f t="shared" si="158"/>
        <v>127.97783110887356</v>
      </c>
      <c r="J1703" s="26">
        <f>I1703*'Social Cost of Carbon'!$C$5</f>
        <v>12797.783110887356</v>
      </c>
      <c r="K1703" s="23">
        <f t="shared" si="159"/>
        <v>1.1259573614391682</v>
      </c>
      <c r="L1703" s="27">
        <f t="shared" si="160"/>
        <v>10.238226488709886</v>
      </c>
      <c r="M1703" s="27"/>
    </row>
    <row r="1704" spans="1:13" x14ac:dyDescent="0.25">
      <c r="A1704" s="24">
        <f t="shared" si="162"/>
        <v>2020</v>
      </c>
      <c r="B1704" s="32">
        <v>44069</v>
      </c>
      <c r="C1704" s="28">
        <f>'Bitcoin Data'!C1706</f>
        <v>11488.363281</v>
      </c>
      <c r="D1704" s="26">
        <f>'Bitcoin Data'!K1706</f>
        <v>887.4864411793709</v>
      </c>
      <c r="E1704" s="25">
        <f>'Bitcoin Data'!J1706</f>
        <v>232346.58972352408</v>
      </c>
      <c r="F1704" s="25">
        <f t="shared" si="157"/>
        <v>206.20444803389378</v>
      </c>
      <c r="G1704" s="23">
        <f>'Emissions Factors'!$AB$39/1000</f>
        <v>0.49266147344102867</v>
      </c>
      <c r="H1704" s="26">
        <f t="shared" si="161"/>
        <v>101588.98719847214</v>
      </c>
      <c r="I1704" s="23">
        <f t="shared" si="158"/>
        <v>114.46821324218955</v>
      </c>
      <c r="J1704" s="26">
        <f>I1704*'Social Cost of Carbon'!$C$5</f>
        <v>11446.821324218954</v>
      </c>
      <c r="K1704" s="23">
        <f t="shared" si="159"/>
        <v>0.99638399693977731</v>
      </c>
      <c r="L1704" s="27">
        <f t="shared" si="160"/>
        <v>10.158898719847214</v>
      </c>
      <c r="M1704" s="27"/>
    </row>
    <row r="1705" spans="1:13" x14ac:dyDescent="0.25">
      <c r="A1705" s="24">
        <f t="shared" si="162"/>
        <v>2020</v>
      </c>
      <c r="B1705" s="32">
        <v>44070</v>
      </c>
      <c r="C1705" s="28">
        <f>'Bitcoin Data'!C1707</f>
        <v>11323.397461</v>
      </c>
      <c r="D1705" s="26">
        <f>'Bitcoin Data'!K1707</f>
        <v>806.23488309594188</v>
      </c>
      <c r="E1705" s="25">
        <f>'Bitcoin Data'!J1707</f>
        <v>257915.21273352954</v>
      </c>
      <c r="F1705" s="25">
        <f t="shared" si="157"/>
        <v>207.94024138688215</v>
      </c>
      <c r="G1705" s="23">
        <f>'Emissions Factors'!$AB$39/1000</f>
        <v>0.49266147344102867</v>
      </c>
      <c r="H1705" s="26">
        <f t="shared" si="161"/>
        <v>102444.14570934452</v>
      </c>
      <c r="I1705" s="23">
        <f t="shared" si="158"/>
        <v>127.06488872815702</v>
      </c>
      <c r="J1705" s="26">
        <f>I1705*'Social Cost of Carbon'!$C$5</f>
        <v>12706.488872815702</v>
      </c>
      <c r="K1705" s="23">
        <f t="shared" si="159"/>
        <v>1.1221445609923471</v>
      </c>
      <c r="L1705" s="27">
        <f t="shared" si="160"/>
        <v>10.244414570934454</v>
      </c>
      <c r="M1705" s="27"/>
    </row>
    <row r="1706" spans="1:13" x14ac:dyDescent="0.25">
      <c r="A1706" s="24">
        <f t="shared" si="162"/>
        <v>2020</v>
      </c>
      <c r="B1706" s="32">
        <v>44071</v>
      </c>
      <c r="C1706" s="28">
        <f>'Bitcoin Data'!C1708</f>
        <v>11542.5</v>
      </c>
      <c r="D1706" s="26">
        <f>'Bitcoin Data'!K1708</f>
        <v>1018.7910346388952</v>
      </c>
      <c r="E1706" s="25">
        <f>'Bitcoin Data'!J1708</f>
        <v>201539.12349615982</v>
      </c>
      <c r="F1706" s="25">
        <f t="shared" si="157"/>
        <v>205.32625214686874</v>
      </c>
      <c r="G1706" s="23">
        <f>'Emissions Factors'!$AB$39/1000</f>
        <v>0.49266147344102867</v>
      </c>
      <c r="H1706" s="26">
        <f t="shared" si="161"/>
        <v>101156.33391880053</v>
      </c>
      <c r="I1706" s="23">
        <f t="shared" si="158"/>
        <v>99.290561537631547</v>
      </c>
      <c r="J1706" s="26">
        <f>I1706*'Social Cost of Carbon'!$C$5</f>
        <v>9929.0561537631547</v>
      </c>
      <c r="K1706" s="23">
        <f t="shared" si="159"/>
        <v>0.86021712399940697</v>
      </c>
      <c r="L1706" s="27">
        <f t="shared" si="160"/>
        <v>10.115633391880055</v>
      </c>
      <c r="M1706" s="27"/>
    </row>
    <row r="1707" spans="1:13" x14ac:dyDescent="0.25">
      <c r="A1707" s="24">
        <f t="shared" si="162"/>
        <v>2020</v>
      </c>
      <c r="B1707" s="32">
        <v>44072</v>
      </c>
      <c r="C1707" s="28">
        <f>'Bitcoin Data'!C1709</f>
        <v>11506.865234000001</v>
      </c>
      <c r="D1707" s="26">
        <f>'Bitcoin Data'!K1709</f>
        <v>912.50126736287132</v>
      </c>
      <c r="E1707" s="25">
        <f>'Bitcoin Data'!J1709</f>
        <v>227970.37108628801</v>
      </c>
      <c r="F1707" s="25">
        <f t="shared" si="157"/>
        <v>208.02325253742188</v>
      </c>
      <c r="G1707" s="23">
        <f>'Emissions Factors'!$AB$39/1000</f>
        <v>0.49266147344102867</v>
      </c>
      <c r="H1707" s="26">
        <f t="shared" si="161"/>
        <v>102485.04210508148</v>
      </c>
      <c r="I1707" s="23">
        <f t="shared" si="158"/>
        <v>112.31221892026873</v>
      </c>
      <c r="J1707" s="26">
        <f>I1707*'Social Cost of Carbon'!$C$5</f>
        <v>11231.221892026873</v>
      </c>
      <c r="K1707" s="23">
        <f t="shared" si="159"/>
        <v>0.97604531413484641</v>
      </c>
      <c r="L1707" s="27">
        <f t="shared" si="160"/>
        <v>10.248504210508147</v>
      </c>
      <c r="M1707" s="27"/>
    </row>
    <row r="1708" spans="1:13" x14ac:dyDescent="0.25">
      <c r="A1708" s="24">
        <f t="shared" si="162"/>
        <v>2020</v>
      </c>
      <c r="B1708" s="32">
        <v>44073</v>
      </c>
      <c r="C1708" s="28">
        <f>'Bitcoin Data'!C1710</f>
        <v>11711.505859000001</v>
      </c>
      <c r="D1708" s="26">
        <f>'Bitcoin Data'!K1710</f>
        <v>793.72078666549078</v>
      </c>
      <c r="E1708" s="25">
        <f>'Bitcoin Data'!J1710</f>
        <v>265834.14689549524</v>
      </c>
      <c r="F1708" s="25">
        <f t="shared" si="157"/>
        <v>210.99808819644213</v>
      </c>
      <c r="G1708" s="23">
        <f>'Emissions Factors'!$AB$39/1000</f>
        <v>0.49266147344102867</v>
      </c>
      <c r="H1708" s="26">
        <f t="shared" si="161"/>
        <v>103950.6290240993</v>
      </c>
      <c r="I1708" s="23">
        <f t="shared" si="158"/>
        <v>130.96624250047356</v>
      </c>
      <c r="J1708" s="26">
        <f>I1708*'Social Cost of Carbon'!$C$5</f>
        <v>13096.624250047356</v>
      </c>
      <c r="K1708" s="23">
        <f t="shared" si="159"/>
        <v>1.1182698798705657</v>
      </c>
      <c r="L1708" s="27">
        <f t="shared" si="160"/>
        <v>10.395062902409931</v>
      </c>
      <c r="M1708" s="27"/>
    </row>
    <row r="1709" spans="1:13" x14ac:dyDescent="0.25">
      <c r="A1709" s="24">
        <f t="shared" si="162"/>
        <v>2020</v>
      </c>
      <c r="B1709" s="32">
        <v>44074</v>
      </c>
      <c r="C1709" s="28">
        <f>'Bitcoin Data'!C1711</f>
        <v>11680.820313</v>
      </c>
      <c r="D1709" s="26">
        <f>'Bitcoin Data'!K1711</f>
        <v>937.5</v>
      </c>
      <c r="E1709" s="25">
        <f>'Bitcoin Data'!J1711</f>
        <v>219459.53682185648</v>
      </c>
      <c r="F1709" s="25">
        <f t="shared" si="157"/>
        <v>205.74331577049045</v>
      </c>
      <c r="G1709" s="23">
        <f>'Emissions Factors'!$AB$39/1000</f>
        <v>0.49266147344102867</v>
      </c>
      <c r="H1709" s="26">
        <f t="shared" si="161"/>
        <v>101361.80509813267</v>
      </c>
      <c r="I1709" s="23">
        <f t="shared" si="158"/>
        <v>108.11925877134149</v>
      </c>
      <c r="J1709" s="26">
        <f>I1709*'Social Cost of Carbon'!$C$5</f>
        <v>10811.925877134148</v>
      </c>
      <c r="K1709" s="23">
        <f t="shared" si="159"/>
        <v>0.92561357742154216</v>
      </c>
      <c r="L1709" s="27">
        <f t="shared" si="160"/>
        <v>10.136180509813263</v>
      </c>
      <c r="M1709" s="27"/>
    </row>
    <row r="1710" spans="1:13" x14ac:dyDescent="0.25">
      <c r="A1710" s="24">
        <f t="shared" si="162"/>
        <v>2020</v>
      </c>
      <c r="B1710" s="32">
        <v>44075</v>
      </c>
      <c r="C1710" s="28">
        <f>'Bitcoin Data'!C1712</f>
        <v>11970.478515999999</v>
      </c>
      <c r="D1710" s="26">
        <f>'Bitcoin Data'!K1712</f>
        <v>962.46390760346469</v>
      </c>
      <c r="E1710" s="25">
        <f>'Bitcoin Data'!J1712</f>
        <v>214270.71094566246</v>
      </c>
      <c r="F1710" s="25">
        <f t="shared" si="157"/>
        <v>206.22782574173476</v>
      </c>
      <c r="G1710" s="23">
        <f>'Emissions Factors'!$AB$39/1000</f>
        <v>0.49266147344102867</v>
      </c>
      <c r="H1710" s="26">
        <f t="shared" si="161"/>
        <v>101600.50449446276</v>
      </c>
      <c r="I1710" s="23">
        <f t="shared" si="158"/>
        <v>105.56292416974682</v>
      </c>
      <c r="J1710" s="26">
        <f>I1710*'Social Cost of Carbon'!$C$5</f>
        <v>10556.292416974682</v>
      </c>
      <c r="K1710" s="23">
        <f t="shared" si="159"/>
        <v>0.88186052068552767</v>
      </c>
      <c r="L1710" s="27">
        <f t="shared" si="160"/>
        <v>10.160050449446276</v>
      </c>
      <c r="M1710" s="27"/>
    </row>
    <row r="1711" spans="1:13" x14ac:dyDescent="0.25">
      <c r="A1711" s="24">
        <f t="shared" si="162"/>
        <v>2020</v>
      </c>
      <c r="B1711" s="32">
        <v>44076</v>
      </c>
      <c r="C1711" s="28">
        <f>'Bitcoin Data'!C1713</f>
        <v>11414.034180000001</v>
      </c>
      <c r="D1711" s="26">
        <f>'Bitcoin Data'!K1713</f>
        <v>900</v>
      </c>
      <c r="E1711" s="25">
        <f>'Bitcoin Data'!J1713</f>
        <v>235064.13863282613</v>
      </c>
      <c r="F1711" s="25">
        <f t="shared" si="157"/>
        <v>211.55772476954354</v>
      </c>
      <c r="G1711" s="23">
        <f>'Emissions Factors'!$AB$39/1000</f>
        <v>0.49266147344102867</v>
      </c>
      <c r="H1711" s="26">
        <f t="shared" si="161"/>
        <v>104226.34040279493</v>
      </c>
      <c r="I1711" s="23">
        <f t="shared" si="158"/>
        <v>115.80704489199437</v>
      </c>
      <c r="J1711" s="26">
        <f>I1711*'Social Cost of Carbon'!$C$5</f>
        <v>11580.704489199437</v>
      </c>
      <c r="K1711" s="23">
        <f t="shared" si="159"/>
        <v>1.0146022262217753</v>
      </c>
      <c r="L1711" s="27">
        <f t="shared" si="160"/>
        <v>10.422634040279492</v>
      </c>
      <c r="M1711" s="27"/>
    </row>
    <row r="1712" spans="1:13" x14ac:dyDescent="0.25">
      <c r="A1712" s="24">
        <f t="shared" si="162"/>
        <v>2020</v>
      </c>
      <c r="B1712" s="32">
        <v>44077</v>
      </c>
      <c r="C1712" s="28">
        <f>'Bitcoin Data'!C1714</f>
        <v>10245.296875</v>
      </c>
      <c r="D1712" s="26">
        <f>'Bitcoin Data'!K1714</f>
        <v>806.23488309594188</v>
      </c>
      <c r="E1712" s="25">
        <f>'Bitcoin Data'!J1714</f>
        <v>262779.99032520287</v>
      </c>
      <c r="F1712" s="25">
        <f t="shared" si="157"/>
        <v>211.86239477979268</v>
      </c>
      <c r="G1712" s="23">
        <f>'Emissions Factors'!$AB$39/1000</f>
        <v>0.49266147344102867</v>
      </c>
      <c r="H1712" s="26">
        <f t="shared" si="161"/>
        <v>104376.43957895756</v>
      </c>
      <c r="I1712" s="23">
        <f t="shared" si="158"/>
        <v>129.46157722443371</v>
      </c>
      <c r="J1712" s="26">
        <f>I1712*'Social Cost of Carbon'!$C$5</f>
        <v>12946.157722443371</v>
      </c>
      <c r="K1712" s="23">
        <f t="shared" si="159"/>
        <v>1.2636195788561151</v>
      </c>
      <c r="L1712" s="27">
        <f t="shared" si="160"/>
        <v>10.437643957895755</v>
      </c>
      <c r="M1712" s="27"/>
    </row>
    <row r="1713" spans="1:13" x14ac:dyDescent="0.25">
      <c r="A1713" s="24">
        <f t="shared" si="162"/>
        <v>2020</v>
      </c>
      <c r="B1713" s="32">
        <v>44078</v>
      </c>
      <c r="C1713" s="28">
        <f>'Bitcoin Data'!C1715</f>
        <v>10511.813477</v>
      </c>
      <c r="D1713" s="26">
        <f>'Bitcoin Data'!K1715</f>
        <v>843.72363363644888</v>
      </c>
      <c r="E1713" s="25">
        <f>'Bitcoin Data'!J1715</f>
        <v>250969.16296703447</v>
      </c>
      <c r="F1713" s="25">
        <f t="shared" si="157"/>
        <v>211.74861410924444</v>
      </c>
      <c r="G1713" s="23">
        <f>'Emissions Factors'!$AB$39/1000</f>
        <v>0.49266147344102867</v>
      </c>
      <c r="H1713" s="26">
        <f t="shared" si="161"/>
        <v>104320.38422615617</v>
      </c>
      <c r="I1713" s="23">
        <f t="shared" si="158"/>
        <v>123.64283761560084</v>
      </c>
      <c r="J1713" s="26">
        <f>I1713*'Social Cost of Carbon'!$C$5</f>
        <v>12364.283761560084</v>
      </c>
      <c r="K1713" s="23">
        <f t="shared" si="159"/>
        <v>1.1762274690864061</v>
      </c>
      <c r="L1713" s="27">
        <f t="shared" si="160"/>
        <v>10.432038422615614</v>
      </c>
      <c r="M1713" s="27"/>
    </row>
    <row r="1714" spans="1:13" x14ac:dyDescent="0.25">
      <c r="A1714" s="24">
        <f t="shared" si="162"/>
        <v>2020</v>
      </c>
      <c r="B1714" s="32">
        <v>44079</v>
      </c>
      <c r="C1714" s="28">
        <f>'Bitcoin Data'!C1716</f>
        <v>10169.567383</v>
      </c>
      <c r="D1714" s="26">
        <f>'Bitcoin Data'!K1716</f>
        <v>881.22980515029872</v>
      </c>
      <c r="E1714" s="25">
        <f>'Bitcoin Data'!J1716</f>
        <v>233520.43109730628</v>
      </c>
      <c r="F1714" s="25">
        <f t="shared" si="157"/>
        <v>205.78516399449299</v>
      </c>
      <c r="G1714" s="23">
        <f>'Emissions Factors'!$AB$39/1000</f>
        <v>0.49266147344102867</v>
      </c>
      <c r="H1714" s="26">
        <f t="shared" si="161"/>
        <v>101382.42210583064</v>
      </c>
      <c r="I1714" s="23">
        <f t="shared" si="158"/>
        <v>115.04651966298312</v>
      </c>
      <c r="J1714" s="26">
        <f>I1714*'Social Cost of Carbon'!$C$5</f>
        <v>11504.651966298312</v>
      </c>
      <c r="K1714" s="23">
        <f t="shared" si="159"/>
        <v>1.1312823380796033</v>
      </c>
      <c r="L1714" s="27">
        <f t="shared" si="160"/>
        <v>10.138242210583062</v>
      </c>
      <c r="M1714" s="27"/>
    </row>
    <row r="1715" spans="1:13" x14ac:dyDescent="0.25">
      <c r="A1715" s="24">
        <f t="shared" si="162"/>
        <v>2020</v>
      </c>
      <c r="B1715" s="32">
        <v>44080</v>
      </c>
      <c r="C1715" s="28">
        <f>'Bitcoin Data'!C1717</f>
        <v>10280.351563</v>
      </c>
      <c r="D1715" s="26">
        <f>'Bitcoin Data'!K1717</f>
        <v>937.5</v>
      </c>
      <c r="E1715" s="25">
        <f>'Bitcoin Data'!J1717</f>
        <v>218272.65424884783</v>
      </c>
      <c r="F1715" s="25">
        <f t="shared" si="157"/>
        <v>204.63061335829485</v>
      </c>
      <c r="G1715" s="23">
        <f>'Emissions Factors'!$AB$39/1000</f>
        <v>0.49266147344102867</v>
      </c>
      <c r="H1715" s="26">
        <f t="shared" si="161"/>
        <v>100813.61948823898</v>
      </c>
      <c r="I1715" s="23">
        <f t="shared" si="158"/>
        <v>107.53452745412157</v>
      </c>
      <c r="J1715" s="26">
        <f>I1715*'Social Cost of Carbon'!$C$5</f>
        <v>10753.452745412158</v>
      </c>
      <c r="K1715" s="23">
        <f t="shared" si="159"/>
        <v>1.0460199419750289</v>
      </c>
      <c r="L1715" s="27">
        <f t="shared" si="160"/>
        <v>10.081361948823899</v>
      </c>
      <c r="M1715" s="27"/>
    </row>
    <row r="1716" spans="1:13" x14ac:dyDescent="0.25">
      <c r="A1716" s="24">
        <f t="shared" si="162"/>
        <v>2020</v>
      </c>
      <c r="B1716" s="32">
        <v>44081</v>
      </c>
      <c r="C1716" s="28">
        <f>'Bitcoin Data'!C1718</f>
        <v>10369.563477</v>
      </c>
      <c r="D1716" s="26">
        <f>'Bitcoin Data'!K1718</f>
        <v>1093.6930368209992</v>
      </c>
      <c r="E1716" s="25">
        <f>'Bitcoin Data'!J1718</f>
        <v>191388.88652272115</v>
      </c>
      <c r="F1716" s="25">
        <f t="shared" si="157"/>
        <v>209.32069251482449</v>
      </c>
      <c r="G1716" s="23">
        <f>'Emissions Factors'!$AB$39/1000</f>
        <v>0.49266147344102867</v>
      </c>
      <c r="H1716" s="26">
        <f t="shared" si="161"/>
        <v>103124.24079604993</v>
      </c>
      <c r="I1716" s="23">
        <f t="shared" si="158"/>
        <v>94.289930834521641</v>
      </c>
      <c r="J1716" s="26">
        <f>I1716*'Social Cost of Carbon'!$C$5</f>
        <v>9428.9930834521638</v>
      </c>
      <c r="K1716" s="23">
        <f t="shared" si="159"/>
        <v>0.90929508309254781</v>
      </c>
      <c r="L1716" s="27">
        <f t="shared" si="160"/>
        <v>10.312424079604995</v>
      </c>
      <c r="M1716" s="27"/>
    </row>
    <row r="1717" spans="1:13" x14ac:dyDescent="0.25">
      <c r="A1717" s="24">
        <f t="shared" si="162"/>
        <v>2020</v>
      </c>
      <c r="B1717" s="32">
        <v>44082</v>
      </c>
      <c r="C1717" s="28">
        <f>'Bitcoin Data'!C1719</f>
        <v>10131.516602</v>
      </c>
      <c r="D1717" s="26">
        <f>'Bitcoin Data'!K1719</f>
        <v>968.78363832077503</v>
      </c>
      <c r="E1717" s="25">
        <f>'Bitcoin Data'!J1719</f>
        <v>221090.26002660542</v>
      </c>
      <c r="F1717" s="25">
        <f t="shared" si="157"/>
        <v>214.18862650586101</v>
      </c>
      <c r="G1717" s="23">
        <f>'Emissions Factors'!$AB$39/1000</f>
        <v>0.49266147344102867</v>
      </c>
      <c r="H1717" s="26">
        <f t="shared" si="161"/>
        <v>105522.48432868766</v>
      </c>
      <c r="I1717" s="23">
        <f t="shared" si="158"/>
        <v>108.92265326816759</v>
      </c>
      <c r="J1717" s="26">
        <f>I1717*'Social Cost of Carbon'!$C$5</f>
        <v>10892.26532681676</v>
      </c>
      <c r="K1717" s="23">
        <f t="shared" si="159"/>
        <v>1.0750873491799426</v>
      </c>
      <c r="L1717" s="27">
        <f t="shared" si="160"/>
        <v>10.552248432868765</v>
      </c>
      <c r="M1717" s="27"/>
    </row>
    <row r="1718" spans="1:13" x14ac:dyDescent="0.25">
      <c r="A1718" s="24">
        <f t="shared" si="162"/>
        <v>2020</v>
      </c>
      <c r="B1718" s="32">
        <v>44083</v>
      </c>
      <c r="C1718" s="28">
        <f>'Bitcoin Data'!C1720</f>
        <v>10242.347656</v>
      </c>
      <c r="D1718" s="26">
        <f>'Bitcoin Data'!K1720</f>
        <v>931.29139072847681</v>
      </c>
      <c r="E1718" s="25">
        <f>'Bitcoin Data'!J1720</f>
        <v>229672.39129195709</v>
      </c>
      <c r="F1718" s="25">
        <f t="shared" si="157"/>
        <v>213.89192069822161</v>
      </c>
      <c r="G1718" s="23">
        <f>'Emissions Factors'!$AB$39/1000</f>
        <v>0.49266147344102867</v>
      </c>
      <c r="H1718" s="26">
        <f t="shared" si="161"/>
        <v>105376.30880831752</v>
      </c>
      <c r="I1718" s="23">
        <f t="shared" si="158"/>
        <v>113.15073870262006</v>
      </c>
      <c r="J1718" s="26">
        <f>I1718*'Social Cost of Carbon'!$C$5</f>
        <v>11315.073870262006</v>
      </c>
      <c r="K1718" s="23">
        <f t="shared" si="159"/>
        <v>1.104734407607576</v>
      </c>
      <c r="L1718" s="27">
        <f t="shared" si="160"/>
        <v>10.537630880831752</v>
      </c>
      <c r="M1718" s="27"/>
    </row>
    <row r="1719" spans="1:13" x14ac:dyDescent="0.25">
      <c r="A1719" s="24">
        <f t="shared" si="162"/>
        <v>2020</v>
      </c>
      <c r="B1719" s="32">
        <v>44084</v>
      </c>
      <c r="C1719" s="28">
        <f>'Bitcoin Data'!C1721</f>
        <v>10363.138671999999</v>
      </c>
      <c r="D1719" s="26">
        <f>'Bitcoin Data'!K1721</f>
        <v>987.49177090190904</v>
      </c>
      <c r="E1719" s="25">
        <f>'Bitcoin Data'!J1721</f>
        <v>217160.29100870391</v>
      </c>
      <c r="F1719" s="25">
        <f t="shared" si="157"/>
        <v>214.44400033775892</v>
      </c>
      <c r="G1719" s="23">
        <f>'Emissions Factors'!$AB$39/1000</f>
        <v>0.49266147344102867</v>
      </c>
      <c r="H1719" s="26">
        <f t="shared" si="161"/>
        <v>105648.29717698877</v>
      </c>
      <c r="I1719" s="23">
        <f t="shared" si="158"/>
        <v>106.98650894123064</v>
      </c>
      <c r="J1719" s="26">
        <f>I1719*'Social Cost of Carbon'!$C$5</f>
        <v>10698.650894123064</v>
      </c>
      <c r="K1719" s="23">
        <f t="shared" si="159"/>
        <v>1.0323755411118429</v>
      </c>
      <c r="L1719" s="27">
        <f t="shared" si="160"/>
        <v>10.564829717698878</v>
      </c>
      <c r="M1719" s="27"/>
    </row>
    <row r="1720" spans="1:13" x14ac:dyDescent="0.25">
      <c r="A1720" s="24">
        <f t="shared" si="162"/>
        <v>2020</v>
      </c>
      <c r="B1720" s="32">
        <v>44085</v>
      </c>
      <c r="C1720" s="28">
        <f>'Bitcoin Data'!C1722</f>
        <v>10400.915039</v>
      </c>
      <c r="D1720" s="26">
        <f>'Bitcoin Data'!K1722</f>
        <v>862.48203162434118</v>
      </c>
      <c r="E1720" s="25">
        <f>'Bitcoin Data'!J1722</f>
        <v>255043.82415922463</v>
      </c>
      <c r="F1720" s="25">
        <f t="shared" si="157"/>
        <v>219.97071561408927</v>
      </c>
      <c r="G1720" s="23">
        <f>'Emissions Factors'!$AB$39/1000</f>
        <v>0.49266147344102867</v>
      </c>
      <c r="H1720" s="26">
        <f t="shared" si="161"/>
        <v>108371.09686831471</v>
      </c>
      <c r="I1720" s="23">
        <f t="shared" si="158"/>
        <v>125.65026620231824</v>
      </c>
      <c r="J1720" s="26">
        <f>I1720*'Social Cost of Carbon'!$C$5</f>
        <v>12565.026620231823</v>
      </c>
      <c r="K1720" s="23">
        <f t="shared" si="159"/>
        <v>1.2080693451602209</v>
      </c>
      <c r="L1720" s="27">
        <f t="shared" si="160"/>
        <v>10.837109686831472</v>
      </c>
      <c r="M1720" s="27"/>
    </row>
    <row r="1721" spans="1:13" x14ac:dyDescent="0.25">
      <c r="A1721" s="24">
        <f t="shared" si="162"/>
        <v>2020</v>
      </c>
      <c r="B1721" s="32">
        <v>44086</v>
      </c>
      <c r="C1721" s="28">
        <f>'Bitcoin Data'!C1723</f>
        <v>10442.170898</v>
      </c>
      <c r="D1721" s="26">
        <f>'Bitcoin Data'!K1723</f>
        <v>1062.4483532050526</v>
      </c>
      <c r="E1721" s="25">
        <f>'Bitcoin Data'!J1723</f>
        <v>207191.42477678566</v>
      </c>
      <c r="F1721" s="25">
        <f t="shared" si="157"/>
        <v>220.13018805230445</v>
      </c>
      <c r="G1721" s="23">
        <f>'Emissions Factors'!$AB$39/1000</f>
        <v>0.49266147344102867</v>
      </c>
      <c r="H1721" s="26">
        <f t="shared" si="161"/>
        <v>108449.66279469903</v>
      </c>
      <c r="I1721" s="23">
        <f t="shared" si="158"/>
        <v>102.07523261487728</v>
      </c>
      <c r="J1721" s="26">
        <f>I1721*'Social Cost of Carbon'!$C$5</f>
        <v>10207.523261487728</v>
      </c>
      <c r="K1721" s="23">
        <f t="shared" si="159"/>
        <v>0.9775288454092228</v>
      </c>
      <c r="L1721" s="27">
        <f t="shared" si="160"/>
        <v>10.844966279469904</v>
      </c>
      <c r="M1721" s="27"/>
    </row>
    <row r="1722" spans="1:13" x14ac:dyDescent="0.25">
      <c r="A1722" s="24">
        <f t="shared" si="162"/>
        <v>2020</v>
      </c>
      <c r="B1722" s="32">
        <v>44087</v>
      </c>
      <c r="C1722" s="28">
        <f>'Bitcoin Data'!C1724</f>
        <v>10323.755859000001</v>
      </c>
      <c r="D1722" s="26">
        <f>'Bitcoin Data'!K1724</f>
        <v>1012.4873439082013</v>
      </c>
      <c r="E1722" s="25">
        <f>'Bitcoin Data'!J1724</f>
        <v>222835.03350258191</v>
      </c>
      <c r="F1722" s="25">
        <f t="shared" si="157"/>
        <v>225.61765120072423</v>
      </c>
      <c r="G1722" s="23">
        <f>'Emissions Factors'!$AB$39/1000</f>
        <v>0.49266147344102867</v>
      </c>
      <c r="H1722" s="26">
        <f t="shared" si="161"/>
        <v>111153.12447485287</v>
      </c>
      <c r="I1722" s="23">
        <f t="shared" si="158"/>
        <v>109.782235939663</v>
      </c>
      <c r="J1722" s="26">
        <f>I1722*'Social Cost of Carbon'!$C$5</f>
        <v>10978.223593966301</v>
      </c>
      <c r="K1722" s="23">
        <f t="shared" si="159"/>
        <v>1.0633943444522422</v>
      </c>
      <c r="L1722" s="27">
        <f t="shared" si="160"/>
        <v>11.115312447485287</v>
      </c>
      <c r="M1722" s="27"/>
    </row>
    <row r="1723" spans="1:13" x14ac:dyDescent="0.25">
      <c r="A1723" s="24">
        <f t="shared" si="162"/>
        <v>2020</v>
      </c>
      <c r="B1723" s="32">
        <v>44088</v>
      </c>
      <c r="C1723" s="28">
        <f>'Bitcoin Data'!C1725</f>
        <v>10680.837890999999</v>
      </c>
      <c r="D1723" s="26">
        <f>'Bitcoin Data'!K1725</f>
        <v>1099.9755560987533</v>
      </c>
      <c r="E1723" s="25">
        <f>'Bitcoin Data'!J1725</f>
        <v>206899.82219949525</v>
      </c>
      <c r="F1723" s="25">
        <f t="shared" si="157"/>
        <v>227.58474698062295</v>
      </c>
      <c r="G1723" s="23">
        <f>'Emissions Factors'!$AB$39/1000</f>
        <v>0.49266147344102867</v>
      </c>
      <c r="H1723" s="26">
        <f t="shared" si="161"/>
        <v>112122.23678017741</v>
      </c>
      <c r="I1723" s="23">
        <f t="shared" si="158"/>
        <v>101.93157125949018</v>
      </c>
      <c r="J1723" s="26">
        <f>I1723*'Social Cost of Carbon'!$C$5</f>
        <v>10193.157125949019</v>
      </c>
      <c r="K1723" s="23">
        <f t="shared" si="159"/>
        <v>0.95434058919086162</v>
      </c>
      <c r="L1723" s="27">
        <f t="shared" si="160"/>
        <v>11.212223678017741</v>
      </c>
      <c r="M1723" s="27"/>
    </row>
    <row r="1724" spans="1:13" x14ac:dyDescent="0.25">
      <c r="A1724" s="24">
        <f t="shared" si="162"/>
        <v>2020</v>
      </c>
      <c r="B1724" s="32">
        <v>44089</v>
      </c>
      <c r="C1724" s="28">
        <f>'Bitcoin Data'!C1726</f>
        <v>10796.951171999999</v>
      </c>
      <c r="D1724" s="26">
        <f>'Bitcoin Data'!K1726</f>
        <v>974.97562560935978</v>
      </c>
      <c r="E1724" s="25">
        <f>'Bitcoin Data'!J1726</f>
        <v>233300.27081750162</v>
      </c>
      <c r="F1724" s="25">
        <f t="shared" si="157"/>
        <v>227.46207749512669</v>
      </c>
      <c r="G1724" s="23">
        <f>'Emissions Factors'!$AB$39/1000</f>
        <v>0.49266147344102867</v>
      </c>
      <c r="H1724" s="26">
        <f t="shared" si="161"/>
        <v>112061.80225070656</v>
      </c>
      <c r="I1724" s="23">
        <f t="shared" si="158"/>
        <v>114.93805517514137</v>
      </c>
      <c r="J1724" s="26">
        <f>I1724*'Social Cost of Carbon'!$C$5</f>
        <v>11493.805517514138</v>
      </c>
      <c r="K1724" s="23">
        <f t="shared" si="159"/>
        <v>1.0645417705806903</v>
      </c>
      <c r="L1724" s="27">
        <f t="shared" si="160"/>
        <v>11.206180225070657</v>
      </c>
      <c r="M1724" s="27"/>
    </row>
    <row r="1725" spans="1:13" x14ac:dyDescent="0.25">
      <c r="A1725" s="24">
        <f t="shared" si="162"/>
        <v>2020</v>
      </c>
      <c r="B1725" s="32">
        <v>44090</v>
      </c>
      <c r="C1725" s="28">
        <f>'Bitcoin Data'!C1727</f>
        <v>10974.905273</v>
      </c>
      <c r="D1725" s="26">
        <f>'Bitcoin Data'!K1727</f>
        <v>968.78363832077503</v>
      </c>
      <c r="E1725" s="25">
        <f>'Bitcoin Data'!J1727</f>
        <v>234877.10820944174</v>
      </c>
      <c r="F1725" s="25">
        <f t="shared" si="157"/>
        <v>227.54509944940534</v>
      </c>
      <c r="G1725" s="23">
        <f>'Emissions Factors'!$AB$39/1000</f>
        <v>0.49266147344102867</v>
      </c>
      <c r="H1725" s="26">
        <f t="shared" si="161"/>
        <v>112102.70396902943</v>
      </c>
      <c r="I1725" s="23">
        <f t="shared" si="158"/>
        <v>115.7149022080315</v>
      </c>
      <c r="J1725" s="26">
        <f>I1725*'Social Cost of Carbon'!$C$5</f>
        <v>11571.490220803151</v>
      </c>
      <c r="K1725" s="23">
        <f t="shared" si="159"/>
        <v>1.0543590065666302</v>
      </c>
      <c r="L1725" s="27">
        <f t="shared" si="160"/>
        <v>11.210270396902946</v>
      </c>
      <c r="M1725" s="27"/>
    </row>
    <row r="1726" spans="1:13" x14ac:dyDescent="0.25">
      <c r="A1726" s="24">
        <f t="shared" si="162"/>
        <v>2020</v>
      </c>
      <c r="B1726" s="32">
        <v>44091</v>
      </c>
      <c r="C1726" s="28">
        <f>'Bitcoin Data'!C1728</f>
        <v>10948.990234000001</v>
      </c>
      <c r="D1726" s="26">
        <f>'Bitcoin Data'!K1728</f>
        <v>1112.4845488257108</v>
      </c>
      <c r="E1726" s="25">
        <f>'Bitcoin Data'!J1728</f>
        <v>205533.9268010509</v>
      </c>
      <c r="F1726" s="25">
        <f t="shared" si="157"/>
        <v>228.65331782564377</v>
      </c>
      <c r="G1726" s="23">
        <f>'Emissions Factors'!$AB$39/1000</f>
        <v>0.49266147344102867</v>
      </c>
      <c r="H1726" s="26">
        <f t="shared" si="161"/>
        <v>112648.68046716148</v>
      </c>
      <c r="I1726" s="23">
        <f t="shared" si="158"/>
        <v>101.25864721992626</v>
      </c>
      <c r="J1726" s="26">
        <f>I1726*'Social Cost of Carbon'!$C$5</f>
        <v>10125.864721992626</v>
      </c>
      <c r="K1726" s="23">
        <f t="shared" si="159"/>
        <v>0.9248217877251077</v>
      </c>
      <c r="L1726" s="27">
        <f t="shared" si="160"/>
        <v>11.264868046716147</v>
      </c>
      <c r="M1726" s="27"/>
    </row>
    <row r="1727" spans="1:13" x14ac:dyDescent="0.25">
      <c r="A1727" s="24">
        <f t="shared" si="162"/>
        <v>2020</v>
      </c>
      <c r="B1727" s="32">
        <v>44092</v>
      </c>
      <c r="C1727" s="28">
        <f>'Bitcoin Data'!C1729</f>
        <v>10944.585938</v>
      </c>
      <c r="D1727" s="26">
        <f>'Bitcoin Data'!K1729</f>
        <v>1031.2822275696115</v>
      </c>
      <c r="E1727" s="25">
        <f>'Bitcoin Data'!J1729</f>
        <v>225573.28684459144</v>
      </c>
      <c r="F1727" s="25">
        <f t="shared" si="157"/>
        <v>232.6297217372892</v>
      </c>
      <c r="G1727" s="23">
        <f>'Emissions Factors'!$AB$39/1000</f>
        <v>0.49266147344102867</v>
      </c>
      <c r="H1727" s="26">
        <f t="shared" si="161"/>
        <v>114607.70147726939</v>
      </c>
      <c r="I1727" s="23">
        <f t="shared" si="158"/>
        <v>111.13126786579222</v>
      </c>
      <c r="J1727" s="26">
        <f>I1727*'Social Cost of Carbon'!$C$5</f>
        <v>11113.126786579223</v>
      </c>
      <c r="K1727" s="23">
        <f t="shared" si="159"/>
        <v>1.0153994723540927</v>
      </c>
      <c r="L1727" s="27">
        <f t="shared" si="160"/>
        <v>11.46077014772694</v>
      </c>
      <c r="M1727" s="27"/>
    </row>
    <row r="1728" spans="1:13" x14ac:dyDescent="0.25">
      <c r="A1728" s="24">
        <f t="shared" si="162"/>
        <v>2020</v>
      </c>
      <c r="B1728" s="32">
        <v>44093</v>
      </c>
      <c r="C1728" s="28">
        <f>'Bitcoin Data'!C1730</f>
        <v>11094.346680000001</v>
      </c>
      <c r="D1728" s="26">
        <f>'Bitcoin Data'!K1730</f>
        <v>931.29139072847681</v>
      </c>
      <c r="E1728" s="25">
        <f>'Bitcoin Data'!J1730</f>
        <v>255597.48672626558</v>
      </c>
      <c r="F1728" s="25">
        <f t="shared" si="157"/>
        <v>238.03573888000727</v>
      </c>
      <c r="G1728" s="23">
        <f>'Emissions Factors'!$AB$39/1000</f>
        <v>0.49266147344102867</v>
      </c>
      <c r="H1728" s="26">
        <f t="shared" si="161"/>
        <v>117271.03784824834</v>
      </c>
      <c r="I1728" s="23">
        <f t="shared" si="158"/>
        <v>125.92303441838577</v>
      </c>
      <c r="J1728" s="26">
        <f>I1728*'Social Cost of Carbon'!$C$5</f>
        <v>12592.303441838576</v>
      </c>
      <c r="K1728" s="23">
        <f t="shared" si="159"/>
        <v>1.1350198263173956</v>
      </c>
      <c r="L1728" s="27">
        <f t="shared" si="160"/>
        <v>11.727103784824834</v>
      </c>
      <c r="M1728" s="27"/>
    </row>
    <row r="1729" spans="1:13" x14ac:dyDescent="0.25">
      <c r="A1729" s="24">
        <f t="shared" si="162"/>
        <v>2020</v>
      </c>
      <c r="B1729" s="32">
        <v>44094</v>
      </c>
      <c r="C1729" s="28">
        <f>'Bitcoin Data'!C1731</f>
        <v>10938.271484000001</v>
      </c>
      <c r="D1729" s="26">
        <f>'Bitcoin Data'!K1731</f>
        <v>887.4864411793709</v>
      </c>
      <c r="E1729" s="25">
        <f>'Bitcoin Data'!J1731</f>
        <v>263224.71035589994</v>
      </c>
      <c r="F1729" s="25">
        <f t="shared" si="157"/>
        <v>233.60836142422835</v>
      </c>
      <c r="G1729" s="23">
        <f>'Emissions Factors'!$AB$39/1000</f>
        <v>0.49266147344102867</v>
      </c>
      <c r="H1729" s="26">
        <f t="shared" si="161"/>
        <v>115089.83954740471</v>
      </c>
      <c r="I1729" s="23">
        <f t="shared" si="158"/>
        <v>129.68067365002565</v>
      </c>
      <c r="J1729" s="26">
        <f>I1729*'Social Cost of Carbon'!$C$5</f>
        <v>12968.067365002566</v>
      </c>
      <c r="K1729" s="23">
        <f t="shared" si="159"/>
        <v>1.1855682485090679</v>
      </c>
      <c r="L1729" s="27">
        <f t="shared" si="160"/>
        <v>11.508983954740469</v>
      </c>
      <c r="M1729" s="27"/>
    </row>
    <row r="1730" spans="1:13" x14ac:dyDescent="0.25">
      <c r="A1730" s="24">
        <f t="shared" si="162"/>
        <v>2020</v>
      </c>
      <c r="B1730" s="32">
        <v>44095</v>
      </c>
      <c r="C1730" s="28">
        <f>'Bitcoin Data'!C1732</f>
        <v>10462.259765999999</v>
      </c>
      <c r="D1730" s="26">
        <f>'Bitcoin Data'!K1732</f>
        <v>906.25314671231513</v>
      </c>
      <c r="E1730" s="25">
        <f>'Bitcoin Data'!J1732</f>
        <v>256450.91136940505</v>
      </c>
      <c r="F1730" s="25">
        <f t="shared" si="157"/>
        <v>232.40944540576433</v>
      </c>
      <c r="G1730" s="23">
        <f>'Emissions Factors'!$AB$39/1000</f>
        <v>0.49266147344102867</v>
      </c>
      <c r="H1730" s="26">
        <f t="shared" si="161"/>
        <v>114499.17981521616</v>
      </c>
      <c r="I1730" s="23">
        <f t="shared" si="158"/>
        <v>126.34348386054575</v>
      </c>
      <c r="J1730" s="26">
        <f>I1730*'Social Cost of Carbon'!$C$5</f>
        <v>12634.348386054575</v>
      </c>
      <c r="K1730" s="23">
        <f t="shared" si="159"/>
        <v>1.2076118036290187</v>
      </c>
      <c r="L1730" s="27">
        <f t="shared" si="160"/>
        <v>11.449917981521617</v>
      </c>
      <c r="M1730" s="27"/>
    </row>
    <row r="1731" spans="1:13" x14ac:dyDescent="0.25">
      <c r="A1731" s="24">
        <f t="shared" si="162"/>
        <v>2020</v>
      </c>
      <c r="B1731" s="32">
        <v>44096</v>
      </c>
      <c r="C1731" s="28">
        <f>'Bitcoin Data'!C1733</f>
        <v>10538.459961</v>
      </c>
      <c r="D1731" s="26">
        <f>'Bitcoin Data'!K1733</f>
        <v>806.23488309594188</v>
      </c>
      <c r="E1731" s="25">
        <f>'Bitcoin Data'!J1733</f>
        <v>284421.08929805405</v>
      </c>
      <c r="F1731" s="25">
        <f t="shared" si="157"/>
        <v>229.31020368023707</v>
      </c>
      <c r="G1731" s="23">
        <f>'Emissions Factors'!$AB$39/1000</f>
        <v>0.49266147344102867</v>
      </c>
      <c r="H1731" s="26">
        <f t="shared" si="161"/>
        <v>112972.30282016798</v>
      </c>
      <c r="I1731" s="23">
        <f t="shared" si="158"/>
        <v>140.1233129312817</v>
      </c>
      <c r="J1731" s="26">
        <f>I1731*'Social Cost of Carbon'!$C$5</f>
        <v>14012.331293128171</v>
      </c>
      <c r="K1731" s="23">
        <f t="shared" si="159"/>
        <v>1.329637475018554</v>
      </c>
      <c r="L1731" s="27">
        <f t="shared" si="160"/>
        <v>11.297230282016798</v>
      </c>
      <c r="M1731" s="27"/>
    </row>
    <row r="1732" spans="1:13" x14ac:dyDescent="0.25">
      <c r="A1732" s="24">
        <f t="shared" si="162"/>
        <v>2020</v>
      </c>
      <c r="B1732" s="32">
        <v>44097</v>
      </c>
      <c r="C1732" s="28">
        <f>'Bitcoin Data'!C1734</f>
        <v>10225.864258</v>
      </c>
      <c r="D1732" s="26">
        <f>'Bitcoin Data'!K1734</f>
        <v>887.4864411793709</v>
      </c>
      <c r="E1732" s="25">
        <f>'Bitcoin Data'!J1734</f>
        <v>255396.21407748046</v>
      </c>
      <c r="F1732" s="25">
        <f t="shared" si="157"/>
        <v>226.66067712230787</v>
      </c>
      <c r="G1732" s="23">
        <f>'Emissions Factors'!$AB$39/1000</f>
        <v>0.49266147344102867</v>
      </c>
      <c r="H1732" s="26">
        <f t="shared" si="161"/>
        <v>111666.98316221747</v>
      </c>
      <c r="I1732" s="23">
        <f t="shared" si="158"/>
        <v>125.82387513867191</v>
      </c>
      <c r="J1732" s="26">
        <f>I1732*'Social Cost of Carbon'!$C$5</f>
        <v>12582.38751386719</v>
      </c>
      <c r="K1732" s="23">
        <f t="shared" si="159"/>
        <v>1.2304473437561634</v>
      </c>
      <c r="L1732" s="27">
        <f t="shared" si="160"/>
        <v>11.166698316221746</v>
      </c>
      <c r="M1732" s="27"/>
    </row>
    <row r="1733" spans="1:13" x14ac:dyDescent="0.25">
      <c r="A1733" s="24">
        <f t="shared" si="162"/>
        <v>2020</v>
      </c>
      <c r="B1733" s="32">
        <v>44098</v>
      </c>
      <c r="C1733" s="28">
        <f>'Bitcoin Data'!C1735</f>
        <v>10745.548828000001</v>
      </c>
      <c r="D1733" s="26">
        <f>'Bitcoin Data'!K1735</f>
        <v>856.24583769384458</v>
      </c>
      <c r="E1733" s="25">
        <f>'Bitcoin Data'!J1735</f>
        <v>265315.81968546787</v>
      </c>
      <c r="F1733" s="25">
        <f t="shared" ref="F1733:F1796" si="163">E1733*D1733/1000000</f>
        <v>227.17556628001245</v>
      </c>
      <c r="G1733" s="23">
        <f>'Emissions Factors'!$AB$39/1000</f>
        <v>0.49266147344102867</v>
      </c>
      <c r="H1733" s="26">
        <f t="shared" si="161"/>
        <v>111920.649213311</v>
      </c>
      <c r="I1733" s="23">
        <f t="shared" ref="I1733:I1796" si="164">$E1733*G1733/1000</f>
        <v>130.71088265345688</v>
      </c>
      <c r="J1733" s="26">
        <f>I1733*'Social Cost of Carbon'!$C$5</f>
        <v>13071.088265345688</v>
      </c>
      <c r="K1733" s="23">
        <f t="shared" ref="K1733:K1796" si="165">J1733/$C1733</f>
        <v>1.2164188609227626</v>
      </c>
      <c r="L1733" s="27">
        <f t="shared" ref="L1733:L1796" si="166">J1733*$D1733/1000000</f>
        <v>11.192064921331101</v>
      </c>
      <c r="M1733" s="27"/>
    </row>
    <row r="1734" spans="1:13" x14ac:dyDescent="0.25">
      <c r="A1734" s="24">
        <f t="shared" si="162"/>
        <v>2020</v>
      </c>
      <c r="B1734" s="32">
        <v>44099</v>
      </c>
      <c r="C1734" s="28">
        <f>'Bitcoin Data'!C1736</f>
        <v>10702.290039</v>
      </c>
      <c r="D1734" s="26">
        <f>'Bitcoin Data'!K1736</f>
        <v>1056.2140593827016</v>
      </c>
      <c r="E1734" s="25">
        <f>'Bitcoin Data'!J1736</f>
        <v>210048.9196178187</v>
      </c>
      <c r="F1734" s="25">
        <f t="shared" si="163"/>
        <v>221.85662205848709</v>
      </c>
      <c r="G1734" s="23">
        <f>'Emissions Factors'!$AB$39/1000</f>
        <v>0.49266147344102867</v>
      </c>
      <c r="H1734" s="26">
        <f t="shared" ref="H1734:H1797" si="167">F1734*G1734*1000</f>
        <v>109300.21031598367</v>
      </c>
      <c r="I1734" s="23">
        <f t="shared" si="164"/>
        <v>103.48301023361076</v>
      </c>
      <c r="J1734" s="26">
        <f>I1734*'Social Cost of Carbon'!$C$5</f>
        <v>10348.301023361075</v>
      </c>
      <c r="K1734" s="23">
        <f t="shared" si="165"/>
        <v>0.96692399343047508</v>
      </c>
      <c r="L1734" s="27">
        <f t="shared" si="166"/>
        <v>10.930021031598367</v>
      </c>
      <c r="M1734" s="27"/>
    </row>
    <row r="1735" spans="1:13" x14ac:dyDescent="0.25">
      <c r="A1735" s="24">
        <f t="shared" si="162"/>
        <v>2020</v>
      </c>
      <c r="B1735" s="32">
        <v>44100</v>
      </c>
      <c r="C1735" s="28">
        <f>'Bitcoin Data'!C1737</f>
        <v>10754.4375</v>
      </c>
      <c r="D1735" s="26">
        <f>'Bitcoin Data'!K1737</f>
        <v>937.5</v>
      </c>
      <c r="E1735" s="25">
        <f>'Bitcoin Data'!J1737</f>
        <v>241566.0358843226</v>
      </c>
      <c r="F1735" s="25">
        <f t="shared" si="163"/>
        <v>226.46815864155244</v>
      </c>
      <c r="G1735" s="23">
        <f>'Emissions Factors'!$AB$39/1000</f>
        <v>0.49266147344102867</v>
      </c>
      <c r="H1735" s="26">
        <f t="shared" si="167"/>
        <v>111572.13672382386</v>
      </c>
      <c r="I1735" s="23">
        <f t="shared" si="164"/>
        <v>119.01027917207878</v>
      </c>
      <c r="J1735" s="26">
        <f>I1735*'Social Cost of Carbon'!$C$5</f>
        <v>11901.027917207879</v>
      </c>
      <c r="K1735" s="23">
        <f t="shared" si="165"/>
        <v>1.1066155637808002</v>
      </c>
      <c r="L1735" s="27">
        <f t="shared" si="166"/>
        <v>11.157213672382387</v>
      </c>
      <c r="M1735" s="27"/>
    </row>
    <row r="1736" spans="1:13" x14ac:dyDescent="0.25">
      <c r="A1736" s="24">
        <f t="shared" si="162"/>
        <v>2020</v>
      </c>
      <c r="B1736" s="32">
        <v>44101</v>
      </c>
      <c r="C1736" s="28">
        <f>'Bitcoin Data'!C1738</f>
        <v>10774.426758</v>
      </c>
      <c r="D1736" s="26">
        <f>'Bitcoin Data'!K1738</f>
        <v>949.96833438885369</v>
      </c>
      <c r="E1736" s="25">
        <f>'Bitcoin Data'!J1738</f>
        <v>242137.46429556509</v>
      </c>
      <c r="F1736" s="25">
        <f t="shared" si="163"/>
        <v>230.02292364999852</v>
      </c>
      <c r="G1736" s="23">
        <f>'Emissions Factors'!$AB$39/1000</f>
        <v>0.49266147344102867</v>
      </c>
      <c r="H1736" s="26">
        <f t="shared" si="167"/>
        <v>113323.43249062152</v>
      </c>
      <c r="I1736" s="23">
        <f t="shared" si="164"/>
        <v>119.29179993512757</v>
      </c>
      <c r="J1736" s="26">
        <f>I1736*'Social Cost of Carbon'!$C$5</f>
        <v>11929.179993512756</v>
      </c>
      <c r="K1736" s="23">
        <f t="shared" si="165"/>
        <v>1.1071753756788363</v>
      </c>
      <c r="L1736" s="27">
        <f t="shared" si="166"/>
        <v>11.332343249062149</v>
      </c>
      <c r="M1736" s="27"/>
    </row>
    <row r="1737" spans="1:13" x14ac:dyDescent="0.25">
      <c r="A1737" s="24">
        <f t="shared" si="162"/>
        <v>2020</v>
      </c>
      <c r="B1737" s="32">
        <v>44102</v>
      </c>
      <c r="C1737" s="28">
        <f>'Bitcoin Data'!C1739</f>
        <v>10721.327148</v>
      </c>
      <c r="D1737" s="26">
        <f>'Bitcoin Data'!K1739</f>
        <v>806.23488309594188</v>
      </c>
      <c r="E1737" s="25">
        <f>'Bitcoin Data'!J1739</f>
        <v>288311.79285337345</v>
      </c>
      <c r="F1737" s="25">
        <f t="shared" si="163"/>
        <v>232.44702460632095</v>
      </c>
      <c r="G1737" s="23">
        <f>'Emissions Factors'!$AB$39/1000</f>
        <v>0.49266147344102867</v>
      </c>
      <c r="H1737" s="26">
        <f t="shared" si="167"/>
        <v>114517.69363953313</v>
      </c>
      <c r="I1737" s="23">
        <f t="shared" si="164"/>
        <v>142.04011267756761</v>
      </c>
      <c r="J1737" s="26">
        <f>I1737*'Social Cost of Carbon'!$C$5</f>
        <v>14204.011267756761</v>
      </c>
      <c r="K1737" s="23">
        <f t="shared" si="165"/>
        <v>1.3248370347887795</v>
      </c>
      <c r="L1737" s="27">
        <f t="shared" si="166"/>
        <v>11.451769363953312</v>
      </c>
      <c r="M1737" s="27"/>
    </row>
    <row r="1738" spans="1:13" x14ac:dyDescent="0.25">
      <c r="A1738" s="24">
        <f t="shared" si="162"/>
        <v>2020</v>
      </c>
      <c r="B1738" s="32">
        <v>44103</v>
      </c>
      <c r="C1738" s="28">
        <f>'Bitcoin Data'!C1740</f>
        <v>10848.830078000001</v>
      </c>
      <c r="D1738" s="26">
        <f>'Bitcoin Data'!K1740</f>
        <v>881.22980515029872</v>
      </c>
      <c r="E1738" s="25">
        <f>'Bitcoin Data'!J1740</f>
        <v>259514.77517439087</v>
      </c>
      <c r="F1738" s="25">
        <f t="shared" si="163"/>
        <v>228.69215476055206</v>
      </c>
      <c r="G1738" s="23">
        <f>'Emissions Factors'!$AB$39/1000</f>
        <v>0.49266147344102867</v>
      </c>
      <c r="H1738" s="26">
        <f t="shared" si="167"/>
        <v>112667.81392873733</v>
      </c>
      <c r="I1738" s="23">
        <f t="shared" si="164"/>
        <v>127.8529315171327</v>
      </c>
      <c r="J1738" s="26">
        <f>I1738*'Social Cost of Carbon'!$C$5</f>
        <v>12785.293151713271</v>
      </c>
      <c r="K1738" s="23">
        <f t="shared" si="165"/>
        <v>1.1784951059045679</v>
      </c>
      <c r="L1738" s="27">
        <f t="shared" si="166"/>
        <v>11.266781392873733</v>
      </c>
      <c r="M1738" s="27"/>
    </row>
    <row r="1739" spans="1:13" x14ac:dyDescent="0.25">
      <c r="A1739" s="24">
        <f t="shared" si="162"/>
        <v>2020</v>
      </c>
      <c r="B1739" s="32">
        <v>44104</v>
      </c>
      <c r="C1739" s="28">
        <f>'Bitcoin Data'!C1741</f>
        <v>10787.618164</v>
      </c>
      <c r="D1739" s="26">
        <f>'Bitcoin Data'!K1741</f>
        <v>974.97562560935978</v>
      </c>
      <c r="E1739" s="25">
        <f>'Bitcoin Data'!J1741</f>
        <v>237226.85276875182</v>
      </c>
      <c r="F1739" s="25">
        <f t="shared" si="163"/>
        <v>231.29039918955328</v>
      </c>
      <c r="G1739" s="23">
        <f>'Emissions Factors'!$AB$39/1000</f>
        <v>0.49266147344102867</v>
      </c>
      <c r="H1739" s="26">
        <f t="shared" si="167"/>
        <v>113947.86885748903</v>
      </c>
      <c r="I1739" s="23">
        <f t="shared" si="164"/>
        <v>116.87253082483124</v>
      </c>
      <c r="J1739" s="26">
        <f>I1739*'Social Cost of Carbon'!$C$5</f>
        <v>11687.253082483125</v>
      </c>
      <c r="K1739" s="23">
        <f t="shared" si="165"/>
        <v>1.0833951392055523</v>
      </c>
      <c r="L1739" s="27">
        <f t="shared" si="166"/>
        <v>11.394786885748902</v>
      </c>
      <c r="M1739" s="27"/>
    </row>
    <row r="1740" spans="1:13" x14ac:dyDescent="0.25">
      <c r="A1740" s="24">
        <f t="shared" si="162"/>
        <v>2020</v>
      </c>
      <c r="B1740" s="32">
        <v>44105</v>
      </c>
      <c r="C1740" s="28">
        <f>'Bitcoin Data'!C1742</f>
        <v>10623.330078000001</v>
      </c>
      <c r="D1740" s="26">
        <f>'Bitcoin Data'!K1742</f>
        <v>774.99354172048572</v>
      </c>
      <c r="E1740" s="25">
        <f>'Bitcoin Data'!J1742</f>
        <v>302375.4925667512</v>
      </c>
      <c r="F1740" s="25">
        <f t="shared" si="163"/>
        <v>234.33905391378292</v>
      </c>
      <c r="G1740" s="23">
        <f>'Emissions Factors'!$AB$39/1000</f>
        <v>0.49266147344102867</v>
      </c>
      <c r="H1740" s="26">
        <f t="shared" si="167"/>
        <v>115449.82358594095</v>
      </c>
      <c r="I1740" s="23">
        <f t="shared" si="164"/>
        <v>148.96875570039248</v>
      </c>
      <c r="J1740" s="26">
        <f>I1740*'Social Cost of Carbon'!$C$5</f>
        <v>14896.875570039248</v>
      </c>
      <c r="K1740" s="23">
        <f t="shared" si="165"/>
        <v>1.4022792721925672</v>
      </c>
      <c r="L1740" s="27">
        <f t="shared" si="166"/>
        <v>11.544982358594098</v>
      </c>
      <c r="M1740" s="27"/>
    </row>
    <row r="1741" spans="1:13" x14ac:dyDescent="0.25">
      <c r="A1741" s="24">
        <f t="shared" ref="A1741:A1804" si="168">YEAR(B1741)</f>
        <v>2020</v>
      </c>
      <c r="B1741" s="32">
        <v>44106</v>
      </c>
      <c r="C1741" s="28">
        <f>'Bitcoin Data'!C1743</f>
        <v>10585.164063</v>
      </c>
      <c r="D1741" s="26">
        <f>'Bitcoin Data'!K1743</f>
        <v>850.0188893086513</v>
      </c>
      <c r="E1741" s="25">
        <f>'Bitcoin Data'!J1743</f>
        <v>272074.59934514033</v>
      </c>
      <c r="F1741" s="25">
        <f t="shared" si="163"/>
        <v>231.26854874445252</v>
      </c>
      <c r="G1741" s="23">
        <f>'Emissions Factors'!$AB$39/1000</f>
        <v>0.49266147344102867</v>
      </c>
      <c r="H1741" s="26">
        <f t="shared" si="167"/>
        <v>113937.10398501034</v>
      </c>
      <c r="I1741" s="23">
        <f t="shared" si="164"/>
        <v>134.04067299925438</v>
      </c>
      <c r="J1741" s="26">
        <f>I1741*'Social Cost of Carbon'!$C$5</f>
        <v>13404.067299925438</v>
      </c>
      <c r="K1741" s="23">
        <f t="shared" si="165"/>
        <v>1.2663069953519943</v>
      </c>
      <c r="L1741" s="27">
        <f t="shared" si="166"/>
        <v>11.393710398501034</v>
      </c>
      <c r="M1741" s="27"/>
    </row>
    <row r="1742" spans="1:13" x14ac:dyDescent="0.25">
      <c r="A1742" s="24">
        <f t="shared" si="168"/>
        <v>2020</v>
      </c>
      <c r="B1742" s="32">
        <v>44107</v>
      </c>
      <c r="C1742" s="28">
        <f>'Bitcoin Data'!C1744</f>
        <v>10565.493164</v>
      </c>
      <c r="D1742" s="26">
        <f>'Bitcoin Data'!K1744</f>
        <v>943.79194630872496</v>
      </c>
      <c r="E1742" s="25">
        <f>'Bitcoin Data'!J1744</f>
        <v>236994.46878539436</v>
      </c>
      <c r="F1742" s="25">
        <f t="shared" si="163"/>
        <v>223.67347095936972</v>
      </c>
      <c r="G1742" s="23">
        <f>'Emissions Factors'!$AB$39/1000</f>
        <v>0.49266147344102867</v>
      </c>
      <c r="H1742" s="26">
        <f t="shared" si="167"/>
        <v>110195.30177251222</v>
      </c>
      <c r="I1742" s="23">
        <f t="shared" si="164"/>
        <v>116.75804418918625</v>
      </c>
      <c r="J1742" s="26">
        <f>I1742*'Social Cost of Carbon'!$C$5</f>
        <v>11675.804418918626</v>
      </c>
      <c r="K1742" s="23">
        <f t="shared" si="165"/>
        <v>1.1050884457245982</v>
      </c>
      <c r="L1742" s="27">
        <f t="shared" si="166"/>
        <v>11.019530177251221</v>
      </c>
      <c r="M1742" s="27"/>
    </row>
    <row r="1743" spans="1:13" x14ac:dyDescent="0.25">
      <c r="A1743" s="24">
        <f t="shared" si="168"/>
        <v>2020</v>
      </c>
      <c r="B1743" s="32">
        <v>44108</v>
      </c>
      <c r="C1743" s="28">
        <f>'Bitcoin Data'!C1745</f>
        <v>10684.428711</v>
      </c>
      <c r="D1743" s="26">
        <f>'Bitcoin Data'!K1745</f>
        <v>987.49177090190904</v>
      </c>
      <c r="E1743" s="25">
        <f>'Bitcoin Data'!J1745</f>
        <v>226614.15752108776</v>
      </c>
      <c r="F1743" s="25">
        <f t="shared" si="163"/>
        <v>223.77961572194312</v>
      </c>
      <c r="G1743" s="23">
        <f>'Emissions Factors'!$AB$39/1000</f>
        <v>0.49266147344102867</v>
      </c>
      <c r="H1743" s="26">
        <f t="shared" si="167"/>
        <v>110247.59520763968</v>
      </c>
      <c r="I1743" s="23">
        <f t="shared" si="164"/>
        <v>111.64406474693646</v>
      </c>
      <c r="J1743" s="26">
        <f>I1743*'Social Cost of Carbon'!$C$5</f>
        <v>11164.406474693646</v>
      </c>
      <c r="K1743" s="23">
        <f t="shared" si="165"/>
        <v>1.0449231097587361</v>
      </c>
      <c r="L1743" s="27">
        <f t="shared" si="166"/>
        <v>11.024759520763967</v>
      </c>
      <c r="M1743" s="27"/>
    </row>
    <row r="1744" spans="1:13" x14ac:dyDescent="0.25">
      <c r="A1744" s="24">
        <f t="shared" si="168"/>
        <v>2020</v>
      </c>
      <c r="B1744" s="32">
        <v>44109</v>
      </c>
      <c r="C1744" s="28">
        <f>'Bitcoin Data'!C1746</f>
        <v>10804.000977</v>
      </c>
      <c r="D1744" s="26">
        <f>'Bitcoin Data'!K1746</f>
        <v>874.97569511958011</v>
      </c>
      <c r="E1744" s="25">
        <f>'Bitcoin Data'!J1746</f>
        <v>257139.15966865022</v>
      </c>
      <c r="F1744" s="25">
        <f t="shared" si="163"/>
        <v>224.99051497354191</v>
      </c>
      <c r="G1744" s="23">
        <f>'Emissions Factors'!$AB$39/1000</f>
        <v>0.49266147344102867</v>
      </c>
      <c r="H1744" s="26">
        <f t="shared" si="167"/>
        <v>110844.15861712098</v>
      </c>
      <c r="I1744" s="23">
        <f t="shared" si="164"/>
        <v>126.68255728174515</v>
      </c>
      <c r="J1744" s="26">
        <f>I1744*'Social Cost of Carbon'!$C$5</f>
        <v>12668.255728174514</v>
      </c>
      <c r="K1744" s="23">
        <f t="shared" si="165"/>
        <v>1.172552256811455</v>
      </c>
      <c r="L1744" s="27">
        <f t="shared" si="166"/>
        <v>11.084415861712099</v>
      </c>
      <c r="M1744" s="27"/>
    </row>
    <row r="1745" spans="1:13" x14ac:dyDescent="0.25">
      <c r="A1745" s="24">
        <f t="shared" si="168"/>
        <v>2020</v>
      </c>
      <c r="B1745" s="32">
        <v>44110</v>
      </c>
      <c r="C1745" s="28">
        <f>'Bitcoin Data'!C1747</f>
        <v>10621.664063</v>
      </c>
      <c r="D1745" s="26">
        <f>'Bitcoin Data'!K1747</f>
        <v>812.49435767807176</v>
      </c>
      <c r="E1745" s="25">
        <f>'Bitcoin Data'!J1747</f>
        <v>279791.25962483993</v>
      </c>
      <c r="F1745" s="25">
        <f t="shared" si="163"/>
        <v>227.32881977282295</v>
      </c>
      <c r="G1745" s="23">
        <f>'Emissions Factors'!$AB$39/1000</f>
        <v>0.49266147344102867</v>
      </c>
      <c r="H1745" s="26">
        <f t="shared" si="167"/>
        <v>111996.151304889</v>
      </c>
      <c r="I1745" s="23">
        <f t="shared" si="164"/>
        <v>137.84237422269504</v>
      </c>
      <c r="J1745" s="26">
        <f>I1745*'Social Cost of Carbon'!$C$5</f>
        <v>13784.237422269503</v>
      </c>
      <c r="K1745" s="23">
        <f t="shared" si="165"/>
        <v>1.2977474471524815</v>
      </c>
      <c r="L1745" s="27">
        <f t="shared" si="166"/>
        <v>11.199615130488901</v>
      </c>
      <c r="M1745" s="27"/>
    </row>
    <row r="1746" spans="1:13" x14ac:dyDescent="0.25">
      <c r="A1746" s="24">
        <f t="shared" si="168"/>
        <v>2020</v>
      </c>
      <c r="B1746" s="32">
        <v>44111</v>
      </c>
      <c r="C1746" s="28">
        <f>'Bitcoin Data'!C1748</f>
        <v>10679.136719</v>
      </c>
      <c r="D1746" s="26">
        <f>'Bitcoin Data'!K1748</f>
        <v>943.79194630872496</v>
      </c>
      <c r="E1746" s="25">
        <f>'Bitcoin Data'!J1748</f>
        <v>238078.52380042832</v>
      </c>
      <c r="F1746" s="25">
        <f t="shared" si="163"/>
        <v>224.69659335191434</v>
      </c>
      <c r="G1746" s="23">
        <f>'Emissions Factors'!$AB$39/1000</f>
        <v>0.49266147344102867</v>
      </c>
      <c r="H1746" s="26">
        <f t="shared" si="167"/>
        <v>110699.35475793378</v>
      </c>
      <c r="I1746" s="23">
        <f t="shared" si="164"/>
        <v>117.29211633018403</v>
      </c>
      <c r="J1746" s="26">
        <f>I1746*'Social Cost of Carbon'!$C$5</f>
        <v>11729.211633018404</v>
      </c>
      <c r="K1746" s="23">
        <f t="shared" si="165"/>
        <v>1.0983295692946924</v>
      </c>
      <c r="L1746" s="27">
        <f t="shared" si="166"/>
        <v>11.069935475793377</v>
      </c>
      <c r="M1746" s="27"/>
    </row>
    <row r="1747" spans="1:13" x14ac:dyDescent="0.25">
      <c r="A1747" s="24">
        <f t="shared" si="168"/>
        <v>2020</v>
      </c>
      <c r="B1747" s="32">
        <v>44112</v>
      </c>
      <c r="C1747" s="28">
        <f>'Bitcoin Data'!C1749</f>
        <v>10923.627930000001</v>
      </c>
      <c r="D1747" s="26">
        <f>'Bitcoin Data'!K1749</f>
        <v>1012.4873439082013</v>
      </c>
      <c r="E1747" s="25">
        <f>'Bitcoin Data'!J1749</f>
        <v>220662.27281881683</v>
      </c>
      <c r="F1747" s="25">
        <f t="shared" si="163"/>
        <v>223.41775850707072</v>
      </c>
      <c r="G1747" s="23">
        <f>'Emissions Factors'!$AB$39/1000</f>
        <v>0.49266147344102867</v>
      </c>
      <c r="H1747" s="26">
        <f t="shared" si="167"/>
        <v>110069.32209898539</v>
      </c>
      <c r="I1747" s="23">
        <f t="shared" si="164"/>
        <v>108.71180045976455</v>
      </c>
      <c r="J1747" s="26">
        <f>I1747*'Social Cost of Carbon'!$C$5</f>
        <v>10871.180045976454</v>
      </c>
      <c r="K1747" s="23">
        <f t="shared" si="165"/>
        <v>0.99519867535221462</v>
      </c>
      <c r="L1747" s="27">
        <f t="shared" si="166"/>
        <v>11.006932209898538</v>
      </c>
      <c r="M1747" s="27"/>
    </row>
    <row r="1748" spans="1:13" x14ac:dyDescent="0.25">
      <c r="A1748" s="24">
        <f t="shared" si="168"/>
        <v>2020</v>
      </c>
      <c r="B1748" s="32">
        <v>44113</v>
      </c>
      <c r="C1748" s="28">
        <f>AVERAGE(C1747,C1749)</f>
        <v>11109.994629000001</v>
      </c>
      <c r="D1748" s="26">
        <f>'Bitcoin Data'!K1750</f>
        <v>887.4864411793709</v>
      </c>
      <c r="E1748" s="25">
        <f>'Bitcoin Data'!J1750</f>
        <v>261233.91022832357</v>
      </c>
      <c r="F1748" s="25">
        <f t="shared" si="163"/>
        <v>231.84155330390615</v>
      </c>
      <c r="G1748" s="23">
        <f>'Emissions Factors'!$AB$39/1000</f>
        <v>0.49266147344102867</v>
      </c>
      <c r="H1748" s="26">
        <f t="shared" si="167"/>
        <v>114219.40125555919</v>
      </c>
      <c r="I1748" s="23">
        <f t="shared" si="164"/>
        <v>128.69988312584729</v>
      </c>
      <c r="J1748" s="26">
        <f>I1748*'Social Cost of Carbon'!$C$5</f>
        <v>12869.98831258473</v>
      </c>
      <c r="K1748" s="23">
        <f t="shared" si="165"/>
        <v>1.1584153496339848</v>
      </c>
      <c r="L1748" s="27">
        <f t="shared" si="166"/>
        <v>11.421940125555919</v>
      </c>
      <c r="M1748" s="27"/>
    </row>
    <row r="1749" spans="1:13" x14ac:dyDescent="0.25">
      <c r="A1749" s="24">
        <f t="shared" si="168"/>
        <v>2020</v>
      </c>
      <c r="B1749" s="32">
        <v>44114</v>
      </c>
      <c r="C1749" s="28">
        <f>'Bitcoin Data'!C1751</f>
        <v>11296.361328000001</v>
      </c>
      <c r="D1749" s="26">
        <f>'Bitcoin Data'!K1751</f>
        <v>893.74379344587885</v>
      </c>
      <c r="E1749" s="25">
        <f>'Bitcoin Data'!J1751</f>
        <v>260749.01199169591</v>
      </c>
      <c r="F1749" s="25">
        <f t="shared" si="163"/>
        <v>233.04281111472326</v>
      </c>
      <c r="G1749" s="23">
        <f>'Emissions Factors'!$AB$39/1000</f>
        <v>0.49266147344102867</v>
      </c>
      <c r="H1749" s="26">
        <f t="shared" si="167"/>
        <v>114811.2146986189</v>
      </c>
      <c r="I1749" s="23">
        <f t="shared" si="164"/>
        <v>128.46099244612137</v>
      </c>
      <c r="J1749" s="26">
        <f>I1749*'Social Cost of Carbon'!$C$5</f>
        <v>12846.099244612136</v>
      </c>
      <c r="K1749" s="23">
        <f t="shared" si="165"/>
        <v>1.1371891241448553</v>
      </c>
      <c r="L1749" s="27">
        <f t="shared" si="166"/>
        <v>11.48112146986189</v>
      </c>
      <c r="M1749" s="27"/>
    </row>
    <row r="1750" spans="1:13" x14ac:dyDescent="0.25">
      <c r="A1750" s="24">
        <f t="shared" si="168"/>
        <v>2020</v>
      </c>
      <c r="B1750" s="32">
        <v>44115</v>
      </c>
      <c r="C1750" s="28">
        <f>'Bitcoin Data'!C1752</f>
        <v>11384.181640999999</v>
      </c>
      <c r="D1750" s="26">
        <f>'Bitcoin Data'!K1752</f>
        <v>874.97569511958011</v>
      </c>
      <c r="E1750" s="25">
        <f>'Bitcoin Data'!J1752</f>
        <v>264106.36234117078</v>
      </c>
      <c r="F1750" s="25">
        <f t="shared" si="163"/>
        <v>231.08664797496959</v>
      </c>
      <c r="G1750" s="23">
        <f>'Emissions Factors'!$AB$39/1000</f>
        <v>0.49266147344102867</v>
      </c>
      <c r="H1750" s="26">
        <f t="shared" si="167"/>
        <v>113847.48848389683</v>
      </c>
      <c r="I1750" s="23">
        <f t="shared" si="164"/>
        <v>130.11502961615139</v>
      </c>
      <c r="J1750" s="26">
        <f>I1750*'Social Cost of Carbon'!$C$5</f>
        <v>13011.502961615139</v>
      </c>
      <c r="K1750" s="23">
        <f t="shared" si="165"/>
        <v>1.1429458323780042</v>
      </c>
      <c r="L1750" s="27">
        <f t="shared" si="166"/>
        <v>11.384748848389682</v>
      </c>
      <c r="M1750" s="27"/>
    </row>
    <row r="1751" spans="1:13" x14ac:dyDescent="0.25">
      <c r="A1751" s="24">
        <f t="shared" si="168"/>
        <v>2020</v>
      </c>
      <c r="B1751" s="32">
        <v>44116</v>
      </c>
      <c r="C1751" s="28">
        <v>11384.181640999999</v>
      </c>
      <c r="D1751" s="26">
        <f>'Bitcoin Data'!K1753</f>
        <v>931.29139072847681</v>
      </c>
      <c r="E1751" s="25">
        <f>'Bitcoin Data'!J1753</f>
        <v>243646.42867880187</v>
      </c>
      <c r="F1751" s="25">
        <f t="shared" si="163"/>
        <v>226.90582141030802</v>
      </c>
      <c r="G1751" s="23">
        <f>'Emissions Factors'!$AB$39/1000</f>
        <v>0.49266147344102867</v>
      </c>
      <c r="H1751" s="26">
        <f t="shared" si="167"/>
        <v>111787.75630834926</v>
      </c>
      <c r="I1751" s="23">
        <f t="shared" si="164"/>
        <v>120.03520855154304</v>
      </c>
      <c r="J1751" s="26">
        <f>I1751*'Social Cost of Carbon'!$C$5</f>
        <v>12003.520855154304</v>
      </c>
      <c r="K1751" s="23">
        <f t="shared" si="165"/>
        <v>1.0544034901835861</v>
      </c>
      <c r="L1751" s="27">
        <f t="shared" si="166"/>
        <v>11.178775630834926</v>
      </c>
      <c r="M1751" s="27"/>
    </row>
    <row r="1752" spans="1:13" x14ac:dyDescent="0.25">
      <c r="A1752" s="24">
        <f t="shared" si="168"/>
        <v>2020</v>
      </c>
      <c r="B1752" s="32">
        <v>44117</v>
      </c>
      <c r="C1752" s="28">
        <v>11406.8442385</v>
      </c>
      <c r="D1752" s="26">
        <f>'Bitcoin Data'!K1754</f>
        <v>1037.4639769452449</v>
      </c>
      <c r="E1752" s="25">
        <f>'Bitcoin Data'!J1754</f>
        <v>220546.27780316045</v>
      </c>
      <c r="F1752" s="25">
        <f t="shared" si="163"/>
        <v>228.80881847013762</v>
      </c>
      <c r="G1752" s="23">
        <f>'Emissions Factors'!$AB$39/1000</f>
        <v>0.49266147344102867</v>
      </c>
      <c r="H1752" s="26">
        <f t="shared" si="167"/>
        <v>112725.28964379885</v>
      </c>
      <c r="I1752" s="23">
        <f t="shared" si="164"/>
        <v>108.65465418443947</v>
      </c>
      <c r="J1752" s="26">
        <f>I1752*'Social Cost of Carbon'!$C$5</f>
        <v>10865.465418443946</v>
      </c>
      <c r="K1752" s="23">
        <f t="shared" si="165"/>
        <v>0.95253912399112017</v>
      </c>
      <c r="L1752" s="27">
        <f t="shared" si="166"/>
        <v>11.272528964379886</v>
      </c>
      <c r="M1752" s="27"/>
    </row>
    <row r="1753" spans="1:13" x14ac:dyDescent="0.25">
      <c r="A1753" s="24">
        <f t="shared" si="168"/>
        <v>2020</v>
      </c>
      <c r="B1753" s="32">
        <v>44118</v>
      </c>
      <c r="C1753" s="28">
        <f>'Bitcoin Data'!C1755</f>
        <v>11429.506836</v>
      </c>
      <c r="D1753" s="26">
        <f>'Bitcoin Data'!K1755</f>
        <v>931.29139072847681</v>
      </c>
      <c r="E1753" s="25">
        <f>'Bitcoin Data'!J1755</f>
        <v>254250.19117379724</v>
      </c>
      <c r="F1753" s="25">
        <f t="shared" si="163"/>
        <v>236.78101413122673</v>
      </c>
      <c r="G1753" s="23">
        <f>'Emissions Factors'!$AB$39/1000</f>
        <v>0.49266147344102867</v>
      </c>
      <c r="H1753" s="26">
        <f t="shared" si="167"/>
        <v>116652.88330475119</v>
      </c>
      <c r="I1753" s="23">
        <f t="shared" si="164"/>
        <v>125.25927380634617</v>
      </c>
      <c r="J1753" s="26">
        <f>I1753*'Social Cost of Carbon'!$C$5</f>
        <v>12525.927380634617</v>
      </c>
      <c r="K1753" s="23">
        <f t="shared" si="165"/>
        <v>1.0959289460487633</v>
      </c>
      <c r="L1753" s="27">
        <f t="shared" si="166"/>
        <v>11.66528833047512</v>
      </c>
      <c r="M1753" s="27"/>
    </row>
    <row r="1754" spans="1:13" x14ac:dyDescent="0.25">
      <c r="A1754" s="24">
        <f t="shared" si="168"/>
        <v>2020</v>
      </c>
      <c r="B1754" s="32">
        <v>44119</v>
      </c>
      <c r="C1754" s="28">
        <f>'Bitcoin Data'!C1756</f>
        <v>11495.349609000001</v>
      </c>
      <c r="D1754" s="26">
        <f>'Bitcoin Data'!K1756</f>
        <v>943.79194630872496</v>
      </c>
      <c r="E1754" s="25">
        <f>'Bitcoin Data'!J1756</f>
        <v>250271.64815968246</v>
      </c>
      <c r="F1754" s="25">
        <f t="shared" si="163"/>
        <v>236.20436592251912</v>
      </c>
      <c r="G1754" s="23">
        <f>'Emissions Factors'!$AB$39/1000</f>
        <v>0.49266147344102867</v>
      </c>
      <c r="H1754" s="26">
        <f t="shared" si="167"/>
        <v>116368.79094859217</v>
      </c>
      <c r="I1754" s="23">
        <f t="shared" si="164"/>
        <v>123.29919894286388</v>
      </c>
      <c r="J1754" s="26">
        <f>I1754*'Social Cost of Carbon'!$C$5</f>
        <v>12329.919894286388</v>
      </c>
      <c r="K1754" s="23">
        <f t="shared" si="165"/>
        <v>1.0726006875539462</v>
      </c>
      <c r="L1754" s="27">
        <f t="shared" si="166"/>
        <v>11.636879094859218</v>
      </c>
      <c r="M1754" s="27"/>
    </row>
    <row r="1755" spans="1:13" x14ac:dyDescent="0.25">
      <c r="A1755" s="24">
        <f t="shared" si="168"/>
        <v>2020</v>
      </c>
      <c r="B1755" s="32">
        <v>44120</v>
      </c>
      <c r="C1755" s="28">
        <f>'Bitcoin Data'!C1757</f>
        <v>11322.123046999999</v>
      </c>
      <c r="D1755" s="26">
        <f>'Bitcoin Data'!K1757</f>
        <v>968.78363832077503</v>
      </c>
      <c r="E1755" s="25">
        <f>'Bitcoin Data'!J1757</f>
        <v>241133.99871027231</v>
      </c>
      <c r="F1755" s="25">
        <f t="shared" si="163"/>
        <v>233.60667259337467</v>
      </c>
      <c r="G1755" s="23">
        <f>'Emissions Factors'!$AB$39/1000</f>
        <v>0.49266147344102867</v>
      </c>
      <c r="H1755" s="26">
        <f t="shared" si="167"/>
        <v>115089.00752550794</v>
      </c>
      <c r="I1755" s="23">
        <f t="shared" si="164"/>
        <v>118.79743110132986</v>
      </c>
      <c r="J1755" s="26">
        <f>I1755*'Social Cost of Carbon'!$C$5</f>
        <v>11879.743110132986</v>
      </c>
      <c r="K1755" s="23">
        <f t="shared" si="165"/>
        <v>1.0492504860456129</v>
      </c>
      <c r="L1755" s="27">
        <f t="shared" si="166"/>
        <v>11.508900752550794</v>
      </c>
      <c r="M1755" s="27"/>
    </row>
    <row r="1756" spans="1:13" x14ac:dyDescent="0.25">
      <c r="A1756" s="24">
        <f t="shared" si="168"/>
        <v>2020</v>
      </c>
      <c r="B1756" s="32">
        <v>44121</v>
      </c>
      <c r="C1756" s="28">
        <f>'Bitcoin Data'!C1758</f>
        <v>11358.101563</v>
      </c>
      <c r="D1756" s="26">
        <f>'Bitcoin Data'!K1758</f>
        <v>981.24727431312681</v>
      </c>
      <c r="E1756" s="25">
        <f>'Bitcoin Data'!J1758</f>
        <v>240917.59083239752</v>
      </c>
      <c r="F1756" s="25">
        <f t="shared" si="163"/>
        <v>236.39972933837521</v>
      </c>
      <c r="G1756" s="23">
        <f>'Emissions Factors'!$AB$39/1000</f>
        <v>0.49266147344102867</v>
      </c>
      <c r="H1756" s="26">
        <f t="shared" si="167"/>
        <v>116465.03897690431</v>
      </c>
      <c r="I1756" s="23">
        <f t="shared" si="164"/>
        <v>118.69081527735182</v>
      </c>
      <c r="J1756" s="26">
        <f>I1756*'Social Cost of Carbon'!$C$5</f>
        <v>11869.081527735181</v>
      </c>
      <c r="K1756" s="23">
        <f t="shared" si="165"/>
        <v>1.044988148935007</v>
      </c>
      <c r="L1756" s="27">
        <f t="shared" si="166"/>
        <v>11.64650389769043</v>
      </c>
      <c r="M1756" s="27"/>
    </row>
    <row r="1757" spans="1:13" x14ac:dyDescent="0.25">
      <c r="A1757" s="24">
        <f t="shared" si="168"/>
        <v>2020</v>
      </c>
      <c r="B1757" s="32">
        <v>44122</v>
      </c>
      <c r="C1757" s="28">
        <f>'Bitcoin Data'!C1759</f>
        <v>11483.359375</v>
      </c>
      <c r="D1757" s="26">
        <f>'Bitcoin Data'!K1759</f>
        <v>750</v>
      </c>
      <c r="E1757" s="25">
        <f>'Bitcoin Data'!J1759</f>
        <v>319782.49491652055</v>
      </c>
      <c r="F1757" s="25">
        <f t="shared" si="163"/>
        <v>239.83687118739041</v>
      </c>
      <c r="G1757" s="23">
        <f>'Emissions Factors'!$AB$39/1000</f>
        <v>0.49266147344102867</v>
      </c>
      <c r="H1757" s="26">
        <f t="shared" si="167"/>
        <v>118158.38634466595</v>
      </c>
      <c r="I1757" s="23">
        <f t="shared" si="164"/>
        <v>157.54451512622126</v>
      </c>
      <c r="J1757" s="26">
        <f>I1757*'Social Cost of Carbon'!$C$5</f>
        <v>15754.451512622125</v>
      </c>
      <c r="K1757" s="23">
        <f t="shared" si="165"/>
        <v>1.3719375139404382</v>
      </c>
      <c r="L1757" s="27">
        <f t="shared" si="166"/>
        <v>11.815838634466594</v>
      </c>
      <c r="M1757" s="27"/>
    </row>
    <row r="1758" spans="1:13" x14ac:dyDescent="0.25">
      <c r="A1758" s="24">
        <f t="shared" si="168"/>
        <v>2020</v>
      </c>
      <c r="B1758" s="32">
        <v>44123</v>
      </c>
      <c r="C1758" s="28">
        <f>'Bitcoin Data'!C1760</f>
        <v>11742.037109000001</v>
      </c>
      <c r="D1758" s="26">
        <f>'Bitcoin Data'!K1760</f>
        <v>781.25</v>
      </c>
      <c r="E1758" s="25">
        <f>'Bitcoin Data'!J1760</f>
        <v>302333.39958574215</v>
      </c>
      <c r="F1758" s="25">
        <f t="shared" si="163"/>
        <v>236.19796842636106</v>
      </c>
      <c r="G1758" s="23">
        <f>'Emissions Factors'!$AB$39/1000</f>
        <v>0.49266147344102867</v>
      </c>
      <c r="H1758" s="26">
        <f t="shared" si="167"/>
        <v>116365.63914870861</v>
      </c>
      <c r="I1758" s="23">
        <f t="shared" si="164"/>
        <v>148.94801811034702</v>
      </c>
      <c r="J1758" s="26">
        <f>I1758*'Social Cost of Carbon'!$C$5</f>
        <v>14894.801811034702</v>
      </c>
      <c r="K1758" s="23">
        <f t="shared" si="165"/>
        <v>1.2685023623045937</v>
      </c>
      <c r="L1758" s="27">
        <f t="shared" si="166"/>
        <v>11.636563914870861</v>
      </c>
      <c r="M1758" s="27"/>
    </row>
    <row r="1759" spans="1:13" x14ac:dyDescent="0.25">
      <c r="A1759" s="24">
        <f t="shared" si="168"/>
        <v>2020</v>
      </c>
      <c r="B1759" s="32">
        <v>44124</v>
      </c>
      <c r="C1759" s="28">
        <f>'Bitcoin Data'!C1761</f>
        <v>11916.334961</v>
      </c>
      <c r="D1759" s="26">
        <f>'Bitcoin Data'!K1761</f>
        <v>900</v>
      </c>
      <c r="E1759" s="25">
        <f>'Bitcoin Data'!J1761</f>
        <v>257452.17100168316</v>
      </c>
      <c r="F1759" s="25">
        <f t="shared" si="163"/>
        <v>231.70695390151485</v>
      </c>
      <c r="G1759" s="23">
        <f>'Emissions Factors'!$AB$39/1000</f>
        <v>0.49266147344102867</v>
      </c>
      <c r="H1759" s="26">
        <f t="shared" si="167"/>
        <v>114153.08931565282</v>
      </c>
      <c r="I1759" s="23">
        <f t="shared" si="164"/>
        <v>126.8367659062809</v>
      </c>
      <c r="J1759" s="26">
        <f>I1759*'Social Cost of Carbon'!$C$5</f>
        <v>12683.676590628091</v>
      </c>
      <c r="K1759" s="23">
        <f t="shared" si="165"/>
        <v>1.0643940970222354</v>
      </c>
      <c r="L1759" s="27">
        <f t="shared" si="166"/>
        <v>11.415308931565281</v>
      </c>
      <c r="M1759" s="27"/>
    </row>
    <row r="1760" spans="1:13" x14ac:dyDescent="0.25">
      <c r="A1760" s="24">
        <f t="shared" si="168"/>
        <v>2020</v>
      </c>
      <c r="B1760" s="32">
        <v>44125</v>
      </c>
      <c r="C1760" s="28">
        <f>'Bitcoin Data'!C1762</f>
        <v>12823.689453000001</v>
      </c>
      <c r="D1760" s="26">
        <f>'Bitcoin Data'!K1762</f>
        <v>812.49435767807176</v>
      </c>
      <c r="E1760" s="25">
        <f>'Bitcoin Data'!J1762</f>
        <v>280399.43547092384</v>
      </c>
      <c r="F1760" s="25">
        <f t="shared" si="163"/>
        <v>227.8229592162422</v>
      </c>
      <c r="G1760" s="23">
        <f>'Emissions Factors'!$AB$39/1000</f>
        <v>0.49266147344102867</v>
      </c>
      <c r="H1760" s="26">
        <f t="shared" si="167"/>
        <v>112239.59477116927</v>
      </c>
      <c r="I1760" s="23">
        <f t="shared" si="164"/>
        <v>138.14199903113797</v>
      </c>
      <c r="J1760" s="26">
        <f>I1760*'Social Cost of Carbon'!$C$5</f>
        <v>13814.199903113797</v>
      </c>
      <c r="K1760" s="23">
        <f t="shared" si="165"/>
        <v>1.0772406766199467</v>
      </c>
      <c r="L1760" s="27">
        <f t="shared" si="166"/>
        <v>11.223959477116926</v>
      </c>
      <c r="M1760" s="27"/>
    </row>
    <row r="1761" spans="1:13" x14ac:dyDescent="0.25">
      <c r="A1761" s="24">
        <f t="shared" si="168"/>
        <v>2020</v>
      </c>
      <c r="B1761" s="32">
        <v>44126</v>
      </c>
      <c r="C1761" s="28">
        <f>'Bitcoin Data'!C1763</f>
        <v>12965.891602</v>
      </c>
      <c r="D1761" s="26">
        <f>'Bitcoin Data'!K1763</f>
        <v>856.24583769384458</v>
      </c>
      <c r="E1761" s="25">
        <f>'Bitcoin Data'!J1763</f>
        <v>262192.4424602025</v>
      </c>
      <c r="F1761" s="25">
        <f t="shared" si="163"/>
        <v>224.50118753133125</v>
      </c>
      <c r="G1761" s="23">
        <f>'Emissions Factors'!$AB$39/1000</f>
        <v>0.49266147344102867</v>
      </c>
      <c r="H1761" s="26">
        <f t="shared" si="167"/>
        <v>110603.08583844635</v>
      </c>
      <c r="I1761" s="23">
        <f t="shared" si="164"/>
        <v>129.17211502754549</v>
      </c>
      <c r="J1761" s="26">
        <f>I1761*'Social Cost of Carbon'!$C$5</f>
        <v>12917.211502754548</v>
      </c>
      <c r="K1761" s="23">
        <f t="shared" si="165"/>
        <v>0.99624552628236207</v>
      </c>
      <c r="L1761" s="27">
        <f t="shared" si="166"/>
        <v>11.060308583844632</v>
      </c>
      <c r="M1761" s="27"/>
    </row>
    <row r="1762" spans="1:13" x14ac:dyDescent="0.25">
      <c r="A1762" s="24">
        <f t="shared" si="168"/>
        <v>2020</v>
      </c>
      <c r="B1762" s="32">
        <v>44127</v>
      </c>
      <c r="C1762" s="28">
        <f>'Bitcoin Data'!C1764</f>
        <v>12931.539063</v>
      </c>
      <c r="D1762" s="26">
        <f>'Bitcoin Data'!K1764</f>
        <v>818.77729257641909</v>
      </c>
      <c r="E1762" s="25">
        <f>'Bitcoin Data'!J1764</f>
        <v>271573.93427057378</v>
      </c>
      <c r="F1762" s="25">
        <f t="shared" si="163"/>
        <v>222.35857063638679</v>
      </c>
      <c r="G1762" s="23">
        <f>'Emissions Factors'!$AB$39/1000</f>
        <v>0.49266147344102867</v>
      </c>
      <c r="H1762" s="26">
        <f t="shared" si="167"/>
        <v>109547.50104196338</v>
      </c>
      <c r="I1762" s="23">
        <f t="shared" si="164"/>
        <v>133.79401460591794</v>
      </c>
      <c r="J1762" s="26">
        <f>I1762*'Social Cost of Carbon'!$C$5</f>
        <v>13379.401460591795</v>
      </c>
      <c r="K1762" s="23">
        <f t="shared" si="165"/>
        <v>1.0346333406572794</v>
      </c>
      <c r="L1762" s="27">
        <f t="shared" si="166"/>
        <v>10.954750104196336</v>
      </c>
      <c r="M1762" s="27"/>
    </row>
    <row r="1763" spans="1:13" x14ac:dyDescent="0.25">
      <c r="A1763" s="24">
        <f t="shared" si="168"/>
        <v>2020</v>
      </c>
      <c r="B1763" s="32">
        <v>44128</v>
      </c>
      <c r="C1763" s="28">
        <f>'Bitcoin Data'!C1765</f>
        <v>13108.0625</v>
      </c>
      <c r="D1763" s="26">
        <f>'Bitcoin Data'!K1765</f>
        <v>949.96833438885369</v>
      </c>
      <c r="E1763" s="25">
        <f>'Bitcoin Data'!J1765</f>
        <v>229410.78414023502</v>
      </c>
      <c r="F1763" s="25">
        <f t="shared" si="163"/>
        <v>217.93298050053991</v>
      </c>
      <c r="G1763" s="23">
        <f>'Emissions Factors'!$AB$39/1000</f>
        <v>0.49266147344102867</v>
      </c>
      <c r="H1763" s="26">
        <f t="shared" si="167"/>
        <v>107367.18328479097</v>
      </c>
      <c r="I1763" s="23">
        <f t="shared" si="164"/>
        <v>113.02185493778997</v>
      </c>
      <c r="J1763" s="26">
        <f>I1763*'Social Cost of Carbon'!$C$5</f>
        <v>11302.185493778998</v>
      </c>
      <c r="K1763" s="23">
        <f t="shared" si="165"/>
        <v>0.86223158409406409</v>
      </c>
      <c r="L1763" s="27">
        <f t="shared" si="166"/>
        <v>10.736718328479098</v>
      </c>
      <c r="M1763" s="27"/>
    </row>
    <row r="1764" spans="1:13" x14ac:dyDescent="0.25">
      <c r="A1764" s="24">
        <f t="shared" si="168"/>
        <v>2020</v>
      </c>
      <c r="B1764" s="32">
        <v>44129</v>
      </c>
      <c r="C1764" s="28">
        <f>'Bitcoin Data'!C1766</f>
        <v>13031.173828000001</v>
      </c>
      <c r="D1764" s="26">
        <f>'Bitcoin Data'!K1766</f>
        <v>731.23171920701986</v>
      </c>
      <c r="E1764" s="25">
        <f>'Bitcoin Data'!J1766</f>
        <v>297454.57305079856</v>
      </c>
      <c r="F1764" s="25">
        <f t="shared" si="163"/>
        <v>217.50821883792551</v>
      </c>
      <c r="G1764" s="23">
        <f>'Emissions Factors'!$AB$39/1000</f>
        <v>0.49266147344102867</v>
      </c>
      <c r="H1764" s="26">
        <f t="shared" si="167"/>
        <v>107157.91957822608</v>
      </c>
      <c r="I1764" s="23">
        <f t="shared" si="164"/>
        <v>146.54440824097853</v>
      </c>
      <c r="J1764" s="26">
        <f>I1764*'Social Cost of Carbon'!$C$5</f>
        <v>14654.440824097852</v>
      </c>
      <c r="K1764" s="23">
        <f t="shared" si="165"/>
        <v>1.1245679796404793</v>
      </c>
      <c r="L1764" s="27">
        <f t="shared" si="166"/>
        <v>10.71579195782261</v>
      </c>
      <c r="M1764" s="27"/>
    </row>
    <row r="1765" spans="1:13" x14ac:dyDescent="0.25">
      <c r="A1765" s="24">
        <f t="shared" si="168"/>
        <v>2020</v>
      </c>
      <c r="B1765" s="32">
        <v>44130</v>
      </c>
      <c r="C1765" s="28">
        <f>'Bitcoin Data'!C1767</f>
        <v>13075.248046999999</v>
      </c>
      <c r="D1765" s="26">
        <f>'Bitcoin Data'!K1767</f>
        <v>687.49522572759906</v>
      </c>
      <c r="E1765" s="25">
        <f>'Bitcoin Data'!J1767</f>
        <v>315197.62863154814</v>
      </c>
      <c r="F1765" s="25">
        <f t="shared" si="163"/>
        <v>216.69686484485013</v>
      </c>
      <c r="G1765" s="23">
        <f>'Emissions Factors'!$AB$39/1000</f>
        <v>0.49266147344102867</v>
      </c>
      <c r="H1765" s="26">
        <f t="shared" si="167"/>
        <v>106758.19672451532</v>
      </c>
      <c r="I1765" s="23">
        <f t="shared" si="164"/>
        <v>155.28572814673669</v>
      </c>
      <c r="J1765" s="26">
        <f>I1765*'Social Cost of Carbon'!$C$5</f>
        <v>15528.572814673669</v>
      </c>
      <c r="K1765" s="23">
        <f t="shared" si="165"/>
        <v>1.1876312218976652</v>
      </c>
      <c r="L1765" s="27">
        <f t="shared" si="166"/>
        <v>10.675819672451533</v>
      </c>
      <c r="M1765" s="27"/>
    </row>
    <row r="1766" spans="1:13" x14ac:dyDescent="0.25">
      <c r="A1766" s="24">
        <f t="shared" si="168"/>
        <v>2020</v>
      </c>
      <c r="B1766" s="32">
        <v>44131</v>
      </c>
      <c r="C1766" s="28">
        <f>'Bitcoin Data'!C1768</f>
        <v>13654.21875</v>
      </c>
      <c r="D1766" s="26">
        <f>'Bitcoin Data'!K1768</f>
        <v>618.76933654176685</v>
      </c>
      <c r="E1766" s="25">
        <f>'Bitcoin Data'!J1768</f>
        <v>344408.86787125707</v>
      </c>
      <c r="F1766" s="25">
        <f t="shared" si="163"/>
        <v>213.10964667179877</v>
      </c>
      <c r="G1766" s="23">
        <f>'Emissions Factors'!$AB$39/1000</f>
        <v>0.49266147344102867</v>
      </c>
      <c r="H1766" s="26">
        <f t="shared" si="167"/>
        <v>104990.91253382539</v>
      </c>
      <c r="I1766" s="23">
        <f t="shared" si="164"/>
        <v>169.67698031161007</v>
      </c>
      <c r="J1766" s="26">
        <f>I1766*'Social Cost of Carbon'!$C$5</f>
        <v>16967.698031161006</v>
      </c>
      <c r="K1766" s="23">
        <f t="shared" si="165"/>
        <v>1.2426707336266314</v>
      </c>
      <c r="L1766" s="27">
        <f t="shared" si="166"/>
        <v>10.49909125338254</v>
      </c>
      <c r="M1766" s="27"/>
    </row>
    <row r="1767" spans="1:13" x14ac:dyDescent="0.25">
      <c r="A1767" s="24">
        <f t="shared" si="168"/>
        <v>2020</v>
      </c>
      <c r="B1767" s="32">
        <v>44132</v>
      </c>
      <c r="C1767" s="28">
        <f>'Bitcoin Data'!C1769</f>
        <v>13271.285156</v>
      </c>
      <c r="D1767" s="26">
        <f>'Bitcoin Data'!K1769</f>
        <v>625</v>
      </c>
      <c r="E1767" s="25">
        <f>'Bitcoin Data'!J1769</f>
        <v>324141.22360974096</v>
      </c>
      <c r="F1767" s="25">
        <f t="shared" si="163"/>
        <v>202.58826475608811</v>
      </c>
      <c r="G1767" s="23">
        <f>'Emissions Factors'!$AB$39/1000</f>
        <v>0.49266147344102867</v>
      </c>
      <c r="H1767" s="26">
        <f t="shared" si="167"/>
        <v>99807.433016595576</v>
      </c>
      <c r="I1767" s="23">
        <f t="shared" si="164"/>
        <v>159.69189282655293</v>
      </c>
      <c r="J1767" s="26">
        <f>I1767*'Social Cost of Carbon'!$C$5</f>
        <v>15969.189282655294</v>
      </c>
      <c r="K1767" s="23">
        <f t="shared" si="165"/>
        <v>1.2032888371353818</v>
      </c>
      <c r="L1767" s="27">
        <f t="shared" si="166"/>
        <v>9.9807433016595581</v>
      </c>
      <c r="M1767" s="27"/>
    </row>
    <row r="1768" spans="1:13" x14ac:dyDescent="0.25">
      <c r="A1768" s="24">
        <f t="shared" si="168"/>
        <v>2020</v>
      </c>
      <c r="B1768" s="32">
        <v>44133</v>
      </c>
      <c r="C1768" s="28">
        <f>'Bitcoin Data'!C1770</f>
        <v>13437.882813</v>
      </c>
      <c r="D1768" s="26">
        <f>'Bitcoin Data'!K1770</f>
        <v>675.01687542188563</v>
      </c>
      <c r="E1768" s="25">
        <f>'Bitcoin Data'!J1770</f>
        <v>289689.40426643274</v>
      </c>
      <c r="F1768" s="25">
        <f t="shared" si="163"/>
        <v>195.54523651075488</v>
      </c>
      <c r="G1768" s="23">
        <f>'Emissions Factors'!$AB$39/1000</f>
        <v>0.49266147344102867</v>
      </c>
      <c r="H1768" s="26">
        <f t="shared" si="167"/>
        <v>96337.604343762927</v>
      </c>
      <c r="I1768" s="23">
        <f t="shared" si="164"/>
        <v>142.71880874615456</v>
      </c>
      <c r="J1768" s="26">
        <f>I1768*'Social Cost of Carbon'!$C$5</f>
        <v>14271.880874615457</v>
      </c>
      <c r="K1768" s="23">
        <f t="shared" si="165"/>
        <v>1.0620632039452402</v>
      </c>
      <c r="L1768" s="27">
        <f t="shared" si="166"/>
        <v>9.6337604343762937</v>
      </c>
      <c r="M1768" s="27"/>
    </row>
    <row r="1769" spans="1:13" x14ac:dyDescent="0.25">
      <c r="A1769" s="24">
        <f t="shared" si="168"/>
        <v>2020</v>
      </c>
      <c r="B1769" s="32">
        <v>44134</v>
      </c>
      <c r="C1769" s="28">
        <f>'Bitcoin Data'!C1771</f>
        <v>13546.522461</v>
      </c>
      <c r="D1769" s="26">
        <f>'Bitcoin Data'!K1771</f>
        <v>693.74855469051101</v>
      </c>
      <c r="E1769" s="25">
        <f>'Bitcoin Data'!J1771</f>
        <v>272059.27894239291</v>
      </c>
      <c r="F1769" s="25">
        <f t="shared" si="163"/>
        <v>188.74073155642765</v>
      </c>
      <c r="G1769" s="23">
        <f>'Emissions Factors'!$AB$39/1000</f>
        <v>0.49266147344102867</v>
      </c>
      <c r="H1769" s="26">
        <f t="shared" si="167"/>
        <v>92985.2869069273</v>
      </c>
      <c r="I1769" s="23">
        <f t="shared" si="164"/>
        <v>134.0331252270631</v>
      </c>
      <c r="J1769" s="26">
        <f>I1769*'Social Cost of Carbon'!$C$5</f>
        <v>13403.31252270631</v>
      </c>
      <c r="K1769" s="23">
        <f t="shared" si="165"/>
        <v>0.98942828768741298</v>
      </c>
      <c r="L1769" s="27">
        <f t="shared" si="166"/>
        <v>9.2985286906927307</v>
      </c>
      <c r="M1769" s="27"/>
    </row>
    <row r="1770" spans="1:13" x14ac:dyDescent="0.25">
      <c r="A1770" s="24">
        <f t="shared" si="168"/>
        <v>2020</v>
      </c>
      <c r="B1770" s="32">
        <v>44135</v>
      </c>
      <c r="C1770" s="28">
        <f>'Bitcoin Data'!C1772</f>
        <v>13780.995117</v>
      </c>
      <c r="D1770" s="26">
        <f>'Bitcoin Data'!K1772</f>
        <v>706.27010907949466</v>
      </c>
      <c r="E1770" s="25">
        <f>'Bitcoin Data'!J1772</f>
        <v>260554.016390315</v>
      </c>
      <c r="F1770" s="25">
        <f t="shared" si="163"/>
        <v>184.0215135770882</v>
      </c>
      <c r="G1770" s="23">
        <f>'Emissions Factors'!$AB$39/1000</f>
        <v>0.49266147344102867</v>
      </c>
      <c r="H1770" s="26">
        <f t="shared" si="167"/>
        <v>90660.310023736543</v>
      </c>
      <c r="I1770" s="23">
        <f t="shared" si="164"/>
        <v>128.36492562583052</v>
      </c>
      <c r="J1770" s="26">
        <f>I1770*'Social Cost of Carbon'!$C$5</f>
        <v>12836.492562583053</v>
      </c>
      <c r="K1770" s="23">
        <f t="shared" si="165"/>
        <v>0.93146339967483005</v>
      </c>
      <c r="L1770" s="27">
        <f t="shared" si="166"/>
        <v>9.0660310023736539</v>
      </c>
      <c r="M1770" s="27"/>
    </row>
    <row r="1771" spans="1:13" x14ac:dyDescent="0.25">
      <c r="A1771" s="24">
        <f t="shared" si="168"/>
        <v>2020</v>
      </c>
      <c r="B1771" s="32">
        <v>44136</v>
      </c>
      <c r="C1771" s="28">
        <f>'Bitcoin Data'!C1773</f>
        <v>13737.109375</v>
      </c>
      <c r="D1771" s="26">
        <f>'Bitcoin Data'!K1773</f>
        <v>781.25</v>
      </c>
      <c r="E1771" s="25">
        <f>'Bitcoin Data'!J1773</f>
        <v>223901.06116305923</v>
      </c>
      <c r="F1771" s="25">
        <f t="shared" si="163"/>
        <v>174.92270403364003</v>
      </c>
      <c r="G1771" s="23">
        <f>'Emissions Factors'!$AB$39/1000</f>
        <v>0.49266147344102867</v>
      </c>
      <c r="H1771" s="26">
        <f t="shared" si="167"/>
        <v>86177.677107502066</v>
      </c>
      <c r="I1771" s="23">
        <f t="shared" si="164"/>
        <v>110.30742669760264</v>
      </c>
      <c r="J1771" s="26">
        <f>I1771*'Social Cost of Carbon'!$C$5</f>
        <v>11030.742669760264</v>
      </c>
      <c r="K1771" s="23">
        <f t="shared" si="165"/>
        <v>0.80298863237086693</v>
      </c>
      <c r="L1771" s="27">
        <f t="shared" si="166"/>
        <v>8.617767710750206</v>
      </c>
      <c r="M1771" s="27"/>
    </row>
    <row r="1772" spans="1:13" x14ac:dyDescent="0.25">
      <c r="A1772" s="24">
        <f t="shared" si="168"/>
        <v>2020</v>
      </c>
      <c r="B1772" s="32">
        <v>44137</v>
      </c>
      <c r="C1772" s="28">
        <f>'Bitcoin Data'!C1774</f>
        <v>13550.489258</v>
      </c>
      <c r="D1772" s="26">
        <f>'Bitcoin Data'!K1774</f>
        <v>593.74587676474471</v>
      </c>
      <c r="E1772" s="25">
        <f>'Bitcoin Data'!J1774</f>
        <v>297558.14258077572</v>
      </c>
      <c r="F1772" s="25">
        <f t="shared" si="163"/>
        <v>176.6739202551116</v>
      </c>
      <c r="G1772" s="23">
        <f>'Emissions Factors'!$AB$39/1000</f>
        <v>0.49266147344102867</v>
      </c>
      <c r="H1772" s="26">
        <f t="shared" si="167"/>
        <v>87040.433871486079</v>
      </c>
      <c r="I1772" s="23">
        <f t="shared" si="164"/>
        <v>146.59543295822067</v>
      </c>
      <c r="J1772" s="26">
        <f>I1772*'Social Cost of Carbon'!$C$5</f>
        <v>14659.543295822066</v>
      </c>
      <c r="K1772" s="23">
        <f t="shared" si="165"/>
        <v>1.0818460512167336</v>
      </c>
      <c r="L1772" s="27">
        <f t="shared" si="166"/>
        <v>8.7040433871486069</v>
      </c>
      <c r="M1772" s="27"/>
    </row>
    <row r="1773" spans="1:13" x14ac:dyDescent="0.25">
      <c r="A1773" s="24">
        <f t="shared" si="168"/>
        <v>2020</v>
      </c>
      <c r="B1773" s="32">
        <v>44138</v>
      </c>
      <c r="C1773" s="28">
        <f>'Bitcoin Data'!C1775</f>
        <v>13950.300781</v>
      </c>
      <c r="D1773" s="26">
        <f>'Bitcoin Data'!K1775</f>
        <v>874.97569511958011</v>
      </c>
      <c r="E1773" s="25">
        <f>'Bitcoin Data'!J1775</f>
        <v>197858.32276765103</v>
      </c>
      <c r="F1773" s="25">
        <f t="shared" si="163"/>
        <v>173.12122349881972</v>
      </c>
      <c r="G1773" s="23">
        <f>'Emissions Factors'!$AB$39/1000</f>
        <v>0.49266147344102867</v>
      </c>
      <c r="H1773" s="26">
        <f t="shared" si="167"/>
        <v>85290.157052842158</v>
      </c>
      <c r="I1773" s="23">
        <f t="shared" si="164"/>
        <v>97.477172827281578</v>
      </c>
      <c r="J1773" s="26">
        <f>I1773*'Social Cost of Carbon'!$C$5</f>
        <v>9747.7172827281574</v>
      </c>
      <c r="K1773" s="23">
        <f t="shared" si="165"/>
        <v>0.6987460296199729</v>
      </c>
      <c r="L1773" s="27">
        <f t="shared" si="166"/>
        <v>8.5290157052842144</v>
      </c>
      <c r="M1773" s="27"/>
    </row>
    <row r="1774" spans="1:13" x14ac:dyDescent="0.25">
      <c r="A1774" s="24">
        <f t="shared" si="168"/>
        <v>2020</v>
      </c>
      <c r="B1774" s="32">
        <v>44139</v>
      </c>
      <c r="C1774" s="28">
        <f>'Bitcoin Data'!C1776</f>
        <v>14133.707031</v>
      </c>
      <c r="D1774" s="26">
        <f>'Bitcoin Data'!K1776</f>
        <v>993.70652533951636</v>
      </c>
      <c r="E1774" s="25">
        <f>'Bitcoin Data'!J1776</f>
        <v>180169.41733389808</v>
      </c>
      <c r="F1774" s="25">
        <f t="shared" si="163"/>
        <v>179.03552567131308</v>
      </c>
      <c r="G1774" s="23">
        <f>'Emissions Factors'!$AB$39/1000</f>
        <v>0.49266147344102867</v>
      </c>
      <c r="H1774" s="26">
        <f t="shared" si="167"/>
        <v>88203.90587551822</v>
      </c>
      <c r="I1774" s="23">
        <f t="shared" si="164"/>
        <v>88.762530612729833</v>
      </c>
      <c r="J1774" s="26">
        <f>I1774*'Social Cost of Carbon'!$C$5</f>
        <v>8876.2530612729824</v>
      </c>
      <c r="K1774" s="23">
        <f t="shared" si="165"/>
        <v>0.62802016780200387</v>
      </c>
      <c r="L1774" s="27">
        <f t="shared" si="166"/>
        <v>8.8203905875518203</v>
      </c>
      <c r="M1774" s="27"/>
    </row>
    <row r="1775" spans="1:13" x14ac:dyDescent="0.25">
      <c r="A1775" s="24">
        <f t="shared" si="168"/>
        <v>2020</v>
      </c>
      <c r="B1775" s="32">
        <v>44140</v>
      </c>
      <c r="C1775" s="28">
        <f>'Bitcoin Data'!C1777</f>
        <v>15579.848633</v>
      </c>
      <c r="D1775" s="26">
        <f>'Bitcoin Data'!K1777</f>
        <v>918.74234381380154</v>
      </c>
      <c r="E1775" s="25">
        <f>'Bitcoin Data'!J1777</f>
        <v>203157.14616835173</v>
      </c>
      <c r="F1775" s="25">
        <f t="shared" si="163"/>
        <v>186.64907263323454</v>
      </c>
      <c r="G1775" s="23">
        <f>'Emissions Factors'!$AB$39/1000</f>
        <v>0.49266147344102867</v>
      </c>
      <c r="H1775" s="26">
        <f t="shared" si="167"/>
        <v>91954.807139890909</v>
      </c>
      <c r="I1775" s="23">
        <f t="shared" si="164"/>
        <v>100.08769897137461</v>
      </c>
      <c r="J1775" s="26">
        <f>I1775*'Social Cost of Carbon'!$C$5</f>
        <v>10008.769897137461</v>
      </c>
      <c r="K1775" s="23">
        <f t="shared" si="165"/>
        <v>0.64241765969007414</v>
      </c>
      <c r="L1775" s="27">
        <f t="shared" si="166"/>
        <v>9.1954807139890917</v>
      </c>
      <c r="M1775" s="27"/>
    </row>
    <row r="1776" spans="1:13" x14ac:dyDescent="0.25">
      <c r="A1776" s="24">
        <f t="shared" si="168"/>
        <v>2020</v>
      </c>
      <c r="B1776" s="32">
        <v>44141</v>
      </c>
      <c r="C1776" s="28">
        <f>'Bitcoin Data'!C1778</f>
        <v>15565.880859000001</v>
      </c>
      <c r="D1776" s="26">
        <f>'Bitcoin Data'!K1778</f>
        <v>956.22609434764115</v>
      </c>
      <c r="E1776" s="25">
        <f>'Bitcoin Data'!J1778</f>
        <v>198796.77295157698</v>
      </c>
      <c r="F1776" s="25">
        <f t="shared" si="163"/>
        <v>190.09466176840124</v>
      </c>
      <c r="G1776" s="23">
        <f>'Emissions Factors'!$AB$39/1000</f>
        <v>0.49266147344102867</v>
      </c>
      <c r="H1776" s="26">
        <f t="shared" si="167"/>
        <v>93652.316160094531</v>
      </c>
      <c r="I1776" s="23">
        <f t="shared" si="164"/>
        <v>97.939511077645534</v>
      </c>
      <c r="J1776" s="26">
        <f>I1776*'Social Cost of Carbon'!$C$5</f>
        <v>9793.9511077645529</v>
      </c>
      <c r="K1776" s="23">
        <f t="shared" si="165"/>
        <v>0.62919350318050338</v>
      </c>
      <c r="L1776" s="27">
        <f t="shared" si="166"/>
        <v>9.3652316160094511</v>
      </c>
      <c r="M1776" s="27"/>
    </row>
    <row r="1777" spans="1:13" x14ac:dyDescent="0.25">
      <c r="A1777" s="24">
        <f t="shared" si="168"/>
        <v>2020</v>
      </c>
      <c r="B1777" s="32">
        <v>44142</v>
      </c>
      <c r="C1777" s="28">
        <f>'Bitcoin Data'!C1779</f>
        <v>14833.753906</v>
      </c>
      <c r="D1777" s="26">
        <f>'Bitcoin Data'!K1779</f>
        <v>912.50126736287132</v>
      </c>
      <c r="E1777" s="25">
        <f>'Bitcoin Data'!J1779</f>
        <v>212607.99018863885</v>
      </c>
      <c r="F1777" s="25">
        <f t="shared" si="163"/>
        <v>194.00506049860587</v>
      </c>
      <c r="G1777" s="23">
        <f>'Emissions Factors'!$AB$39/1000</f>
        <v>0.49266147344102867</v>
      </c>
      <c r="H1777" s="26">
        <f t="shared" si="167"/>
        <v>95578.818960259086</v>
      </c>
      <c r="I1777" s="23">
        <f t="shared" si="164"/>
        <v>104.74376571167058</v>
      </c>
      <c r="J1777" s="26">
        <f>I1777*'Social Cost of Carbon'!$C$5</f>
        <v>10474.376571167059</v>
      </c>
      <c r="K1777" s="23">
        <f t="shared" si="165"/>
        <v>0.70611772566419295</v>
      </c>
      <c r="L1777" s="27">
        <f t="shared" si="166"/>
        <v>9.5578818960259078</v>
      </c>
      <c r="M1777" s="27"/>
    </row>
    <row r="1778" spans="1:13" x14ac:dyDescent="0.25">
      <c r="A1778" s="24">
        <f t="shared" si="168"/>
        <v>2020</v>
      </c>
      <c r="B1778" s="32">
        <v>44143</v>
      </c>
      <c r="C1778" s="28">
        <f>'Bitcoin Data'!C1780</f>
        <v>15479.567383</v>
      </c>
      <c r="D1778" s="26">
        <f>'Bitcoin Data'!K1780</f>
        <v>862.48203162434118</v>
      </c>
      <c r="E1778" s="25">
        <f>'Bitcoin Data'!J1780</f>
        <v>227367.49053484682</v>
      </c>
      <c r="F1778" s="25">
        <f t="shared" si="163"/>
        <v>196.10037516182285</v>
      </c>
      <c r="G1778" s="23">
        <f>'Emissions Factors'!$AB$39/1000</f>
        <v>0.49266147344102867</v>
      </c>
      <c r="H1778" s="26">
        <f t="shared" si="167"/>
        <v>96611.099769562148</v>
      </c>
      <c r="I1778" s="23">
        <f t="shared" si="164"/>
        <v>112.01520289948677</v>
      </c>
      <c r="J1778" s="26">
        <f>I1778*'Social Cost of Carbon'!$C$5</f>
        <v>11201.520289948676</v>
      </c>
      <c r="K1778" s="23">
        <f t="shared" si="165"/>
        <v>0.72363264507317115</v>
      </c>
      <c r="L1778" s="27">
        <f t="shared" si="166"/>
        <v>9.6611099769562134</v>
      </c>
      <c r="M1778" s="27"/>
    </row>
    <row r="1779" spans="1:13" x14ac:dyDescent="0.25">
      <c r="A1779" s="24">
        <f t="shared" si="168"/>
        <v>2020</v>
      </c>
      <c r="B1779" s="32">
        <v>44144</v>
      </c>
      <c r="C1779" s="28">
        <f>'Bitcoin Data'!C1781</f>
        <v>15332.315430000001</v>
      </c>
      <c r="D1779" s="26">
        <f>'Bitcoin Data'!K1781</f>
        <v>1156.2178828365879</v>
      </c>
      <c r="E1779" s="25">
        <f>'Bitcoin Data'!J1781</f>
        <v>167695.75922974339</v>
      </c>
      <c r="F1779" s="25">
        <f t="shared" si="163"/>
        <v>193.89283569728809</v>
      </c>
      <c r="G1779" s="23">
        <f>'Emissions Factors'!$AB$39/1000</f>
        <v>0.49266147344102867</v>
      </c>
      <c r="H1779" s="26">
        <f t="shared" si="167"/>
        <v>95523.530124285229</v>
      </c>
      <c r="I1779" s="23">
        <f t="shared" si="164"/>
        <v>82.617239831937354</v>
      </c>
      <c r="J1779" s="26">
        <f>I1779*'Social Cost of Carbon'!$C$5</f>
        <v>8261.723983193735</v>
      </c>
      <c r="K1779" s="23">
        <f t="shared" si="165"/>
        <v>0.53884385700990856</v>
      </c>
      <c r="L1779" s="27">
        <f t="shared" si="166"/>
        <v>9.5523530124285223</v>
      </c>
      <c r="M1779" s="27"/>
    </row>
    <row r="1780" spans="1:13" x14ac:dyDescent="0.25">
      <c r="A1780" s="24">
        <f t="shared" si="168"/>
        <v>2020</v>
      </c>
      <c r="B1780" s="32">
        <v>44145</v>
      </c>
      <c r="C1780" s="28">
        <f>'Bitcoin Data'!C1782</f>
        <v>15290.902344</v>
      </c>
      <c r="D1780" s="26">
        <f>'Bitcoin Data'!K1782</f>
        <v>918.74234381380154</v>
      </c>
      <c r="E1780" s="25">
        <f>'Bitcoin Data'!J1782</f>
        <v>226003.19183857742</v>
      </c>
      <c r="F1780" s="25">
        <f t="shared" si="163"/>
        <v>207.63870217917483</v>
      </c>
      <c r="G1780" s="23">
        <f>'Emissions Factors'!$AB$39/1000</f>
        <v>0.49266147344102867</v>
      </c>
      <c r="H1780" s="26">
        <f t="shared" si="167"/>
        <v>102295.5889589752</v>
      </c>
      <c r="I1780" s="23">
        <f t="shared" si="164"/>
        <v>111.34306549356901</v>
      </c>
      <c r="J1780" s="26">
        <f>I1780*'Social Cost of Carbon'!$C$5</f>
        <v>11134.306549356901</v>
      </c>
      <c r="K1780" s="23">
        <f t="shared" si="165"/>
        <v>0.72816543450922588</v>
      </c>
      <c r="L1780" s="27">
        <f t="shared" si="166"/>
        <v>10.229558895897521</v>
      </c>
      <c r="M1780" s="27"/>
    </row>
    <row r="1781" spans="1:13" x14ac:dyDescent="0.25">
      <c r="A1781" s="24">
        <f t="shared" si="168"/>
        <v>2020</v>
      </c>
      <c r="B1781" s="32">
        <v>44146</v>
      </c>
      <c r="C1781" s="28">
        <f>'Bitcoin Data'!C1783</f>
        <v>15701.339844</v>
      </c>
      <c r="D1781" s="26">
        <f>'Bitcoin Data'!K1783</f>
        <v>918.74234381380154</v>
      </c>
      <c r="E1781" s="25">
        <f>'Bitcoin Data'!J1783</f>
        <v>225465.3556485943</v>
      </c>
      <c r="F1781" s="25">
        <f t="shared" si="163"/>
        <v>207.14456929740189</v>
      </c>
      <c r="G1781" s="23">
        <f>'Emissions Factors'!$AB$39/1000</f>
        <v>0.49266147344102867</v>
      </c>
      <c r="H1781" s="26">
        <f t="shared" si="167"/>
        <v>102052.14872536529</v>
      </c>
      <c r="I1781" s="23">
        <f t="shared" si="164"/>
        <v>111.07809432374202</v>
      </c>
      <c r="J1781" s="26">
        <f>I1781*'Social Cost of Carbon'!$C$5</f>
        <v>11107.809432374203</v>
      </c>
      <c r="K1781" s="23">
        <f t="shared" si="165"/>
        <v>0.70744341201040006</v>
      </c>
      <c r="L1781" s="27">
        <f t="shared" si="166"/>
        <v>10.205214872536526</v>
      </c>
      <c r="M1781" s="27"/>
    </row>
    <row r="1782" spans="1:13" x14ac:dyDescent="0.25">
      <c r="A1782" s="24">
        <f t="shared" si="168"/>
        <v>2020</v>
      </c>
      <c r="B1782" s="32">
        <v>44147</v>
      </c>
      <c r="C1782" s="28">
        <f>'Bitcoin Data'!C1784</f>
        <v>16276.34375</v>
      </c>
      <c r="D1782" s="26">
        <f>'Bitcoin Data'!K1784</f>
        <v>1000</v>
      </c>
      <c r="E1782" s="25">
        <f>'Bitcoin Data'!J1784</f>
        <v>204722.25268973075</v>
      </c>
      <c r="F1782" s="25">
        <f t="shared" si="163"/>
        <v>204.72225268973077</v>
      </c>
      <c r="G1782" s="23">
        <f>'Emissions Factors'!$AB$39/1000</f>
        <v>0.49266147344102867</v>
      </c>
      <c r="H1782" s="26">
        <f t="shared" si="167"/>
        <v>100858.76665628936</v>
      </c>
      <c r="I1782" s="23">
        <f t="shared" si="164"/>
        <v>100.85876665628935</v>
      </c>
      <c r="J1782" s="26">
        <f>I1782*'Social Cost of Carbon'!$C$5</f>
        <v>10085.876665628935</v>
      </c>
      <c r="K1782" s="23">
        <f t="shared" si="165"/>
        <v>0.61966476135827098</v>
      </c>
      <c r="L1782" s="27">
        <f t="shared" si="166"/>
        <v>10.085876665628936</v>
      </c>
      <c r="M1782" s="27"/>
    </row>
    <row r="1783" spans="1:13" x14ac:dyDescent="0.25">
      <c r="A1783" s="24">
        <f t="shared" si="168"/>
        <v>2020</v>
      </c>
      <c r="B1783" s="32">
        <v>44148</v>
      </c>
      <c r="C1783" s="28">
        <f>'Bitcoin Data'!C1785</f>
        <v>16317.808594</v>
      </c>
      <c r="D1783" s="26">
        <f>'Bitcoin Data'!K1785</f>
        <v>868.72586872586874</v>
      </c>
      <c r="E1783" s="25">
        <f>'Bitcoin Data'!J1785</f>
        <v>238411.94130365149</v>
      </c>
      <c r="F1783" s="25">
        <f t="shared" si="163"/>
        <v>207.11462082363545</v>
      </c>
      <c r="G1783" s="23">
        <f>'Emissions Factors'!$AB$39/1000</f>
        <v>0.49266147344102867</v>
      </c>
      <c r="H1783" s="26">
        <f t="shared" si="167"/>
        <v>102037.3942661522</v>
      </c>
      <c r="I1783" s="23">
        <f t="shared" si="164"/>
        <v>117.45637828859299</v>
      </c>
      <c r="J1783" s="26">
        <f>I1783*'Social Cost of Carbon'!$C$5</f>
        <v>11745.637828859299</v>
      </c>
      <c r="K1783" s="23">
        <f t="shared" si="165"/>
        <v>0.7198048537705074</v>
      </c>
      <c r="L1783" s="27">
        <f t="shared" si="166"/>
        <v>10.203739426615222</v>
      </c>
      <c r="M1783" s="27"/>
    </row>
    <row r="1784" spans="1:13" x14ac:dyDescent="0.25">
      <c r="A1784" s="24">
        <f t="shared" si="168"/>
        <v>2020</v>
      </c>
      <c r="B1784" s="32">
        <v>44149</v>
      </c>
      <c r="C1784" s="28">
        <f>'Bitcoin Data'!C1786</f>
        <v>16068.138671999999</v>
      </c>
      <c r="D1784" s="26">
        <f>'Bitcoin Data'!K1786</f>
        <v>887.4864411793709</v>
      </c>
      <c r="E1784" s="25">
        <f>'Bitcoin Data'!J1786</f>
        <v>230212.00979214412</v>
      </c>
      <c r="F1784" s="25">
        <f t="shared" si="163"/>
        <v>204.31003728718048</v>
      </c>
      <c r="G1784" s="23">
        <f>'Emissions Factors'!$AB$39/1000</f>
        <v>0.49266147344102867</v>
      </c>
      <c r="H1784" s="26">
        <f t="shared" si="167"/>
        <v>100655.68400869385</v>
      </c>
      <c r="I1784" s="23">
        <f t="shared" si="164"/>
        <v>113.41658794801825</v>
      </c>
      <c r="J1784" s="26">
        <f>I1784*'Social Cost of Carbon'!$C$5</f>
        <v>11341.658794801824</v>
      </c>
      <c r="K1784" s="23">
        <f t="shared" si="165"/>
        <v>0.70584770434957478</v>
      </c>
      <c r="L1784" s="27">
        <f t="shared" si="166"/>
        <v>10.065568400869385</v>
      </c>
      <c r="M1784" s="27"/>
    </row>
    <row r="1785" spans="1:13" x14ac:dyDescent="0.25">
      <c r="A1785" s="24">
        <f t="shared" si="168"/>
        <v>2020</v>
      </c>
      <c r="B1785" s="32">
        <v>44150</v>
      </c>
      <c r="C1785" s="28">
        <f>'Bitcoin Data'!C1787</f>
        <v>15955.587890999999</v>
      </c>
      <c r="D1785" s="26">
        <f>'Bitcoin Data'!K1787</f>
        <v>937.5</v>
      </c>
      <c r="E1785" s="25">
        <f>'Bitcoin Data'!J1787</f>
        <v>216993.27632445839</v>
      </c>
      <c r="F1785" s="25">
        <f t="shared" si="163"/>
        <v>203.43119655417973</v>
      </c>
      <c r="G1785" s="23">
        <f>'Emissions Factors'!$AB$39/1000</f>
        <v>0.49266147344102867</v>
      </c>
      <c r="H1785" s="26">
        <f t="shared" si="167"/>
        <v>100222.7130382537</v>
      </c>
      <c r="I1785" s="23">
        <f t="shared" si="164"/>
        <v>106.90422724080396</v>
      </c>
      <c r="J1785" s="26">
        <f>I1785*'Social Cost of Carbon'!$C$5</f>
        <v>10690.422724080396</v>
      </c>
      <c r="K1785" s="23">
        <f t="shared" si="165"/>
        <v>0.67001120843127926</v>
      </c>
      <c r="L1785" s="27">
        <f t="shared" si="166"/>
        <v>10.02227130382537</v>
      </c>
      <c r="M1785" s="27"/>
    </row>
    <row r="1786" spans="1:13" x14ac:dyDescent="0.25">
      <c r="A1786" s="24">
        <f t="shared" si="168"/>
        <v>2020</v>
      </c>
      <c r="B1786" s="32">
        <v>44151</v>
      </c>
      <c r="C1786" s="28">
        <f>'Bitcoin Data'!C1788</f>
        <v>16716.111327999999</v>
      </c>
      <c r="D1786" s="26">
        <f>'Bitcoin Data'!K1788</f>
        <v>1000</v>
      </c>
      <c r="E1786" s="25">
        <f>'Bitcoin Data'!J1788</f>
        <v>205628.05286155769</v>
      </c>
      <c r="F1786" s="25">
        <f t="shared" si="163"/>
        <v>205.62805286155771</v>
      </c>
      <c r="G1786" s="23">
        <f>'Emissions Factors'!$AB$39/1000</f>
        <v>0.49266147344102867</v>
      </c>
      <c r="H1786" s="26">
        <f t="shared" si="167"/>
        <v>101305.01950358474</v>
      </c>
      <c r="I1786" s="23">
        <f t="shared" si="164"/>
        <v>101.30501950358475</v>
      </c>
      <c r="J1786" s="26">
        <f>I1786*'Social Cost of Carbon'!$C$5</f>
        <v>10130.501950358475</v>
      </c>
      <c r="K1786" s="23">
        <f t="shared" si="165"/>
        <v>0.60603221356809067</v>
      </c>
      <c r="L1786" s="27">
        <f t="shared" si="166"/>
        <v>10.130501950358475</v>
      </c>
      <c r="M1786" s="27"/>
    </row>
    <row r="1787" spans="1:13" x14ac:dyDescent="0.25">
      <c r="A1787" s="24">
        <f t="shared" si="168"/>
        <v>2020</v>
      </c>
      <c r="B1787" s="32">
        <v>44152</v>
      </c>
      <c r="C1787" s="28">
        <f>'Bitcoin Data'!C1789</f>
        <v>17645.40625</v>
      </c>
      <c r="D1787" s="26">
        <f>'Bitcoin Data'!K1789</f>
        <v>981.24727431312681</v>
      </c>
      <c r="E1787" s="25">
        <f>'Bitcoin Data'!J1789</f>
        <v>205023.36295731159</v>
      </c>
      <c r="F1787" s="25">
        <f t="shared" si="163"/>
        <v>201.17861607237288</v>
      </c>
      <c r="G1787" s="23">
        <f>'Emissions Factors'!$AB$39/1000</f>
        <v>0.49266147344102867</v>
      </c>
      <c r="H1787" s="26">
        <f t="shared" si="167"/>
        <v>99112.953419042227</v>
      </c>
      <c r="I1787" s="23">
        <f t="shared" si="164"/>
        <v>101.00711208438395</v>
      </c>
      <c r="J1787" s="26">
        <f>I1787*'Social Cost of Carbon'!$C$5</f>
        <v>10100.711208438395</v>
      </c>
      <c r="K1787" s="23">
        <f t="shared" si="165"/>
        <v>0.5724272405708084</v>
      </c>
      <c r="L1787" s="27">
        <f t="shared" si="166"/>
        <v>9.9112953419042249</v>
      </c>
      <c r="M1787" s="27"/>
    </row>
    <row r="1788" spans="1:13" x14ac:dyDescent="0.25">
      <c r="A1788" s="24">
        <f t="shared" si="168"/>
        <v>2020</v>
      </c>
      <c r="B1788" s="32">
        <v>44153</v>
      </c>
      <c r="C1788" s="28">
        <f>'Bitcoin Data'!C1790</f>
        <v>17804.005859000001</v>
      </c>
      <c r="D1788" s="26">
        <f>'Bitcoin Data'!K1790</f>
        <v>1056.2140593827016</v>
      </c>
      <c r="E1788" s="25">
        <f>'Bitcoin Data'!J1790</f>
        <v>193561.81251242742</v>
      </c>
      <c r="F1788" s="25">
        <f t="shared" si="163"/>
        <v>204.44270773522436</v>
      </c>
      <c r="G1788" s="23">
        <f>'Emissions Factors'!$AB$39/1000</f>
        <v>0.49266147344102867</v>
      </c>
      <c r="H1788" s="26">
        <f t="shared" si="167"/>
        <v>100721.04562710923</v>
      </c>
      <c r="I1788" s="23">
        <f t="shared" si="164"/>
        <v>95.360447754288629</v>
      </c>
      <c r="J1788" s="26">
        <f>I1788*'Social Cost of Carbon'!$C$5</f>
        <v>9536.0447754288634</v>
      </c>
      <c r="K1788" s="23">
        <f t="shared" si="165"/>
        <v>0.53561231393374054</v>
      </c>
      <c r="L1788" s="27">
        <f t="shared" si="166"/>
        <v>10.072104562710924</v>
      </c>
      <c r="M1788" s="27"/>
    </row>
    <row r="1789" spans="1:13" x14ac:dyDescent="0.25">
      <c r="A1789" s="24">
        <f t="shared" si="168"/>
        <v>2020</v>
      </c>
      <c r="B1789" s="32">
        <v>44154</v>
      </c>
      <c r="C1789" s="28">
        <f>'Bitcoin Data'!C1791</f>
        <v>17817.089843999998</v>
      </c>
      <c r="D1789" s="26">
        <f>'Bitcoin Data'!K1791</f>
        <v>856.24583769384458</v>
      </c>
      <c r="E1789" s="25">
        <f>'Bitcoin Data'!J1791</f>
        <v>245392.82602354424</v>
      </c>
      <c r="F1789" s="25">
        <f t="shared" si="163"/>
        <v>210.11658588258948</v>
      </c>
      <c r="G1789" s="23">
        <f>'Emissions Factors'!$AB$39/1000</f>
        <v>0.49266147344102867</v>
      </c>
      <c r="H1789" s="26">
        <f t="shared" si="167"/>
        <v>103516.34679531497</v>
      </c>
      <c r="I1789" s="23">
        <f t="shared" si="164"/>
        <v>120.89559124061732</v>
      </c>
      <c r="J1789" s="26">
        <f>I1789*'Social Cost of Carbon'!$C$5</f>
        <v>12089.559124061732</v>
      </c>
      <c r="K1789" s="23">
        <f t="shared" si="165"/>
        <v>0.67853724878268806</v>
      </c>
      <c r="L1789" s="27">
        <f t="shared" si="166"/>
        <v>10.3516346795315</v>
      </c>
      <c r="M1789" s="27"/>
    </row>
    <row r="1790" spans="1:13" x14ac:dyDescent="0.25">
      <c r="A1790" s="24">
        <f t="shared" si="168"/>
        <v>2020</v>
      </c>
      <c r="B1790" s="32">
        <v>44155</v>
      </c>
      <c r="C1790" s="28">
        <f>'Bitcoin Data'!C1792</f>
        <v>18621.314452999999</v>
      </c>
      <c r="D1790" s="26">
        <f>'Bitcoin Data'!K1792</f>
        <v>1050.0525026251314</v>
      </c>
      <c r="E1790" s="25">
        <f>'Bitcoin Data'!J1792</f>
        <v>196998.95287326482</v>
      </c>
      <c r="F1790" s="25">
        <f t="shared" si="163"/>
        <v>206.85924347910205</v>
      </c>
      <c r="G1790" s="23">
        <f>'Emissions Factors'!$AB$39/1000</f>
        <v>0.49266147344102867</v>
      </c>
      <c r="H1790" s="26">
        <f t="shared" si="167"/>
        <v>101911.57968731092</v>
      </c>
      <c r="I1790" s="23">
        <f t="shared" si="164"/>
        <v>97.053794388882409</v>
      </c>
      <c r="J1790" s="26">
        <f>I1790*'Social Cost of Carbon'!$C$5</f>
        <v>9705.3794388882416</v>
      </c>
      <c r="K1790" s="23">
        <f t="shared" si="165"/>
        <v>0.52119733348494368</v>
      </c>
      <c r="L1790" s="27">
        <f t="shared" si="166"/>
        <v>10.191157968731092</v>
      </c>
      <c r="M1790" s="27"/>
    </row>
    <row r="1791" spans="1:13" x14ac:dyDescent="0.25">
      <c r="A1791" s="24">
        <f t="shared" si="168"/>
        <v>2020</v>
      </c>
      <c r="B1791" s="32">
        <v>44156</v>
      </c>
      <c r="C1791" s="28">
        <f>'Bitcoin Data'!C1793</f>
        <v>18642.232422000001</v>
      </c>
      <c r="D1791" s="26">
        <f>'Bitcoin Data'!K1793</f>
        <v>1056.2140593827016</v>
      </c>
      <c r="E1791" s="25">
        <f>'Bitcoin Data'!J1793</f>
        <v>202476.00085023718</v>
      </c>
      <c r="F1791" s="25">
        <f t="shared" si="163"/>
        <v>213.85799878560437</v>
      </c>
      <c r="G1791" s="23">
        <f>'Emissions Factors'!$AB$39/1000</f>
        <v>0.49266147344102867</v>
      </c>
      <c r="H1791" s="26">
        <f t="shared" si="167"/>
        <v>105359.59678886557</v>
      </c>
      <c r="I1791" s="23">
        <f t="shared" si="164"/>
        <v>99.752124915324828</v>
      </c>
      <c r="J1791" s="26">
        <f>I1791*'Social Cost of Carbon'!$C$5</f>
        <v>9975.2124915324821</v>
      </c>
      <c r="K1791" s="23">
        <f t="shared" si="165"/>
        <v>0.53508679999936981</v>
      </c>
      <c r="L1791" s="27">
        <f t="shared" si="166"/>
        <v>10.535959678886558</v>
      </c>
      <c r="M1791" s="27"/>
    </row>
    <row r="1792" spans="1:13" x14ac:dyDescent="0.25">
      <c r="A1792" s="24">
        <f t="shared" si="168"/>
        <v>2020</v>
      </c>
      <c r="B1792" s="32">
        <v>44157</v>
      </c>
      <c r="C1792" s="28">
        <f>'Bitcoin Data'!C1794</f>
        <v>18370.001952999999</v>
      </c>
      <c r="D1792" s="26">
        <f>'Bitcoin Data'!K1794</f>
        <v>1087.4818753020784</v>
      </c>
      <c r="E1792" s="25">
        <f>'Bitcoin Data'!J1794</f>
        <v>202739.28123840943</v>
      </c>
      <c r="F1792" s="25">
        <f t="shared" si="163"/>
        <v>220.47529375854097</v>
      </c>
      <c r="G1792" s="23">
        <f>'Emissions Factors'!$AB$39/1000</f>
        <v>0.49266147344102867</v>
      </c>
      <c r="H1792" s="26">
        <f t="shared" si="167"/>
        <v>108619.68308042643</v>
      </c>
      <c r="I1792" s="23">
        <f t="shared" si="164"/>
        <v>99.881833019289886</v>
      </c>
      <c r="J1792" s="26">
        <f>I1792*'Social Cost of Carbon'!$C$5</f>
        <v>9988.1833019289879</v>
      </c>
      <c r="K1792" s="23">
        <f t="shared" si="165"/>
        <v>0.54372249537501116</v>
      </c>
      <c r="L1792" s="27">
        <f t="shared" si="166"/>
        <v>10.861968308042641</v>
      </c>
      <c r="M1792" s="27"/>
    </row>
    <row r="1793" spans="1:13" x14ac:dyDescent="0.25">
      <c r="A1793" s="24">
        <f t="shared" si="168"/>
        <v>2020</v>
      </c>
      <c r="B1793" s="32">
        <v>44158</v>
      </c>
      <c r="C1793" s="28">
        <f>'Bitcoin Data'!C1795</f>
        <v>18364.121093999998</v>
      </c>
      <c r="D1793" s="26">
        <f>'Bitcoin Data'!K1795</f>
        <v>918.74234381380154</v>
      </c>
      <c r="E1793" s="25">
        <f>'Bitcoin Data'!J1795</f>
        <v>246594.91267164581</v>
      </c>
      <c r="F1793" s="25">
        <f t="shared" si="163"/>
        <v>226.55718804050758</v>
      </c>
      <c r="G1793" s="23">
        <f>'Emissions Factors'!$AB$39/1000</f>
        <v>0.49266147344102867</v>
      </c>
      <c r="H1793" s="26">
        <f t="shared" si="167"/>
        <v>111615.99807869268</v>
      </c>
      <c r="I1793" s="23">
        <f t="shared" si="164"/>
        <v>121.48781301987482</v>
      </c>
      <c r="J1793" s="26">
        <f>I1793*'Social Cost of Carbon'!$C$5</f>
        <v>12148.781301987483</v>
      </c>
      <c r="K1793" s="23">
        <f t="shared" si="165"/>
        <v>0.66154983621605412</v>
      </c>
      <c r="L1793" s="27">
        <f t="shared" si="166"/>
        <v>11.161599807869267</v>
      </c>
      <c r="M1793" s="27"/>
    </row>
    <row r="1794" spans="1:13" x14ac:dyDescent="0.25">
      <c r="A1794" s="24">
        <f t="shared" si="168"/>
        <v>2020</v>
      </c>
      <c r="B1794" s="32">
        <v>44159</v>
      </c>
      <c r="C1794" s="28">
        <f>'Bitcoin Data'!C1796</f>
        <v>19107.464843999998</v>
      </c>
      <c r="D1794" s="26">
        <f>'Bitcoin Data'!K1796</f>
        <v>850.0188893086513</v>
      </c>
      <c r="E1794" s="25">
        <f>'Bitcoin Data'!J1796</f>
        <v>264514.62102982111</v>
      </c>
      <c r="F1794" s="25">
        <f t="shared" si="163"/>
        <v>224.84242437366737</v>
      </c>
      <c r="G1794" s="23">
        <f>'Emissions Factors'!$AB$39/1000</f>
        <v>0.49266147344102867</v>
      </c>
      <c r="H1794" s="26">
        <f t="shared" si="167"/>
        <v>110771.20008398403</v>
      </c>
      <c r="I1794" s="23">
        <f t="shared" si="164"/>
        <v>130.31616294324698</v>
      </c>
      <c r="J1794" s="26">
        <f>I1794*'Social Cost of Carbon'!$C$5</f>
        <v>13031.616294324698</v>
      </c>
      <c r="K1794" s="23">
        <f t="shared" si="165"/>
        <v>0.68201702322727553</v>
      </c>
      <c r="L1794" s="27">
        <f t="shared" si="166"/>
        <v>11.077120008398403</v>
      </c>
      <c r="M1794" s="27"/>
    </row>
    <row r="1795" spans="1:13" x14ac:dyDescent="0.25">
      <c r="A1795" s="24">
        <f t="shared" si="168"/>
        <v>2020</v>
      </c>
      <c r="B1795" s="32">
        <v>44160</v>
      </c>
      <c r="C1795" s="28">
        <f>'Bitcoin Data'!C1797</f>
        <v>18732.121093999998</v>
      </c>
      <c r="D1795" s="26">
        <f>'Bitcoin Data'!K1797</f>
        <v>968.78363832077503</v>
      </c>
      <c r="E1795" s="25">
        <f>'Bitcoin Data'!J1797</f>
        <v>227617.28358990746</v>
      </c>
      <c r="F1795" s="25">
        <f t="shared" si="163"/>
        <v>220.51190014092219</v>
      </c>
      <c r="G1795" s="23">
        <f>'Emissions Factors'!$AB$39/1000</f>
        <v>0.49266147344102867</v>
      </c>
      <c r="H1795" s="26">
        <f t="shared" si="167"/>
        <v>108637.71763470772</v>
      </c>
      <c r="I1795" s="23">
        <f t="shared" si="164"/>
        <v>112.13826631404829</v>
      </c>
      <c r="J1795" s="26">
        <f>I1795*'Social Cost of Carbon'!$C$5</f>
        <v>11213.826631404829</v>
      </c>
      <c r="K1795" s="23">
        <f t="shared" si="165"/>
        <v>0.59864158336007556</v>
      </c>
      <c r="L1795" s="27">
        <f t="shared" si="166"/>
        <v>10.863771763470771</v>
      </c>
      <c r="M1795" s="27"/>
    </row>
    <row r="1796" spans="1:13" x14ac:dyDescent="0.25">
      <c r="A1796" s="24">
        <f t="shared" si="168"/>
        <v>2020</v>
      </c>
      <c r="B1796" s="32">
        <v>44161</v>
      </c>
      <c r="C1796" s="28">
        <f>'Bitcoin Data'!C1798</f>
        <v>17150.623047000001</v>
      </c>
      <c r="D1796" s="26">
        <f>'Bitcoin Data'!K1798</f>
        <v>937.5</v>
      </c>
      <c r="E1796" s="25">
        <f>'Bitcoin Data'!J1798</f>
        <v>232094.3641605718</v>
      </c>
      <c r="F1796" s="25">
        <f t="shared" si="163"/>
        <v>217.58846640053605</v>
      </c>
      <c r="G1796" s="23">
        <f>'Emissions Factors'!$AB$39/1000</f>
        <v>0.49266147344102867</v>
      </c>
      <c r="H1796" s="26">
        <f t="shared" si="167"/>
        <v>107197.45446066184</v>
      </c>
      <c r="I1796" s="23">
        <f t="shared" si="164"/>
        <v>114.34395142470599</v>
      </c>
      <c r="J1796" s="26">
        <f>I1796*'Social Cost of Carbon'!$C$5</f>
        <v>11434.395142470599</v>
      </c>
      <c r="K1796" s="23">
        <f t="shared" si="165"/>
        <v>0.66670435885247392</v>
      </c>
      <c r="L1796" s="27">
        <f t="shared" si="166"/>
        <v>10.719745446066188</v>
      </c>
      <c r="M1796" s="27"/>
    </row>
    <row r="1797" spans="1:13" x14ac:dyDescent="0.25">
      <c r="A1797" s="24">
        <f t="shared" si="168"/>
        <v>2020</v>
      </c>
      <c r="B1797" s="32">
        <v>44162</v>
      </c>
      <c r="C1797" s="28">
        <f>'Bitcoin Data'!C1799</f>
        <v>17108.402343999998</v>
      </c>
      <c r="D1797" s="26">
        <f>'Bitcoin Data'!K1799</f>
        <v>962.46390760346469</v>
      </c>
      <c r="E1797" s="25">
        <f>'Bitcoin Data'!J1799</f>
        <v>228657.78148008918</v>
      </c>
      <c r="F1797" s="25">
        <f t="shared" ref="F1797:F1860" si="169">E1797*D1797/1000000</f>
        <v>220.07486186726575</v>
      </c>
      <c r="G1797" s="23">
        <f>'Emissions Factors'!$AB$39/1000</f>
        <v>0.49266147344102867</v>
      </c>
      <c r="H1797" s="26">
        <f t="shared" si="167"/>
        <v>108422.405714858</v>
      </c>
      <c r="I1797" s="23">
        <f t="shared" ref="I1797:I1860" si="170">$E1797*G1797/1000</f>
        <v>112.6508795377375</v>
      </c>
      <c r="J1797" s="26">
        <f>I1797*'Social Cost of Carbon'!$C$5</f>
        <v>11265.087953773749</v>
      </c>
      <c r="K1797" s="23">
        <f t="shared" ref="K1797:K1860" si="171">J1797/$C1797</f>
        <v>0.65845353220398584</v>
      </c>
      <c r="L1797" s="27">
        <f t="shared" ref="L1797:L1860" si="172">J1797*$D1797/1000000</f>
        <v>10.842240571485801</v>
      </c>
      <c r="M1797" s="27"/>
    </row>
    <row r="1798" spans="1:13" x14ac:dyDescent="0.25">
      <c r="A1798" s="24">
        <f t="shared" si="168"/>
        <v>2020</v>
      </c>
      <c r="B1798" s="32">
        <v>44163</v>
      </c>
      <c r="C1798" s="28">
        <f>'Bitcoin Data'!C1800</f>
        <v>17717.414063</v>
      </c>
      <c r="D1798" s="26">
        <f>'Bitcoin Data'!K1800</f>
        <v>962.46390760346469</v>
      </c>
      <c r="E1798" s="25">
        <f>'Bitcoin Data'!J1800</f>
        <v>225623.70720798633</v>
      </c>
      <c r="F1798" s="25">
        <f t="shared" si="169"/>
        <v>217.15467488737852</v>
      </c>
      <c r="G1798" s="23">
        <f>'Emissions Factors'!$AB$39/1000</f>
        <v>0.49266147344102867</v>
      </c>
      <c r="H1798" s="26">
        <f t="shared" ref="H1798:H1861" si="173">F1798*G1798*1000</f>
        <v>106983.74209462345</v>
      </c>
      <c r="I1798" s="23">
        <f t="shared" si="170"/>
        <v>111.15610803631378</v>
      </c>
      <c r="J1798" s="26">
        <f>I1798*'Social Cost of Carbon'!$C$5</f>
        <v>11115.610803631378</v>
      </c>
      <c r="K1798" s="23">
        <f t="shared" si="171"/>
        <v>0.62738336216031454</v>
      </c>
      <c r="L1798" s="27">
        <f t="shared" si="172"/>
        <v>10.698374209462346</v>
      </c>
      <c r="M1798" s="27"/>
    </row>
    <row r="1799" spans="1:13" x14ac:dyDescent="0.25">
      <c r="A1799" s="24">
        <f t="shared" si="168"/>
        <v>2020</v>
      </c>
      <c r="B1799" s="32">
        <v>44164</v>
      </c>
      <c r="C1799" s="28">
        <f>'Bitcoin Data'!C1801</f>
        <v>18177.484375</v>
      </c>
      <c r="D1799" s="26">
        <f>'Bitcoin Data'!K1801</f>
        <v>937.5</v>
      </c>
      <c r="E1799" s="25">
        <f>'Bitcoin Data'!J1801</f>
        <v>228306.69432961647</v>
      </c>
      <c r="F1799" s="25">
        <f t="shared" si="169"/>
        <v>214.03752593401546</v>
      </c>
      <c r="G1799" s="23">
        <f>'Emissions Factors'!$AB$39/1000</f>
        <v>0.49266147344102867</v>
      </c>
      <c r="H1799" s="26">
        <f t="shared" si="173"/>
        <v>105448.04289832445</v>
      </c>
      <c r="I1799" s="23">
        <f t="shared" si="170"/>
        <v>112.47791242487939</v>
      </c>
      <c r="J1799" s="26">
        <f>I1799*'Social Cost of Carbon'!$C$5</f>
        <v>11247.79124248794</v>
      </c>
      <c r="K1799" s="23">
        <f t="shared" si="171"/>
        <v>0.61877600939970223</v>
      </c>
      <c r="L1799" s="27">
        <f t="shared" si="172"/>
        <v>10.544804289832443</v>
      </c>
      <c r="M1799" s="27"/>
    </row>
    <row r="1800" spans="1:13" x14ac:dyDescent="0.25">
      <c r="A1800" s="24">
        <f t="shared" si="168"/>
        <v>2020</v>
      </c>
      <c r="B1800" s="32">
        <v>44165</v>
      </c>
      <c r="C1800" s="28">
        <f>'Bitcoin Data'!C1802</f>
        <v>19625.835938</v>
      </c>
      <c r="D1800" s="26">
        <f>'Bitcoin Data'!K1802</f>
        <v>706.27010907949466</v>
      </c>
      <c r="E1800" s="25">
        <f>'Bitcoin Data'!J1802</f>
        <v>297452.24714556808</v>
      </c>
      <c r="F1800" s="25">
        <f t="shared" si="169"/>
        <v>210.08163103744116</v>
      </c>
      <c r="G1800" s="23">
        <f>'Emissions Factors'!$AB$39/1000</f>
        <v>0.49266147344102867</v>
      </c>
      <c r="H1800" s="26">
        <f t="shared" si="173"/>
        <v>103499.1258898003</v>
      </c>
      <c r="I1800" s="23">
        <f t="shared" si="170"/>
        <v>146.54326235708058</v>
      </c>
      <c r="J1800" s="26">
        <f>I1800*'Social Cost of Carbon'!$C$5</f>
        <v>14654.326235708058</v>
      </c>
      <c r="K1800" s="23">
        <f t="shared" si="171"/>
        <v>0.74668545492801208</v>
      </c>
      <c r="L1800" s="27">
        <f t="shared" si="172"/>
        <v>10.349912588980031</v>
      </c>
      <c r="M1800" s="27"/>
    </row>
    <row r="1801" spans="1:13" x14ac:dyDescent="0.25">
      <c r="A1801" s="24">
        <f t="shared" si="168"/>
        <v>2020</v>
      </c>
      <c r="B1801" s="32">
        <v>44166</v>
      </c>
      <c r="C1801" s="28">
        <f>'Bitcoin Data'!C1803</f>
        <v>18802.998047000001</v>
      </c>
      <c r="D1801" s="26">
        <f>'Bitcoin Data'!K1803</f>
        <v>949.96833438885369</v>
      </c>
      <c r="E1801" s="25">
        <f>'Bitcoin Data'!J1803</f>
        <v>215983.11164484406</v>
      </c>
      <c r="F1801" s="25">
        <f t="shared" si="169"/>
        <v>205.17711682537433</v>
      </c>
      <c r="G1801" s="23">
        <f>'Emissions Factors'!$AB$39/1000</f>
        <v>0.49266147344102867</v>
      </c>
      <c r="H1801" s="26">
        <f t="shared" si="173"/>
        <v>101082.86069157098</v>
      </c>
      <c r="I1801" s="23">
        <f t="shared" si="170"/>
        <v>106.40655802132707</v>
      </c>
      <c r="J1801" s="26">
        <f>I1801*'Social Cost of Carbon'!$C$5</f>
        <v>10640.655802132707</v>
      </c>
      <c r="K1801" s="23">
        <f t="shared" si="171"/>
        <v>0.56590208516404183</v>
      </c>
      <c r="L1801" s="27">
        <f t="shared" si="172"/>
        <v>10.108286069157099</v>
      </c>
      <c r="M1801" s="27"/>
    </row>
    <row r="1802" spans="1:13" x14ac:dyDescent="0.25">
      <c r="A1802" s="24">
        <f t="shared" si="168"/>
        <v>2020</v>
      </c>
      <c r="B1802" s="32">
        <v>44167</v>
      </c>
      <c r="C1802" s="28">
        <f>'Bitcoin Data'!C1804</f>
        <v>19201.091797000001</v>
      </c>
      <c r="D1802" s="26">
        <f>'Bitcoin Data'!K1804</f>
        <v>818.77729257641909</v>
      </c>
      <c r="E1802" s="25">
        <f>'Bitcoin Data'!J1804</f>
        <v>257645.28789279939</v>
      </c>
      <c r="F1802" s="25">
        <f t="shared" si="169"/>
        <v>210.95411126593834</v>
      </c>
      <c r="G1802" s="23">
        <f>'Emissions Factors'!$AB$39/1000</f>
        <v>0.49266147344102867</v>
      </c>
      <c r="H1802" s="26">
        <f t="shared" si="173"/>
        <v>103928.96328471988</v>
      </c>
      <c r="I1802" s="23">
        <f t="shared" si="170"/>
        <v>126.93190715840457</v>
      </c>
      <c r="J1802" s="26">
        <f>I1802*'Social Cost of Carbon'!$C$5</f>
        <v>12693.190715840457</v>
      </c>
      <c r="K1802" s="23">
        <f t="shared" si="171"/>
        <v>0.6610660919721062</v>
      </c>
      <c r="L1802" s="27">
        <f t="shared" si="172"/>
        <v>10.392896328471988</v>
      </c>
      <c r="M1802" s="27"/>
    </row>
    <row r="1803" spans="1:13" x14ac:dyDescent="0.25">
      <c r="A1803" s="24">
        <f t="shared" si="168"/>
        <v>2020</v>
      </c>
      <c r="B1803" s="32">
        <v>44168</v>
      </c>
      <c r="C1803" s="28">
        <f>'Bitcoin Data'!C1805</f>
        <v>19445.398438</v>
      </c>
      <c r="D1803" s="26">
        <f>'Bitcoin Data'!K1805</f>
        <v>981.24727431312681</v>
      </c>
      <c r="E1803" s="25">
        <f>'Bitcoin Data'!J1805</f>
        <v>212351.08444171833</v>
      </c>
      <c r="F1803" s="25">
        <f t="shared" si="169"/>
        <v>208.36892280587273</v>
      </c>
      <c r="G1803" s="23">
        <f>'Emissions Factors'!$AB$39/1000</f>
        <v>0.49266147344102867</v>
      </c>
      <c r="H1803" s="26">
        <f t="shared" si="173"/>
        <v>102655.34052886121</v>
      </c>
      <c r="I1803" s="23">
        <f t="shared" si="170"/>
        <v>104.61719814785725</v>
      </c>
      <c r="J1803" s="26">
        <f>I1803*'Social Cost of Carbon'!$C$5</f>
        <v>10461.719814785725</v>
      </c>
      <c r="K1803" s="23">
        <f t="shared" si="171"/>
        <v>0.53800490888073238</v>
      </c>
      <c r="L1803" s="27">
        <f t="shared" si="172"/>
        <v>10.265534052886123</v>
      </c>
      <c r="M1803" s="27"/>
    </row>
    <row r="1804" spans="1:13" x14ac:dyDescent="0.25">
      <c r="A1804" s="24">
        <f t="shared" si="168"/>
        <v>2020</v>
      </c>
      <c r="B1804" s="32">
        <v>44169</v>
      </c>
      <c r="C1804" s="28">
        <f>'Bitcoin Data'!C1806</f>
        <v>18699.765625</v>
      </c>
      <c r="D1804" s="26">
        <f>'Bitcoin Data'!K1806</f>
        <v>900</v>
      </c>
      <c r="E1804" s="25">
        <f>'Bitcoin Data'!J1806</f>
        <v>236034.2722889951</v>
      </c>
      <c r="F1804" s="25">
        <f t="shared" si="169"/>
        <v>212.43084506009558</v>
      </c>
      <c r="G1804" s="23">
        <f>'Emissions Factors'!$AB$39/1000</f>
        <v>0.49266147344102867</v>
      </c>
      <c r="H1804" s="26">
        <f t="shared" si="173"/>
        <v>104656.49313162956</v>
      </c>
      <c r="I1804" s="23">
        <f t="shared" si="170"/>
        <v>116.28499236847729</v>
      </c>
      <c r="J1804" s="26">
        <f>I1804*'Social Cost of Carbon'!$C$5</f>
        <v>11628.499236847729</v>
      </c>
      <c r="K1804" s="23">
        <f t="shared" si="171"/>
        <v>0.62185267291807189</v>
      </c>
      <c r="L1804" s="27">
        <f t="shared" si="172"/>
        <v>10.465649313162956</v>
      </c>
      <c r="M1804" s="27"/>
    </row>
    <row r="1805" spans="1:13" x14ac:dyDescent="0.25">
      <c r="A1805" s="24">
        <f t="shared" ref="A1805:A1868" si="174">YEAR(B1805)</f>
        <v>2020</v>
      </c>
      <c r="B1805" s="32">
        <v>44170</v>
      </c>
      <c r="C1805" s="28">
        <f>'Bitcoin Data'!C1807</f>
        <v>19154.230468999998</v>
      </c>
      <c r="D1805" s="26">
        <f>'Bitcoin Data'!K1807</f>
        <v>900</v>
      </c>
      <c r="E1805" s="25">
        <f>'Bitcoin Data'!J1807</f>
        <v>236520.9378263554</v>
      </c>
      <c r="F1805" s="25">
        <f t="shared" si="169"/>
        <v>212.86884404371986</v>
      </c>
      <c r="G1805" s="23">
        <f>'Emissions Factors'!$AB$39/1000</f>
        <v>0.49266147344102867</v>
      </c>
      <c r="H1805" s="26">
        <f t="shared" si="173"/>
        <v>104872.27835626758</v>
      </c>
      <c r="I1805" s="23">
        <f t="shared" si="170"/>
        <v>116.52475372918619</v>
      </c>
      <c r="J1805" s="26">
        <f>I1805*'Social Cost of Carbon'!$C$5</f>
        <v>11652.47537291862</v>
      </c>
      <c r="K1805" s="23">
        <f t="shared" si="171"/>
        <v>0.60834996173704126</v>
      </c>
      <c r="L1805" s="27">
        <f t="shared" si="172"/>
        <v>10.487227835626756</v>
      </c>
      <c r="M1805" s="27"/>
    </row>
    <row r="1806" spans="1:13" x14ac:dyDescent="0.25">
      <c r="A1806" s="24">
        <f t="shared" si="174"/>
        <v>2020</v>
      </c>
      <c r="B1806" s="32">
        <v>44171</v>
      </c>
      <c r="C1806" s="28">
        <f>'Bitcoin Data'!C1808</f>
        <v>19345.121093999998</v>
      </c>
      <c r="D1806" s="26">
        <f>'Bitcoin Data'!K1808</f>
        <v>850.0188893086513</v>
      </c>
      <c r="E1806" s="25">
        <f>'Bitcoin Data'!J1808</f>
        <v>250943.02489723955</v>
      </c>
      <c r="F1806" s="25">
        <f t="shared" si="169"/>
        <v>213.30631130290479</v>
      </c>
      <c r="G1806" s="23">
        <f>'Emissions Factors'!$AB$39/1000</f>
        <v>0.49266147344102867</v>
      </c>
      <c r="H1806" s="26">
        <f t="shared" si="173"/>
        <v>105087.80162075983</v>
      </c>
      <c r="I1806" s="23">
        <f t="shared" si="170"/>
        <v>123.62996039562277</v>
      </c>
      <c r="J1806" s="26">
        <f>I1806*'Social Cost of Carbon'!$C$5</f>
        <v>12362.996039562277</v>
      </c>
      <c r="K1806" s="23">
        <f t="shared" si="171"/>
        <v>0.63907566044632991</v>
      </c>
      <c r="L1806" s="27">
        <f t="shared" si="172"/>
        <v>10.508780162075981</v>
      </c>
      <c r="M1806" s="27"/>
    </row>
    <row r="1807" spans="1:13" x14ac:dyDescent="0.25">
      <c r="A1807" s="24">
        <f t="shared" si="174"/>
        <v>2020</v>
      </c>
      <c r="B1807" s="32">
        <v>44172</v>
      </c>
      <c r="C1807" s="28">
        <f>'Bitcoin Data'!C1809</f>
        <v>19191.630859000001</v>
      </c>
      <c r="D1807" s="26">
        <f>'Bitcoin Data'!K1809</f>
        <v>937.5</v>
      </c>
      <c r="E1807" s="25">
        <f>'Bitcoin Data'!J1809</f>
        <v>225974.95631185593</v>
      </c>
      <c r="F1807" s="25">
        <f t="shared" si="169"/>
        <v>211.85152154236494</v>
      </c>
      <c r="G1807" s="23">
        <f>'Emissions Factors'!$AB$39/1000</f>
        <v>0.49266147344102867</v>
      </c>
      <c r="H1807" s="26">
        <f t="shared" si="173"/>
        <v>104371.08275378533</v>
      </c>
      <c r="I1807" s="23">
        <f t="shared" si="170"/>
        <v>111.32915493737103</v>
      </c>
      <c r="J1807" s="26">
        <f>I1807*'Social Cost of Carbon'!$C$5</f>
        <v>11132.915493737102</v>
      </c>
      <c r="K1807" s="23">
        <f t="shared" si="171"/>
        <v>0.58009220662538286</v>
      </c>
      <c r="L1807" s="27">
        <f t="shared" si="172"/>
        <v>10.437108275378533</v>
      </c>
      <c r="M1807" s="27"/>
    </row>
    <row r="1808" spans="1:13" x14ac:dyDescent="0.25">
      <c r="A1808" s="24">
        <f t="shared" si="174"/>
        <v>2020</v>
      </c>
      <c r="B1808" s="32">
        <v>44173</v>
      </c>
      <c r="C1808" s="28">
        <f>'Bitcoin Data'!C1810</f>
        <v>18321.144531000002</v>
      </c>
      <c r="D1808" s="26">
        <f>'Bitcoin Data'!K1810</f>
        <v>900</v>
      </c>
      <c r="E1808" s="25">
        <f>'Bitcoin Data'!J1810</f>
        <v>244173.86007647697</v>
      </c>
      <c r="F1808" s="25">
        <f t="shared" si="169"/>
        <v>219.75647406882928</v>
      </c>
      <c r="G1808" s="23">
        <f>'Emissions Factors'!$AB$39/1000</f>
        <v>0.49266147344102867</v>
      </c>
      <c r="H1808" s="26">
        <f t="shared" si="173"/>
        <v>108265.54831295463</v>
      </c>
      <c r="I1808" s="23">
        <f t="shared" si="170"/>
        <v>120.29505368106072</v>
      </c>
      <c r="J1808" s="26">
        <f>I1808*'Social Cost of Carbon'!$C$5</f>
        <v>12029.505368106073</v>
      </c>
      <c r="K1808" s="23">
        <f t="shared" si="171"/>
        <v>0.65659136893722658</v>
      </c>
      <c r="L1808" s="27">
        <f t="shared" si="172"/>
        <v>10.826554831295466</v>
      </c>
      <c r="M1808" s="27"/>
    </row>
    <row r="1809" spans="1:13" x14ac:dyDescent="0.25">
      <c r="A1809" s="24">
        <f t="shared" si="174"/>
        <v>2020</v>
      </c>
      <c r="B1809" s="32">
        <v>44174</v>
      </c>
      <c r="C1809" s="28">
        <f>'Bitcoin Data'!C1811</f>
        <v>18553.916015999999</v>
      </c>
      <c r="D1809" s="26">
        <f>'Bitcoin Data'!K1811</f>
        <v>868.72586872586874</v>
      </c>
      <c r="E1809" s="25">
        <f>'Bitcoin Data'!J1811</f>
        <v>250833.56438004808</v>
      </c>
      <c r="F1809" s="25">
        <f t="shared" si="169"/>
        <v>217.9056061216634</v>
      </c>
      <c r="G1809" s="23">
        <f>'Emissions Factors'!$AB$39/1000</f>
        <v>0.49266147344102867</v>
      </c>
      <c r="H1809" s="26">
        <f t="shared" si="173"/>
        <v>107353.69698295913</v>
      </c>
      <c r="I1809" s="23">
        <f t="shared" si="170"/>
        <v>123.57603341593962</v>
      </c>
      <c r="J1809" s="26">
        <f>I1809*'Social Cost of Carbon'!$C$5</f>
        <v>12357.603341593962</v>
      </c>
      <c r="K1809" s="23">
        <f t="shared" si="171"/>
        <v>0.66603747321791062</v>
      </c>
      <c r="L1809" s="27">
        <f t="shared" si="172"/>
        <v>10.735369698295914</v>
      </c>
      <c r="M1809" s="27"/>
    </row>
    <row r="1810" spans="1:13" x14ac:dyDescent="0.25">
      <c r="A1810" s="24">
        <f t="shared" si="174"/>
        <v>2020</v>
      </c>
      <c r="B1810" s="32">
        <v>44175</v>
      </c>
      <c r="C1810" s="28">
        <f>'Bitcoin Data'!C1812</f>
        <v>18264.992188</v>
      </c>
      <c r="D1810" s="26">
        <f>'Bitcoin Data'!K1812</f>
        <v>812.49435767807176</v>
      </c>
      <c r="E1810" s="25">
        <f>'Bitcoin Data'!J1812</f>
        <v>270180.94957528455</v>
      </c>
      <c r="F1810" s="25">
        <f t="shared" si="169"/>
        <v>219.5204970820223</v>
      </c>
      <c r="G1810" s="23">
        <f>'Emissions Factors'!$AB$39/1000</f>
        <v>0.49266147344102867</v>
      </c>
      <c r="H1810" s="26">
        <f t="shared" si="173"/>
        <v>108149.29154293615</v>
      </c>
      <c r="I1810" s="23">
        <f t="shared" si="170"/>
        <v>133.10774471345596</v>
      </c>
      <c r="J1810" s="26">
        <f>I1810*'Social Cost of Carbon'!$C$5</f>
        <v>13310.774471345596</v>
      </c>
      <c r="K1810" s="23">
        <f t="shared" si="171"/>
        <v>0.72875883736160052</v>
      </c>
      <c r="L1810" s="27">
        <f t="shared" si="172"/>
        <v>10.814929154293615</v>
      </c>
      <c r="M1810" s="27"/>
    </row>
    <row r="1811" spans="1:13" x14ac:dyDescent="0.25">
      <c r="A1811" s="24">
        <f t="shared" si="174"/>
        <v>2020</v>
      </c>
      <c r="B1811" s="32">
        <v>44176</v>
      </c>
      <c r="C1811" s="28">
        <f>'Bitcoin Data'!C1813</f>
        <v>18058.904297000001</v>
      </c>
      <c r="D1811" s="26">
        <f>'Bitcoin Data'!K1813</f>
        <v>862.48203162434118</v>
      </c>
      <c r="E1811" s="25">
        <f>'Bitcoin Data'!J1813</f>
        <v>247611.56132696394</v>
      </c>
      <c r="F1811" s="25">
        <f t="shared" si="169"/>
        <v>213.56052246695501</v>
      </c>
      <c r="G1811" s="23">
        <f>'Emissions Factors'!$AB$39/1000</f>
        <v>0.49266147344102867</v>
      </c>
      <c r="H1811" s="26">
        <f t="shared" si="173"/>
        <v>105213.04166740597</v>
      </c>
      <c r="I1811" s="23">
        <f t="shared" si="170"/>
        <v>121.98867664437569</v>
      </c>
      <c r="J1811" s="26">
        <f>I1811*'Social Cost of Carbon'!$C$5</f>
        <v>12198.867664437568</v>
      </c>
      <c r="K1811" s="23">
        <f t="shared" si="171"/>
        <v>0.67550430877825074</v>
      </c>
      <c r="L1811" s="27">
        <f t="shared" si="172"/>
        <v>10.521304166740597</v>
      </c>
      <c r="M1811" s="27"/>
    </row>
    <row r="1812" spans="1:13" x14ac:dyDescent="0.25">
      <c r="A1812" s="24">
        <f t="shared" si="174"/>
        <v>2020</v>
      </c>
      <c r="B1812" s="32">
        <v>44177</v>
      </c>
      <c r="C1812" s="28">
        <f>'Bitcoin Data'!C1814</f>
        <v>18803.65625</v>
      </c>
      <c r="D1812" s="26">
        <f>'Bitcoin Data'!K1814</f>
        <v>825.00687505729218</v>
      </c>
      <c r="E1812" s="25">
        <f>'Bitcoin Data'!J1814</f>
        <v>257147.29560771896</v>
      </c>
      <c r="F1812" s="25">
        <f t="shared" si="169"/>
        <v>212.14828677875795</v>
      </c>
      <c r="G1812" s="23">
        <f>'Emissions Factors'!$AB$39/1000</f>
        <v>0.49266147344102867</v>
      </c>
      <c r="H1812" s="26">
        <f t="shared" si="173"/>
        <v>104517.2875524128</v>
      </c>
      <c r="I1812" s="23">
        <f t="shared" si="170"/>
        <v>126.68656554547459</v>
      </c>
      <c r="J1812" s="26">
        <f>I1812*'Social Cost of Carbon'!$C$5</f>
        <v>12668.656554547459</v>
      </c>
      <c r="K1812" s="23">
        <f t="shared" si="171"/>
        <v>0.67373368169009462</v>
      </c>
      <c r="L1812" s="27">
        <f t="shared" si="172"/>
        <v>10.45172875524128</v>
      </c>
      <c r="M1812" s="27"/>
    </row>
    <row r="1813" spans="1:13" x14ac:dyDescent="0.25">
      <c r="A1813" s="24">
        <f t="shared" si="174"/>
        <v>2020</v>
      </c>
      <c r="B1813" s="32">
        <v>44178</v>
      </c>
      <c r="C1813" s="28">
        <f>'Bitcoin Data'!C1815</f>
        <v>19142.382813</v>
      </c>
      <c r="D1813" s="26">
        <f>'Bitcoin Data'!K1815</f>
        <v>974.97562560935978</v>
      </c>
      <c r="E1813" s="25">
        <f>'Bitcoin Data'!J1815</f>
        <v>214816.3037951586</v>
      </c>
      <c r="F1813" s="25">
        <f t="shared" si="169"/>
        <v>209.44066018377504</v>
      </c>
      <c r="G1813" s="23">
        <f>'Emissions Factors'!$AB$39/1000</f>
        <v>0.49266147344102867</v>
      </c>
      <c r="H1813" s="26">
        <f t="shared" si="173"/>
        <v>103183.34424460039</v>
      </c>
      <c r="I1813" s="23">
        <f t="shared" si="170"/>
        <v>105.83171674687847</v>
      </c>
      <c r="J1813" s="26">
        <f>I1813*'Social Cost of Carbon'!$C$5</f>
        <v>10583.171674687846</v>
      </c>
      <c r="K1813" s="23">
        <f t="shared" si="171"/>
        <v>0.55286595081050149</v>
      </c>
      <c r="L1813" s="27">
        <f t="shared" si="172"/>
        <v>10.318334424460039</v>
      </c>
      <c r="M1813" s="27"/>
    </row>
    <row r="1814" spans="1:13" x14ac:dyDescent="0.25">
      <c r="A1814" s="24">
        <f t="shared" si="174"/>
        <v>2020</v>
      </c>
      <c r="B1814" s="32">
        <v>44179</v>
      </c>
      <c r="C1814" s="28">
        <f>'Bitcoin Data'!C1816</f>
        <v>19246.644531000002</v>
      </c>
      <c r="D1814" s="26">
        <f>'Bitcoin Data'!K1816</f>
        <v>906.25314671231513</v>
      </c>
      <c r="E1814" s="25">
        <f>'Bitcoin Data'!J1816</f>
        <v>235725.20992303401</v>
      </c>
      <c r="F1814" s="25">
        <f t="shared" si="169"/>
        <v>213.62671325217062</v>
      </c>
      <c r="G1814" s="23">
        <f>'Emissions Factors'!$AB$39/1000</f>
        <v>0.49266147344102867</v>
      </c>
      <c r="H1814" s="26">
        <f t="shared" si="173"/>
        <v>105245.6513171785</v>
      </c>
      <c r="I1814" s="23">
        <f t="shared" si="170"/>
        <v>116.13272924787772</v>
      </c>
      <c r="J1814" s="26">
        <f>I1814*'Social Cost of Carbon'!$C$5</f>
        <v>11613.272924787772</v>
      </c>
      <c r="K1814" s="23">
        <f t="shared" si="171"/>
        <v>0.60339208250469933</v>
      </c>
      <c r="L1814" s="27">
        <f t="shared" si="172"/>
        <v>10.52456513171785</v>
      </c>
      <c r="M1814" s="27"/>
    </row>
    <row r="1815" spans="1:13" x14ac:dyDescent="0.25">
      <c r="A1815" s="24">
        <f t="shared" si="174"/>
        <v>2020</v>
      </c>
      <c r="B1815" s="32">
        <v>44180</v>
      </c>
      <c r="C1815" s="28">
        <f>'Bitcoin Data'!C1817</f>
        <v>19417.076172000001</v>
      </c>
      <c r="D1815" s="26">
        <f>'Bitcoin Data'!K1817</f>
        <v>874.97569511958011</v>
      </c>
      <c r="E1815" s="25">
        <f>'Bitcoin Data'!J1817</f>
        <v>241877.12223255844</v>
      </c>
      <c r="F1815" s="25">
        <f t="shared" si="169"/>
        <v>211.63660315895646</v>
      </c>
      <c r="G1815" s="23">
        <f>'Emissions Factors'!$AB$39/1000</f>
        <v>0.49266147344102867</v>
      </c>
      <c r="H1815" s="26">
        <f t="shared" si="173"/>
        <v>104265.20074634576</v>
      </c>
      <c r="I1815" s="23">
        <f t="shared" si="170"/>
        <v>119.16353943076804</v>
      </c>
      <c r="J1815" s="26">
        <f>I1815*'Social Cost of Carbon'!$C$5</f>
        <v>11916.353943076803</v>
      </c>
      <c r="K1815" s="23">
        <f t="shared" si="171"/>
        <v>0.61370485636043071</v>
      </c>
      <c r="L1815" s="27">
        <f t="shared" si="172"/>
        <v>10.426520074634574</v>
      </c>
      <c r="M1815" s="27"/>
    </row>
    <row r="1816" spans="1:13" x14ac:dyDescent="0.25">
      <c r="A1816" s="24">
        <f t="shared" si="174"/>
        <v>2020</v>
      </c>
      <c r="B1816" s="32">
        <v>44181</v>
      </c>
      <c r="C1816" s="28">
        <f>'Bitcoin Data'!C1818</f>
        <v>21310.597656000002</v>
      </c>
      <c r="D1816" s="26">
        <f>'Bitcoin Data'!K1818</f>
        <v>893.74379344587885</v>
      </c>
      <c r="E1816" s="25">
        <f>'Bitcoin Data'!J1818</f>
        <v>234845.59162794193</v>
      </c>
      <c r="F1816" s="25">
        <f t="shared" si="169"/>
        <v>209.89178993559855</v>
      </c>
      <c r="G1816" s="23">
        <f>'Emissions Factors'!$AB$39/1000</f>
        <v>0.49266147344102867</v>
      </c>
      <c r="H1816" s="26">
        <f t="shared" si="173"/>
        <v>103405.59849284685</v>
      </c>
      <c r="I1816" s="23">
        <f t="shared" si="170"/>
        <v>115.69937520255198</v>
      </c>
      <c r="J1816" s="26">
        <f>I1816*'Social Cost of Carbon'!$C$5</f>
        <v>11569.937520255198</v>
      </c>
      <c r="K1816" s="23">
        <f t="shared" si="171"/>
        <v>0.54291942943222338</v>
      </c>
      <c r="L1816" s="27">
        <f t="shared" si="172"/>
        <v>10.340559849284686</v>
      </c>
      <c r="M1816" s="27"/>
    </row>
    <row r="1817" spans="1:13" x14ac:dyDescent="0.25">
      <c r="A1817" s="24">
        <f t="shared" si="174"/>
        <v>2020</v>
      </c>
      <c r="B1817" s="32">
        <v>44182</v>
      </c>
      <c r="C1817" s="28">
        <f>'Bitcoin Data'!C1819</f>
        <v>22805.162109000001</v>
      </c>
      <c r="D1817" s="26">
        <f>'Bitcoin Data'!K1819</f>
        <v>806.23488309594188</v>
      </c>
      <c r="E1817" s="25">
        <f>'Bitcoin Data'!J1819</f>
        <v>260293.57324365652</v>
      </c>
      <c r="F1817" s="25">
        <f t="shared" si="169"/>
        <v>209.85775859472437</v>
      </c>
      <c r="G1817" s="23">
        <f>'Emissions Factors'!$AB$39/1000</f>
        <v>0.49266147344102867</v>
      </c>
      <c r="H1817" s="26">
        <f t="shared" si="173"/>
        <v>103388.83256230861</v>
      </c>
      <c r="I1817" s="23">
        <f t="shared" si="170"/>
        <v>128.23661532145013</v>
      </c>
      <c r="J1817" s="26">
        <f>I1817*'Social Cost of Carbon'!$C$5</f>
        <v>12823.661532145014</v>
      </c>
      <c r="K1817" s="23">
        <f t="shared" si="171"/>
        <v>0.56231398272254274</v>
      </c>
      <c r="L1817" s="27">
        <f t="shared" si="172"/>
        <v>10.338883256230863</v>
      </c>
      <c r="M1817" s="27"/>
    </row>
    <row r="1818" spans="1:13" x14ac:dyDescent="0.25">
      <c r="A1818" s="24">
        <f t="shared" si="174"/>
        <v>2020</v>
      </c>
      <c r="B1818" s="32">
        <v>44183</v>
      </c>
      <c r="C1818" s="28">
        <f>'Bitcoin Data'!C1820</f>
        <v>23137.960938</v>
      </c>
      <c r="D1818" s="26">
        <f>'Bitcoin Data'!K1820</f>
        <v>981.24727431312681</v>
      </c>
      <c r="E1818" s="25">
        <f>'Bitcoin Data'!J1820</f>
        <v>212813.44483053946</v>
      </c>
      <c r="F1818" s="25">
        <f t="shared" si="169"/>
        <v>208.82261267715381</v>
      </c>
      <c r="G1818" s="23">
        <f>'Emissions Factors'!$AB$39/1000</f>
        <v>0.49266147344102867</v>
      </c>
      <c r="H1818" s="26">
        <f t="shared" si="173"/>
        <v>102878.85604933184</v>
      </c>
      <c r="I1818" s="23">
        <f t="shared" si="170"/>
        <v>104.84498529827464</v>
      </c>
      <c r="J1818" s="26">
        <f>I1818*'Social Cost of Carbon'!$C$5</f>
        <v>10484.498529827464</v>
      </c>
      <c r="K1818" s="23">
        <f t="shared" si="171"/>
        <v>0.4531297532190286</v>
      </c>
      <c r="L1818" s="27">
        <f t="shared" si="172"/>
        <v>10.287885604933184</v>
      </c>
      <c r="M1818" s="27"/>
    </row>
    <row r="1819" spans="1:13" x14ac:dyDescent="0.25">
      <c r="A1819" s="24">
        <f t="shared" si="174"/>
        <v>2020</v>
      </c>
      <c r="B1819" s="32">
        <v>44184</v>
      </c>
      <c r="C1819" s="28">
        <f>'Bitcoin Data'!C1821</f>
        <v>23869.832031000002</v>
      </c>
      <c r="D1819" s="26">
        <f>'Bitcoin Data'!K1821</f>
        <v>987.49177090190904</v>
      </c>
      <c r="E1819" s="25">
        <f>'Bitcoin Data'!J1821</f>
        <v>214628.70395055675</v>
      </c>
      <c r="F1819" s="25">
        <f t="shared" si="169"/>
        <v>211.94407895051685</v>
      </c>
      <c r="G1819" s="23">
        <f>'Emissions Factors'!$AB$39/1000</f>
        <v>0.49266147344102867</v>
      </c>
      <c r="H1819" s="26">
        <f t="shared" si="173"/>
        <v>104416.68222286334</v>
      </c>
      <c r="I1819" s="23">
        <f t="shared" si="170"/>
        <v>105.73929353101961</v>
      </c>
      <c r="J1819" s="26">
        <f>I1819*'Social Cost of Carbon'!$C$5</f>
        <v>10573.929353101961</v>
      </c>
      <c r="K1819" s="23">
        <f t="shared" si="171"/>
        <v>0.44298298116926371</v>
      </c>
      <c r="L1819" s="27">
        <f t="shared" si="172"/>
        <v>10.441668222286332</v>
      </c>
      <c r="M1819" s="27"/>
    </row>
    <row r="1820" spans="1:13" x14ac:dyDescent="0.25">
      <c r="A1820" s="24">
        <f t="shared" si="174"/>
        <v>2020</v>
      </c>
      <c r="B1820" s="32">
        <v>44185</v>
      </c>
      <c r="C1820" s="28">
        <f>'Bitcoin Data'!C1822</f>
        <v>23477.294922000001</v>
      </c>
      <c r="D1820" s="26">
        <f>'Bitcoin Data'!K1822</f>
        <v>943.79194630872496</v>
      </c>
      <c r="E1820" s="25">
        <f>'Bitcoin Data'!J1822</f>
        <v>229461.55431754416</v>
      </c>
      <c r="F1820" s="25">
        <f t="shared" si="169"/>
        <v>216.56396695238021</v>
      </c>
      <c r="G1820" s="23">
        <f>'Emissions Factors'!$AB$39/1000</f>
        <v>0.49266147344102867</v>
      </c>
      <c r="H1820" s="26">
        <f t="shared" si="173"/>
        <v>106692.72305299387</v>
      </c>
      <c r="I1820" s="23">
        <f t="shared" si="170"/>
        <v>113.04686744814994</v>
      </c>
      <c r="J1820" s="26">
        <f>I1820*'Social Cost of Carbon'!$C$5</f>
        <v>11304.686744814993</v>
      </c>
      <c r="K1820" s="23">
        <f t="shared" si="171"/>
        <v>0.48151572753050209</v>
      </c>
      <c r="L1820" s="27">
        <f t="shared" si="172"/>
        <v>10.669272305299387</v>
      </c>
      <c r="M1820" s="27"/>
    </row>
    <row r="1821" spans="1:13" x14ac:dyDescent="0.25">
      <c r="A1821" s="24">
        <f t="shared" si="174"/>
        <v>2020</v>
      </c>
      <c r="B1821" s="32">
        <v>44186</v>
      </c>
      <c r="C1821" s="28">
        <f>'Bitcoin Data'!C1823</f>
        <v>22803.082031000002</v>
      </c>
      <c r="D1821" s="26">
        <f>'Bitcoin Data'!K1823</f>
        <v>850.0188893086513</v>
      </c>
      <c r="E1821" s="25">
        <f>'Bitcoin Data'!J1823</f>
        <v>252426.59345465209</v>
      </c>
      <c r="F1821" s="25">
        <f t="shared" si="169"/>
        <v>214.56737260028981</v>
      </c>
      <c r="G1821" s="23">
        <f>'Emissions Factors'!$AB$39/1000</f>
        <v>0.49266147344102867</v>
      </c>
      <c r="H1821" s="26">
        <f t="shared" si="173"/>
        <v>105709.07793762899</v>
      </c>
      <c r="I1821" s="23">
        <f t="shared" si="170"/>
        <v>124.36085746706841</v>
      </c>
      <c r="J1821" s="26">
        <f>I1821*'Social Cost of Carbon'!$C$5</f>
        <v>12436.085746706842</v>
      </c>
      <c r="K1821" s="23">
        <f t="shared" si="171"/>
        <v>0.54536863612560849</v>
      </c>
      <c r="L1821" s="27">
        <f t="shared" si="172"/>
        <v>10.570907793762901</v>
      </c>
      <c r="M1821" s="27"/>
    </row>
    <row r="1822" spans="1:13" x14ac:dyDescent="0.25">
      <c r="A1822" s="24">
        <f t="shared" si="174"/>
        <v>2020</v>
      </c>
      <c r="B1822" s="32">
        <v>44187</v>
      </c>
      <c r="C1822" s="28">
        <f>'Bitcoin Data'!C1824</f>
        <v>23783.029297000001</v>
      </c>
      <c r="D1822" s="26">
        <f>'Bitcoin Data'!K1824</f>
        <v>893.74379344587885</v>
      </c>
      <c r="E1822" s="25">
        <f>'Bitcoin Data'!J1824</f>
        <v>237837.13528301069</v>
      </c>
      <c r="F1822" s="25">
        <f t="shared" si="169"/>
        <v>212.56546351013867</v>
      </c>
      <c r="G1822" s="23">
        <f>'Emissions Factors'!$AB$39/1000</f>
        <v>0.49266147344102867</v>
      </c>
      <c r="H1822" s="26">
        <f t="shared" si="173"/>
        <v>104722.81445558014</v>
      </c>
      <c r="I1822" s="23">
        <f t="shared" si="170"/>
        <v>117.1731935075213</v>
      </c>
      <c r="J1822" s="26">
        <f>I1822*'Social Cost of Carbon'!$C$5</f>
        <v>11717.31935075213</v>
      </c>
      <c r="K1822" s="23">
        <f t="shared" si="171"/>
        <v>0.49267564717797141</v>
      </c>
      <c r="L1822" s="27">
        <f t="shared" si="172"/>
        <v>10.472281445558011</v>
      </c>
      <c r="M1822" s="27"/>
    </row>
    <row r="1823" spans="1:13" x14ac:dyDescent="0.25">
      <c r="A1823" s="24">
        <f t="shared" si="174"/>
        <v>2020</v>
      </c>
      <c r="B1823" s="32">
        <v>44188</v>
      </c>
      <c r="C1823" s="28">
        <f>'Bitcoin Data'!C1825</f>
        <v>23241.345702999999</v>
      </c>
      <c r="D1823" s="26">
        <f>'Bitcoin Data'!K1825</f>
        <v>962.46390760346469</v>
      </c>
      <c r="E1823" s="25">
        <f>'Bitcoin Data'!J1825</f>
        <v>221389.97393134129</v>
      </c>
      <c r="F1823" s="25">
        <f t="shared" si="169"/>
        <v>213.07985941418792</v>
      </c>
      <c r="G1823" s="23">
        <f>'Emissions Factors'!$AB$39/1000</f>
        <v>0.49266147344102867</v>
      </c>
      <c r="H1823" s="26">
        <f t="shared" si="173"/>
        <v>104976.23749960106</v>
      </c>
      <c r="I1823" s="23">
        <f t="shared" si="170"/>
        <v>109.07031076208553</v>
      </c>
      <c r="J1823" s="26">
        <f>I1823*'Social Cost of Carbon'!$C$5</f>
        <v>10907.031076208552</v>
      </c>
      <c r="K1823" s="23">
        <f t="shared" si="171"/>
        <v>0.46929430057919019</v>
      </c>
      <c r="L1823" s="27">
        <f t="shared" si="172"/>
        <v>10.497623749960105</v>
      </c>
      <c r="M1823" s="27"/>
    </row>
    <row r="1824" spans="1:13" x14ac:dyDescent="0.25">
      <c r="A1824" s="24">
        <f t="shared" si="174"/>
        <v>2020</v>
      </c>
      <c r="B1824" s="32">
        <v>44189</v>
      </c>
      <c r="C1824" s="28">
        <f>'Bitcoin Data'!C1826</f>
        <v>23735.949218999998</v>
      </c>
      <c r="D1824" s="26">
        <f>'Bitcoin Data'!K1826</f>
        <v>787.47046985738041</v>
      </c>
      <c r="E1824" s="25">
        <f>'Bitcoin Data'!J1826</f>
        <v>273367.56612991996</v>
      </c>
      <c r="F1824" s="25">
        <f t="shared" si="169"/>
        <v>215.26888574409656</v>
      </c>
      <c r="G1824" s="23">
        <f>'Emissions Factors'!$AB$39/1000</f>
        <v>0.49266147344102867</v>
      </c>
      <c r="H1824" s="26">
        <f t="shared" si="173"/>
        <v>106054.68643669506</v>
      </c>
      <c r="I1824" s="23">
        <f t="shared" si="170"/>
        <v>134.6776679205542</v>
      </c>
      <c r="J1824" s="26">
        <f>I1824*'Social Cost of Carbon'!$C$5</f>
        <v>13467.76679205542</v>
      </c>
      <c r="K1824" s="23">
        <f t="shared" si="171"/>
        <v>0.56739954521282976</v>
      </c>
      <c r="L1824" s="27">
        <f t="shared" si="172"/>
        <v>10.605468643669507</v>
      </c>
      <c r="M1824" s="27"/>
    </row>
    <row r="1825" spans="1:13" x14ac:dyDescent="0.25">
      <c r="A1825" s="24">
        <f t="shared" si="174"/>
        <v>2020</v>
      </c>
      <c r="B1825" s="32">
        <v>44190</v>
      </c>
      <c r="C1825" s="28">
        <f>'Bitcoin Data'!C1827</f>
        <v>24664.791015999999</v>
      </c>
      <c r="D1825" s="26">
        <f>'Bitcoin Data'!K1827</f>
        <v>900</v>
      </c>
      <c r="E1825" s="25">
        <f>'Bitcoin Data'!J1827</f>
        <v>238361.55156559273</v>
      </c>
      <c r="F1825" s="25">
        <f t="shared" si="169"/>
        <v>214.52539640903345</v>
      </c>
      <c r="G1825" s="23">
        <f>'Emissions Factors'!$AB$39/1000</f>
        <v>0.49266147344102867</v>
      </c>
      <c r="H1825" s="26">
        <f t="shared" si="173"/>
        <v>105688.39788539517</v>
      </c>
      <c r="I1825" s="23">
        <f t="shared" si="170"/>
        <v>117.43155320599466</v>
      </c>
      <c r="J1825" s="26">
        <f>I1825*'Social Cost of Carbon'!$C$5</f>
        <v>11743.155320599466</v>
      </c>
      <c r="K1825" s="23">
        <f t="shared" si="171"/>
        <v>0.47611006770670405</v>
      </c>
      <c r="L1825" s="27">
        <f t="shared" si="172"/>
        <v>10.568839788539519</v>
      </c>
      <c r="M1825" s="27"/>
    </row>
    <row r="1826" spans="1:13" x14ac:dyDescent="0.25">
      <c r="A1826" s="24">
        <f t="shared" si="174"/>
        <v>2020</v>
      </c>
      <c r="B1826" s="32">
        <v>44191</v>
      </c>
      <c r="C1826" s="28">
        <f>'Bitcoin Data'!C1828</f>
        <v>26437.037109000001</v>
      </c>
      <c r="D1826" s="26">
        <f>'Bitcoin Data'!K1828</f>
        <v>856.24583769384458</v>
      </c>
      <c r="E1826" s="25">
        <f>'Bitcoin Data'!J1828</f>
        <v>247231.37627026701</v>
      </c>
      <c r="F1826" s="25">
        <f t="shared" si="169"/>
        <v>211.69083687873686</v>
      </c>
      <c r="G1826" s="23">
        <f>'Emissions Factors'!$AB$39/1000</f>
        <v>0.49266147344102867</v>
      </c>
      <c r="H1826" s="26">
        <f t="shared" si="173"/>
        <v>104291.91961064294</v>
      </c>
      <c r="I1826" s="23">
        <f t="shared" si="170"/>
        <v>121.80137411416312</v>
      </c>
      <c r="J1826" s="26">
        <f>I1826*'Social Cost of Carbon'!$C$5</f>
        <v>12180.137411416312</v>
      </c>
      <c r="K1826" s="23">
        <f t="shared" si="171"/>
        <v>0.46072248418752682</v>
      </c>
      <c r="L1826" s="27">
        <f t="shared" si="172"/>
        <v>10.429191961064296</v>
      </c>
      <c r="M1826" s="27"/>
    </row>
    <row r="1827" spans="1:13" x14ac:dyDescent="0.25">
      <c r="A1827" s="24">
        <f t="shared" si="174"/>
        <v>2020</v>
      </c>
      <c r="B1827" s="32">
        <v>44192</v>
      </c>
      <c r="C1827" s="28">
        <f>'Bitcoin Data'!C1829</f>
        <v>26272.294922000001</v>
      </c>
      <c r="D1827" s="26">
        <f>'Bitcoin Data'!K1829</f>
        <v>924.9743062692703</v>
      </c>
      <c r="E1827" s="25">
        <f>'Bitcoin Data'!J1829</f>
        <v>223991.85798201984</v>
      </c>
      <c r="F1827" s="25">
        <f t="shared" si="169"/>
        <v>207.18671344688372</v>
      </c>
      <c r="G1827" s="23">
        <f>'Emissions Factors'!$AB$39/1000</f>
        <v>0.49266147344102867</v>
      </c>
      <c r="H1827" s="26">
        <f t="shared" si="173"/>
        <v>102072.91152414592</v>
      </c>
      <c r="I1827" s="23">
        <f t="shared" si="170"/>
        <v>110.35215879221553</v>
      </c>
      <c r="J1827" s="26">
        <f>I1827*'Social Cost of Carbon'!$C$5</f>
        <v>11035.215879221554</v>
      </c>
      <c r="K1827" s="23">
        <f t="shared" si="171"/>
        <v>0.42003243005546653</v>
      </c>
      <c r="L1827" s="27">
        <f t="shared" si="172"/>
        <v>10.207291152414593</v>
      </c>
      <c r="M1827" s="27"/>
    </row>
    <row r="1828" spans="1:13" x14ac:dyDescent="0.25">
      <c r="A1828" s="24">
        <f t="shared" si="174"/>
        <v>2020</v>
      </c>
      <c r="B1828" s="32">
        <v>44193</v>
      </c>
      <c r="C1828" s="28">
        <f>'Bitcoin Data'!C1830</f>
        <v>27084.808593999998</v>
      </c>
      <c r="D1828" s="26">
        <f>'Bitcoin Data'!K1830</f>
        <v>1000</v>
      </c>
      <c r="E1828" s="25">
        <f>'Bitcoin Data'!J1830</f>
        <v>206448.57570551021</v>
      </c>
      <c r="F1828" s="25">
        <f t="shared" si="169"/>
        <v>206.44857570551022</v>
      </c>
      <c r="G1828" s="23">
        <f>'Emissions Factors'!$AB$39/1000</f>
        <v>0.49266147344102867</v>
      </c>
      <c r="H1828" s="26">
        <f t="shared" si="173"/>
        <v>101709.25949687841</v>
      </c>
      <c r="I1828" s="23">
        <f t="shared" si="170"/>
        <v>101.70925949687843</v>
      </c>
      <c r="J1828" s="26">
        <f>I1828*'Social Cost of Carbon'!$C$5</f>
        <v>10170.925949687844</v>
      </c>
      <c r="K1828" s="23">
        <f t="shared" si="171"/>
        <v>0.37552142613040185</v>
      </c>
      <c r="L1828" s="27">
        <f t="shared" si="172"/>
        <v>10.170925949687843</v>
      </c>
      <c r="M1828" s="27"/>
    </row>
    <row r="1829" spans="1:13" x14ac:dyDescent="0.25">
      <c r="A1829" s="24">
        <f t="shared" si="174"/>
        <v>2020</v>
      </c>
      <c r="B1829" s="32">
        <v>44194</v>
      </c>
      <c r="C1829" s="28">
        <f>'Bitcoin Data'!C1831</f>
        <v>27362.4375</v>
      </c>
      <c r="D1829" s="26">
        <f>'Bitcoin Data'!K1831</f>
        <v>949.96833438885369</v>
      </c>
      <c r="E1829" s="25">
        <f>'Bitcoin Data'!J1831</f>
        <v>222348.91775049304</v>
      </c>
      <c r="F1829" s="25">
        <f t="shared" si="169"/>
        <v>211.22443104860011</v>
      </c>
      <c r="G1829" s="23">
        <f>'Emissions Factors'!$AB$39/1000</f>
        <v>0.49266147344102867</v>
      </c>
      <c r="H1829" s="26">
        <f t="shared" si="173"/>
        <v>104062.13942714629</v>
      </c>
      <c r="I1829" s="23">
        <f t="shared" si="170"/>
        <v>109.54274543697599</v>
      </c>
      <c r="J1829" s="26">
        <f>I1829*'Social Cost of Carbon'!$C$5</f>
        <v>10954.274543697598</v>
      </c>
      <c r="K1829" s="23">
        <f t="shared" si="171"/>
        <v>0.40033986532441046</v>
      </c>
      <c r="L1829" s="27">
        <f t="shared" si="172"/>
        <v>10.406213942714627</v>
      </c>
      <c r="M1829" s="27"/>
    </row>
    <row r="1830" spans="1:13" x14ac:dyDescent="0.25">
      <c r="A1830" s="24">
        <f t="shared" si="174"/>
        <v>2020</v>
      </c>
      <c r="B1830" s="32">
        <v>44195</v>
      </c>
      <c r="C1830" s="28">
        <f>'Bitcoin Data'!C1832</f>
        <v>28840.953125</v>
      </c>
      <c r="D1830" s="26">
        <f>'Bitcoin Data'!K1832</f>
        <v>1075.011944577162</v>
      </c>
      <c r="E1830" s="25">
        <f>'Bitcoin Data'!J1832</f>
        <v>198016.07448197706</v>
      </c>
      <c r="F1830" s="25">
        <f t="shared" si="169"/>
        <v>212.8696452864063</v>
      </c>
      <c r="G1830" s="23">
        <f>'Emissions Factors'!$AB$39/1000</f>
        <v>0.49266147344102867</v>
      </c>
      <c r="H1830" s="26">
        <f t="shared" si="173"/>
        <v>104872.67309767005</v>
      </c>
      <c r="I1830" s="23">
        <f t="shared" si="170"/>
        <v>97.554891019299291</v>
      </c>
      <c r="J1830" s="26">
        <f>I1830*'Social Cost of Carbon'!$C$5</f>
        <v>9755.4891019299284</v>
      </c>
      <c r="K1830" s="23">
        <f t="shared" si="171"/>
        <v>0.3382512727526209</v>
      </c>
      <c r="L1830" s="27">
        <f t="shared" si="172"/>
        <v>10.487267309767004</v>
      </c>
      <c r="M1830" s="27"/>
    </row>
    <row r="1831" spans="1:13" x14ac:dyDescent="0.25">
      <c r="A1831" s="24">
        <f t="shared" si="174"/>
        <v>2020</v>
      </c>
      <c r="B1831" s="32">
        <v>44196</v>
      </c>
      <c r="C1831" s="28">
        <f>'Bitcoin Data'!C1833</f>
        <v>29001.720702999999</v>
      </c>
      <c r="D1831" s="26">
        <f>'Bitcoin Data'!K1833</f>
        <v>1037.4639769452449</v>
      </c>
      <c r="E1831" s="25">
        <f>'Bitcoin Data'!J1833</f>
        <v>208561.29973231748</v>
      </c>
      <c r="F1831" s="25">
        <f t="shared" si="169"/>
        <v>216.37483545715935</v>
      </c>
      <c r="G1831" s="23">
        <f>'Emissions Factors'!$AB$39/1000</f>
        <v>0.49266147344102867</v>
      </c>
      <c r="H1831" s="26">
        <f t="shared" si="173"/>
        <v>106599.54525188426</v>
      </c>
      <c r="I1831" s="23">
        <f t="shared" si="170"/>
        <v>102.75011722889954</v>
      </c>
      <c r="J1831" s="26">
        <f>I1831*'Social Cost of Carbon'!$C$5</f>
        <v>10275.011722889954</v>
      </c>
      <c r="K1831" s="23">
        <f t="shared" si="171"/>
        <v>0.3542897274307964</v>
      </c>
      <c r="L1831" s="27">
        <f t="shared" si="172"/>
        <v>10.659954525188425</v>
      </c>
      <c r="M1831" s="27"/>
    </row>
    <row r="1832" spans="1:13" x14ac:dyDescent="0.25">
      <c r="A1832" s="24">
        <f t="shared" si="174"/>
        <v>2021</v>
      </c>
      <c r="B1832" s="32">
        <v>44197</v>
      </c>
      <c r="C1832" s="28">
        <f>'Bitcoin Data'!C1834</f>
        <v>29374.152343999998</v>
      </c>
      <c r="D1832" s="26">
        <f>'Bitcoin Data'!K1834</f>
        <v>931.29139072847681</v>
      </c>
      <c r="E1832" s="25">
        <f>'Bitcoin Data'!J1834</f>
        <v>241028.85124493972</v>
      </c>
      <c r="F1832" s="25">
        <f t="shared" si="169"/>
        <v>224.46809408158708</v>
      </c>
      <c r="G1832" s="23">
        <f>'Emissions Factors'!$AB$39/1000</f>
        <v>0.49266147344102867</v>
      </c>
      <c r="H1832" s="26">
        <f t="shared" si="173"/>
        <v>110586.78197073414</v>
      </c>
      <c r="I1832" s="23">
        <f t="shared" si="170"/>
        <v>118.74562899613053</v>
      </c>
      <c r="J1832" s="26">
        <f>I1832*'Social Cost of Carbon'!$C$5</f>
        <v>11874.562899613053</v>
      </c>
      <c r="K1832" s="23">
        <f t="shared" si="171"/>
        <v>0.40425210438586717</v>
      </c>
      <c r="L1832" s="27">
        <f t="shared" si="172"/>
        <v>11.058678197073414</v>
      </c>
      <c r="M1832" s="27"/>
    </row>
    <row r="1833" spans="1:13" x14ac:dyDescent="0.25">
      <c r="A1833" s="24">
        <f t="shared" si="174"/>
        <v>2021</v>
      </c>
      <c r="B1833" s="32">
        <v>44198</v>
      </c>
      <c r="C1833" s="28">
        <f>'Bitcoin Data'!C1835</f>
        <v>32127.267577999999</v>
      </c>
      <c r="D1833" s="26">
        <f>'Bitcoin Data'!K1835</f>
        <v>943.79194630872496</v>
      </c>
      <c r="E1833" s="25">
        <f>'Bitcoin Data'!J1835</f>
        <v>238688.35270102147</v>
      </c>
      <c r="F1833" s="25">
        <f t="shared" si="169"/>
        <v>225.27214495692047</v>
      </c>
      <c r="G1833" s="23">
        <f>'Emissions Factors'!$AB$39/1000</f>
        <v>0.49266147344102867</v>
      </c>
      <c r="H1833" s="26">
        <f t="shared" si="173"/>
        <v>110982.90685969744</v>
      </c>
      <c r="I1833" s="23">
        <f t="shared" si="170"/>
        <v>117.59255553489719</v>
      </c>
      <c r="J1833" s="26">
        <f>I1833*'Social Cost of Carbon'!$C$5</f>
        <v>11759.255553489718</v>
      </c>
      <c r="K1833" s="23">
        <f t="shared" si="171"/>
        <v>0.36602102948655929</v>
      </c>
      <c r="L1833" s="27">
        <f t="shared" si="172"/>
        <v>11.098290685969744</v>
      </c>
      <c r="M1833" s="27"/>
    </row>
    <row r="1834" spans="1:13" x14ac:dyDescent="0.25">
      <c r="A1834" s="24">
        <f t="shared" si="174"/>
        <v>2021</v>
      </c>
      <c r="B1834" s="32">
        <v>44199</v>
      </c>
      <c r="C1834" s="28">
        <f>'Bitcoin Data'!C1836</f>
        <v>32782.023437999997</v>
      </c>
      <c r="D1834" s="26">
        <f>'Bitcoin Data'!K1836</f>
        <v>987.49177090190904</v>
      </c>
      <c r="E1834" s="25">
        <f>'Bitcoin Data'!J1836</f>
        <v>230835.58992225226</v>
      </c>
      <c r="F1834" s="25">
        <f t="shared" si="169"/>
        <v>227.94824547951174</v>
      </c>
      <c r="G1834" s="23">
        <f>'Emissions Factors'!$AB$39/1000</f>
        <v>0.49266147344102867</v>
      </c>
      <c r="H1834" s="26">
        <f t="shared" si="173"/>
        <v>112301.31848623356</v>
      </c>
      <c r="I1834" s="23">
        <f t="shared" si="170"/>
        <v>113.72380185372586</v>
      </c>
      <c r="J1834" s="26">
        <f>I1834*'Social Cost of Carbon'!$C$5</f>
        <v>11372.380185372585</v>
      </c>
      <c r="K1834" s="23">
        <f t="shared" si="171"/>
        <v>0.34690903710934584</v>
      </c>
      <c r="L1834" s="27">
        <f t="shared" si="172"/>
        <v>11.230131848623355</v>
      </c>
      <c r="M1834" s="27"/>
    </row>
    <row r="1835" spans="1:13" x14ac:dyDescent="0.25">
      <c r="A1835" s="24">
        <f t="shared" si="174"/>
        <v>2021</v>
      </c>
      <c r="B1835" s="32">
        <v>44200</v>
      </c>
      <c r="C1835" s="28">
        <f>'Bitcoin Data'!C1837</f>
        <v>31971.914063</v>
      </c>
      <c r="D1835" s="26">
        <f>'Bitcoin Data'!K1837</f>
        <v>1081.2109562710236</v>
      </c>
      <c r="E1835" s="25">
        <f>'Bitcoin Data'!J1837</f>
        <v>212523.93882821265</v>
      </c>
      <c r="F1835" s="25">
        <f t="shared" si="169"/>
        <v>229.78321113093634</v>
      </c>
      <c r="G1835" s="23">
        <f>'Emissions Factors'!$AB$39/1000</f>
        <v>0.49266147344102867</v>
      </c>
      <c r="H1835" s="26">
        <f t="shared" si="173"/>
        <v>113205.33536777808</v>
      </c>
      <c r="I1835" s="23">
        <f t="shared" si="170"/>
        <v>104.70235684459828</v>
      </c>
      <c r="J1835" s="26">
        <f>I1835*'Social Cost of Carbon'!$C$5</f>
        <v>10470.235684459829</v>
      </c>
      <c r="K1835" s="23">
        <f t="shared" si="171"/>
        <v>0.32748229160845499</v>
      </c>
      <c r="L1835" s="27">
        <f t="shared" si="172"/>
        <v>11.320533536777807</v>
      </c>
      <c r="M1835" s="27"/>
    </row>
    <row r="1836" spans="1:13" x14ac:dyDescent="0.25">
      <c r="A1836" s="24">
        <f t="shared" si="174"/>
        <v>2021</v>
      </c>
      <c r="B1836" s="32">
        <v>44201</v>
      </c>
      <c r="C1836" s="28">
        <f>'Bitcoin Data'!C1838</f>
        <v>33992.429687999997</v>
      </c>
      <c r="D1836" s="26">
        <f>'Bitcoin Data'!K1838</f>
        <v>981.24727431312681</v>
      </c>
      <c r="E1836" s="25">
        <f>'Bitcoin Data'!J1838</f>
        <v>236794.10986702339</v>
      </c>
      <c r="F1836" s="25">
        <f t="shared" si="169"/>
        <v>232.35357488041979</v>
      </c>
      <c r="G1836" s="23">
        <f>'Emissions Factors'!$AB$39/1000</f>
        <v>0.49266147344102867</v>
      </c>
      <c r="H1836" s="26">
        <f t="shared" si="173"/>
        <v>114471.65455987801</v>
      </c>
      <c r="I1836" s="23">
        <f t="shared" si="170"/>
        <v>116.65933506924456</v>
      </c>
      <c r="J1836" s="26">
        <f>I1836*'Social Cost of Carbon'!$C$5</f>
        <v>11665.933506924457</v>
      </c>
      <c r="K1836" s="23">
        <f t="shared" si="171"/>
        <v>0.34319210524226701</v>
      </c>
      <c r="L1836" s="27">
        <f t="shared" si="172"/>
        <v>11.4471654559878</v>
      </c>
      <c r="M1836" s="27"/>
    </row>
    <row r="1837" spans="1:13" x14ac:dyDescent="0.25">
      <c r="A1837" s="24">
        <f t="shared" si="174"/>
        <v>2021</v>
      </c>
      <c r="B1837" s="32">
        <v>44202</v>
      </c>
      <c r="C1837" s="28">
        <f>'Bitcoin Data'!C1839</f>
        <v>36824.363280999998</v>
      </c>
      <c r="D1837" s="26">
        <f>'Bitcoin Data'!K1839</f>
        <v>1106.194690265487</v>
      </c>
      <c r="E1837" s="25">
        <f>'Bitcoin Data'!J1839</f>
        <v>210871.19863533924</v>
      </c>
      <c r="F1837" s="25">
        <f t="shared" si="169"/>
        <v>233.26460026033106</v>
      </c>
      <c r="G1837" s="23">
        <f>'Emissions Factors'!$AB$39/1000</f>
        <v>0.49266147344102867</v>
      </c>
      <c r="H1837" s="26">
        <f t="shared" si="173"/>
        <v>114920.48166588726</v>
      </c>
      <c r="I1837" s="23">
        <f t="shared" si="170"/>
        <v>103.88811542596207</v>
      </c>
      <c r="J1837" s="26">
        <f>I1837*'Social Cost of Carbon'!$C$5</f>
        <v>10388.811542596208</v>
      </c>
      <c r="K1837" s="23">
        <f t="shared" si="171"/>
        <v>0.28211788655573167</v>
      </c>
      <c r="L1837" s="27">
        <f t="shared" si="172"/>
        <v>11.492048166588727</v>
      </c>
      <c r="M1837" s="27"/>
    </row>
    <row r="1838" spans="1:13" x14ac:dyDescent="0.25">
      <c r="A1838" s="24">
        <f t="shared" si="174"/>
        <v>2021</v>
      </c>
      <c r="B1838" s="32">
        <v>44203</v>
      </c>
      <c r="C1838" s="28">
        <f>'Bitcoin Data'!C1840</f>
        <v>39371.042969000002</v>
      </c>
      <c r="D1838" s="26">
        <f>'Bitcoin Data'!K1840</f>
        <v>1050.0525026251314</v>
      </c>
      <c r="E1838" s="25">
        <f>'Bitcoin Data'!J1840</f>
        <v>223012.25844105822</v>
      </c>
      <c r="F1838" s="25">
        <f t="shared" si="169"/>
        <v>234.17458009211575</v>
      </c>
      <c r="G1838" s="23">
        <f>'Emissions Factors'!$AB$39/1000</f>
        <v>0.49266147344102867</v>
      </c>
      <c r="H1838" s="26">
        <f t="shared" si="173"/>
        <v>115368.79367061592</v>
      </c>
      <c r="I1838" s="23">
        <f t="shared" si="170"/>
        <v>109.86954783898322</v>
      </c>
      <c r="J1838" s="26">
        <f>I1838*'Social Cost of Carbon'!$C$5</f>
        <v>10986.954783898322</v>
      </c>
      <c r="K1838" s="23">
        <f t="shared" si="171"/>
        <v>0.27906181689291892</v>
      </c>
      <c r="L1838" s="27">
        <f t="shared" si="172"/>
        <v>11.536879367061593</v>
      </c>
      <c r="M1838" s="27"/>
    </row>
    <row r="1839" spans="1:13" x14ac:dyDescent="0.25">
      <c r="A1839" s="24">
        <f t="shared" si="174"/>
        <v>2021</v>
      </c>
      <c r="B1839" s="32">
        <v>44204</v>
      </c>
      <c r="C1839" s="28">
        <f>'Bitcoin Data'!C1841</f>
        <v>40797.609375</v>
      </c>
      <c r="D1839" s="26">
        <f>'Bitcoin Data'!K1841</f>
        <v>924.9743062692703</v>
      </c>
      <c r="E1839" s="25">
        <f>'Bitcoin Data'!J1841</f>
        <v>253480.22588795249</v>
      </c>
      <c r="F1839" s="25">
        <f t="shared" si="169"/>
        <v>234.46269609368679</v>
      </c>
      <c r="G1839" s="23">
        <f>'Emissions Factors'!$AB$39/1000</f>
        <v>0.49266147344102867</v>
      </c>
      <c r="H1839" s="26">
        <f t="shared" si="173"/>
        <v>115510.73732447185</v>
      </c>
      <c r="I1839" s="23">
        <f t="shared" si="170"/>
        <v>124.87994157412345</v>
      </c>
      <c r="J1839" s="26">
        <f>I1839*'Social Cost of Carbon'!$C$5</f>
        <v>12487.994157412344</v>
      </c>
      <c r="K1839" s="23">
        <f t="shared" si="171"/>
        <v>0.30609622349746674</v>
      </c>
      <c r="L1839" s="27">
        <f t="shared" si="172"/>
        <v>11.551073732447183</v>
      </c>
      <c r="M1839" s="27"/>
    </row>
    <row r="1840" spans="1:13" x14ac:dyDescent="0.25">
      <c r="A1840" s="24">
        <f t="shared" si="174"/>
        <v>2021</v>
      </c>
      <c r="B1840" s="32">
        <v>44205</v>
      </c>
      <c r="C1840" s="28">
        <f>'Bitcoin Data'!C1842</f>
        <v>40254.546875</v>
      </c>
      <c r="D1840" s="26">
        <f>'Bitcoin Data'!K1842</f>
        <v>868.72586872586874</v>
      </c>
      <c r="E1840" s="25">
        <f>'Bitcoin Data'!J1842</f>
        <v>269509.58614894934</v>
      </c>
      <c r="F1840" s="25">
        <f t="shared" si="169"/>
        <v>234.12994935719539</v>
      </c>
      <c r="G1840" s="23">
        <f>'Emissions Factors'!$AB$39/1000</f>
        <v>0.49266147344102867</v>
      </c>
      <c r="H1840" s="26">
        <f t="shared" si="173"/>
        <v>115346.80582698929</v>
      </c>
      <c r="I1840" s="23">
        <f t="shared" si="170"/>
        <v>132.77698981862324</v>
      </c>
      <c r="J1840" s="26">
        <f>I1840*'Social Cost of Carbon'!$C$5</f>
        <v>13277.698981862324</v>
      </c>
      <c r="K1840" s="23">
        <f t="shared" si="171"/>
        <v>0.32984345900334577</v>
      </c>
      <c r="L1840" s="27">
        <f t="shared" si="172"/>
        <v>11.534680582698931</v>
      </c>
      <c r="M1840" s="27"/>
    </row>
    <row r="1841" spans="1:13" x14ac:dyDescent="0.25">
      <c r="A1841" s="24">
        <f t="shared" si="174"/>
        <v>2021</v>
      </c>
      <c r="B1841" s="32">
        <v>44206</v>
      </c>
      <c r="C1841" s="28">
        <f>'Bitcoin Data'!C1843</f>
        <v>38356.441405999998</v>
      </c>
      <c r="D1841" s="26">
        <f>'Bitcoin Data'!K1843</f>
        <v>993.70652533951636</v>
      </c>
      <c r="E1841" s="25">
        <f>'Bitcoin Data'!J1843</f>
        <v>234180.10917253749</v>
      </c>
      <c r="F1841" s="25">
        <f t="shared" si="169"/>
        <v>232.70630258947082</v>
      </c>
      <c r="G1841" s="23">
        <f>'Emissions Factors'!$AB$39/1000</f>
        <v>0.49266147344102867</v>
      </c>
      <c r="H1841" s="26">
        <f t="shared" si="173"/>
        <v>114645.42991274256</v>
      </c>
      <c r="I1841" s="23">
        <f t="shared" si="170"/>
        <v>115.37151763552328</v>
      </c>
      <c r="J1841" s="26">
        <f>I1841*'Social Cost of Carbon'!$C$5</f>
        <v>11537.151763552327</v>
      </c>
      <c r="K1841" s="23">
        <f t="shared" si="171"/>
        <v>0.30078785571978534</v>
      </c>
      <c r="L1841" s="27">
        <f t="shared" si="172"/>
        <v>11.464542991274257</v>
      </c>
      <c r="M1841" s="27"/>
    </row>
    <row r="1842" spans="1:13" x14ac:dyDescent="0.25">
      <c r="A1842" s="24">
        <f t="shared" si="174"/>
        <v>2021</v>
      </c>
      <c r="B1842" s="32">
        <v>44207</v>
      </c>
      <c r="C1842" s="28">
        <f>'Bitcoin Data'!C1844</f>
        <v>35566.65625</v>
      </c>
      <c r="D1842" s="26">
        <f>'Bitcoin Data'!K1844</f>
        <v>962.46390760346469</v>
      </c>
      <c r="E1842" s="25">
        <f>'Bitcoin Data'!J1844</f>
        <v>245551.16807204325</v>
      </c>
      <c r="F1842" s="25">
        <f t="shared" si="169"/>
        <v>236.33413673921385</v>
      </c>
      <c r="G1842" s="23">
        <f>'Emissions Factors'!$AB$39/1000</f>
        <v>0.49266147344102867</v>
      </c>
      <c r="H1842" s="26">
        <f t="shared" si="173"/>
        <v>116432.72403035463</v>
      </c>
      <c r="I1842" s="23">
        <f t="shared" si="170"/>
        <v>120.97360026753852</v>
      </c>
      <c r="J1842" s="26">
        <f>I1842*'Social Cost of Carbon'!$C$5</f>
        <v>12097.360026753851</v>
      </c>
      <c r="K1842" s="23">
        <f t="shared" si="171"/>
        <v>0.34013205913203748</v>
      </c>
      <c r="L1842" s="27">
        <f t="shared" si="172"/>
        <v>11.643272403035466</v>
      </c>
      <c r="M1842" s="27"/>
    </row>
    <row r="1843" spans="1:13" x14ac:dyDescent="0.25">
      <c r="A1843" s="24">
        <f t="shared" si="174"/>
        <v>2021</v>
      </c>
      <c r="B1843" s="32">
        <v>44208</v>
      </c>
      <c r="C1843" s="28">
        <f>'Bitcoin Data'!C1845</f>
        <v>33922.960937999997</v>
      </c>
      <c r="D1843" s="26">
        <f>'Bitcoin Data'!K1845</f>
        <v>924.9743062692703</v>
      </c>
      <c r="E1843" s="25">
        <f>'Bitcoin Data'!J1845</f>
        <v>254835.8793507576</v>
      </c>
      <c r="F1843" s="25">
        <f t="shared" si="169"/>
        <v>235.71664071498648</v>
      </c>
      <c r="G1843" s="23">
        <f>'Emissions Factors'!$AB$39/1000</f>
        <v>0.49266147344102867</v>
      </c>
      <c r="H1843" s="26">
        <f t="shared" si="173"/>
        <v>116128.50752921481</v>
      </c>
      <c r="I1843" s="23">
        <f t="shared" si="170"/>
        <v>125.54781980658444</v>
      </c>
      <c r="J1843" s="26">
        <f>I1843*'Social Cost of Carbon'!$C$5</f>
        <v>12554.781980658445</v>
      </c>
      <c r="K1843" s="23">
        <f t="shared" si="171"/>
        <v>0.37009687932620189</v>
      </c>
      <c r="L1843" s="27">
        <f t="shared" si="172"/>
        <v>11.612850752921482</v>
      </c>
      <c r="M1843" s="27"/>
    </row>
    <row r="1844" spans="1:13" x14ac:dyDescent="0.25">
      <c r="A1844" s="24">
        <f t="shared" si="174"/>
        <v>2021</v>
      </c>
      <c r="B1844" s="32">
        <v>44209</v>
      </c>
      <c r="C1844" s="28">
        <f>'Bitcoin Data'!C1846</f>
        <v>37316.359375</v>
      </c>
      <c r="D1844" s="26">
        <f>'Bitcoin Data'!K1846</f>
        <v>949.96833438885369</v>
      </c>
      <c r="E1844" s="25">
        <f>'Bitcoin Data'!J1846</f>
        <v>249513.48607077324</v>
      </c>
      <c r="F1844" s="25">
        <f t="shared" si="169"/>
        <v>237.02991077020889</v>
      </c>
      <c r="G1844" s="23">
        <f>'Emissions Factors'!$AB$39/1000</f>
        <v>0.49266147344102867</v>
      </c>
      <c r="H1844" s="26">
        <f t="shared" si="173"/>
        <v>116775.50508964666</v>
      </c>
      <c r="I1844" s="23">
        <f t="shared" si="170"/>
        <v>122.92568169103473</v>
      </c>
      <c r="J1844" s="26">
        <f>I1844*'Social Cost of Carbon'!$C$5</f>
        <v>12292.568169103473</v>
      </c>
      <c r="K1844" s="23">
        <f t="shared" si="171"/>
        <v>0.32941499050249923</v>
      </c>
      <c r="L1844" s="27">
        <f t="shared" si="172"/>
        <v>11.677550508964668</v>
      </c>
      <c r="M1844" s="27"/>
    </row>
    <row r="1845" spans="1:13" x14ac:dyDescent="0.25">
      <c r="A1845" s="24">
        <f t="shared" si="174"/>
        <v>2021</v>
      </c>
      <c r="B1845" s="32">
        <v>44210</v>
      </c>
      <c r="C1845" s="28">
        <f>'Bitcoin Data'!C1847</f>
        <v>39187.328125</v>
      </c>
      <c r="D1845" s="26">
        <f>'Bitcoin Data'!K1847</f>
        <v>918.74234381380154</v>
      </c>
      <c r="E1845" s="25">
        <f>'Bitcoin Data'!J1847</f>
        <v>255926.36742098941</v>
      </c>
      <c r="F1845" s="25">
        <f t="shared" si="169"/>
        <v>235.13039064811193</v>
      </c>
      <c r="G1845" s="23">
        <f>'Emissions Factors'!$AB$39/1000</f>
        <v>0.49266147344102867</v>
      </c>
      <c r="H1845" s="26">
        <f t="shared" si="173"/>
        <v>115839.68470746349</v>
      </c>
      <c r="I1845" s="23">
        <f t="shared" si="170"/>
        <v>126.08506126603473</v>
      </c>
      <c r="J1845" s="26">
        <f>I1845*'Social Cost of Carbon'!$C$5</f>
        <v>12608.506126603474</v>
      </c>
      <c r="K1845" s="23">
        <f t="shared" si="171"/>
        <v>0.32174957390268549</v>
      </c>
      <c r="L1845" s="27">
        <f t="shared" si="172"/>
        <v>11.583968470746351</v>
      </c>
      <c r="M1845" s="27"/>
    </row>
    <row r="1846" spans="1:13" x14ac:dyDescent="0.25">
      <c r="A1846" s="24">
        <f t="shared" si="174"/>
        <v>2021</v>
      </c>
      <c r="B1846" s="32">
        <v>44211</v>
      </c>
      <c r="C1846" s="28">
        <f>'Bitcoin Data'!C1848</f>
        <v>36825.367187999997</v>
      </c>
      <c r="D1846" s="26">
        <f>'Bitcoin Data'!K1848</f>
        <v>968.78363832077503</v>
      </c>
      <c r="E1846" s="25">
        <f>'Bitcoin Data'!J1848</f>
        <v>241484.48505340779</v>
      </c>
      <c r="F1846" s="25">
        <f t="shared" si="169"/>
        <v>233.94621802805921</v>
      </c>
      <c r="G1846" s="23">
        <f>'Emissions Factors'!$AB$39/1000</f>
        <v>0.49266147344102867</v>
      </c>
      <c r="H1846" s="26">
        <f t="shared" si="173"/>
        <v>115256.28847965981</v>
      </c>
      <c r="I1846" s="23">
        <f t="shared" si="170"/>
        <v>118.97010221955995</v>
      </c>
      <c r="J1846" s="26">
        <f>I1846*'Social Cost of Carbon'!$C$5</f>
        <v>11897.010221955994</v>
      </c>
      <c r="K1846" s="23">
        <f t="shared" si="171"/>
        <v>0.32306562379187309</v>
      </c>
      <c r="L1846" s="27">
        <f t="shared" si="172"/>
        <v>11.525628847965979</v>
      </c>
      <c r="M1846" s="27"/>
    </row>
    <row r="1847" spans="1:13" x14ac:dyDescent="0.25">
      <c r="A1847" s="24">
        <f t="shared" si="174"/>
        <v>2021</v>
      </c>
      <c r="B1847" s="32">
        <v>44212</v>
      </c>
      <c r="C1847" s="28">
        <f>'Bitcoin Data'!C1849</f>
        <v>36178.140625</v>
      </c>
      <c r="D1847" s="26">
        <f>'Bitcoin Data'!K1849</f>
        <v>918.74234381380154</v>
      </c>
      <c r="E1847" s="25">
        <f>'Bitcoin Data'!J1849</f>
        <v>259823.29198693344</v>
      </c>
      <c r="F1847" s="25">
        <f t="shared" si="169"/>
        <v>238.71066025749295</v>
      </c>
      <c r="G1847" s="23">
        <f>'Emissions Factors'!$AB$39/1000</f>
        <v>0.49266147344102867</v>
      </c>
      <c r="H1847" s="26">
        <f t="shared" si="173"/>
        <v>117603.54560853727</v>
      </c>
      <c r="I1847" s="23">
        <f t="shared" si="170"/>
        <v>128.00492586458125</v>
      </c>
      <c r="J1847" s="26">
        <f>I1847*'Social Cost of Carbon'!$C$5</f>
        <v>12800.492586458126</v>
      </c>
      <c r="K1847" s="23">
        <f t="shared" si="171"/>
        <v>0.35381842088403692</v>
      </c>
      <c r="L1847" s="27">
        <f t="shared" si="172"/>
        <v>11.760354560853729</v>
      </c>
      <c r="M1847" s="27"/>
    </row>
    <row r="1848" spans="1:13" x14ac:dyDescent="0.25">
      <c r="A1848" s="24">
        <f t="shared" si="174"/>
        <v>2021</v>
      </c>
      <c r="B1848" s="32">
        <v>44213</v>
      </c>
      <c r="C1848" s="28">
        <f>'Bitcoin Data'!C1850</f>
        <v>35791.277344000002</v>
      </c>
      <c r="D1848" s="26">
        <f>'Bitcoin Data'!K1850</f>
        <v>831.25519534497096</v>
      </c>
      <c r="E1848" s="25">
        <f>'Bitcoin Data'!J1850</f>
        <v>291510.65249122516</v>
      </c>
      <c r="F1848" s="25">
        <f t="shared" si="169"/>
        <v>242.31974438173333</v>
      </c>
      <c r="G1848" s="23">
        <f>'Emissions Factors'!$AB$39/1000</f>
        <v>0.49266147344102867</v>
      </c>
      <c r="H1848" s="26">
        <f t="shared" si="173"/>
        <v>119381.60231095817</v>
      </c>
      <c r="I1848" s="23">
        <f t="shared" si="170"/>
        <v>143.61606758008267</v>
      </c>
      <c r="J1848" s="26">
        <f>I1848*'Social Cost of Carbon'!$C$5</f>
        <v>14361.606758008267</v>
      </c>
      <c r="K1848" s="23">
        <f t="shared" si="171"/>
        <v>0.40125996677835324</v>
      </c>
      <c r="L1848" s="27">
        <f t="shared" si="172"/>
        <v>11.938160231095816</v>
      </c>
      <c r="M1848" s="27"/>
    </row>
    <row r="1849" spans="1:13" x14ac:dyDescent="0.25">
      <c r="A1849" s="24">
        <f t="shared" si="174"/>
        <v>2021</v>
      </c>
      <c r="B1849" s="32">
        <v>44214</v>
      </c>
      <c r="C1849" s="28">
        <f>'Bitcoin Data'!C1851</f>
        <v>36630.074219000002</v>
      </c>
      <c r="D1849" s="26">
        <f>'Bitcoin Data'!K1851</f>
        <v>906.25314671231513</v>
      </c>
      <c r="E1849" s="25">
        <f>'Bitcoin Data'!J1851</f>
        <v>260700.10907024966</v>
      </c>
      <c r="F1849" s="25">
        <f t="shared" si="169"/>
        <v>236.26029419315753</v>
      </c>
      <c r="G1849" s="23">
        <f>'Emissions Factors'!$AB$39/1000</f>
        <v>0.49266147344102867</v>
      </c>
      <c r="H1849" s="26">
        <f t="shared" si="173"/>
        <v>116396.34465281191</v>
      </c>
      <c r="I1849" s="23">
        <f t="shared" si="170"/>
        <v>128.4368998607861</v>
      </c>
      <c r="J1849" s="26">
        <f>I1849*'Social Cost of Carbon'!$C$5</f>
        <v>12843.689986078611</v>
      </c>
      <c r="K1849" s="23">
        <f t="shared" si="171"/>
        <v>0.35063237680846943</v>
      </c>
      <c r="L1849" s="27">
        <f t="shared" si="172"/>
        <v>11.639634465281192</v>
      </c>
      <c r="M1849" s="27"/>
    </row>
    <row r="1850" spans="1:13" x14ac:dyDescent="0.25">
      <c r="A1850" s="24">
        <f t="shared" si="174"/>
        <v>2021</v>
      </c>
      <c r="B1850" s="32">
        <v>44215</v>
      </c>
      <c r="C1850" s="28">
        <f>'Bitcoin Data'!C1852</f>
        <v>36069.804687999997</v>
      </c>
      <c r="D1850" s="26">
        <f>'Bitcoin Data'!K1852</f>
        <v>931.29139072847681</v>
      </c>
      <c r="E1850" s="25">
        <f>'Bitcoin Data'!J1852</f>
        <v>251352.11271311445</v>
      </c>
      <c r="F1850" s="25">
        <f t="shared" si="169"/>
        <v>234.0820586111372</v>
      </c>
      <c r="G1850" s="23">
        <f>'Emissions Factors'!$AB$39/1000</f>
        <v>0.49266147344102867</v>
      </c>
      <c r="H1850" s="26">
        <f t="shared" si="173"/>
        <v>115323.2119014721</v>
      </c>
      <c r="I1850" s="23">
        <f t="shared" si="170"/>
        <v>123.83150220175848</v>
      </c>
      <c r="J1850" s="26">
        <f>I1850*'Social Cost of Carbon'!$C$5</f>
        <v>12383.150220175849</v>
      </c>
      <c r="K1850" s="23">
        <f t="shared" si="171"/>
        <v>0.34331070897912508</v>
      </c>
      <c r="L1850" s="27">
        <f t="shared" si="172"/>
        <v>11.53232119014721</v>
      </c>
      <c r="M1850" s="27"/>
    </row>
    <row r="1851" spans="1:13" x14ac:dyDescent="0.25">
      <c r="A1851" s="24">
        <f t="shared" si="174"/>
        <v>2021</v>
      </c>
      <c r="B1851" s="32">
        <v>44216</v>
      </c>
      <c r="C1851" s="28">
        <f>'Bitcoin Data'!C1853</f>
        <v>35547.75</v>
      </c>
      <c r="D1851" s="26">
        <f>'Bitcoin Data'!K1853</f>
        <v>881.22980515029872</v>
      </c>
      <c r="E1851" s="25">
        <f>'Bitcoin Data'!J1853</f>
        <v>265746.96985767729</v>
      </c>
      <c r="F1851" s="25">
        <f t="shared" si="169"/>
        <v>234.18415046696327</v>
      </c>
      <c r="G1851" s="23">
        <f>'Emissions Factors'!$AB$39/1000</f>
        <v>0.49266147344102867</v>
      </c>
      <c r="H1851" s="26">
        <f t="shared" si="173"/>
        <v>115373.50862558969</v>
      </c>
      <c r="I1851" s="23">
        <f t="shared" si="170"/>
        <v>130.92329373257192</v>
      </c>
      <c r="J1851" s="26">
        <f>I1851*'Social Cost of Carbon'!$C$5</f>
        <v>13092.329373257193</v>
      </c>
      <c r="K1851" s="23">
        <f t="shared" si="171"/>
        <v>0.36830261755686911</v>
      </c>
      <c r="L1851" s="27">
        <f t="shared" si="172"/>
        <v>11.537350862558968</v>
      </c>
      <c r="M1851" s="27"/>
    </row>
    <row r="1852" spans="1:13" x14ac:dyDescent="0.25">
      <c r="A1852" s="24">
        <f t="shared" si="174"/>
        <v>2021</v>
      </c>
      <c r="B1852" s="32">
        <v>44217</v>
      </c>
      <c r="C1852" s="28">
        <f>'Bitcoin Data'!C1854</f>
        <v>30825.699218999998</v>
      </c>
      <c r="D1852" s="26">
        <f>'Bitcoin Data'!K1854</f>
        <v>806.23488309594188</v>
      </c>
      <c r="E1852" s="25">
        <f>'Bitcoin Data'!J1854</f>
        <v>287203.97863676038</v>
      </c>
      <c r="F1852" s="25">
        <f t="shared" si="169"/>
        <v>231.5538661408979</v>
      </c>
      <c r="G1852" s="23">
        <f>'Emissions Factors'!$AB$39/1000</f>
        <v>0.49266147344102867</v>
      </c>
      <c r="H1852" s="26">
        <f t="shared" si="173"/>
        <v>114077.66887394148</v>
      </c>
      <c r="I1852" s="23">
        <f t="shared" si="170"/>
        <v>141.4943352933121</v>
      </c>
      <c r="J1852" s="26">
        <f>I1852*'Social Cost of Carbon'!$C$5</f>
        <v>14149.433529331211</v>
      </c>
      <c r="K1852" s="23">
        <f t="shared" si="171"/>
        <v>0.45901419555180573</v>
      </c>
      <c r="L1852" s="27">
        <f t="shared" si="172"/>
        <v>11.407766887394148</v>
      </c>
      <c r="M1852" s="27"/>
    </row>
    <row r="1853" spans="1:13" x14ac:dyDescent="0.25">
      <c r="A1853" s="24">
        <f t="shared" si="174"/>
        <v>2021</v>
      </c>
      <c r="B1853" s="32">
        <v>44218</v>
      </c>
      <c r="C1853" s="28">
        <f>'Bitcoin Data'!C1855</f>
        <v>33005.761719000002</v>
      </c>
      <c r="D1853" s="26">
        <f>'Bitcoin Data'!K1855</f>
        <v>881.22980515029872</v>
      </c>
      <c r="E1853" s="25">
        <f>'Bitcoin Data'!J1855</f>
        <v>257972.9048138987</v>
      </c>
      <c r="F1853" s="25">
        <f t="shared" si="169"/>
        <v>227.3334126432085</v>
      </c>
      <c r="G1853" s="23">
        <f>'Emissions Factors'!$AB$39/1000</f>
        <v>0.49266147344102867</v>
      </c>
      <c r="H1853" s="26">
        <f t="shared" si="173"/>
        <v>111998.41403518047</v>
      </c>
      <c r="I1853" s="23">
        <f t="shared" si="170"/>
        <v>127.09331139347758</v>
      </c>
      <c r="J1853" s="26">
        <f>I1853*'Social Cost of Carbon'!$C$5</f>
        <v>12709.331139347758</v>
      </c>
      <c r="K1853" s="23">
        <f t="shared" si="171"/>
        <v>0.38506401541496743</v>
      </c>
      <c r="L1853" s="27">
        <f t="shared" si="172"/>
        <v>11.199841403518048</v>
      </c>
      <c r="M1853" s="27"/>
    </row>
    <row r="1854" spans="1:13" x14ac:dyDescent="0.25">
      <c r="A1854" s="24">
        <f t="shared" si="174"/>
        <v>2021</v>
      </c>
      <c r="B1854" s="32">
        <v>44219</v>
      </c>
      <c r="C1854" s="28">
        <f>'Bitcoin Data'!C1856</f>
        <v>32067.642577999999</v>
      </c>
      <c r="D1854" s="26">
        <f>'Bitcoin Data'!K1856</f>
        <v>974.97562560935978</v>
      </c>
      <c r="E1854" s="25">
        <f>'Bitcoin Data'!J1856</f>
        <v>230010.48792178489</v>
      </c>
      <c r="F1854" s="25">
        <f t="shared" si="169"/>
        <v>224.25461935825632</v>
      </c>
      <c r="G1854" s="23">
        <f>'Emissions Factors'!$AB$39/1000</f>
        <v>0.49266147344102867</v>
      </c>
      <c r="H1854" s="26">
        <f t="shared" si="173"/>
        <v>110481.6111989956</v>
      </c>
      <c r="I1854" s="23">
        <f t="shared" si="170"/>
        <v>113.31730588643647</v>
      </c>
      <c r="J1854" s="26">
        <f>I1854*'Social Cost of Carbon'!$C$5</f>
        <v>11331.730588643648</v>
      </c>
      <c r="K1854" s="23">
        <f t="shared" si="171"/>
        <v>0.35336961739799916</v>
      </c>
      <c r="L1854" s="27">
        <f t="shared" si="172"/>
        <v>11.048161119899559</v>
      </c>
      <c r="M1854" s="27"/>
    </row>
    <row r="1855" spans="1:13" x14ac:dyDescent="0.25">
      <c r="A1855" s="24">
        <f t="shared" si="174"/>
        <v>2021</v>
      </c>
      <c r="B1855" s="32">
        <v>44220</v>
      </c>
      <c r="C1855" s="28">
        <f>'Bitcoin Data'!C1857</f>
        <v>32289.378906000002</v>
      </c>
      <c r="D1855" s="26">
        <f>'Bitcoin Data'!K1857</f>
        <v>868.72586872586874</v>
      </c>
      <c r="E1855" s="25">
        <f>'Bitcoin Data'!J1857</f>
        <v>260351.88692946525</v>
      </c>
      <c r="F1855" s="25">
        <f t="shared" si="169"/>
        <v>226.17441914721886</v>
      </c>
      <c r="G1855" s="23">
        <f>'Emissions Factors'!$AB$39/1000</f>
        <v>0.49266147344102867</v>
      </c>
      <c r="H1855" s="26">
        <f t="shared" si="173"/>
        <v>111427.42259173765</v>
      </c>
      <c r="I1855" s="23">
        <f t="shared" si="170"/>
        <v>128.26534422782245</v>
      </c>
      <c r="J1855" s="26">
        <f>I1855*'Social Cost of Carbon'!$C$5</f>
        <v>12826.534422782246</v>
      </c>
      <c r="K1855" s="23">
        <f t="shared" si="171"/>
        <v>0.39723695089095762</v>
      </c>
      <c r="L1855" s="27">
        <f t="shared" si="172"/>
        <v>11.142742259173765</v>
      </c>
      <c r="M1855" s="27"/>
    </row>
    <row r="1856" spans="1:13" x14ac:dyDescent="0.25">
      <c r="A1856" s="24">
        <f t="shared" si="174"/>
        <v>2021</v>
      </c>
      <c r="B1856" s="32">
        <v>44221</v>
      </c>
      <c r="C1856" s="28">
        <f>'Bitcoin Data'!C1858</f>
        <v>32366.392577999999</v>
      </c>
      <c r="D1856" s="26">
        <f>'Bitcoin Data'!K1858</f>
        <v>874.97569511958011</v>
      </c>
      <c r="E1856" s="25">
        <f>'Bitcoin Data'!J1858</f>
        <v>260289.86284112558</v>
      </c>
      <c r="F1856" s="25">
        <f t="shared" si="169"/>
        <v>227.74730367199402</v>
      </c>
      <c r="G1856" s="23">
        <f>'Emissions Factors'!$AB$39/1000</f>
        <v>0.49266147344102867</v>
      </c>
      <c r="H1856" s="26">
        <f t="shared" si="173"/>
        <v>112202.32219926598</v>
      </c>
      <c r="I1856" s="23">
        <f t="shared" si="170"/>
        <v>128.23478734907218</v>
      </c>
      <c r="J1856" s="26">
        <f>I1856*'Social Cost of Carbon'!$C$5</f>
        <v>12823.478734907218</v>
      </c>
      <c r="K1856" s="23">
        <f t="shared" si="171"/>
        <v>0.39619734278399499</v>
      </c>
      <c r="L1856" s="27">
        <f t="shared" si="172"/>
        <v>11.220232219926595</v>
      </c>
      <c r="M1856" s="27"/>
    </row>
    <row r="1857" spans="1:13" x14ac:dyDescent="0.25">
      <c r="A1857" s="24">
        <f t="shared" si="174"/>
        <v>2021</v>
      </c>
      <c r="B1857" s="32">
        <v>44222</v>
      </c>
      <c r="C1857" s="28">
        <f>'Bitcoin Data'!C1859</f>
        <v>32569.849609000001</v>
      </c>
      <c r="D1857" s="26">
        <f>'Bitcoin Data'!K1859</f>
        <v>1006.2611806797852</v>
      </c>
      <c r="E1857" s="25">
        <f>'Bitcoin Data'!J1859</f>
        <v>225411.67392120665</v>
      </c>
      <c r="F1857" s="25">
        <f t="shared" si="169"/>
        <v>226.82301713896015</v>
      </c>
      <c r="G1857" s="23">
        <f>'Emissions Factors'!$AB$39/1000</f>
        <v>0.49266147344102867</v>
      </c>
      <c r="H1857" s="26">
        <f t="shared" si="173"/>
        <v>111746.96183401981</v>
      </c>
      <c r="I1857" s="23">
        <f t="shared" si="170"/>
        <v>111.05164740483036</v>
      </c>
      <c r="J1857" s="26">
        <f>I1857*'Social Cost of Carbon'!$C$5</f>
        <v>11105.164740483036</v>
      </c>
      <c r="K1857" s="23">
        <f t="shared" si="171"/>
        <v>0.34096456918899481</v>
      </c>
      <c r="L1857" s="27">
        <f t="shared" si="172"/>
        <v>11.174696183401981</v>
      </c>
      <c r="M1857" s="27"/>
    </row>
    <row r="1858" spans="1:13" x14ac:dyDescent="0.25">
      <c r="A1858" s="24">
        <f t="shared" si="174"/>
        <v>2021</v>
      </c>
      <c r="B1858" s="32">
        <v>44223</v>
      </c>
      <c r="C1858" s="28">
        <f>'Bitcoin Data'!C1860</f>
        <v>30432.546875</v>
      </c>
      <c r="D1858" s="26">
        <f>'Bitcoin Data'!K1860</f>
        <v>887.4864411793709</v>
      </c>
      <c r="E1858" s="25">
        <f>'Bitcoin Data'!J1860</f>
        <v>258942.32075221572</v>
      </c>
      <c r="F1858" s="25">
        <f t="shared" si="169"/>
        <v>229.80779871511109</v>
      </c>
      <c r="G1858" s="23">
        <f>'Emissions Factors'!$AB$39/1000</f>
        <v>0.49266147344102867</v>
      </c>
      <c r="H1858" s="26">
        <f t="shared" si="173"/>
        <v>113217.44872322597</v>
      </c>
      <c r="I1858" s="23">
        <f t="shared" si="170"/>
        <v>127.57090527802606</v>
      </c>
      <c r="J1858" s="26">
        <f>I1858*'Social Cost of Carbon'!$C$5</f>
        <v>12757.090527802606</v>
      </c>
      <c r="K1858" s="23">
        <f t="shared" si="171"/>
        <v>0.41919233970793335</v>
      </c>
      <c r="L1858" s="27">
        <f t="shared" si="172"/>
        <v>11.321744872322597</v>
      </c>
      <c r="M1858" s="27"/>
    </row>
    <row r="1859" spans="1:13" x14ac:dyDescent="0.25">
      <c r="A1859" s="24">
        <f t="shared" si="174"/>
        <v>2021</v>
      </c>
      <c r="B1859" s="32">
        <v>44224</v>
      </c>
      <c r="C1859" s="28">
        <f>'Bitcoin Data'!C1861</f>
        <v>33466.097655999998</v>
      </c>
      <c r="D1859" s="26">
        <f>'Bitcoin Data'!K1861</f>
        <v>906.25314671231513</v>
      </c>
      <c r="E1859" s="25">
        <f>'Bitcoin Data'!J1861</f>
        <v>254066.97598057773</v>
      </c>
      <c r="F1859" s="25">
        <f t="shared" si="169"/>
        <v>230.24899645808074</v>
      </c>
      <c r="G1859" s="23">
        <f>'Emissions Factors'!$AB$39/1000</f>
        <v>0.49266147344102867</v>
      </c>
      <c r="H1859" s="26">
        <f t="shared" si="173"/>
        <v>113434.80985335626</v>
      </c>
      <c r="I1859" s="23">
        <f t="shared" si="170"/>
        <v>125.16901073929787</v>
      </c>
      <c r="J1859" s="26">
        <f>I1859*'Social Cost of Carbon'!$C$5</f>
        <v>12516.901073929788</v>
      </c>
      <c r="K1859" s="23">
        <f t="shared" si="171"/>
        <v>0.37401734742400372</v>
      </c>
      <c r="L1859" s="27">
        <f t="shared" si="172"/>
        <v>11.343480985335628</v>
      </c>
      <c r="M1859" s="27"/>
    </row>
    <row r="1860" spans="1:13" x14ac:dyDescent="0.25">
      <c r="A1860" s="24">
        <f t="shared" si="174"/>
        <v>2021</v>
      </c>
      <c r="B1860" s="32">
        <v>44225</v>
      </c>
      <c r="C1860" s="28">
        <f>'Bitcoin Data'!C1862</f>
        <v>34316.386719000002</v>
      </c>
      <c r="D1860" s="26">
        <f>'Bitcoin Data'!K1862</f>
        <v>949.96833438885369</v>
      </c>
      <c r="E1860" s="25">
        <f>'Bitcoin Data'!J1862</f>
        <v>246426.51877634774</v>
      </c>
      <c r="F1860" s="25">
        <f t="shared" si="169"/>
        <v>234.09738959121063</v>
      </c>
      <c r="G1860" s="23">
        <f>'Emissions Factors'!$AB$39/1000</f>
        <v>0.49266147344102867</v>
      </c>
      <c r="H1860" s="26">
        <f t="shared" si="173"/>
        <v>115330.76488470435</v>
      </c>
      <c r="I1860" s="23">
        <f t="shared" si="170"/>
        <v>121.4048518352988</v>
      </c>
      <c r="J1860" s="26">
        <f>I1860*'Social Cost of Carbon'!$C$5</f>
        <v>12140.48518352988</v>
      </c>
      <c r="K1860" s="23">
        <f t="shared" si="171"/>
        <v>0.35378098757722765</v>
      </c>
      <c r="L1860" s="27">
        <f t="shared" si="172"/>
        <v>11.533076488470437</v>
      </c>
      <c r="M1860" s="27"/>
    </row>
    <row r="1861" spans="1:13" x14ac:dyDescent="0.25">
      <c r="A1861" s="24">
        <f t="shared" si="174"/>
        <v>2021</v>
      </c>
      <c r="B1861" s="32">
        <v>44226</v>
      </c>
      <c r="C1861" s="28">
        <f>'Bitcoin Data'!C1863</f>
        <v>34269.523437999997</v>
      </c>
      <c r="D1861" s="26">
        <f>'Bitcoin Data'!K1863</f>
        <v>850.0188893086513</v>
      </c>
      <c r="E1861" s="25">
        <f>'Bitcoin Data'!J1863</f>
        <v>278345.2328405627</v>
      </c>
      <c r="F1861" s="25">
        <f t="shared" ref="F1861:F1924" si="175">E1861*D1861/1000000</f>
        <v>236.59870566349304</v>
      </c>
      <c r="G1861" s="23">
        <f>'Emissions Factors'!$AB$39/1000</f>
        <v>0.49266147344102867</v>
      </c>
      <c r="H1861" s="26">
        <f t="shared" si="173"/>
        <v>116563.06694641674</v>
      </c>
      <c r="I1861" s="23">
        <f t="shared" ref="I1861:I1924" si="176">$E1861*G1861/1000</f>
        <v>137.12997253651784</v>
      </c>
      <c r="J1861" s="26">
        <f>I1861*'Social Cost of Carbon'!$C$5</f>
        <v>13712.997253651783</v>
      </c>
      <c r="K1861" s="23">
        <f t="shared" ref="K1861:K1924" si="177">J1861/$C1861</f>
        <v>0.4001513846103279</v>
      </c>
      <c r="L1861" s="27">
        <f t="shared" ref="L1861:L1924" si="178">J1861*$D1861/1000000</f>
        <v>11.656306694641675</v>
      </c>
      <c r="M1861" s="27"/>
    </row>
    <row r="1862" spans="1:13" x14ac:dyDescent="0.25">
      <c r="A1862" s="24">
        <f t="shared" si="174"/>
        <v>2021</v>
      </c>
      <c r="B1862" s="32">
        <v>44227</v>
      </c>
      <c r="C1862" s="28">
        <f>'Bitcoin Data'!C1864</f>
        <v>33114.359375</v>
      </c>
      <c r="D1862" s="26">
        <f>'Bitcoin Data'!K1864</f>
        <v>900</v>
      </c>
      <c r="E1862" s="25">
        <f>'Bitcoin Data'!J1864</f>
        <v>258078.84244268667</v>
      </c>
      <c r="F1862" s="25">
        <f t="shared" si="175"/>
        <v>232.27095819841799</v>
      </c>
      <c r="G1862" s="23">
        <f>'Emissions Factors'!$AB$39/1000</f>
        <v>0.49266147344102867</v>
      </c>
      <c r="H1862" s="26">
        <f t="shared" ref="H1862:H1925" si="179">F1862*G1862*1000</f>
        <v>114430.95250359218</v>
      </c>
      <c r="I1862" s="23">
        <f t="shared" si="176"/>
        <v>127.1455027817691</v>
      </c>
      <c r="J1862" s="26">
        <f>I1862*'Social Cost of Carbon'!$C$5</f>
        <v>12714.55027817691</v>
      </c>
      <c r="K1862" s="23">
        <f t="shared" si="177"/>
        <v>0.38395881781049584</v>
      </c>
      <c r="L1862" s="27">
        <f t="shared" si="178"/>
        <v>11.443095250359219</v>
      </c>
      <c r="M1862" s="27"/>
    </row>
    <row r="1863" spans="1:13" x14ac:dyDescent="0.25">
      <c r="A1863" s="24">
        <f t="shared" si="174"/>
        <v>2021</v>
      </c>
      <c r="B1863" s="32">
        <v>44228</v>
      </c>
      <c r="C1863" s="28">
        <f>'Bitcoin Data'!C1865</f>
        <v>33537.175780999998</v>
      </c>
      <c r="D1863" s="26">
        <f>'Bitcoin Data'!K1865</f>
        <v>743.74018676142464</v>
      </c>
      <c r="E1863" s="25">
        <f>'Bitcoin Data'!J1865</f>
        <v>313671.08929756918</v>
      </c>
      <c r="F1863" s="25">
        <f t="shared" si="175"/>
        <v>233.28979453583361</v>
      </c>
      <c r="G1863" s="23">
        <f>'Emissions Factors'!$AB$39/1000</f>
        <v>0.49266147344102867</v>
      </c>
      <c r="H1863" s="26">
        <f t="shared" si="179"/>
        <v>114932.89391477863</v>
      </c>
      <c r="I1863" s="23">
        <f t="shared" si="176"/>
        <v>154.5336610291929</v>
      </c>
      <c r="J1863" s="26">
        <f>I1863*'Social Cost of Carbon'!$C$5</f>
        <v>15453.36610291929</v>
      </c>
      <c r="K1863" s="23">
        <f t="shared" si="177"/>
        <v>0.46078316802317537</v>
      </c>
      <c r="L1863" s="27">
        <f t="shared" si="178"/>
        <v>11.493289391477862</v>
      </c>
      <c r="M1863" s="27"/>
    </row>
    <row r="1864" spans="1:13" x14ac:dyDescent="0.25">
      <c r="A1864" s="24">
        <f t="shared" si="174"/>
        <v>2021</v>
      </c>
      <c r="B1864" s="32">
        <v>44229</v>
      </c>
      <c r="C1864" s="28">
        <f>'Bitcoin Data'!C1866</f>
        <v>35510.289062999997</v>
      </c>
      <c r="D1864" s="26">
        <f>'Bitcoin Data'!K1866</f>
        <v>956.22609434764115</v>
      </c>
      <c r="E1864" s="25">
        <f>'Bitcoin Data'!J1866</f>
        <v>239057.11689944172</v>
      </c>
      <c r="F1864" s="25">
        <f t="shared" si="175"/>
        <v>228.59265321876063</v>
      </c>
      <c r="G1864" s="23">
        <f>'Emissions Factors'!$AB$39/1000</f>
        <v>0.49266147344102867</v>
      </c>
      <c r="H1864" s="26">
        <f t="shared" si="179"/>
        <v>112618.79335254872</v>
      </c>
      <c r="I1864" s="23">
        <f t="shared" si="176"/>
        <v>117.7742314482432</v>
      </c>
      <c r="J1864" s="26">
        <f>I1864*'Social Cost of Carbon'!$C$5</f>
        <v>11777.423144824319</v>
      </c>
      <c r="K1864" s="23">
        <f t="shared" si="177"/>
        <v>0.33166227185392932</v>
      </c>
      <c r="L1864" s="27">
        <f t="shared" si="178"/>
        <v>11.261879335254871</v>
      </c>
      <c r="M1864" s="27"/>
    </row>
    <row r="1865" spans="1:13" x14ac:dyDescent="0.25">
      <c r="A1865" s="24">
        <f t="shared" si="174"/>
        <v>2021</v>
      </c>
      <c r="B1865" s="32">
        <v>44230</v>
      </c>
      <c r="C1865" s="28">
        <f>'Bitcoin Data'!C1867</f>
        <v>37472.089844000002</v>
      </c>
      <c r="D1865" s="26">
        <f>'Bitcoin Data'!K1867</f>
        <v>937.5</v>
      </c>
      <c r="E1865" s="25">
        <f>'Bitcoin Data'!J1867</f>
        <v>241507.90248222632</v>
      </c>
      <c r="F1865" s="25">
        <f t="shared" si="175"/>
        <v>226.41365857708718</v>
      </c>
      <c r="G1865" s="23">
        <f>'Emissions Factors'!$AB$39/1000</f>
        <v>0.49266147344102867</v>
      </c>
      <c r="H1865" s="26">
        <f t="shared" si="179"/>
        <v>111545.28664176176</v>
      </c>
      <c r="I1865" s="23">
        <f t="shared" si="176"/>
        <v>118.98163908454588</v>
      </c>
      <c r="J1865" s="26">
        <f>I1865*'Social Cost of Carbon'!$C$5</f>
        <v>11898.163908454588</v>
      </c>
      <c r="K1865" s="23">
        <f t="shared" si="177"/>
        <v>0.31752069228024954</v>
      </c>
      <c r="L1865" s="27">
        <f t="shared" si="178"/>
        <v>11.154528664176175</v>
      </c>
      <c r="M1865" s="27"/>
    </row>
    <row r="1866" spans="1:13" x14ac:dyDescent="0.25">
      <c r="A1866" s="24">
        <f t="shared" si="174"/>
        <v>2021</v>
      </c>
      <c r="B1866" s="32">
        <v>44231</v>
      </c>
      <c r="C1866" s="28">
        <f>'Bitcoin Data'!C1868</f>
        <v>36926.066405999998</v>
      </c>
      <c r="D1866" s="26">
        <f>'Bitcoin Data'!K1868</f>
        <v>1000</v>
      </c>
      <c r="E1866" s="25">
        <f>'Bitcoin Data'!J1868</f>
        <v>228118.84065502224</v>
      </c>
      <c r="F1866" s="25">
        <f t="shared" si="175"/>
        <v>228.11884065502224</v>
      </c>
      <c r="G1866" s="23">
        <f>'Emissions Factors'!$AB$39/1000</f>
        <v>0.49266147344102867</v>
      </c>
      <c r="H1866" s="26">
        <f t="shared" si="179"/>
        <v>112385.36415676249</v>
      </c>
      <c r="I1866" s="23">
        <f t="shared" si="176"/>
        <v>112.38536415676249</v>
      </c>
      <c r="J1866" s="26">
        <f>I1866*'Social Cost of Carbon'!$C$5</f>
        <v>11238.53641567625</v>
      </c>
      <c r="K1866" s="23">
        <f t="shared" si="177"/>
        <v>0.30435238598417663</v>
      </c>
      <c r="L1866" s="27">
        <f t="shared" si="178"/>
        <v>11.238536415676249</v>
      </c>
      <c r="M1866" s="27"/>
    </row>
    <row r="1867" spans="1:13" x14ac:dyDescent="0.25">
      <c r="A1867" s="24">
        <f t="shared" si="174"/>
        <v>2021</v>
      </c>
      <c r="B1867" s="32">
        <v>44232</v>
      </c>
      <c r="C1867" s="28">
        <f>'Bitcoin Data'!C1869</f>
        <v>38144.308594000002</v>
      </c>
      <c r="D1867" s="26">
        <f>'Bitcoin Data'!K1869</f>
        <v>1056.2140593827016</v>
      </c>
      <c r="E1867" s="25">
        <f>'Bitcoin Data'!J1869</f>
        <v>219103.02719119916</v>
      </c>
      <c r="F1867" s="25">
        <f t="shared" si="175"/>
        <v>231.41969777265493</v>
      </c>
      <c r="G1867" s="23">
        <f>'Emissions Factors'!$AB$39/1000</f>
        <v>0.49266147344102867</v>
      </c>
      <c r="H1867" s="26">
        <f t="shared" si="179"/>
        <v>114011.56928795372</v>
      </c>
      <c r="I1867" s="23">
        <f t="shared" si="176"/>
        <v>107.94362021140594</v>
      </c>
      <c r="J1867" s="26">
        <f>I1867*'Social Cost of Carbon'!$C$5</f>
        <v>10794.362021140594</v>
      </c>
      <c r="K1867" s="23">
        <f t="shared" si="177"/>
        <v>0.28298748670564494</v>
      </c>
      <c r="L1867" s="27">
        <f t="shared" si="178"/>
        <v>11.401156928795372</v>
      </c>
      <c r="M1867" s="27"/>
    </row>
    <row r="1868" spans="1:13" x14ac:dyDescent="0.25">
      <c r="A1868" s="24">
        <f t="shared" si="174"/>
        <v>2021</v>
      </c>
      <c r="B1868" s="32">
        <v>44233</v>
      </c>
      <c r="C1868" s="28">
        <f>'Bitcoin Data'!C1870</f>
        <v>39266.011719000002</v>
      </c>
      <c r="D1868" s="26">
        <f>'Bitcoin Data'!K1870</f>
        <v>993.70652533951636</v>
      </c>
      <c r="E1868" s="25">
        <f>'Bitcoin Data'!J1870</f>
        <v>236662.57755294323</v>
      </c>
      <c r="F1868" s="25">
        <f t="shared" si="175"/>
        <v>235.17314761802902</v>
      </c>
      <c r="G1868" s="23">
        <f>'Emissions Factors'!$AB$39/1000</f>
        <v>0.49266147344102867</v>
      </c>
      <c r="H1868" s="26">
        <f t="shared" si="179"/>
        <v>115860.74941926272</v>
      </c>
      <c r="I1868" s="23">
        <f t="shared" si="176"/>
        <v>116.59453416558473</v>
      </c>
      <c r="J1868" s="26">
        <f>I1868*'Social Cost of Carbon'!$C$5</f>
        <v>11659.453416558474</v>
      </c>
      <c r="K1868" s="23">
        <f t="shared" si="177"/>
        <v>0.29693500577540721</v>
      </c>
      <c r="L1868" s="27">
        <f t="shared" si="178"/>
        <v>11.586074941926274</v>
      </c>
      <c r="M1868" s="27"/>
    </row>
    <row r="1869" spans="1:13" x14ac:dyDescent="0.25">
      <c r="A1869" s="24">
        <f t="shared" ref="A1869:A1922" si="180">YEAR(B1869)</f>
        <v>2021</v>
      </c>
      <c r="B1869" s="32">
        <v>44234</v>
      </c>
      <c r="C1869" s="28">
        <f>'Bitcoin Data'!C1871</f>
        <v>38903.441405999998</v>
      </c>
      <c r="D1869" s="26">
        <f>'Bitcoin Data'!K1871</f>
        <v>974.97562560935978</v>
      </c>
      <c r="E1869" s="25">
        <f>'Bitcoin Data'!J1871</f>
        <v>247459.31666862222</v>
      </c>
      <c r="F1869" s="25">
        <f t="shared" si="175"/>
        <v>241.26680208185465</v>
      </c>
      <c r="G1869" s="23">
        <f>'Emissions Factors'!$AB$39/1000</f>
        <v>0.49266147344102867</v>
      </c>
      <c r="H1869" s="26">
        <f t="shared" si="179"/>
        <v>118862.85820605156</v>
      </c>
      <c r="I1869" s="23">
        <f t="shared" si="176"/>
        <v>121.91367156667353</v>
      </c>
      <c r="J1869" s="26">
        <f>I1869*'Social Cost of Carbon'!$C$5</f>
        <v>12191.367156667353</v>
      </c>
      <c r="K1869" s="23">
        <f t="shared" si="177"/>
        <v>0.31337503100142455</v>
      </c>
      <c r="L1869" s="27">
        <f t="shared" si="178"/>
        <v>11.886285820605153</v>
      </c>
      <c r="M1869" s="27"/>
    </row>
    <row r="1870" spans="1:13" x14ac:dyDescent="0.25">
      <c r="A1870" s="24">
        <f t="shared" si="180"/>
        <v>2021</v>
      </c>
      <c r="B1870" s="32">
        <v>44235</v>
      </c>
      <c r="C1870" s="28">
        <f>'Bitcoin Data'!C1872</f>
        <v>46196.464844000002</v>
      </c>
      <c r="D1870" s="26">
        <f>'Bitcoin Data'!K1872</f>
        <v>1012.4873439082013</v>
      </c>
      <c r="E1870" s="25">
        <f>'Bitcoin Data'!J1872</f>
        <v>241893.64939040912</v>
      </c>
      <c r="F1870" s="25">
        <f t="shared" si="175"/>
        <v>244.91425857955704</v>
      </c>
      <c r="G1870" s="23">
        <f>'Emissions Factors'!$AB$39/1000</f>
        <v>0.49266147344102867</v>
      </c>
      <c r="H1870" s="26">
        <f t="shared" si="179"/>
        <v>120659.81949852167</v>
      </c>
      <c r="I1870" s="23">
        <f t="shared" si="176"/>
        <v>119.17168172470654</v>
      </c>
      <c r="J1870" s="26">
        <f>I1870*'Social Cost of Carbon'!$C$5</f>
        <v>11917.168172470654</v>
      </c>
      <c r="K1870" s="23">
        <f t="shared" si="177"/>
        <v>0.25796710230346676</v>
      </c>
      <c r="L1870" s="27">
        <f t="shared" si="178"/>
        <v>12.065981949852167</v>
      </c>
      <c r="M1870" s="27"/>
    </row>
    <row r="1871" spans="1:13" x14ac:dyDescent="0.25">
      <c r="A1871" s="24">
        <f t="shared" si="180"/>
        <v>2021</v>
      </c>
      <c r="B1871" s="32">
        <v>44236</v>
      </c>
      <c r="C1871" s="28">
        <f>'Bitcoin Data'!C1873</f>
        <v>46481.105469000002</v>
      </c>
      <c r="D1871" s="26">
        <f>'Bitcoin Data'!K1873</f>
        <v>893.74379344587885</v>
      </c>
      <c r="E1871" s="25">
        <f>'Bitcoin Data'!J1873</f>
        <v>285797.62337829749</v>
      </c>
      <c r="F1871" s="25">
        <f t="shared" si="175"/>
        <v>255.4298520759362</v>
      </c>
      <c r="G1871" s="23">
        <f>'Emissions Factors'!$AB$39/1000</f>
        <v>0.49266147344102867</v>
      </c>
      <c r="H1871" s="26">
        <f t="shared" si="179"/>
        <v>125840.44728455473</v>
      </c>
      <c r="I1871" s="23">
        <f t="shared" si="176"/>
        <v>140.80147823949625</v>
      </c>
      <c r="J1871" s="26">
        <f>I1871*'Social Cost of Carbon'!$C$5</f>
        <v>14080.147823949625</v>
      </c>
      <c r="K1871" s="23">
        <f t="shared" si="177"/>
        <v>0.30292196542830085</v>
      </c>
      <c r="L1871" s="27">
        <f t="shared" si="178"/>
        <v>12.584044728455474</v>
      </c>
      <c r="M1871" s="27"/>
    </row>
    <row r="1872" spans="1:13" x14ac:dyDescent="0.25">
      <c r="A1872" s="24">
        <f t="shared" si="180"/>
        <v>2021</v>
      </c>
      <c r="B1872" s="32">
        <v>44237</v>
      </c>
      <c r="C1872" s="28">
        <f>'Bitcoin Data'!C1874</f>
        <v>44918.183594000002</v>
      </c>
      <c r="D1872" s="26">
        <f>'Bitcoin Data'!K1874</f>
        <v>893.74379344587885</v>
      </c>
      <c r="E1872" s="25">
        <f>'Bitcoin Data'!J1874</f>
        <v>284420.41947629518</v>
      </c>
      <c r="F1872" s="25">
        <f t="shared" si="175"/>
        <v>254.19898463621217</v>
      </c>
      <c r="G1872" s="23">
        <f>'Emissions Factors'!$AB$39/1000</f>
        <v>0.49266147344102867</v>
      </c>
      <c r="H1872" s="26">
        <f t="shared" si="179"/>
        <v>125234.04631808969</v>
      </c>
      <c r="I1872" s="23">
        <f t="shared" si="176"/>
        <v>140.12298293590703</v>
      </c>
      <c r="J1872" s="26">
        <f>I1872*'Social Cost of Carbon'!$C$5</f>
        <v>14012.298293590704</v>
      </c>
      <c r="K1872" s="23">
        <f t="shared" si="177"/>
        <v>0.31195157890272335</v>
      </c>
      <c r="L1872" s="27">
        <f t="shared" si="178"/>
        <v>12.523404631808971</v>
      </c>
      <c r="M1872" s="27"/>
    </row>
    <row r="1873" spans="1:13" x14ac:dyDescent="0.25">
      <c r="A1873" s="24">
        <f t="shared" si="180"/>
        <v>2021</v>
      </c>
      <c r="B1873" s="32">
        <v>44238</v>
      </c>
      <c r="C1873" s="28">
        <f>'Bitcoin Data'!C1875</f>
        <v>47909.332030999998</v>
      </c>
      <c r="D1873" s="26">
        <f>'Bitcoin Data'!K1875</f>
        <v>806.23488309594188</v>
      </c>
      <c r="E1873" s="25">
        <f>'Bitcoin Data'!J1875</f>
        <v>314330.66365445836</v>
      </c>
      <c r="F1873" s="25">
        <f t="shared" si="175"/>
        <v>253.42434586492209</v>
      </c>
      <c r="G1873" s="23">
        <f>'Emissions Factors'!$AB$39/1000</f>
        <v>0.49266147344102867</v>
      </c>
      <c r="H1873" s="26">
        <f t="shared" si="179"/>
        <v>124852.41163964137</v>
      </c>
      <c r="I1873" s="23">
        <f t="shared" si="176"/>
        <v>154.85860790370185</v>
      </c>
      <c r="J1873" s="26">
        <f>I1873*'Social Cost of Carbon'!$C$5</f>
        <v>15485.860790370185</v>
      </c>
      <c r="K1873" s="23">
        <f t="shared" si="177"/>
        <v>0.3232326591476995</v>
      </c>
      <c r="L1873" s="27">
        <f t="shared" si="178"/>
        <v>12.485241163964135</v>
      </c>
      <c r="M1873" s="27"/>
    </row>
    <row r="1874" spans="1:13" x14ac:dyDescent="0.25">
      <c r="A1874" s="24">
        <f t="shared" si="180"/>
        <v>2021</v>
      </c>
      <c r="B1874" s="32">
        <v>44239</v>
      </c>
      <c r="C1874" s="28">
        <f>'Bitcoin Data'!C1876</f>
        <v>47504.851562999997</v>
      </c>
      <c r="D1874" s="26">
        <f>'Bitcoin Data'!K1876</f>
        <v>887.4864411793709</v>
      </c>
      <c r="E1874" s="25">
        <f>'Bitcoin Data'!J1876</f>
        <v>278427.07739726332</v>
      </c>
      <c r="F1874" s="25">
        <f t="shared" si="175"/>
        <v>247.10025604727048</v>
      </c>
      <c r="G1874" s="23">
        <f>'Emissions Factors'!$AB$39/1000</f>
        <v>0.49266147344102867</v>
      </c>
      <c r="H1874" s="26">
        <f t="shared" si="179"/>
        <v>121736.77623190373</v>
      </c>
      <c r="I1874" s="23">
        <f t="shared" si="176"/>
        <v>137.17029419641509</v>
      </c>
      <c r="J1874" s="26">
        <f>I1874*'Social Cost of Carbon'!$C$5</f>
        <v>13717.029419641509</v>
      </c>
      <c r="K1874" s="23">
        <f t="shared" si="177"/>
        <v>0.28875007432557187</v>
      </c>
      <c r="L1874" s="27">
        <f t="shared" si="178"/>
        <v>12.173677623190374</v>
      </c>
      <c r="M1874" s="27"/>
    </row>
    <row r="1875" spans="1:13" x14ac:dyDescent="0.25">
      <c r="A1875" s="24">
        <f t="shared" si="180"/>
        <v>2021</v>
      </c>
      <c r="B1875" s="32">
        <v>44240</v>
      </c>
      <c r="C1875" s="28">
        <f>'Bitcoin Data'!C1877</f>
        <v>47105.515625</v>
      </c>
      <c r="D1875" s="26">
        <f>'Bitcoin Data'!K1877</f>
        <v>981.24727431312681</v>
      </c>
      <c r="E1875" s="25">
        <f>'Bitcoin Data'!J1877</f>
        <v>246399.18789250596</v>
      </c>
      <c r="F1875" s="25">
        <f t="shared" si="175"/>
        <v>241.77853151248948</v>
      </c>
      <c r="G1875" s="23">
        <f>'Emissions Factors'!$AB$39/1000</f>
        <v>0.49266147344102867</v>
      </c>
      <c r="H1875" s="26">
        <f t="shared" si="179"/>
        <v>119114.96758135126</v>
      </c>
      <c r="I1875" s="23">
        <f t="shared" si="176"/>
        <v>121.39138696179485</v>
      </c>
      <c r="J1875" s="26">
        <f>I1875*'Social Cost of Carbon'!$C$5</f>
        <v>12139.138696179485</v>
      </c>
      <c r="K1875" s="23">
        <f t="shared" si="177"/>
        <v>0.25770100454514416</v>
      </c>
      <c r="L1875" s="27">
        <f t="shared" si="178"/>
        <v>11.911496758135122</v>
      </c>
      <c r="M1875" s="27"/>
    </row>
    <row r="1876" spans="1:13" x14ac:dyDescent="0.25">
      <c r="A1876" s="24">
        <f t="shared" si="180"/>
        <v>2021</v>
      </c>
      <c r="B1876" s="32">
        <v>44241</v>
      </c>
      <c r="C1876" s="28">
        <f>'Bitcoin Data'!C1878</f>
        <v>48717.289062999997</v>
      </c>
      <c r="D1876" s="26">
        <f>'Bitcoin Data'!K1878</f>
        <v>924.9743062692703</v>
      </c>
      <c r="E1876" s="25">
        <f>'Bitcoin Data'!J1878</f>
        <v>260837.22040767976</v>
      </c>
      <c r="F1876" s="25">
        <f t="shared" si="175"/>
        <v>241.26772699579834</v>
      </c>
      <c r="G1876" s="23">
        <f>'Emissions Factors'!$AB$39/1000</f>
        <v>0.49266147344102867</v>
      </c>
      <c r="H1876" s="26">
        <f t="shared" si="179"/>
        <v>118863.31387551787</v>
      </c>
      <c r="I1876" s="23">
        <f t="shared" si="176"/>
        <v>128.50444933430987</v>
      </c>
      <c r="J1876" s="26">
        <f>I1876*'Social Cost of Carbon'!$C$5</f>
        <v>12850.444933430987</v>
      </c>
      <c r="K1876" s="23">
        <f t="shared" si="177"/>
        <v>0.26377586233940703</v>
      </c>
      <c r="L1876" s="27">
        <f t="shared" si="178"/>
        <v>11.886331387551786</v>
      </c>
      <c r="M1876" s="27"/>
    </row>
    <row r="1877" spans="1:13" x14ac:dyDescent="0.25">
      <c r="A1877" s="24">
        <f t="shared" si="180"/>
        <v>2021</v>
      </c>
      <c r="B1877" s="32">
        <v>44242</v>
      </c>
      <c r="C1877" s="28">
        <f>'Bitcoin Data'!C1879</f>
        <v>47945.058594000002</v>
      </c>
      <c r="D1877" s="26">
        <f>'Bitcoin Data'!K1879</f>
        <v>949.96833438885369</v>
      </c>
      <c r="E1877" s="25">
        <f>'Bitcoin Data'!J1879</f>
        <v>252116.32694550563</v>
      </c>
      <c r="F1877" s="25">
        <f t="shared" si="175"/>
        <v>239.50252718065767</v>
      </c>
      <c r="G1877" s="23">
        <f>'Emissions Factors'!$AB$39/1000</f>
        <v>0.49266147344102867</v>
      </c>
      <c r="H1877" s="26">
        <f t="shared" si="179"/>
        <v>117993.66793367283</v>
      </c>
      <c r="I1877" s="23">
        <f t="shared" si="176"/>
        <v>124.20800111151291</v>
      </c>
      <c r="J1877" s="26">
        <f>I1877*'Social Cost of Carbon'!$C$5</f>
        <v>12420.800111151291</v>
      </c>
      <c r="K1877" s="23">
        <f t="shared" si="177"/>
        <v>0.25906319598711824</v>
      </c>
      <c r="L1877" s="27">
        <f t="shared" si="178"/>
        <v>11.799366793367282</v>
      </c>
      <c r="M1877" s="27"/>
    </row>
    <row r="1878" spans="1:13" x14ac:dyDescent="0.25">
      <c r="A1878" s="24">
        <f t="shared" si="180"/>
        <v>2021</v>
      </c>
      <c r="B1878" s="32">
        <v>44243</v>
      </c>
      <c r="C1878" s="28">
        <f>'Bitcoin Data'!C1880</f>
        <v>49199.871094000002</v>
      </c>
      <c r="D1878" s="26">
        <f>'Bitcoin Data'!K1880</f>
        <v>756.23897151499875</v>
      </c>
      <c r="E1878" s="25">
        <f>'Bitcoin Data'!J1880</f>
        <v>313135.16049911524</v>
      </c>
      <c r="F1878" s="25">
        <f t="shared" si="175"/>
        <v>236.80501172103499</v>
      </c>
      <c r="G1878" s="23">
        <f>'Emissions Factors'!$AB$39/1000</f>
        <v>0.49266147344102867</v>
      </c>
      <c r="H1878" s="26">
        <f t="shared" si="179"/>
        <v>116664.70599270516</v>
      </c>
      <c r="I1878" s="23">
        <f t="shared" si="176"/>
        <v>154.26962955768713</v>
      </c>
      <c r="J1878" s="26">
        <f>I1878*'Social Cost of Carbon'!$C$5</f>
        <v>15426.962955768713</v>
      </c>
      <c r="K1878" s="23">
        <f t="shared" si="177"/>
        <v>0.31355697916960712</v>
      </c>
      <c r="L1878" s="27">
        <f t="shared" si="178"/>
        <v>11.666470599270516</v>
      </c>
      <c r="M1878" s="27"/>
    </row>
    <row r="1879" spans="1:13" x14ac:dyDescent="0.25">
      <c r="A1879" s="24">
        <f t="shared" si="180"/>
        <v>2021</v>
      </c>
      <c r="B1879" s="32">
        <v>44244</v>
      </c>
      <c r="C1879" s="28">
        <f>'Bitcoin Data'!C1881</f>
        <v>52149.007812999997</v>
      </c>
      <c r="D1879" s="26">
        <f>'Bitcoin Data'!K1881</f>
        <v>862.48203162434118</v>
      </c>
      <c r="E1879" s="25">
        <f>'Bitcoin Data'!J1881</f>
        <v>268461.02881786769</v>
      </c>
      <c r="F1879" s="25">
        <f t="shared" si="175"/>
        <v>231.54281354679534</v>
      </c>
      <c r="G1879" s="23">
        <f>'Emissions Factors'!$AB$39/1000</f>
        <v>0.49266147344102867</v>
      </c>
      <c r="H1879" s="26">
        <f t="shared" si="179"/>
        <v>114072.22368664558</v>
      </c>
      <c r="I1879" s="23">
        <f t="shared" si="176"/>
        <v>132.26040601890517</v>
      </c>
      <c r="J1879" s="26">
        <f>I1879*'Social Cost of Carbon'!$C$5</f>
        <v>13226.040601890518</v>
      </c>
      <c r="K1879" s="23">
        <f t="shared" si="177"/>
        <v>0.25362017719143365</v>
      </c>
      <c r="L1879" s="27">
        <f t="shared" si="178"/>
        <v>11.407222368664558</v>
      </c>
      <c r="M1879" s="27"/>
    </row>
    <row r="1880" spans="1:13" x14ac:dyDescent="0.25">
      <c r="A1880" s="24">
        <f t="shared" si="180"/>
        <v>2021</v>
      </c>
      <c r="B1880" s="32">
        <v>44245</v>
      </c>
      <c r="C1880" s="28">
        <f>'Bitcoin Data'!C1882</f>
        <v>51679.796875</v>
      </c>
      <c r="D1880" s="26">
        <f>'Bitcoin Data'!K1882</f>
        <v>856.24583769384458</v>
      </c>
      <c r="E1880" s="25">
        <f>'Bitcoin Data'!J1882</f>
        <v>268908.79892968573</v>
      </c>
      <c r="F1880" s="25">
        <f t="shared" si="175"/>
        <v>230.25203980279437</v>
      </c>
      <c r="G1880" s="23">
        <f>'Emissions Factors'!$AB$39/1000</f>
        <v>0.49266147344102867</v>
      </c>
      <c r="H1880" s="26">
        <f t="shared" si="179"/>
        <v>113436.30919204706</v>
      </c>
      <c r="I1880" s="23">
        <f t="shared" si="176"/>
        <v>132.48100510195627</v>
      </c>
      <c r="J1880" s="26">
        <f>I1880*'Social Cost of Carbon'!$C$5</f>
        <v>13248.100510195627</v>
      </c>
      <c r="K1880" s="23">
        <f t="shared" si="177"/>
        <v>0.2563497016491636</v>
      </c>
      <c r="L1880" s="27">
        <f t="shared" si="178"/>
        <v>11.343630919204704</v>
      </c>
      <c r="M1880" s="27"/>
    </row>
    <row r="1881" spans="1:13" x14ac:dyDescent="0.25">
      <c r="A1881" s="24">
        <f t="shared" si="180"/>
        <v>2021</v>
      </c>
      <c r="B1881" s="32">
        <v>44246</v>
      </c>
      <c r="C1881" s="28">
        <f>'Bitcoin Data'!C1883</f>
        <v>55888.132812999997</v>
      </c>
      <c r="D1881" s="26">
        <f>'Bitcoin Data'!K1883</f>
        <v>956.22609434764115</v>
      </c>
      <c r="E1881" s="25">
        <f>'Bitcoin Data'!J1883</f>
        <v>242613.81277338858</v>
      </c>
      <c r="F1881" s="25">
        <f t="shared" si="175"/>
        <v>231.99365862308719</v>
      </c>
      <c r="G1881" s="23">
        <f>'Emissions Factors'!$AB$39/1000</f>
        <v>0.49266147344102867</v>
      </c>
      <c r="H1881" s="26">
        <f t="shared" si="179"/>
        <v>114294.33768622513</v>
      </c>
      <c r="I1881" s="23">
        <f t="shared" si="176"/>
        <v>119.52647847808348</v>
      </c>
      <c r="J1881" s="26">
        <f>I1881*'Social Cost of Carbon'!$C$5</f>
        <v>11952.647847808348</v>
      </c>
      <c r="K1881" s="23">
        <f t="shared" si="177"/>
        <v>0.21386736765390868</v>
      </c>
      <c r="L1881" s="27">
        <f t="shared" si="178"/>
        <v>11.429433768622516</v>
      </c>
      <c r="M1881" s="27"/>
    </row>
    <row r="1882" spans="1:13" x14ac:dyDescent="0.25">
      <c r="A1882" s="24">
        <f t="shared" si="180"/>
        <v>2021</v>
      </c>
      <c r="B1882" s="32">
        <v>44247</v>
      </c>
      <c r="C1882" s="28">
        <f>'Bitcoin Data'!C1884</f>
        <v>56099.519530999998</v>
      </c>
      <c r="D1882" s="26">
        <f>'Bitcoin Data'!K1884</f>
        <v>912.50126736287132</v>
      </c>
      <c r="E1882" s="25">
        <f>'Bitcoin Data'!J1884</f>
        <v>256949.88252924997</v>
      </c>
      <c r="F1882" s="25">
        <f t="shared" si="175"/>
        <v>234.46709345668148</v>
      </c>
      <c r="G1882" s="23">
        <f>'Emissions Factors'!$AB$39/1000</f>
        <v>0.49266147344102867</v>
      </c>
      <c r="H1882" s="26">
        <f t="shared" si="179"/>
        <v>115512.90373580408</v>
      </c>
      <c r="I1882" s="23">
        <f t="shared" si="176"/>
        <v>126.58930772735953</v>
      </c>
      <c r="J1882" s="26">
        <f>I1882*'Social Cost of Carbon'!$C$5</f>
        <v>12658.930772735952</v>
      </c>
      <c r="K1882" s="23">
        <f t="shared" si="177"/>
        <v>0.22565132248130507</v>
      </c>
      <c r="L1882" s="27">
        <f t="shared" si="178"/>
        <v>11.551290373580407</v>
      </c>
      <c r="M1882" s="27"/>
    </row>
    <row r="1883" spans="1:13" x14ac:dyDescent="0.25">
      <c r="A1883" s="24">
        <f t="shared" si="180"/>
        <v>2021</v>
      </c>
      <c r="B1883" s="32">
        <v>44248</v>
      </c>
      <c r="C1883" s="28">
        <f>'Bitcoin Data'!C1885</f>
        <v>57539.945312999997</v>
      </c>
      <c r="D1883" s="26">
        <f>'Bitcoin Data'!K1885</f>
        <v>881.22980515029872</v>
      </c>
      <c r="E1883" s="25">
        <f>'Bitcoin Data'!J1885</f>
        <v>263539.46463320591</v>
      </c>
      <c r="F1883" s="25">
        <f t="shared" si="175"/>
        <v>232.23883106813406</v>
      </c>
      <c r="G1883" s="23">
        <f>'Emissions Factors'!$AB$39/1000</f>
        <v>0.49266147344102867</v>
      </c>
      <c r="H1883" s="26">
        <f t="shared" si="179"/>
        <v>114415.12470424909</v>
      </c>
      <c r="I1883" s="23">
        <f t="shared" si="176"/>
        <v>129.83574095605508</v>
      </c>
      <c r="J1883" s="26">
        <f>I1883*'Social Cost of Carbon'!$C$5</f>
        <v>12983.574095605507</v>
      </c>
      <c r="K1883" s="23">
        <f t="shared" si="177"/>
        <v>0.22564453311484342</v>
      </c>
      <c r="L1883" s="27">
        <f t="shared" si="178"/>
        <v>11.441512470424907</v>
      </c>
      <c r="M1883" s="27"/>
    </row>
    <row r="1884" spans="1:13" x14ac:dyDescent="0.25">
      <c r="A1884" s="24">
        <f t="shared" si="180"/>
        <v>2021</v>
      </c>
      <c r="B1884" s="32">
        <v>44249</v>
      </c>
      <c r="C1884" s="28">
        <f>'Bitcoin Data'!C1886</f>
        <v>54207.320312999997</v>
      </c>
      <c r="D1884" s="26">
        <f>'Bitcoin Data'!K1886</f>
        <v>831.25519534497096</v>
      </c>
      <c r="E1884" s="25">
        <f>'Bitcoin Data'!J1886</f>
        <v>277526.70235240815</v>
      </c>
      <c r="F1884" s="25">
        <f t="shared" si="175"/>
        <v>230.69551317739666</v>
      </c>
      <c r="G1884" s="23">
        <f>'Emissions Factors'!$AB$39/1000</f>
        <v>0.49266147344102867</v>
      </c>
      <c r="H1884" s="26">
        <f t="shared" si="179"/>
        <v>113654.79143821048</v>
      </c>
      <c r="I1884" s="23">
        <f t="shared" si="176"/>
        <v>136.72671410016719</v>
      </c>
      <c r="J1884" s="26">
        <f>I1884*'Social Cost of Carbon'!$C$5</f>
        <v>13672.671410016719</v>
      </c>
      <c r="K1884" s="23">
        <f t="shared" si="177"/>
        <v>0.25222924378237049</v>
      </c>
      <c r="L1884" s="27">
        <f t="shared" si="178"/>
        <v>11.365479143821048</v>
      </c>
      <c r="M1884" s="27"/>
    </row>
    <row r="1885" spans="1:13" x14ac:dyDescent="0.25">
      <c r="A1885" s="24">
        <f t="shared" si="180"/>
        <v>2021</v>
      </c>
      <c r="B1885" s="32">
        <v>44250</v>
      </c>
      <c r="C1885" s="28">
        <f>'Bitcoin Data'!C1887</f>
        <v>48824.425780999998</v>
      </c>
      <c r="D1885" s="26">
        <f>'Bitcoin Data'!K1887</f>
        <v>793.72078666549078</v>
      </c>
      <c r="E1885" s="25">
        <f>'Bitcoin Data'!J1887</f>
        <v>285745.36566313222</v>
      </c>
      <c r="F1885" s="25">
        <f t="shared" si="175"/>
        <v>226.80203642015962</v>
      </c>
      <c r="G1885" s="23">
        <f>'Emissions Factors'!$AB$39/1000</f>
        <v>0.49266147344102867</v>
      </c>
      <c r="H1885" s="26">
        <f t="shared" si="179"/>
        <v>111736.62544218168</v>
      </c>
      <c r="I1885" s="23">
        <f t="shared" si="176"/>
        <v>140.77573287654423</v>
      </c>
      <c r="J1885" s="26">
        <f>I1885*'Social Cost of Carbon'!$C$5</f>
        <v>14077.573287654423</v>
      </c>
      <c r="K1885" s="23">
        <f t="shared" si="177"/>
        <v>0.28833054485471704</v>
      </c>
      <c r="L1885" s="27">
        <f t="shared" si="178"/>
        <v>11.173662544218168</v>
      </c>
      <c r="M1885" s="27"/>
    </row>
    <row r="1886" spans="1:13" x14ac:dyDescent="0.25">
      <c r="A1886" s="24">
        <f t="shared" si="180"/>
        <v>2021</v>
      </c>
      <c r="B1886" s="32">
        <v>44251</v>
      </c>
      <c r="C1886" s="28">
        <f>'Bitcoin Data'!C1888</f>
        <v>49705.332030999998</v>
      </c>
      <c r="D1886" s="26">
        <f>'Bitcoin Data'!K1888</f>
        <v>993.70652533951636</v>
      </c>
      <c r="E1886" s="25">
        <f>'Bitcoin Data'!J1888</f>
        <v>229921.63835451394</v>
      </c>
      <c r="F1886" s="25">
        <f t="shared" si="175"/>
        <v>228.47463234963291</v>
      </c>
      <c r="G1886" s="23">
        <f>'Emissions Factors'!$AB$39/1000</f>
        <v>0.49266147344102867</v>
      </c>
      <c r="H1886" s="26">
        <f t="shared" si="179"/>
        <v>112560.64901726747</v>
      </c>
      <c r="I1886" s="23">
        <f t="shared" si="176"/>
        <v>113.27353312771017</v>
      </c>
      <c r="J1886" s="26">
        <f>I1886*'Social Cost of Carbon'!$C$5</f>
        <v>11327.353312771016</v>
      </c>
      <c r="K1886" s="23">
        <f t="shared" si="177"/>
        <v>0.227890104540624</v>
      </c>
      <c r="L1886" s="27">
        <f t="shared" si="178"/>
        <v>11.256064901726747</v>
      </c>
      <c r="M1886" s="27"/>
    </row>
    <row r="1887" spans="1:13" x14ac:dyDescent="0.25">
      <c r="A1887" s="24">
        <f t="shared" si="180"/>
        <v>2021</v>
      </c>
      <c r="B1887" s="32">
        <v>44252</v>
      </c>
      <c r="C1887" s="28">
        <f>'Bitcoin Data'!C1889</f>
        <v>47093.851562999997</v>
      </c>
      <c r="D1887" s="26">
        <f>'Bitcoin Data'!K1889</f>
        <v>974.97562560935978</v>
      </c>
      <c r="E1887" s="25">
        <f>'Bitcoin Data'!J1889</f>
        <v>239731.15658803497</v>
      </c>
      <c r="F1887" s="25">
        <f t="shared" si="175"/>
        <v>233.7320343724748</v>
      </c>
      <c r="G1887" s="23">
        <f>'Emissions Factors'!$AB$39/1000</f>
        <v>0.49266147344102867</v>
      </c>
      <c r="H1887" s="26">
        <f t="shared" si="179"/>
        <v>115150.76844431259</v>
      </c>
      <c r="I1887" s="23">
        <f t="shared" si="176"/>
        <v>118.10630483438328</v>
      </c>
      <c r="J1887" s="26">
        <f>I1887*'Social Cost of Carbon'!$C$5</f>
        <v>11810.630483438328</v>
      </c>
      <c r="K1887" s="23">
        <f t="shared" si="177"/>
        <v>0.25078922388920788</v>
      </c>
      <c r="L1887" s="27">
        <f t="shared" si="178"/>
        <v>11.515076844431258</v>
      </c>
      <c r="M1887" s="27"/>
    </row>
    <row r="1888" spans="1:13" x14ac:dyDescent="0.25">
      <c r="A1888" s="24">
        <f t="shared" si="180"/>
        <v>2021</v>
      </c>
      <c r="B1888" s="32">
        <v>44253</v>
      </c>
      <c r="C1888" s="28">
        <f>'Bitcoin Data'!C1890</f>
        <v>46339.761719000002</v>
      </c>
      <c r="D1888" s="26">
        <f>'Bitcoin Data'!K1890</f>
        <v>868.72586872586874</v>
      </c>
      <c r="E1888" s="25">
        <f>'Bitcoin Data'!J1890</f>
        <v>274551.20624130126</v>
      </c>
      <c r="F1888" s="25">
        <f t="shared" si="175"/>
        <v>238.50973515170958</v>
      </c>
      <c r="G1888" s="23">
        <f>'Emissions Factors'!$AB$39/1000</f>
        <v>0.49266147344102867</v>
      </c>
      <c r="H1888" s="26">
        <f t="shared" si="179"/>
        <v>117504.55754987075</v>
      </c>
      <c r="I1888" s="23">
        <f t="shared" si="176"/>
        <v>135.26080180185122</v>
      </c>
      <c r="J1888" s="26">
        <f>I1888*'Social Cost of Carbon'!$C$5</f>
        <v>13526.080180185121</v>
      </c>
      <c r="K1888" s="23">
        <f t="shared" si="177"/>
        <v>0.29188929071767805</v>
      </c>
      <c r="L1888" s="27">
        <f t="shared" si="178"/>
        <v>11.750455754987074</v>
      </c>
      <c r="M1888" s="27"/>
    </row>
    <row r="1889" spans="1:13" x14ac:dyDescent="0.25">
      <c r="A1889" s="24">
        <f t="shared" si="180"/>
        <v>2021</v>
      </c>
      <c r="B1889" s="32">
        <v>44254</v>
      </c>
      <c r="C1889" s="28">
        <f>'Bitcoin Data'!C1891</f>
        <v>46188.453125</v>
      </c>
      <c r="D1889" s="26">
        <f>'Bitcoin Data'!K1891</f>
        <v>981.24727431312681</v>
      </c>
      <c r="E1889" s="25">
        <f>'Bitcoin Data'!J1891</f>
        <v>240034.39961589413</v>
      </c>
      <c r="F1889" s="25">
        <f t="shared" si="175"/>
        <v>235.53310036448397</v>
      </c>
      <c r="G1889" s="23">
        <f>'Emissions Factors'!$AB$39/1000</f>
        <v>0.49266147344102867</v>
      </c>
      <c r="H1889" s="26">
        <f t="shared" si="179"/>
        <v>116038.08426970037</v>
      </c>
      <c r="I1889" s="23">
        <f t="shared" si="176"/>
        <v>118.25570099129909</v>
      </c>
      <c r="J1889" s="26">
        <f>I1889*'Social Cost of Carbon'!$C$5</f>
        <v>11825.570099129909</v>
      </c>
      <c r="K1889" s="23">
        <f t="shared" si="177"/>
        <v>0.25602871062008337</v>
      </c>
      <c r="L1889" s="27">
        <f t="shared" si="178"/>
        <v>11.603808426970037</v>
      </c>
      <c r="M1889" s="27"/>
    </row>
    <row r="1890" spans="1:13" x14ac:dyDescent="0.25">
      <c r="A1890" s="24">
        <f t="shared" si="180"/>
        <v>2021</v>
      </c>
      <c r="B1890" s="32">
        <v>44255</v>
      </c>
      <c r="C1890" s="28">
        <f>'Bitcoin Data'!C1892</f>
        <v>45137.769530999998</v>
      </c>
      <c r="D1890" s="26">
        <f>'Bitcoin Data'!K1892</f>
        <v>818.77729257641909</v>
      </c>
      <c r="E1890" s="25">
        <f>'Bitcoin Data'!J1892</f>
        <v>290669.38628794265</v>
      </c>
      <c r="F1890" s="25">
        <f t="shared" si="175"/>
        <v>237.993493139691</v>
      </c>
      <c r="G1890" s="23">
        <f>'Emissions Factors'!$AB$39/1000</f>
        <v>0.49266147344102867</v>
      </c>
      <c r="H1890" s="26">
        <f t="shared" si="179"/>
        <v>117250.22499957751</v>
      </c>
      <c r="I1890" s="23">
        <f t="shared" si="176"/>
        <v>143.20160813281734</v>
      </c>
      <c r="J1890" s="26">
        <f>I1890*'Social Cost of Carbon'!$C$5</f>
        <v>14320.160813281735</v>
      </c>
      <c r="K1890" s="23">
        <f t="shared" si="177"/>
        <v>0.31725450685920237</v>
      </c>
      <c r="L1890" s="27">
        <f t="shared" si="178"/>
        <v>11.725022499957749</v>
      </c>
      <c r="M1890" s="27"/>
    </row>
    <row r="1891" spans="1:13" x14ac:dyDescent="0.25">
      <c r="A1891" s="24">
        <f t="shared" si="180"/>
        <v>2021</v>
      </c>
      <c r="B1891" s="32">
        <v>44256</v>
      </c>
      <c r="C1891" s="28">
        <f>'Bitcoin Data'!C1893</f>
        <v>49631.242187999997</v>
      </c>
      <c r="D1891" s="26">
        <f>'Bitcoin Data'!K1893</f>
        <v>812.49435767807176</v>
      </c>
      <c r="E1891" s="25">
        <f>'Bitcoin Data'!J1893</f>
        <v>289866.90820614994</v>
      </c>
      <c r="F1891" s="25">
        <f t="shared" si="175"/>
        <v>235.51522739508439</v>
      </c>
      <c r="G1891" s="23">
        <f>'Emissions Factors'!$AB$39/1000</f>
        <v>0.49266147344102867</v>
      </c>
      <c r="H1891" s="26">
        <f t="shared" si="179"/>
        <v>116029.2789462612</v>
      </c>
      <c r="I1891" s="23">
        <f t="shared" si="176"/>
        <v>142.80625809863722</v>
      </c>
      <c r="J1891" s="26">
        <f>I1891*'Social Cost of Carbon'!$C$5</f>
        <v>14280.625809863721</v>
      </c>
      <c r="K1891" s="23">
        <f t="shared" si="177"/>
        <v>0.28773460385636968</v>
      </c>
      <c r="L1891" s="27">
        <f t="shared" si="178"/>
        <v>11.602927894626117</v>
      </c>
      <c r="M1891" s="27"/>
    </row>
    <row r="1892" spans="1:13" x14ac:dyDescent="0.25">
      <c r="A1892" s="24">
        <f t="shared" si="180"/>
        <v>2021</v>
      </c>
      <c r="B1892" s="32">
        <v>44257</v>
      </c>
      <c r="C1892" s="28">
        <f>'Bitcoin Data'!C1894</f>
        <v>48378.988280999998</v>
      </c>
      <c r="D1892" s="26">
        <f>'Bitcoin Data'!K1894</f>
        <v>893.74379344587885</v>
      </c>
      <c r="E1892" s="25">
        <f>'Bitcoin Data'!J1894</f>
        <v>262585.30574030295</v>
      </c>
      <c r="F1892" s="25">
        <f t="shared" si="175"/>
        <v>234.68398725548425</v>
      </c>
      <c r="G1892" s="23">
        <f>'Emissions Factors'!$AB$39/1000</f>
        <v>0.49266147344102867</v>
      </c>
      <c r="H1892" s="26">
        <f t="shared" si="179"/>
        <v>115619.75895430247</v>
      </c>
      <c r="I1892" s="23">
        <f t="shared" si="176"/>
        <v>129.36566362998065</v>
      </c>
      <c r="J1892" s="26">
        <f>I1892*'Social Cost of Carbon'!$C$5</f>
        <v>12936.566362998065</v>
      </c>
      <c r="K1892" s="23">
        <f t="shared" si="177"/>
        <v>0.267400514617183</v>
      </c>
      <c r="L1892" s="27">
        <f t="shared" si="178"/>
        <v>11.561975895430246</v>
      </c>
      <c r="M1892" s="27"/>
    </row>
    <row r="1893" spans="1:13" x14ac:dyDescent="0.25">
      <c r="A1893" s="24">
        <f t="shared" si="180"/>
        <v>2021</v>
      </c>
      <c r="B1893" s="32">
        <v>44258</v>
      </c>
      <c r="C1893" s="28">
        <f>'Bitcoin Data'!C1895</f>
        <v>50538.242187999997</v>
      </c>
      <c r="D1893" s="26">
        <f>'Bitcoin Data'!K1895</f>
        <v>949.96833438885369</v>
      </c>
      <c r="E1893" s="25">
        <f>'Bitcoin Data'!J1895</f>
        <v>250865.87153771496</v>
      </c>
      <c r="F1893" s="25">
        <f t="shared" si="175"/>
        <v>238.31463413969124</v>
      </c>
      <c r="G1893" s="23">
        <f>'Emissions Factors'!$AB$39/1000</f>
        <v>0.49266147344102867</v>
      </c>
      <c r="H1893" s="26">
        <f t="shared" si="179"/>
        <v>117408.43879781995</v>
      </c>
      <c r="I1893" s="23">
        <f t="shared" si="176"/>
        <v>123.59194990783847</v>
      </c>
      <c r="J1893" s="26">
        <f>I1893*'Social Cost of Carbon'!$C$5</f>
        <v>12359.194990783846</v>
      </c>
      <c r="K1893" s="23">
        <f t="shared" si="177"/>
        <v>0.24455134281893293</v>
      </c>
      <c r="L1893" s="27">
        <f t="shared" si="178"/>
        <v>11.740843879781995</v>
      </c>
      <c r="M1893" s="27"/>
    </row>
    <row r="1894" spans="1:13" x14ac:dyDescent="0.25">
      <c r="A1894" s="24">
        <f t="shared" si="180"/>
        <v>2021</v>
      </c>
      <c r="B1894" s="32">
        <v>44259</v>
      </c>
      <c r="C1894" s="28">
        <f>'Bitcoin Data'!C1896</f>
        <v>48561.167969000002</v>
      </c>
      <c r="D1894" s="26">
        <f>'Bitcoin Data'!K1896</f>
        <v>800</v>
      </c>
      <c r="E1894" s="25">
        <f>'Bitcoin Data'!J1896</f>
        <v>295679.97595559317</v>
      </c>
      <c r="F1894" s="25">
        <f t="shared" si="175"/>
        <v>236.54398076447455</v>
      </c>
      <c r="G1894" s="23">
        <f>'Emissions Factors'!$AB$39/1000</f>
        <v>0.49266147344102867</v>
      </c>
      <c r="H1894" s="26">
        <f t="shared" si="179"/>
        <v>116536.10609703237</v>
      </c>
      <c r="I1894" s="23">
        <f t="shared" si="176"/>
        <v>145.67013262129046</v>
      </c>
      <c r="J1894" s="26">
        <f>I1894*'Social Cost of Carbon'!$C$5</f>
        <v>14567.013262129047</v>
      </c>
      <c r="K1894" s="23">
        <f t="shared" si="177"/>
        <v>0.29997246506567127</v>
      </c>
      <c r="L1894" s="27">
        <f t="shared" si="178"/>
        <v>11.653610609703238</v>
      </c>
      <c r="M1894" s="27"/>
    </row>
    <row r="1895" spans="1:13" x14ac:dyDescent="0.25">
      <c r="A1895" s="24">
        <f t="shared" si="180"/>
        <v>2021</v>
      </c>
      <c r="B1895" s="32">
        <v>44260</v>
      </c>
      <c r="C1895" s="28">
        <f>'Bitcoin Data'!C1897</f>
        <v>48927.304687999997</v>
      </c>
      <c r="D1895" s="26">
        <f>'Bitcoin Data'!K1897</f>
        <v>931.29139072847681</v>
      </c>
      <c r="E1895" s="25">
        <f>'Bitcoin Data'!J1897</f>
        <v>246807.6155141106</v>
      </c>
      <c r="F1895" s="25">
        <f t="shared" si="175"/>
        <v>229.84980749451523</v>
      </c>
      <c r="G1895" s="23">
        <f>'Emissions Factors'!$AB$39/1000</f>
        <v>0.49266147344102867</v>
      </c>
      <c r="H1895" s="26">
        <f t="shared" si="179"/>
        <v>113238.14483038467</v>
      </c>
      <c r="I1895" s="23">
        <f t="shared" si="176"/>
        <v>121.59260351564862</v>
      </c>
      <c r="J1895" s="26">
        <f>I1895*'Social Cost of Carbon'!$C$5</f>
        <v>12159.260351564863</v>
      </c>
      <c r="K1895" s="23">
        <f t="shared" si="177"/>
        <v>0.24851686454224539</v>
      </c>
      <c r="L1895" s="27">
        <f t="shared" si="178"/>
        <v>11.323814483038468</v>
      </c>
      <c r="M1895" s="27"/>
    </row>
    <row r="1896" spans="1:13" x14ac:dyDescent="0.25">
      <c r="A1896" s="24">
        <f t="shared" si="180"/>
        <v>2021</v>
      </c>
      <c r="B1896" s="32">
        <v>44261</v>
      </c>
      <c r="C1896" s="28">
        <f>'Bitcoin Data'!C1898</f>
        <v>48912.382812999997</v>
      </c>
      <c r="D1896" s="26">
        <f>'Bitcoin Data'!K1898</f>
        <v>949.96833438885369</v>
      </c>
      <c r="E1896" s="25">
        <f>'Bitcoin Data'!J1898</f>
        <v>244292.89365159208</v>
      </c>
      <c r="F1896" s="25">
        <f t="shared" si="175"/>
        <v>232.0705132852363</v>
      </c>
      <c r="G1896" s="23">
        <f>'Emissions Factors'!$AB$39/1000</f>
        <v>0.49266147344102867</v>
      </c>
      <c r="H1896" s="26">
        <f t="shared" si="179"/>
        <v>114332.20101732033</v>
      </c>
      <c r="I1896" s="23">
        <f t="shared" si="176"/>
        <v>120.35369693756589</v>
      </c>
      <c r="J1896" s="26">
        <f>I1896*'Social Cost of Carbon'!$C$5</f>
        <v>12035.369693756589</v>
      </c>
      <c r="K1896" s="23">
        <f t="shared" si="177"/>
        <v>0.246059770585493</v>
      </c>
      <c r="L1896" s="27">
        <f t="shared" si="178"/>
        <v>11.433220101732035</v>
      </c>
      <c r="M1896" s="27"/>
    </row>
    <row r="1897" spans="1:13" x14ac:dyDescent="0.25">
      <c r="A1897" s="24">
        <f t="shared" si="180"/>
        <v>2021</v>
      </c>
      <c r="B1897" s="32">
        <v>44262</v>
      </c>
      <c r="C1897" s="28">
        <f>'Bitcoin Data'!C1899</f>
        <v>51206.691405999998</v>
      </c>
      <c r="D1897" s="26">
        <f>'Bitcoin Data'!K1899</f>
        <v>912.50126736287132</v>
      </c>
      <c r="E1897" s="25">
        <f>'Bitcoin Data'!J1899</f>
        <v>252453.21662062698</v>
      </c>
      <c r="F1897" s="25">
        <f t="shared" si="175"/>
        <v>230.3638801161556</v>
      </c>
      <c r="G1897" s="23">
        <f>'Emissions Factors'!$AB$39/1000</f>
        <v>0.49266147344102867</v>
      </c>
      <c r="H1897" s="26">
        <f t="shared" si="179"/>
        <v>113491.4086056177</v>
      </c>
      <c r="I1897" s="23">
        <f t="shared" si="176"/>
        <v>124.37397367524527</v>
      </c>
      <c r="J1897" s="26">
        <f>I1897*'Social Cost of Carbon'!$C$5</f>
        <v>12437.397367524527</v>
      </c>
      <c r="K1897" s="23">
        <f t="shared" si="177"/>
        <v>0.2428861741703392</v>
      </c>
      <c r="L1897" s="27">
        <f t="shared" si="178"/>
        <v>11.34914086056177</v>
      </c>
      <c r="M1897" s="27"/>
    </row>
    <row r="1898" spans="1:13" x14ac:dyDescent="0.25">
      <c r="A1898" s="24">
        <f t="shared" si="180"/>
        <v>2021</v>
      </c>
      <c r="B1898" s="32">
        <v>44263</v>
      </c>
      <c r="C1898" s="28">
        <f>'Bitcoin Data'!C1900</f>
        <v>52246.523437999997</v>
      </c>
      <c r="D1898" s="26">
        <f>'Bitcoin Data'!K1900</f>
        <v>968.78363832077503</v>
      </c>
      <c r="E1898" s="25">
        <f>'Bitcoin Data'!J1900</f>
        <v>240836.52445565176</v>
      </c>
      <c r="F1898" s="25">
        <f t="shared" si="175"/>
        <v>233.3184844026766</v>
      </c>
      <c r="G1898" s="23">
        <f>'Emissions Factors'!$AB$39/1000</f>
        <v>0.49266147344102867</v>
      </c>
      <c r="H1898" s="26">
        <f t="shared" si="179"/>
        <v>114947.02830685033</v>
      </c>
      <c r="I1898" s="23">
        <f t="shared" si="176"/>
        <v>118.65087699673774</v>
      </c>
      <c r="J1898" s="26">
        <f>I1898*'Social Cost of Carbon'!$C$5</f>
        <v>11865.087699673773</v>
      </c>
      <c r="K1898" s="23">
        <f t="shared" si="177"/>
        <v>0.22709812862005752</v>
      </c>
      <c r="L1898" s="27">
        <f t="shared" si="178"/>
        <v>11.494702830685032</v>
      </c>
      <c r="M1898" s="27"/>
    </row>
    <row r="1899" spans="1:13" x14ac:dyDescent="0.25">
      <c r="A1899" s="24">
        <f t="shared" si="180"/>
        <v>2021</v>
      </c>
      <c r="B1899" s="32">
        <v>44264</v>
      </c>
      <c r="C1899" s="28">
        <f>'Bitcoin Data'!C1901</f>
        <v>54824.117187999997</v>
      </c>
      <c r="D1899" s="26">
        <f>'Bitcoin Data'!K1901</f>
        <v>874.97569511958011</v>
      </c>
      <c r="E1899" s="25">
        <f>'Bitcoin Data'!J1901</f>
        <v>272674.40142789087</v>
      </c>
      <c r="F1899" s="25">
        <f t="shared" si="175"/>
        <v>238.58347393068425</v>
      </c>
      <c r="G1899" s="23">
        <f>'Emissions Factors'!$AB$39/1000</f>
        <v>0.49266147344102867</v>
      </c>
      <c r="H1899" s="26">
        <f t="shared" si="179"/>
        <v>117540.88580537016</v>
      </c>
      <c r="I1899" s="23">
        <f t="shared" si="176"/>
        <v>134.33617237711525</v>
      </c>
      <c r="J1899" s="26">
        <f>I1899*'Social Cost of Carbon'!$C$5</f>
        <v>13433.617237711525</v>
      </c>
      <c r="K1899" s="23">
        <f t="shared" si="177"/>
        <v>0.24503116377862807</v>
      </c>
      <c r="L1899" s="27">
        <f t="shared" si="178"/>
        <v>11.754088580537015</v>
      </c>
      <c r="M1899" s="27"/>
    </row>
    <row r="1900" spans="1:13" x14ac:dyDescent="0.25">
      <c r="A1900" s="24">
        <f t="shared" si="180"/>
        <v>2021</v>
      </c>
      <c r="B1900" s="32">
        <v>44265</v>
      </c>
      <c r="C1900" s="28">
        <f>'Bitcoin Data'!C1902</f>
        <v>56008.550780999998</v>
      </c>
      <c r="D1900" s="26">
        <f>'Bitcoin Data'!K1902</f>
        <v>931.29139072847681</v>
      </c>
      <c r="E1900" s="25">
        <f>'Bitcoin Data'!J1902</f>
        <v>254848.02640424203</v>
      </c>
      <c r="F1900" s="25">
        <f t="shared" si="175"/>
        <v>237.33777293441415</v>
      </c>
      <c r="G1900" s="23">
        <f>'Emissions Factors'!$AB$39/1000</f>
        <v>0.49266147344102867</v>
      </c>
      <c r="H1900" s="26">
        <f t="shared" si="179"/>
        <v>116927.17691708077</v>
      </c>
      <c r="I1900" s="23">
        <f t="shared" si="176"/>
        <v>125.55380419185207</v>
      </c>
      <c r="J1900" s="26">
        <f>I1900*'Social Cost of Carbon'!$C$5</f>
        <v>12555.380419185207</v>
      </c>
      <c r="K1900" s="23">
        <f t="shared" si="177"/>
        <v>0.22416899284322167</v>
      </c>
      <c r="L1900" s="27">
        <f t="shared" si="178"/>
        <v>11.692717691708078</v>
      </c>
      <c r="M1900" s="27"/>
    </row>
    <row r="1901" spans="1:13" x14ac:dyDescent="0.25">
      <c r="A1901" s="24">
        <f t="shared" si="180"/>
        <v>2021</v>
      </c>
      <c r="B1901" s="32">
        <v>44266</v>
      </c>
      <c r="C1901" s="28">
        <f>'Bitcoin Data'!C1903</f>
        <v>57805.121094000002</v>
      </c>
      <c r="D1901" s="26">
        <f>'Bitcoin Data'!K1903</f>
        <v>825.00687505729218</v>
      </c>
      <c r="E1901" s="25">
        <f>'Bitcoin Data'!J1903</f>
        <v>286138.97696813912</v>
      </c>
      <c r="F1901" s="25">
        <f t="shared" si="175"/>
        <v>236.06662322057494</v>
      </c>
      <c r="G1901" s="23">
        <f>'Emissions Factors'!$AB$39/1000</f>
        <v>0.49266147344102867</v>
      </c>
      <c r="H1901" s="26">
        <f t="shared" si="179"/>
        <v>116300.9304260966</v>
      </c>
      <c r="I1901" s="23">
        <f t="shared" si="176"/>
        <v>140.96965000203198</v>
      </c>
      <c r="J1901" s="26">
        <f>I1901*'Social Cost of Carbon'!$C$5</f>
        <v>14096.965000203198</v>
      </c>
      <c r="K1901" s="23">
        <f t="shared" si="177"/>
        <v>0.2438705210439637</v>
      </c>
      <c r="L1901" s="27">
        <f t="shared" si="178"/>
        <v>11.63009304260966</v>
      </c>
      <c r="M1901" s="27"/>
    </row>
    <row r="1902" spans="1:13" x14ac:dyDescent="0.25">
      <c r="A1902" s="24">
        <f t="shared" si="180"/>
        <v>2021</v>
      </c>
      <c r="B1902" s="32">
        <v>44267</v>
      </c>
      <c r="C1902" s="28">
        <f>'Bitcoin Data'!C1904</f>
        <v>57332.089844000002</v>
      </c>
      <c r="D1902" s="26">
        <f>'Bitcoin Data'!K1904</f>
        <v>937.5</v>
      </c>
      <c r="E1902" s="25">
        <f>'Bitcoin Data'!J1904</f>
        <v>252248.35487161652</v>
      </c>
      <c r="F1902" s="25">
        <f t="shared" si="175"/>
        <v>236.48283269214048</v>
      </c>
      <c r="G1902" s="23">
        <f>'Emissions Factors'!$AB$39/1000</f>
        <v>0.49266147344102867</v>
      </c>
      <c r="H1902" s="26">
        <f t="shared" si="179"/>
        <v>116505.98079761819</v>
      </c>
      <c r="I1902" s="23">
        <f t="shared" si="176"/>
        <v>124.27304618412609</v>
      </c>
      <c r="J1902" s="26">
        <f>I1902*'Social Cost of Carbon'!$C$5</f>
        <v>12427.304618412609</v>
      </c>
      <c r="K1902" s="23">
        <f t="shared" si="177"/>
        <v>0.21676001436939016</v>
      </c>
      <c r="L1902" s="27">
        <f t="shared" si="178"/>
        <v>11.650598079761821</v>
      </c>
      <c r="M1902" s="27"/>
    </row>
    <row r="1903" spans="1:13" x14ac:dyDescent="0.25">
      <c r="A1903" s="24">
        <f t="shared" si="180"/>
        <v>2021</v>
      </c>
      <c r="B1903" s="32">
        <v>44268</v>
      </c>
      <c r="C1903" s="28">
        <f>'Bitcoin Data'!C1905</f>
        <v>61243.085937999997</v>
      </c>
      <c r="D1903" s="26">
        <f>'Bitcoin Data'!K1905</f>
        <v>893.74379344587885</v>
      </c>
      <c r="E1903" s="25">
        <f>'Bitcoin Data'!J1905</f>
        <v>264219.50655059877</v>
      </c>
      <c r="F1903" s="25">
        <f t="shared" si="175"/>
        <v>236.14454408693038</v>
      </c>
      <c r="G1903" s="23">
        <f>'Emissions Factors'!$AB$39/1000</f>
        <v>0.49266147344102867</v>
      </c>
      <c r="H1903" s="26">
        <f t="shared" si="179"/>
        <v>116339.31903492707</v>
      </c>
      <c r="I1903" s="23">
        <f t="shared" si="176"/>
        <v>130.17077140907952</v>
      </c>
      <c r="J1903" s="26">
        <f>I1903*'Social Cost of Carbon'!$C$5</f>
        <v>13017.077140907952</v>
      </c>
      <c r="K1903" s="23">
        <f t="shared" si="177"/>
        <v>0.21254770136968457</v>
      </c>
      <c r="L1903" s="27">
        <f t="shared" si="178"/>
        <v>11.633931903492707</v>
      </c>
      <c r="M1903" s="27"/>
    </row>
    <row r="1904" spans="1:13" x14ac:dyDescent="0.25">
      <c r="A1904" s="24">
        <f t="shared" si="180"/>
        <v>2021</v>
      </c>
      <c r="B1904" s="32">
        <v>44269</v>
      </c>
      <c r="C1904" s="28">
        <f>'Bitcoin Data'!C1906</f>
        <v>59302.316405999998</v>
      </c>
      <c r="D1904" s="26">
        <f>'Bitcoin Data'!K1906</f>
        <v>981.24727431312681</v>
      </c>
      <c r="E1904" s="25">
        <f>'Bitcoin Data'!J1906</f>
        <v>238372.34988926412</v>
      </c>
      <c r="F1904" s="25">
        <f t="shared" si="175"/>
        <v>233.9022186004554</v>
      </c>
      <c r="G1904" s="23">
        <f>'Emissions Factors'!$AB$39/1000</f>
        <v>0.49266147344102867</v>
      </c>
      <c r="H1904" s="26">
        <f t="shared" si="179"/>
        <v>115234.61165682595</v>
      </c>
      <c r="I1904" s="23">
        <f t="shared" si="176"/>
        <v>117.43687312404529</v>
      </c>
      <c r="J1904" s="26">
        <f>I1904*'Social Cost of Carbon'!$C$5</f>
        <v>11743.687312404529</v>
      </c>
      <c r="K1904" s="23">
        <f t="shared" si="177"/>
        <v>0.19803083629995175</v>
      </c>
      <c r="L1904" s="27">
        <f t="shared" si="178"/>
        <v>11.523461165682594</v>
      </c>
      <c r="M1904" s="27"/>
    </row>
    <row r="1905" spans="1:13" x14ac:dyDescent="0.25">
      <c r="A1905" s="24">
        <f t="shared" si="180"/>
        <v>2021</v>
      </c>
      <c r="B1905" s="32">
        <v>44270</v>
      </c>
      <c r="C1905" s="28">
        <f>'Bitcoin Data'!C1907</f>
        <v>55907.199219000002</v>
      </c>
      <c r="D1905" s="26">
        <f>'Bitcoin Data'!K1907</f>
        <v>924.9743062692703</v>
      </c>
      <c r="E1905" s="25">
        <f>'Bitcoin Data'!J1907</f>
        <v>255477.51906933513</v>
      </c>
      <c r="F1905" s="25">
        <f t="shared" si="175"/>
        <v>236.31014096855253</v>
      </c>
      <c r="G1905" s="23">
        <f>'Emissions Factors'!$AB$39/1000</f>
        <v>0.49266147344102867</v>
      </c>
      <c r="H1905" s="26">
        <f t="shared" si="179"/>
        <v>116420.90223862427</v>
      </c>
      <c r="I1905" s="23">
        <f t="shared" si="176"/>
        <v>125.86393097575714</v>
      </c>
      <c r="J1905" s="26">
        <f>I1905*'Social Cost of Carbon'!$C$5</f>
        <v>12586.393097575714</v>
      </c>
      <c r="K1905" s="23">
        <f t="shared" si="177"/>
        <v>0.2251300954689614</v>
      </c>
      <c r="L1905" s="27">
        <f t="shared" si="178"/>
        <v>11.642090223862429</v>
      </c>
      <c r="M1905" s="27"/>
    </row>
    <row r="1906" spans="1:13" x14ac:dyDescent="0.25">
      <c r="A1906" s="24">
        <f t="shared" si="180"/>
        <v>2021</v>
      </c>
      <c r="B1906" s="32">
        <v>44271</v>
      </c>
      <c r="C1906" s="28">
        <f>'Bitcoin Data'!C1908</f>
        <v>56804.902344000002</v>
      </c>
      <c r="D1906" s="26">
        <f>'Bitcoin Data'!K1908</f>
        <v>931.29139072847681</v>
      </c>
      <c r="E1906" s="25">
        <f>'Bitcoin Data'!J1908</f>
        <v>251878.03346051206</v>
      </c>
      <c r="F1906" s="25">
        <f t="shared" si="175"/>
        <v>234.5718440753941</v>
      </c>
      <c r="G1906" s="23">
        <f>'Emissions Factors'!$AB$39/1000</f>
        <v>0.49266147344102867</v>
      </c>
      <c r="H1906" s="26">
        <f t="shared" si="179"/>
        <v>115564.51032996288</v>
      </c>
      <c r="I1906" s="23">
        <f t="shared" si="176"/>
        <v>124.09060309208459</v>
      </c>
      <c r="J1906" s="26">
        <f>I1906*'Social Cost of Carbon'!$C$5</f>
        <v>12409.060309208458</v>
      </c>
      <c r="K1906" s="23">
        <f t="shared" si="177"/>
        <v>0.21845051742297664</v>
      </c>
      <c r="L1906" s="27">
        <f t="shared" si="178"/>
        <v>11.556451032996288</v>
      </c>
      <c r="M1906" s="27"/>
    </row>
    <row r="1907" spans="1:13" x14ac:dyDescent="0.25">
      <c r="A1907" s="24">
        <f t="shared" si="180"/>
        <v>2021</v>
      </c>
      <c r="B1907" s="32">
        <v>44272</v>
      </c>
      <c r="C1907" s="28">
        <f>'Bitcoin Data'!C1909</f>
        <v>58870.894530999998</v>
      </c>
      <c r="D1907" s="26">
        <f>'Bitcoin Data'!K1909</f>
        <v>850.0188893086513</v>
      </c>
      <c r="E1907" s="25">
        <f>'Bitcoin Data'!J1909</f>
        <v>278248.56641103938</v>
      </c>
      <c r="F1907" s="25">
        <f t="shared" si="175"/>
        <v>236.5165373724362</v>
      </c>
      <c r="G1907" s="23">
        <f>'Emissions Factors'!$AB$39/1000</f>
        <v>0.49266147344102867</v>
      </c>
      <c r="H1907" s="26">
        <f t="shared" si="179"/>
        <v>116522.58579507454</v>
      </c>
      <c r="I1907" s="23">
        <f t="shared" si="176"/>
        <v>137.08234871091659</v>
      </c>
      <c r="J1907" s="26">
        <f>I1907*'Social Cost of Carbon'!$C$5</f>
        <v>13708.234871091659</v>
      </c>
      <c r="K1907" s="23">
        <f t="shared" si="177"/>
        <v>0.23285249834063984</v>
      </c>
      <c r="L1907" s="27">
        <f t="shared" si="178"/>
        <v>11.652258579507455</v>
      </c>
      <c r="M1907" s="27"/>
    </row>
    <row r="1908" spans="1:13" x14ac:dyDescent="0.25">
      <c r="A1908" s="24">
        <f t="shared" si="180"/>
        <v>2021</v>
      </c>
      <c r="B1908" s="32">
        <v>44273</v>
      </c>
      <c r="C1908" s="28">
        <f>'Bitcoin Data'!C1910</f>
        <v>57858.921875</v>
      </c>
      <c r="D1908" s="26">
        <f>'Bitcoin Data'!K1910</f>
        <v>949.96833438885369</v>
      </c>
      <c r="E1908" s="25">
        <f>'Bitcoin Data'!J1910</f>
        <v>245692.56275465945</v>
      </c>
      <c r="F1908" s="25">
        <f t="shared" si="175"/>
        <v>233.40015461177273</v>
      </c>
      <c r="G1908" s="23">
        <f>'Emissions Factors'!$AB$39/1000</f>
        <v>0.49266147344102867</v>
      </c>
      <c r="H1908" s="26">
        <f t="shared" si="179"/>
        <v>114987.26407239985</v>
      </c>
      <c r="I1908" s="23">
        <f t="shared" si="176"/>
        <v>121.04325998021292</v>
      </c>
      <c r="J1908" s="26">
        <f>I1908*'Social Cost of Carbon'!$C$5</f>
        <v>12104.325998021292</v>
      </c>
      <c r="K1908" s="23">
        <f t="shared" si="177"/>
        <v>0.20920414010084407</v>
      </c>
      <c r="L1908" s="27">
        <f t="shared" si="178"/>
        <v>11.498726407239985</v>
      </c>
      <c r="M1908" s="27"/>
    </row>
    <row r="1909" spans="1:13" x14ac:dyDescent="0.25">
      <c r="A1909" s="24">
        <f t="shared" si="180"/>
        <v>2021</v>
      </c>
      <c r="B1909" s="32">
        <v>44274</v>
      </c>
      <c r="C1909" s="28">
        <f>'Bitcoin Data'!C1911</f>
        <v>58346.652344000002</v>
      </c>
      <c r="D1909" s="26">
        <f>'Bitcoin Data'!K1911</f>
        <v>924.9743062692703</v>
      </c>
      <c r="E1909" s="25">
        <f>'Bitcoin Data'!J1911</f>
        <v>257165.36491979417</v>
      </c>
      <c r="F1909" s="25">
        <f t="shared" si="175"/>
        <v>237.87135501317036</v>
      </c>
      <c r="G1909" s="23">
        <f>'Emissions Factors'!$AB$39/1000</f>
        <v>0.49266147344102867</v>
      </c>
      <c r="H1909" s="26">
        <f t="shared" si="179"/>
        <v>117190.05225020253</v>
      </c>
      <c r="I1909" s="23">
        <f t="shared" si="176"/>
        <v>126.69546759938562</v>
      </c>
      <c r="J1909" s="26">
        <f>I1909*'Social Cost of Carbon'!$C$5</f>
        <v>12669.546759938563</v>
      </c>
      <c r="K1909" s="23">
        <f t="shared" si="177"/>
        <v>0.21714265087980525</v>
      </c>
      <c r="L1909" s="27">
        <f t="shared" si="178"/>
        <v>11.719005225020254</v>
      </c>
      <c r="M1909" s="27"/>
    </row>
    <row r="1910" spans="1:13" x14ac:dyDescent="0.25">
      <c r="A1910" s="24">
        <f t="shared" si="180"/>
        <v>2021</v>
      </c>
      <c r="B1910" s="32">
        <v>44275</v>
      </c>
      <c r="C1910" s="28">
        <f>'Bitcoin Data'!C1912</f>
        <v>58313.644530999998</v>
      </c>
      <c r="D1910" s="26">
        <f>'Bitcoin Data'!K1912</f>
        <v>962.46390760346469</v>
      </c>
      <c r="E1910" s="25">
        <f>'Bitcoin Data'!J1912</f>
        <v>246663.64903703539</v>
      </c>
      <c r="F1910" s="25">
        <f t="shared" si="175"/>
        <v>237.40485951591467</v>
      </c>
      <c r="G1910" s="23">
        <f>'Emissions Factors'!$AB$39/1000</f>
        <v>0.49266147344102867</v>
      </c>
      <c r="H1910" s="26">
        <f t="shared" si="179"/>
        <v>116960.22789117093</v>
      </c>
      <c r="I1910" s="23">
        <f t="shared" si="176"/>
        <v>121.52167677892663</v>
      </c>
      <c r="J1910" s="26">
        <f>I1910*'Social Cost of Carbon'!$C$5</f>
        <v>12152.167677892663</v>
      </c>
      <c r="K1910" s="23">
        <f t="shared" si="177"/>
        <v>0.20839321183968315</v>
      </c>
      <c r="L1910" s="27">
        <f t="shared" si="178"/>
        <v>11.696022789117094</v>
      </c>
      <c r="M1910" s="27"/>
    </row>
    <row r="1911" spans="1:13" x14ac:dyDescent="0.25">
      <c r="A1911" s="24">
        <f t="shared" si="180"/>
        <v>2021</v>
      </c>
      <c r="B1911" s="32">
        <v>44276</v>
      </c>
      <c r="C1911" s="28">
        <f>'Bitcoin Data'!C1913</f>
        <v>57523.421875</v>
      </c>
      <c r="D1911" s="26">
        <f>'Bitcoin Data'!K1913</f>
        <v>974.97562560935978</v>
      </c>
      <c r="E1911" s="25">
        <f>'Bitcoin Data'!J1913</f>
        <v>246663.18606025458</v>
      </c>
      <c r="F1911" s="25">
        <f t="shared" si="175"/>
        <v>240.49059414389461</v>
      </c>
      <c r="G1911" s="23">
        <f>'Emissions Factors'!$AB$39/1000</f>
        <v>0.49266147344102867</v>
      </c>
      <c r="H1911" s="26">
        <f t="shared" si="179"/>
        <v>118480.45045963954</v>
      </c>
      <c r="I1911" s="23">
        <f t="shared" si="176"/>
        <v>121.52144868810363</v>
      </c>
      <c r="J1911" s="26">
        <f>I1911*'Social Cost of Carbon'!$C$5</f>
        <v>12152.144868810363</v>
      </c>
      <c r="K1911" s="23">
        <f t="shared" si="177"/>
        <v>0.21125559768014693</v>
      </c>
      <c r="L1911" s="27">
        <f t="shared" si="178"/>
        <v>11.848045045963953</v>
      </c>
      <c r="M1911" s="27"/>
    </row>
    <row r="1912" spans="1:13" x14ac:dyDescent="0.25">
      <c r="A1912" s="24">
        <f t="shared" si="180"/>
        <v>2021</v>
      </c>
      <c r="B1912" s="32">
        <v>44277</v>
      </c>
      <c r="C1912" s="28">
        <f>'Bitcoin Data'!C1914</f>
        <v>54529.144530999998</v>
      </c>
      <c r="D1912" s="26">
        <f>'Bitcoin Data'!K1914</f>
        <v>943.79194630872496</v>
      </c>
      <c r="E1912" s="25">
        <f>'Bitcoin Data'!J1914</f>
        <v>255171.05482892538</v>
      </c>
      <c r="F1912" s="25">
        <f t="shared" si="175"/>
        <v>240.82838647864187</v>
      </c>
      <c r="G1912" s="23">
        <f>'Emissions Factors'!$AB$39/1000</f>
        <v>0.49266147344102867</v>
      </c>
      <c r="H1912" s="26">
        <f t="shared" si="179"/>
        <v>118646.86772899321</v>
      </c>
      <c r="I1912" s="23">
        <f t="shared" si="176"/>
        <v>125.71294785151989</v>
      </c>
      <c r="J1912" s="26">
        <f>I1912*'Social Cost of Carbon'!$C$5</f>
        <v>12571.294785151989</v>
      </c>
      <c r="K1912" s="23">
        <f t="shared" si="177"/>
        <v>0.23054267389075153</v>
      </c>
      <c r="L1912" s="27">
        <f t="shared" si="178"/>
        <v>11.86468677289932</v>
      </c>
      <c r="M1912" s="27"/>
    </row>
    <row r="1913" spans="1:13" x14ac:dyDescent="0.25">
      <c r="A1913" s="24">
        <f t="shared" si="180"/>
        <v>2021</v>
      </c>
      <c r="B1913" s="32">
        <v>44278</v>
      </c>
      <c r="C1913" s="28">
        <f>'Bitcoin Data'!C1915</f>
        <v>54738.945312999997</v>
      </c>
      <c r="D1913" s="26">
        <f>'Bitcoin Data'!K1915</f>
        <v>1006.2611806797852</v>
      </c>
      <c r="E1913" s="25">
        <f>'Bitcoin Data'!J1915</f>
        <v>240554.61832522345</v>
      </c>
      <c r="F1913" s="25">
        <f t="shared" si="175"/>
        <v>242.06077425391445</v>
      </c>
      <c r="G1913" s="23">
        <f>'Emissions Factors'!$AB$39/1000</f>
        <v>0.49266147344102867</v>
      </c>
      <c r="H1913" s="26">
        <f t="shared" si="179"/>
        <v>119254.01770620971</v>
      </c>
      <c r="I1913" s="23">
        <f t="shared" si="176"/>
        <v>118.51199270714886</v>
      </c>
      <c r="J1913" s="26">
        <f>I1913*'Social Cost of Carbon'!$C$5</f>
        <v>11851.199270714886</v>
      </c>
      <c r="K1913" s="23">
        <f t="shared" si="177"/>
        <v>0.21650397542278432</v>
      </c>
      <c r="L1913" s="27">
        <f t="shared" si="178"/>
        <v>11.925401770620971</v>
      </c>
      <c r="M1913" s="27"/>
    </row>
    <row r="1914" spans="1:13" x14ac:dyDescent="0.25">
      <c r="A1914" s="24">
        <f t="shared" si="180"/>
        <v>2021</v>
      </c>
      <c r="B1914" s="32">
        <v>44279</v>
      </c>
      <c r="C1914" s="28">
        <f>'Bitcoin Data'!C1916</f>
        <v>52774.265625</v>
      </c>
      <c r="D1914" s="26">
        <f>'Bitcoin Data'!K1916</f>
        <v>949.96833438885369</v>
      </c>
      <c r="E1914" s="25">
        <f>'Bitcoin Data'!J1916</f>
        <v>258323.6215634314</v>
      </c>
      <c r="F1914" s="25">
        <f t="shared" si="175"/>
        <v>245.39926050990948</v>
      </c>
      <c r="G1914" s="23">
        <f>'Emissions Factors'!$AB$39/1000</f>
        <v>0.49266147344102867</v>
      </c>
      <c r="H1914" s="26">
        <f t="shared" si="179"/>
        <v>120898.76126415085</v>
      </c>
      <c r="I1914" s="23">
        <f t="shared" si="176"/>
        <v>127.2660960240628</v>
      </c>
      <c r="J1914" s="26">
        <f>I1914*'Social Cost of Carbon'!$C$5</f>
        <v>12726.609602406281</v>
      </c>
      <c r="K1914" s="23">
        <f t="shared" si="177"/>
        <v>0.24115180858864449</v>
      </c>
      <c r="L1914" s="27">
        <f t="shared" si="178"/>
        <v>12.089876126415087</v>
      </c>
      <c r="M1914" s="27"/>
    </row>
    <row r="1915" spans="1:13" x14ac:dyDescent="0.25">
      <c r="A1915" s="24">
        <f t="shared" si="180"/>
        <v>2021</v>
      </c>
      <c r="B1915" s="32">
        <v>44280</v>
      </c>
      <c r="C1915" s="28">
        <f>'Bitcoin Data'!C1917</f>
        <v>51704.160155999998</v>
      </c>
      <c r="D1915" s="26">
        <f>'Bitcoin Data'!K1917</f>
        <v>962.46390760346469</v>
      </c>
      <c r="E1915" s="25">
        <f>'Bitcoin Data'!J1917</f>
        <v>259345.13269515691</v>
      </c>
      <c r="F1915" s="25">
        <f t="shared" si="175"/>
        <v>249.61032983171978</v>
      </c>
      <c r="G1915" s="23">
        <f>'Emissions Factors'!$AB$39/1000</f>
        <v>0.49266147344102867</v>
      </c>
      <c r="H1915" s="26">
        <f t="shared" si="179"/>
        <v>122973.39288099622</v>
      </c>
      <c r="I1915" s="23">
        <f t="shared" si="176"/>
        <v>127.76935520335509</v>
      </c>
      <c r="J1915" s="26">
        <f>I1915*'Social Cost of Carbon'!$C$5</f>
        <v>12776.93552033551</v>
      </c>
      <c r="K1915" s="23">
        <f t="shared" si="177"/>
        <v>0.24711619880847854</v>
      </c>
      <c r="L1915" s="27">
        <f t="shared" si="178"/>
        <v>12.297339288099622</v>
      </c>
      <c r="M1915" s="27"/>
    </row>
    <row r="1916" spans="1:13" x14ac:dyDescent="0.25">
      <c r="A1916" s="24">
        <f t="shared" si="180"/>
        <v>2021</v>
      </c>
      <c r="B1916" s="32">
        <v>44281</v>
      </c>
      <c r="C1916" s="28">
        <f>'Bitcoin Data'!C1918</f>
        <v>55137.3125</v>
      </c>
      <c r="D1916" s="26">
        <f>'Bitcoin Data'!K1918</f>
        <v>850.0188893086513</v>
      </c>
      <c r="E1916" s="25">
        <f>'Bitcoin Data'!J1918</f>
        <v>294840.75063184521</v>
      </c>
      <c r="F1916" s="25">
        <f t="shared" si="175"/>
        <v>250.6202073750101</v>
      </c>
      <c r="G1916" s="23">
        <f>'Emissions Factors'!$AB$39/1000</f>
        <v>0.49266147344102867</v>
      </c>
      <c r="H1916" s="26">
        <f t="shared" si="179"/>
        <v>123470.92063946863</v>
      </c>
      <c r="I1916" s="23">
        <f t="shared" si="176"/>
        <v>145.25667863674377</v>
      </c>
      <c r="J1916" s="26">
        <f>I1916*'Social Cost of Carbon'!$C$5</f>
        <v>14525.667863674376</v>
      </c>
      <c r="K1916" s="23">
        <f t="shared" si="177"/>
        <v>0.26344533683382515</v>
      </c>
      <c r="L1916" s="27">
        <f t="shared" si="178"/>
        <v>12.347092063946864</v>
      </c>
      <c r="M1916" s="27"/>
    </row>
    <row r="1917" spans="1:13" x14ac:dyDescent="0.25">
      <c r="A1917" s="24">
        <f t="shared" si="180"/>
        <v>2021</v>
      </c>
      <c r="B1917" s="32">
        <v>44282</v>
      </c>
      <c r="C1917" s="28">
        <f>'Bitcoin Data'!C1919</f>
        <v>55973.511719000002</v>
      </c>
      <c r="D1917" s="26">
        <f>'Bitcoin Data'!K1919</f>
        <v>993.70652533951636</v>
      </c>
      <c r="E1917" s="25">
        <f>'Bitcoin Data'!J1919</f>
        <v>249796.88587505239</v>
      </c>
      <c r="F1917" s="25">
        <f t="shared" si="175"/>
        <v>248.22479550353003</v>
      </c>
      <c r="G1917" s="23">
        <f>'Emissions Factors'!$AB$39/1000</f>
        <v>0.49266147344102867</v>
      </c>
      <c r="H1917" s="26">
        <f t="shared" si="179"/>
        <v>122290.79349736714</v>
      </c>
      <c r="I1917" s="23">
        <f t="shared" si="176"/>
        <v>123.06530185618379</v>
      </c>
      <c r="J1917" s="26">
        <f>I1917*'Social Cost of Carbon'!$C$5</f>
        <v>12306.53018561838</v>
      </c>
      <c r="K1917" s="23">
        <f t="shared" si="177"/>
        <v>0.21986346412210142</v>
      </c>
      <c r="L1917" s="27">
        <f t="shared" si="178"/>
        <v>12.229079349736713</v>
      </c>
      <c r="M1917" s="27"/>
    </row>
    <row r="1918" spans="1:13" x14ac:dyDescent="0.25">
      <c r="A1918" s="24">
        <f t="shared" si="180"/>
        <v>2021</v>
      </c>
      <c r="B1918" s="32">
        <v>44283</v>
      </c>
      <c r="C1918" s="28">
        <f>'Bitcoin Data'!C1920</f>
        <v>55950.746094000002</v>
      </c>
      <c r="D1918" s="26">
        <f>'Bitcoin Data'!K1920</f>
        <v>993.70652533951636</v>
      </c>
      <c r="E1918" s="25">
        <f>'Bitcoin Data'!J1920</f>
        <v>250835.95961754382</v>
      </c>
      <c r="F1918" s="25">
        <f t="shared" si="175"/>
        <v>249.25732986175271</v>
      </c>
      <c r="G1918" s="23">
        <f>'Emissions Factors'!$AB$39/1000</f>
        <v>0.49266147344102867</v>
      </c>
      <c r="H1918" s="26">
        <f t="shared" si="179"/>
        <v>122799.4833956676</v>
      </c>
      <c r="I1918" s="23">
        <f t="shared" si="176"/>
        <v>123.57721345717351</v>
      </c>
      <c r="J1918" s="26">
        <f>I1918*'Social Cost of Carbon'!$C$5</f>
        <v>12357.721345717351</v>
      </c>
      <c r="K1918" s="23">
        <f t="shared" si="177"/>
        <v>0.220867856256211</v>
      </c>
      <c r="L1918" s="27">
        <f t="shared" si="178"/>
        <v>12.279948339566761</v>
      </c>
      <c r="M1918" s="27"/>
    </row>
    <row r="1919" spans="1:13" x14ac:dyDescent="0.25">
      <c r="A1919" s="24">
        <f t="shared" si="180"/>
        <v>2021</v>
      </c>
      <c r="B1919" s="32">
        <v>44284</v>
      </c>
      <c r="C1919" s="28">
        <f>'Bitcoin Data'!C1921</f>
        <v>57750.199219000002</v>
      </c>
      <c r="D1919" s="26">
        <f>'Bitcoin Data'!K1921</f>
        <v>943.79194630872496</v>
      </c>
      <c r="E1919" s="25">
        <f>'Bitcoin Data'!J1921</f>
        <v>264700.92018109647</v>
      </c>
      <c r="F1919" s="25">
        <f t="shared" si="175"/>
        <v>249.8225966474275</v>
      </c>
      <c r="G1919" s="23">
        <f>'Emissions Factors'!$AB$39/1000</f>
        <v>0.49266147344102867</v>
      </c>
      <c r="H1919" s="26">
        <f t="shared" si="179"/>
        <v>123077.96856318542</v>
      </c>
      <c r="I1919" s="23">
        <f t="shared" si="176"/>
        <v>130.40794535761512</v>
      </c>
      <c r="J1919" s="26">
        <f>I1919*'Social Cost of Carbon'!$C$5</f>
        <v>13040.794535761512</v>
      </c>
      <c r="K1919" s="23">
        <f t="shared" si="177"/>
        <v>0.22581384501044369</v>
      </c>
      <c r="L1919" s="27">
        <f t="shared" si="178"/>
        <v>12.307796856318543</v>
      </c>
      <c r="M1919" s="27"/>
    </row>
    <row r="1920" spans="1:13" x14ac:dyDescent="0.25">
      <c r="A1920" s="24">
        <f t="shared" si="180"/>
        <v>2021</v>
      </c>
      <c r="B1920" s="32">
        <v>44285</v>
      </c>
      <c r="C1920" s="28">
        <f>'Bitcoin Data'!C1922</f>
        <v>58917.691405999998</v>
      </c>
      <c r="D1920" s="26">
        <f>'Bitcoin Data'!K1922</f>
        <v>912.50126736287132</v>
      </c>
      <c r="E1920" s="25">
        <f>'Bitcoin Data'!J1922</f>
        <v>273630.77552449348</v>
      </c>
      <c r="F1920" s="25">
        <f t="shared" si="175"/>
        <v>249.68842945558566</v>
      </c>
      <c r="G1920" s="23">
        <f>'Emissions Factors'!$AB$39/1000</f>
        <v>0.49266147344102867</v>
      </c>
      <c r="H1920" s="26">
        <f t="shared" si="179"/>
        <v>123011.86955676517</v>
      </c>
      <c r="I1920" s="23">
        <f t="shared" si="176"/>
        <v>134.80734104870834</v>
      </c>
      <c r="J1920" s="26">
        <f>I1920*'Social Cost of Carbon'!$C$5</f>
        <v>13480.734104870833</v>
      </c>
      <c r="K1920" s="23">
        <f t="shared" si="177"/>
        <v>0.22880621733759915</v>
      </c>
      <c r="L1920" s="27">
        <f t="shared" si="178"/>
        <v>12.301186955676519</v>
      </c>
      <c r="M1920" s="27"/>
    </row>
    <row r="1921" spans="1:13" x14ac:dyDescent="0.25">
      <c r="A1921" s="24">
        <f t="shared" si="180"/>
        <v>2021</v>
      </c>
      <c r="B1921" s="32">
        <v>44286</v>
      </c>
      <c r="C1921" s="28">
        <f>'Bitcoin Data'!C1923</f>
        <v>58918.832030999998</v>
      </c>
      <c r="D1921" s="26">
        <f>'Bitcoin Data'!K1923</f>
        <v>981.24727431312681</v>
      </c>
      <c r="E1921" s="25">
        <f>'Bitcoin Data'!J1923</f>
        <v>250764.96253789085</v>
      </c>
      <c r="F1921" s="25">
        <f t="shared" si="175"/>
        <v>246.06243598353873</v>
      </c>
      <c r="G1921" s="23">
        <f>'Emissions Factors'!$AB$39/1000</f>
        <v>0.49266147344102867</v>
      </c>
      <c r="H1921" s="26">
        <f t="shared" si="179"/>
        <v>121225.48227013898</v>
      </c>
      <c r="I1921" s="23">
        <f t="shared" si="176"/>
        <v>123.54223593130166</v>
      </c>
      <c r="J1921" s="26">
        <f>I1921*'Social Cost of Carbon'!$C$5</f>
        <v>12354.223593130166</v>
      </c>
      <c r="K1921" s="23">
        <f t="shared" si="177"/>
        <v>0.20968208579949482</v>
      </c>
      <c r="L1921" s="27">
        <f t="shared" si="178"/>
        <v>12.122548227013899</v>
      </c>
      <c r="M1921" s="27"/>
    </row>
    <row r="1922" spans="1:13" x14ac:dyDescent="0.25">
      <c r="A1922" s="24">
        <f t="shared" si="180"/>
        <v>2021</v>
      </c>
      <c r="B1922" s="32">
        <v>44287</v>
      </c>
      <c r="C1922" s="28">
        <f>'Bitcoin Data'!C1924</f>
        <v>59095.808594000002</v>
      </c>
      <c r="D1922" s="26">
        <f>'Bitcoin Data'!K1924</f>
        <v>906.25314671231513</v>
      </c>
      <c r="E1922" s="25">
        <f>'Bitcoin Data'!J1924</f>
        <v>272654.09238642518</v>
      </c>
      <c r="F1922" s="25">
        <f t="shared" si="175"/>
        <v>247.09362918918811</v>
      </c>
      <c r="G1922" s="23">
        <f>'Emissions Factors'!$AB$39/1000</f>
        <v>0.49266147344102867</v>
      </c>
      <c r="H1922" s="26">
        <f t="shared" si="179"/>
        <v>121733.51143423659</v>
      </c>
      <c r="I1922" s="23">
        <f t="shared" si="176"/>
        <v>134.32616689482259</v>
      </c>
      <c r="J1922" s="26">
        <f>I1922*'Social Cost of Carbon'!$C$5</f>
        <v>13432.61668948226</v>
      </c>
      <c r="K1922" s="23">
        <f t="shared" si="177"/>
        <v>0.22730235881476835</v>
      </c>
      <c r="L1922" s="27">
        <f t="shared" si="178"/>
        <v>12.173351143423659</v>
      </c>
      <c r="M1922" s="27"/>
    </row>
    <row r="1923" spans="1:13" x14ac:dyDescent="0.25">
      <c r="A1923" s="24">
        <f t="shared" ref="A1923:A1986" si="181">YEAR(B1923)</f>
        <v>2021</v>
      </c>
      <c r="B1923" s="32">
        <v>44288</v>
      </c>
      <c r="C1923" s="28">
        <f>'Bitcoin Data'!C1925</f>
        <v>59384.3125</v>
      </c>
      <c r="D1923" s="26">
        <f>'Bitcoin Data'!K1925</f>
        <v>874.97569511958011</v>
      </c>
      <c r="E1923" s="25">
        <f>'Bitcoin Data'!J1925</f>
        <v>279856.96029948717</v>
      </c>
      <c r="F1923" s="25">
        <f t="shared" si="175"/>
        <v>244.86803837209652</v>
      </c>
      <c r="G1923" s="23">
        <f>'Emissions Factors'!$AB$39/1000</f>
        <v>0.49266147344102867</v>
      </c>
      <c r="H1923" s="26">
        <f t="shared" si="179"/>
        <v>120637.04858301142</v>
      </c>
      <c r="I1923" s="23">
        <f t="shared" si="176"/>
        <v>137.87474241387284</v>
      </c>
      <c r="J1923" s="26">
        <f>I1923*'Social Cost of Carbon'!$C$5</f>
        <v>13787.474241387285</v>
      </c>
      <c r="K1923" s="23">
        <f t="shared" si="177"/>
        <v>0.23217367787809759</v>
      </c>
      <c r="L1923" s="27">
        <f t="shared" si="178"/>
        <v>12.063704858301143</v>
      </c>
      <c r="M1923" s="27"/>
    </row>
    <row r="1924" spans="1:13" x14ac:dyDescent="0.25">
      <c r="A1924" s="24">
        <f t="shared" si="181"/>
        <v>2021</v>
      </c>
      <c r="B1924" s="32">
        <v>44289</v>
      </c>
      <c r="C1924" s="28">
        <f>'Bitcoin Data'!C1926</f>
        <v>57603.890625</v>
      </c>
      <c r="D1924" s="26">
        <f>'Bitcoin Data'!K1926</f>
        <v>818.77729257641909</v>
      </c>
      <c r="E1924" s="25">
        <f>'Bitcoin Data'!J1926</f>
        <v>302219.86487268575</v>
      </c>
      <c r="F1924" s="25">
        <f t="shared" si="175"/>
        <v>247.45076272326887</v>
      </c>
      <c r="G1924" s="23">
        <f>'Emissions Factors'!$AB$39/1000</f>
        <v>0.49266147344102867</v>
      </c>
      <c r="H1924" s="26">
        <f t="shared" si="179"/>
        <v>121909.45736735202</v>
      </c>
      <c r="I1924" s="23">
        <f t="shared" si="176"/>
        <v>148.89208393132594</v>
      </c>
      <c r="J1924" s="26">
        <f>I1924*'Social Cost of Carbon'!$C$5</f>
        <v>14889.208393132594</v>
      </c>
      <c r="K1924" s="23">
        <f t="shared" si="177"/>
        <v>0.25847574237755916</v>
      </c>
      <c r="L1924" s="27">
        <f t="shared" si="178"/>
        <v>12.1909457367352</v>
      </c>
      <c r="M1924" s="27"/>
    </row>
    <row r="1925" spans="1:13" x14ac:dyDescent="0.25">
      <c r="A1925" s="24">
        <f t="shared" si="181"/>
        <v>2021</v>
      </c>
      <c r="B1925" s="32">
        <v>44290</v>
      </c>
      <c r="C1925" s="28">
        <f>'Bitcoin Data'!C1927</f>
        <v>58758.554687999997</v>
      </c>
      <c r="D1925" s="26">
        <f>'Bitcoin Data'!K1927</f>
        <v>912.50126736287132</v>
      </c>
      <c r="E1925" s="25">
        <f>'Bitcoin Data'!J1927</f>
        <v>265844.82199558627</v>
      </c>
      <c r="F1925" s="25">
        <f t="shared" ref="F1925:F1988" si="182">E1925*D1925/1000000</f>
        <v>242.58373699282942</v>
      </c>
      <c r="G1925" s="23">
        <f>'Emissions Factors'!$AB$39/1000</f>
        <v>0.49266147344102867</v>
      </c>
      <c r="H1925" s="26">
        <f t="shared" si="179"/>
        <v>119511.66129971831</v>
      </c>
      <c r="I1925" s="23">
        <f t="shared" ref="I1925:I1988" si="183">$E1925*G1925/1000</f>
        <v>130.97150171101353</v>
      </c>
      <c r="J1925" s="26">
        <f>I1925*'Social Cost of Carbon'!$C$5</f>
        <v>13097.150171101353</v>
      </c>
      <c r="K1925" s="23">
        <f t="shared" ref="K1925:K1988" si="184">J1925/$C1925</f>
        <v>0.22289775915431301</v>
      </c>
      <c r="L1925" s="27">
        <f t="shared" ref="L1925:L1988" si="185">J1925*$D1925/1000000</f>
        <v>11.951166129971831</v>
      </c>
      <c r="M1925" s="27"/>
    </row>
    <row r="1926" spans="1:13" x14ac:dyDescent="0.25">
      <c r="A1926" s="24">
        <f t="shared" si="181"/>
        <v>2021</v>
      </c>
      <c r="B1926" s="32">
        <v>44291</v>
      </c>
      <c r="C1926" s="28">
        <f>'Bitcoin Data'!C1928</f>
        <v>59057.878905999998</v>
      </c>
      <c r="D1926" s="26">
        <f>'Bitcoin Data'!K1928</f>
        <v>974.97562560935978</v>
      </c>
      <c r="E1926" s="25">
        <f>'Bitcoin Data'!J1928</f>
        <v>247603.0844713008</v>
      </c>
      <c r="F1926" s="25">
        <f t="shared" si="182"/>
        <v>241.40697218521365</v>
      </c>
      <c r="G1926" s="23">
        <f>'Emissions Factors'!$AB$39/1000</f>
        <v>0.49266147344102867</v>
      </c>
      <c r="H1926" s="26">
        <f t="shared" ref="H1926:H1989" si="186">F1926*G1926*1000</f>
        <v>118931.91461570478</v>
      </c>
      <c r="I1926" s="23">
        <f t="shared" si="183"/>
        <v>121.98450042417453</v>
      </c>
      <c r="J1926" s="26">
        <f>I1926*'Social Cost of Carbon'!$C$5</f>
        <v>12198.450042417453</v>
      </c>
      <c r="K1926" s="23">
        <f t="shared" si="184"/>
        <v>0.20655076457847776</v>
      </c>
      <c r="L1926" s="27">
        <f t="shared" si="185"/>
        <v>11.893191461570478</v>
      </c>
      <c r="M1926" s="27"/>
    </row>
    <row r="1927" spans="1:13" x14ac:dyDescent="0.25">
      <c r="A1927" s="24">
        <f t="shared" si="181"/>
        <v>2021</v>
      </c>
      <c r="B1927" s="32">
        <v>44292</v>
      </c>
      <c r="C1927" s="28">
        <f>'Bitcoin Data'!C1929</f>
        <v>58192.359375</v>
      </c>
      <c r="D1927" s="26">
        <f>'Bitcoin Data'!K1929</f>
        <v>900</v>
      </c>
      <c r="E1927" s="25">
        <f>'Bitcoin Data'!J1929</f>
        <v>271714.63465903519</v>
      </c>
      <c r="F1927" s="25">
        <f t="shared" si="182"/>
        <v>244.54317119313168</v>
      </c>
      <c r="G1927" s="23">
        <f>'Emissions Factors'!$AB$39/1000</f>
        <v>0.49266147344102867</v>
      </c>
      <c r="H1927" s="26">
        <f t="shared" si="186"/>
        <v>120476.99903994998</v>
      </c>
      <c r="I1927" s="23">
        <f t="shared" si="183"/>
        <v>133.86333226661108</v>
      </c>
      <c r="J1927" s="26">
        <f>I1927*'Social Cost of Carbon'!$C$5</f>
        <v>13386.333226661109</v>
      </c>
      <c r="K1927" s="23">
        <f t="shared" si="184"/>
        <v>0.23003592517013507</v>
      </c>
      <c r="L1927" s="27">
        <f t="shared" si="185"/>
        <v>12.047699903994998</v>
      </c>
      <c r="M1927" s="27"/>
    </row>
    <row r="1928" spans="1:13" x14ac:dyDescent="0.25">
      <c r="A1928" s="24">
        <f t="shared" si="181"/>
        <v>2021</v>
      </c>
      <c r="B1928" s="32">
        <v>44293</v>
      </c>
      <c r="C1928" s="28">
        <f>'Bitcoin Data'!C1930</f>
        <v>56048.9375</v>
      </c>
      <c r="D1928" s="26">
        <f>'Bitcoin Data'!K1930</f>
        <v>981.24727431312681</v>
      </c>
      <c r="E1928" s="25">
        <f>'Bitcoin Data'!J1930</f>
        <v>250589.85416663828</v>
      </c>
      <c r="F1928" s="25">
        <f t="shared" si="182"/>
        <v>245.89061137153774</v>
      </c>
      <c r="G1928" s="23">
        <f>'Emissions Factors'!$AB$39/1000</f>
        <v>0.49266147344102867</v>
      </c>
      <c r="H1928" s="26">
        <f t="shared" si="186"/>
        <v>121140.83090361714</v>
      </c>
      <c r="I1928" s="23">
        <f t="shared" si="183"/>
        <v>123.45596678310851</v>
      </c>
      <c r="J1928" s="26">
        <f>I1928*'Social Cost of Carbon'!$C$5</f>
        <v>12345.596678310851</v>
      </c>
      <c r="K1928" s="23">
        <f t="shared" si="184"/>
        <v>0.22026459784917155</v>
      </c>
      <c r="L1928" s="27">
        <f t="shared" si="185"/>
        <v>12.114083090361714</v>
      </c>
      <c r="M1928" s="27"/>
    </row>
    <row r="1929" spans="1:13" x14ac:dyDescent="0.25">
      <c r="A1929" s="24">
        <f t="shared" si="181"/>
        <v>2021</v>
      </c>
      <c r="B1929" s="32">
        <v>44294</v>
      </c>
      <c r="C1929" s="28">
        <f>'Bitcoin Data'!C1931</f>
        <v>58323.953125</v>
      </c>
      <c r="D1929" s="26">
        <f>'Bitcoin Data'!K1931</f>
        <v>837.52093802345053</v>
      </c>
      <c r="E1929" s="25">
        <f>'Bitcoin Data'!J1931</f>
        <v>295963.2323869908</v>
      </c>
      <c r="F1929" s="25">
        <f t="shared" si="182"/>
        <v>247.87540400920503</v>
      </c>
      <c r="G1929" s="23">
        <f>'Emissions Factors'!$AB$39/1000</f>
        <v>0.49266147344102867</v>
      </c>
      <c r="H1929" s="26">
        <f t="shared" si="186"/>
        <v>122118.6617689652</v>
      </c>
      <c r="I1929" s="23">
        <f t="shared" si="183"/>
        <v>145.80968215214446</v>
      </c>
      <c r="J1929" s="26">
        <f>I1929*'Social Cost of Carbon'!$C$5</f>
        <v>14580.968215214447</v>
      </c>
      <c r="K1929" s="23">
        <f t="shared" si="184"/>
        <v>0.2499996559554955</v>
      </c>
      <c r="L1929" s="27">
        <f t="shared" si="185"/>
        <v>12.211866176896519</v>
      </c>
      <c r="M1929" s="27"/>
    </row>
    <row r="1930" spans="1:13" x14ac:dyDescent="0.25">
      <c r="A1930" s="24">
        <f t="shared" si="181"/>
        <v>2021</v>
      </c>
      <c r="B1930" s="32">
        <v>44295</v>
      </c>
      <c r="C1930" s="28">
        <f>'Bitcoin Data'!C1932</f>
        <v>58245.003905999998</v>
      </c>
      <c r="D1930" s="26">
        <f>'Bitcoin Data'!K1932</f>
        <v>949.96833438885369</v>
      </c>
      <c r="E1930" s="25">
        <f>'Bitcoin Data'!J1932</f>
        <v>260008.32352648108</v>
      </c>
      <c r="F1930" s="25">
        <f t="shared" si="182"/>
        <v>246.99967402768942</v>
      </c>
      <c r="G1930" s="23">
        <f>'Emissions Factors'!$AB$39/1000</f>
        <v>0.49266147344102867</v>
      </c>
      <c r="H1930" s="26">
        <f t="shared" si="186"/>
        <v>121687.22334593526</v>
      </c>
      <c r="I1930" s="23">
        <f t="shared" si="183"/>
        <v>128.09608377548784</v>
      </c>
      <c r="J1930" s="26">
        <f>I1930*'Social Cost of Carbon'!$C$5</f>
        <v>12809.608377548784</v>
      </c>
      <c r="K1930" s="23">
        <f t="shared" si="184"/>
        <v>0.21992630300483551</v>
      </c>
      <c r="L1930" s="27">
        <f t="shared" si="185"/>
        <v>12.168722334593525</v>
      </c>
      <c r="M1930" s="27"/>
    </row>
    <row r="1931" spans="1:13" x14ac:dyDescent="0.25">
      <c r="A1931" s="24">
        <f t="shared" si="181"/>
        <v>2021</v>
      </c>
      <c r="B1931" s="32">
        <v>44296</v>
      </c>
      <c r="C1931" s="28">
        <f>'Bitcoin Data'!C1933</f>
        <v>59793.234375</v>
      </c>
      <c r="D1931" s="26">
        <f>'Bitcoin Data'!K1933</f>
        <v>981.24727431312681</v>
      </c>
      <c r="E1931" s="25">
        <f>'Bitcoin Data'!J1933</f>
        <v>254691.10012569578</v>
      </c>
      <c r="F1931" s="25">
        <f t="shared" si="182"/>
        <v>249.91494779015065</v>
      </c>
      <c r="G1931" s="23">
        <f>'Emissions Factors'!$AB$39/1000</f>
        <v>0.49266147344102867</v>
      </c>
      <c r="H1931" s="26">
        <f t="shared" si="186"/>
        <v>123123.46641323337</v>
      </c>
      <c r="I1931" s="23">
        <f t="shared" si="183"/>
        <v>125.47649266024185</v>
      </c>
      <c r="J1931" s="26">
        <f>I1931*'Social Cost of Carbon'!$C$5</f>
        <v>12547.649266024184</v>
      </c>
      <c r="K1931" s="23">
        <f t="shared" si="184"/>
        <v>0.20985065279008305</v>
      </c>
      <c r="L1931" s="27">
        <f t="shared" si="185"/>
        <v>12.312346641323337</v>
      </c>
      <c r="M1931" s="27"/>
    </row>
    <row r="1932" spans="1:13" x14ac:dyDescent="0.25">
      <c r="A1932" s="24">
        <f t="shared" si="181"/>
        <v>2021</v>
      </c>
      <c r="B1932" s="32">
        <v>44297</v>
      </c>
      <c r="C1932" s="28">
        <f>'Bitcoin Data'!C1934</f>
        <v>60204.964844000002</v>
      </c>
      <c r="D1932" s="26">
        <f>'Bitcoin Data'!K1934</f>
        <v>906.25314671231513</v>
      </c>
      <c r="E1932" s="25">
        <f>'Bitcoin Data'!J1934</f>
        <v>282644.74638264283</v>
      </c>
      <c r="F1932" s="25">
        <f t="shared" si="182"/>
        <v>256.14769081097432</v>
      </c>
      <c r="G1932" s="23">
        <f>'Emissions Factors'!$AB$39/1000</f>
        <v>0.49266147344102867</v>
      </c>
      <c r="H1932" s="26">
        <f t="shared" si="186"/>
        <v>126194.09877345165</v>
      </c>
      <c r="I1932" s="23">
        <f t="shared" si="183"/>
        <v>139.24817721323868</v>
      </c>
      <c r="J1932" s="26">
        <f>I1932*'Social Cost of Carbon'!$C$5</f>
        <v>13924.817721323867</v>
      </c>
      <c r="K1932" s="23">
        <f t="shared" si="184"/>
        <v>0.23129018939559445</v>
      </c>
      <c r="L1932" s="27">
        <f t="shared" si="185"/>
        <v>12.619409877345163</v>
      </c>
      <c r="M1932" s="27"/>
    </row>
    <row r="1933" spans="1:13" x14ac:dyDescent="0.25">
      <c r="A1933" s="24">
        <f t="shared" si="181"/>
        <v>2021</v>
      </c>
      <c r="B1933" s="32">
        <v>44298</v>
      </c>
      <c r="C1933" s="28">
        <f>'Bitcoin Data'!C1935</f>
        <v>59893.453125</v>
      </c>
      <c r="D1933" s="26">
        <f>'Bitcoin Data'!K1935</f>
        <v>900</v>
      </c>
      <c r="E1933" s="25">
        <f>'Bitcoin Data'!J1935</f>
        <v>284183.75019219413</v>
      </c>
      <c r="F1933" s="25">
        <f t="shared" si="182"/>
        <v>255.7653751729747</v>
      </c>
      <c r="G1933" s="23">
        <f>'Emissions Factors'!$AB$39/1000</f>
        <v>0.49266147344102867</v>
      </c>
      <c r="H1933" s="26">
        <f t="shared" si="186"/>
        <v>126005.74658791522</v>
      </c>
      <c r="I1933" s="23">
        <f t="shared" si="183"/>
        <v>140.00638509768359</v>
      </c>
      <c r="J1933" s="26">
        <f>I1933*'Social Cost of Carbon'!$C$5</f>
        <v>14000.63850976836</v>
      </c>
      <c r="K1933" s="23">
        <f t="shared" si="184"/>
        <v>0.23375908015436137</v>
      </c>
      <c r="L1933" s="27">
        <f t="shared" si="185"/>
        <v>12.600574658791523</v>
      </c>
      <c r="M1933" s="27"/>
    </row>
    <row r="1934" spans="1:13" x14ac:dyDescent="0.25">
      <c r="A1934" s="24">
        <f t="shared" si="181"/>
        <v>2021</v>
      </c>
      <c r="B1934" s="32">
        <v>44299</v>
      </c>
      <c r="C1934" s="28">
        <f>'Bitcoin Data'!C1936</f>
        <v>63503.457030999998</v>
      </c>
      <c r="D1934" s="26">
        <f>'Bitcoin Data'!K1936</f>
        <v>887.4864411793709</v>
      </c>
      <c r="E1934" s="25">
        <f>'Bitcoin Data'!J1936</f>
        <v>284728.37820499827</v>
      </c>
      <c r="F1934" s="25">
        <f t="shared" si="182"/>
        <v>252.69257507592786</v>
      </c>
      <c r="G1934" s="23">
        <f>'Emissions Factors'!$AB$39/1000</f>
        <v>0.49266147344102867</v>
      </c>
      <c r="H1934" s="26">
        <f t="shared" si="186"/>
        <v>124491.89636451438</v>
      </c>
      <c r="I1934" s="23">
        <f t="shared" si="183"/>
        <v>140.27470233694891</v>
      </c>
      <c r="J1934" s="26">
        <f>I1934*'Social Cost of Carbon'!$C$5</f>
        <v>14027.47023369489</v>
      </c>
      <c r="K1934" s="23">
        <f t="shared" si="184"/>
        <v>0.2208930173178951</v>
      </c>
      <c r="L1934" s="27">
        <f t="shared" si="185"/>
        <v>12.449189636451436</v>
      </c>
      <c r="M1934" s="27"/>
    </row>
    <row r="1935" spans="1:13" x14ac:dyDescent="0.25">
      <c r="A1935" s="24">
        <f t="shared" si="181"/>
        <v>2021</v>
      </c>
      <c r="B1935" s="32">
        <v>44300</v>
      </c>
      <c r="C1935" s="28">
        <f>'Bitcoin Data'!C1937</f>
        <v>63109.695312999997</v>
      </c>
      <c r="D1935" s="26">
        <f>'Bitcoin Data'!K1937</f>
        <v>843.72363363644888</v>
      </c>
      <c r="E1935" s="25">
        <f>'Bitcoin Data'!J1937</f>
        <v>298756.46365355654</v>
      </c>
      <c r="F1935" s="25">
        <f t="shared" si="182"/>
        <v>252.06788908615439</v>
      </c>
      <c r="G1935" s="23">
        <f>'Emissions Factors'!$AB$39/1000</f>
        <v>0.49266147344102867</v>
      </c>
      <c r="H1935" s="26">
        <f t="shared" si="186"/>
        <v>124184.13764435462</v>
      </c>
      <c r="I1935" s="23">
        <f t="shared" si="183"/>
        <v>147.18579958359231</v>
      </c>
      <c r="J1935" s="26">
        <f>I1935*'Social Cost of Carbon'!$C$5</f>
        <v>14718.579958359231</v>
      </c>
      <c r="K1935" s="23">
        <f t="shared" si="184"/>
        <v>0.23322216793094458</v>
      </c>
      <c r="L1935" s="27">
        <f t="shared" si="185"/>
        <v>12.418413764435464</v>
      </c>
      <c r="M1935" s="27"/>
    </row>
    <row r="1936" spans="1:13" x14ac:dyDescent="0.25">
      <c r="A1936" s="24">
        <f t="shared" si="181"/>
        <v>2021</v>
      </c>
      <c r="B1936" s="32">
        <v>44301</v>
      </c>
      <c r="C1936" s="28">
        <f>'Bitcoin Data'!C1938</f>
        <v>63314.011719000002</v>
      </c>
      <c r="D1936" s="26">
        <f>'Bitcoin Data'!K1938</f>
        <v>1075.011944577162</v>
      </c>
      <c r="E1936" s="25">
        <f>'Bitcoin Data'!J1938</f>
        <v>229352.47717178892</v>
      </c>
      <c r="F1936" s="25">
        <f t="shared" si="182"/>
        <v>246.55665247803395</v>
      </c>
      <c r="G1936" s="23">
        <f>'Emissions Factors'!$AB$39/1000</f>
        <v>0.49266147344102867</v>
      </c>
      <c r="H1936" s="26">
        <f t="shared" si="186"/>
        <v>121468.96369651586</v>
      </c>
      <c r="I1936" s="23">
        <f t="shared" si="183"/>
        <v>112.99312934080342</v>
      </c>
      <c r="J1936" s="26">
        <f>I1936*'Social Cost of Carbon'!$C$5</f>
        <v>11299.312934080343</v>
      </c>
      <c r="K1936" s="23">
        <f t="shared" si="184"/>
        <v>0.17846464988238162</v>
      </c>
      <c r="L1936" s="27">
        <f t="shared" si="185"/>
        <v>12.146896369651587</v>
      </c>
      <c r="M1936" s="27"/>
    </row>
    <row r="1937" spans="1:13" x14ac:dyDescent="0.25">
      <c r="A1937" s="24">
        <f t="shared" si="181"/>
        <v>2021</v>
      </c>
      <c r="B1937" s="32">
        <v>44302</v>
      </c>
      <c r="C1937" s="28">
        <f>'Bitcoin Data'!C1939</f>
        <v>61572.789062999997</v>
      </c>
      <c r="D1937" s="26">
        <f>'Bitcoin Data'!K1939</f>
        <v>643.73077748372793</v>
      </c>
      <c r="E1937" s="25">
        <f>'Bitcoin Data'!J1939</f>
        <v>397449.22334473778</v>
      </c>
      <c r="F1937" s="25">
        <f t="shared" si="182"/>
        <v>255.85029755401189</v>
      </c>
      <c r="G1937" s="23">
        <f>'Emissions Factors'!$AB$39/1000</f>
        <v>0.49266147344102867</v>
      </c>
      <c r="H1937" s="26">
        <f t="shared" si="186"/>
        <v>126047.5845732851</v>
      </c>
      <c r="I1937" s="23">
        <f t="shared" si="183"/>
        <v>195.807919991011</v>
      </c>
      <c r="J1937" s="26">
        <f>I1937*'Social Cost of Carbon'!$C$5</f>
        <v>19580.7919991011</v>
      </c>
      <c r="K1937" s="23">
        <f t="shared" si="184"/>
        <v>0.31801047665822707</v>
      </c>
      <c r="L1937" s="27">
        <f t="shared" si="185"/>
        <v>12.604758457328511</v>
      </c>
      <c r="M1937" s="27"/>
    </row>
    <row r="1938" spans="1:13" x14ac:dyDescent="0.25">
      <c r="A1938" s="24">
        <f t="shared" si="181"/>
        <v>2021</v>
      </c>
      <c r="B1938" s="32">
        <v>44303</v>
      </c>
      <c r="C1938" s="28">
        <f>'Bitcoin Data'!C1940</f>
        <v>60683.820312999997</v>
      </c>
      <c r="D1938" s="26">
        <f>'Bitcoin Data'!K1940</f>
        <v>568.7563195146613</v>
      </c>
      <c r="E1938" s="25">
        <f>'Bitcoin Data'!J1940</f>
        <v>429419.91023553815</v>
      </c>
      <c r="F1938" s="25">
        <f t="shared" si="182"/>
        <v>244.23528767188091</v>
      </c>
      <c r="G1938" s="23">
        <f>'Emissions Factors'!$AB$39/1000</f>
        <v>0.49266147344102867</v>
      </c>
      <c r="H1938" s="26">
        <f t="shared" si="186"/>
        <v>120325.31669072236</v>
      </c>
      <c r="I1938" s="23">
        <f t="shared" si="183"/>
        <v>211.5586457015545</v>
      </c>
      <c r="J1938" s="26">
        <f>I1938*'Social Cost of Carbon'!$C$5</f>
        <v>21155.864570155449</v>
      </c>
      <c r="K1938" s="23">
        <f t="shared" si="184"/>
        <v>0.34862446795597229</v>
      </c>
      <c r="L1938" s="27">
        <f t="shared" si="185"/>
        <v>12.032531669072235</v>
      </c>
      <c r="M1938" s="27"/>
    </row>
    <row r="1939" spans="1:13" x14ac:dyDescent="0.25">
      <c r="A1939" s="24">
        <f t="shared" si="181"/>
        <v>2021</v>
      </c>
      <c r="B1939" s="32">
        <v>44304</v>
      </c>
      <c r="C1939" s="28">
        <f>'Bitcoin Data'!C1941</f>
        <v>56216.183594000002</v>
      </c>
      <c r="D1939" s="26">
        <f>'Bitcoin Data'!K1941</f>
        <v>774.99354172048572</v>
      </c>
      <c r="E1939" s="25">
        <f>'Bitcoin Data'!J1941</f>
        <v>294749.6109250497</v>
      </c>
      <c r="F1939" s="25">
        <f t="shared" si="182"/>
        <v>228.42904489153943</v>
      </c>
      <c r="G1939" s="23">
        <f>'Emissions Factors'!$AB$39/1000</f>
        <v>0.49266147344102867</v>
      </c>
      <c r="H1939" s="26">
        <f t="shared" si="186"/>
        <v>112538.18983299271</v>
      </c>
      <c r="I1939" s="23">
        <f t="shared" si="183"/>
        <v>145.21177761450491</v>
      </c>
      <c r="J1939" s="26">
        <f>I1939*'Social Cost of Carbon'!$C$5</f>
        <v>14521.177761450492</v>
      </c>
      <c r="K1939" s="23">
        <f t="shared" si="184"/>
        <v>0.25830956199951555</v>
      </c>
      <c r="L1939" s="27">
        <f t="shared" si="185"/>
        <v>11.25381898329927</v>
      </c>
      <c r="M1939" s="27"/>
    </row>
    <row r="1940" spans="1:13" x14ac:dyDescent="0.25">
      <c r="A1940" s="24">
        <f t="shared" si="181"/>
        <v>2021</v>
      </c>
      <c r="B1940" s="32">
        <v>44305</v>
      </c>
      <c r="C1940" s="28">
        <f>'Bitcoin Data'!C1942</f>
        <v>55724.265625</v>
      </c>
      <c r="D1940" s="26">
        <f>'Bitcoin Data'!K1942</f>
        <v>606.26473560121246</v>
      </c>
      <c r="E1940" s="25">
        <f>'Bitcoin Data'!J1942</f>
        <v>369090.88677701075</v>
      </c>
      <c r="F1940" s="25">
        <f t="shared" si="182"/>
        <v>223.76678888468146</v>
      </c>
      <c r="G1940" s="23">
        <f>'Emissions Factors'!$AB$39/1000</f>
        <v>0.49266147344102867</v>
      </c>
      <c r="H1940" s="26">
        <f t="shared" si="186"/>
        <v>110241.27591909475</v>
      </c>
      <c r="I1940" s="23">
        <f t="shared" si="183"/>
        <v>181.83686011321799</v>
      </c>
      <c r="J1940" s="26">
        <f>I1940*'Social Cost of Carbon'!$C$5</f>
        <v>18183.686011321799</v>
      </c>
      <c r="K1940" s="23">
        <f t="shared" si="184"/>
        <v>0.32631539971634754</v>
      </c>
      <c r="L1940" s="27">
        <f t="shared" si="185"/>
        <v>11.024127591909476</v>
      </c>
      <c r="M1940" s="27"/>
    </row>
    <row r="1941" spans="1:13" x14ac:dyDescent="0.25">
      <c r="A1941" s="24">
        <f t="shared" si="181"/>
        <v>2021</v>
      </c>
      <c r="B1941" s="32">
        <v>44306</v>
      </c>
      <c r="C1941" s="28">
        <f>'Bitcoin Data'!C1943</f>
        <v>56473.03125</v>
      </c>
      <c r="D1941" s="26">
        <f>'Bitcoin Data'!K1943</f>
        <v>800</v>
      </c>
      <c r="E1941" s="25">
        <f>'Bitcoin Data'!J1943</f>
        <v>265808.50250335591</v>
      </c>
      <c r="F1941" s="25">
        <f t="shared" si="182"/>
        <v>212.64680200268472</v>
      </c>
      <c r="G1941" s="23">
        <f>'Emissions Factors'!$AB$39/1000</f>
        <v>0.49266147344102867</v>
      </c>
      <c r="H1941" s="26">
        <f t="shared" si="186"/>
        <v>104762.88679716534</v>
      </c>
      <c r="I1941" s="23">
        <f t="shared" si="183"/>
        <v>130.9536084964567</v>
      </c>
      <c r="J1941" s="26">
        <f>I1941*'Social Cost of Carbon'!$C$5</f>
        <v>13095.360849645669</v>
      </c>
      <c r="K1941" s="23">
        <f t="shared" si="184"/>
        <v>0.23188698321635903</v>
      </c>
      <c r="L1941" s="27">
        <f t="shared" si="185"/>
        <v>10.476288679716536</v>
      </c>
      <c r="M1941" s="27"/>
    </row>
    <row r="1942" spans="1:13" x14ac:dyDescent="0.25">
      <c r="A1942" s="24">
        <f t="shared" si="181"/>
        <v>2021</v>
      </c>
      <c r="B1942" s="32">
        <v>44307</v>
      </c>
      <c r="C1942" s="28">
        <f>'Bitcoin Data'!C1944</f>
        <v>53906.089844000002</v>
      </c>
      <c r="D1942" s="26">
        <f>'Bitcoin Data'!K1944</f>
        <v>631.26885038928253</v>
      </c>
      <c r="E1942" s="25">
        <f>'Bitcoin Data'!J1944</f>
        <v>332222.33772408299</v>
      </c>
      <c r="F1942" s="25">
        <f t="shared" si="182"/>
        <v>209.72161320872183</v>
      </c>
      <c r="G1942" s="23">
        <f>'Emissions Factors'!$AB$39/1000</f>
        <v>0.49266147344102867</v>
      </c>
      <c r="H1942" s="26">
        <f t="shared" si="186"/>
        <v>103321.75897583841</v>
      </c>
      <c r="I1942" s="23">
        <f t="shared" si="183"/>
        <v>163.67314641316977</v>
      </c>
      <c r="J1942" s="26">
        <f>I1942*'Social Cost of Carbon'!$C$5</f>
        <v>16367.314641316978</v>
      </c>
      <c r="K1942" s="23">
        <f t="shared" si="184"/>
        <v>0.3036264490465308</v>
      </c>
      <c r="L1942" s="27">
        <f t="shared" si="185"/>
        <v>10.33217589758384</v>
      </c>
      <c r="M1942" s="27"/>
    </row>
    <row r="1943" spans="1:13" x14ac:dyDescent="0.25">
      <c r="A1943" s="24">
        <f t="shared" si="181"/>
        <v>2021</v>
      </c>
      <c r="B1943" s="32">
        <v>44308</v>
      </c>
      <c r="C1943" s="28">
        <f>'Bitcoin Data'!C1945</f>
        <v>51762.273437999997</v>
      </c>
      <c r="D1943" s="26">
        <f>'Bitcoin Data'!K1945</f>
        <v>893.74379344587885</v>
      </c>
      <c r="E1943" s="25">
        <f>'Bitcoin Data'!J1945</f>
        <v>225796.71625736656</v>
      </c>
      <c r="F1943" s="25">
        <f t="shared" si="182"/>
        <v>201.80441373548152</v>
      </c>
      <c r="G1943" s="23">
        <f>'Emissions Factors'!$AB$39/1000</f>
        <v>0.49266147344102867</v>
      </c>
      <c r="H1943" s="26">
        <f t="shared" si="186"/>
        <v>99421.259817825281</v>
      </c>
      <c r="I1943" s="23">
        <f t="shared" si="183"/>
        <v>111.24134292950008</v>
      </c>
      <c r="J1943" s="26">
        <f>I1943*'Social Cost of Carbon'!$C$5</f>
        <v>11124.134292950008</v>
      </c>
      <c r="K1943" s="23">
        <f t="shared" si="184"/>
        <v>0.21490814746138062</v>
      </c>
      <c r="L1943" s="27">
        <f t="shared" si="185"/>
        <v>9.9421259817825298</v>
      </c>
      <c r="M1943" s="27"/>
    </row>
    <row r="1944" spans="1:13" x14ac:dyDescent="0.25">
      <c r="A1944" s="24">
        <f t="shared" si="181"/>
        <v>2021</v>
      </c>
      <c r="B1944" s="32">
        <v>44309</v>
      </c>
      <c r="C1944" s="28">
        <f>'Bitcoin Data'!C1946</f>
        <v>51093.652344000002</v>
      </c>
      <c r="D1944" s="26">
        <f>'Bitcoin Data'!K1946</f>
        <v>843.72363363644888</v>
      </c>
      <c r="E1944" s="25">
        <f>'Bitcoin Data'!J1946</f>
        <v>231312.26816801153</v>
      </c>
      <c r="F1944" s="25">
        <f t="shared" si="182"/>
        <v>195.16362740340338</v>
      </c>
      <c r="G1944" s="23">
        <f>'Emissions Factors'!$AB$39/1000</f>
        <v>0.49266147344102867</v>
      </c>
      <c r="H1944" s="26">
        <f t="shared" si="186"/>
        <v>96149.600238656625</v>
      </c>
      <c r="I1944" s="23">
        <f t="shared" si="183"/>
        <v>113.95864286063892</v>
      </c>
      <c r="J1944" s="26">
        <f>I1944*'Social Cost of Carbon'!$C$5</f>
        <v>11395.864286063892</v>
      </c>
      <c r="K1944" s="23">
        <f t="shared" si="184"/>
        <v>0.22303874871458712</v>
      </c>
      <c r="L1944" s="27">
        <f t="shared" si="185"/>
        <v>9.6149600238656632</v>
      </c>
      <c r="M1944" s="27"/>
    </row>
    <row r="1945" spans="1:13" x14ac:dyDescent="0.25">
      <c r="A1945" s="24">
        <f t="shared" si="181"/>
        <v>2021</v>
      </c>
      <c r="B1945" s="32">
        <v>44310</v>
      </c>
      <c r="C1945" s="28">
        <f>'Bitcoin Data'!C1947</f>
        <v>50050.867187999997</v>
      </c>
      <c r="D1945" s="26">
        <f>'Bitcoin Data'!K1947</f>
        <v>906.25314671231513</v>
      </c>
      <c r="E1945" s="25">
        <f>'Bitcoin Data'!J1947</f>
        <v>223988.24291377908</v>
      </c>
      <c r="F1945" s="25">
        <f t="shared" si="182"/>
        <v>202.99004996717471</v>
      </c>
      <c r="G1945" s="23">
        <f>'Emissions Factors'!$AB$39/1000</f>
        <v>0.49266147344102867</v>
      </c>
      <c r="H1945" s="26">
        <f t="shared" si="186"/>
        <v>100005.37711069632</v>
      </c>
      <c r="I1945" s="23">
        <f t="shared" si="183"/>
        <v>110.35037778736945</v>
      </c>
      <c r="J1945" s="26">
        <f>I1945*'Social Cost of Carbon'!$C$5</f>
        <v>11035.037778736945</v>
      </c>
      <c r="K1945" s="23">
        <f t="shared" si="184"/>
        <v>0.22047645522878501</v>
      </c>
      <c r="L1945" s="27">
        <f t="shared" si="185"/>
        <v>10.000537711069633</v>
      </c>
      <c r="M1945" s="27"/>
    </row>
    <row r="1946" spans="1:13" x14ac:dyDescent="0.25">
      <c r="A1946" s="24">
        <f t="shared" si="181"/>
        <v>2021</v>
      </c>
      <c r="B1946" s="32">
        <v>44311</v>
      </c>
      <c r="C1946" s="28">
        <f>'Bitcoin Data'!C1948</f>
        <v>49004.253905999998</v>
      </c>
      <c r="D1946" s="26">
        <f>'Bitcoin Data'!K1948</f>
        <v>881.22980515029872</v>
      </c>
      <c r="E1946" s="25">
        <f>'Bitcoin Data'!J1948</f>
        <v>245404.55214887529</v>
      </c>
      <c r="F1946" s="25">
        <f t="shared" si="182"/>
        <v>216.25780567314968</v>
      </c>
      <c r="G1946" s="23">
        <f>'Emissions Factors'!$AB$39/1000</f>
        <v>0.49266147344102867</v>
      </c>
      <c r="H1946" s="26">
        <f t="shared" si="186"/>
        <v>106541.88918605757</v>
      </c>
      <c r="I1946" s="23">
        <f t="shared" si="183"/>
        <v>120.90136825080066</v>
      </c>
      <c r="J1946" s="26">
        <f>I1946*'Social Cost of Carbon'!$C$5</f>
        <v>12090.136825080066</v>
      </c>
      <c r="K1946" s="23">
        <f t="shared" si="184"/>
        <v>0.24671606771672061</v>
      </c>
      <c r="L1946" s="27">
        <f t="shared" si="185"/>
        <v>10.654188918605758</v>
      </c>
      <c r="M1946" s="27"/>
    </row>
    <row r="1947" spans="1:13" x14ac:dyDescent="0.25">
      <c r="A1947" s="24">
        <f t="shared" si="181"/>
        <v>2021</v>
      </c>
      <c r="B1947" s="32">
        <v>44312</v>
      </c>
      <c r="C1947" s="28">
        <f>'Bitcoin Data'!C1949</f>
        <v>54021.753905999998</v>
      </c>
      <c r="D1947" s="26">
        <f>'Bitcoin Data'!K1949</f>
        <v>712.47625079164027</v>
      </c>
      <c r="E1947" s="25">
        <f>'Bitcoin Data'!J1949</f>
        <v>309274.32095212064</v>
      </c>
      <c r="F1947" s="25">
        <f t="shared" si="182"/>
        <v>220.35060865809734</v>
      </c>
      <c r="G1947" s="23">
        <f>'Emissions Factors'!$AB$39/1000</f>
        <v>0.49266147344102867</v>
      </c>
      <c r="H1947" s="26">
        <f t="shared" si="186"/>
        <v>108558.25553512572</v>
      </c>
      <c r="I1947" s="23">
        <f t="shared" si="183"/>
        <v>152.36754265774536</v>
      </c>
      <c r="J1947" s="26">
        <f>I1947*'Social Cost of Carbon'!$C$5</f>
        <v>15236.754265774536</v>
      </c>
      <c r="K1947" s="23">
        <f t="shared" si="184"/>
        <v>0.28204849276621219</v>
      </c>
      <c r="L1947" s="27">
        <f t="shared" si="185"/>
        <v>10.855825553512574</v>
      </c>
      <c r="M1947" s="27"/>
    </row>
    <row r="1948" spans="1:13" x14ac:dyDescent="0.25">
      <c r="A1948" s="24">
        <f t="shared" si="181"/>
        <v>2021</v>
      </c>
      <c r="B1948" s="32">
        <v>44313</v>
      </c>
      <c r="C1948" s="28">
        <f>'Bitcoin Data'!C1950</f>
        <v>55033.117187999997</v>
      </c>
      <c r="D1948" s="26">
        <f>'Bitcoin Data'!K1950</f>
        <v>887.4864411793709</v>
      </c>
      <c r="E1948" s="25">
        <f>'Bitcoin Data'!J1950</f>
        <v>252892.82492313633</v>
      </c>
      <c r="F1948" s="25">
        <f t="shared" si="182"/>
        <v>224.43895319083197</v>
      </c>
      <c r="G1948" s="23">
        <f>'Emissions Factors'!$AB$39/1000</f>
        <v>0.49266147344102867</v>
      </c>
      <c r="H1948" s="26">
        <f t="shared" si="186"/>
        <v>110572.42537655735</v>
      </c>
      <c r="I1948" s="23">
        <f t="shared" si="183"/>
        <v>124.59055174929644</v>
      </c>
      <c r="J1948" s="26">
        <f>I1948*'Social Cost of Carbon'!$C$5</f>
        <v>12459.055174929645</v>
      </c>
      <c r="K1948" s="23">
        <f t="shared" si="184"/>
        <v>0.22639195836150725</v>
      </c>
      <c r="L1948" s="27">
        <f t="shared" si="185"/>
        <v>11.057242537655736</v>
      </c>
      <c r="M1948" s="27"/>
    </row>
    <row r="1949" spans="1:13" x14ac:dyDescent="0.25">
      <c r="A1949" s="24">
        <f t="shared" si="181"/>
        <v>2021</v>
      </c>
      <c r="B1949" s="32">
        <v>44314</v>
      </c>
      <c r="C1949" s="28">
        <f>'Bitcoin Data'!C1951</f>
        <v>54824.703125</v>
      </c>
      <c r="D1949" s="26">
        <f>'Bitcoin Data'!K1951</f>
        <v>887.4864411793709</v>
      </c>
      <c r="E1949" s="25">
        <f>'Bitcoin Data'!J1951</f>
        <v>256658.44009396891</v>
      </c>
      <c r="F1949" s="25">
        <f t="shared" si="182"/>
        <v>227.78088559764521</v>
      </c>
      <c r="G1949" s="23">
        <f>'Emissions Factors'!$AB$39/1000</f>
        <v>0.49266147344102867</v>
      </c>
      <c r="H1949" s="26">
        <f t="shared" si="186"/>
        <v>112218.86672023828</v>
      </c>
      <c r="I1949" s="23">
        <f t="shared" si="183"/>
        <v>126.44572526777071</v>
      </c>
      <c r="J1949" s="26">
        <f>I1949*'Social Cost of Carbon'!$C$5</f>
        <v>12644.57252677707</v>
      </c>
      <c r="K1949" s="23">
        <f t="shared" si="184"/>
        <v>0.23063640669330246</v>
      </c>
      <c r="L1949" s="27">
        <f t="shared" si="185"/>
        <v>11.221886672023826</v>
      </c>
      <c r="M1949" s="27"/>
    </row>
    <row r="1950" spans="1:13" x14ac:dyDescent="0.25">
      <c r="A1950" s="24">
        <f t="shared" si="181"/>
        <v>2021</v>
      </c>
      <c r="B1950" s="32">
        <v>44315</v>
      </c>
      <c r="C1950" s="28">
        <f>'Bitcoin Data'!C1952</f>
        <v>53555.109375</v>
      </c>
      <c r="D1950" s="26">
        <f>'Bitcoin Data'!K1952</f>
        <v>762.5180038973142</v>
      </c>
      <c r="E1950" s="25">
        <f>'Bitcoin Data'!J1952</f>
        <v>311852.56192415796</v>
      </c>
      <c r="F1950" s="25">
        <f t="shared" si="182"/>
        <v>237.79319302867248</v>
      </c>
      <c r="G1950" s="23">
        <f>'Emissions Factors'!$AB$39/1000</f>
        <v>0.49266147344102867</v>
      </c>
      <c r="H1950" s="26">
        <f t="shared" si="186"/>
        <v>117151.54485175273</v>
      </c>
      <c r="I1950" s="23">
        <f t="shared" si="183"/>
        <v>153.63774265391527</v>
      </c>
      <c r="J1950" s="26">
        <f>I1950*'Social Cost of Carbon'!$C$5</f>
        <v>15363.774265391527</v>
      </c>
      <c r="K1950" s="23">
        <f t="shared" si="184"/>
        <v>0.28687784311693465</v>
      </c>
      <c r="L1950" s="27">
        <f t="shared" si="185"/>
        <v>11.715154485175272</v>
      </c>
      <c r="M1950" s="27"/>
    </row>
    <row r="1951" spans="1:13" x14ac:dyDescent="0.25">
      <c r="A1951" s="24">
        <f t="shared" si="181"/>
        <v>2021</v>
      </c>
      <c r="B1951" s="32">
        <v>44316</v>
      </c>
      <c r="C1951" s="28">
        <f>'Bitcoin Data'!C1953</f>
        <v>57750.175780999998</v>
      </c>
      <c r="D1951" s="26">
        <f>'Bitcoin Data'!K1953</f>
        <v>906.25314671231513</v>
      </c>
      <c r="E1951" s="25">
        <f>'Bitcoin Data'!J1953</f>
        <v>256525.85389644638</v>
      </c>
      <c r="F1951" s="25">
        <f t="shared" si="182"/>
        <v>232.47736230671813</v>
      </c>
      <c r="G1951" s="23">
        <f>'Emissions Factors'!$AB$39/1000</f>
        <v>0.49266147344102867</v>
      </c>
      <c r="H1951" s="26">
        <f t="shared" si="186"/>
        <v>114532.63985571162</v>
      </c>
      <c r="I1951" s="23">
        <f t="shared" si="183"/>
        <v>126.38040515634133</v>
      </c>
      <c r="J1951" s="26">
        <f>I1951*'Social Cost of Carbon'!$C$5</f>
        <v>12638.040515634133</v>
      </c>
      <c r="K1951" s="23">
        <f t="shared" si="184"/>
        <v>0.21883986229860258</v>
      </c>
      <c r="L1951" s="27">
        <f t="shared" si="185"/>
        <v>11.453263985571162</v>
      </c>
      <c r="M1951" s="27"/>
    </row>
    <row r="1952" spans="1:13" x14ac:dyDescent="0.25">
      <c r="A1952" s="24">
        <f t="shared" si="181"/>
        <v>2021</v>
      </c>
      <c r="B1952" s="32">
        <v>44317</v>
      </c>
      <c r="C1952" s="28">
        <f>'Bitcoin Data'!C1954</f>
        <v>57828.050780999998</v>
      </c>
      <c r="D1952" s="26">
        <f>'Bitcoin Data'!K1954</f>
        <v>868.72586872586874</v>
      </c>
      <c r="E1952" s="25">
        <f>'Bitcoin Data'!J1954</f>
        <v>270305.88960624352</v>
      </c>
      <c r="F1952" s="25">
        <f t="shared" si="182"/>
        <v>234.82171876990267</v>
      </c>
      <c r="G1952" s="23">
        <f>'Emissions Factors'!$AB$39/1000</f>
        <v>0.49266147344102867</v>
      </c>
      <c r="H1952" s="26">
        <f t="shared" si="186"/>
        <v>115687.61396513511</v>
      </c>
      <c r="I1952" s="23">
        <f t="shared" si="183"/>
        <v>133.16929785319996</v>
      </c>
      <c r="J1952" s="26">
        <f>I1952*'Social Cost of Carbon'!$C$5</f>
        <v>13316.929785319997</v>
      </c>
      <c r="K1952" s="23">
        <f t="shared" si="184"/>
        <v>0.23028495004530589</v>
      </c>
      <c r="L1952" s="27">
        <f t="shared" si="185"/>
        <v>11.56876139651351</v>
      </c>
      <c r="M1952" s="27"/>
    </row>
    <row r="1953" spans="1:13" x14ac:dyDescent="0.25">
      <c r="A1953" s="24">
        <f t="shared" si="181"/>
        <v>2021</v>
      </c>
      <c r="B1953" s="32">
        <v>44318</v>
      </c>
      <c r="C1953" s="28">
        <f>'Bitcoin Data'!C1955</f>
        <v>56631.078125</v>
      </c>
      <c r="D1953" s="26">
        <f>'Bitcoin Data'!K1955</f>
        <v>1156.2178828365879</v>
      </c>
      <c r="E1953" s="25">
        <f>'Bitcoin Data'!J1955</f>
        <v>200978.37785197797</v>
      </c>
      <c r="F1953" s="25">
        <f t="shared" si="182"/>
        <v>232.37479453594577</v>
      </c>
      <c r="G1953" s="23">
        <f>'Emissions Factors'!$AB$39/1000</f>
        <v>0.49266147344102867</v>
      </c>
      <c r="H1953" s="26">
        <f t="shared" si="186"/>
        <v>114482.10866663534</v>
      </c>
      <c r="I1953" s="23">
        <f t="shared" si="183"/>
        <v>99.014303762343275</v>
      </c>
      <c r="J1953" s="26">
        <f>I1953*'Social Cost of Carbon'!$C$5</f>
        <v>9901.4303762343279</v>
      </c>
      <c r="K1953" s="23">
        <f t="shared" si="184"/>
        <v>0.17484093017581639</v>
      </c>
      <c r="L1953" s="27">
        <f t="shared" si="185"/>
        <v>11.448210866663533</v>
      </c>
      <c r="M1953" s="27"/>
    </row>
    <row r="1954" spans="1:13" x14ac:dyDescent="0.25">
      <c r="A1954" s="24">
        <f t="shared" si="181"/>
        <v>2021</v>
      </c>
      <c r="B1954" s="32">
        <v>44319</v>
      </c>
      <c r="C1954" s="28">
        <f>'Bitcoin Data'!C1956</f>
        <v>57200.292969000002</v>
      </c>
      <c r="D1954" s="26">
        <f>'Bitcoin Data'!K1956</f>
        <v>1106.194690265487</v>
      </c>
      <c r="E1954" s="25">
        <f>'Bitcoin Data'!J1956</f>
        <v>214564.22758464669</v>
      </c>
      <c r="F1954" s="25">
        <f t="shared" si="182"/>
        <v>237.34980927505171</v>
      </c>
      <c r="G1954" s="23">
        <f>'Emissions Factors'!$AB$39/1000</f>
        <v>0.49266147344102867</v>
      </c>
      <c r="H1954" s="26">
        <f t="shared" si="186"/>
        <v>116933.1067583941</v>
      </c>
      <c r="I1954" s="23">
        <f t="shared" si="183"/>
        <v>105.70752850958824</v>
      </c>
      <c r="J1954" s="26">
        <f>I1954*'Social Cost of Carbon'!$C$5</f>
        <v>10570.752850958825</v>
      </c>
      <c r="K1954" s="23">
        <f t="shared" si="184"/>
        <v>0.18480242499260799</v>
      </c>
      <c r="L1954" s="27">
        <f t="shared" si="185"/>
        <v>11.693310675839411</v>
      </c>
      <c r="M1954" s="27"/>
    </row>
    <row r="1955" spans="1:13" x14ac:dyDescent="0.25">
      <c r="A1955" s="24">
        <f t="shared" si="181"/>
        <v>2021</v>
      </c>
      <c r="B1955" s="32">
        <v>44320</v>
      </c>
      <c r="C1955" s="28">
        <f>'Bitcoin Data'!C1957</f>
        <v>53333.539062999997</v>
      </c>
      <c r="D1955" s="26">
        <f>'Bitcoin Data'!K1957</f>
        <v>1131.2217194570135</v>
      </c>
      <c r="E1955" s="25">
        <f>'Bitcoin Data'!J1957</f>
        <v>218570.76897221478</v>
      </c>
      <c r="F1955" s="25">
        <f t="shared" si="182"/>
        <v>247.25200109979045</v>
      </c>
      <c r="G1955" s="23">
        <f>'Emissions Factors'!$AB$39/1000</f>
        <v>0.49266147344102867</v>
      </c>
      <c r="H1955" s="26">
        <f t="shared" si="186"/>
        <v>121811.53517306561</v>
      </c>
      <c r="I1955" s="23">
        <f t="shared" si="183"/>
        <v>107.68139709299001</v>
      </c>
      <c r="J1955" s="26">
        <f>I1955*'Social Cost of Carbon'!$C$5</f>
        <v>10768.139709299001</v>
      </c>
      <c r="K1955" s="23">
        <f t="shared" si="184"/>
        <v>0.20190184072688644</v>
      </c>
      <c r="L1955" s="27">
        <f t="shared" si="185"/>
        <v>12.18115351730656</v>
      </c>
      <c r="M1955" s="27"/>
    </row>
    <row r="1956" spans="1:13" x14ac:dyDescent="0.25">
      <c r="A1956" s="24">
        <f t="shared" si="181"/>
        <v>2021</v>
      </c>
      <c r="B1956" s="32">
        <v>44321</v>
      </c>
      <c r="C1956" s="28">
        <f>'Bitcoin Data'!C1958</f>
        <v>57424.007812999997</v>
      </c>
      <c r="D1956" s="26">
        <f>'Bitcoin Data'!K1958</f>
        <v>981.24727431312681</v>
      </c>
      <c r="E1956" s="25">
        <f>'Bitcoin Data'!J1958</f>
        <v>255904.76394199138</v>
      </c>
      <c r="F1956" s="25">
        <f t="shared" si="182"/>
        <v>251.10585210182319</v>
      </c>
      <c r="G1956" s="23">
        <f>'Emissions Factors'!$AB$39/1000</f>
        <v>0.49266147344102867</v>
      </c>
      <c r="H1956" s="26">
        <f t="shared" si="186"/>
        <v>123710.17908614923</v>
      </c>
      <c r="I1956" s="23">
        <f t="shared" si="183"/>
        <v>126.07441806424009</v>
      </c>
      <c r="J1956" s="26">
        <f>I1956*'Social Cost of Carbon'!$C$5</f>
        <v>12607.441806424009</v>
      </c>
      <c r="K1956" s="23">
        <f t="shared" si="184"/>
        <v>0.21955001551754907</v>
      </c>
      <c r="L1956" s="27">
        <f t="shared" si="185"/>
        <v>12.371017908614922</v>
      </c>
      <c r="M1956" s="27"/>
    </row>
    <row r="1957" spans="1:13" x14ac:dyDescent="0.25">
      <c r="A1957" s="24">
        <f t="shared" si="181"/>
        <v>2021</v>
      </c>
      <c r="B1957" s="32">
        <v>44322</v>
      </c>
      <c r="C1957" s="28">
        <f>'Bitcoin Data'!C1959</f>
        <v>56396.515625</v>
      </c>
      <c r="D1957" s="26">
        <f>'Bitcoin Data'!K1959</f>
        <v>1062.4483532050526</v>
      </c>
      <c r="E1957" s="25">
        <f>'Bitcoin Data'!J1959</f>
        <v>235108.30036764202</v>
      </c>
      <c r="F1957" s="25">
        <f t="shared" si="182"/>
        <v>249.79042655044015</v>
      </c>
      <c r="G1957" s="23">
        <f>'Emissions Factors'!$AB$39/1000</f>
        <v>0.49266147344102867</v>
      </c>
      <c r="H1957" s="26">
        <f t="shared" si="186"/>
        <v>123062.1195958029</v>
      </c>
      <c r="I1957" s="23">
        <f t="shared" si="183"/>
        <v>115.82880167733846</v>
      </c>
      <c r="J1957" s="26">
        <f>I1957*'Social Cost of Carbon'!$C$5</f>
        <v>11582.880167733847</v>
      </c>
      <c r="K1957" s="23">
        <f t="shared" si="184"/>
        <v>0.2053829042338792</v>
      </c>
      <c r="L1957" s="27">
        <f t="shared" si="185"/>
        <v>12.306211959580288</v>
      </c>
      <c r="M1957" s="27"/>
    </row>
    <row r="1958" spans="1:13" x14ac:dyDescent="0.25">
      <c r="A1958" s="24">
        <f t="shared" si="181"/>
        <v>2021</v>
      </c>
      <c r="B1958" s="32">
        <v>44323</v>
      </c>
      <c r="C1958" s="28">
        <f>'Bitcoin Data'!C1960</f>
        <v>57356.402344000002</v>
      </c>
      <c r="D1958" s="26">
        <f>'Bitcoin Data'!K1960</f>
        <v>1075.011944577162</v>
      </c>
      <c r="E1958" s="25">
        <f>'Bitcoin Data'!J1960</f>
        <v>238318.38270720866</v>
      </c>
      <c r="F1958" s="25">
        <f t="shared" si="182"/>
        <v>256.1951080225607</v>
      </c>
      <c r="G1958" s="23">
        <f>'Emissions Factors'!$AB$39/1000</f>
        <v>0.49266147344102867</v>
      </c>
      <c r="H1958" s="26">
        <f t="shared" si="186"/>
        <v>126217.45940677826</v>
      </c>
      <c r="I1958" s="23">
        <f t="shared" si="183"/>
        <v>117.41028557261639</v>
      </c>
      <c r="J1958" s="26">
        <f>I1958*'Social Cost of Carbon'!$C$5</f>
        <v>11741.028557261639</v>
      </c>
      <c r="K1958" s="23">
        <f t="shared" si="184"/>
        <v>0.20470301618368253</v>
      </c>
      <c r="L1958" s="27">
        <f t="shared" si="185"/>
        <v>12.621745940677826</v>
      </c>
      <c r="M1958" s="27"/>
    </row>
    <row r="1959" spans="1:13" x14ac:dyDescent="0.25">
      <c r="A1959" s="24">
        <f t="shared" si="181"/>
        <v>2021</v>
      </c>
      <c r="B1959" s="32">
        <v>44324</v>
      </c>
      <c r="C1959" s="28">
        <f>'Bitcoin Data'!C1961</f>
        <v>58803.777344000002</v>
      </c>
      <c r="D1959" s="26">
        <f>'Bitcoin Data'!K1961</f>
        <v>1068.7566797292484</v>
      </c>
      <c r="E1959" s="25">
        <f>'Bitcoin Data'!J1961</f>
        <v>240807.79035631003</v>
      </c>
      <c r="F1959" s="25">
        <f t="shared" si="182"/>
        <v>257.36493447414682</v>
      </c>
      <c r="G1959" s="23">
        <f>'Emissions Factors'!$AB$39/1000</f>
        <v>0.49266147344102867</v>
      </c>
      <c r="H1959" s="26">
        <f t="shared" si="186"/>
        <v>126793.78783008696</v>
      </c>
      <c r="I1959" s="23">
        <f t="shared" si="183"/>
        <v>118.63672081301803</v>
      </c>
      <c r="J1959" s="26">
        <f>I1959*'Social Cost of Carbon'!$C$5</f>
        <v>11863.672081301804</v>
      </c>
      <c r="K1959" s="23">
        <f t="shared" si="184"/>
        <v>0.20175017009366158</v>
      </c>
      <c r="L1959" s="27">
        <f t="shared" si="185"/>
        <v>12.679378783008698</v>
      </c>
      <c r="M1959" s="27"/>
    </row>
    <row r="1960" spans="1:13" x14ac:dyDescent="0.25">
      <c r="A1960" s="24">
        <f t="shared" si="181"/>
        <v>2021</v>
      </c>
      <c r="B1960" s="32">
        <v>44325</v>
      </c>
      <c r="C1960" s="28">
        <f>'Bitcoin Data'!C1962</f>
        <v>58232.316405999998</v>
      </c>
      <c r="D1960" s="26">
        <f>'Bitcoin Data'!K1962</f>
        <v>1162.4903125807284</v>
      </c>
      <c r="E1960" s="25">
        <f>'Bitcoin Data'!J1962</f>
        <v>224200.29288531127</v>
      </c>
      <c r="F1960" s="25">
        <f t="shared" si="182"/>
        <v>260.63066855693637</v>
      </c>
      <c r="G1960" s="23">
        <f>'Emissions Factors'!$AB$39/1000</f>
        <v>0.49266147344102867</v>
      </c>
      <c r="H1960" s="26">
        <f t="shared" si="186"/>
        <v>128402.68919518065</v>
      </c>
      <c r="I1960" s="23">
        <f t="shared" si="183"/>
        <v>110.45484663878763</v>
      </c>
      <c r="J1960" s="26">
        <f>I1960*'Social Cost of Carbon'!$C$5</f>
        <v>11045.484663878762</v>
      </c>
      <c r="K1960" s="23">
        <f t="shared" si="184"/>
        <v>0.18967963745197478</v>
      </c>
      <c r="L1960" s="27">
        <f t="shared" si="185"/>
        <v>12.840268919518065</v>
      </c>
      <c r="M1960" s="27"/>
    </row>
    <row r="1961" spans="1:13" x14ac:dyDescent="0.25">
      <c r="A1961" s="24">
        <f t="shared" si="181"/>
        <v>2021</v>
      </c>
      <c r="B1961" s="32">
        <v>44326</v>
      </c>
      <c r="C1961" s="28">
        <f>'Bitcoin Data'!C1963</f>
        <v>55859.796875</v>
      </c>
      <c r="D1961" s="26">
        <f>'Bitcoin Data'!K1963</f>
        <v>1125</v>
      </c>
      <c r="E1961" s="25">
        <f>'Bitcoin Data'!J1963</f>
        <v>231738.17424297641</v>
      </c>
      <c r="F1961" s="25">
        <f t="shared" si="182"/>
        <v>260.70544602334843</v>
      </c>
      <c r="G1961" s="23">
        <f>'Emissions Factors'!$AB$39/1000</f>
        <v>0.49266147344102867</v>
      </c>
      <c r="H1961" s="26">
        <f t="shared" si="186"/>
        <v>128439.52917196341</v>
      </c>
      <c r="I1961" s="23">
        <f t="shared" si="183"/>
        <v>114.1684703750786</v>
      </c>
      <c r="J1961" s="26">
        <f>I1961*'Social Cost of Carbon'!$C$5</f>
        <v>11416.84703750786</v>
      </c>
      <c r="K1961" s="23">
        <f t="shared" si="184"/>
        <v>0.20438396979952964</v>
      </c>
      <c r="L1961" s="27">
        <f t="shared" si="185"/>
        <v>12.843952917196344</v>
      </c>
      <c r="M1961" s="27"/>
    </row>
    <row r="1962" spans="1:13" x14ac:dyDescent="0.25">
      <c r="A1962" s="24">
        <f t="shared" si="181"/>
        <v>2021</v>
      </c>
      <c r="B1962" s="32">
        <v>44327</v>
      </c>
      <c r="C1962" s="28">
        <f>'Bitcoin Data'!C1964</f>
        <v>56704.574219000002</v>
      </c>
      <c r="D1962" s="26">
        <f>'Bitcoin Data'!K1964</f>
        <v>1075.011944577162</v>
      </c>
      <c r="E1962" s="25">
        <f>'Bitcoin Data'!J1964</f>
        <v>242982.72862812402</v>
      </c>
      <c r="F1962" s="25">
        <f t="shared" si="182"/>
        <v>261.20933560118448</v>
      </c>
      <c r="G1962" s="23">
        <f>'Emissions Factors'!$AB$39/1000</f>
        <v>0.49266147344102867</v>
      </c>
      <c r="H1962" s="26">
        <f t="shared" si="186"/>
        <v>128687.77615383168</v>
      </c>
      <c r="I1962" s="23">
        <f t="shared" si="183"/>
        <v>119.70822910665321</v>
      </c>
      <c r="J1962" s="26">
        <f>I1962*'Social Cost of Carbon'!$C$5</f>
        <v>11970.82291066532</v>
      </c>
      <c r="K1962" s="23">
        <f t="shared" si="184"/>
        <v>0.21110859354013553</v>
      </c>
      <c r="L1962" s="27">
        <f t="shared" si="185"/>
        <v>12.868777615383168</v>
      </c>
      <c r="M1962" s="27"/>
    </row>
    <row r="1963" spans="1:13" x14ac:dyDescent="0.25">
      <c r="A1963" s="24">
        <f t="shared" si="181"/>
        <v>2021</v>
      </c>
      <c r="B1963" s="32">
        <v>44328</v>
      </c>
      <c r="C1963" s="28">
        <f>'Bitcoin Data'!C1965</f>
        <v>49150.535155999998</v>
      </c>
      <c r="D1963" s="26">
        <f>'Bitcoin Data'!K1965</f>
        <v>1075.011944577162</v>
      </c>
      <c r="E1963" s="25">
        <f>'Bitcoin Data'!J1965</f>
        <v>241056.28563850967</v>
      </c>
      <c r="F1963" s="25">
        <f t="shared" si="182"/>
        <v>259.13838637680209</v>
      </c>
      <c r="G1963" s="23">
        <f>'Emissions Factors'!$AB$39/1000</f>
        <v>0.49266147344102867</v>
      </c>
      <c r="H1963" s="26">
        <f t="shared" si="186"/>
        <v>127667.49925752591</v>
      </c>
      <c r="I1963" s="23">
        <f t="shared" si="183"/>
        <v>118.75914486488965</v>
      </c>
      <c r="J1963" s="26">
        <f>I1963*'Social Cost of Carbon'!$C$5</f>
        <v>11875.914486488964</v>
      </c>
      <c r="K1963" s="23">
        <f t="shared" si="184"/>
        <v>0.24162329970153387</v>
      </c>
      <c r="L1963" s="27">
        <f t="shared" si="185"/>
        <v>12.76674992575259</v>
      </c>
      <c r="M1963" s="27"/>
    </row>
    <row r="1964" spans="1:13" x14ac:dyDescent="0.25">
      <c r="A1964" s="24">
        <f t="shared" si="181"/>
        <v>2021</v>
      </c>
      <c r="B1964" s="32">
        <v>44329</v>
      </c>
      <c r="C1964" s="28">
        <f>'Bitcoin Data'!C1966</f>
        <v>49716.191405999998</v>
      </c>
      <c r="D1964" s="26">
        <f>'Bitcoin Data'!K1966</f>
        <v>1006.2611806797852</v>
      </c>
      <c r="E1964" s="25">
        <f>'Bitcoin Data'!J1966</f>
        <v>260583.70435546935</v>
      </c>
      <c r="F1964" s="25">
        <f t="shared" si="182"/>
        <v>262.21526601064664</v>
      </c>
      <c r="G1964" s="23">
        <f>'Emissions Factors'!$AB$39/1000</f>
        <v>0.49266147344102867</v>
      </c>
      <c r="H1964" s="26">
        <f t="shared" si="186"/>
        <v>129183.35931153646</v>
      </c>
      <c r="I1964" s="23">
        <f t="shared" si="183"/>
        <v>128.37955174248694</v>
      </c>
      <c r="J1964" s="26">
        <f>I1964*'Social Cost of Carbon'!$C$5</f>
        <v>12837.955174248695</v>
      </c>
      <c r="K1964" s="23">
        <f t="shared" si="184"/>
        <v>0.25822483201517615</v>
      </c>
      <c r="L1964" s="27">
        <f t="shared" si="185"/>
        <v>12.918335931153649</v>
      </c>
      <c r="M1964" s="27"/>
    </row>
    <row r="1965" spans="1:13" x14ac:dyDescent="0.25">
      <c r="A1965" s="24">
        <f t="shared" si="181"/>
        <v>2021</v>
      </c>
      <c r="B1965" s="32">
        <v>44330</v>
      </c>
      <c r="C1965" s="28">
        <f>'Bitcoin Data'!C1967</f>
        <v>49880.535155999998</v>
      </c>
      <c r="D1965" s="26">
        <f>'Bitcoin Data'!K1967</f>
        <v>837.52093802345053</v>
      </c>
      <c r="E1965" s="25">
        <f>'Bitcoin Data'!J1967</f>
        <v>315848.03621484921</v>
      </c>
      <c r="F1965" s="25">
        <f t="shared" si="182"/>
        <v>264.52934356352529</v>
      </c>
      <c r="G1965" s="23">
        <f>'Emissions Factors'!$AB$39/1000</f>
        <v>0.49266147344102867</v>
      </c>
      <c r="H1965" s="26">
        <f t="shared" si="186"/>
        <v>130323.41616839445</v>
      </c>
      <c r="I1965" s="23">
        <f t="shared" si="183"/>
        <v>155.60615890506301</v>
      </c>
      <c r="J1965" s="26">
        <f>I1965*'Social Cost of Carbon'!$C$5</f>
        <v>15560.615890506302</v>
      </c>
      <c r="K1965" s="23">
        <f t="shared" si="184"/>
        <v>0.31195767731522739</v>
      </c>
      <c r="L1965" s="27">
        <f t="shared" si="185"/>
        <v>13.032341616839448</v>
      </c>
      <c r="M1965" s="27"/>
    </row>
    <row r="1966" spans="1:13" x14ac:dyDescent="0.25">
      <c r="A1966" s="24">
        <f t="shared" si="181"/>
        <v>2021</v>
      </c>
      <c r="B1966" s="32">
        <v>44331</v>
      </c>
      <c r="C1966" s="28">
        <f>'Bitcoin Data'!C1968</f>
        <v>46760.1875</v>
      </c>
      <c r="D1966" s="26">
        <f>'Bitcoin Data'!K1968</f>
        <v>768.77082087639872</v>
      </c>
      <c r="E1966" s="25">
        <f>'Bitcoin Data'!J1968</f>
        <v>341361.04826548579</v>
      </c>
      <c r="F1966" s="25">
        <f t="shared" si="182"/>
        <v>262.42841329028545</v>
      </c>
      <c r="G1966" s="23">
        <f>'Emissions Factors'!$AB$39/1000</f>
        <v>0.49266147344102867</v>
      </c>
      <c r="H1966" s="26">
        <f t="shared" si="186"/>
        <v>129288.36876438325</v>
      </c>
      <c r="I1966" s="23">
        <f t="shared" si="183"/>
        <v>168.17543701384832</v>
      </c>
      <c r="J1966" s="26">
        <f>I1966*'Social Cost of Carbon'!$C$5</f>
        <v>16817.543701384831</v>
      </c>
      <c r="K1966" s="23">
        <f t="shared" si="184"/>
        <v>0.3596551810530022</v>
      </c>
      <c r="L1966" s="27">
        <f t="shared" si="185"/>
        <v>12.928836876438325</v>
      </c>
      <c r="M1966" s="27"/>
    </row>
    <row r="1967" spans="1:13" x14ac:dyDescent="0.25">
      <c r="A1967" s="24">
        <f t="shared" si="181"/>
        <v>2021</v>
      </c>
      <c r="B1967" s="32">
        <v>44332</v>
      </c>
      <c r="C1967" s="28">
        <f>'Bitcoin Data'!C1969</f>
        <v>46456.058594000002</v>
      </c>
      <c r="D1967" s="26">
        <f>'Bitcoin Data'!K1969</f>
        <v>825.00687505729218</v>
      </c>
      <c r="E1967" s="25">
        <f>'Bitcoin Data'!J1969</f>
        <v>312339.29432461987</v>
      </c>
      <c r="F1967" s="25">
        <f t="shared" si="182"/>
        <v>257.68206516835448</v>
      </c>
      <c r="G1967" s="23">
        <f>'Emissions Factors'!$AB$39/1000</f>
        <v>0.49266147344102867</v>
      </c>
      <c r="H1967" s="26">
        <f t="shared" si="186"/>
        <v>126950.02590516869</v>
      </c>
      <c r="I1967" s="23">
        <f t="shared" si="183"/>
        <v>153.87753695549836</v>
      </c>
      <c r="J1967" s="26">
        <f>I1967*'Social Cost of Carbon'!$C$5</f>
        <v>15387.753695549836</v>
      </c>
      <c r="K1967" s="23">
        <f t="shared" si="184"/>
        <v>0.33123244117694545</v>
      </c>
      <c r="L1967" s="27">
        <f t="shared" si="185"/>
        <v>12.69500259051687</v>
      </c>
      <c r="M1967" s="27"/>
    </row>
    <row r="1968" spans="1:13" x14ac:dyDescent="0.25">
      <c r="A1968" s="24">
        <f t="shared" si="181"/>
        <v>2021</v>
      </c>
      <c r="B1968" s="32">
        <v>44333</v>
      </c>
      <c r="C1968" s="28">
        <f>'Bitcoin Data'!C1970</f>
        <v>43537.511719000002</v>
      </c>
      <c r="D1968" s="26">
        <f>'Bitcoin Data'!K1970</f>
        <v>756.23897151499875</v>
      </c>
      <c r="E1968" s="25">
        <f>'Bitcoin Data'!J1970</f>
        <v>333322.79856382782</v>
      </c>
      <c r="F1968" s="25">
        <f t="shared" si="182"/>
        <v>252.07169036841026</v>
      </c>
      <c r="G1968" s="23">
        <f>'Emissions Factors'!$AB$39/1000</f>
        <v>0.49266147344102867</v>
      </c>
      <c r="H1968" s="26">
        <f t="shared" si="186"/>
        <v>124186.01038967175</v>
      </c>
      <c r="I1968" s="23">
        <f t="shared" si="183"/>
        <v>164.2153010719426</v>
      </c>
      <c r="J1968" s="26">
        <f>I1968*'Social Cost of Carbon'!$C$5</f>
        <v>16421.530107194259</v>
      </c>
      <c r="K1968" s="23">
        <f t="shared" si="184"/>
        <v>0.37718118144146984</v>
      </c>
      <c r="L1968" s="27">
        <f t="shared" si="185"/>
        <v>12.418601038967173</v>
      </c>
      <c r="M1968" s="27"/>
    </row>
    <row r="1969" spans="1:13" x14ac:dyDescent="0.25">
      <c r="A1969" s="24">
        <f t="shared" si="181"/>
        <v>2021</v>
      </c>
      <c r="B1969" s="32">
        <v>44334</v>
      </c>
      <c r="C1969" s="28">
        <f>'Bitcoin Data'!C1971</f>
        <v>42909.402344000002</v>
      </c>
      <c r="D1969" s="26">
        <f>'Bitcoin Data'!K1971</f>
        <v>625</v>
      </c>
      <c r="E1969" s="25">
        <f>'Bitcoin Data'!J1971</f>
        <v>391826.64526465727</v>
      </c>
      <c r="F1969" s="25">
        <f t="shared" si="182"/>
        <v>244.8916532904108</v>
      </c>
      <c r="G1969" s="23">
        <f>'Emissions Factors'!$AB$39/1000</f>
        <v>0.49266147344102867</v>
      </c>
      <c r="H1969" s="26">
        <f t="shared" si="186"/>
        <v>120648.68274346333</v>
      </c>
      <c r="I1969" s="23">
        <f t="shared" si="183"/>
        <v>193.03789238954133</v>
      </c>
      <c r="J1969" s="26">
        <f>I1969*'Social Cost of Carbon'!$C$5</f>
        <v>19303.789238954134</v>
      </c>
      <c r="K1969" s="23">
        <f t="shared" si="184"/>
        <v>0.44987317894101064</v>
      </c>
      <c r="L1969" s="27">
        <f t="shared" si="185"/>
        <v>12.064868274346333</v>
      </c>
      <c r="M1969" s="27"/>
    </row>
    <row r="1970" spans="1:13" x14ac:dyDescent="0.25">
      <c r="A1970" s="24">
        <f t="shared" si="181"/>
        <v>2021</v>
      </c>
      <c r="B1970" s="32">
        <v>44335</v>
      </c>
      <c r="C1970" s="28">
        <f>'Bitcoin Data'!C1972</f>
        <v>37002.441405999998</v>
      </c>
      <c r="D1970" s="26">
        <f>'Bitcoin Data'!K1972</f>
        <v>781.25</v>
      </c>
      <c r="E1970" s="25">
        <f>'Bitcoin Data'!J1972</f>
        <v>299487.48539533984</v>
      </c>
      <c r="F1970" s="25">
        <f t="shared" si="182"/>
        <v>233.97459796510927</v>
      </c>
      <c r="G1970" s="23">
        <f>'Emissions Factors'!$AB$39/1000</f>
        <v>0.49266147344102867</v>
      </c>
      <c r="H1970" s="26">
        <f t="shared" si="186"/>
        <v>115270.27018126304</v>
      </c>
      <c r="I1970" s="23">
        <f t="shared" si="183"/>
        <v>147.54594583201668</v>
      </c>
      <c r="J1970" s="26">
        <f>I1970*'Social Cost of Carbon'!$C$5</f>
        <v>14754.594583201668</v>
      </c>
      <c r="K1970" s="23">
        <f t="shared" si="184"/>
        <v>0.39874651570447966</v>
      </c>
      <c r="L1970" s="27">
        <f t="shared" si="185"/>
        <v>11.527027018126303</v>
      </c>
      <c r="M1970" s="27"/>
    </row>
    <row r="1971" spans="1:13" x14ac:dyDescent="0.25">
      <c r="A1971" s="24">
        <f t="shared" si="181"/>
        <v>2021</v>
      </c>
      <c r="B1971" s="32">
        <v>44336</v>
      </c>
      <c r="C1971" s="28">
        <f>'Bitcoin Data'!C1973</f>
        <v>40782.738280999998</v>
      </c>
      <c r="D1971" s="26">
        <f>'Bitcoin Data'!K1973</f>
        <v>700.0077778641986</v>
      </c>
      <c r="E1971" s="25">
        <f>'Bitcoin Data'!J1973</f>
        <v>327937.78771102638</v>
      </c>
      <c r="F1971" s="25">
        <f t="shared" si="182"/>
        <v>229.55900205329687</v>
      </c>
      <c r="G1971" s="23">
        <f>'Emissions Factors'!$AB$39/1000</f>
        <v>0.49266147344102867</v>
      </c>
      <c r="H1971" s="26">
        <f t="shared" si="186"/>
        <v>113094.87619322936</v>
      </c>
      <c r="I1971" s="23">
        <f t="shared" si="183"/>
        <v>161.56231369070551</v>
      </c>
      <c r="J1971" s="26">
        <f>I1971*'Social Cost of Carbon'!$C$5</f>
        <v>16156.23136907055</v>
      </c>
      <c r="K1971" s="23">
        <f t="shared" si="184"/>
        <v>0.39615366819538628</v>
      </c>
      <c r="L1971" s="27">
        <f t="shared" si="185"/>
        <v>11.309487619322935</v>
      </c>
      <c r="M1971" s="27"/>
    </row>
    <row r="1972" spans="1:13" x14ac:dyDescent="0.25">
      <c r="A1972" s="24">
        <f t="shared" si="181"/>
        <v>2021</v>
      </c>
      <c r="B1972" s="32">
        <v>44337</v>
      </c>
      <c r="C1972" s="28">
        <f>'Bitcoin Data'!C1974</f>
        <v>37304.691405999998</v>
      </c>
      <c r="D1972" s="26">
        <f>'Bitcoin Data'!K1974</f>
        <v>687.49522572759906</v>
      </c>
      <c r="E1972" s="25">
        <f>'Bitcoin Data'!J1974</f>
        <v>319648.00486487208</v>
      </c>
      <c r="F1972" s="25">
        <f t="shared" si="182"/>
        <v>219.75647725795193</v>
      </c>
      <c r="G1972" s="23">
        <f>'Emissions Factors'!$AB$39/1000</f>
        <v>0.49266147344102867</v>
      </c>
      <c r="H1972" s="26">
        <f t="shared" si="186"/>
        <v>108265.54988411251</v>
      </c>
      <c r="I1972" s="23">
        <f t="shared" si="183"/>
        <v>157.47825705921298</v>
      </c>
      <c r="J1972" s="26">
        <f>I1972*'Social Cost of Carbon'!$C$5</f>
        <v>15747.825705921297</v>
      </c>
      <c r="K1972" s="23">
        <f t="shared" si="184"/>
        <v>0.42214062393740792</v>
      </c>
      <c r="L1972" s="27">
        <f t="shared" si="185"/>
        <v>10.82655498841125</v>
      </c>
      <c r="M1972" s="27"/>
    </row>
    <row r="1973" spans="1:13" x14ac:dyDescent="0.25">
      <c r="A1973" s="24">
        <f t="shared" si="181"/>
        <v>2021</v>
      </c>
      <c r="B1973" s="32">
        <v>44338</v>
      </c>
      <c r="C1973" s="28">
        <f>'Bitcoin Data'!C1975</f>
        <v>37536.632812999997</v>
      </c>
      <c r="D1973" s="26">
        <f>'Bitcoin Data'!K1975</f>
        <v>724.98791686805225</v>
      </c>
      <c r="E1973" s="25">
        <f>'Bitcoin Data'!J1975</f>
        <v>294370.33404278901</v>
      </c>
      <c r="F1973" s="25">
        <f t="shared" si="182"/>
        <v>213.41493526543431</v>
      </c>
      <c r="G1973" s="23">
        <f>'Emissions Factors'!$AB$39/1000</f>
        <v>0.49266147344102867</v>
      </c>
      <c r="H1973" s="26">
        <f t="shared" si="186"/>
        <v>105141.31646219062</v>
      </c>
      <c r="I1973" s="23">
        <f t="shared" si="183"/>
        <v>145.02492250684824</v>
      </c>
      <c r="J1973" s="26">
        <f>I1973*'Social Cost of Carbon'!$C$5</f>
        <v>14502.492250684823</v>
      </c>
      <c r="K1973" s="23">
        <f t="shared" si="184"/>
        <v>0.38635570545001574</v>
      </c>
      <c r="L1973" s="27">
        <f t="shared" si="185"/>
        <v>10.514131646219059</v>
      </c>
      <c r="M1973" s="27"/>
    </row>
    <row r="1974" spans="1:13" x14ac:dyDescent="0.25">
      <c r="A1974" s="24">
        <f t="shared" si="181"/>
        <v>2021</v>
      </c>
      <c r="B1974" s="32">
        <v>44339</v>
      </c>
      <c r="C1974" s="28">
        <f>'Bitcoin Data'!C1976</f>
        <v>34770.582030999998</v>
      </c>
      <c r="D1974" s="26">
        <f>'Bitcoin Data'!K1976</f>
        <v>743.74018676142464</v>
      </c>
      <c r="E1974" s="25">
        <f>'Bitcoin Data'!J1976</f>
        <v>284354.81308823067</v>
      </c>
      <c r="F1974" s="25">
        <f t="shared" si="182"/>
        <v>211.48610179275067</v>
      </c>
      <c r="G1974" s="23">
        <f>'Emissions Factors'!$AB$39/1000</f>
        <v>0.49266147344102867</v>
      </c>
      <c r="H1974" s="26">
        <f t="shared" si="186"/>
        <v>104191.05452151592</v>
      </c>
      <c r="I1974" s="23">
        <f t="shared" si="183"/>
        <v>140.09066119609602</v>
      </c>
      <c r="J1974" s="26">
        <f>I1974*'Social Cost of Carbon'!$C$5</f>
        <v>14009.066119609603</v>
      </c>
      <c r="K1974" s="23">
        <f t="shared" si="184"/>
        <v>0.40289996029171166</v>
      </c>
      <c r="L1974" s="27">
        <f t="shared" si="185"/>
        <v>10.419105452151593</v>
      </c>
      <c r="M1974" s="27"/>
    </row>
    <row r="1975" spans="1:13" x14ac:dyDescent="0.25">
      <c r="A1975" s="24">
        <f t="shared" si="181"/>
        <v>2021</v>
      </c>
      <c r="B1975" s="32">
        <v>44340</v>
      </c>
      <c r="C1975" s="28">
        <f>'Bitcoin Data'!C1977</f>
        <v>38705.980469000002</v>
      </c>
      <c r="D1975" s="26">
        <f>'Bitcoin Data'!K1977</f>
        <v>787.47046985738041</v>
      </c>
      <c r="E1975" s="25">
        <f>'Bitcoin Data'!J1977</f>
        <v>264143.32569713204</v>
      </c>
      <c r="F1975" s="25">
        <f t="shared" si="182"/>
        <v>208.00506879641162</v>
      </c>
      <c r="G1975" s="23">
        <f>'Emissions Factors'!$AB$39/1000</f>
        <v>0.49266147344102867</v>
      </c>
      <c r="H1975" s="26">
        <f t="shared" si="186"/>
        <v>102476.08367644268</v>
      </c>
      <c r="I1975" s="23">
        <f t="shared" si="183"/>
        <v>130.13324003756262</v>
      </c>
      <c r="J1975" s="26">
        <f>I1975*'Social Cost of Carbon'!$C$5</f>
        <v>13013.324003756261</v>
      </c>
      <c r="K1975" s="23">
        <f t="shared" si="184"/>
        <v>0.33620964631496053</v>
      </c>
      <c r="L1975" s="27">
        <f t="shared" si="185"/>
        <v>10.247608367644268</v>
      </c>
      <c r="M1975" s="27"/>
    </row>
    <row r="1976" spans="1:13" x14ac:dyDescent="0.25">
      <c r="A1976" s="24">
        <f t="shared" si="181"/>
        <v>2021</v>
      </c>
      <c r="B1976" s="32">
        <v>44341</v>
      </c>
      <c r="C1976" s="28">
        <f>'Bitcoin Data'!C1978</f>
        <v>38402.222655999998</v>
      </c>
      <c r="D1976" s="26">
        <f>'Bitcoin Data'!K1978</f>
        <v>768.77082087639872</v>
      </c>
      <c r="E1976" s="25">
        <f>'Bitcoin Data'!J1978</f>
        <v>272106.89222689671</v>
      </c>
      <c r="F1976" s="25">
        <f t="shared" si="182"/>
        <v>209.18783890339714</v>
      </c>
      <c r="G1976" s="23">
        <f>'Emissions Factors'!$AB$39/1000</f>
        <v>0.49266147344102867</v>
      </c>
      <c r="H1976" s="26">
        <f t="shared" si="186"/>
        <v>103058.78894009217</v>
      </c>
      <c r="I1976" s="23">
        <f t="shared" si="183"/>
        <v>134.05658245796212</v>
      </c>
      <c r="J1976" s="26">
        <f>I1976*'Social Cost of Carbon'!$C$5</f>
        <v>13405.658245796212</v>
      </c>
      <c r="K1976" s="23">
        <f t="shared" si="184"/>
        <v>0.34908547783501015</v>
      </c>
      <c r="L1976" s="27">
        <f t="shared" si="185"/>
        <v>10.305878894009217</v>
      </c>
      <c r="M1976" s="27"/>
    </row>
    <row r="1977" spans="1:13" x14ac:dyDescent="0.25">
      <c r="A1977" s="24">
        <f t="shared" si="181"/>
        <v>2021</v>
      </c>
      <c r="B1977" s="32">
        <v>44342</v>
      </c>
      <c r="C1977" s="28">
        <f>'Bitcoin Data'!C1979</f>
        <v>39294.199219000002</v>
      </c>
      <c r="D1977" s="26">
        <f>'Bitcoin Data'!K1979</f>
        <v>762.5180038973142</v>
      </c>
      <c r="E1977" s="25">
        <f>'Bitcoin Data'!J1979</f>
        <v>281995.83473369235</v>
      </c>
      <c r="F1977" s="25">
        <f t="shared" si="182"/>
        <v>215.02690100849199</v>
      </c>
      <c r="G1977" s="23">
        <f>'Emissions Factors'!$AB$39/1000</f>
        <v>0.49266147344102867</v>
      </c>
      <c r="H1977" s="26">
        <f t="shared" si="186"/>
        <v>105935.46988030188</v>
      </c>
      <c r="I1977" s="23">
        <f t="shared" si="183"/>
        <v>138.92848344413369</v>
      </c>
      <c r="J1977" s="26">
        <f>I1977*'Social Cost of Carbon'!$C$5</f>
        <v>13892.848344413369</v>
      </c>
      <c r="K1977" s="23">
        <f t="shared" si="184"/>
        <v>0.35355977779274178</v>
      </c>
      <c r="L1977" s="27">
        <f t="shared" si="185"/>
        <v>10.593546988030187</v>
      </c>
      <c r="M1977" s="27"/>
    </row>
    <row r="1978" spans="1:13" x14ac:dyDescent="0.25">
      <c r="A1978" s="24">
        <f t="shared" si="181"/>
        <v>2021</v>
      </c>
      <c r="B1978" s="32">
        <v>44343</v>
      </c>
      <c r="C1978" s="28">
        <f>'Bitcoin Data'!C1980</f>
        <v>38436.96875</v>
      </c>
      <c r="D1978" s="26">
        <f>'Bitcoin Data'!K1980</f>
        <v>731.23171920701986</v>
      </c>
      <c r="E1978" s="25">
        <f>'Bitcoin Data'!J1980</f>
        <v>292842.28475165175</v>
      </c>
      <c r="F1978" s="25">
        <f t="shared" si="182"/>
        <v>214.13556733546199</v>
      </c>
      <c r="G1978" s="23">
        <f>'Emissions Factors'!$AB$39/1000</f>
        <v>0.49266147344102867</v>
      </c>
      <c r="H1978" s="26">
        <f t="shared" si="186"/>
        <v>105496.3441196193</v>
      </c>
      <c r="I1978" s="23">
        <f t="shared" si="183"/>
        <v>144.27211149158603</v>
      </c>
      <c r="J1978" s="26">
        <f>I1978*'Social Cost of Carbon'!$C$5</f>
        <v>14427.211149158604</v>
      </c>
      <c r="K1978" s="23">
        <f t="shared" si="184"/>
        <v>0.37534726640374322</v>
      </c>
      <c r="L1978" s="27">
        <f t="shared" si="185"/>
        <v>10.549634411961931</v>
      </c>
      <c r="M1978" s="27"/>
    </row>
    <row r="1979" spans="1:13" x14ac:dyDescent="0.25">
      <c r="A1979" s="24">
        <f t="shared" si="181"/>
        <v>2021</v>
      </c>
      <c r="B1979" s="32">
        <v>44344</v>
      </c>
      <c r="C1979" s="28">
        <f>'Bitcoin Data'!C1981</f>
        <v>35697.605469000002</v>
      </c>
      <c r="D1979" s="26">
        <f>'Bitcoin Data'!K1981</f>
        <v>743.74018676142464</v>
      </c>
      <c r="E1979" s="25">
        <f>'Bitcoin Data'!J1981</f>
        <v>289500.23732996429</v>
      </c>
      <c r="F1979" s="25">
        <f t="shared" si="182"/>
        <v>215.3129605792644</v>
      </c>
      <c r="G1979" s="23">
        <f>'Emissions Factors'!$AB$39/1000</f>
        <v>0.49266147344102867</v>
      </c>
      <c r="H1979" s="26">
        <f t="shared" si="186"/>
        <v>106076.40040993053</v>
      </c>
      <c r="I1979" s="23">
        <f t="shared" si="183"/>
        <v>142.62561348450768</v>
      </c>
      <c r="J1979" s="26">
        <f>I1979*'Social Cost of Carbon'!$C$5</f>
        <v>14262.561348450768</v>
      </c>
      <c r="K1979" s="23">
        <f t="shared" si="184"/>
        <v>0.39953832087803354</v>
      </c>
      <c r="L1979" s="27">
        <f t="shared" si="185"/>
        <v>10.607640040993052</v>
      </c>
      <c r="M1979" s="27"/>
    </row>
    <row r="1980" spans="1:13" x14ac:dyDescent="0.25">
      <c r="A1980" s="24">
        <f t="shared" si="181"/>
        <v>2021</v>
      </c>
      <c r="B1980" s="32">
        <v>44345</v>
      </c>
      <c r="C1980" s="28">
        <f>'Bitcoin Data'!C1982</f>
        <v>34616.066405999998</v>
      </c>
      <c r="D1980" s="26">
        <f>'Bitcoin Data'!K1982</f>
        <v>724.98791686805225</v>
      </c>
      <c r="E1980" s="25">
        <f>'Bitcoin Data'!J1982</f>
        <v>300035.88042712538</v>
      </c>
      <c r="F1980" s="25">
        <f t="shared" si="182"/>
        <v>217.52238793653362</v>
      </c>
      <c r="G1980" s="23">
        <f>'Emissions Factors'!$AB$39/1000</f>
        <v>0.49266147344102867</v>
      </c>
      <c r="H1980" s="26">
        <f t="shared" si="186"/>
        <v>107164.90014722369</v>
      </c>
      <c r="I1980" s="23">
        <f t="shared" si="183"/>
        <v>147.81611893640388</v>
      </c>
      <c r="J1980" s="26">
        <f>I1980*'Social Cost of Carbon'!$C$5</f>
        <v>14781.611893640387</v>
      </c>
      <c r="K1980" s="23">
        <f t="shared" si="184"/>
        <v>0.42701593301422291</v>
      </c>
      <c r="L1980" s="27">
        <f t="shared" si="185"/>
        <v>10.716490014722369</v>
      </c>
      <c r="M1980" s="27"/>
    </row>
    <row r="1981" spans="1:13" x14ac:dyDescent="0.25">
      <c r="A1981" s="24">
        <f t="shared" si="181"/>
        <v>2021</v>
      </c>
      <c r="B1981" s="32">
        <v>44346</v>
      </c>
      <c r="C1981" s="28">
        <f>'Bitcoin Data'!C1983</f>
        <v>35678.128905999998</v>
      </c>
      <c r="D1981" s="26">
        <f>'Bitcoin Data'!K1983</f>
        <v>900</v>
      </c>
      <c r="E1981" s="25">
        <f>'Bitcoin Data'!J1983</f>
        <v>241561.74174158191</v>
      </c>
      <c r="F1981" s="25">
        <f t="shared" si="182"/>
        <v>217.40556756742373</v>
      </c>
      <c r="G1981" s="23">
        <f>'Emissions Factors'!$AB$39/1000</f>
        <v>0.49266147344102867</v>
      </c>
      <c r="H1981" s="26">
        <f t="shared" si="186"/>
        <v>107107.34725205009</v>
      </c>
      <c r="I1981" s="23">
        <f t="shared" si="183"/>
        <v>119.00816361338899</v>
      </c>
      <c r="J1981" s="26">
        <f>I1981*'Social Cost of Carbon'!$C$5</f>
        <v>11900.816361338899</v>
      </c>
      <c r="K1981" s="23">
        <f t="shared" si="184"/>
        <v>0.33356055169523019</v>
      </c>
      <c r="L1981" s="27">
        <f t="shared" si="185"/>
        <v>10.710734725205009</v>
      </c>
      <c r="M1981" s="27"/>
    </row>
    <row r="1982" spans="1:13" x14ac:dyDescent="0.25">
      <c r="A1982" s="24">
        <f t="shared" si="181"/>
        <v>2021</v>
      </c>
      <c r="B1982" s="32">
        <v>44347</v>
      </c>
      <c r="C1982" s="28">
        <f>'Bitcoin Data'!C1984</f>
        <v>37332.855469000002</v>
      </c>
      <c r="D1982" s="26">
        <f>'Bitcoin Data'!K1984</f>
        <v>881.22980515029872</v>
      </c>
      <c r="E1982" s="25">
        <f>'Bitcoin Data'!J1984</f>
        <v>247443.62365557119</v>
      </c>
      <c r="F1982" s="25">
        <f t="shared" si="182"/>
        <v>218.05469625968286</v>
      </c>
      <c r="G1982" s="23">
        <f>'Emissions Factors'!$AB$39/1000</f>
        <v>0.49266147344102867</v>
      </c>
      <c r="H1982" s="26">
        <f t="shared" si="186"/>
        <v>107427.14795003133</v>
      </c>
      <c r="I1982" s="23">
        <f t="shared" si="183"/>
        <v>121.90594022374108</v>
      </c>
      <c r="J1982" s="26">
        <f>I1982*'Social Cost of Carbon'!$C$5</f>
        <v>12190.594022374109</v>
      </c>
      <c r="K1982" s="23">
        <f t="shared" si="184"/>
        <v>0.32653794812177667</v>
      </c>
      <c r="L1982" s="27">
        <f t="shared" si="185"/>
        <v>10.742714795003133</v>
      </c>
      <c r="M1982" s="27"/>
    </row>
    <row r="1983" spans="1:13" x14ac:dyDescent="0.25">
      <c r="A1983" s="24">
        <f t="shared" si="181"/>
        <v>2021</v>
      </c>
      <c r="B1983" s="32">
        <v>44348</v>
      </c>
      <c r="C1983" s="28">
        <f>'Bitcoin Data'!C1985</f>
        <v>36684.925780999998</v>
      </c>
      <c r="D1983" s="26">
        <f>'Bitcoin Data'!K1985</f>
        <v>887.4864411793709</v>
      </c>
      <c r="E1983" s="25">
        <f>'Bitcoin Data'!J1985</f>
        <v>243384.32490899987</v>
      </c>
      <c r="F1983" s="25">
        <f t="shared" si="182"/>
        <v>216.00028835233201</v>
      </c>
      <c r="G1983" s="23">
        <f>'Emissions Factors'!$AB$39/1000</f>
        <v>0.49266147344102867</v>
      </c>
      <c r="H1983" s="26">
        <f t="shared" si="186"/>
        <v>106415.02032334695</v>
      </c>
      <c r="I1983" s="23">
        <f t="shared" si="183"/>
        <v>119.90608012211793</v>
      </c>
      <c r="J1983" s="26">
        <f>I1983*'Social Cost of Carbon'!$C$5</f>
        <v>11990.608012211793</v>
      </c>
      <c r="K1983" s="23">
        <f t="shared" si="184"/>
        <v>0.32685381684544706</v>
      </c>
      <c r="L1983" s="27">
        <f t="shared" si="185"/>
        <v>10.641502032334694</v>
      </c>
      <c r="M1983" s="27"/>
    </row>
    <row r="1984" spans="1:13" x14ac:dyDescent="0.25">
      <c r="A1984" s="24">
        <f t="shared" si="181"/>
        <v>2021</v>
      </c>
      <c r="B1984" s="32">
        <v>44349</v>
      </c>
      <c r="C1984" s="28">
        <f>'Bitcoin Data'!C1986</f>
        <v>37575.179687999997</v>
      </c>
      <c r="D1984" s="26">
        <f>'Bitcoin Data'!K1986</f>
        <v>1037.4639769452449</v>
      </c>
      <c r="E1984" s="25">
        <f>'Bitcoin Data'!J1986</f>
        <v>207176.3599066817</v>
      </c>
      <c r="F1984" s="25">
        <f t="shared" si="182"/>
        <v>214.93801027782538</v>
      </c>
      <c r="G1984" s="23">
        <f>'Emissions Factors'!$AB$39/1000</f>
        <v>0.49266147344102867</v>
      </c>
      <c r="H1984" s="26">
        <f t="shared" si="186"/>
        <v>105891.67684195642</v>
      </c>
      <c r="I1984" s="23">
        <f t="shared" si="183"/>
        <v>102.06781073377466</v>
      </c>
      <c r="J1984" s="26">
        <f>I1984*'Social Cost of Carbon'!$C$5</f>
        <v>10206.781073377466</v>
      </c>
      <c r="K1984" s="23">
        <f t="shared" si="184"/>
        <v>0.27163625452035034</v>
      </c>
      <c r="L1984" s="27">
        <f t="shared" si="185"/>
        <v>10.589167684195642</v>
      </c>
      <c r="M1984" s="27"/>
    </row>
    <row r="1985" spans="1:13" x14ac:dyDescent="0.25">
      <c r="A1985" s="24">
        <f t="shared" si="181"/>
        <v>2021</v>
      </c>
      <c r="B1985" s="32">
        <v>44350</v>
      </c>
      <c r="C1985" s="28">
        <f>'Bitcoin Data'!C1987</f>
        <v>39208.765625</v>
      </c>
      <c r="D1985" s="26">
        <f>'Bitcoin Data'!K1987</f>
        <v>918.74234381380154</v>
      </c>
      <c r="E1985" s="25">
        <f>'Bitcoin Data'!J1987</f>
        <v>238729.35603065696</v>
      </c>
      <c r="F1985" s="25">
        <f t="shared" si="182"/>
        <v>219.33076809676527</v>
      </c>
      <c r="G1985" s="23">
        <f>'Emissions Factors'!$AB$39/1000</f>
        <v>0.49266147344102867</v>
      </c>
      <c r="H1985" s="26">
        <f t="shared" si="186"/>
        <v>108055.81938150495</v>
      </c>
      <c r="I1985" s="23">
        <f t="shared" si="183"/>
        <v>117.61275629569137</v>
      </c>
      <c r="J1985" s="26">
        <f>I1985*'Social Cost of Carbon'!$C$5</f>
        <v>11761.275629569136</v>
      </c>
      <c r="K1985" s="23">
        <f t="shared" si="184"/>
        <v>0.29996546542822045</v>
      </c>
      <c r="L1985" s="27">
        <f t="shared" si="185"/>
        <v>10.805581938150491</v>
      </c>
      <c r="M1985" s="27"/>
    </row>
    <row r="1986" spans="1:13" x14ac:dyDescent="0.25">
      <c r="A1986" s="24">
        <f t="shared" si="181"/>
        <v>2021</v>
      </c>
      <c r="B1986" s="32">
        <v>44351</v>
      </c>
      <c r="C1986" s="28">
        <f>'Bitcoin Data'!C1988</f>
        <v>36894.40625</v>
      </c>
      <c r="D1986" s="26">
        <f>'Bitcoin Data'!K1988</f>
        <v>818.77729257641909</v>
      </c>
      <c r="E1986" s="25">
        <f>'Bitcoin Data'!J1988</f>
        <v>269786.12558869697</v>
      </c>
      <c r="F1986" s="25">
        <f t="shared" si="182"/>
        <v>220.89475348419509</v>
      </c>
      <c r="G1986" s="23">
        <f>'Emissions Factors'!$AB$39/1000</f>
        <v>0.49266147344102867</v>
      </c>
      <c r="H1986" s="26">
        <f t="shared" si="186"/>
        <v>108826.33472691636</v>
      </c>
      <c r="I1986" s="23">
        <f t="shared" si="183"/>
        <v>132.91323014647386</v>
      </c>
      <c r="J1986" s="26">
        <f>I1986*'Social Cost of Carbon'!$C$5</f>
        <v>13291.323014647387</v>
      </c>
      <c r="K1986" s="23">
        <f t="shared" si="184"/>
        <v>0.36025306721523365</v>
      </c>
      <c r="L1986" s="27">
        <f t="shared" si="185"/>
        <v>10.882633472691637</v>
      </c>
      <c r="M1986" s="27"/>
    </row>
    <row r="1987" spans="1:13" x14ac:dyDescent="0.25">
      <c r="A1987" s="24">
        <f t="shared" ref="A1987:A2050" si="187">YEAR(B1987)</f>
        <v>2021</v>
      </c>
      <c r="B1987" s="32">
        <v>44352</v>
      </c>
      <c r="C1987" s="28">
        <f>'Bitcoin Data'!C1989</f>
        <v>35551.957030999998</v>
      </c>
      <c r="D1987" s="26">
        <f>'Bitcoin Data'!K1989</f>
        <v>818.77729257641909</v>
      </c>
      <c r="E1987" s="25">
        <f>'Bitcoin Data'!J1989</f>
        <v>266839.0659206456</v>
      </c>
      <c r="F1987" s="25">
        <f t="shared" si="182"/>
        <v>218.48176794812682</v>
      </c>
      <c r="G1987" s="23">
        <f>'Emissions Factors'!$AB$39/1000</f>
        <v>0.49266147344102867</v>
      </c>
      <c r="H1987" s="26">
        <f t="shared" si="186"/>
        <v>107637.54971732508</v>
      </c>
      <c r="I1987" s="23">
        <f t="shared" si="183"/>
        <v>131.46132738809305</v>
      </c>
      <c r="J1987" s="26">
        <f>I1987*'Social Cost of Carbon'!$C$5</f>
        <v>13146.132738809305</v>
      </c>
      <c r="K1987" s="23">
        <f t="shared" si="184"/>
        <v>0.3697724073908607</v>
      </c>
      <c r="L1987" s="27">
        <f t="shared" si="185"/>
        <v>10.763754971732508</v>
      </c>
      <c r="M1987" s="27"/>
    </row>
    <row r="1988" spans="1:13" x14ac:dyDescent="0.25">
      <c r="A1988" s="24">
        <f t="shared" si="187"/>
        <v>2021</v>
      </c>
      <c r="B1988" s="32">
        <v>44353</v>
      </c>
      <c r="C1988" s="28">
        <f>'Bitcoin Data'!C1990</f>
        <v>35862.378905999998</v>
      </c>
      <c r="D1988" s="26">
        <f>'Bitcoin Data'!K1990</f>
        <v>937.5</v>
      </c>
      <c r="E1988" s="25">
        <f>'Bitcoin Data'!J1990</f>
        <v>231299.20781673223</v>
      </c>
      <c r="F1988" s="25">
        <f t="shared" si="182"/>
        <v>216.84300732818647</v>
      </c>
      <c r="G1988" s="23">
        <f>'Emissions Factors'!$AB$39/1000</f>
        <v>0.49266147344102867</v>
      </c>
      <c r="H1988" s="26">
        <f t="shared" si="186"/>
        <v>106830.19549568812</v>
      </c>
      <c r="I1988" s="23">
        <f t="shared" si="183"/>
        <v>113.952208528734</v>
      </c>
      <c r="J1988" s="26">
        <f>I1988*'Social Cost of Carbon'!$C$5</f>
        <v>11395.220852873401</v>
      </c>
      <c r="K1988" s="23">
        <f t="shared" si="184"/>
        <v>0.31774860454019993</v>
      </c>
      <c r="L1988" s="27">
        <f t="shared" si="185"/>
        <v>10.683019549568813</v>
      </c>
      <c r="M1988" s="27"/>
    </row>
    <row r="1989" spans="1:13" x14ac:dyDescent="0.25">
      <c r="A1989" s="24">
        <f t="shared" si="187"/>
        <v>2021</v>
      </c>
      <c r="B1989" s="32">
        <v>44354</v>
      </c>
      <c r="C1989" s="28">
        <f>'Bitcoin Data'!C1991</f>
        <v>33560.707030999998</v>
      </c>
      <c r="D1989" s="26">
        <f>'Bitcoin Data'!K1991</f>
        <v>831.25519534497096</v>
      </c>
      <c r="E1989" s="25">
        <f>'Bitcoin Data'!J1991</f>
        <v>261985.20790731083</v>
      </c>
      <c r="F1989" s="25">
        <f t="shared" ref="F1989:F2052" si="188">E1989*D1989/1000000</f>
        <v>217.7765651764845</v>
      </c>
      <c r="G1989" s="23">
        <f>'Emissions Factors'!$AB$39/1000</f>
        <v>0.49266147344102867</v>
      </c>
      <c r="H1989" s="26">
        <f t="shared" si="186"/>
        <v>107290.12348077307</v>
      </c>
      <c r="I1989" s="23">
        <f t="shared" ref="I1989:I2052" si="189">$E1989*G1989/1000</f>
        <v>129.07001854736998</v>
      </c>
      <c r="J1989" s="26">
        <f>I1989*'Social Cost of Carbon'!$C$5</f>
        <v>12907.001854736998</v>
      </c>
      <c r="K1989" s="23">
        <f t="shared" ref="K1989:K2052" si="190">J1989/$C1989</f>
        <v>0.38458670858199773</v>
      </c>
      <c r="L1989" s="27">
        <f t="shared" ref="L1989:L2052" si="191">J1989*$D1989/1000000</f>
        <v>10.729012348077307</v>
      </c>
      <c r="M1989" s="27"/>
    </row>
    <row r="1990" spans="1:13" x14ac:dyDescent="0.25">
      <c r="A1990" s="24">
        <f t="shared" si="187"/>
        <v>2021</v>
      </c>
      <c r="B1990" s="32">
        <v>44355</v>
      </c>
      <c r="C1990" s="28">
        <f>'Bitcoin Data'!C1992</f>
        <v>33472.632812999997</v>
      </c>
      <c r="D1990" s="26">
        <f>'Bitcoin Data'!K1992</f>
        <v>931.29139072847681</v>
      </c>
      <c r="E1990" s="25">
        <f>'Bitcoin Data'!J1992</f>
        <v>231863.14535118008</v>
      </c>
      <c r="F1990" s="25">
        <f t="shared" si="188"/>
        <v>215.93215109277946</v>
      </c>
      <c r="G1990" s="23">
        <f>'Emissions Factors'!$AB$39/1000</f>
        <v>0.49266147344102867</v>
      </c>
      <c r="H1990" s="26">
        <f t="shared" ref="H1990:H2053" si="192">F1990*G1990*1000</f>
        <v>106381.45172065955</v>
      </c>
      <c r="I1990" s="23">
        <f t="shared" si="189"/>
        <v>114.23003882538377</v>
      </c>
      <c r="J1990" s="26">
        <f>I1990*'Social Cost of Carbon'!$C$5</f>
        <v>11423.003882538378</v>
      </c>
      <c r="K1990" s="23">
        <f t="shared" si="190"/>
        <v>0.3412639796323983</v>
      </c>
      <c r="L1990" s="27">
        <f t="shared" si="191"/>
        <v>10.638145172065956</v>
      </c>
      <c r="M1990" s="27"/>
    </row>
    <row r="1991" spans="1:13" x14ac:dyDescent="0.25">
      <c r="A1991" s="24">
        <f t="shared" si="187"/>
        <v>2021</v>
      </c>
      <c r="B1991" s="32">
        <v>44356</v>
      </c>
      <c r="C1991" s="28">
        <f>'Bitcoin Data'!C1993</f>
        <v>37345.121094000002</v>
      </c>
      <c r="D1991" s="26">
        <f>'Bitcoin Data'!K1993</f>
        <v>787.47046985738041</v>
      </c>
      <c r="E1991" s="25">
        <f>'Bitcoin Data'!J1993</f>
        <v>275981.01309479587</v>
      </c>
      <c r="F1991" s="25">
        <f t="shared" si="188"/>
        <v>217.32689805347476</v>
      </c>
      <c r="G1991" s="23">
        <f>'Emissions Factors'!$AB$39/1000</f>
        <v>0.49266147344102867</v>
      </c>
      <c r="H1991" s="26">
        <f t="shared" si="192"/>
        <v>107068.5898133931</v>
      </c>
      <c r="I1991" s="23">
        <f t="shared" si="189"/>
        <v>135.96521255302997</v>
      </c>
      <c r="J1991" s="26">
        <f>I1991*'Social Cost of Carbon'!$C$5</f>
        <v>13596.521255302998</v>
      </c>
      <c r="K1991" s="23">
        <f t="shared" si="190"/>
        <v>0.36407757846278516</v>
      </c>
      <c r="L1991" s="27">
        <f t="shared" si="191"/>
        <v>10.706858981339311</v>
      </c>
      <c r="M1991" s="27"/>
    </row>
    <row r="1992" spans="1:13" x14ac:dyDescent="0.25">
      <c r="A1992" s="24">
        <f t="shared" si="187"/>
        <v>2021</v>
      </c>
      <c r="B1992" s="32">
        <v>44357</v>
      </c>
      <c r="C1992" s="28">
        <f>'Bitcoin Data'!C1994</f>
        <v>36702.597655999998</v>
      </c>
      <c r="D1992" s="26">
        <f>'Bitcoin Data'!K1994</f>
        <v>737.5235597803819</v>
      </c>
      <c r="E1992" s="25">
        <f>'Bitcoin Data'!J1994</f>
        <v>282814.24868108827</v>
      </c>
      <c r="F1992" s="25">
        <f t="shared" si="188"/>
        <v>208.58217144389039</v>
      </c>
      <c r="G1992" s="23">
        <f>'Emissions Factors'!$AB$39/1000</f>
        <v>0.49266147344102867</v>
      </c>
      <c r="H1992" s="26">
        <f t="shared" si="192"/>
        <v>102760.3999170763</v>
      </c>
      <c r="I1992" s="23">
        <f t="shared" si="189"/>
        <v>139.33168446534245</v>
      </c>
      <c r="J1992" s="26">
        <f>I1992*'Social Cost of Carbon'!$C$5</f>
        <v>13933.168446534244</v>
      </c>
      <c r="K1992" s="23">
        <f t="shared" si="190"/>
        <v>0.37962349632918979</v>
      </c>
      <c r="L1992" s="27">
        <f t="shared" si="191"/>
        <v>10.276039991707629</v>
      </c>
      <c r="M1992" s="27"/>
    </row>
    <row r="1993" spans="1:13" x14ac:dyDescent="0.25">
      <c r="A1993" s="24">
        <f t="shared" si="187"/>
        <v>2021</v>
      </c>
      <c r="B1993" s="32">
        <v>44358</v>
      </c>
      <c r="C1993" s="28">
        <f>'Bitcoin Data'!C1995</f>
        <v>37334.398437999997</v>
      </c>
      <c r="D1993" s="26">
        <f>'Bitcoin Data'!K1995</f>
        <v>656.26367215983669</v>
      </c>
      <c r="E1993" s="25">
        <f>'Bitcoin Data'!J1995</f>
        <v>308135.60504302062</v>
      </c>
      <c r="F1993" s="25">
        <f t="shared" si="188"/>
        <v>202.21820368872579</v>
      </c>
      <c r="G1993" s="23">
        <f>'Emissions Factors'!$AB$39/1000</f>
        <v>0.49266147344102867</v>
      </c>
      <c r="H1993" s="26">
        <f t="shared" si="192"/>
        <v>99625.118185885716</v>
      </c>
      <c r="I1993" s="23">
        <f t="shared" si="189"/>
        <v>151.80654120013742</v>
      </c>
      <c r="J1993" s="26">
        <f>I1993*'Social Cost of Carbon'!$C$5</f>
        <v>15180.654120013742</v>
      </c>
      <c r="K1993" s="23">
        <f t="shared" si="190"/>
        <v>0.40661306342524184</v>
      </c>
      <c r="L1993" s="27">
        <f t="shared" si="191"/>
        <v>9.9625118185885722</v>
      </c>
      <c r="M1993" s="27"/>
    </row>
    <row r="1994" spans="1:13" x14ac:dyDescent="0.25">
      <c r="A1994" s="24">
        <f t="shared" si="187"/>
        <v>2021</v>
      </c>
      <c r="B1994" s="32">
        <v>44359</v>
      </c>
      <c r="C1994" s="28">
        <f>'Bitcoin Data'!C1996</f>
        <v>35552.515625</v>
      </c>
      <c r="D1994" s="26">
        <f>'Bitcoin Data'!K1996</f>
        <v>825.00687505729218</v>
      </c>
      <c r="E1994" s="25">
        <f>'Bitcoin Data'!J1996</f>
        <v>238188.82391020306</v>
      </c>
      <c r="F1994" s="25">
        <f t="shared" si="188"/>
        <v>196.50741728772829</v>
      </c>
      <c r="G1994" s="23">
        <f>'Emissions Factors'!$AB$39/1000</f>
        <v>0.49266147344102867</v>
      </c>
      <c r="H1994" s="26">
        <f t="shared" si="192"/>
        <v>96811.633743063285</v>
      </c>
      <c r="I1994" s="23">
        <f t="shared" si="189"/>
        <v>117.34645694478637</v>
      </c>
      <c r="J1994" s="26">
        <f>I1994*'Social Cost of Carbon'!$C$5</f>
        <v>11734.645694478637</v>
      </c>
      <c r="K1994" s="23">
        <f t="shared" si="190"/>
        <v>0.33006513008117516</v>
      </c>
      <c r="L1994" s="27">
        <f t="shared" si="191"/>
        <v>9.6811633743063279</v>
      </c>
      <c r="M1994" s="27"/>
    </row>
    <row r="1995" spans="1:13" x14ac:dyDescent="0.25">
      <c r="A1995" s="24">
        <f t="shared" si="187"/>
        <v>2021</v>
      </c>
      <c r="B1995" s="32">
        <v>44360</v>
      </c>
      <c r="C1995" s="28">
        <f>'Bitcoin Data'!C1997</f>
        <v>39097.859375</v>
      </c>
      <c r="D1995" s="26">
        <f>'Bitcoin Data'!K1997</f>
        <v>825.00687505729218</v>
      </c>
      <c r="E1995" s="25">
        <f>'Bitcoin Data'!J1997</f>
        <v>238321.93632811945</v>
      </c>
      <c r="F1995" s="25">
        <f t="shared" si="188"/>
        <v>196.6172359476648</v>
      </c>
      <c r="G1995" s="23">
        <f>'Emissions Factors'!$AB$39/1000</f>
        <v>0.49266147344102867</v>
      </c>
      <c r="H1995" s="26">
        <f t="shared" si="192"/>
        <v>96865.73716587892</v>
      </c>
      <c r="I1995" s="23">
        <f t="shared" si="189"/>
        <v>117.41203630473035</v>
      </c>
      <c r="J1995" s="26">
        <f>I1995*'Social Cost of Carbon'!$C$5</f>
        <v>11741.203630473035</v>
      </c>
      <c r="K1995" s="23">
        <f t="shared" si="190"/>
        <v>0.30030297868380512</v>
      </c>
      <c r="L1995" s="27">
        <f t="shared" si="191"/>
        <v>9.686573716587894</v>
      </c>
      <c r="M1995" s="27"/>
    </row>
    <row r="1996" spans="1:13" x14ac:dyDescent="0.25">
      <c r="A1996" s="24">
        <f t="shared" si="187"/>
        <v>2021</v>
      </c>
      <c r="B1996" s="32">
        <v>44361</v>
      </c>
      <c r="C1996" s="28">
        <f>'Bitcoin Data'!C1998</f>
        <v>40218.476562999997</v>
      </c>
      <c r="D1996" s="26">
        <f>'Bitcoin Data'!K1998</f>
        <v>843.72363363644888</v>
      </c>
      <c r="E1996" s="25">
        <f>'Bitcoin Data'!J1998</f>
        <v>227980.25957277173</v>
      </c>
      <c r="F1996" s="25">
        <f t="shared" si="188"/>
        <v>192.35233300411977</v>
      </c>
      <c r="G1996" s="23">
        <f>'Emissions Factors'!$AB$39/1000</f>
        <v>0.49266147344102867</v>
      </c>
      <c r="H1996" s="26">
        <f t="shared" si="192"/>
        <v>94764.583797629064</v>
      </c>
      <c r="I1996" s="23">
        <f t="shared" si="189"/>
        <v>112.31709059658991</v>
      </c>
      <c r="J1996" s="26">
        <f>I1996*'Social Cost of Carbon'!$C$5</f>
        <v>11231.709059658991</v>
      </c>
      <c r="K1996" s="23">
        <f t="shared" si="190"/>
        <v>0.27926739199246264</v>
      </c>
      <c r="L1996" s="27">
        <f t="shared" si="191"/>
        <v>9.4764583797629065</v>
      </c>
      <c r="M1996" s="27"/>
    </row>
    <row r="1997" spans="1:13" x14ac:dyDescent="0.25">
      <c r="A1997" s="24">
        <f t="shared" si="187"/>
        <v>2021</v>
      </c>
      <c r="B1997" s="32">
        <v>44362</v>
      </c>
      <c r="C1997" s="28">
        <f>'Bitcoin Data'!C1999</f>
        <v>40406.269530999998</v>
      </c>
      <c r="D1997" s="26">
        <f>'Bitcoin Data'!K1999</f>
        <v>818.77729257641909</v>
      </c>
      <c r="E1997" s="25">
        <f>'Bitcoin Data'!J1999</f>
        <v>233446.74300328665</v>
      </c>
      <c r="F1997" s="25">
        <f t="shared" si="188"/>
        <v>191.14089219701415</v>
      </c>
      <c r="G1997" s="23">
        <f>'Emissions Factors'!$AB$39/1000</f>
        <v>0.49266147344102867</v>
      </c>
      <c r="H1997" s="26">
        <f t="shared" si="192"/>
        <v>94167.75358461382</v>
      </c>
      <c r="I1997" s="23">
        <f t="shared" si="189"/>
        <v>115.01021637800835</v>
      </c>
      <c r="J1997" s="26">
        <f>I1997*'Social Cost of Carbon'!$C$5</f>
        <v>11501.021637800835</v>
      </c>
      <c r="K1997" s="23">
        <f t="shared" si="190"/>
        <v>0.28463458199171698</v>
      </c>
      <c r="L1997" s="27">
        <f t="shared" si="191"/>
        <v>9.4167753584613827</v>
      </c>
      <c r="M1997" s="27"/>
    </row>
    <row r="1998" spans="1:13" x14ac:dyDescent="0.25">
      <c r="A1998" s="24">
        <f t="shared" si="187"/>
        <v>2021</v>
      </c>
      <c r="B1998" s="32">
        <v>44363</v>
      </c>
      <c r="C1998" s="28">
        <f>'Bitcoin Data'!C2000</f>
        <v>38347.0625</v>
      </c>
      <c r="D1998" s="26">
        <f>'Bitcoin Data'!K2000</f>
        <v>768.77082087639872</v>
      </c>
      <c r="E1998" s="25">
        <f>'Bitcoin Data'!J2000</f>
        <v>241523.38515054728</v>
      </c>
      <c r="F1998" s="25">
        <f t="shared" si="188"/>
        <v>185.67613106303284</v>
      </c>
      <c r="G1998" s="23">
        <f>'Emissions Factors'!$AB$39/1000</f>
        <v>0.49266147344102867</v>
      </c>
      <c r="H1998" s="26">
        <f t="shared" si="192"/>
        <v>91475.476312343322</v>
      </c>
      <c r="I1998" s="23">
        <f t="shared" si="189"/>
        <v>118.98926679873369</v>
      </c>
      <c r="J1998" s="26">
        <f>I1998*'Social Cost of Carbon'!$C$5</f>
        <v>11898.92667987337</v>
      </c>
      <c r="K1998" s="23">
        <f t="shared" si="190"/>
        <v>0.31029564989165387</v>
      </c>
      <c r="L1998" s="27">
        <f t="shared" si="191"/>
        <v>9.1475476312343336</v>
      </c>
      <c r="M1998" s="27"/>
    </row>
    <row r="1999" spans="1:13" x14ac:dyDescent="0.25">
      <c r="A1999" s="24">
        <f t="shared" si="187"/>
        <v>2021</v>
      </c>
      <c r="B1999" s="32">
        <v>44364</v>
      </c>
      <c r="C1999" s="28">
        <f>'Bitcoin Data'!C2001</f>
        <v>38053.503905999998</v>
      </c>
      <c r="D1999" s="26">
        <f>'Bitcoin Data'!K2001</f>
        <v>812.49435767807176</v>
      </c>
      <c r="E1999" s="25">
        <f>'Bitcoin Data'!J2001</f>
        <v>225886.62753676751</v>
      </c>
      <c r="F1999" s="25">
        <f t="shared" si="188"/>
        <v>183.53161034855174</v>
      </c>
      <c r="G1999" s="23">
        <f>'Emissions Factors'!$AB$39/1000</f>
        <v>0.49266147344102867</v>
      </c>
      <c r="H1999" s="26">
        <f t="shared" si="192"/>
        <v>90418.953577322245</v>
      </c>
      <c r="I1999" s="23">
        <f t="shared" si="189"/>
        <v>111.28563875288873</v>
      </c>
      <c r="J1999" s="26">
        <f>I1999*'Social Cost of Carbon'!$C$5</f>
        <v>11128.563875288874</v>
      </c>
      <c r="K1999" s="23">
        <f t="shared" si="190"/>
        <v>0.29244518199371922</v>
      </c>
      <c r="L1999" s="27">
        <f t="shared" si="191"/>
        <v>9.0418953577322263</v>
      </c>
      <c r="M1999" s="27"/>
    </row>
    <row r="2000" spans="1:13" x14ac:dyDescent="0.25">
      <c r="A2000" s="24">
        <f t="shared" si="187"/>
        <v>2021</v>
      </c>
      <c r="B2000" s="32">
        <v>44365</v>
      </c>
      <c r="C2000" s="28">
        <f>'Bitcoin Data'!C2002</f>
        <v>35787.246094000002</v>
      </c>
      <c r="D2000" s="26">
        <f>'Bitcoin Data'!K2002</f>
        <v>774.99354172048572</v>
      </c>
      <c r="E2000" s="25">
        <f>'Bitcoin Data'!J2002</f>
        <v>238106.92527853476</v>
      </c>
      <c r="F2000" s="25">
        <f t="shared" si="188"/>
        <v>184.53132932978673</v>
      </c>
      <c r="G2000" s="23">
        <f>'Emissions Factors'!$AB$39/1000</f>
        <v>0.49266147344102867</v>
      </c>
      <c r="H2000" s="26">
        <f t="shared" si="192"/>
        <v>90911.476603644449</v>
      </c>
      <c r="I2000" s="23">
        <f t="shared" si="189"/>
        <v>117.30610864423585</v>
      </c>
      <c r="J2000" s="26">
        <f>I2000*'Social Cost of Carbon'!$C$5</f>
        <v>11730.610864423585</v>
      </c>
      <c r="K2000" s="23">
        <f t="shared" si="190"/>
        <v>0.32778747025159638</v>
      </c>
      <c r="L2000" s="27">
        <f t="shared" si="191"/>
        <v>9.0911476603644417</v>
      </c>
      <c r="M2000" s="27"/>
    </row>
    <row r="2001" spans="1:13" x14ac:dyDescent="0.25">
      <c r="A2001" s="24">
        <f t="shared" si="187"/>
        <v>2021</v>
      </c>
      <c r="B2001" s="32">
        <v>44366</v>
      </c>
      <c r="C2001" s="28">
        <f>'Bitcoin Data'!C2003</f>
        <v>35615.871094000002</v>
      </c>
      <c r="D2001" s="26">
        <f>'Bitcoin Data'!K2003</f>
        <v>643.73077748372793</v>
      </c>
      <c r="E2001" s="25">
        <f>'Bitcoin Data'!J2003</f>
        <v>290650.64691501454</v>
      </c>
      <c r="F2001" s="25">
        <f t="shared" si="188"/>
        <v>187.10076691475081</v>
      </c>
      <c r="G2001" s="23">
        <f>'Emissions Factors'!$AB$39/1000</f>
        <v>0.49266147344102867</v>
      </c>
      <c r="H2001" s="26">
        <f t="shared" si="192"/>
        <v>92177.3395101676</v>
      </c>
      <c r="I2001" s="23">
        <f t="shared" si="189"/>
        <v>143.19237596573925</v>
      </c>
      <c r="J2001" s="26">
        <f>I2001*'Social Cost of Carbon'!$C$5</f>
        <v>14319.237596573925</v>
      </c>
      <c r="K2001" s="23">
        <f t="shared" si="190"/>
        <v>0.40204653590478101</v>
      </c>
      <c r="L2001" s="27">
        <f t="shared" si="191"/>
        <v>9.2177339510167595</v>
      </c>
      <c r="M2001" s="27"/>
    </row>
    <row r="2002" spans="1:13" x14ac:dyDescent="0.25">
      <c r="A2002" s="24">
        <f t="shared" si="187"/>
        <v>2021</v>
      </c>
      <c r="B2002" s="32">
        <v>44367</v>
      </c>
      <c r="C2002" s="28">
        <f>'Bitcoin Data'!C2004</f>
        <v>35698.296875</v>
      </c>
      <c r="D2002" s="26">
        <f>'Bitcoin Data'!K2004</f>
        <v>656.26367215983669</v>
      </c>
      <c r="E2002" s="25">
        <f>'Bitcoin Data'!J2004</f>
        <v>273682.54154920741</v>
      </c>
      <c r="F2002" s="25">
        <f t="shared" si="188"/>
        <v>179.60790972311995</v>
      </c>
      <c r="G2002" s="23">
        <f>'Emissions Factors'!$AB$39/1000</f>
        <v>0.49266147344102867</v>
      </c>
      <c r="H2002" s="26">
        <f t="shared" si="192"/>
        <v>88485.897445855531</v>
      </c>
      <c r="I2002" s="23">
        <f t="shared" si="189"/>
        <v>134.83284417471808</v>
      </c>
      <c r="J2002" s="26">
        <f>I2002*'Social Cost of Carbon'!$C$5</f>
        <v>13483.284417471808</v>
      </c>
      <c r="K2002" s="23">
        <f t="shared" si="190"/>
        <v>0.37770105573059803</v>
      </c>
      <c r="L2002" s="27">
        <f t="shared" si="191"/>
        <v>8.8485897445855528</v>
      </c>
      <c r="M2002" s="27"/>
    </row>
    <row r="2003" spans="1:13" x14ac:dyDescent="0.25">
      <c r="A2003" s="24">
        <f t="shared" si="187"/>
        <v>2021</v>
      </c>
      <c r="B2003" s="32">
        <v>44368</v>
      </c>
      <c r="C2003" s="28">
        <f>'Bitcoin Data'!C2005</f>
        <v>31676.693359000001</v>
      </c>
      <c r="D2003" s="26">
        <f>'Bitcoin Data'!K2005</f>
        <v>656.26367215983669</v>
      </c>
      <c r="E2003" s="25">
        <f>'Bitcoin Data'!J2005</f>
        <v>263328.84790541214</v>
      </c>
      <c r="F2003" s="25">
        <f t="shared" si="188"/>
        <v>172.81315671202489</v>
      </c>
      <c r="G2003" s="23">
        <f>'Emissions Factors'!$AB$39/1000</f>
        <v>0.49266147344102867</v>
      </c>
      <c r="H2003" s="26">
        <f t="shared" si="192"/>
        <v>85138.384415741588</v>
      </c>
      <c r="I2003" s="23">
        <f t="shared" si="189"/>
        <v>129.73197820860889</v>
      </c>
      <c r="J2003" s="26">
        <f>I2003*'Social Cost of Carbon'!$C$5</f>
        <v>12973.197820860889</v>
      </c>
      <c r="K2003" s="23">
        <f t="shared" si="190"/>
        <v>0.40955025430944914</v>
      </c>
      <c r="L2003" s="27">
        <f t="shared" si="191"/>
        <v>8.5138384415741584</v>
      </c>
      <c r="M2003" s="27"/>
    </row>
    <row r="2004" spans="1:13" x14ac:dyDescent="0.25">
      <c r="A2004" s="24">
        <f t="shared" si="187"/>
        <v>2021</v>
      </c>
      <c r="B2004" s="32">
        <v>44369</v>
      </c>
      <c r="C2004" s="28">
        <f>'Bitcoin Data'!C2006</f>
        <v>32505.660156000002</v>
      </c>
      <c r="D2004" s="26">
        <f>'Bitcoin Data'!K2006</f>
        <v>568.7563195146613</v>
      </c>
      <c r="E2004" s="25">
        <f>'Bitcoin Data'!J2006</f>
        <v>292975.20361821883</v>
      </c>
      <c r="F2004" s="25">
        <f t="shared" si="188"/>
        <v>166.63149851895662</v>
      </c>
      <c r="G2004" s="23">
        <f>'Emissions Factors'!$AB$39/1000</f>
        <v>0.49266147344102867</v>
      </c>
      <c r="H2004" s="26">
        <f t="shared" si="192"/>
        <v>82092.919582035756</v>
      </c>
      <c r="I2004" s="23">
        <f t="shared" si="189"/>
        <v>144.33759549623707</v>
      </c>
      <c r="J2004" s="26">
        <f>I2004*'Social Cost of Carbon'!$C$5</f>
        <v>14433.759549623706</v>
      </c>
      <c r="K2004" s="23">
        <f t="shared" si="190"/>
        <v>0.4440383453328966</v>
      </c>
      <c r="L2004" s="27">
        <f t="shared" si="191"/>
        <v>8.2092919582035755</v>
      </c>
      <c r="M2004" s="27"/>
    </row>
    <row r="2005" spans="1:13" x14ac:dyDescent="0.25">
      <c r="A2005" s="24">
        <f t="shared" si="187"/>
        <v>2021</v>
      </c>
      <c r="B2005" s="32">
        <v>44370</v>
      </c>
      <c r="C2005" s="28">
        <f>'Bitcoin Data'!C2007</f>
        <v>33723.027344000002</v>
      </c>
      <c r="D2005" s="26">
        <f>'Bitcoin Data'!K2007</f>
        <v>631.26885038928253</v>
      </c>
      <c r="E2005" s="25">
        <f>'Bitcoin Data'!J2007</f>
        <v>250967.4028807522</v>
      </c>
      <c r="F2005" s="25">
        <f t="shared" si="188"/>
        <v>158.42790390171635</v>
      </c>
      <c r="G2005" s="23">
        <f>'Emissions Factors'!$AB$39/1000</f>
        <v>0.49266147344102867</v>
      </c>
      <c r="H2005" s="26">
        <f t="shared" si="192"/>
        <v>78051.324570393277</v>
      </c>
      <c r="I2005" s="23">
        <f t="shared" si="189"/>
        <v>123.64197048889963</v>
      </c>
      <c r="J2005" s="26">
        <f>I2005*'Social Cost of Carbon'!$C$5</f>
        <v>12364.197048889962</v>
      </c>
      <c r="K2005" s="23">
        <f t="shared" si="190"/>
        <v>0.36663959385276834</v>
      </c>
      <c r="L2005" s="27">
        <f t="shared" si="191"/>
        <v>7.8051324570393268</v>
      </c>
      <c r="M2005" s="27"/>
    </row>
    <row r="2006" spans="1:13" x14ac:dyDescent="0.25">
      <c r="A2006" s="24">
        <f t="shared" si="187"/>
        <v>2021</v>
      </c>
      <c r="B2006" s="32">
        <v>44371</v>
      </c>
      <c r="C2006" s="28">
        <f>'Bitcoin Data'!C2008</f>
        <v>34662.4375</v>
      </c>
      <c r="D2006" s="26">
        <f>'Bitcoin Data'!K2008</f>
        <v>656.26367215983669</v>
      </c>
      <c r="E2006" s="25">
        <f>'Bitcoin Data'!J2008</f>
        <v>234482.67154261857</v>
      </c>
      <c r="F2006" s="25">
        <f t="shared" si="188"/>
        <v>153.88245908440769</v>
      </c>
      <c r="G2006" s="23">
        <f>'Emissions Factors'!$AB$39/1000</f>
        <v>0.49266147344102867</v>
      </c>
      <c r="H2006" s="26">
        <f t="shared" si="192"/>
        <v>75811.959029253107</v>
      </c>
      <c r="I2006" s="23">
        <f t="shared" si="189"/>
        <v>115.52057845857523</v>
      </c>
      <c r="J2006" s="26">
        <f>I2006*'Social Cost of Carbon'!$C$5</f>
        <v>11552.057845857524</v>
      </c>
      <c r="K2006" s="23">
        <f t="shared" si="190"/>
        <v>0.33327309557666057</v>
      </c>
      <c r="L2006" s="27">
        <f t="shared" si="191"/>
        <v>7.5811959029253115</v>
      </c>
      <c r="M2006" s="27"/>
    </row>
    <row r="2007" spans="1:13" x14ac:dyDescent="0.25">
      <c r="A2007" s="24">
        <f t="shared" si="187"/>
        <v>2021</v>
      </c>
      <c r="B2007" s="32">
        <v>44372</v>
      </c>
      <c r="C2007" s="28">
        <f>'Bitcoin Data'!C2009</f>
        <v>31637.779297000001</v>
      </c>
      <c r="D2007" s="26">
        <f>'Bitcoin Data'!K2009</f>
        <v>687.49522572759906</v>
      </c>
      <c r="E2007" s="25">
        <f>'Bitcoin Data'!J2009</f>
        <v>216341.78806608444</v>
      </c>
      <c r="F2007" s="25">
        <f t="shared" si="188"/>
        <v>148.73394642080513</v>
      </c>
      <c r="G2007" s="23">
        <f>'Emissions Factors'!$AB$39/1000</f>
        <v>0.49266147344102867</v>
      </c>
      <c r="H2007" s="26">
        <f t="shared" si="192"/>
        <v>73275.485194372857</v>
      </c>
      <c r="I2007" s="23">
        <f t="shared" si="189"/>
        <v>106.58326407550392</v>
      </c>
      <c r="J2007" s="26">
        <f>I2007*'Social Cost of Carbon'!$C$5</f>
        <v>10658.326407550392</v>
      </c>
      <c r="K2007" s="23">
        <f t="shared" si="190"/>
        <v>0.33688604713672332</v>
      </c>
      <c r="L2007" s="27">
        <f t="shared" si="191"/>
        <v>7.3275485194372871</v>
      </c>
      <c r="M2007" s="27"/>
    </row>
    <row r="2008" spans="1:13" x14ac:dyDescent="0.25">
      <c r="A2008" s="24">
        <f t="shared" si="187"/>
        <v>2021</v>
      </c>
      <c r="B2008" s="32">
        <v>44373</v>
      </c>
      <c r="C2008" s="28">
        <f>'Bitcoin Data'!C2010</f>
        <v>32186.277343999998</v>
      </c>
      <c r="D2008" s="26">
        <f>'Bitcoin Data'!K2010</f>
        <v>556.24227441285541</v>
      </c>
      <c r="E2008" s="25">
        <f>'Bitcoin Data'!J2010</f>
        <v>262149.62772713584</v>
      </c>
      <c r="F2008" s="25">
        <f t="shared" si="188"/>
        <v>145.81870516342539</v>
      </c>
      <c r="G2008" s="23">
        <f>'Emissions Factors'!$AB$39/1000</f>
        <v>0.49266147344102867</v>
      </c>
      <c r="H2008" s="26">
        <f t="shared" si="192"/>
        <v>71839.25814107609</v>
      </c>
      <c r="I2008" s="23">
        <f t="shared" si="189"/>
        <v>129.15102185806788</v>
      </c>
      <c r="J2008" s="26">
        <f>I2008*'Social Cost of Carbon'!$C$5</f>
        <v>12915.102185806787</v>
      </c>
      <c r="K2008" s="23">
        <f t="shared" si="190"/>
        <v>0.40126113522769213</v>
      </c>
      <c r="L2008" s="27">
        <f t="shared" si="191"/>
        <v>7.1839258141076074</v>
      </c>
      <c r="M2008" s="27"/>
    </row>
    <row r="2009" spans="1:13" x14ac:dyDescent="0.25">
      <c r="A2009" s="24">
        <f t="shared" si="187"/>
        <v>2021</v>
      </c>
      <c r="B2009" s="32">
        <v>44374</v>
      </c>
      <c r="C2009" s="28">
        <f>'Bitcoin Data'!C2011</f>
        <v>34649.644530999998</v>
      </c>
      <c r="D2009" s="26">
        <f>'Bitcoin Data'!K2011</f>
        <v>362.49395843402613</v>
      </c>
      <c r="E2009" s="25">
        <f>'Bitcoin Data'!J2011</f>
        <v>394231.54218907544</v>
      </c>
      <c r="F2009" s="25">
        <f t="shared" si="188"/>
        <v>142.90655226766873</v>
      </c>
      <c r="G2009" s="23">
        <f>'Emissions Factors'!$AB$39/1000</f>
        <v>0.49266147344102867</v>
      </c>
      <c r="H2009" s="26">
        <f t="shared" si="192"/>
        <v>70404.552604567056</v>
      </c>
      <c r="I2009" s="23">
        <f t="shared" si="189"/>
        <v>194.22269245179896</v>
      </c>
      <c r="J2009" s="26">
        <f>I2009*'Social Cost of Carbon'!$C$5</f>
        <v>19422.269245179898</v>
      </c>
      <c r="K2009" s="23">
        <f t="shared" si="190"/>
        <v>0.56053300136465689</v>
      </c>
      <c r="L2009" s="27">
        <f t="shared" si="191"/>
        <v>7.0404552604567057</v>
      </c>
      <c r="M2009" s="27"/>
    </row>
    <row r="2010" spans="1:13" x14ac:dyDescent="0.25">
      <c r="A2010" s="24">
        <f t="shared" si="187"/>
        <v>2021</v>
      </c>
      <c r="B2010" s="32">
        <v>44375</v>
      </c>
      <c r="C2010" s="28">
        <f>'Bitcoin Data'!C2012</f>
        <v>34434.335937999997</v>
      </c>
      <c r="D2010" s="26">
        <f>'Bitcoin Data'!K2012</f>
        <v>549.98777804937663</v>
      </c>
      <c r="E2010" s="25">
        <f>'Bitcoin Data'!J2012</f>
        <v>242775.60054169106</v>
      </c>
      <c r="F2010" s="25">
        <f t="shared" si="188"/>
        <v>133.5236131065277</v>
      </c>
      <c r="G2010" s="23">
        <f>'Emissions Factors'!$AB$39/1000</f>
        <v>0.49266147344102867</v>
      </c>
      <c r="H2010" s="26">
        <f t="shared" si="192"/>
        <v>65781.939972231776</v>
      </c>
      <c r="I2010" s="23">
        <f t="shared" si="189"/>
        <v>119.60618507840012</v>
      </c>
      <c r="J2010" s="26">
        <f>I2010*'Social Cost of Carbon'!$C$5</f>
        <v>11960.618507840012</v>
      </c>
      <c r="K2010" s="23">
        <f t="shared" si="190"/>
        <v>0.34734569963467415</v>
      </c>
      <c r="L2010" s="27">
        <f t="shared" si="191"/>
        <v>6.5781939972231784</v>
      </c>
      <c r="M2010" s="27"/>
    </row>
    <row r="2011" spans="1:13" x14ac:dyDescent="0.25">
      <c r="A2011" s="24">
        <f t="shared" si="187"/>
        <v>2021</v>
      </c>
      <c r="B2011" s="32">
        <v>44376</v>
      </c>
      <c r="C2011" s="28">
        <f>'Bitcoin Data'!C2013</f>
        <v>35867.777344000002</v>
      </c>
      <c r="D2011" s="26">
        <f>'Bitcoin Data'!K2013</f>
        <v>562.5</v>
      </c>
      <c r="E2011" s="25">
        <f>'Bitcoin Data'!J2013</f>
        <v>230777.43445152571</v>
      </c>
      <c r="F2011" s="25">
        <f t="shared" si="188"/>
        <v>129.81230687898321</v>
      </c>
      <c r="G2011" s="23">
        <f>'Emissions Factors'!$AB$39/1000</f>
        <v>0.49266147344102867</v>
      </c>
      <c r="H2011" s="26">
        <f t="shared" si="192"/>
        <v>63953.522377778849</v>
      </c>
      <c r="I2011" s="23">
        <f t="shared" si="189"/>
        <v>113.69515089382907</v>
      </c>
      <c r="J2011" s="26">
        <f>I2011*'Social Cost of Carbon'!$C$5</f>
        <v>11369.515089382907</v>
      </c>
      <c r="K2011" s="23">
        <f t="shared" si="190"/>
        <v>0.31698409913556608</v>
      </c>
      <c r="L2011" s="27">
        <f t="shared" si="191"/>
        <v>6.3953522377778853</v>
      </c>
      <c r="M2011" s="27"/>
    </row>
    <row r="2012" spans="1:13" x14ac:dyDescent="0.25">
      <c r="A2012" s="24">
        <f t="shared" si="187"/>
        <v>2021</v>
      </c>
      <c r="B2012" s="32">
        <v>44377</v>
      </c>
      <c r="C2012" s="28">
        <f>'Bitcoin Data'!C2014</f>
        <v>35040.835937999997</v>
      </c>
      <c r="D2012" s="26">
        <f>'Bitcoin Data'!K2014</f>
        <v>549.98777804937663</v>
      </c>
      <c r="E2012" s="25">
        <f>'Bitcoin Data'!J2014</f>
        <v>235533.41565692364</v>
      </c>
      <c r="F2012" s="25">
        <f t="shared" si="188"/>
        <v>129.54049993353169</v>
      </c>
      <c r="G2012" s="23">
        <f>'Emissions Factors'!$AB$39/1000</f>
        <v>0.49266147344102867</v>
      </c>
      <c r="H2012" s="26">
        <f t="shared" si="192"/>
        <v>63819.613567541201</v>
      </c>
      <c r="I2012" s="23">
        <f t="shared" si="189"/>
        <v>116.03823960213825</v>
      </c>
      <c r="J2012" s="26">
        <f>I2012*'Social Cost of Carbon'!$C$5</f>
        <v>11603.823960213826</v>
      </c>
      <c r="K2012" s="23">
        <f t="shared" si="190"/>
        <v>0.33115145942137958</v>
      </c>
      <c r="L2012" s="27">
        <f t="shared" si="191"/>
        <v>6.38196135675412</v>
      </c>
      <c r="M2012" s="27"/>
    </row>
    <row r="2013" spans="1:13" x14ac:dyDescent="0.25">
      <c r="A2013" s="24">
        <f t="shared" si="187"/>
        <v>2021</v>
      </c>
      <c r="B2013" s="32">
        <v>44378</v>
      </c>
      <c r="C2013" s="28">
        <f>'Bitcoin Data'!C2015</f>
        <v>33572.117187999997</v>
      </c>
      <c r="D2013" s="26">
        <f>'Bitcoin Data'!K2015</f>
        <v>600</v>
      </c>
      <c r="E2013" s="25">
        <f>'Bitcoin Data'!J2015</f>
        <v>211745.22909996309</v>
      </c>
      <c r="F2013" s="25">
        <f t="shared" si="188"/>
        <v>127.04713745997785</v>
      </c>
      <c r="G2013" s="23">
        <f>'Emissions Factors'!$AB$39/1000</f>
        <v>0.49266147344102867</v>
      </c>
      <c r="H2013" s="26">
        <f t="shared" si="192"/>
        <v>62591.229937497592</v>
      </c>
      <c r="I2013" s="23">
        <f t="shared" si="189"/>
        <v>104.31871656249601</v>
      </c>
      <c r="J2013" s="26">
        <f>I2013*'Social Cost of Carbon'!$C$5</f>
        <v>10431.871656249601</v>
      </c>
      <c r="K2013" s="23">
        <f t="shared" si="190"/>
        <v>0.31073022883341911</v>
      </c>
      <c r="L2013" s="27">
        <f t="shared" si="191"/>
        <v>6.2591229937497612</v>
      </c>
      <c r="M2013" s="27"/>
    </row>
    <row r="2014" spans="1:13" x14ac:dyDescent="0.25">
      <c r="A2014" s="24">
        <f t="shared" si="187"/>
        <v>2021</v>
      </c>
      <c r="B2014" s="32">
        <v>44379</v>
      </c>
      <c r="C2014" s="28">
        <f>'Bitcoin Data'!C2016</f>
        <v>33897.046875</v>
      </c>
      <c r="D2014" s="26">
        <f>'Bitcoin Data'!K2016</f>
        <v>562.5</v>
      </c>
      <c r="E2014" s="25">
        <f>'Bitcoin Data'!J2016</f>
        <v>222151.40312054724</v>
      </c>
      <c r="F2014" s="25">
        <f t="shared" si="188"/>
        <v>124.96016425530782</v>
      </c>
      <c r="G2014" s="23">
        <f>'Emissions Factors'!$AB$39/1000</f>
        <v>0.49266147344102867</v>
      </c>
      <c r="H2014" s="26">
        <f t="shared" si="192"/>
        <v>61563.05864345291</v>
      </c>
      <c r="I2014" s="23">
        <f t="shared" si="189"/>
        <v>109.44543758836075</v>
      </c>
      <c r="J2014" s="26">
        <f>I2014*'Social Cost of Carbon'!$C$5</f>
        <v>10944.543758836075</v>
      </c>
      <c r="K2014" s="23">
        <f t="shared" si="190"/>
        <v>0.32287602513562841</v>
      </c>
      <c r="L2014" s="27">
        <f t="shared" si="191"/>
        <v>6.1563058643452919</v>
      </c>
      <c r="M2014" s="27"/>
    </row>
    <row r="2015" spans="1:13" x14ac:dyDescent="0.25">
      <c r="A2015" s="24">
        <f t="shared" si="187"/>
        <v>2021</v>
      </c>
      <c r="B2015" s="32">
        <v>44380</v>
      </c>
      <c r="C2015" s="28">
        <f>'Bitcoin Data'!C2017</f>
        <v>34668.546875</v>
      </c>
      <c r="D2015" s="26">
        <f>'Bitcoin Data'!K2017</f>
        <v>793.72078666549078</v>
      </c>
      <c r="E2015" s="25">
        <f>'Bitcoin Data'!J2017</f>
        <v>152267.32078072475</v>
      </c>
      <c r="F2015" s="25">
        <f t="shared" si="188"/>
        <v>120.85773763352348</v>
      </c>
      <c r="G2015" s="23">
        <f>'Emissions Factors'!$AB$39/1000</f>
        <v>0.49266147344102867</v>
      </c>
      <c r="H2015" s="26">
        <f t="shared" si="192"/>
        <v>59541.951099280945</v>
      </c>
      <c r="I2015" s="23">
        <f t="shared" si="189"/>
        <v>75.016242612749608</v>
      </c>
      <c r="J2015" s="26">
        <f>I2015*'Social Cost of Carbon'!$C$5</f>
        <v>7501.6242612749611</v>
      </c>
      <c r="K2015" s="23">
        <f t="shared" si="190"/>
        <v>0.21638127171359733</v>
      </c>
      <c r="L2015" s="27">
        <f t="shared" si="191"/>
        <v>5.9541951099280928</v>
      </c>
      <c r="M2015" s="27"/>
    </row>
    <row r="2016" spans="1:13" x14ac:dyDescent="0.25">
      <c r="A2016" s="24">
        <f t="shared" si="187"/>
        <v>2021</v>
      </c>
      <c r="B2016" s="32">
        <v>44381</v>
      </c>
      <c r="C2016" s="28">
        <f>'Bitcoin Data'!C2018</f>
        <v>35287.78125</v>
      </c>
      <c r="D2016" s="26">
        <f>'Bitcoin Data'!K2018</f>
        <v>718.73502635361763</v>
      </c>
      <c r="E2016" s="25">
        <f>'Bitcoin Data'!J2018</f>
        <v>171041.68860048478</v>
      </c>
      <c r="F2016" s="25">
        <f t="shared" si="188"/>
        <v>122.93365256383667</v>
      </c>
      <c r="G2016" s="23">
        <f>'Emissions Factors'!$AB$39/1000</f>
        <v>0.49266147344102867</v>
      </c>
      <c r="H2016" s="26">
        <f t="shared" si="192"/>
        <v>60564.67440758727</v>
      </c>
      <c r="I2016" s="23">
        <f t="shared" si="189"/>
        <v>84.26565032575644</v>
      </c>
      <c r="J2016" s="26">
        <f>I2016*'Social Cost of Carbon'!$C$5</f>
        <v>8426.5650325756433</v>
      </c>
      <c r="K2016" s="23">
        <f t="shared" si="190"/>
        <v>0.23879554718605731</v>
      </c>
      <c r="L2016" s="27">
        <f t="shared" si="191"/>
        <v>6.0564674407587278</v>
      </c>
      <c r="M2016" s="27"/>
    </row>
    <row r="2017" spans="1:13" x14ac:dyDescent="0.25">
      <c r="A2017" s="24">
        <f t="shared" si="187"/>
        <v>2021</v>
      </c>
      <c r="B2017" s="32">
        <v>44382</v>
      </c>
      <c r="C2017" s="28">
        <f>'Bitcoin Data'!C2019</f>
        <v>33746.003905999998</v>
      </c>
      <c r="D2017" s="26">
        <f>'Bitcoin Data'!K2019</f>
        <v>825.00687505729218</v>
      </c>
      <c r="E2017" s="25">
        <f>'Bitcoin Data'!J2019</f>
        <v>154759.65143899791</v>
      </c>
      <c r="F2017" s="25">
        <f t="shared" si="188"/>
        <v>127.67777641864345</v>
      </c>
      <c r="G2017" s="23">
        <f>'Emissions Factors'!$AB$39/1000</f>
        <v>0.49266147344102867</v>
      </c>
      <c r="H2017" s="26">
        <f t="shared" si="192"/>
        <v>62901.92145608311</v>
      </c>
      <c r="I2017" s="23">
        <f t="shared" si="189"/>
        <v>76.244117907156735</v>
      </c>
      <c r="J2017" s="26">
        <f>I2017*'Social Cost of Carbon'!$C$5</f>
        <v>7624.4117907156733</v>
      </c>
      <c r="K2017" s="23">
        <f t="shared" si="190"/>
        <v>0.22593524886542379</v>
      </c>
      <c r="L2017" s="27">
        <f t="shared" si="191"/>
        <v>6.2901921456083105</v>
      </c>
      <c r="M2017" s="27"/>
    </row>
    <row r="2018" spans="1:13" x14ac:dyDescent="0.25">
      <c r="A2018" s="24">
        <f t="shared" si="187"/>
        <v>2021</v>
      </c>
      <c r="B2018" s="32">
        <v>44383</v>
      </c>
      <c r="C2018" s="28">
        <f>'Bitcoin Data'!C2020</f>
        <v>34235.195312999997</v>
      </c>
      <c r="D2018" s="26">
        <f>'Bitcoin Data'!K2020</f>
        <v>887.4864411793709</v>
      </c>
      <c r="E2018" s="25">
        <f>'Bitcoin Data'!J2020</f>
        <v>145629.2910848381</v>
      </c>
      <c r="F2018" s="25">
        <f t="shared" si="188"/>
        <v>129.24402127635764</v>
      </c>
      <c r="G2018" s="23">
        <f>'Emissions Factors'!$AB$39/1000</f>
        <v>0.49266147344102867</v>
      </c>
      <c r="H2018" s="26">
        <f t="shared" si="192"/>
        <v>63673.549955454015</v>
      </c>
      <c r="I2018" s="23">
        <f t="shared" si="189"/>
        <v>71.745941122028796</v>
      </c>
      <c r="J2018" s="26">
        <f>I2018*'Social Cost of Carbon'!$C$5</f>
        <v>7174.5941122028798</v>
      </c>
      <c r="K2018" s="23">
        <f t="shared" si="190"/>
        <v>0.20956778679391672</v>
      </c>
      <c r="L2018" s="27">
        <f t="shared" si="191"/>
        <v>6.3673549955454023</v>
      </c>
      <c r="M2018" s="27"/>
    </row>
    <row r="2019" spans="1:13" x14ac:dyDescent="0.25">
      <c r="A2019" s="24">
        <f t="shared" si="187"/>
        <v>2021</v>
      </c>
      <c r="B2019" s="32">
        <v>44384</v>
      </c>
      <c r="C2019" s="28">
        <f>'Bitcoin Data'!C2021</f>
        <v>33855.328125</v>
      </c>
      <c r="D2019" s="26">
        <f>'Bitcoin Data'!K2021</f>
        <v>768.77082087639872</v>
      </c>
      <c r="E2019" s="25">
        <f>'Bitcoin Data'!J2021</f>
        <v>171254.2855385404</v>
      </c>
      <c r="F2019" s="25">
        <f t="shared" si="188"/>
        <v>131.65529767206488</v>
      </c>
      <c r="G2019" s="23">
        <f>'Emissions Factors'!$AB$39/1000</f>
        <v>0.49266147344102867</v>
      </c>
      <c r="H2019" s="26">
        <f t="shared" si="192"/>
        <v>64861.492937436706</v>
      </c>
      <c r="I2019" s="23">
        <f t="shared" si="189"/>
        <v>84.370388646507962</v>
      </c>
      <c r="J2019" s="26">
        <f>I2019*'Social Cost of Carbon'!$C$5</f>
        <v>8437.0388646507963</v>
      </c>
      <c r="K2019" s="23">
        <f t="shared" si="190"/>
        <v>0.24920859823008423</v>
      </c>
      <c r="L2019" s="27">
        <f t="shared" si="191"/>
        <v>6.4861492937436722</v>
      </c>
      <c r="M2019" s="27"/>
    </row>
    <row r="2020" spans="1:13" x14ac:dyDescent="0.25">
      <c r="A2020" s="24">
        <f t="shared" si="187"/>
        <v>2021</v>
      </c>
      <c r="B2020" s="32">
        <v>44385</v>
      </c>
      <c r="C2020" s="28">
        <f>'Bitcoin Data'!C2022</f>
        <v>32877.371094000002</v>
      </c>
      <c r="D2020" s="26">
        <f>'Bitcoin Data'!K2022</f>
        <v>868.72586872586874</v>
      </c>
      <c r="E2020" s="25">
        <f>'Bitcoin Data'!J2022</f>
        <v>151382.88563834602</v>
      </c>
      <c r="F2020" s="25">
        <f t="shared" si="188"/>
        <v>131.51022883640098</v>
      </c>
      <c r="G2020" s="23">
        <f>'Emissions Factors'!$AB$39/1000</f>
        <v>0.49266147344102867</v>
      </c>
      <c r="H2020" s="26">
        <f t="shared" si="192"/>
        <v>64790.023111108167</v>
      </c>
      <c r="I2020" s="23">
        <f t="shared" si="189"/>
        <v>74.5805154923423</v>
      </c>
      <c r="J2020" s="26">
        <f>I2020*'Social Cost of Carbon'!$C$5</f>
        <v>7458.0515492342302</v>
      </c>
      <c r="K2020" s="23">
        <f t="shared" si="190"/>
        <v>0.22684452257179702</v>
      </c>
      <c r="L2020" s="27">
        <f t="shared" si="191"/>
        <v>6.4790023111108175</v>
      </c>
      <c r="M2020" s="27"/>
    </row>
    <row r="2021" spans="1:13" x14ac:dyDescent="0.25">
      <c r="A2021" s="24">
        <f t="shared" si="187"/>
        <v>2021</v>
      </c>
      <c r="B2021" s="32">
        <v>44386</v>
      </c>
      <c r="C2021" s="28">
        <f>'Bitcoin Data'!C2023</f>
        <v>33798.011719000002</v>
      </c>
      <c r="D2021" s="26">
        <f>'Bitcoin Data'!K2023</f>
        <v>818.77729257641909</v>
      </c>
      <c r="E2021" s="25">
        <f>'Bitcoin Data'!J2023</f>
        <v>161798.92314981611</v>
      </c>
      <c r="F2021" s="25">
        <f t="shared" si="188"/>
        <v>132.47728423838652</v>
      </c>
      <c r="G2021" s="23">
        <f>'Emissions Factors'!$AB$39/1000</f>
        <v>0.49266147344102867</v>
      </c>
      <c r="H2021" s="26">
        <f t="shared" si="192"/>
        <v>65266.454050349465</v>
      </c>
      <c r="I2021" s="23">
        <f t="shared" si="189"/>
        <v>79.712095880160163</v>
      </c>
      <c r="J2021" s="26">
        <f>I2021*'Social Cost of Carbon'!$C$5</f>
        <v>7971.2095880160159</v>
      </c>
      <c r="K2021" s="23">
        <f t="shared" si="190"/>
        <v>0.23584847695448588</v>
      </c>
      <c r="L2021" s="27">
        <f t="shared" si="191"/>
        <v>6.5266454050349463</v>
      </c>
      <c r="M2021" s="27"/>
    </row>
    <row r="2022" spans="1:13" x14ac:dyDescent="0.25">
      <c r="A2022" s="24">
        <f t="shared" si="187"/>
        <v>2021</v>
      </c>
      <c r="B2022" s="32">
        <v>44387</v>
      </c>
      <c r="C2022" s="28">
        <f>'Bitcoin Data'!C2024</f>
        <v>33520.519530999998</v>
      </c>
      <c r="D2022" s="26">
        <f>'Bitcoin Data'!K2024</f>
        <v>1006.2611806797852</v>
      </c>
      <c r="E2022" s="25">
        <f>'Bitcoin Data'!J2024</f>
        <v>132460.21814660786</v>
      </c>
      <c r="F2022" s="25">
        <f t="shared" si="188"/>
        <v>133.28957550530754</v>
      </c>
      <c r="G2022" s="23">
        <f>'Emissions Factors'!$AB$39/1000</f>
        <v>0.49266147344102867</v>
      </c>
      <c r="H2022" s="26">
        <f t="shared" si="192"/>
        <v>65666.638662774058</v>
      </c>
      <c r="I2022" s="23">
        <f t="shared" si="189"/>
        <v>65.258046244427916</v>
      </c>
      <c r="J2022" s="26">
        <f>I2022*'Social Cost of Carbon'!$C$5</f>
        <v>6525.8046244427915</v>
      </c>
      <c r="K2022" s="23">
        <f t="shared" si="190"/>
        <v>0.19468089145837028</v>
      </c>
      <c r="L2022" s="27">
        <f t="shared" si="191"/>
        <v>6.5666638662774055</v>
      </c>
      <c r="M2022" s="27"/>
    </row>
    <row r="2023" spans="1:13" x14ac:dyDescent="0.25">
      <c r="A2023" s="24">
        <f t="shared" si="187"/>
        <v>2021</v>
      </c>
      <c r="B2023" s="32">
        <v>44388</v>
      </c>
      <c r="C2023" s="28">
        <f>'Bitcoin Data'!C2025</f>
        <v>34240.1875</v>
      </c>
      <c r="D2023" s="26">
        <f>'Bitcoin Data'!K2025</f>
        <v>781.25</v>
      </c>
      <c r="E2023" s="25">
        <f>'Bitcoin Data'!J2025</f>
        <v>174735.32811194257</v>
      </c>
      <c r="F2023" s="25">
        <f t="shared" si="188"/>
        <v>136.51197508745511</v>
      </c>
      <c r="G2023" s="23">
        <f>'Emissions Factors'!$AB$39/1000</f>
        <v>0.49266147344102867</v>
      </c>
      <c r="H2023" s="26">
        <f t="shared" si="192"/>
        <v>67254.190788930631</v>
      </c>
      <c r="I2023" s="23">
        <f t="shared" si="189"/>
        <v>86.085364209831226</v>
      </c>
      <c r="J2023" s="26">
        <f>I2023*'Social Cost of Carbon'!$C$5</f>
        <v>8608.5364209831223</v>
      </c>
      <c r="K2023" s="23">
        <f t="shared" si="190"/>
        <v>0.25141615889174446</v>
      </c>
      <c r="L2023" s="27">
        <f t="shared" si="191"/>
        <v>6.7254190788930641</v>
      </c>
      <c r="M2023" s="27"/>
    </row>
    <row r="2024" spans="1:13" x14ac:dyDescent="0.25">
      <c r="A2024" s="24">
        <f t="shared" si="187"/>
        <v>2021</v>
      </c>
      <c r="B2024" s="32">
        <v>44389</v>
      </c>
      <c r="C2024" s="28">
        <f>'Bitcoin Data'!C2026</f>
        <v>33155.847655999998</v>
      </c>
      <c r="D2024" s="26">
        <f>'Bitcoin Data'!K2026</f>
        <v>787.47046985738041</v>
      </c>
      <c r="E2024" s="25">
        <f>'Bitcoin Data'!J2026</f>
        <v>175099.28831371589</v>
      </c>
      <c r="F2024" s="25">
        <f t="shared" si="188"/>
        <v>137.88551884009476</v>
      </c>
      <c r="G2024" s="23">
        <f>'Emissions Factors'!$AB$39/1000</f>
        <v>0.49266147344102867</v>
      </c>
      <c r="H2024" s="26">
        <f t="shared" si="192"/>
        <v>67930.882877941796</v>
      </c>
      <c r="I2024" s="23">
        <f t="shared" si="189"/>
        <v>86.264673379110775</v>
      </c>
      <c r="J2024" s="26">
        <f>I2024*'Social Cost of Carbon'!$C$5</f>
        <v>8626.4673379110773</v>
      </c>
      <c r="K2024" s="23">
        <f t="shared" si="190"/>
        <v>0.26017936345385523</v>
      </c>
      <c r="L2024" s="27">
        <f t="shared" si="191"/>
        <v>6.7930882877941814</v>
      </c>
      <c r="M2024" s="27"/>
    </row>
    <row r="2025" spans="1:13" x14ac:dyDescent="0.25">
      <c r="A2025" s="24">
        <f t="shared" si="187"/>
        <v>2021</v>
      </c>
      <c r="B2025" s="32">
        <v>44390</v>
      </c>
      <c r="C2025" s="28">
        <f>'Bitcoin Data'!C2027</f>
        <v>32702.025390999999</v>
      </c>
      <c r="D2025" s="26">
        <f>'Bitcoin Data'!K2027</f>
        <v>850.0188893086513</v>
      </c>
      <c r="E2025" s="25">
        <f>'Bitcoin Data'!J2027</f>
        <v>161106.79526036922</v>
      </c>
      <c r="F2025" s="25">
        <f t="shared" si="188"/>
        <v>136.94381916729535</v>
      </c>
      <c r="G2025" s="23">
        <f>'Emissions Factors'!$AB$39/1000</f>
        <v>0.49266147344102867</v>
      </c>
      <c r="H2025" s="26">
        <f t="shared" si="192"/>
        <v>67466.943729601509</v>
      </c>
      <c r="I2025" s="23">
        <f t="shared" si="189"/>
        <v>79.371111134335635</v>
      </c>
      <c r="J2025" s="26">
        <f>I2025*'Social Cost of Carbon'!$C$5</f>
        <v>7937.1111134335633</v>
      </c>
      <c r="K2025" s="23">
        <f t="shared" si="190"/>
        <v>0.24271007738921133</v>
      </c>
      <c r="L2025" s="27">
        <f t="shared" si="191"/>
        <v>6.7466943729601505</v>
      </c>
      <c r="M2025" s="27"/>
    </row>
    <row r="2026" spans="1:13" x14ac:dyDescent="0.25">
      <c r="A2026" s="24">
        <f t="shared" si="187"/>
        <v>2021</v>
      </c>
      <c r="B2026" s="32">
        <v>44391</v>
      </c>
      <c r="C2026" s="28">
        <f>'Bitcoin Data'!C2028</f>
        <v>32822.347655999998</v>
      </c>
      <c r="D2026" s="26">
        <f>'Bitcoin Data'!K2028</f>
        <v>1062.4483532050526</v>
      </c>
      <c r="E2026" s="25">
        <f>'Bitcoin Data'!J2028</f>
        <v>128009.13173265355</v>
      </c>
      <c r="F2026" s="25">
        <f t="shared" si="188"/>
        <v>136.00309120456643</v>
      </c>
      <c r="G2026" s="23">
        <f>'Emissions Factors'!$AB$39/1000</f>
        <v>0.49266147344102867</v>
      </c>
      <c r="H2026" s="26">
        <f t="shared" si="192"/>
        <v>67003.4833053763</v>
      </c>
      <c r="I2026" s="23">
        <f t="shared" si="189"/>
        <v>63.065167453315837</v>
      </c>
      <c r="J2026" s="26">
        <f>I2026*'Social Cost of Carbon'!$C$5</f>
        <v>6306.5167453315835</v>
      </c>
      <c r="K2026" s="23">
        <f t="shared" si="190"/>
        <v>0.19214094041742741</v>
      </c>
      <c r="L2026" s="27">
        <f t="shared" si="191"/>
        <v>6.7003483305376292</v>
      </c>
      <c r="M2026" s="27"/>
    </row>
    <row r="2027" spans="1:13" x14ac:dyDescent="0.25">
      <c r="A2027" s="24">
        <f t="shared" si="187"/>
        <v>2021</v>
      </c>
      <c r="B2027" s="32">
        <v>44392</v>
      </c>
      <c r="C2027" s="28">
        <f>'Bitcoin Data'!C2029</f>
        <v>31780.730468999998</v>
      </c>
      <c r="D2027" s="26">
        <f>'Bitcoin Data'!K2029</f>
        <v>800</v>
      </c>
      <c r="E2027" s="25">
        <f>'Bitcoin Data'!J2029</f>
        <v>178399.16332840145</v>
      </c>
      <c r="F2027" s="25">
        <f t="shared" si="188"/>
        <v>142.71933066272115</v>
      </c>
      <c r="G2027" s="23">
        <f>'Emissions Factors'!$AB$39/1000</f>
        <v>0.49266147344102867</v>
      </c>
      <c r="H2027" s="26">
        <f t="shared" si="192"/>
        <v>70312.315732813586</v>
      </c>
      <c r="I2027" s="23">
        <f t="shared" si="189"/>
        <v>87.890394666016988</v>
      </c>
      <c r="J2027" s="26">
        <f>I2027*'Social Cost of Carbon'!$C$5</f>
        <v>8789.0394666016982</v>
      </c>
      <c r="K2027" s="23">
        <f t="shared" si="190"/>
        <v>0.27655246864683697</v>
      </c>
      <c r="L2027" s="27">
        <f t="shared" si="191"/>
        <v>7.0312315732813593</v>
      </c>
      <c r="M2027" s="27"/>
    </row>
    <row r="2028" spans="1:13" x14ac:dyDescent="0.25">
      <c r="A2028" s="24">
        <f t="shared" si="187"/>
        <v>2021</v>
      </c>
      <c r="B2028" s="32">
        <v>44393</v>
      </c>
      <c r="C2028" s="28">
        <f>'Bitcoin Data'!C2030</f>
        <v>31421.539063</v>
      </c>
      <c r="D2028" s="26">
        <f>'Bitcoin Data'!K2030</f>
        <v>937.5</v>
      </c>
      <c r="E2028" s="25">
        <f>'Bitcoin Data'!J2030</f>
        <v>150458.19330669811</v>
      </c>
      <c r="F2028" s="25">
        <f t="shared" si="188"/>
        <v>141.05455622502947</v>
      </c>
      <c r="G2028" s="23">
        <f>'Emissions Factors'!$AB$39/1000</f>
        <v>0.49266147344102867</v>
      </c>
      <c r="H2028" s="26">
        <f t="shared" si="192"/>
        <v>69492.145505393433</v>
      </c>
      <c r="I2028" s="23">
        <f t="shared" si="189"/>
        <v>74.124955205753011</v>
      </c>
      <c r="J2028" s="26">
        <f>I2028*'Social Cost of Carbon'!$C$5</f>
        <v>7412.4955205753013</v>
      </c>
      <c r="K2028" s="23">
        <f t="shared" si="190"/>
        <v>0.23590491559669599</v>
      </c>
      <c r="L2028" s="27">
        <f t="shared" si="191"/>
        <v>6.9492145505393443</v>
      </c>
      <c r="M2028" s="27"/>
    </row>
    <row r="2029" spans="1:13" x14ac:dyDescent="0.25">
      <c r="A2029" s="24">
        <f t="shared" si="187"/>
        <v>2021</v>
      </c>
      <c r="B2029" s="32">
        <v>44394</v>
      </c>
      <c r="C2029" s="28">
        <f>'Bitcoin Data'!C2031</f>
        <v>31533.068359000001</v>
      </c>
      <c r="D2029" s="26">
        <f>'Bitcoin Data'!K2031</f>
        <v>893.74379344587885</v>
      </c>
      <c r="E2029" s="25">
        <f>'Bitcoin Data'!J2031</f>
        <v>160807.2238107954</v>
      </c>
      <c r="F2029" s="25">
        <f t="shared" si="188"/>
        <v>143.72045822216072</v>
      </c>
      <c r="G2029" s="23">
        <f>'Emissions Factors'!$AB$39/1000</f>
        <v>0.49266147344102867</v>
      </c>
      <c r="H2029" s="26">
        <f t="shared" si="192"/>
        <v>70805.5327113495</v>
      </c>
      <c r="I2029" s="23">
        <f t="shared" si="189"/>
        <v>79.223523822587737</v>
      </c>
      <c r="J2029" s="26">
        <f>I2029*'Social Cost of Carbon'!$C$5</f>
        <v>7922.352382258774</v>
      </c>
      <c r="K2029" s="23">
        <f t="shared" si="190"/>
        <v>0.25123950172129755</v>
      </c>
      <c r="L2029" s="27">
        <f t="shared" si="191"/>
        <v>7.0805532711349519</v>
      </c>
      <c r="M2029" s="27"/>
    </row>
    <row r="2030" spans="1:13" x14ac:dyDescent="0.25">
      <c r="A2030" s="24">
        <f t="shared" si="187"/>
        <v>2021</v>
      </c>
      <c r="B2030" s="32">
        <v>44395</v>
      </c>
      <c r="C2030" s="28">
        <f>'Bitcoin Data'!C2032</f>
        <v>31796.810547000001</v>
      </c>
      <c r="D2030" s="26">
        <f>'Bitcoin Data'!K2032</f>
        <v>900</v>
      </c>
      <c r="E2030" s="25">
        <f>'Bitcoin Data'!J2032</f>
        <v>156696.12487795306</v>
      </c>
      <c r="F2030" s="25">
        <f t="shared" si="188"/>
        <v>141.02651239015776</v>
      </c>
      <c r="G2030" s="23">
        <f>'Emissions Factors'!$AB$39/1000</f>
        <v>0.49266147344102867</v>
      </c>
      <c r="H2030" s="26">
        <f t="shared" si="192"/>
        <v>69478.329388384605</v>
      </c>
      <c r="I2030" s="23">
        <f t="shared" si="189"/>
        <v>77.198143764871787</v>
      </c>
      <c r="J2030" s="26">
        <f>I2030*'Social Cost of Carbon'!$C$5</f>
        <v>7719.8143764871784</v>
      </c>
      <c r="K2030" s="23">
        <f t="shared" si="190"/>
        <v>0.24278580913253062</v>
      </c>
      <c r="L2030" s="27">
        <f t="shared" si="191"/>
        <v>6.9478329388384603</v>
      </c>
      <c r="M2030" s="27"/>
    </row>
    <row r="2031" spans="1:13" x14ac:dyDescent="0.25">
      <c r="A2031" s="24">
        <f t="shared" si="187"/>
        <v>2021</v>
      </c>
      <c r="B2031" s="32">
        <v>44396</v>
      </c>
      <c r="C2031" s="28">
        <f>'Bitcoin Data'!C2033</f>
        <v>30817.832031000002</v>
      </c>
      <c r="D2031" s="26">
        <f>'Bitcoin Data'!K2033</f>
        <v>1062.4483532050526</v>
      </c>
      <c r="E2031" s="25">
        <f>'Bitcoin Data'!J2033</f>
        <v>134304.61499643218</v>
      </c>
      <c r="F2031" s="25">
        <f t="shared" si="188"/>
        <v>142.69171703079797</v>
      </c>
      <c r="G2031" s="23">
        <f>'Emissions Factors'!$AB$39/1000</f>
        <v>0.49266147344102867</v>
      </c>
      <c r="H2031" s="26">
        <f t="shared" si="192"/>
        <v>70298.711560223252</v>
      </c>
      <c r="I2031" s="23">
        <f t="shared" si="189"/>
        <v>66.166709514072352</v>
      </c>
      <c r="J2031" s="26">
        <f>I2031*'Social Cost of Carbon'!$C$5</f>
        <v>6616.6709514072354</v>
      </c>
      <c r="K2031" s="23">
        <f t="shared" si="190"/>
        <v>0.21470267424234943</v>
      </c>
      <c r="L2031" s="27">
        <f t="shared" si="191"/>
        <v>7.0298711560223257</v>
      </c>
      <c r="M2031" s="27"/>
    </row>
    <row r="2032" spans="1:13" x14ac:dyDescent="0.25">
      <c r="A2032" s="24">
        <f t="shared" si="187"/>
        <v>2021</v>
      </c>
      <c r="B2032" s="32">
        <v>44397</v>
      </c>
      <c r="C2032" s="28">
        <f>'Bitcoin Data'!C2034</f>
        <v>29807.347656000002</v>
      </c>
      <c r="D2032" s="26">
        <f>'Bitcoin Data'!K2034</f>
        <v>762.5180038973142</v>
      </c>
      <c r="E2032" s="25">
        <f>'Bitcoin Data'!J2034</f>
        <v>193800.89123481605</v>
      </c>
      <c r="F2032" s="25">
        <f t="shared" si="188"/>
        <v>147.77666873789241</v>
      </c>
      <c r="G2032" s="23">
        <f>'Emissions Factors'!$AB$39/1000</f>
        <v>0.49266147344102867</v>
      </c>
      <c r="H2032" s="26">
        <f t="shared" si="192"/>
        <v>72803.87136061686</v>
      </c>
      <c r="I2032" s="23">
        <f t="shared" si="189"/>
        <v>95.47823262992901</v>
      </c>
      <c r="J2032" s="26">
        <f>I2032*'Social Cost of Carbon'!$C$5</f>
        <v>9547.8232629929007</v>
      </c>
      <c r="K2032" s="23">
        <f t="shared" si="190"/>
        <v>0.32031777443542492</v>
      </c>
      <c r="L2032" s="27">
        <f t="shared" si="191"/>
        <v>7.2803871360616883</v>
      </c>
      <c r="M2032" s="27"/>
    </row>
    <row r="2033" spans="1:13" x14ac:dyDescent="0.25">
      <c r="A2033" s="24">
        <f t="shared" si="187"/>
        <v>2021</v>
      </c>
      <c r="B2033" s="32">
        <v>44398</v>
      </c>
      <c r="C2033" s="28">
        <f>'Bitcoin Data'!C2035</f>
        <v>32110.693359000001</v>
      </c>
      <c r="D2033" s="26">
        <f>'Bitcoin Data'!K2035</f>
        <v>906.25314671231513</v>
      </c>
      <c r="E2033" s="25">
        <f>'Bitcoin Data'!J2035</f>
        <v>159819.63884490498</v>
      </c>
      <c r="F2033" s="25">
        <f t="shared" si="188"/>
        <v>144.83705060962089</v>
      </c>
      <c r="G2033" s="23">
        <f>'Emissions Factors'!$AB$39/1000</f>
        <v>0.49266147344102867</v>
      </c>
      <c r="H2033" s="26">
        <f t="shared" si="192"/>
        <v>71355.634762188667</v>
      </c>
      <c r="I2033" s="23">
        <f t="shared" si="189"/>
        <v>78.736978758143948</v>
      </c>
      <c r="J2033" s="26">
        <f>I2033*'Social Cost of Carbon'!$C$5</f>
        <v>7873.697875814395</v>
      </c>
      <c r="K2033" s="23">
        <f t="shared" si="190"/>
        <v>0.24520485396518388</v>
      </c>
      <c r="L2033" s="27">
        <f t="shared" si="191"/>
        <v>7.1355634762188673</v>
      </c>
      <c r="M2033" s="27"/>
    </row>
    <row r="2034" spans="1:13" x14ac:dyDescent="0.25">
      <c r="A2034" s="24">
        <f t="shared" si="187"/>
        <v>2021</v>
      </c>
      <c r="B2034" s="32">
        <v>44399</v>
      </c>
      <c r="C2034" s="28">
        <f>'Bitcoin Data'!C2036</f>
        <v>32313.105468999998</v>
      </c>
      <c r="D2034" s="26">
        <f>'Bitcoin Data'!K2036</f>
        <v>956.22609434764115</v>
      </c>
      <c r="E2034" s="25">
        <f>'Bitcoin Data'!J2036</f>
        <v>146574.56273532266</v>
      </c>
      <c r="F2034" s="25">
        <f t="shared" si="188"/>
        <v>140.15842165511089</v>
      </c>
      <c r="G2034" s="23">
        <f>'Emissions Factors'!$AB$39/1000</f>
        <v>0.49266147344102867</v>
      </c>
      <c r="H2034" s="26">
        <f t="shared" si="192"/>
        <v>69050.6545277759</v>
      </c>
      <c r="I2034" s="23">
        <f t="shared" si="189"/>
        <v>72.211640046158564</v>
      </c>
      <c r="J2034" s="26">
        <f>I2034*'Social Cost of Carbon'!$C$5</f>
        <v>7221.1640046158564</v>
      </c>
      <c r="K2034" s="23">
        <f t="shared" si="190"/>
        <v>0.22347477594016998</v>
      </c>
      <c r="L2034" s="27">
        <f t="shared" si="191"/>
        <v>6.9050654527775928</v>
      </c>
      <c r="M2034" s="27"/>
    </row>
    <row r="2035" spans="1:13" x14ac:dyDescent="0.25">
      <c r="A2035" s="24">
        <f t="shared" si="187"/>
        <v>2021</v>
      </c>
      <c r="B2035" s="32">
        <v>44400</v>
      </c>
      <c r="C2035" s="28">
        <f>'Bitcoin Data'!C2037</f>
        <v>33581.550780999998</v>
      </c>
      <c r="D2035" s="26">
        <f>'Bitcoin Data'!K2037</f>
        <v>843.72363363644888</v>
      </c>
      <c r="E2035" s="25">
        <f>'Bitcoin Data'!J2037</f>
        <v>169037.73117390781</v>
      </c>
      <c r="F2035" s="25">
        <f t="shared" si="188"/>
        <v>142.62112876771076</v>
      </c>
      <c r="G2035" s="23">
        <f>'Emissions Factors'!$AB$39/1000</f>
        <v>0.49266147344102867</v>
      </c>
      <c r="H2035" s="26">
        <f t="shared" si="192"/>
        <v>70263.93544252307</v>
      </c>
      <c r="I2035" s="23">
        <f t="shared" si="189"/>
        <v>83.278377707265932</v>
      </c>
      <c r="J2035" s="26">
        <f>I2035*'Social Cost of Carbon'!$C$5</f>
        <v>8327.8377707265936</v>
      </c>
      <c r="K2035" s="23">
        <f t="shared" si="190"/>
        <v>0.24798848108701327</v>
      </c>
      <c r="L2035" s="27">
        <f t="shared" si="191"/>
        <v>7.0263935442523051</v>
      </c>
      <c r="M2035" s="27"/>
    </row>
    <row r="2036" spans="1:13" x14ac:dyDescent="0.25">
      <c r="A2036" s="24">
        <f t="shared" si="187"/>
        <v>2021</v>
      </c>
      <c r="B2036" s="32">
        <v>44401</v>
      </c>
      <c r="C2036" s="28">
        <f>'Bitcoin Data'!C2038</f>
        <v>34292.445312999997</v>
      </c>
      <c r="D2036" s="26">
        <f>'Bitcoin Data'!K2038</f>
        <v>962.46390760346469</v>
      </c>
      <c r="E2036" s="25">
        <f>'Bitcoin Data'!J2038</f>
        <v>144894.05097772452</v>
      </c>
      <c r="F2036" s="25">
        <f t="shared" si="188"/>
        <v>139.45529449251634</v>
      </c>
      <c r="G2036" s="23">
        <f>'Emissions Factors'!$AB$39/1000</f>
        <v>0.49266147344102867</v>
      </c>
      <c r="H2036" s="26">
        <f t="shared" si="192"/>
        <v>68704.250863835667</v>
      </c>
      <c r="I2036" s="23">
        <f t="shared" si="189"/>
        <v>71.38371664752529</v>
      </c>
      <c r="J2036" s="26">
        <f>I2036*'Social Cost of Carbon'!$C$5</f>
        <v>7138.3716647525289</v>
      </c>
      <c r="K2036" s="23">
        <f t="shared" si="190"/>
        <v>0.20816164025627032</v>
      </c>
      <c r="L2036" s="27">
        <f t="shared" si="191"/>
        <v>6.8704250863835679</v>
      </c>
      <c r="M2036" s="27"/>
    </row>
    <row r="2037" spans="1:13" x14ac:dyDescent="0.25">
      <c r="A2037" s="24">
        <f t="shared" si="187"/>
        <v>2021</v>
      </c>
      <c r="B2037" s="32">
        <v>44402</v>
      </c>
      <c r="C2037" s="28">
        <f>'Bitcoin Data'!C2039</f>
        <v>35350.1875</v>
      </c>
      <c r="D2037" s="26">
        <f>'Bitcoin Data'!K2039</f>
        <v>956.22609434764115</v>
      </c>
      <c r="E2037" s="25">
        <f>'Bitcoin Data'!J2039</f>
        <v>146323.0967017597</v>
      </c>
      <c r="F2037" s="25">
        <f t="shared" si="188"/>
        <v>139.91796327197591</v>
      </c>
      <c r="G2037" s="23">
        <f>'Emissions Factors'!$AB$39/1000</f>
        <v>0.49266147344102867</v>
      </c>
      <c r="H2037" s="26">
        <f t="shared" si="192"/>
        <v>68932.189946439379</v>
      </c>
      <c r="I2037" s="23">
        <f t="shared" si="189"/>
        <v>72.087752419543065</v>
      </c>
      <c r="J2037" s="26">
        <f>I2037*'Social Cost of Carbon'!$C$5</f>
        <v>7208.7752419543067</v>
      </c>
      <c r="K2037" s="23">
        <f t="shared" si="190"/>
        <v>0.20392466778158691</v>
      </c>
      <c r="L2037" s="27">
        <f t="shared" si="191"/>
        <v>6.8932189946439388</v>
      </c>
      <c r="M2037" s="27"/>
    </row>
    <row r="2038" spans="1:13" x14ac:dyDescent="0.25">
      <c r="A2038" s="24">
        <f t="shared" si="187"/>
        <v>2021</v>
      </c>
      <c r="B2038" s="32">
        <v>44403</v>
      </c>
      <c r="C2038" s="28">
        <f>'Bitcoin Data'!C2040</f>
        <v>37337.535155999998</v>
      </c>
      <c r="D2038" s="26">
        <f>'Bitcoin Data'!K2040</f>
        <v>937.5</v>
      </c>
      <c r="E2038" s="25">
        <f>'Bitcoin Data'!J2040</f>
        <v>150477.98303012096</v>
      </c>
      <c r="F2038" s="25">
        <f t="shared" si="188"/>
        <v>141.0731090907384</v>
      </c>
      <c r="G2038" s="23">
        <f>'Emissions Factors'!$AB$39/1000</f>
        <v>0.49266147344102867</v>
      </c>
      <c r="H2038" s="26">
        <f t="shared" si="192"/>
        <v>69501.285787550165</v>
      </c>
      <c r="I2038" s="23">
        <f t="shared" si="189"/>
        <v>74.134704840053502</v>
      </c>
      <c r="J2038" s="26">
        <f>I2038*'Social Cost of Carbon'!$C$5</f>
        <v>7413.47048400535</v>
      </c>
      <c r="K2038" s="23">
        <f t="shared" si="190"/>
        <v>0.19855275537153486</v>
      </c>
      <c r="L2038" s="27">
        <f t="shared" si="191"/>
        <v>6.9501285787550158</v>
      </c>
      <c r="M2038" s="27"/>
    </row>
    <row r="2039" spans="1:13" x14ac:dyDescent="0.25">
      <c r="A2039" s="24">
        <f t="shared" si="187"/>
        <v>2021</v>
      </c>
      <c r="B2039" s="32">
        <v>44404</v>
      </c>
      <c r="C2039" s="28">
        <f>'Bitcoin Data'!C2041</f>
        <v>39406.941405999998</v>
      </c>
      <c r="D2039" s="26">
        <f>'Bitcoin Data'!K2041</f>
        <v>1062.4483532050526</v>
      </c>
      <c r="E2039" s="25">
        <f>'Bitcoin Data'!J2041</f>
        <v>130137.93910823259</v>
      </c>
      <c r="F2039" s="25">
        <f t="shared" si="188"/>
        <v>138.26483909504114</v>
      </c>
      <c r="G2039" s="23">
        <f>'Emissions Factors'!$AB$39/1000</f>
        <v>0.49266147344102867</v>
      </c>
      <c r="H2039" s="26">
        <f t="shared" si="192"/>
        <v>68117.759353649715</v>
      </c>
      <c r="I2039" s="23">
        <f t="shared" si="189"/>
        <v>64.113948831640741</v>
      </c>
      <c r="J2039" s="26">
        <f>I2039*'Social Cost of Carbon'!$C$5</f>
        <v>6411.3948831640737</v>
      </c>
      <c r="K2039" s="23">
        <f t="shared" si="190"/>
        <v>0.16269709483689823</v>
      </c>
      <c r="L2039" s="27">
        <f t="shared" si="191"/>
        <v>6.8117759353649712</v>
      </c>
      <c r="M2039" s="27"/>
    </row>
    <row r="2040" spans="1:13" x14ac:dyDescent="0.25">
      <c r="A2040" s="24">
        <f t="shared" si="187"/>
        <v>2021</v>
      </c>
      <c r="B2040" s="32">
        <v>44405</v>
      </c>
      <c r="C2040" s="28">
        <f>'Bitcoin Data'!C2042</f>
        <v>39995.90625</v>
      </c>
      <c r="D2040" s="26">
        <f>'Bitcoin Data'!K2042</f>
        <v>981.24727431312681</v>
      </c>
      <c r="E2040" s="25">
        <f>'Bitcoin Data'!J2042</f>
        <v>147511.31735379924</v>
      </c>
      <c r="F2040" s="25">
        <f t="shared" si="188"/>
        <v>144.74507808375415</v>
      </c>
      <c r="G2040" s="23">
        <f>'Emissions Factors'!$AB$39/1000</f>
        <v>0.49266147344102867</v>
      </c>
      <c r="H2040" s="26">
        <f t="shared" si="192"/>
        <v>71310.323442079069</v>
      </c>
      <c r="I2040" s="23">
        <f t="shared" si="189"/>
        <v>72.673142956749913</v>
      </c>
      <c r="J2040" s="26">
        <f>I2040*'Social Cost of Carbon'!$C$5</f>
        <v>7267.3142956749916</v>
      </c>
      <c r="K2040" s="23">
        <f t="shared" si="190"/>
        <v>0.18170145339999619</v>
      </c>
      <c r="L2040" s="27">
        <f t="shared" si="191"/>
        <v>7.131032344207906</v>
      </c>
      <c r="M2040" s="27"/>
    </row>
    <row r="2041" spans="1:13" x14ac:dyDescent="0.25">
      <c r="A2041" s="24">
        <f t="shared" si="187"/>
        <v>2021</v>
      </c>
      <c r="B2041" s="32">
        <v>44406</v>
      </c>
      <c r="C2041" s="28">
        <f>'Bitcoin Data'!C2043</f>
        <v>40008.421875</v>
      </c>
      <c r="D2041" s="26">
        <f>'Bitcoin Data'!K2043</f>
        <v>1000</v>
      </c>
      <c r="E2041" s="25">
        <f>'Bitcoin Data'!J2043</f>
        <v>146305.08626202066</v>
      </c>
      <c r="F2041" s="25">
        <f t="shared" si="188"/>
        <v>146.30508626202064</v>
      </c>
      <c r="G2041" s="23">
        <f>'Emissions Factors'!$AB$39/1000</f>
        <v>0.49266147344102867</v>
      </c>
      <c r="H2041" s="26">
        <f t="shared" si="192"/>
        <v>72078.879369763876</v>
      </c>
      <c r="I2041" s="23">
        <f t="shared" si="189"/>
        <v>72.078879369763911</v>
      </c>
      <c r="J2041" s="26">
        <f>I2041*'Social Cost of Carbon'!$C$5</f>
        <v>7207.8879369763908</v>
      </c>
      <c r="K2041" s="23">
        <f t="shared" si="190"/>
        <v>0.18015926645385563</v>
      </c>
      <c r="L2041" s="27">
        <f t="shared" si="191"/>
        <v>7.2078879369763911</v>
      </c>
      <c r="M2041" s="27"/>
    </row>
    <row r="2042" spans="1:13" x14ac:dyDescent="0.25">
      <c r="A2042" s="24">
        <f t="shared" si="187"/>
        <v>2021</v>
      </c>
      <c r="B2042" s="32">
        <v>44407</v>
      </c>
      <c r="C2042" s="28">
        <f>'Bitcoin Data'!C2044</f>
        <v>42235.546875</v>
      </c>
      <c r="D2042" s="26">
        <f>'Bitcoin Data'!K2044</f>
        <v>1037.4639769452449</v>
      </c>
      <c r="E2042" s="25">
        <f>'Bitcoin Data'!J2044</f>
        <v>141866.46834183007</v>
      </c>
      <c r="F2042" s="25">
        <f t="shared" si="188"/>
        <v>147.18135044109172</v>
      </c>
      <c r="G2042" s="23">
        <f>'Emissions Factors'!$AB$39/1000</f>
        <v>0.49266147344102867</v>
      </c>
      <c r="H2042" s="26">
        <f t="shared" si="192"/>
        <v>72510.580971348652</v>
      </c>
      <c r="I2042" s="23">
        <f t="shared" si="189"/>
        <v>69.892143325161044</v>
      </c>
      <c r="J2042" s="26">
        <f>I2042*'Social Cost of Carbon'!$C$5</f>
        <v>6989.2143325161042</v>
      </c>
      <c r="K2042" s="23">
        <f t="shared" si="190"/>
        <v>0.16548180027599332</v>
      </c>
      <c r="L2042" s="27">
        <f t="shared" si="191"/>
        <v>7.2510580971348633</v>
      </c>
      <c r="M2042" s="27"/>
    </row>
    <row r="2043" spans="1:13" x14ac:dyDescent="0.25">
      <c r="A2043" s="24">
        <f t="shared" si="187"/>
        <v>2021</v>
      </c>
      <c r="B2043" s="32">
        <v>44408</v>
      </c>
      <c r="C2043" s="28">
        <f>'Bitcoin Data'!C2045</f>
        <v>41626.195312999997</v>
      </c>
      <c r="D2043" s="26">
        <f>'Bitcoin Data'!K2045</f>
        <v>987.49177090190904</v>
      </c>
      <c r="E2043" s="25">
        <f>'Bitcoin Data'!J2045</f>
        <v>153245.42992396356</v>
      </c>
      <c r="F2043" s="25">
        <f t="shared" si="188"/>
        <v>151.32860097823917</v>
      </c>
      <c r="G2043" s="23">
        <f>'Emissions Factors'!$AB$39/1000</f>
        <v>0.49266147344102867</v>
      </c>
      <c r="H2043" s="26">
        <f t="shared" si="192"/>
        <v>74553.7715317088</v>
      </c>
      <c r="I2043" s="23">
        <f t="shared" si="189"/>
        <v>75.49811930444379</v>
      </c>
      <c r="J2043" s="26">
        <f>I2043*'Social Cost of Carbon'!$C$5</f>
        <v>7549.811930444379</v>
      </c>
      <c r="K2043" s="23">
        <f t="shared" si="190"/>
        <v>0.18137165488402318</v>
      </c>
      <c r="L2043" s="27">
        <f t="shared" si="191"/>
        <v>7.4553771531708799</v>
      </c>
      <c r="M2043" s="27"/>
    </row>
    <row r="2044" spans="1:13" x14ac:dyDescent="0.25">
      <c r="A2044" s="24">
        <f t="shared" si="187"/>
        <v>2021</v>
      </c>
      <c r="B2044" s="32">
        <v>44409</v>
      </c>
      <c r="C2044" s="28">
        <f>'Bitcoin Data'!C2046</f>
        <v>39974.894530999998</v>
      </c>
      <c r="D2044" s="26">
        <f>'Bitcoin Data'!K2046</f>
        <v>962.46390760346469</v>
      </c>
      <c r="E2044" s="25">
        <f>'Bitcoin Data'!J2046</f>
        <v>158770.05517840787</v>
      </c>
      <c r="F2044" s="25">
        <f t="shared" si="188"/>
        <v>152.81044771742816</v>
      </c>
      <c r="G2044" s="23">
        <f>'Emissions Factors'!$AB$39/1000</f>
        <v>0.49266147344102867</v>
      </c>
      <c r="H2044" s="26">
        <f t="shared" si="192"/>
        <v>75283.82032965144</v>
      </c>
      <c r="I2044" s="23">
        <f t="shared" si="189"/>
        <v>78.219889322507854</v>
      </c>
      <c r="J2044" s="26">
        <f>I2044*'Social Cost of Carbon'!$C$5</f>
        <v>7821.9889322507852</v>
      </c>
      <c r="K2044" s="23">
        <f t="shared" si="190"/>
        <v>0.19567253457504277</v>
      </c>
      <c r="L2044" s="27">
        <f t="shared" si="191"/>
        <v>7.5283820329651432</v>
      </c>
      <c r="M2044" s="27"/>
    </row>
    <row r="2045" spans="1:13" x14ac:dyDescent="0.25">
      <c r="A2045" s="24">
        <f t="shared" si="187"/>
        <v>2021</v>
      </c>
      <c r="B2045" s="32">
        <v>44410</v>
      </c>
      <c r="C2045" s="28">
        <f>'Bitcoin Data'!C2047</f>
        <v>39201.945312999997</v>
      </c>
      <c r="D2045" s="26">
        <f>'Bitcoin Data'!K2047</f>
        <v>893.74379344587885</v>
      </c>
      <c r="E2045" s="25">
        <f>'Bitcoin Data'!J2047</f>
        <v>172452.42004812535</v>
      </c>
      <c r="F2045" s="25">
        <f t="shared" si="188"/>
        <v>154.12828008273368</v>
      </c>
      <c r="G2045" s="23">
        <f>'Emissions Factors'!$AB$39/1000</f>
        <v>0.49266147344102867</v>
      </c>
      <c r="H2045" s="26">
        <f t="shared" si="192"/>
        <v>75933.065564491131</v>
      </c>
      <c r="I2045" s="23">
        <f t="shared" si="189"/>
        <v>84.960663359380632</v>
      </c>
      <c r="J2045" s="26">
        <f>I2045*'Social Cost of Carbon'!$C$5</f>
        <v>8496.0663359380633</v>
      </c>
      <c r="K2045" s="23">
        <f t="shared" si="190"/>
        <v>0.21672563103955533</v>
      </c>
      <c r="L2045" s="27">
        <f t="shared" si="191"/>
        <v>7.5933065564491136</v>
      </c>
      <c r="M2045" s="27"/>
    </row>
    <row r="2046" spans="1:13" x14ac:dyDescent="0.25">
      <c r="A2046" s="24">
        <f t="shared" si="187"/>
        <v>2021</v>
      </c>
      <c r="B2046" s="32">
        <v>44411</v>
      </c>
      <c r="C2046" s="28">
        <f>'Bitcoin Data'!C2048</f>
        <v>38152.980469000002</v>
      </c>
      <c r="D2046" s="26">
        <f>'Bitcoin Data'!K2048</f>
        <v>1056.2140593827016</v>
      </c>
      <c r="E2046" s="25">
        <f>'Bitcoin Data'!J2048</f>
        <v>146055.18117251559</v>
      </c>
      <c r="F2046" s="25">
        <f t="shared" si="188"/>
        <v>154.26553580009863</v>
      </c>
      <c r="G2046" s="23">
        <f>'Emissions Factors'!$AB$39/1000</f>
        <v>0.49266147344102867</v>
      </c>
      <c r="H2046" s="26">
        <f t="shared" si="192"/>
        <v>76000.686168446351</v>
      </c>
      <c r="I2046" s="23">
        <f t="shared" si="189"/>
        <v>71.955760760147925</v>
      </c>
      <c r="J2046" s="26">
        <f>I2046*'Social Cost of Carbon'!$C$5</f>
        <v>7195.5760760147923</v>
      </c>
      <c r="K2046" s="23">
        <f t="shared" si="190"/>
        <v>0.18859800695941251</v>
      </c>
      <c r="L2046" s="27">
        <f t="shared" si="191"/>
        <v>7.6000686168446352</v>
      </c>
      <c r="M2046" s="27"/>
    </row>
    <row r="2047" spans="1:13" x14ac:dyDescent="0.25">
      <c r="A2047" s="24">
        <f t="shared" si="187"/>
        <v>2021</v>
      </c>
      <c r="B2047" s="32">
        <v>44412</v>
      </c>
      <c r="C2047" s="28">
        <f>'Bitcoin Data'!C2049</f>
        <v>39747.503905999998</v>
      </c>
      <c r="D2047" s="26">
        <f>'Bitcoin Data'!K2049</f>
        <v>850.0188893086513</v>
      </c>
      <c r="E2047" s="25">
        <f>'Bitcoin Data'!J2049</f>
        <v>182857.06748635613</v>
      </c>
      <c r="F2047" s="25">
        <f t="shared" si="188"/>
        <v>155.43196140698956</v>
      </c>
      <c r="G2047" s="23">
        <f>'Emissions Factors'!$AB$39/1000</f>
        <v>0.49266147344102867</v>
      </c>
      <c r="H2047" s="26">
        <f t="shared" si="192"/>
        <v>76575.339126596577</v>
      </c>
      <c r="I2047" s="23">
        <f t="shared" si="189"/>
        <v>90.086632296933828</v>
      </c>
      <c r="J2047" s="26">
        <f>I2047*'Social Cost of Carbon'!$C$5</f>
        <v>9008.6632296933822</v>
      </c>
      <c r="K2047" s="23">
        <f t="shared" si="190"/>
        <v>0.22664726949894076</v>
      </c>
      <c r="L2047" s="27">
        <f t="shared" si="191"/>
        <v>7.6575339126596562</v>
      </c>
      <c r="M2047" s="27"/>
    </row>
    <row r="2048" spans="1:13" x14ac:dyDescent="0.25">
      <c r="A2048" s="24">
        <f t="shared" si="187"/>
        <v>2021</v>
      </c>
      <c r="B2048" s="32">
        <v>44413</v>
      </c>
      <c r="C2048" s="28">
        <f>'Bitcoin Data'!C2050</f>
        <v>40869.554687999997</v>
      </c>
      <c r="D2048" s="26">
        <f>'Bitcoin Data'!K2050</f>
        <v>1000</v>
      </c>
      <c r="E2048" s="25">
        <f>'Bitcoin Data'!J2050</f>
        <v>153607.40236026124</v>
      </c>
      <c r="F2048" s="25">
        <f t="shared" si="188"/>
        <v>153.60740236026123</v>
      </c>
      <c r="G2048" s="23">
        <f>'Emissions Factors'!$AB$39/1000</f>
        <v>0.49266147344102867</v>
      </c>
      <c r="H2048" s="26">
        <f t="shared" si="192"/>
        <v>75676.449178255236</v>
      </c>
      <c r="I2048" s="23">
        <f t="shared" si="189"/>
        <v>75.676449178255254</v>
      </c>
      <c r="J2048" s="26">
        <f>I2048*'Social Cost of Carbon'!$C$5</f>
        <v>7567.6449178255252</v>
      </c>
      <c r="K2048" s="23">
        <f t="shared" si="190"/>
        <v>0.18516582760926231</v>
      </c>
      <c r="L2048" s="27">
        <f t="shared" si="191"/>
        <v>7.5676449178255254</v>
      </c>
      <c r="M2048" s="27"/>
    </row>
    <row r="2049" spans="1:13" x14ac:dyDescent="0.25">
      <c r="A2049" s="24">
        <f t="shared" si="187"/>
        <v>2021</v>
      </c>
      <c r="B2049" s="32">
        <v>44414</v>
      </c>
      <c r="C2049" s="28">
        <f>'Bitcoin Data'!C2051</f>
        <v>42816.5</v>
      </c>
      <c r="D2049" s="26">
        <f>'Bitcoin Data'!K2051</f>
        <v>993.70652533951636</v>
      </c>
      <c r="E2049" s="25">
        <f>'Bitcoin Data'!J2051</f>
        <v>155815.66033952223</v>
      </c>
      <c r="F2049" s="25">
        <f t="shared" si="188"/>
        <v>154.83503842946894</v>
      </c>
      <c r="G2049" s="23">
        <f>'Emissions Factors'!$AB$39/1000</f>
        <v>0.49266147344102867</v>
      </c>
      <c r="H2049" s="26">
        <f t="shared" si="192"/>
        <v>76281.258172960457</v>
      </c>
      <c r="I2049" s="23">
        <f t="shared" si="189"/>
        <v>76.764372808055882</v>
      </c>
      <c r="J2049" s="26">
        <f>I2049*'Social Cost of Carbon'!$C$5</f>
        <v>7676.4372808055878</v>
      </c>
      <c r="K2049" s="23">
        <f t="shared" si="190"/>
        <v>0.17928689362291611</v>
      </c>
      <c r="L2049" s="27">
        <f t="shared" si="191"/>
        <v>7.6281258172960458</v>
      </c>
      <c r="M2049" s="27"/>
    </row>
    <row r="2050" spans="1:13" x14ac:dyDescent="0.25">
      <c r="A2050" s="24">
        <f t="shared" si="187"/>
        <v>2021</v>
      </c>
      <c r="B2050" s="32">
        <v>44415</v>
      </c>
      <c r="C2050" s="28">
        <f>'Bitcoin Data'!C2052</f>
        <v>44555.800780999998</v>
      </c>
      <c r="D2050" s="26">
        <f>'Bitcoin Data'!K2052</f>
        <v>1043.7202829641658</v>
      </c>
      <c r="E2050" s="25">
        <f>'Bitcoin Data'!J2052</f>
        <v>148605.3184512096</v>
      </c>
      <c r="F2050" s="25">
        <f t="shared" si="188"/>
        <v>155.10238502387645</v>
      </c>
      <c r="G2050" s="23">
        <f>'Emissions Factors'!$AB$39/1000</f>
        <v>0.49266147344102867</v>
      </c>
      <c r="H2050" s="26">
        <f t="shared" si="192"/>
        <v>76412.96954008071</v>
      </c>
      <c r="I2050" s="23">
        <f t="shared" si="189"/>
        <v>73.212115149346204</v>
      </c>
      <c r="J2050" s="26">
        <f>I2050*'Social Cost of Carbon'!$C$5</f>
        <v>7321.21151493462</v>
      </c>
      <c r="K2050" s="23">
        <f t="shared" si="190"/>
        <v>0.1643155635541089</v>
      </c>
      <c r="L2050" s="27">
        <f t="shared" si="191"/>
        <v>7.6412969540080704</v>
      </c>
      <c r="M2050" s="27"/>
    </row>
    <row r="2051" spans="1:13" x14ac:dyDescent="0.25">
      <c r="A2051" s="24">
        <f t="shared" ref="A2051:A2114" si="193">YEAR(B2051)</f>
        <v>2021</v>
      </c>
      <c r="B2051" s="32">
        <v>44416</v>
      </c>
      <c r="C2051" s="28">
        <f>'Bitcoin Data'!C2053</f>
        <v>43798.117187999997</v>
      </c>
      <c r="D2051" s="26">
        <f>'Bitcoin Data'!K2053</f>
        <v>987.49177090190904</v>
      </c>
      <c r="E2051" s="25">
        <f>'Bitcoin Data'!J2053</f>
        <v>158576.03925348254</v>
      </c>
      <c r="F2051" s="25">
        <f t="shared" si="188"/>
        <v>156.59253382503212</v>
      </c>
      <c r="G2051" s="23">
        <f>'Emissions Factors'!$AB$39/1000</f>
        <v>0.49266147344102867</v>
      </c>
      <c r="H2051" s="26">
        <f t="shared" si="192"/>
        <v>77147.108444104451</v>
      </c>
      <c r="I2051" s="23">
        <f t="shared" si="189"/>
        <v>78.124305151063112</v>
      </c>
      <c r="J2051" s="26">
        <f>I2051*'Social Cost of Carbon'!$C$5</f>
        <v>7812.4305151063108</v>
      </c>
      <c r="K2051" s="23">
        <f t="shared" si="190"/>
        <v>0.17837366116840281</v>
      </c>
      <c r="L2051" s="27">
        <f t="shared" si="191"/>
        <v>7.7147108444104449</v>
      </c>
      <c r="M2051" s="27"/>
    </row>
    <row r="2052" spans="1:13" x14ac:dyDescent="0.25">
      <c r="A2052" s="24">
        <f t="shared" si="193"/>
        <v>2021</v>
      </c>
      <c r="B2052" s="32">
        <v>44417</v>
      </c>
      <c r="C2052" s="28">
        <f>'Bitcoin Data'!C2054</f>
        <v>46365.402344000002</v>
      </c>
      <c r="D2052" s="26">
        <f>'Bitcoin Data'!K2054</f>
        <v>949.96833438885369</v>
      </c>
      <c r="E2052" s="25">
        <f>'Bitcoin Data'!J2054</f>
        <v>165356.91643662946</v>
      </c>
      <c r="F2052" s="25">
        <f t="shared" si="188"/>
        <v>157.08383448698174</v>
      </c>
      <c r="G2052" s="23">
        <f>'Emissions Factors'!$AB$39/1000</f>
        <v>0.49266147344102867</v>
      </c>
      <c r="H2052" s="26">
        <f t="shared" si="192"/>
        <v>77389.153352123103</v>
      </c>
      <c r="I2052" s="23">
        <f t="shared" si="189"/>
        <v>81.464982095334932</v>
      </c>
      <c r="J2052" s="26">
        <f>I2052*'Social Cost of Carbon'!$C$5</f>
        <v>8146.4982095334935</v>
      </c>
      <c r="K2052" s="23">
        <f t="shared" si="190"/>
        <v>0.17570209245876858</v>
      </c>
      <c r="L2052" s="27">
        <f t="shared" si="191"/>
        <v>7.7389153352123117</v>
      </c>
      <c r="M2052" s="27"/>
    </row>
    <row r="2053" spans="1:13" x14ac:dyDescent="0.25">
      <c r="A2053" s="24">
        <f t="shared" si="193"/>
        <v>2021</v>
      </c>
      <c r="B2053" s="32">
        <v>44418</v>
      </c>
      <c r="C2053" s="28">
        <f>'Bitcoin Data'!C2055</f>
        <v>45585.03125</v>
      </c>
      <c r="D2053" s="26">
        <f>'Bitcoin Data'!K2055</f>
        <v>1031.2822275696115</v>
      </c>
      <c r="E2053" s="25">
        <f>'Bitcoin Data'!J2055</f>
        <v>153491.8571276436</v>
      </c>
      <c r="F2053" s="25">
        <f t="shared" ref="F2053:F2116" si="194">E2053*D2053/1000000</f>
        <v>158.29342433239285</v>
      </c>
      <c r="G2053" s="23">
        <f>'Emissions Factors'!$AB$39/1000</f>
        <v>0.49266147344102867</v>
      </c>
      <c r="H2053" s="26">
        <f t="shared" si="192"/>
        <v>77985.071667622629</v>
      </c>
      <c r="I2053" s="23">
        <f t="shared" ref="I2053:I2116" si="195">$E2053*G2053/1000</f>
        <v>75.619524493704759</v>
      </c>
      <c r="J2053" s="26">
        <f>I2053*'Social Cost of Carbon'!$C$5</f>
        <v>7561.9524493704757</v>
      </c>
      <c r="K2053" s="23">
        <f t="shared" ref="K2053:K2116" si="196">J2053/$C2053</f>
        <v>0.16588674488120431</v>
      </c>
      <c r="L2053" s="27">
        <f t="shared" ref="L2053:L2116" si="197">J2053*$D2053/1000000</f>
        <v>7.7985071667622634</v>
      </c>
      <c r="M2053" s="27"/>
    </row>
    <row r="2054" spans="1:13" x14ac:dyDescent="0.25">
      <c r="A2054" s="24">
        <f t="shared" si="193"/>
        <v>2021</v>
      </c>
      <c r="B2054" s="32">
        <v>44419</v>
      </c>
      <c r="C2054" s="28">
        <f>'Bitcoin Data'!C2056</f>
        <v>45593.636719000002</v>
      </c>
      <c r="D2054" s="26">
        <f>'Bitcoin Data'!K2056</f>
        <v>918.74234381380154</v>
      </c>
      <c r="E2054" s="25">
        <f>'Bitcoin Data'!J2056</f>
        <v>171575.451093621</v>
      </c>
      <c r="F2054" s="25">
        <f t="shared" si="194"/>
        <v>157.63363207866365</v>
      </c>
      <c r="G2054" s="23">
        <f>'Emissions Factors'!$AB$39/1000</f>
        <v>0.49266147344102867</v>
      </c>
      <c r="H2054" s="26">
        <f t="shared" ref="H2054:H2117" si="198">F2054*G2054*1000</f>
        <v>77660.017443735444</v>
      </c>
      <c r="I2054" s="23">
        <f t="shared" si="195"/>
        <v>84.52861454209247</v>
      </c>
      <c r="J2054" s="26">
        <f>I2054*'Social Cost of Carbon'!$C$5</f>
        <v>8452.8614542092473</v>
      </c>
      <c r="K2054" s="23">
        <f t="shared" si="196"/>
        <v>0.18539563988513183</v>
      </c>
      <c r="L2054" s="27">
        <f t="shared" si="197"/>
        <v>7.7660017443735434</v>
      </c>
      <c r="M2054" s="27"/>
    </row>
    <row r="2055" spans="1:13" x14ac:dyDescent="0.25">
      <c r="A2055" s="24">
        <f t="shared" si="193"/>
        <v>2021</v>
      </c>
      <c r="B2055" s="32">
        <v>44420</v>
      </c>
      <c r="C2055" s="28">
        <f>'Bitcoin Data'!C2057</f>
        <v>44428.289062999997</v>
      </c>
      <c r="D2055" s="26">
        <f>'Bitcoin Data'!K2057</f>
        <v>943.79194630872496</v>
      </c>
      <c r="E2055" s="25">
        <f>'Bitcoin Data'!J2057</f>
        <v>168605.77574385217</v>
      </c>
      <c r="F2055" s="25">
        <f t="shared" si="194"/>
        <v>159.12877324818265</v>
      </c>
      <c r="G2055" s="23">
        <f>'Emissions Factors'!$AB$39/1000</f>
        <v>0.49266147344102867</v>
      </c>
      <c r="H2055" s="26">
        <f t="shared" si="198"/>
        <v>78396.615895313022</v>
      </c>
      <c r="I2055" s="23">
        <f t="shared" si="195"/>
        <v>83.065569908633861</v>
      </c>
      <c r="J2055" s="26">
        <f>I2055*'Social Cost of Carbon'!$C$5</f>
        <v>8306.5569908633861</v>
      </c>
      <c r="K2055" s="23">
        <f t="shared" si="196"/>
        <v>0.186965493518883</v>
      </c>
      <c r="L2055" s="27">
        <f t="shared" si="197"/>
        <v>7.8396615895313007</v>
      </c>
      <c r="M2055" s="27"/>
    </row>
    <row r="2056" spans="1:13" x14ac:dyDescent="0.25">
      <c r="A2056" s="24">
        <f t="shared" si="193"/>
        <v>2021</v>
      </c>
      <c r="B2056" s="32">
        <v>44421</v>
      </c>
      <c r="C2056" s="28">
        <f>'Bitcoin Data'!C2058</f>
        <v>47793.320312999997</v>
      </c>
      <c r="D2056" s="26">
        <f>'Bitcoin Data'!K2058</f>
        <v>887.4864411793709</v>
      </c>
      <c r="E2056" s="25">
        <f>'Bitcoin Data'!J2058</f>
        <v>177750.82274511523</v>
      </c>
      <c r="F2056" s="25">
        <f t="shared" si="194"/>
        <v>157.75144509476749</v>
      </c>
      <c r="G2056" s="23">
        <f>'Emissions Factors'!$AB$39/1000</f>
        <v>0.49266147344102867</v>
      </c>
      <c r="H2056" s="26">
        <f t="shared" si="198"/>
        <v>77718.059377839687</v>
      </c>
      <c r="I2056" s="23">
        <f t="shared" si="195"/>
        <v>87.57098223896358</v>
      </c>
      <c r="J2056" s="26">
        <f>I2056*'Social Cost of Carbon'!$C$5</f>
        <v>8757.0982238963588</v>
      </c>
      <c r="K2056" s="23">
        <f t="shared" si="196"/>
        <v>0.18322849650423617</v>
      </c>
      <c r="L2056" s="27">
        <f t="shared" si="197"/>
        <v>7.7718059377839692</v>
      </c>
      <c r="M2056" s="27"/>
    </row>
    <row r="2057" spans="1:13" x14ac:dyDescent="0.25">
      <c r="A2057" s="24">
        <f t="shared" si="193"/>
        <v>2021</v>
      </c>
      <c r="B2057" s="32">
        <v>44422</v>
      </c>
      <c r="C2057" s="28">
        <f>'Bitcoin Data'!C2059</f>
        <v>47096.945312999997</v>
      </c>
      <c r="D2057" s="26">
        <f>'Bitcoin Data'!K2059</f>
        <v>1025.0569476082005</v>
      </c>
      <c r="E2057" s="25">
        <f>'Bitcoin Data'!J2059</f>
        <v>152568.96414769682</v>
      </c>
      <c r="F2057" s="25">
        <f t="shared" si="194"/>
        <v>156.39187668898307</v>
      </c>
      <c r="G2057" s="23">
        <f>'Emissions Factors'!$AB$39/1000</f>
        <v>0.49266147344102867</v>
      </c>
      <c r="H2057" s="26">
        <f t="shared" si="198"/>
        <v>77048.252403802064</v>
      </c>
      <c r="I2057" s="23">
        <f t="shared" si="195"/>
        <v>75.164850678375785</v>
      </c>
      <c r="J2057" s="26">
        <f>I2057*'Social Cost of Carbon'!$C$5</f>
        <v>7516.4850678375788</v>
      </c>
      <c r="K2057" s="23">
        <f t="shared" si="196"/>
        <v>0.15959602088594121</v>
      </c>
      <c r="L2057" s="27">
        <f t="shared" si="197"/>
        <v>7.704825240380206</v>
      </c>
      <c r="M2057" s="27"/>
    </row>
    <row r="2058" spans="1:13" x14ac:dyDescent="0.25">
      <c r="A2058" s="24">
        <f t="shared" si="193"/>
        <v>2021</v>
      </c>
      <c r="B2058" s="32">
        <v>44423</v>
      </c>
      <c r="C2058" s="28">
        <f>'Bitcoin Data'!C2060</f>
        <v>47047.003905999998</v>
      </c>
      <c r="D2058" s="26">
        <f>'Bitcoin Data'!K2060</f>
        <v>1137.5126390293226</v>
      </c>
      <c r="E2058" s="25">
        <f>'Bitcoin Data'!J2060</f>
        <v>138544.95779556624</v>
      </c>
      <c r="F2058" s="25">
        <f t="shared" si="194"/>
        <v>157.59664056624067</v>
      </c>
      <c r="G2058" s="23">
        <f>'Emissions Factors'!$AB$39/1000</f>
        <v>0.49266147344102867</v>
      </c>
      <c r="H2058" s="26">
        <f t="shared" si="198"/>
        <v>77641.793150720317</v>
      </c>
      <c r="I2058" s="23">
        <f t="shared" si="195"/>
        <v>68.255763045388804</v>
      </c>
      <c r="J2058" s="26">
        <f>I2058*'Social Cost of Carbon'!$C$5</f>
        <v>6825.5763045388803</v>
      </c>
      <c r="K2058" s="23">
        <f t="shared" si="196"/>
        <v>0.14507993576331438</v>
      </c>
      <c r="L2058" s="27">
        <f t="shared" si="197"/>
        <v>7.7641793150720328</v>
      </c>
      <c r="M2058" s="27"/>
    </row>
    <row r="2059" spans="1:13" x14ac:dyDescent="0.25">
      <c r="A2059" s="24">
        <f t="shared" si="193"/>
        <v>2021</v>
      </c>
      <c r="B2059" s="32">
        <v>44424</v>
      </c>
      <c r="C2059" s="28">
        <f>'Bitcoin Data'!C2061</f>
        <v>46004.484375</v>
      </c>
      <c r="D2059" s="26">
        <f>'Bitcoin Data'!K2061</f>
        <v>1006.2611806797852</v>
      </c>
      <c r="E2059" s="25">
        <f>'Bitcoin Data'!J2061</f>
        <v>161844.65009548777</v>
      </c>
      <c r="F2059" s="25">
        <f t="shared" si="194"/>
        <v>162.85798869179223</v>
      </c>
      <c r="G2059" s="23">
        <f>'Emissions Factors'!$AB$39/1000</f>
        <v>0.49266147344102867</v>
      </c>
      <c r="H2059" s="26">
        <f t="shared" si="198"/>
        <v>80233.856670540743</v>
      </c>
      <c r="I2059" s="23">
        <f t="shared" si="195"/>
        <v>79.734623784590724</v>
      </c>
      <c r="J2059" s="26">
        <f>I2059*'Social Cost of Carbon'!$C$5</f>
        <v>7973.4623784590722</v>
      </c>
      <c r="K2059" s="23">
        <f t="shared" si="196"/>
        <v>0.17331924239090163</v>
      </c>
      <c r="L2059" s="27">
        <f t="shared" si="197"/>
        <v>8.0233856670540735</v>
      </c>
      <c r="M2059" s="27"/>
    </row>
    <row r="2060" spans="1:13" x14ac:dyDescent="0.25">
      <c r="A2060" s="24">
        <f t="shared" si="193"/>
        <v>2021</v>
      </c>
      <c r="B2060" s="32">
        <v>44425</v>
      </c>
      <c r="C2060" s="28">
        <f>'Bitcoin Data'!C2062</f>
        <v>44695.359375</v>
      </c>
      <c r="D2060" s="26">
        <f>'Bitcoin Data'!K2062</f>
        <v>1075.011944577162</v>
      </c>
      <c r="E2060" s="25">
        <f>'Bitcoin Data'!J2062</f>
        <v>154179.94245792134</v>
      </c>
      <c r="F2060" s="25">
        <f t="shared" si="194"/>
        <v>165.74527975648496</v>
      </c>
      <c r="G2060" s="23">
        <f>'Emissions Factors'!$AB$39/1000</f>
        <v>0.49266147344102867</v>
      </c>
      <c r="H2060" s="26">
        <f t="shared" si="198"/>
        <v>81656.313740725382</v>
      </c>
      <c r="I2060" s="23">
        <f t="shared" si="195"/>
        <v>75.95851762637254</v>
      </c>
      <c r="J2060" s="26">
        <f>I2060*'Social Cost of Carbon'!$C$5</f>
        <v>7595.8517626372541</v>
      </c>
      <c r="K2060" s="23">
        <f t="shared" si="196"/>
        <v>0.16994721306315158</v>
      </c>
      <c r="L2060" s="27">
        <f t="shared" si="197"/>
        <v>8.1656313740725377</v>
      </c>
      <c r="M2060" s="27"/>
    </row>
    <row r="2061" spans="1:13" x14ac:dyDescent="0.25">
      <c r="A2061" s="24">
        <f t="shared" si="193"/>
        <v>2021</v>
      </c>
      <c r="B2061" s="32">
        <v>44426</v>
      </c>
      <c r="C2061" s="28">
        <f>'Bitcoin Data'!C2063</f>
        <v>44801.1875</v>
      </c>
      <c r="D2061" s="26">
        <f>'Bitcoin Data'!K2063</f>
        <v>843.72363363644888</v>
      </c>
      <c r="E2061" s="25">
        <f>'Bitcoin Data'!J2063</f>
        <v>199660.42379857376</v>
      </c>
      <c r="F2061" s="25">
        <f t="shared" si="194"/>
        <v>168.45821826072597</v>
      </c>
      <c r="G2061" s="23">
        <f>'Emissions Factors'!$AB$39/1000</f>
        <v>0.49266147344102867</v>
      </c>
      <c r="H2061" s="26">
        <f t="shared" si="198"/>
        <v>82992.874021579672</v>
      </c>
      <c r="I2061" s="23">
        <f t="shared" si="195"/>
        <v>98.364998576465567</v>
      </c>
      <c r="J2061" s="26">
        <f>I2061*'Social Cost of Carbon'!$C$5</f>
        <v>9836.4998576465568</v>
      </c>
      <c r="K2061" s="23">
        <f t="shared" si="196"/>
        <v>0.219558909183971</v>
      </c>
      <c r="L2061" s="27">
        <f t="shared" si="197"/>
        <v>8.2992874021579652</v>
      </c>
      <c r="M2061" s="27"/>
    </row>
    <row r="2062" spans="1:13" x14ac:dyDescent="0.25">
      <c r="A2062" s="24">
        <f t="shared" si="193"/>
        <v>2021</v>
      </c>
      <c r="B2062" s="32">
        <v>44427</v>
      </c>
      <c r="C2062" s="28">
        <f>'Bitcoin Data'!C2064</f>
        <v>46717.578125</v>
      </c>
      <c r="D2062" s="26">
        <f>'Bitcoin Data'!K2064</f>
        <v>962.46390760346469</v>
      </c>
      <c r="E2062" s="25">
        <f>'Bitcoin Data'!J2064</f>
        <v>174617.16901688842</v>
      </c>
      <c r="F2062" s="25">
        <f t="shared" si="194"/>
        <v>168.06272282664906</v>
      </c>
      <c r="G2062" s="23">
        <f>'Emissions Factors'!$AB$39/1000</f>
        <v>0.49266147344102867</v>
      </c>
      <c r="H2062" s="26">
        <f t="shared" si="198"/>
        <v>82798.028658288138</v>
      </c>
      <c r="I2062" s="23">
        <f t="shared" si="195"/>
        <v>86.027151775961386</v>
      </c>
      <c r="J2062" s="26">
        <f>I2062*'Social Cost of Carbon'!$C$5</f>
        <v>8602.7151775961393</v>
      </c>
      <c r="K2062" s="23">
        <f t="shared" si="196"/>
        <v>0.18414300404396527</v>
      </c>
      <c r="L2062" s="27">
        <f t="shared" si="197"/>
        <v>8.2798028658288132</v>
      </c>
      <c r="M2062" s="27"/>
    </row>
    <row r="2063" spans="1:13" x14ac:dyDescent="0.25">
      <c r="A2063" s="24">
        <f t="shared" si="193"/>
        <v>2021</v>
      </c>
      <c r="B2063" s="32">
        <v>44428</v>
      </c>
      <c r="C2063" s="28">
        <f>'Bitcoin Data'!C2065</f>
        <v>49339.175780999998</v>
      </c>
      <c r="D2063" s="26">
        <f>'Bitcoin Data'!K2065</f>
        <v>1000</v>
      </c>
      <c r="E2063" s="25">
        <f>'Bitcoin Data'!J2065</f>
        <v>170011.24412489089</v>
      </c>
      <c r="F2063" s="25">
        <f t="shared" si="194"/>
        <v>170.01124412489091</v>
      </c>
      <c r="G2063" s="23">
        <f>'Emissions Factors'!$AB$39/1000</f>
        <v>0.49266147344102867</v>
      </c>
      <c r="H2063" s="26">
        <f t="shared" si="198"/>
        <v>83757.990032111178</v>
      </c>
      <c r="I2063" s="23">
        <f t="shared" si="195"/>
        <v>83.757990032111181</v>
      </c>
      <c r="J2063" s="26">
        <f>I2063*'Social Cost of Carbon'!$C$5</f>
        <v>8375.7990032111175</v>
      </c>
      <c r="K2063" s="23">
        <f t="shared" si="196"/>
        <v>0.16975960523516792</v>
      </c>
      <c r="L2063" s="27">
        <f t="shared" si="197"/>
        <v>8.3757990032111174</v>
      </c>
      <c r="M2063" s="27"/>
    </row>
    <row r="2064" spans="1:13" x14ac:dyDescent="0.25">
      <c r="A2064" s="24">
        <f t="shared" si="193"/>
        <v>2021</v>
      </c>
      <c r="B2064" s="32">
        <v>44429</v>
      </c>
      <c r="C2064" s="28">
        <f>'Bitcoin Data'!C2066</f>
        <v>48905.492187999997</v>
      </c>
      <c r="D2064" s="26">
        <f>'Bitcoin Data'!K2066</f>
        <v>1062.4483532050526</v>
      </c>
      <c r="E2064" s="25">
        <f>'Bitcoin Data'!J2066</f>
        <v>162835.69992225023</v>
      </c>
      <c r="F2064" s="25">
        <f t="shared" si="194"/>
        <v>173.0045212253869</v>
      </c>
      <c r="G2064" s="23">
        <f>'Emissions Factors'!$AB$39/1000</f>
        <v>0.49266147344102867</v>
      </c>
      <c r="H2064" s="26">
        <f t="shared" si="198"/>
        <v>85232.662338858834</v>
      </c>
      <c r="I2064" s="23">
        <f t="shared" si="195"/>
        <v>80.222875852496998</v>
      </c>
      <c r="J2064" s="26">
        <f>I2064*'Social Cost of Carbon'!$C$5</f>
        <v>8022.2875852497</v>
      </c>
      <c r="K2064" s="23">
        <f t="shared" si="196"/>
        <v>0.16403653713187941</v>
      </c>
      <c r="L2064" s="27">
        <f t="shared" si="197"/>
        <v>8.5232662338858827</v>
      </c>
      <c r="M2064" s="27"/>
    </row>
    <row r="2065" spans="1:13" x14ac:dyDescent="0.25">
      <c r="A2065" s="24">
        <f t="shared" si="193"/>
        <v>2021</v>
      </c>
      <c r="B2065" s="32">
        <v>44430</v>
      </c>
      <c r="C2065" s="28">
        <f>'Bitcoin Data'!C2067</f>
        <v>49321.652344000002</v>
      </c>
      <c r="D2065" s="26">
        <f>'Bitcoin Data'!K2067</f>
        <v>1025.0569476082005</v>
      </c>
      <c r="E2065" s="25">
        <f>'Bitcoin Data'!J2067</f>
        <v>169582.14095145534</v>
      </c>
      <c r="F2065" s="25">
        <f t="shared" si="194"/>
        <v>173.83135177256244</v>
      </c>
      <c r="G2065" s="23">
        <f>'Emissions Factors'!$AB$39/1000</f>
        <v>0.49266147344102867</v>
      </c>
      <c r="H2065" s="26">
        <f t="shared" si="198"/>
        <v>85640.009894516377</v>
      </c>
      <c r="I2065" s="23">
        <f t="shared" si="195"/>
        <v>83.54658743042819</v>
      </c>
      <c r="J2065" s="26">
        <f>I2065*'Social Cost of Carbon'!$C$5</f>
        <v>8354.658743042819</v>
      </c>
      <c r="K2065" s="23">
        <f t="shared" si="196"/>
        <v>0.16939129866883235</v>
      </c>
      <c r="L2065" s="27">
        <f t="shared" si="197"/>
        <v>8.5640009894516371</v>
      </c>
      <c r="M2065" s="27"/>
    </row>
    <row r="2066" spans="1:13" x14ac:dyDescent="0.25">
      <c r="A2066" s="24">
        <f t="shared" si="193"/>
        <v>2021</v>
      </c>
      <c r="B2066" s="32">
        <v>44431</v>
      </c>
      <c r="C2066" s="28">
        <f>'Bitcoin Data'!C2068</f>
        <v>49546.148437999997</v>
      </c>
      <c r="D2066" s="26">
        <f>'Bitcoin Data'!K2068</f>
        <v>1231.1901504787963</v>
      </c>
      <c r="E2066" s="25">
        <f>'Bitcoin Data'!J2068</f>
        <v>138873.95837194464</v>
      </c>
      <c r="F2066" s="25">
        <f t="shared" si="194"/>
        <v>170.98024970554061</v>
      </c>
      <c r="G2066" s="23">
        <f>'Emissions Factors'!$AB$39/1000</f>
        <v>0.49266147344102867</v>
      </c>
      <c r="H2066" s="26">
        <f t="shared" si="198"/>
        <v>84235.381749246648</v>
      </c>
      <c r="I2066" s="23">
        <f t="shared" si="195"/>
        <v>68.417848954110326</v>
      </c>
      <c r="J2066" s="26">
        <f>I2066*'Social Cost of Carbon'!$C$5</f>
        <v>6841.7848954110323</v>
      </c>
      <c r="K2066" s="23">
        <f t="shared" si="196"/>
        <v>0.13808913732159342</v>
      </c>
      <c r="L2066" s="27">
        <f t="shared" si="197"/>
        <v>8.4235381749246638</v>
      </c>
      <c r="M2066" s="27"/>
    </row>
    <row r="2067" spans="1:13" x14ac:dyDescent="0.25">
      <c r="A2067" s="24">
        <f t="shared" si="193"/>
        <v>2021</v>
      </c>
      <c r="B2067" s="32">
        <v>44432</v>
      </c>
      <c r="C2067" s="28">
        <f>'Bitcoin Data'!C2069</f>
        <v>47706.117187999997</v>
      </c>
      <c r="D2067" s="26">
        <f>'Bitcoin Data'!K2069</f>
        <v>962.46390760346469</v>
      </c>
      <c r="E2067" s="25">
        <f>'Bitcoin Data'!J2069</f>
        <v>183280.59184735661</v>
      </c>
      <c r="F2067" s="25">
        <f t="shared" si="194"/>
        <v>176.40095461728257</v>
      </c>
      <c r="G2067" s="23">
        <f>'Emissions Factors'!$AB$39/1000</f>
        <v>0.49266147344102867</v>
      </c>
      <c r="H2067" s="26">
        <f t="shared" si="198"/>
        <v>86905.954218154468</v>
      </c>
      <c r="I2067" s="23">
        <f t="shared" si="195"/>
        <v>90.295286432662493</v>
      </c>
      <c r="J2067" s="26">
        <f>I2067*'Social Cost of Carbon'!$C$5</f>
        <v>9029.5286432662488</v>
      </c>
      <c r="K2067" s="23">
        <f t="shared" si="196"/>
        <v>0.18927402135207805</v>
      </c>
      <c r="L2067" s="27">
        <f t="shared" si="197"/>
        <v>8.6905954218154449</v>
      </c>
      <c r="M2067" s="27"/>
    </row>
    <row r="2068" spans="1:13" x14ac:dyDescent="0.25">
      <c r="A2068" s="24">
        <f t="shared" si="193"/>
        <v>2021</v>
      </c>
      <c r="B2068" s="32">
        <v>44433</v>
      </c>
      <c r="C2068" s="28">
        <f>'Bitcoin Data'!C2070</f>
        <v>48960.789062999997</v>
      </c>
      <c r="D2068" s="26">
        <f>'Bitcoin Data'!K2070</f>
        <v>1000</v>
      </c>
      <c r="E2068" s="25">
        <f>'Bitcoin Data'!J2070</f>
        <v>173551.43384419772</v>
      </c>
      <c r="F2068" s="25">
        <f t="shared" si="194"/>
        <v>173.55143384419773</v>
      </c>
      <c r="G2068" s="23">
        <f>'Emissions Factors'!$AB$39/1000</f>
        <v>0.49266147344102867</v>
      </c>
      <c r="H2068" s="26">
        <f t="shared" si="198"/>
        <v>85502.105115485669</v>
      </c>
      <c r="I2068" s="23">
        <f t="shared" si="195"/>
        <v>85.502105115485648</v>
      </c>
      <c r="J2068" s="26">
        <f>I2068*'Social Cost of Carbon'!$C$5</f>
        <v>8550.2105115485647</v>
      </c>
      <c r="K2068" s="23">
        <f t="shared" si="196"/>
        <v>0.17463383812190267</v>
      </c>
      <c r="L2068" s="27">
        <f t="shared" si="197"/>
        <v>8.5502105115485634</v>
      </c>
      <c r="M2068" s="27"/>
    </row>
    <row r="2069" spans="1:13" x14ac:dyDescent="0.25">
      <c r="A2069" s="24">
        <f t="shared" si="193"/>
        <v>2021</v>
      </c>
      <c r="B2069" s="32">
        <v>44434</v>
      </c>
      <c r="C2069" s="28">
        <f>'Bitcoin Data'!C2071</f>
        <v>46942.21875</v>
      </c>
      <c r="D2069" s="26">
        <f>'Bitcoin Data'!K2071</f>
        <v>912.50126736287132</v>
      </c>
      <c r="E2069" s="25">
        <f>'Bitcoin Data'!J2071</f>
        <v>195790.35325413616</v>
      </c>
      <c r="F2069" s="25">
        <f t="shared" si="194"/>
        <v>178.65894548182354</v>
      </c>
      <c r="G2069" s="23">
        <f>'Emissions Factors'!$AB$39/1000</f>
        <v>0.49266147344102867</v>
      </c>
      <c r="H2069" s="26">
        <f t="shared" si="198"/>
        <v>88018.379324495603</v>
      </c>
      <c r="I2069" s="23">
        <f t="shared" si="195"/>
        <v>96.458363919722217</v>
      </c>
      <c r="J2069" s="26">
        <f>I2069*'Social Cost of Carbon'!$C$5</f>
        <v>9645.8363919722215</v>
      </c>
      <c r="K2069" s="23">
        <f t="shared" si="196"/>
        <v>0.20548318014840791</v>
      </c>
      <c r="L2069" s="27">
        <f t="shared" si="197"/>
        <v>8.8018379324495584</v>
      </c>
      <c r="M2069" s="27"/>
    </row>
    <row r="2070" spans="1:13" x14ac:dyDescent="0.25">
      <c r="A2070" s="24">
        <f t="shared" si="193"/>
        <v>2021</v>
      </c>
      <c r="B2070" s="32">
        <v>44435</v>
      </c>
      <c r="C2070" s="28">
        <f>'Bitcoin Data'!C2072</f>
        <v>49058.667969000002</v>
      </c>
      <c r="D2070" s="26">
        <f>'Bitcoin Data'!K2072</f>
        <v>912.50126736287132</v>
      </c>
      <c r="E2070" s="25">
        <f>'Bitcoin Data'!J2072</f>
        <v>197582.40325035108</v>
      </c>
      <c r="F2070" s="25">
        <f t="shared" si="194"/>
        <v>180.29419337454726</v>
      </c>
      <c r="G2070" s="23">
        <f>'Emissions Factors'!$AB$39/1000</f>
        <v>0.49266147344102867</v>
      </c>
      <c r="H2070" s="26">
        <f t="shared" si="198"/>
        <v>88824.002960766215</v>
      </c>
      <c r="I2070" s="23">
        <f t="shared" si="195"/>
        <v>97.341237911337458</v>
      </c>
      <c r="J2070" s="26">
        <f>I2070*'Social Cost of Carbon'!$C$5</f>
        <v>9734.1237911337466</v>
      </c>
      <c r="K2070" s="23">
        <f t="shared" si="196"/>
        <v>0.19841802058883265</v>
      </c>
      <c r="L2070" s="27">
        <f t="shared" si="197"/>
        <v>8.8824002960766215</v>
      </c>
      <c r="M2070" s="27"/>
    </row>
    <row r="2071" spans="1:13" x14ac:dyDescent="0.25">
      <c r="A2071" s="24">
        <f t="shared" si="193"/>
        <v>2021</v>
      </c>
      <c r="B2071" s="32">
        <v>44436</v>
      </c>
      <c r="C2071" s="28">
        <f>'Bitcoin Data'!C2073</f>
        <v>48902.402344000002</v>
      </c>
      <c r="D2071" s="26">
        <f>'Bitcoin Data'!K2073</f>
        <v>881.22980515029872</v>
      </c>
      <c r="E2071" s="25">
        <f>'Bitcoin Data'!J2073</f>
        <v>205407.09060040483</v>
      </c>
      <c r="F2071" s="25">
        <f t="shared" si="194"/>
        <v>181.01085042628449</v>
      </c>
      <c r="G2071" s="23">
        <f>'Emissions Factors'!$AB$39/1000</f>
        <v>0.49266147344102867</v>
      </c>
      <c r="H2071" s="26">
        <f t="shared" si="198"/>
        <v>89177.072279826971</v>
      </c>
      <c r="I2071" s="23">
        <f t="shared" si="195"/>
        <v>101.19615991043031</v>
      </c>
      <c r="J2071" s="26">
        <f>I2071*'Social Cost of Carbon'!$C$5</f>
        <v>10119.615991043031</v>
      </c>
      <c r="K2071" s="23">
        <f t="shared" si="196"/>
        <v>0.20693494605556204</v>
      </c>
      <c r="L2071" s="27">
        <f t="shared" si="197"/>
        <v>8.9177072279826959</v>
      </c>
      <c r="M2071" s="27"/>
    </row>
    <row r="2072" spans="1:13" x14ac:dyDescent="0.25">
      <c r="A2072" s="24">
        <f t="shared" si="193"/>
        <v>2021</v>
      </c>
      <c r="B2072" s="32">
        <v>44437</v>
      </c>
      <c r="C2072" s="28">
        <f>'Bitcoin Data'!C2074</f>
        <v>48829.832030999998</v>
      </c>
      <c r="D2072" s="26">
        <f>'Bitcoin Data'!K2074</f>
        <v>974.97562560935978</v>
      </c>
      <c r="E2072" s="25">
        <f>'Bitcoin Data'!J2074</f>
        <v>183937.82472740201</v>
      </c>
      <c r="F2072" s="25">
        <f t="shared" si="194"/>
        <v>179.33489573682354</v>
      </c>
      <c r="G2072" s="23">
        <f>'Emissions Factors'!$AB$39/1000</f>
        <v>0.49266147344102867</v>
      </c>
      <c r="H2072" s="26">
        <f t="shared" si="198"/>
        <v>88351.39397309674</v>
      </c>
      <c r="I2072" s="23">
        <f t="shared" si="195"/>
        <v>90.619079751739548</v>
      </c>
      <c r="J2072" s="26">
        <f>I2072*'Social Cost of Carbon'!$C$5</f>
        <v>9061.9079751739555</v>
      </c>
      <c r="K2072" s="23">
        <f t="shared" si="196"/>
        <v>0.18558138740720903</v>
      </c>
      <c r="L2072" s="27">
        <f t="shared" si="197"/>
        <v>8.8351393973096748</v>
      </c>
      <c r="M2072" s="27"/>
    </row>
    <row r="2073" spans="1:13" x14ac:dyDescent="0.25">
      <c r="A2073" s="24">
        <f t="shared" si="193"/>
        <v>2021</v>
      </c>
      <c r="B2073" s="32">
        <v>44438</v>
      </c>
      <c r="C2073" s="28">
        <f>'Bitcoin Data'!C2075</f>
        <v>47054.984375</v>
      </c>
      <c r="D2073" s="26">
        <f>'Bitcoin Data'!K2075</f>
        <v>843.72363363644888</v>
      </c>
      <c r="E2073" s="25">
        <f>'Bitcoin Data'!J2075</f>
        <v>214725.53855709921</v>
      </c>
      <c r="F2073" s="25">
        <f t="shared" si="194"/>
        <v>181.16901162593916</v>
      </c>
      <c r="G2073" s="23">
        <f>'Emissions Factors'!$AB$39/1000</f>
        <v>0.49266147344102867</v>
      </c>
      <c r="H2073" s="26">
        <f t="shared" si="198"/>
        <v>89254.992209490039</v>
      </c>
      <c r="I2073" s="23">
        <f t="shared" si="195"/>
        <v>105.78700021095891</v>
      </c>
      <c r="J2073" s="26">
        <f>I2073*'Social Cost of Carbon'!$C$5</f>
        <v>10578.70002109589</v>
      </c>
      <c r="K2073" s="23">
        <f t="shared" si="196"/>
        <v>0.22481571637108616</v>
      </c>
      <c r="L2073" s="27">
        <f t="shared" si="197"/>
        <v>8.9254992209490034</v>
      </c>
      <c r="M2073" s="27"/>
    </row>
    <row r="2074" spans="1:13" x14ac:dyDescent="0.25">
      <c r="A2074" s="24">
        <f t="shared" si="193"/>
        <v>2021</v>
      </c>
      <c r="B2074" s="32">
        <v>44439</v>
      </c>
      <c r="C2074" s="28">
        <f>'Bitcoin Data'!C2076</f>
        <v>47166.6875</v>
      </c>
      <c r="D2074" s="26">
        <f>'Bitcoin Data'!K2076</f>
        <v>900</v>
      </c>
      <c r="E2074" s="25">
        <f>'Bitcoin Data'!J2076</f>
        <v>193710.37195832375</v>
      </c>
      <c r="F2074" s="25">
        <f t="shared" si="194"/>
        <v>174.33933476249138</v>
      </c>
      <c r="G2074" s="23">
        <f>'Emissions Factors'!$AB$39/1000</f>
        <v>0.49266147344102867</v>
      </c>
      <c r="H2074" s="26">
        <f t="shared" si="198"/>
        <v>85890.273542817755</v>
      </c>
      <c r="I2074" s="23">
        <f t="shared" si="195"/>
        <v>95.433637269797501</v>
      </c>
      <c r="J2074" s="26">
        <f>I2074*'Social Cost of Carbon'!$C$5</f>
        <v>9543.3637269797509</v>
      </c>
      <c r="K2074" s="23">
        <f t="shared" si="196"/>
        <v>0.20233271049572329</v>
      </c>
      <c r="L2074" s="27">
        <f t="shared" si="197"/>
        <v>8.5890273542817752</v>
      </c>
      <c r="M2074" s="27"/>
    </row>
    <row r="2075" spans="1:13" x14ac:dyDescent="0.25">
      <c r="A2075" s="24">
        <f t="shared" si="193"/>
        <v>2021</v>
      </c>
      <c r="B2075" s="32">
        <v>44440</v>
      </c>
      <c r="C2075" s="28">
        <f>'Bitcoin Data'!C2077</f>
        <v>48847.027344000002</v>
      </c>
      <c r="D2075" s="26">
        <f>'Bitcoin Data'!K2077</f>
        <v>856.24583769384458</v>
      </c>
      <c r="E2075" s="25">
        <f>'Bitcoin Data'!J2077</f>
        <v>205112.77527597616</v>
      </c>
      <c r="F2075" s="25">
        <f t="shared" si="194"/>
        <v>175.62696008788748</v>
      </c>
      <c r="G2075" s="23">
        <f>'Emissions Factors'!$AB$39/1000</f>
        <v>0.49266147344102867</v>
      </c>
      <c r="H2075" s="26">
        <f t="shared" si="198"/>
        <v>86524.636932867375</v>
      </c>
      <c r="I2075" s="23">
        <f t="shared" si="195"/>
        <v>101.05116208904101</v>
      </c>
      <c r="J2075" s="26">
        <f>I2075*'Social Cost of Carbon'!$C$5</f>
        <v>10105.116208904101</v>
      </c>
      <c r="K2075" s="23">
        <f t="shared" si="196"/>
        <v>0.20687269539945374</v>
      </c>
      <c r="L2075" s="27">
        <f t="shared" si="197"/>
        <v>8.6524636932867391</v>
      </c>
      <c r="M2075" s="27"/>
    </row>
    <row r="2076" spans="1:13" x14ac:dyDescent="0.25">
      <c r="A2076" s="24">
        <f t="shared" si="193"/>
        <v>2021</v>
      </c>
      <c r="B2076" s="32">
        <v>44441</v>
      </c>
      <c r="C2076" s="28">
        <f>'Bitcoin Data'!C2078</f>
        <v>49327.722655999998</v>
      </c>
      <c r="D2076" s="26">
        <f>'Bitcoin Data'!K2078</f>
        <v>931.29139072847681</v>
      </c>
      <c r="E2076" s="25">
        <f>'Bitcoin Data'!J2078</f>
        <v>186213.91579162149</v>
      </c>
      <c r="F2076" s="25">
        <f t="shared" si="194"/>
        <v>173.41941661057464</v>
      </c>
      <c r="G2076" s="23">
        <f>'Emissions Factors'!$AB$39/1000</f>
        <v>0.49266147344102867</v>
      </c>
      <c r="H2076" s="26">
        <f t="shared" si="198"/>
        <v>85437.065310649297</v>
      </c>
      <c r="I2076" s="23">
        <f t="shared" si="195"/>
        <v>91.740422129123885</v>
      </c>
      <c r="J2076" s="26">
        <f>I2076*'Social Cost of Carbon'!$C$5</f>
        <v>9174.042212912389</v>
      </c>
      <c r="K2076" s="23">
        <f t="shared" si="196"/>
        <v>0.18598146678876731</v>
      </c>
      <c r="L2076" s="27">
        <f t="shared" si="197"/>
        <v>8.5437065310649309</v>
      </c>
      <c r="M2076" s="27"/>
    </row>
    <row r="2077" spans="1:13" x14ac:dyDescent="0.25">
      <c r="A2077" s="24">
        <f t="shared" si="193"/>
        <v>2021</v>
      </c>
      <c r="B2077" s="32">
        <v>44442</v>
      </c>
      <c r="C2077" s="28">
        <f>'Bitcoin Data'!C2079</f>
        <v>50025.375</v>
      </c>
      <c r="D2077" s="26">
        <f>'Bitcoin Data'!K2079</f>
        <v>924.9743062692703</v>
      </c>
      <c r="E2077" s="25">
        <f>'Bitcoin Data'!J2079</f>
        <v>187944.3271491701</v>
      </c>
      <c r="F2077" s="25">
        <f t="shared" si="194"/>
        <v>173.84367362204841</v>
      </c>
      <c r="G2077" s="23">
        <f>'Emissions Factors'!$AB$39/1000</f>
        <v>0.49266147344102867</v>
      </c>
      <c r="H2077" s="26">
        <f t="shared" si="198"/>
        <v>85646.080395039666</v>
      </c>
      <c r="I2077" s="23">
        <f t="shared" si="195"/>
        <v>92.592929138192858</v>
      </c>
      <c r="J2077" s="26">
        <f>I2077*'Social Cost of Carbon'!$C$5</f>
        <v>9259.2929138192849</v>
      </c>
      <c r="K2077" s="23">
        <f t="shared" si="196"/>
        <v>0.18509192412489231</v>
      </c>
      <c r="L2077" s="27">
        <f t="shared" si="197"/>
        <v>8.5646080395039643</v>
      </c>
      <c r="M2077" s="27"/>
    </row>
    <row r="2078" spans="1:13" x14ac:dyDescent="0.25">
      <c r="A2078" s="24">
        <f t="shared" si="193"/>
        <v>2021</v>
      </c>
      <c r="B2078" s="32">
        <v>44443</v>
      </c>
      <c r="C2078" s="28">
        <f>'Bitcoin Data'!C2080</f>
        <v>49944.625</v>
      </c>
      <c r="D2078" s="26">
        <f>'Bitcoin Data'!K2080</f>
        <v>968.78363832077503</v>
      </c>
      <c r="E2078" s="25">
        <f>'Bitcoin Data'!J2080</f>
        <v>179704.78308520318</v>
      </c>
      <c r="F2078" s="25">
        <f t="shared" si="194"/>
        <v>174.09505358092881</v>
      </c>
      <c r="G2078" s="23">
        <f>'Emissions Factors'!$AB$39/1000</f>
        <v>0.49266147344102867</v>
      </c>
      <c r="H2078" s="26">
        <f t="shared" si="198"/>
        <v>85769.925615975226</v>
      </c>
      <c r="I2078" s="23">
        <f t="shared" si="195"/>
        <v>88.533623219156638</v>
      </c>
      <c r="J2078" s="26">
        <f>I2078*'Social Cost of Carbon'!$C$5</f>
        <v>8853.3623219156634</v>
      </c>
      <c r="K2078" s="23">
        <f t="shared" si="196"/>
        <v>0.17726356583747827</v>
      </c>
      <c r="L2078" s="27">
        <f t="shared" si="197"/>
        <v>8.5769925615975211</v>
      </c>
      <c r="M2078" s="27"/>
    </row>
    <row r="2079" spans="1:13" x14ac:dyDescent="0.25">
      <c r="A2079" s="24">
        <f t="shared" si="193"/>
        <v>2021</v>
      </c>
      <c r="B2079" s="32">
        <v>44444</v>
      </c>
      <c r="C2079" s="28">
        <f>'Bitcoin Data'!C2081</f>
        <v>51753.410155999998</v>
      </c>
      <c r="D2079" s="26">
        <f>'Bitcoin Data'!K2081</f>
        <v>1025.0569476082005</v>
      </c>
      <c r="E2079" s="25">
        <f>'Bitcoin Data'!J2081</f>
        <v>172101.12962206471</v>
      </c>
      <c r="F2079" s="25">
        <f t="shared" si="194"/>
        <v>176.41345861031689</v>
      </c>
      <c r="G2079" s="23">
        <f>'Emissions Factors'!$AB$39/1000</f>
        <v>0.49266147344102867</v>
      </c>
      <c r="H2079" s="26">
        <f t="shared" si="198"/>
        <v>86912.114453786649</v>
      </c>
      <c r="I2079" s="23">
        <f t="shared" si="195"/>
        <v>84.787596100471873</v>
      </c>
      <c r="J2079" s="26">
        <f>I2079*'Social Cost of Carbon'!$C$5</f>
        <v>8478.7596100471874</v>
      </c>
      <c r="K2079" s="23">
        <f t="shared" si="196"/>
        <v>0.16382996955156603</v>
      </c>
      <c r="L2079" s="27">
        <f t="shared" si="197"/>
        <v>8.6912114453786664</v>
      </c>
      <c r="M2079" s="27"/>
    </row>
    <row r="2080" spans="1:13" x14ac:dyDescent="0.25">
      <c r="A2080" s="24">
        <f t="shared" si="193"/>
        <v>2021</v>
      </c>
      <c r="B2080" s="32">
        <v>44445</v>
      </c>
      <c r="C2080" s="28">
        <f>'Bitcoin Data'!C2082</f>
        <v>52633.535155999998</v>
      </c>
      <c r="D2080" s="26">
        <f>'Bitcoin Data'!K2082</f>
        <v>1075.011944577162</v>
      </c>
      <c r="E2080" s="25">
        <f>'Bitcoin Data'!J2082</f>
        <v>165296.95939623436</v>
      </c>
      <c r="F2080" s="25">
        <f t="shared" si="194"/>
        <v>177.69620575323808</v>
      </c>
      <c r="G2080" s="23">
        <f>'Emissions Factors'!$AB$39/1000</f>
        <v>0.49266147344102867</v>
      </c>
      <c r="H2080" s="26">
        <f t="shared" si="198"/>
        <v>87544.074551270474</v>
      </c>
      <c r="I2080" s="23">
        <f t="shared" si="195"/>
        <v>81.435443571470714</v>
      </c>
      <c r="J2080" s="26">
        <f>I2080*'Social Cost of Carbon'!$C$5</f>
        <v>8143.5443571470714</v>
      </c>
      <c r="K2080" s="23">
        <f t="shared" si="196"/>
        <v>0.1547215920992292</v>
      </c>
      <c r="L2080" s="27">
        <f t="shared" si="197"/>
        <v>8.7544074551270477</v>
      </c>
      <c r="M2080" s="27"/>
    </row>
    <row r="2081" spans="1:13" x14ac:dyDescent="0.25">
      <c r="A2081" s="24">
        <f t="shared" si="193"/>
        <v>2021</v>
      </c>
      <c r="B2081" s="32">
        <v>44446</v>
      </c>
      <c r="C2081" s="28">
        <f>'Bitcoin Data'!C2083</f>
        <v>46811.128905999998</v>
      </c>
      <c r="D2081" s="26">
        <f>'Bitcoin Data'!K2083</f>
        <v>956.22609434764115</v>
      </c>
      <c r="E2081" s="25">
        <f>'Bitcoin Data'!J2083</f>
        <v>192389.90101702299</v>
      </c>
      <c r="F2081" s="25">
        <f t="shared" si="194"/>
        <v>183.96824364143717</v>
      </c>
      <c r="G2081" s="23">
        <f>'Emissions Factors'!$AB$39/1000</f>
        <v>0.49266147344102867</v>
      </c>
      <c r="H2081" s="26">
        <f t="shared" si="198"/>
        <v>90634.065978748593</v>
      </c>
      <c r="I2081" s="23">
        <f t="shared" si="195"/>
        <v>94.78309211022021</v>
      </c>
      <c r="J2081" s="26">
        <f>I2081*'Social Cost of Carbon'!$C$5</f>
        <v>9478.3092110220205</v>
      </c>
      <c r="K2081" s="23">
        <f t="shared" si="196"/>
        <v>0.20247982547174037</v>
      </c>
      <c r="L2081" s="27">
        <f t="shared" si="197"/>
        <v>9.0634065978748595</v>
      </c>
      <c r="M2081" s="27"/>
    </row>
    <row r="2082" spans="1:13" x14ac:dyDescent="0.25">
      <c r="A2082" s="24">
        <f t="shared" si="193"/>
        <v>2021</v>
      </c>
      <c r="B2082" s="32">
        <v>44447</v>
      </c>
      <c r="C2082" s="28">
        <f>'Bitcoin Data'!C2084</f>
        <v>46091.390625</v>
      </c>
      <c r="D2082" s="26">
        <f>'Bitcoin Data'!K2084</f>
        <v>887.4864411793709</v>
      </c>
      <c r="E2082" s="25">
        <f>'Bitcoin Data'!J2084</f>
        <v>208924.26866569452</v>
      </c>
      <c r="F2082" s="25">
        <f t="shared" si="194"/>
        <v>185.41745567411999</v>
      </c>
      <c r="G2082" s="23">
        <f>'Emissions Factors'!$AB$39/1000</f>
        <v>0.49266147344102867</v>
      </c>
      <c r="H2082" s="26">
        <f t="shared" si="198"/>
        <v>91348.036914098571</v>
      </c>
      <c r="I2082" s="23">
        <f t="shared" si="195"/>
        <v>102.92893803843039</v>
      </c>
      <c r="J2082" s="26">
        <f>I2082*'Social Cost of Carbon'!$C$5</f>
        <v>10292.893803843039</v>
      </c>
      <c r="K2082" s="23">
        <f t="shared" si="196"/>
        <v>0.22331488948958217</v>
      </c>
      <c r="L2082" s="27">
        <f t="shared" si="197"/>
        <v>9.1348036914098554</v>
      </c>
      <c r="M2082" s="27"/>
    </row>
    <row r="2083" spans="1:13" x14ac:dyDescent="0.25">
      <c r="A2083" s="24">
        <f t="shared" si="193"/>
        <v>2021</v>
      </c>
      <c r="B2083" s="32">
        <v>44448</v>
      </c>
      <c r="C2083" s="28">
        <f>'Bitcoin Data'!C2085</f>
        <v>46391.421875</v>
      </c>
      <c r="D2083" s="26">
        <f>'Bitcoin Data'!K2085</f>
        <v>856.24583769384458</v>
      </c>
      <c r="E2083" s="25">
        <f>'Bitcoin Data'!J2085</f>
        <v>218711.28084543737</v>
      </c>
      <c r="F2083" s="25">
        <f t="shared" si="194"/>
        <v>187.27062388059522</v>
      </c>
      <c r="G2083" s="23">
        <f>'Emissions Factors'!$AB$39/1000</f>
        <v>0.49266147344102867</v>
      </c>
      <c r="H2083" s="26">
        <f t="shared" si="198"/>
        <v>92261.02149323473</v>
      </c>
      <c r="I2083" s="23">
        <f t="shared" si="195"/>
        <v>107.75062187948781</v>
      </c>
      <c r="J2083" s="26">
        <f>I2083*'Social Cost of Carbon'!$C$5</f>
        <v>10775.062187948781</v>
      </c>
      <c r="K2083" s="23">
        <f t="shared" si="196"/>
        <v>0.23226410729513303</v>
      </c>
      <c r="L2083" s="27">
        <f t="shared" si="197"/>
        <v>9.2261021493234736</v>
      </c>
      <c r="M2083" s="27"/>
    </row>
    <row r="2084" spans="1:13" x14ac:dyDescent="0.25">
      <c r="A2084" s="24">
        <f t="shared" si="193"/>
        <v>2021</v>
      </c>
      <c r="B2084" s="32">
        <v>44449</v>
      </c>
      <c r="C2084" s="28">
        <f>'Bitcoin Data'!C2086</f>
        <v>44883.910155999998</v>
      </c>
      <c r="D2084" s="26">
        <f>'Bitcoin Data'!K2086</f>
        <v>850.0188893086513</v>
      </c>
      <c r="E2084" s="25">
        <f>'Bitcoin Data'!J2086</f>
        <v>219027.42890180674</v>
      </c>
      <c r="F2084" s="25">
        <f t="shared" si="194"/>
        <v>186.17745184324335</v>
      </c>
      <c r="G2084" s="23">
        <f>'Emissions Factors'!$AB$39/1000</f>
        <v>0.49266147344102867</v>
      </c>
      <c r="H2084" s="26">
        <f t="shared" si="198"/>
        <v>91722.457746588436</v>
      </c>
      <c r="I2084" s="23">
        <f t="shared" si="195"/>
        <v>107.90637584676426</v>
      </c>
      <c r="J2084" s="26">
        <f>I2084*'Social Cost of Carbon'!$C$5</f>
        <v>10790.637584676426</v>
      </c>
      <c r="K2084" s="23">
        <f t="shared" si="196"/>
        <v>0.24041215542879688</v>
      </c>
      <c r="L2084" s="27">
        <f t="shared" si="197"/>
        <v>9.1722457746588439</v>
      </c>
      <c r="M2084" s="27"/>
    </row>
    <row r="2085" spans="1:13" x14ac:dyDescent="0.25">
      <c r="A2085" s="24">
        <f t="shared" si="193"/>
        <v>2021</v>
      </c>
      <c r="B2085" s="32">
        <v>44450</v>
      </c>
      <c r="C2085" s="28">
        <f>'Bitcoin Data'!C2087</f>
        <v>45201.457030999998</v>
      </c>
      <c r="D2085" s="26">
        <f>'Bitcoin Data'!K2087</f>
        <v>924.9743062692703</v>
      </c>
      <c r="E2085" s="25">
        <f>'Bitcoin Data'!J2087</f>
        <v>200089.44952879081</v>
      </c>
      <c r="F2085" s="25">
        <f t="shared" si="194"/>
        <v>185.07759976969348</v>
      </c>
      <c r="G2085" s="23">
        <f>'Emissions Factors'!$AB$39/1000</f>
        <v>0.49266147344102867</v>
      </c>
      <c r="H2085" s="26">
        <f t="shared" si="198"/>
        <v>91180.603003466182</v>
      </c>
      <c r="I2085" s="23">
        <f t="shared" si="195"/>
        <v>98.576363024858424</v>
      </c>
      <c r="J2085" s="26">
        <f>I2085*'Social Cost of Carbon'!$C$5</f>
        <v>9857.636302485842</v>
      </c>
      <c r="K2085" s="23">
        <f t="shared" si="196"/>
        <v>0.21808226880220458</v>
      </c>
      <c r="L2085" s="27">
        <f t="shared" si="197"/>
        <v>9.1180603003466167</v>
      </c>
      <c r="M2085" s="27"/>
    </row>
    <row r="2086" spans="1:13" x14ac:dyDescent="0.25">
      <c r="A2086" s="24">
        <f t="shared" si="193"/>
        <v>2021</v>
      </c>
      <c r="B2086" s="32">
        <v>44451</v>
      </c>
      <c r="C2086" s="28">
        <f>'Bitcoin Data'!C2088</f>
        <v>46063.269530999998</v>
      </c>
      <c r="D2086" s="26">
        <f>'Bitcoin Data'!K2088</f>
        <v>918.74234381380154</v>
      </c>
      <c r="E2086" s="25">
        <f>'Bitcoin Data'!J2088</f>
        <v>201286.67137818949</v>
      </c>
      <c r="F2086" s="25">
        <f t="shared" si="194"/>
        <v>184.93058824047625</v>
      </c>
      <c r="G2086" s="23">
        <f>'Emissions Factors'!$AB$39/1000</f>
        <v>0.49266147344102867</v>
      </c>
      <c r="H2086" s="26">
        <f t="shared" si="198"/>
        <v>91108.176086869207</v>
      </c>
      <c r="I2086" s="23">
        <f t="shared" si="195"/>
        <v>99.166188105218964</v>
      </c>
      <c r="J2086" s="26">
        <f>I2086*'Social Cost of Carbon'!$C$5</f>
        <v>9916.6188105218971</v>
      </c>
      <c r="K2086" s="23">
        <f t="shared" si="196"/>
        <v>0.21528256486110128</v>
      </c>
      <c r="L2086" s="27">
        <f t="shared" si="197"/>
        <v>9.1108176086869204</v>
      </c>
      <c r="M2086" s="27"/>
    </row>
    <row r="2087" spans="1:13" x14ac:dyDescent="0.25">
      <c r="A2087" s="24">
        <f t="shared" si="193"/>
        <v>2021</v>
      </c>
      <c r="B2087" s="32">
        <v>44452</v>
      </c>
      <c r="C2087" s="28">
        <f>'Bitcoin Data'!C2089</f>
        <v>44963.074219000002</v>
      </c>
      <c r="D2087" s="26">
        <f>'Bitcoin Data'!K2089</f>
        <v>993.70652533951636</v>
      </c>
      <c r="E2087" s="25">
        <f>'Bitcoin Data'!J2089</f>
        <v>184219.87271706047</v>
      </c>
      <c r="F2087" s="25">
        <f t="shared" si="194"/>
        <v>183.06048961615812</v>
      </c>
      <c r="G2087" s="23">
        <f>'Emissions Factors'!$AB$39/1000</f>
        <v>0.49266147344102867</v>
      </c>
      <c r="H2087" s="26">
        <f t="shared" si="198"/>
        <v>90186.85054313259</v>
      </c>
      <c r="I2087" s="23">
        <f t="shared" si="195"/>
        <v>90.758033929905764</v>
      </c>
      <c r="J2087" s="26">
        <f>I2087*'Social Cost of Carbon'!$C$5</f>
        <v>9075.803392990576</v>
      </c>
      <c r="K2087" s="23">
        <f t="shared" si="196"/>
        <v>0.20185015261157171</v>
      </c>
      <c r="L2087" s="27">
        <f t="shared" si="197"/>
        <v>9.0186850543132593</v>
      </c>
      <c r="M2087" s="27"/>
    </row>
    <row r="2088" spans="1:13" x14ac:dyDescent="0.25">
      <c r="A2088" s="24">
        <f t="shared" si="193"/>
        <v>2021</v>
      </c>
      <c r="B2088" s="32">
        <v>44453</v>
      </c>
      <c r="C2088" s="28">
        <f>'Bitcoin Data'!C2090</f>
        <v>47092.492187999997</v>
      </c>
      <c r="D2088" s="26">
        <f>'Bitcoin Data'!K2090</f>
        <v>1050.0525026251314</v>
      </c>
      <c r="E2088" s="25">
        <f>'Bitcoin Data'!J2090</f>
        <v>173297.61030831895</v>
      </c>
      <c r="F2088" s="25">
        <f t="shared" si="194"/>
        <v>181.97158940320509</v>
      </c>
      <c r="G2088" s="23">
        <f>'Emissions Factors'!$AB$39/1000</f>
        <v>0.49266147344102867</v>
      </c>
      <c r="H2088" s="26">
        <f t="shared" si="198"/>
        <v>89650.391359788904</v>
      </c>
      <c r="I2088" s="23">
        <f t="shared" si="195"/>
        <v>85.377056038305611</v>
      </c>
      <c r="J2088" s="26">
        <f>I2088*'Social Cost of Carbon'!$C$5</f>
        <v>8537.7056038305618</v>
      </c>
      <c r="K2088" s="23">
        <f t="shared" si="196"/>
        <v>0.18129653384549738</v>
      </c>
      <c r="L2088" s="27">
        <f t="shared" si="197"/>
        <v>8.9650391359788912</v>
      </c>
      <c r="M2088" s="27"/>
    </row>
    <row r="2089" spans="1:13" x14ac:dyDescent="0.25">
      <c r="A2089" s="24">
        <f t="shared" si="193"/>
        <v>2021</v>
      </c>
      <c r="B2089" s="32">
        <v>44454</v>
      </c>
      <c r="C2089" s="28">
        <f>'Bitcoin Data'!C2091</f>
        <v>48176.347655999998</v>
      </c>
      <c r="D2089" s="26">
        <f>'Bitcoin Data'!K2091</f>
        <v>887.4864411793709</v>
      </c>
      <c r="E2089" s="25">
        <f>'Bitcoin Data'!J2091</f>
        <v>209301.02168419733</v>
      </c>
      <c r="F2089" s="25">
        <f t="shared" si="194"/>
        <v>185.75181886971461</v>
      </c>
      <c r="G2089" s="23">
        <f>'Emissions Factors'!$AB$39/1000</f>
        <v>0.49266147344102867</v>
      </c>
      <c r="H2089" s="26">
        <f t="shared" si="198"/>
        <v>91512.764778704674</v>
      </c>
      <c r="I2089" s="23">
        <f t="shared" si="195"/>
        <v>103.11454973564935</v>
      </c>
      <c r="J2089" s="26">
        <f>I2089*'Social Cost of Carbon'!$C$5</f>
        <v>10311.454973564934</v>
      </c>
      <c r="K2089" s="23">
        <f t="shared" si="196"/>
        <v>0.21403563107758172</v>
      </c>
      <c r="L2089" s="27">
        <f t="shared" si="197"/>
        <v>9.1512764778704678</v>
      </c>
      <c r="M2089" s="27"/>
    </row>
    <row r="2090" spans="1:13" x14ac:dyDescent="0.25">
      <c r="A2090" s="24">
        <f t="shared" si="193"/>
        <v>2021</v>
      </c>
      <c r="B2090" s="32">
        <v>44455</v>
      </c>
      <c r="C2090" s="28">
        <f>'Bitcoin Data'!C2092</f>
        <v>47783.359375</v>
      </c>
      <c r="D2090" s="26">
        <f>'Bitcoin Data'!K2092</f>
        <v>850.0188893086513</v>
      </c>
      <c r="E2090" s="25">
        <f>'Bitcoin Data'!J2092</f>
        <v>218427.6393943388</v>
      </c>
      <c r="F2090" s="25">
        <f t="shared" si="194"/>
        <v>185.66761943228647</v>
      </c>
      <c r="G2090" s="23">
        <f>'Emissions Factors'!$AB$39/1000</f>
        <v>0.49266147344102867</v>
      </c>
      <c r="H2090" s="26">
        <f t="shared" si="198"/>
        <v>91471.282959798409</v>
      </c>
      <c r="I2090" s="23">
        <f t="shared" si="195"/>
        <v>107.61088266426063</v>
      </c>
      <c r="J2090" s="26">
        <f>I2090*'Social Cost of Carbon'!$C$5</f>
        <v>10761.088266426063</v>
      </c>
      <c r="K2090" s="23">
        <f t="shared" si="196"/>
        <v>0.22520577052722263</v>
      </c>
      <c r="L2090" s="27">
        <f t="shared" si="197"/>
        <v>9.1471282959798401</v>
      </c>
      <c r="M2090" s="27"/>
    </row>
    <row r="2091" spans="1:13" x14ac:dyDescent="0.25">
      <c r="A2091" s="24">
        <f t="shared" si="193"/>
        <v>2021</v>
      </c>
      <c r="B2091" s="32">
        <v>44456</v>
      </c>
      <c r="C2091" s="28">
        <f>'Bitcoin Data'!C2093</f>
        <v>47267.519530999998</v>
      </c>
      <c r="D2091" s="26">
        <f>'Bitcoin Data'!K2093</f>
        <v>918.74234381380154</v>
      </c>
      <c r="E2091" s="25">
        <f>'Bitcoin Data'!J2093</f>
        <v>201785.58334467458</v>
      </c>
      <c r="F2091" s="25">
        <f t="shared" si="194"/>
        <v>185.38895978992153</v>
      </c>
      <c r="G2091" s="23">
        <f>'Emissions Factors'!$AB$39/1000</f>
        <v>0.49266147344102867</v>
      </c>
      <c r="H2091" s="26">
        <f t="shared" si="198"/>
        <v>91333.998089802364</v>
      </c>
      <c r="I2091" s="23">
        <f t="shared" si="195"/>
        <v>99.41198280974487</v>
      </c>
      <c r="J2091" s="26">
        <f>I2091*'Social Cost of Carbon'!$C$5</f>
        <v>9941.1982809744877</v>
      </c>
      <c r="K2091" s="23">
        <f t="shared" si="196"/>
        <v>0.21031774841611137</v>
      </c>
      <c r="L2091" s="27">
        <f t="shared" si="197"/>
        <v>9.1333998089802364</v>
      </c>
      <c r="M2091" s="27"/>
    </row>
    <row r="2092" spans="1:13" x14ac:dyDescent="0.25">
      <c r="A2092" s="24">
        <f t="shared" si="193"/>
        <v>2021</v>
      </c>
      <c r="B2092" s="32">
        <v>44457</v>
      </c>
      <c r="C2092" s="28">
        <f>'Bitcoin Data'!C2094</f>
        <v>48278.363280999998</v>
      </c>
      <c r="D2092" s="26">
        <f>'Bitcoin Data'!K2094</f>
        <v>968.78363832077503</v>
      </c>
      <c r="E2092" s="25">
        <f>'Bitcoin Data'!J2094</f>
        <v>193290.58390946712</v>
      </c>
      <c r="F2092" s="25">
        <f t="shared" si="194"/>
        <v>187.25675513296062</v>
      </c>
      <c r="G2092" s="23">
        <f>'Emissions Factors'!$AB$39/1000</f>
        <v>0.49266147344102867</v>
      </c>
      <c r="H2092" s="26">
        <f t="shared" si="198"/>
        <v>92254.188895590283</v>
      </c>
      <c r="I2092" s="23">
        <f t="shared" si="195"/>
        <v>95.22682387111486</v>
      </c>
      <c r="J2092" s="26">
        <f>I2092*'Social Cost of Carbon'!$C$5</f>
        <v>9522.6823871114866</v>
      </c>
      <c r="K2092" s="23">
        <f t="shared" si="196"/>
        <v>0.19724534428985394</v>
      </c>
      <c r="L2092" s="27">
        <f t="shared" si="197"/>
        <v>9.2254188895590286</v>
      </c>
      <c r="M2092" s="27"/>
    </row>
    <row r="2093" spans="1:13" x14ac:dyDescent="0.25">
      <c r="A2093" s="24">
        <f t="shared" si="193"/>
        <v>2021</v>
      </c>
      <c r="B2093" s="32">
        <v>44458</v>
      </c>
      <c r="C2093" s="28">
        <f>'Bitcoin Data'!C2095</f>
        <v>47260.21875</v>
      </c>
      <c r="D2093" s="26">
        <f>'Bitcoin Data'!K2095</f>
        <v>1000</v>
      </c>
      <c r="E2093" s="25">
        <f>'Bitcoin Data'!J2095</f>
        <v>188407.47193832934</v>
      </c>
      <c r="F2093" s="25">
        <f t="shared" si="194"/>
        <v>188.40747193832934</v>
      </c>
      <c r="G2093" s="23">
        <f>'Emissions Factors'!$AB$39/1000</f>
        <v>0.49266147344102867</v>
      </c>
      <c r="H2093" s="26">
        <f t="shared" si="198"/>
        <v>92821.1027324366</v>
      </c>
      <c r="I2093" s="23">
        <f t="shared" si="195"/>
        <v>92.8211027324366</v>
      </c>
      <c r="J2093" s="26">
        <f>I2093*'Social Cost of Carbon'!$C$5</f>
        <v>9282.1102732436593</v>
      </c>
      <c r="K2093" s="23">
        <f t="shared" si="196"/>
        <v>0.19640430194250125</v>
      </c>
      <c r="L2093" s="27">
        <f t="shared" si="197"/>
        <v>9.28211027324366</v>
      </c>
      <c r="M2093" s="27"/>
    </row>
    <row r="2094" spans="1:13" x14ac:dyDescent="0.25">
      <c r="A2094" s="24">
        <f t="shared" si="193"/>
        <v>2021</v>
      </c>
      <c r="B2094" s="32">
        <v>44459</v>
      </c>
      <c r="C2094" s="28">
        <f>'Bitcoin Data'!C2096</f>
        <v>42843.800780999998</v>
      </c>
      <c r="D2094" s="26">
        <f>'Bitcoin Data'!K2096</f>
        <v>1025.0569476082005</v>
      </c>
      <c r="E2094" s="25">
        <f>'Bitcoin Data'!J2096</f>
        <v>185969.03469303937</v>
      </c>
      <c r="F2094" s="25">
        <f t="shared" si="194"/>
        <v>190.62885105209048</v>
      </c>
      <c r="G2094" s="23">
        <f>'Emissions Factors'!$AB$39/1000</f>
        <v>0.49266147344102867</v>
      </c>
      <c r="H2094" s="26">
        <f t="shared" si="198"/>
        <v>93915.490639693293</v>
      </c>
      <c r="I2094" s="23">
        <f t="shared" si="195"/>
        <v>91.619778646278561</v>
      </c>
      <c r="J2094" s="26">
        <f>I2094*'Social Cost of Carbon'!$C$5</f>
        <v>9161.9778646278555</v>
      </c>
      <c r="K2094" s="23">
        <f t="shared" si="196"/>
        <v>0.21384605701674653</v>
      </c>
      <c r="L2094" s="27">
        <f t="shared" si="197"/>
        <v>9.3915490639693289</v>
      </c>
      <c r="M2094" s="27"/>
    </row>
    <row r="2095" spans="1:13" x14ac:dyDescent="0.25">
      <c r="A2095" s="24">
        <f t="shared" si="193"/>
        <v>2021</v>
      </c>
      <c r="B2095" s="32">
        <v>44460</v>
      </c>
      <c r="C2095" s="28">
        <f>'Bitcoin Data'!C2097</f>
        <v>40693.675780999998</v>
      </c>
      <c r="D2095" s="26">
        <f>'Bitcoin Data'!K2097</f>
        <v>768.77082087639872</v>
      </c>
      <c r="E2095" s="25">
        <f>'Bitcoin Data'!J2097</f>
        <v>248993.95567196718</v>
      </c>
      <c r="F2095" s="25">
        <f t="shared" si="194"/>
        <v>191.41928769519984</v>
      </c>
      <c r="G2095" s="23">
        <f>'Emissions Factors'!$AB$39/1000</f>
        <v>0.49266147344102867</v>
      </c>
      <c r="H2095" s="26">
        <f t="shared" si="198"/>
        <v>94304.908320949326</v>
      </c>
      <c r="I2095" s="23">
        <f t="shared" si="195"/>
        <v>122.66972907926153</v>
      </c>
      <c r="J2095" s="26">
        <f>I2095*'Social Cost of Carbon'!$C$5</f>
        <v>12266.972907926152</v>
      </c>
      <c r="K2095" s="23">
        <f t="shared" si="196"/>
        <v>0.30144666640445489</v>
      </c>
      <c r="L2095" s="27">
        <f t="shared" si="197"/>
        <v>9.4304908320949323</v>
      </c>
      <c r="M2095" s="27"/>
    </row>
    <row r="2096" spans="1:13" x14ac:dyDescent="0.25">
      <c r="A2096" s="24">
        <f t="shared" si="193"/>
        <v>2021</v>
      </c>
      <c r="B2096" s="32">
        <v>44461</v>
      </c>
      <c r="C2096" s="28">
        <f>'Bitcoin Data'!C2098</f>
        <v>43574.507812999997</v>
      </c>
      <c r="D2096" s="26">
        <f>'Bitcoin Data'!K2098</f>
        <v>837.52093802345053</v>
      </c>
      <c r="E2096" s="25">
        <f>'Bitcoin Data'!J2098</f>
        <v>219152.90703848031</v>
      </c>
      <c r="F2096" s="25">
        <f t="shared" si="194"/>
        <v>183.54514827343408</v>
      </c>
      <c r="G2096" s="23">
        <f>'Emissions Factors'!$AB$39/1000</f>
        <v>0.49266147344102867</v>
      </c>
      <c r="H2096" s="26">
        <f t="shared" si="198"/>
        <v>90425.623191342107</v>
      </c>
      <c r="I2096" s="23">
        <f t="shared" si="195"/>
        <v>107.96819409046249</v>
      </c>
      <c r="J2096" s="26">
        <f>I2096*'Social Cost of Carbon'!$C$5</f>
        <v>10796.819409046249</v>
      </c>
      <c r="K2096" s="23">
        <f t="shared" si="196"/>
        <v>0.24777834451695474</v>
      </c>
      <c r="L2096" s="27">
        <f t="shared" si="197"/>
        <v>9.0425623191342108</v>
      </c>
      <c r="M2096" s="27"/>
    </row>
    <row r="2097" spans="1:13" x14ac:dyDescent="0.25">
      <c r="A2097" s="24">
        <f t="shared" si="193"/>
        <v>2021</v>
      </c>
      <c r="B2097" s="32">
        <v>44462</v>
      </c>
      <c r="C2097" s="28">
        <f>'Bitcoin Data'!C2099</f>
        <v>44895.097655999998</v>
      </c>
      <c r="D2097" s="26">
        <f>'Bitcoin Data'!K2099</f>
        <v>1031.2822275696115</v>
      </c>
      <c r="E2097" s="25">
        <f>'Bitcoin Data'!J2099</f>
        <v>177231.44099212825</v>
      </c>
      <c r="F2097" s="25">
        <f t="shared" si="194"/>
        <v>182.77563526173415</v>
      </c>
      <c r="G2097" s="23">
        <f>'Emissions Factors'!$AB$39/1000</f>
        <v>0.49266147344102867</v>
      </c>
      <c r="H2097" s="26">
        <f t="shared" si="198"/>
        <v>90046.513777165979</v>
      </c>
      <c r="I2097" s="23">
        <f t="shared" si="195"/>
        <v>87.315102859258644</v>
      </c>
      <c r="J2097" s="26">
        <f>I2097*'Social Cost of Carbon'!$C$5</f>
        <v>8731.5102859258641</v>
      </c>
      <c r="K2097" s="23">
        <f t="shared" si="196"/>
        <v>0.19448694271319716</v>
      </c>
      <c r="L2097" s="27">
        <f t="shared" si="197"/>
        <v>9.0046513777166002</v>
      </c>
      <c r="M2097" s="27"/>
    </row>
    <row r="2098" spans="1:13" x14ac:dyDescent="0.25">
      <c r="A2098" s="24">
        <f t="shared" si="193"/>
        <v>2021</v>
      </c>
      <c r="B2098" s="32">
        <v>44463</v>
      </c>
      <c r="C2098" s="28">
        <f>'Bitcoin Data'!C2100</f>
        <v>42839.75</v>
      </c>
      <c r="D2098" s="26">
        <f>'Bitcoin Data'!K2100</f>
        <v>924.9743062692703</v>
      </c>
      <c r="E2098" s="25">
        <f>'Bitcoin Data'!J2100</f>
        <v>204089.87170962626</v>
      </c>
      <c r="F2098" s="25">
        <f t="shared" si="194"/>
        <v>188.77788750119592</v>
      </c>
      <c r="G2098" s="23">
        <f>'Emissions Factors'!$AB$39/1000</f>
        <v>0.49266147344102867</v>
      </c>
      <c r="H2098" s="26">
        <f t="shared" si="198"/>
        <v>93003.592209423921</v>
      </c>
      <c r="I2098" s="23">
        <f t="shared" si="195"/>
        <v>100.54721691085498</v>
      </c>
      <c r="J2098" s="26">
        <f>I2098*'Social Cost of Carbon'!$C$5</f>
        <v>10054.721691085499</v>
      </c>
      <c r="K2098" s="23">
        <f t="shared" si="196"/>
        <v>0.23470542407659939</v>
      </c>
      <c r="L2098" s="27">
        <f t="shared" si="197"/>
        <v>9.3003592209423935</v>
      </c>
      <c r="M2098" s="27"/>
    </row>
    <row r="2099" spans="1:13" x14ac:dyDescent="0.25">
      <c r="A2099" s="24">
        <f t="shared" si="193"/>
        <v>2021</v>
      </c>
      <c r="B2099" s="32">
        <v>44464</v>
      </c>
      <c r="C2099" s="28">
        <f>'Bitcoin Data'!C2101</f>
        <v>42716.59375</v>
      </c>
      <c r="D2099" s="26">
        <f>'Bitcoin Data'!K2101</f>
        <v>900</v>
      </c>
      <c r="E2099" s="25">
        <f>'Bitcoin Data'!J2101</f>
        <v>210765.33700154224</v>
      </c>
      <c r="F2099" s="25">
        <f t="shared" si="194"/>
        <v>189.68880330138802</v>
      </c>
      <c r="G2099" s="23">
        <f>'Emissions Factors'!$AB$39/1000</f>
        <v>0.49266147344102867</v>
      </c>
      <c r="H2099" s="26">
        <f t="shared" si="198"/>
        <v>93452.365329727283</v>
      </c>
      <c r="I2099" s="23">
        <f t="shared" si="195"/>
        <v>103.83596147747475</v>
      </c>
      <c r="J2099" s="26">
        <f>I2099*'Social Cost of Carbon'!$C$5</f>
        <v>10383.596147747476</v>
      </c>
      <c r="K2099" s="23">
        <f t="shared" si="196"/>
        <v>0.24308108948287749</v>
      </c>
      <c r="L2099" s="27">
        <f t="shared" si="197"/>
        <v>9.3452365329727289</v>
      </c>
      <c r="M2099" s="27"/>
    </row>
    <row r="2100" spans="1:13" x14ac:dyDescent="0.25">
      <c r="A2100" s="24">
        <f t="shared" si="193"/>
        <v>2021</v>
      </c>
      <c r="B2100" s="32">
        <v>44465</v>
      </c>
      <c r="C2100" s="28">
        <f>'Bitcoin Data'!C2102</f>
        <v>43208.539062999997</v>
      </c>
      <c r="D2100" s="26">
        <f>'Bitcoin Data'!K2102</f>
        <v>868.72586872586874</v>
      </c>
      <c r="E2100" s="25">
        <f>'Bitcoin Data'!J2102</f>
        <v>216914.39819012946</v>
      </c>
      <c r="F2100" s="25">
        <f t="shared" si="194"/>
        <v>188.43914900686923</v>
      </c>
      <c r="G2100" s="23">
        <f>'Emissions Factors'!$AB$39/1000</f>
        <v>0.49266147344102867</v>
      </c>
      <c r="H2100" s="26">
        <f t="shared" si="198"/>
        <v>92836.708803697751</v>
      </c>
      <c r="I2100" s="23">
        <f t="shared" si="195"/>
        <v>106.86536702292318</v>
      </c>
      <c r="J2100" s="26">
        <f>I2100*'Social Cost of Carbon'!$C$5</f>
        <v>10686.536702292318</v>
      </c>
      <c r="K2100" s="23">
        <f t="shared" si="196"/>
        <v>0.24732464772092541</v>
      </c>
      <c r="L2100" s="27">
        <f t="shared" si="197"/>
        <v>9.2836708803697743</v>
      </c>
      <c r="M2100" s="27"/>
    </row>
    <row r="2101" spans="1:13" x14ac:dyDescent="0.25">
      <c r="A2101" s="24">
        <f t="shared" si="193"/>
        <v>2021</v>
      </c>
      <c r="B2101" s="32">
        <v>44466</v>
      </c>
      <c r="C2101" s="28">
        <f>'Bitcoin Data'!C2103</f>
        <v>42235.730469000002</v>
      </c>
      <c r="D2101" s="26">
        <f>'Bitcoin Data'!K2103</f>
        <v>968.78363832077503</v>
      </c>
      <c r="E2101" s="25">
        <f>'Bitcoin Data'!J2103</f>
        <v>191356.19543310939</v>
      </c>
      <c r="F2101" s="25">
        <f t="shared" si="194"/>
        <v>185.38275122690899</v>
      </c>
      <c r="G2101" s="23">
        <f>'Emissions Factors'!$AB$39/1000</f>
        <v>0.49266147344102867</v>
      </c>
      <c r="H2101" s="26">
        <f t="shared" si="198"/>
        <v>91330.939370000648</v>
      </c>
      <c r="I2101" s="23">
        <f t="shared" si="195"/>
        <v>94.273825194145118</v>
      </c>
      <c r="J2101" s="26">
        <f>I2101*'Social Cost of Carbon'!$C$5</f>
        <v>9427.382519414512</v>
      </c>
      <c r="K2101" s="23">
        <f t="shared" si="196"/>
        <v>0.2232087006600722</v>
      </c>
      <c r="L2101" s="27">
        <f t="shared" si="197"/>
        <v>9.1330939370000657</v>
      </c>
      <c r="M2101" s="27"/>
    </row>
    <row r="2102" spans="1:13" x14ac:dyDescent="0.25">
      <c r="A2102" s="24">
        <f t="shared" si="193"/>
        <v>2021</v>
      </c>
      <c r="B2102" s="32">
        <v>44467</v>
      </c>
      <c r="C2102" s="28">
        <f>'Bitcoin Data'!C2104</f>
        <v>41034.542969000002</v>
      </c>
      <c r="D2102" s="26">
        <f>'Bitcoin Data'!K2104</f>
        <v>949.96833438885369</v>
      </c>
      <c r="E2102" s="25">
        <f>'Bitcoin Data'!J2104</f>
        <v>194274.18366502377</v>
      </c>
      <c r="F2102" s="25">
        <f t="shared" si="194"/>
        <v>184.55432267101688</v>
      </c>
      <c r="G2102" s="23">
        <f>'Emissions Factors'!$AB$39/1000</f>
        <v>0.49266147344102867</v>
      </c>
      <c r="H2102" s="26">
        <f t="shared" si="198"/>
        <v>90922.804537014221</v>
      </c>
      <c r="I2102" s="23">
        <f t="shared" si="195"/>
        <v>95.711405575963639</v>
      </c>
      <c r="J2102" s="26">
        <f>I2102*'Social Cost of Carbon'!$C$5</f>
        <v>9571.1405575963636</v>
      </c>
      <c r="K2102" s="23">
        <f t="shared" si="196"/>
        <v>0.23324594025153361</v>
      </c>
      <c r="L2102" s="27">
        <f t="shared" si="197"/>
        <v>9.0922804537014219</v>
      </c>
      <c r="M2102" s="27"/>
    </row>
    <row r="2103" spans="1:13" x14ac:dyDescent="0.25">
      <c r="A2103" s="24">
        <f t="shared" si="193"/>
        <v>2021</v>
      </c>
      <c r="B2103" s="32">
        <v>44468</v>
      </c>
      <c r="C2103" s="28">
        <f>'Bitcoin Data'!C2105</f>
        <v>41564.363280999998</v>
      </c>
      <c r="D2103" s="26">
        <f>'Bitcoin Data'!K2105</f>
        <v>812.49435767807176</v>
      </c>
      <c r="E2103" s="25">
        <f>'Bitcoin Data'!J2105</f>
        <v>234103.10174028369</v>
      </c>
      <c r="F2103" s="25">
        <f t="shared" si="194"/>
        <v>190.2074492789161</v>
      </c>
      <c r="G2103" s="23">
        <f>'Emissions Factors'!$AB$39/1000</f>
        <v>0.49266147344102867</v>
      </c>
      <c r="H2103" s="26">
        <f t="shared" si="198"/>
        <v>93707.882221210544</v>
      </c>
      <c r="I2103" s="23">
        <f t="shared" si="195"/>
        <v>115.3335790404832</v>
      </c>
      <c r="J2103" s="26">
        <f>I2103*'Social Cost of Carbon'!$C$5</f>
        <v>11533.35790404832</v>
      </c>
      <c r="K2103" s="23">
        <f t="shared" si="196"/>
        <v>0.27748188577017074</v>
      </c>
      <c r="L2103" s="27">
        <f t="shared" si="197"/>
        <v>9.3707882221210532</v>
      </c>
      <c r="M2103" s="27"/>
    </row>
    <row r="2104" spans="1:13" x14ac:dyDescent="0.25">
      <c r="A2104" s="24">
        <f t="shared" si="193"/>
        <v>2021</v>
      </c>
      <c r="B2104" s="32">
        <v>44469</v>
      </c>
      <c r="C2104" s="28">
        <f>'Bitcoin Data'!C2106</f>
        <v>43790.894530999998</v>
      </c>
      <c r="D2104" s="26">
        <f>'Bitcoin Data'!K2106</f>
        <v>1068.7566797292484</v>
      </c>
      <c r="E2104" s="25">
        <f>'Bitcoin Data'!J2106</f>
        <v>177189.07633792548</v>
      </c>
      <c r="F2104" s="25">
        <f t="shared" si="194"/>
        <v>189.37200891121358</v>
      </c>
      <c r="G2104" s="23">
        <f>'Emissions Factors'!$AB$39/1000</f>
        <v>0.49266147344102867</v>
      </c>
      <c r="H2104" s="26">
        <f t="shared" si="198"/>
        <v>93296.292938686092</v>
      </c>
      <c r="I2104" s="23">
        <f t="shared" si="195"/>
        <v>87.294231426297273</v>
      </c>
      <c r="J2104" s="26">
        <f>I2104*'Social Cost of Carbon'!$C$5</f>
        <v>8729.4231426297265</v>
      </c>
      <c r="K2104" s="23">
        <f t="shared" si="196"/>
        <v>0.19934333920605535</v>
      </c>
      <c r="L2104" s="27">
        <f t="shared" si="197"/>
        <v>9.3296292938686065</v>
      </c>
      <c r="M2104" s="27"/>
    </row>
    <row r="2105" spans="1:13" x14ac:dyDescent="0.25">
      <c r="A2105" s="24">
        <f t="shared" si="193"/>
        <v>2021</v>
      </c>
      <c r="B2105" s="32">
        <v>44470</v>
      </c>
      <c r="C2105" s="28">
        <f>'Bitcoin Data'!C2107</f>
        <v>48116.941405999998</v>
      </c>
      <c r="D2105" s="26">
        <f>'Bitcoin Data'!K2107</f>
        <v>874.97569511958011</v>
      </c>
      <c r="E2105" s="25">
        <f>'Bitcoin Data'!J2107</f>
        <v>217571.35799971226</v>
      </c>
      <c r="F2105" s="25">
        <f t="shared" si="194"/>
        <v>190.36965020390926</v>
      </c>
      <c r="G2105" s="23">
        <f>'Emissions Factors'!$AB$39/1000</f>
        <v>0.49266147344102867</v>
      </c>
      <c r="H2105" s="26">
        <f t="shared" si="198"/>
        <v>93787.79236791117</v>
      </c>
      <c r="I2105" s="23">
        <f t="shared" si="195"/>
        <v>107.18902581070378</v>
      </c>
      <c r="J2105" s="26">
        <f>I2105*'Social Cost of Carbon'!$C$5</f>
        <v>10718.902581070379</v>
      </c>
      <c r="K2105" s="23">
        <f t="shared" si="196"/>
        <v>0.22276774599255331</v>
      </c>
      <c r="L2105" s="27">
        <f t="shared" si="197"/>
        <v>9.3787792367911145</v>
      </c>
      <c r="M2105" s="27"/>
    </row>
    <row r="2106" spans="1:13" x14ac:dyDescent="0.25">
      <c r="A2106" s="24">
        <f t="shared" si="193"/>
        <v>2021</v>
      </c>
      <c r="B2106" s="32">
        <v>44471</v>
      </c>
      <c r="C2106" s="28">
        <f>'Bitcoin Data'!C2108</f>
        <v>47711.488280999998</v>
      </c>
      <c r="D2106" s="26">
        <f>'Bitcoin Data'!K2108</f>
        <v>1174.9347258485641</v>
      </c>
      <c r="E2106" s="25">
        <f>'Bitcoin Data'!J2108</f>
        <v>160691.82731510978</v>
      </c>
      <c r="F2106" s="25">
        <f t="shared" si="194"/>
        <v>188.80240807258332</v>
      </c>
      <c r="G2106" s="23">
        <f>'Emissions Factors'!$AB$39/1000</f>
        <v>0.49266147344102867</v>
      </c>
      <c r="H2106" s="26">
        <f t="shared" si="198"/>
        <v>93015.672550253264</v>
      </c>
      <c r="I2106" s="23">
        <f t="shared" si="195"/>
        <v>79.166672414993329</v>
      </c>
      <c r="J2106" s="26">
        <f>I2106*'Social Cost of Carbon'!$C$5</f>
        <v>7916.6672414993327</v>
      </c>
      <c r="K2106" s="23">
        <f t="shared" si="196"/>
        <v>0.16592790388079265</v>
      </c>
      <c r="L2106" s="27">
        <f t="shared" si="197"/>
        <v>9.3015672550253274</v>
      </c>
      <c r="M2106" s="27"/>
    </row>
    <row r="2107" spans="1:13" x14ac:dyDescent="0.25">
      <c r="A2107" s="24">
        <f t="shared" si="193"/>
        <v>2021</v>
      </c>
      <c r="B2107" s="32">
        <v>44472</v>
      </c>
      <c r="C2107" s="28">
        <f>'Bitcoin Data'!C2109</f>
        <v>48199.953125</v>
      </c>
      <c r="D2107" s="26">
        <f>'Bitcoin Data'!K2109</f>
        <v>937.5</v>
      </c>
      <c r="E2107" s="25">
        <f>'Bitcoin Data'!J2109</f>
        <v>209871.15437144201</v>
      </c>
      <c r="F2107" s="25">
        <f t="shared" si="194"/>
        <v>196.75420722322687</v>
      </c>
      <c r="G2107" s="23">
        <f>'Emissions Factors'!$AB$39/1000</f>
        <v>0.49266147344102867</v>
      </c>
      <c r="H2107" s="26">
        <f t="shared" si="198"/>
        <v>96933.217636316447</v>
      </c>
      <c r="I2107" s="23">
        <f t="shared" si="195"/>
        <v>103.39543214540421</v>
      </c>
      <c r="J2107" s="26">
        <f>I2107*'Social Cost of Carbon'!$C$5</f>
        <v>10339.543214540421</v>
      </c>
      <c r="K2107" s="23">
        <f t="shared" si="196"/>
        <v>0.21451355331666458</v>
      </c>
      <c r="L2107" s="27">
        <f t="shared" si="197"/>
        <v>9.693321763631646</v>
      </c>
      <c r="M2107" s="27"/>
    </row>
    <row r="2108" spans="1:13" x14ac:dyDescent="0.25">
      <c r="A2108" s="24">
        <f t="shared" si="193"/>
        <v>2021</v>
      </c>
      <c r="B2108" s="32">
        <v>44473</v>
      </c>
      <c r="C2108" s="28">
        <f>'Bitcoin Data'!C2110</f>
        <v>49112.902344000002</v>
      </c>
      <c r="D2108" s="26">
        <f>'Bitcoin Data'!K2110</f>
        <v>974.97562560935978</v>
      </c>
      <c r="E2108" s="25">
        <f>'Bitcoin Data'!J2110</f>
        <v>203759.71748148158</v>
      </c>
      <c r="F2108" s="25">
        <f t="shared" si="194"/>
        <v>198.66075802549392</v>
      </c>
      <c r="G2108" s="23">
        <f>'Emissions Factors'!$AB$39/1000</f>
        <v>0.49266147344102867</v>
      </c>
      <c r="H2108" s="26">
        <f t="shared" si="198"/>
        <v>97872.501763751497</v>
      </c>
      <c r="I2108" s="23">
        <f t="shared" si="195"/>
        <v>100.38456264235444</v>
      </c>
      <c r="J2108" s="26">
        <f>I2108*'Social Cost of Carbon'!$C$5</f>
        <v>10038.456264235443</v>
      </c>
      <c r="K2108" s="23">
        <f t="shared" si="196"/>
        <v>0.20439550067563489</v>
      </c>
      <c r="L2108" s="27">
        <f t="shared" si="197"/>
        <v>9.7872501763751476</v>
      </c>
      <c r="M2108" s="27"/>
    </row>
    <row r="2109" spans="1:13" x14ac:dyDescent="0.25">
      <c r="A2109" s="24">
        <f t="shared" si="193"/>
        <v>2021</v>
      </c>
      <c r="B2109" s="32">
        <v>44474</v>
      </c>
      <c r="C2109" s="28">
        <f>'Bitcoin Data'!C2111</f>
        <v>51514.8125</v>
      </c>
      <c r="D2109" s="26">
        <f>'Bitcoin Data'!K2111</f>
        <v>1025.0569476082005</v>
      </c>
      <c r="E2109" s="25">
        <f>'Bitcoin Data'!J2111</f>
        <v>193895.69806003885</v>
      </c>
      <c r="F2109" s="25">
        <f t="shared" si="194"/>
        <v>198.75413240778471</v>
      </c>
      <c r="G2109" s="23">
        <f>'Emissions Factors'!$AB$39/1000</f>
        <v>0.49266147344102867</v>
      </c>
      <c r="H2109" s="26">
        <f t="shared" si="198"/>
        <v>97918.503724512513</v>
      </c>
      <c r="I2109" s="23">
        <f t="shared" si="195"/>
        <v>95.52494030013554</v>
      </c>
      <c r="J2109" s="26">
        <f>I2109*'Social Cost of Carbon'!$C$5</f>
        <v>9552.4940300135531</v>
      </c>
      <c r="K2109" s="23">
        <f t="shared" si="196"/>
        <v>0.18543198677105838</v>
      </c>
      <c r="L2109" s="27">
        <f t="shared" si="197"/>
        <v>9.7918503724512522</v>
      </c>
      <c r="M2109" s="27"/>
    </row>
    <row r="2110" spans="1:13" x14ac:dyDescent="0.25">
      <c r="A2110" s="24">
        <f t="shared" si="193"/>
        <v>2021</v>
      </c>
      <c r="B2110" s="32">
        <v>44475</v>
      </c>
      <c r="C2110" s="28">
        <f>'Bitcoin Data'!C2112</f>
        <v>55361.449219000002</v>
      </c>
      <c r="D2110" s="26">
        <f>'Bitcoin Data'!K2112</f>
        <v>818.77729257641909</v>
      </c>
      <c r="E2110" s="25">
        <f>'Bitcoin Data'!J2112</f>
        <v>247017.9025437666</v>
      </c>
      <c r="F2110" s="25">
        <f t="shared" si="194"/>
        <v>202.25264946269095</v>
      </c>
      <c r="G2110" s="23">
        <f>'Emissions Factors'!$AB$39/1000</f>
        <v>0.49266147344102867</v>
      </c>
      <c r="H2110" s="26">
        <f t="shared" si="198"/>
        <v>99642.088291641208</v>
      </c>
      <c r="I2110" s="23">
        <f t="shared" si="195"/>
        <v>121.69620383352448</v>
      </c>
      <c r="J2110" s="26">
        <f>I2110*'Social Cost of Carbon'!$C$5</f>
        <v>12169.620383352449</v>
      </c>
      <c r="K2110" s="23">
        <f t="shared" si="196"/>
        <v>0.21982120329277519</v>
      </c>
      <c r="L2110" s="27">
        <f t="shared" si="197"/>
        <v>9.9642088291641215</v>
      </c>
      <c r="M2110" s="27"/>
    </row>
    <row r="2111" spans="1:13" x14ac:dyDescent="0.25">
      <c r="A2111" s="24">
        <f t="shared" si="193"/>
        <v>2021</v>
      </c>
      <c r="B2111" s="32">
        <v>44476</v>
      </c>
      <c r="C2111" s="28">
        <f>'Bitcoin Data'!C2113</f>
        <v>53805.984375</v>
      </c>
      <c r="D2111" s="26">
        <f>'Bitcoin Data'!K2113</f>
        <v>881.22980515029872</v>
      </c>
      <c r="E2111" s="25">
        <f>'Bitcoin Data'!J2113</f>
        <v>230875.43029150969</v>
      </c>
      <c r="F2111" s="25">
        <f t="shared" si="194"/>
        <v>203.45431044977846</v>
      </c>
      <c r="G2111" s="23">
        <f>'Emissions Factors'!$AB$39/1000</f>
        <v>0.49266147344102867</v>
      </c>
      <c r="H2111" s="26">
        <f t="shared" si="198"/>
        <v>100234.10036411633</v>
      </c>
      <c r="I2111" s="23">
        <f t="shared" si="195"/>
        <v>113.74342966874667</v>
      </c>
      <c r="J2111" s="26">
        <f>I2111*'Social Cost of Carbon'!$C$5</f>
        <v>11374.342966874667</v>
      </c>
      <c r="K2111" s="23">
        <f t="shared" si="196"/>
        <v>0.21139549994293114</v>
      </c>
      <c r="L2111" s="27">
        <f t="shared" si="197"/>
        <v>10.023410036411633</v>
      </c>
      <c r="M2111" s="27"/>
    </row>
    <row r="2112" spans="1:13" x14ac:dyDescent="0.25">
      <c r="A2112" s="24">
        <f t="shared" si="193"/>
        <v>2021</v>
      </c>
      <c r="B2112" s="32">
        <v>44477</v>
      </c>
      <c r="C2112" s="28">
        <f>'Bitcoin Data'!C2114</f>
        <v>53967.847655999998</v>
      </c>
      <c r="D2112" s="26">
        <f>'Bitcoin Data'!K2114</f>
        <v>750</v>
      </c>
      <c r="E2112" s="25">
        <f>'Bitcoin Data'!J2114</f>
        <v>265442.7108278572</v>
      </c>
      <c r="F2112" s="25">
        <f t="shared" si="194"/>
        <v>199.0820331208929</v>
      </c>
      <c r="G2112" s="23">
        <f>'Emissions Factors'!$AB$39/1000</f>
        <v>0.49266147344102867</v>
      </c>
      <c r="H2112" s="26">
        <f t="shared" si="198"/>
        <v>98080.047772974765</v>
      </c>
      <c r="I2112" s="23">
        <f t="shared" si="195"/>
        <v>130.77339703063302</v>
      </c>
      <c r="J2112" s="26">
        <f>I2112*'Social Cost of Carbon'!$C$5</f>
        <v>13077.339703063302</v>
      </c>
      <c r="K2112" s="23">
        <f t="shared" si="196"/>
        <v>0.24231723648533163</v>
      </c>
      <c r="L2112" s="27">
        <f t="shared" si="197"/>
        <v>9.8080047772974766</v>
      </c>
      <c r="M2112" s="27"/>
    </row>
    <row r="2113" spans="1:13" x14ac:dyDescent="0.25">
      <c r="A2113" s="24">
        <f t="shared" si="193"/>
        <v>2021</v>
      </c>
      <c r="B2113" s="32">
        <v>44478</v>
      </c>
      <c r="C2113" s="28">
        <f>'Bitcoin Data'!C2115</f>
        <v>54968.222655999998</v>
      </c>
      <c r="D2113" s="26">
        <f>'Bitcoin Data'!K2115</f>
        <v>937.5</v>
      </c>
      <c r="E2113" s="25">
        <f>'Bitcoin Data'!J2115</f>
        <v>209448.74843600907</v>
      </c>
      <c r="F2113" s="25">
        <f t="shared" si="194"/>
        <v>196.35820165875853</v>
      </c>
      <c r="G2113" s="23">
        <f>'Emissions Factors'!$AB$39/1000</f>
        <v>0.49266147344102867</v>
      </c>
      <c r="H2113" s="26">
        <f t="shared" si="198"/>
        <v>96738.120951434626</v>
      </c>
      <c r="I2113" s="23">
        <f t="shared" si="195"/>
        <v>103.18732901486359</v>
      </c>
      <c r="J2113" s="26">
        <f>I2113*'Social Cost of Carbon'!$C$5</f>
        <v>10318.732901486359</v>
      </c>
      <c r="K2113" s="23">
        <f t="shared" si="196"/>
        <v>0.18772178547708654</v>
      </c>
      <c r="L2113" s="27">
        <f t="shared" si="197"/>
        <v>9.673812095143461</v>
      </c>
      <c r="M2113" s="27"/>
    </row>
    <row r="2114" spans="1:13" x14ac:dyDescent="0.25">
      <c r="A2114" s="24">
        <f t="shared" si="193"/>
        <v>2021</v>
      </c>
      <c r="B2114" s="32">
        <v>44479</v>
      </c>
      <c r="C2114" s="28">
        <f>'Bitcoin Data'!C2116</f>
        <v>54771.578125</v>
      </c>
      <c r="D2114" s="26">
        <f>'Bitcoin Data'!K2116</f>
        <v>993.70652533951636</v>
      </c>
      <c r="E2114" s="25">
        <f>'Bitcoin Data'!J2116</f>
        <v>191820.15366966519</v>
      </c>
      <c r="F2114" s="25">
        <f t="shared" si="194"/>
        <v>190.61293839317506</v>
      </c>
      <c r="G2114" s="23">
        <f>'Emissions Factors'!$AB$39/1000</f>
        <v>0.49266147344102867</v>
      </c>
      <c r="H2114" s="26">
        <f t="shared" si="198"/>
        <v>93907.651085705656</v>
      </c>
      <c r="I2114" s="23">
        <f t="shared" si="195"/>
        <v>94.502399542581799</v>
      </c>
      <c r="J2114" s="26">
        <f>I2114*'Social Cost of Carbon'!$C$5</f>
        <v>9450.2399542581807</v>
      </c>
      <c r="K2114" s="23">
        <f t="shared" si="196"/>
        <v>0.17253912116044548</v>
      </c>
      <c r="L2114" s="27">
        <f t="shared" si="197"/>
        <v>9.3907651085705659</v>
      </c>
      <c r="M2114" s="27"/>
    </row>
    <row r="2115" spans="1:13" x14ac:dyDescent="0.25">
      <c r="A2115" s="24">
        <f t="shared" ref="A2115:A2178" si="199">YEAR(B2115)</f>
        <v>2021</v>
      </c>
      <c r="B2115" s="32">
        <v>44480</v>
      </c>
      <c r="C2115" s="28">
        <f>'Bitcoin Data'!C2117</f>
        <v>57484.789062999997</v>
      </c>
      <c r="D2115" s="26">
        <f>'Bitcoin Data'!K2117</f>
        <v>912.50126736287132</v>
      </c>
      <c r="E2115" s="25">
        <f>'Bitcoin Data'!J2117</f>
        <v>212072.56313136869</v>
      </c>
      <c r="F2115" s="25">
        <f t="shared" si="194"/>
        <v>193.51648263026647</v>
      </c>
      <c r="G2115" s="23">
        <f>'Emissions Factors'!$AB$39/1000</f>
        <v>0.49266147344102867</v>
      </c>
      <c r="H2115" s="26">
        <f t="shared" si="198"/>
        <v>95338.115467752301</v>
      </c>
      <c r="I2115" s="23">
        <f t="shared" si="195"/>
        <v>104.47998142871567</v>
      </c>
      <c r="J2115" s="26">
        <f>I2115*'Social Cost of Carbon'!$C$5</f>
        <v>10447.998142871567</v>
      </c>
      <c r="K2115" s="23">
        <f t="shared" si="196"/>
        <v>0.18175239594984277</v>
      </c>
      <c r="L2115" s="27">
        <f t="shared" si="197"/>
        <v>9.5338115467752313</v>
      </c>
      <c r="M2115" s="27"/>
    </row>
    <row r="2116" spans="1:13" x14ac:dyDescent="0.25">
      <c r="A2116" s="24">
        <f t="shared" si="199"/>
        <v>2021</v>
      </c>
      <c r="B2116" s="32">
        <v>44481</v>
      </c>
      <c r="C2116" s="28">
        <f>'Bitcoin Data'!C2118</f>
        <v>56041.058594000002</v>
      </c>
      <c r="D2116" s="26">
        <f>'Bitcoin Data'!K2118</f>
        <v>837.52093802345053</v>
      </c>
      <c r="E2116" s="25">
        <f>'Bitcoin Data'!J2118</f>
        <v>230235.83898466916</v>
      </c>
      <c r="F2116" s="25">
        <f t="shared" si="194"/>
        <v>192.82733583305625</v>
      </c>
      <c r="G2116" s="23">
        <f>'Emissions Factors'!$AB$39/1000</f>
        <v>0.49266147344102867</v>
      </c>
      <c r="H2116" s="26">
        <f t="shared" si="198"/>
        <v>94998.599391221564</v>
      </c>
      <c r="I2116" s="23">
        <f t="shared" si="195"/>
        <v>113.42832767311853</v>
      </c>
      <c r="J2116" s="26">
        <f>I2116*'Social Cost of Carbon'!$C$5</f>
        <v>11342.832767311853</v>
      </c>
      <c r="K2116" s="23">
        <f t="shared" si="196"/>
        <v>0.20240218603804649</v>
      </c>
      <c r="L2116" s="27">
        <f t="shared" si="197"/>
        <v>9.4998599391221532</v>
      </c>
      <c r="M2116" s="27"/>
    </row>
    <row r="2117" spans="1:13" x14ac:dyDescent="0.25">
      <c r="A2117" s="24">
        <f t="shared" si="199"/>
        <v>2021</v>
      </c>
      <c r="B2117" s="32">
        <v>44482</v>
      </c>
      <c r="C2117" s="28">
        <f>'Bitcoin Data'!C2119</f>
        <v>57401.097655999998</v>
      </c>
      <c r="D2117" s="26">
        <f>'Bitcoin Data'!K2119</f>
        <v>1056.2140593827016</v>
      </c>
      <c r="E2117" s="25">
        <f>'Bitcoin Data'!J2119</f>
        <v>177052.15132302718</v>
      </c>
      <c r="F2117" s="25">
        <f t="shared" ref="F2117:F2180" si="200">E2117*D2117/1000000</f>
        <v>187.0049714713349</v>
      </c>
      <c r="G2117" s="23">
        <f>'Emissions Factors'!$AB$39/1000</f>
        <v>0.49266147344102867</v>
      </c>
      <c r="H2117" s="26">
        <f t="shared" si="198"/>
        <v>92130.144785865385</v>
      </c>
      <c r="I2117" s="23">
        <f t="shared" ref="I2117:I2180" si="201">$E2117*G2117/1000</f>
        <v>87.226773746706542</v>
      </c>
      <c r="J2117" s="26">
        <f>I2117*'Social Cost of Carbon'!$C$5</f>
        <v>8722.6773746706549</v>
      </c>
      <c r="K2117" s="23">
        <f t="shared" ref="K2117:K2180" si="202">J2117/$C2117</f>
        <v>0.1519601145424942</v>
      </c>
      <c r="L2117" s="27">
        <f t="shared" ref="L2117:L2180" si="203">J2117*$D2117/1000000</f>
        <v>9.2130144785865404</v>
      </c>
      <c r="M2117" s="27"/>
    </row>
    <row r="2118" spans="1:13" x14ac:dyDescent="0.25">
      <c r="A2118" s="24">
        <f t="shared" si="199"/>
        <v>2021</v>
      </c>
      <c r="B2118" s="32">
        <v>44483</v>
      </c>
      <c r="C2118" s="28">
        <f>'Bitcoin Data'!C2120</f>
        <v>57321.523437999997</v>
      </c>
      <c r="D2118" s="26">
        <f>'Bitcoin Data'!K2120</f>
        <v>856.24583769384458</v>
      </c>
      <c r="E2118" s="25">
        <f>'Bitcoin Data'!J2120</f>
        <v>226739.1713471323</v>
      </c>
      <c r="F2118" s="25">
        <f t="shared" si="200"/>
        <v>194.14447170813347</v>
      </c>
      <c r="G2118" s="23">
        <f>'Emissions Factors'!$AB$39/1000</f>
        <v>0.49266147344102867</v>
      </c>
      <c r="H2118" s="26">
        <f t="shared" ref="H2118:H2181" si="204">F2118*G2118*1000</f>
        <v>95647.501492159136</v>
      </c>
      <c r="I2118" s="23">
        <f t="shared" si="201"/>
        <v>111.70565424267608</v>
      </c>
      <c r="J2118" s="26">
        <f>I2118*'Social Cost of Carbon'!$C$5</f>
        <v>11170.565424267608</v>
      </c>
      <c r="K2118" s="23">
        <f t="shared" si="202"/>
        <v>0.19487558519532189</v>
      </c>
      <c r="L2118" s="27">
        <f t="shared" si="203"/>
        <v>9.5647501492159144</v>
      </c>
      <c r="M2118" s="27"/>
    </row>
    <row r="2119" spans="1:13" x14ac:dyDescent="0.25">
      <c r="A2119" s="24">
        <f t="shared" si="199"/>
        <v>2021</v>
      </c>
      <c r="B2119" s="32">
        <v>44484</v>
      </c>
      <c r="C2119" s="28">
        <f>'Bitcoin Data'!C2121</f>
        <v>61593.949219000002</v>
      </c>
      <c r="D2119" s="26">
        <f>'Bitcoin Data'!K2121</f>
        <v>881.22980515029872</v>
      </c>
      <c r="E2119" s="25">
        <f>'Bitcoin Data'!J2121</f>
        <v>219328.16681465833</v>
      </c>
      <c r="F2119" s="25">
        <f t="shared" si="200"/>
        <v>193.27851770605355</v>
      </c>
      <c r="G2119" s="23">
        <f>'Emissions Factors'!$AB$39/1000</f>
        <v>0.49266147344102867</v>
      </c>
      <c r="H2119" s="26">
        <f t="shared" si="204"/>
        <v>95220.8793175623</v>
      </c>
      <c r="I2119" s="23">
        <f t="shared" si="201"/>
        <v>108.05453783002929</v>
      </c>
      <c r="J2119" s="26">
        <f>I2119*'Social Cost of Carbon'!$C$5</f>
        <v>10805.453783002929</v>
      </c>
      <c r="K2119" s="23">
        <f t="shared" si="202"/>
        <v>0.17543044276287045</v>
      </c>
      <c r="L2119" s="27">
        <f t="shared" si="203"/>
        <v>9.5220879317562304</v>
      </c>
      <c r="M2119" s="27"/>
    </row>
    <row r="2120" spans="1:13" x14ac:dyDescent="0.25">
      <c r="A2120" s="24">
        <f t="shared" si="199"/>
        <v>2021</v>
      </c>
      <c r="B2120" s="32">
        <v>44485</v>
      </c>
      <c r="C2120" s="28">
        <f>'Bitcoin Data'!C2122</f>
        <v>60892.179687999997</v>
      </c>
      <c r="D2120" s="26">
        <f>'Bitcoin Data'!K2122</f>
        <v>831.25519534497096</v>
      </c>
      <c r="E2120" s="25">
        <f>'Bitcoin Data'!J2122</f>
        <v>237197.23726423807</v>
      </c>
      <c r="F2120" s="25">
        <f t="shared" si="200"/>
        <v>197.17143579737163</v>
      </c>
      <c r="G2120" s="23">
        <f>'Emissions Factors'!$AB$39/1000</f>
        <v>0.49266147344102867</v>
      </c>
      <c r="H2120" s="26">
        <f t="shared" si="204"/>
        <v>97138.770080416289</v>
      </c>
      <c r="I2120" s="23">
        <f t="shared" si="201"/>
        <v>116.85794040674081</v>
      </c>
      <c r="J2120" s="26">
        <f>I2120*'Social Cost of Carbon'!$C$5</f>
        <v>11685.794040674082</v>
      </c>
      <c r="K2120" s="23">
        <f t="shared" si="202"/>
        <v>0.1919096031797495</v>
      </c>
      <c r="L2120" s="27">
        <f t="shared" si="203"/>
        <v>9.7138770080416315</v>
      </c>
      <c r="M2120" s="27"/>
    </row>
    <row r="2121" spans="1:13" x14ac:dyDescent="0.25">
      <c r="A2121" s="24">
        <f t="shared" si="199"/>
        <v>2021</v>
      </c>
      <c r="B2121" s="32">
        <v>44486</v>
      </c>
      <c r="C2121" s="28">
        <f>'Bitcoin Data'!C2123</f>
        <v>61553.617187999997</v>
      </c>
      <c r="D2121" s="26">
        <f>'Bitcoin Data'!K2123</f>
        <v>1000</v>
      </c>
      <c r="E2121" s="25">
        <f>'Bitcoin Data'!J2123</f>
        <v>193831.8438779414</v>
      </c>
      <c r="F2121" s="25">
        <f t="shared" si="200"/>
        <v>193.8318438779414</v>
      </c>
      <c r="G2121" s="23">
        <f>'Emissions Factors'!$AB$39/1000</f>
        <v>0.49266147344102867</v>
      </c>
      <c r="H2121" s="26">
        <f t="shared" si="204"/>
        <v>95493.481804698036</v>
      </c>
      <c r="I2121" s="23">
        <f t="shared" si="201"/>
        <v>95.493481804698035</v>
      </c>
      <c r="J2121" s="26">
        <f>I2121*'Social Cost of Carbon'!$C$5</f>
        <v>9549.348180469804</v>
      </c>
      <c r="K2121" s="23">
        <f t="shared" si="202"/>
        <v>0.15513870048130118</v>
      </c>
      <c r="L2121" s="27">
        <f t="shared" si="203"/>
        <v>9.5493481804698028</v>
      </c>
      <c r="M2121" s="27"/>
    </row>
    <row r="2122" spans="1:13" x14ac:dyDescent="0.25">
      <c r="A2122" s="24">
        <f t="shared" si="199"/>
        <v>2021</v>
      </c>
      <c r="B2122" s="32">
        <v>44487</v>
      </c>
      <c r="C2122" s="28">
        <f>'Bitcoin Data'!C2124</f>
        <v>62026.078125</v>
      </c>
      <c r="D2122" s="26">
        <f>'Bitcoin Data'!K2124</f>
        <v>924.9743062692703</v>
      </c>
      <c r="E2122" s="25">
        <f>'Bitcoin Data'!J2124</f>
        <v>209646.75531961658</v>
      </c>
      <c r="F2122" s="25">
        <f t="shared" si="200"/>
        <v>193.91786206336579</v>
      </c>
      <c r="G2122" s="23">
        <f>'Emissions Factors'!$AB$39/1000</f>
        <v>0.49266147344102867</v>
      </c>
      <c r="H2122" s="26">
        <f t="shared" si="204"/>
        <v>95535.859650671948</v>
      </c>
      <c r="I2122" s="23">
        <f t="shared" si="201"/>
        <v>103.28487937789313</v>
      </c>
      <c r="J2122" s="26">
        <f>I2122*'Social Cost of Carbon'!$C$5</f>
        <v>10328.487937789314</v>
      </c>
      <c r="K2122" s="23">
        <f t="shared" si="202"/>
        <v>0.1665184749707132</v>
      </c>
      <c r="L2122" s="27">
        <f t="shared" si="203"/>
        <v>9.5535859650671959</v>
      </c>
      <c r="M2122" s="27"/>
    </row>
    <row r="2123" spans="1:13" x14ac:dyDescent="0.25">
      <c r="A2123" s="24">
        <f t="shared" si="199"/>
        <v>2021</v>
      </c>
      <c r="B2123" s="32">
        <v>44488</v>
      </c>
      <c r="C2123" s="28">
        <f>'Bitcoin Data'!C2125</f>
        <v>64261.992187999997</v>
      </c>
      <c r="D2123" s="26">
        <f>'Bitcoin Data'!K2125</f>
        <v>968.78363832077503</v>
      </c>
      <c r="E2123" s="25">
        <f>'Bitcoin Data'!J2125</f>
        <v>200486.58275476299</v>
      </c>
      <c r="F2123" s="25">
        <f t="shared" si="200"/>
        <v>194.22812107565844</v>
      </c>
      <c r="G2123" s="23">
        <f>'Emissions Factors'!$AB$39/1000</f>
        <v>0.49266147344102867</v>
      </c>
      <c r="H2123" s="26">
        <f t="shared" si="204"/>
        <v>95688.712312816409</v>
      </c>
      <c r="I2123" s="23">
        <f t="shared" si="201"/>
        <v>98.772015265118256</v>
      </c>
      <c r="J2123" s="26">
        <f>I2123*'Social Cost of Carbon'!$C$5</f>
        <v>9877.2015265118262</v>
      </c>
      <c r="K2123" s="23">
        <f t="shared" si="202"/>
        <v>0.15370207474452141</v>
      </c>
      <c r="L2123" s="27">
        <f t="shared" si="203"/>
        <v>9.5688712312816406</v>
      </c>
      <c r="M2123" s="27"/>
    </row>
    <row r="2124" spans="1:13" x14ac:dyDescent="0.25">
      <c r="A2124" s="24">
        <f t="shared" si="199"/>
        <v>2021</v>
      </c>
      <c r="B2124" s="32">
        <v>44489</v>
      </c>
      <c r="C2124" s="28">
        <f>'Bitcoin Data'!C2126</f>
        <v>65992.835938000004</v>
      </c>
      <c r="D2124" s="26">
        <f>'Bitcoin Data'!K2126</f>
        <v>931.29139072847681</v>
      </c>
      <c r="E2124" s="25">
        <f>'Bitcoin Data'!J2126</f>
        <v>213029.17094986388</v>
      </c>
      <c r="F2124" s="25">
        <f t="shared" si="200"/>
        <v>198.39223287963316</v>
      </c>
      <c r="G2124" s="23">
        <f>'Emissions Factors'!$AB$39/1000</f>
        <v>0.49266147344102867</v>
      </c>
      <c r="H2124" s="26">
        <f t="shared" si="204"/>
        <v>97740.209769735768</v>
      </c>
      <c r="I2124" s="23">
        <f t="shared" si="201"/>
        <v>104.95126524608071</v>
      </c>
      <c r="J2124" s="26">
        <f>I2124*'Social Cost of Carbon'!$C$5</f>
        <v>10495.126524608071</v>
      </c>
      <c r="K2124" s="23">
        <f t="shared" si="202"/>
        <v>0.15903433115782747</v>
      </c>
      <c r="L2124" s="27">
        <f t="shared" si="203"/>
        <v>9.774020976973576</v>
      </c>
      <c r="M2124" s="27"/>
    </row>
    <row r="2125" spans="1:13" x14ac:dyDescent="0.25">
      <c r="A2125" s="24">
        <f t="shared" si="199"/>
        <v>2021</v>
      </c>
      <c r="B2125" s="32">
        <v>44490</v>
      </c>
      <c r="C2125" s="28">
        <f>'Bitcoin Data'!C2127</f>
        <v>62210.171875</v>
      </c>
      <c r="D2125" s="26">
        <f>'Bitcoin Data'!K2127</f>
        <v>924.9743062692703</v>
      </c>
      <c r="E2125" s="25">
        <f>'Bitcoin Data'!J2127</f>
        <v>210555.88788263776</v>
      </c>
      <c r="F2125" s="25">
        <f t="shared" si="200"/>
        <v>194.75878632515312</v>
      </c>
      <c r="G2125" s="23">
        <f>'Emissions Factors'!$AB$39/1000</f>
        <v>0.49266147344102867</v>
      </c>
      <c r="H2125" s="26">
        <f t="shared" si="204"/>
        <v>95950.150636536404</v>
      </c>
      <c r="I2125" s="23">
        <f t="shared" si="201"/>
        <v>103.73277396594436</v>
      </c>
      <c r="J2125" s="26">
        <f>I2125*'Social Cost of Carbon'!$C$5</f>
        <v>10373.277396594436</v>
      </c>
      <c r="K2125" s="23">
        <f t="shared" si="202"/>
        <v>0.16674567974892668</v>
      </c>
      <c r="L2125" s="27">
        <f t="shared" si="203"/>
        <v>9.5950150636536407</v>
      </c>
      <c r="M2125" s="27"/>
    </row>
    <row r="2126" spans="1:13" x14ac:dyDescent="0.25">
      <c r="A2126" s="24">
        <f t="shared" si="199"/>
        <v>2021</v>
      </c>
      <c r="B2126" s="32">
        <v>44491</v>
      </c>
      <c r="C2126" s="28">
        <f>'Bitcoin Data'!C2128</f>
        <v>60692.265625</v>
      </c>
      <c r="D2126" s="26">
        <f>'Bitcoin Data'!K2128</f>
        <v>987.49177090190904</v>
      </c>
      <c r="E2126" s="25">
        <f>'Bitcoin Data'!J2128</f>
        <v>199503.74918985661</v>
      </c>
      <c r="F2126" s="25">
        <f t="shared" si="200"/>
        <v>197.00831058906181</v>
      </c>
      <c r="G2126" s="23">
        <f>'Emissions Factors'!$AB$39/1000</f>
        <v>0.49266147344102867</v>
      </c>
      <c r="H2126" s="26">
        <f t="shared" si="204"/>
        <v>97058.40457493499</v>
      </c>
      <c r="I2126" s="23">
        <f t="shared" si="201"/>
        <v>98.287811032884193</v>
      </c>
      <c r="J2126" s="26">
        <f>I2126*'Social Cost of Carbon'!$C$5</f>
        <v>9828.7811032884201</v>
      </c>
      <c r="K2126" s="23">
        <f t="shared" si="202"/>
        <v>0.16194454107245926</v>
      </c>
      <c r="L2126" s="27">
        <f t="shared" si="203"/>
        <v>9.7058404574935011</v>
      </c>
      <c r="M2126" s="27"/>
    </row>
    <row r="2127" spans="1:13" x14ac:dyDescent="0.25">
      <c r="A2127" s="24">
        <f t="shared" si="199"/>
        <v>2021</v>
      </c>
      <c r="B2127" s="32">
        <v>44492</v>
      </c>
      <c r="C2127" s="28">
        <f>'Bitcoin Data'!C2129</f>
        <v>61393.617187999997</v>
      </c>
      <c r="D2127" s="26">
        <f>'Bitcoin Data'!K2129</f>
        <v>906.25314671231513</v>
      </c>
      <c r="E2127" s="25">
        <f>'Bitcoin Data'!J2129</f>
        <v>221142.45933152433</v>
      </c>
      <c r="F2127" s="25">
        <f t="shared" si="200"/>
        <v>200.41104964089408</v>
      </c>
      <c r="G2127" s="23">
        <f>'Emissions Factors'!$AB$39/1000</f>
        <v>0.49266147344102867</v>
      </c>
      <c r="H2127" s="26">
        <f t="shared" si="204"/>
        <v>98734.803009946016</v>
      </c>
      <c r="I2127" s="23">
        <f t="shared" si="201"/>
        <v>108.94836985464154</v>
      </c>
      <c r="J2127" s="26">
        <f>I2127*'Social Cost of Carbon'!$C$5</f>
        <v>10894.836985464153</v>
      </c>
      <c r="K2127" s="23">
        <f t="shared" si="202"/>
        <v>0.17745878943900473</v>
      </c>
      <c r="L2127" s="27">
        <f t="shared" si="203"/>
        <v>9.8734803009946024</v>
      </c>
      <c r="M2127" s="27"/>
    </row>
    <row r="2128" spans="1:13" x14ac:dyDescent="0.25">
      <c r="A2128" s="24">
        <f t="shared" si="199"/>
        <v>2021</v>
      </c>
      <c r="B2128" s="32">
        <v>44493</v>
      </c>
      <c r="C2128" s="28">
        <f>'Bitcoin Data'!C2130</f>
        <v>60930.835937999997</v>
      </c>
      <c r="D2128" s="26">
        <f>'Bitcoin Data'!K2130</f>
        <v>956.22609434764115</v>
      </c>
      <c r="E2128" s="25">
        <f>'Bitcoin Data'!J2130</f>
        <v>212124.62435535344</v>
      </c>
      <c r="F2128" s="25">
        <f t="shared" si="200"/>
        <v>202.83910106228015</v>
      </c>
      <c r="G2128" s="23">
        <f>'Emissions Factors'!$AB$39/1000</f>
        <v>0.49266147344102867</v>
      </c>
      <c r="H2128" s="26">
        <f t="shared" si="204"/>
        <v>99931.010400796673</v>
      </c>
      <c r="I2128" s="23">
        <f t="shared" si="201"/>
        <v>104.50562998803315</v>
      </c>
      <c r="J2128" s="26">
        <f>I2128*'Social Cost of Carbon'!$C$5</f>
        <v>10450.562998803314</v>
      </c>
      <c r="K2128" s="23">
        <f t="shared" si="202"/>
        <v>0.1715151751641362</v>
      </c>
      <c r="L2128" s="27">
        <f t="shared" si="203"/>
        <v>9.9931010400796669</v>
      </c>
      <c r="M2128" s="27"/>
    </row>
    <row r="2129" spans="1:13" x14ac:dyDescent="0.25">
      <c r="A2129" s="24">
        <f t="shared" si="199"/>
        <v>2021</v>
      </c>
      <c r="B2129" s="32">
        <v>44494</v>
      </c>
      <c r="C2129" s="28">
        <f>'Bitcoin Data'!C2131</f>
        <v>63039.824219000002</v>
      </c>
      <c r="D2129" s="26">
        <f>'Bitcoin Data'!K2131</f>
        <v>1137.5126390293226</v>
      </c>
      <c r="E2129" s="25">
        <f>'Bitcoin Data'!J2131</f>
        <v>177299.37176752565</v>
      </c>
      <c r="F2129" s="25">
        <f t="shared" si="200"/>
        <v>201.68027627751908</v>
      </c>
      <c r="G2129" s="23">
        <f>'Emissions Factors'!$AB$39/1000</f>
        <v>0.49266147344102867</v>
      </c>
      <c r="H2129" s="26">
        <f t="shared" si="204"/>
        <v>99360.102074876297</v>
      </c>
      <c r="I2129" s="23">
        <f t="shared" si="201"/>
        <v>87.348569735157895</v>
      </c>
      <c r="J2129" s="26">
        <f>I2129*'Social Cost of Carbon'!$C$5</f>
        <v>8734.8569735157889</v>
      </c>
      <c r="K2129" s="23">
        <f t="shared" si="202"/>
        <v>0.13856093480164133</v>
      </c>
      <c r="L2129" s="27">
        <f t="shared" si="203"/>
        <v>9.9360102074876266</v>
      </c>
      <c r="M2129" s="27"/>
    </row>
    <row r="2130" spans="1:13" x14ac:dyDescent="0.25">
      <c r="A2130" s="24">
        <f t="shared" si="199"/>
        <v>2021</v>
      </c>
      <c r="B2130" s="32">
        <v>44495</v>
      </c>
      <c r="C2130" s="28">
        <f>'Bitcoin Data'!C2132</f>
        <v>60363.792969000002</v>
      </c>
      <c r="D2130" s="26">
        <f>'Bitcoin Data'!K2132</f>
        <v>937.5</v>
      </c>
      <c r="E2130" s="25">
        <f>'Bitcoin Data'!J2132</f>
        <v>222188.7716361176</v>
      </c>
      <c r="F2130" s="25">
        <f t="shared" si="200"/>
        <v>208.30197340886025</v>
      </c>
      <c r="G2130" s="23">
        <f>'Emissions Factors'!$AB$39/1000</f>
        <v>0.49266147344102867</v>
      </c>
      <c r="H2130" s="26">
        <f t="shared" si="204"/>
        <v>102622.35714028307</v>
      </c>
      <c r="I2130" s="23">
        <f t="shared" si="201"/>
        <v>109.46384761630193</v>
      </c>
      <c r="J2130" s="26">
        <f>I2130*'Social Cost of Carbon'!$C$5</f>
        <v>10946.384761630194</v>
      </c>
      <c r="K2130" s="23">
        <f t="shared" si="202"/>
        <v>0.18134024094959939</v>
      </c>
      <c r="L2130" s="27">
        <f t="shared" si="203"/>
        <v>10.262235714028307</v>
      </c>
      <c r="M2130" s="27"/>
    </row>
    <row r="2131" spans="1:13" x14ac:dyDescent="0.25">
      <c r="A2131" s="24">
        <f t="shared" si="199"/>
        <v>2021</v>
      </c>
      <c r="B2131" s="32">
        <v>44496</v>
      </c>
      <c r="C2131" s="28">
        <f>'Bitcoin Data'!C2133</f>
        <v>58482.386719000002</v>
      </c>
      <c r="D2131" s="26">
        <f>'Bitcoin Data'!K2133</f>
        <v>981.24727431312681</v>
      </c>
      <c r="E2131" s="25">
        <f>'Bitcoin Data'!J2133</f>
        <v>211195.59748706079</v>
      </c>
      <c r="F2131" s="25">
        <f t="shared" si="200"/>
        <v>207.23510438111066</v>
      </c>
      <c r="G2131" s="23">
        <f>'Emissions Factors'!$AB$39/1000</f>
        <v>0.49266147344102867</v>
      </c>
      <c r="H2131" s="26">
        <f t="shared" si="204"/>
        <v>102096.75187310336</v>
      </c>
      <c r="I2131" s="23">
        <f t="shared" si="201"/>
        <v>104.04793424223378</v>
      </c>
      <c r="J2131" s="26">
        <f>I2131*'Social Cost of Carbon'!$C$5</f>
        <v>10404.793424223379</v>
      </c>
      <c r="K2131" s="23">
        <f t="shared" si="202"/>
        <v>0.17791328309183088</v>
      </c>
      <c r="L2131" s="27">
        <f t="shared" si="203"/>
        <v>10.209675187310337</v>
      </c>
      <c r="M2131" s="27"/>
    </row>
    <row r="2132" spans="1:13" x14ac:dyDescent="0.25">
      <c r="A2132" s="24">
        <f t="shared" si="199"/>
        <v>2021</v>
      </c>
      <c r="B2132" s="32">
        <v>44497</v>
      </c>
      <c r="C2132" s="28">
        <f>'Bitcoin Data'!C2134</f>
        <v>60622.136719000002</v>
      </c>
      <c r="D2132" s="26">
        <f>'Bitcoin Data'!K2134</f>
        <v>956.22609434764115</v>
      </c>
      <c r="E2132" s="25">
        <f>'Bitcoin Data'!J2134</f>
        <v>218202.5675586861</v>
      </c>
      <c r="F2132" s="25">
        <f t="shared" si="200"/>
        <v>208.65098895326972</v>
      </c>
      <c r="G2132" s="23">
        <f>'Emissions Factors'!$AB$39/1000</f>
        <v>0.49266147344102867</v>
      </c>
      <c r="H2132" s="26">
        <f t="shared" si="204"/>
        <v>102794.30365264566</v>
      </c>
      <c r="I2132" s="23">
        <f t="shared" si="201"/>
        <v>107.4999984420779</v>
      </c>
      <c r="J2132" s="26">
        <f>I2132*'Social Cost of Carbon'!$C$5</f>
        <v>10749.99984420779</v>
      </c>
      <c r="K2132" s="23">
        <f t="shared" si="202"/>
        <v>0.17732796014823674</v>
      </c>
      <c r="L2132" s="27">
        <f t="shared" si="203"/>
        <v>10.279430365264567</v>
      </c>
      <c r="M2132" s="27"/>
    </row>
    <row r="2133" spans="1:13" x14ac:dyDescent="0.25">
      <c r="A2133" s="24">
        <f t="shared" si="199"/>
        <v>2021</v>
      </c>
      <c r="B2133" s="32">
        <v>44498</v>
      </c>
      <c r="C2133" s="28">
        <f>'Bitcoin Data'!C2135</f>
        <v>62227.964844000002</v>
      </c>
      <c r="D2133" s="26">
        <f>'Bitcoin Data'!K2135</f>
        <v>1068.7566797292484</v>
      </c>
      <c r="E2133" s="25">
        <f>'Bitcoin Data'!J2135</f>
        <v>196015.53087982954</v>
      </c>
      <c r="F2133" s="25">
        <f t="shared" si="200"/>
        <v>209.49290795849257</v>
      </c>
      <c r="G2133" s="23">
        <f>'Emissions Factors'!$AB$39/1000</f>
        <v>0.49266147344102867</v>
      </c>
      <c r="H2133" s="26">
        <f t="shared" si="204"/>
        <v>103209.08471027676</v>
      </c>
      <c r="I2133" s="23">
        <f t="shared" si="201"/>
        <v>96.569300260582281</v>
      </c>
      <c r="J2133" s="26">
        <f>I2133*'Social Cost of Carbon'!$C$5</f>
        <v>9656.9300260582277</v>
      </c>
      <c r="K2133" s="23">
        <f t="shared" si="202"/>
        <v>0.15518633865445056</v>
      </c>
      <c r="L2133" s="27">
        <f t="shared" si="203"/>
        <v>10.320908471027677</v>
      </c>
      <c r="M2133" s="27"/>
    </row>
    <row r="2134" spans="1:13" x14ac:dyDescent="0.25">
      <c r="A2134" s="24">
        <f t="shared" si="199"/>
        <v>2021</v>
      </c>
      <c r="B2134" s="32">
        <v>44499</v>
      </c>
      <c r="C2134" s="28">
        <f>'Bitcoin Data'!C2136</f>
        <v>61888.832030999998</v>
      </c>
      <c r="D2134" s="26">
        <f>'Bitcoin Data'!K2136</f>
        <v>968.78363832077503</v>
      </c>
      <c r="E2134" s="25">
        <f>'Bitcoin Data'!J2136</f>
        <v>218685.98348750939</v>
      </c>
      <c r="F2134" s="25">
        <f t="shared" si="200"/>
        <v>211.85940273278626</v>
      </c>
      <c r="G2134" s="23">
        <f>'Emissions Factors'!$AB$39/1000</f>
        <v>0.49266147344102867</v>
      </c>
      <c r="H2134" s="26">
        <f t="shared" si="204"/>
        <v>104374.96551267078</v>
      </c>
      <c r="I2134" s="23">
        <f t="shared" si="201"/>
        <v>107.73815884585684</v>
      </c>
      <c r="J2134" s="26">
        <f>I2134*'Social Cost of Carbon'!$C$5</f>
        <v>10773.815884585685</v>
      </c>
      <c r="K2134" s="23">
        <f t="shared" si="202"/>
        <v>0.1740833609396458</v>
      </c>
      <c r="L2134" s="27">
        <f t="shared" si="203"/>
        <v>10.437496551267079</v>
      </c>
      <c r="M2134" s="27"/>
    </row>
    <row r="2135" spans="1:13" x14ac:dyDescent="0.25">
      <c r="A2135" s="24">
        <f t="shared" si="199"/>
        <v>2021</v>
      </c>
      <c r="B2135" s="32">
        <v>44500</v>
      </c>
      <c r="C2135" s="28">
        <f>'Bitcoin Data'!C2137</f>
        <v>61318.957030999998</v>
      </c>
      <c r="D2135" s="26">
        <f>'Bitcoin Data'!K2137</f>
        <v>868.72586872586874</v>
      </c>
      <c r="E2135" s="25">
        <f>'Bitcoin Data'!J2137</f>
        <v>245936.6441862894</v>
      </c>
      <c r="F2135" s="25">
        <f t="shared" si="200"/>
        <v>213.65152487225913</v>
      </c>
      <c r="G2135" s="23">
        <f>'Emissions Factors'!$AB$39/1000</f>
        <v>0.49266147344102867</v>
      </c>
      <c r="H2135" s="26">
        <f t="shared" si="204"/>
        <v>105257.87504648977</v>
      </c>
      <c r="I2135" s="23">
        <f t="shared" si="201"/>
        <v>121.16350949795932</v>
      </c>
      <c r="J2135" s="26">
        <f>I2135*'Social Cost of Carbon'!$C$5</f>
        <v>12116.350949795933</v>
      </c>
      <c r="K2135" s="23">
        <f t="shared" si="202"/>
        <v>0.19759551591313715</v>
      </c>
      <c r="L2135" s="27">
        <f t="shared" si="203"/>
        <v>10.525787504648976</v>
      </c>
      <c r="M2135" s="27"/>
    </row>
    <row r="2136" spans="1:13" x14ac:dyDescent="0.25">
      <c r="A2136" s="24">
        <f t="shared" si="199"/>
        <v>2021</v>
      </c>
      <c r="B2136" s="32">
        <v>44501</v>
      </c>
      <c r="C2136" s="28">
        <f>'Bitcoin Data'!C2138</f>
        <v>61004.40625</v>
      </c>
      <c r="D2136" s="26">
        <f>'Bitcoin Data'!K2138</f>
        <v>924.9743062692703</v>
      </c>
      <c r="E2136" s="25">
        <f>'Bitcoin Data'!J2138</f>
        <v>228264.91796115157</v>
      </c>
      <c r="F2136" s="25">
        <f t="shared" si="200"/>
        <v>211.13918413672809</v>
      </c>
      <c r="G2136" s="23">
        <f>'Emissions Factors'!$AB$39/1000</f>
        <v>0.49266147344102867</v>
      </c>
      <c r="H2136" s="26">
        <f t="shared" si="204"/>
        <v>104020.14155793712</v>
      </c>
      <c r="I2136" s="23">
        <f t="shared" si="201"/>
        <v>112.45733081763646</v>
      </c>
      <c r="J2136" s="26">
        <f>I2136*'Social Cost of Carbon'!$C$5</f>
        <v>11245.733081763647</v>
      </c>
      <c r="K2136" s="23">
        <f t="shared" si="202"/>
        <v>0.18434296427175942</v>
      </c>
      <c r="L2136" s="27">
        <f t="shared" si="203"/>
        <v>10.402014155793712</v>
      </c>
      <c r="M2136" s="27"/>
    </row>
    <row r="2137" spans="1:13" x14ac:dyDescent="0.25">
      <c r="A2137" s="24">
        <f t="shared" si="199"/>
        <v>2021</v>
      </c>
      <c r="B2137" s="32">
        <v>44502</v>
      </c>
      <c r="C2137" s="28">
        <f>'Bitcoin Data'!C2139</f>
        <v>63226.402344000002</v>
      </c>
      <c r="D2137" s="26">
        <f>'Bitcoin Data'!K2139</f>
        <v>987.49177090190904</v>
      </c>
      <c r="E2137" s="25">
        <f>'Bitcoin Data'!J2139</f>
        <v>209384.18730689032</v>
      </c>
      <c r="F2137" s="25">
        <f t="shared" si="200"/>
        <v>206.76516192253817</v>
      </c>
      <c r="G2137" s="23">
        <f>'Emissions Factors'!$AB$39/1000</f>
        <v>0.49266147344102867</v>
      </c>
      <c r="H2137" s="26">
        <f t="shared" si="204"/>
        <v>101865.22932903052</v>
      </c>
      <c r="I2137" s="23">
        <f t="shared" si="201"/>
        <v>103.15552223386491</v>
      </c>
      <c r="J2137" s="26">
        <f>I2137*'Social Cost of Carbon'!$C$5</f>
        <v>10315.552223386492</v>
      </c>
      <c r="K2137" s="23">
        <f t="shared" si="202"/>
        <v>0.16315260462333434</v>
      </c>
      <c r="L2137" s="27">
        <f t="shared" si="203"/>
        <v>10.186522932903053</v>
      </c>
      <c r="M2137" s="27"/>
    </row>
    <row r="2138" spans="1:13" x14ac:dyDescent="0.25">
      <c r="A2138" s="24">
        <f t="shared" si="199"/>
        <v>2021</v>
      </c>
      <c r="B2138" s="32">
        <v>44503</v>
      </c>
      <c r="C2138" s="28">
        <f>'Bitcoin Data'!C2140</f>
        <v>62970.046875</v>
      </c>
      <c r="D2138" s="26">
        <f>'Bitcoin Data'!K2140</f>
        <v>1006.2611806797852</v>
      </c>
      <c r="E2138" s="25">
        <f>'Bitcoin Data'!J2140</f>
        <v>209227.07482295673</v>
      </c>
      <c r="F2138" s="25">
        <f t="shared" si="200"/>
        <v>210.53708334152617</v>
      </c>
      <c r="G2138" s="23">
        <f>'Emissions Factors'!$AB$39/1000</f>
        <v>0.49266147344102867</v>
      </c>
      <c r="H2138" s="26">
        <f t="shared" si="204"/>
        <v>103723.50969301292</v>
      </c>
      <c r="I2138" s="23">
        <f t="shared" si="201"/>
        <v>103.07811896603422</v>
      </c>
      <c r="J2138" s="26">
        <f>I2138*'Social Cost of Carbon'!$C$5</f>
        <v>10307.811896603422</v>
      </c>
      <c r="K2138" s="23">
        <f t="shared" si="202"/>
        <v>0.16369388952600206</v>
      </c>
      <c r="L2138" s="27">
        <f t="shared" si="203"/>
        <v>10.372350969301294</v>
      </c>
      <c r="M2138" s="27"/>
    </row>
    <row r="2139" spans="1:13" x14ac:dyDescent="0.25">
      <c r="A2139" s="24">
        <f t="shared" si="199"/>
        <v>2021</v>
      </c>
      <c r="B2139" s="32">
        <v>44504</v>
      </c>
      <c r="C2139" s="28">
        <f>'Bitcoin Data'!C2141</f>
        <v>61452.230469000002</v>
      </c>
      <c r="D2139" s="26">
        <f>'Bitcoin Data'!K2141</f>
        <v>893.74379344587885</v>
      </c>
      <c r="E2139" s="25">
        <f>'Bitcoin Data'!J2141</f>
        <v>238982.32412680914</v>
      </c>
      <c r="F2139" s="25">
        <f t="shared" si="200"/>
        <v>213.58896893160698</v>
      </c>
      <c r="G2139" s="23">
        <f>'Emissions Factors'!$AB$39/1000</f>
        <v>0.49266147344102867</v>
      </c>
      <c r="H2139" s="26">
        <f t="shared" si="204"/>
        <v>105227.0561445956</v>
      </c>
      <c r="I2139" s="23">
        <f t="shared" si="201"/>
        <v>117.73738393067529</v>
      </c>
      <c r="J2139" s="26">
        <f>I2139*'Social Cost of Carbon'!$C$5</f>
        <v>11773.73839306753</v>
      </c>
      <c r="K2139" s="23">
        <f t="shared" si="202"/>
        <v>0.19159171771652572</v>
      </c>
      <c r="L2139" s="27">
        <f t="shared" si="203"/>
        <v>10.522705614459559</v>
      </c>
      <c r="M2139" s="27"/>
    </row>
    <row r="2140" spans="1:13" x14ac:dyDescent="0.25">
      <c r="A2140" s="24">
        <f t="shared" si="199"/>
        <v>2021</v>
      </c>
      <c r="B2140" s="32">
        <v>44505</v>
      </c>
      <c r="C2140" s="28">
        <f>'Bitcoin Data'!C2142</f>
        <v>61125.675780999998</v>
      </c>
      <c r="D2140" s="26">
        <f>'Bitcoin Data'!K2142</f>
        <v>968.78363832077503</v>
      </c>
      <c r="E2140" s="25">
        <f>'Bitcoin Data'!J2142</f>
        <v>220593.89867659699</v>
      </c>
      <c r="F2140" s="25">
        <f t="shared" si="200"/>
        <v>213.70775975127805</v>
      </c>
      <c r="G2140" s="23">
        <f>'Emissions Factors'!$AB$39/1000</f>
        <v>0.49266147344102867</v>
      </c>
      <c r="H2140" s="26">
        <f t="shared" si="204"/>
        <v>105285.57980484601</v>
      </c>
      <c r="I2140" s="23">
        <f t="shared" si="201"/>
        <v>108.67811515411326</v>
      </c>
      <c r="J2140" s="26">
        <f>I2140*'Social Cost of Carbon'!$C$5</f>
        <v>10867.811515411326</v>
      </c>
      <c r="K2140" s="23">
        <f t="shared" si="202"/>
        <v>0.17779454176258649</v>
      </c>
      <c r="L2140" s="27">
        <f t="shared" si="203"/>
        <v>10.528557980484599</v>
      </c>
      <c r="M2140" s="27"/>
    </row>
    <row r="2141" spans="1:13" x14ac:dyDescent="0.25">
      <c r="A2141" s="24">
        <f t="shared" si="199"/>
        <v>2021</v>
      </c>
      <c r="B2141" s="32">
        <v>44506</v>
      </c>
      <c r="C2141" s="28">
        <f>'Bitcoin Data'!C2143</f>
        <v>61527.480469000002</v>
      </c>
      <c r="D2141" s="26">
        <f>'Bitcoin Data'!K2143</f>
        <v>962.46390760346469</v>
      </c>
      <c r="E2141" s="25">
        <f>'Bitcoin Data'!J2143</f>
        <v>221167.26012274856</v>
      </c>
      <c r="F2141" s="25">
        <f t="shared" si="200"/>
        <v>212.86550541169251</v>
      </c>
      <c r="G2141" s="23">
        <f>'Emissions Factors'!$AB$39/1000</f>
        <v>0.49266147344102867</v>
      </c>
      <c r="H2141" s="26">
        <f t="shared" si="204"/>
        <v>104870.63354089369</v>
      </c>
      <c r="I2141" s="23">
        <f t="shared" si="201"/>
        <v>108.96058824898857</v>
      </c>
      <c r="J2141" s="26">
        <f>I2141*'Social Cost of Carbon'!$C$5</f>
        <v>10896.058824898857</v>
      </c>
      <c r="K2141" s="23">
        <f t="shared" si="202"/>
        <v>0.17709255672168675</v>
      </c>
      <c r="L2141" s="27">
        <f t="shared" si="203"/>
        <v>10.48706335408937</v>
      </c>
      <c r="M2141" s="27"/>
    </row>
    <row r="2142" spans="1:13" x14ac:dyDescent="0.25">
      <c r="A2142" s="24">
        <f t="shared" si="199"/>
        <v>2021</v>
      </c>
      <c r="B2142" s="32">
        <v>44507</v>
      </c>
      <c r="C2142" s="28">
        <f>'Bitcoin Data'!C2144</f>
        <v>63326.988280999998</v>
      </c>
      <c r="D2142" s="26">
        <f>'Bitcoin Data'!K2144</f>
        <v>956.22609434764115</v>
      </c>
      <c r="E2142" s="25">
        <f>'Bitcoin Data'!J2144</f>
        <v>224692.99676166149</v>
      </c>
      <c r="F2142" s="25">
        <f t="shared" si="200"/>
        <v>214.85730672067075</v>
      </c>
      <c r="G2142" s="23">
        <f>'Emissions Factors'!$AB$39/1000</f>
        <v>0.49266147344102867</v>
      </c>
      <c r="H2142" s="26">
        <f t="shared" si="204"/>
        <v>105851.91730857668</v>
      </c>
      <c r="I2142" s="23">
        <f t="shared" si="201"/>
        <v>110.69758285648044</v>
      </c>
      <c r="J2142" s="26">
        <f>I2142*'Social Cost of Carbon'!$C$5</f>
        <v>11069.758285648044</v>
      </c>
      <c r="K2142" s="23">
        <f t="shared" si="202"/>
        <v>0.17480316980381813</v>
      </c>
      <c r="L2142" s="27">
        <f t="shared" si="203"/>
        <v>10.585191730857668</v>
      </c>
      <c r="M2142" s="27"/>
    </row>
    <row r="2143" spans="1:13" x14ac:dyDescent="0.25">
      <c r="A2143" s="24">
        <f t="shared" si="199"/>
        <v>2021</v>
      </c>
      <c r="B2143" s="32">
        <v>44508</v>
      </c>
      <c r="C2143" s="28">
        <f>'Bitcoin Data'!C2145</f>
        <v>67566.828125</v>
      </c>
      <c r="D2143" s="26">
        <f>'Bitcoin Data'!K2145</f>
        <v>843.72363363644888</v>
      </c>
      <c r="E2143" s="25">
        <f>'Bitcoin Data'!J2145</f>
        <v>260050.05733580122</v>
      </c>
      <c r="F2143" s="25">
        <f t="shared" si="200"/>
        <v>219.41037930272907</v>
      </c>
      <c r="G2143" s="23">
        <f>'Emissions Factors'!$AB$39/1000</f>
        <v>0.49266147344102867</v>
      </c>
      <c r="H2143" s="26">
        <f t="shared" si="204"/>
        <v>108095.04075553748</v>
      </c>
      <c r="I2143" s="23">
        <f t="shared" si="201"/>
        <v>128.11664441547981</v>
      </c>
      <c r="J2143" s="26">
        <f>I2143*'Social Cost of Carbon'!$C$5</f>
        <v>12811.66444154798</v>
      </c>
      <c r="K2143" s="23">
        <f t="shared" si="202"/>
        <v>0.18961470883087989</v>
      </c>
      <c r="L2143" s="27">
        <f t="shared" si="203"/>
        <v>10.809504075553747</v>
      </c>
      <c r="M2143" s="27"/>
    </row>
    <row r="2144" spans="1:13" x14ac:dyDescent="0.25">
      <c r="A2144" s="24">
        <f t="shared" si="199"/>
        <v>2021</v>
      </c>
      <c r="B2144" s="32">
        <v>44509</v>
      </c>
      <c r="C2144" s="28">
        <f>'Bitcoin Data'!C2146</f>
        <v>66971.828125</v>
      </c>
      <c r="D2144" s="26">
        <f>'Bitcoin Data'!K2146</f>
        <v>949.96833438885369</v>
      </c>
      <c r="E2144" s="25">
        <f>'Bitcoin Data'!J2146</f>
        <v>228042.56300986579</v>
      </c>
      <c r="F2144" s="25">
        <f t="shared" si="200"/>
        <v>216.63321375224743</v>
      </c>
      <c r="G2144" s="23">
        <f>'Emissions Factors'!$AB$39/1000</f>
        <v>0.49266147344102867</v>
      </c>
      <c r="H2144" s="26">
        <f t="shared" si="204"/>
        <v>106726.83828344753</v>
      </c>
      <c r="I2144" s="23">
        <f t="shared" si="201"/>
        <v>112.3477850997091</v>
      </c>
      <c r="J2144" s="26">
        <f>I2144*'Social Cost of Carbon'!$C$5</f>
        <v>11234.778509970911</v>
      </c>
      <c r="K2144" s="23">
        <f t="shared" si="202"/>
        <v>0.16775379774614613</v>
      </c>
      <c r="L2144" s="27">
        <f t="shared" si="203"/>
        <v>10.672683828344754</v>
      </c>
      <c r="M2144" s="27"/>
    </row>
    <row r="2145" spans="1:13" x14ac:dyDescent="0.25">
      <c r="A2145" s="24">
        <f t="shared" si="199"/>
        <v>2021</v>
      </c>
      <c r="B2145" s="32">
        <v>44510</v>
      </c>
      <c r="C2145" s="28">
        <f>'Bitcoin Data'!C2147</f>
        <v>64995.230469000002</v>
      </c>
      <c r="D2145" s="26">
        <f>'Bitcoin Data'!K2147</f>
        <v>931.29139072847681</v>
      </c>
      <c r="E2145" s="25">
        <f>'Bitcoin Data'!J2147</f>
        <v>231173.77501418689</v>
      </c>
      <c r="F2145" s="25">
        <f t="shared" si="200"/>
        <v>215.2901464329141</v>
      </c>
      <c r="G2145" s="23">
        <f>'Emissions Factors'!$AB$39/1000</f>
        <v>0.49266147344102867</v>
      </c>
      <c r="H2145" s="26">
        <f t="shared" si="204"/>
        <v>106065.16075897429</v>
      </c>
      <c r="I2145" s="23">
        <f t="shared" si="201"/>
        <v>113.89041261941418</v>
      </c>
      <c r="J2145" s="26">
        <f>I2145*'Social Cost of Carbon'!$C$5</f>
        <v>11389.041261941418</v>
      </c>
      <c r="K2145" s="23">
        <f t="shared" si="202"/>
        <v>0.17522887725390116</v>
      </c>
      <c r="L2145" s="27">
        <f t="shared" si="203"/>
        <v>10.60651607589743</v>
      </c>
      <c r="M2145" s="27"/>
    </row>
    <row r="2146" spans="1:13" x14ac:dyDescent="0.25">
      <c r="A2146" s="24">
        <f t="shared" si="199"/>
        <v>2021</v>
      </c>
      <c r="B2146" s="32">
        <v>44511</v>
      </c>
      <c r="C2146" s="28">
        <f>'Bitcoin Data'!C2148</f>
        <v>64949.960937999997</v>
      </c>
      <c r="D2146" s="26">
        <f>'Bitcoin Data'!K2148</f>
        <v>987.49177090190904</v>
      </c>
      <c r="E2146" s="25">
        <f>'Bitcoin Data'!J2148</f>
        <v>215416.87720268496</v>
      </c>
      <c r="F2146" s="25">
        <f t="shared" si="200"/>
        <v>212.72239355103844</v>
      </c>
      <c r="G2146" s="23">
        <f>'Emissions Factors'!$AB$39/1000</f>
        <v>0.49266147344102867</v>
      </c>
      <c r="H2146" s="26">
        <f t="shared" si="204"/>
        <v>104800.12784075698</v>
      </c>
      <c r="I2146" s="23">
        <f t="shared" si="201"/>
        <v>106.12759612673992</v>
      </c>
      <c r="J2146" s="26">
        <f>I2146*'Social Cost of Carbon'!$C$5</f>
        <v>10612.759612673992</v>
      </c>
      <c r="K2146" s="23">
        <f t="shared" si="202"/>
        <v>0.16339901455529329</v>
      </c>
      <c r="L2146" s="27">
        <f t="shared" si="203"/>
        <v>10.480012784075697</v>
      </c>
      <c r="M2146" s="27"/>
    </row>
    <row r="2147" spans="1:13" x14ac:dyDescent="0.25">
      <c r="A2147" s="24">
        <f t="shared" si="199"/>
        <v>2021</v>
      </c>
      <c r="B2147" s="32">
        <v>44512</v>
      </c>
      <c r="C2147" s="28">
        <f>'Bitcoin Data'!C2149</f>
        <v>64155.941405999998</v>
      </c>
      <c r="D2147" s="26">
        <f>'Bitcoin Data'!K2149</f>
        <v>887.4864411793709</v>
      </c>
      <c r="E2147" s="25">
        <f>'Bitcoin Data'!J2149</f>
        <v>243014.04397554797</v>
      </c>
      <c r="F2147" s="25">
        <f t="shared" si="200"/>
        <v>215.6716690444662</v>
      </c>
      <c r="G2147" s="23">
        <f>'Emissions Factors'!$AB$39/1000</f>
        <v>0.49266147344102867</v>
      </c>
      <c r="H2147" s="26">
        <f t="shared" si="204"/>
        <v>106253.1222509326</v>
      </c>
      <c r="I2147" s="23">
        <f t="shared" si="201"/>
        <v>119.7236569718564</v>
      </c>
      <c r="J2147" s="26">
        <f>I2147*'Social Cost of Carbon'!$C$5</f>
        <v>11972.36569718564</v>
      </c>
      <c r="K2147" s="23">
        <f t="shared" si="202"/>
        <v>0.18661351442761245</v>
      </c>
      <c r="L2147" s="27">
        <f t="shared" si="203"/>
        <v>10.625312225093261</v>
      </c>
      <c r="M2147" s="27"/>
    </row>
    <row r="2148" spans="1:13" x14ac:dyDescent="0.25">
      <c r="A2148" s="24">
        <f t="shared" si="199"/>
        <v>2021</v>
      </c>
      <c r="B2148" s="32">
        <v>44513</v>
      </c>
      <c r="C2148" s="28">
        <f>'Bitcoin Data'!C2150</f>
        <v>64469.527344000002</v>
      </c>
      <c r="D2148" s="26">
        <f>'Bitcoin Data'!K2150</f>
        <v>956.22609434764115</v>
      </c>
      <c r="E2148" s="25">
        <f>'Bitcoin Data'!J2150</f>
        <v>222648.41003589146</v>
      </c>
      <c r="F2148" s="25">
        <f t="shared" si="200"/>
        <v>212.90221954133264</v>
      </c>
      <c r="G2148" s="23">
        <f>'Emissions Factors'!$AB$39/1000</f>
        <v>0.49266147344102867</v>
      </c>
      <c r="H2148" s="26">
        <f t="shared" si="204"/>
        <v>104888.72117809831</v>
      </c>
      <c r="I2148" s="23">
        <f t="shared" si="201"/>
        <v>109.6902937475846</v>
      </c>
      <c r="J2148" s="26">
        <f>I2148*'Social Cost of Carbon'!$C$5</f>
        <v>10969.02937475846</v>
      </c>
      <c r="K2148" s="23">
        <f t="shared" si="202"/>
        <v>0.17014285394445841</v>
      </c>
      <c r="L2148" s="27">
        <f t="shared" si="203"/>
        <v>10.48887211780983</v>
      </c>
      <c r="M2148" s="27"/>
    </row>
    <row r="2149" spans="1:13" x14ac:dyDescent="0.25">
      <c r="A2149" s="24">
        <f t="shared" si="199"/>
        <v>2021</v>
      </c>
      <c r="B2149" s="32">
        <v>44514</v>
      </c>
      <c r="C2149" s="28">
        <f>'Bitcoin Data'!C2151</f>
        <v>65466.839844000002</v>
      </c>
      <c r="D2149" s="26">
        <f>'Bitcoin Data'!K2151</f>
        <v>981.24727431312681</v>
      </c>
      <c r="E2149" s="25">
        <f>'Bitcoin Data'!J2151</f>
        <v>216646.57907571489</v>
      </c>
      <c r="F2149" s="25">
        <f t="shared" si="200"/>
        <v>212.58386520730852</v>
      </c>
      <c r="G2149" s="23">
        <f>'Emissions Factors'!$AB$39/1000</f>
        <v>0.49266147344102867</v>
      </c>
      <c r="H2149" s="26">
        <f t="shared" si="204"/>
        <v>104731.88026282165</v>
      </c>
      <c r="I2149" s="23">
        <f t="shared" si="201"/>
        <v>106.73342286340004</v>
      </c>
      <c r="J2149" s="26">
        <f>I2149*'Social Cost of Carbon'!$C$5</f>
        <v>10673.342286340003</v>
      </c>
      <c r="K2149" s="23">
        <f t="shared" si="202"/>
        <v>0.16303432870401807</v>
      </c>
      <c r="L2149" s="27">
        <f t="shared" si="203"/>
        <v>10.473188026282164</v>
      </c>
      <c r="M2149" s="27"/>
    </row>
    <row r="2150" spans="1:13" x14ac:dyDescent="0.25">
      <c r="A2150" s="24">
        <f t="shared" si="199"/>
        <v>2021</v>
      </c>
      <c r="B2150" s="32">
        <v>44515</v>
      </c>
      <c r="C2150" s="28">
        <f>'Bitcoin Data'!C2152</f>
        <v>63557.871094000002</v>
      </c>
      <c r="D2150" s="26">
        <f>'Bitcoin Data'!K2152</f>
        <v>943.79194630872496</v>
      </c>
      <c r="E2150" s="25">
        <f>'Bitcoin Data'!J2152</f>
        <v>227202.35052104504</v>
      </c>
      <c r="F2150" s="25">
        <f t="shared" si="200"/>
        <v>214.43174860417426</v>
      </c>
      <c r="G2150" s="23">
        <f>'Emissions Factors'!$AB$39/1000</f>
        <v>0.49266147344102867</v>
      </c>
      <c r="H2150" s="26">
        <f t="shared" si="204"/>
        <v>105642.26121986873</v>
      </c>
      <c r="I2150" s="23">
        <f t="shared" si="201"/>
        <v>111.93384477696311</v>
      </c>
      <c r="J2150" s="26">
        <f>I2150*'Social Cost of Carbon'!$C$5</f>
        <v>11193.384477696311</v>
      </c>
      <c r="K2150" s="23">
        <f t="shared" si="202"/>
        <v>0.17611326945079175</v>
      </c>
      <c r="L2150" s="27">
        <f t="shared" si="203"/>
        <v>10.564226121986872</v>
      </c>
      <c r="M2150" s="27"/>
    </row>
    <row r="2151" spans="1:13" x14ac:dyDescent="0.25">
      <c r="A2151" s="24">
        <f t="shared" si="199"/>
        <v>2021</v>
      </c>
      <c r="B2151" s="32">
        <v>44516</v>
      </c>
      <c r="C2151" s="28">
        <f>'Bitcoin Data'!C2153</f>
        <v>60161.246094000002</v>
      </c>
      <c r="D2151" s="26">
        <f>'Bitcoin Data'!K2153</f>
        <v>937.5</v>
      </c>
      <c r="E2151" s="25">
        <f>'Bitcoin Data'!J2153</f>
        <v>233620.41753955354</v>
      </c>
      <c r="F2151" s="25">
        <f t="shared" si="200"/>
        <v>219.01914144333145</v>
      </c>
      <c r="G2151" s="23">
        <f>'Emissions Factors'!$AB$39/1000</f>
        <v>0.49266147344102867</v>
      </c>
      <c r="H2151" s="26">
        <f t="shared" si="204"/>
        <v>107902.29293526075</v>
      </c>
      <c r="I2151" s="23">
        <f t="shared" si="201"/>
        <v>115.09577913094479</v>
      </c>
      <c r="J2151" s="26">
        <f>I2151*'Social Cost of Carbon'!$C$5</f>
        <v>11509.577913094479</v>
      </c>
      <c r="K2151" s="23">
        <f t="shared" si="202"/>
        <v>0.19131215957713268</v>
      </c>
      <c r="L2151" s="27">
        <f t="shared" si="203"/>
        <v>10.790229293526075</v>
      </c>
      <c r="M2151" s="27"/>
    </row>
    <row r="2152" spans="1:13" x14ac:dyDescent="0.25">
      <c r="A2152" s="24">
        <f t="shared" si="199"/>
        <v>2021</v>
      </c>
      <c r="B2152" s="32">
        <v>44517</v>
      </c>
      <c r="C2152" s="28">
        <f>'Bitcoin Data'!C2154</f>
        <v>60368.011719000002</v>
      </c>
      <c r="D2152" s="26">
        <f>'Bitcoin Data'!K2154</f>
        <v>931.29139072847681</v>
      </c>
      <c r="E2152" s="25">
        <f>'Bitcoin Data'!J2154</f>
        <v>236151.26622566313</v>
      </c>
      <c r="F2152" s="25">
        <f t="shared" si="200"/>
        <v>219.9256411455886</v>
      </c>
      <c r="G2152" s="23">
        <f>'Emissions Factors'!$AB$39/1000</f>
        <v>0.49266147344102867</v>
      </c>
      <c r="H2152" s="26">
        <f t="shared" si="204"/>
        <v>108348.8904142486</v>
      </c>
      <c r="I2152" s="23">
        <f t="shared" si="201"/>
        <v>116.34263077369982</v>
      </c>
      <c r="J2152" s="26">
        <f>I2152*'Social Cost of Carbon'!$C$5</f>
        <v>11634.263077369982</v>
      </c>
      <c r="K2152" s="23">
        <f t="shared" si="202"/>
        <v>0.19272231677142115</v>
      </c>
      <c r="L2152" s="27">
        <f t="shared" si="203"/>
        <v>10.834889041424859</v>
      </c>
      <c r="M2152" s="27"/>
    </row>
    <row r="2153" spans="1:13" x14ac:dyDescent="0.25">
      <c r="A2153" s="24">
        <f t="shared" si="199"/>
        <v>2021</v>
      </c>
      <c r="B2153" s="32">
        <v>44518</v>
      </c>
      <c r="C2153" s="28">
        <f>'Bitcoin Data'!C2155</f>
        <v>56942.136719000002</v>
      </c>
      <c r="D2153" s="26">
        <f>'Bitcoin Data'!K2155</f>
        <v>900</v>
      </c>
      <c r="E2153" s="25">
        <f>'Bitcoin Data'!J2155</f>
        <v>245809.68938117541</v>
      </c>
      <c r="F2153" s="25">
        <f t="shared" si="200"/>
        <v>221.22872044305785</v>
      </c>
      <c r="G2153" s="23">
        <f>'Emissions Factors'!$AB$39/1000</f>
        <v>0.49266147344102867</v>
      </c>
      <c r="H2153" s="26">
        <f t="shared" si="204"/>
        <v>108990.86738095031</v>
      </c>
      <c r="I2153" s="23">
        <f t="shared" si="201"/>
        <v>121.10096375661145</v>
      </c>
      <c r="J2153" s="26">
        <f>I2153*'Social Cost of Carbon'!$C$5</f>
        <v>12110.096375661145</v>
      </c>
      <c r="K2153" s="23">
        <f t="shared" si="202"/>
        <v>0.21267372588110739</v>
      </c>
      <c r="L2153" s="27">
        <f t="shared" si="203"/>
        <v>10.899086738095031</v>
      </c>
      <c r="M2153" s="27"/>
    </row>
    <row r="2154" spans="1:13" x14ac:dyDescent="0.25">
      <c r="A2154" s="24">
        <f t="shared" si="199"/>
        <v>2021</v>
      </c>
      <c r="B2154" s="32">
        <v>44519</v>
      </c>
      <c r="C2154" s="28">
        <f>'Bitcoin Data'!C2156</f>
        <v>58119.578125</v>
      </c>
      <c r="D2154" s="26">
        <f>'Bitcoin Data'!K2156</f>
        <v>856.24583769384458</v>
      </c>
      <c r="E2154" s="25">
        <f>'Bitcoin Data'!J2156</f>
        <v>256508.24788336325</v>
      </c>
      <c r="F2154" s="25">
        <f t="shared" si="200"/>
        <v>219.63411958427068</v>
      </c>
      <c r="G2154" s="23">
        <f>'Emissions Factors'!$AB$39/1000</f>
        <v>0.49266147344102867</v>
      </c>
      <c r="H2154" s="26">
        <f t="shared" si="204"/>
        <v>108205.26897230987</v>
      </c>
      <c r="I2154" s="23">
        <f t="shared" si="201"/>
        <v>126.37173135199436</v>
      </c>
      <c r="J2154" s="26">
        <f>I2154*'Social Cost of Carbon'!$C$5</f>
        <v>12637.173135199435</v>
      </c>
      <c r="K2154" s="23">
        <f t="shared" si="202"/>
        <v>0.21743401350953001</v>
      </c>
      <c r="L2154" s="27">
        <f t="shared" si="203"/>
        <v>10.820526897230989</v>
      </c>
      <c r="M2154" s="27"/>
    </row>
    <row r="2155" spans="1:13" x14ac:dyDescent="0.25">
      <c r="A2155" s="24">
        <f t="shared" si="199"/>
        <v>2021</v>
      </c>
      <c r="B2155" s="32">
        <v>44520</v>
      </c>
      <c r="C2155" s="28">
        <f>'Bitcoin Data'!C2157</f>
        <v>59697.195312999997</v>
      </c>
      <c r="D2155" s="26">
        <f>'Bitcoin Data'!K2157</f>
        <v>906.25314671231513</v>
      </c>
      <c r="E2155" s="25">
        <f>'Bitcoin Data'!J2157</f>
        <v>242542.27555185455</v>
      </c>
      <c r="F2155" s="25">
        <f t="shared" si="200"/>
        <v>219.80470042963358</v>
      </c>
      <c r="G2155" s="23">
        <f>'Emissions Factors'!$AB$39/1000</f>
        <v>0.49266147344102867</v>
      </c>
      <c r="H2155" s="26">
        <f t="shared" si="204"/>
        <v>108289.3075829272</v>
      </c>
      <c r="I2155" s="23">
        <f t="shared" si="201"/>
        <v>119.49123484511665</v>
      </c>
      <c r="J2155" s="26">
        <f>I2155*'Social Cost of Carbon'!$C$5</f>
        <v>11949.123484511665</v>
      </c>
      <c r="K2155" s="23">
        <f t="shared" si="202"/>
        <v>0.20016222574378728</v>
      </c>
      <c r="L2155" s="27">
        <f t="shared" si="203"/>
        <v>10.828930758292719</v>
      </c>
      <c r="M2155" s="27"/>
    </row>
    <row r="2156" spans="1:13" x14ac:dyDescent="0.25">
      <c r="A2156" s="24">
        <f t="shared" si="199"/>
        <v>2021</v>
      </c>
      <c r="B2156" s="32">
        <v>44521</v>
      </c>
      <c r="C2156" s="28">
        <f>'Bitcoin Data'!C2158</f>
        <v>58730.476562999997</v>
      </c>
      <c r="D2156" s="26">
        <f>'Bitcoin Data'!K2158</f>
        <v>825.00687505729218</v>
      </c>
      <c r="E2156" s="25">
        <f>'Bitcoin Data'!J2158</f>
        <v>265987.44265195634</v>
      </c>
      <c r="F2156" s="25">
        <f t="shared" si="200"/>
        <v>219.44146886677123</v>
      </c>
      <c r="G2156" s="23">
        <f>'Emissions Factors'!$AB$39/1000</f>
        <v>0.49266147344102867</v>
      </c>
      <c r="H2156" s="26">
        <f t="shared" si="204"/>
        <v>108110.35738596713</v>
      </c>
      <c r="I2156" s="23">
        <f t="shared" si="201"/>
        <v>131.04176541372394</v>
      </c>
      <c r="J2156" s="26">
        <f>I2156*'Social Cost of Carbon'!$C$5</f>
        <v>13104.176541372393</v>
      </c>
      <c r="K2156" s="23">
        <f t="shared" si="202"/>
        <v>0.22312396064614909</v>
      </c>
      <c r="L2156" s="27">
        <f t="shared" si="203"/>
        <v>10.811035738596713</v>
      </c>
      <c r="M2156" s="27"/>
    </row>
    <row r="2157" spans="1:13" x14ac:dyDescent="0.25">
      <c r="A2157" s="24">
        <f t="shared" si="199"/>
        <v>2021</v>
      </c>
      <c r="B2157" s="32">
        <v>44522</v>
      </c>
      <c r="C2157" s="28">
        <f>'Bitcoin Data'!C2159</f>
        <v>56289.289062999997</v>
      </c>
      <c r="D2157" s="26">
        <f>'Bitcoin Data'!K2159</f>
        <v>881.22980515029872</v>
      </c>
      <c r="E2157" s="25">
        <f>'Bitcoin Data'!J2159</f>
        <v>243250.19499395508</v>
      </c>
      <c r="F2157" s="25">
        <f t="shared" si="200"/>
        <v>214.35932193729519</v>
      </c>
      <c r="G2157" s="23">
        <f>'Emissions Factors'!$AB$39/1000</f>
        <v>0.49266147344102867</v>
      </c>
      <c r="H2157" s="26">
        <f t="shared" si="204"/>
        <v>105606.57939144767</v>
      </c>
      <c r="I2157" s="23">
        <f t="shared" si="201"/>
        <v>119.83999948053945</v>
      </c>
      <c r="J2157" s="26">
        <f>I2157*'Social Cost of Carbon'!$C$5</f>
        <v>11983.999948053945</v>
      </c>
      <c r="K2157" s="23">
        <f t="shared" si="202"/>
        <v>0.21290018309951</v>
      </c>
      <c r="L2157" s="27">
        <f t="shared" si="203"/>
        <v>10.560657939144768</v>
      </c>
      <c r="M2157" s="27"/>
    </row>
    <row r="2158" spans="1:13" x14ac:dyDescent="0.25">
      <c r="A2158" s="24">
        <f t="shared" si="199"/>
        <v>2021</v>
      </c>
      <c r="B2158" s="32">
        <v>44523</v>
      </c>
      <c r="C2158" s="28">
        <f>'Bitcoin Data'!C2160</f>
        <v>57569.074219000002</v>
      </c>
      <c r="D2158" s="26">
        <f>'Bitcoin Data'!K2160</f>
        <v>825.00687505729218</v>
      </c>
      <c r="E2158" s="25">
        <f>'Bitcoin Data'!J2160</f>
        <v>257111.50804974802</v>
      </c>
      <c r="F2158" s="25">
        <f t="shared" si="200"/>
        <v>212.11876179739042</v>
      </c>
      <c r="G2158" s="23">
        <f>'Emissions Factors'!$AB$39/1000</f>
        <v>0.49266147344102867</v>
      </c>
      <c r="H2158" s="26">
        <f t="shared" si="204"/>
        <v>104502.74173158896</v>
      </c>
      <c r="I2158" s="23">
        <f t="shared" si="201"/>
        <v>126.66893439443376</v>
      </c>
      <c r="J2158" s="26">
        <f>I2158*'Social Cost of Carbon'!$C$5</f>
        <v>12666.893439443376</v>
      </c>
      <c r="K2158" s="23">
        <f t="shared" si="202"/>
        <v>0.22002947956496435</v>
      </c>
      <c r="L2158" s="27">
        <f t="shared" si="203"/>
        <v>10.450274173158896</v>
      </c>
      <c r="M2158" s="27"/>
    </row>
    <row r="2159" spans="1:13" x14ac:dyDescent="0.25">
      <c r="A2159" s="24">
        <f t="shared" si="199"/>
        <v>2021</v>
      </c>
      <c r="B2159" s="32">
        <v>44524</v>
      </c>
      <c r="C2159" s="28">
        <f>'Bitcoin Data'!C2161</f>
        <v>56280.425780999998</v>
      </c>
      <c r="D2159" s="26">
        <f>'Bitcoin Data'!K2161</f>
        <v>981.24727431312681</v>
      </c>
      <c r="E2159" s="25">
        <f>'Bitcoin Data'!J2161</f>
        <v>212159.68109504777</v>
      </c>
      <c r="F2159" s="25">
        <f t="shared" si="200"/>
        <v>208.18110879365784</v>
      </c>
      <c r="G2159" s="23">
        <f>'Emissions Factors'!$AB$39/1000</f>
        <v>0.49266147344102867</v>
      </c>
      <c r="H2159" s="26">
        <f t="shared" si="204"/>
        <v>102562.81180087056</v>
      </c>
      <c r="I2159" s="23">
        <f t="shared" si="201"/>
        <v>104.52290109306499</v>
      </c>
      <c r="J2159" s="26">
        <f>I2159*'Social Cost of Carbon'!$C$5</f>
        <v>10452.290109306499</v>
      </c>
      <c r="K2159" s="23">
        <f t="shared" si="202"/>
        <v>0.18571803543169252</v>
      </c>
      <c r="L2159" s="27">
        <f t="shared" si="203"/>
        <v>10.256281180087056</v>
      </c>
      <c r="M2159" s="27"/>
    </row>
    <row r="2160" spans="1:13" x14ac:dyDescent="0.25">
      <c r="A2160" s="24">
        <f t="shared" si="199"/>
        <v>2021</v>
      </c>
      <c r="B2160" s="32">
        <v>44525</v>
      </c>
      <c r="C2160" s="28">
        <f>'Bitcoin Data'!C2162</f>
        <v>57274.679687999997</v>
      </c>
      <c r="D2160" s="26">
        <f>'Bitcoin Data'!K2162</f>
        <v>812.49435767807176</v>
      </c>
      <c r="E2160" s="25">
        <f>'Bitcoin Data'!J2162</f>
        <v>258177.58377643515</v>
      </c>
      <c r="F2160" s="25">
        <f t="shared" si="200"/>
        <v>209.76783009731122</v>
      </c>
      <c r="G2160" s="23">
        <f>'Emissions Factors'!$AB$39/1000</f>
        <v>0.49266147344102867</v>
      </c>
      <c r="H2160" s="26">
        <f t="shared" si="204"/>
        <v>103344.52825626871</v>
      </c>
      <c r="I2160" s="23">
        <f t="shared" si="201"/>
        <v>127.19414883274315</v>
      </c>
      <c r="J2160" s="26">
        <f>I2160*'Social Cost of Carbon'!$C$5</f>
        <v>12719.414883274316</v>
      </c>
      <c r="K2160" s="23">
        <f t="shared" si="202"/>
        <v>0.2220774511976755</v>
      </c>
      <c r="L2160" s="27">
        <f t="shared" si="203"/>
        <v>10.334452825626871</v>
      </c>
      <c r="M2160" s="27"/>
    </row>
    <row r="2161" spans="1:13" x14ac:dyDescent="0.25">
      <c r="A2161" s="24">
        <f t="shared" si="199"/>
        <v>2021</v>
      </c>
      <c r="B2161" s="32">
        <v>44526</v>
      </c>
      <c r="C2161" s="28">
        <f>'Bitcoin Data'!C2163</f>
        <v>53569.765625</v>
      </c>
      <c r="D2161" s="26">
        <f>'Bitcoin Data'!K2163</f>
        <v>825.00687505729218</v>
      </c>
      <c r="E2161" s="25">
        <f>'Bitcoin Data'!J2163</f>
        <v>250524.3995572998</v>
      </c>
      <c r="F2161" s="25">
        <f t="shared" si="200"/>
        <v>206.68435200437239</v>
      </c>
      <c r="G2161" s="23">
        <f>'Emissions Factors'!$AB$39/1000</f>
        <v>0.49266147344102867</v>
      </c>
      <c r="H2161" s="26">
        <f t="shared" si="204"/>
        <v>101825.41739567833</v>
      </c>
      <c r="I2161" s="23">
        <f t="shared" si="201"/>
        <v>123.4237198188283</v>
      </c>
      <c r="J2161" s="26">
        <f>I2161*'Social Cost of Carbon'!$C$5</f>
        <v>12342.37198188283</v>
      </c>
      <c r="K2161" s="23">
        <f t="shared" si="202"/>
        <v>0.23039809560269717</v>
      </c>
      <c r="L2161" s="27">
        <f t="shared" si="203"/>
        <v>10.182541739567831</v>
      </c>
      <c r="M2161" s="27"/>
    </row>
    <row r="2162" spans="1:13" x14ac:dyDescent="0.25">
      <c r="A2162" s="24">
        <f t="shared" si="199"/>
        <v>2021</v>
      </c>
      <c r="B2162" s="32">
        <v>44527</v>
      </c>
      <c r="C2162" s="28">
        <f>'Bitcoin Data'!C2164</f>
        <v>54815.078125</v>
      </c>
      <c r="D2162" s="26">
        <f>'Bitcoin Data'!K2164</f>
        <v>893.74379344587885</v>
      </c>
      <c r="E2162" s="25">
        <f>'Bitcoin Data'!J2164</f>
        <v>229946.11605150253</v>
      </c>
      <c r="F2162" s="25">
        <f t="shared" si="200"/>
        <v>205.51291404801617</v>
      </c>
      <c r="G2162" s="23">
        <f>'Emissions Factors'!$AB$39/1000</f>
        <v>0.49266147344102867</v>
      </c>
      <c r="H2162" s="26">
        <f t="shared" si="204"/>
        <v>101248.29504605514</v>
      </c>
      <c r="I2162" s="23">
        <f t="shared" si="201"/>
        <v>113.285592345975</v>
      </c>
      <c r="J2162" s="26">
        <f>I2162*'Social Cost of Carbon'!$C$5</f>
        <v>11328.5592345975</v>
      </c>
      <c r="K2162" s="23">
        <f t="shared" si="202"/>
        <v>0.20666866895207039</v>
      </c>
      <c r="L2162" s="27">
        <f t="shared" si="203"/>
        <v>10.124829504605511</v>
      </c>
      <c r="M2162" s="27"/>
    </row>
    <row r="2163" spans="1:13" x14ac:dyDescent="0.25">
      <c r="A2163" s="24">
        <f t="shared" si="199"/>
        <v>2021</v>
      </c>
      <c r="B2163" s="32">
        <v>44528</v>
      </c>
      <c r="C2163" s="28">
        <f>'Bitcoin Data'!C2165</f>
        <v>57248.457030999998</v>
      </c>
      <c r="D2163" s="26">
        <f>'Bitcoin Data'!K2165</f>
        <v>868.72586872586874</v>
      </c>
      <c r="E2163" s="25">
        <f>'Bitcoin Data'!J2165</f>
        <v>235953.1392888625</v>
      </c>
      <c r="F2163" s="25">
        <f t="shared" si="200"/>
        <v>204.97859590731298</v>
      </c>
      <c r="G2163" s="23">
        <f>'Emissions Factors'!$AB$39/1000</f>
        <v>0.49266147344102867</v>
      </c>
      <c r="H2163" s="26">
        <f t="shared" si="204"/>
        <v>100985.05708357002</v>
      </c>
      <c r="I2163" s="23">
        <f t="shared" si="201"/>
        <v>116.24502126508727</v>
      </c>
      <c r="J2163" s="26">
        <f>I2163*'Social Cost of Carbon'!$C$5</f>
        <v>11624.502126508727</v>
      </c>
      <c r="K2163" s="23">
        <f t="shared" si="202"/>
        <v>0.2030535446608468</v>
      </c>
      <c r="L2163" s="27">
        <f t="shared" si="203"/>
        <v>10.098505708357003</v>
      </c>
      <c r="M2163" s="27"/>
    </row>
    <row r="2164" spans="1:13" x14ac:dyDescent="0.25">
      <c r="A2164" s="24">
        <f t="shared" si="199"/>
        <v>2021</v>
      </c>
      <c r="B2164" s="32">
        <v>44529</v>
      </c>
      <c r="C2164" s="28">
        <f>'Bitcoin Data'!C2166</f>
        <v>57806.566405999998</v>
      </c>
      <c r="D2164" s="26">
        <f>'Bitcoin Data'!K2166</f>
        <v>893.74379344587885</v>
      </c>
      <c r="E2164" s="25">
        <f>'Bitcoin Data'!J2166</f>
        <v>230580.10364299983</v>
      </c>
      <c r="F2164" s="25">
        <f t="shared" si="200"/>
        <v>206.0795365230386</v>
      </c>
      <c r="G2164" s="23">
        <f>'Emissions Factors'!$AB$39/1000</f>
        <v>0.49266147344102867</v>
      </c>
      <c r="H2164" s="26">
        <f t="shared" si="204"/>
        <v>101527.44810948448</v>
      </c>
      <c r="I2164" s="23">
        <f t="shared" si="201"/>
        <v>113.5979336069454</v>
      </c>
      <c r="J2164" s="26">
        <f>I2164*'Social Cost of Carbon'!$C$5</f>
        <v>11359.793360694541</v>
      </c>
      <c r="K2164" s="23">
        <f t="shared" si="202"/>
        <v>0.19651389222653187</v>
      </c>
      <c r="L2164" s="27">
        <f t="shared" si="203"/>
        <v>10.152744810948448</v>
      </c>
      <c r="M2164" s="27"/>
    </row>
    <row r="2165" spans="1:13" x14ac:dyDescent="0.25">
      <c r="A2165" s="24">
        <f t="shared" si="199"/>
        <v>2021</v>
      </c>
      <c r="B2165" s="32">
        <v>44530</v>
      </c>
      <c r="C2165" s="28">
        <f>'Bitcoin Data'!C2167</f>
        <v>57005.425780999998</v>
      </c>
      <c r="D2165" s="26">
        <f>'Bitcoin Data'!K2167</f>
        <v>837.52093802345053</v>
      </c>
      <c r="E2165" s="25">
        <f>'Bitcoin Data'!J2167</f>
        <v>245892.74935801557</v>
      </c>
      <c r="F2165" s="25">
        <f t="shared" si="200"/>
        <v>205.94032609549043</v>
      </c>
      <c r="G2165" s="23">
        <f>'Emissions Factors'!$AB$39/1000</f>
        <v>0.49266147344102867</v>
      </c>
      <c r="H2165" s="26">
        <f t="shared" si="204"/>
        <v>101458.86449513024</v>
      </c>
      <c r="I2165" s="23">
        <f t="shared" si="201"/>
        <v>121.1418842071855</v>
      </c>
      <c r="J2165" s="26">
        <f>I2165*'Social Cost of Carbon'!$C$5</f>
        <v>12114.18842071855</v>
      </c>
      <c r="K2165" s="23">
        <f t="shared" si="202"/>
        <v>0.21250939282969497</v>
      </c>
      <c r="L2165" s="27">
        <f t="shared" si="203"/>
        <v>10.145886449513023</v>
      </c>
      <c r="M2165" s="27"/>
    </row>
    <row r="2166" spans="1:13" x14ac:dyDescent="0.25">
      <c r="A2166" s="24">
        <f t="shared" si="199"/>
        <v>2021</v>
      </c>
      <c r="B2166" s="32">
        <v>44531</v>
      </c>
      <c r="C2166" s="28">
        <f>'Bitcoin Data'!C2168</f>
        <v>57229.828125</v>
      </c>
      <c r="D2166" s="26">
        <f>'Bitcoin Data'!K2168</f>
        <v>856.24583769384458</v>
      </c>
      <c r="E2166" s="25">
        <f>'Bitcoin Data'!J2168</f>
        <v>240386.1492917944</v>
      </c>
      <c r="F2166" s="25">
        <f t="shared" si="200"/>
        <v>205.82963977035007</v>
      </c>
      <c r="G2166" s="23">
        <f>'Emissions Factors'!$AB$39/1000</f>
        <v>0.49266147344102867</v>
      </c>
      <c r="H2166" s="26">
        <f t="shared" si="204"/>
        <v>101404.33360709682</v>
      </c>
      <c r="I2166" s="23">
        <f t="shared" si="201"/>
        <v>118.42899450491052</v>
      </c>
      <c r="J2166" s="26">
        <f>I2166*'Social Cost of Carbon'!$C$5</f>
        <v>11842.899450491052</v>
      </c>
      <c r="K2166" s="23">
        <f t="shared" si="202"/>
        <v>0.20693578573439148</v>
      </c>
      <c r="L2166" s="27">
        <f t="shared" si="203"/>
        <v>10.140433360709682</v>
      </c>
      <c r="M2166" s="27"/>
    </row>
    <row r="2167" spans="1:13" x14ac:dyDescent="0.25">
      <c r="A2167" s="24">
        <f t="shared" si="199"/>
        <v>2021</v>
      </c>
      <c r="B2167" s="32">
        <v>44532</v>
      </c>
      <c r="C2167" s="28">
        <f>'Bitcoin Data'!C2169</f>
        <v>56477.816405999998</v>
      </c>
      <c r="D2167" s="26">
        <f>'Bitcoin Data'!K2169</f>
        <v>968.78363832077503</v>
      </c>
      <c r="E2167" s="25">
        <f>'Bitcoin Data'!J2169</f>
        <v>207534.60310863066</v>
      </c>
      <c r="F2167" s="25">
        <f t="shared" si="200"/>
        <v>201.05612787703723</v>
      </c>
      <c r="G2167" s="23">
        <f>'Emissions Factors'!$AB$39/1000</f>
        <v>0.49266147344102867</v>
      </c>
      <c r="H2167" s="26">
        <f t="shared" si="204"/>
        <v>99052.608204249045</v>
      </c>
      <c r="I2167" s="23">
        <f t="shared" si="201"/>
        <v>102.24430335749707</v>
      </c>
      <c r="J2167" s="26">
        <f>I2167*'Social Cost of Carbon'!$C$5</f>
        <v>10224.430335749708</v>
      </c>
      <c r="K2167" s="23">
        <f t="shared" si="202"/>
        <v>0.18103444832657345</v>
      </c>
      <c r="L2167" s="27">
        <f t="shared" si="203"/>
        <v>9.9052608204249051</v>
      </c>
      <c r="M2167" s="27"/>
    </row>
    <row r="2168" spans="1:13" x14ac:dyDescent="0.25">
      <c r="A2168" s="24">
        <f t="shared" si="199"/>
        <v>2021</v>
      </c>
      <c r="B2168" s="32">
        <v>44533</v>
      </c>
      <c r="C2168" s="28">
        <f>'Bitcoin Data'!C2170</f>
        <v>53598.246094000002</v>
      </c>
      <c r="D2168" s="26">
        <f>'Bitcoin Data'!K2170</f>
        <v>1050.0525026251314</v>
      </c>
      <c r="E2168" s="25">
        <f>'Bitcoin Data'!J2170</f>
        <v>195936.97226033936</v>
      </c>
      <c r="F2168" s="25">
        <f t="shared" si="200"/>
        <v>205.74410807876029</v>
      </c>
      <c r="G2168" s="23">
        <f>'Emissions Factors'!$AB$39/1000</f>
        <v>0.49266147344102867</v>
      </c>
      <c r="H2168" s="26">
        <f t="shared" si="204"/>
        <v>101362.1954378923</v>
      </c>
      <c r="I2168" s="23">
        <f t="shared" si="201"/>
        <v>96.530597455352748</v>
      </c>
      <c r="J2168" s="26">
        <f>I2168*'Social Cost of Carbon'!$C$5</f>
        <v>9653.0597455352745</v>
      </c>
      <c r="K2168" s="23">
        <f t="shared" si="202"/>
        <v>0.18010029150218548</v>
      </c>
      <c r="L2168" s="27">
        <f t="shared" si="203"/>
        <v>10.136219543789229</v>
      </c>
      <c r="M2168" s="27"/>
    </row>
    <row r="2169" spans="1:13" x14ac:dyDescent="0.25">
      <c r="A2169" s="24">
        <f t="shared" si="199"/>
        <v>2021</v>
      </c>
      <c r="B2169" s="32">
        <v>44534</v>
      </c>
      <c r="C2169" s="28">
        <f>'Bitcoin Data'!C2171</f>
        <v>49200.703125</v>
      </c>
      <c r="D2169" s="26">
        <f>'Bitcoin Data'!K2171</f>
        <v>968.78363832077503</v>
      </c>
      <c r="E2169" s="25">
        <f>'Bitcoin Data'!J2171</f>
        <v>219564.19259172992</v>
      </c>
      <c r="F2169" s="25">
        <f t="shared" si="200"/>
        <v>212.71019734397947</v>
      </c>
      <c r="G2169" s="23">
        <f>'Emissions Factors'!$AB$39/1000</f>
        <v>0.49266147344102867</v>
      </c>
      <c r="H2169" s="26">
        <f t="shared" si="204"/>
        <v>104794.11923941692</v>
      </c>
      <c r="I2169" s="23">
        <f t="shared" si="201"/>
        <v>108.17081863713145</v>
      </c>
      <c r="J2169" s="26">
        <f>I2169*'Social Cost of Carbon'!$C$5</f>
        <v>10817.081863713145</v>
      </c>
      <c r="K2169" s="23">
        <f t="shared" si="202"/>
        <v>0.21985624547338509</v>
      </c>
      <c r="L2169" s="27">
        <f t="shared" si="203"/>
        <v>10.47941192394169</v>
      </c>
      <c r="M2169" s="27"/>
    </row>
    <row r="2170" spans="1:13" x14ac:dyDescent="0.25">
      <c r="A2170" s="24">
        <f t="shared" si="199"/>
        <v>2021</v>
      </c>
      <c r="B2170" s="32">
        <v>44535</v>
      </c>
      <c r="C2170" s="28">
        <f>'Bitcoin Data'!C2172</f>
        <v>49368.847655999998</v>
      </c>
      <c r="D2170" s="26">
        <f>'Bitcoin Data'!K2172</f>
        <v>1037.4639769452449</v>
      </c>
      <c r="E2170" s="25">
        <f>'Bitcoin Data'!J2172</f>
        <v>206890.51174368628</v>
      </c>
      <c r="F2170" s="25">
        <f t="shared" si="200"/>
        <v>214.64145310584166</v>
      </c>
      <c r="G2170" s="23">
        <f>'Emissions Factors'!$AB$39/1000</f>
        <v>0.49266147344102867</v>
      </c>
      <c r="H2170" s="26">
        <f t="shared" si="204"/>
        <v>105745.5745486474</v>
      </c>
      <c r="I2170" s="23">
        <f t="shared" si="201"/>
        <v>101.92698435661293</v>
      </c>
      <c r="J2170" s="26">
        <f>I2170*'Social Cost of Carbon'!$C$5</f>
        <v>10192.698435661294</v>
      </c>
      <c r="K2170" s="23">
        <f t="shared" si="202"/>
        <v>0.20646012454419793</v>
      </c>
      <c r="L2170" s="27">
        <f t="shared" si="203"/>
        <v>10.574557454864742</v>
      </c>
      <c r="M2170" s="27"/>
    </row>
    <row r="2171" spans="1:13" x14ac:dyDescent="0.25">
      <c r="A2171" s="24">
        <f t="shared" si="199"/>
        <v>2021</v>
      </c>
      <c r="B2171" s="32">
        <v>44536</v>
      </c>
      <c r="C2171" s="28">
        <f>'Bitcoin Data'!C2173</f>
        <v>50582.625</v>
      </c>
      <c r="D2171" s="26">
        <f>'Bitcoin Data'!K2173</f>
        <v>1075.011944577162</v>
      </c>
      <c r="E2171" s="25">
        <f>'Bitcoin Data'!J2173</f>
        <v>204623.64118722809</v>
      </c>
      <c r="F2171" s="25">
        <f t="shared" si="200"/>
        <v>219.97285841914155</v>
      </c>
      <c r="G2171" s="23">
        <f>'Emissions Factors'!$AB$39/1000</f>
        <v>0.49266147344102867</v>
      </c>
      <c r="H2171" s="26">
        <f t="shared" si="204"/>
        <v>108372.15254580906</v>
      </c>
      <c r="I2171" s="23">
        <f t="shared" si="201"/>
        <v>100.81018456816815</v>
      </c>
      <c r="J2171" s="26">
        <f>I2171*'Social Cost of Carbon'!$C$5</f>
        <v>10081.018456816815</v>
      </c>
      <c r="K2171" s="23">
        <f t="shared" si="202"/>
        <v>0.19929804862473657</v>
      </c>
      <c r="L2171" s="27">
        <f t="shared" si="203"/>
        <v>10.837215254580906</v>
      </c>
      <c r="M2171" s="27"/>
    </row>
    <row r="2172" spans="1:13" x14ac:dyDescent="0.25">
      <c r="A2172" s="24">
        <f t="shared" si="199"/>
        <v>2021</v>
      </c>
      <c r="B2172" s="32">
        <v>44537</v>
      </c>
      <c r="C2172" s="28">
        <f>'Bitcoin Data'!C2174</f>
        <v>50700.085937999997</v>
      </c>
      <c r="D2172" s="26">
        <f>'Bitcoin Data'!K2174</f>
        <v>962.46390760346469</v>
      </c>
      <c r="E2172" s="25">
        <f>'Bitcoin Data'!J2174</f>
        <v>234690.34411360641</v>
      </c>
      <c r="F2172" s="25">
        <f t="shared" si="200"/>
        <v>225.88098567238339</v>
      </c>
      <c r="G2172" s="23">
        <f>'Emissions Factors'!$AB$39/1000</f>
        <v>0.49266147344102867</v>
      </c>
      <c r="H2172" s="26">
        <f t="shared" si="204"/>
        <v>111282.85922366829</v>
      </c>
      <c r="I2172" s="23">
        <f t="shared" si="201"/>
        <v>115.62289073339139</v>
      </c>
      <c r="J2172" s="26">
        <f>I2172*'Social Cost of Carbon'!$C$5</f>
        <v>11562.28907333914</v>
      </c>
      <c r="K2172" s="23">
        <f t="shared" si="202"/>
        <v>0.22805265236588365</v>
      </c>
      <c r="L2172" s="27">
        <f t="shared" si="203"/>
        <v>11.128285922366832</v>
      </c>
      <c r="M2172" s="27"/>
    </row>
    <row r="2173" spans="1:13" x14ac:dyDescent="0.25">
      <c r="A2173" s="24">
        <f t="shared" si="199"/>
        <v>2021</v>
      </c>
      <c r="B2173" s="32">
        <v>44538</v>
      </c>
      <c r="C2173" s="28">
        <f>'Bitcoin Data'!C2175</f>
        <v>50504.796875</v>
      </c>
      <c r="D2173" s="26">
        <f>'Bitcoin Data'!K2175</f>
        <v>1050.0525026251314</v>
      </c>
      <c r="E2173" s="25">
        <f>'Bitcoin Data'!J2175</f>
        <v>218954.27860655205</v>
      </c>
      <c r="F2173" s="25">
        <f t="shared" si="200"/>
        <v>229.91348821129023</v>
      </c>
      <c r="G2173" s="23">
        <f>'Emissions Factors'!$AB$39/1000</f>
        <v>0.49266147344102867</v>
      </c>
      <c r="H2173" s="26">
        <f t="shared" si="204"/>
        <v>113269.51786614081</v>
      </c>
      <c r="I2173" s="23">
        <f t="shared" si="201"/>
        <v>107.87033751452144</v>
      </c>
      <c r="J2173" s="26">
        <f>I2173*'Social Cost of Carbon'!$C$5</f>
        <v>10787.033751452143</v>
      </c>
      <c r="K2173" s="23">
        <f t="shared" si="202"/>
        <v>0.21358434087261427</v>
      </c>
      <c r="L2173" s="27">
        <f t="shared" si="203"/>
        <v>11.326951786614083</v>
      </c>
      <c r="M2173" s="27"/>
    </row>
    <row r="2174" spans="1:13" x14ac:dyDescent="0.25">
      <c r="A2174" s="24">
        <f t="shared" si="199"/>
        <v>2021</v>
      </c>
      <c r="B2174" s="32">
        <v>44539</v>
      </c>
      <c r="C2174" s="28">
        <f>'Bitcoin Data'!C2176</f>
        <v>47672.121094000002</v>
      </c>
      <c r="D2174" s="26">
        <f>'Bitcoin Data'!K2176</f>
        <v>1018.7910346388952</v>
      </c>
      <c r="E2174" s="25">
        <f>'Bitcoin Data'!J2176</f>
        <v>231867.92566651403</v>
      </c>
      <c r="F2174" s="25">
        <f t="shared" si="200"/>
        <v>236.22496388936227</v>
      </c>
      <c r="G2174" s="23">
        <f>'Emissions Factors'!$AB$39/1000</f>
        <v>0.49266147344102867</v>
      </c>
      <c r="H2174" s="26">
        <f t="shared" si="204"/>
        <v>116378.93877328701</v>
      </c>
      <c r="I2174" s="23">
        <f t="shared" si="201"/>
        <v>114.23239390257972</v>
      </c>
      <c r="J2174" s="26">
        <f>I2174*'Social Cost of Carbon'!$C$5</f>
        <v>11423.239390257972</v>
      </c>
      <c r="K2174" s="23">
        <f t="shared" si="202"/>
        <v>0.23962095933876323</v>
      </c>
      <c r="L2174" s="27">
        <f t="shared" si="203"/>
        <v>11.637893877328702</v>
      </c>
      <c r="M2174" s="27"/>
    </row>
    <row r="2175" spans="1:13" x14ac:dyDescent="0.25">
      <c r="A2175" s="24">
        <f t="shared" si="199"/>
        <v>2021</v>
      </c>
      <c r="B2175" s="32">
        <v>44540</v>
      </c>
      <c r="C2175" s="28">
        <f>'Bitcoin Data'!C2177</f>
        <v>47243.304687999997</v>
      </c>
      <c r="D2175" s="26">
        <f>'Bitcoin Data'!K2177</f>
        <v>974.97562560935978</v>
      </c>
      <c r="E2175" s="25">
        <f>'Bitcoin Data'!J2177</f>
        <v>243860.29112103221</v>
      </c>
      <c r="F2175" s="25">
        <f t="shared" si="200"/>
        <v>237.75783989700898</v>
      </c>
      <c r="G2175" s="23">
        <f>'Emissions Factors'!$AB$39/1000</f>
        <v>0.49266147344102867</v>
      </c>
      <c r="H2175" s="26">
        <f t="shared" si="204"/>
        <v>117134.12772581664</v>
      </c>
      <c r="I2175" s="23">
        <f t="shared" si="201"/>
        <v>120.14057033744592</v>
      </c>
      <c r="J2175" s="26">
        <f>I2175*'Social Cost of Carbon'!$C$5</f>
        <v>12014.057033744592</v>
      </c>
      <c r="K2175" s="23">
        <f t="shared" si="202"/>
        <v>0.25430179182186241</v>
      </c>
      <c r="L2175" s="27">
        <f t="shared" si="203"/>
        <v>11.713412772581663</v>
      </c>
      <c r="M2175" s="27"/>
    </row>
    <row r="2176" spans="1:13" x14ac:dyDescent="0.25">
      <c r="A2176" s="24">
        <f t="shared" si="199"/>
        <v>2021</v>
      </c>
      <c r="B2176" s="32">
        <v>44541</v>
      </c>
      <c r="C2176" s="28">
        <f>'Bitcoin Data'!C2178</f>
        <v>49362.507812999997</v>
      </c>
      <c r="D2176" s="26">
        <f>'Bitcoin Data'!K2178</f>
        <v>943.79194630872496</v>
      </c>
      <c r="E2176" s="25">
        <f>'Bitcoin Data'!J2178</f>
        <v>249145.8834301731</v>
      </c>
      <c r="F2176" s="25">
        <f t="shared" si="200"/>
        <v>235.14187823736978</v>
      </c>
      <c r="G2176" s="23">
        <f>'Emissions Factors'!$AB$39/1000</f>
        <v>0.49266147344102867</v>
      </c>
      <c r="H2176" s="26">
        <f t="shared" si="204"/>
        <v>115845.34420011354</v>
      </c>
      <c r="I2176" s="23">
        <f t="shared" si="201"/>
        <v>122.74457803247586</v>
      </c>
      <c r="J2176" s="26">
        <f>I2176*'Social Cost of Carbon'!$C$5</f>
        <v>12274.457803247586</v>
      </c>
      <c r="K2176" s="23">
        <f t="shared" si="202"/>
        <v>0.24865952616805689</v>
      </c>
      <c r="L2176" s="27">
        <f t="shared" si="203"/>
        <v>11.584534420011355</v>
      </c>
      <c r="M2176" s="27"/>
    </row>
    <row r="2177" spans="1:13" x14ac:dyDescent="0.25">
      <c r="A2177" s="24">
        <f t="shared" si="199"/>
        <v>2021</v>
      </c>
      <c r="B2177" s="32">
        <v>44542</v>
      </c>
      <c r="C2177" s="28">
        <f>'Bitcoin Data'!C2179</f>
        <v>50098.335937999997</v>
      </c>
      <c r="D2177" s="26">
        <f>'Bitcoin Data'!K2179</f>
        <v>874.97569511958011</v>
      </c>
      <c r="E2177" s="25">
        <f>'Bitcoin Data'!J2179</f>
        <v>269463.55478380603</v>
      </c>
      <c r="F2177" s="25">
        <f t="shared" si="200"/>
        <v>235.77406115635375</v>
      </c>
      <c r="G2177" s="23">
        <f>'Emissions Factors'!$AB$39/1000</f>
        <v>0.49266147344102867</v>
      </c>
      <c r="H2177" s="26">
        <f t="shared" si="204"/>
        <v>116156.79636846443</v>
      </c>
      <c r="I2177" s="23">
        <f t="shared" si="201"/>
        <v>132.75431193844724</v>
      </c>
      <c r="J2177" s="26">
        <f>I2177*'Social Cost of Carbon'!$C$5</f>
        <v>13275.431193844724</v>
      </c>
      <c r="K2177" s="23">
        <f t="shared" si="202"/>
        <v>0.2649874680523111</v>
      </c>
      <c r="L2177" s="27">
        <f t="shared" si="203"/>
        <v>11.615679636846446</v>
      </c>
      <c r="M2177" s="27"/>
    </row>
    <row r="2178" spans="1:13" x14ac:dyDescent="0.25">
      <c r="A2178" s="24">
        <f t="shared" si="199"/>
        <v>2021</v>
      </c>
      <c r="B2178" s="32">
        <v>44543</v>
      </c>
      <c r="C2178" s="28">
        <f>'Bitcoin Data'!C2180</f>
        <v>46737.480469000002</v>
      </c>
      <c r="D2178" s="26">
        <f>'Bitcoin Data'!K2180</f>
        <v>881.22980515029872</v>
      </c>
      <c r="E2178" s="25">
        <f>'Bitcoin Data'!J2180</f>
        <v>264035.94886662485</v>
      </c>
      <c r="F2178" s="25">
        <f t="shared" si="200"/>
        <v>232.67634777241005</v>
      </c>
      <c r="G2178" s="23">
        <f>'Emissions Factors'!$AB$39/1000</f>
        <v>0.49266147344102867</v>
      </c>
      <c r="H2178" s="26">
        <f t="shared" si="204"/>
        <v>114630.67232843275</v>
      </c>
      <c r="I2178" s="23">
        <f t="shared" si="201"/>
        <v>130.0803396100315</v>
      </c>
      <c r="J2178" s="26">
        <f>I2178*'Social Cost of Carbon'!$C$5</f>
        <v>13008.03396100315</v>
      </c>
      <c r="K2178" s="23">
        <f t="shared" si="202"/>
        <v>0.27832124946553566</v>
      </c>
      <c r="L2178" s="27">
        <f t="shared" si="203"/>
        <v>11.463067232843274</v>
      </c>
      <c r="M2178" s="27"/>
    </row>
    <row r="2179" spans="1:13" x14ac:dyDescent="0.25">
      <c r="A2179" s="24">
        <f t="shared" ref="A2179:A2196" si="205">YEAR(B2179)</f>
        <v>2021</v>
      </c>
      <c r="B2179" s="32">
        <v>44544</v>
      </c>
      <c r="C2179" s="28">
        <f>'Bitcoin Data'!C2181</f>
        <v>46612.632812999997</v>
      </c>
      <c r="D2179" s="26">
        <f>'Bitcoin Data'!K2181</f>
        <v>924.9743062692703</v>
      </c>
      <c r="E2179" s="25">
        <f>'Bitcoin Data'!J2181</f>
        <v>247103.10020740773</v>
      </c>
      <c r="F2179" s="25">
        <f t="shared" si="200"/>
        <v>228.56401869133293</v>
      </c>
      <c r="G2179" s="23">
        <f>'Emissions Factors'!$AB$39/1000</f>
        <v>0.49266147344102867</v>
      </c>
      <c r="H2179" s="26">
        <f t="shared" si="204"/>
        <v>112604.6862240749</v>
      </c>
      <c r="I2179" s="23">
        <f t="shared" si="201"/>
        <v>121.73817744002764</v>
      </c>
      <c r="J2179" s="26">
        <f>I2179*'Social Cost of Carbon'!$C$5</f>
        <v>12173.817744002765</v>
      </c>
      <c r="K2179" s="23">
        <f t="shared" si="202"/>
        <v>0.26116992345919487</v>
      </c>
      <c r="L2179" s="27">
        <f t="shared" si="203"/>
        <v>11.26046862240749</v>
      </c>
      <c r="M2179" s="27"/>
    </row>
    <row r="2180" spans="1:13" x14ac:dyDescent="0.25">
      <c r="A2180" s="24">
        <f t="shared" si="205"/>
        <v>2021</v>
      </c>
      <c r="B2180" s="32">
        <v>44545</v>
      </c>
      <c r="C2180" s="28">
        <f>'Bitcoin Data'!C2182</f>
        <v>48896.722655999998</v>
      </c>
      <c r="D2180" s="26">
        <f>'Bitcoin Data'!K2182</f>
        <v>881.22980515029872</v>
      </c>
      <c r="E2180" s="25">
        <f>'Bitcoin Data'!J2182</f>
        <v>260714.52000619762</v>
      </c>
      <c r="F2180" s="25">
        <f t="shared" si="200"/>
        <v>229.74940566491517</v>
      </c>
      <c r="G2180" s="23">
        <f>'Emissions Factors'!$AB$39/1000</f>
        <v>0.49266147344102867</v>
      </c>
      <c r="H2180" s="26">
        <f t="shared" si="204"/>
        <v>113188.68071707773</v>
      </c>
      <c r="I2180" s="23">
        <f t="shared" si="201"/>
        <v>128.44399957372386</v>
      </c>
      <c r="J2180" s="26">
        <f>I2180*'Social Cost of Carbon'!$C$5</f>
        <v>12844.399957372385</v>
      </c>
      <c r="K2180" s="23">
        <f t="shared" si="202"/>
        <v>0.26268427124933863</v>
      </c>
      <c r="L2180" s="27">
        <f t="shared" si="203"/>
        <v>11.318868071707772</v>
      </c>
      <c r="M2180" s="27"/>
    </row>
    <row r="2181" spans="1:13" x14ac:dyDescent="0.25">
      <c r="A2181" s="24">
        <f t="shared" si="205"/>
        <v>2021</v>
      </c>
      <c r="B2181" s="32">
        <v>44546</v>
      </c>
      <c r="C2181" s="28">
        <f>'Bitcoin Data'!C2183</f>
        <v>47665.425780999998</v>
      </c>
      <c r="D2181" s="26">
        <f>'Bitcoin Data'!K2183</f>
        <v>718.73502635361763</v>
      </c>
      <c r="E2181" s="25">
        <f>'Bitcoin Data'!J2183</f>
        <v>315095.44083808688</v>
      </c>
      <c r="F2181" s="25">
        <f t="shared" ref="F2181:F2196" si="206">E2181*D2181/1000000</f>
        <v>226.47012997466715</v>
      </c>
      <c r="G2181" s="23">
        <f>'Emissions Factors'!$AB$39/1000</f>
        <v>0.49266147344102867</v>
      </c>
      <c r="H2181" s="26">
        <f t="shared" si="204"/>
        <v>111573.10792370079</v>
      </c>
      <c r="I2181" s="23">
        <f t="shared" ref="I2181:I2196" si="207">$E2181*G2181/1000</f>
        <v>155.23538415784236</v>
      </c>
      <c r="J2181" s="26">
        <f>I2181*'Social Cost of Carbon'!$C$5</f>
        <v>15523.538415784236</v>
      </c>
      <c r="K2181" s="23">
        <f t="shared" ref="K2181:K2196" si="208">J2181/$C2181</f>
        <v>0.32567711630454171</v>
      </c>
      <c r="L2181" s="27">
        <f t="shared" ref="L2181:L2196" si="209">J2181*$D2181/1000000</f>
        <v>11.15731079237008</v>
      </c>
      <c r="M2181" s="27"/>
    </row>
    <row r="2182" spans="1:13" x14ac:dyDescent="0.25">
      <c r="A2182" s="24">
        <f t="shared" si="205"/>
        <v>2021</v>
      </c>
      <c r="B2182" s="32">
        <v>44547</v>
      </c>
      <c r="C2182" s="28">
        <f>'Bitcoin Data'!C2184</f>
        <v>46202.144530999998</v>
      </c>
      <c r="D2182" s="26">
        <f>'Bitcoin Data'!K2184</f>
        <v>931.29139072847681</v>
      </c>
      <c r="E2182" s="25">
        <f>'Bitcoin Data'!J2184</f>
        <v>234519.96170290746</v>
      </c>
      <c r="F2182" s="25">
        <f t="shared" si="206"/>
        <v>218.4064212878898</v>
      </c>
      <c r="G2182" s="23">
        <f>'Emissions Factors'!$AB$39/1000</f>
        <v>0.49266147344102867</v>
      </c>
      <c r="H2182" s="26">
        <f t="shared" ref="H2182:H2196" si="210">F2182*G2182*1000</f>
        <v>107600.42932067384</v>
      </c>
      <c r="I2182" s="23">
        <f t="shared" si="207"/>
        <v>115.53894988388801</v>
      </c>
      <c r="J2182" s="26">
        <f>I2182*'Social Cost of Carbon'!$C$5</f>
        <v>11553.894988388802</v>
      </c>
      <c r="K2182" s="23">
        <f t="shared" si="208"/>
        <v>0.25007269912842572</v>
      </c>
      <c r="L2182" s="27">
        <f t="shared" si="209"/>
        <v>10.760042932067385</v>
      </c>
      <c r="M2182" s="27"/>
    </row>
    <row r="2183" spans="1:13" x14ac:dyDescent="0.25">
      <c r="A2183" s="24">
        <f t="shared" si="205"/>
        <v>2021</v>
      </c>
      <c r="B2183" s="32">
        <v>44548</v>
      </c>
      <c r="C2183" s="28">
        <f>'Bitcoin Data'!C2185</f>
        <v>46848.777344000002</v>
      </c>
      <c r="D2183" s="26">
        <f>'Bitcoin Data'!K2185</f>
        <v>800</v>
      </c>
      <c r="E2183" s="25">
        <f>'Bitcoin Data'!J2185</f>
        <v>274257.2229396794</v>
      </c>
      <c r="F2183" s="25">
        <f t="shared" si="206"/>
        <v>219.40577835174352</v>
      </c>
      <c r="G2183" s="23">
        <f>'Emissions Factors'!$AB$39/1000</f>
        <v>0.49266147344102867</v>
      </c>
      <c r="H2183" s="26">
        <f t="shared" si="210"/>
        <v>108092.77404424571</v>
      </c>
      <c r="I2183" s="23">
        <f t="shared" si="207"/>
        <v>135.11596755530715</v>
      </c>
      <c r="J2183" s="26">
        <f>I2183*'Social Cost of Carbon'!$C$5</f>
        <v>13511.596755530714</v>
      </c>
      <c r="K2183" s="23">
        <f t="shared" si="208"/>
        <v>0.28840873810469175</v>
      </c>
      <c r="L2183" s="27">
        <f t="shared" si="209"/>
        <v>10.80927740442457</v>
      </c>
      <c r="M2183" s="27"/>
    </row>
    <row r="2184" spans="1:13" x14ac:dyDescent="0.25">
      <c r="A2184" s="24">
        <f t="shared" si="205"/>
        <v>2021</v>
      </c>
      <c r="B2184" s="32">
        <v>44549</v>
      </c>
      <c r="C2184" s="28">
        <f>'Bitcoin Data'!C2186</f>
        <v>46707.015625</v>
      </c>
      <c r="D2184" s="26">
        <f>'Bitcoin Data'!K2186</f>
        <v>931.29139072847681</v>
      </c>
      <c r="E2184" s="25">
        <f>'Bitcoin Data'!J2186</f>
        <v>231031.93229613474</v>
      </c>
      <c r="F2184" s="25">
        <f t="shared" si="206"/>
        <v>215.15804953075462</v>
      </c>
      <c r="G2184" s="23">
        <f>'Emissions Factors'!$AB$39/1000</f>
        <v>0.49266147344102867</v>
      </c>
      <c r="H2184" s="26">
        <f t="shared" si="210"/>
        <v>106000.0817045194</v>
      </c>
      <c r="I2184" s="23">
        <f t="shared" si="207"/>
        <v>113.82053217694173</v>
      </c>
      <c r="J2184" s="26">
        <f>I2184*'Social Cost of Carbon'!$C$5</f>
        <v>11382.053217694172</v>
      </c>
      <c r="K2184" s="23">
        <f t="shared" si="208"/>
        <v>0.24369044061984366</v>
      </c>
      <c r="L2184" s="27">
        <f t="shared" si="209"/>
        <v>10.600008170451941</v>
      </c>
      <c r="M2184" s="27"/>
    </row>
    <row r="2185" spans="1:13" x14ac:dyDescent="0.25">
      <c r="A2185" s="24">
        <f t="shared" si="205"/>
        <v>2021</v>
      </c>
      <c r="B2185" s="32">
        <v>44550</v>
      </c>
      <c r="C2185" s="28">
        <f>'Bitcoin Data'!C2187</f>
        <v>46880.277344000002</v>
      </c>
      <c r="D2185" s="26">
        <f>'Bitcoin Data'!K2187</f>
        <v>900</v>
      </c>
      <c r="E2185" s="25">
        <f>'Bitcoin Data'!J2187</f>
        <v>241171.47893314634</v>
      </c>
      <c r="F2185" s="25">
        <f t="shared" si="206"/>
        <v>217.05433103983171</v>
      </c>
      <c r="G2185" s="23">
        <f>'Emissions Factors'!$AB$39/1000</f>
        <v>0.49266147344102867</v>
      </c>
      <c r="H2185" s="26">
        <f t="shared" si="210"/>
        <v>106934.30654684029</v>
      </c>
      <c r="I2185" s="23">
        <f t="shared" si="207"/>
        <v>118.81589616315588</v>
      </c>
      <c r="J2185" s="26">
        <f>I2185*'Social Cost of Carbon'!$C$5</f>
        <v>11881.589616315589</v>
      </c>
      <c r="K2185" s="23">
        <f t="shared" si="208"/>
        <v>0.2534453780878978</v>
      </c>
      <c r="L2185" s="27">
        <f t="shared" si="209"/>
        <v>10.693430654684029</v>
      </c>
      <c r="M2185" s="27"/>
    </row>
    <row r="2186" spans="1:13" x14ac:dyDescent="0.25">
      <c r="A2186" s="24">
        <f t="shared" si="205"/>
        <v>2021</v>
      </c>
      <c r="B2186" s="32">
        <v>44551</v>
      </c>
      <c r="C2186" s="28">
        <f>'Bitcoin Data'!C2188</f>
        <v>48936.613280999998</v>
      </c>
      <c r="D2186" s="26">
        <f>'Bitcoin Data'!K2188</f>
        <v>1006.2611806797852</v>
      </c>
      <c r="E2186" s="25">
        <f>'Bitcoin Data'!J2188</f>
        <v>216254.00718106059</v>
      </c>
      <c r="F2186" s="25">
        <f t="shared" si="206"/>
        <v>217.60801259274876</v>
      </c>
      <c r="G2186" s="23">
        <f>'Emissions Factors'!$AB$39/1000</f>
        <v>0.49266147344102867</v>
      </c>
      <c r="H2186" s="26">
        <f t="shared" si="210"/>
        <v>107207.08411651754</v>
      </c>
      <c r="I2186" s="23">
        <f t="shared" si="207"/>
        <v>106.54001781534811</v>
      </c>
      <c r="J2186" s="26">
        <f>I2186*'Social Cost of Carbon'!$C$5</f>
        <v>10654.001781534811</v>
      </c>
      <c r="K2186" s="23">
        <f t="shared" si="208"/>
        <v>0.21771023916915203</v>
      </c>
      <c r="L2186" s="27">
        <f t="shared" si="209"/>
        <v>10.720708411651753</v>
      </c>
      <c r="M2186" s="27"/>
    </row>
    <row r="2187" spans="1:13" x14ac:dyDescent="0.25">
      <c r="A2187" s="24">
        <f t="shared" si="205"/>
        <v>2021</v>
      </c>
      <c r="B2187" s="32">
        <v>44552</v>
      </c>
      <c r="C2187" s="28">
        <f>'Bitcoin Data'!C2189</f>
        <v>48628.511719000002</v>
      </c>
      <c r="D2187" s="26">
        <f>'Bitcoin Data'!K2189</f>
        <v>924.9743062692703</v>
      </c>
      <c r="E2187" s="25">
        <f>'Bitcoin Data'!J2189</f>
        <v>238270.40814704847</v>
      </c>
      <c r="F2187" s="25">
        <f t="shared" si="206"/>
        <v>220.39400548031205</v>
      </c>
      <c r="G2187" s="23">
        <f>'Emissions Factors'!$AB$39/1000</f>
        <v>0.49266147344102867</v>
      </c>
      <c r="H2187" s="26">
        <f t="shared" si="210"/>
        <v>108579.63547750069</v>
      </c>
      <c r="I2187" s="23">
        <f t="shared" si="207"/>
        <v>117.38665035512018</v>
      </c>
      <c r="J2187" s="26">
        <f>I2187*'Social Cost of Carbon'!$C$5</f>
        <v>11738.665035512018</v>
      </c>
      <c r="K2187" s="23">
        <f t="shared" si="208"/>
        <v>0.24139470077439196</v>
      </c>
      <c r="L2187" s="27">
        <f t="shared" si="209"/>
        <v>10.857963547750069</v>
      </c>
      <c r="M2187" s="27"/>
    </row>
    <row r="2188" spans="1:13" x14ac:dyDescent="0.25">
      <c r="A2188" s="24">
        <f t="shared" si="205"/>
        <v>2021</v>
      </c>
      <c r="B2188" s="32">
        <v>44553</v>
      </c>
      <c r="C2188" s="28">
        <f>'Bitcoin Data'!C2190</f>
        <v>50784.539062999997</v>
      </c>
      <c r="D2188" s="26">
        <f>'Bitcoin Data'!K2190</f>
        <v>949.96833438885369</v>
      </c>
      <c r="E2188" s="25">
        <f>'Bitcoin Data'!J2190</f>
        <v>233521.34327119082</v>
      </c>
      <c r="F2188" s="25">
        <f t="shared" si="206"/>
        <v>221.83788151158089</v>
      </c>
      <c r="G2188" s="23">
        <f>'Emissions Factors'!$AB$39/1000</f>
        <v>0.49266147344102867</v>
      </c>
      <c r="H2188" s="26">
        <f t="shared" si="210"/>
        <v>109290.97757053177</v>
      </c>
      <c r="I2188" s="23">
        <f t="shared" si="207"/>
        <v>115.04696905591311</v>
      </c>
      <c r="J2188" s="26">
        <f>I2188*'Social Cost of Carbon'!$C$5</f>
        <v>11504.69690559131</v>
      </c>
      <c r="K2188" s="23">
        <f t="shared" si="208"/>
        <v>0.22653935858941895</v>
      </c>
      <c r="L2188" s="27">
        <f t="shared" si="209"/>
        <v>10.929097757053176</v>
      </c>
      <c r="M2188" s="27"/>
    </row>
    <row r="2189" spans="1:13" x14ac:dyDescent="0.25">
      <c r="A2189" s="24">
        <f t="shared" si="205"/>
        <v>2021</v>
      </c>
      <c r="B2189" s="32">
        <v>44554</v>
      </c>
      <c r="C2189" s="28">
        <f>'Bitcoin Data'!C2191</f>
        <v>50822.195312999997</v>
      </c>
      <c r="D2189" s="26">
        <f>'Bitcoin Data'!K2191</f>
        <v>943.79194630872496</v>
      </c>
      <c r="E2189" s="25">
        <f>'Bitcoin Data'!J2191</f>
        <v>243667.95731785824</v>
      </c>
      <c r="F2189" s="25">
        <f t="shared" si="206"/>
        <v>229.97185569009275</v>
      </c>
      <c r="G2189" s="23">
        <f>'Emissions Factors'!$AB$39/1000</f>
        <v>0.49266147344102867</v>
      </c>
      <c r="H2189" s="26">
        <f t="shared" si="210"/>
        <v>113298.27327424871</v>
      </c>
      <c r="I2189" s="23">
        <f t="shared" si="207"/>
        <v>120.04581488258172</v>
      </c>
      <c r="J2189" s="26">
        <f>I2189*'Social Cost of Carbon'!$C$5</f>
        <v>12004.581488258173</v>
      </c>
      <c r="K2189" s="23">
        <f t="shared" si="208"/>
        <v>0.23620745649268474</v>
      </c>
      <c r="L2189" s="27">
        <f t="shared" si="209"/>
        <v>11.329827327424871</v>
      </c>
      <c r="M2189" s="27"/>
    </row>
    <row r="2190" spans="1:13" x14ac:dyDescent="0.25">
      <c r="A2190" s="24">
        <f t="shared" si="205"/>
        <v>2021</v>
      </c>
      <c r="B2190" s="32">
        <v>44555</v>
      </c>
      <c r="C2190" s="28">
        <f>'Bitcoin Data'!C2192</f>
        <v>50429.859375</v>
      </c>
      <c r="D2190" s="26">
        <f>'Bitcoin Data'!K2192</f>
        <v>918.74234381380154</v>
      </c>
      <c r="E2190" s="25">
        <f>'Bitcoin Data'!J2192</f>
        <v>250662.46861608661</v>
      </c>
      <c r="F2190" s="25">
        <f t="shared" si="206"/>
        <v>230.29422392249688</v>
      </c>
      <c r="G2190" s="23">
        <f>'Emissions Factors'!$AB$39/1000</f>
        <v>0.49266147344102867</v>
      </c>
      <c r="H2190" s="26">
        <f t="shared" si="210"/>
        <v>113457.09168261552</v>
      </c>
      <c r="I2190" s="23">
        <f t="shared" si="207"/>
        <v>123.49174112476683</v>
      </c>
      <c r="J2190" s="26">
        <f>I2190*'Social Cost of Carbon'!$C$5</f>
        <v>12349.174112476683</v>
      </c>
      <c r="K2190" s="23">
        <f t="shared" si="208"/>
        <v>0.2448782182922096</v>
      </c>
      <c r="L2190" s="27">
        <f t="shared" si="209"/>
        <v>11.34570916826155</v>
      </c>
      <c r="M2190" s="27"/>
    </row>
    <row r="2191" spans="1:13" x14ac:dyDescent="0.25">
      <c r="A2191" s="24">
        <f t="shared" si="205"/>
        <v>2021</v>
      </c>
      <c r="B2191" s="32">
        <v>44556</v>
      </c>
      <c r="C2191" s="28">
        <f>'Bitcoin Data'!C2193</f>
        <v>50809.515625</v>
      </c>
      <c r="D2191" s="26">
        <f>'Bitcoin Data'!K2193</f>
        <v>837.52093802345053</v>
      </c>
      <c r="E2191" s="25">
        <f>'Bitcoin Data'!J2193</f>
        <v>279954.71410280338</v>
      </c>
      <c r="F2191" s="25">
        <f t="shared" si="206"/>
        <v>234.4679347594668</v>
      </c>
      <c r="G2191" s="23">
        <f>'Emissions Factors'!$AB$39/1000</f>
        <v>0.49266147344102867</v>
      </c>
      <c r="H2191" s="26">
        <f t="shared" si="210"/>
        <v>115513.31821327389</v>
      </c>
      <c r="I2191" s="23">
        <f t="shared" si="207"/>
        <v>137.92290194664903</v>
      </c>
      <c r="J2191" s="26">
        <f>I2191*'Social Cost of Carbon'!$C$5</f>
        <v>13792.290194664904</v>
      </c>
      <c r="K2191" s="23">
        <f t="shared" si="208"/>
        <v>0.27145092853195063</v>
      </c>
      <c r="L2191" s="27">
        <f t="shared" si="209"/>
        <v>11.551331821327388</v>
      </c>
      <c r="M2191" s="27"/>
    </row>
    <row r="2192" spans="1:13" x14ac:dyDescent="0.25">
      <c r="A2192" s="24">
        <f t="shared" si="205"/>
        <v>2021</v>
      </c>
      <c r="B2192" s="32">
        <v>44557</v>
      </c>
      <c r="C2192" s="28">
        <f>'Bitcoin Data'!C2194</f>
        <v>50640.417969000002</v>
      </c>
      <c r="D2192" s="26">
        <f>'Bitcoin Data'!K2194</f>
        <v>924.9743062692703</v>
      </c>
      <c r="E2192" s="25">
        <f>'Bitcoin Data'!J2194</f>
        <v>249841.06911307116</v>
      </c>
      <c r="F2192" s="25">
        <f t="shared" si="206"/>
        <v>231.09656958043581</v>
      </c>
      <c r="G2192" s="23">
        <f>'Emissions Factors'!$AB$39/1000</f>
        <v>0.49266147344102867</v>
      </c>
      <c r="H2192" s="26">
        <f t="shared" si="210"/>
        <v>113852.37647666472</v>
      </c>
      <c r="I2192" s="23">
        <f t="shared" si="207"/>
        <v>123.08706923532752</v>
      </c>
      <c r="J2192" s="26">
        <f>I2192*'Social Cost of Carbon'!$C$5</f>
        <v>12308.706923532753</v>
      </c>
      <c r="K2192" s="23">
        <f t="shared" si="208"/>
        <v>0.24306092676935726</v>
      </c>
      <c r="L2192" s="27">
        <f t="shared" si="209"/>
        <v>11.385237647666473</v>
      </c>
      <c r="M2192" s="27"/>
    </row>
    <row r="2193" spans="1:13" x14ac:dyDescent="0.25">
      <c r="A2193" s="24">
        <f t="shared" si="205"/>
        <v>2021</v>
      </c>
      <c r="B2193" s="32">
        <v>44558</v>
      </c>
      <c r="C2193" s="28">
        <f>'Bitcoin Data'!C2195</f>
        <v>47588.855469000002</v>
      </c>
      <c r="D2193" s="26">
        <f>'Bitcoin Data'!K2195</f>
        <v>837.52093802345053</v>
      </c>
      <c r="E2193" s="25">
        <f>'Bitcoin Data'!J2195</f>
        <v>276969.39589452755</v>
      </c>
      <c r="F2193" s="25">
        <f t="shared" si="206"/>
        <v>231.96766825337315</v>
      </c>
      <c r="G2193" s="23">
        <f>'Emissions Factors'!$AB$39/1000</f>
        <v>0.49266147344102867</v>
      </c>
      <c r="H2193" s="26">
        <f t="shared" si="210"/>
        <v>114281.53323238654</v>
      </c>
      <c r="I2193" s="23">
        <f t="shared" si="207"/>
        <v>136.45215067946955</v>
      </c>
      <c r="J2193" s="26">
        <f>I2193*'Social Cost of Carbon'!$C$5</f>
        <v>13645.215067946956</v>
      </c>
      <c r="K2193" s="23">
        <f t="shared" si="208"/>
        <v>0.28673131415895525</v>
      </c>
      <c r="L2193" s="27">
        <f t="shared" si="209"/>
        <v>11.428153323238655</v>
      </c>
      <c r="M2193" s="27"/>
    </row>
    <row r="2194" spans="1:13" x14ac:dyDescent="0.25">
      <c r="A2194" s="24">
        <f t="shared" si="205"/>
        <v>2021</v>
      </c>
      <c r="B2194" s="32">
        <v>44559</v>
      </c>
      <c r="C2194" s="28">
        <f>'Bitcoin Data'!C2196</f>
        <v>46444.710937999997</v>
      </c>
      <c r="D2194" s="26">
        <f>'Bitcoin Data'!K2196</f>
        <v>906.25314671231513</v>
      </c>
      <c r="E2194" s="25">
        <f>'Bitcoin Data'!J2196</f>
        <v>249302.997153531</v>
      </c>
      <c r="F2194" s="25">
        <f t="shared" si="206"/>
        <v>225.93162565519881</v>
      </c>
      <c r="G2194" s="23">
        <f>'Emissions Factors'!$AB$39/1000</f>
        <v>0.49266147344102867</v>
      </c>
      <c r="H2194" s="26">
        <f t="shared" si="210"/>
        <v>111307.80759221716</v>
      </c>
      <c r="I2194" s="23">
        <f t="shared" si="207"/>
        <v>122.82198191092316</v>
      </c>
      <c r="J2194" s="26">
        <f>I2194*'Social Cost of Carbon'!$C$5</f>
        <v>12282.198191092315</v>
      </c>
      <c r="K2194" s="23">
        <f t="shared" si="208"/>
        <v>0.26444772597439725</v>
      </c>
      <c r="L2194" s="27">
        <f t="shared" si="209"/>
        <v>11.130780759221716</v>
      </c>
      <c r="M2194" s="27"/>
    </row>
    <row r="2195" spans="1:13" x14ac:dyDescent="0.25">
      <c r="A2195" s="24">
        <f t="shared" si="205"/>
        <v>2021</v>
      </c>
      <c r="B2195" s="32">
        <v>44560</v>
      </c>
      <c r="C2195" s="28">
        <f>'Bitcoin Data'!C2197</f>
        <v>47178.125</v>
      </c>
      <c r="D2195" s="26">
        <f>'Bitcoin Data'!K2197</f>
        <v>743.74018676142464</v>
      </c>
      <c r="E2195" s="25">
        <f>'Bitcoin Data'!J2197</f>
        <v>302855.66715819808</v>
      </c>
      <c r="F2195" s="25">
        <f t="shared" si="206"/>
        <v>225.24593045399411</v>
      </c>
      <c r="G2195" s="23">
        <f>'Emissions Factors'!$AB$39/1000</f>
        <v>0.49266147344102867</v>
      </c>
      <c r="H2195" s="26">
        <f t="shared" si="210"/>
        <v>110969.99198406021</v>
      </c>
      <c r="I2195" s="23">
        <f t="shared" si="207"/>
        <v>149.20531922212362</v>
      </c>
      <c r="J2195" s="26">
        <f>I2195*'Social Cost of Carbon'!$C$5</f>
        <v>14920.531922212362</v>
      </c>
      <c r="K2195" s="23">
        <f t="shared" si="208"/>
        <v>0.3162595360076807</v>
      </c>
      <c r="L2195" s="27">
        <f t="shared" si="209"/>
        <v>11.096999198406021</v>
      </c>
      <c r="M2195" s="27"/>
    </row>
    <row r="2196" spans="1:13" x14ac:dyDescent="0.25">
      <c r="A2196" s="24">
        <f t="shared" si="205"/>
        <v>2021</v>
      </c>
      <c r="B2196" s="32">
        <v>44561</v>
      </c>
      <c r="C2196" s="28">
        <f>'Bitcoin Data'!C2198</f>
        <v>46306.445312999997</v>
      </c>
      <c r="D2196" s="26">
        <f>'Bitcoin Data'!K2198</f>
        <v>931.29139072847681</v>
      </c>
      <c r="E2196" s="25">
        <f>'Bitcoin Data'!J2198</f>
        <v>233950.31264692472</v>
      </c>
      <c r="F2196" s="25">
        <f t="shared" si="206"/>
        <v>217.87591202631648</v>
      </c>
      <c r="G2196" s="23">
        <f>'Emissions Factors'!$AB$39/1000</f>
        <v>0.49266147344102867</v>
      </c>
      <c r="H2196" s="26">
        <f t="shared" si="210"/>
        <v>107339.06784619302</v>
      </c>
      <c r="I2196" s="23">
        <f t="shared" si="207"/>
        <v>115.25830574062326</v>
      </c>
      <c r="J2196" s="26">
        <f>I2196*'Social Cost of Carbon'!$C$5</f>
        <v>11525.830574062325</v>
      </c>
      <c r="K2196" s="23">
        <f t="shared" si="208"/>
        <v>0.24890337611007646</v>
      </c>
      <c r="L2196" s="27">
        <f t="shared" si="209"/>
        <v>10.733906784619302</v>
      </c>
      <c r="M2196" s="27"/>
    </row>
    <row r="2197" spans="1:13" x14ac:dyDescent="0.25">
      <c r="B2197" s="32"/>
      <c r="C2197" s="28"/>
      <c r="D2197" s="26"/>
      <c r="E2197" s="25"/>
      <c r="F2197" s="25"/>
      <c r="G2197" s="23"/>
      <c r="H2197" s="26"/>
      <c r="I2197" s="23"/>
      <c r="J2197" s="26"/>
      <c r="K2197" s="23"/>
      <c r="L2197" s="27"/>
    </row>
    <row r="2198" spans="1:13" x14ac:dyDescent="0.25">
      <c r="B2198" s="32"/>
      <c r="C2198" s="28" t="s">
        <v>76</v>
      </c>
      <c r="D2198" s="26" t="s">
        <v>2</v>
      </c>
      <c r="E2198" s="25"/>
      <c r="F2198" s="25" t="s">
        <v>154</v>
      </c>
      <c r="G2198" s="23"/>
      <c r="H2198" s="26" t="s">
        <v>155</v>
      </c>
      <c r="I2198" s="23" t="s">
        <v>156</v>
      </c>
      <c r="J2198" s="72" t="s">
        <v>73</v>
      </c>
      <c r="K2198" s="72" t="s">
        <v>74</v>
      </c>
      <c r="L2198" s="72" t="s">
        <v>75</v>
      </c>
    </row>
    <row r="2199" spans="1:13" x14ac:dyDescent="0.25">
      <c r="A2199" s="24">
        <v>2016</v>
      </c>
      <c r="B2199" s="32"/>
      <c r="C2199" s="26">
        <f>SUMPRODUCT(C5:C370,$D5:$D370)/$D2199</f>
        <v>533.52152995186623</v>
      </c>
      <c r="D2199" s="26">
        <f>SUMIFS(D$5:D$2196,$A$5:$A$2196,$A2199)</f>
        <v>1045494.9902804805</v>
      </c>
      <c r="E2199" s="25"/>
      <c r="F2199" s="27">
        <f>SUMIFS(F$5:F$2196,$A$5:$A$2196,$A2199)/1000</f>
        <v>1.8549517712044792</v>
      </c>
      <c r="G2199" s="23"/>
      <c r="H2199" s="27">
        <f>SUMIFS(H$5:H$2196,$A$5:$A$2196,$A2199)/1000000</f>
        <v>0.9138632727636451</v>
      </c>
      <c r="I2199" s="60">
        <f>H2199*1000000/D2199</f>
        <v>0.87409627139244173</v>
      </c>
      <c r="J2199" s="26">
        <f t="shared" ref="J2199" si="211">SUMPRODUCT(J5:J370,$D5:$D370)/$D2199</f>
        <v>87.40962713924408</v>
      </c>
      <c r="K2199" s="23">
        <f t="shared" ref="K2199" si="212">SUMPRODUCT(K5:K370,$D5:$D370)/$D2199</f>
        <v>0.1568471039577497</v>
      </c>
      <c r="L2199" s="27">
        <f t="shared" ref="L2199:L2204" si="213">SUMIFS(L$5:L$2196,$A$5:$A$2196,$A2199)/1000</f>
        <v>9.1386327276364532E-2</v>
      </c>
    </row>
    <row r="2200" spans="1:13" x14ac:dyDescent="0.25">
      <c r="A2200" s="24">
        <v>2017</v>
      </c>
      <c r="B2200" s="32"/>
      <c r="C2200" s="26">
        <f>SUMPRODUCT(C371:C735,$D371:$D735)/$D2200</f>
        <v>4060.2366144717093</v>
      </c>
      <c r="D2200" s="26">
        <f t="shared" ref="D2200:D2204" si="214">SUMIFS(D$5:D$2196,$A$5:$A$2196,$A2200)</f>
        <v>699114.7815471522</v>
      </c>
      <c r="E2200" s="25"/>
      <c r="F2200" s="27">
        <f t="shared" ref="F2200:F2204" si="215">SUMIFS(F$5:F$2196,$A$5:$A$2196,$A2200)/1000</f>
        <v>7.0700445957748252</v>
      </c>
      <c r="G2200" s="23"/>
      <c r="H2200" s="27">
        <f t="shared" ref="H2200:H2204" si="216">SUMIFS(H$5:H$2196,$A$5:$A$2196,$A2200)/1000000</f>
        <v>3.4831385878482086</v>
      </c>
      <c r="I2200" s="60">
        <f t="shared" ref="I2200:I2204" si="217">H2200*1000000/D2200</f>
        <v>4.9822127636036635</v>
      </c>
      <c r="J2200" s="26">
        <f t="shared" ref="J2200" si="218">SUMPRODUCT(J371:J735,$D371:$D735)/$D2200</f>
        <v>498.22127636036601</v>
      </c>
      <c r="K2200" s="23">
        <f t="shared" ref="K2200" si="219">SUMPRODUCT(K371:K735,$D371:$D735)/$D2200</f>
        <v>0.18167730342836946</v>
      </c>
      <c r="L2200" s="27">
        <f t="shared" si="213"/>
        <v>0.34831385878482057</v>
      </c>
    </row>
    <row r="2201" spans="1:13" x14ac:dyDescent="0.25">
      <c r="A2201" s="24">
        <v>2018</v>
      </c>
      <c r="B2201" s="32"/>
      <c r="C2201" s="26">
        <f>SUMPRODUCT(C736:C1100,$D736:$D1100)/$D2201</f>
        <v>7674.9699471250715</v>
      </c>
      <c r="D2201" s="26">
        <f t="shared" si="214"/>
        <v>681211.34393733589</v>
      </c>
      <c r="F2201" s="27">
        <f t="shared" si="215"/>
        <v>33.760698451176708</v>
      </c>
      <c r="H2201" s="27">
        <f t="shared" si="216"/>
        <v>16.632595443354965</v>
      </c>
      <c r="I2201" s="60">
        <f t="shared" si="217"/>
        <v>24.416204444306768</v>
      </c>
      <c r="J2201" s="26">
        <f t="shared" ref="J2201" si="220">SUMPRODUCT(J736:J1100,$D736:$D1100)/$D2201</f>
        <v>2441.6204444306768</v>
      </c>
      <c r="K2201" s="23">
        <f t="shared" ref="K2201" si="221">SUMPRODUCT(K736:K1100,$D736:$D1100)/$D2201</f>
        <v>0.36999221444099745</v>
      </c>
      <c r="L2201" s="27">
        <f t="shared" si="213"/>
        <v>1.6632595443354981</v>
      </c>
    </row>
    <row r="2202" spans="1:13" x14ac:dyDescent="0.25">
      <c r="A2202" s="50">
        <v>2019</v>
      </c>
      <c r="B2202" s="32"/>
      <c r="C2202" s="26">
        <f>SUMPRODUCT(C1101:C1465,$D1101:$D1465)/$D2202</f>
        <v>7437.8361897096229</v>
      </c>
      <c r="D2202" s="26">
        <f t="shared" si="214"/>
        <v>677885.52890274639</v>
      </c>
      <c r="F2202" s="27">
        <f t="shared" si="215"/>
        <v>49.867717948796553</v>
      </c>
      <c r="H2202" s="27">
        <f t="shared" si="216"/>
        <v>24.56790340179576</v>
      </c>
      <c r="I2202" s="60">
        <f t="shared" si="217"/>
        <v>36.241964689174566</v>
      </c>
      <c r="J2202" s="26">
        <f t="shared" ref="J2202" si="222">SUMPRODUCT(J1101:J1465,$D1101:$D1465)/$D2202</f>
        <v>3624.1964689174501</v>
      </c>
      <c r="K2202" s="23">
        <f t="shared" ref="K2202" si="223">SUMPRODUCT(K1101:K1465,$D1101:$D1465)/$D2202</f>
        <v>0.52915933079771582</v>
      </c>
      <c r="L2202" s="27">
        <f t="shared" si="213"/>
        <v>2.456790340179575</v>
      </c>
    </row>
    <row r="2203" spans="1:13" x14ac:dyDescent="0.25">
      <c r="A2203" s="50">
        <v>2020</v>
      </c>
      <c r="B2203" s="32"/>
      <c r="C2203" s="26">
        <f>SUMPRODUCT(C1466:C1831,$D1466:$D1831)/$D2203</f>
        <v>10340.426447213329</v>
      </c>
      <c r="D2203" s="26">
        <f t="shared" si="214"/>
        <v>452472.98447048035</v>
      </c>
      <c r="F2203" s="27">
        <f t="shared" si="215"/>
        <v>75.372187030315672</v>
      </c>
      <c r="H2203" s="27">
        <f t="shared" si="216"/>
        <v>37.132972718828114</v>
      </c>
      <c r="I2203" s="60">
        <f t="shared" si="217"/>
        <v>82.066717778264817</v>
      </c>
      <c r="J2203" s="26">
        <f t="shared" ref="J2203" si="224">SUMPRODUCT(J1466:J1831,$D1466:$D1831)/$D2203</f>
        <v>8206.671777826481</v>
      </c>
      <c r="K2203" s="23">
        <f t="shared" ref="K2203" si="225">SUMPRODUCT(K1466:K1831,$D1466:$D1831)/$D2203</f>
        <v>0.81726243343529381</v>
      </c>
      <c r="L2203" s="27">
        <f t="shared" si="213"/>
        <v>3.7132972718828121</v>
      </c>
    </row>
    <row r="2204" spans="1:13" x14ac:dyDescent="0.25">
      <c r="A2204" s="50">
        <v>2021</v>
      </c>
      <c r="B2204" s="32"/>
      <c r="C2204" s="26">
        <f>SUMPRODUCT(C1832:C2196,$D1832:$D2196)/$D2204</f>
        <v>47778.120279080176</v>
      </c>
      <c r="D2204" s="26">
        <f t="shared" si="214"/>
        <v>329286.11934403621</v>
      </c>
      <c r="F2204" s="27">
        <f t="shared" si="215"/>
        <v>75.623463327885844</v>
      </c>
      <c r="H2204" s="27">
        <f t="shared" si="216"/>
        <v>37.256766869829839</v>
      </c>
      <c r="I2204" s="60">
        <f t="shared" si="217"/>
        <v>113.14405521875092</v>
      </c>
      <c r="J2204" s="26">
        <f t="shared" ref="J2204" si="226">SUMPRODUCT(J1832:J2196,$D1832:$D2196)/$D2204</f>
        <v>11314.405521875091</v>
      </c>
      <c r="K2204" s="23">
        <f t="shared" ref="K2204" si="227">SUMPRODUCT(K1832:K2196,$D1832:$D2196)/$D2204</f>
        <v>0.24571963186597862</v>
      </c>
      <c r="L2204" s="27">
        <f t="shared" si="213"/>
        <v>3.7256766869829812</v>
      </c>
    </row>
    <row r="2205" spans="1:13" x14ac:dyDescent="0.25">
      <c r="B2205" s="32"/>
      <c r="C2205" s="32"/>
      <c r="D2205" s="26"/>
    </row>
    <row r="2206" spans="1:13" x14ac:dyDescent="0.25">
      <c r="A2206" s="24" t="s">
        <v>0</v>
      </c>
      <c r="B2206" s="32"/>
      <c r="C2206" s="26">
        <f>SUMPRODUCT(C5:C2196,$D5:$D2196)/$D2206</f>
        <v>8770.6548634668798</v>
      </c>
      <c r="D2206" s="26">
        <f>SUM(D2199:D2204)</f>
        <v>3885465.7484822311</v>
      </c>
      <c r="F2206" s="28">
        <f>SUM(F2199:F2204)</f>
        <v>243.54906312515408</v>
      </c>
      <c r="H2206" s="28">
        <f>SUM(H2199:H2204)</f>
        <v>119.98724029442053</v>
      </c>
      <c r="I2206" s="61">
        <f>H2206*1000000/D2206</f>
        <v>30.881044400221729</v>
      </c>
      <c r="J2206" s="26">
        <f t="shared" ref="J2206:K2206" si="228">SUMPRODUCT(J5:J2196,$D5:$D2196)/$D2206</f>
        <v>3088.1044400221767</v>
      </c>
      <c r="K2206" s="23">
        <f t="shared" si="228"/>
        <v>0.34807918023926404</v>
      </c>
      <c r="L2206" s="28">
        <f>SUM(L2199:L2204)</f>
        <v>11.99872402944205</v>
      </c>
    </row>
    <row r="2207" spans="1:13" x14ac:dyDescent="0.25">
      <c r="B2207" s="32"/>
      <c r="C2207" s="32"/>
      <c r="D2207" s="26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2209"/>
  <sheetViews>
    <sheetView workbookViewId="0">
      <pane xSplit="2" ySplit="6" topLeftCell="C7" activePane="bottomRight" state="frozen"/>
      <selection pane="topRight" activeCell="C1" sqref="C1"/>
      <selection pane="bottomLeft" activeCell="A3" sqref="A3"/>
      <selection pane="bottomRight" activeCell="A2" sqref="A2"/>
    </sheetView>
  </sheetViews>
  <sheetFormatPr defaultColWidth="8.85546875" defaultRowHeight="15" x14ac:dyDescent="0.25"/>
  <cols>
    <col min="1" max="1" width="8.85546875" style="24"/>
    <col min="2" max="2" width="10.7109375" style="24" bestFit="1" customWidth="1"/>
    <col min="3" max="3" width="20.140625" style="24" bestFit="1" customWidth="1"/>
    <col min="4" max="4" width="14.5703125" style="24" bestFit="1" customWidth="1"/>
    <col min="5" max="5" width="10.5703125" style="24" bestFit="1" customWidth="1"/>
    <col min="6" max="6" width="8" style="24" bestFit="1" customWidth="1"/>
    <col min="7" max="7" width="9.28515625" style="24" bestFit="1" customWidth="1"/>
    <col min="8" max="8" width="12.5703125" style="24" bestFit="1" customWidth="1"/>
    <col min="9" max="9" width="13.28515625" style="24" bestFit="1" customWidth="1"/>
    <col min="10" max="10" width="9.140625" style="24" bestFit="1" customWidth="1"/>
    <col min="11" max="12" width="10.140625" style="24" bestFit="1" customWidth="1"/>
    <col min="13" max="13" width="9.140625" style="24" bestFit="1" customWidth="1"/>
    <col min="14" max="15" width="10.140625" style="24" bestFit="1" customWidth="1"/>
    <col min="16" max="16" width="10.28515625" style="24" bestFit="1" customWidth="1"/>
    <col min="17" max="17" width="8.85546875" style="24"/>
    <col min="18" max="18" width="9.85546875" style="24" bestFit="1" customWidth="1"/>
    <col min="19" max="19" width="8.85546875" style="24"/>
    <col min="20" max="20" width="9.140625" style="24" bestFit="1" customWidth="1"/>
    <col min="21" max="16384" width="8.85546875" style="24"/>
  </cols>
  <sheetData>
    <row r="1" spans="1:20" x14ac:dyDescent="0.25">
      <c r="A1" s="78" t="s">
        <v>296</v>
      </c>
    </row>
    <row r="2" spans="1:20" x14ac:dyDescent="0.25">
      <c r="A2" s="90" t="s">
        <v>293</v>
      </c>
      <c r="C2" s="88"/>
    </row>
    <row r="3" spans="1:20" x14ac:dyDescent="0.25">
      <c r="C3" s="89"/>
      <c r="G3" s="71"/>
      <c r="J3" s="96" t="s">
        <v>101</v>
      </c>
      <c r="K3" s="96"/>
      <c r="L3" s="96"/>
      <c r="M3" s="96" t="s">
        <v>105</v>
      </c>
      <c r="N3" s="96"/>
      <c r="O3" s="96"/>
      <c r="T3" s="32"/>
    </row>
    <row r="4" spans="1:20" x14ac:dyDescent="0.25">
      <c r="C4" s="89"/>
      <c r="G4" s="73"/>
      <c r="J4" s="73"/>
      <c r="K4" s="73"/>
      <c r="L4" s="73"/>
      <c r="M4" s="73"/>
      <c r="N4" s="73"/>
      <c r="O4" s="73"/>
      <c r="T4" s="32"/>
    </row>
    <row r="5" spans="1:20" s="92" customFormat="1" ht="14.25" customHeight="1" x14ac:dyDescent="0.25">
      <c r="G5" s="92" t="s">
        <v>72</v>
      </c>
      <c r="H5" s="92" t="s">
        <v>72</v>
      </c>
      <c r="I5" s="92" t="s">
        <v>72</v>
      </c>
      <c r="J5" s="91" t="s">
        <v>102</v>
      </c>
      <c r="K5" s="92" t="s">
        <v>103</v>
      </c>
      <c r="L5" s="91" t="s">
        <v>104</v>
      </c>
      <c r="M5" s="91" t="s">
        <v>102</v>
      </c>
      <c r="N5" s="92" t="s">
        <v>103</v>
      </c>
      <c r="O5" s="91" t="s">
        <v>104</v>
      </c>
      <c r="T5" s="93"/>
    </row>
    <row r="6" spans="1:20" s="33" customFormat="1" ht="30" x14ac:dyDescent="0.25">
      <c r="A6" s="33" t="s">
        <v>153</v>
      </c>
      <c r="B6" s="33" t="s">
        <v>1</v>
      </c>
      <c r="C6" s="33" t="s">
        <v>69</v>
      </c>
      <c r="D6" s="33" t="s">
        <v>2</v>
      </c>
      <c r="E6" s="33" t="s">
        <v>29</v>
      </c>
      <c r="F6" s="33" t="s">
        <v>84</v>
      </c>
      <c r="G6" s="33" t="s">
        <v>71</v>
      </c>
      <c r="H6" s="33" t="s">
        <v>85</v>
      </c>
      <c r="I6" s="33" t="s">
        <v>70</v>
      </c>
      <c r="J6" s="33" t="s">
        <v>73</v>
      </c>
      <c r="K6" s="33" t="s">
        <v>73</v>
      </c>
      <c r="L6" s="33" t="s">
        <v>73</v>
      </c>
      <c r="M6" s="33" t="s">
        <v>74</v>
      </c>
      <c r="N6" s="33" t="s">
        <v>74</v>
      </c>
      <c r="O6" s="33" t="s">
        <v>74</v>
      </c>
    </row>
    <row r="7" spans="1:20" x14ac:dyDescent="0.25">
      <c r="A7" s="24">
        <f>YEAR(B7)</f>
        <v>2016</v>
      </c>
      <c r="B7" s="32">
        <v>42370</v>
      </c>
      <c r="C7" s="28">
        <f>'Bitcoin Data'!C7</f>
        <v>434.33401500000002</v>
      </c>
      <c r="D7" s="26">
        <f>'Bitcoin Data'!K7</f>
        <v>3331.6956685671221</v>
      </c>
      <c r="E7" s="25">
        <f>'Bitcoin Data'!J7</f>
        <v>894.22031673754748</v>
      </c>
      <c r="F7" s="25">
        <f t="shared" ref="F7:F70" si="0">E7*D7/1000000</f>
        <v>2.9792699560192069</v>
      </c>
      <c r="G7" s="23">
        <f>'Emissions Factors'!$AB$39/1000</f>
        <v>0.49266147344102867</v>
      </c>
      <c r="H7" s="26">
        <f>$F7*G7*1000</f>
        <v>1467.7715263110113</v>
      </c>
      <c r="I7" s="23">
        <f t="shared" ref="I7:I70" si="1">$E7*G7/1000</f>
        <v>0.44054789882482348</v>
      </c>
      <c r="J7" s="26">
        <f>I7*'Social Cost of Carbon'!$C$4</f>
        <v>22.027394941241173</v>
      </c>
      <c r="K7" s="26">
        <f>I7*'Social Cost of Carbon'!$C$5</f>
        <v>44.054789882482346</v>
      </c>
      <c r="L7" s="26">
        <f>I7*'Social Cost of Carbon'!$C$6</f>
        <v>66.082184823723523</v>
      </c>
      <c r="M7" s="23">
        <f t="shared" ref="M7:M70" si="2">J7/$C7</f>
        <v>5.0715334697516545E-2</v>
      </c>
      <c r="N7" s="23">
        <f t="shared" ref="N7:N70" si="3">K7/$C7</f>
        <v>0.10143066939503309</v>
      </c>
      <c r="O7" s="23">
        <f t="shared" ref="O7:O70" si="4">L7/$C7</f>
        <v>0.15214600409254964</v>
      </c>
      <c r="P7" s="27"/>
    </row>
    <row r="8" spans="1:20" x14ac:dyDescent="0.25">
      <c r="A8" s="24">
        <f t="shared" ref="A8:A71" si="5">YEAR(B8)</f>
        <v>2016</v>
      </c>
      <c r="B8" s="32">
        <v>42371</v>
      </c>
      <c r="C8" s="28">
        <f>'Bitcoin Data'!C8</f>
        <v>433.43798800000002</v>
      </c>
      <c r="D8" s="26">
        <f>'Bitcoin Data'!K8</f>
        <v>3619.3029490616645</v>
      </c>
      <c r="E8" s="25">
        <f>'Bitcoin Data'!J8</f>
        <v>789.87757644665987</v>
      </c>
      <c r="F8" s="25">
        <f t="shared" si="0"/>
        <v>2.8588062418310765</v>
      </c>
      <c r="G8" s="23">
        <f>'Emissions Factors'!$AB$39/1000</f>
        <v>0.49266147344102867</v>
      </c>
      <c r="H8" s="26">
        <f t="shared" ref="H8:H71" si="6">F8*G8*1000</f>
        <v>1408.4236953829079</v>
      </c>
      <c r="I8" s="23">
        <f t="shared" si="1"/>
        <v>0.38914225065024022</v>
      </c>
      <c r="J8" s="26">
        <f>I8*'Social Cost of Carbon'!$C$4</f>
        <v>19.45711253251201</v>
      </c>
      <c r="K8" s="26">
        <f>I8*'Social Cost of Carbon'!$C$5</f>
        <v>38.91422506502402</v>
      </c>
      <c r="L8" s="26">
        <f>I8*'Social Cost of Carbon'!$C$6</f>
        <v>58.371337597536034</v>
      </c>
      <c r="M8" s="23">
        <f t="shared" si="2"/>
        <v>4.489018745747779E-2</v>
      </c>
      <c r="N8" s="23">
        <f t="shared" si="3"/>
        <v>8.978037491495558E-2</v>
      </c>
      <c r="O8" s="23">
        <f t="shared" si="4"/>
        <v>0.13467056237243338</v>
      </c>
      <c r="P8" s="27"/>
    </row>
    <row r="9" spans="1:20" x14ac:dyDescent="0.25">
      <c r="A9" s="24">
        <f t="shared" si="5"/>
        <v>2016</v>
      </c>
      <c r="B9" s="32">
        <v>42372</v>
      </c>
      <c r="C9" s="28">
        <f>'Bitcoin Data'!C9</f>
        <v>430.010986</v>
      </c>
      <c r="D9" s="26">
        <f>'Bitcoin Data'!K9</f>
        <v>3639.2368292626275</v>
      </c>
      <c r="E9" s="25">
        <f>'Bitcoin Data'!J9</f>
        <v>788.67042003260519</v>
      </c>
      <c r="F9" s="25">
        <f t="shared" si="0"/>
        <v>2.8701584387326826</v>
      </c>
      <c r="G9" s="23">
        <f>'Emissions Factors'!$AB$39/1000</f>
        <v>0.49266147344102867</v>
      </c>
      <c r="H9" s="26">
        <f t="shared" si="6"/>
        <v>1414.0164854352458</v>
      </c>
      <c r="I9" s="23">
        <f t="shared" si="1"/>
        <v>0.38854753119261826</v>
      </c>
      <c r="J9" s="26">
        <f>I9*'Social Cost of Carbon'!$C$4</f>
        <v>19.427376559630911</v>
      </c>
      <c r="K9" s="26">
        <f>I9*'Social Cost of Carbon'!$C$5</f>
        <v>38.854753119261822</v>
      </c>
      <c r="L9" s="26">
        <f>I9*'Social Cost of Carbon'!$C$6</f>
        <v>58.282129678892737</v>
      </c>
      <c r="M9" s="23">
        <f t="shared" si="2"/>
        <v>4.5178791221931504E-2</v>
      </c>
      <c r="N9" s="23">
        <f t="shared" si="3"/>
        <v>9.0357582443863008E-2</v>
      </c>
      <c r="O9" s="23">
        <f t="shared" si="4"/>
        <v>0.13553637366579452</v>
      </c>
      <c r="P9" s="27"/>
    </row>
    <row r="10" spans="1:20" x14ac:dyDescent="0.25">
      <c r="A10" s="24">
        <f t="shared" si="5"/>
        <v>2016</v>
      </c>
      <c r="B10" s="32">
        <v>42373</v>
      </c>
      <c r="C10" s="28">
        <f>'Bitcoin Data'!C10</f>
        <v>433.091003</v>
      </c>
      <c r="D10" s="26">
        <f>'Bitcoin Data'!K10</f>
        <v>4516.5836808724489</v>
      </c>
      <c r="E10" s="25">
        <f>'Bitcoin Data'!J10</f>
        <v>661.3131950080425</v>
      </c>
      <c r="F10" s="25">
        <f t="shared" si="0"/>
        <v>2.9868763845189443</v>
      </c>
      <c r="G10" s="23">
        <f>'Emissions Factors'!$AB$39/1000</f>
        <v>0.49266147344102867</v>
      </c>
      <c r="H10" s="26">
        <f t="shared" si="6"/>
        <v>1471.5189205833158</v>
      </c>
      <c r="I10" s="23">
        <f t="shared" si="1"/>
        <v>0.32580353305865656</v>
      </c>
      <c r="J10" s="26">
        <f>I10*'Social Cost of Carbon'!$C$4</f>
        <v>16.290176652932828</v>
      </c>
      <c r="K10" s="26">
        <f>I10*'Social Cost of Carbon'!$C$5</f>
        <v>32.580353305865657</v>
      </c>
      <c r="L10" s="26">
        <f>I10*'Social Cost of Carbon'!$C$6</f>
        <v>48.870529958798485</v>
      </c>
      <c r="M10" s="23">
        <f t="shared" si="2"/>
        <v>3.7613749858786211E-2</v>
      </c>
      <c r="N10" s="23">
        <f t="shared" si="3"/>
        <v>7.5227499717572421E-2</v>
      </c>
      <c r="O10" s="23">
        <f t="shared" si="4"/>
        <v>0.11284124957635863</v>
      </c>
      <c r="P10" s="27"/>
    </row>
    <row r="11" spans="1:20" x14ac:dyDescent="0.25">
      <c r="A11" s="24">
        <f t="shared" si="5"/>
        <v>2016</v>
      </c>
      <c r="B11" s="32">
        <v>42374</v>
      </c>
      <c r="C11" s="28">
        <f>'Bitcoin Data'!C11</f>
        <v>431.959991</v>
      </c>
      <c r="D11" s="26">
        <f>'Bitcoin Data'!K11</f>
        <v>3914.4436877402413</v>
      </c>
      <c r="E11" s="25">
        <f>'Bitcoin Data'!J11</f>
        <v>768.44795193076379</v>
      </c>
      <c r="F11" s="25">
        <f t="shared" si="0"/>
        <v>3.0080462347922947</v>
      </c>
      <c r="G11" s="23">
        <f>'Emissions Factors'!$AB$39/1000</f>
        <v>0.49266147344102867</v>
      </c>
      <c r="H11" s="26">
        <f t="shared" si="6"/>
        <v>1481.9484902115103</v>
      </c>
      <c r="I11" s="23">
        <f t="shared" si="1"/>
        <v>0.37858470026095087</v>
      </c>
      <c r="J11" s="26">
        <f>I11*'Social Cost of Carbon'!$C$4</f>
        <v>18.929235013047542</v>
      </c>
      <c r="K11" s="26">
        <f>I11*'Social Cost of Carbon'!$C$5</f>
        <v>37.858470026095084</v>
      </c>
      <c r="L11" s="26">
        <f>I11*'Social Cost of Carbon'!$C$6</f>
        <v>56.787705039142629</v>
      </c>
      <c r="M11" s="23">
        <f t="shared" si="2"/>
        <v>4.3821732122055583E-2</v>
      </c>
      <c r="N11" s="23">
        <f t="shared" si="3"/>
        <v>8.7643464244111166E-2</v>
      </c>
      <c r="O11" s="23">
        <f t="shared" si="4"/>
        <v>0.13146519636616677</v>
      </c>
      <c r="P11" s="27"/>
    </row>
    <row r="12" spans="1:20" x14ac:dyDescent="0.25">
      <c r="A12" s="24">
        <f t="shared" si="5"/>
        <v>2016</v>
      </c>
      <c r="B12" s="32">
        <v>42375</v>
      </c>
      <c r="C12" s="28">
        <f>'Bitcoin Data'!C12</f>
        <v>429.10501099999999</v>
      </c>
      <c r="D12" s="26">
        <f>'Bitcoin Data'!K12</f>
        <v>3529.9435552104546</v>
      </c>
      <c r="E12" s="25">
        <f>'Bitcoin Data'!J12</f>
        <v>844.69687258304987</v>
      </c>
      <c r="F12" s="25">
        <f t="shared" si="0"/>
        <v>2.9817322814809635</v>
      </c>
      <c r="G12" s="23">
        <f>'Emissions Factors'!$AB$39/1000</f>
        <v>0.49266147344102867</v>
      </c>
      <c r="H12" s="26">
        <f t="shared" si="6"/>
        <v>1468.9846192010916</v>
      </c>
      <c r="I12" s="23">
        <f t="shared" si="1"/>
        <v>0.4161496058577942</v>
      </c>
      <c r="J12" s="26">
        <f>I12*'Social Cost of Carbon'!$C$4</f>
        <v>20.807480292889711</v>
      </c>
      <c r="K12" s="26">
        <f>I12*'Social Cost of Carbon'!$C$5</f>
        <v>41.614960585779421</v>
      </c>
      <c r="L12" s="26">
        <f>I12*'Social Cost of Carbon'!$C$6</f>
        <v>62.422440878669128</v>
      </c>
      <c r="M12" s="23">
        <f t="shared" si="2"/>
        <v>4.8490415538143671E-2</v>
      </c>
      <c r="N12" s="23">
        <f t="shared" si="3"/>
        <v>9.6980831076287341E-2</v>
      </c>
      <c r="O12" s="23">
        <f t="shared" si="4"/>
        <v>0.145471246614431</v>
      </c>
      <c r="P12" s="27"/>
    </row>
    <row r="13" spans="1:20" x14ac:dyDescent="0.25">
      <c r="A13" s="24">
        <f t="shared" si="5"/>
        <v>2016</v>
      </c>
      <c r="B13" s="32">
        <v>42376</v>
      </c>
      <c r="C13" s="28">
        <f>'Bitcoin Data'!C13</f>
        <v>458.04800399999999</v>
      </c>
      <c r="D13" s="26">
        <f>'Bitcoin Data'!K13</f>
        <v>3694.4987433677748</v>
      </c>
      <c r="E13" s="25">
        <f>'Bitcoin Data'!J13</f>
        <v>814.15694575672433</v>
      </c>
      <c r="F13" s="25">
        <f t="shared" si="0"/>
        <v>3.0079018130023636</v>
      </c>
      <c r="G13" s="23">
        <f>'Emissions Factors'!$AB$39/1000</f>
        <v>0.49266147344102867</v>
      </c>
      <c r="H13" s="26">
        <f t="shared" si="6"/>
        <v>1481.877339159686</v>
      </c>
      <c r="I13" s="23">
        <f t="shared" si="1"/>
        <v>0.40110376050875546</v>
      </c>
      <c r="J13" s="26">
        <f>I13*'Social Cost of Carbon'!$C$4</f>
        <v>20.055188025437772</v>
      </c>
      <c r="K13" s="26">
        <f>I13*'Social Cost of Carbon'!$C$5</f>
        <v>40.110376050875544</v>
      </c>
      <c r="L13" s="26">
        <f>I13*'Social Cost of Carbon'!$C$6</f>
        <v>60.165564076313316</v>
      </c>
      <c r="M13" s="23">
        <f t="shared" si="2"/>
        <v>4.3784031041073528E-2</v>
      </c>
      <c r="N13" s="23">
        <f t="shared" si="3"/>
        <v>8.7568062082147055E-2</v>
      </c>
      <c r="O13" s="23">
        <f t="shared" si="4"/>
        <v>0.1313520931232206</v>
      </c>
      <c r="P13" s="27"/>
    </row>
    <row r="14" spans="1:20" x14ac:dyDescent="0.25">
      <c r="A14" s="24">
        <f t="shared" si="5"/>
        <v>2016</v>
      </c>
      <c r="B14" s="32">
        <v>42377</v>
      </c>
      <c r="C14" s="28">
        <f>'Bitcoin Data'!C14</f>
        <v>453.23001099999999</v>
      </c>
      <c r="D14" s="26">
        <f>'Bitcoin Data'!K14</f>
        <v>4302.7393001485407</v>
      </c>
      <c r="E14" s="25">
        <f>'Bitcoin Data'!J14</f>
        <v>725.92783724339426</v>
      </c>
      <c r="F14" s="25">
        <f t="shared" si="0"/>
        <v>3.123478234378986</v>
      </c>
      <c r="G14" s="23">
        <f>'Emissions Factors'!$AB$39/1000</f>
        <v>0.49266147344102867</v>
      </c>
      <c r="H14" s="26">
        <f t="shared" si="6"/>
        <v>1538.817389210134</v>
      </c>
      <c r="I14" s="23">
        <f t="shared" si="1"/>
        <v>0.35763667790818987</v>
      </c>
      <c r="J14" s="26">
        <f>I14*'Social Cost of Carbon'!$C$4</f>
        <v>17.881833895409493</v>
      </c>
      <c r="K14" s="26">
        <f>I14*'Social Cost of Carbon'!$C$5</f>
        <v>35.763667790818985</v>
      </c>
      <c r="L14" s="26">
        <f>I14*'Social Cost of Carbon'!$C$6</f>
        <v>53.645501686228478</v>
      </c>
      <c r="M14" s="23">
        <f t="shared" si="2"/>
        <v>3.94542141107454E-2</v>
      </c>
      <c r="N14" s="23">
        <f t="shared" si="3"/>
        <v>7.8908428221490801E-2</v>
      </c>
      <c r="O14" s="23">
        <f t="shared" si="4"/>
        <v>0.1183626423322362</v>
      </c>
      <c r="P14" s="27"/>
    </row>
    <row r="15" spans="1:20" x14ac:dyDescent="0.25">
      <c r="A15" s="24">
        <f t="shared" si="5"/>
        <v>2016</v>
      </c>
      <c r="B15" s="32">
        <v>42378</v>
      </c>
      <c r="C15" s="28">
        <f>'Bitcoin Data'!C15</f>
        <v>447.61099200000001</v>
      </c>
      <c r="D15" s="26">
        <f>'Bitcoin Data'!K15</f>
        <v>3802.462227196419</v>
      </c>
      <c r="E15" s="25">
        <f>'Bitcoin Data'!J15</f>
        <v>829.10071713406205</v>
      </c>
      <c r="F15" s="25">
        <f t="shared" si="0"/>
        <v>3.1526241594437336</v>
      </c>
      <c r="G15" s="23">
        <f>'Emissions Factors'!$AB$39/1000</f>
        <v>0.49266147344102867</v>
      </c>
      <c r="H15" s="26">
        <f t="shared" si="6"/>
        <v>1553.1764635973343</v>
      </c>
      <c r="I15" s="23">
        <f t="shared" si="1"/>
        <v>0.40846598093428055</v>
      </c>
      <c r="J15" s="26">
        <f>I15*'Social Cost of Carbon'!$C$4</f>
        <v>20.423299046714028</v>
      </c>
      <c r="K15" s="26">
        <f>I15*'Social Cost of Carbon'!$C$5</f>
        <v>40.846598093428057</v>
      </c>
      <c r="L15" s="26">
        <f>I15*'Social Cost of Carbon'!$C$6</f>
        <v>61.269897140142085</v>
      </c>
      <c r="M15" s="23">
        <f t="shared" si="2"/>
        <v>4.5627340283712306E-2</v>
      </c>
      <c r="N15" s="23">
        <f t="shared" si="3"/>
        <v>9.1254680567424612E-2</v>
      </c>
      <c r="O15" s="23">
        <f t="shared" si="4"/>
        <v>0.13688202085113693</v>
      </c>
      <c r="P15" s="27"/>
    </row>
    <row r="16" spans="1:20" x14ac:dyDescent="0.25">
      <c r="A16" s="24">
        <f t="shared" si="5"/>
        <v>2016</v>
      </c>
      <c r="B16" s="32">
        <v>42379</v>
      </c>
      <c r="C16" s="28">
        <f>'Bitcoin Data'!C16</f>
        <v>447.99099699999999</v>
      </c>
      <c r="D16" s="26">
        <f>'Bitcoin Data'!K16</f>
        <v>4338.1458443317197</v>
      </c>
      <c r="E16" s="25">
        <f>'Bitcoin Data'!J16</f>
        <v>722.78059293341255</v>
      </c>
      <c r="F16" s="25">
        <f t="shared" si="0"/>
        <v>3.1355276255977</v>
      </c>
      <c r="G16" s="23">
        <f>'Emissions Factors'!$AB$39/1000</f>
        <v>0.49266147344102867</v>
      </c>
      <c r="H16" s="26">
        <f t="shared" si="6"/>
        <v>1544.7536600420131</v>
      </c>
      <c r="I16" s="23">
        <f t="shared" si="1"/>
        <v>0.35608615188915538</v>
      </c>
      <c r="J16" s="26">
        <f>I16*'Social Cost of Carbon'!$C$4</f>
        <v>17.804307594457768</v>
      </c>
      <c r="K16" s="26">
        <f>I16*'Social Cost of Carbon'!$C$5</f>
        <v>35.608615188915536</v>
      </c>
      <c r="L16" s="26">
        <f>I16*'Social Cost of Carbon'!$C$6</f>
        <v>53.412922783373304</v>
      </c>
      <c r="M16" s="23">
        <f t="shared" si="2"/>
        <v>3.9742556689052765E-2</v>
      </c>
      <c r="N16" s="23">
        <f t="shared" si="3"/>
        <v>7.9485113378105529E-2</v>
      </c>
      <c r="O16" s="23">
        <f t="shared" si="4"/>
        <v>0.1192276700671583</v>
      </c>
      <c r="P16" s="27"/>
    </row>
    <row r="17" spans="1:16" x14ac:dyDescent="0.25">
      <c r="A17" s="24">
        <f t="shared" si="5"/>
        <v>2016</v>
      </c>
      <c r="B17" s="32">
        <v>42380</v>
      </c>
      <c r="C17" s="28">
        <f>'Bitcoin Data'!C17</f>
        <v>448.42800899999997</v>
      </c>
      <c r="D17" s="26">
        <f>'Bitcoin Data'!K17</f>
        <v>4242.4872621399645</v>
      </c>
      <c r="E17" s="25">
        <f>'Bitcoin Data'!J17</f>
        <v>743.76107670522731</v>
      </c>
      <c r="F17" s="25">
        <f t="shared" si="0"/>
        <v>3.1553968939974317</v>
      </c>
      <c r="G17" s="23">
        <f>'Emissions Factors'!$AB$39/1000</f>
        <v>0.49266147344102867</v>
      </c>
      <c r="H17" s="26">
        <f t="shared" si="6"/>
        <v>1554.5424830880202</v>
      </c>
      <c r="I17" s="23">
        <f t="shared" si="1"/>
        <v>0.3664224279376832</v>
      </c>
      <c r="J17" s="26">
        <f>I17*'Social Cost of Carbon'!$C$4</f>
        <v>18.321121396884159</v>
      </c>
      <c r="K17" s="26">
        <f>I17*'Social Cost of Carbon'!$C$5</f>
        <v>36.642242793768318</v>
      </c>
      <c r="L17" s="26">
        <f>I17*'Social Cost of Carbon'!$C$6</f>
        <v>54.963364190652477</v>
      </c>
      <c r="M17" s="23">
        <f t="shared" si="2"/>
        <v>4.0856327056243626E-2</v>
      </c>
      <c r="N17" s="23">
        <f t="shared" si="3"/>
        <v>8.1712654112487251E-2</v>
      </c>
      <c r="O17" s="23">
        <f t="shared" si="4"/>
        <v>0.12256898116873088</v>
      </c>
      <c r="P17" s="27"/>
    </row>
    <row r="18" spans="1:16" x14ac:dyDescent="0.25">
      <c r="A18" s="24">
        <f t="shared" si="5"/>
        <v>2016</v>
      </c>
      <c r="B18" s="32">
        <v>42381</v>
      </c>
      <c r="C18" s="28">
        <f>'Bitcoin Data'!C18</f>
        <v>435.69000199999999</v>
      </c>
      <c r="D18" s="26">
        <f>'Bitcoin Data'!K18</f>
        <v>4275.2855429682495</v>
      </c>
      <c r="E18" s="25">
        <f>'Bitcoin Data'!J18</f>
        <v>766.4510995599245</v>
      </c>
      <c r="F18" s="25">
        <f t="shared" si="0"/>
        <v>3.2767973053406636</v>
      </c>
      <c r="G18" s="23">
        <f>'Emissions Factors'!$AB$39/1000</f>
        <v>0.49266147344102867</v>
      </c>
      <c r="H18" s="26">
        <f t="shared" si="6"/>
        <v>1614.3517886167235</v>
      </c>
      <c r="I18" s="23">
        <f t="shared" si="1"/>
        <v>0.37760092802968898</v>
      </c>
      <c r="J18" s="26">
        <f>I18*'Social Cost of Carbon'!$C$4</f>
        <v>18.880046401484449</v>
      </c>
      <c r="K18" s="26">
        <f>I18*'Social Cost of Carbon'!$C$5</f>
        <v>37.760092802968899</v>
      </c>
      <c r="L18" s="26">
        <f>I18*'Social Cost of Carbon'!$C$6</f>
        <v>56.640139204453348</v>
      </c>
      <c r="M18" s="23">
        <f t="shared" si="2"/>
        <v>4.333366915654964E-2</v>
      </c>
      <c r="N18" s="23">
        <f t="shared" si="3"/>
        <v>8.6667338313099279E-2</v>
      </c>
      <c r="O18" s="23">
        <f t="shared" si="4"/>
        <v>0.1300010074696489</v>
      </c>
      <c r="P18" s="27"/>
    </row>
    <row r="19" spans="1:16" x14ac:dyDescent="0.25">
      <c r="A19" s="24">
        <f t="shared" si="5"/>
        <v>2016</v>
      </c>
      <c r="B19" s="32">
        <v>42382</v>
      </c>
      <c r="C19" s="28">
        <f>'Bitcoin Data'!C19</f>
        <v>432.37100199999998</v>
      </c>
      <c r="D19" s="26">
        <f>'Bitcoin Data'!K19</f>
        <v>3697.4323386537153</v>
      </c>
      <c r="E19" s="25">
        <f>'Bitcoin Data'!J19</f>
        <v>904.85407981277137</v>
      </c>
      <c r="F19" s="25">
        <f t="shared" si="0"/>
        <v>3.3456367364624908</v>
      </c>
      <c r="G19" s="23">
        <f>'Emissions Factors'!$AB$39/1000</f>
        <v>0.49266147344102867</v>
      </c>
      <c r="H19" s="26">
        <f t="shared" si="6"/>
        <v>1648.2663241840451</v>
      </c>
      <c r="I19" s="23">
        <f t="shared" si="1"/>
        <v>0.44578674420968611</v>
      </c>
      <c r="J19" s="26">
        <f>I19*'Social Cost of Carbon'!$C$4</f>
        <v>22.289337210484305</v>
      </c>
      <c r="K19" s="26">
        <f>I19*'Social Cost of Carbon'!$C$5</f>
        <v>44.578674420968611</v>
      </c>
      <c r="L19" s="26">
        <f>I19*'Social Cost of Carbon'!$C$6</f>
        <v>66.868011631452916</v>
      </c>
      <c r="M19" s="23">
        <f t="shared" si="2"/>
        <v>5.1551415583796036E-2</v>
      </c>
      <c r="N19" s="23">
        <f t="shared" si="3"/>
        <v>0.10310283116759207</v>
      </c>
      <c r="O19" s="23">
        <f t="shared" si="4"/>
        <v>0.15465424675138811</v>
      </c>
      <c r="P19" s="27"/>
    </row>
    <row r="20" spans="1:16" x14ac:dyDescent="0.25">
      <c r="A20" s="24">
        <f t="shared" si="5"/>
        <v>2016</v>
      </c>
      <c r="B20" s="32">
        <v>42383</v>
      </c>
      <c r="C20" s="28">
        <f>'Bitcoin Data'!C20</f>
        <v>430.30599999999998</v>
      </c>
      <c r="D20" s="26">
        <f>'Bitcoin Data'!K20</f>
        <v>3309.9062147153313</v>
      </c>
      <c r="E20" s="25">
        <f>'Bitcoin Data'!J20</f>
        <v>981.49671901724753</v>
      </c>
      <c r="F20" s="25">
        <f t="shared" si="0"/>
        <v>3.2486620899978949</v>
      </c>
      <c r="G20" s="23">
        <f>'Emissions Factors'!$AB$39/1000</f>
        <v>0.49266147344102867</v>
      </c>
      <c r="H20" s="26">
        <f t="shared" si="6"/>
        <v>1600.4906519703745</v>
      </c>
      <c r="I20" s="23">
        <f t="shared" si="1"/>
        <v>0.48354561976857247</v>
      </c>
      <c r="J20" s="26">
        <f>I20*'Social Cost of Carbon'!$C$4</f>
        <v>24.177280988428624</v>
      </c>
      <c r="K20" s="26">
        <f>I20*'Social Cost of Carbon'!$C$5</f>
        <v>48.354561976857248</v>
      </c>
      <c r="L20" s="26">
        <f>I20*'Social Cost of Carbon'!$C$6</f>
        <v>72.531842965285875</v>
      </c>
      <c r="M20" s="23">
        <f t="shared" si="2"/>
        <v>5.6186251152502233E-2</v>
      </c>
      <c r="N20" s="23">
        <f t="shared" si="3"/>
        <v>0.11237250230500447</v>
      </c>
      <c r="O20" s="23">
        <f t="shared" si="4"/>
        <v>0.1685587534575067</v>
      </c>
      <c r="P20" s="27"/>
    </row>
    <row r="21" spans="1:16" x14ac:dyDescent="0.25">
      <c r="A21" s="24">
        <f t="shared" si="5"/>
        <v>2016</v>
      </c>
      <c r="B21" s="32">
        <v>42384</v>
      </c>
      <c r="C21" s="28">
        <f>'Bitcoin Data'!C21</f>
        <v>364.33099399999998</v>
      </c>
      <c r="D21" s="26">
        <f>'Bitcoin Data'!K21</f>
        <v>3056.0129885190877</v>
      </c>
      <c r="E21" s="25">
        <f>'Bitcoin Data'!J21</f>
        <v>1037.5530893593373</v>
      </c>
      <c r="F21" s="25">
        <f t="shared" si="0"/>
        <v>3.1707757173602404</v>
      </c>
      <c r="G21" s="23">
        <f>'Emissions Factors'!$AB$39/1000</f>
        <v>0.49266147344102867</v>
      </c>
      <c r="H21" s="26">
        <f t="shared" si="6"/>
        <v>1562.1190368657308</v>
      </c>
      <c r="I21" s="23">
        <f t="shared" si="1"/>
        <v>0.51116243377706239</v>
      </c>
      <c r="J21" s="26">
        <f>I21*'Social Cost of Carbon'!$C$4</f>
        <v>25.55812168885312</v>
      </c>
      <c r="K21" s="26">
        <f>I21*'Social Cost of Carbon'!$C$5</f>
        <v>51.11624337770624</v>
      </c>
      <c r="L21" s="26">
        <f>I21*'Social Cost of Carbon'!$C$6</f>
        <v>76.674365066559361</v>
      </c>
      <c r="M21" s="23">
        <f t="shared" si="2"/>
        <v>7.0150830178486334E-2</v>
      </c>
      <c r="N21" s="23">
        <f t="shared" si="3"/>
        <v>0.14030166035697267</v>
      </c>
      <c r="O21" s="23">
        <f t="shared" si="4"/>
        <v>0.210452490535459</v>
      </c>
      <c r="P21" s="27"/>
    </row>
    <row r="22" spans="1:16" x14ac:dyDescent="0.25">
      <c r="A22" s="24">
        <f t="shared" si="5"/>
        <v>2016</v>
      </c>
      <c r="B22" s="32">
        <v>42385</v>
      </c>
      <c r="C22" s="28">
        <f>'Bitcoin Data'!C22</f>
        <v>387.53601099999997</v>
      </c>
      <c r="D22" s="26">
        <f>'Bitcoin Data'!K22</f>
        <v>3540.7383464549021</v>
      </c>
      <c r="E22" s="25">
        <f>'Bitcoin Data'!J22</f>
        <v>879.14059498636561</v>
      </c>
      <c r="F22" s="25">
        <f t="shared" si="0"/>
        <v>3.1128068165934031</v>
      </c>
      <c r="G22" s="23">
        <f>'Emissions Factors'!$AB$39/1000</f>
        <v>0.49266147344102867</v>
      </c>
      <c r="H22" s="26">
        <f t="shared" si="6"/>
        <v>1533.5599928001839</v>
      </c>
      <c r="I22" s="23">
        <f t="shared" si="1"/>
        <v>0.43311870088780552</v>
      </c>
      <c r="J22" s="26">
        <f>I22*'Social Cost of Carbon'!$C$4</f>
        <v>21.655935044390276</v>
      </c>
      <c r="K22" s="26">
        <f>I22*'Social Cost of Carbon'!$C$5</f>
        <v>43.311870088780552</v>
      </c>
      <c r="L22" s="26">
        <f>I22*'Social Cost of Carbon'!$C$6</f>
        <v>64.967805133170828</v>
      </c>
      <c r="M22" s="23">
        <f t="shared" si="2"/>
        <v>5.5881090865618363E-2</v>
      </c>
      <c r="N22" s="23">
        <f t="shared" si="3"/>
        <v>0.11176218173123673</v>
      </c>
      <c r="O22" s="23">
        <f t="shared" si="4"/>
        <v>0.16764327259685508</v>
      </c>
      <c r="P22" s="27"/>
    </row>
    <row r="23" spans="1:16" x14ac:dyDescent="0.25">
      <c r="A23" s="24">
        <f t="shared" si="5"/>
        <v>2016</v>
      </c>
      <c r="B23" s="32">
        <v>42386</v>
      </c>
      <c r="C23" s="28">
        <f>'Bitcoin Data'!C23</f>
        <v>382.29901100000001</v>
      </c>
      <c r="D23" s="26">
        <f>'Bitcoin Data'!K23</f>
        <v>3774.4757672545484</v>
      </c>
      <c r="E23" s="25">
        <f>'Bitcoin Data'!J23</f>
        <v>809.35723370825986</v>
      </c>
      <c r="F23" s="25">
        <f t="shared" si="0"/>
        <v>3.0548992656840031</v>
      </c>
      <c r="G23" s="23">
        <f>'Emissions Factors'!$AB$39/1000</f>
        <v>0.49266147344102867</v>
      </c>
      <c r="H23" s="26">
        <f t="shared" si="6"/>
        <v>1505.0311734457975</v>
      </c>
      <c r="I23" s="23">
        <f t="shared" si="1"/>
        <v>0.39873912729886635</v>
      </c>
      <c r="J23" s="26">
        <f>I23*'Social Cost of Carbon'!$C$4</f>
        <v>19.936956364943317</v>
      </c>
      <c r="K23" s="26">
        <f>I23*'Social Cost of Carbon'!$C$5</f>
        <v>39.873912729886634</v>
      </c>
      <c r="L23" s="26">
        <f>I23*'Social Cost of Carbon'!$C$6</f>
        <v>59.810869094829954</v>
      </c>
      <c r="M23" s="23">
        <f t="shared" si="2"/>
        <v>5.2150164638912228E-2</v>
      </c>
      <c r="N23" s="23">
        <f t="shared" si="3"/>
        <v>0.10430032927782446</v>
      </c>
      <c r="O23" s="23">
        <f t="shared" si="4"/>
        <v>0.15645049391673668</v>
      </c>
      <c r="P23" s="27"/>
    </row>
    <row r="24" spans="1:16" x14ac:dyDescent="0.25">
      <c r="A24" s="24">
        <f t="shared" si="5"/>
        <v>2016</v>
      </c>
      <c r="B24" s="32">
        <v>42387</v>
      </c>
      <c r="C24" s="28">
        <f>'Bitcoin Data'!C24</f>
        <v>387.16799900000001</v>
      </c>
      <c r="D24" s="26">
        <f>'Bitcoin Data'!K24</f>
        <v>4333.07436310718</v>
      </c>
      <c r="E24" s="25">
        <f>'Bitcoin Data'!J24</f>
        <v>715.23083448658508</v>
      </c>
      <c r="F24" s="25">
        <f t="shared" si="0"/>
        <v>3.0991483926175767</v>
      </c>
      <c r="G24" s="23">
        <f>'Emissions Factors'!$AB$39/1000</f>
        <v>0.49266147344102867</v>
      </c>
      <c r="H24" s="26">
        <f t="shared" si="6"/>
        <v>1526.831013519371</v>
      </c>
      <c r="I24" s="23">
        <f t="shared" si="1"/>
        <v>0.35236667676861755</v>
      </c>
      <c r="J24" s="26">
        <f>I24*'Social Cost of Carbon'!$C$4</f>
        <v>17.618333838430878</v>
      </c>
      <c r="K24" s="26">
        <f>I24*'Social Cost of Carbon'!$C$5</f>
        <v>35.236667676861757</v>
      </c>
      <c r="L24" s="26">
        <f>I24*'Social Cost of Carbon'!$C$6</f>
        <v>52.855001515292635</v>
      </c>
      <c r="M24" s="23">
        <f t="shared" si="2"/>
        <v>4.5505656159436046E-2</v>
      </c>
      <c r="N24" s="23">
        <f t="shared" si="3"/>
        <v>9.1011312318872092E-2</v>
      </c>
      <c r="O24" s="23">
        <f t="shared" si="4"/>
        <v>0.13651696847830813</v>
      </c>
      <c r="P24" s="27"/>
    </row>
    <row r="25" spans="1:16" x14ac:dyDescent="0.25">
      <c r="A25" s="24">
        <f t="shared" si="5"/>
        <v>2016</v>
      </c>
      <c r="B25" s="32">
        <v>42388</v>
      </c>
      <c r="C25" s="28">
        <f>'Bitcoin Data'!C25</f>
        <v>380.14898699999998</v>
      </c>
      <c r="D25" s="26">
        <f>'Bitcoin Data'!K25</f>
        <v>3318.2789488882586</v>
      </c>
      <c r="E25" s="25">
        <f>'Bitcoin Data'!J25</f>
        <v>929.42827319428295</v>
      </c>
      <c r="F25" s="25">
        <f t="shared" si="0"/>
        <v>3.0841022734421544</v>
      </c>
      <c r="G25" s="23">
        <f>'Emissions Factors'!$AB$39/1000</f>
        <v>0.49266147344102867</v>
      </c>
      <c r="H25" s="26">
        <f t="shared" si="6"/>
        <v>1519.418370276838</v>
      </c>
      <c r="I25" s="23">
        <f t="shared" si="1"/>
        <v>0.45789350252964633</v>
      </c>
      <c r="J25" s="26">
        <f>I25*'Social Cost of Carbon'!$C$4</f>
        <v>22.894675126482316</v>
      </c>
      <c r="K25" s="26">
        <f>I25*'Social Cost of Carbon'!$C$5</f>
        <v>45.789350252964631</v>
      </c>
      <c r="L25" s="26">
        <f>I25*'Social Cost of Carbon'!$C$6</f>
        <v>68.68402537944695</v>
      </c>
      <c r="M25" s="23">
        <f t="shared" si="2"/>
        <v>6.0225532381814072E-2</v>
      </c>
      <c r="N25" s="23">
        <f t="shared" si="3"/>
        <v>0.12045106476362814</v>
      </c>
      <c r="O25" s="23">
        <f t="shared" si="4"/>
        <v>0.18067659714544224</v>
      </c>
      <c r="P25" s="27"/>
    </row>
    <row r="26" spans="1:16" x14ac:dyDescent="0.25">
      <c r="A26" s="24">
        <f t="shared" si="5"/>
        <v>2016</v>
      </c>
      <c r="B26" s="32">
        <v>42389</v>
      </c>
      <c r="C26" s="28">
        <f>'Bitcoin Data'!C26</f>
        <v>420.23001099999999</v>
      </c>
      <c r="D26" s="26">
        <f>'Bitcoin Data'!K26</f>
        <v>3835.7380688124331</v>
      </c>
      <c r="E26" s="25">
        <f>'Bitcoin Data'!J26</f>
        <v>815.81608914206674</v>
      </c>
      <c r="F26" s="25">
        <f t="shared" si="0"/>
        <v>3.129256830271903</v>
      </c>
      <c r="G26" s="23">
        <f>'Emissions Factors'!$AB$39/1000</f>
        <v>0.49266147344102867</v>
      </c>
      <c r="H26" s="26">
        <f t="shared" si="6"/>
        <v>1541.6642807771589</v>
      </c>
      <c r="I26" s="23">
        <f t="shared" si="1"/>
        <v>0.4019211565336282</v>
      </c>
      <c r="J26" s="26">
        <f>I26*'Social Cost of Carbon'!$C$4</f>
        <v>20.09605782668141</v>
      </c>
      <c r="K26" s="26">
        <f>I26*'Social Cost of Carbon'!$C$5</f>
        <v>40.192115653362819</v>
      </c>
      <c r="L26" s="26">
        <f>I26*'Social Cost of Carbon'!$C$6</f>
        <v>60.288173480044229</v>
      </c>
      <c r="M26" s="23">
        <f t="shared" si="2"/>
        <v>4.7821567476487088E-2</v>
      </c>
      <c r="N26" s="23">
        <f t="shared" si="3"/>
        <v>9.5643134952974176E-2</v>
      </c>
      <c r="O26" s="23">
        <f t="shared" si="4"/>
        <v>0.14346470242946124</v>
      </c>
      <c r="P26" s="27"/>
    </row>
    <row r="27" spans="1:16" x14ac:dyDescent="0.25">
      <c r="A27" s="24">
        <f t="shared" si="5"/>
        <v>2016</v>
      </c>
      <c r="B27" s="32">
        <v>42390</v>
      </c>
      <c r="C27" s="28">
        <f>'Bitcoin Data'!C27</f>
        <v>410.26199300000002</v>
      </c>
      <c r="D27" s="26">
        <f>'Bitcoin Data'!K27</f>
        <v>3397.7082232989874</v>
      </c>
      <c r="E27" s="25">
        <f>'Bitcoin Data'!J27</f>
        <v>931.31495547570967</v>
      </c>
      <c r="F27" s="25">
        <f t="shared" si="0"/>
        <v>3.1643364827011489</v>
      </c>
      <c r="G27" s="23">
        <f>'Emissions Factors'!$AB$39/1000</f>
        <v>0.49266147344102867</v>
      </c>
      <c r="H27" s="26">
        <f t="shared" si="6"/>
        <v>1558.94667403075</v>
      </c>
      <c r="I27" s="23">
        <f t="shared" si="1"/>
        <v>0.45882299820232914</v>
      </c>
      <c r="J27" s="26">
        <f>I27*'Social Cost of Carbon'!$C$4</f>
        <v>22.941149910116458</v>
      </c>
      <c r="K27" s="26">
        <f>I27*'Social Cost of Carbon'!$C$5</f>
        <v>45.882299820232916</v>
      </c>
      <c r="L27" s="26">
        <f>I27*'Social Cost of Carbon'!$C$6</f>
        <v>68.823449730349367</v>
      </c>
      <c r="M27" s="23">
        <f t="shared" si="2"/>
        <v>5.5918291973286585E-2</v>
      </c>
      <c r="N27" s="23">
        <f t="shared" si="3"/>
        <v>0.11183658394657317</v>
      </c>
      <c r="O27" s="23">
        <f t="shared" si="4"/>
        <v>0.16775487591985974</v>
      </c>
      <c r="P27" s="27"/>
    </row>
    <row r="28" spans="1:16" x14ac:dyDescent="0.25">
      <c r="A28" s="24">
        <f t="shared" si="5"/>
        <v>2016</v>
      </c>
      <c r="B28" s="32">
        <v>42391</v>
      </c>
      <c r="C28" s="28">
        <f>'Bitcoin Data'!C28</f>
        <v>382.49200400000001</v>
      </c>
      <c r="D28" s="26">
        <f>'Bitcoin Data'!K28</f>
        <v>4397.2517176764568</v>
      </c>
      <c r="E28" s="25">
        <f>'Bitcoin Data'!J28</f>
        <v>738.97934734128057</v>
      </c>
      <c r="F28" s="25">
        <f t="shared" si="0"/>
        <v>3.2494782044238728</v>
      </c>
      <c r="G28" s="23">
        <f>'Emissions Factors'!$AB$39/1000</f>
        <v>0.49266147344102867</v>
      </c>
      <c r="H28" s="26">
        <f t="shared" si="6"/>
        <v>1600.8927201059732</v>
      </c>
      <c r="I28" s="23">
        <f t="shared" si="1"/>
        <v>0.36406665410364503</v>
      </c>
      <c r="J28" s="26">
        <f>I28*'Social Cost of Carbon'!$C$4</f>
        <v>18.203332705182252</v>
      </c>
      <c r="K28" s="26">
        <f>I28*'Social Cost of Carbon'!$C$5</f>
        <v>36.406665410364504</v>
      </c>
      <c r="L28" s="26">
        <f>I28*'Social Cost of Carbon'!$C$6</f>
        <v>54.609998115546752</v>
      </c>
      <c r="M28" s="23">
        <f t="shared" si="2"/>
        <v>4.759140717927858E-2</v>
      </c>
      <c r="N28" s="23">
        <f t="shared" si="3"/>
        <v>9.5182814358557161E-2</v>
      </c>
      <c r="O28" s="23">
        <f t="shared" si="4"/>
        <v>0.14277422153783573</v>
      </c>
      <c r="P28" s="27"/>
    </row>
    <row r="29" spans="1:16" x14ac:dyDescent="0.25">
      <c r="A29" s="24">
        <f t="shared" si="5"/>
        <v>2016</v>
      </c>
      <c r="B29" s="32">
        <v>42392</v>
      </c>
      <c r="C29" s="28">
        <f>'Bitcoin Data'!C29</f>
        <v>387.49099699999999</v>
      </c>
      <c r="D29" s="26">
        <f>'Bitcoin Data'!K29</f>
        <v>4514.9763531266462</v>
      </c>
      <c r="E29" s="25">
        <f>'Bitcoin Data'!J29</f>
        <v>748.89939460153209</v>
      </c>
      <c r="F29" s="25">
        <f t="shared" si="0"/>
        <v>3.3812630574967786</v>
      </c>
      <c r="G29" s="23">
        <f>'Emissions Factors'!$AB$39/1000</f>
        <v>0.49266147344102867</v>
      </c>
      <c r="H29" s="26">
        <f t="shared" si="6"/>
        <v>1665.8180399980806</v>
      </c>
      <c r="I29" s="23">
        <f t="shared" si="1"/>
        <v>0.36895387920348516</v>
      </c>
      <c r="J29" s="26">
        <f>I29*'Social Cost of Carbon'!$C$4</f>
        <v>18.447693960174259</v>
      </c>
      <c r="K29" s="26">
        <f>I29*'Social Cost of Carbon'!$C$5</f>
        <v>36.895387920348519</v>
      </c>
      <c r="L29" s="26">
        <f>I29*'Social Cost of Carbon'!$C$6</f>
        <v>55.343081880522774</v>
      </c>
      <c r="M29" s="23">
        <f t="shared" si="2"/>
        <v>4.7608058259413596E-2</v>
      </c>
      <c r="N29" s="23">
        <f t="shared" si="3"/>
        <v>9.5216116518827193E-2</v>
      </c>
      <c r="O29" s="23">
        <f t="shared" si="4"/>
        <v>0.14282417477824078</v>
      </c>
      <c r="P29" s="27"/>
    </row>
    <row r="30" spans="1:16" x14ac:dyDescent="0.25">
      <c r="A30" s="24">
        <f t="shared" si="5"/>
        <v>2016</v>
      </c>
      <c r="B30" s="32">
        <v>42393</v>
      </c>
      <c r="C30" s="28">
        <f>'Bitcoin Data'!C30</f>
        <v>402.97100799999998</v>
      </c>
      <c r="D30" s="26">
        <f>'Bitcoin Data'!K30</f>
        <v>4239.2314843507929</v>
      </c>
      <c r="E30" s="25">
        <f>'Bitcoin Data'!J30</f>
        <v>790.10052922262958</v>
      </c>
      <c r="F30" s="25">
        <f t="shared" si="0"/>
        <v>3.3494190392827949</v>
      </c>
      <c r="G30" s="23">
        <f>'Emissions Factors'!$AB$39/1000</f>
        <v>0.49266147344102867</v>
      </c>
      <c r="H30" s="26">
        <f t="shared" si="6"/>
        <v>1650.1297190644964</v>
      </c>
      <c r="I30" s="23">
        <f t="shared" si="1"/>
        <v>0.38925209089335722</v>
      </c>
      <c r="J30" s="26">
        <f>I30*'Social Cost of Carbon'!$C$4</f>
        <v>19.462604544667862</v>
      </c>
      <c r="K30" s="26">
        <f>I30*'Social Cost of Carbon'!$C$5</f>
        <v>38.925209089335723</v>
      </c>
      <c r="L30" s="26">
        <f>I30*'Social Cost of Carbon'!$C$6</f>
        <v>58.387813634003585</v>
      </c>
      <c r="M30" s="23">
        <f t="shared" si="2"/>
        <v>4.8297778644829613E-2</v>
      </c>
      <c r="N30" s="23">
        <f t="shared" si="3"/>
        <v>9.6595557289659226E-2</v>
      </c>
      <c r="O30" s="23">
        <f t="shared" si="4"/>
        <v>0.14489333593448883</v>
      </c>
      <c r="P30" s="27"/>
    </row>
    <row r="31" spans="1:16" x14ac:dyDescent="0.25">
      <c r="A31" s="24">
        <f t="shared" si="5"/>
        <v>2016</v>
      </c>
      <c r="B31" s="32">
        <v>42394</v>
      </c>
      <c r="C31" s="28">
        <f>'Bitcoin Data'!C31</f>
        <v>391.72601300000002</v>
      </c>
      <c r="D31" s="26">
        <f>'Bitcoin Data'!K31</f>
        <v>4087.8027125851345</v>
      </c>
      <c r="E31" s="25">
        <f>'Bitcoin Data'!J31</f>
        <v>838.50724572022318</v>
      </c>
      <c r="F31" s="25">
        <f t="shared" si="0"/>
        <v>3.4276521935774182</v>
      </c>
      <c r="G31" s="23">
        <f>'Emissions Factors'!$AB$39/1000</f>
        <v>0.49266147344102867</v>
      </c>
      <c r="H31" s="26">
        <f t="shared" si="6"/>
        <v>1688.6721801312251</v>
      </c>
      <c r="I31" s="23">
        <f t="shared" si="1"/>
        <v>0.41310021516750384</v>
      </c>
      <c r="J31" s="26">
        <f>I31*'Social Cost of Carbon'!$C$4</f>
        <v>20.655010758375191</v>
      </c>
      <c r="K31" s="26">
        <f>I31*'Social Cost of Carbon'!$C$5</f>
        <v>41.310021516750382</v>
      </c>
      <c r="L31" s="26">
        <f>I31*'Social Cost of Carbon'!$C$6</f>
        <v>61.965032275125573</v>
      </c>
      <c r="M31" s="23">
        <f t="shared" si="2"/>
        <v>5.2728208168231067E-2</v>
      </c>
      <c r="N31" s="23">
        <f t="shared" si="3"/>
        <v>0.10545641633646213</v>
      </c>
      <c r="O31" s="23">
        <f t="shared" si="4"/>
        <v>0.1581846245046932</v>
      </c>
      <c r="P31" s="27"/>
    </row>
    <row r="32" spans="1:16" x14ac:dyDescent="0.25">
      <c r="A32" s="24">
        <f t="shared" si="5"/>
        <v>2016</v>
      </c>
      <c r="B32" s="32">
        <v>42395</v>
      </c>
      <c r="C32" s="28">
        <f>'Bitcoin Data'!C32</f>
        <v>392.15301499999998</v>
      </c>
      <c r="D32" s="26">
        <f>'Bitcoin Data'!K32</f>
        <v>3983.0811253126212</v>
      </c>
      <c r="E32" s="25">
        <f>'Bitcoin Data'!J32</f>
        <v>883.23816405580965</v>
      </c>
      <c r="F32" s="25">
        <f t="shared" si="0"/>
        <v>3.5180092604064681</v>
      </c>
      <c r="G32" s="23">
        <f>'Emissions Factors'!$AB$39/1000</f>
        <v>0.49266147344102867</v>
      </c>
      <c r="H32" s="26">
        <f t="shared" si="6"/>
        <v>1733.1876258110342</v>
      </c>
      <c r="I32" s="23">
        <f t="shared" si="1"/>
        <v>0.4351374153030842</v>
      </c>
      <c r="J32" s="26">
        <f>I32*'Social Cost of Carbon'!$C$4</f>
        <v>21.756870765154211</v>
      </c>
      <c r="K32" s="26">
        <f>I32*'Social Cost of Carbon'!$C$5</f>
        <v>43.513741530308423</v>
      </c>
      <c r="L32" s="26">
        <f>I32*'Social Cost of Carbon'!$C$6</f>
        <v>65.270612295462627</v>
      </c>
      <c r="M32" s="23">
        <f t="shared" si="2"/>
        <v>5.5480564812575038E-2</v>
      </c>
      <c r="N32" s="23">
        <f t="shared" si="3"/>
        <v>0.11096112962515008</v>
      </c>
      <c r="O32" s="23">
        <f t="shared" si="4"/>
        <v>0.16644169443772511</v>
      </c>
      <c r="P32" s="27"/>
    </row>
    <row r="33" spans="1:16" x14ac:dyDescent="0.25">
      <c r="A33" s="24">
        <f t="shared" si="5"/>
        <v>2016</v>
      </c>
      <c r="B33" s="32">
        <v>42396</v>
      </c>
      <c r="C33" s="28">
        <f>'Bitcoin Data'!C33</f>
        <v>394.97198500000002</v>
      </c>
      <c r="D33" s="26">
        <f>'Bitcoin Data'!K33</f>
        <v>3860.6120707548257</v>
      </c>
      <c r="E33" s="25">
        <f>'Bitcoin Data'!J33</f>
        <v>935.85360379761528</v>
      </c>
      <c r="F33" s="25">
        <f t="shared" si="0"/>
        <v>3.6129677192804777</v>
      </c>
      <c r="G33" s="23">
        <f>'Emissions Factors'!$AB$39/1000</f>
        <v>0.49266147344102867</v>
      </c>
      <c r="H33" s="26">
        <f t="shared" si="6"/>
        <v>1779.9700000755929</v>
      </c>
      <c r="I33" s="23">
        <f t="shared" si="1"/>
        <v>0.46105901537202981</v>
      </c>
      <c r="J33" s="26">
        <f>I33*'Social Cost of Carbon'!$C$4</f>
        <v>23.052950768601491</v>
      </c>
      <c r="K33" s="26">
        <f>I33*'Social Cost of Carbon'!$C$5</f>
        <v>46.105901537202982</v>
      </c>
      <c r="L33" s="26">
        <f>I33*'Social Cost of Carbon'!$C$6</f>
        <v>69.158852305804473</v>
      </c>
      <c r="M33" s="23">
        <f t="shared" si="2"/>
        <v>5.8366040235996709E-2</v>
      </c>
      <c r="N33" s="23">
        <f t="shared" si="3"/>
        <v>0.11673208047199342</v>
      </c>
      <c r="O33" s="23">
        <f t="shared" si="4"/>
        <v>0.17509812070799013</v>
      </c>
      <c r="P33" s="27"/>
    </row>
    <row r="34" spans="1:16" x14ac:dyDescent="0.25">
      <c r="A34" s="24">
        <f t="shared" si="5"/>
        <v>2016</v>
      </c>
      <c r="B34" s="32">
        <v>42397</v>
      </c>
      <c r="C34" s="28">
        <f>'Bitcoin Data'!C34</f>
        <v>380.28900099999998</v>
      </c>
      <c r="D34" s="26">
        <f>'Bitcoin Data'!K34</f>
        <v>3644.8954589059326</v>
      </c>
      <c r="E34" s="25">
        <f>'Bitcoin Data'!J34</f>
        <v>983.14540910212395</v>
      </c>
      <c r="F34" s="25">
        <f t="shared" si="0"/>
        <v>3.5834622370805471</v>
      </c>
      <c r="G34" s="23">
        <f>'Emissions Factors'!$AB$39/1000</f>
        <v>0.49266147344102867</v>
      </c>
      <c r="H34" s="26">
        <f t="shared" si="6"/>
        <v>1765.4337857403873</v>
      </c>
      <c r="I34" s="23">
        <f t="shared" si="1"/>
        <v>0.48435786585503532</v>
      </c>
      <c r="J34" s="26">
        <f>I34*'Social Cost of Carbon'!$C$4</f>
        <v>24.217893292751764</v>
      </c>
      <c r="K34" s="26">
        <f>I34*'Social Cost of Carbon'!$C$5</f>
        <v>48.435786585503529</v>
      </c>
      <c r="L34" s="26">
        <f>I34*'Social Cost of Carbon'!$C$6</f>
        <v>72.653679878255303</v>
      </c>
      <c r="M34" s="23">
        <f t="shared" si="2"/>
        <v>6.3682865476174438E-2</v>
      </c>
      <c r="N34" s="23">
        <f t="shared" si="3"/>
        <v>0.12736573095234888</v>
      </c>
      <c r="O34" s="23">
        <f t="shared" si="4"/>
        <v>0.19104859642852334</v>
      </c>
      <c r="P34" s="27"/>
    </row>
    <row r="35" spans="1:16" x14ac:dyDescent="0.25">
      <c r="A35" s="24">
        <f t="shared" si="5"/>
        <v>2016</v>
      </c>
      <c r="B35" s="32">
        <v>42398</v>
      </c>
      <c r="C35" s="28">
        <f>'Bitcoin Data'!C35</f>
        <v>379.47399899999999</v>
      </c>
      <c r="D35" s="26">
        <f>'Bitcoin Data'!K35</f>
        <v>4224.2177374560288</v>
      </c>
      <c r="E35" s="25">
        <f>'Bitcoin Data'!J35</f>
        <v>848.65910468050004</v>
      </c>
      <c r="F35" s="25">
        <f t="shared" si="0"/>
        <v>3.5849208430449209</v>
      </c>
      <c r="G35" s="23">
        <f>'Emissions Factors'!$AB$39/1000</f>
        <v>0.49266147344102867</v>
      </c>
      <c r="H35" s="26">
        <f t="shared" si="6"/>
        <v>1766.1523847039655</v>
      </c>
      <c r="I35" s="23">
        <f t="shared" si="1"/>
        <v>0.41810164496103935</v>
      </c>
      <c r="J35" s="26">
        <f>I35*'Social Cost of Carbon'!$C$4</f>
        <v>20.905082248051968</v>
      </c>
      <c r="K35" s="26">
        <f>I35*'Social Cost of Carbon'!$C$5</f>
        <v>41.810164496103937</v>
      </c>
      <c r="L35" s="26">
        <f>I35*'Social Cost of Carbon'!$C$6</f>
        <v>62.715246744155905</v>
      </c>
      <c r="M35" s="23">
        <f t="shared" si="2"/>
        <v>5.5089630127865413E-2</v>
      </c>
      <c r="N35" s="23">
        <f t="shared" si="3"/>
        <v>0.11017926025573083</v>
      </c>
      <c r="O35" s="23">
        <f t="shared" si="4"/>
        <v>0.16526889038359624</v>
      </c>
      <c r="P35" s="27"/>
    </row>
    <row r="36" spans="1:16" x14ac:dyDescent="0.25">
      <c r="A36" s="24">
        <f t="shared" si="5"/>
        <v>2016</v>
      </c>
      <c r="B36" s="32">
        <v>42399</v>
      </c>
      <c r="C36" s="28">
        <f>'Bitcoin Data'!C36</f>
        <v>378.25500499999998</v>
      </c>
      <c r="D36" s="26">
        <f>'Bitcoin Data'!K36</f>
        <v>4677.4903305000398</v>
      </c>
      <c r="E36" s="25">
        <f>'Bitcoin Data'!J36</f>
        <v>781.24436318847654</v>
      </c>
      <c r="F36" s="25">
        <f t="shared" si="0"/>
        <v>3.6542629545717604</v>
      </c>
      <c r="G36" s="23">
        <f>'Emissions Factors'!$AB$39/1000</f>
        <v>0.49266147344102867</v>
      </c>
      <c r="H36" s="26">
        <f t="shared" si="6"/>
        <v>1800.3145715402904</v>
      </c>
      <c r="I36" s="23">
        <f t="shared" si="1"/>
        <v>0.38488899908593299</v>
      </c>
      <c r="J36" s="26">
        <f>I36*'Social Cost of Carbon'!$C$4</f>
        <v>19.244449954296648</v>
      </c>
      <c r="K36" s="26">
        <f>I36*'Social Cost of Carbon'!$C$5</f>
        <v>38.488899908593297</v>
      </c>
      <c r="L36" s="26">
        <f>I36*'Social Cost of Carbon'!$C$6</f>
        <v>57.733349862889952</v>
      </c>
      <c r="M36" s="23">
        <f t="shared" si="2"/>
        <v>5.0876920860033696E-2</v>
      </c>
      <c r="N36" s="23">
        <f t="shared" si="3"/>
        <v>0.10175384172006739</v>
      </c>
      <c r="O36" s="23">
        <f t="shared" si="4"/>
        <v>0.15263076258010111</v>
      </c>
      <c r="P36" s="27"/>
    </row>
    <row r="37" spans="1:16" x14ac:dyDescent="0.25">
      <c r="A37" s="24">
        <f t="shared" si="5"/>
        <v>2016</v>
      </c>
      <c r="B37" s="32">
        <v>42400</v>
      </c>
      <c r="C37" s="28">
        <f>'Bitcoin Data'!C37</f>
        <v>368.766998</v>
      </c>
      <c r="D37" s="26">
        <f>'Bitcoin Data'!K37</f>
        <v>4526.2572936926954</v>
      </c>
      <c r="E37" s="25">
        <f>'Bitcoin Data'!J37</f>
        <v>819.06558668070727</v>
      </c>
      <c r="F37" s="25">
        <f t="shared" si="0"/>
        <v>3.7073015857262379</v>
      </c>
      <c r="G37" s="23">
        <f>'Emissions Factors'!$AB$39/1000</f>
        <v>0.49266147344102867</v>
      </c>
      <c r="H37" s="26">
        <f t="shared" si="6"/>
        <v>1826.4446617141505</v>
      </c>
      <c r="I37" s="23">
        <f t="shared" si="1"/>
        <v>0.40352205877895786</v>
      </c>
      <c r="J37" s="26">
        <f>I37*'Social Cost of Carbon'!$C$4</f>
        <v>20.176102938947892</v>
      </c>
      <c r="K37" s="26">
        <f>I37*'Social Cost of Carbon'!$C$5</f>
        <v>40.352205877895784</v>
      </c>
      <c r="L37" s="26">
        <f>I37*'Social Cost of Carbon'!$C$6</f>
        <v>60.528308816843676</v>
      </c>
      <c r="M37" s="23">
        <f t="shared" si="2"/>
        <v>5.4712333393097966E-2</v>
      </c>
      <c r="N37" s="23">
        <f t="shared" si="3"/>
        <v>0.10942466678619593</v>
      </c>
      <c r="O37" s="23">
        <f t="shared" si="4"/>
        <v>0.16413700017929392</v>
      </c>
      <c r="P37" s="27"/>
    </row>
    <row r="38" spans="1:16" x14ac:dyDescent="0.25">
      <c r="A38" s="24">
        <f t="shared" si="5"/>
        <v>2016</v>
      </c>
      <c r="B38" s="32">
        <v>42401</v>
      </c>
      <c r="C38" s="28">
        <f>'Bitcoin Data'!C38</f>
        <v>373.05599999999998</v>
      </c>
      <c r="D38" s="26">
        <f>'Bitcoin Data'!K38</f>
        <v>4141.133881896234</v>
      </c>
      <c r="E38" s="25">
        <f>'Bitcoin Data'!J38</f>
        <v>904.95150339673546</v>
      </c>
      <c r="F38" s="25">
        <f t="shared" si="0"/>
        <v>3.7475253321891562</v>
      </c>
      <c r="G38" s="23">
        <f>'Emissions Factors'!$AB$39/1000</f>
        <v>0.49266147344102867</v>
      </c>
      <c r="H38" s="26">
        <f t="shared" si="6"/>
        <v>1846.2613519138902</v>
      </c>
      <c r="I38" s="23">
        <f t="shared" si="1"/>
        <v>0.44583474105610976</v>
      </c>
      <c r="J38" s="26">
        <f>I38*'Social Cost of Carbon'!$C$4</f>
        <v>22.291737052805487</v>
      </c>
      <c r="K38" s="26">
        <f>I38*'Social Cost of Carbon'!$C$5</f>
        <v>44.583474105610975</v>
      </c>
      <c r="L38" s="26">
        <f>I38*'Social Cost of Carbon'!$C$6</f>
        <v>66.875211158416462</v>
      </c>
      <c r="M38" s="23">
        <f t="shared" si="2"/>
        <v>5.9754398944945233E-2</v>
      </c>
      <c r="N38" s="23">
        <f t="shared" si="3"/>
        <v>0.11950879788989047</v>
      </c>
      <c r="O38" s="23">
        <f t="shared" si="4"/>
        <v>0.17926319683483569</v>
      </c>
      <c r="P38" s="27"/>
    </row>
    <row r="39" spans="1:16" x14ac:dyDescent="0.25">
      <c r="A39" s="24">
        <f t="shared" si="5"/>
        <v>2016</v>
      </c>
      <c r="B39" s="32">
        <v>42402</v>
      </c>
      <c r="C39" s="28">
        <f>'Bitcoin Data'!C39</f>
        <v>374.44799799999998</v>
      </c>
      <c r="D39" s="26">
        <f>'Bitcoin Data'!K39</f>
        <v>4370.2088438279807</v>
      </c>
      <c r="E39" s="25">
        <f>'Bitcoin Data'!J39</f>
        <v>865.10117175096605</v>
      </c>
      <c r="F39" s="25">
        <f t="shared" si="0"/>
        <v>3.7806727915920204</v>
      </c>
      <c r="G39" s="23">
        <f>'Emissions Factors'!$AB$39/1000</f>
        <v>0.49266147344102867</v>
      </c>
      <c r="H39" s="26">
        <f t="shared" si="6"/>
        <v>1862.5918281041318</v>
      </c>
      <c r="I39" s="23">
        <f t="shared" si="1"/>
        <v>0.42620201795039131</v>
      </c>
      <c r="J39" s="26">
        <f>I39*'Social Cost of Carbon'!$C$4</f>
        <v>21.310100897519565</v>
      </c>
      <c r="K39" s="26">
        <f>I39*'Social Cost of Carbon'!$C$5</f>
        <v>42.620201795039129</v>
      </c>
      <c r="L39" s="26">
        <f>I39*'Social Cost of Carbon'!$C$6</f>
        <v>63.930302692558698</v>
      </c>
      <c r="M39" s="23">
        <f t="shared" si="2"/>
        <v>5.6910708593291948E-2</v>
      </c>
      <c r="N39" s="23">
        <f t="shared" si="3"/>
        <v>0.1138214171865839</v>
      </c>
      <c r="O39" s="23">
        <f t="shared" si="4"/>
        <v>0.17073212577987584</v>
      </c>
      <c r="P39" s="27"/>
    </row>
    <row r="40" spans="1:16" x14ac:dyDescent="0.25">
      <c r="A40" s="24">
        <f t="shared" si="5"/>
        <v>2016</v>
      </c>
      <c r="B40" s="32">
        <v>42403</v>
      </c>
      <c r="C40" s="28">
        <f>'Bitcoin Data'!C40</f>
        <v>369.949005</v>
      </c>
      <c r="D40" s="26">
        <f>'Bitcoin Data'!K40</f>
        <v>4481.8472666573944</v>
      </c>
      <c r="E40" s="25">
        <f>'Bitcoin Data'!J40</f>
        <v>863.48535138759564</v>
      </c>
      <c r="F40" s="25">
        <f t="shared" si="0"/>
        <v>3.8700094619151955</v>
      </c>
      <c r="G40" s="23">
        <f>'Emissions Factors'!$AB$39/1000</f>
        <v>0.49266147344102867</v>
      </c>
      <c r="H40" s="26">
        <f t="shared" si="6"/>
        <v>1906.6045637378627</v>
      </c>
      <c r="I40" s="23">
        <f t="shared" si="1"/>
        <v>0.42540596550935728</v>
      </c>
      <c r="J40" s="26">
        <f>I40*'Social Cost of Carbon'!$C$4</f>
        <v>21.270298275467862</v>
      </c>
      <c r="K40" s="26">
        <f>I40*'Social Cost of Carbon'!$C$5</f>
        <v>42.540596550935724</v>
      </c>
      <c r="L40" s="26">
        <f>I40*'Social Cost of Carbon'!$C$6</f>
        <v>63.81089482640359</v>
      </c>
      <c r="M40" s="23">
        <f t="shared" si="2"/>
        <v>5.749521687581742E-2</v>
      </c>
      <c r="N40" s="23">
        <f t="shared" si="3"/>
        <v>0.11499043375163484</v>
      </c>
      <c r="O40" s="23">
        <f t="shared" si="4"/>
        <v>0.17248565062745227</v>
      </c>
      <c r="P40" s="27"/>
    </row>
    <row r="41" spans="1:16" x14ac:dyDescent="0.25">
      <c r="A41" s="24">
        <f t="shared" si="5"/>
        <v>2016</v>
      </c>
      <c r="B41" s="32">
        <v>42404</v>
      </c>
      <c r="C41" s="28">
        <f>'Bitcoin Data'!C41</f>
        <v>389.59399400000001</v>
      </c>
      <c r="D41" s="26">
        <f>'Bitcoin Data'!K41</f>
        <v>4228.483534922746</v>
      </c>
      <c r="E41" s="25">
        <f>'Bitcoin Data'!J41</f>
        <v>927.19163019657174</v>
      </c>
      <c r="F41" s="25">
        <f t="shared" si="0"/>
        <v>3.9206145420043832</v>
      </c>
      <c r="G41" s="23">
        <f>'Emissions Factors'!$AB$39/1000</f>
        <v>0.49266147344102867</v>
      </c>
      <c r="H41" s="26">
        <f t="shared" si="6"/>
        <v>1931.535737058203</v>
      </c>
      <c r="I41" s="23">
        <f t="shared" si="1"/>
        <v>0.45679159469483238</v>
      </c>
      <c r="J41" s="26">
        <f>I41*'Social Cost of Carbon'!$C$4</f>
        <v>22.839579734741619</v>
      </c>
      <c r="K41" s="26">
        <f>I41*'Social Cost of Carbon'!$C$5</f>
        <v>45.679159469483238</v>
      </c>
      <c r="L41" s="26">
        <f>I41*'Social Cost of Carbon'!$C$6</f>
        <v>68.518739204224858</v>
      </c>
      <c r="M41" s="23">
        <f t="shared" si="2"/>
        <v>5.8624055007227907E-2</v>
      </c>
      <c r="N41" s="23">
        <f t="shared" si="3"/>
        <v>0.11724811001445581</v>
      </c>
      <c r="O41" s="23">
        <f t="shared" si="4"/>
        <v>0.17587216502168371</v>
      </c>
      <c r="P41" s="27"/>
    </row>
    <row r="42" spans="1:16" x14ac:dyDescent="0.25">
      <c r="A42" s="24">
        <f t="shared" si="5"/>
        <v>2016</v>
      </c>
      <c r="B42" s="32">
        <v>42405</v>
      </c>
      <c r="C42" s="28">
        <f>'Bitcoin Data'!C42</f>
        <v>386.54901100000001</v>
      </c>
      <c r="D42" s="26">
        <f>'Bitcoin Data'!K42</f>
        <v>4666.4061961343159</v>
      </c>
      <c r="E42" s="25">
        <f>'Bitcoin Data'!J42</f>
        <v>841.98414073939898</v>
      </c>
      <c r="F42" s="25">
        <f t="shared" si="0"/>
        <v>3.9290400113931589</v>
      </c>
      <c r="G42" s="23">
        <f>'Emissions Factors'!$AB$39/1000</f>
        <v>0.49266147344102867</v>
      </c>
      <c r="H42" s="26">
        <f t="shared" si="6"/>
        <v>1935.6866412217098</v>
      </c>
      <c r="I42" s="23">
        <f t="shared" si="1"/>
        <v>0.41481314739065078</v>
      </c>
      <c r="J42" s="26">
        <f>I42*'Social Cost of Carbon'!$C$4</f>
        <v>20.740657369532538</v>
      </c>
      <c r="K42" s="26">
        <f>I42*'Social Cost of Carbon'!$C$5</f>
        <v>41.481314739065077</v>
      </c>
      <c r="L42" s="26">
        <f>I42*'Social Cost of Carbon'!$C$6</f>
        <v>62.221972108597619</v>
      </c>
      <c r="M42" s="23">
        <f t="shared" si="2"/>
        <v>5.3655957664660893E-2</v>
      </c>
      <c r="N42" s="23">
        <f t="shared" si="3"/>
        <v>0.10731191532932179</v>
      </c>
      <c r="O42" s="23">
        <f t="shared" si="4"/>
        <v>0.16096787299398269</v>
      </c>
      <c r="P42" s="27"/>
    </row>
    <row r="43" spans="1:16" x14ac:dyDescent="0.25">
      <c r="A43" s="24">
        <f t="shared" si="5"/>
        <v>2016</v>
      </c>
      <c r="B43" s="32">
        <v>42406</v>
      </c>
      <c r="C43" s="28">
        <f>'Bitcoin Data'!C43</f>
        <v>376.52200299999998</v>
      </c>
      <c r="D43" s="26">
        <f>'Bitcoin Data'!K43</f>
        <v>4997.3971889640807</v>
      </c>
      <c r="E43" s="25">
        <f>'Bitcoin Data'!J43</f>
        <v>794.21972833894779</v>
      </c>
      <c r="F43" s="25">
        <f t="shared" si="0"/>
        <v>3.9690314378208735</v>
      </c>
      <c r="G43" s="23">
        <f>'Emissions Factors'!$AB$39/1000</f>
        <v>0.49266147344102867</v>
      </c>
      <c r="H43" s="26">
        <f t="shared" si="6"/>
        <v>1955.3888762905963</v>
      </c>
      <c r="I43" s="23">
        <f t="shared" si="1"/>
        <v>0.39128146159939958</v>
      </c>
      <c r="J43" s="26">
        <f>I43*'Social Cost of Carbon'!$C$4</f>
        <v>19.56407307996998</v>
      </c>
      <c r="K43" s="26">
        <f>I43*'Social Cost of Carbon'!$C$5</f>
        <v>39.128146159939959</v>
      </c>
      <c r="L43" s="26">
        <f>I43*'Social Cost of Carbon'!$C$6</f>
        <v>58.692219239909939</v>
      </c>
      <c r="M43" s="23">
        <f t="shared" si="2"/>
        <v>5.1959972920812225E-2</v>
      </c>
      <c r="N43" s="23">
        <f t="shared" si="3"/>
        <v>0.10391994584162445</v>
      </c>
      <c r="O43" s="23">
        <f t="shared" si="4"/>
        <v>0.15587991876243668</v>
      </c>
      <c r="P43" s="27"/>
    </row>
    <row r="44" spans="1:16" x14ac:dyDescent="0.25">
      <c r="A44" s="24">
        <f t="shared" si="5"/>
        <v>2016</v>
      </c>
      <c r="B44" s="32">
        <v>42407</v>
      </c>
      <c r="C44" s="28">
        <f>'Bitcoin Data'!C44</f>
        <v>376.61999500000002</v>
      </c>
      <c r="D44" s="26">
        <f>'Bitcoin Data'!K44</f>
        <v>4403.5677053168101</v>
      </c>
      <c r="E44" s="25">
        <f>'Bitcoin Data'!J44</f>
        <v>934.69326711571671</v>
      </c>
      <c r="F44" s="25">
        <f t="shared" si="0"/>
        <v>4.1159850854478286</v>
      </c>
      <c r="G44" s="23">
        <f>'Emissions Factors'!$AB$39/1000</f>
        <v>0.49266147344102867</v>
      </c>
      <c r="H44" s="26">
        <f t="shared" si="6"/>
        <v>2027.7872768580255</v>
      </c>
      <c r="I44" s="23">
        <f t="shared" si="1"/>
        <v>0.46048736219263797</v>
      </c>
      <c r="J44" s="26">
        <f>I44*'Social Cost of Carbon'!$C$4</f>
        <v>23.024368109631897</v>
      </c>
      <c r="K44" s="26">
        <f>I44*'Social Cost of Carbon'!$C$5</f>
        <v>46.048736219263795</v>
      </c>
      <c r="L44" s="26">
        <f>I44*'Social Cost of Carbon'!$C$6</f>
        <v>69.073104328895695</v>
      </c>
      <c r="M44" s="23">
        <f t="shared" si="2"/>
        <v>6.1134215961188933E-2</v>
      </c>
      <c r="N44" s="23">
        <f t="shared" si="3"/>
        <v>0.12226843192237787</v>
      </c>
      <c r="O44" s="23">
        <f t="shared" si="4"/>
        <v>0.18340264788356681</v>
      </c>
      <c r="P44" s="27"/>
    </row>
    <row r="45" spans="1:16" x14ac:dyDescent="0.25">
      <c r="A45" s="24">
        <f t="shared" si="5"/>
        <v>2016</v>
      </c>
      <c r="B45" s="32">
        <v>42408</v>
      </c>
      <c r="C45" s="28">
        <f>'Bitcoin Data'!C45</f>
        <v>373.44699100000003</v>
      </c>
      <c r="D45" s="26">
        <f>'Bitcoin Data'!K45</f>
        <v>3726.1346947338998</v>
      </c>
      <c r="E45" s="25">
        <f>'Bitcoin Data'!J45</f>
        <v>1131.5938052915562</v>
      </c>
      <c r="F45" s="25">
        <f t="shared" si="0"/>
        <v>4.2164709382428249</v>
      </c>
      <c r="G45" s="23">
        <f>'Emissions Factors'!$AB$39/1000</f>
        <v>0.49266147344102867</v>
      </c>
      <c r="H45" s="26">
        <f t="shared" si="6"/>
        <v>2077.2927851559866</v>
      </c>
      <c r="I45" s="23">
        <f t="shared" si="1"/>
        <v>0.55749267145167858</v>
      </c>
      <c r="J45" s="26">
        <f>I45*'Social Cost of Carbon'!$C$4</f>
        <v>27.874633572583928</v>
      </c>
      <c r="K45" s="26">
        <f>I45*'Social Cost of Carbon'!$C$5</f>
        <v>55.749267145167856</v>
      </c>
      <c r="L45" s="26">
        <f>I45*'Social Cost of Carbon'!$C$6</f>
        <v>83.623900717751781</v>
      </c>
      <c r="M45" s="23">
        <f t="shared" si="2"/>
        <v>7.4641473205989559E-2</v>
      </c>
      <c r="N45" s="23">
        <f t="shared" si="3"/>
        <v>0.14928294641197912</v>
      </c>
      <c r="O45" s="23">
        <f t="shared" si="4"/>
        <v>0.22392441961796869</v>
      </c>
      <c r="P45" s="27"/>
    </row>
    <row r="46" spans="1:16" x14ac:dyDescent="0.25">
      <c r="A46" s="24">
        <f t="shared" si="5"/>
        <v>2016</v>
      </c>
      <c r="B46" s="32">
        <v>42409</v>
      </c>
      <c r="C46" s="28">
        <f>'Bitcoin Data'!C46</f>
        <v>376.02899200000002</v>
      </c>
      <c r="D46" s="26">
        <f>'Bitcoin Data'!K46</f>
        <v>4518.5598992072082</v>
      </c>
      <c r="E46" s="25">
        <f>'Bitcoin Data'!J46</f>
        <v>955.05304553372071</v>
      </c>
      <c r="F46" s="25">
        <f t="shared" si="0"/>
        <v>4.3154643931643859</v>
      </c>
      <c r="G46" s="23">
        <f>'Emissions Factors'!$AB$39/1000</f>
        <v>0.49266147344102867</v>
      </c>
      <c r="H46" s="26">
        <f t="shared" si="6"/>
        <v>2126.0630465186614</v>
      </c>
      <c r="I46" s="23">
        <f t="shared" si="1"/>
        <v>0.47051784062698471</v>
      </c>
      <c r="J46" s="26">
        <f>I46*'Social Cost of Carbon'!$C$4</f>
        <v>23.525892031349237</v>
      </c>
      <c r="K46" s="26">
        <f>I46*'Social Cost of Carbon'!$C$5</f>
        <v>47.051784062698474</v>
      </c>
      <c r="L46" s="26">
        <f>I46*'Social Cost of Carbon'!$C$6</f>
        <v>70.577676094047703</v>
      </c>
      <c r="M46" s="23">
        <f t="shared" si="2"/>
        <v>6.2564037698851785E-2</v>
      </c>
      <c r="N46" s="23">
        <f t="shared" si="3"/>
        <v>0.12512807539770357</v>
      </c>
      <c r="O46" s="23">
        <f t="shared" si="4"/>
        <v>0.18769211309655534</v>
      </c>
      <c r="P46" s="27"/>
    </row>
    <row r="47" spans="1:16" x14ac:dyDescent="0.25">
      <c r="A47" s="24">
        <f t="shared" si="5"/>
        <v>2016</v>
      </c>
      <c r="B47" s="32">
        <v>42410</v>
      </c>
      <c r="C47" s="28">
        <f>'Bitcoin Data'!C47</f>
        <v>381.64898699999998</v>
      </c>
      <c r="D47" s="26">
        <f>'Bitcoin Data'!K47</f>
        <v>3989.3239636474241</v>
      </c>
      <c r="E47" s="25">
        <f>'Bitcoin Data'!J47</f>
        <v>1096.8876242476406</v>
      </c>
      <c r="F47" s="25">
        <f t="shared" si="0"/>
        <v>4.3758400848394032</v>
      </c>
      <c r="G47" s="23">
        <f>'Emissions Factors'!$AB$39/1000</f>
        <v>0.49266147344102867</v>
      </c>
      <c r="H47" s="26">
        <f t="shared" si="6"/>
        <v>2155.8078237392961</v>
      </c>
      <c r="I47" s="23">
        <f t="shared" si="1"/>
        <v>0.54039427316107203</v>
      </c>
      <c r="J47" s="26">
        <f>I47*'Social Cost of Carbon'!$C$4</f>
        <v>27.0197136580536</v>
      </c>
      <c r="K47" s="26">
        <f>I47*'Social Cost of Carbon'!$C$5</f>
        <v>54.039427316107201</v>
      </c>
      <c r="L47" s="26">
        <f>I47*'Social Cost of Carbon'!$C$6</f>
        <v>81.059140974160798</v>
      </c>
      <c r="M47" s="23">
        <f t="shared" si="2"/>
        <v>7.0797289075612307E-2</v>
      </c>
      <c r="N47" s="23">
        <f t="shared" si="3"/>
        <v>0.14159457815122461</v>
      </c>
      <c r="O47" s="23">
        <f t="shared" si="4"/>
        <v>0.21239186722683689</v>
      </c>
      <c r="P47" s="27"/>
    </row>
    <row r="48" spans="1:16" x14ac:dyDescent="0.25">
      <c r="A48" s="24">
        <f t="shared" si="5"/>
        <v>2016</v>
      </c>
      <c r="B48" s="32">
        <v>42411</v>
      </c>
      <c r="C48" s="28">
        <f>'Bitcoin Data'!C48</f>
        <v>379.65399200000002</v>
      </c>
      <c r="D48" s="26">
        <f>'Bitcoin Data'!K48</f>
        <v>4786.9246040906792</v>
      </c>
      <c r="E48" s="25">
        <f>'Bitcoin Data'!J48</f>
        <v>950.56227076134041</v>
      </c>
      <c r="F48" s="25">
        <f t="shared" si="0"/>
        <v>4.5502699216277662</v>
      </c>
      <c r="G48" s="23">
        <f>'Emissions Factors'!$AB$39/1000</f>
        <v>0.49266147344102867</v>
      </c>
      <c r="H48" s="26">
        <f t="shared" si="6"/>
        <v>2241.7426841435295</v>
      </c>
      <c r="I48" s="23">
        <f t="shared" si="1"/>
        <v>0.46830540891073202</v>
      </c>
      <c r="J48" s="26">
        <f>I48*'Social Cost of Carbon'!$C$4</f>
        <v>23.415270445536603</v>
      </c>
      <c r="K48" s="26">
        <f>I48*'Social Cost of Carbon'!$C$5</f>
        <v>46.830540891073206</v>
      </c>
      <c r="L48" s="26">
        <f>I48*'Social Cost of Carbon'!$C$6</f>
        <v>70.245811336609805</v>
      </c>
      <c r="M48" s="23">
        <f t="shared" si="2"/>
        <v>6.1675291025351846E-2</v>
      </c>
      <c r="N48" s="23">
        <f t="shared" si="3"/>
        <v>0.12335058205070369</v>
      </c>
      <c r="O48" s="23">
        <f t="shared" si="4"/>
        <v>0.18502587307605553</v>
      </c>
      <c r="P48" s="27"/>
    </row>
    <row r="49" spans="1:16" x14ac:dyDescent="0.25">
      <c r="A49" s="24">
        <f t="shared" si="5"/>
        <v>2016</v>
      </c>
      <c r="B49" s="32">
        <v>42412</v>
      </c>
      <c r="C49" s="28">
        <f>'Bitcoin Data'!C49</f>
        <v>384.26299999999998</v>
      </c>
      <c r="D49" s="26">
        <f>'Bitcoin Data'!K49</f>
        <v>4260.9939550551453</v>
      </c>
      <c r="E49" s="25">
        <f>'Bitcoin Data'!J49</f>
        <v>1067.2347614063588</v>
      </c>
      <c r="F49" s="25">
        <f t="shared" si="0"/>
        <v>4.5474808669772147</v>
      </c>
      <c r="G49" s="23">
        <f>'Emissions Factors'!$AB$39/1000</f>
        <v>0.49266147344102867</v>
      </c>
      <c r="H49" s="26">
        <f t="shared" si="6"/>
        <v>2240.3686243698812</v>
      </c>
      <c r="I49" s="23">
        <f t="shared" si="1"/>
        <v>0.52578545006194133</v>
      </c>
      <c r="J49" s="26">
        <f>I49*'Social Cost of Carbon'!$C$4</f>
        <v>26.289272503097067</v>
      </c>
      <c r="K49" s="26">
        <f>I49*'Social Cost of Carbon'!$C$5</f>
        <v>52.578545006194133</v>
      </c>
      <c r="L49" s="26">
        <f>I49*'Social Cost of Carbon'!$C$6</f>
        <v>78.8678175092912</v>
      </c>
      <c r="M49" s="23">
        <f t="shared" si="2"/>
        <v>6.841479013877752E-2</v>
      </c>
      <c r="N49" s="23">
        <f t="shared" si="3"/>
        <v>0.13682958027755504</v>
      </c>
      <c r="O49" s="23">
        <f t="shared" si="4"/>
        <v>0.20524437041633259</v>
      </c>
      <c r="P49" s="27"/>
    </row>
    <row r="50" spans="1:16" x14ac:dyDescent="0.25">
      <c r="A50" s="24">
        <f t="shared" si="5"/>
        <v>2016</v>
      </c>
      <c r="B50" s="32">
        <v>42413</v>
      </c>
      <c r="C50" s="28">
        <f>'Bitcoin Data'!C50</f>
        <v>391.85998499999999</v>
      </c>
      <c r="D50" s="26">
        <f>'Bitcoin Data'!K50</f>
        <v>3920.145190562615</v>
      </c>
      <c r="E50" s="25">
        <f>'Bitcoin Data'!J50</f>
        <v>1128.3607458300171</v>
      </c>
      <c r="F50" s="25">
        <f t="shared" si="0"/>
        <v>4.4233379509851867</v>
      </c>
      <c r="G50" s="23">
        <f>'Emissions Factors'!$AB$39/1000</f>
        <v>0.49266147344102867</v>
      </c>
      <c r="H50" s="26">
        <f t="shared" si="6"/>
        <v>2179.2081924599825</v>
      </c>
      <c r="I50" s="23">
        <f t="shared" si="1"/>
        <v>0.55589986761363419</v>
      </c>
      <c r="J50" s="26">
        <f>I50*'Social Cost of Carbon'!$C$4</f>
        <v>27.79499338068171</v>
      </c>
      <c r="K50" s="26">
        <f>I50*'Social Cost of Carbon'!$C$5</f>
        <v>55.58998676136342</v>
      </c>
      <c r="L50" s="26">
        <f>I50*'Social Cost of Carbon'!$C$6</f>
        <v>83.384980142045123</v>
      </c>
      <c r="M50" s="23">
        <f t="shared" si="2"/>
        <v>7.0930930548271501E-2</v>
      </c>
      <c r="N50" s="23">
        <f t="shared" si="3"/>
        <v>0.141861861096543</v>
      </c>
      <c r="O50" s="23">
        <f t="shared" si="4"/>
        <v>0.21279279164481446</v>
      </c>
      <c r="P50" s="27"/>
    </row>
    <row r="51" spans="1:16" x14ac:dyDescent="0.25">
      <c r="A51" s="24">
        <f t="shared" si="5"/>
        <v>2016</v>
      </c>
      <c r="B51" s="32">
        <v>42414</v>
      </c>
      <c r="C51" s="28">
        <f>'Bitcoin Data'!C51</f>
        <v>407.23001099999999</v>
      </c>
      <c r="D51" s="26">
        <f>'Bitcoin Data'!K51</f>
        <v>4145.2023121387301</v>
      </c>
      <c r="E51" s="25">
        <f>'Bitcoin Data'!J51</f>
        <v>1085.7502658580388</v>
      </c>
      <c r="F51" s="25">
        <f t="shared" si="0"/>
        <v>4.5006545124399828</v>
      </c>
      <c r="G51" s="23">
        <f>'Emissions Factors'!$AB$39/1000</f>
        <v>0.49266147344102867</v>
      </c>
      <c r="H51" s="26">
        <f t="shared" si="6"/>
        <v>2217.2990835476962</v>
      </c>
      <c r="I51" s="23">
        <f t="shared" si="1"/>
        <v>0.53490732576661004</v>
      </c>
      <c r="J51" s="26">
        <f>I51*'Social Cost of Carbon'!$C$4</f>
        <v>26.745366288330501</v>
      </c>
      <c r="K51" s="26">
        <f>I51*'Social Cost of Carbon'!$C$5</f>
        <v>53.490732576661003</v>
      </c>
      <c r="L51" s="26">
        <f>I51*'Social Cost of Carbon'!$C$6</f>
        <v>80.236098864991504</v>
      </c>
      <c r="M51" s="23">
        <f t="shared" si="2"/>
        <v>6.5676314529604998E-2</v>
      </c>
      <c r="N51" s="23">
        <f t="shared" si="3"/>
        <v>0.13135262905921</v>
      </c>
      <c r="O51" s="23">
        <f t="shared" si="4"/>
        <v>0.19702894358881498</v>
      </c>
      <c r="P51" s="27"/>
    </row>
    <row r="52" spans="1:16" x14ac:dyDescent="0.25">
      <c r="A52" s="24">
        <f t="shared" si="5"/>
        <v>2016</v>
      </c>
      <c r="B52" s="32">
        <v>42415</v>
      </c>
      <c r="C52" s="28">
        <f>'Bitcoin Data'!C52</f>
        <v>400.18499800000001</v>
      </c>
      <c r="D52" s="26">
        <f>'Bitcoin Data'!K52</f>
        <v>3806.255651649702</v>
      </c>
      <c r="E52" s="25">
        <f>'Bitcoin Data'!J52</f>
        <v>1158.6725605916038</v>
      </c>
      <c r="F52" s="25">
        <f t="shared" si="0"/>
        <v>4.4102039821632237</v>
      </c>
      <c r="G52" s="23">
        <f>'Emissions Factors'!$AB$39/1000</f>
        <v>0.49266147344102867</v>
      </c>
      <c r="H52" s="26">
        <f t="shared" si="6"/>
        <v>2172.737592028026</v>
      </c>
      <c r="I52" s="23">
        <f t="shared" si="1"/>
        <v>0.57083333093674915</v>
      </c>
      <c r="J52" s="26">
        <f>I52*'Social Cost of Carbon'!$C$4</f>
        <v>28.541666546837458</v>
      </c>
      <c r="K52" s="26">
        <f>I52*'Social Cost of Carbon'!$C$5</f>
        <v>57.083333093674916</v>
      </c>
      <c r="L52" s="26">
        <f>I52*'Social Cost of Carbon'!$C$6</f>
        <v>85.624999640512371</v>
      </c>
      <c r="M52" s="23">
        <f t="shared" si="2"/>
        <v>7.132118067763614E-2</v>
      </c>
      <c r="N52" s="23">
        <f t="shared" si="3"/>
        <v>0.14264236135527228</v>
      </c>
      <c r="O52" s="23">
        <f t="shared" si="4"/>
        <v>0.2139635420329084</v>
      </c>
      <c r="P52" s="27"/>
    </row>
    <row r="53" spans="1:16" x14ac:dyDescent="0.25">
      <c r="A53" s="24">
        <f t="shared" si="5"/>
        <v>2016</v>
      </c>
      <c r="B53" s="32">
        <v>42416</v>
      </c>
      <c r="C53" s="28">
        <f>'Bitcoin Data'!C53</f>
        <v>407.48800699999998</v>
      </c>
      <c r="D53" s="26">
        <f>'Bitcoin Data'!K53</f>
        <v>3497.7704764140099</v>
      </c>
      <c r="E53" s="25">
        <f>'Bitcoin Data'!J53</f>
        <v>1236.2272349629175</v>
      </c>
      <c r="F53" s="25">
        <f t="shared" si="0"/>
        <v>4.3240391245922174</v>
      </c>
      <c r="G53" s="23">
        <f>'Emissions Factors'!$AB$39/1000</f>
        <v>0.49266147344102867</v>
      </c>
      <c r="H53" s="26">
        <f t="shared" si="6"/>
        <v>2130.2874863382576</v>
      </c>
      <c r="I53" s="23">
        <f t="shared" si="1"/>
        <v>0.60904153108475967</v>
      </c>
      <c r="J53" s="26">
        <f>I53*'Social Cost of Carbon'!$C$4</f>
        <v>30.452076554237983</v>
      </c>
      <c r="K53" s="26">
        <f>I53*'Social Cost of Carbon'!$C$5</f>
        <v>60.904153108475967</v>
      </c>
      <c r="L53" s="26">
        <f>I53*'Social Cost of Carbon'!$C$6</f>
        <v>91.356229662713957</v>
      </c>
      <c r="M53" s="23">
        <f t="shared" si="2"/>
        <v>7.4731221609272994E-2</v>
      </c>
      <c r="N53" s="23">
        <f t="shared" si="3"/>
        <v>0.14946244321854599</v>
      </c>
      <c r="O53" s="23">
        <f t="shared" si="4"/>
        <v>0.22419366482781899</v>
      </c>
      <c r="P53" s="27"/>
    </row>
    <row r="54" spans="1:16" x14ac:dyDescent="0.25">
      <c r="A54" s="24">
        <f t="shared" si="5"/>
        <v>2016</v>
      </c>
      <c r="B54" s="32">
        <v>42417</v>
      </c>
      <c r="C54" s="28">
        <f>'Bitcoin Data'!C54</f>
        <v>416.32199100000003</v>
      </c>
      <c r="D54" s="26">
        <f>'Bitcoin Data'!K54</f>
        <v>3805.2373158756154</v>
      </c>
      <c r="E54" s="25">
        <f>'Bitcoin Data'!J54</f>
        <v>1078.5039238095658</v>
      </c>
      <c r="F54" s="25">
        <f t="shared" si="0"/>
        <v>4.1039633761984318</v>
      </c>
      <c r="G54" s="23">
        <f>'Emissions Factors'!$AB$39/1000</f>
        <v>0.49266147344102867</v>
      </c>
      <c r="H54" s="26">
        <f t="shared" si="6"/>
        <v>2021.8646438659382</v>
      </c>
      <c r="I54" s="23">
        <f t="shared" si="1"/>
        <v>0.53133733221595159</v>
      </c>
      <c r="J54" s="26">
        <f>I54*'Social Cost of Carbon'!$C$4</f>
        <v>26.566866610797579</v>
      </c>
      <c r="K54" s="26">
        <f>I54*'Social Cost of Carbon'!$C$5</f>
        <v>53.133733221595158</v>
      </c>
      <c r="L54" s="26">
        <f>I54*'Social Cost of Carbon'!$C$6</f>
        <v>79.70059983239274</v>
      </c>
      <c r="M54" s="23">
        <f t="shared" si="2"/>
        <v>6.3813267579222302E-2</v>
      </c>
      <c r="N54" s="23">
        <f t="shared" si="3"/>
        <v>0.1276265351584446</v>
      </c>
      <c r="O54" s="23">
        <f t="shared" si="4"/>
        <v>0.19143980273766689</v>
      </c>
      <c r="P54" s="27"/>
    </row>
    <row r="55" spans="1:16" x14ac:dyDescent="0.25">
      <c r="A55" s="24">
        <f t="shared" si="5"/>
        <v>2016</v>
      </c>
      <c r="B55" s="32">
        <v>42418</v>
      </c>
      <c r="C55" s="28">
        <f>'Bitcoin Data'!C55</f>
        <v>422.37298600000003</v>
      </c>
      <c r="D55" s="26">
        <f>'Bitcoin Data'!K55</f>
        <v>4287.1739462341602</v>
      </c>
      <c r="E55" s="25">
        <f>'Bitcoin Data'!J55</f>
        <v>977.25240245336931</v>
      </c>
      <c r="F55" s="25">
        <f t="shared" si="0"/>
        <v>4.1896510386928254</v>
      </c>
      <c r="G55" s="23">
        <f>'Emissions Factors'!$AB$39/1000</f>
        <v>0.49266147344102867</v>
      </c>
      <c r="H55" s="26">
        <f t="shared" si="6"/>
        <v>2064.0796539261432</v>
      </c>
      <c r="I55" s="23">
        <f t="shared" si="1"/>
        <v>0.4814546085164621</v>
      </c>
      <c r="J55" s="26">
        <f>I55*'Social Cost of Carbon'!$C$4</f>
        <v>24.072730425823107</v>
      </c>
      <c r="K55" s="26">
        <f>I55*'Social Cost of Carbon'!$C$5</f>
        <v>48.145460851646213</v>
      </c>
      <c r="L55" s="26">
        <f>I55*'Social Cost of Carbon'!$C$6</f>
        <v>72.218191277469316</v>
      </c>
      <c r="M55" s="23">
        <f t="shared" si="2"/>
        <v>5.6994010563504893E-2</v>
      </c>
      <c r="N55" s="23">
        <f t="shared" si="3"/>
        <v>0.11398802112700979</v>
      </c>
      <c r="O55" s="23">
        <f t="shared" si="4"/>
        <v>0.17098203169051468</v>
      </c>
      <c r="P55" s="27"/>
    </row>
    <row r="56" spans="1:16" x14ac:dyDescent="0.25">
      <c r="A56" s="24">
        <f t="shared" si="5"/>
        <v>2016</v>
      </c>
      <c r="B56" s="32">
        <v>42419</v>
      </c>
      <c r="C56" s="28">
        <f>'Bitcoin Data'!C56</f>
        <v>420.78500400000001</v>
      </c>
      <c r="D56" s="26">
        <f>'Bitcoin Data'!K56</f>
        <v>3575.3016518076329</v>
      </c>
      <c r="E56" s="25">
        <f>'Bitcoin Data'!J56</f>
        <v>1176.6863035158017</v>
      </c>
      <c r="F56" s="25">
        <f t="shared" si="0"/>
        <v>4.2070084846194638</v>
      </c>
      <c r="G56" s="23">
        <f>'Emissions Factors'!$AB$39/1000</f>
        <v>0.49266147344102867</v>
      </c>
      <c r="H56" s="26">
        <f t="shared" si="6"/>
        <v>2072.630998811534</v>
      </c>
      <c r="I56" s="23">
        <f t="shared" si="1"/>
        <v>0.57970800806797229</v>
      </c>
      <c r="J56" s="26">
        <f>I56*'Social Cost of Carbon'!$C$4</f>
        <v>28.985400403398614</v>
      </c>
      <c r="K56" s="26">
        <f>I56*'Social Cost of Carbon'!$C$5</f>
        <v>57.970800806797229</v>
      </c>
      <c r="L56" s="26">
        <f>I56*'Social Cost of Carbon'!$C$6</f>
        <v>86.956201210195843</v>
      </c>
      <c r="M56" s="23">
        <f t="shared" si="2"/>
        <v>6.8884109765942642E-2</v>
      </c>
      <c r="N56" s="23">
        <f t="shared" si="3"/>
        <v>0.13776821953188528</v>
      </c>
      <c r="O56" s="23">
        <f t="shared" si="4"/>
        <v>0.20665232929782792</v>
      </c>
      <c r="P56" s="27"/>
    </row>
    <row r="57" spans="1:16" x14ac:dyDescent="0.25">
      <c r="A57" s="24">
        <f t="shared" si="5"/>
        <v>2016</v>
      </c>
      <c r="B57" s="32">
        <v>42420</v>
      </c>
      <c r="C57" s="28">
        <f>'Bitcoin Data'!C57</f>
        <v>437.16400099999998</v>
      </c>
      <c r="D57" s="26">
        <f>'Bitcoin Data'!K57</f>
        <v>3748.3514195145667</v>
      </c>
      <c r="E57" s="25">
        <f>'Bitcoin Data'!J57</f>
        <v>1120.913822744327</v>
      </c>
      <c r="F57" s="25">
        <f t="shared" si="0"/>
        <v>4.2015789186371979</v>
      </c>
      <c r="G57" s="23">
        <f>'Emissions Factors'!$AB$39/1000</f>
        <v>0.49266147344102867</v>
      </c>
      <c r="H57" s="26">
        <f t="shared" si="6"/>
        <v>2069.956060834566</v>
      </c>
      <c r="I57" s="23">
        <f t="shared" si="1"/>
        <v>0.55223105551363616</v>
      </c>
      <c r="J57" s="26">
        <f>I57*'Social Cost of Carbon'!$C$4</f>
        <v>27.611552775681808</v>
      </c>
      <c r="K57" s="26">
        <f>I57*'Social Cost of Carbon'!$C$5</f>
        <v>55.223105551363616</v>
      </c>
      <c r="L57" s="26">
        <f>I57*'Social Cost of Carbon'!$C$6</f>
        <v>82.834658327045418</v>
      </c>
      <c r="M57" s="23">
        <f t="shared" si="2"/>
        <v>6.3160627847949929E-2</v>
      </c>
      <c r="N57" s="23">
        <f t="shared" si="3"/>
        <v>0.12632125569589986</v>
      </c>
      <c r="O57" s="23">
        <f t="shared" si="4"/>
        <v>0.18948188354384976</v>
      </c>
      <c r="P57" s="27"/>
    </row>
    <row r="58" spans="1:16" x14ac:dyDescent="0.25">
      <c r="A58" s="24">
        <f t="shared" si="5"/>
        <v>2016</v>
      </c>
      <c r="B58" s="32">
        <v>42421</v>
      </c>
      <c r="C58" s="28">
        <f>'Bitcoin Data'!C58</f>
        <v>438.79800399999999</v>
      </c>
      <c r="D58" s="26">
        <f>'Bitcoin Data'!K58</f>
        <v>3209.6959565353673</v>
      </c>
      <c r="E58" s="25">
        <f>'Bitcoin Data'!J58</f>
        <v>1301.7361355794076</v>
      </c>
      <c r="F58" s="25">
        <f t="shared" si="0"/>
        <v>4.1781772108451989</v>
      </c>
      <c r="G58" s="23">
        <f>'Emissions Factors'!$AB$39/1000</f>
        <v>0.49266147344102867</v>
      </c>
      <c r="H58" s="26">
        <f t="shared" si="6"/>
        <v>2058.4269409927233</v>
      </c>
      <c r="I58" s="23">
        <f t="shared" si="1"/>
        <v>0.6413152425859816</v>
      </c>
      <c r="J58" s="26">
        <f>I58*'Social Cost of Carbon'!$C$4</f>
        <v>32.065762129299081</v>
      </c>
      <c r="K58" s="26">
        <f>I58*'Social Cost of Carbon'!$C$5</f>
        <v>64.131524258598162</v>
      </c>
      <c r="L58" s="26">
        <f>I58*'Social Cost of Carbon'!$C$6</f>
        <v>96.197286387897236</v>
      </c>
      <c r="M58" s="23">
        <f t="shared" si="2"/>
        <v>7.3076362784227897E-2</v>
      </c>
      <c r="N58" s="23">
        <f t="shared" si="3"/>
        <v>0.14615272556845579</v>
      </c>
      <c r="O58" s="23">
        <f t="shared" si="4"/>
        <v>0.21922908835268365</v>
      </c>
      <c r="P58" s="27"/>
    </row>
    <row r="59" spans="1:16" x14ac:dyDescent="0.25">
      <c r="A59" s="24">
        <f t="shared" si="5"/>
        <v>2016</v>
      </c>
      <c r="B59" s="32">
        <v>42422</v>
      </c>
      <c r="C59" s="28">
        <f>'Bitcoin Data'!C59</f>
        <v>437.74798600000003</v>
      </c>
      <c r="D59" s="26">
        <f>'Bitcoin Data'!K59</f>
        <v>3168.911581914389</v>
      </c>
      <c r="E59" s="25">
        <f>'Bitcoin Data'!J59</f>
        <v>1315.7749002976404</v>
      </c>
      <c r="F59" s="25">
        <f t="shared" si="0"/>
        <v>4.1695743207454434</v>
      </c>
      <c r="G59" s="23">
        <f>'Emissions Factors'!$AB$39/1000</f>
        <v>0.49266147344102867</v>
      </c>
      <c r="H59" s="26">
        <f t="shared" si="6"/>
        <v>2054.1886284803263</v>
      </c>
      <c r="I59" s="23">
        <f t="shared" si="1"/>
        <v>0.64823160109735822</v>
      </c>
      <c r="J59" s="26">
        <f>I59*'Social Cost of Carbon'!$C$4</f>
        <v>32.411580054867912</v>
      </c>
      <c r="K59" s="26">
        <f>I59*'Social Cost of Carbon'!$C$5</f>
        <v>64.823160109735824</v>
      </c>
      <c r="L59" s="26">
        <f>I59*'Social Cost of Carbon'!$C$6</f>
        <v>97.234740164603735</v>
      </c>
      <c r="M59" s="23">
        <f t="shared" si="2"/>
        <v>7.4041642889175766E-2</v>
      </c>
      <c r="N59" s="23">
        <f t="shared" si="3"/>
        <v>0.14808328577835153</v>
      </c>
      <c r="O59" s="23">
        <f t="shared" si="4"/>
        <v>0.22212492866752728</v>
      </c>
      <c r="P59" s="27"/>
    </row>
    <row r="60" spans="1:16" x14ac:dyDescent="0.25">
      <c r="A60" s="24">
        <f t="shared" si="5"/>
        <v>2016</v>
      </c>
      <c r="B60" s="32">
        <v>42423</v>
      </c>
      <c r="C60" s="28">
        <f>'Bitcoin Data'!C60</f>
        <v>420.73599200000001</v>
      </c>
      <c r="D60" s="26">
        <f>'Bitcoin Data'!K60</f>
        <v>3411.0939513928543</v>
      </c>
      <c r="E60" s="25">
        <f>'Bitcoin Data'!J60</f>
        <v>1237.7913568224153</v>
      </c>
      <c r="F60" s="25">
        <f t="shared" si="0"/>
        <v>4.2222226103432954</v>
      </c>
      <c r="G60" s="23">
        <f>'Emissions Factors'!$AB$39/1000</f>
        <v>0.49266147344102867</v>
      </c>
      <c r="H60" s="26">
        <f t="shared" si="6"/>
        <v>2080.1264124077543</v>
      </c>
      <c r="I60" s="23">
        <f t="shared" si="1"/>
        <v>0.60981211366470123</v>
      </c>
      <c r="J60" s="26">
        <f>I60*'Social Cost of Carbon'!$C$4</f>
        <v>30.49060568323506</v>
      </c>
      <c r="K60" s="26">
        <f>I60*'Social Cost of Carbon'!$C$5</f>
        <v>60.98121136647012</v>
      </c>
      <c r="L60" s="26">
        <f>I60*'Social Cost of Carbon'!$C$6</f>
        <v>91.47181704970518</v>
      </c>
      <c r="M60" s="23">
        <f t="shared" si="2"/>
        <v>7.2469687079290954E-2</v>
      </c>
      <c r="N60" s="23">
        <f t="shared" si="3"/>
        <v>0.14493937415858191</v>
      </c>
      <c r="O60" s="23">
        <f t="shared" si="4"/>
        <v>0.21740906123787285</v>
      </c>
      <c r="P60" s="27"/>
    </row>
    <row r="61" spans="1:16" x14ac:dyDescent="0.25">
      <c r="A61" s="24">
        <f t="shared" si="5"/>
        <v>2016</v>
      </c>
      <c r="B61" s="32">
        <v>42424</v>
      </c>
      <c r="C61" s="28">
        <f>'Bitcoin Data'!C61</f>
        <v>424.95498700000002</v>
      </c>
      <c r="D61" s="26">
        <f>'Bitcoin Data'!K61</f>
        <v>2938.0302471412929</v>
      </c>
      <c r="E61" s="25">
        <f>'Bitcoin Data'!J61</f>
        <v>1378.8647996575958</v>
      </c>
      <c r="F61" s="25">
        <f t="shared" si="0"/>
        <v>4.0511464881124351</v>
      </c>
      <c r="G61" s="23">
        <f>'Emissions Factors'!$AB$39/1000</f>
        <v>0.49266147344102867</v>
      </c>
      <c r="H61" s="26">
        <f t="shared" si="6"/>
        <v>1995.843797958921</v>
      </c>
      <c r="I61" s="23">
        <f t="shared" si="1"/>
        <v>0.67931356387527986</v>
      </c>
      <c r="J61" s="26">
        <f>I61*'Social Cost of Carbon'!$C$4</f>
        <v>33.965678193763992</v>
      </c>
      <c r="K61" s="26">
        <f>I61*'Social Cost of Carbon'!$C$5</f>
        <v>67.931356387527984</v>
      </c>
      <c r="L61" s="26">
        <f>I61*'Social Cost of Carbon'!$C$6</f>
        <v>101.89703458129198</v>
      </c>
      <c r="M61" s="23">
        <f t="shared" si="2"/>
        <v>7.9927708187512089E-2</v>
      </c>
      <c r="N61" s="23">
        <f t="shared" si="3"/>
        <v>0.15985541637502418</v>
      </c>
      <c r="O61" s="23">
        <f t="shared" si="4"/>
        <v>0.23978312456253625</v>
      </c>
      <c r="P61" s="27"/>
    </row>
    <row r="62" spans="1:16" x14ac:dyDescent="0.25">
      <c r="A62" s="24">
        <f t="shared" si="5"/>
        <v>2016</v>
      </c>
      <c r="B62" s="32">
        <v>42425</v>
      </c>
      <c r="C62" s="28">
        <f>'Bitcoin Data'!C62</f>
        <v>424.54400600000002</v>
      </c>
      <c r="D62" s="26">
        <f>'Bitcoin Data'!K62</f>
        <v>3901.3249123134115</v>
      </c>
      <c r="E62" s="25">
        <f>'Bitcoin Data'!J62</f>
        <v>1045.1197939586791</v>
      </c>
      <c r="F62" s="25">
        <f t="shared" si="0"/>
        <v>4.0773518885228546</v>
      </c>
      <c r="G62" s="23">
        <f>'Emissions Factors'!$AB$39/1000</f>
        <v>0.49266147344102867</v>
      </c>
      <c r="H62" s="26">
        <f t="shared" si="6"/>
        <v>2008.7541891372305</v>
      </c>
      <c r="I62" s="23">
        <f t="shared" si="1"/>
        <v>0.51489025761406715</v>
      </c>
      <c r="J62" s="26">
        <f>I62*'Social Cost of Carbon'!$C$4</f>
        <v>25.744512880703358</v>
      </c>
      <c r="K62" s="26">
        <f>I62*'Social Cost of Carbon'!$C$5</f>
        <v>51.489025761406715</v>
      </c>
      <c r="L62" s="26">
        <f>I62*'Social Cost of Carbon'!$C$6</f>
        <v>77.233538642110076</v>
      </c>
      <c r="M62" s="23">
        <f t="shared" si="2"/>
        <v>6.0640387137401622E-2</v>
      </c>
      <c r="N62" s="23">
        <f t="shared" si="3"/>
        <v>0.12128077427480324</v>
      </c>
      <c r="O62" s="23">
        <f t="shared" si="4"/>
        <v>0.18192116141220488</v>
      </c>
      <c r="P62" s="27"/>
    </row>
    <row r="63" spans="1:16" x14ac:dyDescent="0.25">
      <c r="A63" s="24">
        <f t="shared" si="5"/>
        <v>2016</v>
      </c>
      <c r="B63" s="32">
        <v>42426</v>
      </c>
      <c r="C63" s="28">
        <f>'Bitcoin Data'!C63</f>
        <v>432.15200800000002</v>
      </c>
      <c r="D63" s="26">
        <f>'Bitcoin Data'!K63</f>
        <v>3504.7053914978655</v>
      </c>
      <c r="E63" s="25">
        <f>'Bitcoin Data'!J63</f>
        <v>1151.9772976218767</v>
      </c>
      <c r="F63" s="25">
        <f t="shared" si="0"/>
        <v>4.0373410458585326</v>
      </c>
      <c r="G63" s="23">
        <f>'Emissions Factors'!$AB$39/1000</f>
        <v>0.49266147344102867</v>
      </c>
      <c r="H63" s="26">
        <f t="shared" si="6"/>
        <v>1989.0423884366085</v>
      </c>
      <c r="I63" s="23">
        <f t="shared" si="1"/>
        <v>0.56753483281700823</v>
      </c>
      <c r="J63" s="26">
        <f>I63*'Social Cost of Carbon'!$C$4</f>
        <v>28.376741640850412</v>
      </c>
      <c r="K63" s="26">
        <f>I63*'Social Cost of Carbon'!$C$5</f>
        <v>56.753483281700824</v>
      </c>
      <c r="L63" s="26">
        <f>I63*'Social Cost of Carbon'!$C$6</f>
        <v>85.130224922551236</v>
      </c>
      <c r="M63" s="23">
        <f t="shared" si="2"/>
        <v>6.5663796801912366E-2</v>
      </c>
      <c r="N63" s="23">
        <f t="shared" si="3"/>
        <v>0.13132759360382473</v>
      </c>
      <c r="O63" s="23">
        <f t="shared" si="4"/>
        <v>0.19699139040573713</v>
      </c>
      <c r="P63" s="27"/>
    </row>
    <row r="64" spans="1:16" x14ac:dyDescent="0.25">
      <c r="A64" s="24">
        <f t="shared" si="5"/>
        <v>2016</v>
      </c>
      <c r="B64" s="32">
        <v>42427</v>
      </c>
      <c r="C64" s="28">
        <f>'Bitcoin Data'!C64</f>
        <v>432.51901199999998</v>
      </c>
      <c r="D64" s="26">
        <f>'Bitcoin Data'!K64</f>
        <v>3654.6961325966854</v>
      </c>
      <c r="E64" s="25">
        <f>'Bitcoin Data'!J64</f>
        <v>1110.5706572077158</v>
      </c>
      <c r="F64" s="25">
        <f t="shared" si="0"/>
        <v>4.0587982858723981</v>
      </c>
      <c r="G64" s="23">
        <f>'Emissions Factors'!$AB$39/1000</f>
        <v>0.49266147344102867</v>
      </c>
      <c r="H64" s="26">
        <f t="shared" si="6"/>
        <v>1999.6135439178172</v>
      </c>
      <c r="I64" s="23">
        <f t="shared" si="1"/>
        <v>0.54713537634032494</v>
      </c>
      <c r="J64" s="26">
        <f>I64*'Social Cost of Carbon'!$C$4</f>
        <v>27.356768817016246</v>
      </c>
      <c r="K64" s="26">
        <f>I64*'Social Cost of Carbon'!$C$5</f>
        <v>54.713537634032491</v>
      </c>
      <c r="L64" s="26">
        <f>I64*'Social Cost of Carbon'!$C$6</f>
        <v>82.070306451048737</v>
      </c>
      <c r="M64" s="23">
        <f t="shared" si="2"/>
        <v>6.3249864301956393E-2</v>
      </c>
      <c r="N64" s="23">
        <f t="shared" si="3"/>
        <v>0.12649972860391279</v>
      </c>
      <c r="O64" s="23">
        <f t="shared" si="4"/>
        <v>0.18974959290586918</v>
      </c>
      <c r="P64" s="27"/>
    </row>
    <row r="65" spans="1:16" x14ac:dyDescent="0.25">
      <c r="A65" s="24">
        <f t="shared" si="5"/>
        <v>2016</v>
      </c>
      <c r="B65" s="32">
        <v>42428</v>
      </c>
      <c r="C65" s="28">
        <f>'Bitcoin Data'!C65</f>
        <v>433.50399800000002</v>
      </c>
      <c r="D65" s="26">
        <f>'Bitcoin Data'!K65</f>
        <v>3341.8387964577391</v>
      </c>
      <c r="E65" s="25">
        <f>'Bitcoin Data'!J65</f>
        <v>1240.7382348165522</v>
      </c>
      <c r="F65" s="25">
        <f t="shared" si="0"/>
        <v>4.1463471693584468</v>
      </c>
      <c r="G65" s="23">
        <f>'Emissions Factors'!$AB$39/1000</f>
        <v>0.49266147344102867</v>
      </c>
      <c r="H65" s="26">
        <f t="shared" si="6"/>
        <v>2042.7455058541709</v>
      </c>
      <c r="I65" s="23">
        <f t="shared" si="1"/>
        <v>0.61126392691934361</v>
      </c>
      <c r="J65" s="26">
        <f>I65*'Social Cost of Carbon'!$C$4</f>
        <v>30.563196345967182</v>
      </c>
      <c r="K65" s="26">
        <f>I65*'Social Cost of Carbon'!$C$5</f>
        <v>61.126392691934363</v>
      </c>
      <c r="L65" s="26">
        <f>I65*'Social Cost of Carbon'!$C$6</f>
        <v>91.689589037901541</v>
      </c>
      <c r="M65" s="23">
        <f t="shared" si="2"/>
        <v>7.0502686219671679E-2</v>
      </c>
      <c r="N65" s="23">
        <f t="shared" si="3"/>
        <v>0.14100537243934336</v>
      </c>
      <c r="O65" s="23">
        <f t="shared" si="4"/>
        <v>0.21150805865901504</v>
      </c>
      <c r="P65" s="27"/>
    </row>
    <row r="66" spans="1:16" x14ac:dyDescent="0.25">
      <c r="A66" s="24">
        <f t="shared" si="5"/>
        <v>2016</v>
      </c>
      <c r="B66" s="32">
        <v>42429</v>
      </c>
      <c r="C66" s="28">
        <f>'Bitcoin Data'!C66</f>
        <v>437.69699100000003</v>
      </c>
      <c r="D66" s="26">
        <f>'Bitcoin Data'!K66</f>
        <v>3397.5920713390346</v>
      </c>
      <c r="E66" s="25">
        <f>'Bitcoin Data'!J66</f>
        <v>1219.722758693923</v>
      </c>
      <c r="F66" s="25">
        <f t="shared" si="0"/>
        <v>4.1441203741702477</v>
      </c>
      <c r="G66" s="23">
        <f>'Emissions Factors'!$AB$39/1000</f>
        <v>0.49266147344102867</v>
      </c>
      <c r="H66" s="26">
        <f t="shared" si="6"/>
        <v>2041.6484496557014</v>
      </c>
      <c r="I66" s="23">
        <f t="shared" si="1"/>
        <v>0.6009104114877043</v>
      </c>
      <c r="J66" s="26">
        <f>I66*'Social Cost of Carbon'!$C$4</f>
        <v>30.045520574385215</v>
      </c>
      <c r="K66" s="26">
        <f>I66*'Social Cost of Carbon'!$C$5</f>
        <v>60.091041148770429</v>
      </c>
      <c r="L66" s="26">
        <f>I66*'Social Cost of Carbon'!$C$6</f>
        <v>90.136561723155651</v>
      </c>
      <c r="M66" s="23">
        <f t="shared" si="2"/>
        <v>6.8644567342673851E-2</v>
      </c>
      <c r="N66" s="23">
        <f t="shared" si="3"/>
        <v>0.1372891346853477</v>
      </c>
      <c r="O66" s="23">
        <f t="shared" si="4"/>
        <v>0.20593370202802158</v>
      </c>
      <c r="P66" s="27"/>
    </row>
    <row r="67" spans="1:16" x14ac:dyDescent="0.25">
      <c r="A67" s="24">
        <f t="shared" si="5"/>
        <v>2016</v>
      </c>
      <c r="B67" s="32">
        <v>42430</v>
      </c>
      <c r="C67" s="28">
        <f>'Bitcoin Data'!C67</f>
        <v>435.12298600000003</v>
      </c>
      <c r="D67" s="26">
        <f>'Bitcoin Data'!K67</f>
        <v>3467.09470304977</v>
      </c>
      <c r="E67" s="25">
        <f>'Bitcoin Data'!J67</f>
        <v>1201.4330675567137</v>
      </c>
      <c r="F67" s="25">
        <f t="shared" si="0"/>
        <v>4.1654822245947187</v>
      </c>
      <c r="G67" s="23">
        <f>'Emissions Factors'!$AB$39/1000</f>
        <v>0.49266147344102867</v>
      </c>
      <c r="H67" s="26">
        <f t="shared" si="6"/>
        <v>2052.1726103612477</v>
      </c>
      <c r="I67" s="23">
        <f t="shared" si="1"/>
        <v>0.59189978530326548</v>
      </c>
      <c r="J67" s="26">
        <f>I67*'Social Cost of Carbon'!$C$4</f>
        <v>29.594989265163274</v>
      </c>
      <c r="K67" s="26">
        <f>I67*'Social Cost of Carbon'!$C$5</f>
        <v>59.189978530326549</v>
      </c>
      <c r="L67" s="26">
        <f>I67*'Social Cost of Carbon'!$C$6</f>
        <v>88.78496779548982</v>
      </c>
      <c r="M67" s="23">
        <f t="shared" si="2"/>
        <v>6.8015228377669004E-2</v>
      </c>
      <c r="N67" s="23">
        <f t="shared" si="3"/>
        <v>0.13603045675533801</v>
      </c>
      <c r="O67" s="23">
        <f t="shared" si="4"/>
        <v>0.204045685133007</v>
      </c>
      <c r="P67" s="27"/>
    </row>
    <row r="68" spans="1:16" x14ac:dyDescent="0.25">
      <c r="A68" s="24">
        <f t="shared" si="5"/>
        <v>2016</v>
      </c>
      <c r="B68" s="32">
        <v>42431</v>
      </c>
      <c r="C68" s="28">
        <f>'Bitcoin Data'!C68</f>
        <v>423.989014</v>
      </c>
      <c r="D68" s="26">
        <f>'Bitcoin Data'!K68</f>
        <v>3899.6791665229248</v>
      </c>
      <c r="E68" s="25">
        <f>'Bitcoin Data'!J68</f>
        <v>1082.0953339277874</v>
      </c>
      <c r="F68" s="25">
        <f t="shared" si="0"/>
        <v>4.2198246299098603</v>
      </c>
      <c r="G68" s="23">
        <f>'Emissions Factors'!$AB$39/1000</f>
        <v>0.49266147344102867</v>
      </c>
      <c r="H68" s="26">
        <f t="shared" si="6"/>
        <v>2078.9450198341351</v>
      </c>
      <c r="I68" s="23">
        <f t="shared" si="1"/>
        <v>0.53310668161652564</v>
      </c>
      <c r="J68" s="26">
        <f>I68*'Social Cost of Carbon'!$C$4</f>
        <v>26.655334080826282</v>
      </c>
      <c r="K68" s="26">
        <f>I68*'Social Cost of Carbon'!$C$5</f>
        <v>53.310668161652565</v>
      </c>
      <c r="L68" s="26">
        <f>I68*'Social Cost of Carbon'!$C$6</f>
        <v>79.966002242478851</v>
      </c>
      <c r="M68" s="23">
        <f t="shared" si="2"/>
        <v>6.2867982897373567E-2</v>
      </c>
      <c r="N68" s="23">
        <f t="shared" si="3"/>
        <v>0.12573596579474713</v>
      </c>
      <c r="O68" s="23">
        <f t="shared" si="4"/>
        <v>0.18860394869212072</v>
      </c>
      <c r="P68" s="27"/>
    </row>
    <row r="69" spans="1:16" x14ac:dyDescent="0.25">
      <c r="A69" s="24">
        <f t="shared" si="5"/>
        <v>2016</v>
      </c>
      <c r="B69" s="32">
        <v>42432</v>
      </c>
      <c r="C69" s="28">
        <f>'Bitcoin Data'!C69</f>
        <v>421.65100100000001</v>
      </c>
      <c r="D69" s="26">
        <f>'Bitcoin Data'!K69</f>
        <v>3417.6414054991938</v>
      </c>
      <c r="E69" s="25">
        <f>'Bitcoin Data'!J69</f>
        <v>1210.614769232345</v>
      </c>
      <c r="F69" s="25">
        <f t="shared" si="0"/>
        <v>4.1374471614373132</v>
      </c>
      <c r="G69" s="23">
        <f>'Emissions Factors'!$AB$39/1000</f>
        <v>0.49266147344102867</v>
      </c>
      <c r="H69" s="26">
        <f t="shared" si="6"/>
        <v>2038.3608148381086</v>
      </c>
      <c r="I69" s="23">
        <f t="shared" si="1"/>
        <v>0.59642325597947798</v>
      </c>
      <c r="J69" s="26">
        <f>I69*'Social Cost of Carbon'!$C$4</f>
        <v>29.821162798973898</v>
      </c>
      <c r="K69" s="26">
        <f>I69*'Social Cost of Carbon'!$C$5</f>
        <v>59.642325597947796</v>
      </c>
      <c r="L69" s="26">
        <f>I69*'Social Cost of Carbon'!$C$6</f>
        <v>89.463488396921704</v>
      </c>
      <c r="M69" s="23">
        <f t="shared" si="2"/>
        <v>7.0724752765318102E-2</v>
      </c>
      <c r="N69" s="23">
        <f t="shared" si="3"/>
        <v>0.1414495055306362</v>
      </c>
      <c r="O69" s="23">
        <f t="shared" si="4"/>
        <v>0.21217425829595435</v>
      </c>
      <c r="P69" s="27"/>
    </row>
    <row r="70" spans="1:16" x14ac:dyDescent="0.25">
      <c r="A70" s="24">
        <f t="shared" si="5"/>
        <v>2016</v>
      </c>
      <c r="B70" s="32">
        <v>42433</v>
      </c>
      <c r="C70" s="28">
        <f>'Bitcoin Data'!C70</f>
        <v>410.93899499999998</v>
      </c>
      <c r="D70" s="26">
        <f>'Bitcoin Data'!K70</f>
        <v>3853.4137470650562</v>
      </c>
      <c r="E70" s="25">
        <f>'Bitcoin Data'!J70</f>
        <v>1098.8004886568719</v>
      </c>
      <c r="F70" s="25">
        <f t="shared" si="0"/>
        <v>4.2341329082721915</v>
      </c>
      <c r="G70" s="23">
        <f>'Emissions Factors'!$AB$39/1000</f>
        <v>0.49266147344102867</v>
      </c>
      <c r="H70" s="26">
        <f t="shared" si="6"/>
        <v>2085.9941573345259</v>
      </c>
      <c r="I70" s="23">
        <f t="shared" si="1"/>
        <v>0.5413366677594168</v>
      </c>
      <c r="J70" s="26">
        <f>I70*'Social Cost of Carbon'!$C$4</f>
        <v>27.066833387970838</v>
      </c>
      <c r="K70" s="26">
        <f>I70*'Social Cost of Carbon'!$C$5</f>
        <v>54.133666775941677</v>
      </c>
      <c r="L70" s="26">
        <f>I70*'Social Cost of Carbon'!$C$6</f>
        <v>81.200500163912523</v>
      </c>
      <c r="M70" s="23">
        <f t="shared" si="2"/>
        <v>6.5865818813254359E-2</v>
      </c>
      <c r="N70" s="23">
        <f t="shared" si="3"/>
        <v>0.13173163762650872</v>
      </c>
      <c r="O70" s="23">
        <f t="shared" si="4"/>
        <v>0.19759745643976309</v>
      </c>
      <c r="P70" s="27"/>
    </row>
    <row r="71" spans="1:16" x14ac:dyDescent="0.25">
      <c r="A71" s="24">
        <f t="shared" si="5"/>
        <v>2016</v>
      </c>
      <c r="B71" s="32">
        <v>42434</v>
      </c>
      <c r="C71" s="28">
        <f>'Bitcoin Data'!C71</f>
        <v>400.57000699999998</v>
      </c>
      <c r="D71" s="26">
        <f>'Bitcoin Data'!K71</f>
        <v>3746.5743128389581</v>
      </c>
      <c r="E71" s="25">
        <f>'Bitcoin Data'!J71</f>
        <v>1142.0920153756949</v>
      </c>
      <c r="F71" s="25">
        <f t="shared" ref="F71:F134" si="7">E71*D71/1000000</f>
        <v>4.2789326077050545</v>
      </c>
      <c r="G71" s="23">
        <f>'Emissions Factors'!$AB$39/1000</f>
        <v>0.49266147344102867</v>
      </c>
      <c r="H71" s="26">
        <f t="shared" si="6"/>
        <v>2108.0652432668353</v>
      </c>
      <c r="I71" s="23">
        <f t="shared" ref="I71:I134" si="8">$E71*G71/1000</f>
        <v>0.56266473510022386</v>
      </c>
      <c r="J71" s="26">
        <f>I71*'Social Cost of Carbon'!$C$4</f>
        <v>28.133236755011193</v>
      </c>
      <c r="K71" s="26">
        <f>I71*'Social Cost of Carbon'!$C$5</f>
        <v>56.266473510022387</v>
      </c>
      <c r="L71" s="26">
        <f>I71*'Social Cost of Carbon'!$C$6</f>
        <v>84.399710265033576</v>
      </c>
      <c r="M71" s="23">
        <f t="shared" ref="M71:M134" si="9">J71/$C71</f>
        <v>7.0233008621165174E-2</v>
      </c>
      <c r="N71" s="23">
        <f t="shared" ref="N71:N134" si="10">K71/$C71</f>
        <v>0.14046601724233035</v>
      </c>
      <c r="O71" s="23">
        <f t="shared" ref="O71:O134" si="11">L71/$C71</f>
        <v>0.21069902586349551</v>
      </c>
      <c r="P71" s="27"/>
    </row>
    <row r="72" spans="1:16" x14ac:dyDescent="0.25">
      <c r="A72" s="24">
        <f t="shared" ref="A72:A135" si="12">YEAR(B72)</f>
        <v>2016</v>
      </c>
      <c r="B72" s="32">
        <v>42435</v>
      </c>
      <c r="C72" s="28">
        <f>'Bitcoin Data'!C72</f>
        <v>407.70700099999999</v>
      </c>
      <c r="D72" s="26">
        <f>'Bitcoin Data'!K72</f>
        <v>3685.3269390390137</v>
      </c>
      <c r="E72" s="25">
        <f>'Bitcoin Data'!J72</f>
        <v>1160.0588074600705</v>
      </c>
      <c r="F72" s="25">
        <f t="shared" si="7"/>
        <v>4.2751959740020702</v>
      </c>
      <c r="G72" s="23">
        <f>'Emissions Factors'!$AB$39/1000</f>
        <v>0.49266147344102867</v>
      </c>
      <c r="H72" s="26">
        <f t="shared" ref="H72:H135" si="13">F72*G72*1000</f>
        <v>2106.2243478010132</v>
      </c>
      <c r="I72" s="23">
        <f t="shared" si="8"/>
        <v>0.57151628136152088</v>
      </c>
      <c r="J72" s="26">
        <f>I72*'Social Cost of Carbon'!$C$4</f>
        <v>28.575814068076046</v>
      </c>
      <c r="K72" s="26">
        <f>I72*'Social Cost of Carbon'!$C$5</f>
        <v>57.151628136152091</v>
      </c>
      <c r="L72" s="26">
        <f>I72*'Social Cost of Carbon'!$C$6</f>
        <v>85.727442204228126</v>
      </c>
      <c r="M72" s="23">
        <f t="shared" si="9"/>
        <v>7.0089093388111937E-2</v>
      </c>
      <c r="N72" s="23">
        <f t="shared" si="10"/>
        <v>0.14017818677622387</v>
      </c>
      <c r="O72" s="23">
        <f t="shared" si="11"/>
        <v>0.21026728016433577</v>
      </c>
      <c r="P72" s="27"/>
    </row>
    <row r="73" spans="1:16" x14ac:dyDescent="0.25">
      <c r="A73" s="24">
        <f t="shared" si="12"/>
        <v>2016</v>
      </c>
      <c r="B73" s="32">
        <v>42436</v>
      </c>
      <c r="C73" s="28">
        <f>'Bitcoin Data'!C73</f>
        <v>414.32101399999999</v>
      </c>
      <c r="D73" s="26">
        <f>'Bitcoin Data'!K73</f>
        <v>3399.6023856858933</v>
      </c>
      <c r="E73" s="25">
        <f>'Bitcoin Data'!J73</f>
        <v>1287.5872331219612</v>
      </c>
      <c r="F73" s="25">
        <f t="shared" si="7"/>
        <v>4.3772846295001173</v>
      </c>
      <c r="G73" s="23">
        <f>'Emissions Factors'!$AB$39/1000</f>
        <v>0.49266147344102867</v>
      </c>
      <c r="H73" s="26">
        <f t="shared" si="13"/>
        <v>2156.5194952402953</v>
      </c>
      <c r="I73" s="23">
        <f t="shared" si="8"/>
        <v>0.63434462345372267</v>
      </c>
      <c r="J73" s="26">
        <f>I73*'Social Cost of Carbon'!$C$4</f>
        <v>31.717231172686134</v>
      </c>
      <c r="K73" s="26">
        <f>I73*'Social Cost of Carbon'!$C$5</f>
        <v>63.434462345372268</v>
      </c>
      <c r="L73" s="26">
        <f>I73*'Social Cost of Carbon'!$C$6</f>
        <v>95.151693518058394</v>
      </c>
      <c r="M73" s="23">
        <f t="shared" si="9"/>
        <v>7.6552311133043657E-2</v>
      </c>
      <c r="N73" s="23">
        <f t="shared" si="10"/>
        <v>0.15310462226608731</v>
      </c>
      <c r="O73" s="23">
        <f t="shared" si="11"/>
        <v>0.22965693339913093</v>
      </c>
      <c r="P73" s="27"/>
    </row>
    <row r="74" spans="1:16" x14ac:dyDescent="0.25">
      <c r="A74" s="24">
        <f t="shared" si="12"/>
        <v>2016</v>
      </c>
      <c r="B74" s="32">
        <v>42437</v>
      </c>
      <c r="C74" s="28">
        <f>'Bitcoin Data'!C74</f>
        <v>413.97198500000002</v>
      </c>
      <c r="D74" s="26">
        <f>'Bitcoin Data'!K74</f>
        <v>3793.4062425161669</v>
      </c>
      <c r="E74" s="25">
        <f>'Bitcoin Data'!J74</f>
        <v>1119.6613830147526</v>
      </c>
      <c r="F74" s="25">
        <f t="shared" si="7"/>
        <v>4.2473304798324474</v>
      </c>
      <c r="G74" s="23">
        <f>'Emissions Factors'!$AB$39/1000</f>
        <v>0.49266147344102867</v>
      </c>
      <c r="H74" s="26">
        <f t="shared" si="13"/>
        <v>2092.496092385245</v>
      </c>
      <c r="I74" s="23">
        <f t="shared" si="8"/>
        <v>0.55161402671106796</v>
      </c>
      <c r="J74" s="26">
        <f>I74*'Social Cost of Carbon'!$C$4</f>
        <v>27.5807013355534</v>
      </c>
      <c r="K74" s="26">
        <f>I74*'Social Cost of Carbon'!$C$5</f>
        <v>55.161402671106799</v>
      </c>
      <c r="L74" s="26">
        <f>I74*'Social Cost of Carbon'!$C$6</f>
        <v>82.742104006660199</v>
      </c>
      <c r="M74" s="23">
        <f t="shared" si="9"/>
        <v>6.6624559957972521E-2</v>
      </c>
      <c r="N74" s="23">
        <f t="shared" si="10"/>
        <v>0.13324911991594504</v>
      </c>
      <c r="O74" s="23">
        <f t="shared" si="11"/>
        <v>0.19987367987391755</v>
      </c>
      <c r="P74" s="27"/>
    </row>
    <row r="75" spans="1:16" x14ac:dyDescent="0.25">
      <c r="A75" s="24">
        <f t="shared" si="12"/>
        <v>2016</v>
      </c>
      <c r="B75" s="32">
        <v>42438</v>
      </c>
      <c r="C75" s="28">
        <f>'Bitcoin Data'!C75</f>
        <v>414.85998499999999</v>
      </c>
      <c r="D75" s="26">
        <f>'Bitcoin Data'!K75</f>
        <v>4168.7344913151383</v>
      </c>
      <c r="E75" s="25">
        <f>'Bitcoin Data'!J75</f>
        <v>1048.604380417743</v>
      </c>
      <c r="F75" s="25">
        <f t="shared" si="7"/>
        <v>4.3713532483915856</v>
      </c>
      <c r="G75" s="23">
        <f>'Emissions Factors'!$AB$39/1000</f>
        <v>0.49266147344102867</v>
      </c>
      <c r="H75" s="26">
        <f t="shared" si="13"/>
        <v>2153.5973322838258</v>
      </c>
      <c r="I75" s="23">
        <f t="shared" si="8"/>
        <v>0.51660697911332221</v>
      </c>
      <c r="J75" s="26">
        <f>I75*'Social Cost of Carbon'!$C$4</f>
        <v>25.830348955666111</v>
      </c>
      <c r="K75" s="26">
        <f>I75*'Social Cost of Carbon'!$C$5</f>
        <v>51.660697911332221</v>
      </c>
      <c r="L75" s="26">
        <f>I75*'Social Cost of Carbon'!$C$6</f>
        <v>77.491046866998332</v>
      </c>
      <c r="M75" s="23">
        <f t="shared" si="9"/>
        <v>6.2262811284790727E-2</v>
      </c>
      <c r="N75" s="23">
        <f t="shared" si="10"/>
        <v>0.12452562256958145</v>
      </c>
      <c r="O75" s="23">
        <f t="shared" si="11"/>
        <v>0.18678843385437219</v>
      </c>
      <c r="P75" s="27"/>
    </row>
    <row r="76" spans="1:16" x14ac:dyDescent="0.25">
      <c r="A76" s="24">
        <f t="shared" si="12"/>
        <v>2016</v>
      </c>
      <c r="B76" s="32">
        <v>42439</v>
      </c>
      <c r="C76" s="28">
        <f>'Bitcoin Data'!C76</f>
        <v>417.131012</v>
      </c>
      <c r="D76" s="26">
        <f>'Bitcoin Data'!K76</f>
        <v>3890.9872741007653</v>
      </c>
      <c r="E76" s="25">
        <f>'Bitcoin Data'!J76</f>
        <v>1127.6943429387006</v>
      </c>
      <c r="F76" s="25">
        <f t="shared" si="7"/>
        <v>4.3878443374499083</v>
      </c>
      <c r="G76" s="23">
        <f>'Emissions Factors'!$AB$39/1000</f>
        <v>0.49266147344102867</v>
      </c>
      <c r="H76" s="26">
        <f t="shared" si="13"/>
        <v>2161.721856517946</v>
      </c>
      <c r="I76" s="23">
        <f t="shared" si="8"/>
        <v>0.55557155658329294</v>
      </c>
      <c r="J76" s="26">
        <f>I76*'Social Cost of Carbon'!$C$4</f>
        <v>27.778577829164647</v>
      </c>
      <c r="K76" s="26">
        <f>I76*'Social Cost of Carbon'!$C$5</f>
        <v>55.557155658329293</v>
      </c>
      <c r="L76" s="26">
        <f>I76*'Social Cost of Carbon'!$C$6</f>
        <v>83.33573348749394</v>
      </c>
      <c r="M76" s="23">
        <f t="shared" si="9"/>
        <v>6.6594372103804755E-2</v>
      </c>
      <c r="N76" s="23">
        <f t="shared" si="10"/>
        <v>0.13318874420760951</v>
      </c>
      <c r="O76" s="23">
        <f t="shared" si="11"/>
        <v>0.19978311631141427</v>
      </c>
      <c r="P76" s="27"/>
    </row>
    <row r="77" spans="1:16" x14ac:dyDescent="0.25">
      <c r="A77" s="24">
        <f t="shared" si="12"/>
        <v>2016</v>
      </c>
      <c r="B77" s="32">
        <v>42440</v>
      </c>
      <c r="C77" s="28">
        <f>'Bitcoin Data'!C77</f>
        <v>421.69000199999999</v>
      </c>
      <c r="D77" s="26">
        <f>'Bitcoin Data'!K77</f>
        <v>4031.5430917829331</v>
      </c>
      <c r="E77" s="25">
        <f>'Bitcoin Data'!J77</f>
        <v>1086.5727028172432</v>
      </c>
      <c r="F77" s="25">
        <f t="shared" si="7"/>
        <v>4.380564673762767</v>
      </c>
      <c r="G77" s="23">
        <f>'Emissions Factors'!$AB$39/1000</f>
        <v>0.49266147344102867</v>
      </c>
      <c r="H77" s="26">
        <f t="shared" si="13"/>
        <v>2158.1354466796843</v>
      </c>
      <c r="I77" s="23">
        <f t="shared" si="8"/>
        <v>0.53531250877074399</v>
      </c>
      <c r="J77" s="26">
        <f>I77*'Social Cost of Carbon'!$C$4</f>
        <v>26.765625438537199</v>
      </c>
      <c r="K77" s="26">
        <f>I77*'Social Cost of Carbon'!$C$5</f>
        <v>53.531250877074399</v>
      </c>
      <c r="L77" s="26">
        <f>I77*'Social Cost of Carbon'!$C$6</f>
        <v>80.296876315611598</v>
      </c>
      <c r="M77" s="23">
        <f t="shared" si="9"/>
        <v>6.3472278952767774E-2</v>
      </c>
      <c r="N77" s="23">
        <f t="shared" si="10"/>
        <v>0.12694455790553555</v>
      </c>
      <c r="O77" s="23">
        <f t="shared" si="11"/>
        <v>0.19041683685830332</v>
      </c>
      <c r="P77" s="27"/>
    </row>
    <row r="78" spans="1:16" x14ac:dyDescent="0.25">
      <c r="A78" s="24">
        <f t="shared" si="12"/>
        <v>2016</v>
      </c>
      <c r="B78" s="32">
        <v>42441</v>
      </c>
      <c r="C78" s="28">
        <f>'Bitcoin Data'!C78</f>
        <v>411.62399299999998</v>
      </c>
      <c r="D78" s="26">
        <f>'Bitcoin Data'!K78</f>
        <v>3620.4066904892193</v>
      </c>
      <c r="E78" s="25">
        <f>'Bitcoin Data'!J78</f>
        <v>1216.8463415150277</v>
      </c>
      <c r="F78" s="25">
        <f t="shared" si="7"/>
        <v>4.4054786361183353</v>
      </c>
      <c r="G78" s="23">
        <f>'Emissions Factors'!$AB$39/1000</f>
        <v>0.49266147344102867</v>
      </c>
      <c r="H78" s="26">
        <f t="shared" si="13"/>
        <v>2170.4095960830327</v>
      </c>
      <c r="I78" s="23">
        <f t="shared" si="8"/>
        <v>0.59949331156211871</v>
      </c>
      <c r="J78" s="26">
        <f>I78*'Social Cost of Carbon'!$C$4</f>
        <v>29.974665578105935</v>
      </c>
      <c r="K78" s="26">
        <f>I78*'Social Cost of Carbon'!$C$5</f>
        <v>59.949331156211869</v>
      </c>
      <c r="L78" s="26">
        <f>I78*'Social Cost of Carbon'!$C$6</f>
        <v>89.923996734317811</v>
      </c>
      <c r="M78" s="23">
        <f t="shared" si="9"/>
        <v>7.2820501447557598E-2</v>
      </c>
      <c r="N78" s="23">
        <f t="shared" si="10"/>
        <v>0.1456410028951152</v>
      </c>
      <c r="O78" s="23">
        <f t="shared" si="11"/>
        <v>0.21846150434267278</v>
      </c>
      <c r="P78" s="27"/>
    </row>
    <row r="79" spans="1:16" x14ac:dyDescent="0.25">
      <c r="A79" s="24">
        <f t="shared" si="12"/>
        <v>2016</v>
      </c>
      <c r="B79" s="32">
        <v>42442</v>
      </c>
      <c r="C79" s="28">
        <f>'Bitcoin Data'!C79</f>
        <v>414.06500199999999</v>
      </c>
      <c r="D79" s="26">
        <f>'Bitcoin Data'!K79</f>
        <v>3265.2504518020969</v>
      </c>
      <c r="E79" s="25">
        <f>'Bitcoin Data'!J79</f>
        <v>1315.0920995736763</v>
      </c>
      <c r="F79" s="25">
        <f t="shared" si="7"/>
        <v>4.2941050722943146</v>
      </c>
      <c r="G79" s="23">
        <f>'Emissions Factors'!$AB$39/1000</f>
        <v>0.49266147344102867</v>
      </c>
      <c r="H79" s="26">
        <f t="shared" si="13"/>
        <v>2115.5401320271121</v>
      </c>
      <c r="I79" s="23">
        <f t="shared" si="8"/>
        <v>0.64789521148662332</v>
      </c>
      <c r="J79" s="26">
        <f>I79*'Social Cost of Carbon'!$C$4</f>
        <v>32.394760574331166</v>
      </c>
      <c r="K79" s="26">
        <f>I79*'Social Cost of Carbon'!$C$5</f>
        <v>64.789521148662331</v>
      </c>
      <c r="L79" s="26">
        <f>I79*'Social Cost of Carbon'!$C$6</f>
        <v>97.184281722993504</v>
      </c>
      <c r="M79" s="23">
        <f t="shared" si="9"/>
        <v>7.8235930150723457E-2</v>
      </c>
      <c r="N79" s="23">
        <f t="shared" si="10"/>
        <v>0.15647186030144691</v>
      </c>
      <c r="O79" s="23">
        <f t="shared" si="11"/>
        <v>0.23470779045217038</v>
      </c>
      <c r="P79" s="27"/>
    </row>
    <row r="80" spans="1:16" x14ac:dyDescent="0.25">
      <c r="A80" s="24">
        <f t="shared" si="12"/>
        <v>2016</v>
      </c>
      <c r="B80" s="32">
        <v>42443</v>
      </c>
      <c r="C80" s="28">
        <f>'Bitcoin Data'!C80</f>
        <v>416.43798800000002</v>
      </c>
      <c r="D80" s="26">
        <f>'Bitcoin Data'!K80</f>
        <v>3821.8073032465368</v>
      </c>
      <c r="E80" s="25">
        <f>'Bitcoin Data'!J80</f>
        <v>1143.1688799646922</v>
      </c>
      <c r="F80" s="25">
        <f t="shared" si="7"/>
        <v>4.3689711742932245</v>
      </c>
      <c r="G80" s="23">
        <f>'Emissions Factors'!$AB$39/1000</f>
        <v>0.49266147344102867</v>
      </c>
      <c r="H80" s="26">
        <f t="shared" si="13"/>
        <v>2152.4237761486811</v>
      </c>
      <c r="I80" s="23">
        <f t="shared" si="8"/>
        <v>0.56319526479533566</v>
      </c>
      <c r="J80" s="26">
        <f>I80*'Social Cost of Carbon'!$C$4</f>
        <v>28.159763239766782</v>
      </c>
      <c r="K80" s="26">
        <f>I80*'Social Cost of Carbon'!$C$5</f>
        <v>56.319526479533565</v>
      </c>
      <c r="L80" s="26">
        <f>I80*'Social Cost of Carbon'!$C$6</f>
        <v>84.479289719300354</v>
      </c>
      <c r="M80" s="23">
        <f t="shared" si="9"/>
        <v>6.7620543877391845E-2</v>
      </c>
      <c r="N80" s="23">
        <f t="shared" si="10"/>
        <v>0.13524108775478369</v>
      </c>
      <c r="O80" s="23">
        <f t="shared" si="11"/>
        <v>0.20286163163217558</v>
      </c>
      <c r="P80" s="27"/>
    </row>
    <row r="81" spans="1:16" x14ac:dyDescent="0.25">
      <c r="A81" s="24">
        <f t="shared" si="12"/>
        <v>2016</v>
      </c>
      <c r="B81" s="32">
        <v>42444</v>
      </c>
      <c r="C81" s="28">
        <f>'Bitcoin Data'!C81</f>
        <v>416.82998700000002</v>
      </c>
      <c r="D81" s="26">
        <f>'Bitcoin Data'!K81</f>
        <v>3998.9420788151292</v>
      </c>
      <c r="E81" s="25">
        <f>'Bitcoin Data'!J81</f>
        <v>1077.1955066027904</v>
      </c>
      <c r="F81" s="25">
        <f t="shared" si="7"/>
        <v>4.3076424384644785</v>
      </c>
      <c r="G81" s="23">
        <f>'Emissions Factors'!$AB$39/1000</f>
        <v>0.49266147344102867</v>
      </c>
      <c r="H81" s="26">
        <f t="shared" si="13"/>
        <v>2122.2094707910155</v>
      </c>
      <c r="I81" s="23">
        <f t="shared" si="8"/>
        <v>0.53069272546698609</v>
      </c>
      <c r="J81" s="26">
        <f>I81*'Social Cost of Carbon'!$C$4</f>
        <v>26.534636273349303</v>
      </c>
      <c r="K81" s="26">
        <f>I81*'Social Cost of Carbon'!$C$5</f>
        <v>53.069272546698606</v>
      </c>
      <c r="L81" s="26">
        <f>I81*'Social Cost of Carbon'!$C$6</f>
        <v>79.60390882004792</v>
      </c>
      <c r="M81" s="23">
        <f t="shared" si="9"/>
        <v>6.3658175037558662E-2</v>
      </c>
      <c r="N81" s="23">
        <f t="shared" si="10"/>
        <v>0.12731635007511732</v>
      </c>
      <c r="O81" s="23">
        <f t="shared" si="11"/>
        <v>0.19097452511267601</v>
      </c>
      <c r="P81" s="27"/>
    </row>
    <row r="82" spans="1:16" x14ac:dyDescent="0.25">
      <c r="A82" s="24">
        <f t="shared" si="12"/>
        <v>2016</v>
      </c>
      <c r="B82" s="32">
        <v>42445</v>
      </c>
      <c r="C82" s="28">
        <f>'Bitcoin Data'!C82</f>
        <v>417.010986</v>
      </c>
      <c r="D82" s="26">
        <f>'Bitcoin Data'!K82</f>
        <v>3834.9764051768466</v>
      </c>
      <c r="E82" s="25">
        <f>'Bitcoin Data'!J82</f>
        <v>1133.2901656531108</v>
      </c>
      <c r="F82" s="25">
        <f t="shared" si="7"/>
        <v>4.3461410454986398</v>
      </c>
      <c r="G82" s="23">
        <f>'Emissions Factors'!$AB$39/1000</f>
        <v>0.49266147344102867</v>
      </c>
      <c r="H82" s="26">
        <f t="shared" si="13"/>
        <v>2141.176251257893</v>
      </c>
      <c r="I82" s="23">
        <f t="shared" si="8"/>
        <v>0.558328402846889</v>
      </c>
      <c r="J82" s="26">
        <f>I82*'Social Cost of Carbon'!$C$4</f>
        <v>27.91642014234445</v>
      </c>
      <c r="K82" s="26">
        <f>I82*'Social Cost of Carbon'!$C$5</f>
        <v>55.832840284688899</v>
      </c>
      <c r="L82" s="26">
        <f>I82*'Social Cost of Carbon'!$C$6</f>
        <v>83.749260427033349</v>
      </c>
      <c r="M82" s="23">
        <f t="shared" si="9"/>
        <v>6.6944087996627627E-2</v>
      </c>
      <c r="N82" s="23">
        <f t="shared" si="10"/>
        <v>0.13388817599325525</v>
      </c>
      <c r="O82" s="23">
        <f t="shared" si="11"/>
        <v>0.20083226398988285</v>
      </c>
      <c r="P82" s="27"/>
    </row>
    <row r="83" spans="1:16" x14ac:dyDescent="0.25">
      <c r="A83" s="24">
        <f t="shared" si="12"/>
        <v>2016</v>
      </c>
      <c r="B83" s="32">
        <v>42446</v>
      </c>
      <c r="C83" s="28">
        <f>'Bitcoin Data'!C83</f>
        <v>420.62100199999998</v>
      </c>
      <c r="D83" s="26">
        <f>'Bitcoin Data'!K83</f>
        <v>3498.1565073567581</v>
      </c>
      <c r="E83" s="25">
        <f>'Bitcoin Data'!J83</f>
        <v>1205.4647597326593</v>
      </c>
      <c r="F83" s="25">
        <f t="shared" si="7"/>
        <v>4.2169043936480533</v>
      </c>
      <c r="G83" s="23">
        <f>'Emissions Factors'!$AB$39/1000</f>
        <v>0.49266147344102867</v>
      </c>
      <c r="H83" s="26">
        <f t="shared" si="13"/>
        <v>2077.5063319345977</v>
      </c>
      <c r="I83" s="23">
        <f t="shared" si="8"/>
        <v>0.59388604471112749</v>
      </c>
      <c r="J83" s="26">
        <f>I83*'Social Cost of Carbon'!$C$4</f>
        <v>29.694302235556375</v>
      </c>
      <c r="K83" s="26">
        <f>I83*'Social Cost of Carbon'!$C$5</f>
        <v>59.38860447111275</v>
      </c>
      <c r="L83" s="26">
        <f>I83*'Social Cost of Carbon'!$C$6</f>
        <v>89.082906706669121</v>
      </c>
      <c r="M83" s="23">
        <f t="shared" si="9"/>
        <v>7.0596337544639245E-2</v>
      </c>
      <c r="N83" s="23">
        <f t="shared" si="10"/>
        <v>0.14119267508927849</v>
      </c>
      <c r="O83" s="23">
        <f t="shared" si="11"/>
        <v>0.21178901263391772</v>
      </c>
      <c r="P83" s="27"/>
    </row>
    <row r="84" spans="1:16" x14ac:dyDescent="0.25">
      <c r="A84" s="24">
        <f t="shared" si="12"/>
        <v>2016</v>
      </c>
      <c r="B84" s="32">
        <v>42447</v>
      </c>
      <c r="C84" s="28">
        <f>'Bitcoin Data'!C84</f>
        <v>409.54800399999999</v>
      </c>
      <c r="D84" s="26">
        <f>'Bitcoin Data'!K84</f>
        <v>3406.1894878424973</v>
      </c>
      <c r="E84" s="25">
        <f>'Bitcoin Data'!J84</f>
        <v>1236.2277673921071</v>
      </c>
      <c r="F84" s="25">
        <f t="shared" si="7"/>
        <v>4.210826025869995</v>
      </c>
      <c r="G84" s="23">
        <f>'Emissions Factors'!$AB$39/1000</f>
        <v>0.49266147344102867</v>
      </c>
      <c r="H84" s="26">
        <f t="shared" si="13"/>
        <v>2074.5117543089432</v>
      </c>
      <c r="I84" s="23">
        <f t="shared" si="8"/>
        <v>0.60904179339210873</v>
      </c>
      <c r="J84" s="26">
        <f>I84*'Social Cost of Carbon'!$C$4</f>
        <v>30.452089669605435</v>
      </c>
      <c r="K84" s="26">
        <f>I84*'Social Cost of Carbon'!$C$5</f>
        <v>60.90417933921087</v>
      </c>
      <c r="L84" s="26">
        <f>I84*'Social Cost of Carbon'!$C$6</f>
        <v>91.356269008816312</v>
      </c>
      <c r="M84" s="23">
        <f t="shared" si="9"/>
        <v>7.4355360964243486E-2</v>
      </c>
      <c r="N84" s="23">
        <f t="shared" si="10"/>
        <v>0.14871072192848697</v>
      </c>
      <c r="O84" s="23">
        <f t="shared" si="11"/>
        <v>0.22306608289273047</v>
      </c>
      <c r="P84" s="27"/>
    </row>
    <row r="85" spans="1:16" x14ac:dyDescent="0.25">
      <c r="A85" s="24">
        <f t="shared" si="12"/>
        <v>2016</v>
      </c>
      <c r="B85" s="32">
        <v>42448</v>
      </c>
      <c r="C85" s="28">
        <f>'Bitcoin Data'!C85</f>
        <v>410.44400000000002</v>
      </c>
      <c r="D85" s="26">
        <f>'Bitcoin Data'!K85</f>
        <v>3420.8258611454062</v>
      </c>
      <c r="E85" s="25">
        <f>'Bitcoin Data'!J85</f>
        <v>1243.5441321298786</v>
      </c>
      <c r="F85" s="25">
        <f t="shared" si="7"/>
        <v>4.253947926665508</v>
      </c>
      <c r="G85" s="23">
        <f>'Emissions Factors'!$AB$39/1000</f>
        <v>0.49266147344102867</v>
      </c>
      <c r="H85" s="26">
        <f t="shared" si="13"/>
        <v>2095.7562534924382</v>
      </c>
      <c r="I85" s="23">
        <f t="shared" si="8"/>
        <v>0.61264628442405122</v>
      </c>
      <c r="J85" s="26">
        <f>I85*'Social Cost of Carbon'!$C$4</f>
        <v>30.632314221202563</v>
      </c>
      <c r="K85" s="26">
        <f>I85*'Social Cost of Carbon'!$C$5</f>
        <v>61.264628442405126</v>
      </c>
      <c r="L85" s="26">
        <f>I85*'Social Cost of Carbon'!$C$6</f>
        <v>91.896942663607689</v>
      </c>
      <c r="M85" s="23">
        <f t="shared" si="9"/>
        <v>7.4632140367997979E-2</v>
      </c>
      <c r="N85" s="23">
        <f t="shared" si="10"/>
        <v>0.14926428073599596</v>
      </c>
      <c r="O85" s="23">
        <f t="shared" si="11"/>
        <v>0.22389642110399394</v>
      </c>
      <c r="P85" s="27"/>
    </row>
    <row r="86" spans="1:16" x14ac:dyDescent="0.25">
      <c r="A86" s="24">
        <f t="shared" si="12"/>
        <v>2016</v>
      </c>
      <c r="B86" s="32">
        <v>42449</v>
      </c>
      <c r="C86" s="28">
        <f>'Bitcoin Data'!C86</f>
        <v>413.75500499999998</v>
      </c>
      <c r="D86" s="26">
        <f>'Bitcoin Data'!K86</f>
        <v>3627.1623113728383</v>
      </c>
      <c r="E86" s="25">
        <f>'Bitcoin Data'!J86</f>
        <v>1180.579446126774</v>
      </c>
      <c r="F86" s="25">
        <f t="shared" si="7"/>
        <v>4.2821532725724554</v>
      </c>
      <c r="G86" s="23">
        <f>'Emissions Factors'!$AB$39/1000</f>
        <v>0.49266147344102867</v>
      </c>
      <c r="H86" s="26">
        <f t="shared" si="13"/>
        <v>2109.6519407658689</v>
      </c>
      <c r="I86" s="23">
        <f t="shared" si="8"/>
        <v>0.58162600944301002</v>
      </c>
      <c r="J86" s="26">
        <f>I86*'Social Cost of Carbon'!$C$4</f>
        <v>29.081300472150502</v>
      </c>
      <c r="K86" s="26">
        <f>I86*'Social Cost of Carbon'!$C$5</f>
        <v>58.162600944301005</v>
      </c>
      <c r="L86" s="26">
        <f>I86*'Social Cost of Carbon'!$C$6</f>
        <v>87.243901416451507</v>
      </c>
      <c r="M86" s="23">
        <f t="shared" si="9"/>
        <v>7.0286280820096678E-2</v>
      </c>
      <c r="N86" s="23">
        <f t="shared" si="10"/>
        <v>0.14057256164019336</v>
      </c>
      <c r="O86" s="23">
        <f t="shared" si="11"/>
        <v>0.21085884246029002</v>
      </c>
      <c r="P86" s="27"/>
    </row>
    <row r="87" spans="1:16" x14ac:dyDescent="0.25">
      <c r="A87" s="24">
        <f t="shared" si="12"/>
        <v>2016</v>
      </c>
      <c r="B87" s="32">
        <v>42450</v>
      </c>
      <c r="C87" s="28">
        <f>'Bitcoin Data'!C87</f>
        <v>413.307007</v>
      </c>
      <c r="D87" s="26">
        <f>'Bitcoin Data'!K87</f>
        <v>3488.3234576507789</v>
      </c>
      <c r="E87" s="25">
        <f>'Bitcoin Data'!J87</f>
        <v>1200.4897778514419</v>
      </c>
      <c r="F87" s="25">
        <f t="shared" si="7"/>
        <v>4.1876966527491568</v>
      </c>
      <c r="G87" s="23">
        <f>'Emissions Factors'!$AB$39/1000</f>
        <v>0.49266147344102867</v>
      </c>
      <c r="H87" s="26">
        <f t="shared" si="13"/>
        <v>2063.1168032674636</v>
      </c>
      <c r="I87" s="23">
        <f t="shared" si="8"/>
        <v>0.5914350628071845</v>
      </c>
      <c r="J87" s="26">
        <f>I87*'Social Cost of Carbon'!$C$4</f>
        <v>29.571753140359224</v>
      </c>
      <c r="K87" s="26">
        <f>I87*'Social Cost of Carbon'!$C$5</f>
        <v>59.143506280718448</v>
      </c>
      <c r="L87" s="26">
        <f>I87*'Social Cost of Carbon'!$C$6</f>
        <v>88.715259421077675</v>
      </c>
      <c r="M87" s="23">
        <f t="shared" si="9"/>
        <v>7.1549121208969058E-2</v>
      </c>
      <c r="N87" s="23">
        <f t="shared" si="10"/>
        <v>0.14309824241793812</v>
      </c>
      <c r="O87" s="23">
        <f t="shared" si="11"/>
        <v>0.2146473636269072</v>
      </c>
      <c r="P87" s="27"/>
    </row>
    <row r="88" spans="1:16" x14ac:dyDescent="0.25">
      <c r="A88" s="24">
        <f t="shared" si="12"/>
        <v>2016</v>
      </c>
      <c r="B88" s="32">
        <v>42451</v>
      </c>
      <c r="C88" s="28">
        <f>'Bitcoin Data'!C88</f>
        <v>418.08898900000003</v>
      </c>
      <c r="D88" s="26">
        <f>'Bitcoin Data'!K88</f>
        <v>3674.0604528215158</v>
      </c>
      <c r="E88" s="25">
        <f>'Bitcoin Data'!J88</f>
        <v>1121.5329378128845</v>
      </c>
      <c r="F88" s="25">
        <f t="shared" si="7"/>
        <v>4.1205798133550511</v>
      </c>
      <c r="G88" s="23">
        <f>'Emissions Factors'!$AB$39/1000</f>
        <v>0.49266147344102867</v>
      </c>
      <c r="H88" s="26">
        <f t="shared" si="13"/>
        <v>2030.0509222788583</v>
      </c>
      <c r="I88" s="23">
        <f t="shared" si="8"/>
        <v>0.55253606965554125</v>
      </c>
      <c r="J88" s="26">
        <f>I88*'Social Cost of Carbon'!$C$4</f>
        <v>27.626803482777063</v>
      </c>
      <c r="K88" s="26">
        <f>I88*'Social Cost of Carbon'!$C$5</f>
        <v>55.253606965554127</v>
      </c>
      <c r="L88" s="26">
        <f>I88*'Social Cost of Carbon'!$C$6</f>
        <v>82.88041044833119</v>
      </c>
      <c r="M88" s="23">
        <f t="shared" si="9"/>
        <v>6.6078763635597837E-2</v>
      </c>
      <c r="N88" s="23">
        <f t="shared" si="10"/>
        <v>0.13215752727119567</v>
      </c>
      <c r="O88" s="23">
        <f t="shared" si="11"/>
        <v>0.19823629090679348</v>
      </c>
      <c r="P88" s="27"/>
    </row>
    <row r="89" spans="1:16" x14ac:dyDescent="0.25">
      <c r="A89" s="24">
        <f t="shared" si="12"/>
        <v>2016</v>
      </c>
      <c r="B89" s="32">
        <v>42452</v>
      </c>
      <c r="C89" s="28">
        <f>'Bitcoin Data'!C89</f>
        <v>418.04098499999998</v>
      </c>
      <c r="D89" s="26">
        <f>'Bitcoin Data'!K89</f>
        <v>3731.2619558286478</v>
      </c>
      <c r="E89" s="25">
        <f>'Bitcoin Data'!J89</f>
        <v>1131.2767986408196</v>
      </c>
      <c r="F89" s="25">
        <f t="shared" si="7"/>
        <v>4.2210900802801161</v>
      </c>
      <c r="G89" s="23">
        <f>'Emissions Factors'!$AB$39/1000</f>
        <v>0.49266147344102867</v>
      </c>
      <c r="H89" s="26">
        <f t="shared" si="13"/>
        <v>2079.568458478112</v>
      </c>
      <c r="I89" s="23">
        <f t="shared" si="8"/>
        <v>0.55733649448803613</v>
      </c>
      <c r="J89" s="26">
        <f>I89*'Social Cost of Carbon'!$C$4</f>
        <v>27.866824724401805</v>
      </c>
      <c r="K89" s="26">
        <f>I89*'Social Cost of Carbon'!$C$5</f>
        <v>55.733649448803611</v>
      </c>
      <c r="L89" s="26">
        <f>I89*'Social Cost of Carbon'!$C$6</f>
        <v>83.600474173205413</v>
      </c>
      <c r="M89" s="23">
        <f t="shared" si="9"/>
        <v>6.6660508716392508E-2</v>
      </c>
      <c r="N89" s="23">
        <f t="shared" si="10"/>
        <v>0.13332101743278502</v>
      </c>
      <c r="O89" s="23">
        <f t="shared" si="11"/>
        <v>0.1999815261491775</v>
      </c>
      <c r="P89" s="27"/>
    </row>
    <row r="90" spans="1:16" x14ac:dyDescent="0.25">
      <c r="A90" s="24">
        <f t="shared" si="12"/>
        <v>2016</v>
      </c>
      <c r="B90" s="32">
        <v>42453</v>
      </c>
      <c r="C90" s="28">
        <f>'Bitcoin Data'!C90</f>
        <v>416.39401199999998</v>
      </c>
      <c r="D90" s="26">
        <f>'Bitcoin Data'!K90</f>
        <v>3677.5538568450329</v>
      </c>
      <c r="E90" s="25">
        <f>'Bitcoin Data'!J90</f>
        <v>1163.8552530086477</v>
      </c>
      <c r="F90" s="25">
        <f t="shared" si="7"/>
        <v>4.2801403745113031</v>
      </c>
      <c r="G90" s="23">
        <f>'Emissions Factors'!$AB$39/1000</f>
        <v>0.49266147344102867</v>
      </c>
      <c r="H90" s="26">
        <f t="shared" si="13"/>
        <v>2108.6602634411752</v>
      </c>
      <c r="I90" s="23">
        <f t="shared" si="8"/>
        <v>0.57338664381932158</v>
      </c>
      <c r="J90" s="26">
        <f>I90*'Social Cost of Carbon'!$C$4</f>
        <v>28.669332190966081</v>
      </c>
      <c r="K90" s="26">
        <f>I90*'Social Cost of Carbon'!$C$5</f>
        <v>57.338664381932162</v>
      </c>
      <c r="L90" s="26">
        <f>I90*'Social Cost of Carbon'!$C$6</f>
        <v>86.007996572898236</v>
      </c>
      <c r="M90" s="23">
        <f t="shared" si="9"/>
        <v>6.8851451665366603E-2</v>
      </c>
      <c r="N90" s="23">
        <f t="shared" si="10"/>
        <v>0.13770290333073321</v>
      </c>
      <c r="O90" s="23">
        <f t="shared" si="11"/>
        <v>0.20655435499609981</v>
      </c>
      <c r="P90" s="27"/>
    </row>
    <row r="91" spans="1:16" x14ac:dyDescent="0.25">
      <c r="A91" s="24">
        <f t="shared" si="12"/>
        <v>2016</v>
      </c>
      <c r="B91" s="32">
        <v>42454</v>
      </c>
      <c r="C91" s="28">
        <f>'Bitcoin Data'!C91</f>
        <v>417.17700200000002</v>
      </c>
      <c r="D91" s="26">
        <f>'Bitcoin Data'!K91</f>
        <v>3646.4969994102908</v>
      </c>
      <c r="E91" s="25">
        <f>'Bitcoin Data'!J91</f>
        <v>1186.0652827587523</v>
      </c>
      <c r="F91" s="25">
        <f t="shared" si="7"/>
        <v>4.324983494684508</v>
      </c>
      <c r="G91" s="23">
        <f>'Emissions Factors'!$AB$39/1000</f>
        <v>0.49266147344102867</v>
      </c>
      <c r="H91" s="26">
        <f t="shared" si="13"/>
        <v>2130.7527410993989</v>
      </c>
      <c r="I91" s="23">
        <f t="shared" si="8"/>
        <v>0.58432866980117726</v>
      </c>
      <c r="J91" s="26">
        <f>I91*'Social Cost of Carbon'!$C$4</f>
        <v>29.216433490058861</v>
      </c>
      <c r="K91" s="26">
        <f>I91*'Social Cost of Carbon'!$C$5</f>
        <v>58.432866980117723</v>
      </c>
      <c r="L91" s="26">
        <f>I91*'Social Cost of Carbon'!$C$6</f>
        <v>87.649300470176584</v>
      </c>
      <c r="M91" s="23">
        <f t="shared" si="9"/>
        <v>7.0033662809770275E-2</v>
      </c>
      <c r="N91" s="23">
        <f t="shared" si="10"/>
        <v>0.14006732561954055</v>
      </c>
      <c r="O91" s="23">
        <f t="shared" si="11"/>
        <v>0.21010098842931083</v>
      </c>
      <c r="P91" s="27"/>
    </row>
    <row r="92" spans="1:16" x14ac:dyDescent="0.25">
      <c r="A92" s="24">
        <f t="shared" si="12"/>
        <v>2016</v>
      </c>
      <c r="B92" s="32">
        <v>42455</v>
      </c>
      <c r="C92" s="28">
        <f>'Bitcoin Data'!C92</f>
        <v>417.94500699999998</v>
      </c>
      <c r="D92" s="26">
        <f>'Bitcoin Data'!K92</f>
        <v>3909.2941552219763</v>
      </c>
      <c r="E92" s="25">
        <f>'Bitcoin Data'!J92</f>
        <v>1100.9184807777929</v>
      </c>
      <c r="F92" s="25">
        <f t="shared" si="7"/>
        <v>4.3038141822804841</v>
      </c>
      <c r="G92" s="23">
        <f>'Emissions Factors'!$AB$39/1000</f>
        <v>0.49266147344102867</v>
      </c>
      <c r="H92" s="26">
        <f t="shared" si="13"/>
        <v>2120.3234364586992</v>
      </c>
      <c r="I92" s="23">
        <f t="shared" si="8"/>
        <v>0.54238012087844634</v>
      </c>
      <c r="J92" s="26">
        <f>I92*'Social Cost of Carbon'!$C$4</f>
        <v>27.119006043922315</v>
      </c>
      <c r="K92" s="26">
        <f>I92*'Social Cost of Carbon'!$C$5</f>
        <v>54.238012087844631</v>
      </c>
      <c r="L92" s="26">
        <f>I92*'Social Cost of Carbon'!$C$6</f>
        <v>81.357018131766949</v>
      </c>
      <c r="M92" s="23">
        <f t="shared" si="9"/>
        <v>6.488654150597932E-2</v>
      </c>
      <c r="N92" s="23">
        <f t="shared" si="10"/>
        <v>0.12977308301195864</v>
      </c>
      <c r="O92" s="23">
        <f t="shared" si="11"/>
        <v>0.19465962451793797</v>
      </c>
      <c r="P92" s="27"/>
    </row>
    <row r="93" spans="1:16" x14ac:dyDescent="0.25">
      <c r="A93" s="24">
        <f t="shared" si="12"/>
        <v>2016</v>
      </c>
      <c r="B93" s="32">
        <v>42456</v>
      </c>
      <c r="C93" s="28">
        <f>'Bitcoin Data'!C93</f>
        <v>426.76501500000001</v>
      </c>
      <c r="D93" s="26">
        <f>'Bitcoin Data'!K93</f>
        <v>3491.299264048454</v>
      </c>
      <c r="E93" s="25">
        <f>'Bitcoin Data'!J93</f>
        <v>1268.4816118833055</v>
      </c>
      <c r="F93" s="25">
        <f t="shared" si="7"/>
        <v>4.4286489180271813</v>
      </c>
      <c r="G93" s="23">
        <f>'Emissions Factors'!$AB$39/1000</f>
        <v>0.49266147344102867</v>
      </c>
      <c r="H93" s="26">
        <f t="shared" si="13"/>
        <v>2181.8247013082887</v>
      </c>
      <c r="I93" s="23">
        <f t="shared" si="8"/>
        <v>0.6249320199432804</v>
      </c>
      <c r="J93" s="26">
        <f>I93*'Social Cost of Carbon'!$C$4</f>
        <v>31.24660099716402</v>
      </c>
      <c r="K93" s="26">
        <f>I93*'Social Cost of Carbon'!$C$5</f>
        <v>62.493201994328039</v>
      </c>
      <c r="L93" s="26">
        <f>I93*'Social Cost of Carbon'!$C$6</f>
        <v>93.739802991492056</v>
      </c>
      <c r="M93" s="23">
        <f t="shared" si="9"/>
        <v>7.3217344203259066E-2</v>
      </c>
      <c r="N93" s="23">
        <f t="shared" si="10"/>
        <v>0.14643468840651813</v>
      </c>
      <c r="O93" s="23">
        <f t="shared" si="11"/>
        <v>0.2196520326097772</v>
      </c>
      <c r="P93" s="27"/>
    </row>
    <row r="94" spans="1:16" x14ac:dyDescent="0.25">
      <c r="A94" s="24">
        <f t="shared" si="12"/>
        <v>2016</v>
      </c>
      <c r="B94" s="32">
        <v>42457</v>
      </c>
      <c r="C94" s="28">
        <f>'Bitcoin Data'!C94</f>
        <v>424.23098800000002</v>
      </c>
      <c r="D94" s="26">
        <f>'Bitcoin Data'!K94</f>
        <v>4195.3727506426767</v>
      </c>
      <c r="E94" s="25">
        <f>'Bitcoin Data'!J94</f>
        <v>1047.1833311884691</v>
      </c>
      <c r="F94" s="25">
        <f t="shared" si="7"/>
        <v>4.3933244125953292</v>
      </c>
      <c r="G94" s="23">
        <f>'Emissions Factors'!$AB$39/1000</f>
        <v>0.49266147344102867</v>
      </c>
      <c r="H94" s="26">
        <f t="shared" si="13"/>
        <v>2164.4216784136565</v>
      </c>
      <c r="I94" s="23">
        <f t="shared" si="8"/>
        <v>0.5159068829061958</v>
      </c>
      <c r="J94" s="26">
        <f>I94*'Social Cost of Carbon'!$C$4</f>
        <v>25.795344145309791</v>
      </c>
      <c r="K94" s="26">
        <f>I94*'Social Cost of Carbon'!$C$5</f>
        <v>51.590688290619582</v>
      </c>
      <c r="L94" s="26">
        <f>I94*'Social Cost of Carbon'!$C$6</f>
        <v>77.386032435929366</v>
      </c>
      <c r="M94" s="23">
        <f t="shared" si="9"/>
        <v>6.0804950310017876E-2</v>
      </c>
      <c r="N94" s="23">
        <f t="shared" si="10"/>
        <v>0.12160990062003575</v>
      </c>
      <c r="O94" s="23">
        <f t="shared" si="11"/>
        <v>0.18241485093005361</v>
      </c>
      <c r="P94" s="27"/>
    </row>
    <row r="95" spans="1:16" x14ac:dyDescent="0.25">
      <c r="A95" s="24">
        <f t="shared" si="12"/>
        <v>2016</v>
      </c>
      <c r="B95" s="32">
        <v>42458</v>
      </c>
      <c r="C95" s="28">
        <f>'Bitcoin Data'!C95</f>
        <v>416.51599099999999</v>
      </c>
      <c r="D95" s="26">
        <f>'Bitcoin Data'!K95</f>
        <v>3924.0916454524431</v>
      </c>
      <c r="E95" s="25">
        <f>'Bitcoin Data'!J95</f>
        <v>1141.7526618341044</v>
      </c>
      <c r="F95" s="25">
        <f t="shared" si="7"/>
        <v>4.4803420814762971</v>
      </c>
      <c r="G95" s="23">
        <f>'Emissions Factors'!$AB$39/1000</f>
        <v>0.49266147344102867</v>
      </c>
      <c r="H95" s="26">
        <f t="shared" si="13"/>
        <v>2207.2919313799575</v>
      </c>
      <c r="I95" s="23">
        <f t="shared" si="8"/>
        <v>0.56249754868440638</v>
      </c>
      <c r="J95" s="26">
        <f>I95*'Social Cost of Carbon'!$C$4</f>
        <v>28.12487743422032</v>
      </c>
      <c r="K95" s="26">
        <f>I95*'Social Cost of Carbon'!$C$5</f>
        <v>56.24975486844064</v>
      </c>
      <c r="L95" s="26">
        <f>I95*'Social Cost of Carbon'!$C$6</f>
        <v>84.374632302660956</v>
      </c>
      <c r="M95" s="23">
        <f t="shared" si="9"/>
        <v>6.7524124023896889E-2</v>
      </c>
      <c r="N95" s="23">
        <f t="shared" si="10"/>
        <v>0.13504824804779378</v>
      </c>
      <c r="O95" s="23">
        <f t="shared" si="11"/>
        <v>0.20257237207169065</v>
      </c>
      <c r="P95" s="27"/>
    </row>
    <row r="96" spans="1:16" x14ac:dyDescent="0.25">
      <c r="A96" s="24">
        <f t="shared" si="12"/>
        <v>2016</v>
      </c>
      <c r="B96" s="32">
        <v>42459</v>
      </c>
      <c r="C96" s="28">
        <f>'Bitcoin Data'!C96</f>
        <v>414.81601000000001</v>
      </c>
      <c r="D96" s="26">
        <f>'Bitcoin Data'!K96</f>
        <v>3700.9581089586691</v>
      </c>
      <c r="E96" s="25">
        <f>'Bitcoin Data'!J96</f>
        <v>1220.1024803321468</v>
      </c>
      <c r="F96" s="25">
        <f t="shared" si="7"/>
        <v>4.5155481683458438</v>
      </c>
      <c r="G96" s="23">
        <f>'Emissions Factors'!$AB$39/1000</f>
        <v>0.49266147344102867</v>
      </c>
      <c r="H96" s="26">
        <f t="shared" si="13"/>
        <v>2224.6366140112018</v>
      </c>
      <c r="I96" s="23">
        <f t="shared" si="8"/>
        <v>0.60109748570948918</v>
      </c>
      <c r="J96" s="26">
        <f>I96*'Social Cost of Carbon'!$C$4</f>
        <v>30.054874285474458</v>
      </c>
      <c r="K96" s="26">
        <f>I96*'Social Cost of Carbon'!$C$5</f>
        <v>60.109748570948916</v>
      </c>
      <c r="L96" s="26">
        <f>I96*'Social Cost of Carbon'!$C$6</f>
        <v>90.164622856423378</v>
      </c>
      <c r="M96" s="23">
        <f t="shared" si="9"/>
        <v>7.2453506038675938E-2</v>
      </c>
      <c r="N96" s="23">
        <f t="shared" si="10"/>
        <v>0.14490701207735188</v>
      </c>
      <c r="O96" s="23">
        <f t="shared" si="11"/>
        <v>0.21736051811602783</v>
      </c>
      <c r="P96" s="27"/>
    </row>
    <row r="97" spans="1:16" x14ac:dyDescent="0.25">
      <c r="A97" s="24">
        <f t="shared" si="12"/>
        <v>2016</v>
      </c>
      <c r="B97" s="32">
        <v>42460</v>
      </c>
      <c r="C97" s="28">
        <f>'Bitcoin Data'!C97</f>
        <v>416.72900399999997</v>
      </c>
      <c r="D97" s="26">
        <f>'Bitcoin Data'!K97</f>
        <v>3106.5438771486379</v>
      </c>
      <c r="E97" s="25">
        <f>'Bitcoin Data'!J97</f>
        <v>1422.5271339338794</v>
      </c>
      <c r="F97" s="25">
        <f t="shared" si="7"/>
        <v>4.4191429580000934</v>
      </c>
      <c r="G97" s="23">
        <f>'Emissions Factors'!$AB$39/1000</f>
        <v>0.49266147344102867</v>
      </c>
      <c r="H97" s="26">
        <f t="shared" si="13"/>
        <v>2177.1414810348715</v>
      </c>
      <c r="I97" s="23">
        <f t="shared" si="8"/>
        <v>0.70082431381370858</v>
      </c>
      <c r="J97" s="26">
        <f>I97*'Social Cost of Carbon'!$C$4</f>
        <v>35.041215690685426</v>
      </c>
      <c r="K97" s="26">
        <f>I97*'Social Cost of Carbon'!$C$5</f>
        <v>70.082431381370853</v>
      </c>
      <c r="L97" s="26">
        <f>I97*'Social Cost of Carbon'!$C$6</f>
        <v>105.12364707205629</v>
      </c>
      <c r="M97" s="23">
        <f t="shared" si="9"/>
        <v>8.4086337534321057E-2</v>
      </c>
      <c r="N97" s="23">
        <f t="shared" si="10"/>
        <v>0.16817267506864211</v>
      </c>
      <c r="O97" s="23">
        <f t="shared" si="11"/>
        <v>0.25225901260296318</v>
      </c>
      <c r="P97" s="27"/>
    </row>
    <row r="98" spans="1:16" x14ac:dyDescent="0.25">
      <c r="A98" s="24">
        <f t="shared" si="12"/>
        <v>2016</v>
      </c>
      <c r="B98" s="32">
        <v>42461</v>
      </c>
      <c r="C98" s="28">
        <f>'Bitcoin Data'!C98</f>
        <v>417.959991</v>
      </c>
      <c r="D98" s="26">
        <f>'Bitcoin Data'!K98</f>
        <v>3805.8386595266911</v>
      </c>
      <c r="E98" s="25">
        <f>'Bitcoin Data'!J98</f>
        <v>1149.5683164414838</v>
      </c>
      <c r="F98" s="25">
        <f t="shared" si="7"/>
        <v>4.375071540480012</v>
      </c>
      <c r="G98" s="23">
        <f>'Emissions Factors'!$AB$39/1000</f>
        <v>0.49266147344102867</v>
      </c>
      <c r="H98" s="26">
        <f t="shared" si="13"/>
        <v>2155.4291915427939</v>
      </c>
      <c r="I98" s="23">
        <f t="shared" si="8"/>
        <v>0.5663480205991841</v>
      </c>
      <c r="J98" s="26">
        <f>I98*'Social Cost of Carbon'!$C$4</f>
        <v>28.317401029959203</v>
      </c>
      <c r="K98" s="26">
        <f>I98*'Social Cost of Carbon'!$C$5</f>
        <v>56.634802059918407</v>
      </c>
      <c r="L98" s="26">
        <f>I98*'Social Cost of Carbon'!$C$6</f>
        <v>84.952203089877614</v>
      </c>
      <c r="M98" s="23">
        <f t="shared" si="9"/>
        <v>6.7751463392961939E-2</v>
      </c>
      <c r="N98" s="23">
        <f t="shared" si="10"/>
        <v>0.13550292678592388</v>
      </c>
      <c r="O98" s="23">
        <f t="shared" si="11"/>
        <v>0.20325439017888583</v>
      </c>
      <c r="P98" s="27"/>
    </row>
    <row r="99" spans="1:16" x14ac:dyDescent="0.25">
      <c r="A99" s="24">
        <f t="shared" si="12"/>
        <v>2016</v>
      </c>
      <c r="B99" s="32">
        <v>42462</v>
      </c>
      <c r="C99" s="28">
        <f>'Bitcoin Data'!C99</f>
        <v>420.87298600000003</v>
      </c>
      <c r="D99" s="26">
        <f>'Bitcoin Data'!K99</f>
        <v>3461.418738975553</v>
      </c>
      <c r="E99" s="25">
        <f>'Bitcoin Data'!J99</f>
        <v>1260.8712594564386</v>
      </c>
      <c r="F99" s="25">
        <f t="shared" si="7"/>
        <v>4.3644034049182228</v>
      </c>
      <c r="G99" s="23">
        <f>'Emissions Factors'!$AB$39/1000</f>
        <v>0.49266147344102867</v>
      </c>
      <c r="H99" s="26">
        <f t="shared" si="13"/>
        <v>2150.1734121580539</v>
      </c>
      <c r="I99" s="23">
        <f t="shared" si="8"/>
        <v>0.62118269250325453</v>
      </c>
      <c r="J99" s="26">
        <f>I99*'Social Cost of Carbon'!$C$4</f>
        <v>31.059134625162727</v>
      </c>
      <c r="K99" s="26">
        <f>I99*'Social Cost of Carbon'!$C$5</f>
        <v>62.118269250325454</v>
      </c>
      <c r="L99" s="26">
        <f>I99*'Social Cost of Carbon'!$C$6</f>
        <v>93.177403875488181</v>
      </c>
      <c r="M99" s="23">
        <f t="shared" si="9"/>
        <v>7.3796930804113731E-2</v>
      </c>
      <c r="N99" s="23">
        <f t="shared" si="10"/>
        <v>0.14759386160822746</v>
      </c>
      <c r="O99" s="23">
        <f t="shared" si="11"/>
        <v>0.22139079241234119</v>
      </c>
      <c r="P99" s="27"/>
    </row>
    <row r="100" spans="1:16" x14ac:dyDescent="0.25">
      <c r="A100" s="24">
        <f t="shared" si="12"/>
        <v>2016</v>
      </c>
      <c r="B100" s="32">
        <v>42463</v>
      </c>
      <c r="C100" s="28">
        <f>'Bitcoin Data'!C100</f>
        <v>420.90399200000002</v>
      </c>
      <c r="D100" s="26">
        <f>'Bitcoin Data'!K100</f>
        <v>3555.7204298582301</v>
      </c>
      <c r="E100" s="25">
        <f>'Bitcoin Data'!J100</f>
        <v>1234.956984808189</v>
      </c>
      <c r="F100" s="25">
        <f t="shared" si="7"/>
        <v>4.3911617808785968</v>
      </c>
      <c r="G100" s="23">
        <f>'Emissions Factors'!$AB$39/1000</f>
        <v>0.49266147344102867</v>
      </c>
      <c r="H100" s="26">
        <f t="shared" si="13"/>
        <v>2163.3562330855807</v>
      </c>
      <c r="I100" s="23">
        <f t="shared" si="8"/>
        <v>0.60841572777189246</v>
      </c>
      <c r="J100" s="26">
        <f>I100*'Social Cost of Carbon'!$C$4</f>
        <v>30.420786388594621</v>
      </c>
      <c r="K100" s="26">
        <f>I100*'Social Cost of Carbon'!$C$5</f>
        <v>60.841572777189242</v>
      </c>
      <c r="L100" s="26">
        <f>I100*'Social Cost of Carbon'!$C$6</f>
        <v>91.262359165783863</v>
      </c>
      <c r="M100" s="23">
        <f t="shared" si="9"/>
        <v>7.2274882079509051E-2</v>
      </c>
      <c r="N100" s="23">
        <f t="shared" si="10"/>
        <v>0.1445497641590181</v>
      </c>
      <c r="O100" s="23">
        <f t="shared" si="11"/>
        <v>0.21682464623852715</v>
      </c>
      <c r="P100" s="27"/>
    </row>
    <row r="101" spans="1:16" x14ac:dyDescent="0.25">
      <c r="A101" s="24">
        <f t="shared" si="12"/>
        <v>2016</v>
      </c>
      <c r="B101" s="32">
        <v>42464</v>
      </c>
      <c r="C101" s="28">
        <f>'Bitcoin Data'!C101</f>
        <v>421.44400000000002</v>
      </c>
      <c r="D101" s="26">
        <f>'Bitcoin Data'!K101</f>
        <v>4164.3631971382792</v>
      </c>
      <c r="E101" s="25">
        <f>'Bitcoin Data'!J101</f>
        <v>1048.6512117274222</v>
      </c>
      <c r="F101" s="25">
        <f t="shared" si="7"/>
        <v>4.3669645127521379</v>
      </c>
      <c r="G101" s="23">
        <f>'Emissions Factors'!$AB$39/1000</f>
        <v>0.49266147344102867</v>
      </c>
      <c r="H101" s="26">
        <f t="shared" si="13"/>
        <v>2151.4351713171523</v>
      </c>
      <c r="I101" s="23">
        <f t="shared" si="8"/>
        <v>0.51663005109535198</v>
      </c>
      <c r="J101" s="26">
        <f>I101*'Social Cost of Carbon'!$C$4</f>
        <v>25.831502554767599</v>
      </c>
      <c r="K101" s="26">
        <f>I101*'Social Cost of Carbon'!$C$5</f>
        <v>51.663005109535199</v>
      </c>
      <c r="L101" s="26">
        <f>I101*'Social Cost of Carbon'!$C$6</f>
        <v>77.494507664302802</v>
      </c>
      <c r="M101" s="23">
        <f t="shared" si="9"/>
        <v>6.1292846866410719E-2</v>
      </c>
      <c r="N101" s="23">
        <f t="shared" si="10"/>
        <v>0.12258569373282144</v>
      </c>
      <c r="O101" s="23">
        <f t="shared" si="11"/>
        <v>0.18387854059923217</v>
      </c>
      <c r="P101" s="27"/>
    </row>
    <row r="102" spans="1:16" x14ac:dyDescent="0.25">
      <c r="A102" s="24">
        <f t="shared" si="12"/>
        <v>2016</v>
      </c>
      <c r="B102" s="32">
        <v>42465</v>
      </c>
      <c r="C102" s="28">
        <f>'Bitcoin Data'!C102</f>
        <v>424.02999899999998</v>
      </c>
      <c r="D102" s="26">
        <f>'Bitcoin Data'!K102</f>
        <v>3869.7149726068574</v>
      </c>
      <c r="E102" s="25">
        <f>'Bitcoin Data'!J102</f>
        <v>1117.2582424951111</v>
      </c>
      <c r="F102" s="25">
        <f t="shared" si="7"/>
        <v>4.323470949251754</v>
      </c>
      <c r="G102" s="23">
        <f>'Emissions Factors'!$AB$39/1000</f>
        <v>0.49266147344102867</v>
      </c>
      <c r="H102" s="26">
        <f t="shared" si="13"/>
        <v>2130.007568237852</v>
      </c>
      <c r="I102" s="23">
        <f t="shared" si="8"/>
        <v>0.55043009196177561</v>
      </c>
      <c r="J102" s="26">
        <f>I102*'Social Cost of Carbon'!$C$4</f>
        <v>27.521504598088782</v>
      </c>
      <c r="K102" s="26">
        <f>I102*'Social Cost of Carbon'!$C$5</f>
        <v>55.043009196177564</v>
      </c>
      <c r="L102" s="26">
        <f>I102*'Social Cost of Carbon'!$C$6</f>
        <v>82.564513794266347</v>
      </c>
      <c r="M102" s="23">
        <f t="shared" si="9"/>
        <v>6.4904616803040827E-2</v>
      </c>
      <c r="N102" s="23">
        <f t="shared" si="10"/>
        <v>0.12980923360608165</v>
      </c>
      <c r="O102" s="23">
        <f t="shared" si="11"/>
        <v>0.19471385040912248</v>
      </c>
      <c r="P102" s="27"/>
    </row>
    <row r="103" spans="1:16" x14ac:dyDescent="0.25">
      <c r="A103" s="24">
        <f t="shared" si="12"/>
        <v>2016</v>
      </c>
      <c r="B103" s="32">
        <v>42466</v>
      </c>
      <c r="C103" s="28">
        <f>'Bitcoin Data'!C103</f>
        <v>423.41299400000003</v>
      </c>
      <c r="D103" s="26">
        <f>'Bitcoin Data'!K103</f>
        <v>3914.1274238227161</v>
      </c>
      <c r="E103" s="25">
        <f>'Bitcoin Data'!J103</f>
        <v>1141.4059429336126</v>
      </c>
      <c r="F103" s="25">
        <f t="shared" si="7"/>
        <v>4.467608302950679</v>
      </c>
      <c r="G103" s="23">
        <f>'Emissions Factors'!$AB$39/1000</f>
        <v>0.49266147344102867</v>
      </c>
      <c r="H103" s="26">
        <f t="shared" si="13"/>
        <v>2201.0184892890547</v>
      </c>
      <c r="I103" s="23">
        <f t="shared" si="8"/>
        <v>0.56232673364002028</v>
      </c>
      <c r="J103" s="26">
        <f>I103*'Social Cost of Carbon'!$C$4</f>
        <v>28.116336682001013</v>
      </c>
      <c r="K103" s="26">
        <f>I103*'Social Cost of Carbon'!$C$5</f>
        <v>56.232673364002025</v>
      </c>
      <c r="L103" s="26">
        <f>I103*'Social Cost of Carbon'!$C$6</f>
        <v>84.349010046003045</v>
      </c>
      <c r="M103" s="23">
        <f t="shared" si="9"/>
        <v>6.6404047774691138E-2</v>
      </c>
      <c r="N103" s="23">
        <f t="shared" si="10"/>
        <v>0.13280809554938228</v>
      </c>
      <c r="O103" s="23">
        <f t="shared" si="11"/>
        <v>0.19921214332407342</v>
      </c>
      <c r="P103" s="27"/>
    </row>
    <row r="104" spans="1:16" x14ac:dyDescent="0.25">
      <c r="A104" s="24">
        <f t="shared" si="12"/>
        <v>2016</v>
      </c>
      <c r="B104" s="32">
        <v>42467</v>
      </c>
      <c r="C104" s="28">
        <f>'Bitcoin Data'!C104</f>
        <v>422.74499500000002</v>
      </c>
      <c r="D104" s="26">
        <f>'Bitcoin Data'!K104</f>
        <v>3518.2038692743276</v>
      </c>
      <c r="E104" s="25">
        <f>'Bitcoin Data'!J104</f>
        <v>1281.2464391899423</v>
      </c>
      <c r="F104" s="25">
        <f t="shared" si="7"/>
        <v>4.5076861798520094</v>
      </c>
      <c r="G104" s="23">
        <f>'Emissions Factors'!$AB$39/1000</f>
        <v>0.49266147344102867</v>
      </c>
      <c r="H104" s="26">
        <f t="shared" si="13"/>
        <v>2220.7633151756527</v>
      </c>
      <c r="I104" s="23">
        <f t="shared" si="8"/>
        <v>0.63122075857238824</v>
      </c>
      <c r="J104" s="26">
        <f>I104*'Social Cost of Carbon'!$C$4</f>
        <v>31.561037928619413</v>
      </c>
      <c r="K104" s="26">
        <f>I104*'Social Cost of Carbon'!$C$5</f>
        <v>63.122075857238826</v>
      </c>
      <c r="L104" s="26">
        <f>I104*'Social Cost of Carbon'!$C$6</f>
        <v>94.683113785858239</v>
      </c>
      <c r="M104" s="23">
        <f t="shared" si="9"/>
        <v>7.4657389920416234E-2</v>
      </c>
      <c r="N104" s="23">
        <f t="shared" si="10"/>
        <v>0.14931477984083247</v>
      </c>
      <c r="O104" s="23">
        <f t="shared" si="11"/>
        <v>0.2239721697612487</v>
      </c>
      <c r="P104" s="27"/>
    </row>
    <row r="105" spans="1:16" x14ac:dyDescent="0.25">
      <c r="A105" s="24">
        <f t="shared" si="12"/>
        <v>2016</v>
      </c>
      <c r="B105" s="32">
        <v>42468</v>
      </c>
      <c r="C105" s="28">
        <f>'Bitcoin Data'!C105</f>
        <v>420.34899899999999</v>
      </c>
      <c r="D105" s="26">
        <f>'Bitcoin Data'!K105</f>
        <v>3596.1707441150802</v>
      </c>
      <c r="E105" s="25">
        <f>'Bitcoin Data'!J105</f>
        <v>1240.9897227320153</v>
      </c>
      <c r="F105" s="25">
        <f t="shared" si="7"/>
        <v>4.4628109346363578</v>
      </c>
      <c r="G105" s="23">
        <f>'Emissions Factors'!$AB$39/1000</f>
        <v>0.49266147344102867</v>
      </c>
      <c r="H105" s="26">
        <f t="shared" si="13"/>
        <v>2198.6550107466824</v>
      </c>
      <c r="I105" s="23">
        <f t="shared" si="8"/>
        <v>0.61138782532632829</v>
      </c>
      <c r="J105" s="26">
        <f>I105*'Social Cost of Carbon'!$C$4</f>
        <v>30.569391266316416</v>
      </c>
      <c r="K105" s="26">
        <f>I105*'Social Cost of Carbon'!$C$5</f>
        <v>61.138782532632831</v>
      </c>
      <c r="L105" s="26">
        <f>I105*'Social Cost of Carbon'!$C$6</f>
        <v>91.708173798949247</v>
      </c>
      <c r="M105" s="23">
        <f t="shared" si="9"/>
        <v>7.2723835049066973E-2</v>
      </c>
      <c r="N105" s="23">
        <f t="shared" si="10"/>
        <v>0.14544767009813395</v>
      </c>
      <c r="O105" s="23">
        <f t="shared" si="11"/>
        <v>0.21817150514720091</v>
      </c>
      <c r="P105" s="27"/>
    </row>
    <row r="106" spans="1:16" x14ac:dyDescent="0.25">
      <c r="A106" s="24">
        <f t="shared" si="12"/>
        <v>2016</v>
      </c>
      <c r="B106" s="32">
        <v>42469</v>
      </c>
      <c r="C106" s="28">
        <f>'Bitcoin Data'!C106</f>
        <v>419.41101099999997</v>
      </c>
      <c r="D106" s="26">
        <f>'Bitcoin Data'!K106</f>
        <v>4098.1437020553967</v>
      </c>
      <c r="E106" s="25">
        <f>'Bitcoin Data'!J106</f>
        <v>1105.6551047109635</v>
      </c>
      <c r="F106" s="25">
        <f t="shared" si="7"/>
        <v>4.5311335040166352</v>
      </c>
      <c r="G106" s="23">
        <f>'Emissions Factors'!$AB$39/1000</f>
        <v>0.49266147344102867</v>
      </c>
      <c r="H106" s="26">
        <f t="shared" si="13"/>
        <v>2232.3149084468469</v>
      </c>
      <c r="I106" s="23">
        <f t="shared" si="8"/>
        <v>0.54471367300449813</v>
      </c>
      <c r="J106" s="26">
        <f>I106*'Social Cost of Carbon'!$C$4</f>
        <v>27.235683650224907</v>
      </c>
      <c r="K106" s="26">
        <f>I106*'Social Cost of Carbon'!$C$5</f>
        <v>54.471367300449813</v>
      </c>
      <c r="L106" s="26">
        <f>I106*'Social Cost of Carbon'!$C$6</f>
        <v>81.707050950674727</v>
      </c>
      <c r="M106" s="23">
        <f t="shared" si="9"/>
        <v>6.4937931851829486E-2</v>
      </c>
      <c r="N106" s="23">
        <f t="shared" si="10"/>
        <v>0.12987586370365897</v>
      </c>
      <c r="O106" s="23">
        <f t="shared" si="11"/>
        <v>0.19481379555548847</v>
      </c>
      <c r="P106" s="27"/>
    </row>
    <row r="107" spans="1:16" x14ac:dyDescent="0.25">
      <c r="A107" s="24">
        <f t="shared" si="12"/>
        <v>2016</v>
      </c>
      <c r="B107" s="32">
        <v>42470</v>
      </c>
      <c r="C107" s="28">
        <f>'Bitcoin Data'!C107</f>
        <v>421.56399499999998</v>
      </c>
      <c r="D107" s="26">
        <f>'Bitcoin Data'!K107</f>
        <v>4232.6076614638832</v>
      </c>
      <c r="E107" s="25">
        <f>'Bitcoin Data'!J107</f>
        <v>1081.0879060284387</v>
      </c>
      <c r="F107" s="25">
        <f t="shared" si="7"/>
        <v>4.5758209537719159</v>
      </c>
      <c r="G107" s="23">
        <f>'Emissions Factors'!$AB$39/1000</f>
        <v>0.49266147344102867</v>
      </c>
      <c r="H107" s="26">
        <f t="shared" si="13"/>
        <v>2254.3306932876048</v>
      </c>
      <c r="I107" s="23">
        <f t="shared" si="8"/>
        <v>0.53261036070324697</v>
      </c>
      <c r="J107" s="26">
        <f>I107*'Social Cost of Carbon'!$C$4</f>
        <v>26.63051803516235</v>
      </c>
      <c r="K107" s="26">
        <f>I107*'Social Cost of Carbon'!$C$5</f>
        <v>53.2610360703247</v>
      </c>
      <c r="L107" s="26">
        <f>I107*'Social Cost of Carbon'!$C$6</f>
        <v>79.891554105487046</v>
      </c>
      <c r="M107" s="23">
        <f t="shared" si="9"/>
        <v>6.3170760195406045E-2</v>
      </c>
      <c r="N107" s="23">
        <f t="shared" si="10"/>
        <v>0.12634152039081209</v>
      </c>
      <c r="O107" s="23">
        <f t="shared" si="11"/>
        <v>0.18951228058621811</v>
      </c>
      <c r="P107" s="27"/>
    </row>
    <row r="108" spans="1:16" x14ac:dyDescent="0.25">
      <c r="A108" s="24">
        <f t="shared" si="12"/>
        <v>2016</v>
      </c>
      <c r="B108" s="32">
        <v>42471</v>
      </c>
      <c r="C108" s="28">
        <f>'Bitcoin Data'!C108</f>
        <v>422.483002</v>
      </c>
      <c r="D108" s="26">
        <f>'Bitcoin Data'!K108</f>
        <v>3820.7988901092585</v>
      </c>
      <c r="E108" s="25">
        <f>'Bitcoin Data'!J108</f>
        <v>1199.4304749285534</v>
      </c>
      <c r="F108" s="25">
        <f t="shared" si="7"/>
        <v>4.5827826273702374</v>
      </c>
      <c r="G108" s="23">
        <f>'Emissions Factors'!$AB$39/1000</f>
        <v>0.49266147344102867</v>
      </c>
      <c r="H108" s="26">
        <f t="shared" si="13"/>
        <v>2257.7604416601698</v>
      </c>
      <c r="I108" s="23">
        <f t="shared" si="8"/>
        <v>0.59091318506837387</v>
      </c>
      <c r="J108" s="26">
        <f>I108*'Social Cost of Carbon'!$C$4</f>
        <v>29.545659253418695</v>
      </c>
      <c r="K108" s="26">
        <f>I108*'Social Cost of Carbon'!$C$5</f>
        <v>59.091318506837389</v>
      </c>
      <c r="L108" s="26">
        <f>I108*'Social Cost of Carbon'!$C$6</f>
        <v>88.636977760256087</v>
      </c>
      <c r="M108" s="23">
        <f t="shared" si="9"/>
        <v>6.993336800191241E-2</v>
      </c>
      <c r="N108" s="23">
        <f t="shared" si="10"/>
        <v>0.13986673600382482</v>
      </c>
      <c r="O108" s="23">
        <f t="shared" si="11"/>
        <v>0.20980010400573723</v>
      </c>
      <c r="P108" s="27"/>
    </row>
    <row r="109" spans="1:16" x14ac:dyDescent="0.25">
      <c r="A109" s="24">
        <f t="shared" si="12"/>
        <v>2016</v>
      </c>
      <c r="B109" s="32">
        <v>42472</v>
      </c>
      <c r="C109" s="28">
        <f>'Bitcoin Data'!C109</f>
        <v>425.19000199999999</v>
      </c>
      <c r="D109" s="26">
        <f>'Bitcoin Data'!K109</f>
        <v>3718.2037056422082</v>
      </c>
      <c r="E109" s="25">
        <f>'Bitcoin Data'!J109</f>
        <v>1228.0662162259061</v>
      </c>
      <c r="F109" s="25">
        <f t="shared" si="7"/>
        <v>4.5662003559451696</v>
      </c>
      <c r="G109" s="23">
        <f>'Emissions Factors'!$AB$39/1000</f>
        <v>0.49266147344102867</v>
      </c>
      <c r="H109" s="26">
        <f t="shared" si="13"/>
        <v>2249.5909953868968</v>
      </c>
      <c r="I109" s="23">
        <f t="shared" si="8"/>
        <v>0.60502091156900384</v>
      </c>
      <c r="J109" s="26">
        <f>I109*'Social Cost of Carbon'!$C$4</f>
        <v>30.251045578450192</v>
      </c>
      <c r="K109" s="26">
        <f>I109*'Social Cost of Carbon'!$C$5</f>
        <v>60.502091156900384</v>
      </c>
      <c r="L109" s="26">
        <f>I109*'Social Cost of Carbon'!$C$6</f>
        <v>90.75313673535058</v>
      </c>
      <c r="M109" s="23">
        <f t="shared" si="9"/>
        <v>7.1147123488689637E-2</v>
      </c>
      <c r="N109" s="23">
        <f t="shared" si="10"/>
        <v>0.14229424697737927</v>
      </c>
      <c r="O109" s="23">
        <f t="shared" si="11"/>
        <v>0.21344137046606892</v>
      </c>
      <c r="P109" s="27"/>
    </row>
    <row r="110" spans="1:16" x14ac:dyDescent="0.25">
      <c r="A110" s="24">
        <f t="shared" si="12"/>
        <v>2016</v>
      </c>
      <c r="B110" s="32">
        <v>42473</v>
      </c>
      <c r="C110" s="28">
        <f>'Bitcoin Data'!C110</f>
        <v>423.73400900000001</v>
      </c>
      <c r="D110" s="26">
        <f>'Bitcoin Data'!K110</f>
        <v>4092.7997042240513</v>
      </c>
      <c r="E110" s="25">
        <f>'Bitcoin Data'!J110</f>
        <v>1127.7115740305014</v>
      </c>
      <c r="F110" s="25">
        <f t="shared" si="7"/>
        <v>4.6154975966420757</v>
      </c>
      <c r="G110" s="23">
        <f>'Emissions Factors'!$AB$39/1000</f>
        <v>0.49266147344102867</v>
      </c>
      <c r="H110" s="26">
        <f t="shared" si="13"/>
        <v>2273.877846625212</v>
      </c>
      <c r="I110" s="23">
        <f t="shared" si="8"/>
        <v>0.55558004567836849</v>
      </c>
      <c r="J110" s="26">
        <f>I110*'Social Cost of Carbon'!$C$4</f>
        <v>27.779002283918423</v>
      </c>
      <c r="K110" s="26">
        <f>I110*'Social Cost of Carbon'!$C$5</f>
        <v>55.558004567836846</v>
      </c>
      <c r="L110" s="26">
        <f>I110*'Social Cost of Carbon'!$C$6</f>
        <v>83.337006851755277</v>
      </c>
      <c r="M110" s="23">
        <f t="shared" si="9"/>
        <v>6.5557641572070322E-2</v>
      </c>
      <c r="N110" s="23">
        <f t="shared" si="10"/>
        <v>0.13111528314414064</v>
      </c>
      <c r="O110" s="23">
        <f t="shared" si="11"/>
        <v>0.19667292471621101</v>
      </c>
      <c r="P110" s="27"/>
    </row>
    <row r="111" spans="1:16" x14ac:dyDescent="0.25">
      <c r="A111" s="24">
        <f t="shared" si="12"/>
        <v>2016</v>
      </c>
      <c r="B111" s="32">
        <v>42474</v>
      </c>
      <c r="C111" s="28">
        <f>'Bitcoin Data'!C111</f>
        <v>424.28201300000001</v>
      </c>
      <c r="D111" s="26">
        <f>'Bitcoin Data'!K111</f>
        <v>4091.6651265939786</v>
      </c>
      <c r="E111" s="25">
        <f>'Bitcoin Data'!J111</f>
        <v>1168.4383514310637</v>
      </c>
      <c r="F111" s="25">
        <f t="shared" si="7"/>
        <v>4.7808584551254425</v>
      </c>
      <c r="G111" s="23">
        <f>'Emissions Factors'!$AB$39/1000</f>
        <v>0.49266147344102867</v>
      </c>
      <c r="H111" s="26">
        <f t="shared" si="13"/>
        <v>2355.3447708151007</v>
      </c>
      <c r="I111" s="23">
        <f t="shared" si="8"/>
        <v>0.57564455984103424</v>
      </c>
      <c r="J111" s="26">
        <f>I111*'Social Cost of Carbon'!$C$4</f>
        <v>28.782227992051713</v>
      </c>
      <c r="K111" s="26">
        <f>I111*'Social Cost of Carbon'!$C$5</f>
        <v>57.564455984103425</v>
      </c>
      <c r="L111" s="26">
        <f>I111*'Social Cost of Carbon'!$C$6</f>
        <v>86.346683976155134</v>
      </c>
      <c r="M111" s="23">
        <f t="shared" si="9"/>
        <v>6.783749277641829E-2</v>
      </c>
      <c r="N111" s="23">
        <f t="shared" si="10"/>
        <v>0.13567498555283658</v>
      </c>
      <c r="O111" s="23">
        <f t="shared" si="11"/>
        <v>0.20351247832925487</v>
      </c>
      <c r="P111" s="27"/>
    </row>
    <row r="112" spans="1:16" x14ac:dyDescent="0.25">
      <c r="A112" s="24">
        <f t="shared" si="12"/>
        <v>2016</v>
      </c>
      <c r="B112" s="32">
        <v>42475</v>
      </c>
      <c r="C112" s="28">
        <f>'Bitcoin Data'!C112</f>
        <v>429.71301299999999</v>
      </c>
      <c r="D112" s="26">
        <f>'Bitcoin Data'!K112</f>
        <v>3498.403672717955</v>
      </c>
      <c r="E112" s="25">
        <f>'Bitcoin Data'!J112</f>
        <v>1356.8190593618456</v>
      </c>
      <c r="F112" s="25">
        <f t="shared" si="7"/>
        <v>4.7467007804852015</v>
      </c>
      <c r="G112" s="23">
        <f>'Emissions Factors'!$AB$39/1000</f>
        <v>0.49266147344102867</v>
      </c>
      <c r="H112" s="26">
        <f t="shared" si="13"/>
        <v>2338.5166004975199</v>
      </c>
      <c r="I112" s="23">
        <f t="shared" si="8"/>
        <v>0.6684524769780773</v>
      </c>
      <c r="J112" s="26">
        <f>I112*'Social Cost of Carbon'!$C$4</f>
        <v>33.422623848903868</v>
      </c>
      <c r="K112" s="26">
        <f>I112*'Social Cost of Carbon'!$C$5</f>
        <v>66.845247697807736</v>
      </c>
      <c r="L112" s="26">
        <f>I112*'Social Cost of Carbon'!$C$6</f>
        <v>100.26787154671159</v>
      </c>
      <c r="M112" s="23">
        <f t="shared" si="9"/>
        <v>7.7778942777569249E-2</v>
      </c>
      <c r="N112" s="23">
        <f t="shared" si="10"/>
        <v>0.1555578855551385</v>
      </c>
      <c r="O112" s="23">
        <f t="shared" si="11"/>
        <v>0.23333682833270769</v>
      </c>
      <c r="P112" s="27"/>
    </row>
    <row r="113" spans="1:16" x14ac:dyDescent="0.25">
      <c r="A113" s="24">
        <f t="shared" si="12"/>
        <v>2016</v>
      </c>
      <c r="B113" s="32">
        <v>42476</v>
      </c>
      <c r="C113" s="28">
        <f>'Bitcoin Data'!C113</f>
        <v>430.57199100000003</v>
      </c>
      <c r="D113" s="26">
        <f>'Bitcoin Data'!K113</f>
        <v>3493.9575445711803</v>
      </c>
      <c r="E113" s="25">
        <f>'Bitcoin Data'!J113</f>
        <v>1329.7687608617509</v>
      </c>
      <c r="F113" s="25">
        <f t="shared" si="7"/>
        <v>4.6461555945479844</v>
      </c>
      <c r="G113" s="23">
        <f>'Emissions Factors'!$AB$39/1000</f>
        <v>0.49266147344102867</v>
      </c>
      <c r="H113" s="26">
        <f t="shared" si="13"/>
        <v>2288.9818610462885</v>
      </c>
      <c r="I113" s="23">
        <f t="shared" si="8"/>
        <v>0.65512583706200112</v>
      </c>
      <c r="J113" s="26">
        <f>I113*'Social Cost of Carbon'!$C$4</f>
        <v>32.756291853100059</v>
      </c>
      <c r="K113" s="26">
        <f>I113*'Social Cost of Carbon'!$C$5</f>
        <v>65.512583706200118</v>
      </c>
      <c r="L113" s="26">
        <f>I113*'Social Cost of Carbon'!$C$6</f>
        <v>98.26887555930017</v>
      </c>
      <c r="M113" s="23">
        <f t="shared" si="9"/>
        <v>7.6076225434505929E-2</v>
      </c>
      <c r="N113" s="23">
        <f t="shared" si="10"/>
        <v>0.15215245086901186</v>
      </c>
      <c r="O113" s="23">
        <f t="shared" si="11"/>
        <v>0.22822867630351776</v>
      </c>
      <c r="P113" s="27"/>
    </row>
    <row r="114" spans="1:16" x14ac:dyDescent="0.25">
      <c r="A114" s="24">
        <f t="shared" si="12"/>
        <v>2016</v>
      </c>
      <c r="B114" s="32">
        <v>42477</v>
      </c>
      <c r="C114" s="28">
        <f>'Bitcoin Data'!C114</f>
        <v>427.39898699999998</v>
      </c>
      <c r="D114" s="26">
        <f>'Bitcoin Data'!K114</f>
        <v>3881.0926376600642</v>
      </c>
      <c r="E114" s="25">
        <f>'Bitcoin Data'!J114</f>
        <v>1212.0194713751546</v>
      </c>
      <c r="F114" s="25">
        <f t="shared" si="7"/>
        <v>4.7039598470547554</v>
      </c>
      <c r="G114" s="23">
        <f>'Emissions Factors'!$AB$39/1000</f>
        <v>0.49266147344102867</v>
      </c>
      <c r="H114" s="26">
        <f t="shared" si="13"/>
        <v>2317.4597892574316</v>
      </c>
      <c r="I114" s="23">
        <f t="shared" si="8"/>
        <v>0.59711529860690027</v>
      </c>
      <c r="J114" s="26">
        <f>I114*'Social Cost of Carbon'!$C$4</f>
        <v>29.855764930345014</v>
      </c>
      <c r="K114" s="26">
        <f>I114*'Social Cost of Carbon'!$C$5</f>
        <v>59.711529860690028</v>
      </c>
      <c r="L114" s="26">
        <f>I114*'Social Cost of Carbon'!$C$6</f>
        <v>89.567294791035039</v>
      </c>
      <c r="M114" s="23">
        <f t="shared" si="9"/>
        <v>6.985455239355777E-2</v>
      </c>
      <c r="N114" s="23">
        <f t="shared" si="10"/>
        <v>0.13970910478711554</v>
      </c>
      <c r="O114" s="23">
        <f t="shared" si="11"/>
        <v>0.2095636571806733</v>
      </c>
      <c r="P114" s="27"/>
    </row>
    <row r="115" spans="1:16" x14ac:dyDescent="0.25">
      <c r="A115" s="24">
        <f t="shared" si="12"/>
        <v>2016</v>
      </c>
      <c r="B115" s="32">
        <v>42478</v>
      </c>
      <c r="C115" s="28">
        <f>'Bitcoin Data'!C115</f>
        <v>428.591003</v>
      </c>
      <c r="D115" s="26">
        <f>'Bitcoin Data'!K115</f>
        <v>3360.3455081617299</v>
      </c>
      <c r="E115" s="25">
        <f>'Bitcoin Data'!J115</f>
        <v>1388.7169105919791</v>
      </c>
      <c r="F115" s="25">
        <f t="shared" si="7"/>
        <v>4.6665686326159923</v>
      </c>
      <c r="G115" s="23">
        <f>'Emissions Factors'!$AB$39/1000</f>
        <v>0.49266147344102867</v>
      </c>
      <c r="H115" s="26">
        <f t="shared" si="13"/>
        <v>2299.0385784582813</v>
      </c>
      <c r="I115" s="23">
        <f t="shared" si="8"/>
        <v>0.68416731936471764</v>
      </c>
      <c r="J115" s="26">
        <f>I115*'Social Cost of Carbon'!$C$4</f>
        <v>34.208365968235881</v>
      </c>
      <c r="K115" s="26">
        <f>I115*'Social Cost of Carbon'!$C$5</f>
        <v>68.416731936471763</v>
      </c>
      <c r="L115" s="26">
        <f>I115*'Social Cost of Carbon'!$C$6</f>
        <v>102.62509790470764</v>
      </c>
      <c r="M115" s="23">
        <f t="shared" si="9"/>
        <v>7.9815875108875958E-2</v>
      </c>
      <c r="N115" s="23">
        <f t="shared" si="10"/>
        <v>0.15963175021775192</v>
      </c>
      <c r="O115" s="23">
        <f t="shared" si="11"/>
        <v>0.23944762532662789</v>
      </c>
      <c r="P115" s="27"/>
    </row>
    <row r="116" spans="1:16" x14ac:dyDescent="0.25">
      <c r="A116" s="24">
        <f t="shared" si="12"/>
        <v>2016</v>
      </c>
      <c r="B116" s="32">
        <v>42479</v>
      </c>
      <c r="C116" s="28">
        <f>'Bitcoin Data'!C116</f>
        <v>435.50900300000001</v>
      </c>
      <c r="D116" s="26">
        <f>'Bitcoin Data'!K116</f>
        <v>3737.9296023258225</v>
      </c>
      <c r="E116" s="25">
        <f>'Bitcoin Data'!J116</f>
        <v>1252.3231386774335</v>
      </c>
      <c r="F116" s="25">
        <f t="shared" si="7"/>
        <v>4.6810957317399646</v>
      </c>
      <c r="G116" s="23">
        <f>'Emissions Factors'!$AB$39/1000</f>
        <v>0.49266147344102867</v>
      </c>
      <c r="H116" s="26">
        <f t="shared" si="13"/>
        <v>2306.1955205175213</v>
      </c>
      <c r="I116" s="23">
        <f t="shared" si="8"/>
        <v>0.6169713627251181</v>
      </c>
      <c r="J116" s="26">
        <f>I116*'Social Cost of Carbon'!$C$4</f>
        <v>30.848568136255906</v>
      </c>
      <c r="K116" s="26">
        <f>I116*'Social Cost of Carbon'!$C$5</f>
        <v>61.697136272511813</v>
      </c>
      <c r="L116" s="26">
        <f>I116*'Social Cost of Carbon'!$C$6</f>
        <v>92.545704408767719</v>
      </c>
      <c r="M116" s="23">
        <f t="shared" si="9"/>
        <v>7.0833364921863415E-2</v>
      </c>
      <c r="N116" s="23">
        <f t="shared" si="10"/>
        <v>0.14166672984372683</v>
      </c>
      <c r="O116" s="23">
        <f t="shared" si="11"/>
        <v>0.21250009476559023</v>
      </c>
      <c r="P116" s="27"/>
    </row>
    <row r="117" spans="1:16" x14ac:dyDescent="0.25">
      <c r="A117" s="24">
        <f t="shared" si="12"/>
        <v>2016</v>
      </c>
      <c r="B117" s="32">
        <v>42480</v>
      </c>
      <c r="C117" s="28">
        <f>'Bitcoin Data'!C117</f>
        <v>441.38900799999999</v>
      </c>
      <c r="D117" s="26">
        <f>'Bitcoin Data'!K117</f>
        <v>4139.1324545612952</v>
      </c>
      <c r="E117" s="25">
        <f>'Bitcoin Data'!J117</f>
        <v>1130.3290728832505</v>
      </c>
      <c r="F117" s="25">
        <f t="shared" si="7"/>
        <v>4.6785817499052413</v>
      </c>
      <c r="G117" s="23">
        <f>'Emissions Factors'!$AB$39/1000</f>
        <v>0.49266147344102867</v>
      </c>
      <c r="H117" s="26">
        <f t="shared" si="13"/>
        <v>2304.9569785226226</v>
      </c>
      <c r="I117" s="23">
        <f t="shared" si="8"/>
        <v>0.55686958651989416</v>
      </c>
      <c r="J117" s="26">
        <f>I117*'Social Cost of Carbon'!$C$4</f>
        <v>27.843479325994707</v>
      </c>
      <c r="K117" s="26">
        <f>I117*'Social Cost of Carbon'!$C$5</f>
        <v>55.686958651989414</v>
      </c>
      <c r="L117" s="26">
        <f>I117*'Social Cost of Carbon'!$C$6</f>
        <v>83.530437977984121</v>
      </c>
      <c r="M117" s="23">
        <f t="shared" si="9"/>
        <v>6.3081496868618692E-2</v>
      </c>
      <c r="N117" s="23">
        <f t="shared" si="10"/>
        <v>0.12616299373723738</v>
      </c>
      <c r="O117" s="23">
        <f t="shared" si="11"/>
        <v>0.18924449060585605</v>
      </c>
      <c r="P117" s="27"/>
    </row>
    <row r="118" spans="1:16" x14ac:dyDescent="0.25">
      <c r="A118" s="24">
        <f t="shared" si="12"/>
        <v>2016</v>
      </c>
      <c r="B118" s="32">
        <v>42481</v>
      </c>
      <c r="C118" s="28">
        <f>'Bitcoin Data'!C118</f>
        <v>449.42498799999998</v>
      </c>
      <c r="D118" s="26">
        <f>'Bitcoin Data'!K118</f>
        <v>3773.9080127278016</v>
      </c>
      <c r="E118" s="25">
        <f>'Bitcoin Data'!J118</f>
        <v>1247.0275577762784</v>
      </c>
      <c r="F118" s="25">
        <f t="shared" si="7"/>
        <v>4.7061672923842792</v>
      </c>
      <c r="G118" s="23">
        <f>'Emissions Factors'!$AB$39/1000</f>
        <v>0.49266147344102867</v>
      </c>
      <c r="H118" s="26">
        <f t="shared" si="13"/>
        <v>2318.5473125260155</v>
      </c>
      <c r="I118" s="23">
        <f t="shared" si="8"/>
        <v>0.61436243403562873</v>
      </c>
      <c r="J118" s="26">
        <f>I118*'Social Cost of Carbon'!$C$4</f>
        <v>30.718121701781438</v>
      </c>
      <c r="K118" s="26">
        <f>I118*'Social Cost of Carbon'!$C$5</f>
        <v>61.436243403562877</v>
      </c>
      <c r="L118" s="26">
        <f>I118*'Social Cost of Carbon'!$C$6</f>
        <v>92.154365105344311</v>
      </c>
      <c r="M118" s="23">
        <f t="shared" si="9"/>
        <v>6.8349830387671812E-2</v>
      </c>
      <c r="N118" s="23">
        <f t="shared" si="10"/>
        <v>0.13669966077534362</v>
      </c>
      <c r="O118" s="23">
        <f t="shared" si="11"/>
        <v>0.20504949116301543</v>
      </c>
      <c r="P118" s="27"/>
    </row>
    <row r="119" spans="1:16" x14ac:dyDescent="0.25">
      <c r="A119" s="24">
        <f t="shared" si="12"/>
        <v>2016</v>
      </c>
      <c r="B119" s="32">
        <v>42482</v>
      </c>
      <c r="C119" s="28">
        <f>'Bitcoin Data'!C119</f>
        <v>445.73700000000002</v>
      </c>
      <c r="D119" s="26">
        <f>'Bitcoin Data'!K119</f>
        <v>3559.0583843202553</v>
      </c>
      <c r="E119" s="25">
        <f>'Bitcoin Data'!J119</f>
        <v>1321.5967084423366</v>
      </c>
      <c r="F119" s="25">
        <f t="shared" si="7"/>
        <v>4.7036398458717503</v>
      </c>
      <c r="G119" s="23">
        <f>'Emissions Factors'!$AB$39/1000</f>
        <v>0.49266147344102867</v>
      </c>
      <c r="H119" s="26">
        <f t="shared" si="13"/>
        <v>2317.3021370031097</v>
      </c>
      <c r="I119" s="23">
        <f t="shared" si="8"/>
        <v>0.65109978167601512</v>
      </c>
      <c r="J119" s="26">
        <f>I119*'Social Cost of Carbon'!$C$4</f>
        <v>32.554989083800756</v>
      </c>
      <c r="K119" s="26">
        <f>I119*'Social Cost of Carbon'!$C$5</f>
        <v>65.109978167601511</v>
      </c>
      <c r="L119" s="26">
        <f>I119*'Social Cost of Carbon'!$C$6</f>
        <v>97.664967251402274</v>
      </c>
      <c r="M119" s="23">
        <f t="shared" si="9"/>
        <v>7.3036317567984607E-2</v>
      </c>
      <c r="N119" s="23">
        <f t="shared" si="10"/>
        <v>0.14607263513596921</v>
      </c>
      <c r="O119" s="23">
        <f t="shared" si="11"/>
        <v>0.21910895270395384</v>
      </c>
      <c r="P119" s="27"/>
    </row>
    <row r="120" spans="1:16" x14ac:dyDescent="0.25">
      <c r="A120" s="24">
        <f t="shared" si="12"/>
        <v>2016</v>
      </c>
      <c r="B120" s="32">
        <v>42483</v>
      </c>
      <c r="C120" s="28">
        <f>'Bitcoin Data'!C120</f>
        <v>450.28201300000001</v>
      </c>
      <c r="D120" s="26">
        <f>'Bitcoin Data'!K120</f>
        <v>3610.9498711370152</v>
      </c>
      <c r="E120" s="25">
        <f>'Bitcoin Data'!J120</f>
        <v>1289.4155668873234</v>
      </c>
      <c r="F120" s="25">
        <f t="shared" si="7"/>
        <v>4.656014975093842</v>
      </c>
      <c r="G120" s="23">
        <f>'Emissions Factors'!$AB$39/1000</f>
        <v>0.49266147344102867</v>
      </c>
      <c r="H120" s="26">
        <f t="shared" si="13"/>
        <v>2293.8391979932267</v>
      </c>
      <c r="I120" s="23">
        <f t="shared" si="8"/>
        <v>0.63524537306050799</v>
      </c>
      <c r="J120" s="26">
        <f>I120*'Social Cost of Carbon'!$C$4</f>
        <v>31.762268653025398</v>
      </c>
      <c r="K120" s="26">
        <f>I120*'Social Cost of Carbon'!$C$5</f>
        <v>63.524537306050796</v>
      </c>
      <c r="L120" s="26">
        <f>I120*'Social Cost of Carbon'!$C$6</f>
        <v>95.286805959076204</v>
      </c>
      <c r="M120" s="23">
        <f t="shared" si="9"/>
        <v>7.0538612993687133E-2</v>
      </c>
      <c r="N120" s="23">
        <f t="shared" si="10"/>
        <v>0.14107722598737427</v>
      </c>
      <c r="O120" s="23">
        <f t="shared" si="11"/>
        <v>0.21161583898106143</v>
      </c>
      <c r="P120" s="27"/>
    </row>
    <row r="121" spans="1:16" x14ac:dyDescent="0.25">
      <c r="A121" s="24">
        <f t="shared" si="12"/>
        <v>2016</v>
      </c>
      <c r="B121" s="32">
        <v>42484</v>
      </c>
      <c r="C121" s="28">
        <f>'Bitcoin Data'!C121</f>
        <v>458.55499300000002</v>
      </c>
      <c r="D121" s="26">
        <f>'Bitcoin Data'!K121</f>
        <v>3286.8374334263485</v>
      </c>
      <c r="E121" s="25">
        <f>'Bitcoin Data'!J121</f>
        <v>1411.2318309162199</v>
      </c>
      <c r="F121" s="25">
        <f t="shared" si="7"/>
        <v>4.6384896090982348</v>
      </c>
      <c r="G121" s="23">
        <f>'Emissions Factors'!$AB$39/1000</f>
        <v>0.49266147344102867</v>
      </c>
      <c r="H121" s="26">
        <f t="shared" si="13"/>
        <v>2285.2051253592376</v>
      </c>
      <c r="I121" s="23">
        <f t="shared" si="8"/>
        <v>0.69525955318606558</v>
      </c>
      <c r="J121" s="26">
        <f>I121*'Social Cost of Carbon'!$C$4</f>
        <v>34.762977659303282</v>
      </c>
      <c r="K121" s="26">
        <f>I121*'Social Cost of Carbon'!$C$5</f>
        <v>69.525955318606563</v>
      </c>
      <c r="L121" s="26">
        <f>I121*'Social Cost of Carbon'!$C$6</f>
        <v>104.28893297790984</v>
      </c>
      <c r="M121" s="23">
        <f t="shared" si="9"/>
        <v>7.580983347683945E-2</v>
      </c>
      <c r="N121" s="23">
        <f t="shared" si="10"/>
        <v>0.1516196669536789</v>
      </c>
      <c r="O121" s="23">
        <f t="shared" si="11"/>
        <v>0.22742950043051832</v>
      </c>
      <c r="P121" s="27"/>
    </row>
    <row r="122" spans="1:16" x14ac:dyDescent="0.25">
      <c r="A122" s="24">
        <f t="shared" si="12"/>
        <v>2016</v>
      </c>
      <c r="B122" s="32">
        <v>42485</v>
      </c>
      <c r="C122" s="28">
        <f>'Bitcoin Data'!C122</f>
        <v>461.425995</v>
      </c>
      <c r="D122" s="26">
        <f>'Bitcoin Data'!K122</f>
        <v>3211.6514857049301</v>
      </c>
      <c r="E122" s="25">
        <f>'Bitcoin Data'!J122</f>
        <v>1407.6464543026684</v>
      </c>
      <c r="F122" s="25">
        <f t="shared" si="7"/>
        <v>4.5208698263084424</v>
      </c>
      <c r="G122" s="23">
        <f>'Emissions Factors'!$AB$39/1000</f>
        <v>0.49266147344102867</v>
      </c>
      <c r="H122" s="26">
        <f t="shared" si="13"/>
        <v>2227.2583898642042</v>
      </c>
      <c r="I122" s="23">
        <f t="shared" si="8"/>
        <v>0.69349317626079221</v>
      </c>
      <c r="J122" s="26">
        <f>I122*'Social Cost of Carbon'!$C$4</f>
        <v>34.674658813039613</v>
      </c>
      <c r="K122" s="26">
        <f>I122*'Social Cost of Carbon'!$C$5</f>
        <v>69.349317626079227</v>
      </c>
      <c r="L122" s="26">
        <f>I122*'Social Cost of Carbon'!$C$6</f>
        <v>104.02397643911883</v>
      </c>
      <c r="M122" s="23">
        <f t="shared" si="9"/>
        <v>7.5146738997744614E-2</v>
      </c>
      <c r="N122" s="23">
        <f t="shared" si="10"/>
        <v>0.15029347799548923</v>
      </c>
      <c r="O122" s="23">
        <f t="shared" si="11"/>
        <v>0.22544021699323383</v>
      </c>
      <c r="P122" s="27"/>
    </row>
    <row r="123" spans="1:16" x14ac:dyDescent="0.25">
      <c r="A123" s="24">
        <f t="shared" si="12"/>
        <v>2016</v>
      </c>
      <c r="B123" s="32">
        <v>42486</v>
      </c>
      <c r="C123" s="28">
        <f>'Bitcoin Data'!C123</f>
        <v>466.08898900000003</v>
      </c>
      <c r="D123" s="26">
        <f>'Bitcoin Data'!K123</f>
        <v>3726.9891330430937</v>
      </c>
      <c r="E123" s="25">
        <f>'Bitcoin Data'!J123</f>
        <v>1193.5643067419001</v>
      </c>
      <c r="F123" s="25">
        <f t="shared" si="7"/>
        <v>4.4484012008151756</v>
      </c>
      <c r="G123" s="23">
        <f>'Emissions Factors'!$AB$39/1000</f>
        <v>0.49266147344102867</v>
      </c>
      <c r="H123" s="26">
        <f t="shared" si="13"/>
        <v>2191.5558900504461</v>
      </c>
      <c r="I123" s="23">
        <f t="shared" si="8"/>
        <v>0.58802315000608441</v>
      </c>
      <c r="J123" s="26">
        <f>I123*'Social Cost of Carbon'!$C$4</f>
        <v>29.401157500304219</v>
      </c>
      <c r="K123" s="26">
        <f>I123*'Social Cost of Carbon'!$C$5</f>
        <v>58.802315000608438</v>
      </c>
      <c r="L123" s="26">
        <f>I123*'Social Cost of Carbon'!$C$6</f>
        <v>88.203472500912667</v>
      </c>
      <c r="M123" s="23">
        <f t="shared" si="9"/>
        <v>6.3080566574603675E-2</v>
      </c>
      <c r="N123" s="23">
        <f t="shared" si="10"/>
        <v>0.12616113314920735</v>
      </c>
      <c r="O123" s="23">
        <f t="shared" si="11"/>
        <v>0.18924169972381102</v>
      </c>
      <c r="P123" s="27"/>
    </row>
    <row r="124" spans="1:16" x14ac:dyDescent="0.25">
      <c r="A124" s="24">
        <f t="shared" si="12"/>
        <v>2016</v>
      </c>
      <c r="B124" s="32">
        <v>42487</v>
      </c>
      <c r="C124" s="28">
        <f>'Bitcoin Data'!C124</f>
        <v>444.68701199999998</v>
      </c>
      <c r="D124" s="26">
        <f>'Bitcoin Data'!K124</f>
        <v>3297.5147928994106</v>
      </c>
      <c r="E124" s="25">
        <f>'Bitcoin Data'!J124</f>
        <v>1314.9318876840532</v>
      </c>
      <c r="F124" s="25">
        <f t="shared" si="7"/>
        <v>4.3360073512933113</v>
      </c>
      <c r="G124" s="23">
        <f>'Emissions Factors'!$AB$39/1000</f>
        <v>0.49266147344102867</v>
      </c>
      <c r="H124" s="26">
        <f t="shared" si="13"/>
        <v>2136.183770539295</v>
      </c>
      <c r="I124" s="23">
        <f t="shared" si="8"/>
        <v>0.64781628126101887</v>
      </c>
      <c r="J124" s="26">
        <f>I124*'Social Cost of Carbon'!$C$4</f>
        <v>32.390814063050946</v>
      </c>
      <c r="K124" s="26">
        <f>I124*'Social Cost of Carbon'!$C$5</f>
        <v>64.781628126101893</v>
      </c>
      <c r="L124" s="26">
        <f>I124*'Social Cost of Carbon'!$C$6</f>
        <v>97.172442189152832</v>
      </c>
      <c r="M124" s="23">
        <f t="shared" si="9"/>
        <v>7.2839577475788633E-2</v>
      </c>
      <c r="N124" s="23">
        <f t="shared" si="10"/>
        <v>0.14567915495157727</v>
      </c>
      <c r="O124" s="23">
        <f t="shared" si="11"/>
        <v>0.21851873242736586</v>
      </c>
      <c r="P124" s="27"/>
    </row>
    <row r="125" spans="1:16" x14ac:dyDescent="0.25">
      <c r="A125" s="24">
        <f t="shared" si="12"/>
        <v>2016</v>
      </c>
      <c r="B125" s="32">
        <v>42488</v>
      </c>
      <c r="C125" s="28">
        <f>'Bitcoin Data'!C125</f>
        <v>449.010986</v>
      </c>
      <c r="D125" s="26">
        <f>'Bitcoin Data'!K125</f>
        <v>3389.8699154857782</v>
      </c>
      <c r="E125" s="25">
        <f>'Bitcoin Data'!J125</f>
        <v>1268.0791895234227</v>
      </c>
      <c r="F125" s="25">
        <f t="shared" si="7"/>
        <v>4.2986234950190392</v>
      </c>
      <c r="G125" s="23">
        <f>'Emissions Factors'!$AB$39/1000</f>
        <v>0.49266147344102867</v>
      </c>
      <c r="H125" s="26">
        <f t="shared" si="13"/>
        <v>2117.7661848243042</v>
      </c>
      <c r="I125" s="23">
        <f t="shared" si="8"/>
        <v>0.62473376195051478</v>
      </c>
      <c r="J125" s="26">
        <f>I125*'Social Cost of Carbon'!$C$4</f>
        <v>31.236688097525739</v>
      </c>
      <c r="K125" s="26">
        <f>I125*'Social Cost of Carbon'!$C$5</f>
        <v>62.473376195051479</v>
      </c>
      <c r="L125" s="26">
        <f>I125*'Social Cost of Carbon'!$C$6</f>
        <v>93.710064292577215</v>
      </c>
      <c r="M125" s="23">
        <f t="shared" si="9"/>
        <v>6.9567759078228292E-2</v>
      </c>
      <c r="N125" s="23">
        <f t="shared" si="10"/>
        <v>0.13913551815645658</v>
      </c>
      <c r="O125" s="23">
        <f t="shared" si="11"/>
        <v>0.20870327723468488</v>
      </c>
      <c r="P125" s="27"/>
    </row>
    <row r="126" spans="1:16" x14ac:dyDescent="0.25">
      <c r="A126" s="24">
        <f t="shared" si="12"/>
        <v>2016</v>
      </c>
      <c r="B126" s="32">
        <v>42489</v>
      </c>
      <c r="C126" s="28">
        <f>'Bitcoin Data'!C126</f>
        <v>455.09698500000002</v>
      </c>
      <c r="D126" s="26">
        <f>'Bitcoin Data'!K126</f>
        <v>3855.0079634921894</v>
      </c>
      <c r="E126" s="25">
        <f>'Bitcoin Data'!J126</f>
        <v>1132.5939476968983</v>
      </c>
      <c r="F126" s="25">
        <f t="shared" si="7"/>
        <v>4.3661586877745995</v>
      </c>
      <c r="G126" s="23">
        <f>'Emissions Factors'!$AB$39/1000</f>
        <v>0.49266147344102867</v>
      </c>
      <c r="H126" s="26">
        <f t="shared" si="13"/>
        <v>2151.0381723963824</v>
      </c>
      <c r="I126" s="23">
        <f t="shared" si="8"/>
        <v>0.55798540308274525</v>
      </c>
      <c r="J126" s="26">
        <f>I126*'Social Cost of Carbon'!$C$4</f>
        <v>27.899270154137263</v>
      </c>
      <c r="K126" s="26">
        <f>I126*'Social Cost of Carbon'!$C$5</f>
        <v>55.798540308274525</v>
      </c>
      <c r="L126" s="26">
        <f>I126*'Social Cost of Carbon'!$C$6</f>
        <v>83.69781046241178</v>
      </c>
      <c r="M126" s="23">
        <f t="shared" si="9"/>
        <v>6.1304010076307716E-2</v>
      </c>
      <c r="N126" s="23">
        <f t="shared" si="10"/>
        <v>0.12260802015261543</v>
      </c>
      <c r="O126" s="23">
        <f t="shared" si="11"/>
        <v>0.18391203022892313</v>
      </c>
      <c r="P126" s="27"/>
    </row>
    <row r="127" spans="1:16" x14ac:dyDescent="0.25">
      <c r="A127" s="24">
        <f t="shared" si="12"/>
        <v>2016</v>
      </c>
      <c r="B127" s="32">
        <v>42490</v>
      </c>
      <c r="C127" s="28">
        <f>'Bitcoin Data'!C127</f>
        <v>448.317993</v>
      </c>
      <c r="D127" s="26">
        <f>'Bitcoin Data'!K127</f>
        <v>3703.3644530561937</v>
      </c>
      <c r="E127" s="25">
        <f>'Bitcoin Data'!J127</f>
        <v>1197.1888114971525</v>
      </c>
      <c r="F127" s="25">
        <f t="shared" si="7"/>
        <v>4.4336264880951468</v>
      </c>
      <c r="G127" s="23">
        <f>'Emissions Factors'!$AB$39/1000</f>
        <v>0.49266147344102867</v>
      </c>
      <c r="H127" s="26">
        <f t="shared" si="13"/>
        <v>2184.2769583121285</v>
      </c>
      <c r="I127" s="23">
        <f t="shared" si="8"/>
        <v>0.58980880385930101</v>
      </c>
      <c r="J127" s="26">
        <f>I127*'Social Cost of Carbon'!$C$4</f>
        <v>29.49044019296505</v>
      </c>
      <c r="K127" s="26">
        <f>I127*'Social Cost of Carbon'!$C$5</f>
        <v>58.980880385930099</v>
      </c>
      <c r="L127" s="26">
        <f>I127*'Social Cost of Carbon'!$C$6</f>
        <v>88.471320578895146</v>
      </c>
      <c r="M127" s="23">
        <f t="shared" si="9"/>
        <v>6.5780184274167749E-2</v>
      </c>
      <c r="N127" s="23">
        <f t="shared" si="10"/>
        <v>0.1315603685483355</v>
      </c>
      <c r="O127" s="23">
        <f t="shared" si="11"/>
        <v>0.19734055282250326</v>
      </c>
      <c r="P127" s="27"/>
    </row>
    <row r="128" spans="1:16" x14ac:dyDescent="0.25">
      <c r="A128" s="24">
        <f t="shared" si="12"/>
        <v>2016</v>
      </c>
      <c r="B128" s="32">
        <v>42491</v>
      </c>
      <c r="C128" s="28">
        <f>'Bitcoin Data'!C128</f>
        <v>451.875</v>
      </c>
      <c r="D128" s="26">
        <f>'Bitcoin Data'!K128</f>
        <v>3880.5243575924096</v>
      </c>
      <c r="E128" s="25">
        <f>'Bitcoin Data'!J128</f>
        <v>1177.8997298538391</v>
      </c>
      <c r="F128" s="25">
        <f t="shared" si="7"/>
        <v>4.570868592499342</v>
      </c>
      <c r="G128" s="23">
        <f>'Emissions Factors'!$AB$39/1000</f>
        <v>0.49266147344102867</v>
      </c>
      <c r="H128" s="26">
        <f t="shared" si="13"/>
        <v>2251.890855686047</v>
      </c>
      <c r="I128" s="23">
        <f t="shared" si="8"/>
        <v>0.58030581647558199</v>
      </c>
      <c r="J128" s="26">
        <f>I128*'Social Cost of Carbon'!$C$4</f>
        <v>29.0152908237791</v>
      </c>
      <c r="K128" s="26">
        <f>I128*'Social Cost of Carbon'!$C$5</f>
        <v>58.030581647558201</v>
      </c>
      <c r="L128" s="26">
        <f>I128*'Social Cost of Carbon'!$C$6</f>
        <v>87.045872471337304</v>
      </c>
      <c r="M128" s="23">
        <f t="shared" si="9"/>
        <v>6.4210878724822354E-2</v>
      </c>
      <c r="N128" s="23">
        <f t="shared" si="10"/>
        <v>0.12842175744964471</v>
      </c>
      <c r="O128" s="23">
        <f t="shared" si="11"/>
        <v>0.19263263617446708</v>
      </c>
      <c r="P128" s="27"/>
    </row>
    <row r="129" spans="1:16" x14ac:dyDescent="0.25">
      <c r="A129" s="24">
        <f t="shared" si="12"/>
        <v>2016</v>
      </c>
      <c r="B129" s="32">
        <v>42492</v>
      </c>
      <c r="C129" s="28">
        <f>'Bitcoin Data'!C129</f>
        <v>444.66900600000002</v>
      </c>
      <c r="D129" s="26">
        <f>'Bitcoin Data'!K129</f>
        <v>3862.8545392413725</v>
      </c>
      <c r="E129" s="25">
        <f>'Bitcoin Data'!J129</f>
        <v>1190.3764776618757</v>
      </c>
      <c r="F129" s="25">
        <f t="shared" si="7"/>
        <v>4.5982511801423325</v>
      </c>
      <c r="G129" s="23">
        <f>'Emissions Factors'!$AB$39/1000</f>
        <v>0.49266147344102867</v>
      </c>
      <c r="H129" s="26">
        <f t="shared" si="13"/>
        <v>2265.3812016608704</v>
      </c>
      <c r="I129" s="23">
        <f t="shared" si="8"/>
        <v>0.58645262943444143</v>
      </c>
      <c r="J129" s="26">
        <f>I129*'Social Cost of Carbon'!$C$4</f>
        <v>29.322631471722072</v>
      </c>
      <c r="K129" s="26">
        <f>I129*'Social Cost of Carbon'!$C$5</f>
        <v>58.645262943444145</v>
      </c>
      <c r="L129" s="26">
        <f>I129*'Social Cost of Carbon'!$C$6</f>
        <v>87.967894415166214</v>
      </c>
      <c r="M129" s="23">
        <f t="shared" si="9"/>
        <v>6.5942602421276184E-2</v>
      </c>
      <c r="N129" s="23">
        <f t="shared" si="10"/>
        <v>0.13188520484255237</v>
      </c>
      <c r="O129" s="23">
        <f t="shared" si="11"/>
        <v>0.19782780726382851</v>
      </c>
      <c r="P129" s="27"/>
    </row>
    <row r="130" spans="1:16" x14ac:dyDescent="0.25">
      <c r="A130" s="24">
        <f t="shared" si="12"/>
        <v>2016</v>
      </c>
      <c r="B130" s="32">
        <v>42493</v>
      </c>
      <c r="C130" s="28">
        <f>'Bitcoin Data'!C130</f>
        <v>450.30398600000001</v>
      </c>
      <c r="D130" s="26">
        <f>'Bitcoin Data'!K130</f>
        <v>3772.2930304642505</v>
      </c>
      <c r="E130" s="25">
        <f>'Bitcoin Data'!J130</f>
        <v>1247.345382772153</v>
      </c>
      <c r="F130" s="25">
        <f t="shared" si="7"/>
        <v>4.7053522940131556</v>
      </c>
      <c r="G130" s="23">
        <f>'Emissions Factors'!$AB$39/1000</f>
        <v>0.49266147344102867</v>
      </c>
      <c r="H130" s="26">
        <f t="shared" si="13"/>
        <v>2318.1457942276456</v>
      </c>
      <c r="I130" s="23">
        <f t="shared" si="8"/>
        <v>0.61451901416639287</v>
      </c>
      <c r="J130" s="26">
        <f>I130*'Social Cost of Carbon'!$C$4</f>
        <v>30.725950708319644</v>
      </c>
      <c r="K130" s="26">
        <f>I130*'Social Cost of Carbon'!$C$5</f>
        <v>61.451901416639288</v>
      </c>
      <c r="L130" s="26">
        <f>I130*'Social Cost of Carbon'!$C$6</f>
        <v>92.177852124958932</v>
      </c>
      <c r="M130" s="23">
        <f t="shared" si="9"/>
        <v>6.8233796865212831E-2</v>
      </c>
      <c r="N130" s="23">
        <f t="shared" si="10"/>
        <v>0.13646759373042566</v>
      </c>
      <c r="O130" s="23">
        <f t="shared" si="11"/>
        <v>0.20470139059563849</v>
      </c>
      <c r="P130" s="27"/>
    </row>
    <row r="131" spans="1:16" x14ac:dyDescent="0.25">
      <c r="A131" s="24">
        <f t="shared" si="12"/>
        <v>2016</v>
      </c>
      <c r="B131" s="32">
        <v>42494</v>
      </c>
      <c r="C131" s="28">
        <f>'Bitcoin Data'!C131</f>
        <v>446.72198500000002</v>
      </c>
      <c r="D131" s="26">
        <f>'Bitcoin Data'!K131</f>
        <v>4181.6305948089012</v>
      </c>
      <c r="E131" s="25">
        <f>'Bitcoin Data'!J131</f>
        <v>1162.7556906985958</v>
      </c>
      <c r="F131" s="25">
        <f t="shared" si="7"/>
        <v>4.862214770513404</v>
      </c>
      <c r="G131" s="23">
        <f>'Emissions Factors'!$AB$39/1000</f>
        <v>0.49266147344102867</v>
      </c>
      <c r="H131" s="26">
        <f t="shared" si="13"/>
        <v>2395.4258930278666</v>
      </c>
      <c r="I131" s="23">
        <f t="shared" si="8"/>
        <v>0.57284493183151119</v>
      </c>
      <c r="J131" s="26">
        <f>I131*'Social Cost of Carbon'!$C$4</f>
        <v>28.64224659157556</v>
      </c>
      <c r="K131" s="26">
        <f>I131*'Social Cost of Carbon'!$C$5</f>
        <v>57.28449318315112</v>
      </c>
      <c r="L131" s="26">
        <f>I131*'Social Cost of Carbon'!$C$6</f>
        <v>85.926739774726684</v>
      </c>
      <c r="M131" s="23">
        <f t="shared" si="9"/>
        <v>6.4116492031560876E-2</v>
      </c>
      <c r="N131" s="23">
        <f t="shared" si="10"/>
        <v>0.12823298406312175</v>
      </c>
      <c r="O131" s="23">
        <f t="shared" si="11"/>
        <v>0.19234947609468264</v>
      </c>
      <c r="P131" s="27"/>
    </row>
    <row r="132" spans="1:16" x14ac:dyDescent="0.25">
      <c r="A132" s="24">
        <f t="shared" si="12"/>
        <v>2016</v>
      </c>
      <c r="B132" s="32">
        <v>42495</v>
      </c>
      <c r="C132" s="28">
        <f>'Bitcoin Data'!C132</f>
        <v>447.97601300000002</v>
      </c>
      <c r="D132" s="26">
        <f>'Bitcoin Data'!K132</f>
        <v>3886.8314429339343</v>
      </c>
      <c r="E132" s="25">
        <f>'Bitcoin Data'!J132</f>
        <v>1247.7122039128085</v>
      </c>
      <c r="F132" s="25">
        <f t="shared" si="7"/>
        <v>4.8496470259007012</v>
      </c>
      <c r="G132" s="23">
        <f>'Emissions Factors'!$AB$39/1000</f>
        <v>0.49266147344102867</v>
      </c>
      <c r="H132" s="26">
        <f t="shared" si="13"/>
        <v>2389.2342494491418</v>
      </c>
      <c r="I132" s="23">
        <f t="shared" si="8"/>
        <v>0.61469973281003742</v>
      </c>
      <c r="J132" s="26">
        <f>I132*'Social Cost of Carbon'!$C$4</f>
        <v>30.734986640501873</v>
      </c>
      <c r="K132" s="26">
        <f>I132*'Social Cost of Carbon'!$C$5</f>
        <v>61.469973281003746</v>
      </c>
      <c r="L132" s="26">
        <f>I132*'Social Cost of Carbon'!$C$6</f>
        <v>92.204959921505619</v>
      </c>
      <c r="M132" s="23">
        <f t="shared" si="9"/>
        <v>6.8608554361373517E-2</v>
      </c>
      <c r="N132" s="23">
        <f t="shared" si="10"/>
        <v>0.13721710872274703</v>
      </c>
      <c r="O132" s="23">
        <f t="shared" si="11"/>
        <v>0.20582566308412056</v>
      </c>
      <c r="P132" s="27"/>
    </row>
    <row r="133" spans="1:16" x14ac:dyDescent="0.25">
      <c r="A133" s="24">
        <f t="shared" si="12"/>
        <v>2016</v>
      </c>
      <c r="B133" s="32">
        <v>42496</v>
      </c>
      <c r="C133" s="28">
        <f>'Bitcoin Data'!C133</f>
        <v>459.60299700000002</v>
      </c>
      <c r="D133" s="26">
        <f>'Bitcoin Data'!K133</f>
        <v>4057.7021197643676</v>
      </c>
      <c r="E133" s="25">
        <f>'Bitcoin Data'!J133</f>
        <v>1214.1481912051354</v>
      </c>
      <c r="F133" s="25">
        <f t="shared" si="7"/>
        <v>4.9266516891611509</v>
      </c>
      <c r="G133" s="23">
        <f>'Emissions Factors'!$AB$39/1000</f>
        <v>0.49266147344102867</v>
      </c>
      <c r="H133" s="26">
        <f t="shared" si="13"/>
        <v>2427.1714803128652</v>
      </c>
      <c r="I133" s="23">
        <f t="shared" si="8"/>
        <v>0.59816403685488184</v>
      </c>
      <c r="J133" s="26">
        <f>I133*'Social Cost of Carbon'!$C$4</f>
        <v>29.908201842744091</v>
      </c>
      <c r="K133" s="26">
        <f>I133*'Social Cost of Carbon'!$C$5</f>
        <v>59.816403685488183</v>
      </c>
      <c r="L133" s="26">
        <f>I133*'Social Cost of Carbon'!$C$6</f>
        <v>89.724605528232274</v>
      </c>
      <c r="M133" s="23">
        <f t="shared" si="9"/>
        <v>6.5073992201891778E-2</v>
      </c>
      <c r="N133" s="23">
        <f t="shared" si="10"/>
        <v>0.13014798440378356</v>
      </c>
      <c r="O133" s="23">
        <f t="shared" si="11"/>
        <v>0.19522197660567533</v>
      </c>
      <c r="P133" s="27"/>
    </row>
    <row r="134" spans="1:16" x14ac:dyDescent="0.25">
      <c r="A134" s="24">
        <f t="shared" si="12"/>
        <v>2016</v>
      </c>
      <c r="B134" s="32">
        <v>42497</v>
      </c>
      <c r="C134" s="28">
        <f>'Bitcoin Data'!C134</f>
        <v>458.53601099999997</v>
      </c>
      <c r="D134" s="26">
        <f>'Bitcoin Data'!K134</f>
        <v>3739.2669190287165</v>
      </c>
      <c r="E134" s="25">
        <f>'Bitcoin Data'!J134</f>
        <v>1310.1876474841804</v>
      </c>
      <c r="F134" s="25">
        <f t="shared" si="7"/>
        <v>4.8991413279576532</v>
      </c>
      <c r="G134" s="23">
        <f>'Emissions Factors'!$AB$39/1000</f>
        <v>0.49266147344102867</v>
      </c>
      <c r="H134" s="26">
        <f t="shared" si="13"/>
        <v>2413.6181852274553</v>
      </c>
      <c r="I134" s="23">
        <f t="shared" si="8"/>
        <v>0.6454789768937913</v>
      </c>
      <c r="J134" s="26">
        <f>I134*'Social Cost of Carbon'!$C$4</f>
        <v>32.273948844689563</v>
      </c>
      <c r="K134" s="26">
        <f>I134*'Social Cost of Carbon'!$C$5</f>
        <v>64.547897689379127</v>
      </c>
      <c r="L134" s="26">
        <f>I134*'Social Cost of Carbon'!$C$6</f>
        <v>96.821846534068698</v>
      </c>
      <c r="M134" s="23">
        <f t="shared" si="9"/>
        <v>7.0384763836333811E-2</v>
      </c>
      <c r="N134" s="23">
        <f t="shared" si="10"/>
        <v>0.14076952767266762</v>
      </c>
      <c r="O134" s="23">
        <f t="shared" si="11"/>
        <v>0.21115429150900147</v>
      </c>
      <c r="P134" s="27"/>
    </row>
    <row r="135" spans="1:16" x14ac:dyDescent="0.25">
      <c r="A135" s="24">
        <f t="shared" si="12"/>
        <v>2016</v>
      </c>
      <c r="B135" s="32">
        <v>42498</v>
      </c>
      <c r="C135" s="28">
        <f>'Bitcoin Data'!C135</f>
        <v>458.54800399999999</v>
      </c>
      <c r="D135" s="26">
        <f>'Bitcoin Data'!K135</f>
        <v>4187.4473511118322</v>
      </c>
      <c r="E135" s="25">
        <f>'Bitcoin Data'!J135</f>
        <v>1176.4521943374214</v>
      </c>
      <c r="F135" s="25">
        <f t="shared" ref="F135:F198" si="14">E135*D135/1000000</f>
        <v>4.9263316248879381</v>
      </c>
      <c r="G135" s="23">
        <f>'Emissions Factors'!$AB$39/1000</f>
        <v>0.49266147344102867</v>
      </c>
      <c r="H135" s="26">
        <f t="shared" si="13"/>
        <v>2427.0137969764287</v>
      </c>
      <c r="I135" s="23">
        <f t="shared" ref="I135:I198" si="15">$E135*G135/1000</f>
        <v>0.57959267149520544</v>
      </c>
      <c r="J135" s="26">
        <f>I135*'Social Cost of Carbon'!$C$4</f>
        <v>28.979633574760271</v>
      </c>
      <c r="K135" s="26">
        <f>I135*'Social Cost of Carbon'!$C$5</f>
        <v>57.959267149520542</v>
      </c>
      <c r="L135" s="26">
        <f>I135*'Social Cost of Carbon'!$C$6</f>
        <v>86.938900724280813</v>
      </c>
      <c r="M135" s="23">
        <f t="shared" ref="M135:M198" si="16">J135/$C135</f>
        <v>6.3198690915597724E-2</v>
      </c>
      <c r="N135" s="23">
        <f t="shared" ref="N135:N198" si="17">K135/$C135</f>
        <v>0.12639738183119545</v>
      </c>
      <c r="O135" s="23">
        <f t="shared" ref="O135:O198" si="18">L135/$C135</f>
        <v>0.18959607274679319</v>
      </c>
      <c r="P135" s="27"/>
    </row>
    <row r="136" spans="1:16" x14ac:dyDescent="0.25">
      <c r="A136" s="24">
        <f t="shared" ref="A136:A199" si="19">YEAR(B136)</f>
        <v>2016</v>
      </c>
      <c r="B136" s="32">
        <v>42499</v>
      </c>
      <c r="C136" s="28">
        <f>'Bitcoin Data'!C136</f>
        <v>460.483002</v>
      </c>
      <c r="D136" s="26">
        <f>'Bitcoin Data'!K136</f>
        <v>4268.6760355029601</v>
      </c>
      <c r="E136" s="25">
        <f>'Bitcoin Data'!J136</f>
        <v>1179.0476096060997</v>
      </c>
      <c r="F136" s="25">
        <f t="shared" si="14"/>
        <v>5.0329722758426083</v>
      </c>
      <c r="G136" s="23">
        <f>'Emissions Factors'!$AB$39/1000</f>
        <v>0.49266147344102867</v>
      </c>
      <c r="H136" s="26">
        <f t="shared" ref="H136:H199" si="20">F136*G136*1000</f>
        <v>2479.551537204467</v>
      </c>
      <c r="I136" s="23">
        <f t="shared" si="15"/>
        <v>0.58087133260566381</v>
      </c>
      <c r="J136" s="26">
        <f>I136*'Social Cost of Carbon'!$C$4</f>
        <v>29.043566630283191</v>
      </c>
      <c r="K136" s="26">
        <f>I136*'Social Cost of Carbon'!$C$5</f>
        <v>58.087133260566382</v>
      </c>
      <c r="L136" s="26">
        <f>I136*'Social Cost of Carbon'!$C$6</f>
        <v>87.13069989084957</v>
      </c>
      <c r="M136" s="23">
        <f t="shared" si="16"/>
        <v>6.3071962491860215E-2</v>
      </c>
      <c r="N136" s="23">
        <f t="shared" si="17"/>
        <v>0.12614392498372043</v>
      </c>
      <c r="O136" s="23">
        <f t="shared" si="18"/>
        <v>0.18921588747558063</v>
      </c>
      <c r="P136" s="27"/>
    </row>
    <row r="137" spans="1:16" x14ac:dyDescent="0.25">
      <c r="A137" s="24">
        <f t="shared" si="19"/>
        <v>2016</v>
      </c>
      <c r="B137" s="32">
        <v>42500</v>
      </c>
      <c r="C137" s="28">
        <f>'Bitcoin Data'!C137</f>
        <v>450.89498900000001</v>
      </c>
      <c r="D137" s="26">
        <f>'Bitcoin Data'!K137</f>
        <v>3953.9356303728268</v>
      </c>
      <c r="E137" s="25">
        <f>'Bitcoin Data'!J137</f>
        <v>1259.6614753141851</v>
      </c>
      <c r="F137" s="25">
        <f t="shared" si="14"/>
        <v>4.9806203894527572</v>
      </c>
      <c r="G137" s="23">
        <f>'Emissions Factors'!$AB$39/1000</f>
        <v>0.49266147344102867</v>
      </c>
      <c r="H137" s="26">
        <f t="shared" si="20"/>
        <v>2453.7597797182252</v>
      </c>
      <c r="I137" s="23">
        <f t="shared" si="15"/>
        <v>0.62058667846518645</v>
      </c>
      <c r="J137" s="26">
        <f>I137*'Social Cost of Carbon'!$C$4</f>
        <v>31.029333923259323</v>
      </c>
      <c r="K137" s="26">
        <f>I137*'Social Cost of Carbon'!$C$5</f>
        <v>62.058667846518645</v>
      </c>
      <c r="L137" s="26">
        <f>I137*'Social Cost of Carbon'!$C$6</f>
        <v>93.088001769777961</v>
      </c>
      <c r="M137" s="23">
        <f t="shared" si="16"/>
        <v>6.88172072882791E-2</v>
      </c>
      <c r="N137" s="23">
        <f t="shared" si="17"/>
        <v>0.1376344145765582</v>
      </c>
      <c r="O137" s="23">
        <f t="shared" si="18"/>
        <v>0.20645162186483726</v>
      </c>
      <c r="P137" s="27"/>
    </row>
    <row r="138" spans="1:16" x14ac:dyDescent="0.25">
      <c r="A138" s="24">
        <f t="shared" si="19"/>
        <v>2016</v>
      </c>
      <c r="B138" s="32">
        <v>42501</v>
      </c>
      <c r="C138" s="28">
        <f>'Bitcoin Data'!C138</f>
        <v>452.72799700000002</v>
      </c>
      <c r="D138" s="26">
        <f>'Bitcoin Data'!K138</f>
        <v>3323.0000462684643</v>
      </c>
      <c r="E138" s="25">
        <f>'Bitcoin Data'!J138</f>
        <v>1481.0186722525334</v>
      </c>
      <c r="F138" s="25">
        <f t="shared" si="14"/>
        <v>4.9214251164196279</v>
      </c>
      <c r="G138" s="23">
        <f>'Emissions Factors'!$AB$39/1000</f>
        <v>0.49266147344102867</v>
      </c>
      <c r="H138" s="26">
        <f t="shared" si="20"/>
        <v>2424.59654928498</v>
      </c>
      <c r="I138" s="23">
        <f t="shared" si="15"/>
        <v>0.72964084126560913</v>
      </c>
      <c r="J138" s="26">
        <f>I138*'Social Cost of Carbon'!$C$4</f>
        <v>36.48204206328046</v>
      </c>
      <c r="K138" s="26">
        <f>I138*'Social Cost of Carbon'!$C$5</f>
        <v>72.96408412656092</v>
      </c>
      <c r="L138" s="26">
        <f>I138*'Social Cost of Carbon'!$C$6</f>
        <v>109.44612618984137</v>
      </c>
      <c r="M138" s="23">
        <f t="shared" si="16"/>
        <v>8.0582694918424624E-2</v>
      </c>
      <c r="N138" s="23">
        <f t="shared" si="17"/>
        <v>0.16116538983684925</v>
      </c>
      <c r="O138" s="23">
        <f t="shared" si="18"/>
        <v>0.24174808475527385</v>
      </c>
      <c r="P138" s="27"/>
    </row>
    <row r="139" spans="1:16" x14ac:dyDescent="0.25">
      <c r="A139" s="24">
        <f t="shared" si="19"/>
        <v>2016</v>
      </c>
      <c r="B139" s="32">
        <v>42502</v>
      </c>
      <c r="C139" s="28">
        <f>'Bitcoin Data'!C139</f>
        <v>454.76599099999999</v>
      </c>
      <c r="D139" s="26">
        <f>'Bitcoin Data'!K139</f>
        <v>3535.8127046188097</v>
      </c>
      <c r="E139" s="25">
        <f>'Bitcoin Data'!J139</f>
        <v>1375.8900659115698</v>
      </c>
      <c r="F139" s="25">
        <f t="shared" si="14"/>
        <v>4.8648895752089398</v>
      </c>
      <c r="G139" s="23">
        <f>'Emissions Factors'!$AB$39/1000</f>
        <v>0.49266147344102867</v>
      </c>
      <c r="H139" s="26">
        <f t="shared" si="20"/>
        <v>2396.7436662503364</v>
      </c>
      <c r="I139" s="23">
        <f t="shared" si="15"/>
        <v>0.67784802716486792</v>
      </c>
      <c r="J139" s="26">
        <f>I139*'Social Cost of Carbon'!$C$4</f>
        <v>33.892401358243397</v>
      </c>
      <c r="K139" s="26">
        <f>I139*'Social Cost of Carbon'!$C$5</f>
        <v>67.784802716486794</v>
      </c>
      <c r="L139" s="26">
        <f>I139*'Social Cost of Carbon'!$C$6</f>
        <v>101.67720407473018</v>
      </c>
      <c r="M139" s="23">
        <f t="shared" si="16"/>
        <v>7.4527123903254666E-2</v>
      </c>
      <c r="N139" s="23">
        <f t="shared" si="17"/>
        <v>0.14905424780650933</v>
      </c>
      <c r="O139" s="23">
        <f t="shared" si="18"/>
        <v>0.223581371709764</v>
      </c>
      <c r="P139" s="27"/>
    </row>
    <row r="140" spans="1:16" x14ac:dyDescent="0.25">
      <c r="A140" s="24">
        <f t="shared" si="19"/>
        <v>2016</v>
      </c>
      <c r="B140" s="32">
        <v>42503</v>
      </c>
      <c r="C140" s="28">
        <f>'Bitcoin Data'!C140</f>
        <v>455.67001299999998</v>
      </c>
      <c r="D140" s="26">
        <f>'Bitcoin Data'!K140</f>
        <v>3734.4313386489539</v>
      </c>
      <c r="E140" s="25">
        <f>'Bitcoin Data'!J140</f>
        <v>1322.2791971715476</v>
      </c>
      <c r="F140" s="25">
        <f t="shared" si="14"/>
        <v>4.937960872361006</v>
      </c>
      <c r="G140" s="23">
        <f>'Emissions Factors'!$AB$39/1000</f>
        <v>0.49266147344102867</v>
      </c>
      <c r="H140" s="26">
        <f t="shared" si="20"/>
        <v>2432.7430791715205</v>
      </c>
      <c r="I140" s="23">
        <f t="shared" si="15"/>
        <v>0.65143601757895508</v>
      </c>
      <c r="J140" s="26">
        <f>I140*'Social Cost of Carbon'!$C$4</f>
        <v>32.571800878947755</v>
      </c>
      <c r="K140" s="26">
        <f>I140*'Social Cost of Carbon'!$C$5</f>
        <v>65.14360175789551</v>
      </c>
      <c r="L140" s="26">
        <f>I140*'Social Cost of Carbon'!$C$6</f>
        <v>97.715402636843265</v>
      </c>
      <c r="M140" s="23">
        <f t="shared" si="16"/>
        <v>7.1481115609307727E-2</v>
      </c>
      <c r="N140" s="23">
        <f t="shared" si="17"/>
        <v>0.14296223121861545</v>
      </c>
      <c r="O140" s="23">
        <f t="shared" si="18"/>
        <v>0.21444334682792318</v>
      </c>
      <c r="P140" s="27"/>
    </row>
    <row r="141" spans="1:16" x14ac:dyDescent="0.25">
      <c r="A141" s="24">
        <f t="shared" si="19"/>
        <v>2016</v>
      </c>
      <c r="B141" s="32">
        <v>42504</v>
      </c>
      <c r="C141" s="28">
        <f>'Bitcoin Data'!C141</f>
        <v>455.67099000000002</v>
      </c>
      <c r="D141" s="26">
        <f>'Bitcoin Data'!K141</f>
        <v>3612.8792454583477</v>
      </c>
      <c r="E141" s="25">
        <f>'Bitcoin Data'!J141</f>
        <v>1357.2149144146406</v>
      </c>
      <c r="F141" s="25">
        <f t="shared" si="14"/>
        <v>4.9034535959151828</v>
      </c>
      <c r="G141" s="23">
        <f>'Emissions Factors'!$AB$39/1000</f>
        <v>0.49266147344102867</v>
      </c>
      <c r="H141" s="26">
        <f t="shared" si="20"/>
        <v>2415.7426735132844</v>
      </c>
      <c r="I141" s="23">
        <f t="shared" si="15"/>
        <v>0.66864749951165636</v>
      </c>
      <c r="J141" s="26">
        <f>I141*'Social Cost of Carbon'!$C$4</f>
        <v>33.432374975582817</v>
      </c>
      <c r="K141" s="26">
        <f>I141*'Social Cost of Carbon'!$C$5</f>
        <v>66.864749951165635</v>
      </c>
      <c r="L141" s="26">
        <f>I141*'Social Cost of Carbon'!$C$6</f>
        <v>100.29712492674845</v>
      </c>
      <c r="M141" s="23">
        <f t="shared" si="16"/>
        <v>7.3369548883467028E-2</v>
      </c>
      <c r="N141" s="23">
        <f t="shared" si="17"/>
        <v>0.14673909776693406</v>
      </c>
      <c r="O141" s="23">
        <f t="shared" si="18"/>
        <v>0.22010864665040109</v>
      </c>
      <c r="P141" s="27"/>
    </row>
    <row r="142" spans="1:16" x14ac:dyDescent="0.25">
      <c r="A142" s="24">
        <f t="shared" si="19"/>
        <v>2016</v>
      </c>
      <c r="B142" s="32">
        <v>42505</v>
      </c>
      <c r="C142" s="28">
        <f>'Bitcoin Data'!C142</f>
        <v>457.567993</v>
      </c>
      <c r="D142" s="26">
        <f>'Bitcoin Data'!K142</f>
        <v>3466.8945289947205</v>
      </c>
      <c r="E142" s="25">
        <f>'Bitcoin Data'!J142</f>
        <v>1382.3746642776689</v>
      </c>
      <c r="F142" s="25">
        <f t="shared" si="14"/>
        <v>4.7925471606051646</v>
      </c>
      <c r="G142" s="23">
        <f>'Emissions Factors'!$AB$39/1000</f>
        <v>0.49266147344102867</v>
      </c>
      <c r="H142" s="26">
        <f t="shared" si="20"/>
        <v>2361.1033456793589</v>
      </c>
      <c r="I142" s="23">
        <f t="shared" si="15"/>
        <v>0.68104273895058376</v>
      </c>
      <c r="J142" s="26">
        <f>I142*'Social Cost of Carbon'!$C$4</f>
        <v>34.052136947529185</v>
      </c>
      <c r="K142" s="26">
        <f>I142*'Social Cost of Carbon'!$C$5</f>
        <v>68.10427389505837</v>
      </c>
      <c r="L142" s="26">
        <f>I142*'Social Cost of Carbon'!$C$6</f>
        <v>102.15641084258756</v>
      </c>
      <c r="M142" s="23">
        <f t="shared" si="16"/>
        <v>7.4419840260831316E-2</v>
      </c>
      <c r="N142" s="23">
        <f t="shared" si="17"/>
        <v>0.14883968052166263</v>
      </c>
      <c r="O142" s="23">
        <f t="shared" si="18"/>
        <v>0.22325952078249398</v>
      </c>
      <c r="P142" s="27"/>
    </row>
    <row r="143" spans="1:16" x14ac:dyDescent="0.25">
      <c r="A143" s="24">
        <f t="shared" si="19"/>
        <v>2016</v>
      </c>
      <c r="B143" s="32">
        <v>42506</v>
      </c>
      <c r="C143" s="28">
        <f>'Bitcoin Data'!C143</f>
        <v>454.16299400000003</v>
      </c>
      <c r="D143" s="26">
        <f>'Bitcoin Data'!K143</f>
        <v>3522.0649458784628</v>
      </c>
      <c r="E143" s="25">
        <f>'Bitcoin Data'!J143</f>
        <v>1353.3975338223213</v>
      </c>
      <c r="F143" s="25">
        <f t="shared" si="14"/>
        <v>4.7667540117139593</v>
      </c>
      <c r="G143" s="23">
        <f>'Emissions Factors'!$AB$39/1000</f>
        <v>0.49266147344102867</v>
      </c>
      <c r="H143" s="26">
        <f t="shared" si="20"/>
        <v>2348.3960549419339</v>
      </c>
      <c r="I143" s="23">
        <f t="shared" si="15"/>
        <v>0.66676682316435931</v>
      </c>
      <c r="J143" s="26">
        <f>I143*'Social Cost of Carbon'!$C$4</f>
        <v>33.338341158217965</v>
      </c>
      <c r="K143" s="26">
        <f>I143*'Social Cost of Carbon'!$C$5</f>
        <v>66.676682316435929</v>
      </c>
      <c r="L143" s="26">
        <f>I143*'Social Cost of Carbon'!$C$6</f>
        <v>100.0150234746539</v>
      </c>
      <c r="M143" s="23">
        <f t="shared" si="16"/>
        <v>7.3406115422556775E-2</v>
      </c>
      <c r="N143" s="23">
        <f t="shared" si="17"/>
        <v>0.14681223084511355</v>
      </c>
      <c r="O143" s="23">
        <f t="shared" si="18"/>
        <v>0.22021834626767037</v>
      </c>
      <c r="P143" s="27"/>
    </row>
    <row r="144" spans="1:16" x14ac:dyDescent="0.25">
      <c r="A144" s="24">
        <f t="shared" si="19"/>
        <v>2016</v>
      </c>
      <c r="B144" s="32">
        <v>42507</v>
      </c>
      <c r="C144" s="28">
        <f>'Bitcoin Data'!C144</f>
        <v>453.78298999999998</v>
      </c>
      <c r="D144" s="26">
        <f>'Bitcoin Data'!K144</f>
        <v>3554.5803620406195</v>
      </c>
      <c r="E144" s="25">
        <f>'Bitcoin Data'!J144</f>
        <v>1352.4010605724472</v>
      </c>
      <c r="F144" s="25">
        <f t="shared" si="14"/>
        <v>4.8072182515137269</v>
      </c>
      <c r="G144" s="23">
        <f>'Emissions Factors'!$AB$39/1000</f>
        <v>0.49266147344102867</v>
      </c>
      <c r="H144" s="26">
        <f t="shared" si="20"/>
        <v>2368.3312269433582</v>
      </c>
      <c r="I144" s="23">
        <f t="shared" si="15"/>
        <v>0.66627589918483165</v>
      </c>
      <c r="J144" s="26">
        <f>I144*'Social Cost of Carbon'!$C$4</f>
        <v>33.313794959241584</v>
      </c>
      <c r="K144" s="26">
        <f>I144*'Social Cost of Carbon'!$C$5</f>
        <v>66.627589918483167</v>
      </c>
      <c r="L144" s="26">
        <f>I144*'Social Cost of Carbon'!$C$6</f>
        <v>99.941384877724744</v>
      </c>
      <c r="M144" s="23">
        <f t="shared" si="16"/>
        <v>7.3413494320802075E-2</v>
      </c>
      <c r="N144" s="23">
        <f t="shared" si="17"/>
        <v>0.14682698864160415</v>
      </c>
      <c r="O144" s="23">
        <f t="shared" si="18"/>
        <v>0.2202404829624062</v>
      </c>
      <c r="P144" s="27"/>
    </row>
    <row r="145" spans="1:16" x14ac:dyDescent="0.25">
      <c r="A145" s="24">
        <f t="shared" si="19"/>
        <v>2016</v>
      </c>
      <c r="B145" s="32">
        <v>42508</v>
      </c>
      <c r="C145" s="28">
        <f>'Bitcoin Data'!C145</f>
        <v>454.618988</v>
      </c>
      <c r="D145" s="26">
        <f>'Bitcoin Data'!K145</f>
        <v>3839.8884563992347</v>
      </c>
      <c r="E145" s="25">
        <f>'Bitcoin Data'!J145</f>
        <v>1272.2410267329853</v>
      </c>
      <c r="F145" s="25">
        <f t="shared" si="14"/>
        <v>4.8852636323095</v>
      </c>
      <c r="G145" s="23">
        <f>'Emissions Factors'!$AB$39/1000</f>
        <v>0.49266147344102867</v>
      </c>
      <c r="H145" s="26">
        <f t="shared" si="20"/>
        <v>2406.78117924147</v>
      </c>
      <c r="I145" s="23">
        <f t="shared" si="15"/>
        <v>0.6267841388023998</v>
      </c>
      <c r="J145" s="26">
        <f>I145*'Social Cost of Carbon'!$C$4</f>
        <v>31.33920694011999</v>
      </c>
      <c r="K145" s="26">
        <f>I145*'Social Cost of Carbon'!$C$5</f>
        <v>62.67841388023998</v>
      </c>
      <c r="L145" s="26">
        <f>I145*'Social Cost of Carbon'!$C$6</f>
        <v>94.017620820359966</v>
      </c>
      <c r="M145" s="23">
        <f t="shared" si="16"/>
        <v>6.8935103388422458E-2</v>
      </c>
      <c r="N145" s="23">
        <f t="shared" si="17"/>
        <v>0.13787020677684492</v>
      </c>
      <c r="O145" s="23">
        <f t="shared" si="18"/>
        <v>0.20680531016526738</v>
      </c>
      <c r="P145" s="27"/>
    </row>
    <row r="146" spans="1:16" x14ac:dyDescent="0.25">
      <c r="A146" s="24">
        <f t="shared" si="19"/>
        <v>2016</v>
      </c>
      <c r="B146" s="32">
        <v>42509</v>
      </c>
      <c r="C146" s="28">
        <f>'Bitcoin Data'!C146</f>
        <v>438.71499599999999</v>
      </c>
      <c r="D146" s="26">
        <f>'Bitcoin Data'!K146</f>
        <v>2988.5508065167064</v>
      </c>
      <c r="E146" s="25">
        <f>'Bitcoin Data'!J146</f>
        <v>1578.0558747443965</v>
      </c>
      <c r="F146" s="25">
        <f t="shared" si="14"/>
        <v>4.7161001571957923</v>
      </c>
      <c r="G146" s="23">
        <f>'Emissions Factors'!$AB$39/1000</f>
        <v>0.49266147344102867</v>
      </c>
      <c r="H146" s="26">
        <f t="shared" si="20"/>
        <v>2323.4408523395464</v>
      </c>
      <c r="I146" s="23">
        <f t="shared" si="15"/>
        <v>0.77744733242384578</v>
      </c>
      <c r="J146" s="26">
        <f>I146*'Social Cost of Carbon'!$C$4</f>
        <v>38.872366621192292</v>
      </c>
      <c r="K146" s="26">
        <f>I146*'Social Cost of Carbon'!$C$5</f>
        <v>77.744733242384584</v>
      </c>
      <c r="L146" s="26">
        <f>I146*'Social Cost of Carbon'!$C$6</f>
        <v>116.61709986357687</v>
      </c>
      <c r="M146" s="23">
        <f t="shared" si="16"/>
        <v>8.8605055618368456E-2</v>
      </c>
      <c r="N146" s="23">
        <f t="shared" si="17"/>
        <v>0.17721011123673691</v>
      </c>
      <c r="O146" s="23">
        <f t="shared" si="18"/>
        <v>0.26581516685510537</v>
      </c>
      <c r="P146" s="27"/>
    </row>
    <row r="147" spans="1:16" x14ac:dyDescent="0.25">
      <c r="A147" s="24">
        <f t="shared" si="19"/>
        <v>2016</v>
      </c>
      <c r="B147" s="32">
        <v>42510</v>
      </c>
      <c r="C147" s="28">
        <f>'Bitcoin Data'!C147</f>
        <v>442.675995</v>
      </c>
      <c r="D147" s="26">
        <f>'Bitcoin Data'!K147</f>
        <v>3744.4590522507015</v>
      </c>
      <c r="E147" s="25">
        <f>'Bitcoin Data'!J147</f>
        <v>1265.9810534893463</v>
      </c>
      <c r="F147" s="25">
        <f t="shared" si="14"/>
        <v>4.7404142157160623</v>
      </c>
      <c r="G147" s="23">
        <f>'Emissions Factors'!$AB$39/1000</f>
        <v>0.49266147344102867</v>
      </c>
      <c r="H147" s="26">
        <f t="shared" si="20"/>
        <v>2335.4194522354733</v>
      </c>
      <c r="I147" s="23">
        <f t="shared" si="15"/>
        <v>0.62370009116048708</v>
      </c>
      <c r="J147" s="26">
        <f>I147*'Social Cost of Carbon'!$C$4</f>
        <v>31.185004558024353</v>
      </c>
      <c r="K147" s="26">
        <f>I147*'Social Cost of Carbon'!$C$5</f>
        <v>62.370009116048706</v>
      </c>
      <c r="L147" s="26">
        <f>I147*'Social Cost of Carbon'!$C$6</f>
        <v>93.555013674073066</v>
      </c>
      <c r="M147" s="23">
        <f t="shared" si="16"/>
        <v>7.0446567941919586E-2</v>
      </c>
      <c r="N147" s="23">
        <f t="shared" si="17"/>
        <v>0.14089313588383917</v>
      </c>
      <c r="O147" s="23">
        <f t="shared" si="18"/>
        <v>0.21133970382575876</v>
      </c>
      <c r="P147" s="27"/>
    </row>
    <row r="148" spans="1:16" x14ac:dyDescent="0.25">
      <c r="A148" s="24">
        <f t="shared" si="19"/>
        <v>2016</v>
      </c>
      <c r="B148" s="32">
        <v>42511</v>
      </c>
      <c r="C148" s="28">
        <f>'Bitcoin Data'!C148</f>
        <v>443.18798800000002</v>
      </c>
      <c r="D148" s="26">
        <f>'Bitcoin Data'!K148</f>
        <v>3479.8903107861056</v>
      </c>
      <c r="E148" s="25">
        <f>'Bitcoin Data'!J148</f>
        <v>1364.5836280342273</v>
      </c>
      <c r="F148" s="25">
        <f t="shared" si="14"/>
        <v>4.7486013454536593</v>
      </c>
      <c r="G148" s="23">
        <f>'Emissions Factors'!$AB$39/1000</f>
        <v>0.49266147344102867</v>
      </c>
      <c r="H148" s="26">
        <f t="shared" si="20"/>
        <v>2339.4529356352509</v>
      </c>
      <c r="I148" s="23">
        <f t="shared" si="15"/>
        <v>0.6722777808208471</v>
      </c>
      <c r="J148" s="26">
        <f>I148*'Social Cost of Carbon'!$C$4</f>
        <v>33.613889041042356</v>
      </c>
      <c r="K148" s="26">
        <f>I148*'Social Cost of Carbon'!$C$5</f>
        <v>67.227778082084711</v>
      </c>
      <c r="L148" s="26">
        <f>I148*'Social Cost of Carbon'!$C$6</f>
        <v>100.84166712312707</v>
      </c>
      <c r="M148" s="23">
        <f t="shared" si="16"/>
        <v>7.5845668093879728E-2</v>
      </c>
      <c r="N148" s="23">
        <f t="shared" si="17"/>
        <v>0.15169133618775946</v>
      </c>
      <c r="O148" s="23">
        <f t="shared" si="18"/>
        <v>0.2275370042816392</v>
      </c>
      <c r="P148" s="27"/>
    </row>
    <row r="149" spans="1:16" x14ac:dyDescent="0.25">
      <c r="A149" s="24">
        <f t="shared" si="19"/>
        <v>2016</v>
      </c>
      <c r="B149" s="32">
        <v>42512</v>
      </c>
      <c r="C149" s="28">
        <f>'Bitcoin Data'!C149</f>
        <v>439.32299799999998</v>
      </c>
      <c r="D149" s="26">
        <f>'Bitcoin Data'!K149</f>
        <v>4602.7701857599504</v>
      </c>
      <c r="E149" s="25">
        <f>'Bitcoin Data'!J149</f>
        <v>1081.2371254229654</v>
      </c>
      <c r="F149" s="25">
        <f t="shared" si="14"/>
        <v>4.9766860046336179</v>
      </c>
      <c r="G149" s="23">
        <f>'Emissions Factors'!$AB$39/1000</f>
        <v>0.49266147344102867</v>
      </c>
      <c r="H149" s="26">
        <f t="shared" si="20"/>
        <v>2451.821459896144</v>
      </c>
      <c r="I149" s="23">
        <f t="shared" si="15"/>
        <v>0.53268387535002049</v>
      </c>
      <c r="J149" s="26">
        <f>I149*'Social Cost of Carbon'!$C$4</f>
        <v>26.634193767501024</v>
      </c>
      <c r="K149" s="26">
        <f>I149*'Social Cost of Carbon'!$C$5</f>
        <v>53.268387535002049</v>
      </c>
      <c r="L149" s="26">
        <f>I149*'Social Cost of Carbon'!$C$6</f>
        <v>79.90258130250308</v>
      </c>
      <c r="M149" s="23">
        <f t="shared" si="16"/>
        <v>6.0625539497709213E-2</v>
      </c>
      <c r="N149" s="23">
        <f t="shared" si="17"/>
        <v>0.12125107899541843</v>
      </c>
      <c r="O149" s="23">
        <f t="shared" si="18"/>
        <v>0.18187661849312764</v>
      </c>
      <c r="P149" s="27"/>
    </row>
    <row r="150" spans="1:16" x14ac:dyDescent="0.25">
      <c r="A150" s="24">
        <f t="shared" si="19"/>
        <v>2016</v>
      </c>
      <c r="B150" s="32">
        <v>42513</v>
      </c>
      <c r="C150" s="28">
        <f>'Bitcoin Data'!C150</f>
        <v>444.15499899999998</v>
      </c>
      <c r="D150" s="26">
        <f>'Bitcoin Data'!K150</f>
        <v>4512.9014659965405</v>
      </c>
      <c r="E150" s="25">
        <f>'Bitcoin Data'!J150</f>
        <v>1149.6909876223804</v>
      </c>
      <c r="F150" s="25">
        <f t="shared" si="14"/>
        <v>5.1884421434840515</v>
      </c>
      <c r="G150" s="23">
        <f>'Emissions Factors'!$AB$39/1000</f>
        <v>0.49266147344102867</v>
      </c>
      <c r="H150" s="26">
        <f t="shared" si="20"/>
        <v>2556.1455512723819</v>
      </c>
      <c r="I150" s="23">
        <f t="shared" si="15"/>
        <v>0.56640845596391343</v>
      </c>
      <c r="J150" s="26">
        <f>I150*'Social Cost of Carbon'!$C$4</f>
        <v>28.320422798195672</v>
      </c>
      <c r="K150" s="26">
        <f>I150*'Social Cost of Carbon'!$C$5</f>
        <v>56.640845596391344</v>
      </c>
      <c r="L150" s="26">
        <f>I150*'Social Cost of Carbon'!$C$6</f>
        <v>84.961268394587009</v>
      </c>
      <c r="M150" s="23">
        <f t="shared" si="16"/>
        <v>6.3762476752390829E-2</v>
      </c>
      <c r="N150" s="23">
        <f t="shared" si="17"/>
        <v>0.12752495350478166</v>
      </c>
      <c r="O150" s="23">
        <f t="shared" si="18"/>
        <v>0.19128743025717249</v>
      </c>
      <c r="P150" s="27"/>
    </row>
    <row r="151" spans="1:16" x14ac:dyDescent="0.25">
      <c r="A151" s="24">
        <f t="shared" si="19"/>
        <v>2016</v>
      </c>
      <c r="B151" s="32">
        <v>42514</v>
      </c>
      <c r="C151" s="28">
        <f>'Bitcoin Data'!C151</f>
        <v>445.98098800000002</v>
      </c>
      <c r="D151" s="26">
        <f>'Bitcoin Data'!K151</f>
        <v>3695.8748486823756</v>
      </c>
      <c r="E151" s="25">
        <f>'Bitcoin Data'!J151</f>
        <v>1398.4930570648614</v>
      </c>
      <c r="F151" s="25">
        <f t="shared" si="14"/>
        <v>5.1686553156629476</v>
      </c>
      <c r="G151" s="23">
        <f>'Emissions Factors'!$AB$39/1000</f>
        <v>0.49266147344102867</v>
      </c>
      <c r="H151" s="26">
        <f t="shared" si="20"/>
        <v>2546.3973435233129</v>
      </c>
      <c r="I151" s="23">
        <f t="shared" si="15"/>
        <v>0.68898365009062323</v>
      </c>
      <c r="J151" s="26">
        <f>I151*'Social Cost of Carbon'!$C$4</f>
        <v>34.449182504531159</v>
      </c>
      <c r="K151" s="26">
        <f>I151*'Social Cost of Carbon'!$C$5</f>
        <v>68.898365009062317</v>
      </c>
      <c r="L151" s="26">
        <f>I151*'Social Cost of Carbon'!$C$6</f>
        <v>103.34754751359348</v>
      </c>
      <c r="M151" s="23">
        <f t="shared" si="16"/>
        <v>7.724361224234777E-2</v>
      </c>
      <c r="N151" s="23">
        <f t="shared" si="17"/>
        <v>0.15448722448469554</v>
      </c>
      <c r="O151" s="23">
        <f t="shared" si="18"/>
        <v>0.23173083672704334</v>
      </c>
      <c r="P151" s="27"/>
    </row>
    <row r="152" spans="1:16" x14ac:dyDescent="0.25">
      <c r="A152" s="24">
        <f t="shared" si="19"/>
        <v>2016</v>
      </c>
      <c r="B152" s="32">
        <v>42515</v>
      </c>
      <c r="C152" s="28">
        <f>'Bitcoin Data'!C152</f>
        <v>449.59899899999999</v>
      </c>
      <c r="D152" s="26">
        <f>'Bitcoin Data'!K152</f>
        <v>3443.0262777938319</v>
      </c>
      <c r="E152" s="25">
        <f>'Bitcoin Data'!J152</f>
        <v>1534.0130040159822</v>
      </c>
      <c r="F152" s="25">
        <f t="shared" si="14"/>
        <v>5.281647083304482</v>
      </c>
      <c r="G152" s="23">
        <f>'Emissions Factors'!$AB$39/1000</f>
        <v>0.49266147344102867</v>
      </c>
      <c r="H152" s="26">
        <f t="shared" si="20"/>
        <v>2602.0640342562979</v>
      </c>
      <c r="I152" s="23">
        <f t="shared" si="15"/>
        <v>0.75574910683621244</v>
      </c>
      <c r="J152" s="26">
        <f>I152*'Social Cost of Carbon'!$C$4</f>
        <v>37.78745534181062</v>
      </c>
      <c r="K152" s="26">
        <f>I152*'Social Cost of Carbon'!$C$5</f>
        <v>75.574910683621241</v>
      </c>
      <c r="L152" s="26">
        <f>I152*'Social Cost of Carbon'!$C$6</f>
        <v>113.36236602543187</v>
      </c>
      <c r="M152" s="23">
        <f t="shared" si="16"/>
        <v>8.4047018400525003E-2</v>
      </c>
      <c r="N152" s="23">
        <f t="shared" si="17"/>
        <v>0.16809403680105001</v>
      </c>
      <c r="O152" s="23">
        <f t="shared" si="18"/>
        <v>0.25214105520157504</v>
      </c>
      <c r="P152" s="27"/>
    </row>
    <row r="153" spans="1:16" x14ac:dyDescent="0.25">
      <c r="A153" s="24">
        <f t="shared" si="19"/>
        <v>2016</v>
      </c>
      <c r="B153" s="32">
        <v>42516</v>
      </c>
      <c r="C153" s="28">
        <f>'Bitcoin Data'!C153</f>
        <v>453.38400300000001</v>
      </c>
      <c r="D153" s="26">
        <f>'Bitcoin Data'!K153</f>
        <v>3350.2223141350605</v>
      </c>
      <c r="E153" s="25">
        <f>'Bitcoin Data'!J153</f>
        <v>1562.1872668564395</v>
      </c>
      <c r="F153" s="25">
        <f t="shared" si="14"/>
        <v>5.233674640280106</v>
      </c>
      <c r="G153" s="23">
        <f>'Emissions Factors'!$AB$39/1000</f>
        <v>0.49266147344102867</v>
      </c>
      <c r="H153" s="26">
        <f t="shared" si="20"/>
        <v>2578.429859791343</v>
      </c>
      <c r="I153" s="23">
        <f t="shared" si="15"/>
        <v>0.7696294806803069</v>
      </c>
      <c r="J153" s="26">
        <f>I153*'Social Cost of Carbon'!$C$4</f>
        <v>38.481474034015342</v>
      </c>
      <c r="K153" s="26">
        <f>I153*'Social Cost of Carbon'!$C$5</f>
        <v>76.962948068030684</v>
      </c>
      <c r="L153" s="26">
        <f>I153*'Social Cost of Carbon'!$C$6</f>
        <v>115.44442210204603</v>
      </c>
      <c r="M153" s="23">
        <f t="shared" si="16"/>
        <v>8.4876117770779275E-2</v>
      </c>
      <c r="N153" s="23">
        <f t="shared" si="17"/>
        <v>0.16975223554155855</v>
      </c>
      <c r="O153" s="23">
        <f t="shared" si="18"/>
        <v>0.2546283533123378</v>
      </c>
      <c r="P153" s="27"/>
    </row>
    <row r="154" spans="1:16" x14ac:dyDescent="0.25">
      <c r="A154" s="24">
        <f t="shared" si="19"/>
        <v>2016</v>
      </c>
      <c r="B154" s="32">
        <v>42517</v>
      </c>
      <c r="C154" s="28">
        <f>'Bitcoin Data'!C154</f>
        <v>473.46398900000003</v>
      </c>
      <c r="D154" s="26">
        <f>'Bitcoin Data'!K154</f>
        <v>3490.3510811439392</v>
      </c>
      <c r="E154" s="25">
        <f>'Bitcoin Data'!J154</f>
        <v>1501.1449432335571</v>
      </c>
      <c r="F154" s="25">
        <f t="shared" si="14"/>
        <v>5.239522875569004</v>
      </c>
      <c r="G154" s="23">
        <f>'Emissions Factors'!$AB$39/1000</f>
        <v>0.49266147344102867</v>
      </c>
      <c r="H154" s="26">
        <f t="shared" si="20"/>
        <v>2581.3110600058012</v>
      </c>
      <c r="I154" s="23">
        <f t="shared" si="15"/>
        <v>0.73955627958199366</v>
      </c>
      <c r="J154" s="26">
        <f>I154*'Social Cost of Carbon'!$C$4</f>
        <v>36.977813979099686</v>
      </c>
      <c r="K154" s="26">
        <f>I154*'Social Cost of Carbon'!$C$5</f>
        <v>73.955627958199372</v>
      </c>
      <c r="L154" s="26">
        <f>I154*'Social Cost of Carbon'!$C$6</f>
        <v>110.93344193729905</v>
      </c>
      <c r="M154" s="23">
        <f t="shared" si="16"/>
        <v>7.8100583863199957E-2</v>
      </c>
      <c r="N154" s="23">
        <f t="shared" si="17"/>
        <v>0.15620116772639991</v>
      </c>
      <c r="O154" s="23">
        <f t="shared" si="18"/>
        <v>0.23430175158959987</v>
      </c>
      <c r="P154" s="27"/>
    </row>
    <row r="155" spans="1:16" x14ac:dyDescent="0.25">
      <c r="A155" s="24">
        <f t="shared" si="19"/>
        <v>2016</v>
      </c>
      <c r="B155" s="32">
        <v>42518</v>
      </c>
      <c r="C155" s="28">
        <f>'Bitcoin Data'!C155</f>
        <v>530.03997800000002</v>
      </c>
      <c r="D155" s="26">
        <f>'Bitcoin Data'!K155</f>
        <v>3308.0386444503561</v>
      </c>
      <c r="E155" s="25">
        <f>'Bitcoin Data'!J155</f>
        <v>1506.1968620867133</v>
      </c>
      <c r="F155" s="25">
        <f t="shared" si="14"/>
        <v>4.9825574259327112</v>
      </c>
      <c r="G155" s="23">
        <f>'Emissions Factors'!$AB$39/1000</f>
        <v>0.49266147344102867</v>
      </c>
      <c r="H155" s="26">
        <f t="shared" si="20"/>
        <v>2454.7140829645487</v>
      </c>
      <c r="I155" s="23">
        <f t="shared" si="15"/>
        <v>0.742045165367894</v>
      </c>
      <c r="J155" s="26">
        <f>I155*'Social Cost of Carbon'!$C$4</f>
        <v>37.102258268394699</v>
      </c>
      <c r="K155" s="26">
        <f>I155*'Social Cost of Carbon'!$C$5</f>
        <v>74.204516536789399</v>
      </c>
      <c r="L155" s="26">
        <f>I155*'Social Cost of Carbon'!$C$6</f>
        <v>111.30677480518411</v>
      </c>
      <c r="M155" s="23">
        <f t="shared" si="16"/>
        <v>6.9998980847430906E-2</v>
      </c>
      <c r="N155" s="23">
        <f t="shared" si="17"/>
        <v>0.13999796169486181</v>
      </c>
      <c r="O155" s="23">
        <f t="shared" si="18"/>
        <v>0.20999694254229273</v>
      </c>
      <c r="P155" s="27"/>
    </row>
    <row r="156" spans="1:16" x14ac:dyDescent="0.25">
      <c r="A156" s="24">
        <f t="shared" si="19"/>
        <v>2016</v>
      </c>
      <c r="B156" s="32">
        <v>42519</v>
      </c>
      <c r="C156" s="28">
        <f>'Bitcoin Data'!C156</f>
        <v>526.23297100000002</v>
      </c>
      <c r="D156" s="26">
        <f>'Bitcoin Data'!K156</f>
        <v>3697.9409298425417</v>
      </c>
      <c r="E156" s="25">
        <f>'Bitcoin Data'!J156</f>
        <v>1303.063824928837</v>
      </c>
      <c r="F156" s="25">
        <f t="shared" si="14"/>
        <v>4.8186530524015225</v>
      </c>
      <c r="G156" s="23">
        <f>'Emissions Factors'!$AB$39/1000</f>
        <v>0.49266147344102867</v>
      </c>
      <c r="H156" s="26">
        <f t="shared" si="20"/>
        <v>2373.9647127972444</v>
      </c>
      <c r="I156" s="23">
        <f t="shared" si="15"/>
        <v>0.64196934397714345</v>
      </c>
      <c r="J156" s="26">
        <f>I156*'Social Cost of Carbon'!$C$4</f>
        <v>32.098467198857172</v>
      </c>
      <c r="K156" s="26">
        <f>I156*'Social Cost of Carbon'!$C$5</f>
        <v>64.196934397714344</v>
      </c>
      <c r="L156" s="26">
        <f>I156*'Social Cost of Carbon'!$C$6</f>
        <v>96.295401596571523</v>
      </c>
      <c r="M156" s="23">
        <f t="shared" si="16"/>
        <v>6.0996685817425095E-2</v>
      </c>
      <c r="N156" s="23">
        <f t="shared" si="17"/>
        <v>0.12199337163485019</v>
      </c>
      <c r="O156" s="23">
        <f t="shared" si="18"/>
        <v>0.18299005745227528</v>
      </c>
      <c r="P156" s="27"/>
    </row>
    <row r="157" spans="1:16" x14ac:dyDescent="0.25">
      <c r="A157" s="24">
        <f t="shared" si="19"/>
        <v>2016</v>
      </c>
      <c r="B157" s="32">
        <v>42520</v>
      </c>
      <c r="C157" s="28">
        <f>'Bitcoin Data'!C157</f>
        <v>533.864014</v>
      </c>
      <c r="D157" s="26">
        <f>'Bitcoin Data'!K157</f>
        <v>3581.18221383014</v>
      </c>
      <c r="E157" s="25">
        <f>'Bitcoin Data'!J157</f>
        <v>1341.7652692714332</v>
      </c>
      <c r="F157" s="25">
        <f t="shared" si="14"/>
        <v>4.8051059174498656</v>
      </c>
      <c r="G157" s="23">
        <f>'Emissions Factors'!$AB$39/1000</f>
        <v>0.49266147344102867</v>
      </c>
      <c r="H157" s="26">
        <f t="shared" si="20"/>
        <v>2367.2905613310568</v>
      </c>
      <c r="I157" s="23">
        <f t="shared" si="15"/>
        <v>0.66103605457126291</v>
      </c>
      <c r="J157" s="26">
        <f>I157*'Social Cost of Carbon'!$C$4</f>
        <v>33.051802728563146</v>
      </c>
      <c r="K157" s="26">
        <f>I157*'Social Cost of Carbon'!$C$5</f>
        <v>66.103605457126292</v>
      </c>
      <c r="L157" s="26">
        <f>I157*'Social Cost of Carbon'!$C$6</f>
        <v>99.155408185689438</v>
      </c>
      <c r="M157" s="23">
        <f t="shared" si="16"/>
        <v>6.1910527516026104E-2</v>
      </c>
      <c r="N157" s="23">
        <f t="shared" si="17"/>
        <v>0.12382105503205221</v>
      </c>
      <c r="O157" s="23">
        <f t="shared" si="18"/>
        <v>0.18573158254807831</v>
      </c>
      <c r="P157" s="27"/>
    </row>
    <row r="158" spans="1:16" x14ac:dyDescent="0.25">
      <c r="A158" s="24">
        <f t="shared" si="19"/>
        <v>2016</v>
      </c>
      <c r="B158" s="32">
        <v>42521</v>
      </c>
      <c r="C158" s="28">
        <f>'Bitcoin Data'!C158</f>
        <v>531.385986</v>
      </c>
      <c r="D158" s="26">
        <f>'Bitcoin Data'!K158</f>
        <v>3185.6927186157245</v>
      </c>
      <c r="E158" s="25">
        <f>'Bitcoin Data'!J158</f>
        <v>1486.8995225056692</v>
      </c>
      <c r="F158" s="25">
        <f t="shared" si="14"/>
        <v>4.7368049821595086</v>
      </c>
      <c r="G158" s="23">
        <f>'Emissions Factors'!$AB$39/1000</f>
        <v>0.49266147344102867</v>
      </c>
      <c r="H158" s="26">
        <f t="shared" si="20"/>
        <v>2333.6413219135093</v>
      </c>
      <c r="I158" s="23">
        <f t="shared" si="15"/>
        <v>0.73253810961640498</v>
      </c>
      <c r="J158" s="26">
        <f>I158*'Social Cost of Carbon'!$C$4</f>
        <v>36.626905480820248</v>
      </c>
      <c r="K158" s="26">
        <f>I158*'Social Cost of Carbon'!$C$5</f>
        <v>73.253810961640497</v>
      </c>
      <c r="L158" s="26">
        <f>I158*'Social Cost of Carbon'!$C$6</f>
        <v>109.88071644246075</v>
      </c>
      <c r="M158" s="23">
        <f t="shared" si="16"/>
        <v>6.8927119731795577E-2</v>
      </c>
      <c r="N158" s="23">
        <f t="shared" si="17"/>
        <v>0.13785423946359115</v>
      </c>
      <c r="O158" s="23">
        <f t="shared" si="18"/>
        <v>0.20678135919538673</v>
      </c>
      <c r="P158" s="27"/>
    </row>
    <row r="159" spans="1:16" x14ac:dyDescent="0.25">
      <c r="A159" s="24">
        <f t="shared" si="19"/>
        <v>2016</v>
      </c>
      <c r="B159" s="32">
        <v>42522</v>
      </c>
      <c r="C159" s="28">
        <f>'Bitcoin Data'!C159</f>
        <v>536.919983</v>
      </c>
      <c r="D159" s="26">
        <f>'Bitcoin Data'!K159</f>
        <v>3578.7278415015853</v>
      </c>
      <c r="E159" s="25">
        <f>'Bitcoin Data'!J159</f>
        <v>1333.5960646620938</v>
      </c>
      <c r="F159" s="25">
        <f t="shared" si="14"/>
        <v>4.7725773659231843</v>
      </c>
      <c r="G159" s="23">
        <f>'Emissions Factors'!$AB$39/1000</f>
        <v>0.49266147344102867</v>
      </c>
      <c r="H159" s="26">
        <f t="shared" si="20"/>
        <v>2351.2649972070199</v>
      </c>
      <c r="I159" s="23">
        <f t="shared" si="15"/>
        <v>0.65701140219158449</v>
      </c>
      <c r="J159" s="26">
        <f>I159*'Social Cost of Carbon'!$C$4</f>
        <v>32.850570109579223</v>
      </c>
      <c r="K159" s="26">
        <f>I159*'Social Cost of Carbon'!$C$5</f>
        <v>65.701140219158447</v>
      </c>
      <c r="L159" s="26">
        <f>I159*'Social Cost of Carbon'!$C$6</f>
        <v>98.55171032873767</v>
      </c>
      <c r="M159" s="23">
        <f t="shared" si="16"/>
        <v>6.1183362790911848E-2</v>
      </c>
      <c r="N159" s="23">
        <f t="shared" si="17"/>
        <v>0.1223667255818237</v>
      </c>
      <c r="O159" s="23">
        <f t="shared" si="18"/>
        <v>0.18355008837273554</v>
      </c>
      <c r="P159" s="27"/>
    </row>
    <row r="160" spans="1:16" x14ac:dyDescent="0.25">
      <c r="A160" s="24">
        <f t="shared" si="19"/>
        <v>2016</v>
      </c>
      <c r="B160" s="32">
        <v>42523</v>
      </c>
      <c r="C160" s="28">
        <f>'Bitcoin Data'!C160</f>
        <v>537.97198500000002</v>
      </c>
      <c r="D160" s="26">
        <f>'Bitcoin Data'!K160</f>
        <v>3470.8896134140673</v>
      </c>
      <c r="E160" s="25">
        <f>'Bitcoin Data'!J160</f>
        <v>1372.7153465977419</v>
      </c>
      <c r="F160" s="25">
        <f t="shared" si="14"/>
        <v>4.7645434386801941</v>
      </c>
      <c r="G160" s="23">
        <f>'Emissions Factors'!$AB$39/1000</f>
        <v>0.49266147344102867</v>
      </c>
      <c r="H160" s="26">
        <f t="shared" si="20"/>
        <v>2347.30699077397</v>
      </c>
      <c r="I160" s="23">
        <f t="shared" si="15"/>
        <v>0.67628396526995593</v>
      </c>
      <c r="J160" s="26">
        <f>I160*'Social Cost of Carbon'!$C$4</f>
        <v>33.814198263497794</v>
      </c>
      <c r="K160" s="26">
        <f>I160*'Social Cost of Carbon'!$C$5</f>
        <v>67.628396526995587</v>
      </c>
      <c r="L160" s="26">
        <f>I160*'Social Cost of Carbon'!$C$6</f>
        <v>101.44259479049339</v>
      </c>
      <c r="M160" s="23">
        <f t="shared" si="16"/>
        <v>6.2854942648171153E-2</v>
      </c>
      <c r="N160" s="23">
        <f t="shared" si="17"/>
        <v>0.12570988529634231</v>
      </c>
      <c r="O160" s="23">
        <f t="shared" si="18"/>
        <v>0.18856482794451349</v>
      </c>
      <c r="P160" s="27"/>
    </row>
    <row r="161" spans="1:16" x14ac:dyDescent="0.25">
      <c r="A161" s="24">
        <f t="shared" si="19"/>
        <v>2016</v>
      </c>
      <c r="B161" s="32">
        <v>42524</v>
      </c>
      <c r="C161" s="28">
        <f>'Bitcoin Data'!C161</f>
        <v>569.19397000000004</v>
      </c>
      <c r="D161" s="26">
        <f>'Bitcoin Data'!K161</f>
        <v>3525.031030202741</v>
      </c>
      <c r="E161" s="25">
        <f>'Bitcoin Data'!J161</f>
        <v>1364.8661512624246</v>
      </c>
      <c r="F161" s="25">
        <f t="shared" si="14"/>
        <v>4.811195535273435</v>
      </c>
      <c r="G161" s="23">
        <f>'Emissions Factors'!$AB$39/1000</f>
        <v>0.49266147344102867</v>
      </c>
      <c r="H161" s="26">
        <f t="shared" si="20"/>
        <v>2370.290681420709</v>
      </c>
      <c r="I161" s="23">
        <f t="shared" si="15"/>
        <v>0.67241696913073201</v>
      </c>
      <c r="J161" s="26">
        <f>I161*'Social Cost of Carbon'!$C$4</f>
        <v>33.620848456536599</v>
      </c>
      <c r="K161" s="26">
        <f>I161*'Social Cost of Carbon'!$C$5</f>
        <v>67.241696913073199</v>
      </c>
      <c r="L161" s="26">
        <f>I161*'Social Cost of Carbon'!$C$6</f>
        <v>100.8625453696098</v>
      </c>
      <c r="M161" s="23">
        <f t="shared" si="16"/>
        <v>5.9067471246289902E-2</v>
      </c>
      <c r="N161" s="23">
        <f t="shared" si="17"/>
        <v>0.1181349424925798</v>
      </c>
      <c r="O161" s="23">
        <f t="shared" si="18"/>
        <v>0.17720241373886972</v>
      </c>
      <c r="P161" s="27"/>
    </row>
    <row r="162" spans="1:16" x14ac:dyDescent="0.25">
      <c r="A162" s="24">
        <f t="shared" si="19"/>
        <v>2016</v>
      </c>
      <c r="B162" s="32">
        <v>42525</v>
      </c>
      <c r="C162" s="28">
        <f>'Bitcoin Data'!C162</f>
        <v>572.72699</v>
      </c>
      <c r="D162" s="26">
        <f>'Bitcoin Data'!K162</f>
        <v>2978.6198505127791</v>
      </c>
      <c r="E162" s="25">
        <f>'Bitcoin Data'!J162</f>
        <v>1563.0035320109359</v>
      </c>
      <c r="F162" s="25">
        <f t="shared" si="14"/>
        <v>4.6555933468693596</v>
      </c>
      <c r="G162" s="23">
        <f>'Emissions Factors'!$AB$39/1000</f>
        <v>0.49266147344102867</v>
      </c>
      <c r="H162" s="26">
        <f t="shared" si="20"/>
        <v>2293.6314780109087</v>
      </c>
      <c r="I162" s="23">
        <f t="shared" si="15"/>
        <v>0.77003162307403972</v>
      </c>
      <c r="J162" s="26">
        <f>I162*'Social Cost of Carbon'!$C$4</f>
        <v>38.501581153701984</v>
      </c>
      <c r="K162" s="26">
        <f>I162*'Social Cost of Carbon'!$C$5</f>
        <v>77.003162307403969</v>
      </c>
      <c r="L162" s="26">
        <f>I162*'Social Cost of Carbon'!$C$6</f>
        <v>115.50474346110596</v>
      </c>
      <c r="M162" s="23">
        <f t="shared" si="16"/>
        <v>6.7225016152463818E-2</v>
      </c>
      <c r="N162" s="23">
        <f t="shared" si="17"/>
        <v>0.13445003230492764</v>
      </c>
      <c r="O162" s="23">
        <f t="shared" si="18"/>
        <v>0.20167504845739148</v>
      </c>
      <c r="P162" s="27"/>
    </row>
    <row r="163" spans="1:16" x14ac:dyDescent="0.25">
      <c r="A163" s="24">
        <f t="shared" si="19"/>
        <v>2016</v>
      </c>
      <c r="B163" s="32">
        <v>42526</v>
      </c>
      <c r="C163" s="28">
        <f>'Bitcoin Data'!C163</f>
        <v>574.97699</v>
      </c>
      <c r="D163" s="26">
        <f>'Bitcoin Data'!K163</f>
        <v>4226.6652854035019</v>
      </c>
      <c r="E163" s="25">
        <f>'Bitcoin Data'!J163</f>
        <v>1134.4889845847817</v>
      </c>
      <c r="F163" s="25">
        <f t="shared" si="14"/>
        <v>4.7951052078171648</v>
      </c>
      <c r="G163" s="23">
        <f>'Emissions Factors'!$AB$39/1000</f>
        <v>0.49266147344102867</v>
      </c>
      <c r="H163" s="26">
        <f t="shared" si="20"/>
        <v>2362.3635969879542</v>
      </c>
      <c r="I163" s="23">
        <f t="shared" si="15"/>
        <v>0.55891901474815509</v>
      </c>
      <c r="J163" s="26">
        <f>I163*'Social Cost of Carbon'!$C$4</f>
        <v>27.945950737407756</v>
      </c>
      <c r="K163" s="26">
        <f>I163*'Social Cost of Carbon'!$C$5</f>
        <v>55.891901474815512</v>
      </c>
      <c r="L163" s="26">
        <f>I163*'Social Cost of Carbon'!$C$6</f>
        <v>83.837852212223268</v>
      </c>
      <c r="M163" s="23">
        <f t="shared" si="16"/>
        <v>4.8603598445579113E-2</v>
      </c>
      <c r="N163" s="23">
        <f t="shared" si="17"/>
        <v>9.7207196891158226E-2</v>
      </c>
      <c r="O163" s="23">
        <f t="shared" si="18"/>
        <v>0.14581079533673733</v>
      </c>
      <c r="P163" s="27"/>
    </row>
    <row r="164" spans="1:16" x14ac:dyDescent="0.25">
      <c r="A164" s="24">
        <f t="shared" si="19"/>
        <v>2016</v>
      </c>
      <c r="B164" s="32">
        <v>42527</v>
      </c>
      <c r="C164" s="28">
        <f>'Bitcoin Data'!C164</f>
        <v>585.53698699999995</v>
      </c>
      <c r="D164" s="26">
        <f>'Bitcoin Data'!K164</f>
        <v>4260.2561722665687</v>
      </c>
      <c r="E164" s="25">
        <f>'Bitcoin Data'!J164</f>
        <v>1180.0393924004552</v>
      </c>
      <c r="F164" s="25">
        <f t="shared" si="14"/>
        <v>5.0272701049917305</v>
      </c>
      <c r="G164" s="23">
        <f>'Emissions Factors'!$AB$39/1000</f>
        <v>0.49266147344102867</v>
      </c>
      <c r="H164" s="26">
        <f t="shared" si="20"/>
        <v>2476.7422973112607</v>
      </c>
      <c r="I164" s="23">
        <f t="shared" si="15"/>
        <v>0.5813599457784645</v>
      </c>
      <c r="J164" s="26">
        <f>I164*'Social Cost of Carbon'!$C$4</f>
        <v>29.067997288923227</v>
      </c>
      <c r="K164" s="26">
        <f>I164*'Social Cost of Carbon'!$C$5</f>
        <v>58.135994577846454</v>
      </c>
      <c r="L164" s="26">
        <f>I164*'Social Cost of Carbon'!$C$6</f>
        <v>87.20399186676967</v>
      </c>
      <c r="M164" s="23">
        <f t="shared" si="16"/>
        <v>4.9643315340083254E-2</v>
      </c>
      <c r="N164" s="23">
        <f t="shared" si="17"/>
        <v>9.9286630680166507E-2</v>
      </c>
      <c r="O164" s="23">
        <f t="shared" si="18"/>
        <v>0.14892994602024975</v>
      </c>
      <c r="P164" s="27"/>
    </row>
    <row r="165" spans="1:16" x14ac:dyDescent="0.25">
      <c r="A165" s="24">
        <f t="shared" si="19"/>
        <v>2016</v>
      </c>
      <c r="B165" s="32">
        <v>42528</v>
      </c>
      <c r="C165" s="28">
        <f>'Bitcoin Data'!C165</f>
        <v>576.59698500000002</v>
      </c>
      <c r="D165" s="26">
        <f>'Bitcoin Data'!K165</f>
        <v>3501.5400291795268</v>
      </c>
      <c r="E165" s="25">
        <f>'Bitcoin Data'!J165</f>
        <v>1431.8436709331841</v>
      </c>
      <c r="F165" s="25">
        <f t="shared" si="14"/>
        <v>5.0136579292999022</v>
      </c>
      <c r="G165" s="23">
        <f>'Emissions Factors'!$AB$39/1000</f>
        <v>0.49266147344102867</v>
      </c>
      <c r="H165" s="26">
        <f t="shared" si="20"/>
        <v>2470.0361027781869</v>
      </c>
      <c r="I165" s="23">
        <f t="shared" si="15"/>
        <v>0.70541421265915383</v>
      </c>
      <c r="J165" s="26">
        <f>I165*'Social Cost of Carbon'!$C$4</f>
        <v>35.270710632957694</v>
      </c>
      <c r="K165" s="26">
        <f>I165*'Social Cost of Carbon'!$C$5</f>
        <v>70.541421265915389</v>
      </c>
      <c r="L165" s="26">
        <f>I165*'Social Cost of Carbon'!$C$6</f>
        <v>105.81213189887308</v>
      </c>
      <c r="M165" s="23">
        <f t="shared" si="16"/>
        <v>6.117047357255552E-2</v>
      </c>
      <c r="N165" s="23">
        <f t="shared" si="17"/>
        <v>0.12234094714511104</v>
      </c>
      <c r="O165" s="23">
        <f t="shared" si="18"/>
        <v>0.18351142071766655</v>
      </c>
      <c r="P165" s="27"/>
    </row>
    <row r="166" spans="1:16" x14ac:dyDescent="0.25">
      <c r="A166" s="24">
        <f t="shared" si="19"/>
        <v>2016</v>
      </c>
      <c r="B166" s="32">
        <v>42529</v>
      </c>
      <c r="C166" s="28">
        <f>'Bitcoin Data'!C166</f>
        <v>581.64502000000005</v>
      </c>
      <c r="D166" s="26">
        <f>'Bitcoin Data'!K166</f>
        <v>3744.5824906096541</v>
      </c>
      <c r="E166" s="25">
        <f>'Bitcoin Data'!J166</f>
        <v>1343.508262441225</v>
      </c>
      <c r="F166" s="25">
        <f t="shared" si="14"/>
        <v>5.0308775155268117</v>
      </c>
      <c r="G166" s="23">
        <f>'Emissions Factors'!$AB$39/1000</f>
        <v>0.49266147344102867</v>
      </c>
      <c r="H166" s="26">
        <f t="shared" si="20"/>
        <v>2478.5195295007807</v>
      </c>
      <c r="I166" s="23">
        <f t="shared" si="15"/>
        <v>0.66189476015449022</v>
      </c>
      <c r="J166" s="26">
        <f>I166*'Social Cost of Carbon'!$C$4</f>
        <v>33.094738007724509</v>
      </c>
      <c r="K166" s="26">
        <f>I166*'Social Cost of Carbon'!$C$5</f>
        <v>66.189476015449017</v>
      </c>
      <c r="L166" s="26">
        <f>I166*'Social Cost of Carbon'!$C$6</f>
        <v>99.284214023173533</v>
      </c>
      <c r="M166" s="23">
        <f t="shared" si="16"/>
        <v>5.6898515193553115E-2</v>
      </c>
      <c r="N166" s="23">
        <f t="shared" si="17"/>
        <v>0.11379703038710623</v>
      </c>
      <c r="O166" s="23">
        <f t="shared" si="18"/>
        <v>0.17069554558065936</v>
      </c>
      <c r="P166" s="27"/>
    </row>
    <row r="167" spans="1:16" x14ac:dyDescent="0.25">
      <c r="A167" s="24">
        <f t="shared" si="19"/>
        <v>2016</v>
      </c>
      <c r="B167" s="32">
        <v>42530</v>
      </c>
      <c r="C167" s="28">
        <f>'Bitcoin Data'!C167</f>
        <v>574.63000499999998</v>
      </c>
      <c r="D167" s="26">
        <f>'Bitcoin Data'!K167</f>
        <v>4004.764366137043</v>
      </c>
      <c r="E167" s="25">
        <f>'Bitcoin Data'!J167</f>
        <v>1283.1879182015537</v>
      </c>
      <c r="F167" s="25">
        <f t="shared" si="14"/>
        <v>5.1388652498711567</v>
      </c>
      <c r="G167" s="23">
        <f>'Emissions Factors'!$AB$39/1000</f>
        <v>0.49266147344102867</v>
      </c>
      <c r="H167" s="26">
        <f t="shared" si="20"/>
        <v>2531.7209258164239</v>
      </c>
      <c r="I167" s="23">
        <f t="shared" si="15"/>
        <v>0.63217725048290352</v>
      </c>
      <c r="J167" s="26">
        <f>I167*'Social Cost of Carbon'!$C$4</f>
        <v>31.608862524145177</v>
      </c>
      <c r="K167" s="26">
        <f>I167*'Social Cost of Carbon'!$C$5</f>
        <v>63.217725048290355</v>
      </c>
      <c r="L167" s="26">
        <f>I167*'Social Cost of Carbon'!$C$6</f>
        <v>94.826587572435528</v>
      </c>
      <c r="M167" s="23">
        <f t="shared" si="16"/>
        <v>5.5007330367555687E-2</v>
      </c>
      <c r="N167" s="23">
        <f t="shared" si="17"/>
        <v>0.11001466073511137</v>
      </c>
      <c r="O167" s="23">
        <f t="shared" si="18"/>
        <v>0.16502199110266708</v>
      </c>
      <c r="P167" s="27"/>
    </row>
    <row r="168" spans="1:16" x14ac:dyDescent="0.25">
      <c r="A168" s="24">
        <f t="shared" si="19"/>
        <v>2016</v>
      </c>
      <c r="B168" s="32">
        <v>42531</v>
      </c>
      <c r="C168" s="28">
        <f>'Bitcoin Data'!C168</f>
        <v>577.46997099999999</v>
      </c>
      <c r="D168" s="26">
        <f>'Bitcoin Data'!K168</f>
        <v>3565.9910116481947</v>
      </c>
      <c r="E168" s="25">
        <f>'Bitcoin Data'!J168</f>
        <v>1474.9044320973974</v>
      </c>
      <c r="F168" s="25">
        <f t="shared" si="14"/>
        <v>5.2594959478994037</v>
      </c>
      <c r="G168" s="23">
        <f>'Emissions Factors'!$AB$39/1000</f>
        <v>0.49266147344102867</v>
      </c>
      <c r="H168" s="26">
        <f t="shared" si="20"/>
        <v>2591.1510232492396</v>
      </c>
      <c r="I168" s="23">
        <f t="shared" si="15"/>
        <v>0.72662859070180741</v>
      </c>
      <c r="J168" s="26">
        <f>I168*'Social Cost of Carbon'!$C$4</f>
        <v>36.331429535090372</v>
      </c>
      <c r="K168" s="26">
        <f>I168*'Social Cost of Carbon'!$C$5</f>
        <v>72.662859070180744</v>
      </c>
      <c r="L168" s="26">
        <f>I168*'Social Cost of Carbon'!$C$6</f>
        <v>108.99428860527111</v>
      </c>
      <c r="M168" s="23">
        <f t="shared" si="16"/>
        <v>6.291483775714872E-2</v>
      </c>
      <c r="N168" s="23">
        <f t="shared" si="17"/>
        <v>0.12582967551429744</v>
      </c>
      <c r="O168" s="23">
        <f t="shared" si="18"/>
        <v>0.18874451327144612</v>
      </c>
      <c r="P168" s="27"/>
    </row>
    <row r="169" spans="1:16" x14ac:dyDescent="0.25">
      <c r="A169" s="24">
        <f t="shared" si="19"/>
        <v>2016</v>
      </c>
      <c r="B169" s="32">
        <v>42532</v>
      </c>
      <c r="C169" s="28">
        <f>'Bitcoin Data'!C169</f>
        <v>606.72699</v>
      </c>
      <c r="D169" s="26">
        <f>'Bitcoin Data'!K169</f>
        <v>3922.8834870075475</v>
      </c>
      <c r="E169" s="25">
        <f>'Bitcoin Data'!J169</f>
        <v>1315.6528637257884</v>
      </c>
      <c r="F169" s="25">
        <f t="shared" si="14"/>
        <v>5.1611528937440871</v>
      </c>
      <c r="G169" s="23">
        <f>'Emissions Factors'!$AB$39/1000</f>
        <v>0.49266147344102867</v>
      </c>
      <c r="H169" s="26">
        <f t="shared" si="20"/>
        <v>2542.7011892863907</v>
      </c>
      <c r="I169" s="23">
        <f t="shared" si="15"/>
        <v>0.64817147838005573</v>
      </c>
      <c r="J169" s="26">
        <f>I169*'Social Cost of Carbon'!$C$4</f>
        <v>32.408573919002784</v>
      </c>
      <c r="K169" s="26">
        <f>I169*'Social Cost of Carbon'!$C$5</f>
        <v>64.817147838005567</v>
      </c>
      <c r="L169" s="26">
        <f>I169*'Social Cost of Carbon'!$C$6</f>
        <v>97.225721757008358</v>
      </c>
      <c r="M169" s="23">
        <f t="shared" si="16"/>
        <v>5.341541492822461E-2</v>
      </c>
      <c r="N169" s="23">
        <f t="shared" si="17"/>
        <v>0.10683082985644922</v>
      </c>
      <c r="O169" s="23">
        <f t="shared" si="18"/>
        <v>0.16024624478467384</v>
      </c>
      <c r="P169" s="27"/>
    </row>
    <row r="170" spans="1:16" x14ac:dyDescent="0.25">
      <c r="A170" s="24">
        <f t="shared" si="19"/>
        <v>2016</v>
      </c>
      <c r="B170" s="32">
        <v>42533</v>
      </c>
      <c r="C170" s="28">
        <f>'Bitcoin Data'!C170</f>
        <v>672.783997</v>
      </c>
      <c r="D170" s="26">
        <f>'Bitcoin Data'!K170</f>
        <v>3630.5028550377629</v>
      </c>
      <c r="E170" s="25">
        <f>'Bitcoin Data'!J170</f>
        <v>1381.3039348573154</v>
      </c>
      <c r="F170" s="25">
        <f t="shared" si="14"/>
        <v>5.0148278791743799</v>
      </c>
      <c r="G170" s="23">
        <f>'Emissions Factors'!$AB$39/1000</f>
        <v>0.49266147344102867</v>
      </c>
      <c r="H170" s="26">
        <f t="shared" si="20"/>
        <v>2470.6124920071989</v>
      </c>
      <c r="I170" s="23">
        <f t="shared" si="15"/>
        <v>0.68051523181669571</v>
      </c>
      <c r="J170" s="26">
        <f>I170*'Social Cost of Carbon'!$C$4</f>
        <v>34.025761590834783</v>
      </c>
      <c r="K170" s="26">
        <f>I170*'Social Cost of Carbon'!$C$5</f>
        <v>68.051523181669566</v>
      </c>
      <c r="L170" s="26">
        <f>I170*'Social Cost of Carbon'!$C$6</f>
        <v>102.07728477250436</v>
      </c>
      <c r="M170" s="23">
        <f t="shared" si="16"/>
        <v>5.0574570356248801E-2</v>
      </c>
      <c r="N170" s="23">
        <f t="shared" si="17"/>
        <v>0.1011491407124976</v>
      </c>
      <c r="O170" s="23">
        <f t="shared" si="18"/>
        <v>0.15172371106874641</v>
      </c>
      <c r="P170" s="27"/>
    </row>
    <row r="171" spans="1:16" x14ac:dyDescent="0.25">
      <c r="A171" s="24">
        <f t="shared" si="19"/>
        <v>2016</v>
      </c>
      <c r="B171" s="32">
        <v>42534</v>
      </c>
      <c r="C171" s="28">
        <f>'Bitcoin Data'!C171</f>
        <v>704.37597700000003</v>
      </c>
      <c r="D171" s="26">
        <f>'Bitcoin Data'!K171</f>
        <v>4035.3686555733484</v>
      </c>
      <c r="E171" s="25">
        <f>'Bitcoin Data'!J171</f>
        <v>1264.1192277217187</v>
      </c>
      <c r="F171" s="25">
        <f t="shared" si="14"/>
        <v>5.1011871084558118</v>
      </c>
      <c r="G171" s="23">
        <f>'Emissions Factors'!$AB$39/1000</f>
        <v>0.49266147344102867</v>
      </c>
      <c r="H171" s="26">
        <f t="shared" si="20"/>
        <v>2513.1583571502206</v>
      </c>
      <c r="I171" s="23">
        <f t="shared" si="15"/>
        <v>0.62278284133451722</v>
      </c>
      <c r="J171" s="26">
        <f>I171*'Social Cost of Carbon'!$C$4</f>
        <v>31.13914206672586</v>
      </c>
      <c r="K171" s="26">
        <f>I171*'Social Cost of Carbon'!$C$5</f>
        <v>62.27828413345172</v>
      </c>
      <c r="L171" s="26">
        <f>I171*'Social Cost of Carbon'!$C$6</f>
        <v>93.417426200177587</v>
      </c>
      <c r="M171" s="23">
        <f t="shared" si="16"/>
        <v>4.4208126176236498E-2</v>
      </c>
      <c r="N171" s="23">
        <f t="shared" si="17"/>
        <v>8.8416252352472996E-2</v>
      </c>
      <c r="O171" s="23">
        <f t="shared" si="18"/>
        <v>0.13262437852870951</v>
      </c>
      <c r="P171" s="27"/>
    </row>
    <row r="172" spans="1:16" x14ac:dyDescent="0.25">
      <c r="A172" s="24">
        <f t="shared" si="19"/>
        <v>2016</v>
      </c>
      <c r="B172" s="32">
        <v>42535</v>
      </c>
      <c r="C172" s="28">
        <f>'Bitcoin Data'!C172</f>
        <v>685.55902100000003</v>
      </c>
      <c r="D172" s="26">
        <f>'Bitcoin Data'!K172</f>
        <v>3290.2890773758236</v>
      </c>
      <c r="E172" s="25">
        <f>'Bitcoin Data'!J172</f>
        <v>1531.6679743837387</v>
      </c>
      <c r="F172" s="25">
        <f t="shared" si="14"/>
        <v>5.0396304062811685</v>
      </c>
      <c r="G172" s="23">
        <f>'Emissions Factors'!$AB$39/1000</f>
        <v>0.49266147344102867</v>
      </c>
      <c r="H172" s="26">
        <f t="shared" si="20"/>
        <v>2482.8317415566903</v>
      </c>
      <c r="I172" s="23">
        <f t="shared" si="15"/>
        <v>0.75459380108232843</v>
      </c>
      <c r="J172" s="26">
        <f>I172*'Social Cost of Carbon'!$C$4</f>
        <v>37.729690054116425</v>
      </c>
      <c r="K172" s="26">
        <f>I172*'Social Cost of Carbon'!$C$5</f>
        <v>75.45938010823285</v>
      </c>
      <c r="L172" s="26">
        <f>I172*'Social Cost of Carbon'!$C$6</f>
        <v>113.18907016234927</v>
      </c>
      <c r="M172" s="23">
        <f t="shared" si="16"/>
        <v>5.5034926094446976E-2</v>
      </c>
      <c r="N172" s="23">
        <f t="shared" si="17"/>
        <v>0.11006985218889395</v>
      </c>
      <c r="O172" s="23">
        <f t="shared" si="18"/>
        <v>0.16510477828334091</v>
      </c>
      <c r="P172" s="27"/>
    </row>
    <row r="173" spans="1:16" x14ac:dyDescent="0.25">
      <c r="A173" s="24">
        <f t="shared" si="19"/>
        <v>2016</v>
      </c>
      <c r="B173" s="32">
        <v>42536</v>
      </c>
      <c r="C173" s="28">
        <f>'Bitcoin Data'!C173</f>
        <v>694.46899399999995</v>
      </c>
      <c r="D173" s="26">
        <f>'Bitcoin Data'!K173</f>
        <v>3827.1086865295852</v>
      </c>
      <c r="E173" s="25">
        <f>'Bitcoin Data'!J173</f>
        <v>1300.7569835599327</v>
      </c>
      <c r="F173" s="25">
        <f t="shared" si="14"/>
        <v>4.9781383508462396</v>
      </c>
      <c r="G173" s="23">
        <f>'Emissions Factors'!$AB$39/1000</f>
        <v>0.49266147344102867</v>
      </c>
      <c r="H173" s="26">
        <f t="shared" si="20"/>
        <v>2452.5369749212009</v>
      </c>
      <c r="I173" s="23">
        <f t="shared" si="15"/>
        <v>0.64083285210934438</v>
      </c>
      <c r="J173" s="26">
        <f>I173*'Social Cost of Carbon'!$C$4</f>
        <v>32.041642605467217</v>
      </c>
      <c r="K173" s="26">
        <f>I173*'Social Cost of Carbon'!$C$5</f>
        <v>64.083285210934434</v>
      </c>
      <c r="L173" s="26">
        <f>I173*'Social Cost of Carbon'!$C$6</f>
        <v>96.124927816401652</v>
      </c>
      <c r="M173" s="23">
        <f t="shared" si="16"/>
        <v>4.613833429900719E-2</v>
      </c>
      <c r="N173" s="23">
        <f t="shared" si="17"/>
        <v>9.227666859801438E-2</v>
      </c>
      <c r="O173" s="23">
        <f t="shared" si="18"/>
        <v>0.13841500289702158</v>
      </c>
      <c r="P173" s="27"/>
    </row>
    <row r="174" spans="1:16" x14ac:dyDescent="0.25">
      <c r="A174" s="24">
        <f t="shared" si="19"/>
        <v>2016</v>
      </c>
      <c r="B174" s="32">
        <v>42537</v>
      </c>
      <c r="C174" s="28">
        <f>'Bitcoin Data'!C174</f>
        <v>766.30798300000004</v>
      </c>
      <c r="D174" s="26">
        <f>'Bitcoin Data'!K174</f>
        <v>3755.1191851307367</v>
      </c>
      <c r="E174" s="25">
        <f>'Bitcoin Data'!J174</f>
        <v>1332.0938530719466</v>
      </c>
      <c r="F174" s="25">
        <f t="shared" si="14"/>
        <v>5.0021711840651912</v>
      </c>
      <c r="G174" s="23">
        <f>'Emissions Factors'!$AB$39/1000</f>
        <v>0.49266147344102867</v>
      </c>
      <c r="H174" s="26">
        <f t="shared" si="20"/>
        <v>2464.377025945812</v>
      </c>
      <c r="I174" s="23">
        <f t="shared" si="15"/>
        <v>0.65627132041616232</v>
      </c>
      <c r="J174" s="26">
        <f>I174*'Social Cost of Carbon'!$C$4</f>
        <v>32.813566020808118</v>
      </c>
      <c r="K174" s="26">
        <f>I174*'Social Cost of Carbon'!$C$5</f>
        <v>65.627132041616235</v>
      </c>
      <c r="L174" s="26">
        <f>I174*'Social Cost of Carbon'!$C$6</f>
        <v>98.440698062424346</v>
      </c>
      <c r="M174" s="23">
        <f t="shared" si="16"/>
        <v>4.2820336925562363E-2</v>
      </c>
      <c r="N174" s="23">
        <f t="shared" si="17"/>
        <v>8.5640673851124727E-2</v>
      </c>
      <c r="O174" s="23">
        <f t="shared" si="18"/>
        <v>0.12846101077668709</v>
      </c>
      <c r="P174" s="27"/>
    </row>
    <row r="175" spans="1:16" x14ac:dyDescent="0.25">
      <c r="A175" s="24">
        <f t="shared" si="19"/>
        <v>2016</v>
      </c>
      <c r="B175" s="32">
        <v>42538</v>
      </c>
      <c r="C175" s="28">
        <f>'Bitcoin Data'!C175</f>
        <v>748.908997</v>
      </c>
      <c r="D175" s="26">
        <f>'Bitcoin Data'!K175</f>
        <v>3682.0849588705728</v>
      </c>
      <c r="E175" s="25">
        <f>'Bitcoin Data'!J175</f>
        <v>1347.637554639942</v>
      </c>
      <c r="F175" s="25">
        <f t="shared" si="14"/>
        <v>4.96211596994885</v>
      </c>
      <c r="G175" s="23">
        <f>'Emissions Factors'!$AB$39/1000</f>
        <v>0.49266147344102867</v>
      </c>
      <c r="H175" s="26">
        <f t="shared" si="20"/>
        <v>2444.6433651402594</v>
      </c>
      <c r="I175" s="23">
        <f t="shared" si="15"/>
        <v>0.66392910333337862</v>
      </c>
      <c r="J175" s="26">
        <f>I175*'Social Cost of Carbon'!$C$4</f>
        <v>33.196455166668933</v>
      </c>
      <c r="K175" s="26">
        <f>I175*'Social Cost of Carbon'!$C$5</f>
        <v>66.392910333337866</v>
      </c>
      <c r="L175" s="26">
        <f>I175*'Social Cost of Carbon'!$C$6</f>
        <v>99.589365500006792</v>
      </c>
      <c r="M175" s="23">
        <f t="shared" si="16"/>
        <v>4.4326420565980906E-2</v>
      </c>
      <c r="N175" s="23">
        <f t="shared" si="17"/>
        <v>8.8652841131961813E-2</v>
      </c>
      <c r="O175" s="23">
        <f t="shared" si="18"/>
        <v>0.13297926169794272</v>
      </c>
      <c r="P175" s="27"/>
    </row>
    <row r="176" spans="1:16" x14ac:dyDescent="0.25">
      <c r="A176" s="24">
        <f t="shared" si="19"/>
        <v>2016</v>
      </c>
      <c r="B176" s="32">
        <v>42539</v>
      </c>
      <c r="C176" s="28">
        <f>'Bitcoin Data'!C176</f>
        <v>756.22699</v>
      </c>
      <c r="D176" s="26">
        <f>'Bitcoin Data'!K176</f>
        <v>3938.1036452383428</v>
      </c>
      <c r="E176" s="25">
        <f>'Bitcoin Data'!J176</f>
        <v>1276.9630883579141</v>
      </c>
      <c r="F176" s="25">
        <f t="shared" si="14"/>
        <v>5.0288129930971133</v>
      </c>
      <c r="G176" s="23">
        <f>'Emissions Factors'!$AB$39/1000</f>
        <v>0.49266147344102867</v>
      </c>
      <c r="H176" s="26">
        <f t="shared" si="20"/>
        <v>2477.5024188386133</v>
      </c>
      <c r="I176" s="23">
        <f t="shared" si="15"/>
        <v>0.62911051664021644</v>
      </c>
      <c r="J176" s="26">
        <f>I176*'Social Cost of Carbon'!$C$4</f>
        <v>31.455525832010821</v>
      </c>
      <c r="K176" s="26">
        <f>I176*'Social Cost of Carbon'!$C$5</f>
        <v>62.911051664021642</v>
      </c>
      <c r="L176" s="26">
        <f>I176*'Social Cost of Carbon'!$C$6</f>
        <v>94.366577496032463</v>
      </c>
      <c r="M176" s="23">
        <f t="shared" si="16"/>
        <v>4.1595349343470034E-2</v>
      </c>
      <c r="N176" s="23">
        <f t="shared" si="17"/>
        <v>8.3190698686940068E-2</v>
      </c>
      <c r="O176" s="23">
        <f t="shared" si="18"/>
        <v>0.1247860480304101</v>
      </c>
      <c r="P176" s="27"/>
    </row>
    <row r="177" spans="1:16" x14ac:dyDescent="0.25">
      <c r="A177" s="24">
        <f t="shared" si="19"/>
        <v>2016</v>
      </c>
      <c r="B177" s="32">
        <v>42540</v>
      </c>
      <c r="C177" s="28">
        <f>'Bitcoin Data'!C177</f>
        <v>763.78100600000005</v>
      </c>
      <c r="D177" s="26">
        <f>'Bitcoin Data'!K177</f>
        <v>4424.0783170172881</v>
      </c>
      <c r="E177" s="25">
        <f>'Bitcoin Data'!J177</f>
        <v>1155.3671932768739</v>
      </c>
      <c r="F177" s="25">
        <f t="shared" si="14"/>
        <v>5.1114349479693395</v>
      </c>
      <c r="G177" s="23">
        <f>'Emissions Factors'!$AB$39/1000</f>
        <v>0.49266147344102867</v>
      </c>
      <c r="H177" s="26">
        <f t="shared" si="20"/>
        <v>2518.2070728645426</v>
      </c>
      <c r="I177" s="23">
        <f t="shared" si="15"/>
        <v>0.56920490380521038</v>
      </c>
      <c r="J177" s="26">
        <f>I177*'Social Cost of Carbon'!$C$4</f>
        <v>28.460245190260519</v>
      </c>
      <c r="K177" s="26">
        <f>I177*'Social Cost of Carbon'!$C$5</f>
        <v>56.920490380521038</v>
      </c>
      <c r="L177" s="26">
        <f>I177*'Social Cost of Carbon'!$C$6</f>
        <v>85.380735570781553</v>
      </c>
      <c r="M177" s="23">
        <f t="shared" si="16"/>
        <v>3.7262310749660771E-2</v>
      </c>
      <c r="N177" s="23">
        <f t="shared" si="17"/>
        <v>7.4524621499321542E-2</v>
      </c>
      <c r="O177" s="23">
        <f t="shared" si="18"/>
        <v>0.11178693224898231</v>
      </c>
      <c r="P177" s="27"/>
    </row>
    <row r="178" spans="1:16" x14ac:dyDescent="0.25">
      <c r="A178" s="24">
        <f t="shared" si="19"/>
        <v>2016</v>
      </c>
      <c r="B178" s="32">
        <v>42541</v>
      </c>
      <c r="C178" s="28">
        <f>'Bitcoin Data'!C178</f>
        <v>737.22601299999997</v>
      </c>
      <c r="D178" s="26">
        <f>'Bitcoin Data'!K178</f>
        <v>4096.6809298022436</v>
      </c>
      <c r="E178" s="25">
        <f>'Bitcoin Data'!J178</f>
        <v>1287.3625871207271</v>
      </c>
      <c r="F178" s="25">
        <f t="shared" si="14"/>
        <v>5.2739137603983615</v>
      </c>
      <c r="G178" s="23">
        <f>'Emissions Factors'!$AB$39/1000</f>
        <v>0.49266147344102867</v>
      </c>
      <c r="H178" s="26">
        <f t="shared" si="20"/>
        <v>2598.2541239987727</v>
      </c>
      <c r="I178" s="23">
        <f t="shared" si="15"/>
        <v>0.63423394902375207</v>
      </c>
      <c r="J178" s="26">
        <f>I178*'Social Cost of Carbon'!$C$4</f>
        <v>31.711697451187604</v>
      </c>
      <c r="K178" s="26">
        <f>I178*'Social Cost of Carbon'!$C$5</f>
        <v>63.423394902375207</v>
      </c>
      <c r="L178" s="26">
        <f>I178*'Social Cost of Carbon'!$C$6</f>
        <v>95.135092353562811</v>
      </c>
      <c r="M178" s="23">
        <f t="shared" si="16"/>
        <v>4.3014892166030508E-2</v>
      </c>
      <c r="N178" s="23">
        <f t="shared" si="17"/>
        <v>8.6029784332061016E-2</v>
      </c>
      <c r="O178" s="23">
        <f t="shared" si="18"/>
        <v>0.12904467649809151</v>
      </c>
      <c r="P178" s="27"/>
    </row>
    <row r="179" spans="1:16" x14ac:dyDescent="0.25">
      <c r="A179" s="24">
        <f t="shared" si="19"/>
        <v>2016</v>
      </c>
      <c r="B179" s="32">
        <v>42542</v>
      </c>
      <c r="C179" s="28">
        <f>'Bitcoin Data'!C179</f>
        <v>666.65197799999999</v>
      </c>
      <c r="D179" s="26">
        <f>'Bitcoin Data'!K179</f>
        <v>3754.3745042228579</v>
      </c>
      <c r="E179" s="25">
        <f>'Bitcoin Data'!J179</f>
        <v>1411.3297352513875</v>
      </c>
      <c r="F179" s="25">
        <f t="shared" si="14"/>
        <v>5.2986603750794057</v>
      </c>
      <c r="G179" s="23">
        <f>'Emissions Factors'!$AB$39/1000</f>
        <v>0.49266147344102867</v>
      </c>
      <c r="H179" s="26">
        <f t="shared" si="20"/>
        <v>2610.4458276502137</v>
      </c>
      <c r="I179" s="23">
        <f t="shared" si="15"/>
        <v>0.69530778688008543</v>
      </c>
      <c r="J179" s="26">
        <f>I179*'Social Cost of Carbon'!$C$4</f>
        <v>34.765389344004269</v>
      </c>
      <c r="K179" s="26">
        <f>I179*'Social Cost of Carbon'!$C$5</f>
        <v>69.530778688008539</v>
      </c>
      <c r="L179" s="26">
        <f>I179*'Social Cost of Carbon'!$C$6</f>
        <v>104.29616803201282</v>
      </c>
      <c r="M179" s="23">
        <f t="shared" si="16"/>
        <v>5.2149233020057535E-2</v>
      </c>
      <c r="N179" s="23">
        <f t="shared" si="17"/>
        <v>0.10429846604011507</v>
      </c>
      <c r="O179" s="23">
        <f t="shared" si="18"/>
        <v>0.15644769906017261</v>
      </c>
      <c r="P179" s="27"/>
    </row>
    <row r="180" spans="1:16" x14ac:dyDescent="0.25">
      <c r="A180" s="24">
        <f t="shared" si="19"/>
        <v>2016</v>
      </c>
      <c r="B180" s="32">
        <v>42543</v>
      </c>
      <c r="C180" s="28">
        <f>'Bitcoin Data'!C180</f>
        <v>596.11602800000003</v>
      </c>
      <c r="D180" s="26">
        <f>'Bitcoin Data'!K180</f>
        <v>3209.3987560470205</v>
      </c>
      <c r="E180" s="25">
        <f>'Bitcoin Data'!J180</f>
        <v>1631.5344358711936</v>
      </c>
      <c r="F180" s="25">
        <f t="shared" si="14"/>
        <v>5.2362445889328857</v>
      </c>
      <c r="G180" s="23">
        <f>'Emissions Factors'!$AB$39/1000</f>
        <v>0.49266147344102867</v>
      </c>
      <c r="H180" s="26">
        <f t="shared" si="20"/>
        <v>2579.6959744812889</v>
      </c>
      <c r="I180" s="23">
        <f t="shared" si="15"/>
        <v>0.80379415914607977</v>
      </c>
      <c r="J180" s="26">
        <f>I180*'Social Cost of Carbon'!$C$4</f>
        <v>40.189707957303987</v>
      </c>
      <c r="K180" s="26">
        <f>I180*'Social Cost of Carbon'!$C$5</f>
        <v>80.379415914607975</v>
      </c>
      <c r="L180" s="26">
        <f>I180*'Social Cost of Carbon'!$C$6</f>
        <v>120.56912387191197</v>
      </c>
      <c r="M180" s="23">
        <f t="shared" si="16"/>
        <v>6.7419270862658282E-2</v>
      </c>
      <c r="N180" s="23">
        <f t="shared" si="17"/>
        <v>0.13483854172531656</v>
      </c>
      <c r="O180" s="23">
        <f t="shared" si="18"/>
        <v>0.20225781258797484</v>
      </c>
      <c r="P180" s="27"/>
    </row>
    <row r="181" spans="1:16" x14ac:dyDescent="0.25">
      <c r="A181" s="24">
        <f t="shared" si="19"/>
        <v>2016</v>
      </c>
      <c r="B181" s="32">
        <v>42544</v>
      </c>
      <c r="C181" s="28">
        <f>'Bitcoin Data'!C181</f>
        <v>623.97699</v>
      </c>
      <c r="D181" s="26">
        <f>'Bitcoin Data'!K181</f>
        <v>3484.9549975222872</v>
      </c>
      <c r="E181" s="25">
        <f>'Bitcoin Data'!J181</f>
        <v>1502.5806083247446</v>
      </c>
      <c r="F181" s="25">
        <f t="shared" si="14"/>
        <v>5.2364258001613972</v>
      </c>
      <c r="G181" s="23">
        <f>'Emissions Factors'!$AB$39/1000</f>
        <v>0.49266147344102867</v>
      </c>
      <c r="H181" s="26">
        <f t="shared" si="20"/>
        <v>2579.7852502721316</v>
      </c>
      <c r="I181" s="23">
        <f t="shared" si="15"/>
        <v>0.74026357646118579</v>
      </c>
      <c r="J181" s="26">
        <f>I181*'Social Cost of Carbon'!$C$4</f>
        <v>37.013178823059292</v>
      </c>
      <c r="K181" s="26">
        <f>I181*'Social Cost of Carbon'!$C$5</f>
        <v>74.026357646118583</v>
      </c>
      <c r="L181" s="26">
        <f>I181*'Social Cost of Carbon'!$C$6</f>
        <v>111.03953646917788</v>
      </c>
      <c r="M181" s="23">
        <f t="shared" si="16"/>
        <v>5.9318179061473554E-2</v>
      </c>
      <c r="N181" s="23">
        <f t="shared" si="17"/>
        <v>0.11863635812294711</v>
      </c>
      <c r="O181" s="23">
        <f t="shared" si="18"/>
        <v>0.17795453718442064</v>
      </c>
      <c r="P181" s="27"/>
    </row>
    <row r="182" spans="1:16" x14ac:dyDescent="0.25">
      <c r="A182" s="24">
        <f t="shared" si="19"/>
        <v>2016</v>
      </c>
      <c r="B182" s="32">
        <v>42545</v>
      </c>
      <c r="C182" s="28">
        <f>'Bitcoin Data'!C182</f>
        <v>665.29901099999995</v>
      </c>
      <c r="D182" s="26">
        <f>'Bitcoin Data'!K182</f>
        <v>3227.7271305617064</v>
      </c>
      <c r="E182" s="25">
        <f>'Bitcoin Data'!J182</f>
        <v>1588.3019821991625</v>
      </c>
      <c r="F182" s="25">
        <f t="shared" si="14"/>
        <v>5.1266053994691738</v>
      </c>
      <c r="G182" s="23">
        <f>'Emissions Factors'!$AB$39/1000</f>
        <v>0.49266147344102867</v>
      </c>
      <c r="H182" s="26">
        <f t="shared" si="20"/>
        <v>2525.680969853217</v>
      </c>
      <c r="I182" s="23">
        <f t="shared" si="15"/>
        <v>0.78249519481954588</v>
      </c>
      <c r="J182" s="26">
        <f>I182*'Social Cost of Carbon'!$C$4</f>
        <v>39.124759740977296</v>
      </c>
      <c r="K182" s="26">
        <f>I182*'Social Cost of Carbon'!$C$5</f>
        <v>78.249519481954593</v>
      </c>
      <c r="L182" s="26">
        <f>I182*'Social Cost of Carbon'!$C$6</f>
        <v>117.37427922293188</v>
      </c>
      <c r="M182" s="23">
        <f t="shared" si="16"/>
        <v>5.8807782807567259E-2</v>
      </c>
      <c r="N182" s="23">
        <f t="shared" si="17"/>
        <v>0.11761556561513452</v>
      </c>
      <c r="O182" s="23">
        <f t="shared" si="18"/>
        <v>0.17642334842270174</v>
      </c>
      <c r="P182" s="27"/>
    </row>
    <row r="183" spans="1:16" x14ac:dyDescent="0.25">
      <c r="A183" s="24">
        <f t="shared" si="19"/>
        <v>2016</v>
      </c>
      <c r="B183" s="32">
        <v>42546</v>
      </c>
      <c r="C183" s="28">
        <f>'Bitcoin Data'!C183</f>
        <v>665.12298599999997</v>
      </c>
      <c r="D183" s="26">
        <f>'Bitcoin Data'!K183</f>
        <v>4050.8908208981138</v>
      </c>
      <c r="E183" s="25">
        <f>'Bitcoin Data'!J183</f>
        <v>1265.31454173566</v>
      </c>
      <c r="F183" s="25">
        <f t="shared" si="14"/>
        <v>5.125651062665888</v>
      </c>
      <c r="G183" s="23">
        <f>'Emissions Factors'!$AB$39/1000</f>
        <v>0.49266147344102867</v>
      </c>
      <c r="H183" s="26">
        <f t="shared" si="20"/>
        <v>2525.2108048775508</v>
      </c>
      <c r="I183" s="23">
        <f t="shared" si="15"/>
        <v>0.62337172649785022</v>
      </c>
      <c r="J183" s="26">
        <f>I183*'Social Cost of Carbon'!$C$4</f>
        <v>31.168586324892512</v>
      </c>
      <c r="K183" s="26">
        <f>I183*'Social Cost of Carbon'!$C$5</f>
        <v>62.337172649785025</v>
      </c>
      <c r="L183" s="26">
        <f>I183*'Social Cost of Carbon'!$C$6</f>
        <v>93.505758974677534</v>
      </c>
      <c r="M183" s="23">
        <f t="shared" si="16"/>
        <v>4.6861388015377523E-2</v>
      </c>
      <c r="N183" s="23">
        <f t="shared" si="17"/>
        <v>9.3722776030755045E-2</v>
      </c>
      <c r="O183" s="23">
        <f t="shared" si="18"/>
        <v>0.14058416404613258</v>
      </c>
      <c r="P183" s="27"/>
    </row>
    <row r="184" spans="1:16" x14ac:dyDescent="0.25">
      <c r="A184" s="24">
        <f t="shared" si="19"/>
        <v>2016</v>
      </c>
      <c r="B184" s="32">
        <v>42547</v>
      </c>
      <c r="C184" s="28">
        <f>'Bitcoin Data'!C184</f>
        <v>629.36700399999995</v>
      </c>
      <c r="D184" s="26">
        <f>'Bitcoin Data'!K184</f>
        <v>3684.7578430799795</v>
      </c>
      <c r="E184" s="25">
        <f>'Bitcoin Data'!J184</f>
        <v>1380.2605124976999</v>
      </c>
      <c r="F184" s="25">
        <f t="shared" si="14"/>
        <v>5.0859257489194913</v>
      </c>
      <c r="G184" s="23">
        <f>'Emissions Factors'!$AB$39/1000</f>
        <v>0.49266147344102867</v>
      </c>
      <c r="H184" s="26">
        <f t="shared" si="20"/>
        <v>2505.6396732743437</v>
      </c>
      <c r="I184" s="23">
        <f t="shared" si="15"/>
        <v>0.68000117781958624</v>
      </c>
      <c r="J184" s="26">
        <f>I184*'Social Cost of Carbon'!$C$4</f>
        <v>34.000058890979311</v>
      </c>
      <c r="K184" s="26">
        <f>I184*'Social Cost of Carbon'!$C$5</f>
        <v>68.000117781958622</v>
      </c>
      <c r="L184" s="26">
        <f>I184*'Social Cost of Carbon'!$C$6</f>
        <v>102.00017667293794</v>
      </c>
      <c r="M184" s="23">
        <f t="shared" si="16"/>
        <v>5.4022626980583355E-2</v>
      </c>
      <c r="N184" s="23">
        <f t="shared" si="17"/>
        <v>0.10804525396116671</v>
      </c>
      <c r="O184" s="23">
        <f t="shared" si="18"/>
        <v>0.16206788094175009</v>
      </c>
      <c r="P184" s="27"/>
    </row>
    <row r="185" spans="1:16" x14ac:dyDescent="0.25">
      <c r="A185" s="24">
        <f t="shared" si="19"/>
        <v>2016</v>
      </c>
      <c r="B185" s="32">
        <v>42548</v>
      </c>
      <c r="C185" s="28">
        <f>'Bitcoin Data'!C185</f>
        <v>655.27502400000003</v>
      </c>
      <c r="D185" s="26">
        <f>'Bitcoin Data'!K185</f>
        <v>3650.5363363570518</v>
      </c>
      <c r="E185" s="25">
        <f>'Bitcoin Data'!J185</f>
        <v>1389.3436276129178</v>
      </c>
      <c r="F185" s="25">
        <f t="shared" si="14"/>
        <v>5.0718493962870772</v>
      </c>
      <c r="G185" s="23">
        <f>'Emissions Factors'!$AB$39/1000</f>
        <v>0.49266147344102867</v>
      </c>
      <c r="H185" s="26">
        <f t="shared" si="20"/>
        <v>2498.7047966457831</v>
      </c>
      <c r="I185" s="23">
        <f t="shared" si="15"/>
        <v>0.68447607869568394</v>
      </c>
      <c r="J185" s="26">
        <f>I185*'Social Cost of Carbon'!$C$4</f>
        <v>34.2238039347842</v>
      </c>
      <c r="K185" s="26">
        <f>I185*'Social Cost of Carbon'!$C$5</f>
        <v>68.447607869568401</v>
      </c>
      <c r="L185" s="26">
        <f>I185*'Social Cost of Carbon'!$C$6</f>
        <v>102.67141180435259</v>
      </c>
      <c r="M185" s="23">
        <f t="shared" si="16"/>
        <v>5.2228152579159186E-2</v>
      </c>
      <c r="N185" s="23">
        <f t="shared" si="17"/>
        <v>0.10445630515831837</v>
      </c>
      <c r="O185" s="23">
        <f t="shared" si="18"/>
        <v>0.15668445773747755</v>
      </c>
      <c r="P185" s="27"/>
    </row>
    <row r="186" spans="1:16" x14ac:dyDescent="0.25">
      <c r="A186" s="24">
        <f t="shared" si="19"/>
        <v>2016</v>
      </c>
      <c r="B186" s="32">
        <v>42549</v>
      </c>
      <c r="C186" s="28">
        <f>'Bitcoin Data'!C186</f>
        <v>647.00097700000003</v>
      </c>
      <c r="D186" s="26">
        <f>'Bitcoin Data'!K186</f>
        <v>3705.2748704753326</v>
      </c>
      <c r="E186" s="25">
        <f>'Bitcoin Data'!J186</f>
        <v>1398.6854908985283</v>
      </c>
      <c r="F186" s="25">
        <f t="shared" si="14"/>
        <v>5.1825142011247713</v>
      </c>
      <c r="G186" s="23">
        <f>'Emissions Factors'!$AB$39/1000</f>
        <v>0.49266147344102867</v>
      </c>
      <c r="H186" s="26">
        <f t="shared" si="20"/>
        <v>2553.2250824551857</v>
      </c>
      <c r="I186" s="23">
        <f t="shared" si="15"/>
        <v>0.68907845482665742</v>
      </c>
      <c r="J186" s="26">
        <f>I186*'Social Cost of Carbon'!$C$4</f>
        <v>34.453922741332867</v>
      </c>
      <c r="K186" s="26">
        <f>I186*'Social Cost of Carbon'!$C$5</f>
        <v>68.907845482665735</v>
      </c>
      <c r="L186" s="26">
        <f>I186*'Social Cost of Carbon'!$C$6</f>
        <v>103.36176822399861</v>
      </c>
      <c r="M186" s="23">
        <f t="shared" si="16"/>
        <v>5.3251732170619064E-2</v>
      </c>
      <c r="N186" s="23">
        <f t="shared" si="17"/>
        <v>0.10650346434123813</v>
      </c>
      <c r="O186" s="23">
        <f t="shared" si="18"/>
        <v>0.15975519651185721</v>
      </c>
      <c r="P186" s="27"/>
    </row>
    <row r="187" spans="1:16" x14ac:dyDescent="0.25">
      <c r="A187" s="24">
        <f t="shared" si="19"/>
        <v>2016</v>
      </c>
      <c r="B187" s="32">
        <v>42550</v>
      </c>
      <c r="C187" s="28">
        <f>'Bitcoin Data'!C187</f>
        <v>639.89001499999995</v>
      </c>
      <c r="D187" s="26">
        <f>'Bitcoin Data'!K187</f>
        <v>3661.9947281024679</v>
      </c>
      <c r="E187" s="25">
        <f>'Bitcoin Data'!J187</f>
        <v>1423.740240862893</v>
      </c>
      <c r="F187" s="25">
        <f t="shared" si="14"/>
        <v>5.2137292562272517</v>
      </c>
      <c r="G187" s="23">
        <f>'Emissions Factors'!$AB$39/1000</f>
        <v>0.49266147344102867</v>
      </c>
      <c r="H187" s="26">
        <f t="shared" si="20"/>
        <v>2568.6035374955163</v>
      </c>
      <c r="I187" s="23">
        <f t="shared" si="15"/>
        <v>0.70142196486079789</v>
      </c>
      <c r="J187" s="26">
        <f>I187*'Social Cost of Carbon'!$C$4</f>
        <v>35.071098243039891</v>
      </c>
      <c r="K187" s="26">
        <f>I187*'Social Cost of Carbon'!$C$5</f>
        <v>70.142196486079783</v>
      </c>
      <c r="L187" s="26">
        <f>I187*'Social Cost of Carbon'!$C$6</f>
        <v>105.21329472911968</v>
      </c>
      <c r="M187" s="23">
        <f t="shared" si="16"/>
        <v>5.4808009846879537E-2</v>
      </c>
      <c r="N187" s="23">
        <f t="shared" si="17"/>
        <v>0.10961601969375907</v>
      </c>
      <c r="O187" s="23">
        <f t="shared" si="18"/>
        <v>0.16442402954063862</v>
      </c>
      <c r="P187" s="27"/>
    </row>
    <row r="188" spans="1:16" x14ac:dyDescent="0.25">
      <c r="A188" s="24">
        <f t="shared" si="19"/>
        <v>2016</v>
      </c>
      <c r="B188" s="32">
        <v>42551</v>
      </c>
      <c r="C188" s="28">
        <f>'Bitcoin Data'!C188</f>
        <v>673.33697500000005</v>
      </c>
      <c r="D188" s="26">
        <f>'Bitcoin Data'!K188</f>
        <v>3725.6795915551293</v>
      </c>
      <c r="E188" s="25">
        <f>'Bitcoin Data'!J188</f>
        <v>1429.053673474436</v>
      </c>
      <c r="F188" s="25">
        <f t="shared" si="14"/>
        <v>5.3241961065005938</v>
      </c>
      <c r="G188" s="23">
        <f>'Emissions Factors'!$AB$39/1000</f>
        <v>0.49266147344102867</v>
      </c>
      <c r="H188" s="26">
        <f t="shared" si="20"/>
        <v>2623.0262987175706</v>
      </c>
      <c r="I188" s="23">
        <f t="shared" si="15"/>
        <v>0.70403968840023023</v>
      </c>
      <c r="J188" s="26">
        <f>I188*'Social Cost of Carbon'!$C$4</f>
        <v>35.201984420011513</v>
      </c>
      <c r="K188" s="26">
        <f>I188*'Social Cost of Carbon'!$C$5</f>
        <v>70.403968840023026</v>
      </c>
      <c r="L188" s="26">
        <f>I188*'Social Cost of Carbon'!$C$6</f>
        <v>105.60595326003454</v>
      </c>
      <c r="M188" s="23">
        <f t="shared" si="16"/>
        <v>5.2279892129808422E-2</v>
      </c>
      <c r="N188" s="23">
        <f t="shared" si="17"/>
        <v>0.10455978425961684</v>
      </c>
      <c r="O188" s="23">
        <f t="shared" si="18"/>
        <v>0.15683967638942525</v>
      </c>
      <c r="P188" s="27"/>
    </row>
    <row r="189" spans="1:16" x14ac:dyDescent="0.25">
      <c r="A189" s="24">
        <f t="shared" si="19"/>
        <v>2016</v>
      </c>
      <c r="B189" s="32">
        <v>42552</v>
      </c>
      <c r="C189" s="28">
        <f>'Bitcoin Data'!C189</f>
        <v>676.296021</v>
      </c>
      <c r="D189" s="26">
        <f>'Bitcoin Data'!K189</f>
        <v>3910.0729927007337</v>
      </c>
      <c r="E189" s="25">
        <f>'Bitcoin Data'!J189</f>
        <v>1347.9016974188958</v>
      </c>
      <c r="F189" s="25">
        <f t="shared" si="14"/>
        <v>5.2703940238931004</v>
      </c>
      <c r="G189" s="23">
        <f>'Emissions Factors'!$AB$39/1000</f>
        <v>0.49266147344102867</v>
      </c>
      <c r="H189" s="26">
        <f t="shared" si="20"/>
        <v>2596.520085425967</v>
      </c>
      <c r="I189" s="23">
        <f t="shared" si="15"/>
        <v>0.66405923630405672</v>
      </c>
      <c r="J189" s="26">
        <f>I189*'Social Cost of Carbon'!$C$4</f>
        <v>33.202961815202833</v>
      </c>
      <c r="K189" s="26">
        <f>I189*'Social Cost of Carbon'!$C$5</f>
        <v>66.405923630405667</v>
      </c>
      <c r="L189" s="26">
        <f>I189*'Social Cost of Carbon'!$C$6</f>
        <v>99.608885445608507</v>
      </c>
      <c r="M189" s="23">
        <f t="shared" si="16"/>
        <v>4.9095308539753829E-2</v>
      </c>
      <c r="N189" s="23">
        <f t="shared" si="17"/>
        <v>9.8190617079507658E-2</v>
      </c>
      <c r="O189" s="23">
        <f t="shared" si="18"/>
        <v>0.14728592561926149</v>
      </c>
      <c r="P189" s="27"/>
    </row>
    <row r="190" spans="1:16" x14ac:dyDescent="0.25">
      <c r="A190" s="24">
        <f t="shared" si="19"/>
        <v>2016</v>
      </c>
      <c r="B190" s="32">
        <v>42553</v>
      </c>
      <c r="C190" s="28">
        <f>'Bitcoin Data'!C190</f>
        <v>703.70202600000005</v>
      </c>
      <c r="D190" s="26">
        <f>'Bitcoin Data'!K190</f>
        <v>3698.5026258633175</v>
      </c>
      <c r="E190" s="25">
        <f>'Bitcoin Data'!J190</f>
        <v>1427.3014295405017</v>
      </c>
      <c r="F190" s="25">
        <f t="shared" si="14"/>
        <v>5.2788780850540125</v>
      </c>
      <c r="G190" s="23">
        <f>'Emissions Factors'!$AB$39/1000</f>
        <v>0.49266147344102867</v>
      </c>
      <c r="H190" s="26">
        <f t="shared" si="20"/>
        <v>2600.6998554982656</v>
      </c>
      <c r="I190" s="23">
        <f t="shared" si="15"/>
        <v>0.70317642532191005</v>
      </c>
      <c r="J190" s="26">
        <f>I190*'Social Cost of Carbon'!$C$4</f>
        <v>35.158821266095501</v>
      </c>
      <c r="K190" s="26">
        <f>I190*'Social Cost of Carbon'!$C$5</f>
        <v>70.317642532191002</v>
      </c>
      <c r="L190" s="26">
        <f>I190*'Social Cost of Carbon'!$C$6</f>
        <v>105.4764637982865</v>
      </c>
      <c r="M190" s="23">
        <f t="shared" si="16"/>
        <v>4.9962654599626656E-2</v>
      </c>
      <c r="N190" s="23">
        <f t="shared" si="17"/>
        <v>9.9925309199253312E-2</v>
      </c>
      <c r="O190" s="23">
        <f t="shared" si="18"/>
        <v>0.14988796379887998</v>
      </c>
      <c r="P190" s="27"/>
    </row>
    <row r="191" spans="1:16" x14ac:dyDescent="0.25">
      <c r="A191" s="24">
        <f t="shared" si="19"/>
        <v>2016</v>
      </c>
      <c r="B191" s="32">
        <v>42554</v>
      </c>
      <c r="C191" s="28">
        <f>'Bitcoin Data'!C191</f>
        <v>658.66400099999998</v>
      </c>
      <c r="D191" s="26">
        <f>'Bitcoin Data'!K191</f>
        <v>3909.042834479113</v>
      </c>
      <c r="E191" s="25">
        <f>'Bitcoin Data'!J191</f>
        <v>1359.8271651673529</v>
      </c>
      <c r="F191" s="25">
        <f t="shared" si="14"/>
        <v>5.3156226361274861</v>
      </c>
      <c r="G191" s="23">
        <f>'Emissions Factors'!$AB$39/1000</f>
        <v>0.49266147344102867</v>
      </c>
      <c r="H191" s="26">
        <f t="shared" si="20"/>
        <v>2618.8024801710521</v>
      </c>
      <c r="I191" s="23">
        <f t="shared" si="15"/>
        <v>0.66993445481648506</v>
      </c>
      <c r="J191" s="26">
        <f>I191*'Social Cost of Carbon'!$C$4</f>
        <v>33.496722740824254</v>
      </c>
      <c r="K191" s="26">
        <f>I191*'Social Cost of Carbon'!$C$5</f>
        <v>66.993445481648507</v>
      </c>
      <c r="L191" s="26">
        <f>I191*'Social Cost of Carbon'!$C$6</f>
        <v>100.49016822247276</v>
      </c>
      <c r="M191" s="23">
        <f t="shared" si="16"/>
        <v>5.0855554106446842E-2</v>
      </c>
      <c r="N191" s="23">
        <f t="shared" si="17"/>
        <v>0.10171110821289368</v>
      </c>
      <c r="O191" s="23">
        <f t="shared" si="18"/>
        <v>0.15256666231934052</v>
      </c>
      <c r="P191" s="27"/>
    </row>
    <row r="192" spans="1:16" x14ac:dyDescent="0.25">
      <c r="A192" s="24">
        <f t="shared" si="19"/>
        <v>2016</v>
      </c>
      <c r="B192" s="32">
        <v>42555</v>
      </c>
      <c r="C192" s="28">
        <f>'Bitcoin Data'!C192</f>
        <v>683.66198699999995</v>
      </c>
      <c r="D192" s="26">
        <f>'Bitcoin Data'!K192</f>
        <v>3708.2177452362566</v>
      </c>
      <c r="E192" s="25">
        <f>'Bitcoin Data'!J192</f>
        <v>1440.0841596726464</v>
      </c>
      <c r="F192" s="25">
        <f t="shared" si="14"/>
        <v>5.3401456355317505</v>
      </c>
      <c r="G192" s="23">
        <f>'Emissions Factors'!$AB$39/1000</f>
        <v>0.49266147344102867</v>
      </c>
      <c r="H192" s="26">
        <f t="shared" si="20"/>
        <v>2630.8840171907505</v>
      </c>
      <c r="I192" s="23">
        <f t="shared" si="15"/>
        <v>0.70947398398341155</v>
      </c>
      <c r="J192" s="26">
        <f>I192*'Social Cost of Carbon'!$C$4</f>
        <v>35.473699199170575</v>
      </c>
      <c r="K192" s="26">
        <f>I192*'Social Cost of Carbon'!$C$5</f>
        <v>70.94739839834115</v>
      </c>
      <c r="L192" s="26">
        <f>I192*'Social Cost of Carbon'!$C$6</f>
        <v>106.42109759751173</v>
      </c>
      <c r="M192" s="23">
        <f t="shared" si="16"/>
        <v>5.1887774768396733E-2</v>
      </c>
      <c r="N192" s="23">
        <f t="shared" si="17"/>
        <v>0.10377554953679347</v>
      </c>
      <c r="O192" s="23">
        <f t="shared" si="18"/>
        <v>0.15566332430519023</v>
      </c>
      <c r="P192" s="27"/>
    </row>
    <row r="193" spans="1:16" x14ac:dyDescent="0.25">
      <c r="A193" s="24">
        <f t="shared" si="19"/>
        <v>2016</v>
      </c>
      <c r="B193" s="32">
        <v>42556</v>
      </c>
      <c r="C193" s="28">
        <f>'Bitcoin Data'!C193</f>
        <v>670.62701400000003</v>
      </c>
      <c r="D193" s="26">
        <f>'Bitcoin Data'!K193</f>
        <v>3636.7014235619258</v>
      </c>
      <c r="E193" s="25">
        <f>'Bitcoin Data'!J193</f>
        <v>1470.3043407335829</v>
      </c>
      <c r="F193" s="25">
        <f t="shared" si="14"/>
        <v>5.3470578890151002</v>
      </c>
      <c r="G193" s="23">
        <f>'Emissions Factors'!$AB$39/1000</f>
        <v>0.49266147344102867</v>
      </c>
      <c r="H193" s="26">
        <f t="shared" si="20"/>
        <v>2634.2894181766555</v>
      </c>
      <c r="I193" s="23">
        <f t="shared" si="15"/>
        <v>0.72436230291254722</v>
      </c>
      <c r="J193" s="26">
        <f>I193*'Social Cost of Carbon'!$C$4</f>
        <v>36.218115145627358</v>
      </c>
      <c r="K193" s="26">
        <f>I193*'Social Cost of Carbon'!$C$5</f>
        <v>72.436230291254716</v>
      </c>
      <c r="L193" s="26">
        <f>I193*'Social Cost of Carbon'!$C$6</f>
        <v>108.65434543688208</v>
      </c>
      <c r="M193" s="23">
        <f t="shared" si="16"/>
        <v>5.4006346880663171E-2</v>
      </c>
      <c r="N193" s="23">
        <f t="shared" si="17"/>
        <v>0.10801269376132634</v>
      </c>
      <c r="O193" s="23">
        <f t="shared" si="18"/>
        <v>0.16201904064198952</v>
      </c>
      <c r="P193" s="27"/>
    </row>
    <row r="194" spans="1:16" x14ac:dyDescent="0.25">
      <c r="A194" s="24">
        <f t="shared" si="19"/>
        <v>2016</v>
      </c>
      <c r="B194" s="32">
        <v>42557</v>
      </c>
      <c r="C194" s="28">
        <f>'Bitcoin Data'!C194</f>
        <v>677.33099400000003</v>
      </c>
      <c r="D194" s="26">
        <f>'Bitcoin Data'!K194</f>
        <v>3509.9529917010104</v>
      </c>
      <c r="E194" s="25">
        <f>'Bitcoin Data'!J194</f>
        <v>1510.739143210543</v>
      </c>
      <c r="F194" s="25">
        <f t="shared" si="14"/>
        <v>5.3026233753916667</v>
      </c>
      <c r="G194" s="23">
        <f>'Emissions Factors'!$AB$39/1000</f>
        <v>0.49266147344102867</v>
      </c>
      <c r="H194" s="26">
        <f t="shared" si="20"/>
        <v>2612.398245223299</v>
      </c>
      <c r="I194" s="23">
        <f t="shared" si="15"/>
        <v>0.74428297227914331</v>
      </c>
      <c r="J194" s="26">
        <f>I194*'Social Cost of Carbon'!$C$4</f>
        <v>37.214148613957164</v>
      </c>
      <c r="K194" s="26">
        <f>I194*'Social Cost of Carbon'!$C$5</f>
        <v>74.428297227914328</v>
      </c>
      <c r="L194" s="26">
        <f>I194*'Social Cost of Carbon'!$C$6</f>
        <v>111.64244584187149</v>
      </c>
      <c r="M194" s="23">
        <f t="shared" si="16"/>
        <v>5.4942338300788228E-2</v>
      </c>
      <c r="N194" s="23">
        <f t="shared" si="17"/>
        <v>0.10988467660157646</v>
      </c>
      <c r="O194" s="23">
        <f t="shared" si="18"/>
        <v>0.16482701490236468</v>
      </c>
      <c r="P194" s="27"/>
    </row>
    <row r="195" spans="1:16" x14ac:dyDescent="0.25">
      <c r="A195" s="24">
        <f t="shared" si="19"/>
        <v>2016</v>
      </c>
      <c r="B195" s="32">
        <v>42558</v>
      </c>
      <c r="C195" s="28">
        <f>'Bitcoin Data'!C195</f>
        <v>640.56201199999998</v>
      </c>
      <c r="D195" s="26">
        <f>'Bitcoin Data'!K195</f>
        <v>3408.3527216604316</v>
      </c>
      <c r="E195" s="25">
        <f>'Bitcoin Data'!J195</f>
        <v>1527.7889656675843</v>
      </c>
      <c r="F195" s="25">
        <f t="shared" si="14"/>
        <v>5.2072436792558872</v>
      </c>
      <c r="G195" s="23">
        <f>'Emissions Factors'!$AB$39/1000</f>
        <v>0.49266147344102867</v>
      </c>
      <c r="H195" s="26">
        <f t="shared" si="20"/>
        <v>2565.4083435886887</v>
      </c>
      <c r="I195" s="23">
        <f t="shared" si="15"/>
        <v>0.75268276293273717</v>
      </c>
      <c r="J195" s="26">
        <f>I195*'Social Cost of Carbon'!$C$4</f>
        <v>37.634138146636857</v>
      </c>
      <c r="K195" s="26">
        <f>I195*'Social Cost of Carbon'!$C$5</f>
        <v>75.268276293273715</v>
      </c>
      <c r="L195" s="26">
        <f>I195*'Social Cost of Carbon'!$C$6</f>
        <v>112.90241443991057</v>
      </c>
      <c r="M195" s="23">
        <f t="shared" si="16"/>
        <v>5.875174837348434E-2</v>
      </c>
      <c r="N195" s="23">
        <f t="shared" si="17"/>
        <v>0.11750349674696868</v>
      </c>
      <c r="O195" s="23">
        <f t="shared" si="18"/>
        <v>0.17625524512045304</v>
      </c>
      <c r="P195" s="27"/>
    </row>
    <row r="196" spans="1:16" x14ac:dyDescent="0.25">
      <c r="A196" s="24">
        <f t="shared" si="19"/>
        <v>2016</v>
      </c>
      <c r="B196" s="32">
        <v>42559</v>
      </c>
      <c r="C196" s="28">
        <f>'Bitcoin Data'!C196</f>
        <v>666.52301</v>
      </c>
      <c r="D196" s="26">
        <f>'Bitcoin Data'!K196</f>
        <v>3634.12738010977</v>
      </c>
      <c r="E196" s="25">
        <f>'Bitcoin Data'!J196</f>
        <v>1430.1354470289989</v>
      </c>
      <c r="F196" s="25">
        <f t="shared" si="14"/>
        <v>5.1972943853136107</v>
      </c>
      <c r="G196" s="23">
        <f>'Emissions Factors'!$AB$39/1000</f>
        <v>0.49266147344102867</v>
      </c>
      <c r="H196" s="26">
        <f t="shared" si="20"/>
        <v>2560.506709775389</v>
      </c>
      <c r="I196" s="23">
        <f t="shared" si="15"/>
        <v>0.70457263655355085</v>
      </c>
      <c r="J196" s="26">
        <f>I196*'Social Cost of Carbon'!$C$4</f>
        <v>35.228631827677539</v>
      </c>
      <c r="K196" s="26">
        <f>I196*'Social Cost of Carbon'!$C$5</f>
        <v>70.457263655355078</v>
      </c>
      <c r="L196" s="26">
        <f>I196*'Social Cost of Carbon'!$C$6</f>
        <v>105.68589548303262</v>
      </c>
      <c r="M196" s="23">
        <f t="shared" si="16"/>
        <v>5.2854337058337322E-2</v>
      </c>
      <c r="N196" s="23">
        <f t="shared" si="17"/>
        <v>0.10570867411667464</v>
      </c>
      <c r="O196" s="23">
        <f t="shared" si="18"/>
        <v>0.15856301117501198</v>
      </c>
      <c r="P196" s="27"/>
    </row>
    <row r="197" spans="1:16" x14ac:dyDescent="0.25">
      <c r="A197" s="24">
        <f t="shared" si="19"/>
        <v>2016</v>
      </c>
      <c r="B197" s="32">
        <v>42560</v>
      </c>
      <c r="C197" s="28">
        <f>'Bitcoin Data'!C197</f>
        <v>650.96002199999998</v>
      </c>
      <c r="D197" s="26">
        <f>'Bitcoin Data'!K197</f>
        <v>2785.0467289719627</v>
      </c>
      <c r="E197" s="25">
        <f>'Bitcoin Data'!J197</f>
        <v>1860.7023315959934</v>
      </c>
      <c r="F197" s="25">
        <f t="shared" si="14"/>
        <v>5.1821429422019252</v>
      </c>
      <c r="G197" s="23">
        <f>'Emissions Factors'!$AB$39/1000</f>
        <v>0.49266147344102867</v>
      </c>
      <c r="H197" s="26">
        <f t="shared" si="20"/>
        <v>2553.0421774872279</v>
      </c>
      <c r="I197" s="23">
        <f t="shared" si="15"/>
        <v>0.91669635231923963</v>
      </c>
      <c r="J197" s="26">
        <f>I197*'Social Cost of Carbon'!$C$4</f>
        <v>45.834817615961981</v>
      </c>
      <c r="K197" s="26">
        <f>I197*'Social Cost of Carbon'!$C$5</f>
        <v>91.669635231923962</v>
      </c>
      <c r="L197" s="26">
        <f>I197*'Social Cost of Carbon'!$C$6</f>
        <v>137.50445284788594</v>
      </c>
      <c r="M197" s="23">
        <f t="shared" si="16"/>
        <v>7.0411109848404763E-2</v>
      </c>
      <c r="N197" s="23">
        <f t="shared" si="17"/>
        <v>0.14082221969680953</v>
      </c>
      <c r="O197" s="23">
        <f t="shared" si="18"/>
        <v>0.21123332954521429</v>
      </c>
      <c r="P197" s="27"/>
    </row>
    <row r="198" spans="1:16" x14ac:dyDescent="0.25">
      <c r="A198" s="24">
        <f t="shared" si="19"/>
        <v>2016</v>
      </c>
      <c r="B198" s="32">
        <v>42561</v>
      </c>
      <c r="C198" s="28">
        <f>'Bitcoin Data'!C198</f>
        <v>649.35998500000005</v>
      </c>
      <c r="D198" s="26">
        <f>'Bitcoin Data'!K198</f>
        <v>1954.9099010245641</v>
      </c>
      <c r="E198" s="25">
        <f>'Bitcoin Data'!J198</f>
        <v>2664.0897708228567</v>
      </c>
      <c r="F198" s="25">
        <f t="shared" si="14"/>
        <v>5.2080554701998647</v>
      </c>
      <c r="G198" s="23">
        <f>'Emissions Factors'!$AB$39/1000</f>
        <v>0.49266147344102867</v>
      </c>
      <c r="H198" s="26">
        <f t="shared" si="20"/>
        <v>2565.808281711275</v>
      </c>
      <c r="I198" s="23">
        <f t="shared" si="15"/>
        <v>1.3124943918727612</v>
      </c>
      <c r="J198" s="26">
        <f>I198*'Social Cost of Carbon'!$C$4</f>
        <v>65.624719593638062</v>
      </c>
      <c r="K198" s="26">
        <f>I198*'Social Cost of Carbon'!$C$5</f>
        <v>131.24943918727612</v>
      </c>
      <c r="L198" s="26">
        <f>I198*'Social Cost of Carbon'!$C$6</f>
        <v>196.87415878091417</v>
      </c>
      <c r="M198" s="23">
        <f t="shared" si="16"/>
        <v>0.10106061523584342</v>
      </c>
      <c r="N198" s="23">
        <f t="shared" si="17"/>
        <v>0.20212123047168684</v>
      </c>
      <c r="O198" s="23">
        <f t="shared" si="18"/>
        <v>0.30318184570753026</v>
      </c>
      <c r="P198" s="27"/>
    </row>
    <row r="199" spans="1:16" x14ac:dyDescent="0.25">
      <c r="A199" s="24">
        <f t="shared" si="19"/>
        <v>2016</v>
      </c>
      <c r="B199" s="32">
        <v>42562</v>
      </c>
      <c r="C199" s="28">
        <f>'Bitcoin Data'!C199</f>
        <v>647.658997</v>
      </c>
      <c r="D199" s="26">
        <f>'Bitcoin Data'!K199</f>
        <v>1784.2371588992505</v>
      </c>
      <c r="E199" s="25">
        <f>'Bitcoin Data'!J199</f>
        <v>2910.9282834554319</v>
      </c>
      <c r="F199" s="25">
        <f t="shared" ref="F199:F262" si="21">E199*D199/1000000</f>
        <v>5.1937864102319917</v>
      </c>
      <c r="G199" s="23">
        <f>'Emissions Factors'!$AB$39/1000</f>
        <v>0.49266147344102867</v>
      </c>
      <c r="H199" s="26">
        <f t="shared" si="20"/>
        <v>2558.7784656028839</v>
      </c>
      <c r="I199" s="23">
        <f t="shared" ref="I199:I262" si="22">$E199*G199/1000</f>
        <v>1.4341022172083173</v>
      </c>
      <c r="J199" s="26">
        <f>I199*'Social Cost of Carbon'!$C$4</f>
        <v>71.705110860415871</v>
      </c>
      <c r="K199" s="26">
        <f>I199*'Social Cost of Carbon'!$C$5</f>
        <v>143.41022172083174</v>
      </c>
      <c r="L199" s="26">
        <f>I199*'Social Cost of Carbon'!$C$6</f>
        <v>215.1153325812476</v>
      </c>
      <c r="M199" s="23">
        <f t="shared" ref="M199:M262" si="23">J199/$C199</f>
        <v>0.1107142974814814</v>
      </c>
      <c r="N199" s="23">
        <f t="shared" ref="N199:N262" si="24">K199/$C199</f>
        <v>0.2214285949629628</v>
      </c>
      <c r="O199" s="23">
        <f t="shared" ref="O199:O262" si="25">L199/$C199</f>
        <v>0.33214289244444417</v>
      </c>
      <c r="P199" s="27"/>
    </row>
    <row r="200" spans="1:16" x14ac:dyDescent="0.25">
      <c r="A200" s="24">
        <f t="shared" ref="A200:A263" si="26">YEAR(B200)</f>
        <v>2016</v>
      </c>
      <c r="B200" s="32">
        <v>42563</v>
      </c>
      <c r="C200" s="28">
        <f>'Bitcoin Data'!C200</f>
        <v>664.55102499999998</v>
      </c>
      <c r="D200" s="26">
        <f>'Bitcoin Data'!K200</f>
        <v>1792.4166985829349</v>
      </c>
      <c r="E200" s="25">
        <f>'Bitcoin Data'!J200</f>
        <v>2905.6836851408593</v>
      </c>
      <c r="F200" s="25">
        <f t="shared" si="21"/>
        <v>5.2081959580464758</v>
      </c>
      <c r="G200" s="23">
        <f>'Emissions Factors'!$AB$39/1000</f>
        <v>0.49266147344102867</v>
      </c>
      <c r="H200" s="26">
        <f t="shared" ref="H200:H263" si="27">F200*G200*1000</f>
        <v>2565.8774946607869</v>
      </c>
      <c r="I200" s="23">
        <f t="shared" si="22"/>
        <v>1.4315184056750538</v>
      </c>
      <c r="J200" s="26">
        <f>I200*'Social Cost of Carbon'!$C$4</f>
        <v>71.575920283752694</v>
      </c>
      <c r="K200" s="26">
        <f>I200*'Social Cost of Carbon'!$C$5</f>
        <v>143.15184056750539</v>
      </c>
      <c r="L200" s="26">
        <f>I200*'Social Cost of Carbon'!$C$6</f>
        <v>214.72776085125807</v>
      </c>
      <c r="M200" s="23">
        <f t="shared" si="23"/>
        <v>0.10770568036329896</v>
      </c>
      <c r="N200" s="23">
        <f t="shared" si="24"/>
        <v>0.21541136072659792</v>
      </c>
      <c r="O200" s="23">
        <f t="shared" si="25"/>
        <v>0.32311704108989686</v>
      </c>
      <c r="P200" s="27"/>
    </row>
    <row r="201" spans="1:16" x14ac:dyDescent="0.25">
      <c r="A201" s="24">
        <f t="shared" si="26"/>
        <v>2016</v>
      </c>
      <c r="B201" s="32">
        <v>42564</v>
      </c>
      <c r="C201" s="28">
        <f>'Bitcoin Data'!C201</f>
        <v>654.46801800000003</v>
      </c>
      <c r="D201" s="26">
        <f>'Bitcoin Data'!K201</f>
        <v>1606.4942402822908</v>
      </c>
      <c r="E201" s="25">
        <f>'Bitcoin Data'!J201</f>
        <v>3211.6889965671794</v>
      </c>
      <c r="F201" s="25">
        <f t="shared" si="21"/>
        <v>5.1595598745631834</v>
      </c>
      <c r="G201" s="23">
        <f>'Emissions Factors'!$AB$39/1000</f>
        <v>0.49266147344102867</v>
      </c>
      <c r="H201" s="26">
        <f t="shared" si="27"/>
        <v>2541.9163701095072</v>
      </c>
      <c r="I201" s="23">
        <f t="shared" si="22"/>
        <v>1.5822754332831255</v>
      </c>
      <c r="J201" s="26">
        <f>I201*'Social Cost of Carbon'!$C$4</f>
        <v>79.113771664156275</v>
      </c>
      <c r="K201" s="26">
        <f>I201*'Social Cost of Carbon'!$C$5</f>
        <v>158.22754332831255</v>
      </c>
      <c r="L201" s="26">
        <f>I201*'Social Cost of Carbon'!$C$6</f>
        <v>237.34131499246882</v>
      </c>
      <c r="M201" s="23">
        <f t="shared" si="23"/>
        <v>0.12088256337707899</v>
      </c>
      <c r="N201" s="23">
        <f t="shared" si="24"/>
        <v>0.24176512675415798</v>
      </c>
      <c r="O201" s="23">
        <f t="shared" si="25"/>
        <v>0.36264769013123699</v>
      </c>
      <c r="P201" s="27"/>
    </row>
    <row r="202" spans="1:16" x14ac:dyDescent="0.25">
      <c r="A202" s="24">
        <f t="shared" si="26"/>
        <v>2016</v>
      </c>
      <c r="B202" s="32">
        <v>42565</v>
      </c>
      <c r="C202" s="28">
        <f>'Bitcoin Data'!C202</f>
        <v>658.07800299999997</v>
      </c>
      <c r="D202" s="26">
        <f>'Bitcoin Data'!K202</f>
        <v>1764.6854321903443</v>
      </c>
      <c r="E202" s="25">
        <f>'Bitcoin Data'!J202</f>
        <v>2912.4785857638381</v>
      </c>
      <c r="F202" s="25">
        <f t="shared" si="21"/>
        <v>5.1396085318637814</v>
      </c>
      <c r="G202" s="23">
        <f>'Emissions Factors'!$AB$39/1000</f>
        <v>0.49266147344102867</v>
      </c>
      <c r="H202" s="26">
        <f t="shared" si="27"/>
        <v>2532.0871122180929</v>
      </c>
      <c r="I202" s="23">
        <f t="shared" si="22"/>
        <v>1.4348659914278559</v>
      </c>
      <c r="J202" s="26">
        <f>I202*'Social Cost of Carbon'!$C$4</f>
        <v>71.743299571392797</v>
      </c>
      <c r="K202" s="26">
        <f>I202*'Social Cost of Carbon'!$C$5</f>
        <v>143.48659914278559</v>
      </c>
      <c r="L202" s="26">
        <f>I202*'Social Cost of Carbon'!$C$6</f>
        <v>215.22989871417838</v>
      </c>
      <c r="M202" s="23">
        <f t="shared" si="23"/>
        <v>0.10901944639440075</v>
      </c>
      <c r="N202" s="23">
        <f t="shared" si="24"/>
        <v>0.21803889278880151</v>
      </c>
      <c r="O202" s="23">
        <f t="shared" si="25"/>
        <v>0.32705833918320226</v>
      </c>
      <c r="P202" s="27"/>
    </row>
    <row r="203" spans="1:16" x14ac:dyDescent="0.25">
      <c r="A203" s="24">
        <f t="shared" si="26"/>
        <v>2016</v>
      </c>
      <c r="B203" s="32">
        <v>42566</v>
      </c>
      <c r="C203" s="28">
        <f>'Bitcoin Data'!C203</f>
        <v>663.25500499999998</v>
      </c>
      <c r="D203" s="26">
        <f>'Bitcoin Data'!K203</f>
        <v>1693.1634750496592</v>
      </c>
      <c r="E203" s="25">
        <f>'Bitcoin Data'!J203</f>
        <v>2986.5492790037556</v>
      </c>
      <c r="F203" s="25">
        <f t="shared" si="21"/>
        <v>5.0567161556450531</v>
      </c>
      <c r="G203" s="23">
        <f>'Emissions Factors'!$AB$39/1000</f>
        <v>0.49266147344102867</v>
      </c>
      <c r="H203" s="26">
        <f t="shared" si="27"/>
        <v>2491.249232013146</v>
      </c>
      <c r="I203" s="23">
        <f t="shared" si="22"/>
        <v>1.4713577682982319</v>
      </c>
      <c r="J203" s="26">
        <f>I203*'Social Cost of Carbon'!$C$4</f>
        <v>73.567888414911593</v>
      </c>
      <c r="K203" s="26">
        <f>I203*'Social Cost of Carbon'!$C$5</f>
        <v>147.13577682982319</v>
      </c>
      <c r="L203" s="26">
        <f>I203*'Social Cost of Carbon'!$C$6</f>
        <v>220.70366524473479</v>
      </c>
      <c r="M203" s="23">
        <f t="shared" si="23"/>
        <v>0.11091946213796244</v>
      </c>
      <c r="N203" s="23">
        <f t="shared" si="24"/>
        <v>0.22183892427592489</v>
      </c>
      <c r="O203" s="23">
        <f t="shared" si="25"/>
        <v>0.33275838641388739</v>
      </c>
      <c r="P203" s="27"/>
    </row>
    <row r="204" spans="1:16" x14ac:dyDescent="0.25">
      <c r="A204" s="24">
        <f t="shared" si="26"/>
        <v>2016</v>
      </c>
      <c r="B204" s="32">
        <v>42567</v>
      </c>
      <c r="C204" s="28">
        <f>'Bitcoin Data'!C204</f>
        <v>660.76702899999998</v>
      </c>
      <c r="D204" s="26">
        <f>'Bitcoin Data'!K204</f>
        <v>1957.9676674364898</v>
      </c>
      <c r="E204" s="25">
        <f>'Bitcoin Data'!J204</f>
        <v>2584.1698931755236</v>
      </c>
      <c r="F204" s="25">
        <f t="shared" si="21"/>
        <v>5.059721098000483</v>
      </c>
      <c r="G204" s="23">
        <f>'Emissions Factors'!$AB$39/1000</f>
        <v>0.49266147344102867</v>
      </c>
      <c r="H204" s="26">
        <f t="shared" si="27"/>
        <v>2492.7296513415772</v>
      </c>
      <c r="I204" s="23">
        <f t="shared" si="22"/>
        <v>1.2731209471937992</v>
      </c>
      <c r="J204" s="26">
        <f>I204*'Social Cost of Carbon'!$C$4</f>
        <v>63.656047359689957</v>
      </c>
      <c r="K204" s="26">
        <f>I204*'Social Cost of Carbon'!$C$5</f>
        <v>127.31209471937991</v>
      </c>
      <c r="L204" s="26">
        <f>I204*'Social Cost of Carbon'!$C$6</f>
        <v>190.96814207906988</v>
      </c>
      <c r="M204" s="23">
        <f t="shared" si="23"/>
        <v>9.6336597569080529E-2</v>
      </c>
      <c r="N204" s="23">
        <f t="shared" si="24"/>
        <v>0.19267319513816106</v>
      </c>
      <c r="O204" s="23">
        <f t="shared" si="25"/>
        <v>0.28900979270724159</v>
      </c>
      <c r="P204" s="27"/>
    </row>
    <row r="205" spans="1:16" x14ac:dyDescent="0.25">
      <c r="A205" s="24">
        <f t="shared" si="26"/>
        <v>2016</v>
      </c>
      <c r="B205" s="32">
        <v>42568</v>
      </c>
      <c r="C205" s="28">
        <f>'Bitcoin Data'!C205</f>
        <v>679.45898399999999</v>
      </c>
      <c r="D205" s="26">
        <f>'Bitcoin Data'!K205</f>
        <v>1890.4186833325514</v>
      </c>
      <c r="E205" s="25">
        <f>'Bitcoin Data'!J205</f>
        <v>2693.2178004885832</v>
      </c>
      <c r="F205" s="25">
        <f t="shared" si="21"/>
        <v>5.0913092483274172</v>
      </c>
      <c r="G205" s="23">
        <f>'Emissions Factors'!$AB$39/1000</f>
        <v>0.49266147344102867</v>
      </c>
      <c r="H205" s="26">
        <f t="shared" si="27"/>
        <v>2508.2919160249216</v>
      </c>
      <c r="I205" s="23">
        <f t="shared" si="22"/>
        <v>1.3268446498863118</v>
      </c>
      <c r="J205" s="26">
        <f>I205*'Social Cost of Carbon'!$C$4</f>
        <v>66.342232494315596</v>
      </c>
      <c r="K205" s="26">
        <f>I205*'Social Cost of Carbon'!$C$5</f>
        <v>132.68446498863119</v>
      </c>
      <c r="L205" s="26">
        <f>I205*'Social Cost of Carbon'!$C$6</f>
        <v>199.02669748294676</v>
      </c>
      <c r="M205" s="23">
        <f t="shared" si="23"/>
        <v>9.7639789974895086E-2</v>
      </c>
      <c r="N205" s="23">
        <f t="shared" si="24"/>
        <v>0.19527957994979017</v>
      </c>
      <c r="O205" s="23">
        <f t="shared" si="25"/>
        <v>0.2929193699246852</v>
      </c>
      <c r="P205" s="27"/>
    </row>
    <row r="206" spans="1:16" x14ac:dyDescent="0.25">
      <c r="A206" s="24">
        <f t="shared" si="26"/>
        <v>2016</v>
      </c>
      <c r="B206" s="32">
        <v>42569</v>
      </c>
      <c r="C206" s="28">
        <f>'Bitcoin Data'!C206</f>
        <v>673.10601799999995</v>
      </c>
      <c r="D206" s="26">
        <f>'Bitcoin Data'!K206</f>
        <v>1818.2852332578761</v>
      </c>
      <c r="E206" s="25">
        <f>'Bitcoin Data'!J206</f>
        <v>2817.6191964464088</v>
      </c>
      <c r="F206" s="25">
        <f t="shared" si="21"/>
        <v>5.1232353778424278</v>
      </c>
      <c r="G206" s="23">
        <f>'Emissions Factors'!$AB$39/1000</f>
        <v>0.49266147344102867</v>
      </c>
      <c r="H206" s="26">
        <f t="shared" si="27"/>
        <v>2524.0206900330559</v>
      </c>
      <c r="I206" s="23">
        <f t="shared" si="22"/>
        <v>1.3881324249170151</v>
      </c>
      <c r="J206" s="26">
        <f>I206*'Social Cost of Carbon'!$C$4</f>
        <v>69.406621245850758</v>
      </c>
      <c r="K206" s="26">
        <f>I206*'Social Cost of Carbon'!$C$5</f>
        <v>138.81324249170152</v>
      </c>
      <c r="L206" s="26">
        <f>I206*'Social Cost of Carbon'!$C$6</f>
        <v>208.21986373755226</v>
      </c>
      <c r="M206" s="23">
        <f t="shared" si="23"/>
        <v>0.10311395142785777</v>
      </c>
      <c r="N206" s="23">
        <f t="shared" si="24"/>
        <v>0.20622790285571554</v>
      </c>
      <c r="O206" s="23">
        <f t="shared" si="25"/>
        <v>0.3093418542835733</v>
      </c>
      <c r="P206" s="27"/>
    </row>
    <row r="207" spans="1:16" x14ac:dyDescent="0.25">
      <c r="A207" s="24">
        <f t="shared" si="26"/>
        <v>2016</v>
      </c>
      <c r="B207" s="32">
        <v>42570</v>
      </c>
      <c r="C207" s="28">
        <f>'Bitcoin Data'!C207</f>
        <v>672.864014</v>
      </c>
      <c r="D207" s="26">
        <f>'Bitcoin Data'!K207</f>
        <v>1608.9010963432045</v>
      </c>
      <c r="E207" s="25">
        <f>'Bitcoin Data'!J207</f>
        <v>3175.6965366096265</v>
      </c>
      <c r="F207" s="25">
        <f t="shared" si="21"/>
        <v>5.1093816394045453</v>
      </c>
      <c r="G207" s="23">
        <f>'Emissions Factors'!$AB$39/1000</f>
        <v>0.49266147344102867</v>
      </c>
      <c r="H207" s="26">
        <f t="shared" si="27"/>
        <v>2517.1954868415819</v>
      </c>
      <c r="I207" s="23">
        <f t="shared" si="22"/>
        <v>1.5645433349276703</v>
      </c>
      <c r="J207" s="26">
        <f>I207*'Social Cost of Carbon'!$C$4</f>
        <v>78.227166746383517</v>
      </c>
      <c r="K207" s="26">
        <f>I207*'Social Cost of Carbon'!$C$5</f>
        <v>156.45433349276703</v>
      </c>
      <c r="L207" s="26">
        <f>I207*'Social Cost of Carbon'!$C$6</f>
        <v>234.68150023915055</v>
      </c>
      <c r="M207" s="23">
        <f t="shared" si="23"/>
        <v>0.11625999476676355</v>
      </c>
      <c r="N207" s="23">
        <f t="shared" si="24"/>
        <v>0.23251998953352709</v>
      </c>
      <c r="O207" s="23">
        <f t="shared" si="25"/>
        <v>0.34877998430029067</v>
      </c>
      <c r="P207" s="27"/>
    </row>
    <row r="208" spans="1:16" x14ac:dyDescent="0.25">
      <c r="A208" s="24">
        <f t="shared" si="26"/>
        <v>2016</v>
      </c>
      <c r="B208" s="32">
        <v>42571</v>
      </c>
      <c r="C208" s="28">
        <f>'Bitcoin Data'!C208</f>
        <v>665.68499799999995</v>
      </c>
      <c r="D208" s="26">
        <f>'Bitcoin Data'!K208</f>
        <v>1882.3420052752067</v>
      </c>
      <c r="E208" s="25">
        <f>'Bitcoin Data'!J208</f>
        <v>2737.3772018318782</v>
      </c>
      <c r="F208" s="25">
        <f t="shared" si="21"/>
        <v>5.1526800912908524</v>
      </c>
      <c r="G208" s="23">
        <f>'Emissions Factors'!$AB$39/1000</f>
        <v>0.49266147344102867</v>
      </c>
      <c r="H208" s="26">
        <f t="shared" si="27"/>
        <v>2538.5269659456053</v>
      </c>
      <c r="I208" s="23">
        <f t="shared" si="22"/>
        <v>1.3486002856183732</v>
      </c>
      <c r="J208" s="26">
        <f>I208*'Social Cost of Carbon'!$C$4</f>
        <v>67.430014280918655</v>
      </c>
      <c r="K208" s="26">
        <f>I208*'Social Cost of Carbon'!$C$5</f>
        <v>134.86002856183731</v>
      </c>
      <c r="L208" s="26">
        <f>I208*'Social Cost of Carbon'!$C$6</f>
        <v>202.29004284275598</v>
      </c>
      <c r="M208" s="23">
        <f t="shared" si="23"/>
        <v>0.10129417740148421</v>
      </c>
      <c r="N208" s="23">
        <f t="shared" si="24"/>
        <v>0.20258835480296841</v>
      </c>
      <c r="O208" s="23">
        <f t="shared" si="25"/>
        <v>0.30388253220445266</v>
      </c>
      <c r="P208" s="27"/>
    </row>
    <row r="209" spans="1:16" x14ac:dyDescent="0.25">
      <c r="A209" s="24">
        <f t="shared" si="26"/>
        <v>2016</v>
      </c>
      <c r="B209" s="32">
        <v>42572</v>
      </c>
      <c r="C209" s="28">
        <f>'Bitcoin Data'!C209</f>
        <v>665.012024</v>
      </c>
      <c r="D209" s="26">
        <f>'Bitcoin Data'!K209</f>
        <v>1671.2041884816792</v>
      </c>
      <c r="E209" s="25">
        <f>'Bitcoin Data'!J209</f>
        <v>3074.9294465051844</v>
      </c>
      <c r="F209" s="25">
        <f t="shared" si="21"/>
        <v>5.1388349702851155</v>
      </c>
      <c r="G209" s="23">
        <f>'Emissions Factors'!$AB$39/1000</f>
        <v>0.49266147344102867</v>
      </c>
      <c r="H209" s="26">
        <f t="shared" si="27"/>
        <v>2531.7060082309499</v>
      </c>
      <c r="I209" s="23">
        <f t="shared" si="22"/>
        <v>1.5148992718424508</v>
      </c>
      <c r="J209" s="26">
        <f>I209*'Social Cost of Carbon'!$C$4</f>
        <v>75.744963592122545</v>
      </c>
      <c r="K209" s="26">
        <f>I209*'Social Cost of Carbon'!$C$5</f>
        <v>151.48992718424509</v>
      </c>
      <c r="L209" s="26">
        <f>I209*'Social Cost of Carbon'!$C$6</f>
        <v>227.23489077636762</v>
      </c>
      <c r="M209" s="23">
        <f t="shared" si="23"/>
        <v>0.1139001414388299</v>
      </c>
      <c r="N209" s="23">
        <f t="shared" si="24"/>
        <v>0.2278002828776598</v>
      </c>
      <c r="O209" s="23">
        <f t="shared" si="25"/>
        <v>0.34170042431648967</v>
      </c>
      <c r="P209" s="27"/>
    </row>
    <row r="210" spans="1:16" x14ac:dyDescent="0.25">
      <c r="A210" s="24">
        <f t="shared" si="26"/>
        <v>2016</v>
      </c>
      <c r="B210" s="32">
        <v>42573</v>
      </c>
      <c r="C210" s="28">
        <f>'Bitcoin Data'!C210</f>
        <v>650.61901899999998</v>
      </c>
      <c r="D210" s="26">
        <f>'Bitcoin Data'!K210</f>
        <v>1610.3193592010944</v>
      </c>
      <c r="E210" s="25">
        <f>'Bitcoin Data'!J210</f>
        <v>3090.5266757267477</v>
      </c>
      <c r="F210" s="25">
        <f t="shared" si="21"/>
        <v>4.9767349360501854</v>
      </c>
      <c r="G210" s="23">
        <f>'Emissions Factors'!$AB$39/1000</f>
        <v>0.49266147344102867</v>
      </c>
      <c r="H210" s="26">
        <f t="shared" si="27"/>
        <v>2451.8455665199281</v>
      </c>
      <c r="I210" s="23">
        <f t="shared" si="22"/>
        <v>1.5225834257723438</v>
      </c>
      <c r="J210" s="26">
        <f>I210*'Social Cost of Carbon'!$C$4</f>
        <v>76.129171288617187</v>
      </c>
      <c r="K210" s="26">
        <f>I210*'Social Cost of Carbon'!$C$5</f>
        <v>152.25834257723437</v>
      </c>
      <c r="L210" s="26">
        <f>I210*'Social Cost of Carbon'!$C$6</f>
        <v>228.38751386585159</v>
      </c>
      <c r="M210" s="23">
        <f t="shared" si="23"/>
        <v>0.11701036868800355</v>
      </c>
      <c r="N210" s="23">
        <f t="shared" si="24"/>
        <v>0.23402073737600709</v>
      </c>
      <c r="O210" s="23">
        <f t="shared" si="25"/>
        <v>0.35103110606401072</v>
      </c>
      <c r="P210" s="27"/>
    </row>
    <row r="211" spans="1:16" x14ac:dyDescent="0.25">
      <c r="A211" s="24">
        <f t="shared" si="26"/>
        <v>2016</v>
      </c>
      <c r="B211" s="32">
        <v>42574</v>
      </c>
      <c r="C211" s="28">
        <f>'Bitcoin Data'!C211</f>
        <v>655.55602999999996</v>
      </c>
      <c r="D211" s="26">
        <f>'Bitcoin Data'!K211</f>
        <v>1618.6717007036339</v>
      </c>
      <c r="E211" s="25">
        <f>'Bitcoin Data'!J211</f>
        <v>3009.7544333006931</v>
      </c>
      <c r="F211" s="25">
        <f t="shared" si="21"/>
        <v>4.8718043272511347</v>
      </c>
      <c r="G211" s="23">
        <f>'Emissions Factors'!$AB$39/1000</f>
        <v>0.49266147344102867</v>
      </c>
      <c r="H211" s="26">
        <f t="shared" si="27"/>
        <v>2400.1502981799235</v>
      </c>
      <c r="I211" s="23">
        <f t="shared" si="22"/>
        <v>1.4827900538055878</v>
      </c>
      <c r="J211" s="26">
        <f>I211*'Social Cost of Carbon'!$C$4</f>
        <v>74.139502690279386</v>
      </c>
      <c r="K211" s="26">
        <f>I211*'Social Cost of Carbon'!$C$5</f>
        <v>148.27900538055877</v>
      </c>
      <c r="L211" s="26">
        <f>I211*'Social Cost of Carbon'!$C$6</f>
        <v>222.41850807083819</v>
      </c>
      <c r="M211" s="23">
        <f t="shared" si="23"/>
        <v>0.11309407479674832</v>
      </c>
      <c r="N211" s="23">
        <f t="shared" si="24"/>
        <v>0.22618814959349665</v>
      </c>
      <c r="O211" s="23">
        <f t="shared" si="25"/>
        <v>0.33928222439024502</v>
      </c>
      <c r="P211" s="27"/>
    </row>
    <row r="212" spans="1:16" x14ac:dyDescent="0.25">
      <c r="A212" s="24">
        <f t="shared" si="26"/>
        <v>2016</v>
      </c>
      <c r="B212" s="32">
        <v>42575</v>
      </c>
      <c r="C212" s="28">
        <f>'Bitcoin Data'!C212</f>
        <v>661.28497300000004</v>
      </c>
      <c r="D212" s="26">
        <f>'Bitcoin Data'!K212</f>
        <v>1583.5402625044435</v>
      </c>
      <c r="E212" s="25">
        <f>'Bitcoin Data'!J212</f>
        <v>2992.1056327729243</v>
      </c>
      <c r="F212" s="25">
        <f t="shared" si="21"/>
        <v>4.7381197391622605</v>
      </c>
      <c r="G212" s="23">
        <f>'Emissions Factors'!$AB$39/1000</f>
        <v>0.49266147344102867</v>
      </c>
      <c r="H212" s="26">
        <f t="shared" si="27"/>
        <v>2334.2890520357014</v>
      </c>
      <c r="I212" s="23">
        <f t="shared" si="22"/>
        <v>1.4740951697331104</v>
      </c>
      <c r="J212" s="26">
        <f>I212*'Social Cost of Carbon'!$C$4</f>
        <v>73.704758486655521</v>
      </c>
      <c r="K212" s="26">
        <f>I212*'Social Cost of Carbon'!$C$5</f>
        <v>147.40951697331104</v>
      </c>
      <c r="L212" s="26">
        <f>I212*'Social Cost of Carbon'!$C$6</f>
        <v>221.11427545996656</v>
      </c>
      <c r="M212" s="23">
        <f t="shared" si="23"/>
        <v>0.11145687789075999</v>
      </c>
      <c r="N212" s="23">
        <f t="shared" si="24"/>
        <v>0.22291375578151998</v>
      </c>
      <c r="O212" s="23">
        <f t="shared" si="25"/>
        <v>0.33437063367227998</v>
      </c>
      <c r="P212" s="27"/>
    </row>
    <row r="213" spans="1:16" x14ac:dyDescent="0.25">
      <c r="A213" s="24">
        <f t="shared" si="26"/>
        <v>2016</v>
      </c>
      <c r="B213" s="32">
        <v>42576</v>
      </c>
      <c r="C213" s="28">
        <f>'Bitcoin Data'!C213</f>
        <v>654.09698500000002</v>
      </c>
      <c r="D213" s="26">
        <f>'Bitcoin Data'!K213</f>
        <v>1606.9420624013333</v>
      </c>
      <c r="E213" s="25">
        <f>'Bitcoin Data'!J213</f>
        <v>2961.1256493528108</v>
      </c>
      <c r="F213" s="25">
        <f t="shared" si="21"/>
        <v>4.7583573580004925</v>
      </c>
      <c r="G213" s="23">
        <f>'Emissions Factors'!$AB$39/1000</f>
        <v>0.49266147344102867</v>
      </c>
      <c r="H213" s="26">
        <f t="shared" si="27"/>
        <v>2344.2593471514833</v>
      </c>
      <c r="I213" s="23">
        <f t="shared" si="22"/>
        <v>1.4588325254541785</v>
      </c>
      <c r="J213" s="26">
        <f>I213*'Social Cost of Carbon'!$C$4</f>
        <v>72.94162627270893</v>
      </c>
      <c r="K213" s="26">
        <f>I213*'Social Cost of Carbon'!$C$5</f>
        <v>145.88325254541786</v>
      </c>
      <c r="L213" s="26">
        <f>I213*'Social Cost of Carbon'!$C$6</f>
        <v>218.82487881812679</v>
      </c>
      <c r="M213" s="23">
        <f t="shared" si="23"/>
        <v>0.11151500151420042</v>
      </c>
      <c r="N213" s="23">
        <f t="shared" si="24"/>
        <v>0.22303000302840084</v>
      </c>
      <c r="O213" s="23">
        <f t="shared" si="25"/>
        <v>0.33454500454260128</v>
      </c>
      <c r="P213" s="27"/>
    </row>
    <row r="214" spans="1:16" x14ac:dyDescent="0.25">
      <c r="A214" s="24">
        <f t="shared" si="26"/>
        <v>2016</v>
      </c>
      <c r="B214" s="32">
        <v>42577</v>
      </c>
      <c r="C214" s="28">
        <f>'Bitcoin Data'!C214</f>
        <v>651.783997</v>
      </c>
      <c r="D214" s="26">
        <f>'Bitcoin Data'!K214</f>
        <v>1614.2001413525918</v>
      </c>
      <c r="E214" s="25">
        <f>'Bitcoin Data'!J214</f>
        <v>2872.1713717072444</v>
      </c>
      <c r="F214" s="25">
        <f t="shared" si="21"/>
        <v>4.6362594341987018</v>
      </c>
      <c r="G214" s="23">
        <f>'Emissions Factors'!$AB$39/1000</f>
        <v>0.49266147344102867</v>
      </c>
      <c r="H214" s="26">
        <f t="shared" si="27"/>
        <v>2284.1064041072023</v>
      </c>
      <c r="I214" s="23">
        <f t="shared" si="22"/>
        <v>1.4150081799604315</v>
      </c>
      <c r="J214" s="26">
        <f>I214*'Social Cost of Carbon'!$C$4</f>
        <v>70.75040899802157</v>
      </c>
      <c r="K214" s="26">
        <f>I214*'Social Cost of Carbon'!$C$5</f>
        <v>141.50081799604314</v>
      </c>
      <c r="L214" s="26">
        <f>I214*'Social Cost of Carbon'!$C$6</f>
        <v>212.25122699406472</v>
      </c>
      <c r="M214" s="23">
        <f t="shared" si="23"/>
        <v>0.10854885870728362</v>
      </c>
      <c r="N214" s="23">
        <f t="shared" si="24"/>
        <v>0.21709771741456724</v>
      </c>
      <c r="O214" s="23">
        <f t="shared" si="25"/>
        <v>0.32564657612185088</v>
      </c>
      <c r="P214" s="27"/>
    </row>
    <row r="215" spans="1:16" x14ac:dyDescent="0.25">
      <c r="A215" s="24">
        <f t="shared" si="26"/>
        <v>2016</v>
      </c>
      <c r="B215" s="32">
        <v>42578</v>
      </c>
      <c r="C215" s="28">
        <f>'Bitcoin Data'!C215</f>
        <v>654.35199</v>
      </c>
      <c r="D215" s="26">
        <f>'Bitcoin Data'!K215</f>
        <v>1600</v>
      </c>
      <c r="E215" s="25">
        <f>'Bitcoin Data'!J215</f>
        <v>2878.3264560639063</v>
      </c>
      <c r="F215" s="25">
        <f t="shared" si="21"/>
        <v>4.6053223297022496</v>
      </c>
      <c r="G215" s="23">
        <f>'Emissions Factors'!$AB$39/1000</f>
        <v>0.49266147344102867</v>
      </c>
      <c r="H215" s="26">
        <f t="shared" si="27"/>
        <v>2268.8648846219812</v>
      </c>
      <c r="I215" s="23">
        <f t="shared" si="22"/>
        <v>1.4180405528887383</v>
      </c>
      <c r="J215" s="26">
        <f>I215*'Social Cost of Carbon'!$C$4</f>
        <v>70.902027644436913</v>
      </c>
      <c r="K215" s="26">
        <f>I215*'Social Cost of Carbon'!$C$5</f>
        <v>141.80405528887383</v>
      </c>
      <c r="L215" s="26">
        <f>I215*'Social Cost of Carbon'!$C$6</f>
        <v>212.70608293331074</v>
      </c>
      <c r="M215" s="23">
        <f t="shared" si="23"/>
        <v>0.10835456868471802</v>
      </c>
      <c r="N215" s="23">
        <f t="shared" si="24"/>
        <v>0.21670913736943603</v>
      </c>
      <c r="O215" s="23">
        <f t="shared" si="25"/>
        <v>0.32506370605415402</v>
      </c>
      <c r="P215" s="27"/>
    </row>
    <row r="216" spans="1:16" x14ac:dyDescent="0.25">
      <c r="A216" s="24">
        <f t="shared" si="26"/>
        <v>2016</v>
      </c>
      <c r="B216" s="32">
        <v>42579</v>
      </c>
      <c r="C216" s="28">
        <f>'Bitcoin Data'!C216</f>
        <v>655.03497300000004</v>
      </c>
      <c r="D216" s="26">
        <f>'Bitcoin Data'!K216</f>
        <v>1694.9582838085889</v>
      </c>
      <c r="E216" s="25">
        <f>'Bitcoin Data'!J216</f>
        <v>2742.4510475877937</v>
      </c>
      <c r="F216" s="25">
        <f t="shared" si="21"/>
        <v>4.6483401210484736</v>
      </c>
      <c r="G216" s="23">
        <f>'Emissions Factors'!$AB$39/1000</f>
        <v>0.49266147344102867</v>
      </c>
      <c r="H216" s="26">
        <f t="shared" si="27"/>
        <v>2290.0580930907909</v>
      </c>
      <c r="I216" s="23">
        <f t="shared" si="22"/>
        <v>1.3510999739444951</v>
      </c>
      <c r="J216" s="26">
        <f>I216*'Social Cost of Carbon'!$C$4</f>
        <v>67.554998697224761</v>
      </c>
      <c r="K216" s="26">
        <f>I216*'Social Cost of Carbon'!$C$5</f>
        <v>135.10999739444952</v>
      </c>
      <c r="L216" s="26">
        <f>I216*'Social Cost of Carbon'!$C$6</f>
        <v>202.66499609167425</v>
      </c>
      <c r="M216" s="23">
        <f t="shared" si="23"/>
        <v>0.10313189597775073</v>
      </c>
      <c r="N216" s="23">
        <f t="shared" si="24"/>
        <v>0.20626379195550146</v>
      </c>
      <c r="O216" s="23">
        <f t="shared" si="25"/>
        <v>0.30939568793325212</v>
      </c>
      <c r="P216" s="27"/>
    </row>
    <row r="217" spans="1:16" x14ac:dyDescent="0.25">
      <c r="A217" s="24">
        <f t="shared" si="26"/>
        <v>2016</v>
      </c>
      <c r="B217" s="32">
        <v>42580</v>
      </c>
      <c r="C217" s="28">
        <f>'Bitcoin Data'!C217</f>
        <v>656.99200399999995</v>
      </c>
      <c r="D217" s="26">
        <f>'Bitcoin Data'!K217</f>
        <v>1841.229341838216</v>
      </c>
      <c r="E217" s="25">
        <f>'Bitcoin Data'!J217</f>
        <v>2572.6165226615535</v>
      </c>
      <c r="F217" s="25">
        <f t="shared" si="21"/>
        <v>4.736777026822252</v>
      </c>
      <c r="G217" s="23">
        <f>'Emissions Factors'!$AB$39/1000</f>
        <v>0.49266147344102867</v>
      </c>
      <c r="H217" s="26">
        <f t="shared" si="27"/>
        <v>2333.6275493958656</v>
      </c>
      <c r="I217" s="23">
        <f t="shared" si="22"/>
        <v>1.2674290466531766</v>
      </c>
      <c r="J217" s="26">
        <f>I217*'Social Cost of Carbon'!$C$4</f>
        <v>63.371452332658826</v>
      </c>
      <c r="K217" s="26">
        <f>I217*'Social Cost of Carbon'!$C$5</f>
        <v>126.74290466531765</v>
      </c>
      <c r="L217" s="26">
        <f>I217*'Social Cost of Carbon'!$C$6</f>
        <v>190.11435699797647</v>
      </c>
      <c r="M217" s="23">
        <f t="shared" si="23"/>
        <v>9.6456961343259859E-2</v>
      </c>
      <c r="N217" s="23">
        <f t="shared" si="24"/>
        <v>0.19291392268651972</v>
      </c>
      <c r="O217" s="23">
        <f t="shared" si="25"/>
        <v>0.28937088402977956</v>
      </c>
      <c r="P217" s="27"/>
    </row>
    <row r="218" spans="1:16" x14ac:dyDescent="0.25">
      <c r="A218" s="24">
        <f t="shared" si="26"/>
        <v>2016</v>
      </c>
      <c r="B218" s="32">
        <v>42581</v>
      </c>
      <c r="C218" s="28">
        <f>'Bitcoin Data'!C218</f>
        <v>655.04699700000003</v>
      </c>
      <c r="D218" s="26">
        <f>'Bitcoin Data'!K218</f>
        <v>1486.3989637305731</v>
      </c>
      <c r="E218" s="25">
        <f>'Bitcoin Data'!J218</f>
        <v>3158.2847569471728</v>
      </c>
      <c r="F218" s="25">
        <f t="shared" si="21"/>
        <v>4.6944711898923419</v>
      </c>
      <c r="G218" s="23">
        <f>'Emissions Factors'!$AB$39/1000</f>
        <v>0.49266147344102867</v>
      </c>
      <c r="H218" s="26">
        <f t="shared" si="27"/>
        <v>2312.7850934388202</v>
      </c>
      <c r="I218" s="23">
        <f t="shared" si="22"/>
        <v>1.5559652219039353</v>
      </c>
      <c r="J218" s="26">
        <f>I218*'Social Cost of Carbon'!$C$4</f>
        <v>77.798261095196764</v>
      </c>
      <c r="K218" s="26">
        <f>I218*'Social Cost of Carbon'!$C$5</f>
        <v>155.59652219039353</v>
      </c>
      <c r="L218" s="26">
        <f>I218*'Social Cost of Carbon'!$C$6</f>
        <v>233.39478328559028</v>
      </c>
      <c r="M218" s="23">
        <f t="shared" si="23"/>
        <v>0.1187674494372146</v>
      </c>
      <c r="N218" s="23">
        <f t="shared" si="24"/>
        <v>0.23753489887442919</v>
      </c>
      <c r="O218" s="23">
        <f t="shared" si="25"/>
        <v>0.35630234831164376</v>
      </c>
      <c r="P218" s="27"/>
    </row>
    <row r="219" spans="1:16" x14ac:dyDescent="0.25">
      <c r="A219" s="24">
        <f t="shared" si="26"/>
        <v>2016</v>
      </c>
      <c r="B219" s="32">
        <v>42582</v>
      </c>
      <c r="C219" s="28">
        <f>'Bitcoin Data'!C219</f>
        <v>624.68102999999996</v>
      </c>
      <c r="D219" s="26">
        <f>'Bitcoin Data'!K219</f>
        <v>1936.9715603382024</v>
      </c>
      <c r="E219" s="25">
        <f>'Bitcoin Data'!J219</f>
        <v>2486.7938918353348</v>
      </c>
      <c r="F219" s="25">
        <f t="shared" si="21"/>
        <v>4.8168490449077987</v>
      </c>
      <c r="G219" s="23">
        <f>'Emissions Factors'!$AB$39/1000</f>
        <v>0.49266147344102867</v>
      </c>
      <c r="H219" s="26">
        <f t="shared" si="27"/>
        <v>2373.0759478072878</v>
      </c>
      <c r="I219" s="23">
        <f t="shared" si="22"/>
        <v>1.2251475428957461</v>
      </c>
      <c r="J219" s="26">
        <f>I219*'Social Cost of Carbon'!$C$4</f>
        <v>61.257377144787306</v>
      </c>
      <c r="K219" s="26">
        <f>I219*'Social Cost of Carbon'!$C$5</f>
        <v>122.51475428957461</v>
      </c>
      <c r="L219" s="26">
        <f>I219*'Social Cost of Carbon'!$C$6</f>
        <v>183.77213143436191</v>
      </c>
      <c r="M219" s="23">
        <f t="shared" si="23"/>
        <v>9.8061849492671979E-2</v>
      </c>
      <c r="N219" s="23">
        <f t="shared" si="24"/>
        <v>0.19612369898534396</v>
      </c>
      <c r="O219" s="23">
        <f t="shared" si="25"/>
        <v>0.29418554847801592</v>
      </c>
      <c r="P219" s="27"/>
    </row>
    <row r="220" spans="1:16" x14ac:dyDescent="0.25">
      <c r="A220" s="24">
        <f t="shared" si="26"/>
        <v>2016</v>
      </c>
      <c r="B220" s="32">
        <v>42583</v>
      </c>
      <c r="C220" s="28">
        <f>'Bitcoin Data'!C220</f>
        <v>606.271973</v>
      </c>
      <c r="D220" s="26">
        <f>'Bitcoin Data'!K220</f>
        <v>1895.6280329016054</v>
      </c>
      <c r="E220" s="25">
        <f>'Bitcoin Data'!J220</f>
        <v>2611.505196407084</v>
      </c>
      <c r="F220" s="25">
        <f t="shared" si="21"/>
        <v>4.9504424583774815</v>
      </c>
      <c r="G220" s="23">
        <f>'Emissions Factors'!$AB$39/1000</f>
        <v>0.49266147344102867</v>
      </c>
      <c r="H220" s="26">
        <f t="shared" si="27"/>
        <v>2438.892275729278</v>
      </c>
      <c r="I220" s="23">
        <f t="shared" si="22"/>
        <v>1.2865879979608168</v>
      </c>
      <c r="J220" s="26">
        <f>I220*'Social Cost of Carbon'!$C$4</f>
        <v>64.329399898040833</v>
      </c>
      <c r="K220" s="26">
        <f>I220*'Social Cost of Carbon'!$C$5</f>
        <v>128.65879979608167</v>
      </c>
      <c r="L220" s="26">
        <f>I220*'Social Cost of Carbon'!$C$6</f>
        <v>192.98819969412253</v>
      </c>
      <c r="M220" s="23">
        <f t="shared" si="23"/>
        <v>0.10610650461000419</v>
      </c>
      <c r="N220" s="23">
        <f t="shared" si="24"/>
        <v>0.21221300922000838</v>
      </c>
      <c r="O220" s="23">
        <f t="shared" si="25"/>
        <v>0.31831951383001261</v>
      </c>
      <c r="P220" s="27"/>
    </row>
    <row r="221" spans="1:16" x14ac:dyDescent="0.25">
      <c r="A221" s="24">
        <f t="shared" si="26"/>
        <v>2016</v>
      </c>
      <c r="B221" s="32">
        <v>42584</v>
      </c>
      <c r="C221" s="28">
        <f>'Bitcoin Data'!C221</f>
        <v>547.46502699999996</v>
      </c>
      <c r="D221" s="26">
        <f>'Bitcoin Data'!K221</f>
        <v>1925.9139174839913</v>
      </c>
      <c r="E221" s="25">
        <f>'Bitcoin Data'!J221</f>
        <v>2623.7652099056982</v>
      </c>
      <c r="F221" s="25">
        <f t="shared" si="21"/>
        <v>5.0531459339676896</v>
      </c>
      <c r="G221" s="23">
        <f>'Emissions Factors'!$AB$39/1000</f>
        <v>0.49266147344102867</v>
      </c>
      <c r="H221" s="26">
        <f t="shared" si="27"/>
        <v>2489.4903213410648</v>
      </c>
      <c r="I221" s="23">
        <f t="shared" si="22"/>
        <v>1.2926280342754513</v>
      </c>
      <c r="J221" s="26">
        <f>I221*'Social Cost of Carbon'!$C$4</f>
        <v>64.631401713772561</v>
      </c>
      <c r="K221" s="26">
        <f>I221*'Social Cost of Carbon'!$C$5</f>
        <v>129.26280342754512</v>
      </c>
      <c r="L221" s="26">
        <f>I221*'Social Cost of Carbon'!$C$6</f>
        <v>193.89420514131768</v>
      </c>
      <c r="M221" s="23">
        <f t="shared" si="23"/>
        <v>0.11805576343011326</v>
      </c>
      <c r="N221" s="23">
        <f t="shared" si="24"/>
        <v>0.23611152686022652</v>
      </c>
      <c r="O221" s="23">
        <f t="shared" si="25"/>
        <v>0.35416729029033978</v>
      </c>
      <c r="P221" s="27"/>
    </row>
    <row r="222" spans="1:16" x14ac:dyDescent="0.25">
      <c r="A222" s="24">
        <f t="shared" si="26"/>
        <v>2016</v>
      </c>
      <c r="B222" s="32">
        <v>42585</v>
      </c>
      <c r="C222" s="28">
        <f>'Bitcoin Data'!C222</f>
        <v>566.35497999999995</v>
      </c>
      <c r="D222" s="26">
        <f>'Bitcoin Data'!K222</f>
        <v>2075.9130172992768</v>
      </c>
      <c r="E222" s="25">
        <f>'Bitcoin Data'!J222</f>
        <v>2492.5931738963891</v>
      </c>
      <c r="F222" s="25">
        <f t="shared" si="21"/>
        <v>5.174406616522834</v>
      </c>
      <c r="G222" s="23">
        <f>'Emissions Factors'!$AB$39/1000</f>
        <v>0.49266147344102867</v>
      </c>
      <c r="H222" s="26">
        <f t="shared" si="27"/>
        <v>2549.2307878791476</v>
      </c>
      <c r="I222" s="23">
        <f t="shared" si="22"/>
        <v>1.2280046257408452</v>
      </c>
      <c r="J222" s="26">
        <f>I222*'Social Cost of Carbon'!$C$4</f>
        <v>61.40023128704226</v>
      </c>
      <c r="K222" s="26">
        <f>I222*'Social Cost of Carbon'!$C$5</f>
        <v>122.80046257408452</v>
      </c>
      <c r="L222" s="26">
        <f>I222*'Social Cost of Carbon'!$C$6</f>
        <v>184.20069386112678</v>
      </c>
      <c r="M222" s="23">
        <f t="shared" si="23"/>
        <v>0.10841298029557764</v>
      </c>
      <c r="N222" s="23">
        <f t="shared" si="24"/>
        <v>0.21682596059115528</v>
      </c>
      <c r="O222" s="23">
        <f t="shared" si="25"/>
        <v>0.32523894088673289</v>
      </c>
      <c r="P222" s="27"/>
    </row>
    <row r="223" spans="1:16" x14ac:dyDescent="0.25">
      <c r="A223" s="24">
        <f t="shared" si="26"/>
        <v>2016</v>
      </c>
      <c r="B223" s="32">
        <v>42586</v>
      </c>
      <c r="C223" s="28">
        <f>'Bitcoin Data'!C223</f>
        <v>578.28900099999998</v>
      </c>
      <c r="D223" s="26">
        <f>'Bitcoin Data'!K223</f>
        <v>1925.3580042645917</v>
      </c>
      <c r="E223" s="25">
        <f>'Bitcoin Data'!J223</f>
        <v>2679.2556771792174</v>
      </c>
      <c r="F223" s="25">
        <f t="shared" si="21"/>
        <v>5.1585263635283551</v>
      </c>
      <c r="G223" s="23">
        <f>'Emissions Factors'!$AB$39/1000</f>
        <v>0.49266147344102867</v>
      </c>
      <c r="H223" s="26">
        <f t="shared" si="27"/>
        <v>2541.4071990402708</v>
      </c>
      <c r="I223" s="23">
        <f t="shared" si="22"/>
        <v>1.3199660496443544</v>
      </c>
      <c r="J223" s="26">
        <f>I223*'Social Cost of Carbon'!$C$4</f>
        <v>65.998302482217724</v>
      </c>
      <c r="K223" s="26">
        <f>I223*'Social Cost of Carbon'!$C$5</f>
        <v>131.99660496443545</v>
      </c>
      <c r="L223" s="26">
        <f>I223*'Social Cost of Carbon'!$C$6</f>
        <v>197.99490744665314</v>
      </c>
      <c r="M223" s="23">
        <f t="shared" si="23"/>
        <v>0.11412685070629197</v>
      </c>
      <c r="N223" s="23">
        <f t="shared" si="24"/>
        <v>0.22825370141258394</v>
      </c>
      <c r="O223" s="23">
        <f t="shared" si="25"/>
        <v>0.34238055211887586</v>
      </c>
      <c r="P223" s="27"/>
    </row>
    <row r="224" spans="1:16" x14ac:dyDescent="0.25">
      <c r="A224" s="24">
        <f t="shared" si="26"/>
        <v>2016</v>
      </c>
      <c r="B224" s="32">
        <v>42587</v>
      </c>
      <c r="C224" s="28">
        <f>'Bitcoin Data'!C224</f>
        <v>575.04303000000004</v>
      </c>
      <c r="D224" s="26">
        <f>'Bitcoin Data'!K224</f>
        <v>2120.2053760193294</v>
      </c>
      <c r="E224" s="25">
        <f>'Bitcoin Data'!J224</f>
        <v>2540.7291954912762</v>
      </c>
      <c r="F224" s="25">
        <f t="shared" si="21"/>
        <v>5.3868676992898692</v>
      </c>
      <c r="G224" s="23">
        <f>'Emissions Factors'!$AB$39/1000</f>
        <v>0.49266147344102867</v>
      </c>
      <c r="H224" s="26">
        <f t="shared" si="27"/>
        <v>2653.9021779640311</v>
      </c>
      <c r="I224" s="23">
        <f t="shared" si="22"/>
        <v>1.2517193890653717</v>
      </c>
      <c r="J224" s="26">
        <f>I224*'Social Cost of Carbon'!$C$4</f>
        <v>62.585969453268589</v>
      </c>
      <c r="K224" s="26">
        <f>I224*'Social Cost of Carbon'!$C$5</f>
        <v>125.17193890653718</v>
      </c>
      <c r="L224" s="26">
        <f>I224*'Social Cost of Carbon'!$C$6</f>
        <v>187.75790835980575</v>
      </c>
      <c r="M224" s="23">
        <f t="shared" si="23"/>
        <v>0.1088370194718621</v>
      </c>
      <c r="N224" s="23">
        <f t="shared" si="24"/>
        <v>0.2176740389437242</v>
      </c>
      <c r="O224" s="23">
        <f t="shared" si="25"/>
        <v>0.32651105841558631</v>
      </c>
      <c r="P224" s="27"/>
    </row>
    <row r="225" spans="1:16" x14ac:dyDescent="0.25">
      <c r="A225" s="24">
        <f t="shared" si="26"/>
        <v>2016</v>
      </c>
      <c r="B225" s="32">
        <v>42588</v>
      </c>
      <c r="C225" s="28">
        <f>'Bitcoin Data'!C225</f>
        <v>587.77801499999998</v>
      </c>
      <c r="D225" s="26">
        <f>'Bitcoin Data'!K225</f>
        <v>2061.2819775797652</v>
      </c>
      <c r="E225" s="25">
        <f>'Bitcoin Data'!J225</f>
        <v>2622.7346752392023</v>
      </c>
      <c r="F225" s="25">
        <f t="shared" si="21"/>
        <v>5.4061957180440867</v>
      </c>
      <c r="G225" s="23">
        <f>'Emissions Factors'!$AB$39/1000</f>
        <v>0.49266147344102867</v>
      </c>
      <c r="H225" s="26">
        <f t="shared" si="27"/>
        <v>2663.4243481621802</v>
      </c>
      <c r="I225" s="23">
        <f t="shared" si="22"/>
        <v>1.2921203295482233</v>
      </c>
      <c r="J225" s="26">
        <f>I225*'Social Cost of Carbon'!$C$4</f>
        <v>64.60601647741116</v>
      </c>
      <c r="K225" s="26">
        <f>I225*'Social Cost of Carbon'!$C$5</f>
        <v>129.21203295482232</v>
      </c>
      <c r="L225" s="26">
        <f>I225*'Social Cost of Carbon'!$C$6</f>
        <v>193.81804943223349</v>
      </c>
      <c r="M225" s="23">
        <f t="shared" si="23"/>
        <v>0.10991567365344748</v>
      </c>
      <c r="N225" s="23">
        <f t="shared" si="24"/>
        <v>0.21983134730689496</v>
      </c>
      <c r="O225" s="23">
        <f t="shared" si="25"/>
        <v>0.32974702096034247</v>
      </c>
      <c r="P225" s="27"/>
    </row>
    <row r="226" spans="1:16" x14ac:dyDescent="0.25">
      <c r="A226" s="24">
        <f t="shared" si="26"/>
        <v>2016</v>
      </c>
      <c r="B226" s="32">
        <v>42589</v>
      </c>
      <c r="C226" s="28">
        <f>'Bitcoin Data'!C226</f>
        <v>592.69000200000005</v>
      </c>
      <c r="D226" s="26">
        <f>'Bitcoin Data'!K226</f>
        <v>1851.9290928050061</v>
      </c>
      <c r="E226" s="25">
        <f>'Bitcoin Data'!J226</f>
        <v>2877.8280143853885</v>
      </c>
      <c r="F226" s="25">
        <f t="shared" si="21"/>
        <v>5.3295334239295649</v>
      </c>
      <c r="G226" s="23">
        <f>'Emissions Factors'!$AB$39/1000</f>
        <v>0.49266147344102867</v>
      </c>
      <c r="H226" s="26">
        <f t="shared" si="27"/>
        <v>2625.6557893863501</v>
      </c>
      <c r="I226" s="23">
        <f t="shared" si="22"/>
        <v>1.4177949898769755</v>
      </c>
      <c r="J226" s="26">
        <f>I226*'Social Cost of Carbon'!$C$4</f>
        <v>70.889749493848768</v>
      </c>
      <c r="K226" s="26">
        <f>I226*'Social Cost of Carbon'!$C$5</f>
        <v>141.77949898769754</v>
      </c>
      <c r="L226" s="26">
        <f>I226*'Social Cost of Carbon'!$C$6</f>
        <v>212.66924848154633</v>
      </c>
      <c r="M226" s="23">
        <f t="shared" si="23"/>
        <v>0.11960679150084391</v>
      </c>
      <c r="N226" s="23">
        <f t="shared" si="24"/>
        <v>0.23921358300168782</v>
      </c>
      <c r="O226" s="23">
        <f t="shared" si="25"/>
        <v>0.35882037450253179</v>
      </c>
      <c r="P226" s="27"/>
    </row>
    <row r="227" spans="1:16" x14ac:dyDescent="0.25">
      <c r="A227" s="24">
        <f t="shared" si="26"/>
        <v>2016</v>
      </c>
      <c r="B227" s="32">
        <v>42590</v>
      </c>
      <c r="C227" s="28">
        <f>'Bitcoin Data'!C227</f>
        <v>591.05401600000005</v>
      </c>
      <c r="D227" s="26">
        <f>'Bitcoin Data'!K227</f>
        <v>1848.8658577492988</v>
      </c>
      <c r="E227" s="25">
        <f>'Bitcoin Data'!J227</f>
        <v>2863.6997365558364</v>
      </c>
      <c r="F227" s="25">
        <f t="shared" si="21"/>
        <v>5.2945966697637479</v>
      </c>
      <c r="G227" s="23">
        <f>'Emissions Factors'!$AB$39/1000</f>
        <v>0.49266147344102867</v>
      </c>
      <c r="H227" s="26">
        <f t="shared" si="27"/>
        <v>2608.4437966017713</v>
      </c>
      <c r="I227" s="23">
        <f t="shared" si="22"/>
        <v>1.4108345317042841</v>
      </c>
      <c r="J227" s="26">
        <f>I227*'Social Cost of Carbon'!$C$4</f>
        <v>70.541726585214207</v>
      </c>
      <c r="K227" s="26">
        <f>I227*'Social Cost of Carbon'!$C$5</f>
        <v>141.08345317042841</v>
      </c>
      <c r="L227" s="26">
        <f>I227*'Social Cost of Carbon'!$C$6</f>
        <v>211.62517975564262</v>
      </c>
      <c r="M227" s="23">
        <f t="shared" si="23"/>
        <v>0.11934903524150016</v>
      </c>
      <c r="N227" s="23">
        <f t="shared" si="24"/>
        <v>0.23869807048300032</v>
      </c>
      <c r="O227" s="23">
        <f t="shared" si="25"/>
        <v>0.35804710572450049</v>
      </c>
      <c r="P227" s="27"/>
    </row>
    <row r="228" spans="1:16" x14ac:dyDescent="0.25">
      <c r="A228" s="24">
        <f t="shared" si="26"/>
        <v>2016</v>
      </c>
      <c r="B228" s="32">
        <v>42591</v>
      </c>
      <c r="C228" s="28">
        <f>'Bitcoin Data'!C228</f>
        <v>587.80102499999998</v>
      </c>
      <c r="D228" s="26">
        <f>'Bitcoin Data'!K228</f>
        <v>1542.6971857756712</v>
      </c>
      <c r="E228" s="25">
        <f>'Bitcoin Data'!J228</f>
        <v>3281.2720777328768</v>
      </c>
      <c r="F228" s="25">
        <f t="shared" si="21"/>
        <v>5.0620092000827981</v>
      </c>
      <c r="G228" s="23">
        <f>'Emissions Factors'!$AB$39/1000</f>
        <v>0.49266147344102867</v>
      </c>
      <c r="H228" s="26">
        <f t="shared" si="27"/>
        <v>2493.8569110848343</v>
      </c>
      <c r="I228" s="23">
        <f t="shared" si="22"/>
        <v>1.6165563365767845</v>
      </c>
      <c r="J228" s="26">
        <f>I228*'Social Cost of Carbon'!$C$4</f>
        <v>80.827816828839232</v>
      </c>
      <c r="K228" s="26">
        <f>I228*'Social Cost of Carbon'!$C$5</f>
        <v>161.65563365767846</v>
      </c>
      <c r="L228" s="26">
        <f>I228*'Social Cost of Carbon'!$C$6</f>
        <v>242.48345048651768</v>
      </c>
      <c r="M228" s="23">
        <f t="shared" si="23"/>
        <v>0.13750880551601494</v>
      </c>
      <c r="N228" s="23">
        <f t="shared" si="24"/>
        <v>0.27501761103202987</v>
      </c>
      <c r="O228" s="23">
        <f t="shared" si="25"/>
        <v>0.41252641654804478</v>
      </c>
      <c r="P228" s="27"/>
    </row>
    <row r="229" spans="1:16" x14ac:dyDescent="0.25">
      <c r="A229" s="24">
        <f t="shared" si="26"/>
        <v>2016</v>
      </c>
      <c r="B229" s="32">
        <v>42592</v>
      </c>
      <c r="C229" s="28">
        <f>'Bitcoin Data'!C229</f>
        <v>592.103027</v>
      </c>
      <c r="D229" s="26">
        <f>'Bitcoin Data'!K229</f>
        <v>1928.0925976283102</v>
      </c>
      <c r="E229" s="25">
        <f>'Bitcoin Data'!J229</f>
        <v>2621.2177985884241</v>
      </c>
      <c r="F229" s="25">
        <f t="shared" si="21"/>
        <v>5.0539506342299152</v>
      </c>
      <c r="G229" s="23">
        <f>'Emissions Factors'!$AB$39/1000</f>
        <v>0.49266147344102867</v>
      </c>
      <c r="H229" s="26">
        <f t="shared" si="27"/>
        <v>2489.8867661579316</v>
      </c>
      <c r="I229" s="23">
        <f t="shared" si="22"/>
        <v>1.2913730228624227</v>
      </c>
      <c r="J229" s="26">
        <f>I229*'Social Cost of Carbon'!$C$4</f>
        <v>64.56865114312113</v>
      </c>
      <c r="K229" s="26">
        <f>I229*'Social Cost of Carbon'!$C$5</f>
        <v>129.13730228624226</v>
      </c>
      <c r="L229" s="26">
        <f>I229*'Social Cost of Carbon'!$C$6</f>
        <v>193.7059534293634</v>
      </c>
      <c r="M229" s="23">
        <f t="shared" si="23"/>
        <v>0.10904968932564016</v>
      </c>
      <c r="N229" s="23">
        <f t="shared" si="24"/>
        <v>0.21809937865128032</v>
      </c>
      <c r="O229" s="23">
        <f t="shared" si="25"/>
        <v>0.3271490679769205</v>
      </c>
      <c r="P229" s="27"/>
    </row>
    <row r="230" spans="1:16" x14ac:dyDescent="0.25">
      <c r="A230" s="24">
        <f t="shared" si="26"/>
        <v>2016</v>
      </c>
      <c r="B230" s="32">
        <v>42593</v>
      </c>
      <c r="C230" s="28">
        <f>'Bitcoin Data'!C230</f>
        <v>589.11999500000002</v>
      </c>
      <c r="D230" s="26">
        <f>'Bitcoin Data'!K230</f>
        <v>1836.7555187700557</v>
      </c>
      <c r="E230" s="25">
        <f>'Bitcoin Data'!J230</f>
        <v>2694.8772299694879</v>
      </c>
      <c r="F230" s="25">
        <f t="shared" si="21"/>
        <v>4.9498306245542176</v>
      </c>
      <c r="G230" s="23">
        <f>'Emissions Factors'!$AB$39/1000</f>
        <v>0.49266147344102867</v>
      </c>
      <c r="H230" s="26">
        <f t="shared" si="27"/>
        <v>2438.5908487764077</v>
      </c>
      <c r="I230" s="23">
        <f t="shared" si="22"/>
        <v>1.3276621868594456</v>
      </c>
      <c r="J230" s="26">
        <f>I230*'Social Cost of Carbon'!$C$4</f>
        <v>66.383109342972276</v>
      </c>
      <c r="K230" s="26">
        <f>I230*'Social Cost of Carbon'!$C$5</f>
        <v>132.76621868594455</v>
      </c>
      <c r="L230" s="26">
        <f>I230*'Social Cost of Carbon'!$C$6</f>
        <v>199.14932802891684</v>
      </c>
      <c r="M230" s="23">
        <f t="shared" si="23"/>
        <v>0.11268181339350444</v>
      </c>
      <c r="N230" s="23">
        <f t="shared" si="24"/>
        <v>0.22536362678700889</v>
      </c>
      <c r="O230" s="23">
        <f t="shared" si="25"/>
        <v>0.33804544018051336</v>
      </c>
      <c r="P230" s="27"/>
    </row>
    <row r="231" spans="1:16" x14ac:dyDescent="0.25">
      <c r="A231" s="24">
        <f t="shared" si="26"/>
        <v>2016</v>
      </c>
      <c r="B231" s="32">
        <v>42594</v>
      </c>
      <c r="C231" s="28">
        <f>'Bitcoin Data'!C231</f>
        <v>587.55902100000003</v>
      </c>
      <c r="D231" s="26">
        <f>'Bitcoin Data'!K231</f>
        <v>1863.0606432491259</v>
      </c>
      <c r="E231" s="25">
        <f>'Bitcoin Data'!J231</f>
        <v>2603.8633204906355</v>
      </c>
      <c r="F231" s="25">
        <f t="shared" si="21"/>
        <v>4.8511552728060883</v>
      </c>
      <c r="G231" s="23">
        <f>'Emissions Factors'!$AB$39/1000</f>
        <v>0.49266147344102867</v>
      </c>
      <c r="H231" s="26">
        <f t="shared" si="27"/>
        <v>2389.9773045918628</v>
      </c>
      <c r="I231" s="23">
        <f t="shared" si="22"/>
        <v>1.2828231401119661</v>
      </c>
      <c r="J231" s="26">
        <f>I231*'Social Cost of Carbon'!$C$4</f>
        <v>64.141157005598302</v>
      </c>
      <c r="K231" s="26">
        <f>I231*'Social Cost of Carbon'!$C$5</f>
        <v>128.2823140111966</v>
      </c>
      <c r="L231" s="26">
        <f>I231*'Social Cost of Carbon'!$C$6</f>
        <v>192.42347101679491</v>
      </c>
      <c r="M231" s="23">
        <f t="shared" si="23"/>
        <v>0.10916547055380552</v>
      </c>
      <c r="N231" s="23">
        <f t="shared" si="24"/>
        <v>0.21833094110761103</v>
      </c>
      <c r="O231" s="23">
        <f t="shared" si="25"/>
        <v>0.32749641166141658</v>
      </c>
      <c r="P231" s="27"/>
    </row>
    <row r="232" spans="1:16" x14ac:dyDescent="0.25">
      <c r="A232" s="24">
        <f t="shared" si="26"/>
        <v>2016</v>
      </c>
      <c r="B232" s="32">
        <v>42595</v>
      </c>
      <c r="C232" s="28">
        <f>'Bitcoin Data'!C232</f>
        <v>585.58801300000005</v>
      </c>
      <c r="D232" s="26">
        <f>'Bitcoin Data'!K232</f>
        <v>2049.8131134942541</v>
      </c>
      <c r="E232" s="25">
        <f>'Bitcoin Data'!J232</f>
        <v>2406.9768004086004</v>
      </c>
      <c r="F232" s="25">
        <f t="shared" si="21"/>
        <v>4.9338526093539912</v>
      </c>
      <c r="G232" s="23">
        <f>'Emissions Factors'!$AB$39/1000</f>
        <v>0.49266147344102867</v>
      </c>
      <c r="H232" s="26">
        <f t="shared" si="27"/>
        <v>2430.7190962652016</v>
      </c>
      <c r="I232" s="23">
        <f t="shared" si="22"/>
        <v>1.1858247370276738</v>
      </c>
      <c r="J232" s="26">
        <f>I232*'Social Cost of Carbon'!$C$4</f>
        <v>59.291236851383687</v>
      </c>
      <c r="K232" s="26">
        <f>I232*'Social Cost of Carbon'!$C$5</f>
        <v>118.58247370276737</v>
      </c>
      <c r="L232" s="26">
        <f>I232*'Social Cost of Carbon'!$C$6</f>
        <v>177.87371055415107</v>
      </c>
      <c r="M232" s="23">
        <f t="shared" si="23"/>
        <v>0.10125076937219288</v>
      </c>
      <c r="N232" s="23">
        <f t="shared" si="24"/>
        <v>0.20250153874438576</v>
      </c>
      <c r="O232" s="23">
        <f t="shared" si="25"/>
        <v>0.30375230811657866</v>
      </c>
      <c r="P232" s="27"/>
    </row>
    <row r="233" spans="1:16" x14ac:dyDescent="0.25">
      <c r="A233" s="24">
        <f t="shared" si="26"/>
        <v>2016</v>
      </c>
      <c r="B233" s="32">
        <v>42596</v>
      </c>
      <c r="C233" s="28">
        <f>'Bitcoin Data'!C233</f>
        <v>570.47302200000001</v>
      </c>
      <c r="D233" s="26">
        <f>'Bitcoin Data'!K233</f>
        <v>2030.3795716411205</v>
      </c>
      <c r="E233" s="25">
        <f>'Bitcoin Data'!J233</f>
        <v>2468.076038199079</v>
      </c>
      <c r="F233" s="25">
        <f t="shared" si="21"/>
        <v>5.0111311692163598</v>
      </c>
      <c r="G233" s="23">
        <f>'Emissions Factors'!$AB$39/1000</f>
        <v>0.49266147344102867</v>
      </c>
      <c r="H233" s="26">
        <f t="shared" si="27"/>
        <v>2468.7912654323964</v>
      </c>
      <c r="I233" s="23">
        <f t="shared" si="22"/>
        <v>1.2159259775436548</v>
      </c>
      <c r="J233" s="26">
        <f>I233*'Social Cost of Carbon'!$C$4</f>
        <v>60.796298877182743</v>
      </c>
      <c r="K233" s="26">
        <f>I233*'Social Cost of Carbon'!$C$5</f>
        <v>121.59259775436549</v>
      </c>
      <c r="L233" s="26">
        <f>I233*'Social Cost of Carbon'!$C$6</f>
        <v>182.38889663154822</v>
      </c>
      <c r="M233" s="23">
        <f t="shared" si="23"/>
        <v>0.10657173351342589</v>
      </c>
      <c r="N233" s="23">
        <f t="shared" si="24"/>
        <v>0.21314346702685177</v>
      </c>
      <c r="O233" s="23">
        <f t="shared" si="25"/>
        <v>0.31971520054027763</v>
      </c>
      <c r="P233" s="27"/>
    </row>
    <row r="234" spans="1:16" x14ac:dyDescent="0.25">
      <c r="A234" s="24">
        <f t="shared" si="26"/>
        <v>2016</v>
      </c>
      <c r="B234" s="32">
        <v>42597</v>
      </c>
      <c r="C234" s="28">
        <f>'Bitcoin Data'!C234</f>
        <v>567.23999000000003</v>
      </c>
      <c r="D234" s="26">
        <f>'Bitcoin Data'!K234</f>
        <v>1841.7548531782199</v>
      </c>
      <c r="E234" s="25">
        <f>'Bitcoin Data'!J234</f>
        <v>2812.4841218296715</v>
      </c>
      <c r="F234" s="25">
        <f t="shared" si="21"/>
        <v>5.1799062808664811</v>
      </c>
      <c r="G234" s="23">
        <f>'Emissions Factors'!$AB$39/1000</f>
        <v>0.49266147344102867</v>
      </c>
      <c r="H234" s="26">
        <f t="shared" si="27"/>
        <v>2551.9402606181197</v>
      </c>
      <c r="I234" s="23">
        <f t="shared" si="22"/>
        <v>1.3856025714901037</v>
      </c>
      <c r="J234" s="26">
        <f>I234*'Social Cost of Carbon'!$C$4</f>
        <v>69.280128574505184</v>
      </c>
      <c r="K234" s="26">
        <f>I234*'Social Cost of Carbon'!$C$5</f>
        <v>138.56025714901037</v>
      </c>
      <c r="L234" s="26">
        <f>I234*'Social Cost of Carbon'!$C$6</f>
        <v>207.84038572351557</v>
      </c>
      <c r="M234" s="23">
        <f t="shared" si="23"/>
        <v>0.12213548021271417</v>
      </c>
      <c r="N234" s="23">
        <f t="shared" si="24"/>
        <v>0.24427096042542834</v>
      </c>
      <c r="O234" s="23">
        <f t="shared" si="25"/>
        <v>0.36640644063814254</v>
      </c>
      <c r="P234" s="27"/>
    </row>
    <row r="235" spans="1:16" x14ac:dyDescent="0.25">
      <c r="A235" s="24">
        <f t="shared" si="26"/>
        <v>2016</v>
      </c>
      <c r="B235" s="32">
        <v>42598</v>
      </c>
      <c r="C235" s="28">
        <f>'Bitcoin Data'!C235</f>
        <v>577.43902600000001</v>
      </c>
      <c r="D235" s="26">
        <f>'Bitcoin Data'!K235</f>
        <v>1668.6122364897353</v>
      </c>
      <c r="E235" s="25">
        <f>'Bitcoin Data'!J235</f>
        <v>3084.8821493128698</v>
      </c>
      <c r="F235" s="25">
        <f t="shared" si="21"/>
        <v>5.147472102472209</v>
      </c>
      <c r="G235" s="23">
        <f>'Emissions Factors'!$AB$39/1000</f>
        <v>0.49266147344102867</v>
      </c>
      <c r="H235" s="26">
        <f t="shared" si="27"/>
        <v>2535.9611905005481</v>
      </c>
      <c r="I235" s="23">
        <f t="shared" si="22"/>
        <v>1.519802585072406</v>
      </c>
      <c r="J235" s="26">
        <f>I235*'Social Cost of Carbon'!$C$4</f>
        <v>75.990129253620296</v>
      </c>
      <c r="K235" s="26">
        <f>I235*'Social Cost of Carbon'!$C$5</f>
        <v>151.98025850724059</v>
      </c>
      <c r="L235" s="26">
        <f>I235*'Social Cost of Carbon'!$C$6</f>
        <v>227.97038776086089</v>
      </c>
      <c r="M235" s="23">
        <f t="shared" si="23"/>
        <v>0.13159853392662846</v>
      </c>
      <c r="N235" s="23">
        <f t="shared" si="24"/>
        <v>0.26319706785325692</v>
      </c>
      <c r="O235" s="23">
        <f t="shared" si="25"/>
        <v>0.39479560177988537</v>
      </c>
      <c r="P235" s="27"/>
    </row>
    <row r="236" spans="1:16" x14ac:dyDescent="0.25">
      <c r="A236" s="24">
        <f t="shared" si="26"/>
        <v>2016</v>
      </c>
      <c r="B236" s="32">
        <v>42599</v>
      </c>
      <c r="C236" s="28">
        <f>'Bitcoin Data'!C236</f>
        <v>573.216003</v>
      </c>
      <c r="D236" s="26">
        <f>'Bitcoin Data'!K236</f>
        <v>1535.3320542752244</v>
      </c>
      <c r="E236" s="25">
        <f>'Bitcoin Data'!J236</f>
        <v>3290.0036351820522</v>
      </c>
      <c r="F236" s="25">
        <f t="shared" si="21"/>
        <v>5.0512480397770165</v>
      </c>
      <c r="G236" s="23">
        <f>'Emissions Factors'!$AB$39/1000</f>
        <v>0.49266147344102867</v>
      </c>
      <c r="H236" s="26">
        <f t="shared" si="27"/>
        <v>2488.5553019926529</v>
      </c>
      <c r="I236" s="23">
        <f t="shared" si="22"/>
        <v>1.6208580385351303</v>
      </c>
      <c r="J236" s="26">
        <f>I236*'Social Cost of Carbon'!$C$4</f>
        <v>81.042901926756514</v>
      </c>
      <c r="K236" s="26">
        <f>I236*'Social Cost of Carbon'!$C$5</f>
        <v>162.08580385351303</v>
      </c>
      <c r="L236" s="26">
        <f>I236*'Social Cost of Carbon'!$C$6</f>
        <v>243.12870578026954</v>
      </c>
      <c r="M236" s="23">
        <f t="shared" si="23"/>
        <v>0.14138283213065933</v>
      </c>
      <c r="N236" s="23">
        <f t="shared" si="24"/>
        <v>0.28276566426131866</v>
      </c>
      <c r="O236" s="23">
        <f t="shared" si="25"/>
        <v>0.42414849639197799</v>
      </c>
      <c r="P236" s="27"/>
    </row>
    <row r="237" spans="1:16" x14ac:dyDescent="0.25">
      <c r="A237" s="24">
        <f t="shared" si="26"/>
        <v>2016</v>
      </c>
      <c r="B237" s="32">
        <v>42600</v>
      </c>
      <c r="C237" s="28">
        <f>'Bitcoin Data'!C237</f>
        <v>574.317993</v>
      </c>
      <c r="D237" s="26">
        <f>'Bitcoin Data'!K237</f>
        <v>1925</v>
      </c>
      <c r="E237" s="25">
        <f>'Bitcoin Data'!J237</f>
        <v>2669.046038420684</v>
      </c>
      <c r="F237" s="25">
        <f t="shared" si="21"/>
        <v>5.1379136239598173</v>
      </c>
      <c r="G237" s="23">
        <f>'Emissions Factors'!$AB$39/1000</f>
        <v>0.49266147344102867</v>
      </c>
      <c r="H237" s="26">
        <f t="shared" si="27"/>
        <v>2531.2520963927791</v>
      </c>
      <c r="I237" s="23">
        <f t="shared" si="22"/>
        <v>1.3149361539702744</v>
      </c>
      <c r="J237" s="26">
        <f>I237*'Social Cost of Carbon'!$C$4</f>
        <v>65.74680769851372</v>
      </c>
      <c r="K237" s="26">
        <f>I237*'Social Cost of Carbon'!$C$5</f>
        <v>131.49361539702744</v>
      </c>
      <c r="L237" s="26">
        <f>I237*'Social Cost of Carbon'!$C$6</f>
        <v>197.24042309554116</v>
      </c>
      <c r="M237" s="23">
        <f t="shared" si="23"/>
        <v>0.11447805658165008</v>
      </c>
      <c r="N237" s="23">
        <f t="shared" si="24"/>
        <v>0.22895611316330017</v>
      </c>
      <c r="O237" s="23">
        <f t="shared" si="25"/>
        <v>0.34343416974495028</v>
      </c>
      <c r="P237" s="27"/>
    </row>
    <row r="238" spans="1:16" x14ac:dyDescent="0.25">
      <c r="A238" s="24">
        <f t="shared" si="26"/>
        <v>2016</v>
      </c>
      <c r="B238" s="32">
        <v>42601</v>
      </c>
      <c r="C238" s="28">
        <f>'Bitcoin Data'!C238</f>
        <v>575.63000499999998</v>
      </c>
      <c r="D238" s="26">
        <f>'Bitcoin Data'!K238</f>
        <v>1937.0166775365699</v>
      </c>
      <c r="E238" s="25">
        <f>'Bitcoin Data'!J238</f>
        <v>2656.0281259609069</v>
      </c>
      <c r="F238" s="25">
        <f t="shared" si="21"/>
        <v>5.1447707759924786</v>
      </c>
      <c r="G238" s="23">
        <f>'Emissions Factors'!$AB$39/1000</f>
        <v>0.49266147344102867</v>
      </c>
      <c r="H238" s="26">
        <f t="shared" si="27"/>
        <v>2534.6303510167991</v>
      </c>
      <c r="I238" s="23">
        <f t="shared" si="22"/>
        <v>1.3085227300367144</v>
      </c>
      <c r="J238" s="26">
        <f>I238*'Social Cost of Carbon'!$C$4</f>
        <v>65.426136501835714</v>
      </c>
      <c r="K238" s="26">
        <f>I238*'Social Cost of Carbon'!$C$5</f>
        <v>130.85227300367143</v>
      </c>
      <c r="L238" s="26">
        <f>I238*'Social Cost of Carbon'!$C$6</f>
        <v>196.27840950550717</v>
      </c>
      <c r="M238" s="23">
        <f t="shared" si="23"/>
        <v>0.11366005234879255</v>
      </c>
      <c r="N238" s="23">
        <f t="shared" si="24"/>
        <v>0.2273201046975851</v>
      </c>
      <c r="O238" s="23">
        <f t="shared" si="25"/>
        <v>0.34098015704637769</v>
      </c>
      <c r="P238" s="27"/>
    </row>
    <row r="239" spans="1:16" x14ac:dyDescent="0.25">
      <c r="A239" s="24">
        <f t="shared" si="26"/>
        <v>2016</v>
      </c>
      <c r="B239" s="32">
        <v>42602</v>
      </c>
      <c r="C239" s="28">
        <f>'Bitcoin Data'!C239</f>
        <v>581.69702099999995</v>
      </c>
      <c r="D239" s="26">
        <f>'Bitcoin Data'!K239</f>
        <v>1932.3783028777893</v>
      </c>
      <c r="E239" s="25">
        <f>'Bitcoin Data'!J239</f>
        <v>2671.8663206401889</v>
      </c>
      <c r="F239" s="25">
        <f t="shared" si="21"/>
        <v>5.1630565061950113</v>
      </c>
      <c r="G239" s="23">
        <f>'Emissions Factors'!$AB$39/1000</f>
        <v>0.49266147344102867</v>
      </c>
      <c r="H239" s="26">
        <f t="shared" si="27"/>
        <v>2543.6390258013239</v>
      </c>
      <c r="I239" s="23">
        <f t="shared" si="22"/>
        <v>1.3163255983640554</v>
      </c>
      <c r="J239" s="26">
        <f>I239*'Social Cost of Carbon'!$C$4</f>
        <v>65.816279918202767</v>
      </c>
      <c r="K239" s="26">
        <f>I239*'Social Cost of Carbon'!$C$5</f>
        <v>131.63255983640553</v>
      </c>
      <c r="L239" s="26">
        <f>I239*'Social Cost of Carbon'!$C$6</f>
        <v>197.44883975460831</v>
      </c>
      <c r="M239" s="23">
        <f t="shared" si="23"/>
        <v>0.11314529306864504</v>
      </c>
      <c r="N239" s="23">
        <f t="shared" si="24"/>
        <v>0.22629058613729008</v>
      </c>
      <c r="O239" s="23">
        <f t="shared" si="25"/>
        <v>0.33943587920593515</v>
      </c>
      <c r="P239" s="27"/>
    </row>
    <row r="240" spans="1:16" x14ac:dyDescent="0.25">
      <c r="A240" s="24">
        <f t="shared" si="26"/>
        <v>2016</v>
      </c>
      <c r="B240" s="32">
        <v>42603</v>
      </c>
      <c r="C240" s="28">
        <f>'Bitcoin Data'!C240</f>
        <v>581.30798300000004</v>
      </c>
      <c r="D240" s="26">
        <f>'Bitcoin Data'!K240</f>
        <v>2037.8773847008724</v>
      </c>
      <c r="E240" s="25">
        <f>'Bitcoin Data'!J240</f>
        <v>2579.8655165185805</v>
      </c>
      <c r="F240" s="25">
        <f t="shared" si="21"/>
        <v>5.2574495916828505</v>
      </c>
      <c r="G240" s="23">
        <f>'Emissions Factors'!$AB$39/1000</f>
        <v>0.49266147344102867</v>
      </c>
      <c r="H240" s="26">
        <f t="shared" si="27"/>
        <v>2590.1428623804077</v>
      </c>
      <c r="I240" s="23">
        <f t="shared" si="22"/>
        <v>1.2710003466477444</v>
      </c>
      <c r="J240" s="26">
        <f>I240*'Social Cost of Carbon'!$C$4</f>
        <v>63.55001733238722</v>
      </c>
      <c r="K240" s="26">
        <f>I240*'Social Cost of Carbon'!$C$5</f>
        <v>127.10003466477444</v>
      </c>
      <c r="L240" s="26">
        <f>I240*'Social Cost of Carbon'!$C$6</f>
        <v>190.65005199716165</v>
      </c>
      <c r="M240" s="23">
        <f t="shared" si="23"/>
        <v>0.10932245761432664</v>
      </c>
      <c r="N240" s="23">
        <f t="shared" si="24"/>
        <v>0.21864491522865329</v>
      </c>
      <c r="O240" s="23">
        <f t="shared" si="25"/>
        <v>0.32796737284297994</v>
      </c>
      <c r="P240" s="27"/>
    </row>
    <row r="241" spans="1:16" x14ac:dyDescent="0.25">
      <c r="A241" s="24">
        <f t="shared" si="26"/>
        <v>2016</v>
      </c>
      <c r="B241" s="32">
        <v>42604</v>
      </c>
      <c r="C241" s="28">
        <f>'Bitcoin Data'!C241</f>
        <v>586.75299099999995</v>
      </c>
      <c r="D241" s="26">
        <f>'Bitcoin Data'!K241</f>
        <v>1979.3527433012421</v>
      </c>
      <c r="E241" s="25">
        <f>'Bitcoin Data'!J241</f>
        <v>2721.0992329359233</v>
      </c>
      <c r="F241" s="25">
        <f t="shared" si="21"/>
        <v>5.386015231506625</v>
      </c>
      <c r="G241" s="23">
        <f>'Emissions Factors'!$AB$39/1000</f>
        <v>0.49266147344102867</v>
      </c>
      <c r="H241" s="26">
        <f t="shared" si="27"/>
        <v>2653.482199929877</v>
      </c>
      <c r="I241" s="23">
        <f t="shared" si="22"/>
        <v>1.3405807574774649</v>
      </c>
      <c r="J241" s="26">
        <f>I241*'Social Cost of Carbon'!$C$4</f>
        <v>67.02903787387325</v>
      </c>
      <c r="K241" s="26">
        <f>I241*'Social Cost of Carbon'!$C$5</f>
        <v>134.0580757477465</v>
      </c>
      <c r="L241" s="26">
        <f>I241*'Social Cost of Carbon'!$C$6</f>
        <v>201.08711362161972</v>
      </c>
      <c r="M241" s="23">
        <f t="shared" si="23"/>
        <v>0.11423723253568085</v>
      </c>
      <c r="N241" s="23">
        <f t="shared" si="24"/>
        <v>0.22847446507136171</v>
      </c>
      <c r="O241" s="23">
        <f t="shared" si="25"/>
        <v>0.34271169760704251</v>
      </c>
      <c r="P241" s="27"/>
    </row>
    <row r="242" spans="1:16" x14ac:dyDescent="0.25">
      <c r="A242" s="24">
        <f t="shared" si="26"/>
        <v>2016</v>
      </c>
      <c r="B242" s="32">
        <v>42605</v>
      </c>
      <c r="C242" s="28">
        <f>'Bitcoin Data'!C242</f>
        <v>583.41497800000002</v>
      </c>
      <c r="D242" s="26">
        <f>'Bitcoin Data'!K242</f>
        <v>1841.6351530055913</v>
      </c>
      <c r="E242" s="25">
        <f>'Bitcoin Data'!J242</f>
        <v>2997.4182223572498</v>
      </c>
      <c r="F242" s="25">
        <f t="shared" si="21"/>
        <v>5.520150766552641</v>
      </c>
      <c r="G242" s="23">
        <f>'Emissions Factors'!$AB$39/1000</f>
        <v>0.49266147344102867</v>
      </c>
      <c r="H242" s="26">
        <f t="shared" si="27"/>
        <v>2719.5656102664479</v>
      </c>
      <c r="I242" s="23">
        <f t="shared" si="22"/>
        <v>1.4767124779455116</v>
      </c>
      <c r="J242" s="26">
        <f>I242*'Social Cost of Carbon'!$C$4</f>
        <v>73.835623897275582</v>
      </c>
      <c r="K242" s="26">
        <f>I242*'Social Cost of Carbon'!$C$5</f>
        <v>147.67124779455116</v>
      </c>
      <c r="L242" s="26">
        <f>I242*'Social Cost of Carbon'!$C$6</f>
        <v>221.50687169182675</v>
      </c>
      <c r="M242" s="23">
        <f t="shared" si="23"/>
        <v>0.12655764195562971</v>
      </c>
      <c r="N242" s="23">
        <f t="shared" si="24"/>
        <v>0.25311528391125943</v>
      </c>
      <c r="O242" s="23">
        <f t="shared" si="25"/>
        <v>0.37967292586688911</v>
      </c>
      <c r="P242" s="27"/>
    </row>
    <row r="243" spans="1:16" x14ac:dyDescent="0.25">
      <c r="A243" s="24">
        <f t="shared" si="26"/>
        <v>2016</v>
      </c>
      <c r="B243" s="32">
        <v>42606</v>
      </c>
      <c r="C243" s="28">
        <f>'Bitcoin Data'!C243</f>
        <v>580.182007</v>
      </c>
      <c r="D243" s="26">
        <f>'Bitcoin Data'!K243</f>
        <v>1917.1746899306293</v>
      </c>
      <c r="E243" s="25">
        <f>'Bitcoin Data'!J243</f>
        <v>2874.7926632117401</v>
      </c>
      <c r="F243" s="25">
        <f t="shared" si="21"/>
        <v>5.5114797327078149</v>
      </c>
      <c r="G243" s="23">
        <f>'Emissions Factors'!$AB$39/1000</f>
        <v>0.49266147344102867</v>
      </c>
      <c r="H243" s="26">
        <f t="shared" si="27"/>
        <v>2715.2937259561991</v>
      </c>
      <c r="I243" s="23">
        <f t="shared" si="22"/>
        <v>1.4162995892953547</v>
      </c>
      <c r="J243" s="26">
        <f>I243*'Social Cost of Carbon'!$C$4</f>
        <v>70.814979464767731</v>
      </c>
      <c r="K243" s="26">
        <f>I243*'Social Cost of Carbon'!$C$5</f>
        <v>141.62995892953546</v>
      </c>
      <c r="L243" s="26">
        <f>I243*'Social Cost of Carbon'!$C$6</f>
        <v>212.44493839430319</v>
      </c>
      <c r="M243" s="23">
        <f t="shared" si="23"/>
        <v>0.12205649022267546</v>
      </c>
      <c r="N243" s="23">
        <f t="shared" si="24"/>
        <v>0.24411298044535093</v>
      </c>
      <c r="O243" s="23">
        <f t="shared" si="25"/>
        <v>0.36616947066802641</v>
      </c>
      <c r="P243" s="27"/>
    </row>
    <row r="244" spans="1:16" x14ac:dyDescent="0.25">
      <c r="A244" s="24">
        <f t="shared" si="26"/>
        <v>2016</v>
      </c>
      <c r="B244" s="32">
        <v>42607</v>
      </c>
      <c r="C244" s="28">
        <f>'Bitcoin Data'!C244</f>
        <v>577.760986</v>
      </c>
      <c r="D244" s="26">
        <f>'Bitcoin Data'!K244</f>
        <v>1600.4559703619368</v>
      </c>
      <c r="E244" s="25">
        <f>'Bitcoin Data'!J244</f>
        <v>3356.3177877130524</v>
      </c>
      <c r="F244" s="25">
        <f t="shared" si="21"/>
        <v>5.3716388417773224</v>
      </c>
      <c r="G244" s="23">
        <f>'Emissions Factors'!$AB$39/1000</f>
        <v>0.49266147344102867</v>
      </c>
      <c r="H244" s="26">
        <f t="shared" si="27"/>
        <v>2646.3995065830763</v>
      </c>
      <c r="I244" s="23">
        <f t="shared" si="22"/>
        <v>1.6535284666310461</v>
      </c>
      <c r="J244" s="26">
        <f>I244*'Social Cost of Carbon'!$C$4</f>
        <v>82.6764233315523</v>
      </c>
      <c r="K244" s="26">
        <f>I244*'Social Cost of Carbon'!$C$5</f>
        <v>165.3528466631046</v>
      </c>
      <c r="L244" s="26">
        <f>I244*'Social Cost of Carbon'!$C$6</f>
        <v>248.02926999465691</v>
      </c>
      <c r="M244" s="23">
        <f t="shared" si="23"/>
        <v>0.14309796842452824</v>
      </c>
      <c r="N244" s="23">
        <f t="shared" si="24"/>
        <v>0.28619593684905648</v>
      </c>
      <c r="O244" s="23">
        <f t="shared" si="25"/>
        <v>0.42929390527358474</v>
      </c>
      <c r="P244" s="27"/>
    </row>
    <row r="245" spans="1:16" x14ac:dyDescent="0.25">
      <c r="A245" s="24">
        <f t="shared" si="26"/>
        <v>2016</v>
      </c>
      <c r="B245" s="32">
        <v>42608</v>
      </c>
      <c r="C245" s="28">
        <f>'Bitcoin Data'!C245</f>
        <v>579.65100099999995</v>
      </c>
      <c r="D245" s="26">
        <f>'Bitcoin Data'!K245</f>
        <v>1656.6727095244762</v>
      </c>
      <c r="E245" s="25">
        <f>'Bitcoin Data'!J245</f>
        <v>3158.1051188902438</v>
      </c>
      <c r="F245" s="25">
        <f t="shared" si="21"/>
        <v>5.2319465642750176</v>
      </c>
      <c r="G245" s="23">
        <f>'Emissions Factors'!$AB$39/1000</f>
        <v>0.49266147344102867</v>
      </c>
      <c r="H245" s="26">
        <f t="shared" si="27"/>
        <v>2577.5785033204575</v>
      </c>
      <c r="I245" s="23">
        <f t="shared" si="22"/>
        <v>1.5558767211541227</v>
      </c>
      <c r="J245" s="26">
        <f>I245*'Social Cost of Carbon'!$C$4</f>
        <v>77.79383605770613</v>
      </c>
      <c r="K245" s="26">
        <f>I245*'Social Cost of Carbon'!$C$5</f>
        <v>155.58767211541226</v>
      </c>
      <c r="L245" s="26">
        <f>I245*'Social Cost of Carbon'!$C$6</f>
        <v>233.38150817311839</v>
      </c>
      <c r="M245" s="23">
        <f t="shared" si="23"/>
        <v>0.13420805954530929</v>
      </c>
      <c r="N245" s="23">
        <f t="shared" si="24"/>
        <v>0.26841611909061858</v>
      </c>
      <c r="O245" s="23">
        <f t="shared" si="25"/>
        <v>0.40262417863592787</v>
      </c>
      <c r="P245" s="27"/>
    </row>
    <row r="246" spans="1:16" x14ac:dyDescent="0.25">
      <c r="A246" s="24">
        <f t="shared" si="26"/>
        <v>2016</v>
      </c>
      <c r="B246" s="32">
        <v>42609</v>
      </c>
      <c r="C246" s="28">
        <f>'Bitcoin Data'!C246</f>
        <v>569.94702099999995</v>
      </c>
      <c r="D246" s="26">
        <f>'Bitcoin Data'!K246</f>
        <v>1788.5318674241678</v>
      </c>
      <c r="E246" s="25">
        <f>'Bitcoin Data'!J246</f>
        <v>2863.1801967520391</v>
      </c>
      <c r="F246" s="25">
        <f t="shared" si="21"/>
        <v>5.1208890240688199</v>
      </c>
      <c r="G246" s="23">
        <f>'Emissions Factors'!$AB$39/1000</f>
        <v>0.49266147344102867</v>
      </c>
      <c r="H246" s="26">
        <f t="shared" si="27"/>
        <v>2522.8647319257361</v>
      </c>
      <c r="I246" s="23">
        <f t="shared" si="22"/>
        <v>1.410578574459034</v>
      </c>
      <c r="J246" s="26">
        <f>I246*'Social Cost of Carbon'!$C$4</f>
        <v>70.528928722951704</v>
      </c>
      <c r="K246" s="26">
        <f>I246*'Social Cost of Carbon'!$C$5</f>
        <v>141.05785744590341</v>
      </c>
      <c r="L246" s="26">
        <f>I246*'Social Cost of Carbon'!$C$6</f>
        <v>211.5867861688551</v>
      </c>
      <c r="M246" s="23">
        <f t="shared" si="23"/>
        <v>0.12374646436296</v>
      </c>
      <c r="N246" s="23">
        <f t="shared" si="24"/>
        <v>0.24749292872591999</v>
      </c>
      <c r="O246" s="23">
        <f t="shared" si="25"/>
        <v>0.37123939308887993</v>
      </c>
      <c r="P246" s="27"/>
    </row>
    <row r="247" spans="1:16" x14ac:dyDescent="0.25">
      <c r="A247" s="24">
        <f t="shared" si="26"/>
        <v>2016</v>
      </c>
      <c r="B247" s="32">
        <v>42610</v>
      </c>
      <c r="C247" s="28">
        <f>'Bitcoin Data'!C247</f>
        <v>573.91198699999995</v>
      </c>
      <c r="D247" s="26">
        <f>'Bitcoin Data'!K247</f>
        <v>1913.5320379069594</v>
      </c>
      <c r="E247" s="25">
        <f>'Bitcoin Data'!J247</f>
        <v>2653.8774518692735</v>
      </c>
      <c r="F247" s="25">
        <f t="shared" si="21"/>
        <v>5.0782795288307394</v>
      </c>
      <c r="G247" s="23">
        <f>'Emissions Factors'!$AB$39/1000</f>
        <v>0.49266147344102867</v>
      </c>
      <c r="H247" s="26">
        <f t="shared" si="27"/>
        <v>2501.8726752191651</v>
      </c>
      <c r="I247" s="23">
        <f t="shared" si="22"/>
        <v>1.3074631757698389</v>
      </c>
      <c r="J247" s="26">
        <f>I247*'Social Cost of Carbon'!$C$4</f>
        <v>65.373158788491949</v>
      </c>
      <c r="K247" s="26">
        <f>I247*'Social Cost of Carbon'!$C$5</f>
        <v>130.7463175769839</v>
      </c>
      <c r="L247" s="26">
        <f>I247*'Social Cost of Carbon'!$C$6</f>
        <v>196.11947636547583</v>
      </c>
      <c r="M247" s="23">
        <f t="shared" si="23"/>
        <v>0.11390798636253603</v>
      </c>
      <c r="N247" s="23">
        <f t="shared" si="24"/>
        <v>0.22781597272507206</v>
      </c>
      <c r="O247" s="23">
        <f t="shared" si="25"/>
        <v>0.34172395908760805</v>
      </c>
      <c r="P247" s="27"/>
    </row>
    <row r="248" spans="1:16" x14ac:dyDescent="0.25">
      <c r="A248" s="24">
        <f t="shared" si="26"/>
        <v>2016</v>
      </c>
      <c r="B248" s="32">
        <v>42611</v>
      </c>
      <c r="C248" s="28">
        <f>'Bitcoin Data'!C248</f>
        <v>574.10699499999998</v>
      </c>
      <c r="D248" s="26">
        <f>'Bitcoin Data'!K248</f>
        <v>1853.4045885930177</v>
      </c>
      <c r="E248" s="25">
        <f>'Bitcoin Data'!J248</f>
        <v>2751.75831660016</v>
      </c>
      <c r="F248" s="25">
        <f t="shared" si="21"/>
        <v>5.1001214906857353</v>
      </c>
      <c r="G248" s="23">
        <f>'Emissions Factors'!$AB$39/1000</f>
        <v>0.49266147344102867</v>
      </c>
      <c r="H248" s="26">
        <f t="shared" si="27"/>
        <v>2512.6333683294902</v>
      </c>
      <c r="I248" s="23">
        <f t="shared" si="22"/>
        <v>1.3556853068098393</v>
      </c>
      <c r="J248" s="26">
        <f>I248*'Social Cost of Carbon'!$C$4</f>
        <v>67.78426534049197</v>
      </c>
      <c r="K248" s="26">
        <f>I248*'Social Cost of Carbon'!$C$5</f>
        <v>135.56853068098394</v>
      </c>
      <c r="L248" s="26">
        <f>I248*'Social Cost of Carbon'!$C$6</f>
        <v>203.35279602147591</v>
      </c>
      <c r="M248" s="23">
        <f t="shared" si="23"/>
        <v>0.11806904624196744</v>
      </c>
      <c r="N248" s="23">
        <f t="shared" si="24"/>
        <v>0.23613809248393489</v>
      </c>
      <c r="O248" s="23">
        <f t="shared" si="25"/>
        <v>0.35420713872590232</v>
      </c>
      <c r="P248" s="27"/>
    </row>
    <row r="249" spans="1:16" x14ac:dyDescent="0.25">
      <c r="A249" s="24">
        <f t="shared" si="26"/>
        <v>2016</v>
      </c>
      <c r="B249" s="32">
        <v>42612</v>
      </c>
      <c r="C249" s="28">
        <f>'Bitcoin Data'!C249</f>
        <v>577.50299099999995</v>
      </c>
      <c r="D249" s="26">
        <f>'Bitcoin Data'!K249</f>
        <v>2046.2816409995735</v>
      </c>
      <c r="E249" s="25">
        <f>'Bitcoin Data'!J249</f>
        <v>2531.5354739506784</v>
      </c>
      <c r="F249" s="25">
        <f t="shared" si="21"/>
        <v>5.1802345638844267</v>
      </c>
      <c r="G249" s="23">
        <f>'Emissions Factors'!$AB$39/1000</f>
        <v>0.49266147344102867</v>
      </c>
      <c r="H249" s="26">
        <f t="shared" si="27"/>
        <v>2552.1019930134462</v>
      </c>
      <c r="I249" s="23">
        <f t="shared" si="22"/>
        <v>1.2471899966647741</v>
      </c>
      <c r="J249" s="26">
        <f>I249*'Social Cost of Carbon'!$C$4</f>
        <v>62.359499833238708</v>
      </c>
      <c r="K249" s="26">
        <f>I249*'Social Cost of Carbon'!$C$5</f>
        <v>124.71899966647742</v>
      </c>
      <c r="L249" s="26">
        <f>I249*'Social Cost of Carbon'!$C$6</f>
        <v>187.07849949971612</v>
      </c>
      <c r="M249" s="23">
        <f t="shared" si="23"/>
        <v>0.10798125863427556</v>
      </c>
      <c r="N249" s="23">
        <f t="shared" si="24"/>
        <v>0.21596251726855112</v>
      </c>
      <c r="O249" s="23">
        <f t="shared" si="25"/>
        <v>0.32394377590282669</v>
      </c>
      <c r="P249" s="27"/>
    </row>
    <row r="250" spans="1:16" x14ac:dyDescent="0.25">
      <c r="A250" s="24">
        <f t="shared" si="26"/>
        <v>2016</v>
      </c>
      <c r="B250" s="32">
        <v>42613</v>
      </c>
      <c r="C250" s="28">
        <f>'Bitcoin Data'!C250</f>
        <v>575.47198500000002</v>
      </c>
      <c r="D250" s="26">
        <f>'Bitcoin Data'!K250</f>
        <v>1683.9851522591616</v>
      </c>
      <c r="E250" s="25">
        <f>'Bitcoin Data'!J250</f>
        <v>3098.4909365485819</v>
      </c>
      <c r="F250" s="25">
        <f t="shared" si="21"/>
        <v>5.2178127315573963</v>
      </c>
      <c r="G250" s="23">
        <f>'Emissions Factors'!$AB$39/1000</f>
        <v>0.49266147344102867</v>
      </c>
      <c r="H250" s="26">
        <f t="shared" si="27"/>
        <v>2570.6153084684256</v>
      </c>
      <c r="I250" s="23">
        <f t="shared" si="22"/>
        <v>1.5265071102436973</v>
      </c>
      <c r="J250" s="26">
        <f>I250*'Social Cost of Carbon'!$C$4</f>
        <v>76.325355512184871</v>
      </c>
      <c r="K250" s="26">
        <f>I250*'Social Cost of Carbon'!$C$5</f>
        <v>152.65071102436974</v>
      </c>
      <c r="L250" s="26">
        <f>I250*'Social Cost of Carbon'!$C$6</f>
        <v>228.97606653655461</v>
      </c>
      <c r="M250" s="23">
        <f t="shared" si="23"/>
        <v>0.13263087952436967</v>
      </c>
      <c r="N250" s="23">
        <f t="shared" si="24"/>
        <v>0.26526175904873933</v>
      </c>
      <c r="O250" s="23">
        <f t="shared" si="25"/>
        <v>0.39789263857310903</v>
      </c>
      <c r="P250" s="27"/>
    </row>
    <row r="251" spans="1:16" x14ac:dyDescent="0.25">
      <c r="A251" s="24">
        <f t="shared" si="26"/>
        <v>2016</v>
      </c>
      <c r="B251" s="32">
        <v>42614</v>
      </c>
      <c r="C251" s="28">
        <f>'Bitcoin Data'!C251</f>
        <v>572.30297900000005</v>
      </c>
      <c r="D251" s="26">
        <f>'Bitcoin Data'!K251</f>
        <v>1740.3715555146377</v>
      </c>
      <c r="E251" s="25">
        <f>'Bitcoin Data'!J251</f>
        <v>3033.0345588645882</v>
      </c>
      <c r="F251" s="25">
        <f t="shared" si="21"/>
        <v>5.278607073140817</v>
      </c>
      <c r="G251" s="23">
        <f>'Emissions Factors'!$AB$39/1000</f>
        <v>0.49266147344102867</v>
      </c>
      <c r="H251" s="26">
        <f t="shared" si="27"/>
        <v>2600.5663383697906</v>
      </c>
      <c r="I251" s="23">
        <f t="shared" si="22"/>
        <v>1.4942592747677883</v>
      </c>
      <c r="J251" s="26">
        <f>I251*'Social Cost of Carbon'!$C$4</f>
        <v>74.712963738389419</v>
      </c>
      <c r="K251" s="26">
        <f>I251*'Social Cost of Carbon'!$C$5</f>
        <v>149.42592747677884</v>
      </c>
      <c r="L251" s="26">
        <f>I251*'Social Cost of Carbon'!$C$6</f>
        <v>224.13889121516826</v>
      </c>
      <c r="M251" s="23">
        <f t="shared" si="23"/>
        <v>0.13054792038464894</v>
      </c>
      <c r="N251" s="23">
        <f t="shared" si="24"/>
        <v>0.26109584076929787</v>
      </c>
      <c r="O251" s="23">
        <f t="shared" si="25"/>
        <v>0.39164376115394683</v>
      </c>
      <c r="P251" s="27"/>
    </row>
    <row r="252" spans="1:16" x14ac:dyDescent="0.25">
      <c r="A252" s="24">
        <f t="shared" si="26"/>
        <v>2016</v>
      </c>
      <c r="B252" s="32">
        <v>42615</v>
      </c>
      <c r="C252" s="28">
        <f>'Bitcoin Data'!C252</f>
        <v>575.53698699999995</v>
      </c>
      <c r="D252" s="26">
        <f>'Bitcoin Data'!K252</f>
        <v>1931.4343155704655</v>
      </c>
      <c r="E252" s="25">
        <f>'Bitcoin Data'!J252</f>
        <v>2764.9888620783809</v>
      </c>
      <c r="F252" s="25">
        <f t="shared" si="21"/>
        <v>5.3403943703883181</v>
      </c>
      <c r="G252" s="23">
        <f>'Emissions Factors'!$AB$39/1000</f>
        <v>0.49266147344102867</v>
      </c>
      <c r="H252" s="26">
        <f t="shared" si="27"/>
        <v>2631.0065592716833</v>
      </c>
      <c r="I252" s="23">
        <f t="shared" si="22"/>
        <v>1.3622034868395683</v>
      </c>
      <c r="J252" s="26">
        <f>I252*'Social Cost of Carbon'!$C$4</f>
        <v>68.110174341978407</v>
      </c>
      <c r="K252" s="26">
        <f>I252*'Social Cost of Carbon'!$C$5</f>
        <v>136.22034868395681</v>
      </c>
      <c r="L252" s="26">
        <f>I252*'Social Cost of Carbon'!$C$6</f>
        <v>204.33052302593524</v>
      </c>
      <c r="M252" s="23">
        <f t="shared" si="23"/>
        <v>0.11834195869322715</v>
      </c>
      <c r="N252" s="23">
        <f t="shared" si="24"/>
        <v>0.23668391738645431</v>
      </c>
      <c r="O252" s="23">
        <f t="shared" si="25"/>
        <v>0.3550258760796815</v>
      </c>
      <c r="P252" s="27"/>
    </row>
    <row r="253" spans="1:16" x14ac:dyDescent="0.25">
      <c r="A253" s="24">
        <f t="shared" si="26"/>
        <v>2016</v>
      </c>
      <c r="B253" s="32">
        <v>42616</v>
      </c>
      <c r="C253" s="28">
        <f>'Bitcoin Data'!C253</f>
        <v>598.21197500000005</v>
      </c>
      <c r="D253" s="26">
        <f>'Bitcoin Data'!K253</f>
        <v>1571.5985078591582</v>
      </c>
      <c r="E253" s="25">
        <f>'Bitcoin Data'!J253</f>
        <v>3309.4173186153457</v>
      </c>
      <c r="F253" s="25">
        <f t="shared" si="21"/>
        <v>5.2010753198191333</v>
      </c>
      <c r="G253" s="23">
        <f>'Emissions Factors'!$AB$39/1000</f>
        <v>0.49266147344102867</v>
      </c>
      <c r="H253" s="26">
        <f t="shared" si="27"/>
        <v>2562.3694305398635</v>
      </c>
      <c r="I253" s="23">
        <f t="shared" si="22"/>
        <v>1.6304224124202944</v>
      </c>
      <c r="J253" s="26">
        <f>I253*'Social Cost of Carbon'!$C$4</f>
        <v>81.521120621014717</v>
      </c>
      <c r="K253" s="26">
        <f>I253*'Social Cost of Carbon'!$C$5</f>
        <v>163.04224124202943</v>
      </c>
      <c r="L253" s="26">
        <f>I253*'Social Cost of Carbon'!$C$6</f>
        <v>244.56336186304415</v>
      </c>
      <c r="M253" s="23">
        <f t="shared" si="23"/>
        <v>0.13627463846910573</v>
      </c>
      <c r="N253" s="23">
        <f t="shared" si="24"/>
        <v>0.27254927693821146</v>
      </c>
      <c r="O253" s="23">
        <f t="shared" si="25"/>
        <v>0.40882391540731716</v>
      </c>
      <c r="P253" s="27"/>
    </row>
    <row r="254" spans="1:16" x14ac:dyDescent="0.25">
      <c r="A254" s="24">
        <f t="shared" si="26"/>
        <v>2016</v>
      </c>
      <c r="B254" s="32">
        <v>42617</v>
      </c>
      <c r="C254" s="28">
        <f>'Bitcoin Data'!C254</f>
        <v>608.63397199999997</v>
      </c>
      <c r="D254" s="26">
        <f>'Bitcoin Data'!K254</f>
        <v>2226.5989426764804</v>
      </c>
      <c r="E254" s="25">
        <f>'Bitcoin Data'!J254</f>
        <v>2412.2499309487498</v>
      </c>
      <c r="F254" s="25">
        <f t="shared" si="21"/>
        <v>5.3711131457218997</v>
      </c>
      <c r="G254" s="23">
        <f>'Emissions Factors'!$AB$39/1000</f>
        <v>0.49266147344102867</v>
      </c>
      <c r="H254" s="26">
        <f t="shared" si="27"/>
        <v>2646.1405163898294</v>
      </c>
      <c r="I254" s="23">
        <f t="shared" si="22"/>
        <v>1.1884226052892306</v>
      </c>
      <c r="J254" s="26">
        <f>I254*'Social Cost of Carbon'!$C$4</f>
        <v>59.421130264461532</v>
      </c>
      <c r="K254" s="26">
        <f>I254*'Social Cost of Carbon'!$C$5</f>
        <v>118.84226052892306</v>
      </c>
      <c r="L254" s="26">
        <f>I254*'Social Cost of Carbon'!$C$6</f>
        <v>178.26339079338459</v>
      </c>
      <c r="M254" s="23">
        <f t="shared" si="23"/>
        <v>9.7630321339442966E-2</v>
      </c>
      <c r="N254" s="23">
        <f t="shared" si="24"/>
        <v>0.19526064267888593</v>
      </c>
      <c r="O254" s="23">
        <f t="shared" si="25"/>
        <v>0.29289096401832887</v>
      </c>
      <c r="P254" s="27"/>
    </row>
    <row r="255" spans="1:16" x14ac:dyDescent="0.25">
      <c r="A255" s="24">
        <f t="shared" si="26"/>
        <v>2016</v>
      </c>
      <c r="B255" s="32">
        <v>42618</v>
      </c>
      <c r="C255" s="28">
        <f>'Bitcoin Data'!C255</f>
        <v>606.59002699999996</v>
      </c>
      <c r="D255" s="26">
        <f>'Bitcoin Data'!K255</f>
        <v>1749.5342674982492</v>
      </c>
      <c r="E255" s="25">
        <f>'Bitcoin Data'!J255</f>
        <v>2986.0975864732286</v>
      </c>
      <c r="F255" s="25">
        <f t="shared" si="21"/>
        <v>5.2242800536287293</v>
      </c>
      <c r="G255" s="23">
        <f>'Emissions Factors'!$AB$39/1000</f>
        <v>0.49266147344102867</v>
      </c>
      <c r="H255" s="26">
        <f t="shared" si="27"/>
        <v>2573.8015088893062</v>
      </c>
      <c r="I255" s="23">
        <f t="shared" si="22"/>
        <v>1.4711352367906003</v>
      </c>
      <c r="J255" s="26">
        <f>I255*'Social Cost of Carbon'!$C$4</f>
        <v>73.556761839530012</v>
      </c>
      <c r="K255" s="26">
        <f>I255*'Social Cost of Carbon'!$C$5</f>
        <v>147.11352367906002</v>
      </c>
      <c r="L255" s="26">
        <f>I255*'Social Cost of Carbon'!$C$6</f>
        <v>220.67028551859005</v>
      </c>
      <c r="M255" s="23">
        <f t="shared" si="23"/>
        <v>0.12126272863950335</v>
      </c>
      <c r="N255" s="23">
        <f t="shared" si="24"/>
        <v>0.24252545727900671</v>
      </c>
      <c r="O255" s="23">
        <f t="shared" si="25"/>
        <v>0.36378818591851009</v>
      </c>
      <c r="P255" s="27"/>
    </row>
    <row r="256" spans="1:16" x14ac:dyDescent="0.25">
      <c r="A256" s="24">
        <f t="shared" si="26"/>
        <v>2016</v>
      </c>
      <c r="B256" s="32">
        <v>42619</v>
      </c>
      <c r="C256" s="28">
        <f>'Bitcoin Data'!C256</f>
        <v>610.43597399999999</v>
      </c>
      <c r="D256" s="26">
        <f>'Bitcoin Data'!K256</f>
        <v>1720.3696545908188</v>
      </c>
      <c r="E256" s="25">
        <f>'Bitcoin Data'!J256</f>
        <v>3038.4337400627346</v>
      </c>
      <c r="F256" s="25">
        <f t="shared" si="21"/>
        <v>5.2272292038888164</v>
      </c>
      <c r="G256" s="23">
        <f>'Emissions Factors'!$AB$39/1000</f>
        <v>0.49266147344102867</v>
      </c>
      <c r="H256" s="26">
        <f t="shared" si="27"/>
        <v>2575.2544416018395</v>
      </c>
      <c r="I256" s="23">
        <f t="shared" si="22"/>
        <v>1.4969192433322422</v>
      </c>
      <c r="J256" s="26">
        <f>I256*'Social Cost of Carbon'!$C$4</f>
        <v>74.845962166612111</v>
      </c>
      <c r="K256" s="26">
        <f>I256*'Social Cost of Carbon'!$C$5</f>
        <v>149.69192433322422</v>
      </c>
      <c r="L256" s="26">
        <f>I256*'Social Cost of Carbon'!$C$6</f>
        <v>224.53788649983633</v>
      </c>
      <c r="M256" s="23">
        <f t="shared" si="23"/>
        <v>0.1226106673828042</v>
      </c>
      <c r="N256" s="23">
        <f t="shared" si="24"/>
        <v>0.2452213347656084</v>
      </c>
      <c r="O256" s="23">
        <f t="shared" si="25"/>
        <v>0.36783200214841261</v>
      </c>
      <c r="P256" s="27"/>
    </row>
    <row r="257" spans="1:16" x14ac:dyDescent="0.25">
      <c r="A257" s="24">
        <f t="shared" si="26"/>
        <v>2016</v>
      </c>
      <c r="B257" s="32">
        <v>42620</v>
      </c>
      <c r="C257" s="28">
        <f>'Bitcoin Data'!C257</f>
        <v>614.54400599999997</v>
      </c>
      <c r="D257" s="26">
        <f>'Bitcoin Data'!K257</f>
        <v>1873.9939953652456</v>
      </c>
      <c r="E257" s="25">
        <f>'Bitcoin Data'!J257</f>
        <v>2821.6159058775925</v>
      </c>
      <c r="F257" s="25">
        <f t="shared" si="21"/>
        <v>5.2876912648416763</v>
      </c>
      <c r="G257" s="23">
        <f>'Emissions Factors'!$AB$39/1000</f>
        <v>0.49266147344102867</v>
      </c>
      <c r="H257" s="26">
        <f t="shared" si="27"/>
        <v>2605.0417696381569</v>
      </c>
      <c r="I257" s="23">
        <f t="shared" si="22"/>
        <v>1.3901014496742976</v>
      </c>
      <c r="J257" s="26">
        <f>I257*'Social Cost of Carbon'!$C$4</f>
        <v>69.505072483714883</v>
      </c>
      <c r="K257" s="26">
        <f>I257*'Social Cost of Carbon'!$C$5</f>
        <v>139.01014496742977</v>
      </c>
      <c r="L257" s="26">
        <f>I257*'Social Cost of Carbon'!$C$6</f>
        <v>208.51521745114465</v>
      </c>
      <c r="M257" s="23">
        <f t="shared" si="23"/>
        <v>0.11310023660651389</v>
      </c>
      <c r="N257" s="23">
        <f t="shared" si="24"/>
        <v>0.22620047321302778</v>
      </c>
      <c r="O257" s="23">
        <f t="shared" si="25"/>
        <v>0.33930070981954163</v>
      </c>
      <c r="P257" s="27"/>
    </row>
    <row r="258" spans="1:16" x14ac:dyDescent="0.25">
      <c r="A258" s="24">
        <f t="shared" si="26"/>
        <v>2016</v>
      </c>
      <c r="B258" s="32">
        <v>42621</v>
      </c>
      <c r="C258" s="28">
        <f>'Bitcoin Data'!C258</f>
        <v>626.31597899999997</v>
      </c>
      <c r="D258" s="26">
        <f>'Bitcoin Data'!K258</f>
        <v>1810.8145871175091</v>
      </c>
      <c r="E258" s="25">
        <f>'Bitcoin Data'!J258</f>
        <v>2889.9223158259706</v>
      </c>
      <c r="F258" s="25">
        <f t="shared" si="21"/>
        <v>5.2331134851340808</v>
      </c>
      <c r="G258" s="23">
        <f>'Emissions Factors'!$AB$39/1000</f>
        <v>0.49266147344102867</v>
      </c>
      <c r="H258" s="26">
        <f t="shared" si="27"/>
        <v>2578.1534002702729</v>
      </c>
      <c r="I258" s="23">
        <f t="shared" si="22"/>
        <v>1.4237533862449325</v>
      </c>
      <c r="J258" s="26">
        <f>I258*'Social Cost of Carbon'!$C$4</f>
        <v>71.187669312246626</v>
      </c>
      <c r="K258" s="26">
        <f>I258*'Social Cost of Carbon'!$C$5</f>
        <v>142.37533862449325</v>
      </c>
      <c r="L258" s="26">
        <f>I258*'Social Cost of Carbon'!$C$6</f>
        <v>213.56300793673989</v>
      </c>
      <c r="M258" s="23">
        <f t="shared" si="23"/>
        <v>0.11366095022181548</v>
      </c>
      <c r="N258" s="23">
        <f t="shared" si="24"/>
        <v>0.22732190044363096</v>
      </c>
      <c r="O258" s="23">
        <f t="shared" si="25"/>
        <v>0.34098285066544648</v>
      </c>
      <c r="P258" s="27"/>
    </row>
    <row r="259" spans="1:16" x14ac:dyDescent="0.25">
      <c r="A259" s="24">
        <f t="shared" si="26"/>
        <v>2016</v>
      </c>
      <c r="B259" s="32">
        <v>42622</v>
      </c>
      <c r="C259" s="28">
        <f>'Bitcoin Data'!C259</f>
        <v>622.86102300000005</v>
      </c>
      <c r="D259" s="26">
        <f>'Bitcoin Data'!K259</f>
        <v>1768.2258938557236</v>
      </c>
      <c r="E259" s="25">
        <f>'Bitcoin Data'!J259</f>
        <v>3013.1771955134977</v>
      </c>
      <c r="F259" s="25">
        <f t="shared" si="21"/>
        <v>5.3279779398825378</v>
      </c>
      <c r="G259" s="23">
        <f>'Emissions Factors'!$AB$39/1000</f>
        <v>0.49266147344102867</v>
      </c>
      <c r="H259" s="26">
        <f t="shared" si="27"/>
        <v>2624.8894623238275</v>
      </c>
      <c r="I259" s="23">
        <f t="shared" si="22"/>
        <v>1.4844763168805863</v>
      </c>
      <c r="J259" s="26">
        <f>I259*'Social Cost of Carbon'!$C$4</f>
        <v>74.223815844029318</v>
      </c>
      <c r="K259" s="26">
        <f>I259*'Social Cost of Carbon'!$C$5</f>
        <v>148.44763168805864</v>
      </c>
      <c r="L259" s="26">
        <f>I259*'Social Cost of Carbon'!$C$6</f>
        <v>222.67144753208794</v>
      </c>
      <c r="M259" s="23">
        <f t="shared" si="23"/>
        <v>0.11916593445923379</v>
      </c>
      <c r="N259" s="23">
        <f t="shared" si="24"/>
        <v>0.23833186891846758</v>
      </c>
      <c r="O259" s="23">
        <f t="shared" si="25"/>
        <v>0.35749780337770137</v>
      </c>
      <c r="P259" s="27"/>
    </row>
    <row r="260" spans="1:16" x14ac:dyDescent="0.25">
      <c r="A260" s="24">
        <f t="shared" si="26"/>
        <v>2016</v>
      </c>
      <c r="B260" s="32">
        <v>42623</v>
      </c>
      <c r="C260" s="28">
        <f>'Bitcoin Data'!C260</f>
        <v>623.50897199999997</v>
      </c>
      <c r="D260" s="26">
        <f>'Bitcoin Data'!K260</f>
        <v>1940.0148340441319</v>
      </c>
      <c r="E260" s="25">
        <f>'Bitcoin Data'!J260</f>
        <v>2673.8437984187176</v>
      </c>
      <c r="F260" s="25">
        <f t="shared" si="21"/>
        <v>5.18729663284922</v>
      </c>
      <c r="G260" s="23">
        <f>'Emissions Factors'!$AB$39/1000</f>
        <v>0.49266147344102867</v>
      </c>
      <c r="H260" s="26">
        <f t="shared" si="27"/>
        <v>2555.5812023151834</v>
      </c>
      <c r="I260" s="23">
        <f t="shared" si="22"/>
        <v>1.3172998254801223</v>
      </c>
      <c r="J260" s="26">
        <f>I260*'Social Cost of Carbon'!$C$4</f>
        <v>65.864991274006115</v>
      </c>
      <c r="K260" s="26">
        <f>I260*'Social Cost of Carbon'!$C$5</f>
        <v>131.72998254801223</v>
      </c>
      <c r="L260" s="26">
        <f>I260*'Social Cost of Carbon'!$C$6</f>
        <v>197.59497382201835</v>
      </c>
      <c r="M260" s="23">
        <f t="shared" si="23"/>
        <v>0.10563599600296709</v>
      </c>
      <c r="N260" s="23">
        <f t="shared" si="24"/>
        <v>0.21127199200593419</v>
      </c>
      <c r="O260" s="23">
        <f t="shared" si="25"/>
        <v>0.31690798800890124</v>
      </c>
      <c r="P260" s="27"/>
    </row>
    <row r="261" spans="1:16" x14ac:dyDescent="0.25">
      <c r="A261" s="24">
        <f t="shared" si="26"/>
        <v>2016</v>
      </c>
      <c r="B261" s="32">
        <v>42624</v>
      </c>
      <c r="C261" s="28">
        <f>'Bitcoin Data'!C261</f>
        <v>606.71899399999995</v>
      </c>
      <c r="D261" s="26">
        <f>'Bitcoin Data'!K261</f>
        <v>2057.0472916473104</v>
      </c>
      <c r="E261" s="25">
        <f>'Bitcoin Data'!J261</f>
        <v>2587.3283120589326</v>
      </c>
      <c r="F261" s="25">
        <f t="shared" si="21"/>
        <v>5.3222566969232341</v>
      </c>
      <c r="G261" s="23">
        <f>'Emissions Factors'!$AB$39/1000</f>
        <v>0.49266147344102867</v>
      </c>
      <c r="H261" s="26">
        <f t="shared" si="27"/>
        <v>2622.0708263375827</v>
      </c>
      <c r="I261" s="23">
        <f t="shared" si="22"/>
        <v>1.2746769784946435</v>
      </c>
      <c r="J261" s="26">
        <f>I261*'Social Cost of Carbon'!$C$4</f>
        <v>63.733848924732172</v>
      </c>
      <c r="K261" s="26">
        <f>I261*'Social Cost of Carbon'!$C$5</f>
        <v>127.46769784946434</v>
      </c>
      <c r="L261" s="26">
        <f>I261*'Social Cost of Carbon'!$C$6</f>
        <v>191.20154677419652</v>
      </c>
      <c r="M261" s="23">
        <f t="shared" si="23"/>
        <v>0.10504673424602259</v>
      </c>
      <c r="N261" s="23">
        <f t="shared" si="24"/>
        <v>0.21009346849204519</v>
      </c>
      <c r="O261" s="23">
        <f t="shared" si="25"/>
        <v>0.31514020273806781</v>
      </c>
      <c r="P261" s="27"/>
    </row>
    <row r="262" spans="1:16" x14ac:dyDescent="0.25">
      <c r="A262" s="24">
        <f t="shared" si="26"/>
        <v>2016</v>
      </c>
      <c r="B262" s="32">
        <v>42625</v>
      </c>
      <c r="C262" s="28">
        <f>'Bitcoin Data'!C262</f>
        <v>608.24298099999999</v>
      </c>
      <c r="D262" s="26">
        <f>'Bitcoin Data'!K262</f>
        <v>2038.0425344709818</v>
      </c>
      <c r="E262" s="25">
        <f>'Bitcoin Data'!J262</f>
        <v>2696.5987785964026</v>
      </c>
      <c r="F262" s="25">
        <f t="shared" si="21"/>
        <v>5.4957830091819657</v>
      </c>
      <c r="G262" s="23">
        <f>'Emissions Factors'!$AB$39/1000</f>
        <v>0.49266147344102867</v>
      </c>
      <c r="H262" s="26">
        <f t="shared" si="27"/>
        <v>2707.5605550157579</v>
      </c>
      <c r="I262" s="23">
        <f t="shared" si="22"/>
        <v>1.328510327542582</v>
      </c>
      <c r="J262" s="26">
        <f>I262*'Social Cost of Carbon'!$C$4</f>
        <v>66.4255163771291</v>
      </c>
      <c r="K262" s="26">
        <f>I262*'Social Cost of Carbon'!$C$5</f>
        <v>132.8510327542582</v>
      </c>
      <c r="L262" s="26">
        <f>I262*'Social Cost of Carbon'!$C$6</f>
        <v>199.2765491313873</v>
      </c>
      <c r="M262" s="23">
        <f t="shared" si="23"/>
        <v>0.10920884983813582</v>
      </c>
      <c r="N262" s="23">
        <f t="shared" si="24"/>
        <v>0.21841769967627164</v>
      </c>
      <c r="O262" s="23">
        <f t="shared" si="25"/>
        <v>0.32762654951440745</v>
      </c>
      <c r="P262" s="27"/>
    </row>
    <row r="263" spans="1:16" x14ac:dyDescent="0.25">
      <c r="A263" s="24">
        <f t="shared" si="26"/>
        <v>2016</v>
      </c>
      <c r="B263" s="32">
        <v>42626</v>
      </c>
      <c r="C263" s="28">
        <f>'Bitcoin Data'!C263</f>
        <v>609.24102800000003</v>
      </c>
      <c r="D263" s="26">
        <f>'Bitcoin Data'!K263</f>
        <v>2072.1894041583346</v>
      </c>
      <c r="E263" s="25">
        <f>'Bitcoin Data'!J263</f>
        <v>2700.035386949784</v>
      </c>
      <c r="F263" s="25">
        <f t="shared" ref="F263:F326" si="28">E263*D263/1000000</f>
        <v>5.594984719689891</v>
      </c>
      <c r="G263" s="23">
        <f>'Emissions Factors'!$AB$39/1000</f>
        <v>0.49266147344102867</v>
      </c>
      <c r="H263" s="26">
        <f t="shared" si="27"/>
        <v>2756.4334158824627</v>
      </c>
      <c r="I263" s="23">
        <f t="shared" ref="I263:I326" si="29">$E263*G263/1000</f>
        <v>1.3302034120775985</v>
      </c>
      <c r="J263" s="26">
        <f>I263*'Social Cost of Carbon'!$C$4</f>
        <v>66.510170603879928</v>
      </c>
      <c r="K263" s="26">
        <f>I263*'Social Cost of Carbon'!$C$5</f>
        <v>133.02034120775986</v>
      </c>
      <c r="L263" s="26">
        <f>I263*'Social Cost of Carbon'!$C$6</f>
        <v>199.53051181163977</v>
      </c>
      <c r="M263" s="23">
        <f t="shared" ref="M263:M326" si="30">J263/$C263</f>
        <v>0.10916889629416081</v>
      </c>
      <c r="N263" s="23">
        <f t="shared" ref="N263:N326" si="31">K263/$C263</f>
        <v>0.21833779258832162</v>
      </c>
      <c r="O263" s="23">
        <f t="shared" ref="O263:O326" si="32">L263/$C263</f>
        <v>0.32750668888248241</v>
      </c>
      <c r="P263" s="27"/>
    </row>
    <row r="264" spans="1:16" x14ac:dyDescent="0.25">
      <c r="A264" s="24">
        <f t="shared" ref="A264:A327" si="33">YEAR(B264)</f>
        <v>2016</v>
      </c>
      <c r="B264" s="32">
        <v>42627</v>
      </c>
      <c r="C264" s="28">
        <f>'Bitcoin Data'!C264</f>
        <v>610.68402100000003</v>
      </c>
      <c r="D264" s="26">
        <f>'Bitcoin Data'!K264</f>
        <v>1930.8922124806611</v>
      </c>
      <c r="E264" s="25">
        <f>'Bitcoin Data'!J264</f>
        <v>2942.3186262135027</v>
      </c>
      <c r="F264" s="25">
        <f t="shared" si="28"/>
        <v>5.6813001219924493</v>
      </c>
      <c r="G264" s="23">
        <f>'Emissions Factors'!$AB$39/1000</f>
        <v>0.49266147344102867</v>
      </c>
      <c r="H264" s="26">
        <f t="shared" ref="H264:H327" si="34">F264*G264*1000</f>
        <v>2798.9576891614961</v>
      </c>
      <c r="I264" s="23">
        <f t="shared" si="29"/>
        <v>1.4495670297233276</v>
      </c>
      <c r="J264" s="26">
        <f>I264*'Social Cost of Carbon'!$C$4</f>
        <v>72.478351486166375</v>
      </c>
      <c r="K264" s="26">
        <f>I264*'Social Cost of Carbon'!$C$5</f>
        <v>144.95670297233275</v>
      </c>
      <c r="L264" s="26">
        <f>I264*'Social Cost of Carbon'!$C$6</f>
        <v>217.43505445849914</v>
      </c>
      <c r="M264" s="23">
        <f t="shared" si="30"/>
        <v>0.11868388396258099</v>
      </c>
      <c r="N264" s="23">
        <f t="shared" si="31"/>
        <v>0.23736776792516198</v>
      </c>
      <c r="O264" s="23">
        <f t="shared" si="32"/>
        <v>0.35605165188774296</v>
      </c>
      <c r="P264" s="27"/>
    </row>
    <row r="265" spans="1:16" x14ac:dyDescent="0.25">
      <c r="A265" s="24">
        <f t="shared" si="33"/>
        <v>2016</v>
      </c>
      <c r="B265" s="32">
        <v>42628</v>
      </c>
      <c r="C265" s="28">
        <f>'Bitcoin Data'!C265</f>
        <v>607.15502900000001</v>
      </c>
      <c r="D265" s="26">
        <f>'Bitcoin Data'!K265</f>
        <v>1921.5083702069162</v>
      </c>
      <c r="E265" s="25">
        <f>'Bitcoin Data'!J265</f>
        <v>2998.4416259153063</v>
      </c>
      <c r="F265" s="25">
        <f t="shared" si="28"/>
        <v>5.7615306817730962</v>
      </c>
      <c r="G265" s="23">
        <f>'Emissions Factors'!$AB$39/1000</f>
        <v>0.49266147344102867</v>
      </c>
      <c r="H265" s="26">
        <f t="shared" si="34"/>
        <v>2838.4841949580282</v>
      </c>
      <c r="I265" s="23">
        <f t="shared" si="29"/>
        <v>1.4772166694503486</v>
      </c>
      <c r="J265" s="26">
        <f>I265*'Social Cost of Carbon'!$C$4</f>
        <v>73.860833472517427</v>
      </c>
      <c r="K265" s="26">
        <f>I265*'Social Cost of Carbon'!$C$5</f>
        <v>147.72166694503485</v>
      </c>
      <c r="L265" s="26">
        <f>I265*'Social Cost of Carbon'!$C$6</f>
        <v>221.5825004175523</v>
      </c>
      <c r="M265" s="23">
        <f t="shared" si="30"/>
        <v>0.12165069865956331</v>
      </c>
      <c r="N265" s="23">
        <f t="shared" si="31"/>
        <v>0.24330139731912662</v>
      </c>
      <c r="O265" s="23">
        <f t="shared" si="32"/>
        <v>0.36495209597868999</v>
      </c>
      <c r="P265" s="27"/>
    </row>
    <row r="266" spans="1:16" x14ac:dyDescent="0.25">
      <c r="A266" s="24">
        <f t="shared" si="33"/>
        <v>2016</v>
      </c>
      <c r="B266" s="32">
        <v>42629</v>
      </c>
      <c r="C266" s="28">
        <f>'Bitcoin Data'!C266</f>
        <v>606.97302200000001</v>
      </c>
      <c r="D266" s="26">
        <f>'Bitcoin Data'!K266</f>
        <v>1746.2108434435816</v>
      </c>
      <c r="E266" s="25">
        <f>'Bitcoin Data'!J266</f>
        <v>3259.0600485723558</v>
      </c>
      <c r="F266" s="25">
        <f t="shared" si="28"/>
        <v>5.691005996250813</v>
      </c>
      <c r="G266" s="23">
        <f>'Emissions Factors'!$AB$39/1000</f>
        <v>0.49266147344102867</v>
      </c>
      <c r="H266" s="26">
        <f t="shared" si="34"/>
        <v>2803.7393994746549</v>
      </c>
      <c r="I266" s="23">
        <f t="shared" si="29"/>
        <v>1.6056133255624472</v>
      </c>
      <c r="J266" s="26">
        <f>I266*'Social Cost of Carbon'!$C$4</f>
        <v>80.280666278122354</v>
      </c>
      <c r="K266" s="26">
        <f>I266*'Social Cost of Carbon'!$C$5</f>
        <v>160.56133255624471</v>
      </c>
      <c r="L266" s="26">
        <f>I266*'Social Cost of Carbon'!$C$6</f>
        <v>240.84199883436708</v>
      </c>
      <c r="M266" s="23">
        <f t="shared" si="30"/>
        <v>0.13226397775241211</v>
      </c>
      <c r="N266" s="23">
        <f t="shared" si="31"/>
        <v>0.26452795550482422</v>
      </c>
      <c r="O266" s="23">
        <f t="shared" si="32"/>
        <v>0.39679193325723638</v>
      </c>
      <c r="P266" s="27"/>
    </row>
    <row r="267" spans="1:16" x14ac:dyDescent="0.25">
      <c r="A267" s="24">
        <f t="shared" si="33"/>
        <v>2016</v>
      </c>
      <c r="B267" s="32">
        <v>42630</v>
      </c>
      <c r="C267" s="28">
        <f>'Bitcoin Data'!C267</f>
        <v>605.98400900000001</v>
      </c>
      <c r="D267" s="26">
        <f>'Bitcoin Data'!K267</f>
        <v>2035.9683108772349</v>
      </c>
      <c r="E267" s="25">
        <f>'Bitcoin Data'!J267</f>
        <v>2801.455554090981</v>
      </c>
      <c r="F267" s="25">
        <f t="shared" si="28"/>
        <v>5.7036747324602626</v>
      </c>
      <c r="G267" s="23">
        <f>'Emissions Factors'!$AB$39/1000</f>
        <v>0.49266147344102867</v>
      </c>
      <c r="H267" s="26">
        <f t="shared" si="34"/>
        <v>2809.9807977222381</v>
      </c>
      <c r="I267" s="23">
        <f t="shared" si="29"/>
        <v>1.3801692210580161</v>
      </c>
      <c r="J267" s="26">
        <f>I267*'Social Cost of Carbon'!$C$4</f>
        <v>69.008461052900799</v>
      </c>
      <c r="K267" s="26">
        <f>I267*'Social Cost of Carbon'!$C$5</f>
        <v>138.0169221058016</v>
      </c>
      <c r="L267" s="26">
        <f>I267*'Social Cost of Carbon'!$C$6</f>
        <v>207.02538315870243</v>
      </c>
      <c r="M267" s="23">
        <f t="shared" si="30"/>
        <v>0.1138783532700461</v>
      </c>
      <c r="N267" s="23">
        <f t="shared" si="31"/>
        <v>0.2277567065400922</v>
      </c>
      <c r="O267" s="23">
        <f t="shared" si="32"/>
        <v>0.34163505981013836</v>
      </c>
      <c r="P267" s="27"/>
    </row>
    <row r="268" spans="1:16" x14ac:dyDescent="0.25">
      <c r="A268" s="24">
        <f t="shared" si="33"/>
        <v>2016</v>
      </c>
      <c r="B268" s="32">
        <v>42631</v>
      </c>
      <c r="C268" s="28">
        <f>'Bitcoin Data'!C268</f>
        <v>609.87402299999997</v>
      </c>
      <c r="D268" s="26">
        <f>'Bitcoin Data'!K268</f>
        <v>1825.0046615700178</v>
      </c>
      <c r="E268" s="25">
        <f>'Bitcoin Data'!J268</f>
        <v>3065.9225239426373</v>
      </c>
      <c r="F268" s="25">
        <f t="shared" si="28"/>
        <v>5.5953228982078276</v>
      </c>
      <c r="G268" s="23">
        <f>'Emissions Factors'!$AB$39/1000</f>
        <v>0.49266147344102867</v>
      </c>
      <c r="H268" s="26">
        <f t="shared" si="34"/>
        <v>2756.6000234093949</v>
      </c>
      <c r="I268" s="23">
        <f t="shared" si="29"/>
        <v>1.5104619081016171</v>
      </c>
      <c r="J268" s="26">
        <f>I268*'Social Cost of Carbon'!$C$4</f>
        <v>75.523095405080852</v>
      </c>
      <c r="K268" s="26">
        <f>I268*'Social Cost of Carbon'!$C$5</f>
        <v>151.0461908101617</v>
      </c>
      <c r="L268" s="26">
        <f>I268*'Social Cost of Carbon'!$C$6</f>
        <v>226.56928621524256</v>
      </c>
      <c r="M268" s="23">
        <f t="shared" si="30"/>
        <v>0.12383392726514088</v>
      </c>
      <c r="N268" s="23">
        <f t="shared" si="31"/>
        <v>0.24766785453028176</v>
      </c>
      <c r="O268" s="23">
        <f t="shared" si="32"/>
        <v>0.37150178179542265</v>
      </c>
      <c r="P268" s="27"/>
    </row>
    <row r="269" spans="1:16" x14ac:dyDescent="0.25">
      <c r="A269" s="24">
        <f t="shared" si="33"/>
        <v>2016</v>
      </c>
      <c r="B269" s="32">
        <v>42632</v>
      </c>
      <c r="C269" s="28">
        <f>'Bitcoin Data'!C269</f>
        <v>609.22699</v>
      </c>
      <c r="D269" s="26">
        <f>'Bitcoin Data'!K269</f>
        <v>1674.1648989486939</v>
      </c>
      <c r="E269" s="25">
        <f>'Bitcoin Data'!J269</f>
        <v>3225.1257688271812</v>
      </c>
      <c r="F269" s="25">
        <f t="shared" si="28"/>
        <v>5.3993923568653868</v>
      </c>
      <c r="G269" s="23">
        <f>'Emissions Factors'!$AB$39/1000</f>
        <v>0.49266147344102867</v>
      </c>
      <c r="H269" s="26">
        <f t="shared" si="34"/>
        <v>2660.0725942195299</v>
      </c>
      <c r="I269" s="23">
        <f t="shared" si="29"/>
        <v>1.5888952133030296</v>
      </c>
      <c r="J269" s="26">
        <f>I269*'Social Cost of Carbon'!$C$4</f>
        <v>79.444760665151477</v>
      </c>
      <c r="K269" s="26">
        <f>I269*'Social Cost of Carbon'!$C$5</f>
        <v>158.88952133030295</v>
      </c>
      <c r="L269" s="26">
        <f>I269*'Social Cost of Carbon'!$C$6</f>
        <v>238.33428199545443</v>
      </c>
      <c r="M269" s="23">
        <f t="shared" si="30"/>
        <v>0.13040256254101854</v>
      </c>
      <c r="N269" s="23">
        <f t="shared" si="31"/>
        <v>0.26080512508203707</v>
      </c>
      <c r="O269" s="23">
        <f t="shared" si="32"/>
        <v>0.39120768762305563</v>
      </c>
      <c r="P269" s="27"/>
    </row>
    <row r="270" spans="1:16" x14ac:dyDescent="0.25">
      <c r="A270" s="24">
        <f t="shared" si="33"/>
        <v>2016</v>
      </c>
      <c r="B270" s="32">
        <v>42633</v>
      </c>
      <c r="C270" s="28">
        <f>'Bitcoin Data'!C270</f>
        <v>608.31201199999998</v>
      </c>
      <c r="D270" s="26">
        <f>'Bitcoin Data'!K270</f>
        <v>1855.8179231863448</v>
      </c>
      <c r="E270" s="25">
        <f>'Bitcoin Data'!J270</f>
        <v>2898.4326950047162</v>
      </c>
      <c r="F270" s="25">
        <f t="shared" si="28"/>
        <v>5.378963344539053</v>
      </c>
      <c r="G270" s="23">
        <f>'Emissions Factors'!$AB$39/1000</f>
        <v>0.49266147344102867</v>
      </c>
      <c r="H270" s="26">
        <f t="shared" si="34"/>
        <v>2650.0080069058931</v>
      </c>
      <c r="I270" s="23">
        <f t="shared" si="29"/>
        <v>1.4279461221906751</v>
      </c>
      <c r="J270" s="26">
        <f>I270*'Social Cost of Carbon'!$C$4</f>
        <v>71.397306109533758</v>
      </c>
      <c r="K270" s="26">
        <f>I270*'Social Cost of Carbon'!$C$5</f>
        <v>142.79461221906752</v>
      </c>
      <c r="L270" s="26">
        <f>I270*'Social Cost of Carbon'!$C$6</f>
        <v>214.19191832860125</v>
      </c>
      <c r="M270" s="23">
        <f t="shared" si="30"/>
        <v>0.11736954835857123</v>
      </c>
      <c r="N270" s="23">
        <f t="shared" si="31"/>
        <v>0.23473909671714246</v>
      </c>
      <c r="O270" s="23">
        <f t="shared" si="32"/>
        <v>0.35210864507571366</v>
      </c>
      <c r="P270" s="27"/>
    </row>
    <row r="271" spans="1:16" x14ac:dyDescent="0.25">
      <c r="A271" s="24">
        <f t="shared" si="33"/>
        <v>2016</v>
      </c>
      <c r="B271" s="32">
        <v>42634</v>
      </c>
      <c r="C271" s="28">
        <f>'Bitcoin Data'!C271</f>
        <v>597.14898700000003</v>
      </c>
      <c r="D271" s="26">
        <f>'Bitcoin Data'!K271</f>
        <v>2071.1166562694962</v>
      </c>
      <c r="E271" s="25">
        <f>'Bitcoin Data'!J271</f>
        <v>2629.5737508091338</v>
      </c>
      <c r="F271" s="25">
        <f t="shared" si="28"/>
        <v>5.4461539941898502</v>
      </c>
      <c r="G271" s="23">
        <f>'Emissions Factors'!$AB$39/1000</f>
        <v>0.49266147344102867</v>
      </c>
      <c r="H271" s="26">
        <f t="shared" si="34"/>
        <v>2683.1102513643154</v>
      </c>
      <c r="I271" s="23">
        <f t="shared" si="29"/>
        <v>1.2954896785954801</v>
      </c>
      <c r="J271" s="26">
        <f>I271*'Social Cost of Carbon'!$C$4</f>
        <v>64.774483929774007</v>
      </c>
      <c r="K271" s="26">
        <f>I271*'Social Cost of Carbon'!$C$5</f>
        <v>129.54896785954801</v>
      </c>
      <c r="L271" s="26">
        <f>I271*'Social Cost of Carbon'!$C$6</f>
        <v>194.32345178932201</v>
      </c>
      <c r="M271" s="23">
        <f t="shared" si="30"/>
        <v>0.10847290264225802</v>
      </c>
      <c r="N271" s="23">
        <f t="shared" si="31"/>
        <v>0.21694580528451604</v>
      </c>
      <c r="O271" s="23">
        <f t="shared" si="32"/>
        <v>0.32541870792677408</v>
      </c>
      <c r="P271" s="27"/>
    </row>
    <row r="272" spans="1:16" x14ac:dyDescent="0.25">
      <c r="A272" s="24">
        <f t="shared" si="33"/>
        <v>2016</v>
      </c>
      <c r="B272" s="32">
        <v>42635</v>
      </c>
      <c r="C272" s="28">
        <f>'Bitcoin Data'!C272</f>
        <v>596.29797399999995</v>
      </c>
      <c r="D272" s="26">
        <f>'Bitcoin Data'!K272</f>
        <v>1764.1743321207646</v>
      </c>
      <c r="E272" s="25">
        <f>'Bitcoin Data'!J272</f>
        <v>3088.7344034711555</v>
      </c>
      <c r="F272" s="25">
        <f t="shared" si="28"/>
        <v>5.4490659533421537</v>
      </c>
      <c r="G272" s="23">
        <f>'Emissions Factors'!$AB$39/1000</f>
        <v>0.49266147344102867</v>
      </c>
      <c r="H272" s="26">
        <f t="shared" si="34"/>
        <v>2684.5448614508891</v>
      </c>
      <c r="I272" s="23">
        <f t="shared" si="29"/>
        <v>1.5217004422820961</v>
      </c>
      <c r="J272" s="26">
        <f>I272*'Social Cost of Carbon'!$C$4</f>
        <v>76.085022114104802</v>
      </c>
      <c r="K272" s="26">
        <f>I272*'Social Cost of Carbon'!$C$5</f>
        <v>152.1700442282096</v>
      </c>
      <c r="L272" s="26">
        <f>I272*'Social Cost of Carbon'!$C$6</f>
        <v>228.25506634231442</v>
      </c>
      <c r="M272" s="23">
        <f t="shared" si="30"/>
        <v>0.12759564082319824</v>
      </c>
      <c r="N272" s="23">
        <f t="shared" si="31"/>
        <v>0.25519128164639648</v>
      </c>
      <c r="O272" s="23">
        <f t="shared" si="32"/>
        <v>0.38278692246959478</v>
      </c>
      <c r="P272" s="27"/>
    </row>
    <row r="273" spans="1:16" x14ac:dyDescent="0.25">
      <c r="A273" s="24">
        <f t="shared" si="33"/>
        <v>2016</v>
      </c>
      <c r="B273" s="32">
        <v>42636</v>
      </c>
      <c r="C273" s="28">
        <f>'Bitcoin Data'!C273</f>
        <v>602.84198000000004</v>
      </c>
      <c r="D273" s="26">
        <f>'Bitcoin Data'!K273</f>
        <v>1710.2934326967973</v>
      </c>
      <c r="E273" s="25">
        <f>'Bitcoin Data'!J273</f>
        <v>3092.2355495216839</v>
      </c>
      <c r="F273" s="25">
        <f t="shared" si="28"/>
        <v>5.2886301526985076</v>
      </c>
      <c r="G273" s="23">
        <f>'Emissions Factors'!$AB$39/1000</f>
        <v>0.49266147344102867</v>
      </c>
      <c r="H273" s="26">
        <f t="shared" si="34"/>
        <v>2605.5043235130993</v>
      </c>
      <c r="I273" s="23">
        <f t="shared" si="29"/>
        <v>1.5234253220540819</v>
      </c>
      <c r="J273" s="26">
        <f>I273*'Social Cost of Carbon'!$C$4</f>
        <v>76.171266102704095</v>
      </c>
      <c r="K273" s="26">
        <f>I273*'Social Cost of Carbon'!$C$5</f>
        <v>152.34253220540819</v>
      </c>
      <c r="L273" s="26">
        <f>I273*'Social Cost of Carbon'!$C$6</f>
        <v>228.51379830811229</v>
      </c>
      <c r="M273" s="23">
        <f t="shared" si="30"/>
        <v>0.12635361940570908</v>
      </c>
      <c r="N273" s="23">
        <f t="shared" si="31"/>
        <v>0.25270723881141816</v>
      </c>
      <c r="O273" s="23">
        <f t="shared" si="32"/>
        <v>0.37906085821712726</v>
      </c>
      <c r="P273" s="27"/>
    </row>
    <row r="274" spans="1:16" x14ac:dyDescent="0.25">
      <c r="A274" s="24">
        <f t="shared" si="33"/>
        <v>2016</v>
      </c>
      <c r="B274" s="32">
        <v>42637</v>
      </c>
      <c r="C274" s="28">
        <f>'Bitcoin Data'!C274</f>
        <v>602.625</v>
      </c>
      <c r="D274" s="26">
        <f>'Bitcoin Data'!K274</f>
        <v>2079.1390267662482</v>
      </c>
      <c r="E274" s="25">
        <f>'Bitcoin Data'!J274</f>
        <v>2603.9922660751222</v>
      </c>
      <c r="F274" s="25">
        <f t="shared" si="28"/>
        <v>5.4140619457942663</v>
      </c>
      <c r="G274" s="23">
        <f>'Emissions Factors'!$AB$39/1000</f>
        <v>0.49266147344102867</v>
      </c>
      <c r="H274" s="26">
        <f t="shared" si="34"/>
        <v>2667.299735516006</v>
      </c>
      <c r="I274" s="23">
        <f t="shared" si="29"/>
        <v>1.2828866666336127</v>
      </c>
      <c r="J274" s="26">
        <f>I274*'Social Cost of Carbon'!$C$4</f>
        <v>64.144333331680642</v>
      </c>
      <c r="K274" s="26">
        <f>I274*'Social Cost of Carbon'!$C$5</f>
        <v>128.28866666336128</v>
      </c>
      <c r="L274" s="26">
        <f>I274*'Social Cost of Carbon'!$C$6</f>
        <v>192.43299999504191</v>
      </c>
      <c r="M274" s="23">
        <f t="shared" si="30"/>
        <v>0.10644154047986831</v>
      </c>
      <c r="N274" s="23">
        <f t="shared" si="31"/>
        <v>0.21288308095973663</v>
      </c>
      <c r="O274" s="23">
        <f t="shared" si="32"/>
        <v>0.31932462143960494</v>
      </c>
      <c r="P274" s="27"/>
    </row>
    <row r="275" spans="1:16" x14ac:dyDescent="0.25">
      <c r="A275" s="24">
        <f t="shared" si="33"/>
        <v>2016</v>
      </c>
      <c r="B275" s="32">
        <v>42638</v>
      </c>
      <c r="C275" s="28">
        <f>'Bitcoin Data'!C275</f>
        <v>600.82598900000005</v>
      </c>
      <c r="D275" s="26">
        <f>'Bitcoin Data'!K275</f>
        <v>2292.5463557921794</v>
      </c>
      <c r="E275" s="25">
        <f>'Bitcoin Data'!J275</f>
        <v>2527.2742931544503</v>
      </c>
      <c r="F275" s="25">
        <f t="shared" si="28"/>
        <v>5.7938934708584906</v>
      </c>
      <c r="G275" s="23">
        <f>'Emissions Factors'!$AB$39/1000</f>
        <v>0.49266147344102867</v>
      </c>
      <c r="H275" s="26">
        <f t="shared" si="34"/>
        <v>2854.4280943134995</v>
      </c>
      <c r="I275" s="23">
        <f t="shared" si="29"/>
        <v>1.2450906770551058</v>
      </c>
      <c r="J275" s="26">
        <f>I275*'Social Cost of Carbon'!$C$4</f>
        <v>62.254533852755287</v>
      </c>
      <c r="K275" s="26">
        <f>I275*'Social Cost of Carbon'!$C$5</f>
        <v>124.50906770551057</v>
      </c>
      <c r="L275" s="26">
        <f>I275*'Social Cost of Carbon'!$C$6</f>
        <v>186.76360155826586</v>
      </c>
      <c r="M275" s="23">
        <f t="shared" si="30"/>
        <v>0.10361491512104894</v>
      </c>
      <c r="N275" s="23">
        <f t="shared" si="31"/>
        <v>0.20722983024209787</v>
      </c>
      <c r="O275" s="23">
        <f t="shared" si="32"/>
        <v>0.31084474536314682</v>
      </c>
      <c r="P275" s="27"/>
    </row>
    <row r="276" spans="1:16" x14ac:dyDescent="0.25">
      <c r="A276" s="24">
        <f t="shared" si="33"/>
        <v>2016</v>
      </c>
      <c r="B276" s="32">
        <v>42639</v>
      </c>
      <c r="C276" s="28">
        <f>'Bitcoin Data'!C276</f>
        <v>608.04303000000004</v>
      </c>
      <c r="D276" s="26">
        <f>'Bitcoin Data'!K276</f>
        <v>1949.4354848223888</v>
      </c>
      <c r="E276" s="25">
        <f>'Bitcoin Data'!J276</f>
        <v>3001.6517701986972</v>
      </c>
      <c r="F276" s="25">
        <f t="shared" si="28"/>
        <v>5.8515264739052792</v>
      </c>
      <c r="G276" s="23">
        <f>'Emissions Factors'!$AB$39/1000</f>
        <v>0.49266147344102867</v>
      </c>
      <c r="H276" s="26">
        <f t="shared" si="34"/>
        <v>2882.8216545133619</v>
      </c>
      <c r="I276" s="23">
        <f t="shared" si="29"/>
        <v>1.478798183862962</v>
      </c>
      <c r="J276" s="26">
        <f>I276*'Social Cost of Carbon'!$C$4</f>
        <v>73.939909193148097</v>
      </c>
      <c r="K276" s="26">
        <f>I276*'Social Cost of Carbon'!$C$5</f>
        <v>147.87981838629619</v>
      </c>
      <c r="L276" s="26">
        <f>I276*'Social Cost of Carbon'!$C$6</f>
        <v>221.8197275794443</v>
      </c>
      <c r="M276" s="23">
        <f t="shared" si="30"/>
        <v>0.121603086533445</v>
      </c>
      <c r="N276" s="23">
        <f t="shared" si="31"/>
        <v>0.24320617306688999</v>
      </c>
      <c r="O276" s="23">
        <f t="shared" si="32"/>
        <v>0.364809259600335</v>
      </c>
      <c r="P276" s="27"/>
    </row>
    <row r="277" spans="1:16" x14ac:dyDescent="0.25">
      <c r="A277" s="24">
        <f t="shared" si="33"/>
        <v>2016</v>
      </c>
      <c r="B277" s="32">
        <v>42640</v>
      </c>
      <c r="C277" s="28">
        <f>'Bitcoin Data'!C277</f>
        <v>606.16601600000001</v>
      </c>
      <c r="D277" s="26">
        <f>'Bitcoin Data'!K277</f>
        <v>2061.374935710613</v>
      </c>
      <c r="E277" s="25">
        <f>'Bitcoin Data'!J277</f>
        <v>2878.1316016677565</v>
      </c>
      <c r="F277" s="25">
        <f t="shared" si="28"/>
        <v>5.932908345354555</v>
      </c>
      <c r="G277" s="23">
        <f>'Emissions Factors'!$AB$39/1000</f>
        <v>0.49266147344102867</v>
      </c>
      <c r="H277" s="26">
        <f t="shared" si="34"/>
        <v>2922.9153672129505</v>
      </c>
      <c r="I277" s="23">
        <f t="shared" si="29"/>
        <v>1.4179445556348249</v>
      </c>
      <c r="J277" s="26">
        <f>I277*'Social Cost of Carbon'!$C$4</f>
        <v>70.89722778174125</v>
      </c>
      <c r="K277" s="26">
        <f>I277*'Social Cost of Carbon'!$C$5</f>
        <v>141.7944555634825</v>
      </c>
      <c r="L277" s="26">
        <f>I277*'Social Cost of Carbon'!$C$6</f>
        <v>212.69168334522374</v>
      </c>
      <c r="M277" s="23">
        <f t="shared" si="30"/>
        <v>0.11696008339362471</v>
      </c>
      <c r="N277" s="23">
        <f t="shared" si="31"/>
        <v>0.23392016678724942</v>
      </c>
      <c r="O277" s="23">
        <f t="shared" si="32"/>
        <v>0.3508802501808741</v>
      </c>
      <c r="P277" s="27"/>
    </row>
    <row r="278" spans="1:16" x14ac:dyDescent="0.25">
      <c r="A278" s="24">
        <f t="shared" si="33"/>
        <v>2016</v>
      </c>
      <c r="B278" s="32">
        <v>42641</v>
      </c>
      <c r="C278" s="28">
        <f>'Bitcoin Data'!C278</f>
        <v>604.728027</v>
      </c>
      <c r="D278" s="26">
        <f>'Bitcoin Data'!K278</f>
        <v>1865.5244453262685</v>
      </c>
      <c r="E278" s="25">
        <f>'Bitcoin Data'!J278</f>
        <v>3231.876548031787</v>
      </c>
      <c r="F278" s="25">
        <f t="shared" si="28"/>
        <v>6.0291447046299744</v>
      </c>
      <c r="G278" s="23">
        <f>'Emissions Factors'!$AB$39/1000</f>
        <v>0.49266147344102867</v>
      </c>
      <c r="H278" s="26">
        <f t="shared" si="34"/>
        <v>2970.3273137721785</v>
      </c>
      <c r="I278" s="23">
        <f t="shared" si="29"/>
        <v>1.5922210621328456</v>
      </c>
      <c r="J278" s="26">
        <f>I278*'Social Cost of Carbon'!$C$4</f>
        <v>79.611053106642288</v>
      </c>
      <c r="K278" s="26">
        <f>I278*'Social Cost of Carbon'!$C$5</f>
        <v>159.22210621328458</v>
      </c>
      <c r="L278" s="26">
        <f>I278*'Social Cost of Carbon'!$C$6</f>
        <v>238.83315931992684</v>
      </c>
      <c r="M278" s="23">
        <f t="shared" si="30"/>
        <v>0.13164769872100254</v>
      </c>
      <c r="N278" s="23">
        <f t="shared" si="31"/>
        <v>0.26329539744200509</v>
      </c>
      <c r="O278" s="23">
        <f t="shared" si="32"/>
        <v>0.39494309616300755</v>
      </c>
      <c r="P278" s="27"/>
    </row>
    <row r="279" spans="1:16" x14ac:dyDescent="0.25">
      <c r="A279" s="24">
        <f t="shared" si="33"/>
        <v>2016</v>
      </c>
      <c r="B279" s="32">
        <v>42642</v>
      </c>
      <c r="C279" s="28">
        <f>'Bitcoin Data'!C279</f>
        <v>605.692993</v>
      </c>
      <c r="D279" s="26">
        <f>'Bitcoin Data'!K279</f>
        <v>1766.09832241244</v>
      </c>
      <c r="E279" s="25">
        <f>'Bitcoin Data'!J279</f>
        <v>3467.1308987202947</v>
      </c>
      <c r="F279" s="25">
        <f t="shared" si="28"/>
        <v>6.1232940638142477</v>
      </c>
      <c r="G279" s="23">
        <f>'Emissions Factors'!$AB$39/1000</f>
        <v>0.49266147344102867</v>
      </c>
      <c r="H279" s="26">
        <f t="shared" si="34"/>
        <v>3016.7110757914315</v>
      </c>
      <c r="I279" s="23">
        <f t="shared" si="29"/>
        <v>1.7081218171764583</v>
      </c>
      <c r="J279" s="26">
        <f>I279*'Social Cost of Carbon'!$C$4</f>
        <v>85.406090858822921</v>
      </c>
      <c r="K279" s="26">
        <f>I279*'Social Cost of Carbon'!$C$5</f>
        <v>170.81218171764584</v>
      </c>
      <c r="L279" s="26">
        <f>I279*'Social Cost of Carbon'!$C$6</f>
        <v>256.21827257646873</v>
      </c>
      <c r="M279" s="23">
        <f t="shared" si="30"/>
        <v>0.14100557847929887</v>
      </c>
      <c r="N279" s="23">
        <f t="shared" si="31"/>
        <v>0.28201115695859774</v>
      </c>
      <c r="O279" s="23">
        <f t="shared" si="32"/>
        <v>0.42301673543789658</v>
      </c>
      <c r="P279" s="27"/>
    </row>
    <row r="280" spans="1:16" x14ac:dyDescent="0.25">
      <c r="A280" s="24">
        <f t="shared" si="33"/>
        <v>2016</v>
      </c>
      <c r="B280" s="32">
        <v>42643</v>
      </c>
      <c r="C280" s="28">
        <f>'Bitcoin Data'!C280</f>
        <v>609.73498500000005</v>
      </c>
      <c r="D280" s="26">
        <f>'Bitcoin Data'!K280</f>
        <v>1792.0493584800006</v>
      </c>
      <c r="E280" s="25">
        <f>'Bitcoin Data'!J280</f>
        <v>3365.402426711918</v>
      </c>
      <c r="F280" s="25">
        <f t="shared" si="28"/>
        <v>6.0309672598161299</v>
      </c>
      <c r="G280" s="23">
        <f>'Emissions Factors'!$AB$39/1000</f>
        <v>0.49266147344102867</v>
      </c>
      <c r="H280" s="26">
        <f t="shared" si="34"/>
        <v>2971.225216495618</v>
      </c>
      <c r="I280" s="23">
        <f t="shared" si="29"/>
        <v>1.6580041182659069</v>
      </c>
      <c r="J280" s="26">
        <f>I280*'Social Cost of Carbon'!$C$4</f>
        <v>82.900205913295338</v>
      </c>
      <c r="K280" s="26">
        <f>I280*'Social Cost of Carbon'!$C$5</f>
        <v>165.80041182659068</v>
      </c>
      <c r="L280" s="26">
        <f>I280*'Social Cost of Carbon'!$C$6</f>
        <v>248.70061773988604</v>
      </c>
      <c r="M280" s="23">
        <f t="shared" si="30"/>
        <v>0.13596104529461325</v>
      </c>
      <c r="N280" s="23">
        <f t="shared" si="31"/>
        <v>0.27192209058922651</v>
      </c>
      <c r="O280" s="23">
        <f t="shared" si="32"/>
        <v>0.40788313588383979</v>
      </c>
      <c r="P280" s="27"/>
    </row>
    <row r="281" spans="1:16" x14ac:dyDescent="0.25">
      <c r="A281" s="24">
        <f t="shared" si="33"/>
        <v>2016</v>
      </c>
      <c r="B281" s="32">
        <v>42644</v>
      </c>
      <c r="C281" s="28">
        <f>'Bitcoin Data'!C281</f>
        <v>613.98297100000002</v>
      </c>
      <c r="D281" s="26">
        <f>'Bitcoin Data'!K281</f>
        <v>1946.5714580917738</v>
      </c>
      <c r="E281" s="25">
        <f>'Bitcoin Data'!J281</f>
        <v>3004.1508358069746</v>
      </c>
      <c r="F281" s="25">
        <f t="shared" si="28"/>
        <v>5.8477942727844034</v>
      </c>
      <c r="G281" s="23">
        <f>'Emissions Factors'!$AB$39/1000</f>
        <v>0.49266147344102867</v>
      </c>
      <c r="H281" s="26">
        <f t="shared" si="34"/>
        <v>2880.9829428099733</v>
      </c>
      <c r="I281" s="23">
        <f t="shared" si="29"/>
        <v>1.480029377207762</v>
      </c>
      <c r="J281" s="26">
        <f>I281*'Social Cost of Carbon'!$C$4</f>
        <v>74.001468860388101</v>
      </c>
      <c r="K281" s="26">
        <f>I281*'Social Cost of Carbon'!$C$5</f>
        <v>148.0029377207762</v>
      </c>
      <c r="L281" s="26">
        <f>I281*'Social Cost of Carbon'!$C$6</f>
        <v>222.00440658116429</v>
      </c>
      <c r="M281" s="23">
        <f t="shared" si="30"/>
        <v>0.12052690767605687</v>
      </c>
      <c r="N281" s="23">
        <f t="shared" si="31"/>
        <v>0.24105381535211373</v>
      </c>
      <c r="O281" s="23">
        <f t="shared" si="32"/>
        <v>0.36158072302817057</v>
      </c>
      <c r="P281" s="27"/>
    </row>
    <row r="282" spans="1:16" x14ac:dyDescent="0.25">
      <c r="A282" s="24">
        <f t="shared" si="33"/>
        <v>2016</v>
      </c>
      <c r="B282" s="32">
        <v>42645</v>
      </c>
      <c r="C282" s="28">
        <f>'Bitcoin Data'!C282</f>
        <v>610.89202899999998</v>
      </c>
      <c r="D282" s="26">
        <f>'Bitcoin Data'!K282</f>
        <v>1842.2453423663214</v>
      </c>
      <c r="E282" s="25">
        <f>'Bitcoin Data'!J282</f>
        <v>3132.1768591019913</v>
      </c>
      <c r="F282" s="25">
        <f t="shared" si="28"/>
        <v>5.7702382301482178</v>
      </c>
      <c r="G282" s="23">
        <f>'Emissions Factors'!$AB$39/1000</f>
        <v>0.49266147344102867</v>
      </c>
      <c r="H282" s="26">
        <f t="shared" si="34"/>
        <v>2842.7740685705744</v>
      </c>
      <c r="I282" s="23">
        <f t="shared" si="29"/>
        <v>1.5431028664830804</v>
      </c>
      <c r="J282" s="26">
        <f>I282*'Social Cost of Carbon'!$C$4</f>
        <v>77.155143324154025</v>
      </c>
      <c r="K282" s="26">
        <f>I282*'Social Cost of Carbon'!$C$5</f>
        <v>154.31028664830805</v>
      </c>
      <c r="L282" s="26">
        <f>I282*'Social Cost of Carbon'!$C$6</f>
        <v>231.46542997246206</v>
      </c>
      <c r="M282" s="23">
        <f t="shared" si="30"/>
        <v>0.12629914888634769</v>
      </c>
      <c r="N282" s="23">
        <f t="shared" si="31"/>
        <v>0.25259829777269538</v>
      </c>
      <c r="O282" s="23">
        <f t="shared" si="32"/>
        <v>0.37889744665904301</v>
      </c>
      <c r="P282" s="27"/>
    </row>
    <row r="283" spans="1:16" x14ac:dyDescent="0.25">
      <c r="A283" s="24">
        <f t="shared" si="33"/>
        <v>2016</v>
      </c>
      <c r="B283" s="32">
        <v>42646</v>
      </c>
      <c r="C283" s="28">
        <f>'Bitcoin Data'!C283</f>
        <v>612.13299600000005</v>
      </c>
      <c r="D283" s="26">
        <f>'Bitcoin Data'!K283</f>
        <v>1827.5750002801663</v>
      </c>
      <c r="E283" s="25">
        <f>'Bitcoin Data'!J283</f>
        <v>3097.9708097603511</v>
      </c>
      <c r="F283" s="25">
        <f t="shared" si="28"/>
        <v>5.6617740035157205</v>
      </c>
      <c r="G283" s="23">
        <f>'Emissions Factors'!$AB$39/1000</f>
        <v>0.49266147344102867</v>
      </c>
      <c r="H283" s="26">
        <f t="shared" si="34"/>
        <v>2789.337922862167</v>
      </c>
      <c r="I283" s="23">
        <f t="shared" si="29"/>
        <v>1.5262508638138312</v>
      </c>
      <c r="J283" s="26">
        <f>I283*'Social Cost of Carbon'!$C$4</f>
        <v>76.312543190691557</v>
      </c>
      <c r="K283" s="26">
        <f>I283*'Social Cost of Carbon'!$C$5</f>
        <v>152.62508638138311</v>
      </c>
      <c r="L283" s="26">
        <f>I283*'Social Cost of Carbon'!$C$6</f>
        <v>228.93762957207468</v>
      </c>
      <c r="M283" s="23">
        <f t="shared" si="30"/>
        <v>0.12466660625935536</v>
      </c>
      <c r="N283" s="23">
        <f t="shared" si="31"/>
        <v>0.24933321251871071</v>
      </c>
      <c r="O283" s="23">
        <f t="shared" si="32"/>
        <v>0.3739998187780661</v>
      </c>
      <c r="P283" s="27"/>
    </row>
    <row r="284" spans="1:16" x14ac:dyDescent="0.25">
      <c r="A284" s="24">
        <f t="shared" si="33"/>
        <v>2016</v>
      </c>
      <c r="B284" s="32">
        <v>42647</v>
      </c>
      <c r="C284" s="28">
        <f>'Bitcoin Data'!C284</f>
        <v>610.203979</v>
      </c>
      <c r="D284" s="26">
        <f>'Bitcoin Data'!K284</f>
        <v>1956.3422911125379</v>
      </c>
      <c r="E284" s="25">
        <f>'Bitcoin Data'!J284</f>
        <v>2924.1711376240041</v>
      </c>
      <c r="F284" s="25">
        <f t="shared" si="28"/>
        <v>5.7206796629845007</v>
      </c>
      <c r="G284" s="23">
        <f>'Emissions Factors'!$AB$39/1000</f>
        <v>0.49266147344102867</v>
      </c>
      <c r="H284" s="26">
        <f t="shared" si="34"/>
        <v>2818.3584718500715</v>
      </c>
      <c r="I284" s="23">
        <f t="shared" si="29"/>
        <v>1.440626461255571</v>
      </c>
      <c r="J284" s="26">
        <f>I284*'Social Cost of Carbon'!$C$4</f>
        <v>72.031323062778554</v>
      </c>
      <c r="K284" s="26">
        <f>I284*'Social Cost of Carbon'!$C$5</f>
        <v>144.06264612555711</v>
      </c>
      <c r="L284" s="26">
        <f>I284*'Social Cost of Carbon'!$C$6</f>
        <v>216.09396918833565</v>
      </c>
      <c r="M284" s="23">
        <f t="shared" si="30"/>
        <v>0.11804466300076118</v>
      </c>
      <c r="N284" s="23">
        <f t="shared" si="31"/>
        <v>0.23608932600152235</v>
      </c>
      <c r="O284" s="23">
        <f t="shared" si="32"/>
        <v>0.35413398900228354</v>
      </c>
      <c r="P284" s="27"/>
    </row>
    <row r="285" spans="1:16" x14ac:dyDescent="0.25">
      <c r="A285" s="24">
        <f t="shared" si="33"/>
        <v>2016</v>
      </c>
      <c r="B285" s="32">
        <v>42648</v>
      </c>
      <c r="C285" s="28">
        <f>'Bitcoin Data'!C285</f>
        <v>612.510986</v>
      </c>
      <c r="D285" s="26">
        <f>'Bitcoin Data'!K285</f>
        <v>2090.1853075131262</v>
      </c>
      <c r="E285" s="25">
        <f>'Bitcoin Data'!J285</f>
        <v>2806.5447893422893</v>
      </c>
      <c r="F285" s="25">
        <f t="shared" si="28"/>
        <v>5.8661986835607749</v>
      </c>
      <c r="G285" s="23">
        <f>'Emissions Factors'!$AB$39/1000</f>
        <v>0.49266147344102867</v>
      </c>
      <c r="H285" s="26">
        <f t="shared" si="34"/>
        <v>2890.0500869408743</v>
      </c>
      <c r="I285" s="23">
        <f t="shared" si="29"/>
        <v>1.3826764911956135</v>
      </c>
      <c r="J285" s="26">
        <f>I285*'Social Cost of Carbon'!$C$4</f>
        <v>69.133824559780678</v>
      </c>
      <c r="K285" s="26">
        <f>I285*'Social Cost of Carbon'!$C$5</f>
        <v>138.26764911956136</v>
      </c>
      <c r="L285" s="26">
        <f>I285*'Social Cost of Carbon'!$C$6</f>
        <v>207.40147367934202</v>
      </c>
      <c r="M285" s="23">
        <f t="shared" si="30"/>
        <v>0.11286952583701197</v>
      </c>
      <c r="N285" s="23">
        <f t="shared" si="31"/>
        <v>0.22573905167402394</v>
      </c>
      <c r="O285" s="23">
        <f t="shared" si="32"/>
        <v>0.3386085775110359</v>
      </c>
      <c r="P285" s="27"/>
    </row>
    <row r="286" spans="1:16" x14ac:dyDescent="0.25">
      <c r="A286" s="24">
        <f t="shared" si="33"/>
        <v>2016</v>
      </c>
      <c r="B286" s="32">
        <v>42649</v>
      </c>
      <c r="C286" s="28">
        <f>'Bitcoin Data'!C286</f>
        <v>613.02099599999997</v>
      </c>
      <c r="D286" s="26">
        <f>'Bitcoin Data'!K286</f>
        <v>2008.1536489311347</v>
      </c>
      <c r="E286" s="25">
        <f>'Bitcoin Data'!J286</f>
        <v>2978.1684571377164</v>
      </c>
      <c r="F286" s="25">
        <f t="shared" si="28"/>
        <v>5.980619854332712</v>
      </c>
      <c r="G286" s="23">
        <f>'Emissions Factors'!$AB$39/1000</f>
        <v>0.49266147344102867</v>
      </c>
      <c r="H286" s="26">
        <f t="shared" si="34"/>
        <v>2946.4209895262243</v>
      </c>
      <c r="I286" s="23">
        <f t="shared" si="29"/>
        <v>1.4672288602490624</v>
      </c>
      <c r="J286" s="26">
        <f>I286*'Social Cost of Carbon'!$C$4</f>
        <v>73.361443012453122</v>
      </c>
      <c r="K286" s="26">
        <f>I286*'Social Cost of Carbon'!$C$5</f>
        <v>146.72288602490624</v>
      </c>
      <c r="L286" s="26">
        <f>I286*'Social Cost of Carbon'!$C$6</f>
        <v>220.08432903735937</v>
      </c>
      <c r="M286" s="23">
        <f t="shared" si="30"/>
        <v>0.11967199083088685</v>
      </c>
      <c r="N286" s="23">
        <f t="shared" si="31"/>
        <v>0.2393439816617737</v>
      </c>
      <c r="O286" s="23">
        <f t="shared" si="32"/>
        <v>0.35901597249266054</v>
      </c>
      <c r="P286" s="27"/>
    </row>
    <row r="287" spans="1:16" x14ac:dyDescent="0.25">
      <c r="A287" s="24">
        <f t="shared" si="33"/>
        <v>2016</v>
      </c>
      <c r="B287" s="32">
        <v>42650</v>
      </c>
      <c r="C287" s="28">
        <f>'Bitcoin Data'!C287</f>
        <v>617.12097200000005</v>
      </c>
      <c r="D287" s="26">
        <f>'Bitcoin Data'!K287</f>
        <v>1804.9225159525981</v>
      </c>
      <c r="E287" s="25">
        <f>'Bitcoin Data'!J287</f>
        <v>3267.1803797159346</v>
      </c>
      <c r="F287" s="25">
        <f t="shared" si="28"/>
        <v>5.8970074310278493</v>
      </c>
      <c r="G287" s="23">
        <f>'Emissions Factors'!$AB$39/1000</f>
        <v>0.49266147344102867</v>
      </c>
      <c r="H287" s="26">
        <f t="shared" si="34"/>
        <v>2905.2283698628758</v>
      </c>
      <c r="I287" s="23">
        <f t="shared" si="29"/>
        <v>1.6096138998684719</v>
      </c>
      <c r="J287" s="26">
        <f>I287*'Social Cost of Carbon'!$C$4</f>
        <v>80.480694993423597</v>
      </c>
      <c r="K287" s="26">
        <f>I287*'Social Cost of Carbon'!$C$5</f>
        <v>160.96138998684719</v>
      </c>
      <c r="L287" s="26">
        <f>I287*'Social Cost of Carbon'!$C$6</f>
        <v>241.44208498027078</v>
      </c>
      <c r="M287" s="23">
        <f t="shared" si="30"/>
        <v>0.13041315827040731</v>
      </c>
      <c r="N287" s="23">
        <f t="shared" si="31"/>
        <v>0.26082631654081462</v>
      </c>
      <c r="O287" s="23">
        <f t="shared" si="32"/>
        <v>0.39123947481122184</v>
      </c>
      <c r="P287" s="27"/>
    </row>
    <row r="288" spans="1:16" x14ac:dyDescent="0.25">
      <c r="A288" s="24">
        <f t="shared" si="33"/>
        <v>2016</v>
      </c>
      <c r="B288" s="32">
        <v>42651</v>
      </c>
      <c r="C288" s="28">
        <f>'Bitcoin Data'!C288</f>
        <v>619.10797100000002</v>
      </c>
      <c r="D288" s="26">
        <f>'Bitcoin Data'!K288</f>
        <v>2085.1088136174112</v>
      </c>
      <c r="E288" s="25">
        <f>'Bitcoin Data'!J288</f>
        <v>2945.5618595164292</v>
      </c>
      <c r="F288" s="25">
        <f t="shared" si="28"/>
        <v>6.1418169943329968</v>
      </c>
      <c r="G288" s="23">
        <f>'Emissions Factors'!$AB$39/1000</f>
        <v>0.49266147344102867</v>
      </c>
      <c r="H288" s="26">
        <f t="shared" si="34"/>
        <v>3025.8366100332441</v>
      </c>
      <c r="I288" s="23">
        <f t="shared" si="29"/>
        <v>1.4511648458210602</v>
      </c>
      <c r="J288" s="26">
        <f>I288*'Social Cost of Carbon'!$C$4</f>
        <v>72.558242291053006</v>
      </c>
      <c r="K288" s="26">
        <f>I288*'Social Cost of Carbon'!$C$5</f>
        <v>145.11648458210601</v>
      </c>
      <c r="L288" s="26">
        <f>I288*'Social Cost of Carbon'!$C$6</f>
        <v>217.67472687315902</v>
      </c>
      <c r="M288" s="23">
        <f t="shared" si="30"/>
        <v>0.11719804248983415</v>
      </c>
      <c r="N288" s="23">
        <f t="shared" si="31"/>
        <v>0.2343960849796683</v>
      </c>
      <c r="O288" s="23">
        <f t="shared" si="32"/>
        <v>0.35159412746950242</v>
      </c>
      <c r="P288" s="27"/>
    </row>
    <row r="289" spans="1:16" x14ac:dyDescent="0.25">
      <c r="A289" s="24">
        <f t="shared" si="33"/>
        <v>2016</v>
      </c>
      <c r="B289" s="32">
        <v>42652</v>
      </c>
      <c r="C289" s="28">
        <f>'Bitcoin Data'!C289</f>
        <v>616.75201400000003</v>
      </c>
      <c r="D289" s="26">
        <f>'Bitcoin Data'!K289</f>
        <v>2002.8977108084625</v>
      </c>
      <c r="E289" s="25">
        <f>'Bitcoin Data'!J289</f>
        <v>3124.8800168095313</v>
      </c>
      <c r="F289" s="25">
        <f t="shared" si="28"/>
        <v>6.2588150322189202</v>
      </c>
      <c r="G289" s="23">
        <f>'Emissions Factors'!$AB$39/1000</f>
        <v>0.49266147344102867</v>
      </c>
      <c r="H289" s="26">
        <f t="shared" si="34"/>
        <v>3083.4770357678326</v>
      </c>
      <c r="I289" s="23">
        <f t="shared" si="29"/>
        <v>1.5395079934078102</v>
      </c>
      <c r="J289" s="26">
        <f>I289*'Social Cost of Carbon'!$C$4</f>
        <v>76.975399670390516</v>
      </c>
      <c r="K289" s="26">
        <f>I289*'Social Cost of Carbon'!$C$5</f>
        <v>153.95079934078103</v>
      </c>
      <c r="L289" s="26">
        <f>I289*'Social Cost of Carbon'!$C$6</f>
        <v>230.92619901117152</v>
      </c>
      <c r="M289" s="23">
        <f t="shared" si="30"/>
        <v>0.1248076989180136</v>
      </c>
      <c r="N289" s="23">
        <f t="shared" si="31"/>
        <v>0.24961539783602721</v>
      </c>
      <c r="O289" s="23">
        <f t="shared" si="32"/>
        <v>0.37442309675404079</v>
      </c>
      <c r="P289" s="27"/>
    </row>
    <row r="290" spans="1:16" x14ac:dyDescent="0.25">
      <c r="A290" s="24">
        <f t="shared" si="33"/>
        <v>2016</v>
      </c>
      <c r="B290" s="32">
        <v>42653</v>
      </c>
      <c r="C290" s="28">
        <f>'Bitcoin Data'!C290</f>
        <v>618.99401899999998</v>
      </c>
      <c r="D290" s="26">
        <f>'Bitcoin Data'!K290</f>
        <v>1559.1491739722717</v>
      </c>
      <c r="E290" s="25">
        <f>'Bitcoin Data'!J290</f>
        <v>3916.8978429472622</v>
      </c>
      <c r="F290" s="25">
        <f t="shared" si="28"/>
        <v>6.1070280363649969</v>
      </c>
      <c r="G290" s="23">
        <f>'Emissions Factors'!$AB$39/1000</f>
        <v>0.49266147344102867</v>
      </c>
      <c r="H290" s="26">
        <f t="shared" si="34"/>
        <v>3008.6974307412511</v>
      </c>
      <c r="I290" s="23">
        <f t="shared" si="29"/>
        <v>1.929704662624385</v>
      </c>
      <c r="J290" s="26">
        <f>I290*'Social Cost of Carbon'!$C$4</f>
        <v>96.485233131219246</v>
      </c>
      <c r="K290" s="26">
        <f>I290*'Social Cost of Carbon'!$C$5</f>
        <v>192.97046626243849</v>
      </c>
      <c r="L290" s="26">
        <f>I290*'Social Cost of Carbon'!$C$6</f>
        <v>289.45569939365777</v>
      </c>
      <c r="M290" s="23">
        <f t="shared" si="30"/>
        <v>0.15587425753659706</v>
      </c>
      <c r="N290" s="23">
        <f t="shared" si="31"/>
        <v>0.31174851507319412</v>
      </c>
      <c r="O290" s="23">
        <f t="shared" si="32"/>
        <v>0.46762277260979118</v>
      </c>
      <c r="P290" s="27"/>
    </row>
    <row r="291" spans="1:16" x14ac:dyDescent="0.25">
      <c r="A291" s="24">
        <f t="shared" si="33"/>
        <v>2016</v>
      </c>
      <c r="B291" s="32">
        <v>42654</v>
      </c>
      <c r="C291" s="28">
        <f>'Bitcoin Data'!C291</f>
        <v>641.07202099999995</v>
      </c>
      <c r="D291" s="26">
        <f>'Bitcoin Data'!K291</f>
        <v>1726.3506520389271</v>
      </c>
      <c r="E291" s="25">
        <f>'Bitcoin Data'!J291</f>
        <v>3471.1684109017756</v>
      </c>
      <c r="F291" s="25">
        <f t="shared" si="28"/>
        <v>5.9924538494972062</v>
      </c>
      <c r="G291" s="23">
        <f>'Emissions Factors'!$AB$39/1000</f>
        <v>0.49266147344102867</v>
      </c>
      <c r="H291" s="26">
        <f t="shared" si="34"/>
        <v>2952.2511430206578</v>
      </c>
      <c r="I291" s="23">
        <f t="shared" si="29"/>
        <v>1.7101109438768227</v>
      </c>
      <c r="J291" s="26">
        <f>I291*'Social Cost of Carbon'!$C$4</f>
        <v>85.505547193841139</v>
      </c>
      <c r="K291" s="26">
        <f>I291*'Social Cost of Carbon'!$C$5</f>
        <v>171.01109438768228</v>
      </c>
      <c r="L291" s="26">
        <f>I291*'Social Cost of Carbon'!$C$6</f>
        <v>256.5166415815234</v>
      </c>
      <c r="M291" s="23">
        <f t="shared" si="30"/>
        <v>0.13337900328337859</v>
      </c>
      <c r="N291" s="23">
        <f t="shared" si="31"/>
        <v>0.26675800656675719</v>
      </c>
      <c r="O291" s="23">
        <f t="shared" si="32"/>
        <v>0.40013700985013573</v>
      </c>
      <c r="P291" s="27"/>
    </row>
    <row r="292" spans="1:16" x14ac:dyDescent="0.25">
      <c r="A292" s="24">
        <f t="shared" si="33"/>
        <v>2016</v>
      </c>
      <c r="B292" s="32">
        <v>42655</v>
      </c>
      <c r="C292" s="28">
        <f>'Bitcoin Data'!C292</f>
        <v>636.19201699999996</v>
      </c>
      <c r="D292" s="26">
        <f>'Bitcoin Data'!K292</f>
        <v>1804.1972644694256</v>
      </c>
      <c r="E292" s="25">
        <f>'Bitcoin Data'!J292</f>
        <v>3300.4546225720278</v>
      </c>
      <c r="F292" s="25">
        <f t="shared" si="28"/>
        <v>5.9546712015499228</v>
      </c>
      <c r="G292" s="23">
        <f>'Emissions Factors'!$AB$39/1000</f>
        <v>0.49266147344102867</v>
      </c>
      <c r="H292" s="26">
        <f t="shared" si="34"/>
        <v>2933.6370880124455</v>
      </c>
      <c r="I292" s="23">
        <f t="shared" si="29"/>
        <v>1.6260068373815892</v>
      </c>
      <c r="J292" s="26">
        <f>I292*'Social Cost of Carbon'!$C$4</f>
        <v>81.30034186907946</v>
      </c>
      <c r="K292" s="26">
        <f>I292*'Social Cost of Carbon'!$C$5</f>
        <v>162.60068373815892</v>
      </c>
      <c r="L292" s="26">
        <f>I292*'Social Cost of Carbon'!$C$6</f>
        <v>243.90102560723838</v>
      </c>
      <c r="M292" s="23">
        <f t="shared" si="30"/>
        <v>0.12779214403295391</v>
      </c>
      <c r="N292" s="23">
        <f t="shared" si="31"/>
        <v>0.25558428806590783</v>
      </c>
      <c r="O292" s="23">
        <f t="shared" si="32"/>
        <v>0.38337643209886174</v>
      </c>
      <c r="P292" s="27"/>
    </row>
    <row r="293" spans="1:16" x14ac:dyDescent="0.25">
      <c r="A293" s="24">
        <f t="shared" si="33"/>
        <v>2016</v>
      </c>
      <c r="B293" s="32">
        <v>42656</v>
      </c>
      <c r="C293" s="28">
        <f>'Bitcoin Data'!C293</f>
        <v>636.78601100000003</v>
      </c>
      <c r="D293" s="26">
        <f>'Bitcoin Data'!K293</f>
        <v>1612.1658814199843</v>
      </c>
      <c r="E293" s="25">
        <f>'Bitcoin Data'!J293</f>
        <v>3665.5119977344207</v>
      </c>
      <c r="F293" s="25">
        <f t="shared" si="28"/>
        <v>5.9094133806830405</v>
      </c>
      <c r="G293" s="23">
        <f>'Emissions Factors'!$AB$39/1000</f>
        <v>0.49266147344102867</v>
      </c>
      <c r="H293" s="26">
        <f t="shared" si="34"/>
        <v>2911.340303299437</v>
      </c>
      <c r="I293" s="23">
        <f t="shared" si="29"/>
        <v>1.8058565417196082</v>
      </c>
      <c r="J293" s="26">
        <f>I293*'Social Cost of Carbon'!$C$4</f>
        <v>90.292827085980406</v>
      </c>
      <c r="K293" s="26">
        <f>I293*'Social Cost of Carbon'!$C$5</f>
        <v>180.58565417196081</v>
      </c>
      <c r="L293" s="26">
        <f>I293*'Social Cost of Carbon'!$C$6</f>
        <v>270.87848125794125</v>
      </c>
      <c r="M293" s="23">
        <f t="shared" si="30"/>
        <v>0.14179461471552396</v>
      </c>
      <c r="N293" s="23">
        <f t="shared" si="31"/>
        <v>0.28358922943104792</v>
      </c>
      <c r="O293" s="23">
        <f t="shared" si="32"/>
        <v>0.42538384414657193</v>
      </c>
      <c r="P293" s="27"/>
    </row>
    <row r="294" spans="1:16" x14ac:dyDescent="0.25">
      <c r="A294" s="24">
        <f t="shared" si="33"/>
        <v>2016</v>
      </c>
      <c r="B294" s="32">
        <v>42657</v>
      </c>
      <c r="C294" s="28">
        <f>'Bitcoin Data'!C294</f>
        <v>640.37799099999995</v>
      </c>
      <c r="D294" s="26">
        <f>'Bitcoin Data'!K294</f>
        <v>1681.280190471844</v>
      </c>
      <c r="E294" s="25">
        <f>'Bitcoin Data'!J294</f>
        <v>3383.3348599630463</v>
      </c>
      <c r="F294" s="25">
        <f t="shared" si="28"/>
        <v>5.6883338777887005</v>
      </c>
      <c r="G294" s="23">
        <f>'Emissions Factors'!$AB$39/1000</f>
        <v>0.49266147344102867</v>
      </c>
      <c r="H294" s="26">
        <f t="shared" si="34"/>
        <v>2802.4229496559014</v>
      </c>
      <c r="I294" s="23">
        <f t="shared" si="29"/>
        <v>1.6668387372537909</v>
      </c>
      <c r="J294" s="26">
        <f>I294*'Social Cost of Carbon'!$C$4</f>
        <v>83.34193686268955</v>
      </c>
      <c r="K294" s="26">
        <f>I294*'Social Cost of Carbon'!$C$5</f>
        <v>166.6838737253791</v>
      </c>
      <c r="L294" s="26">
        <f>I294*'Social Cost of Carbon'!$C$6</f>
        <v>250.02581058806865</v>
      </c>
      <c r="M294" s="23">
        <f t="shared" si="30"/>
        <v>0.13014491133985515</v>
      </c>
      <c r="N294" s="23">
        <f t="shared" si="31"/>
        <v>0.26028982267971029</v>
      </c>
      <c r="O294" s="23">
        <f t="shared" si="32"/>
        <v>0.39043473401956547</v>
      </c>
      <c r="P294" s="27"/>
    </row>
    <row r="295" spans="1:16" x14ac:dyDescent="0.25">
      <c r="A295" s="24">
        <f t="shared" si="33"/>
        <v>2016</v>
      </c>
      <c r="B295" s="32">
        <v>42658</v>
      </c>
      <c r="C295" s="28">
        <f>'Bitcoin Data'!C295</f>
        <v>638.64599599999997</v>
      </c>
      <c r="D295" s="26">
        <f>'Bitcoin Data'!K295</f>
        <v>1776.0277938622057</v>
      </c>
      <c r="E295" s="25">
        <f>'Bitcoin Data'!J295</f>
        <v>3134.2330747795286</v>
      </c>
      <c r="F295" s="25">
        <f t="shared" si="28"/>
        <v>5.5664850532506431</v>
      </c>
      <c r="G295" s="23">
        <f>'Emissions Factors'!$AB$39/1000</f>
        <v>0.49266147344102867</v>
      </c>
      <c r="H295" s="26">
        <f t="shared" si="34"/>
        <v>2742.3927282219247</v>
      </c>
      <c r="I295" s="23">
        <f t="shared" si="29"/>
        <v>1.5441158847284882</v>
      </c>
      <c r="J295" s="26">
        <f>I295*'Social Cost of Carbon'!$C$4</f>
        <v>77.20579423642441</v>
      </c>
      <c r="K295" s="26">
        <f>I295*'Social Cost of Carbon'!$C$5</f>
        <v>154.41158847284882</v>
      </c>
      <c r="L295" s="26">
        <f>I295*'Social Cost of Carbon'!$C$6</f>
        <v>231.61738270927322</v>
      </c>
      <c r="M295" s="23">
        <f t="shared" si="30"/>
        <v>0.12088981175797493</v>
      </c>
      <c r="N295" s="23">
        <f t="shared" si="31"/>
        <v>0.24177962351594987</v>
      </c>
      <c r="O295" s="23">
        <f t="shared" si="32"/>
        <v>0.36266943527392481</v>
      </c>
      <c r="P295" s="27"/>
    </row>
    <row r="296" spans="1:16" x14ac:dyDescent="0.25">
      <c r="A296" s="24">
        <f t="shared" si="33"/>
        <v>2016</v>
      </c>
      <c r="B296" s="32">
        <v>42659</v>
      </c>
      <c r="C296" s="28">
        <f>'Bitcoin Data'!C296</f>
        <v>641.63098100000002</v>
      </c>
      <c r="D296" s="26">
        <f>'Bitcoin Data'!K296</f>
        <v>1624.8307467972122</v>
      </c>
      <c r="E296" s="25">
        <f>'Bitcoin Data'!J296</f>
        <v>3444.344076826786</v>
      </c>
      <c r="F296" s="25">
        <f t="shared" si="28"/>
        <v>5.5964761585770209</v>
      </c>
      <c r="G296" s="23">
        <f>'Emissions Factors'!$AB$39/1000</f>
        <v>0.49266147344102867</v>
      </c>
      <c r="H296" s="26">
        <f t="shared" si="34"/>
        <v>2757.1681903621429</v>
      </c>
      <c r="I296" s="23">
        <f t="shared" si="29"/>
        <v>1.6968956279273641</v>
      </c>
      <c r="J296" s="26">
        <f>I296*'Social Cost of Carbon'!$C$4</f>
        <v>84.844781396368205</v>
      </c>
      <c r="K296" s="26">
        <f>I296*'Social Cost of Carbon'!$C$5</f>
        <v>169.68956279273641</v>
      </c>
      <c r="L296" s="26">
        <f>I296*'Social Cost of Carbon'!$C$6</f>
        <v>254.53434418910462</v>
      </c>
      <c r="M296" s="23">
        <f t="shared" si="30"/>
        <v>0.13223298735378272</v>
      </c>
      <c r="N296" s="23">
        <f t="shared" si="31"/>
        <v>0.26446597470756544</v>
      </c>
      <c r="O296" s="23">
        <f t="shared" si="32"/>
        <v>0.39669896206134819</v>
      </c>
      <c r="P296" s="27"/>
    </row>
    <row r="297" spans="1:16" x14ac:dyDescent="0.25">
      <c r="A297" s="24">
        <f t="shared" si="33"/>
        <v>2016</v>
      </c>
      <c r="B297" s="32">
        <v>42660</v>
      </c>
      <c r="C297" s="28">
        <f>'Bitcoin Data'!C297</f>
        <v>639.192993</v>
      </c>
      <c r="D297" s="26">
        <f>'Bitcoin Data'!K297</f>
        <v>1567.034242600125</v>
      </c>
      <c r="E297" s="25">
        <f>'Bitcoin Data'!J297</f>
        <v>3510.5643370304956</v>
      </c>
      <c r="F297" s="25">
        <f t="shared" si="28"/>
        <v>5.5011745269775929</v>
      </c>
      <c r="G297" s="23">
        <f>'Emissions Factors'!$AB$39/1000</f>
        <v>0.49266147344102867</v>
      </c>
      <c r="H297" s="26">
        <f t="shared" si="34"/>
        <v>2710.216748117035</v>
      </c>
      <c r="I297" s="23">
        <f t="shared" si="29"/>
        <v>1.7295197988909721</v>
      </c>
      <c r="J297" s="26">
        <f>I297*'Social Cost of Carbon'!$C$4</f>
        <v>86.475989944548601</v>
      </c>
      <c r="K297" s="26">
        <f>I297*'Social Cost of Carbon'!$C$5</f>
        <v>172.9519798890972</v>
      </c>
      <c r="L297" s="26">
        <f>I297*'Social Cost of Carbon'!$C$6</f>
        <v>259.42796983364582</v>
      </c>
      <c r="M297" s="23">
        <f t="shared" si="30"/>
        <v>0.13528932715404252</v>
      </c>
      <c r="N297" s="23">
        <f t="shared" si="31"/>
        <v>0.27057865430808503</v>
      </c>
      <c r="O297" s="23">
        <f t="shared" si="32"/>
        <v>0.40586798146212755</v>
      </c>
      <c r="P297" s="27"/>
    </row>
    <row r="298" spans="1:16" x14ac:dyDescent="0.25">
      <c r="A298" s="24">
        <f t="shared" si="33"/>
        <v>2016</v>
      </c>
      <c r="B298" s="32">
        <v>42661</v>
      </c>
      <c r="C298" s="28">
        <f>'Bitcoin Data'!C298</f>
        <v>637.96002199999998</v>
      </c>
      <c r="D298" s="26">
        <f>'Bitcoin Data'!K298</f>
        <v>1931.7093435188503</v>
      </c>
      <c r="E298" s="25">
        <f>'Bitcoin Data'!J298</f>
        <v>2880.4076977233944</v>
      </c>
      <c r="F298" s="25">
        <f t="shared" si="28"/>
        <v>5.5641104628359015</v>
      </c>
      <c r="G298" s="23">
        <f>'Emissions Factors'!$AB$39/1000</f>
        <v>0.49266147344102867</v>
      </c>
      <c r="H298" s="26">
        <f t="shared" si="34"/>
        <v>2741.2228590093791</v>
      </c>
      <c r="I298" s="23">
        <f t="shared" si="29"/>
        <v>1.4190659004712887</v>
      </c>
      <c r="J298" s="26">
        <f>I298*'Social Cost of Carbon'!$C$4</f>
        <v>70.953295023564436</v>
      </c>
      <c r="K298" s="26">
        <f>I298*'Social Cost of Carbon'!$C$5</f>
        <v>141.90659004712887</v>
      </c>
      <c r="L298" s="26">
        <f>I298*'Social Cost of Carbon'!$C$6</f>
        <v>212.85988507069331</v>
      </c>
      <c r="M298" s="23">
        <f t="shared" si="30"/>
        <v>0.11121903031027928</v>
      </c>
      <c r="N298" s="23">
        <f t="shared" si="31"/>
        <v>0.22243806062055857</v>
      </c>
      <c r="O298" s="23">
        <f t="shared" si="32"/>
        <v>0.33365709093083784</v>
      </c>
      <c r="P298" s="27"/>
    </row>
    <row r="299" spans="1:16" x14ac:dyDescent="0.25">
      <c r="A299" s="24">
        <f t="shared" si="33"/>
        <v>2016</v>
      </c>
      <c r="B299" s="32">
        <v>42662</v>
      </c>
      <c r="C299" s="28">
        <f>'Bitcoin Data'!C299</f>
        <v>630.52002000000005</v>
      </c>
      <c r="D299" s="26">
        <f>'Bitcoin Data'!K299</f>
        <v>1596.4995269631127</v>
      </c>
      <c r="E299" s="25">
        <f>'Bitcoin Data'!J299</f>
        <v>3475.0722900093842</v>
      </c>
      <c r="F299" s="25">
        <f t="shared" si="28"/>
        <v>5.5479512671626026</v>
      </c>
      <c r="G299" s="23">
        <f>'Emissions Factors'!$AB$39/1000</f>
        <v>0.49266147344102867</v>
      </c>
      <c r="H299" s="26">
        <f t="shared" si="34"/>
        <v>2733.2618458593497</v>
      </c>
      <c r="I299" s="23">
        <f t="shared" si="29"/>
        <v>1.712034234710113</v>
      </c>
      <c r="J299" s="26">
        <f>I299*'Social Cost of Carbon'!$C$4</f>
        <v>85.601711735505646</v>
      </c>
      <c r="K299" s="26">
        <f>I299*'Social Cost of Carbon'!$C$5</f>
        <v>171.20342347101129</v>
      </c>
      <c r="L299" s="26">
        <f>I299*'Social Cost of Carbon'!$C$6</f>
        <v>256.80513520651692</v>
      </c>
      <c r="M299" s="23">
        <f t="shared" si="30"/>
        <v>0.13576366970156736</v>
      </c>
      <c r="N299" s="23">
        <f t="shared" si="31"/>
        <v>0.27152733940313473</v>
      </c>
      <c r="O299" s="23">
        <f t="shared" si="32"/>
        <v>0.40729100910470201</v>
      </c>
      <c r="P299" s="27"/>
    </row>
    <row r="300" spans="1:16" x14ac:dyDescent="0.25">
      <c r="A300" s="24">
        <f t="shared" si="33"/>
        <v>2016</v>
      </c>
      <c r="B300" s="32">
        <v>42663</v>
      </c>
      <c r="C300" s="28">
        <f>'Bitcoin Data'!C300</f>
        <v>630.85699499999998</v>
      </c>
      <c r="D300" s="26">
        <f>'Bitcoin Data'!K300</f>
        <v>1647.2971896235822</v>
      </c>
      <c r="E300" s="25">
        <f>'Bitcoin Data'!J300</f>
        <v>3358.111613440024</v>
      </c>
      <c r="F300" s="25">
        <f t="shared" si="28"/>
        <v>5.5318078232620644</v>
      </c>
      <c r="G300" s="23">
        <f>'Emissions Factors'!$AB$39/1000</f>
        <v>0.49266147344102867</v>
      </c>
      <c r="H300" s="26">
        <f t="shared" si="34"/>
        <v>2725.3085930008983</v>
      </c>
      <c r="I300" s="23">
        <f t="shared" si="29"/>
        <v>1.6544122154567924</v>
      </c>
      <c r="J300" s="26">
        <f>I300*'Social Cost of Carbon'!$C$4</f>
        <v>82.72061077283962</v>
      </c>
      <c r="K300" s="26">
        <f>I300*'Social Cost of Carbon'!$C$5</f>
        <v>165.44122154567924</v>
      </c>
      <c r="L300" s="26">
        <f>I300*'Social Cost of Carbon'!$C$6</f>
        <v>248.16183231851886</v>
      </c>
      <c r="M300" s="23">
        <f t="shared" si="30"/>
        <v>0.13112418730149711</v>
      </c>
      <c r="N300" s="23">
        <f t="shared" si="31"/>
        <v>0.26224837460299422</v>
      </c>
      <c r="O300" s="23">
        <f t="shared" si="32"/>
        <v>0.39337256190449132</v>
      </c>
      <c r="P300" s="27"/>
    </row>
    <row r="301" spans="1:16" x14ac:dyDescent="0.25">
      <c r="A301" s="24">
        <f t="shared" si="33"/>
        <v>2016</v>
      </c>
      <c r="B301" s="32">
        <v>42664</v>
      </c>
      <c r="C301" s="28">
        <f>'Bitcoin Data'!C301</f>
        <v>632.82800299999997</v>
      </c>
      <c r="D301" s="26">
        <f>'Bitcoin Data'!K301</f>
        <v>2046.1870819422152</v>
      </c>
      <c r="E301" s="25">
        <f>'Bitcoin Data'!J301</f>
        <v>2772.7485633313618</v>
      </c>
      <c r="F301" s="25">
        <f t="shared" si="28"/>
        <v>5.6735622917624688</v>
      </c>
      <c r="G301" s="23">
        <f>'Emissions Factors'!$AB$39/1000</f>
        <v>0.49266147344102867</v>
      </c>
      <c r="H301" s="26">
        <f t="shared" si="34"/>
        <v>2795.1455583191573</v>
      </c>
      <c r="I301" s="23">
        <f t="shared" si="29"/>
        <v>1.3660263926923242</v>
      </c>
      <c r="J301" s="26">
        <f>I301*'Social Cost of Carbon'!$C$4</f>
        <v>68.301319634616206</v>
      </c>
      <c r="K301" s="26">
        <f>I301*'Social Cost of Carbon'!$C$5</f>
        <v>136.60263926923241</v>
      </c>
      <c r="L301" s="26">
        <f>I301*'Social Cost of Carbon'!$C$6</f>
        <v>204.90395890384863</v>
      </c>
      <c r="M301" s="23">
        <f t="shared" si="30"/>
        <v>0.10793030540814454</v>
      </c>
      <c r="N301" s="23">
        <f t="shared" si="31"/>
        <v>0.21586061081628907</v>
      </c>
      <c r="O301" s="23">
        <f t="shared" si="32"/>
        <v>0.32379091622443362</v>
      </c>
      <c r="P301" s="27"/>
    </row>
    <row r="302" spans="1:16" x14ac:dyDescent="0.25">
      <c r="A302" s="24">
        <f t="shared" si="33"/>
        <v>2016</v>
      </c>
      <c r="B302" s="32">
        <v>42665</v>
      </c>
      <c r="C302" s="28">
        <f>'Bitcoin Data'!C302</f>
        <v>657.29400599999997</v>
      </c>
      <c r="D302" s="26">
        <f>'Bitcoin Data'!K302</f>
        <v>1857.4907945009411</v>
      </c>
      <c r="E302" s="25">
        <f>'Bitcoin Data'!J302</f>
        <v>3110.030419403301</v>
      </c>
      <c r="F302" s="25">
        <f t="shared" si="28"/>
        <v>5.7768528746595331</v>
      </c>
      <c r="G302" s="23">
        <f>'Emissions Factors'!$AB$39/1000</f>
        <v>0.49266147344102867</v>
      </c>
      <c r="H302" s="26">
        <f t="shared" si="34"/>
        <v>2846.0328490818079</v>
      </c>
      <c r="I302" s="23">
        <f t="shared" si="29"/>
        <v>1.5321921688696507</v>
      </c>
      <c r="J302" s="26">
        <f>I302*'Social Cost of Carbon'!$C$4</f>
        <v>76.609608443482529</v>
      </c>
      <c r="K302" s="26">
        <f>I302*'Social Cost of Carbon'!$C$5</f>
        <v>153.21921688696506</v>
      </c>
      <c r="L302" s="26">
        <f>I302*'Social Cost of Carbon'!$C$6</f>
        <v>229.82882533044761</v>
      </c>
      <c r="M302" s="23">
        <f t="shared" si="30"/>
        <v>0.11655303067449931</v>
      </c>
      <c r="N302" s="23">
        <f t="shared" si="31"/>
        <v>0.23310606134899861</v>
      </c>
      <c r="O302" s="23">
        <f t="shared" si="32"/>
        <v>0.34965909202349799</v>
      </c>
      <c r="P302" s="27"/>
    </row>
    <row r="303" spans="1:16" x14ac:dyDescent="0.25">
      <c r="A303" s="24">
        <f t="shared" si="33"/>
        <v>2016</v>
      </c>
      <c r="B303" s="32">
        <v>42666</v>
      </c>
      <c r="C303" s="28">
        <f>'Bitcoin Data'!C303</f>
        <v>657.07098399999995</v>
      </c>
      <c r="D303" s="26">
        <f>'Bitcoin Data'!K303</f>
        <v>1817.6080782581255</v>
      </c>
      <c r="E303" s="25">
        <f>'Bitcoin Data'!J303</f>
        <v>3235.380763294746</v>
      </c>
      <c r="F303" s="25">
        <f t="shared" si="28"/>
        <v>5.8806542116054707</v>
      </c>
      <c r="G303" s="23">
        <f>'Emissions Factors'!$AB$39/1000</f>
        <v>0.49266147344102867</v>
      </c>
      <c r="H303" s="26">
        <f t="shared" si="34"/>
        <v>2897.1717686867419</v>
      </c>
      <c r="I303" s="23">
        <f t="shared" si="29"/>
        <v>1.5939474539875496</v>
      </c>
      <c r="J303" s="26">
        <f>I303*'Social Cost of Carbon'!$C$4</f>
        <v>79.697372699377482</v>
      </c>
      <c r="K303" s="26">
        <f>I303*'Social Cost of Carbon'!$C$5</f>
        <v>159.39474539875496</v>
      </c>
      <c r="L303" s="26">
        <f>I303*'Social Cost of Carbon'!$C$6</f>
        <v>239.09211809813243</v>
      </c>
      <c r="M303" s="23">
        <f t="shared" si="30"/>
        <v>0.12129187658570766</v>
      </c>
      <c r="N303" s="23">
        <f t="shared" si="31"/>
        <v>0.24258375317141531</v>
      </c>
      <c r="O303" s="23">
        <f t="shared" si="32"/>
        <v>0.36387562975712295</v>
      </c>
      <c r="P303" s="27"/>
    </row>
    <row r="304" spans="1:16" x14ac:dyDescent="0.25">
      <c r="A304" s="24">
        <f t="shared" si="33"/>
        <v>2016</v>
      </c>
      <c r="B304" s="32">
        <v>42667</v>
      </c>
      <c r="C304" s="28">
        <f>'Bitcoin Data'!C304</f>
        <v>653.760986</v>
      </c>
      <c r="D304" s="26">
        <f>'Bitcoin Data'!K304</f>
        <v>1780.5960684844745</v>
      </c>
      <c r="E304" s="25">
        <f>'Bitcoin Data'!J304</f>
        <v>3246.589352234329</v>
      </c>
      <c r="F304" s="25">
        <f t="shared" si="28"/>
        <v>5.7808642365720031</v>
      </c>
      <c r="G304" s="23">
        <f>'Emissions Factors'!$AB$39/1000</f>
        <v>0.49266147344102867</v>
      </c>
      <c r="H304" s="26">
        <f t="shared" si="34"/>
        <v>2848.0090925521104</v>
      </c>
      <c r="I304" s="23">
        <f t="shared" si="29"/>
        <v>1.5994694939297194</v>
      </c>
      <c r="J304" s="26">
        <f>I304*'Social Cost of Carbon'!$C$4</f>
        <v>79.973474696485965</v>
      </c>
      <c r="K304" s="26">
        <f>I304*'Social Cost of Carbon'!$C$5</f>
        <v>159.94694939297193</v>
      </c>
      <c r="L304" s="26">
        <f>I304*'Social Cost of Carbon'!$C$6</f>
        <v>239.9204240894579</v>
      </c>
      <c r="M304" s="23">
        <f t="shared" si="30"/>
        <v>0.12232830714753903</v>
      </c>
      <c r="N304" s="23">
        <f t="shared" si="31"/>
        <v>0.24465661429507807</v>
      </c>
      <c r="O304" s="23">
        <f t="shared" si="32"/>
        <v>0.36698492144261707</v>
      </c>
      <c r="P304" s="27"/>
    </row>
    <row r="305" spans="1:16" x14ac:dyDescent="0.25">
      <c r="A305" s="24">
        <f t="shared" si="33"/>
        <v>2016</v>
      </c>
      <c r="B305" s="32">
        <v>42668</v>
      </c>
      <c r="C305" s="28">
        <f>'Bitcoin Data'!C305</f>
        <v>657.58801300000005</v>
      </c>
      <c r="D305" s="26">
        <f>'Bitcoin Data'!K305</f>
        <v>1744.5265653326051</v>
      </c>
      <c r="E305" s="25">
        <f>'Bitcoin Data'!J305</f>
        <v>3350.9294644480456</v>
      </c>
      <c r="F305" s="25">
        <f t="shared" si="28"/>
        <v>5.8457854692853743</v>
      </c>
      <c r="G305" s="23">
        <f>'Emissions Factors'!$AB$39/1000</f>
        <v>0.49266147344102867</v>
      </c>
      <c r="H305" s="26">
        <f t="shared" si="34"/>
        <v>2879.9932827182879</v>
      </c>
      <c r="I305" s="23">
        <f t="shared" si="29"/>
        <v>1.6508738473519313</v>
      </c>
      <c r="J305" s="26">
        <f>I305*'Social Cost of Carbon'!$C$4</f>
        <v>82.543692367596563</v>
      </c>
      <c r="K305" s="26">
        <f>I305*'Social Cost of Carbon'!$C$5</f>
        <v>165.08738473519313</v>
      </c>
      <c r="L305" s="26">
        <f>I305*'Social Cost of Carbon'!$C$6</f>
        <v>247.6310771027897</v>
      </c>
      <c r="M305" s="23">
        <f t="shared" si="30"/>
        <v>0.12552493466391176</v>
      </c>
      <c r="N305" s="23">
        <f t="shared" si="31"/>
        <v>0.25104986932782353</v>
      </c>
      <c r="O305" s="23">
        <f t="shared" si="32"/>
        <v>0.37657480399173532</v>
      </c>
      <c r="P305" s="27"/>
    </row>
    <row r="306" spans="1:16" x14ac:dyDescent="0.25">
      <c r="A306" s="24">
        <f t="shared" si="33"/>
        <v>2016</v>
      </c>
      <c r="B306" s="32">
        <v>42669</v>
      </c>
      <c r="C306" s="28">
        <f>'Bitcoin Data'!C306</f>
        <v>678.30401600000005</v>
      </c>
      <c r="D306" s="26">
        <f>'Bitcoin Data'!K306</f>
        <v>1711.0973341599511</v>
      </c>
      <c r="E306" s="25">
        <f>'Bitcoin Data'!J306</f>
        <v>3423.6211820531744</v>
      </c>
      <c r="F306" s="25">
        <f t="shared" si="28"/>
        <v>5.8581490777847272</v>
      </c>
      <c r="G306" s="23">
        <f>'Emissions Factors'!$AB$39/1000</f>
        <v>0.49266147344102867</v>
      </c>
      <c r="H306" s="26">
        <f t="shared" si="34"/>
        <v>2886.084356298627</v>
      </c>
      <c r="I306" s="23">
        <f t="shared" si="29"/>
        <v>1.6866862560542331</v>
      </c>
      <c r="J306" s="26">
        <f>I306*'Social Cost of Carbon'!$C$4</f>
        <v>84.334312802711651</v>
      </c>
      <c r="K306" s="26">
        <f>I306*'Social Cost of Carbon'!$C$5</f>
        <v>168.6686256054233</v>
      </c>
      <c r="L306" s="26">
        <f>I306*'Social Cost of Carbon'!$C$6</f>
        <v>253.00293840813495</v>
      </c>
      <c r="M306" s="23">
        <f t="shared" si="30"/>
        <v>0.12433114180870727</v>
      </c>
      <c r="N306" s="23">
        <f t="shared" si="31"/>
        <v>0.24866228361741455</v>
      </c>
      <c r="O306" s="23">
        <f t="shared" si="32"/>
        <v>0.37299342542612179</v>
      </c>
      <c r="P306" s="27"/>
    </row>
    <row r="307" spans="1:16" x14ac:dyDescent="0.25">
      <c r="A307" s="24">
        <f t="shared" si="33"/>
        <v>2016</v>
      </c>
      <c r="B307" s="32">
        <v>42670</v>
      </c>
      <c r="C307" s="28">
        <f>'Bitcoin Data'!C307</f>
        <v>688.31298800000002</v>
      </c>
      <c r="D307" s="26">
        <f>'Bitcoin Data'!K307</f>
        <v>2104.4275249882739</v>
      </c>
      <c r="E307" s="25">
        <f>'Bitcoin Data'!J307</f>
        <v>2766.4225463774414</v>
      </c>
      <c r="F307" s="25">
        <f t="shared" si="28"/>
        <v>5.8217357523448374</v>
      </c>
      <c r="G307" s="23">
        <f>'Emissions Factors'!$AB$39/1000</f>
        <v>0.49266147344102867</v>
      </c>
      <c r="H307" s="26">
        <f t="shared" si="34"/>
        <v>2868.144913734523</v>
      </c>
      <c r="I307" s="23">
        <f t="shared" si="29"/>
        <v>1.3629098078587929</v>
      </c>
      <c r="J307" s="26">
        <f>I307*'Social Cost of Carbon'!$C$4</f>
        <v>68.145490392939649</v>
      </c>
      <c r="K307" s="26">
        <f>I307*'Social Cost of Carbon'!$C$5</f>
        <v>136.2909807858793</v>
      </c>
      <c r="L307" s="26">
        <f>I307*'Social Cost of Carbon'!$C$6</f>
        <v>204.43647117881895</v>
      </c>
      <c r="M307" s="23">
        <f t="shared" si="30"/>
        <v>9.900363872392838E-2</v>
      </c>
      <c r="N307" s="23">
        <f t="shared" si="31"/>
        <v>0.19800727744785676</v>
      </c>
      <c r="O307" s="23">
        <f t="shared" si="32"/>
        <v>0.29701091617178516</v>
      </c>
      <c r="P307" s="27"/>
    </row>
    <row r="308" spans="1:16" x14ac:dyDescent="0.25">
      <c r="A308" s="24">
        <f t="shared" si="33"/>
        <v>2016</v>
      </c>
      <c r="B308" s="32">
        <v>42671</v>
      </c>
      <c r="C308" s="28">
        <f>'Bitcoin Data'!C308</f>
        <v>689.65100099999995</v>
      </c>
      <c r="D308" s="26">
        <f>'Bitcoin Data'!K308</f>
        <v>1846.1123231596237</v>
      </c>
      <c r="E308" s="25">
        <f>'Bitcoin Data'!J308</f>
        <v>3162.2655448892597</v>
      </c>
      <c r="F308" s="25">
        <f t="shared" si="28"/>
        <v>5.8378973915231445</v>
      </c>
      <c r="G308" s="23">
        <f>'Emissions Factors'!$AB$39/1000</f>
        <v>0.49266147344102867</v>
      </c>
      <c r="H308" s="26">
        <f t="shared" si="34"/>
        <v>2876.1071307053303</v>
      </c>
      <c r="I308" s="23">
        <f t="shared" si="29"/>
        <v>1.5579264027569399</v>
      </c>
      <c r="J308" s="26">
        <f>I308*'Social Cost of Carbon'!$C$4</f>
        <v>77.896320137846999</v>
      </c>
      <c r="K308" s="26">
        <f>I308*'Social Cost of Carbon'!$C$5</f>
        <v>155.792640275694</v>
      </c>
      <c r="L308" s="26">
        <f>I308*'Social Cost of Carbon'!$C$6</f>
        <v>233.688960413541</v>
      </c>
      <c r="M308" s="23">
        <f t="shared" si="30"/>
        <v>0.11295034738570184</v>
      </c>
      <c r="N308" s="23">
        <f t="shared" si="31"/>
        <v>0.22590069477140368</v>
      </c>
      <c r="O308" s="23">
        <f t="shared" si="32"/>
        <v>0.33885104215710549</v>
      </c>
      <c r="P308" s="27"/>
    </row>
    <row r="309" spans="1:16" x14ac:dyDescent="0.25">
      <c r="A309" s="24">
        <f t="shared" si="33"/>
        <v>2016</v>
      </c>
      <c r="B309" s="32">
        <v>42672</v>
      </c>
      <c r="C309" s="28">
        <f>'Bitcoin Data'!C309</f>
        <v>714.47900400000003</v>
      </c>
      <c r="D309" s="26">
        <f>'Bitcoin Data'!K309</f>
        <v>1843.2145147988645</v>
      </c>
      <c r="E309" s="25">
        <f>'Bitcoin Data'!J309</f>
        <v>3182.9674953730855</v>
      </c>
      <c r="F309" s="25">
        <f t="shared" si="28"/>
        <v>5.8668918876046581</v>
      </c>
      <c r="G309" s="23">
        <f>'Emissions Factors'!$AB$39/1000</f>
        <v>0.49266147344102867</v>
      </c>
      <c r="H309" s="26">
        <f t="shared" si="34"/>
        <v>2890.3916018665286</v>
      </c>
      <c r="I309" s="23">
        <f t="shared" si="29"/>
        <v>1.568125456185405</v>
      </c>
      <c r="J309" s="26">
        <f>I309*'Social Cost of Carbon'!$C$4</f>
        <v>78.406272809270249</v>
      </c>
      <c r="K309" s="26">
        <f>I309*'Social Cost of Carbon'!$C$5</f>
        <v>156.8125456185405</v>
      </c>
      <c r="L309" s="26">
        <f>I309*'Social Cost of Carbon'!$C$6</f>
        <v>235.21881842781076</v>
      </c>
      <c r="M309" s="23">
        <f t="shared" si="30"/>
        <v>0.10973908592178902</v>
      </c>
      <c r="N309" s="23">
        <f t="shared" si="31"/>
        <v>0.21947817184357804</v>
      </c>
      <c r="O309" s="23">
        <f t="shared" si="32"/>
        <v>0.32921725776536709</v>
      </c>
      <c r="P309" s="27"/>
    </row>
    <row r="310" spans="1:16" x14ac:dyDescent="0.25">
      <c r="A310" s="24">
        <f t="shared" si="33"/>
        <v>2016</v>
      </c>
      <c r="B310" s="32">
        <v>42673</v>
      </c>
      <c r="C310" s="28">
        <f>'Bitcoin Data'!C310</f>
        <v>701.864014</v>
      </c>
      <c r="D310" s="26">
        <f>'Bitcoin Data'!K310</f>
        <v>2103.5790059476212</v>
      </c>
      <c r="E310" s="25">
        <f>'Bitcoin Data'!J310</f>
        <v>2865.3486116454078</v>
      </c>
      <c r="F310" s="25">
        <f t="shared" si="28"/>
        <v>6.0274871841784439</v>
      </c>
      <c r="G310" s="23">
        <f>'Emissions Factors'!$AB$39/1000</f>
        <v>0.49266147344102867</v>
      </c>
      <c r="H310" s="26">
        <f t="shared" si="34"/>
        <v>2969.5107173042688</v>
      </c>
      <c r="I310" s="23">
        <f t="shared" si="29"/>
        <v>1.4116468689354325</v>
      </c>
      <c r="J310" s="26">
        <f>I310*'Social Cost of Carbon'!$C$4</f>
        <v>70.582343446771617</v>
      </c>
      <c r="K310" s="26">
        <f>I310*'Social Cost of Carbon'!$C$5</f>
        <v>141.16468689354323</v>
      </c>
      <c r="L310" s="26">
        <f>I310*'Social Cost of Carbon'!$C$6</f>
        <v>211.74703034031486</v>
      </c>
      <c r="M310" s="23">
        <f t="shared" si="30"/>
        <v>0.10056412928840033</v>
      </c>
      <c r="N310" s="23">
        <f t="shared" si="31"/>
        <v>0.20112825857680067</v>
      </c>
      <c r="O310" s="23">
        <f t="shared" si="32"/>
        <v>0.30169238786520103</v>
      </c>
      <c r="P310" s="27"/>
    </row>
    <row r="311" spans="1:16" x14ac:dyDescent="0.25">
      <c r="A311" s="24">
        <f t="shared" si="33"/>
        <v>2016</v>
      </c>
      <c r="B311" s="32">
        <v>42674</v>
      </c>
      <c r="C311" s="28">
        <f>'Bitcoin Data'!C311</f>
        <v>700.97198500000002</v>
      </c>
      <c r="D311" s="26">
        <f>'Bitcoin Data'!K311</f>
        <v>1850.1987017376216</v>
      </c>
      <c r="E311" s="25">
        <f>'Bitcoin Data'!J311</f>
        <v>3283.7418583229041</v>
      </c>
      <c r="F311" s="25">
        <f t="shared" si="28"/>
        <v>6.0755749231105227</v>
      </c>
      <c r="G311" s="23">
        <f>'Emissions Factors'!$AB$39/1000</f>
        <v>0.49266147344102867</v>
      </c>
      <c r="H311" s="26">
        <f t="shared" si="34"/>
        <v>2993.2016936209943</v>
      </c>
      <c r="I311" s="23">
        <f t="shared" si="29"/>
        <v>1.6177731023213437</v>
      </c>
      <c r="J311" s="26">
        <f>I311*'Social Cost of Carbon'!$C$4</f>
        <v>80.888655116067184</v>
      </c>
      <c r="K311" s="26">
        <f>I311*'Social Cost of Carbon'!$C$5</f>
        <v>161.77731023213437</v>
      </c>
      <c r="L311" s="26">
        <f>I311*'Social Cost of Carbon'!$C$6</f>
        <v>242.66596534820155</v>
      </c>
      <c r="M311" s="23">
        <f t="shared" si="30"/>
        <v>0.11539498988118217</v>
      </c>
      <c r="N311" s="23">
        <f t="shared" si="31"/>
        <v>0.23078997976236434</v>
      </c>
      <c r="O311" s="23">
        <f t="shared" si="32"/>
        <v>0.3461849696435465</v>
      </c>
      <c r="P311" s="27"/>
    </row>
    <row r="312" spans="1:16" x14ac:dyDescent="0.25">
      <c r="A312" s="24">
        <f t="shared" si="33"/>
        <v>2016</v>
      </c>
      <c r="B312" s="32">
        <v>42675</v>
      </c>
      <c r="C312" s="28">
        <f>'Bitcoin Data'!C312</f>
        <v>729.79303000000004</v>
      </c>
      <c r="D312" s="26">
        <f>'Bitcoin Data'!K312</f>
        <v>1800.6043695221792</v>
      </c>
      <c r="E312" s="25">
        <f>'Bitcoin Data'!J312</f>
        <v>3390.1799375402506</v>
      </c>
      <c r="F312" s="25">
        <f t="shared" si="28"/>
        <v>6.1043728090014042</v>
      </c>
      <c r="G312" s="23">
        <f>'Emissions Factors'!$AB$39/1000</f>
        <v>0.49266147344102867</v>
      </c>
      <c r="H312" s="26">
        <f t="shared" si="34"/>
        <v>3007.3893025159828</v>
      </c>
      <c r="I312" s="23">
        <f t="shared" si="29"/>
        <v>1.6702110432587944</v>
      </c>
      <c r="J312" s="26">
        <f>I312*'Social Cost of Carbon'!$C$4</f>
        <v>83.510552162939717</v>
      </c>
      <c r="K312" s="26">
        <f>I312*'Social Cost of Carbon'!$C$5</f>
        <v>167.02110432587943</v>
      </c>
      <c r="L312" s="26">
        <f>I312*'Social Cost of Carbon'!$C$6</f>
        <v>250.53165648881915</v>
      </c>
      <c r="M312" s="23">
        <f t="shared" si="30"/>
        <v>0.11443046004829577</v>
      </c>
      <c r="N312" s="23">
        <f t="shared" si="31"/>
        <v>0.22886092009659154</v>
      </c>
      <c r="O312" s="23">
        <f t="shared" si="32"/>
        <v>0.3432913801448873</v>
      </c>
      <c r="P312" s="27"/>
    </row>
    <row r="313" spans="1:16" x14ac:dyDescent="0.25">
      <c r="A313" s="24">
        <f t="shared" si="33"/>
        <v>2016</v>
      </c>
      <c r="B313" s="32">
        <v>42676</v>
      </c>
      <c r="C313" s="28">
        <f>'Bitcoin Data'!C313</f>
        <v>740.828979</v>
      </c>
      <c r="D313" s="26">
        <f>'Bitcoin Data'!K313</f>
        <v>1662.9619338705259</v>
      </c>
      <c r="E313" s="25">
        <f>'Bitcoin Data'!J313</f>
        <v>3557.0518607162826</v>
      </c>
      <c r="F313" s="25">
        <f t="shared" si="28"/>
        <v>5.9152418411745016</v>
      </c>
      <c r="G313" s="23">
        <f>'Emissions Factors'!$AB$39/1000</f>
        <v>0.49266147344102867</v>
      </c>
      <c r="H313" s="26">
        <f t="shared" si="34"/>
        <v>2914.2117612330535</v>
      </c>
      <c r="I313" s="23">
        <f t="shared" si="29"/>
        <v>1.7524224108066364</v>
      </c>
      <c r="J313" s="26">
        <f>I313*'Social Cost of Carbon'!$C$4</f>
        <v>87.621120540331816</v>
      </c>
      <c r="K313" s="26">
        <f>I313*'Social Cost of Carbon'!$C$5</f>
        <v>175.24224108066363</v>
      </c>
      <c r="L313" s="26">
        <f>I313*'Social Cost of Carbon'!$C$6</f>
        <v>262.86336162099548</v>
      </c>
      <c r="M313" s="23">
        <f t="shared" si="30"/>
        <v>0.1182744236849458</v>
      </c>
      <c r="N313" s="23">
        <f t="shared" si="31"/>
        <v>0.2365488473698916</v>
      </c>
      <c r="O313" s="23">
        <f t="shared" si="32"/>
        <v>0.35482327105483746</v>
      </c>
      <c r="P313" s="27"/>
    </row>
    <row r="314" spans="1:16" x14ac:dyDescent="0.25">
      <c r="A314" s="24">
        <f t="shared" si="33"/>
        <v>2016</v>
      </c>
      <c r="B314" s="32">
        <v>42677</v>
      </c>
      <c r="C314" s="28">
        <f>'Bitcoin Data'!C314</f>
        <v>688.70001200000002</v>
      </c>
      <c r="D314" s="26">
        <f>'Bitcoin Data'!K314</f>
        <v>1936.0210949968773</v>
      </c>
      <c r="E314" s="25">
        <f>'Bitcoin Data'!J314</f>
        <v>3066.9532232767665</v>
      </c>
      <c r="F314" s="25">
        <f t="shared" si="28"/>
        <v>5.9376861376324879</v>
      </c>
      <c r="G314" s="23">
        <f>'Emissions Factors'!$AB$39/1000</f>
        <v>0.49266147344102867</v>
      </c>
      <c r="H314" s="26">
        <f t="shared" si="34"/>
        <v>2925.269201396392</v>
      </c>
      <c r="I314" s="23">
        <f t="shared" si="29"/>
        <v>1.5109696939542439</v>
      </c>
      <c r="J314" s="26">
        <f>I314*'Social Cost of Carbon'!$C$4</f>
        <v>75.548484697712198</v>
      </c>
      <c r="K314" s="26">
        <f>I314*'Social Cost of Carbon'!$C$5</f>
        <v>151.0969693954244</v>
      </c>
      <c r="L314" s="26">
        <f>I314*'Social Cost of Carbon'!$C$6</f>
        <v>226.64545409313658</v>
      </c>
      <c r="M314" s="23">
        <f t="shared" si="30"/>
        <v>0.10969723156867346</v>
      </c>
      <c r="N314" s="23">
        <f t="shared" si="31"/>
        <v>0.21939446313734692</v>
      </c>
      <c r="O314" s="23">
        <f t="shared" si="32"/>
        <v>0.3290916947060204</v>
      </c>
      <c r="P314" s="27"/>
    </row>
    <row r="315" spans="1:16" x14ac:dyDescent="0.25">
      <c r="A315" s="24">
        <f t="shared" si="33"/>
        <v>2016</v>
      </c>
      <c r="B315" s="32">
        <v>42678</v>
      </c>
      <c r="C315" s="28">
        <f>'Bitcoin Data'!C315</f>
        <v>703.23498500000005</v>
      </c>
      <c r="D315" s="26">
        <f>'Bitcoin Data'!K315</f>
        <v>1447.202744694865</v>
      </c>
      <c r="E315" s="25">
        <f>'Bitcoin Data'!J315</f>
        <v>3954.6891159406127</v>
      </c>
      <c r="F315" s="25">
        <f t="shared" si="28"/>
        <v>5.7232369430041636</v>
      </c>
      <c r="G315" s="23">
        <f>'Emissions Factors'!$AB$39/1000</f>
        <v>0.49266147344102867</v>
      </c>
      <c r="H315" s="26">
        <f t="shared" si="34"/>
        <v>2819.6183451925599</v>
      </c>
      <c r="I315" s="23">
        <f t="shared" si="29"/>
        <v>1.9483229668605013</v>
      </c>
      <c r="J315" s="26">
        <f>I315*'Social Cost of Carbon'!$C$4</f>
        <v>97.416148343025071</v>
      </c>
      <c r="K315" s="26">
        <f>I315*'Social Cost of Carbon'!$C$5</f>
        <v>194.83229668605014</v>
      </c>
      <c r="L315" s="26">
        <f>I315*'Social Cost of Carbon'!$C$6</f>
        <v>292.24844502907519</v>
      </c>
      <c r="M315" s="23">
        <f t="shared" si="30"/>
        <v>0.13852574234915951</v>
      </c>
      <c r="N315" s="23">
        <f t="shared" si="31"/>
        <v>0.27705148469831903</v>
      </c>
      <c r="O315" s="23">
        <f t="shared" si="32"/>
        <v>0.41557722704747851</v>
      </c>
      <c r="P315" s="27"/>
    </row>
    <row r="316" spans="1:16" x14ac:dyDescent="0.25">
      <c r="A316" s="24">
        <f t="shared" si="33"/>
        <v>2016</v>
      </c>
      <c r="B316" s="32">
        <v>42679</v>
      </c>
      <c r="C316" s="28">
        <f>'Bitcoin Data'!C316</f>
        <v>703.41803000000004</v>
      </c>
      <c r="D316" s="26">
        <f>'Bitcoin Data'!K316</f>
        <v>1836.2460819579233</v>
      </c>
      <c r="E316" s="25">
        <f>'Bitcoin Data'!J316</f>
        <v>3047.5010106200161</v>
      </c>
      <c r="F316" s="25">
        <f t="shared" si="28"/>
        <v>5.5959617905138161</v>
      </c>
      <c r="G316" s="23">
        <f>'Emissions Factors'!$AB$39/1000</f>
        <v>0.49266147344102867</v>
      </c>
      <c r="H316" s="26">
        <f t="shared" si="34"/>
        <v>2756.9147810342338</v>
      </c>
      <c r="I316" s="23">
        <f t="shared" si="29"/>
        <v>1.5013863382050812</v>
      </c>
      <c r="J316" s="26">
        <f>I316*'Social Cost of Carbon'!$C$4</f>
        <v>75.069316910254059</v>
      </c>
      <c r="K316" s="26">
        <f>I316*'Social Cost of Carbon'!$C$5</f>
        <v>150.13863382050812</v>
      </c>
      <c r="L316" s="26">
        <f>I316*'Social Cost of Carbon'!$C$6</f>
        <v>225.20795073076218</v>
      </c>
      <c r="M316" s="23">
        <f t="shared" si="30"/>
        <v>0.10672077443089432</v>
      </c>
      <c r="N316" s="23">
        <f t="shared" si="31"/>
        <v>0.21344154886178865</v>
      </c>
      <c r="O316" s="23">
        <f t="shared" si="32"/>
        <v>0.32016232329268296</v>
      </c>
      <c r="P316" s="27"/>
    </row>
    <row r="317" spans="1:16" x14ac:dyDescent="0.25">
      <c r="A317" s="24">
        <f t="shared" si="33"/>
        <v>2016</v>
      </c>
      <c r="B317" s="32">
        <v>42680</v>
      </c>
      <c r="C317" s="28">
        <f>'Bitcoin Data'!C317</f>
        <v>711.521973</v>
      </c>
      <c r="D317" s="26">
        <f>'Bitcoin Data'!K317</f>
        <v>1930.3287306371344</v>
      </c>
      <c r="E317" s="25">
        <f>'Bitcoin Data'!J317</f>
        <v>2922.6171178975374</v>
      </c>
      <c r="F317" s="25">
        <f t="shared" si="28"/>
        <v>5.6416117913295132</v>
      </c>
      <c r="G317" s="23">
        <f>'Emissions Factors'!$AB$39/1000</f>
        <v>0.49266147344102867</v>
      </c>
      <c r="H317" s="26">
        <f t="shared" si="34"/>
        <v>2779.404777698679</v>
      </c>
      <c r="I317" s="23">
        <f t="shared" si="29"/>
        <v>1.4398608556073733</v>
      </c>
      <c r="J317" s="26">
        <f>I317*'Social Cost of Carbon'!$C$4</f>
        <v>71.993042780368668</v>
      </c>
      <c r="K317" s="26">
        <f>I317*'Social Cost of Carbon'!$C$5</f>
        <v>143.98608556073734</v>
      </c>
      <c r="L317" s="26">
        <f>I317*'Social Cost of Carbon'!$C$6</f>
        <v>215.97912834110599</v>
      </c>
      <c r="M317" s="23">
        <f t="shared" si="30"/>
        <v>0.10118175616815234</v>
      </c>
      <c r="N317" s="23">
        <f t="shared" si="31"/>
        <v>0.20236351233630467</v>
      </c>
      <c r="O317" s="23">
        <f t="shared" si="32"/>
        <v>0.30354526850445696</v>
      </c>
      <c r="P317" s="27"/>
    </row>
    <row r="318" spans="1:16" x14ac:dyDescent="0.25">
      <c r="A318" s="24">
        <f t="shared" si="33"/>
        <v>2016</v>
      </c>
      <c r="B318" s="32">
        <v>42681</v>
      </c>
      <c r="C318" s="28">
        <f>'Bitcoin Data'!C318</f>
        <v>703.13098100000002</v>
      </c>
      <c r="D318" s="26">
        <f>'Bitcoin Data'!K318</f>
        <v>1798.0705635505287</v>
      </c>
      <c r="E318" s="25">
        <f>'Bitcoin Data'!J318</f>
        <v>3145.0665264960116</v>
      </c>
      <c r="F318" s="25">
        <f t="shared" si="28"/>
        <v>5.6550515417005878</v>
      </c>
      <c r="G318" s="23">
        <f>'Emissions Factors'!$AB$39/1000</f>
        <v>0.49266147344102867</v>
      </c>
      <c r="H318" s="26">
        <f t="shared" si="34"/>
        <v>2786.026024919172</v>
      </c>
      <c r="I318" s="23">
        <f t="shared" si="29"/>
        <v>1.549453109013583</v>
      </c>
      <c r="J318" s="26">
        <f>I318*'Social Cost of Carbon'!$C$4</f>
        <v>77.472655450679156</v>
      </c>
      <c r="K318" s="26">
        <f>I318*'Social Cost of Carbon'!$C$5</f>
        <v>154.94531090135831</v>
      </c>
      <c r="L318" s="26">
        <f>I318*'Social Cost of Carbon'!$C$6</f>
        <v>232.41796635203744</v>
      </c>
      <c r="M318" s="23">
        <f t="shared" si="30"/>
        <v>0.11018239495079105</v>
      </c>
      <c r="N318" s="23">
        <f t="shared" si="31"/>
        <v>0.22036478990158209</v>
      </c>
      <c r="O318" s="23">
        <f t="shared" si="32"/>
        <v>0.33054718485237311</v>
      </c>
      <c r="P318" s="27"/>
    </row>
    <row r="319" spans="1:16" x14ac:dyDescent="0.25">
      <c r="A319" s="24">
        <f t="shared" si="33"/>
        <v>2016</v>
      </c>
      <c r="B319" s="32">
        <v>42682</v>
      </c>
      <c r="C319" s="28">
        <f>'Bitcoin Data'!C319</f>
        <v>709.84802200000001</v>
      </c>
      <c r="D319" s="26">
        <f>'Bitcoin Data'!K319</f>
        <v>2116.5174637042542</v>
      </c>
      <c r="E319" s="25">
        <f>'Bitcoin Data'!J319</f>
        <v>2781.1018614399331</v>
      </c>
      <c r="F319" s="25">
        <f t="shared" si="28"/>
        <v>5.8862506580780272</v>
      </c>
      <c r="G319" s="23">
        <f>'Emissions Factors'!$AB$39/1000</f>
        <v>0.49266147344102867</v>
      </c>
      <c r="H319" s="26">
        <f t="shared" si="34"/>
        <v>2899.9289222519456</v>
      </c>
      <c r="I319" s="23">
        <f t="shared" si="29"/>
        <v>1.370141740846585</v>
      </c>
      <c r="J319" s="26">
        <f>I319*'Social Cost of Carbon'!$C$4</f>
        <v>68.507087042329246</v>
      </c>
      <c r="K319" s="26">
        <f>I319*'Social Cost of Carbon'!$C$5</f>
        <v>137.01417408465849</v>
      </c>
      <c r="L319" s="26">
        <f>I319*'Social Cost of Carbon'!$C$6</f>
        <v>205.52126112698775</v>
      </c>
      <c r="M319" s="23">
        <f t="shared" si="30"/>
        <v>9.650951319031674E-2</v>
      </c>
      <c r="N319" s="23">
        <f t="shared" si="31"/>
        <v>0.19301902638063348</v>
      </c>
      <c r="O319" s="23">
        <f t="shared" si="32"/>
        <v>0.28952853957095021</v>
      </c>
      <c r="P319" s="27"/>
    </row>
    <row r="320" spans="1:16" x14ac:dyDescent="0.25">
      <c r="A320" s="24">
        <f t="shared" si="33"/>
        <v>2016</v>
      </c>
      <c r="B320" s="32">
        <v>42683</v>
      </c>
      <c r="C320" s="28">
        <f>'Bitcoin Data'!C320</f>
        <v>723.27301</v>
      </c>
      <c r="D320" s="26">
        <f>'Bitcoin Data'!K320</f>
        <v>1867.0398551150729</v>
      </c>
      <c r="E320" s="25">
        <f>'Bitcoin Data'!J320</f>
        <v>3122.2340108837866</v>
      </c>
      <c r="F320" s="25">
        <f t="shared" si="28"/>
        <v>5.8293353353158182</v>
      </c>
      <c r="G320" s="23">
        <f>'Emissions Factors'!$AB$39/1000</f>
        <v>0.49266147344102867</v>
      </c>
      <c r="H320" s="26">
        <f t="shared" si="34"/>
        <v>2871.8889354785438</v>
      </c>
      <c r="I320" s="23">
        <f t="shared" si="29"/>
        <v>1.5382044082296991</v>
      </c>
      <c r="J320" s="26">
        <f>I320*'Social Cost of Carbon'!$C$4</f>
        <v>76.910220411484957</v>
      </c>
      <c r="K320" s="26">
        <f>I320*'Social Cost of Carbon'!$C$5</f>
        <v>153.82044082296991</v>
      </c>
      <c r="L320" s="26">
        <f>I320*'Social Cost of Carbon'!$C$6</f>
        <v>230.73066123445486</v>
      </c>
      <c r="M320" s="23">
        <f t="shared" si="30"/>
        <v>0.10633636171697455</v>
      </c>
      <c r="N320" s="23">
        <f t="shared" si="31"/>
        <v>0.21267272343394911</v>
      </c>
      <c r="O320" s="23">
        <f t="shared" si="32"/>
        <v>0.31900908515092363</v>
      </c>
      <c r="P320" s="27"/>
    </row>
    <row r="321" spans="1:16" x14ac:dyDescent="0.25">
      <c r="A321" s="24">
        <f t="shared" si="33"/>
        <v>2016</v>
      </c>
      <c r="B321" s="32">
        <v>42684</v>
      </c>
      <c r="C321" s="28">
        <f>'Bitcoin Data'!C321</f>
        <v>715.533997</v>
      </c>
      <c r="D321" s="26">
        <f>'Bitcoin Data'!K321</f>
        <v>2064.5631123197904</v>
      </c>
      <c r="E321" s="25">
        <f>'Bitcoin Data'!J321</f>
        <v>2984.7785867494908</v>
      </c>
      <c r="F321" s="25">
        <f t="shared" si="28"/>
        <v>6.1622637686449941</v>
      </c>
      <c r="G321" s="23">
        <f>'Emissions Factors'!$AB$39/1000</f>
        <v>0.49266147344102867</v>
      </c>
      <c r="H321" s="26">
        <f t="shared" si="34"/>
        <v>3035.9099479929091</v>
      </c>
      <c r="I321" s="23">
        <f t="shared" si="29"/>
        <v>1.4704854164432355</v>
      </c>
      <c r="J321" s="26">
        <f>I321*'Social Cost of Carbon'!$C$4</f>
        <v>73.524270822161782</v>
      </c>
      <c r="K321" s="26">
        <f>I321*'Social Cost of Carbon'!$C$5</f>
        <v>147.04854164432356</v>
      </c>
      <c r="L321" s="26">
        <f>I321*'Social Cost of Carbon'!$C$6</f>
        <v>220.57281246648532</v>
      </c>
      <c r="M321" s="23">
        <f t="shared" si="30"/>
        <v>0.10275440598269964</v>
      </c>
      <c r="N321" s="23">
        <f t="shared" si="31"/>
        <v>0.20550881196539927</v>
      </c>
      <c r="O321" s="23">
        <f t="shared" si="32"/>
        <v>0.30826321794809886</v>
      </c>
      <c r="P321" s="27"/>
    </row>
    <row r="322" spans="1:16" x14ac:dyDescent="0.25">
      <c r="A322" s="24">
        <f t="shared" si="33"/>
        <v>2016</v>
      </c>
      <c r="B322" s="32">
        <v>42685</v>
      </c>
      <c r="C322" s="28">
        <f>'Bitcoin Data'!C322</f>
        <v>716.41101100000003</v>
      </c>
      <c r="D322" s="26">
        <f>'Bitcoin Data'!K322</f>
        <v>2053.0643186191623</v>
      </c>
      <c r="E322" s="25">
        <f>'Bitcoin Data'!J322</f>
        <v>3043.5462883082046</v>
      </c>
      <c r="F322" s="25">
        <f t="shared" si="28"/>
        <v>6.2485962865913649</v>
      </c>
      <c r="G322" s="23">
        <f>'Emissions Factors'!$AB$39/1000</f>
        <v>0.49266147344102867</v>
      </c>
      <c r="H322" s="26">
        <f t="shared" si="34"/>
        <v>3078.4426534902423</v>
      </c>
      <c r="I322" s="23">
        <f t="shared" si="29"/>
        <v>1.499437998883894</v>
      </c>
      <c r="J322" s="26">
        <f>I322*'Social Cost of Carbon'!$C$4</f>
        <v>74.971899944194703</v>
      </c>
      <c r="K322" s="26">
        <f>I322*'Social Cost of Carbon'!$C$5</f>
        <v>149.94379988838941</v>
      </c>
      <c r="L322" s="26">
        <f>I322*'Social Cost of Carbon'!$C$6</f>
        <v>224.9156998325841</v>
      </c>
      <c r="M322" s="23">
        <f t="shared" si="30"/>
        <v>0.10464928482819578</v>
      </c>
      <c r="N322" s="23">
        <f t="shared" si="31"/>
        <v>0.20929856965639157</v>
      </c>
      <c r="O322" s="23">
        <f t="shared" si="32"/>
        <v>0.31394785448458734</v>
      </c>
      <c r="P322" s="27"/>
    </row>
    <row r="323" spans="1:16" x14ac:dyDescent="0.25">
      <c r="A323" s="24">
        <f t="shared" si="33"/>
        <v>2016</v>
      </c>
      <c r="B323" s="32">
        <v>42686</v>
      </c>
      <c r="C323" s="28">
        <f>'Bitcoin Data'!C323</f>
        <v>705.05401600000005</v>
      </c>
      <c r="D323" s="26">
        <f>'Bitcoin Data'!K323</f>
        <v>2122.4776276539751</v>
      </c>
      <c r="E323" s="25">
        <f>'Bitcoin Data'!J323</f>
        <v>2984.6412583720053</v>
      </c>
      <c r="F323" s="25">
        <f t="shared" si="28"/>
        <v>6.3348342974675882</v>
      </c>
      <c r="G323" s="23">
        <f>'Emissions Factors'!$AB$39/1000</f>
        <v>0.49266147344102867</v>
      </c>
      <c r="H323" s="26">
        <f t="shared" si="34"/>
        <v>3120.9287989951458</v>
      </c>
      <c r="I323" s="23">
        <f t="shared" si="29"/>
        <v>1.470417760042438</v>
      </c>
      <c r="J323" s="26">
        <f>I323*'Social Cost of Carbon'!$C$4</f>
        <v>73.520888002121893</v>
      </c>
      <c r="K323" s="26">
        <f>I323*'Social Cost of Carbon'!$C$5</f>
        <v>147.04177600424379</v>
      </c>
      <c r="L323" s="26">
        <f>I323*'Social Cost of Carbon'!$C$6</f>
        <v>220.56266400636571</v>
      </c>
      <c r="M323" s="23">
        <f t="shared" si="30"/>
        <v>0.10427695798292125</v>
      </c>
      <c r="N323" s="23">
        <f t="shared" si="31"/>
        <v>0.2085539159658425</v>
      </c>
      <c r="O323" s="23">
        <f t="shared" si="32"/>
        <v>0.3128308739487638</v>
      </c>
      <c r="P323" s="27"/>
    </row>
    <row r="324" spans="1:16" x14ac:dyDescent="0.25">
      <c r="A324" s="24">
        <f t="shared" si="33"/>
        <v>2016</v>
      </c>
      <c r="B324" s="32">
        <v>42687</v>
      </c>
      <c r="C324" s="28">
        <f>'Bitcoin Data'!C324</f>
        <v>702.03100600000005</v>
      </c>
      <c r="D324" s="26">
        <f>'Bitcoin Data'!K324</f>
        <v>1758.2719955974533</v>
      </c>
      <c r="E324" s="25">
        <f>'Bitcoin Data'!J324</f>
        <v>3590.0269279067725</v>
      </c>
      <c r="F324" s="25">
        <f t="shared" si="28"/>
        <v>6.3122438107792354</v>
      </c>
      <c r="G324" s="23">
        <f>'Emissions Factors'!$AB$39/1000</f>
        <v>0.49266147344102867</v>
      </c>
      <c r="H324" s="26">
        <f t="shared" si="34"/>
        <v>3109.7993365375119</v>
      </c>
      <c r="I324" s="23">
        <f t="shared" si="29"/>
        <v>1.7686679559955201</v>
      </c>
      <c r="J324" s="26">
        <f>I324*'Social Cost of Carbon'!$C$4</f>
        <v>88.433397799776003</v>
      </c>
      <c r="K324" s="26">
        <f>I324*'Social Cost of Carbon'!$C$5</f>
        <v>176.86679559955201</v>
      </c>
      <c r="L324" s="26">
        <f>I324*'Social Cost of Carbon'!$C$6</f>
        <v>265.30019339932801</v>
      </c>
      <c r="M324" s="23">
        <f t="shared" si="30"/>
        <v>0.12596793737593978</v>
      </c>
      <c r="N324" s="23">
        <f t="shared" si="31"/>
        <v>0.25193587475187956</v>
      </c>
      <c r="O324" s="23">
        <f t="shared" si="32"/>
        <v>0.37790381212781932</v>
      </c>
      <c r="P324" s="27"/>
    </row>
    <row r="325" spans="1:16" x14ac:dyDescent="0.25">
      <c r="A325" s="24">
        <f t="shared" si="33"/>
        <v>2016</v>
      </c>
      <c r="B325" s="32">
        <v>42688</v>
      </c>
      <c r="C325" s="28">
        <f>'Bitcoin Data'!C325</f>
        <v>705.02099599999997</v>
      </c>
      <c r="D325" s="26">
        <f>'Bitcoin Data'!K325</f>
        <v>2132.5251412040238</v>
      </c>
      <c r="E325" s="25">
        <f>'Bitcoin Data'!J325</f>
        <v>2967.3891099794578</v>
      </c>
      <c r="F325" s="25">
        <f t="shared" si="28"/>
        <v>6.3280318807662264</v>
      </c>
      <c r="G325" s="23">
        <f>'Emissions Factors'!$AB$39/1000</f>
        <v>0.49266147344102867</v>
      </c>
      <c r="H325" s="26">
        <f t="shared" si="34"/>
        <v>3117.5775103600931</v>
      </c>
      <c r="I325" s="23">
        <f t="shared" si="29"/>
        <v>1.4619182911953423</v>
      </c>
      <c r="J325" s="26">
        <f>I325*'Social Cost of Carbon'!$C$4</f>
        <v>73.095914559767124</v>
      </c>
      <c r="K325" s="26">
        <f>I325*'Social Cost of Carbon'!$C$5</f>
        <v>146.19182911953425</v>
      </c>
      <c r="L325" s="26">
        <f>I325*'Social Cost of Carbon'!$C$6</f>
        <v>219.28774367930134</v>
      </c>
      <c r="M325" s="23">
        <f t="shared" si="30"/>
        <v>0.10367906058753337</v>
      </c>
      <c r="N325" s="23">
        <f t="shared" si="31"/>
        <v>0.20735812117506675</v>
      </c>
      <c r="O325" s="23">
        <f t="shared" si="32"/>
        <v>0.31103718176260009</v>
      </c>
      <c r="P325" s="27"/>
    </row>
    <row r="326" spans="1:16" x14ac:dyDescent="0.25">
      <c r="A326" s="24">
        <f t="shared" si="33"/>
        <v>2016</v>
      </c>
      <c r="B326" s="32">
        <v>42689</v>
      </c>
      <c r="C326" s="28">
        <f>'Bitcoin Data'!C326</f>
        <v>711.61901899999998</v>
      </c>
      <c r="D326" s="26">
        <f>'Bitcoin Data'!K326</f>
        <v>1954.025654705297</v>
      </c>
      <c r="E326" s="25">
        <f>'Bitcoin Data'!J326</f>
        <v>3266.1478507356355</v>
      </c>
      <c r="F326" s="25">
        <f t="shared" si="28"/>
        <v>6.3821366923979985</v>
      </c>
      <c r="G326" s="23">
        <f>'Emissions Factors'!$AB$39/1000</f>
        <v>0.49266147344102867</v>
      </c>
      <c r="H326" s="26">
        <f t="shared" si="34"/>
        <v>3144.2328665788509</v>
      </c>
      <c r="I326" s="23">
        <f t="shared" si="29"/>
        <v>1.609105212619667</v>
      </c>
      <c r="J326" s="26">
        <f>I326*'Social Cost of Carbon'!$C$4</f>
        <v>80.455260630983346</v>
      </c>
      <c r="K326" s="26">
        <f>I326*'Social Cost of Carbon'!$C$5</f>
        <v>160.91052126196669</v>
      </c>
      <c r="L326" s="26">
        <f>I326*'Social Cost of Carbon'!$C$6</f>
        <v>241.36578189295005</v>
      </c>
      <c r="M326" s="23">
        <f t="shared" si="30"/>
        <v>0.113059458056704</v>
      </c>
      <c r="N326" s="23">
        <f t="shared" si="31"/>
        <v>0.22611891611340801</v>
      </c>
      <c r="O326" s="23">
        <f t="shared" si="32"/>
        <v>0.33917837417011204</v>
      </c>
      <c r="P326" s="27"/>
    </row>
    <row r="327" spans="1:16" x14ac:dyDescent="0.25">
      <c r="A327" s="24">
        <f t="shared" si="33"/>
        <v>2016</v>
      </c>
      <c r="B327" s="32">
        <v>42690</v>
      </c>
      <c r="C327" s="28">
        <f>'Bitcoin Data'!C327</f>
        <v>744.19799799999998</v>
      </c>
      <c r="D327" s="26">
        <f>'Bitcoin Data'!K327</f>
        <v>2144.4994077893148</v>
      </c>
      <c r="E327" s="25">
        <f>'Bitcoin Data'!J327</f>
        <v>2986.3624263836391</v>
      </c>
      <c r="F327" s="25">
        <f t="shared" ref="F327:F390" si="35">E327*D327/1000000</f>
        <v>6.4042524548239754</v>
      </c>
      <c r="G327" s="23">
        <f>'Emissions Factors'!$AB$39/1000</f>
        <v>0.49266147344102867</v>
      </c>
      <c r="H327" s="26">
        <f t="shared" si="34"/>
        <v>3155.1284506819047</v>
      </c>
      <c r="I327" s="23">
        <f t="shared" ref="I327:I390" si="36">$E327*G327/1000</f>
        <v>1.4712657132110891</v>
      </c>
      <c r="J327" s="26">
        <f>I327*'Social Cost of Carbon'!$C$4</f>
        <v>73.563285660554456</v>
      </c>
      <c r="K327" s="26">
        <f>I327*'Social Cost of Carbon'!$C$5</f>
        <v>147.12657132110891</v>
      </c>
      <c r="L327" s="26">
        <f>I327*'Social Cost of Carbon'!$C$6</f>
        <v>220.68985698166335</v>
      </c>
      <c r="M327" s="23">
        <f t="shared" ref="M327:M390" si="37">J327/$C327</f>
        <v>9.8849077608717861E-2</v>
      </c>
      <c r="N327" s="23">
        <f t="shared" ref="N327:N390" si="38">K327/$C327</f>
        <v>0.19769815521743572</v>
      </c>
      <c r="O327" s="23">
        <f t="shared" ref="O327:O390" si="39">L327/$C327</f>
        <v>0.29654723282615358</v>
      </c>
      <c r="P327" s="27"/>
    </row>
    <row r="328" spans="1:16" x14ac:dyDescent="0.25">
      <c r="A328" s="24">
        <f t="shared" ref="A328:A391" si="40">YEAR(B328)</f>
        <v>2016</v>
      </c>
      <c r="B328" s="32">
        <v>42691</v>
      </c>
      <c r="C328" s="28">
        <f>'Bitcoin Data'!C328</f>
        <v>740.97699</v>
      </c>
      <c r="D328" s="26">
        <f>'Bitcoin Data'!K328</f>
        <v>1975.0416930243268</v>
      </c>
      <c r="E328" s="25">
        <f>'Bitcoin Data'!J328</f>
        <v>3227.9234936492812</v>
      </c>
      <c r="F328" s="25">
        <f t="shared" si="35"/>
        <v>6.3752834818500768</v>
      </c>
      <c r="G328" s="23">
        <f>'Emissions Factors'!$AB$39/1000</f>
        <v>0.49266147344102867</v>
      </c>
      <c r="H328" s="26">
        <f t="shared" ref="H328:H391" si="41">F328*G328*1000</f>
        <v>3140.8565537725103</v>
      </c>
      <c r="I328" s="23">
        <f t="shared" si="36"/>
        <v>1.590273544536168</v>
      </c>
      <c r="J328" s="26">
        <f>I328*'Social Cost of Carbon'!$C$4</f>
        <v>79.513677226808397</v>
      </c>
      <c r="K328" s="26">
        <f>I328*'Social Cost of Carbon'!$C$5</f>
        <v>159.02735445361679</v>
      </c>
      <c r="L328" s="26">
        <f>I328*'Social Cost of Carbon'!$C$6</f>
        <v>238.54103168042519</v>
      </c>
      <c r="M328" s="23">
        <f t="shared" si="37"/>
        <v>0.10730923942295212</v>
      </c>
      <c r="N328" s="23">
        <f t="shared" si="38"/>
        <v>0.21461847884590424</v>
      </c>
      <c r="O328" s="23">
        <f t="shared" si="39"/>
        <v>0.32192771826885636</v>
      </c>
      <c r="P328" s="27"/>
    </row>
    <row r="329" spans="1:16" x14ac:dyDescent="0.25">
      <c r="A329" s="24">
        <f t="shared" si="40"/>
        <v>2016</v>
      </c>
      <c r="B329" s="32">
        <v>42692</v>
      </c>
      <c r="C329" s="28">
        <f>'Bitcoin Data'!C329</f>
        <v>751.58502199999998</v>
      </c>
      <c r="D329" s="26">
        <f>'Bitcoin Data'!K329</f>
        <v>1849.9785882107847</v>
      </c>
      <c r="E329" s="25">
        <f>'Bitcoin Data'!J329</f>
        <v>3429.8027761589196</v>
      </c>
      <c r="F329" s="25">
        <f t="shared" si="35"/>
        <v>6.3450616976799079</v>
      </c>
      <c r="G329" s="23">
        <f>'Emissions Factors'!$AB$39/1000</f>
        <v>0.49266147344102867</v>
      </c>
      <c r="H329" s="26">
        <f t="shared" si="41"/>
        <v>3125.9674450532184</v>
      </c>
      <c r="I329" s="23">
        <f t="shared" si="36"/>
        <v>1.689731689314584</v>
      </c>
      <c r="J329" s="26">
        <f>I329*'Social Cost of Carbon'!$C$4</f>
        <v>84.486584465729194</v>
      </c>
      <c r="K329" s="26">
        <f>I329*'Social Cost of Carbon'!$C$5</f>
        <v>168.97316893145839</v>
      </c>
      <c r="L329" s="26">
        <f>I329*'Social Cost of Carbon'!$C$6</f>
        <v>253.4597533971876</v>
      </c>
      <c r="M329" s="23">
        <f t="shared" si="37"/>
        <v>0.11241121362544822</v>
      </c>
      <c r="N329" s="23">
        <f t="shared" si="38"/>
        <v>0.22482242725089643</v>
      </c>
      <c r="O329" s="23">
        <f t="shared" si="39"/>
        <v>0.33723364087634466</v>
      </c>
      <c r="P329" s="27"/>
    </row>
    <row r="330" spans="1:16" x14ac:dyDescent="0.25">
      <c r="A330" s="24">
        <f t="shared" si="40"/>
        <v>2016</v>
      </c>
      <c r="B330" s="32">
        <v>42693</v>
      </c>
      <c r="C330" s="28">
        <f>'Bitcoin Data'!C330</f>
        <v>751.61602800000003</v>
      </c>
      <c r="D330" s="26">
        <f>'Bitcoin Data'!K330</f>
        <v>1775.3493164164272</v>
      </c>
      <c r="E330" s="25">
        <f>'Bitcoin Data'!J330</f>
        <v>3622.9051835210389</v>
      </c>
      <c r="F330" s="25">
        <f t="shared" si="35"/>
        <v>6.4319222410056067</v>
      </c>
      <c r="G330" s="23">
        <f>'Emissions Factors'!$AB$39/1000</f>
        <v>0.49266147344102867</v>
      </c>
      <c r="H330" s="26">
        <f t="shared" si="41"/>
        <v>3168.7602883119453</v>
      </c>
      <c r="I330" s="23">
        <f t="shared" si="36"/>
        <v>1.7848658058506155</v>
      </c>
      <c r="J330" s="26">
        <f>I330*'Social Cost of Carbon'!$C$4</f>
        <v>89.243290292530773</v>
      </c>
      <c r="K330" s="26">
        <f>I330*'Social Cost of Carbon'!$C$5</f>
        <v>178.48658058506155</v>
      </c>
      <c r="L330" s="26">
        <f>I330*'Social Cost of Carbon'!$C$6</f>
        <v>267.7298708775923</v>
      </c>
      <c r="M330" s="23">
        <f t="shared" si="37"/>
        <v>0.11873521448178959</v>
      </c>
      <c r="N330" s="23">
        <f t="shared" si="38"/>
        <v>0.23747042896357917</v>
      </c>
      <c r="O330" s="23">
        <f t="shared" si="39"/>
        <v>0.35620564344536876</v>
      </c>
      <c r="P330" s="27"/>
    </row>
    <row r="331" spans="1:16" x14ac:dyDescent="0.25">
      <c r="A331" s="24">
        <f t="shared" si="40"/>
        <v>2016</v>
      </c>
      <c r="B331" s="32">
        <v>42694</v>
      </c>
      <c r="C331" s="28">
        <f>'Bitcoin Data'!C331</f>
        <v>731.02600099999995</v>
      </c>
      <c r="D331" s="26">
        <f>'Bitcoin Data'!K331</f>
        <v>1648.3437865165911</v>
      </c>
      <c r="E331" s="25">
        <f>'Bitcoin Data'!J331</f>
        <v>3786.9623835381021</v>
      </c>
      <c r="F331" s="25">
        <f t="shared" si="35"/>
        <v>6.2422159146770904</v>
      </c>
      <c r="G331" s="23">
        <f>'Emissions Factors'!$AB$39/1000</f>
        <v>0.49266147344102867</v>
      </c>
      <c r="H331" s="26">
        <f t="shared" si="41"/>
        <v>3075.2992900618538</v>
      </c>
      <c r="I331" s="23">
        <f t="shared" si="36"/>
        <v>1.8656904677396315</v>
      </c>
      <c r="J331" s="26">
        <f>I331*'Social Cost of Carbon'!$C$4</f>
        <v>93.284523386981576</v>
      </c>
      <c r="K331" s="26">
        <f>I331*'Social Cost of Carbon'!$C$5</f>
        <v>186.56904677396315</v>
      </c>
      <c r="L331" s="26">
        <f>I331*'Social Cost of Carbon'!$C$6</f>
        <v>279.85357016094474</v>
      </c>
      <c r="M331" s="23">
        <f t="shared" si="37"/>
        <v>0.12760766820793504</v>
      </c>
      <c r="N331" s="23">
        <f t="shared" si="38"/>
        <v>0.25521533641587008</v>
      </c>
      <c r="O331" s="23">
        <f t="shared" si="39"/>
        <v>0.38282300462380509</v>
      </c>
      <c r="P331" s="27"/>
    </row>
    <row r="332" spans="1:16" x14ac:dyDescent="0.25">
      <c r="A332" s="24">
        <f t="shared" si="40"/>
        <v>2016</v>
      </c>
      <c r="B332" s="32">
        <v>42695</v>
      </c>
      <c r="C332" s="28">
        <f>'Bitcoin Data'!C332</f>
        <v>739.24798599999997</v>
      </c>
      <c r="D332" s="26">
        <f>'Bitcoin Data'!K332</f>
        <v>1707.0535927496885</v>
      </c>
      <c r="E332" s="25">
        <f>'Bitcoin Data'!J332</f>
        <v>3650.8195619003404</v>
      </c>
      <c r="F332" s="25">
        <f t="shared" si="35"/>
        <v>6.2321446496228203</v>
      </c>
      <c r="G332" s="23">
        <f>'Emissions Factors'!$AB$39/1000</f>
        <v>0.49266147344102867</v>
      </c>
      <c r="H332" s="26">
        <f t="shared" si="41"/>
        <v>3070.3375657808019</v>
      </c>
      <c r="I332" s="23">
        <f t="shared" si="36"/>
        <v>1.7986181446331524</v>
      </c>
      <c r="J332" s="26">
        <f>I332*'Social Cost of Carbon'!$C$4</f>
        <v>89.930907231657613</v>
      </c>
      <c r="K332" s="26">
        <f>I332*'Social Cost of Carbon'!$C$5</f>
        <v>179.86181446331523</v>
      </c>
      <c r="L332" s="26">
        <f>I332*'Social Cost of Carbon'!$C$6</f>
        <v>269.79272169497284</v>
      </c>
      <c r="M332" s="23">
        <f t="shared" si="37"/>
        <v>0.12165187993039404</v>
      </c>
      <c r="N332" s="23">
        <f t="shared" si="38"/>
        <v>0.24330375986078809</v>
      </c>
      <c r="O332" s="23">
        <f t="shared" si="39"/>
        <v>0.36495563979118212</v>
      </c>
      <c r="P332" s="27"/>
    </row>
    <row r="333" spans="1:16" x14ac:dyDescent="0.25">
      <c r="A333" s="24">
        <f t="shared" si="40"/>
        <v>2016</v>
      </c>
      <c r="B333" s="32">
        <v>42696</v>
      </c>
      <c r="C333" s="28">
        <f>'Bitcoin Data'!C333</f>
        <v>751.34698500000002</v>
      </c>
      <c r="D333" s="26">
        <f>'Bitcoin Data'!K333</f>
        <v>1659.5759320206973</v>
      </c>
      <c r="E333" s="25">
        <f>'Bitcoin Data'!J333</f>
        <v>3662.3629726548329</v>
      </c>
      <c r="F333" s="25">
        <f t="shared" si="35"/>
        <v>6.0779694437417362</v>
      </c>
      <c r="G333" s="23">
        <f>'Emissions Factors'!$AB$39/1000</f>
        <v>0.49266147344102867</v>
      </c>
      <c r="H333" s="26">
        <f t="shared" si="41"/>
        <v>2994.3813816833531</v>
      </c>
      <c r="I333" s="23">
        <f t="shared" si="36"/>
        <v>1.8043051383839959</v>
      </c>
      <c r="J333" s="26">
        <f>I333*'Social Cost of Carbon'!$C$4</f>
        <v>90.215256919199788</v>
      </c>
      <c r="K333" s="26">
        <f>I333*'Social Cost of Carbon'!$C$5</f>
        <v>180.43051383839958</v>
      </c>
      <c r="L333" s="26">
        <f>I333*'Social Cost of Carbon'!$C$6</f>
        <v>270.64577075759939</v>
      </c>
      <c r="M333" s="23">
        <f t="shared" si="37"/>
        <v>0.12007136345825596</v>
      </c>
      <c r="N333" s="23">
        <f t="shared" si="38"/>
        <v>0.24014272691651192</v>
      </c>
      <c r="O333" s="23">
        <f t="shared" si="39"/>
        <v>0.36021409037476793</v>
      </c>
      <c r="P333" s="27"/>
    </row>
    <row r="334" spans="1:16" x14ac:dyDescent="0.25">
      <c r="A334" s="24">
        <f t="shared" si="40"/>
        <v>2016</v>
      </c>
      <c r="B334" s="32">
        <v>42697</v>
      </c>
      <c r="C334" s="28">
        <f>'Bitcoin Data'!C334</f>
        <v>744.59399399999995</v>
      </c>
      <c r="D334" s="26">
        <f>'Bitcoin Data'!K334</f>
        <v>1854.6945641888353</v>
      </c>
      <c r="E334" s="25">
        <f>'Bitcoin Data'!J334</f>
        <v>3287.9779971096555</v>
      </c>
      <c r="F334" s="25">
        <f t="shared" si="35"/>
        <v>6.0981949184117719</v>
      </c>
      <c r="G334" s="23">
        <f>'Emissions Factors'!$AB$39/1000</f>
        <v>0.49266147344102867</v>
      </c>
      <c r="H334" s="26">
        <f t="shared" si="41"/>
        <v>3004.345693835337</v>
      </c>
      <c r="I334" s="23">
        <f t="shared" si="36"/>
        <v>1.6198600846977251</v>
      </c>
      <c r="J334" s="26">
        <f>I334*'Social Cost of Carbon'!$C$4</f>
        <v>80.993004234886257</v>
      </c>
      <c r="K334" s="26">
        <f>I334*'Social Cost of Carbon'!$C$5</f>
        <v>161.98600846977251</v>
      </c>
      <c r="L334" s="26">
        <f>I334*'Social Cost of Carbon'!$C$6</f>
        <v>242.97901270465877</v>
      </c>
      <c r="M334" s="23">
        <f t="shared" si="37"/>
        <v>0.10877472137505081</v>
      </c>
      <c r="N334" s="23">
        <f t="shared" si="38"/>
        <v>0.21754944275010163</v>
      </c>
      <c r="O334" s="23">
        <f t="shared" si="39"/>
        <v>0.32632416412515247</v>
      </c>
      <c r="P334" s="27"/>
    </row>
    <row r="335" spans="1:16" x14ac:dyDescent="0.25">
      <c r="A335" s="24">
        <f t="shared" si="40"/>
        <v>2016</v>
      </c>
      <c r="B335" s="32">
        <v>42698</v>
      </c>
      <c r="C335" s="28">
        <f>'Bitcoin Data'!C335</f>
        <v>740.28900099999998</v>
      </c>
      <c r="D335" s="26">
        <f>'Bitcoin Data'!K335</f>
        <v>2007.8726602935628</v>
      </c>
      <c r="E335" s="25">
        <f>'Bitcoin Data'!J335</f>
        <v>3091.5880411784447</v>
      </c>
      <c r="F335" s="25">
        <f t="shared" si="35"/>
        <v>6.2075151047727291</v>
      </c>
      <c r="G335" s="23">
        <f>'Emissions Factors'!$AB$39/1000</f>
        <v>0.49266147344102867</v>
      </c>
      <c r="H335" s="26">
        <f t="shared" si="41"/>
        <v>3058.2035379247741</v>
      </c>
      <c r="I335" s="23">
        <f t="shared" si="36"/>
        <v>1.5231063196396362</v>
      </c>
      <c r="J335" s="26">
        <f>I335*'Social Cost of Carbon'!$C$4</f>
        <v>76.155315981981815</v>
      </c>
      <c r="K335" s="26">
        <f>I335*'Social Cost of Carbon'!$C$5</f>
        <v>152.31063196396363</v>
      </c>
      <c r="L335" s="26">
        <f>I335*'Social Cost of Carbon'!$C$6</f>
        <v>228.46594794594543</v>
      </c>
      <c r="M335" s="23">
        <f t="shared" si="37"/>
        <v>0.10287241317797428</v>
      </c>
      <c r="N335" s="23">
        <f t="shared" si="38"/>
        <v>0.20574482635594857</v>
      </c>
      <c r="O335" s="23">
        <f t="shared" si="39"/>
        <v>0.30861723953392284</v>
      </c>
      <c r="P335" s="27"/>
    </row>
    <row r="336" spans="1:16" x14ac:dyDescent="0.25">
      <c r="A336" s="24">
        <f t="shared" si="40"/>
        <v>2016</v>
      </c>
      <c r="B336" s="32">
        <v>42699</v>
      </c>
      <c r="C336" s="28">
        <f>'Bitcoin Data'!C336</f>
        <v>741.64898700000003</v>
      </c>
      <c r="D336" s="26">
        <f>'Bitcoin Data'!K336</f>
        <v>1893.5784896127718</v>
      </c>
      <c r="E336" s="25">
        <f>'Bitcoin Data'!J336</f>
        <v>3313.5756526392524</v>
      </c>
      <c r="F336" s="25">
        <f t="shared" si="35"/>
        <v>6.2745155795422907</v>
      </c>
      <c r="G336" s="23">
        <f>'Emissions Factors'!$AB$39/1000</f>
        <v>0.49266147344102867</v>
      </c>
      <c r="H336" s="26">
        <f t="shared" si="41"/>
        <v>3091.2120905459947</v>
      </c>
      <c r="I336" s="23">
        <f t="shared" si="36"/>
        <v>1.6324710633875723</v>
      </c>
      <c r="J336" s="26">
        <f>I336*'Social Cost of Carbon'!$C$4</f>
        <v>81.62355316937861</v>
      </c>
      <c r="K336" s="26">
        <f>I336*'Social Cost of Carbon'!$C$5</f>
        <v>163.24710633875722</v>
      </c>
      <c r="L336" s="26">
        <f>I336*'Social Cost of Carbon'!$C$6</f>
        <v>244.87065950813584</v>
      </c>
      <c r="M336" s="23">
        <f t="shared" si="37"/>
        <v>0.11005685250046543</v>
      </c>
      <c r="N336" s="23">
        <f t="shared" si="38"/>
        <v>0.22011370500093086</v>
      </c>
      <c r="O336" s="23">
        <f t="shared" si="39"/>
        <v>0.33017055750139634</v>
      </c>
      <c r="P336" s="27"/>
    </row>
    <row r="337" spans="1:16" x14ac:dyDescent="0.25">
      <c r="A337" s="24">
        <f t="shared" si="40"/>
        <v>2016</v>
      </c>
      <c r="B337" s="32">
        <v>42700</v>
      </c>
      <c r="C337" s="28">
        <f>'Bitcoin Data'!C337</f>
        <v>735.38201900000001</v>
      </c>
      <c r="D337" s="26">
        <f>'Bitcoin Data'!K337</f>
        <v>1912.6549604713362</v>
      </c>
      <c r="E337" s="25">
        <f>'Bitcoin Data'!J337</f>
        <v>3370.6481840029369</v>
      </c>
      <c r="F337" s="25">
        <f t="shared" si="35"/>
        <v>6.4468869691369184</v>
      </c>
      <c r="G337" s="23">
        <f>'Emissions Factors'!$AB$39/1000</f>
        <v>0.49266147344102867</v>
      </c>
      <c r="H337" s="26">
        <f t="shared" si="41"/>
        <v>3176.1328333227621</v>
      </c>
      <c r="I337" s="23">
        <f t="shared" si="36"/>
        <v>1.6605885007822143</v>
      </c>
      <c r="J337" s="26">
        <f>I337*'Social Cost of Carbon'!$C$4</f>
        <v>83.02942503911072</v>
      </c>
      <c r="K337" s="26">
        <f>I337*'Social Cost of Carbon'!$C$5</f>
        <v>166.05885007822144</v>
      </c>
      <c r="L337" s="26">
        <f>I337*'Social Cost of Carbon'!$C$6</f>
        <v>249.08827511733216</v>
      </c>
      <c r="M337" s="23">
        <f t="shared" si="37"/>
        <v>0.11290652054835015</v>
      </c>
      <c r="N337" s="23">
        <f t="shared" si="38"/>
        <v>0.22581304109670031</v>
      </c>
      <c r="O337" s="23">
        <f t="shared" si="39"/>
        <v>0.33871956164505046</v>
      </c>
      <c r="P337" s="27"/>
    </row>
    <row r="338" spans="1:16" x14ac:dyDescent="0.25">
      <c r="A338" s="24">
        <f t="shared" si="40"/>
        <v>2016</v>
      </c>
      <c r="B338" s="32">
        <v>42701</v>
      </c>
      <c r="C338" s="28">
        <f>'Bitcoin Data'!C338</f>
        <v>732.03497300000004</v>
      </c>
      <c r="D338" s="26">
        <f>'Bitcoin Data'!K338</f>
        <v>1813.2214060860445</v>
      </c>
      <c r="E338" s="25">
        <f>'Bitcoin Data'!J338</f>
        <v>3569.0777338792905</v>
      </c>
      <c r="F338" s="25">
        <f t="shared" si="35"/>
        <v>6.4715281470550003</v>
      </c>
      <c r="G338" s="23">
        <f>'Emissions Factors'!$AB$39/1000</f>
        <v>0.49266147344102867</v>
      </c>
      <c r="H338" s="26">
        <f t="shared" si="41"/>
        <v>3188.2725923432063</v>
      </c>
      <c r="I338" s="23">
        <f t="shared" si="36"/>
        <v>1.7583470951985389</v>
      </c>
      <c r="J338" s="26">
        <f>I338*'Social Cost of Carbon'!$C$4</f>
        <v>87.917354759926951</v>
      </c>
      <c r="K338" s="26">
        <f>I338*'Social Cost of Carbon'!$C$5</f>
        <v>175.8347095198539</v>
      </c>
      <c r="L338" s="26">
        <f>I338*'Social Cost of Carbon'!$C$6</f>
        <v>263.75206427978083</v>
      </c>
      <c r="M338" s="23">
        <f t="shared" si="37"/>
        <v>0.12009993784808823</v>
      </c>
      <c r="N338" s="23">
        <f t="shared" si="38"/>
        <v>0.24019987569617646</v>
      </c>
      <c r="O338" s="23">
        <f t="shared" si="39"/>
        <v>0.36029981354426466</v>
      </c>
      <c r="P338" s="27"/>
    </row>
    <row r="339" spans="1:16" x14ac:dyDescent="0.25">
      <c r="A339" s="24">
        <f t="shared" si="40"/>
        <v>2016</v>
      </c>
      <c r="B339" s="32">
        <v>42702</v>
      </c>
      <c r="C339" s="28">
        <f>'Bitcoin Data'!C339</f>
        <v>735.81298800000002</v>
      </c>
      <c r="D339" s="26">
        <f>'Bitcoin Data'!K339</f>
        <v>2035.8620689655186</v>
      </c>
      <c r="E339" s="25">
        <f>'Bitcoin Data'!J339</f>
        <v>3280.5343746002004</v>
      </c>
      <c r="F339" s="25">
        <f t="shared" si="35"/>
        <v>6.678715499186068</v>
      </c>
      <c r="G339" s="23">
        <f>'Emissions Factors'!$AB$39/1000</f>
        <v>0.49266147344102867</v>
      </c>
      <c r="H339" s="26">
        <f t="shared" si="41"/>
        <v>3290.3458185224436</v>
      </c>
      <c r="I339" s="23">
        <f t="shared" si="36"/>
        <v>1.6161928986644782</v>
      </c>
      <c r="J339" s="26">
        <f>I339*'Social Cost of Carbon'!$C$4</f>
        <v>80.809644933223908</v>
      </c>
      <c r="K339" s="26">
        <f>I339*'Social Cost of Carbon'!$C$5</f>
        <v>161.61928986644782</v>
      </c>
      <c r="L339" s="26">
        <f>I339*'Social Cost of Carbon'!$C$6</f>
        <v>242.42893479967174</v>
      </c>
      <c r="M339" s="23">
        <f t="shared" si="37"/>
        <v>0.10982361857035323</v>
      </c>
      <c r="N339" s="23">
        <f t="shared" si="38"/>
        <v>0.21964723714070647</v>
      </c>
      <c r="O339" s="23">
        <f t="shared" si="39"/>
        <v>0.32947085571105972</v>
      </c>
      <c r="P339" s="27"/>
    </row>
    <row r="340" spans="1:16" x14ac:dyDescent="0.25">
      <c r="A340" s="24">
        <f t="shared" si="40"/>
        <v>2016</v>
      </c>
      <c r="B340" s="32">
        <v>42703</v>
      </c>
      <c r="C340" s="28">
        <f>'Bitcoin Data'!C340</f>
        <v>735.60400400000003</v>
      </c>
      <c r="D340" s="26">
        <f>'Bitcoin Data'!K340</f>
        <v>1863.0822131916234</v>
      </c>
      <c r="E340" s="25">
        <f>'Bitcoin Data'!J340</f>
        <v>3597.9099302913187</v>
      </c>
      <c r="F340" s="25">
        <f t="shared" si="35"/>
        <v>6.7032019957912699</v>
      </c>
      <c r="G340" s="23">
        <f>'Emissions Factors'!$AB$39/1000</f>
        <v>0.49266147344102867</v>
      </c>
      <c r="H340" s="26">
        <f t="shared" si="41"/>
        <v>3302.4093720193714</v>
      </c>
      <c r="I340" s="23">
        <f t="shared" si="36"/>
        <v>1.7725516075654297</v>
      </c>
      <c r="J340" s="26">
        <f>I340*'Social Cost of Carbon'!$C$4</f>
        <v>88.627580378271489</v>
      </c>
      <c r="K340" s="26">
        <f>I340*'Social Cost of Carbon'!$C$5</f>
        <v>177.25516075654298</v>
      </c>
      <c r="L340" s="26">
        <f>I340*'Social Cost of Carbon'!$C$6</f>
        <v>265.88274113481447</v>
      </c>
      <c r="M340" s="23">
        <f t="shared" si="37"/>
        <v>0.12048273241627364</v>
      </c>
      <c r="N340" s="23">
        <f t="shared" si="38"/>
        <v>0.24096546483254727</v>
      </c>
      <c r="O340" s="23">
        <f t="shared" si="39"/>
        <v>0.36144819724882093</v>
      </c>
      <c r="P340" s="27"/>
    </row>
    <row r="341" spans="1:16" x14ac:dyDescent="0.25">
      <c r="A341" s="24">
        <f t="shared" si="40"/>
        <v>2016</v>
      </c>
      <c r="B341" s="32">
        <v>42704</v>
      </c>
      <c r="C341" s="28">
        <f>'Bitcoin Data'!C341</f>
        <v>745.69097899999997</v>
      </c>
      <c r="D341" s="26">
        <f>'Bitcoin Data'!K341</f>
        <v>1785.1447461849193</v>
      </c>
      <c r="E341" s="25">
        <f>'Bitcoin Data'!J341</f>
        <v>3666.5272264297432</v>
      </c>
      <c r="F341" s="25">
        <f t="shared" si="35"/>
        <v>6.54528181500502</v>
      </c>
      <c r="G341" s="23">
        <f>'Emissions Factors'!$AB$39/1000</f>
        <v>0.49266147344102867</v>
      </c>
      <c r="H341" s="26">
        <f t="shared" si="41"/>
        <v>3224.6081830671437</v>
      </c>
      <c r="I341" s="23">
        <f t="shared" si="36"/>
        <v>1.8063567057845256</v>
      </c>
      <c r="J341" s="26">
        <f>I341*'Social Cost of Carbon'!$C$4</f>
        <v>90.317835289226281</v>
      </c>
      <c r="K341" s="26">
        <f>I341*'Social Cost of Carbon'!$C$5</f>
        <v>180.63567057845256</v>
      </c>
      <c r="L341" s="26">
        <f>I341*'Social Cost of Carbon'!$C$6</f>
        <v>270.95350586767881</v>
      </c>
      <c r="M341" s="23">
        <f t="shared" si="37"/>
        <v>0.12111965657724054</v>
      </c>
      <c r="N341" s="23">
        <f t="shared" si="38"/>
        <v>0.24223931315448108</v>
      </c>
      <c r="O341" s="23">
        <f t="shared" si="39"/>
        <v>0.36335896973172155</v>
      </c>
      <c r="P341" s="27"/>
    </row>
    <row r="342" spans="1:16" x14ac:dyDescent="0.25">
      <c r="A342" s="24">
        <f t="shared" si="40"/>
        <v>2016</v>
      </c>
      <c r="B342" s="32">
        <v>42705</v>
      </c>
      <c r="C342" s="28">
        <f>'Bitcoin Data'!C342</f>
        <v>756.77398700000003</v>
      </c>
      <c r="D342" s="26">
        <f>'Bitcoin Data'!K342</f>
        <v>1828.2799002840757</v>
      </c>
      <c r="E342" s="25">
        <f>'Bitcoin Data'!J342</f>
        <v>3555.0912853245704</v>
      </c>
      <c r="F342" s="25">
        <f t="shared" si="35"/>
        <v>6.499701940633992</v>
      </c>
      <c r="G342" s="23">
        <f>'Emissions Factors'!$AB$39/1000</f>
        <v>0.49266147344102867</v>
      </c>
      <c r="H342" s="26">
        <f t="shared" si="41"/>
        <v>3202.1527350002561</v>
      </c>
      <c r="I342" s="23">
        <f t="shared" si="36"/>
        <v>1.7514565108453632</v>
      </c>
      <c r="J342" s="26">
        <f>I342*'Social Cost of Carbon'!$C$4</f>
        <v>87.572825542268163</v>
      </c>
      <c r="K342" s="26">
        <f>I342*'Social Cost of Carbon'!$C$5</f>
        <v>175.14565108453633</v>
      </c>
      <c r="L342" s="26">
        <f>I342*'Social Cost of Carbon'!$C$6</f>
        <v>262.71847662680449</v>
      </c>
      <c r="M342" s="23">
        <f t="shared" si="37"/>
        <v>0.11571859900922858</v>
      </c>
      <c r="N342" s="23">
        <f t="shared" si="38"/>
        <v>0.23143719801845716</v>
      </c>
      <c r="O342" s="23">
        <f t="shared" si="39"/>
        <v>0.34715579702768573</v>
      </c>
      <c r="P342" s="27"/>
    </row>
    <row r="343" spans="1:16" x14ac:dyDescent="0.25">
      <c r="A343" s="24">
        <f t="shared" si="40"/>
        <v>2016</v>
      </c>
      <c r="B343" s="32">
        <v>42706</v>
      </c>
      <c r="C343" s="28">
        <f>'Bitcoin Data'!C343</f>
        <v>777.94397000000004</v>
      </c>
      <c r="D343" s="26">
        <f>'Bitcoin Data'!K343</f>
        <v>1779.2421746293364</v>
      </c>
      <c r="E343" s="25">
        <f>'Bitcoin Data'!J343</f>
        <v>3621.7206328376983</v>
      </c>
      <c r="F343" s="25">
        <f t="shared" si="35"/>
        <v>6.4439180946700825</v>
      </c>
      <c r="G343" s="23">
        <f>'Emissions Factors'!$AB$39/1000</f>
        <v>0.49266147344102867</v>
      </c>
      <c r="H343" s="26">
        <f t="shared" si="41"/>
        <v>3174.6701832534686</v>
      </c>
      <c r="I343" s="23">
        <f t="shared" si="36"/>
        <v>1.7842822233655953</v>
      </c>
      <c r="J343" s="26">
        <f>I343*'Social Cost of Carbon'!$C$4</f>
        <v>89.214111168279757</v>
      </c>
      <c r="K343" s="26">
        <f>I343*'Social Cost of Carbon'!$C$5</f>
        <v>178.42822233655951</v>
      </c>
      <c r="L343" s="26">
        <f>I343*'Social Cost of Carbon'!$C$6</f>
        <v>267.64233350483931</v>
      </c>
      <c r="M343" s="23">
        <f t="shared" si="37"/>
        <v>0.11467935302368852</v>
      </c>
      <c r="N343" s="23">
        <f t="shared" si="38"/>
        <v>0.22935870604737704</v>
      </c>
      <c r="O343" s="23">
        <f t="shared" si="39"/>
        <v>0.34403805907106561</v>
      </c>
      <c r="P343" s="27"/>
    </row>
    <row r="344" spans="1:16" x14ac:dyDescent="0.25">
      <c r="A344" s="24">
        <f t="shared" si="40"/>
        <v>2016</v>
      </c>
      <c r="B344" s="32">
        <v>42707</v>
      </c>
      <c r="C344" s="28">
        <f>'Bitcoin Data'!C344</f>
        <v>771.15502900000001</v>
      </c>
      <c r="D344" s="26">
        <f>'Bitcoin Data'!K344</f>
        <v>2147.5889337202461</v>
      </c>
      <c r="E344" s="25">
        <f>'Bitcoin Data'!J344</f>
        <v>3100.1142131007227</v>
      </c>
      <c r="F344" s="25">
        <f t="shared" si="35"/>
        <v>6.6577709773239615</v>
      </c>
      <c r="G344" s="23">
        <f>'Emissions Factors'!$AB$39/1000</f>
        <v>0.49266147344102867</v>
      </c>
      <c r="H344" s="26">
        <f t="shared" si="41"/>
        <v>3280.0272595213405</v>
      </c>
      <c r="I344" s="23">
        <f t="shared" si="36"/>
        <v>1.5273068360616771</v>
      </c>
      <c r="J344" s="26">
        <f>I344*'Social Cost of Carbon'!$C$4</f>
        <v>76.365341803083851</v>
      </c>
      <c r="K344" s="26">
        <f>I344*'Social Cost of Carbon'!$C$5</f>
        <v>152.7306836061677</v>
      </c>
      <c r="L344" s="26">
        <f>I344*'Social Cost of Carbon'!$C$6</f>
        <v>229.09602540925155</v>
      </c>
      <c r="M344" s="23">
        <f t="shared" si="37"/>
        <v>9.9027224009822085E-2</v>
      </c>
      <c r="N344" s="23">
        <f t="shared" si="38"/>
        <v>0.19805444801964417</v>
      </c>
      <c r="O344" s="23">
        <f t="shared" si="39"/>
        <v>0.29708167202946628</v>
      </c>
      <c r="P344" s="27"/>
    </row>
    <row r="345" spans="1:16" x14ac:dyDescent="0.25">
      <c r="A345" s="24">
        <f t="shared" si="40"/>
        <v>2016</v>
      </c>
      <c r="B345" s="32">
        <v>42708</v>
      </c>
      <c r="C345" s="28">
        <f>'Bitcoin Data'!C345</f>
        <v>773.87200900000005</v>
      </c>
      <c r="D345" s="26">
        <f>'Bitcoin Data'!K345</f>
        <v>1861.1583335273995</v>
      </c>
      <c r="E345" s="25">
        <f>'Bitcoin Data'!J345</f>
        <v>3524.9309833174661</v>
      </c>
      <c r="F345" s="25">
        <f t="shared" si="35"/>
        <v>6.5604546747102326</v>
      </c>
      <c r="G345" s="23">
        <f>'Emissions Factors'!$AB$39/1000</f>
        <v>0.49266147344102867</v>
      </c>
      <c r="H345" s="26">
        <f t="shared" si="41"/>
        <v>3232.0832664858276</v>
      </c>
      <c r="I345" s="23">
        <f t="shared" si="36"/>
        <v>1.7365976920191168</v>
      </c>
      <c r="J345" s="26">
        <f>I345*'Social Cost of Carbon'!$C$4</f>
        <v>86.829884600955836</v>
      </c>
      <c r="K345" s="26">
        <f>I345*'Social Cost of Carbon'!$C$5</f>
        <v>173.65976920191167</v>
      </c>
      <c r="L345" s="26">
        <f>I345*'Social Cost of Carbon'!$C$6</f>
        <v>260.48965380286751</v>
      </c>
      <c r="M345" s="23">
        <f t="shared" si="37"/>
        <v>0.11220186748084829</v>
      </c>
      <c r="N345" s="23">
        <f t="shared" si="38"/>
        <v>0.22440373496169658</v>
      </c>
      <c r="O345" s="23">
        <f t="shared" si="39"/>
        <v>0.33660560244254484</v>
      </c>
      <c r="P345" s="27"/>
    </row>
    <row r="346" spans="1:16" x14ac:dyDescent="0.25">
      <c r="A346" s="24">
        <f t="shared" si="40"/>
        <v>2016</v>
      </c>
      <c r="B346" s="32">
        <v>42709</v>
      </c>
      <c r="C346" s="28">
        <f>'Bitcoin Data'!C346</f>
        <v>758.70001200000002</v>
      </c>
      <c r="D346" s="26">
        <f>'Bitcoin Data'!K346</f>
        <v>1898.1984690455822</v>
      </c>
      <c r="E346" s="25">
        <f>'Bitcoin Data'!J346</f>
        <v>3467.8468459748456</v>
      </c>
      <c r="F346" s="25">
        <f t="shared" si="35"/>
        <v>6.5826615739140024</v>
      </c>
      <c r="G346" s="23">
        <f>'Emissions Factors'!$AB$39/1000</f>
        <v>0.49266147344102867</v>
      </c>
      <c r="H346" s="26">
        <f t="shared" si="41"/>
        <v>3243.0237501681136</v>
      </c>
      <c r="I346" s="23">
        <f t="shared" si="36"/>
        <v>1.7084745368057914</v>
      </c>
      <c r="J346" s="26">
        <f>I346*'Social Cost of Carbon'!$C$4</f>
        <v>85.423726840289575</v>
      </c>
      <c r="K346" s="26">
        <f>I346*'Social Cost of Carbon'!$C$5</f>
        <v>170.84745368057915</v>
      </c>
      <c r="L346" s="26">
        <f>I346*'Social Cost of Carbon'!$C$6</f>
        <v>256.27118052086871</v>
      </c>
      <c r="M346" s="23">
        <f t="shared" si="37"/>
        <v>0.11259223077525082</v>
      </c>
      <c r="N346" s="23">
        <f t="shared" si="38"/>
        <v>0.22518446155050165</v>
      </c>
      <c r="O346" s="23">
        <f t="shared" si="39"/>
        <v>0.33777669232575247</v>
      </c>
      <c r="P346" s="27"/>
    </row>
    <row r="347" spans="1:16" x14ac:dyDescent="0.25">
      <c r="A347" s="24">
        <f t="shared" si="40"/>
        <v>2016</v>
      </c>
      <c r="B347" s="32">
        <v>42710</v>
      </c>
      <c r="C347" s="28">
        <f>'Bitcoin Data'!C347</f>
        <v>764.22399900000005</v>
      </c>
      <c r="D347" s="26">
        <f>'Bitcoin Data'!K347</f>
        <v>1881.5549541806536</v>
      </c>
      <c r="E347" s="25">
        <f>'Bitcoin Data'!J347</f>
        <v>3536.1923508597315</v>
      </c>
      <c r="F347" s="25">
        <f t="shared" si="35"/>
        <v>6.6535402366958598</v>
      </c>
      <c r="G347" s="23">
        <f>'Emissions Factors'!$AB$39/1000</f>
        <v>0.49266147344102867</v>
      </c>
      <c r="H347" s="26">
        <f t="shared" si="41"/>
        <v>3277.9429366097529</v>
      </c>
      <c r="I347" s="23">
        <f t="shared" si="36"/>
        <v>1.7421457339454502</v>
      </c>
      <c r="J347" s="26">
        <f>I347*'Social Cost of Carbon'!$C$4</f>
        <v>87.107286697272514</v>
      </c>
      <c r="K347" s="26">
        <f>I347*'Social Cost of Carbon'!$C$5</f>
        <v>174.21457339454503</v>
      </c>
      <c r="L347" s="26">
        <f>I347*'Social Cost of Carbon'!$C$6</f>
        <v>261.32186009181754</v>
      </c>
      <c r="M347" s="23">
        <f t="shared" si="37"/>
        <v>0.11398135469607584</v>
      </c>
      <c r="N347" s="23">
        <f t="shared" si="38"/>
        <v>0.22796270939215169</v>
      </c>
      <c r="O347" s="23">
        <f t="shared" si="39"/>
        <v>0.34194406408822753</v>
      </c>
      <c r="P347" s="27"/>
    </row>
    <row r="348" spans="1:16" x14ac:dyDescent="0.25">
      <c r="A348" s="24">
        <f t="shared" si="40"/>
        <v>2016</v>
      </c>
      <c r="B348" s="32">
        <v>42711</v>
      </c>
      <c r="C348" s="28">
        <f>'Bitcoin Data'!C348</f>
        <v>768.13201900000001</v>
      </c>
      <c r="D348" s="26">
        <f>'Bitcoin Data'!K348</f>
        <v>2153.3666406930388</v>
      </c>
      <c r="E348" s="25">
        <f>'Bitcoin Data'!J348</f>
        <v>3192.2904092602239</v>
      </c>
      <c r="F348" s="25">
        <f t="shared" si="35"/>
        <v>6.8741716747052939</v>
      </c>
      <c r="G348" s="23">
        <f>'Emissions Factors'!$AB$39/1000</f>
        <v>0.49266147344102867</v>
      </c>
      <c r="H348" s="26">
        <f t="shared" si="41"/>
        <v>3386.6395459468936</v>
      </c>
      <c r="I348" s="23">
        <f t="shared" si="36"/>
        <v>1.5727184966778063</v>
      </c>
      <c r="J348" s="26">
        <f>I348*'Social Cost of Carbon'!$C$4</f>
        <v>78.635924833890314</v>
      </c>
      <c r="K348" s="26">
        <f>I348*'Social Cost of Carbon'!$C$5</f>
        <v>157.27184966778063</v>
      </c>
      <c r="L348" s="26">
        <f>I348*'Social Cost of Carbon'!$C$6</f>
        <v>235.90777450167093</v>
      </c>
      <c r="M348" s="23">
        <f t="shared" si="37"/>
        <v>0.1023729292475833</v>
      </c>
      <c r="N348" s="23">
        <f t="shared" si="38"/>
        <v>0.2047458584951666</v>
      </c>
      <c r="O348" s="23">
        <f t="shared" si="39"/>
        <v>0.30711878774274987</v>
      </c>
      <c r="P348" s="27"/>
    </row>
    <row r="349" spans="1:16" x14ac:dyDescent="0.25">
      <c r="A349" s="24">
        <f t="shared" si="40"/>
        <v>2016</v>
      </c>
      <c r="B349" s="32">
        <v>42712</v>
      </c>
      <c r="C349" s="28">
        <f>'Bitcoin Data'!C349</f>
        <v>770.80999799999995</v>
      </c>
      <c r="D349" s="26">
        <f>'Bitcoin Data'!K349</f>
        <v>2010.2909444431275</v>
      </c>
      <c r="E349" s="25">
        <f>'Bitcoin Data'!J349</f>
        <v>3463.616947977881</v>
      </c>
      <c r="F349" s="25">
        <f t="shared" si="35"/>
        <v>6.9628777855396775</v>
      </c>
      <c r="G349" s="23">
        <f>'Emissions Factors'!$AB$39/1000</f>
        <v>0.49266147344102867</v>
      </c>
      <c r="H349" s="26">
        <f t="shared" si="41"/>
        <v>3430.3416292137845</v>
      </c>
      <c r="I349" s="23">
        <f t="shared" si="36"/>
        <v>1.7063906290261015</v>
      </c>
      <c r="J349" s="26">
        <f>I349*'Social Cost of Carbon'!$C$4</f>
        <v>85.319531451305082</v>
      </c>
      <c r="K349" s="26">
        <f>I349*'Social Cost of Carbon'!$C$5</f>
        <v>170.63906290261016</v>
      </c>
      <c r="L349" s="26">
        <f>I349*'Social Cost of Carbon'!$C$6</f>
        <v>255.95859435391523</v>
      </c>
      <c r="M349" s="23">
        <f t="shared" si="37"/>
        <v>0.11068814840580868</v>
      </c>
      <c r="N349" s="23">
        <f t="shared" si="38"/>
        <v>0.22137629681161736</v>
      </c>
      <c r="O349" s="23">
        <f t="shared" si="39"/>
        <v>0.33206444521742601</v>
      </c>
      <c r="P349" s="27"/>
    </row>
    <row r="350" spans="1:16" x14ac:dyDescent="0.25">
      <c r="A350" s="24">
        <f t="shared" si="40"/>
        <v>2016</v>
      </c>
      <c r="B350" s="32">
        <v>42713</v>
      </c>
      <c r="C350" s="28">
        <f>'Bitcoin Data'!C350</f>
        <v>772.79400599999997</v>
      </c>
      <c r="D350" s="26">
        <f>'Bitcoin Data'!K350</f>
        <v>1681.9907017523626</v>
      </c>
      <c r="E350" s="25">
        <f>'Bitcoin Data'!J350</f>
        <v>3981.1759995081488</v>
      </c>
      <c r="F350" s="25">
        <f t="shared" si="35"/>
        <v>6.6963010132123753</v>
      </c>
      <c r="G350" s="23">
        <f>'Emissions Factors'!$AB$39/1000</f>
        <v>0.49266147344102867</v>
      </c>
      <c r="H350" s="26">
        <f t="shared" si="41"/>
        <v>3299.0095237738619</v>
      </c>
      <c r="I350" s="23">
        <f t="shared" si="36"/>
        <v>1.9613720339457448</v>
      </c>
      <c r="J350" s="26">
        <f>I350*'Social Cost of Carbon'!$C$4</f>
        <v>98.068601697287235</v>
      </c>
      <c r="K350" s="26">
        <f>I350*'Social Cost of Carbon'!$C$5</f>
        <v>196.13720339457447</v>
      </c>
      <c r="L350" s="26">
        <f>I350*'Social Cost of Carbon'!$C$6</f>
        <v>294.20580509186169</v>
      </c>
      <c r="M350" s="23">
        <f t="shared" si="37"/>
        <v>0.12690134878878348</v>
      </c>
      <c r="N350" s="23">
        <f t="shared" si="38"/>
        <v>0.25380269757756696</v>
      </c>
      <c r="O350" s="23">
        <f t="shared" si="39"/>
        <v>0.38070404636635047</v>
      </c>
      <c r="P350" s="27"/>
    </row>
    <row r="351" spans="1:16" x14ac:dyDescent="0.25">
      <c r="A351" s="24">
        <f t="shared" si="40"/>
        <v>2016</v>
      </c>
      <c r="B351" s="32">
        <v>42714</v>
      </c>
      <c r="C351" s="28">
        <f>'Bitcoin Data'!C351</f>
        <v>774.65002400000003</v>
      </c>
      <c r="D351" s="26">
        <f>'Bitcoin Data'!K351</f>
        <v>1618.0326194286511</v>
      </c>
      <c r="E351" s="25">
        <f>'Bitcoin Data'!J351</f>
        <v>4066.1148166053094</v>
      </c>
      <c r="F351" s="25">
        <f t="shared" si="35"/>
        <v>6.5791064076095385</v>
      </c>
      <c r="G351" s="23">
        <f>'Emissions Factors'!$AB$39/1000</f>
        <v>0.49266147344102867</v>
      </c>
      <c r="H351" s="26">
        <f t="shared" si="41"/>
        <v>3241.2722566982284</v>
      </c>
      <c r="I351" s="23">
        <f t="shared" si="36"/>
        <v>2.0032181167291698</v>
      </c>
      <c r="J351" s="26">
        <f>I351*'Social Cost of Carbon'!$C$4</f>
        <v>100.1609058364585</v>
      </c>
      <c r="K351" s="26">
        <f>I351*'Social Cost of Carbon'!$C$5</f>
        <v>200.32181167291699</v>
      </c>
      <c r="L351" s="26">
        <f>I351*'Social Cost of Carbon'!$C$6</f>
        <v>300.48271750937545</v>
      </c>
      <c r="M351" s="23">
        <f t="shared" si="37"/>
        <v>0.1292982672604403</v>
      </c>
      <c r="N351" s="23">
        <f t="shared" si="38"/>
        <v>0.25859653452088061</v>
      </c>
      <c r="O351" s="23">
        <f t="shared" si="39"/>
        <v>0.38789480178132085</v>
      </c>
      <c r="P351" s="27"/>
    </row>
    <row r="352" spans="1:16" x14ac:dyDescent="0.25">
      <c r="A352" s="24">
        <f t="shared" si="40"/>
        <v>2016</v>
      </c>
      <c r="B352" s="32">
        <v>42715</v>
      </c>
      <c r="C352" s="28">
        <f>'Bitcoin Data'!C352</f>
        <v>769.73101799999995</v>
      </c>
      <c r="D352" s="26">
        <f>'Bitcoin Data'!K352</f>
        <v>2333.0175819605865</v>
      </c>
      <c r="E352" s="25">
        <f>'Bitcoin Data'!J352</f>
        <v>2927.9814219417271</v>
      </c>
      <c r="F352" s="25">
        <f t="shared" si="35"/>
        <v>6.8310321370440077</v>
      </c>
      <c r="G352" s="23">
        <f>'Emissions Factors'!$AB$39/1000</f>
        <v>0.49266147344102867</v>
      </c>
      <c r="H352" s="26">
        <f t="shared" si="41"/>
        <v>3365.3863577591196</v>
      </c>
      <c r="I352" s="23">
        <f t="shared" si="36"/>
        <v>1.4425036415417696</v>
      </c>
      <c r="J352" s="26">
        <f>I352*'Social Cost of Carbon'!$C$4</f>
        <v>72.125182077088482</v>
      </c>
      <c r="K352" s="26">
        <f>I352*'Social Cost of Carbon'!$C$5</f>
        <v>144.25036415417696</v>
      </c>
      <c r="L352" s="26">
        <f>I352*'Social Cost of Carbon'!$C$6</f>
        <v>216.37554623126545</v>
      </c>
      <c r="M352" s="23">
        <f t="shared" si="37"/>
        <v>9.3701800226905357E-2</v>
      </c>
      <c r="N352" s="23">
        <f t="shared" si="38"/>
        <v>0.18740360045381071</v>
      </c>
      <c r="O352" s="23">
        <f t="shared" si="39"/>
        <v>0.28110540068071604</v>
      </c>
      <c r="P352" s="27"/>
    </row>
    <row r="353" spans="1:16" x14ac:dyDescent="0.25">
      <c r="A353" s="24">
        <f t="shared" si="40"/>
        <v>2016</v>
      </c>
      <c r="B353" s="32">
        <v>42716</v>
      </c>
      <c r="C353" s="28">
        <f>'Bitcoin Data'!C353</f>
        <v>780.08697500000005</v>
      </c>
      <c r="D353" s="26">
        <f>'Bitcoin Data'!K353</f>
        <v>1956.4762988596524</v>
      </c>
      <c r="E353" s="25">
        <f>'Bitcoin Data'!J353</f>
        <v>3511.3725511150119</v>
      </c>
      <c r="F353" s="25">
        <f t="shared" si="35"/>
        <v>6.8699171727228743</v>
      </c>
      <c r="G353" s="23">
        <f>'Emissions Factors'!$AB$39/1000</f>
        <v>0.49266147344102867</v>
      </c>
      <c r="H353" s="26">
        <f t="shared" si="41"/>
        <v>3384.5435167314772</v>
      </c>
      <c r="I353" s="23">
        <f t="shared" si="36"/>
        <v>1.7299179748327056</v>
      </c>
      <c r="J353" s="26">
        <f>I353*'Social Cost of Carbon'!$C$4</f>
        <v>86.495898741635273</v>
      </c>
      <c r="K353" s="26">
        <f>I353*'Social Cost of Carbon'!$C$5</f>
        <v>172.99179748327055</v>
      </c>
      <c r="L353" s="26">
        <f>I353*'Social Cost of Carbon'!$C$6</f>
        <v>259.48769622490585</v>
      </c>
      <c r="M353" s="23">
        <f t="shared" si="37"/>
        <v>0.11087981406385521</v>
      </c>
      <c r="N353" s="23">
        <f t="shared" si="38"/>
        <v>0.22175962812771041</v>
      </c>
      <c r="O353" s="23">
        <f t="shared" si="39"/>
        <v>0.33263944219156566</v>
      </c>
      <c r="P353" s="27"/>
    </row>
    <row r="354" spans="1:16" x14ac:dyDescent="0.25">
      <c r="A354" s="24">
        <f t="shared" si="40"/>
        <v>2016</v>
      </c>
      <c r="B354" s="32">
        <v>42717</v>
      </c>
      <c r="C354" s="28">
        <f>'Bitcoin Data'!C354</f>
        <v>780.55602999999996</v>
      </c>
      <c r="D354" s="26">
        <f>'Bitcoin Data'!K354</f>
        <v>2233.4789478576095</v>
      </c>
      <c r="E354" s="25">
        <f>'Bitcoin Data'!J354</f>
        <v>3083.7510623542021</v>
      </c>
      <c r="F354" s="25">
        <f t="shared" si="35"/>
        <v>6.8874930782016488</v>
      </c>
      <c r="G354" s="23">
        <f>'Emissions Factors'!$AB$39/1000</f>
        <v>0.49266147344102867</v>
      </c>
      <c r="H354" s="26">
        <f t="shared" si="41"/>
        <v>3393.2024882217102</v>
      </c>
      <c r="I354" s="23">
        <f t="shared" si="36"/>
        <v>1.5192453421047587</v>
      </c>
      <c r="J354" s="26">
        <f>I354*'Social Cost of Carbon'!$C$4</f>
        <v>75.962267105237942</v>
      </c>
      <c r="K354" s="26">
        <f>I354*'Social Cost of Carbon'!$C$5</f>
        <v>151.92453421047588</v>
      </c>
      <c r="L354" s="26">
        <f>I354*'Social Cost of Carbon'!$C$6</f>
        <v>227.8868013157138</v>
      </c>
      <c r="M354" s="23">
        <f t="shared" si="37"/>
        <v>9.7318147814754494E-2</v>
      </c>
      <c r="N354" s="23">
        <f t="shared" si="38"/>
        <v>0.19463629562950899</v>
      </c>
      <c r="O354" s="23">
        <f t="shared" si="39"/>
        <v>0.29195444344426347</v>
      </c>
      <c r="P354" s="27"/>
    </row>
    <row r="355" spans="1:16" x14ac:dyDescent="0.25">
      <c r="A355" s="24">
        <f t="shared" si="40"/>
        <v>2016</v>
      </c>
      <c r="B355" s="32">
        <v>42718</v>
      </c>
      <c r="C355" s="28">
        <f>'Bitcoin Data'!C355</f>
        <v>781.48101799999995</v>
      </c>
      <c r="D355" s="26">
        <f>'Bitcoin Data'!K355</f>
        <v>1783.9360197739945</v>
      </c>
      <c r="E355" s="25">
        <f>'Bitcoin Data'!J355</f>
        <v>3787.2828611135415</v>
      </c>
      <c r="F355" s="25">
        <f t="shared" si="35"/>
        <v>6.7562703130131565</v>
      </c>
      <c r="G355" s="23">
        <f>'Emissions Factors'!$AB$39/1000</f>
        <v>0.49266147344102867</v>
      </c>
      <c r="H355" s="26">
        <f t="shared" si="41"/>
        <v>3328.5540873749414</v>
      </c>
      <c r="I355" s="23">
        <f t="shared" si="36"/>
        <v>1.865848354694152</v>
      </c>
      <c r="J355" s="26">
        <f>I355*'Social Cost of Carbon'!$C$4</f>
        <v>93.292417734707598</v>
      </c>
      <c r="K355" s="26">
        <f>I355*'Social Cost of Carbon'!$C$5</f>
        <v>186.5848354694152</v>
      </c>
      <c r="L355" s="26">
        <f>I355*'Social Cost of Carbon'!$C$6</f>
        <v>279.87725320412278</v>
      </c>
      <c r="M355" s="23">
        <f t="shared" si="37"/>
        <v>0.11937899396899695</v>
      </c>
      <c r="N355" s="23">
        <f t="shared" si="38"/>
        <v>0.23875798793799391</v>
      </c>
      <c r="O355" s="23">
        <f t="shared" si="39"/>
        <v>0.35813698190699084</v>
      </c>
      <c r="P355" s="27"/>
    </row>
    <row r="356" spans="1:16" x14ac:dyDescent="0.25">
      <c r="A356" s="24">
        <f t="shared" si="40"/>
        <v>2016</v>
      </c>
      <c r="B356" s="32">
        <v>42719</v>
      </c>
      <c r="C356" s="28">
        <f>'Bitcoin Data'!C356</f>
        <v>778.08801300000005</v>
      </c>
      <c r="D356" s="26">
        <f>'Bitcoin Data'!K356</f>
        <v>1536.514053345589</v>
      </c>
      <c r="E356" s="25">
        <f>'Bitcoin Data'!J356</f>
        <v>4405.6464645622364</v>
      </c>
      <c r="F356" s="25">
        <f t="shared" si="35"/>
        <v>6.7693377068721858</v>
      </c>
      <c r="G356" s="23">
        <f>'Emissions Factors'!$AB$39/1000</f>
        <v>0.49266147344102867</v>
      </c>
      <c r="H356" s="26">
        <f t="shared" si="41"/>
        <v>3334.9918888875654</v>
      </c>
      <c r="I356" s="23">
        <f t="shared" si="36"/>
        <v>2.1704922786914898</v>
      </c>
      <c r="J356" s="26">
        <f>I356*'Social Cost of Carbon'!$C$4</f>
        <v>108.52461393457449</v>
      </c>
      <c r="K356" s="26">
        <f>I356*'Social Cost of Carbon'!$C$5</f>
        <v>217.04922786914898</v>
      </c>
      <c r="L356" s="26">
        <f>I356*'Social Cost of Carbon'!$C$6</f>
        <v>325.57384180372344</v>
      </c>
      <c r="M356" s="23">
        <f t="shared" si="37"/>
        <v>0.13947601315196523</v>
      </c>
      <c r="N356" s="23">
        <f t="shared" si="38"/>
        <v>0.27895202630393046</v>
      </c>
      <c r="O356" s="23">
        <f t="shared" si="39"/>
        <v>0.41842803945589563</v>
      </c>
      <c r="P356" s="27"/>
    </row>
    <row r="357" spans="1:16" x14ac:dyDescent="0.25">
      <c r="A357" s="24">
        <f t="shared" si="40"/>
        <v>2016</v>
      </c>
      <c r="B357" s="32">
        <v>42720</v>
      </c>
      <c r="C357" s="28">
        <f>'Bitcoin Data'!C357</f>
        <v>784.90698199999997</v>
      </c>
      <c r="D357" s="26">
        <f>'Bitcoin Data'!K357</f>
        <v>1718.2229239934068</v>
      </c>
      <c r="E357" s="25">
        <f>'Bitcoin Data'!J357</f>
        <v>3986.4127166691915</v>
      </c>
      <c r="F357" s="25">
        <f t="shared" si="35"/>
        <v>6.8495457142798379</v>
      </c>
      <c r="G357" s="23">
        <f>'Emissions Factors'!$AB$39/1000</f>
        <v>0.49266147344102867</v>
      </c>
      <c r="H357" s="26">
        <f t="shared" si="41"/>
        <v>3374.5072839987879</v>
      </c>
      <c r="I357" s="23">
        <f t="shared" si="36"/>
        <v>1.963951962738298</v>
      </c>
      <c r="J357" s="26">
        <f>I357*'Social Cost of Carbon'!$C$4</f>
        <v>98.197598136914905</v>
      </c>
      <c r="K357" s="26">
        <f>I357*'Social Cost of Carbon'!$C$5</f>
        <v>196.39519627382981</v>
      </c>
      <c r="L357" s="26">
        <f>I357*'Social Cost of Carbon'!$C$6</f>
        <v>294.59279441074472</v>
      </c>
      <c r="M357" s="23">
        <f t="shared" si="37"/>
        <v>0.12510730620168559</v>
      </c>
      <c r="N357" s="23">
        <f t="shared" si="38"/>
        <v>0.25021461240337117</v>
      </c>
      <c r="O357" s="23">
        <f t="shared" si="39"/>
        <v>0.3753219186050567</v>
      </c>
      <c r="P357" s="27"/>
    </row>
    <row r="358" spans="1:16" x14ac:dyDescent="0.25">
      <c r="A358" s="24">
        <f t="shared" si="40"/>
        <v>2016</v>
      </c>
      <c r="B358" s="32">
        <v>42721</v>
      </c>
      <c r="C358" s="28">
        <f>'Bitcoin Data'!C358</f>
        <v>790.828979</v>
      </c>
      <c r="D358" s="26">
        <f>'Bitcoin Data'!K358</f>
        <v>1768.1166011050855</v>
      </c>
      <c r="E358" s="25">
        <f>'Bitcoin Data'!J358</f>
        <v>3747.13139219085</v>
      </c>
      <c r="F358" s="25">
        <f t="shared" si="35"/>
        <v>6.6253652210546523</v>
      </c>
      <c r="G358" s="23">
        <f>'Emissions Factors'!$AB$39/1000</f>
        <v>0.49266147344102867</v>
      </c>
      <c r="H358" s="26">
        <f t="shared" si="41"/>
        <v>3264.0621918897318</v>
      </c>
      <c r="I358" s="23">
        <f t="shared" si="36"/>
        <v>1.8460672728538774</v>
      </c>
      <c r="J358" s="26">
        <f>I358*'Social Cost of Carbon'!$C$4</f>
        <v>92.303363642693867</v>
      </c>
      <c r="K358" s="26">
        <f>I358*'Social Cost of Carbon'!$C$5</f>
        <v>184.60672728538773</v>
      </c>
      <c r="L358" s="26">
        <f>I358*'Social Cost of Carbon'!$C$6</f>
        <v>276.91009092808162</v>
      </c>
      <c r="M358" s="23">
        <f t="shared" si="37"/>
        <v>0.11671722470187056</v>
      </c>
      <c r="N358" s="23">
        <f t="shared" si="38"/>
        <v>0.23343444940374111</v>
      </c>
      <c r="O358" s="23">
        <f t="shared" si="39"/>
        <v>0.35015167410561165</v>
      </c>
      <c r="P358" s="27"/>
    </row>
    <row r="359" spans="1:16" x14ac:dyDescent="0.25">
      <c r="A359" s="24">
        <f t="shared" si="40"/>
        <v>2016</v>
      </c>
      <c r="B359" s="32">
        <v>42722</v>
      </c>
      <c r="C359" s="28">
        <f>'Bitcoin Data'!C359</f>
        <v>790.53002900000001</v>
      </c>
      <c r="D359" s="26">
        <f>'Bitcoin Data'!K359</f>
        <v>1737.7610407394886</v>
      </c>
      <c r="E359" s="25">
        <f>'Bitcoin Data'!J359</f>
        <v>3796.2997919467048</v>
      </c>
      <c r="F359" s="25">
        <f t="shared" si="35"/>
        <v>6.5970618774124095</v>
      </c>
      <c r="G359" s="23">
        <f>'Emissions Factors'!$AB$39/1000</f>
        <v>0.49266147344102867</v>
      </c>
      <c r="H359" s="26">
        <f t="shared" si="41"/>
        <v>3250.1182249076364</v>
      </c>
      <c r="I359" s="23">
        <f t="shared" si="36"/>
        <v>1.8702906491243341</v>
      </c>
      <c r="J359" s="26">
        <f>I359*'Social Cost of Carbon'!$C$4</f>
        <v>93.514532456216699</v>
      </c>
      <c r="K359" s="26">
        <f>I359*'Social Cost of Carbon'!$C$5</f>
        <v>187.0290649124334</v>
      </c>
      <c r="L359" s="26">
        <f>I359*'Social Cost of Carbon'!$C$6</f>
        <v>280.54359736865013</v>
      </c>
      <c r="M359" s="23">
        <f t="shared" si="37"/>
        <v>0.11829346011625916</v>
      </c>
      <c r="N359" s="23">
        <f t="shared" si="38"/>
        <v>0.23658692023251832</v>
      </c>
      <c r="O359" s="23">
        <f t="shared" si="39"/>
        <v>0.3548803803487775</v>
      </c>
      <c r="P359" s="27"/>
    </row>
    <row r="360" spans="1:16" x14ac:dyDescent="0.25">
      <c r="A360" s="24">
        <f t="shared" si="40"/>
        <v>2016</v>
      </c>
      <c r="B360" s="32">
        <v>42723</v>
      </c>
      <c r="C360" s="28">
        <f>'Bitcoin Data'!C360</f>
        <v>792.71398899999997</v>
      </c>
      <c r="D360" s="26">
        <f>'Bitcoin Data'!K360</f>
        <v>1903.4057751114638</v>
      </c>
      <c r="E360" s="25">
        <f>'Bitcoin Data'!J360</f>
        <v>3413.5672979352112</v>
      </c>
      <c r="F360" s="25">
        <f t="shared" si="35"/>
        <v>6.4974037086215155</v>
      </c>
      <c r="G360" s="23">
        <f>'Emissions Factors'!$AB$39/1000</f>
        <v>0.49266147344102867</v>
      </c>
      <c r="H360" s="26">
        <f t="shared" si="41"/>
        <v>3201.0204846306797</v>
      </c>
      <c r="I360" s="23">
        <f t="shared" si="36"/>
        <v>1.6817330946908722</v>
      </c>
      <c r="J360" s="26">
        <f>I360*'Social Cost of Carbon'!$C$4</f>
        <v>84.086654734543615</v>
      </c>
      <c r="K360" s="26">
        <f>I360*'Social Cost of Carbon'!$C$5</f>
        <v>168.17330946908723</v>
      </c>
      <c r="L360" s="26">
        <f>I360*'Social Cost of Carbon'!$C$6</f>
        <v>252.25996420363083</v>
      </c>
      <c r="M360" s="23">
        <f t="shared" si="37"/>
        <v>0.10607439240553583</v>
      </c>
      <c r="N360" s="23">
        <f t="shared" si="38"/>
        <v>0.21214878481107166</v>
      </c>
      <c r="O360" s="23">
        <f t="shared" si="39"/>
        <v>0.31822317721660748</v>
      </c>
      <c r="P360" s="27"/>
    </row>
    <row r="361" spans="1:16" x14ac:dyDescent="0.25">
      <c r="A361" s="24">
        <f t="shared" si="40"/>
        <v>2016</v>
      </c>
      <c r="B361" s="32">
        <v>42724</v>
      </c>
      <c r="C361" s="28">
        <f>'Bitcoin Data'!C361</f>
        <v>800.87597700000003</v>
      </c>
      <c r="D361" s="26">
        <f>'Bitcoin Data'!K361</f>
        <v>1720.1421910345894</v>
      </c>
      <c r="E361" s="25">
        <f>'Bitcoin Data'!J361</f>
        <v>3817.320374706148</v>
      </c>
      <c r="F361" s="25">
        <f t="shared" si="35"/>
        <v>6.5663338332280121</v>
      </c>
      <c r="G361" s="23">
        <f>'Emissions Factors'!$AB$39/1000</f>
        <v>0.49266147344102867</v>
      </c>
      <c r="H361" s="26">
        <f t="shared" si="41"/>
        <v>3234.9797013837901</v>
      </c>
      <c r="I361" s="23">
        <f t="shared" si="36"/>
        <v>1.8806466803991904</v>
      </c>
      <c r="J361" s="26">
        <f>I361*'Social Cost of Carbon'!$C$4</f>
        <v>94.032334019959521</v>
      </c>
      <c r="K361" s="26">
        <f>I361*'Social Cost of Carbon'!$C$5</f>
        <v>188.06466803991904</v>
      </c>
      <c r="L361" s="26">
        <f>I361*'Social Cost of Carbon'!$C$6</f>
        <v>282.09700205987855</v>
      </c>
      <c r="M361" s="23">
        <f t="shared" si="37"/>
        <v>0.11741185491940348</v>
      </c>
      <c r="N361" s="23">
        <f t="shared" si="38"/>
        <v>0.23482370983880696</v>
      </c>
      <c r="O361" s="23">
        <f t="shared" si="39"/>
        <v>0.35223556475821044</v>
      </c>
      <c r="P361" s="27"/>
    </row>
    <row r="362" spans="1:16" x14ac:dyDescent="0.25">
      <c r="A362" s="24">
        <f t="shared" si="40"/>
        <v>2016</v>
      </c>
      <c r="B362" s="32">
        <v>42725</v>
      </c>
      <c r="C362" s="28">
        <f>'Bitcoin Data'!C362</f>
        <v>834.28100600000005</v>
      </c>
      <c r="D362" s="26">
        <f>'Bitcoin Data'!K362</f>
        <v>1996.7441860465121</v>
      </c>
      <c r="E362" s="25">
        <f>'Bitcoin Data'!J362</f>
        <v>3409.0927348254354</v>
      </c>
      <c r="F362" s="25">
        <f t="shared" si="35"/>
        <v>6.8070860979560921</v>
      </c>
      <c r="G362" s="23">
        <f>'Emissions Factors'!$AB$39/1000</f>
        <v>0.49266147344102867</v>
      </c>
      <c r="H362" s="26">
        <f t="shared" si="41"/>
        <v>3353.5890668589909</v>
      </c>
      <c r="I362" s="23">
        <f t="shared" si="36"/>
        <v>1.679528649836205</v>
      </c>
      <c r="J362" s="26">
        <f>I362*'Social Cost of Carbon'!$C$4</f>
        <v>83.976432491810243</v>
      </c>
      <c r="K362" s="26">
        <f>I362*'Social Cost of Carbon'!$C$5</f>
        <v>167.95286498362049</v>
      </c>
      <c r="L362" s="26">
        <f>I362*'Social Cost of Carbon'!$C$6</f>
        <v>251.92929747543076</v>
      </c>
      <c r="M362" s="23">
        <f t="shared" si="37"/>
        <v>0.10065725083978508</v>
      </c>
      <c r="N362" s="23">
        <f t="shared" si="38"/>
        <v>0.20131450167957016</v>
      </c>
      <c r="O362" s="23">
        <f t="shared" si="39"/>
        <v>0.30197175251935526</v>
      </c>
      <c r="P362" s="27"/>
    </row>
    <row r="363" spans="1:16" x14ac:dyDescent="0.25">
      <c r="A363" s="24">
        <f t="shared" si="40"/>
        <v>2016</v>
      </c>
      <c r="B363" s="32">
        <v>42726</v>
      </c>
      <c r="C363" s="28">
        <f>'Bitcoin Data'!C363</f>
        <v>864.53997800000002</v>
      </c>
      <c r="D363" s="26">
        <f>'Bitcoin Data'!K363</f>
        <v>1973.7250439640025</v>
      </c>
      <c r="E363" s="25">
        <f>'Bitcoin Data'!J363</f>
        <v>3547.505382071668</v>
      </c>
      <c r="F363" s="25">
        <f t="shared" si="35"/>
        <v>7.0018002161919384</v>
      </c>
      <c r="G363" s="23">
        <f>'Emissions Factors'!$AB$39/1000</f>
        <v>0.49266147344102867</v>
      </c>
      <c r="H363" s="26">
        <f t="shared" si="41"/>
        <v>3449.5172112488331</v>
      </c>
      <c r="I363" s="23">
        <f t="shared" si="36"/>
        <v>1.7477192285714072</v>
      </c>
      <c r="J363" s="26">
        <f>I363*'Social Cost of Carbon'!$C$4</f>
        <v>87.385961428570354</v>
      </c>
      <c r="K363" s="26">
        <f>I363*'Social Cost of Carbon'!$C$5</f>
        <v>174.77192285714071</v>
      </c>
      <c r="L363" s="26">
        <f>I363*'Social Cost of Carbon'!$C$6</f>
        <v>262.15788428571108</v>
      </c>
      <c r="M363" s="23">
        <f t="shared" si="37"/>
        <v>0.10107798789215777</v>
      </c>
      <c r="N363" s="23">
        <f t="shared" si="38"/>
        <v>0.20215597578431554</v>
      </c>
      <c r="O363" s="23">
        <f t="shared" si="39"/>
        <v>0.30323396367647337</v>
      </c>
      <c r="P363" s="27"/>
    </row>
    <row r="364" spans="1:16" x14ac:dyDescent="0.25">
      <c r="A364" s="24">
        <f t="shared" si="40"/>
        <v>2016</v>
      </c>
      <c r="B364" s="32">
        <v>42727</v>
      </c>
      <c r="C364" s="28">
        <f>'Bitcoin Data'!C364</f>
        <v>921.98400900000001</v>
      </c>
      <c r="D364" s="26">
        <f>'Bitcoin Data'!K364</f>
        <v>1893.775091135619</v>
      </c>
      <c r="E364" s="25">
        <f>'Bitcoin Data'!J364</f>
        <v>3723.4719802532732</v>
      </c>
      <c r="F364" s="25">
        <f t="shared" si="35"/>
        <v>7.0514184887450666</v>
      </c>
      <c r="G364" s="23">
        <f>'Emissions Factors'!$AB$39/1000</f>
        <v>0.49266147344102867</v>
      </c>
      <c r="H364" s="26">
        <f t="shared" si="41"/>
        <v>3473.9622225144558</v>
      </c>
      <c r="I364" s="23">
        <f t="shared" si="36"/>
        <v>1.8344111921079622</v>
      </c>
      <c r="J364" s="26">
        <f>I364*'Social Cost of Carbon'!$C$4</f>
        <v>91.720559605398108</v>
      </c>
      <c r="K364" s="26">
        <f>I364*'Social Cost of Carbon'!$C$5</f>
        <v>183.44111921079622</v>
      </c>
      <c r="L364" s="26">
        <f>I364*'Social Cost of Carbon'!$C$6</f>
        <v>275.16167881619435</v>
      </c>
      <c r="M364" s="23">
        <f t="shared" si="37"/>
        <v>9.9481724964926271E-2</v>
      </c>
      <c r="N364" s="23">
        <f t="shared" si="38"/>
        <v>0.19896344992985254</v>
      </c>
      <c r="O364" s="23">
        <f t="shared" si="39"/>
        <v>0.29844517489477884</v>
      </c>
      <c r="P364" s="27"/>
    </row>
    <row r="365" spans="1:16" x14ac:dyDescent="0.25">
      <c r="A365" s="24">
        <f t="shared" si="40"/>
        <v>2016</v>
      </c>
      <c r="B365" s="32">
        <v>42728</v>
      </c>
      <c r="C365" s="28">
        <f>'Bitcoin Data'!C365</f>
        <v>898.82202099999995</v>
      </c>
      <c r="D365" s="26">
        <f>'Bitcoin Data'!K365</f>
        <v>1719.2256745137388</v>
      </c>
      <c r="E365" s="25">
        <f>'Bitcoin Data'!J365</f>
        <v>4081.5734432191207</v>
      </c>
      <c r="F365" s="25">
        <f t="shared" si="35"/>
        <v>7.0171458559957562</v>
      </c>
      <c r="G365" s="23">
        <f>'Emissions Factors'!$AB$39/1000</f>
        <v>0.49266147344102867</v>
      </c>
      <c r="H365" s="26">
        <f t="shared" si="41"/>
        <v>3457.0774167654777</v>
      </c>
      <c r="I365" s="23">
        <f t="shared" si="36"/>
        <v>2.0108339864941045</v>
      </c>
      <c r="J365" s="26">
        <f>I365*'Social Cost of Carbon'!$C$4</f>
        <v>100.54169932470522</v>
      </c>
      <c r="K365" s="26">
        <f>I365*'Social Cost of Carbon'!$C$5</f>
        <v>201.08339864941044</v>
      </c>
      <c r="L365" s="26">
        <f>I365*'Social Cost of Carbon'!$C$6</f>
        <v>301.62509797411565</v>
      </c>
      <c r="M365" s="23">
        <f t="shared" si="37"/>
        <v>0.111859408176099</v>
      </c>
      <c r="N365" s="23">
        <f t="shared" si="38"/>
        <v>0.22371881635219801</v>
      </c>
      <c r="O365" s="23">
        <f t="shared" si="39"/>
        <v>0.335578224528297</v>
      </c>
      <c r="P365" s="27"/>
    </row>
    <row r="366" spans="1:16" x14ac:dyDescent="0.25">
      <c r="A366" s="24">
        <f t="shared" si="40"/>
        <v>2016</v>
      </c>
      <c r="B366" s="32">
        <v>42729</v>
      </c>
      <c r="C366" s="28">
        <f>'Bitcoin Data'!C366</f>
        <v>896.18298300000004</v>
      </c>
      <c r="D366" s="26">
        <f>'Bitcoin Data'!K366</f>
        <v>2059.948905868891</v>
      </c>
      <c r="E366" s="25">
        <f>'Bitcoin Data'!J366</f>
        <v>3460.1038610659098</v>
      </c>
      <c r="F366" s="25">
        <f t="shared" si="35"/>
        <v>7.1276371627954456</v>
      </c>
      <c r="G366" s="23">
        <f>'Emissions Factors'!$AB$39/1000</f>
        <v>0.49266147344102867</v>
      </c>
      <c r="H366" s="26">
        <f t="shared" si="41"/>
        <v>3511.5122267758375</v>
      </c>
      <c r="I366" s="23">
        <f t="shared" si="36"/>
        <v>1.7046598664517234</v>
      </c>
      <c r="J366" s="26">
        <f>I366*'Social Cost of Carbon'!$C$4</f>
        <v>85.232993322586168</v>
      </c>
      <c r="K366" s="26">
        <f>I366*'Social Cost of Carbon'!$C$5</f>
        <v>170.46598664517234</v>
      </c>
      <c r="L366" s="26">
        <f>I366*'Social Cost of Carbon'!$C$6</f>
        <v>255.6989799677585</v>
      </c>
      <c r="M366" s="23">
        <f t="shared" si="37"/>
        <v>9.5106685732043367E-2</v>
      </c>
      <c r="N366" s="23">
        <f t="shared" si="38"/>
        <v>0.19021337146408673</v>
      </c>
      <c r="O366" s="23">
        <f t="shared" si="39"/>
        <v>0.28532005719613013</v>
      </c>
      <c r="P366" s="27"/>
    </row>
    <row r="367" spans="1:16" x14ac:dyDescent="0.25">
      <c r="A367" s="24">
        <f t="shared" si="40"/>
        <v>2016</v>
      </c>
      <c r="B367" s="32">
        <v>42730</v>
      </c>
      <c r="C367" s="28">
        <f>'Bitcoin Data'!C367</f>
        <v>907.60998500000005</v>
      </c>
      <c r="D367" s="26">
        <f>'Bitcoin Data'!K367</f>
        <v>1778.7881599703212</v>
      </c>
      <c r="E367" s="25">
        <f>'Bitcoin Data'!J367</f>
        <v>4021.9866315513977</v>
      </c>
      <c r="F367" s="25">
        <f t="shared" si="35"/>
        <v>7.1542621997625409</v>
      </c>
      <c r="G367" s="23">
        <f>'Emissions Factors'!$AB$39/1000</f>
        <v>0.49266147344102867</v>
      </c>
      <c r="H367" s="26">
        <f t="shared" si="41"/>
        <v>3524.6293567184684</v>
      </c>
      <c r="I367" s="23">
        <f t="shared" si="36"/>
        <v>1.9814778600602312</v>
      </c>
      <c r="J367" s="26">
        <f>I367*'Social Cost of Carbon'!$C$4</f>
        <v>99.073893003011563</v>
      </c>
      <c r="K367" s="26">
        <f>I367*'Social Cost of Carbon'!$C$5</f>
        <v>198.14778600602313</v>
      </c>
      <c r="L367" s="26">
        <f>I367*'Social Cost of Carbon'!$C$6</f>
        <v>297.22167900903469</v>
      </c>
      <c r="M367" s="23">
        <f t="shared" si="37"/>
        <v>0.10915910428531872</v>
      </c>
      <c r="N367" s="23">
        <f t="shared" si="38"/>
        <v>0.21831820857063744</v>
      </c>
      <c r="O367" s="23">
        <f t="shared" si="39"/>
        <v>0.32747731285595616</v>
      </c>
      <c r="P367" s="27"/>
    </row>
    <row r="368" spans="1:16" x14ac:dyDescent="0.25">
      <c r="A368" s="24">
        <f t="shared" si="40"/>
        <v>2016</v>
      </c>
      <c r="B368" s="32">
        <v>42731</v>
      </c>
      <c r="C368" s="28">
        <f>'Bitcoin Data'!C368</f>
        <v>933.19799799999998</v>
      </c>
      <c r="D368" s="26">
        <f>'Bitcoin Data'!K368</f>
        <v>1949.4810409266065</v>
      </c>
      <c r="E368" s="25">
        <f>'Bitcoin Data'!J368</f>
        <v>3656.1486982837127</v>
      </c>
      <c r="F368" s="25">
        <f t="shared" si="35"/>
        <v>7.12759257011259</v>
      </c>
      <c r="G368" s="23">
        <f>'Emissions Factors'!$AB$39/1000</f>
        <v>0.49266147344102867</v>
      </c>
      <c r="H368" s="26">
        <f t="shared" si="41"/>
        <v>3511.4902576789968</v>
      </c>
      <c r="I368" s="23">
        <f t="shared" si="36"/>
        <v>1.801243604815953</v>
      </c>
      <c r="J368" s="26">
        <f>I368*'Social Cost of Carbon'!$C$4</f>
        <v>90.062180240797645</v>
      </c>
      <c r="K368" s="26">
        <f>I368*'Social Cost of Carbon'!$C$5</f>
        <v>180.12436048159529</v>
      </c>
      <c r="L368" s="26">
        <f>I368*'Social Cost of Carbon'!$C$6</f>
        <v>270.18654072239298</v>
      </c>
      <c r="M368" s="23">
        <f t="shared" si="37"/>
        <v>9.6509187154083076E-2</v>
      </c>
      <c r="N368" s="23">
        <f t="shared" si="38"/>
        <v>0.19301837430816615</v>
      </c>
      <c r="O368" s="23">
        <f t="shared" si="39"/>
        <v>0.28952756146224928</v>
      </c>
      <c r="P368" s="27"/>
    </row>
    <row r="369" spans="1:16" x14ac:dyDescent="0.25">
      <c r="A369" s="24">
        <f t="shared" si="40"/>
        <v>2016</v>
      </c>
      <c r="B369" s="32">
        <v>42732</v>
      </c>
      <c r="C369" s="28">
        <f>'Bitcoin Data'!C369</f>
        <v>975.921021</v>
      </c>
      <c r="D369" s="26">
        <f>'Bitcoin Data'!K369</f>
        <v>2060.9727717011879</v>
      </c>
      <c r="E369" s="25">
        <f>'Bitcoin Data'!J369</f>
        <v>3489.6573803915608</v>
      </c>
      <c r="F369" s="25">
        <f t="shared" si="35"/>
        <v>7.1920888435531021</v>
      </c>
      <c r="G369" s="23">
        <f>'Emissions Factors'!$AB$39/1000</f>
        <v>0.49266147344102867</v>
      </c>
      <c r="H369" s="26">
        <f t="shared" si="41"/>
        <v>3543.2650867836551</v>
      </c>
      <c r="I369" s="23">
        <f t="shared" si="36"/>
        <v>1.7192197468280668</v>
      </c>
      <c r="J369" s="26">
        <f>I369*'Social Cost of Carbon'!$C$4</f>
        <v>85.960987341403339</v>
      </c>
      <c r="K369" s="26">
        <f>I369*'Social Cost of Carbon'!$C$5</f>
        <v>171.92197468280668</v>
      </c>
      <c r="L369" s="26">
        <f>I369*'Social Cost of Carbon'!$C$6</f>
        <v>257.88296202421003</v>
      </c>
      <c r="M369" s="23">
        <f t="shared" si="37"/>
        <v>8.8081909797702099E-2</v>
      </c>
      <c r="N369" s="23">
        <f t="shared" si="38"/>
        <v>0.1761638195954042</v>
      </c>
      <c r="O369" s="23">
        <f t="shared" si="39"/>
        <v>0.26424572939310631</v>
      </c>
      <c r="P369" s="27"/>
    </row>
    <row r="370" spans="1:16" x14ac:dyDescent="0.25">
      <c r="A370" s="24">
        <f t="shared" si="40"/>
        <v>2016</v>
      </c>
      <c r="B370" s="32">
        <v>42733</v>
      </c>
      <c r="C370" s="28">
        <f>'Bitcoin Data'!C370</f>
        <v>973.49700900000005</v>
      </c>
      <c r="D370" s="26">
        <f>'Bitcoin Data'!K370</f>
        <v>1859.3760760278228</v>
      </c>
      <c r="E370" s="25">
        <f>'Bitcoin Data'!J370</f>
        <v>3872.6548989680587</v>
      </c>
      <c r="F370" s="25">
        <f t="shared" si="35"/>
        <v>7.2007218698531537</v>
      </c>
      <c r="G370" s="23">
        <f>'Emissions Factors'!$AB$39/1000</f>
        <v>0.49266147344102867</v>
      </c>
      <c r="H370" s="26">
        <f t="shared" si="41"/>
        <v>3547.5182462408934</v>
      </c>
      <c r="I370" s="23">
        <f t="shared" si="36"/>
        <v>1.9079078686542219</v>
      </c>
      <c r="J370" s="26">
        <f>I370*'Social Cost of Carbon'!$C$4</f>
        <v>95.395393432711089</v>
      </c>
      <c r="K370" s="26">
        <f>I370*'Social Cost of Carbon'!$C$5</f>
        <v>190.79078686542218</v>
      </c>
      <c r="L370" s="26">
        <f>I370*'Social Cost of Carbon'!$C$6</f>
        <v>286.18618029813331</v>
      </c>
      <c r="M370" s="23">
        <f t="shared" si="37"/>
        <v>9.799248744554806E-2</v>
      </c>
      <c r="N370" s="23">
        <f t="shared" si="38"/>
        <v>0.19598497489109612</v>
      </c>
      <c r="O370" s="23">
        <f t="shared" si="39"/>
        <v>0.29397746233664424</v>
      </c>
      <c r="P370" s="27"/>
    </row>
    <row r="371" spans="1:16" x14ac:dyDescent="0.25">
      <c r="A371" s="24">
        <f t="shared" si="40"/>
        <v>2016</v>
      </c>
      <c r="B371" s="32">
        <v>42734</v>
      </c>
      <c r="C371" s="28">
        <f>'Bitcoin Data'!C371</f>
        <v>961.237976</v>
      </c>
      <c r="D371" s="26">
        <f>'Bitcoin Data'!K371</f>
        <v>1968.8120478850021</v>
      </c>
      <c r="E371" s="25">
        <f>'Bitcoin Data'!J371</f>
        <v>3747.3191166078773</v>
      </c>
      <c r="F371" s="25">
        <f t="shared" si="35"/>
        <v>7.3777670240473716</v>
      </c>
      <c r="G371" s="23">
        <f>'Emissions Factors'!$AB$39/1000</f>
        <v>0.49266147344102867</v>
      </c>
      <c r="H371" s="26">
        <f t="shared" si="41"/>
        <v>3634.7415727718112</v>
      </c>
      <c r="I371" s="23">
        <f t="shared" si="36"/>
        <v>1.8461597574417707</v>
      </c>
      <c r="J371" s="26">
        <f>I371*'Social Cost of Carbon'!$C$4</f>
        <v>92.307987872088532</v>
      </c>
      <c r="K371" s="26">
        <f>I371*'Social Cost of Carbon'!$C$5</f>
        <v>184.61597574417706</v>
      </c>
      <c r="L371" s="26">
        <f>I371*'Social Cost of Carbon'!$C$6</f>
        <v>276.92396361626561</v>
      </c>
      <c r="M371" s="23">
        <f t="shared" si="37"/>
        <v>9.6030317337450405E-2</v>
      </c>
      <c r="N371" s="23">
        <f t="shared" si="38"/>
        <v>0.19206063467490081</v>
      </c>
      <c r="O371" s="23">
        <f t="shared" si="39"/>
        <v>0.28809095201235124</v>
      </c>
      <c r="P371" s="27"/>
    </row>
    <row r="372" spans="1:16" x14ac:dyDescent="0.25">
      <c r="A372" s="24">
        <f t="shared" si="40"/>
        <v>2016</v>
      </c>
      <c r="B372" s="32">
        <v>42735</v>
      </c>
      <c r="C372" s="28">
        <f>'Bitcoin Data'!C372</f>
        <v>963.74298099999999</v>
      </c>
      <c r="D372" s="26">
        <f>'Bitcoin Data'!K372</f>
        <v>1861.6135381605154</v>
      </c>
      <c r="E372" s="25">
        <f>'Bitcoin Data'!J372</f>
        <v>3898.1453775021937</v>
      </c>
      <c r="F372" s="25">
        <f t="shared" si="35"/>
        <v>7.2568402084759169</v>
      </c>
      <c r="G372" s="23">
        <f>'Emissions Factors'!$AB$39/1000</f>
        <v>0.49266147344102867</v>
      </c>
      <c r="H372" s="26">
        <f t="shared" si="41"/>
        <v>3575.1655896338466</v>
      </c>
      <c r="I372" s="23">
        <f t="shared" si="36"/>
        <v>1.9204660453675655</v>
      </c>
      <c r="J372" s="26">
        <f>I372*'Social Cost of Carbon'!$C$4</f>
        <v>96.023302268378274</v>
      </c>
      <c r="K372" s="26">
        <f>I372*'Social Cost of Carbon'!$C$5</f>
        <v>192.04660453675655</v>
      </c>
      <c r="L372" s="26">
        <f>I372*'Social Cost of Carbon'!$C$6</f>
        <v>288.06990680513485</v>
      </c>
      <c r="M372" s="23">
        <f t="shared" si="37"/>
        <v>9.9635799338058453E-2</v>
      </c>
      <c r="N372" s="23">
        <f t="shared" si="38"/>
        <v>0.19927159867611691</v>
      </c>
      <c r="O372" s="23">
        <f t="shared" si="39"/>
        <v>0.29890739801417537</v>
      </c>
      <c r="P372" s="27"/>
    </row>
    <row r="373" spans="1:16" x14ac:dyDescent="0.25">
      <c r="A373" s="24">
        <f t="shared" si="40"/>
        <v>2017</v>
      </c>
      <c r="B373" s="32">
        <v>42736</v>
      </c>
      <c r="C373" s="28">
        <f>'Bitcoin Data'!C373</f>
        <v>998.32501200000002</v>
      </c>
      <c r="D373" s="26">
        <f>'Bitcoin Data'!K373</f>
        <v>1937.6430403330612</v>
      </c>
      <c r="E373" s="25">
        <f>'Bitcoin Data'!J373</f>
        <v>4380.6885712703443</v>
      </c>
      <c r="F373" s="25">
        <f t="shared" si="35"/>
        <v>8.4882107219885636</v>
      </c>
      <c r="G373" s="23">
        <f>'Emissions Factors'!$AB$39/1000</f>
        <v>0.49266147344102867</v>
      </c>
      <c r="H373" s="26">
        <f t="shared" si="41"/>
        <v>4181.8144011728236</v>
      </c>
      <c r="I373" s="23">
        <f t="shared" si="36"/>
        <v>2.1581964862083227</v>
      </c>
      <c r="J373" s="26">
        <f>I373*'Social Cost of Carbon'!$C$4</f>
        <v>107.90982431041614</v>
      </c>
      <c r="K373" s="26">
        <f>I373*'Social Cost of Carbon'!$C$5</f>
        <v>215.81964862083228</v>
      </c>
      <c r="L373" s="26">
        <f>I373*'Social Cost of Carbon'!$C$6</f>
        <v>323.72947293124838</v>
      </c>
      <c r="M373" s="23">
        <f t="shared" si="37"/>
        <v>0.10809087522933478</v>
      </c>
      <c r="N373" s="23">
        <f t="shared" si="38"/>
        <v>0.21618175045866955</v>
      </c>
      <c r="O373" s="23">
        <f t="shared" si="39"/>
        <v>0.3242726256880043</v>
      </c>
      <c r="P373" s="27"/>
    </row>
    <row r="374" spans="1:16" x14ac:dyDescent="0.25">
      <c r="A374" s="24">
        <f t="shared" si="40"/>
        <v>2017</v>
      </c>
      <c r="B374" s="32">
        <v>42737</v>
      </c>
      <c r="C374" s="28">
        <f>'Bitcoin Data'!C374</f>
        <v>1021.75</v>
      </c>
      <c r="D374" s="26">
        <f>'Bitcoin Data'!K374</f>
        <v>1983.9408468603783</v>
      </c>
      <c r="E374" s="25">
        <f>'Bitcoin Data'!J374</f>
        <v>4385.8070088724735</v>
      </c>
      <c r="F374" s="25">
        <f t="shared" si="35"/>
        <v>8.7011816713486372</v>
      </c>
      <c r="G374" s="23">
        <f>'Emissions Factors'!$AB$39/1000</f>
        <v>0.49266147344102867</v>
      </c>
      <c r="H374" s="26">
        <f t="shared" si="41"/>
        <v>4286.7369828846922</v>
      </c>
      <c r="I374" s="23">
        <f t="shared" si="36"/>
        <v>2.1607181432191038</v>
      </c>
      <c r="J374" s="26">
        <f>I374*'Social Cost of Carbon'!$C$4</f>
        <v>108.03590716095519</v>
      </c>
      <c r="K374" s="26">
        <f>I374*'Social Cost of Carbon'!$C$5</f>
        <v>216.07181432191038</v>
      </c>
      <c r="L374" s="26">
        <f>I374*'Social Cost of Carbon'!$C$6</f>
        <v>324.1077214828656</v>
      </c>
      <c r="M374" s="23">
        <f t="shared" si="37"/>
        <v>0.10573614598576481</v>
      </c>
      <c r="N374" s="23">
        <f t="shared" si="38"/>
        <v>0.21147229197152961</v>
      </c>
      <c r="O374" s="23">
        <f t="shared" si="39"/>
        <v>0.31720843795729442</v>
      </c>
      <c r="P374" s="27"/>
    </row>
    <row r="375" spans="1:16" x14ac:dyDescent="0.25">
      <c r="A375" s="24">
        <f t="shared" si="40"/>
        <v>2017</v>
      </c>
      <c r="B375" s="32">
        <v>42738</v>
      </c>
      <c r="C375" s="28">
        <f>'Bitcoin Data'!C375</f>
        <v>1043.839966</v>
      </c>
      <c r="D375" s="26">
        <f>'Bitcoin Data'!K375</f>
        <v>2052.232753226891</v>
      </c>
      <c r="E375" s="25">
        <f>'Bitcoin Data'!J375</f>
        <v>4343.5236117647373</v>
      </c>
      <c r="F375" s="25">
        <f t="shared" si="35"/>
        <v>8.9139214204779567</v>
      </c>
      <c r="G375" s="23">
        <f>'Emissions Factors'!$AB$39/1000</f>
        <v>0.49266147344102867</v>
      </c>
      <c r="H375" s="26">
        <f t="shared" si="41"/>
        <v>4391.5456611502168</v>
      </c>
      <c r="I375" s="23">
        <f t="shared" si="36"/>
        <v>2.139886742497914</v>
      </c>
      <c r="J375" s="26">
        <f>I375*'Social Cost of Carbon'!$C$4</f>
        <v>106.99433712489569</v>
      </c>
      <c r="K375" s="26">
        <f>I375*'Social Cost of Carbon'!$C$5</f>
        <v>213.98867424979139</v>
      </c>
      <c r="L375" s="26">
        <f>I375*'Social Cost of Carbon'!$C$6</f>
        <v>320.98301137468712</v>
      </c>
      <c r="M375" s="23">
        <f t="shared" si="37"/>
        <v>0.10250070950521135</v>
      </c>
      <c r="N375" s="23">
        <f t="shared" si="38"/>
        <v>0.20500141901042271</v>
      </c>
      <c r="O375" s="23">
        <f t="shared" si="39"/>
        <v>0.30750212851563408</v>
      </c>
      <c r="P375" s="27"/>
    </row>
    <row r="376" spans="1:16" x14ac:dyDescent="0.25">
      <c r="A376" s="24">
        <f t="shared" si="40"/>
        <v>2017</v>
      </c>
      <c r="B376" s="32">
        <v>42739</v>
      </c>
      <c r="C376" s="28">
        <f>'Bitcoin Data'!C376</f>
        <v>1154.7299800000001</v>
      </c>
      <c r="D376" s="26">
        <f>'Bitcoin Data'!K376</f>
        <v>1918.4730236500225</v>
      </c>
      <c r="E376" s="25">
        <f>'Bitcoin Data'!J376</f>
        <v>4360.7046889872272</v>
      </c>
      <c r="F376" s="25">
        <f t="shared" si="35"/>
        <v>8.3658943099261567</v>
      </c>
      <c r="G376" s="23">
        <f>'Emissions Factors'!$AB$39/1000</f>
        <v>0.49266147344102867</v>
      </c>
      <c r="H376" s="26">
        <f t="shared" si="41"/>
        <v>4121.5538173801378</v>
      </c>
      <c r="I376" s="23">
        <f t="shared" si="36"/>
        <v>2.1483511973176501</v>
      </c>
      <c r="J376" s="26">
        <f>I376*'Social Cost of Carbon'!$C$4</f>
        <v>107.41755986588251</v>
      </c>
      <c r="K376" s="26">
        <f>I376*'Social Cost of Carbon'!$C$5</f>
        <v>214.83511973176502</v>
      </c>
      <c r="L376" s="26">
        <f>I376*'Social Cost of Carbon'!$C$6</f>
        <v>322.2526795976475</v>
      </c>
      <c r="M376" s="23">
        <f t="shared" si="37"/>
        <v>9.3023963806571047E-2</v>
      </c>
      <c r="N376" s="23">
        <f t="shared" si="38"/>
        <v>0.18604792761314209</v>
      </c>
      <c r="O376" s="23">
        <f t="shared" si="39"/>
        <v>0.27907189141971311</v>
      </c>
      <c r="P376" s="27"/>
    </row>
    <row r="377" spans="1:16" x14ac:dyDescent="0.25">
      <c r="A377" s="24">
        <f t="shared" si="40"/>
        <v>2017</v>
      </c>
      <c r="B377" s="32">
        <v>42740</v>
      </c>
      <c r="C377" s="28">
        <f>'Bitcoin Data'!C377</f>
        <v>1013.380005</v>
      </c>
      <c r="D377" s="26">
        <f>'Bitcoin Data'!K377</f>
        <v>1742.2767131811572</v>
      </c>
      <c r="E377" s="25">
        <f>'Bitcoin Data'!J377</f>
        <v>4362.8396966593209</v>
      </c>
      <c r="F377" s="25">
        <f t="shared" si="35"/>
        <v>7.6012740068318791</v>
      </c>
      <c r="G377" s="23">
        <f>'Emissions Factors'!$AB$39/1000</f>
        <v>0.49266147344102867</v>
      </c>
      <c r="H377" s="26">
        <f t="shared" si="41"/>
        <v>3744.8548522347855</v>
      </c>
      <c r="I377" s="23">
        <f t="shared" si="36"/>
        <v>2.1494030333431917</v>
      </c>
      <c r="J377" s="26">
        <f>I377*'Social Cost of Carbon'!$C$4</f>
        <v>107.47015166715958</v>
      </c>
      <c r="K377" s="26">
        <f>I377*'Social Cost of Carbon'!$C$5</f>
        <v>214.94030333431917</v>
      </c>
      <c r="L377" s="26">
        <f>I377*'Social Cost of Carbon'!$C$6</f>
        <v>322.41045500147874</v>
      </c>
      <c r="M377" s="23">
        <f t="shared" si="37"/>
        <v>0.10605118626468221</v>
      </c>
      <c r="N377" s="23">
        <f t="shared" si="38"/>
        <v>0.21210237252936442</v>
      </c>
      <c r="O377" s="23">
        <f t="shared" si="39"/>
        <v>0.31815355879404661</v>
      </c>
      <c r="P377" s="27"/>
    </row>
    <row r="378" spans="1:16" x14ac:dyDescent="0.25">
      <c r="A378" s="24">
        <f t="shared" si="40"/>
        <v>2017</v>
      </c>
      <c r="B378" s="32">
        <v>42741</v>
      </c>
      <c r="C378" s="28">
        <f>'Bitcoin Data'!C378</f>
        <v>902.20098900000005</v>
      </c>
      <c r="D378" s="26">
        <f>'Bitcoin Data'!K378</f>
        <v>2009.8016551851697</v>
      </c>
      <c r="E378" s="25">
        <f>'Bitcoin Data'!J378</f>
        <v>4347.0809582920192</v>
      </c>
      <c r="F378" s="25">
        <f t="shared" si="35"/>
        <v>8.7367705051992335</v>
      </c>
      <c r="G378" s="23">
        <f>'Emissions Factors'!$AB$39/1000</f>
        <v>0.49266147344102867</v>
      </c>
      <c r="H378" s="26">
        <f t="shared" si="41"/>
        <v>4304.270230207575</v>
      </c>
      <c r="I378" s="23">
        <f t="shared" si="36"/>
        <v>2.1416393100795847</v>
      </c>
      <c r="J378" s="26">
        <f>I378*'Social Cost of Carbon'!$C$4</f>
        <v>107.08196550397923</v>
      </c>
      <c r="K378" s="26">
        <f>I378*'Social Cost of Carbon'!$C$5</f>
        <v>214.16393100795847</v>
      </c>
      <c r="L378" s="26">
        <f>I378*'Social Cost of Carbon'!$C$6</f>
        <v>321.2458965119377</v>
      </c>
      <c r="M378" s="23">
        <f t="shared" si="37"/>
        <v>0.11868970086440377</v>
      </c>
      <c r="N378" s="23">
        <f t="shared" si="38"/>
        <v>0.23737940172880753</v>
      </c>
      <c r="O378" s="23">
        <f t="shared" si="39"/>
        <v>0.35606910259321128</v>
      </c>
      <c r="P378" s="27"/>
    </row>
    <row r="379" spans="1:16" x14ac:dyDescent="0.25">
      <c r="A379" s="24">
        <f t="shared" si="40"/>
        <v>2017</v>
      </c>
      <c r="B379" s="32">
        <v>42742</v>
      </c>
      <c r="C379" s="28">
        <f>'Bitcoin Data'!C379</f>
        <v>908.58502199999998</v>
      </c>
      <c r="D379" s="26">
        <f>'Bitcoin Data'!K379</f>
        <v>1741.874408330706</v>
      </c>
      <c r="E379" s="25">
        <f>'Bitcoin Data'!J379</f>
        <v>4328.0245262491908</v>
      </c>
      <c r="F379" s="25">
        <f t="shared" si="35"/>
        <v>7.5388751609010942</v>
      </c>
      <c r="G379" s="23">
        <f>'Emissions Factors'!$AB$39/1000</f>
        <v>0.49266147344102867</v>
      </c>
      <c r="H379" s="26">
        <f t="shared" si="41"/>
        <v>3714.1133448575051</v>
      </c>
      <c r="I379" s="23">
        <f t="shared" si="36"/>
        <v>2.1322509401908363</v>
      </c>
      <c r="J379" s="26">
        <f>I379*'Social Cost of Carbon'!$C$4</f>
        <v>106.61254700954181</v>
      </c>
      <c r="K379" s="26">
        <f>I379*'Social Cost of Carbon'!$C$5</f>
        <v>213.22509401908363</v>
      </c>
      <c r="L379" s="26">
        <f>I379*'Social Cost of Carbon'!$C$6</f>
        <v>319.83764102862546</v>
      </c>
      <c r="M379" s="23">
        <f t="shared" si="37"/>
        <v>0.11733909807897078</v>
      </c>
      <c r="N379" s="23">
        <f t="shared" si="38"/>
        <v>0.23467819615794155</v>
      </c>
      <c r="O379" s="23">
        <f t="shared" si="39"/>
        <v>0.3520172942369123</v>
      </c>
      <c r="P379" s="27"/>
    </row>
    <row r="380" spans="1:16" x14ac:dyDescent="0.25">
      <c r="A380" s="24">
        <f t="shared" si="40"/>
        <v>2017</v>
      </c>
      <c r="B380" s="32">
        <v>42743</v>
      </c>
      <c r="C380" s="28">
        <f>'Bitcoin Data'!C380</f>
        <v>911.19897500000002</v>
      </c>
      <c r="D380" s="26">
        <f>'Bitcoin Data'!K380</f>
        <v>2068.2300326816148</v>
      </c>
      <c r="E380" s="25">
        <f>'Bitcoin Data'!J380</f>
        <v>4376.9953170659155</v>
      </c>
      <c r="F380" s="25">
        <f t="shared" si="35"/>
        <v>9.0526331676625151</v>
      </c>
      <c r="G380" s="23">
        <f>'Emissions Factors'!$AB$39/1000</f>
        <v>0.49266147344102867</v>
      </c>
      <c r="H380" s="26">
        <f t="shared" si="41"/>
        <v>4459.8835949017421</v>
      </c>
      <c r="I380" s="23">
        <f t="shared" si="36"/>
        <v>2.1563769621501767</v>
      </c>
      <c r="J380" s="26">
        <f>I380*'Social Cost of Carbon'!$C$4</f>
        <v>107.81884810750884</v>
      </c>
      <c r="K380" s="26">
        <f>I380*'Social Cost of Carbon'!$C$5</f>
        <v>215.63769621501768</v>
      </c>
      <c r="L380" s="26">
        <f>I380*'Social Cost of Carbon'!$C$6</f>
        <v>323.4565443225265</v>
      </c>
      <c r="M380" s="23">
        <f t="shared" si="37"/>
        <v>0.11832634920107196</v>
      </c>
      <c r="N380" s="23">
        <f t="shared" si="38"/>
        <v>0.23665269840214392</v>
      </c>
      <c r="O380" s="23">
        <f t="shared" si="39"/>
        <v>0.35497904760321586</v>
      </c>
      <c r="P380" s="27"/>
    </row>
    <row r="381" spans="1:16" x14ac:dyDescent="0.25">
      <c r="A381" s="24">
        <f t="shared" si="40"/>
        <v>2017</v>
      </c>
      <c r="B381" s="32">
        <v>42744</v>
      </c>
      <c r="C381" s="28">
        <f>'Bitcoin Data'!C381</f>
        <v>902.82800299999997</v>
      </c>
      <c r="D381" s="26">
        <f>'Bitcoin Data'!K381</f>
        <v>1701.9304303492515</v>
      </c>
      <c r="E381" s="25">
        <f>'Bitcoin Data'!J381</f>
        <v>4329.3455969796642</v>
      </c>
      <c r="F381" s="25">
        <f t="shared" si="35"/>
        <v>7.3682450149982364</v>
      </c>
      <c r="G381" s="23">
        <f>'Emissions Factors'!$AB$39/1000</f>
        <v>0.49266147344102867</v>
      </c>
      <c r="H381" s="26">
        <f t="shared" si="41"/>
        <v>3630.0504457635452</v>
      </c>
      <c r="I381" s="23">
        <f t="shared" si="36"/>
        <v>2.1329017808434316</v>
      </c>
      <c r="J381" s="26">
        <f>I381*'Social Cost of Carbon'!$C$4</f>
        <v>106.64508904217158</v>
      </c>
      <c r="K381" s="26">
        <f>I381*'Social Cost of Carbon'!$C$5</f>
        <v>213.29017808434315</v>
      </c>
      <c r="L381" s="26">
        <f>I381*'Social Cost of Carbon'!$C$6</f>
        <v>319.93526712651476</v>
      </c>
      <c r="M381" s="23">
        <f t="shared" si="37"/>
        <v>0.11812337309853202</v>
      </c>
      <c r="N381" s="23">
        <f t="shared" si="38"/>
        <v>0.23624674619706404</v>
      </c>
      <c r="O381" s="23">
        <f t="shared" si="39"/>
        <v>0.35437011929559609</v>
      </c>
      <c r="P381" s="27"/>
    </row>
    <row r="382" spans="1:16" x14ac:dyDescent="0.25">
      <c r="A382" s="24">
        <f t="shared" si="40"/>
        <v>2017</v>
      </c>
      <c r="B382" s="32">
        <v>42745</v>
      </c>
      <c r="C382" s="28">
        <f>'Bitcoin Data'!C382</f>
        <v>907.67901600000005</v>
      </c>
      <c r="D382" s="26">
        <f>'Bitcoin Data'!K382</f>
        <v>2007.4815864680879</v>
      </c>
      <c r="E382" s="25">
        <f>'Bitcoin Data'!J382</f>
        <v>4576.7778069127862</v>
      </c>
      <c r="F382" s="25">
        <f t="shared" si="35"/>
        <v>9.1877971727332159</v>
      </c>
      <c r="G382" s="23">
        <f>'Emissions Factors'!$AB$39/1000</f>
        <v>0.49266147344102867</v>
      </c>
      <c r="H382" s="26">
        <f t="shared" si="41"/>
        <v>4526.473692796063</v>
      </c>
      <c r="I382" s="23">
        <f t="shared" si="36"/>
        <v>2.254802097965853</v>
      </c>
      <c r="J382" s="26">
        <f>I382*'Social Cost of Carbon'!$C$4</f>
        <v>112.74010489829264</v>
      </c>
      <c r="K382" s="26">
        <f>I382*'Social Cost of Carbon'!$C$5</f>
        <v>225.48020979658529</v>
      </c>
      <c r="L382" s="26">
        <f>I382*'Social Cost of Carbon'!$C$6</f>
        <v>338.22031469487797</v>
      </c>
      <c r="M382" s="23">
        <f t="shared" si="37"/>
        <v>0.12420701912347903</v>
      </c>
      <c r="N382" s="23">
        <f t="shared" si="38"/>
        <v>0.24841403824695807</v>
      </c>
      <c r="O382" s="23">
        <f t="shared" si="39"/>
        <v>0.37262105737043716</v>
      </c>
      <c r="P382" s="27"/>
    </row>
    <row r="383" spans="1:16" x14ac:dyDescent="0.25">
      <c r="A383" s="24">
        <f t="shared" si="40"/>
        <v>2017</v>
      </c>
      <c r="B383" s="32">
        <v>42746</v>
      </c>
      <c r="C383" s="28">
        <f>'Bitcoin Data'!C383</f>
        <v>777.75701900000001</v>
      </c>
      <c r="D383" s="26">
        <f>'Bitcoin Data'!K383</f>
        <v>1903.2480995162409</v>
      </c>
      <c r="E383" s="25">
        <f>'Bitcoin Data'!J383</f>
        <v>4613.7508921087692</v>
      </c>
      <c r="F383" s="25">
        <f t="shared" si="35"/>
        <v>8.781112617047377</v>
      </c>
      <c r="G383" s="23">
        <f>'Emissions Factors'!$AB$39/1000</f>
        <v>0.49266147344102867</v>
      </c>
      <c r="H383" s="26">
        <f t="shared" si="41"/>
        <v>4326.1158803661683</v>
      </c>
      <c r="I383" s="23">
        <f t="shared" si="36"/>
        <v>2.273017312596167</v>
      </c>
      <c r="J383" s="26">
        <f>I383*'Social Cost of Carbon'!$C$4</f>
        <v>113.65086562980835</v>
      </c>
      <c r="K383" s="26">
        <f>I383*'Social Cost of Carbon'!$C$5</f>
        <v>227.3017312596167</v>
      </c>
      <c r="L383" s="26">
        <f>I383*'Social Cost of Carbon'!$C$6</f>
        <v>340.95259688942508</v>
      </c>
      <c r="M383" s="23">
        <f t="shared" si="37"/>
        <v>0.14612644161789087</v>
      </c>
      <c r="N383" s="23">
        <f t="shared" si="38"/>
        <v>0.29225288323578175</v>
      </c>
      <c r="O383" s="23">
        <f t="shared" si="39"/>
        <v>0.4383793248536727</v>
      </c>
      <c r="P383" s="27"/>
    </row>
    <row r="384" spans="1:16" x14ac:dyDescent="0.25">
      <c r="A384" s="24">
        <f t="shared" si="40"/>
        <v>2017</v>
      </c>
      <c r="B384" s="32">
        <v>42747</v>
      </c>
      <c r="C384" s="28">
        <f>'Bitcoin Data'!C384</f>
        <v>804.83398399999999</v>
      </c>
      <c r="D384" s="26">
        <f>'Bitcoin Data'!K384</f>
        <v>2158.8201796692515</v>
      </c>
      <c r="E384" s="25">
        <f>'Bitcoin Data'!J384</f>
        <v>4596.7877346552823</v>
      </c>
      <c r="F384" s="25">
        <f t="shared" si="35"/>
        <v>9.923638123229928</v>
      </c>
      <c r="G384" s="23">
        <f>'Emissions Factors'!$AB$39/1000</f>
        <v>0.49266147344102867</v>
      </c>
      <c r="H384" s="26">
        <f t="shared" si="41"/>
        <v>4888.9941796860212</v>
      </c>
      <c r="I384" s="23">
        <f t="shared" si="36"/>
        <v>2.2646602184509197</v>
      </c>
      <c r="J384" s="26">
        <f>I384*'Social Cost of Carbon'!$C$4</f>
        <v>113.23301092254599</v>
      </c>
      <c r="K384" s="26">
        <f>I384*'Social Cost of Carbon'!$C$5</f>
        <v>226.46602184509197</v>
      </c>
      <c r="L384" s="26">
        <f>I384*'Social Cost of Carbon'!$C$6</f>
        <v>339.69903276763796</v>
      </c>
      <c r="M384" s="23">
        <f t="shared" si="37"/>
        <v>0.14069114025203239</v>
      </c>
      <c r="N384" s="23">
        <f t="shared" si="38"/>
        <v>0.28138228050406477</v>
      </c>
      <c r="O384" s="23">
        <f t="shared" si="39"/>
        <v>0.42207342075609716</v>
      </c>
      <c r="P384" s="27"/>
    </row>
    <row r="385" spans="1:16" x14ac:dyDescent="0.25">
      <c r="A385" s="24">
        <f t="shared" si="40"/>
        <v>2017</v>
      </c>
      <c r="B385" s="32">
        <v>42748</v>
      </c>
      <c r="C385" s="28">
        <f>'Bitcoin Data'!C385</f>
        <v>823.98400900000001</v>
      </c>
      <c r="D385" s="26">
        <f>'Bitcoin Data'!K385</f>
        <v>1866.0369751771007</v>
      </c>
      <c r="E385" s="25">
        <f>'Bitcoin Data'!J385</f>
        <v>4639.2547128568904</v>
      </c>
      <c r="F385" s="25">
        <f t="shared" si="35"/>
        <v>8.657020831455581</v>
      </c>
      <c r="G385" s="23">
        <f>'Emissions Factors'!$AB$39/1000</f>
        <v>0.49266147344102867</v>
      </c>
      <c r="H385" s="26">
        <f t="shared" si="41"/>
        <v>4264.9806384345857</v>
      </c>
      <c r="I385" s="23">
        <f t="shared" si="36"/>
        <v>2.2855820625043122</v>
      </c>
      <c r="J385" s="26">
        <f>I385*'Social Cost of Carbon'!$C$4</f>
        <v>114.27910312521561</v>
      </c>
      <c r="K385" s="26">
        <f>I385*'Social Cost of Carbon'!$C$5</f>
        <v>228.55820625043123</v>
      </c>
      <c r="L385" s="26">
        <f>I385*'Social Cost of Carbon'!$C$6</f>
        <v>342.83730937564684</v>
      </c>
      <c r="M385" s="23">
        <f t="shared" si="37"/>
        <v>0.13869092346088915</v>
      </c>
      <c r="N385" s="23">
        <f t="shared" si="38"/>
        <v>0.27738184692177831</v>
      </c>
      <c r="O385" s="23">
        <f t="shared" si="39"/>
        <v>0.41607277038266749</v>
      </c>
      <c r="P385" s="27"/>
    </row>
    <row r="386" spans="1:16" x14ac:dyDescent="0.25">
      <c r="A386" s="24">
        <f t="shared" si="40"/>
        <v>2017</v>
      </c>
      <c r="B386" s="32">
        <v>42749</v>
      </c>
      <c r="C386" s="28">
        <f>'Bitcoin Data'!C386</f>
        <v>818.41198699999995</v>
      </c>
      <c r="D386" s="26">
        <f>'Bitcoin Data'!K386</f>
        <v>2156.1139806163324</v>
      </c>
      <c r="E386" s="25">
        <f>'Bitcoin Data'!J386</f>
        <v>4571.0392043118718</v>
      </c>
      <c r="F386" s="25">
        <f t="shared" si="35"/>
        <v>9.8556815343621818</v>
      </c>
      <c r="G386" s="23">
        <f>'Emissions Factors'!$AB$39/1000</f>
        <v>0.49266147344102867</v>
      </c>
      <c r="H386" s="26">
        <f t="shared" si="41"/>
        <v>4855.5145864844108</v>
      </c>
      <c r="I386" s="23">
        <f t="shared" si="36"/>
        <v>2.2519749095529944</v>
      </c>
      <c r="J386" s="26">
        <f>I386*'Social Cost of Carbon'!$C$4</f>
        <v>112.59874547764971</v>
      </c>
      <c r="K386" s="26">
        <f>I386*'Social Cost of Carbon'!$C$5</f>
        <v>225.19749095529943</v>
      </c>
      <c r="L386" s="26">
        <f>I386*'Social Cost of Carbon'!$C$6</f>
        <v>337.79623643294917</v>
      </c>
      <c r="M386" s="23">
        <f t="shared" si="37"/>
        <v>0.13758198470478869</v>
      </c>
      <c r="N386" s="23">
        <f t="shared" si="38"/>
        <v>0.27516396940957738</v>
      </c>
      <c r="O386" s="23">
        <f t="shared" si="39"/>
        <v>0.4127459541143661</v>
      </c>
      <c r="P386" s="27"/>
    </row>
    <row r="387" spans="1:16" x14ac:dyDescent="0.25">
      <c r="A387" s="24">
        <f t="shared" si="40"/>
        <v>2017</v>
      </c>
      <c r="B387" s="32">
        <v>42750</v>
      </c>
      <c r="C387" s="28">
        <f>'Bitcoin Data'!C387</f>
        <v>821.79797399999995</v>
      </c>
      <c r="D387" s="26">
        <f>'Bitcoin Data'!K387</f>
        <v>2085.3036732145538</v>
      </c>
      <c r="E387" s="25">
        <f>'Bitcoin Data'!J387</f>
        <v>4586.4015685802751</v>
      </c>
      <c r="F387" s="25">
        <f t="shared" si="35"/>
        <v>9.5640400377974402</v>
      </c>
      <c r="G387" s="23">
        <f>'Emissions Factors'!$AB$39/1000</f>
        <v>0.49266147344102867</v>
      </c>
      <c r="H387" s="26">
        <f t="shared" si="41"/>
        <v>4711.8340570702785</v>
      </c>
      <c r="I387" s="23">
        <f t="shared" si="36"/>
        <v>2.2595433545690033</v>
      </c>
      <c r="J387" s="26">
        <f>I387*'Social Cost of Carbon'!$C$4</f>
        <v>112.97716772845017</v>
      </c>
      <c r="K387" s="26">
        <f>I387*'Social Cost of Carbon'!$C$5</f>
        <v>225.95433545690034</v>
      </c>
      <c r="L387" s="26">
        <f>I387*'Social Cost of Carbon'!$C$6</f>
        <v>338.93150318535049</v>
      </c>
      <c r="M387" s="23">
        <f t="shared" si="37"/>
        <v>0.1374755977780619</v>
      </c>
      <c r="N387" s="23">
        <f t="shared" si="38"/>
        <v>0.2749511955561238</v>
      </c>
      <c r="O387" s="23">
        <f t="shared" si="39"/>
        <v>0.41242679333418569</v>
      </c>
      <c r="P387" s="27"/>
    </row>
    <row r="388" spans="1:16" x14ac:dyDescent="0.25">
      <c r="A388" s="24">
        <f t="shared" si="40"/>
        <v>2017</v>
      </c>
      <c r="B388" s="32">
        <v>42751</v>
      </c>
      <c r="C388" s="28">
        <f>'Bitcoin Data'!C388</f>
        <v>831.533997</v>
      </c>
      <c r="D388" s="26">
        <f>'Bitcoin Data'!K388</f>
        <v>2108.8144562165658</v>
      </c>
      <c r="E388" s="25">
        <f>'Bitcoin Data'!J388</f>
        <v>4587.1183835774464</v>
      </c>
      <c r="F388" s="25">
        <f t="shared" si="35"/>
        <v>9.6733815596648842</v>
      </c>
      <c r="G388" s="23">
        <f>'Emissions Factors'!$AB$39/1000</f>
        <v>0.49266147344102867</v>
      </c>
      <c r="H388" s="26">
        <f t="shared" si="41"/>
        <v>4765.7024123417777</v>
      </c>
      <c r="I388" s="23">
        <f t="shared" si="36"/>
        <v>2.2598965017016943</v>
      </c>
      <c r="J388" s="26">
        <f>I388*'Social Cost of Carbon'!$C$4</f>
        <v>112.99482508508471</v>
      </c>
      <c r="K388" s="26">
        <f>I388*'Social Cost of Carbon'!$C$5</f>
        <v>225.98965017016943</v>
      </c>
      <c r="L388" s="26">
        <f>I388*'Social Cost of Carbon'!$C$6</f>
        <v>338.98447525525415</v>
      </c>
      <c r="M388" s="23">
        <f t="shared" si="37"/>
        <v>0.13588719822971318</v>
      </c>
      <c r="N388" s="23">
        <f t="shared" si="38"/>
        <v>0.27177439645942636</v>
      </c>
      <c r="O388" s="23">
        <f t="shared" si="39"/>
        <v>0.40766159468913954</v>
      </c>
      <c r="P388" s="27"/>
    </row>
    <row r="389" spans="1:16" x14ac:dyDescent="0.25">
      <c r="A389" s="24">
        <f t="shared" si="40"/>
        <v>2017</v>
      </c>
      <c r="B389" s="32">
        <v>42752</v>
      </c>
      <c r="C389" s="28">
        <f>'Bitcoin Data'!C389</f>
        <v>907.93798800000002</v>
      </c>
      <c r="D389" s="26">
        <f>'Bitcoin Data'!K389</f>
        <v>1974.2231066478485</v>
      </c>
      <c r="E389" s="25">
        <f>'Bitcoin Data'!J389</f>
        <v>4578.4573168376946</v>
      </c>
      <c r="F389" s="25">
        <f t="shared" si="35"/>
        <v>9.0388962277018852</v>
      </c>
      <c r="G389" s="23">
        <f>'Emissions Factors'!$AB$39/1000</f>
        <v>0.49266147344102867</v>
      </c>
      <c r="H389" s="26">
        <f t="shared" si="41"/>
        <v>4453.1159338201669</v>
      </c>
      <c r="I389" s="23">
        <f t="shared" si="36"/>
        <v>2.2556295278001173</v>
      </c>
      <c r="J389" s="26">
        <f>I389*'Social Cost of Carbon'!$C$4</f>
        <v>112.78147639000586</v>
      </c>
      <c r="K389" s="26">
        <f>I389*'Social Cost of Carbon'!$C$5</f>
        <v>225.56295278001173</v>
      </c>
      <c r="L389" s="26">
        <f>I389*'Social Cost of Carbon'!$C$6</f>
        <v>338.34442917001758</v>
      </c>
      <c r="M389" s="23">
        <f t="shared" si="37"/>
        <v>0.12421715786828148</v>
      </c>
      <c r="N389" s="23">
        <f t="shared" si="38"/>
        <v>0.24843431573656297</v>
      </c>
      <c r="O389" s="23">
        <f t="shared" si="39"/>
        <v>0.37265147360484446</v>
      </c>
      <c r="P389" s="27"/>
    </row>
    <row r="390" spans="1:16" x14ac:dyDescent="0.25">
      <c r="A390" s="24">
        <f t="shared" si="40"/>
        <v>2017</v>
      </c>
      <c r="B390" s="32">
        <v>42753</v>
      </c>
      <c r="C390" s="28">
        <f>'Bitcoin Data'!C390</f>
        <v>886.61798099999999</v>
      </c>
      <c r="D390" s="26">
        <f>'Bitcoin Data'!K390</f>
        <v>1874.2190753852562</v>
      </c>
      <c r="E390" s="25">
        <f>'Bitcoin Data'!J390</f>
        <v>4606.6117034503659</v>
      </c>
      <c r="F390" s="25">
        <f t="shared" si="35"/>
        <v>8.6337995274996437</v>
      </c>
      <c r="G390" s="23">
        <f>'Emissions Factors'!$AB$39/1000</f>
        <v>0.49266147344102867</v>
      </c>
      <c r="H390" s="26">
        <f t="shared" si="41"/>
        <v>4253.5403966124322</v>
      </c>
      <c r="I390" s="23">
        <f t="shared" si="36"/>
        <v>2.2695001093925442</v>
      </c>
      <c r="J390" s="26">
        <f>I390*'Social Cost of Carbon'!$C$4</f>
        <v>113.47500546962721</v>
      </c>
      <c r="K390" s="26">
        <f>I390*'Social Cost of Carbon'!$C$5</f>
        <v>226.95001093925441</v>
      </c>
      <c r="L390" s="26">
        <f>I390*'Social Cost of Carbon'!$C$6</f>
        <v>340.42501640888162</v>
      </c>
      <c r="M390" s="23">
        <f t="shared" si="37"/>
        <v>0.12798635703467331</v>
      </c>
      <c r="N390" s="23">
        <f t="shared" si="38"/>
        <v>0.25597271406934663</v>
      </c>
      <c r="O390" s="23">
        <f t="shared" si="39"/>
        <v>0.38395907110401994</v>
      </c>
      <c r="P390" s="27"/>
    </row>
    <row r="391" spans="1:16" x14ac:dyDescent="0.25">
      <c r="A391" s="24">
        <f t="shared" si="40"/>
        <v>2017</v>
      </c>
      <c r="B391" s="32">
        <v>42754</v>
      </c>
      <c r="C391" s="28">
        <f>'Bitcoin Data'!C391</f>
        <v>899.07299799999998</v>
      </c>
      <c r="D391" s="26">
        <f>'Bitcoin Data'!K391</f>
        <v>2174.7734610978036</v>
      </c>
      <c r="E391" s="25">
        <f>'Bitcoin Data'!J391</f>
        <v>4572.2180756275866</v>
      </c>
      <c r="F391" s="25">
        <f t="shared" ref="F391:F454" si="42">E391*D391/1000000</f>
        <v>9.9435385292265455</v>
      </c>
      <c r="G391" s="23">
        <f>'Emissions Factors'!$AB$39/1000</f>
        <v>0.49266147344102867</v>
      </c>
      <c r="H391" s="26">
        <f t="shared" si="41"/>
        <v>4898.7983430263885</v>
      </c>
      <c r="I391" s="23">
        <f t="shared" ref="I391:I454" si="43">$E391*G391/1000</f>
        <v>2.2525556940323912</v>
      </c>
      <c r="J391" s="26">
        <f>I391*'Social Cost of Carbon'!$C$4</f>
        <v>112.62778470161956</v>
      </c>
      <c r="K391" s="26">
        <f>I391*'Social Cost of Carbon'!$C$5</f>
        <v>225.25556940323912</v>
      </c>
      <c r="L391" s="26">
        <f>I391*'Social Cost of Carbon'!$C$6</f>
        <v>337.88335410485865</v>
      </c>
      <c r="M391" s="23">
        <f t="shared" ref="M391:M454" si="44">J391/$C391</f>
        <v>0.1252710124229752</v>
      </c>
      <c r="N391" s="23">
        <f t="shared" ref="N391:N454" si="45">K391/$C391</f>
        <v>0.2505420248459504</v>
      </c>
      <c r="O391" s="23">
        <f t="shared" ref="O391:O454" si="46">L391/$C391</f>
        <v>0.37581303726892556</v>
      </c>
      <c r="P391" s="27"/>
    </row>
    <row r="392" spans="1:16" x14ac:dyDescent="0.25">
      <c r="A392" s="24">
        <f t="shared" ref="A392:A455" si="47">YEAR(B392)</f>
        <v>2017</v>
      </c>
      <c r="B392" s="32">
        <v>42755</v>
      </c>
      <c r="C392" s="28">
        <f>'Bitcoin Data'!C392</f>
        <v>895.02600099999995</v>
      </c>
      <c r="D392" s="26">
        <f>'Bitcoin Data'!K392</f>
        <v>2368.4485339336075</v>
      </c>
      <c r="E392" s="25">
        <f>'Bitcoin Data'!J392</f>
        <v>4557.8104974130365</v>
      </c>
      <c r="F392" s="25">
        <f t="shared" si="42"/>
        <v>10.794939590545113</v>
      </c>
      <c r="G392" s="23">
        <f>'Emissions Factors'!$AB$39/1000</f>
        <v>0.49266147344102867</v>
      </c>
      <c r="H392" s="26">
        <f t="shared" ref="H392:H455" si="48">F392*G392*1000</f>
        <v>5318.2508443848501</v>
      </c>
      <c r="I392" s="23">
        <f t="shared" si="43"/>
        <v>2.2454576353204945</v>
      </c>
      <c r="J392" s="26">
        <f>I392*'Social Cost of Carbon'!$C$4</f>
        <v>112.27288176602472</v>
      </c>
      <c r="K392" s="26">
        <f>I392*'Social Cost of Carbon'!$C$5</f>
        <v>224.54576353204945</v>
      </c>
      <c r="L392" s="26">
        <f>I392*'Social Cost of Carbon'!$C$6</f>
        <v>336.81864529807416</v>
      </c>
      <c r="M392" s="23">
        <f t="shared" si="44"/>
        <v>0.12544091639861168</v>
      </c>
      <c r="N392" s="23">
        <f t="shared" si="45"/>
        <v>0.25088183279722337</v>
      </c>
      <c r="O392" s="23">
        <f t="shared" si="46"/>
        <v>0.37632274919583503</v>
      </c>
      <c r="P392" s="27"/>
    </row>
    <row r="393" spans="1:16" x14ac:dyDescent="0.25">
      <c r="A393" s="24">
        <f t="shared" si="47"/>
        <v>2017</v>
      </c>
      <c r="B393" s="32">
        <v>42756</v>
      </c>
      <c r="C393" s="28">
        <f>'Bitcoin Data'!C393</f>
        <v>921.78900099999998</v>
      </c>
      <c r="D393" s="26">
        <f>'Bitcoin Data'!K393</f>
        <v>2259.3881112819163</v>
      </c>
      <c r="E393" s="25">
        <f>'Bitcoin Data'!J393</f>
        <v>4573.122630706067</v>
      </c>
      <c r="F393" s="25">
        <f t="shared" si="42"/>
        <v>10.33245890325157</v>
      </c>
      <c r="G393" s="23">
        <f>'Emissions Factors'!$AB$39/1000</f>
        <v>0.49266147344102867</v>
      </c>
      <c r="H393" s="26">
        <f t="shared" si="48"/>
        <v>5090.4044275447941</v>
      </c>
      <c r="I393" s="23">
        <f t="shared" si="43"/>
        <v>2.2530013334701642</v>
      </c>
      <c r="J393" s="26">
        <f>I393*'Social Cost of Carbon'!$C$4</f>
        <v>112.65006667350821</v>
      </c>
      <c r="K393" s="26">
        <f>I393*'Social Cost of Carbon'!$C$5</f>
        <v>225.30013334701641</v>
      </c>
      <c r="L393" s="26">
        <f>I393*'Social Cost of Carbon'!$C$6</f>
        <v>337.95020002052462</v>
      </c>
      <c r="M393" s="23">
        <f t="shared" si="44"/>
        <v>0.12220808292494283</v>
      </c>
      <c r="N393" s="23">
        <f t="shared" si="45"/>
        <v>0.24441616584988565</v>
      </c>
      <c r="O393" s="23">
        <f t="shared" si="46"/>
        <v>0.36662424877482847</v>
      </c>
      <c r="P393" s="27"/>
    </row>
    <row r="394" spans="1:16" x14ac:dyDescent="0.25">
      <c r="A394" s="24">
        <f t="shared" si="47"/>
        <v>2017</v>
      </c>
      <c r="B394" s="32">
        <v>42757</v>
      </c>
      <c r="C394" s="28">
        <f>'Bitcoin Data'!C394</f>
        <v>924.67297399999995</v>
      </c>
      <c r="D394" s="26">
        <f>'Bitcoin Data'!K394</f>
        <v>2203.668089497633</v>
      </c>
      <c r="E394" s="25">
        <f>'Bitcoin Data'!J394</f>
        <v>5254.6755171359218</v>
      </c>
      <c r="F394" s="25">
        <f t="shared" si="42"/>
        <v>11.579560757776903</v>
      </c>
      <c r="G394" s="23">
        <f>'Emissions Factors'!$AB$39/1000</f>
        <v>0.49266147344102867</v>
      </c>
      <c r="H394" s="26">
        <f t="shared" si="48"/>
        <v>5704.803464726283</v>
      </c>
      <c r="I394" s="23">
        <f t="shared" si="43"/>
        <v>2.5887761827266829</v>
      </c>
      <c r="J394" s="26">
        <f>I394*'Social Cost of Carbon'!$C$4</f>
        <v>129.43880913633416</v>
      </c>
      <c r="K394" s="26">
        <f>I394*'Social Cost of Carbon'!$C$5</f>
        <v>258.87761827266831</v>
      </c>
      <c r="L394" s="26">
        <f>I394*'Social Cost of Carbon'!$C$6</f>
        <v>388.31642740900242</v>
      </c>
      <c r="M394" s="23">
        <f t="shared" si="44"/>
        <v>0.13998333765114904</v>
      </c>
      <c r="N394" s="23">
        <f t="shared" si="45"/>
        <v>0.27996667530229807</v>
      </c>
      <c r="O394" s="23">
        <f t="shared" si="46"/>
        <v>0.41995001295344708</v>
      </c>
      <c r="P394" s="27"/>
    </row>
    <row r="395" spans="1:16" x14ac:dyDescent="0.25">
      <c r="A395" s="24">
        <f t="shared" si="47"/>
        <v>2017</v>
      </c>
      <c r="B395" s="32">
        <v>42758</v>
      </c>
      <c r="C395" s="28">
        <f>'Bitcoin Data'!C395</f>
        <v>921.012024</v>
      </c>
      <c r="D395" s="26">
        <f>'Bitcoin Data'!K395</f>
        <v>1718.0007377351594</v>
      </c>
      <c r="E395" s="25">
        <f>'Bitcoin Data'!J395</f>
        <v>5381.4708399200908</v>
      </c>
      <c r="F395" s="25">
        <f t="shared" si="42"/>
        <v>9.2453708730829636</v>
      </c>
      <c r="G395" s="23">
        <f>'Emissions Factors'!$AB$39/1000</f>
        <v>0.49266147344102867</v>
      </c>
      <c r="H395" s="26">
        <f t="shared" si="48"/>
        <v>4554.838036841822</v>
      </c>
      <c r="I395" s="23">
        <f t="shared" si="43"/>
        <v>2.6512433532749617</v>
      </c>
      <c r="J395" s="26">
        <f>I395*'Social Cost of Carbon'!$C$4</f>
        <v>132.56216766374808</v>
      </c>
      <c r="K395" s="26">
        <f>I395*'Social Cost of Carbon'!$C$5</f>
        <v>265.12433532749617</v>
      </c>
      <c r="L395" s="26">
        <f>I395*'Social Cost of Carbon'!$C$6</f>
        <v>397.68650299124425</v>
      </c>
      <c r="M395" s="23">
        <f t="shared" si="44"/>
        <v>0.14393098483994177</v>
      </c>
      <c r="N395" s="23">
        <f t="shared" si="45"/>
        <v>0.28786196967988353</v>
      </c>
      <c r="O395" s="23">
        <f t="shared" si="46"/>
        <v>0.4317929545198253</v>
      </c>
      <c r="P395" s="27"/>
    </row>
    <row r="396" spans="1:16" x14ac:dyDescent="0.25">
      <c r="A396" s="24">
        <f t="shared" si="47"/>
        <v>2017</v>
      </c>
      <c r="B396" s="32">
        <v>42759</v>
      </c>
      <c r="C396" s="28">
        <f>'Bitcoin Data'!C396</f>
        <v>892.68701199999998</v>
      </c>
      <c r="D396" s="26">
        <f>'Bitcoin Data'!K396</f>
        <v>1850.1655629139079</v>
      </c>
      <c r="E396" s="25">
        <f>'Bitcoin Data'!J396</f>
        <v>5353.6738717822109</v>
      </c>
      <c r="F396" s="25">
        <f t="shared" si="42"/>
        <v>9.9051830326434143</v>
      </c>
      <c r="G396" s="23">
        <f>'Emissions Factors'!$AB$39/1000</f>
        <v>0.49266147344102867</v>
      </c>
      <c r="H396" s="26">
        <f t="shared" si="48"/>
        <v>4879.9020675651818</v>
      </c>
      <c r="I396" s="23">
        <f t="shared" si="43"/>
        <v>2.6375488579949611</v>
      </c>
      <c r="J396" s="26">
        <f>I396*'Social Cost of Carbon'!$C$4</f>
        <v>131.87744289974805</v>
      </c>
      <c r="K396" s="26">
        <f>I396*'Social Cost of Carbon'!$C$5</f>
        <v>263.75488579949609</v>
      </c>
      <c r="L396" s="26">
        <f>I396*'Social Cost of Carbon'!$C$6</f>
        <v>395.63232869924417</v>
      </c>
      <c r="M396" s="23">
        <f t="shared" si="44"/>
        <v>0.14773088565978604</v>
      </c>
      <c r="N396" s="23">
        <f t="shared" si="45"/>
        <v>0.29546177131957208</v>
      </c>
      <c r="O396" s="23">
        <f t="shared" si="46"/>
        <v>0.44319265697935817</v>
      </c>
      <c r="P396" s="27"/>
    </row>
    <row r="397" spans="1:16" x14ac:dyDescent="0.25">
      <c r="A397" s="24">
        <f t="shared" si="47"/>
        <v>2017</v>
      </c>
      <c r="B397" s="32">
        <v>42760</v>
      </c>
      <c r="C397" s="28">
        <f>'Bitcoin Data'!C397</f>
        <v>901.54199200000005</v>
      </c>
      <c r="D397" s="26">
        <f>'Bitcoin Data'!K397</f>
        <v>1877.953996428947</v>
      </c>
      <c r="E397" s="25">
        <f>'Bitcoin Data'!J397</f>
        <v>5307.0019345503861</v>
      </c>
      <c r="F397" s="25">
        <f t="shared" si="42"/>
        <v>9.9663054920450502</v>
      </c>
      <c r="G397" s="23">
        <f>'Emissions Factors'!$AB$39/1000</f>
        <v>0.49266147344102867</v>
      </c>
      <c r="H397" s="26">
        <f t="shared" si="48"/>
        <v>4910.0147484743311</v>
      </c>
      <c r="I397" s="23">
        <f t="shared" si="43"/>
        <v>2.6145553926299825</v>
      </c>
      <c r="J397" s="26">
        <f>I397*'Social Cost of Carbon'!$C$4</f>
        <v>130.72776963149911</v>
      </c>
      <c r="K397" s="26">
        <f>I397*'Social Cost of Carbon'!$C$5</f>
        <v>261.45553926299823</v>
      </c>
      <c r="L397" s="26">
        <f>I397*'Social Cost of Carbon'!$C$6</f>
        <v>392.18330889449737</v>
      </c>
      <c r="M397" s="23">
        <f t="shared" si="44"/>
        <v>0.14500463737855387</v>
      </c>
      <c r="N397" s="23">
        <f t="shared" si="45"/>
        <v>0.29000927475710775</v>
      </c>
      <c r="O397" s="23">
        <f t="shared" si="46"/>
        <v>0.4350139121356616</v>
      </c>
      <c r="P397" s="27"/>
    </row>
    <row r="398" spans="1:16" x14ac:dyDescent="0.25">
      <c r="A398" s="24">
        <f t="shared" si="47"/>
        <v>2017</v>
      </c>
      <c r="B398" s="32">
        <v>42761</v>
      </c>
      <c r="C398" s="28">
        <f>'Bitcoin Data'!C398</f>
        <v>917.58599900000002</v>
      </c>
      <c r="D398" s="26">
        <f>'Bitcoin Data'!K398</f>
        <v>1923.5188674909227</v>
      </c>
      <c r="E398" s="25">
        <f>'Bitcoin Data'!J398</f>
        <v>5420.1691195843996</v>
      </c>
      <c r="F398" s="25">
        <f t="shared" si="42"/>
        <v>10.425797566512257</v>
      </c>
      <c r="G398" s="23">
        <f>'Emissions Factors'!$AB$39/1000</f>
        <v>0.49266147344102867</v>
      </c>
      <c r="H398" s="26">
        <f t="shared" si="48"/>
        <v>5136.3887909158193</v>
      </c>
      <c r="I398" s="23">
        <f t="shared" si="43"/>
        <v>2.6703085047540136</v>
      </c>
      <c r="J398" s="26">
        <f>I398*'Social Cost of Carbon'!$C$4</f>
        <v>133.51542523770067</v>
      </c>
      <c r="K398" s="26">
        <f>I398*'Social Cost of Carbon'!$C$5</f>
        <v>267.03085047540134</v>
      </c>
      <c r="L398" s="26">
        <f>I398*'Social Cost of Carbon'!$C$6</f>
        <v>400.54627571310203</v>
      </c>
      <c r="M398" s="23">
        <f t="shared" si="44"/>
        <v>0.14550726077251389</v>
      </c>
      <c r="N398" s="23">
        <f t="shared" si="45"/>
        <v>0.29101452154502777</v>
      </c>
      <c r="O398" s="23">
        <f t="shared" si="46"/>
        <v>0.43652178231754168</v>
      </c>
      <c r="P398" s="27"/>
    </row>
    <row r="399" spans="1:16" x14ac:dyDescent="0.25">
      <c r="A399" s="24">
        <f t="shared" si="47"/>
        <v>2017</v>
      </c>
      <c r="B399" s="32">
        <v>42762</v>
      </c>
      <c r="C399" s="28">
        <f>'Bitcoin Data'!C399</f>
        <v>919.75</v>
      </c>
      <c r="D399" s="26">
        <f>'Bitcoin Data'!K399</f>
        <v>2158.0196995698075</v>
      </c>
      <c r="E399" s="25">
        <f>'Bitcoin Data'!J399</f>
        <v>5228.4125908714277</v>
      </c>
      <c r="F399" s="25">
        <f t="shared" si="42"/>
        <v>11.283017368579358</v>
      </c>
      <c r="G399" s="23">
        <f>'Emissions Factors'!$AB$39/1000</f>
        <v>0.49266147344102867</v>
      </c>
      <c r="H399" s="26">
        <f t="shared" si="48"/>
        <v>5558.7079616650253</v>
      </c>
      <c r="I399" s="23">
        <f t="shared" si="43"/>
        <v>2.5758374507763437</v>
      </c>
      <c r="J399" s="26">
        <f>I399*'Social Cost of Carbon'!$C$4</f>
        <v>128.79187253881719</v>
      </c>
      <c r="K399" s="26">
        <f>I399*'Social Cost of Carbon'!$C$5</f>
        <v>257.58374507763438</v>
      </c>
      <c r="L399" s="26">
        <f>I399*'Social Cost of Carbon'!$C$6</f>
        <v>386.37561761645156</v>
      </c>
      <c r="M399" s="23">
        <f t="shared" si="44"/>
        <v>0.14002921722078521</v>
      </c>
      <c r="N399" s="23">
        <f t="shared" si="45"/>
        <v>0.28005843444157041</v>
      </c>
      <c r="O399" s="23">
        <f t="shared" si="46"/>
        <v>0.42008765166235562</v>
      </c>
      <c r="P399" s="27"/>
    </row>
    <row r="400" spans="1:16" x14ac:dyDescent="0.25">
      <c r="A400" s="24">
        <f t="shared" si="47"/>
        <v>2017</v>
      </c>
      <c r="B400" s="32">
        <v>42763</v>
      </c>
      <c r="C400" s="28">
        <f>'Bitcoin Data'!C400</f>
        <v>921.59002699999996</v>
      </c>
      <c r="D400" s="26">
        <f>'Bitcoin Data'!K400</f>
        <v>1876.0714040821942</v>
      </c>
      <c r="E400" s="25">
        <f>'Bitcoin Data'!J400</f>
        <v>5374.4899981354047</v>
      </c>
      <c r="F400" s="25">
        <f t="shared" si="42"/>
        <v>10.082926997027599</v>
      </c>
      <c r="G400" s="23">
        <f>'Emissions Factors'!$AB$39/1000</f>
        <v>0.49266147344102867</v>
      </c>
      <c r="H400" s="26">
        <f t="shared" si="48"/>
        <v>4967.469670953943</v>
      </c>
      <c r="I400" s="23">
        <f t="shared" si="43"/>
        <v>2.6478041614754599</v>
      </c>
      <c r="J400" s="26">
        <f>I400*'Social Cost of Carbon'!$C$4</f>
        <v>132.39020807377301</v>
      </c>
      <c r="K400" s="26">
        <f>I400*'Social Cost of Carbon'!$C$5</f>
        <v>264.78041614754602</v>
      </c>
      <c r="L400" s="26">
        <f>I400*'Social Cost of Carbon'!$C$6</f>
        <v>397.17062422131897</v>
      </c>
      <c r="M400" s="23">
        <f t="shared" si="44"/>
        <v>0.14365412406288228</v>
      </c>
      <c r="N400" s="23">
        <f t="shared" si="45"/>
        <v>0.28730824812576455</v>
      </c>
      <c r="O400" s="23">
        <f t="shared" si="46"/>
        <v>0.43096237218864675</v>
      </c>
      <c r="P400" s="27"/>
    </row>
    <row r="401" spans="1:16" x14ac:dyDescent="0.25">
      <c r="A401" s="24">
        <f t="shared" si="47"/>
        <v>2017</v>
      </c>
      <c r="B401" s="32">
        <v>42764</v>
      </c>
      <c r="C401" s="28">
        <f>'Bitcoin Data'!C401</f>
        <v>919.49597200000005</v>
      </c>
      <c r="D401" s="26">
        <f>'Bitcoin Data'!K401</f>
        <v>2073.1034482758628</v>
      </c>
      <c r="E401" s="25">
        <f>'Bitcoin Data'!J401</f>
        <v>5340.7866760025681</v>
      </c>
      <c r="F401" s="25">
        <f t="shared" si="42"/>
        <v>11.072003274526708</v>
      </c>
      <c r="G401" s="23">
        <f>'Emissions Factors'!$AB$39/1000</f>
        <v>0.49266147344102867</v>
      </c>
      <c r="H401" s="26">
        <f t="shared" si="48"/>
        <v>5454.7494471722221</v>
      </c>
      <c r="I401" s="23">
        <f t="shared" si="43"/>
        <v>2.631199833133639</v>
      </c>
      <c r="J401" s="26">
        <f>I401*'Social Cost of Carbon'!$C$4</f>
        <v>131.55999165668194</v>
      </c>
      <c r="K401" s="26">
        <f>I401*'Social Cost of Carbon'!$C$5</f>
        <v>263.11998331336389</v>
      </c>
      <c r="L401" s="26">
        <f>I401*'Social Cost of Carbon'!$C$6</f>
        <v>394.67997497004586</v>
      </c>
      <c r="M401" s="23">
        <f t="shared" si="44"/>
        <v>0.1430783773533289</v>
      </c>
      <c r="N401" s="23">
        <f t="shared" si="45"/>
        <v>0.2861567547066578</v>
      </c>
      <c r="O401" s="23">
        <f t="shared" si="46"/>
        <v>0.4292351320599867</v>
      </c>
      <c r="P401" s="27"/>
    </row>
    <row r="402" spans="1:16" x14ac:dyDescent="0.25">
      <c r="A402" s="24">
        <f t="shared" si="47"/>
        <v>2017</v>
      </c>
      <c r="B402" s="32">
        <v>42765</v>
      </c>
      <c r="C402" s="28">
        <f>'Bitcoin Data'!C402</f>
        <v>920.38201900000001</v>
      </c>
      <c r="D402" s="26">
        <f>'Bitcoin Data'!K402</f>
        <v>1809.9716028117882</v>
      </c>
      <c r="E402" s="25">
        <f>'Bitcoin Data'!J402</f>
        <v>5345.1208475924905</v>
      </c>
      <c r="F402" s="25">
        <f t="shared" si="42"/>
        <v>9.6745169477396828</v>
      </c>
      <c r="G402" s="23">
        <f>'Emissions Factors'!$AB$39/1000</f>
        <v>0.49266147344102867</v>
      </c>
      <c r="H402" s="26">
        <f t="shared" si="48"/>
        <v>4766.2617743036353</v>
      </c>
      <c r="I402" s="23">
        <f t="shared" si="43"/>
        <v>2.6333351124952764</v>
      </c>
      <c r="J402" s="26">
        <f>I402*'Social Cost of Carbon'!$C$4</f>
        <v>131.66675562476382</v>
      </c>
      <c r="K402" s="26">
        <f>I402*'Social Cost of Carbon'!$C$5</f>
        <v>263.33351124952765</v>
      </c>
      <c r="L402" s="26">
        <f>I402*'Social Cost of Carbon'!$C$6</f>
        <v>395.00026687429147</v>
      </c>
      <c r="M402" s="23">
        <f t="shared" si="44"/>
        <v>0.14305663616486169</v>
      </c>
      <c r="N402" s="23">
        <f t="shared" si="45"/>
        <v>0.28611327232972339</v>
      </c>
      <c r="O402" s="23">
        <f t="shared" si="46"/>
        <v>0.42916990849458508</v>
      </c>
      <c r="P402" s="27"/>
    </row>
    <row r="403" spans="1:16" x14ac:dyDescent="0.25">
      <c r="A403" s="24">
        <f t="shared" si="47"/>
        <v>2017</v>
      </c>
      <c r="B403" s="32">
        <v>42766</v>
      </c>
      <c r="C403" s="28">
        <f>'Bitcoin Data'!C403</f>
        <v>970.40301499999998</v>
      </c>
      <c r="D403" s="26">
        <f>'Bitcoin Data'!K403</f>
        <v>1807.5418123896266</v>
      </c>
      <c r="E403" s="25">
        <f>'Bitcoin Data'!J403</f>
        <v>5312.7916356657097</v>
      </c>
      <c r="F403" s="25">
        <f t="shared" si="42"/>
        <v>9.6030930219796442</v>
      </c>
      <c r="G403" s="23">
        <f>'Emissions Factors'!$AB$39/1000</f>
        <v>0.49266147344102867</v>
      </c>
      <c r="H403" s="26">
        <f t="shared" si="48"/>
        <v>4731.0739577997529</v>
      </c>
      <c r="I403" s="23">
        <f t="shared" si="43"/>
        <v>2.6174077553122417</v>
      </c>
      <c r="J403" s="26">
        <f>I403*'Social Cost of Carbon'!$C$4</f>
        <v>130.87038776561209</v>
      </c>
      <c r="K403" s="26">
        <f>I403*'Social Cost of Carbon'!$C$5</f>
        <v>261.74077553122419</v>
      </c>
      <c r="L403" s="26">
        <f>I403*'Social Cost of Carbon'!$C$6</f>
        <v>392.61116329683625</v>
      </c>
      <c r="M403" s="23">
        <f t="shared" si="44"/>
        <v>0.13486189319559369</v>
      </c>
      <c r="N403" s="23">
        <f t="shared" si="45"/>
        <v>0.26972378639118738</v>
      </c>
      <c r="O403" s="23">
        <f t="shared" si="46"/>
        <v>0.40458567958678104</v>
      </c>
      <c r="P403" s="27"/>
    </row>
    <row r="404" spans="1:16" x14ac:dyDescent="0.25">
      <c r="A404" s="24">
        <f t="shared" si="47"/>
        <v>2017</v>
      </c>
      <c r="B404" s="32">
        <v>42767</v>
      </c>
      <c r="C404" s="28">
        <f>'Bitcoin Data'!C404</f>
        <v>989.02301</v>
      </c>
      <c r="D404" s="26">
        <f>'Bitcoin Data'!K404</f>
        <v>2404.7315319494396</v>
      </c>
      <c r="E404" s="25">
        <f>'Bitcoin Data'!J404</f>
        <v>5284.9935751805169</v>
      </c>
      <c r="F404" s="25">
        <f t="shared" si="42"/>
        <v>12.70899069638679</v>
      </c>
      <c r="G404" s="23">
        <f>'Emissions Factors'!$AB$39/1000</f>
        <v>0.49266147344102867</v>
      </c>
      <c r="H404" s="26">
        <f t="shared" si="48"/>
        <v>6261.2300824302411</v>
      </c>
      <c r="I404" s="23">
        <f t="shared" si="43"/>
        <v>2.6037127218748033</v>
      </c>
      <c r="J404" s="26">
        <f>I404*'Social Cost of Carbon'!$C$4</f>
        <v>130.18563609374016</v>
      </c>
      <c r="K404" s="26">
        <f>I404*'Social Cost of Carbon'!$C$5</f>
        <v>260.37127218748032</v>
      </c>
      <c r="L404" s="26">
        <f>I404*'Social Cost of Carbon'!$C$6</f>
        <v>390.5569082812205</v>
      </c>
      <c r="M404" s="23">
        <f t="shared" si="44"/>
        <v>0.13163054325069765</v>
      </c>
      <c r="N404" s="23">
        <f t="shared" si="45"/>
        <v>0.26326108650139529</v>
      </c>
      <c r="O404" s="23">
        <f t="shared" si="46"/>
        <v>0.39489162975209291</v>
      </c>
      <c r="P404" s="27"/>
    </row>
    <row r="405" spans="1:16" x14ac:dyDescent="0.25">
      <c r="A405" s="24">
        <f t="shared" si="47"/>
        <v>2017</v>
      </c>
      <c r="B405" s="32">
        <v>42768</v>
      </c>
      <c r="C405" s="28">
        <f>'Bitcoin Data'!C405</f>
        <v>1011.799988</v>
      </c>
      <c r="D405" s="26">
        <f>'Bitcoin Data'!K405</f>
        <v>1964.2277929660363</v>
      </c>
      <c r="E405" s="25">
        <f>'Bitcoin Data'!J405</f>
        <v>5287.9133890242629</v>
      </c>
      <c r="F405" s="25">
        <f t="shared" si="42"/>
        <v>10.386666445518681</v>
      </c>
      <c r="G405" s="23">
        <f>'Emissions Factors'!$AB$39/1000</f>
        <v>0.49266147344102867</v>
      </c>
      <c r="H405" s="26">
        <f t="shared" si="48"/>
        <v>5117.1103951897258</v>
      </c>
      <c r="I405" s="23">
        <f t="shared" si="43"/>
        <v>2.6051512016652367</v>
      </c>
      <c r="J405" s="26">
        <f>I405*'Social Cost of Carbon'!$C$4</f>
        <v>130.25756008326184</v>
      </c>
      <c r="K405" s="26">
        <f>I405*'Social Cost of Carbon'!$C$5</f>
        <v>260.51512016652367</v>
      </c>
      <c r="L405" s="26">
        <f>I405*'Social Cost of Carbon'!$C$6</f>
        <v>390.77268024978548</v>
      </c>
      <c r="M405" s="23">
        <f t="shared" si="44"/>
        <v>0.12873844794240286</v>
      </c>
      <c r="N405" s="23">
        <f t="shared" si="45"/>
        <v>0.25747689588480571</v>
      </c>
      <c r="O405" s="23">
        <f t="shared" si="46"/>
        <v>0.38621534382720857</v>
      </c>
      <c r="P405" s="27"/>
    </row>
    <row r="406" spans="1:16" x14ac:dyDescent="0.25">
      <c r="A406" s="24">
        <f t="shared" si="47"/>
        <v>2017</v>
      </c>
      <c r="B406" s="32">
        <v>42769</v>
      </c>
      <c r="C406" s="28">
        <f>'Bitcoin Data'!C406</f>
        <v>1029.910034</v>
      </c>
      <c r="D406" s="26">
        <f>'Bitcoin Data'!K406</f>
        <v>1858.9713968855417</v>
      </c>
      <c r="E406" s="25">
        <f>'Bitcoin Data'!J406</f>
        <v>5299.7672006184603</v>
      </c>
      <c r="F406" s="25">
        <f t="shared" si="42"/>
        <v>9.8521156361018747</v>
      </c>
      <c r="G406" s="23">
        <f>'Emissions Factors'!$AB$39/1000</f>
        <v>0.49266147344102867</v>
      </c>
      <c r="H406" s="26">
        <f t="shared" si="48"/>
        <v>4853.7578057933479</v>
      </c>
      <c r="I406" s="23">
        <f t="shared" si="43"/>
        <v>2.6109911179511265</v>
      </c>
      <c r="J406" s="26">
        <f>I406*'Social Cost of Carbon'!$C$4</f>
        <v>130.54955589755633</v>
      </c>
      <c r="K406" s="26">
        <f>I406*'Social Cost of Carbon'!$C$5</f>
        <v>261.09911179511266</v>
      </c>
      <c r="L406" s="26">
        <f>I406*'Social Cost of Carbon'!$C$6</f>
        <v>391.64866769266899</v>
      </c>
      <c r="M406" s="23">
        <f t="shared" si="44"/>
        <v>0.12675821342425753</v>
      </c>
      <c r="N406" s="23">
        <f t="shared" si="45"/>
        <v>0.25351642684851505</v>
      </c>
      <c r="O406" s="23">
        <f t="shared" si="46"/>
        <v>0.38027464027277258</v>
      </c>
      <c r="P406" s="27"/>
    </row>
    <row r="407" spans="1:16" x14ac:dyDescent="0.25">
      <c r="A407" s="24">
        <f t="shared" si="47"/>
        <v>2017</v>
      </c>
      <c r="B407" s="32">
        <v>42770</v>
      </c>
      <c r="C407" s="28">
        <f>'Bitcoin Data'!C407</f>
        <v>1042.900024</v>
      </c>
      <c r="D407" s="26">
        <f>'Bitcoin Data'!K407</f>
        <v>1793.8130060670446</v>
      </c>
      <c r="E407" s="25">
        <f>'Bitcoin Data'!J407</f>
        <v>5739.0071584446432</v>
      </c>
      <c r="F407" s="25">
        <f t="shared" si="42"/>
        <v>10.294705682729873</v>
      </c>
      <c r="G407" s="23">
        <f>'Emissions Factors'!$AB$39/1000</f>
        <v>0.49266147344102867</v>
      </c>
      <c r="H407" s="26">
        <f t="shared" si="48"/>
        <v>5071.8048702954302</v>
      </c>
      <c r="I407" s="23">
        <f t="shared" si="43"/>
        <v>2.8273877227679489</v>
      </c>
      <c r="J407" s="26">
        <f>I407*'Social Cost of Carbon'!$C$4</f>
        <v>141.36938613839746</v>
      </c>
      <c r="K407" s="26">
        <f>I407*'Social Cost of Carbon'!$C$5</f>
        <v>282.73877227679492</v>
      </c>
      <c r="L407" s="26">
        <f>I407*'Social Cost of Carbon'!$C$6</f>
        <v>424.10815841519235</v>
      </c>
      <c r="M407" s="23">
        <f t="shared" si="44"/>
        <v>0.13555411150167684</v>
      </c>
      <c r="N407" s="23">
        <f t="shared" si="45"/>
        <v>0.27110822300335369</v>
      </c>
      <c r="O407" s="23">
        <f t="shared" si="46"/>
        <v>0.40666233450503048</v>
      </c>
      <c r="P407" s="27"/>
    </row>
    <row r="408" spans="1:16" x14ac:dyDescent="0.25">
      <c r="A408" s="24">
        <f t="shared" si="47"/>
        <v>2017</v>
      </c>
      <c r="B408" s="32">
        <v>42771</v>
      </c>
      <c r="C408" s="28">
        <f>'Bitcoin Data'!C408</f>
        <v>1027.339966</v>
      </c>
      <c r="D408" s="26">
        <f>'Bitcoin Data'!K408</f>
        <v>1990.5411044651562</v>
      </c>
      <c r="E408" s="25">
        <f>'Bitcoin Data'!J408</f>
        <v>5668.1143926028744</v>
      </c>
      <c r="F408" s="25">
        <f t="shared" si="42"/>
        <v>11.282614683286575</v>
      </c>
      <c r="G408" s="23">
        <f>'Emissions Factors'!$AB$39/1000</f>
        <v>0.49266147344102867</v>
      </c>
      <c r="H408" s="26">
        <f t="shared" si="48"/>
        <v>5558.5095741353489</v>
      </c>
      <c r="I408" s="23">
        <f t="shared" si="43"/>
        <v>2.7924615882920336</v>
      </c>
      <c r="J408" s="26">
        <f>I408*'Social Cost of Carbon'!$C$4</f>
        <v>139.62307941460168</v>
      </c>
      <c r="K408" s="26">
        <f>I408*'Social Cost of Carbon'!$C$5</f>
        <v>279.24615882920335</v>
      </c>
      <c r="L408" s="26">
        <f>I408*'Social Cost of Carbon'!$C$6</f>
        <v>418.86923824380506</v>
      </c>
      <c r="M408" s="23">
        <f t="shared" si="44"/>
        <v>0.13590737636561651</v>
      </c>
      <c r="N408" s="23">
        <f t="shared" si="45"/>
        <v>0.27181475273123301</v>
      </c>
      <c r="O408" s="23">
        <f t="shared" si="46"/>
        <v>0.40772212909684957</v>
      </c>
      <c r="P408" s="27"/>
    </row>
    <row r="409" spans="1:16" x14ac:dyDescent="0.25">
      <c r="A409" s="24">
        <f t="shared" si="47"/>
        <v>2017</v>
      </c>
      <c r="B409" s="32">
        <v>42772</v>
      </c>
      <c r="C409" s="28">
        <f>'Bitcoin Data'!C409</f>
        <v>1038.150024</v>
      </c>
      <c r="D409" s="26">
        <f>'Bitcoin Data'!K409</f>
        <v>1567.616526161778</v>
      </c>
      <c r="E409" s="25">
        <f>'Bitcoin Data'!J409</f>
        <v>5655.2200920045261</v>
      </c>
      <c r="F409" s="25">
        <f t="shared" si="42"/>
        <v>8.8652164753084257</v>
      </c>
      <c r="G409" s="23">
        <f>'Emissions Factors'!$AB$39/1000</f>
        <v>0.49266147344102867</v>
      </c>
      <c r="H409" s="26">
        <f t="shared" si="48"/>
        <v>4367.5506110991319</v>
      </c>
      <c r="I409" s="23">
        <f t="shared" si="43"/>
        <v>2.7861090631602599</v>
      </c>
      <c r="J409" s="26">
        <f>I409*'Social Cost of Carbon'!$C$4</f>
        <v>139.30545315801299</v>
      </c>
      <c r="K409" s="26">
        <f>I409*'Social Cost of Carbon'!$C$5</f>
        <v>278.61090631602599</v>
      </c>
      <c r="L409" s="26">
        <f>I409*'Social Cost of Carbon'!$C$6</f>
        <v>417.91635947403898</v>
      </c>
      <c r="M409" s="23">
        <f t="shared" si="44"/>
        <v>0.13418624470215587</v>
      </c>
      <c r="N409" s="23">
        <f t="shared" si="45"/>
        <v>0.26837248940431174</v>
      </c>
      <c r="O409" s="23">
        <f t="shared" si="46"/>
        <v>0.40255873410646759</v>
      </c>
      <c r="P409" s="27"/>
    </row>
    <row r="410" spans="1:16" x14ac:dyDescent="0.25">
      <c r="A410" s="24">
        <f t="shared" si="47"/>
        <v>2017</v>
      </c>
      <c r="B410" s="32">
        <v>42773</v>
      </c>
      <c r="C410" s="28">
        <f>'Bitcoin Data'!C410</f>
        <v>1061.349976</v>
      </c>
      <c r="D410" s="26">
        <f>'Bitcoin Data'!K410</f>
        <v>1915.2534410673179</v>
      </c>
      <c r="E410" s="25">
        <f>'Bitcoin Data'!J410</f>
        <v>5588.518943856403</v>
      </c>
      <c r="F410" s="25">
        <f t="shared" si="42"/>
        <v>10.703430137690868</v>
      </c>
      <c r="G410" s="23">
        <f>'Emissions Factors'!$AB$39/1000</f>
        <v>0.49266147344102867</v>
      </c>
      <c r="H410" s="26">
        <f t="shared" si="48"/>
        <v>5273.1676625078953</v>
      </c>
      <c r="I410" s="23">
        <f t="shared" si="43"/>
        <v>2.7532479772333969</v>
      </c>
      <c r="J410" s="26">
        <f>I410*'Social Cost of Carbon'!$C$4</f>
        <v>137.66239886166986</v>
      </c>
      <c r="K410" s="26">
        <f>I410*'Social Cost of Carbon'!$C$5</f>
        <v>275.32479772333971</v>
      </c>
      <c r="L410" s="26">
        <f>I410*'Social Cost of Carbon'!$C$6</f>
        <v>412.98719658500954</v>
      </c>
      <c r="M410" s="23">
        <f t="shared" si="44"/>
        <v>0.12970500021160772</v>
      </c>
      <c r="N410" s="23">
        <f t="shared" si="45"/>
        <v>0.25941000042321544</v>
      </c>
      <c r="O410" s="23">
        <f t="shared" si="46"/>
        <v>0.38911500063482318</v>
      </c>
      <c r="P410" s="27"/>
    </row>
    <row r="411" spans="1:16" x14ac:dyDescent="0.25">
      <c r="A411" s="24">
        <f t="shared" si="47"/>
        <v>2017</v>
      </c>
      <c r="B411" s="32">
        <v>42774</v>
      </c>
      <c r="C411" s="28">
        <f>'Bitcoin Data'!C411</f>
        <v>1063.0699460000001</v>
      </c>
      <c r="D411" s="26">
        <f>'Bitcoin Data'!K411</f>
        <v>1804.3873802739536</v>
      </c>
      <c r="E411" s="25">
        <f>'Bitcoin Data'!J411</f>
        <v>5732.3910036346324</v>
      </c>
      <c r="F411" s="25">
        <f t="shared" si="42"/>
        <v>10.343453985754273</v>
      </c>
      <c r="G411" s="23">
        <f>'Emissions Factors'!$AB$39/1000</f>
        <v>0.49266147344102867</v>
      </c>
      <c r="H411" s="26">
        <f t="shared" si="48"/>
        <v>5095.8212810911809</v>
      </c>
      <c r="I411" s="23">
        <f t="shared" si="43"/>
        <v>2.8241281981907349</v>
      </c>
      <c r="J411" s="26">
        <f>I411*'Social Cost of Carbon'!$C$4</f>
        <v>141.20640990953675</v>
      </c>
      <c r="K411" s="26">
        <f>I411*'Social Cost of Carbon'!$C$5</f>
        <v>282.41281981907349</v>
      </c>
      <c r="L411" s="26">
        <f>I411*'Social Cost of Carbon'!$C$6</f>
        <v>423.61922972861021</v>
      </c>
      <c r="M411" s="23">
        <f t="shared" si="44"/>
        <v>0.13282889845663715</v>
      </c>
      <c r="N411" s="23">
        <f t="shared" si="45"/>
        <v>0.26565779691327429</v>
      </c>
      <c r="O411" s="23">
        <f t="shared" si="46"/>
        <v>0.39848669536991144</v>
      </c>
      <c r="P411" s="27"/>
    </row>
    <row r="412" spans="1:16" x14ac:dyDescent="0.25">
      <c r="A412" s="24">
        <f t="shared" si="47"/>
        <v>2017</v>
      </c>
      <c r="B412" s="32">
        <v>42775</v>
      </c>
      <c r="C412" s="28">
        <f>'Bitcoin Data'!C412</f>
        <v>994.38299600000005</v>
      </c>
      <c r="D412" s="26">
        <f>'Bitcoin Data'!K412</f>
        <v>2096.5092638325759</v>
      </c>
      <c r="E412" s="25">
        <f>'Bitcoin Data'!J412</f>
        <v>5707.8079154252682</v>
      </c>
      <c r="F412" s="25">
        <f t="shared" si="42"/>
        <v>11.966472170865979</v>
      </c>
      <c r="G412" s="23">
        <f>'Emissions Factors'!$AB$39/1000</f>
        <v>0.49266147344102867</v>
      </c>
      <c r="H412" s="26">
        <f t="shared" si="48"/>
        <v>5895.419811589898</v>
      </c>
      <c r="I412" s="23">
        <f t="shared" si="43"/>
        <v>2.8120170577317789</v>
      </c>
      <c r="J412" s="26">
        <f>I412*'Social Cost of Carbon'!$C$4</f>
        <v>140.60085288658894</v>
      </c>
      <c r="K412" s="26">
        <f>I412*'Social Cost of Carbon'!$C$5</f>
        <v>281.20170577317788</v>
      </c>
      <c r="L412" s="26">
        <f>I412*'Social Cost of Carbon'!$C$6</f>
        <v>421.80255865976682</v>
      </c>
      <c r="M412" s="23">
        <f t="shared" si="44"/>
        <v>0.14139506955787579</v>
      </c>
      <c r="N412" s="23">
        <f t="shared" si="45"/>
        <v>0.28279013911575157</v>
      </c>
      <c r="O412" s="23">
        <f t="shared" si="46"/>
        <v>0.42418520867362741</v>
      </c>
      <c r="P412" s="27"/>
    </row>
    <row r="413" spans="1:16" x14ac:dyDescent="0.25">
      <c r="A413" s="24">
        <f t="shared" si="47"/>
        <v>2017</v>
      </c>
      <c r="B413" s="32">
        <v>42776</v>
      </c>
      <c r="C413" s="28">
        <f>'Bitcoin Data'!C413</f>
        <v>988.67401099999995</v>
      </c>
      <c r="D413" s="26">
        <f>'Bitcoin Data'!K413</f>
        <v>1850.2418273993358</v>
      </c>
      <c r="E413" s="25">
        <f>'Bitcoin Data'!J413</f>
        <v>5660.8200688853749</v>
      </c>
      <c r="F413" s="25">
        <f t="shared" si="42"/>
        <v>10.473886068833311</v>
      </c>
      <c r="G413" s="23">
        <f>'Emissions Factors'!$AB$39/1000</f>
        <v>0.49266147344102867</v>
      </c>
      <c r="H413" s="26">
        <f t="shared" si="48"/>
        <v>5160.0801433248826</v>
      </c>
      <c r="I413" s="23">
        <f t="shared" si="43"/>
        <v>2.7888679560216141</v>
      </c>
      <c r="J413" s="26">
        <f>I413*'Social Cost of Carbon'!$C$4</f>
        <v>139.44339780108069</v>
      </c>
      <c r="K413" s="26">
        <f>I413*'Social Cost of Carbon'!$C$5</f>
        <v>278.88679560216138</v>
      </c>
      <c r="L413" s="26">
        <f>I413*'Social Cost of Carbon'!$C$6</f>
        <v>418.33019340324211</v>
      </c>
      <c r="M413" s="23">
        <f t="shared" si="44"/>
        <v>0.14104082462938403</v>
      </c>
      <c r="N413" s="23">
        <f t="shared" si="45"/>
        <v>0.28208164925876805</v>
      </c>
      <c r="O413" s="23">
        <f t="shared" si="46"/>
        <v>0.42312247388815211</v>
      </c>
      <c r="P413" s="27"/>
    </row>
    <row r="414" spans="1:16" x14ac:dyDescent="0.25">
      <c r="A414" s="24">
        <f t="shared" si="47"/>
        <v>2017</v>
      </c>
      <c r="B414" s="32">
        <v>42777</v>
      </c>
      <c r="C414" s="28">
        <f>'Bitcoin Data'!C414</f>
        <v>1004.450012</v>
      </c>
      <c r="D414" s="26">
        <f>'Bitcoin Data'!K414</f>
        <v>1738.6067519833232</v>
      </c>
      <c r="E414" s="25">
        <f>'Bitcoin Data'!J414</f>
        <v>5654.9174303431182</v>
      </c>
      <c r="F414" s="25">
        <f t="shared" si="42"/>
        <v>9.8316776263027279</v>
      </c>
      <c r="G414" s="23">
        <f>'Emissions Factors'!$AB$39/1000</f>
        <v>0.49266147344102867</v>
      </c>
      <c r="H414" s="26">
        <f t="shared" si="48"/>
        <v>4843.6887857714974</v>
      </c>
      <c r="I414" s="23">
        <f t="shared" si="43"/>
        <v>2.7859599534201962</v>
      </c>
      <c r="J414" s="26">
        <f>I414*'Social Cost of Carbon'!$C$4</f>
        <v>139.2979976710098</v>
      </c>
      <c r="K414" s="26">
        <f>I414*'Social Cost of Carbon'!$C$5</f>
        <v>278.59599534201959</v>
      </c>
      <c r="L414" s="26">
        <f>I414*'Social Cost of Carbon'!$C$6</f>
        <v>417.89399301302944</v>
      </c>
      <c r="M414" s="23">
        <f t="shared" si="44"/>
        <v>0.13868086615246095</v>
      </c>
      <c r="N414" s="23">
        <f t="shared" si="45"/>
        <v>0.27736173230492189</v>
      </c>
      <c r="O414" s="23">
        <f t="shared" si="46"/>
        <v>0.4160425984573829</v>
      </c>
      <c r="P414" s="27"/>
    </row>
    <row r="415" spans="1:16" x14ac:dyDescent="0.25">
      <c r="A415" s="24">
        <f t="shared" si="47"/>
        <v>2017</v>
      </c>
      <c r="B415" s="32">
        <v>42778</v>
      </c>
      <c r="C415" s="28">
        <f>'Bitcoin Data'!C415</f>
        <v>999.18102999999996</v>
      </c>
      <c r="D415" s="26">
        <f>'Bitcoin Data'!K415</f>
        <v>1745.6762186251772</v>
      </c>
      <c r="E415" s="25">
        <f>'Bitcoin Data'!J415</f>
        <v>5709.9847231464146</v>
      </c>
      <c r="F415" s="25">
        <f t="shared" si="42"/>
        <v>9.9677845399097613</v>
      </c>
      <c r="G415" s="23">
        <f>'Emissions Factors'!$AB$39/1000</f>
        <v>0.49266147344102867</v>
      </c>
      <c r="H415" s="26">
        <f t="shared" si="48"/>
        <v>4910.7434183746491</v>
      </c>
      <c r="I415" s="23">
        <f t="shared" si="43"/>
        <v>2.8130894870310765</v>
      </c>
      <c r="J415" s="26">
        <f>I415*'Social Cost of Carbon'!$C$4</f>
        <v>140.65447435155383</v>
      </c>
      <c r="K415" s="26">
        <f>I415*'Social Cost of Carbon'!$C$5</f>
        <v>281.30894870310766</v>
      </c>
      <c r="L415" s="26">
        <f>I415*'Social Cost of Carbon'!$C$6</f>
        <v>421.96342305466146</v>
      </c>
      <c r="M415" s="23">
        <f t="shared" si="44"/>
        <v>0.1407697605623616</v>
      </c>
      <c r="N415" s="23">
        <f t="shared" si="45"/>
        <v>0.28153952112472319</v>
      </c>
      <c r="O415" s="23">
        <f t="shared" si="46"/>
        <v>0.42230928168708476</v>
      </c>
      <c r="P415" s="27"/>
    </row>
    <row r="416" spans="1:16" x14ac:dyDescent="0.25">
      <c r="A416" s="24">
        <f t="shared" si="47"/>
        <v>2017</v>
      </c>
      <c r="B416" s="32">
        <v>42779</v>
      </c>
      <c r="C416" s="28">
        <f>'Bitcoin Data'!C416</f>
        <v>990.64202899999998</v>
      </c>
      <c r="D416" s="26">
        <f>'Bitcoin Data'!K416</f>
        <v>2053.6870472124056</v>
      </c>
      <c r="E416" s="25">
        <f>'Bitcoin Data'!J416</f>
        <v>5607.8910707477798</v>
      </c>
      <c r="F416" s="25">
        <f t="shared" si="42"/>
        <v>11.516853254172823</v>
      </c>
      <c r="G416" s="23">
        <f>'Emissions Factors'!$AB$39/1000</f>
        <v>0.49266147344102867</v>
      </c>
      <c r="H416" s="26">
        <f t="shared" si="48"/>
        <v>5673.9098936048886</v>
      </c>
      <c r="I416" s="23">
        <f t="shared" si="43"/>
        <v>2.7627918778113889</v>
      </c>
      <c r="J416" s="26">
        <f>I416*'Social Cost of Carbon'!$C$4</f>
        <v>138.13959389056944</v>
      </c>
      <c r="K416" s="26">
        <f>I416*'Social Cost of Carbon'!$C$5</f>
        <v>276.27918778113889</v>
      </c>
      <c r="L416" s="26">
        <f>I416*'Social Cost of Carbon'!$C$6</f>
        <v>414.41878167170836</v>
      </c>
      <c r="M416" s="23">
        <f t="shared" si="44"/>
        <v>0.13944451158610136</v>
      </c>
      <c r="N416" s="23">
        <f t="shared" si="45"/>
        <v>0.27888902317220271</v>
      </c>
      <c r="O416" s="23">
        <f t="shared" si="46"/>
        <v>0.41833353475830409</v>
      </c>
      <c r="P416" s="27"/>
    </row>
    <row r="417" spans="1:16" x14ac:dyDescent="0.25">
      <c r="A417" s="24">
        <f t="shared" si="47"/>
        <v>2017</v>
      </c>
      <c r="B417" s="32">
        <v>42780</v>
      </c>
      <c r="C417" s="28">
        <f>'Bitcoin Data'!C417</f>
        <v>1004.549988</v>
      </c>
      <c r="D417" s="26">
        <f>'Bitcoin Data'!K417</f>
        <v>2107.5482373589844</v>
      </c>
      <c r="E417" s="25">
        <f>'Bitcoin Data'!J417</f>
        <v>5662.6811635717413</v>
      </c>
      <c r="F417" s="25">
        <f t="shared" si="42"/>
        <v>11.934373705011547</v>
      </c>
      <c r="G417" s="23">
        <f>'Emissions Factors'!$AB$39/1000</f>
        <v>0.49266147344102867</v>
      </c>
      <c r="H417" s="26">
        <f t="shared" si="48"/>
        <v>5879.6061341068571</v>
      </c>
      <c r="I417" s="23">
        <f t="shared" si="43"/>
        <v>2.7897848456720125</v>
      </c>
      <c r="J417" s="26">
        <f>I417*'Social Cost of Carbon'!$C$4</f>
        <v>139.48924228360062</v>
      </c>
      <c r="K417" s="26">
        <f>I417*'Social Cost of Carbon'!$C$5</f>
        <v>278.97848456720124</v>
      </c>
      <c r="L417" s="26">
        <f>I417*'Social Cost of Carbon'!$C$6</f>
        <v>418.46772685080185</v>
      </c>
      <c r="M417" s="23">
        <f t="shared" si="44"/>
        <v>0.13885744258612306</v>
      </c>
      <c r="N417" s="23">
        <f t="shared" si="45"/>
        <v>0.27771488517224613</v>
      </c>
      <c r="O417" s="23">
        <f t="shared" si="46"/>
        <v>0.41657232775836922</v>
      </c>
      <c r="P417" s="27"/>
    </row>
    <row r="418" spans="1:16" x14ac:dyDescent="0.25">
      <c r="A418" s="24">
        <f t="shared" si="47"/>
        <v>2017</v>
      </c>
      <c r="B418" s="32">
        <v>42781</v>
      </c>
      <c r="C418" s="28">
        <f>'Bitcoin Data'!C418</f>
        <v>1007.47998</v>
      </c>
      <c r="D418" s="26">
        <f>'Bitcoin Data'!K418</f>
        <v>1772.101094283066</v>
      </c>
      <c r="E418" s="25">
        <f>'Bitcoin Data'!J418</f>
        <v>5536.1255976610992</v>
      </c>
      <c r="F418" s="25">
        <f t="shared" si="42"/>
        <v>9.8105742297037271</v>
      </c>
      <c r="G418" s="23">
        <f>'Emissions Factors'!$AB$39/1000</f>
        <v>0.49266147344102867</v>
      </c>
      <c r="H418" s="26">
        <f t="shared" si="48"/>
        <v>4833.2919553084239</v>
      </c>
      <c r="I418" s="23">
        <f t="shared" si="43"/>
        <v>2.7274357940983127</v>
      </c>
      <c r="J418" s="26">
        <f>I418*'Social Cost of Carbon'!$C$4</f>
        <v>136.37178970491564</v>
      </c>
      <c r="K418" s="26">
        <f>I418*'Social Cost of Carbon'!$C$5</f>
        <v>272.74357940983128</v>
      </c>
      <c r="L418" s="26">
        <f>I418*'Social Cost of Carbon'!$C$6</f>
        <v>409.1153691147469</v>
      </c>
      <c r="M418" s="23">
        <f t="shared" si="44"/>
        <v>0.13535930481210717</v>
      </c>
      <c r="N418" s="23">
        <f t="shared" si="45"/>
        <v>0.27071860962421435</v>
      </c>
      <c r="O418" s="23">
        <f t="shared" si="46"/>
        <v>0.40607791443632152</v>
      </c>
      <c r="P418" s="27"/>
    </row>
    <row r="419" spans="1:16" x14ac:dyDescent="0.25">
      <c r="A419" s="24">
        <f t="shared" si="47"/>
        <v>2017</v>
      </c>
      <c r="B419" s="32">
        <v>42782</v>
      </c>
      <c r="C419" s="28">
        <f>'Bitcoin Data'!C419</f>
        <v>1027.4399410000001</v>
      </c>
      <c r="D419" s="26">
        <f>'Bitcoin Data'!K419</f>
        <v>1832.2566147969226</v>
      </c>
      <c r="E419" s="25">
        <f>'Bitcoin Data'!J419</f>
        <v>5851.9905631315914</v>
      </c>
      <c r="F419" s="25">
        <f t="shared" si="42"/>
        <v>10.722348419027027</v>
      </c>
      <c r="G419" s="23">
        <f>'Emissions Factors'!$AB$39/1000</f>
        <v>0.49266147344102867</v>
      </c>
      <c r="H419" s="26">
        <f t="shared" si="48"/>
        <v>5282.4879708659391</v>
      </c>
      <c r="I419" s="23">
        <f t="shared" si="43"/>
        <v>2.8830502933954048</v>
      </c>
      <c r="J419" s="26">
        <f>I419*'Social Cost of Carbon'!$C$4</f>
        <v>144.15251466977023</v>
      </c>
      <c r="K419" s="26">
        <f>I419*'Social Cost of Carbon'!$C$5</f>
        <v>288.30502933954045</v>
      </c>
      <c r="L419" s="26">
        <f>I419*'Social Cost of Carbon'!$C$6</f>
        <v>432.45754400931071</v>
      </c>
      <c r="M419" s="23">
        <f t="shared" si="44"/>
        <v>0.14030261908006769</v>
      </c>
      <c r="N419" s="23">
        <f t="shared" si="45"/>
        <v>0.28060523816013538</v>
      </c>
      <c r="O419" s="23">
        <f t="shared" si="46"/>
        <v>0.42090785724020308</v>
      </c>
      <c r="P419" s="27"/>
    </row>
    <row r="420" spans="1:16" x14ac:dyDescent="0.25">
      <c r="A420" s="24">
        <f t="shared" si="47"/>
        <v>2017</v>
      </c>
      <c r="B420" s="32">
        <v>42783</v>
      </c>
      <c r="C420" s="28">
        <f>'Bitcoin Data'!C420</f>
        <v>1046.209961</v>
      </c>
      <c r="D420" s="26">
        <f>'Bitcoin Data'!K420</f>
        <v>1888.5491939966648</v>
      </c>
      <c r="E420" s="25">
        <f>'Bitcoin Data'!J420</f>
        <v>5637.1770116592861</v>
      </c>
      <c r="F420" s="25">
        <f t="shared" si="42"/>
        <v>10.646086101785674</v>
      </c>
      <c r="G420" s="23">
        <f>'Emissions Factors'!$AB$39/1000</f>
        <v>0.49266147344102867</v>
      </c>
      <c r="H420" s="26">
        <f t="shared" si="48"/>
        <v>5244.9164652857871</v>
      </c>
      <c r="I420" s="23">
        <f t="shared" si="43"/>
        <v>2.7772199326119589</v>
      </c>
      <c r="J420" s="26">
        <f>I420*'Social Cost of Carbon'!$C$4</f>
        <v>138.86099663059795</v>
      </c>
      <c r="K420" s="26">
        <f>I420*'Social Cost of Carbon'!$C$5</f>
        <v>277.72199326119591</v>
      </c>
      <c r="L420" s="26">
        <f>I420*'Social Cost of Carbon'!$C$6</f>
        <v>416.58298989179383</v>
      </c>
      <c r="M420" s="23">
        <f t="shared" si="44"/>
        <v>0.13272765678685594</v>
      </c>
      <c r="N420" s="23">
        <f t="shared" si="45"/>
        <v>0.26545531357371188</v>
      </c>
      <c r="O420" s="23">
        <f t="shared" si="46"/>
        <v>0.39818297036056782</v>
      </c>
      <c r="P420" s="27"/>
    </row>
    <row r="421" spans="1:16" x14ac:dyDescent="0.25">
      <c r="A421" s="24">
        <f t="shared" si="47"/>
        <v>2017</v>
      </c>
      <c r="B421" s="32">
        <v>42784</v>
      </c>
      <c r="C421" s="28">
        <f>'Bitcoin Data'!C421</f>
        <v>1054.420044</v>
      </c>
      <c r="D421" s="26">
        <f>'Bitcoin Data'!K421</f>
        <v>1885.8411582404376</v>
      </c>
      <c r="E421" s="25">
        <f>'Bitcoin Data'!J421</f>
        <v>5929.9637318645346</v>
      </c>
      <c r="F421" s="25">
        <f t="shared" si="42"/>
        <v>11.182969672423203</v>
      </c>
      <c r="G421" s="23">
        <f>'Emissions Factors'!$AB$39/1000</f>
        <v>0.49266147344102867</v>
      </c>
      <c r="H421" s="26">
        <f t="shared" si="48"/>
        <v>5509.4183162623531</v>
      </c>
      <c r="I421" s="23">
        <f t="shared" si="43"/>
        <v>2.9214646695922428</v>
      </c>
      <c r="J421" s="26">
        <f>I421*'Social Cost of Carbon'!$C$4</f>
        <v>146.07323347961213</v>
      </c>
      <c r="K421" s="26">
        <f>I421*'Social Cost of Carbon'!$C$5</f>
        <v>292.14646695922426</v>
      </c>
      <c r="L421" s="26">
        <f>I421*'Social Cost of Carbon'!$C$6</f>
        <v>438.21970043883641</v>
      </c>
      <c r="M421" s="23">
        <f t="shared" si="44"/>
        <v>0.13853419641519271</v>
      </c>
      <c r="N421" s="23">
        <f t="shared" si="45"/>
        <v>0.27706839283038542</v>
      </c>
      <c r="O421" s="23">
        <f t="shared" si="46"/>
        <v>0.41560258924557814</v>
      </c>
      <c r="P421" s="27"/>
    </row>
    <row r="422" spans="1:16" x14ac:dyDescent="0.25">
      <c r="A422" s="24">
        <f t="shared" si="47"/>
        <v>2017</v>
      </c>
      <c r="B422" s="32">
        <v>42785</v>
      </c>
      <c r="C422" s="28">
        <f>'Bitcoin Data'!C422</f>
        <v>1047.869995</v>
      </c>
      <c r="D422" s="26">
        <f>'Bitcoin Data'!K422</f>
        <v>1684.2987325861625</v>
      </c>
      <c r="E422" s="25">
        <f>'Bitcoin Data'!J422</f>
        <v>5850.1356344338819</v>
      </c>
      <c r="F422" s="25">
        <f t="shared" si="42"/>
        <v>9.8533760345341328</v>
      </c>
      <c r="G422" s="23">
        <f>'Emissions Factors'!$AB$39/1000</f>
        <v>0.49266147344102867</v>
      </c>
      <c r="H422" s="26">
        <f t="shared" si="48"/>
        <v>4854.3787555421059</v>
      </c>
      <c r="I422" s="23">
        <f t="shared" si="43"/>
        <v>2.8821364414900632</v>
      </c>
      <c r="J422" s="26">
        <f>I422*'Social Cost of Carbon'!$C$4</f>
        <v>144.10682207450316</v>
      </c>
      <c r="K422" s="26">
        <f>I422*'Social Cost of Carbon'!$C$5</f>
        <v>288.21364414900631</v>
      </c>
      <c r="L422" s="26">
        <f>I422*'Social Cost of Carbon'!$C$6</f>
        <v>432.32046622350947</v>
      </c>
      <c r="M422" s="23">
        <f t="shared" si="44"/>
        <v>0.13752356949060571</v>
      </c>
      <c r="N422" s="23">
        <f t="shared" si="45"/>
        <v>0.27504713898121141</v>
      </c>
      <c r="O422" s="23">
        <f t="shared" si="46"/>
        <v>0.41257070847181709</v>
      </c>
      <c r="P422" s="27"/>
    </row>
    <row r="423" spans="1:16" x14ac:dyDescent="0.25">
      <c r="A423" s="24">
        <f t="shared" si="47"/>
        <v>2017</v>
      </c>
      <c r="B423" s="32">
        <v>42786</v>
      </c>
      <c r="C423" s="28">
        <f>'Bitcoin Data'!C423</f>
        <v>1079.9799800000001</v>
      </c>
      <c r="D423" s="26">
        <f>'Bitcoin Data'!K423</f>
        <v>1857.5462817696898</v>
      </c>
      <c r="E423" s="25">
        <f>'Bitcoin Data'!J423</f>
        <v>5855.5680226118957</v>
      </c>
      <c r="F423" s="25">
        <f t="shared" si="42"/>
        <v>10.876988608052223</v>
      </c>
      <c r="G423" s="23">
        <f>'Emissions Factors'!$AB$39/1000</f>
        <v>0.49266147344102867</v>
      </c>
      <c r="H423" s="26">
        <f t="shared" si="48"/>
        <v>5358.673234244292</v>
      </c>
      <c r="I423" s="23">
        <f t="shared" si="43"/>
        <v>2.8848127698541473</v>
      </c>
      <c r="J423" s="26">
        <f>I423*'Social Cost of Carbon'!$C$4</f>
        <v>144.24063849270738</v>
      </c>
      <c r="K423" s="26">
        <f>I423*'Social Cost of Carbon'!$C$5</f>
        <v>288.48127698541475</v>
      </c>
      <c r="L423" s="26">
        <f>I423*'Social Cost of Carbon'!$C$6</f>
        <v>432.72191547812207</v>
      </c>
      <c r="M423" s="23">
        <f t="shared" si="44"/>
        <v>0.13355862253363934</v>
      </c>
      <c r="N423" s="23">
        <f t="shared" si="45"/>
        <v>0.26711724506727869</v>
      </c>
      <c r="O423" s="23">
        <f t="shared" si="46"/>
        <v>0.400675867600918</v>
      </c>
      <c r="P423" s="27"/>
    </row>
    <row r="424" spans="1:16" x14ac:dyDescent="0.25">
      <c r="A424" s="24">
        <f t="shared" si="47"/>
        <v>2017</v>
      </c>
      <c r="B424" s="32">
        <v>42787</v>
      </c>
      <c r="C424" s="28">
        <f>'Bitcoin Data'!C424</f>
        <v>1115.3000489999999</v>
      </c>
      <c r="D424" s="26">
        <f>'Bitcoin Data'!K424</f>
        <v>1719.5666470527162</v>
      </c>
      <c r="E424" s="25">
        <f>'Bitcoin Data'!J424</f>
        <v>5937.5796043185619</v>
      </c>
      <c r="F424" s="25">
        <f t="shared" si="42"/>
        <v>10.210063851806662</v>
      </c>
      <c r="G424" s="23">
        <f>'Emissions Factors'!$AB$39/1000</f>
        <v>0.49266147344102867</v>
      </c>
      <c r="H424" s="26">
        <f t="shared" si="48"/>
        <v>5030.1051011580548</v>
      </c>
      <c r="I424" s="23">
        <f t="shared" si="43"/>
        <v>2.9252167165369829</v>
      </c>
      <c r="J424" s="26">
        <f>I424*'Social Cost of Carbon'!$C$4</f>
        <v>146.26083582684913</v>
      </c>
      <c r="K424" s="26">
        <f>I424*'Social Cost of Carbon'!$C$5</f>
        <v>292.52167165369826</v>
      </c>
      <c r="L424" s="26">
        <f>I424*'Social Cost of Carbon'!$C$6</f>
        <v>438.78250748054745</v>
      </c>
      <c r="M424" s="23">
        <f t="shared" si="44"/>
        <v>0.13114034735136026</v>
      </c>
      <c r="N424" s="23">
        <f t="shared" si="45"/>
        <v>0.26228069470272053</v>
      </c>
      <c r="O424" s="23">
        <f t="shared" si="46"/>
        <v>0.39342104205408091</v>
      </c>
      <c r="P424" s="27"/>
    </row>
    <row r="425" spans="1:16" x14ac:dyDescent="0.25">
      <c r="A425" s="24">
        <f t="shared" si="47"/>
        <v>2017</v>
      </c>
      <c r="B425" s="32">
        <v>42788</v>
      </c>
      <c r="C425" s="28">
        <f>'Bitcoin Data'!C425</f>
        <v>1117.4399410000001</v>
      </c>
      <c r="D425" s="26">
        <f>'Bitcoin Data'!K425</f>
        <v>1749.891394958383</v>
      </c>
      <c r="E425" s="25">
        <f>'Bitcoin Data'!J425</f>
        <v>6293.040415749746</v>
      </c>
      <c r="F425" s="25">
        <f t="shared" si="42"/>
        <v>11.012137271645805</v>
      </c>
      <c r="G425" s="23">
        <f>'Emissions Factors'!$AB$39/1000</f>
        <v>0.49266147344102867</v>
      </c>
      <c r="H425" s="26">
        <f t="shared" si="48"/>
        <v>5425.2557739838921</v>
      </c>
      <c r="I425" s="23">
        <f t="shared" si="43"/>
        <v>3.1003385636472136</v>
      </c>
      <c r="J425" s="26">
        <f>I425*'Social Cost of Carbon'!$C$4</f>
        <v>155.01692818236069</v>
      </c>
      <c r="K425" s="26">
        <f>I425*'Social Cost of Carbon'!$C$5</f>
        <v>310.03385636472137</v>
      </c>
      <c r="L425" s="26">
        <f>I425*'Social Cost of Carbon'!$C$6</f>
        <v>465.05078454708206</v>
      </c>
      <c r="M425" s="23">
        <f t="shared" si="44"/>
        <v>0.13872506476154378</v>
      </c>
      <c r="N425" s="23">
        <f t="shared" si="45"/>
        <v>0.27745012952308756</v>
      </c>
      <c r="O425" s="23">
        <f t="shared" si="46"/>
        <v>0.4161751942846314</v>
      </c>
      <c r="P425" s="27"/>
    </row>
    <row r="426" spans="1:16" x14ac:dyDescent="0.25">
      <c r="A426" s="24">
        <f t="shared" si="47"/>
        <v>2017</v>
      </c>
      <c r="B426" s="32">
        <v>42789</v>
      </c>
      <c r="C426" s="28">
        <f>'Bitcoin Data'!C426</f>
        <v>1166.719971</v>
      </c>
      <c r="D426" s="26">
        <f>'Bitcoin Data'!K426</f>
        <v>1866.3594470046091</v>
      </c>
      <c r="E426" s="25">
        <f>'Bitcoin Data'!J426</f>
        <v>6526.1921363560714</v>
      </c>
      <c r="F426" s="25">
        <f t="shared" si="42"/>
        <v>12.180220346655346</v>
      </c>
      <c r="G426" s="23">
        <f>'Emissions Factors'!$AB$39/1000</f>
        <v>0.49266147344102867</v>
      </c>
      <c r="H426" s="26">
        <f t="shared" si="48"/>
        <v>6000.7253028196201</v>
      </c>
      <c r="I426" s="23">
        <f t="shared" si="43"/>
        <v>3.2152034338564368</v>
      </c>
      <c r="J426" s="26">
        <f>I426*'Social Cost of Carbon'!$C$4</f>
        <v>160.76017169282184</v>
      </c>
      <c r="K426" s="26">
        <f>I426*'Social Cost of Carbon'!$C$5</f>
        <v>321.52034338564368</v>
      </c>
      <c r="L426" s="26">
        <f>I426*'Social Cost of Carbon'!$C$6</f>
        <v>482.2805150784655</v>
      </c>
      <c r="M426" s="23">
        <f t="shared" si="44"/>
        <v>0.13778813741829901</v>
      </c>
      <c r="N426" s="23">
        <f t="shared" si="45"/>
        <v>0.27557627483659802</v>
      </c>
      <c r="O426" s="23">
        <f t="shared" si="46"/>
        <v>0.41336441225489701</v>
      </c>
      <c r="P426" s="27"/>
    </row>
    <row r="427" spans="1:16" x14ac:dyDescent="0.25">
      <c r="A427" s="24">
        <f t="shared" si="47"/>
        <v>2017</v>
      </c>
      <c r="B427" s="32">
        <v>42790</v>
      </c>
      <c r="C427" s="28">
        <f>'Bitcoin Data'!C427</f>
        <v>1173.6800539999999</v>
      </c>
      <c r="D427" s="26">
        <f>'Bitcoin Data'!K427</f>
        <v>2014.3259262649608</v>
      </c>
      <c r="E427" s="25">
        <f>'Bitcoin Data'!J427</f>
        <v>6079.9566826292821</v>
      </c>
      <c r="F427" s="25">
        <f t="shared" si="42"/>
        <v>12.247014376388067</v>
      </c>
      <c r="G427" s="23">
        <f>'Emissions Factors'!$AB$39/1000</f>
        <v>0.49266147344102867</v>
      </c>
      <c r="H427" s="26">
        <f t="shared" si="48"/>
        <v>6033.6321479248063</v>
      </c>
      <c r="I427" s="23">
        <f t="shared" si="43"/>
        <v>2.9953604177217708</v>
      </c>
      <c r="J427" s="26">
        <f>I427*'Social Cost of Carbon'!$C$4</f>
        <v>149.76802088608855</v>
      </c>
      <c r="K427" s="26">
        <f>I427*'Social Cost of Carbon'!$C$5</f>
        <v>299.5360417721771</v>
      </c>
      <c r="L427" s="26">
        <f>I427*'Social Cost of Carbon'!$C$6</f>
        <v>449.30406265826559</v>
      </c>
      <c r="M427" s="23">
        <f t="shared" si="44"/>
        <v>0.12760549212339989</v>
      </c>
      <c r="N427" s="23">
        <f t="shared" si="45"/>
        <v>0.25521098424679978</v>
      </c>
      <c r="O427" s="23">
        <f t="shared" si="46"/>
        <v>0.38281647637019961</v>
      </c>
      <c r="P427" s="27"/>
    </row>
    <row r="428" spans="1:16" x14ac:dyDescent="0.25">
      <c r="A428" s="24">
        <f t="shared" si="47"/>
        <v>2017</v>
      </c>
      <c r="B428" s="32">
        <v>42791</v>
      </c>
      <c r="C428" s="28">
        <f>'Bitcoin Data'!C428</f>
        <v>1143.839966</v>
      </c>
      <c r="D428" s="26">
        <f>'Bitcoin Data'!K428</f>
        <v>2078.3111705192327</v>
      </c>
      <c r="E428" s="25">
        <f>'Bitcoin Data'!J428</f>
        <v>6277.54575022887</v>
      </c>
      <c r="F428" s="25">
        <f t="shared" si="42"/>
        <v>13.046693456146198</v>
      </c>
      <c r="G428" s="23">
        <f>'Emissions Factors'!$AB$39/1000</f>
        <v>0.49266147344102867</v>
      </c>
      <c r="H428" s="26">
        <f t="shared" si="48"/>
        <v>6427.6032216384128</v>
      </c>
      <c r="I428" s="23">
        <f t="shared" si="43"/>
        <v>3.0927049389012229</v>
      </c>
      <c r="J428" s="26">
        <f>I428*'Social Cost of Carbon'!$C$4</f>
        <v>154.63524694506114</v>
      </c>
      <c r="K428" s="26">
        <f>I428*'Social Cost of Carbon'!$C$5</f>
        <v>309.27049389012228</v>
      </c>
      <c r="L428" s="26">
        <f>I428*'Social Cost of Carbon'!$C$6</f>
        <v>463.90574083518345</v>
      </c>
      <c r="M428" s="23">
        <f t="shared" si="44"/>
        <v>0.13518958205824846</v>
      </c>
      <c r="N428" s="23">
        <f t="shared" si="45"/>
        <v>0.27037916411649693</v>
      </c>
      <c r="O428" s="23">
        <f t="shared" si="46"/>
        <v>0.40556874617474542</v>
      </c>
      <c r="P428" s="27"/>
    </row>
    <row r="429" spans="1:16" x14ac:dyDescent="0.25">
      <c r="A429" s="24">
        <f t="shared" si="47"/>
        <v>2017</v>
      </c>
      <c r="B429" s="32">
        <v>42792</v>
      </c>
      <c r="C429" s="28">
        <f>'Bitcoin Data'!C429</f>
        <v>1165.1999510000001</v>
      </c>
      <c r="D429" s="26">
        <f>'Bitcoin Data'!K429</f>
        <v>2259.1487061367434</v>
      </c>
      <c r="E429" s="25">
        <f>'Bitcoin Data'!J429</f>
        <v>4669.4403177353279</v>
      </c>
      <c r="F429" s="25">
        <f t="shared" si="42"/>
        <v>10.548960052194509</v>
      </c>
      <c r="G429" s="23">
        <f>'Emissions Factors'!$AB$39/1000</f>
        <v>0.49266147344102867</v>
      </c>
      <c r="H429" s="26">
        <f t="shared" si="48"/>
        <v>5197.0662025846977</v>
      </c>
      <c r="I429" s="23">
        <f t="shared" si="43"/>
        <v>2.3004533470804316</v>
      </c>
      <c r="J429" s="26">
        <f>I429*'Social Cost of Carbon'!$C$4</f>
        <v>115.02266735402158</v>
      </c>
      <c r="K429" s="26">
        <f>I429*'Social Cost of Carbon'!$C$5</f>
        <v>230.04533470804316</v>
      </c>
      <c r="L429" s="26">
        <f>I429*'Social Cost of Carbon'!$C$6</f>
        <v>345.06800206206475</v>
      </c>
      <c r="M429" s="23">
        <f t="shared" si="44"/>
        <v>9.8714960685766087E-2</v>
      </c>
      <c r="N429" s="23">
        <f t="shared" si="45"/>
        <v>0.19742992137153217</v>
      </c>
      <c r="O429" s="23">
        <f t="shared" si="46"/>
        <v>0.29614488205729828</v>
      </c>
      <c r="P429" s="27"/>
    </row>
    <row r="430" spans="1:16" x14ac:dyDescent="0.25">
      <c r="A430" s="24">
        <f t="shared" si="47"/>
        <v>2017</v>
      </c>
      <c r="B430" s="32">
        <v>42793</v>
      </c>
      <c r="C430" s="28">
        <f>'Bitcoin Data'!C430</f>
        <v>1179.969971</v>
      </c>
      <c r="D430" s="26">
        <f>'Bitcoin Data'!K430</f>
        <v>1783.2203914554063</v>
      </c>
      <c r="E430" s="25">
        <f>'Bitcoin Data'!J430</f>
        <v>6282.0337347038912</v>
      </c>
      <c r="F430" s="25">
        <f t="shared" si="42"/>
        <v>11.202250655534741</v>
      </c>
      <c r="G430" s="23">
        <f>'Emissions Factors'!$AB$39/1000</f>
        <v>0.49266147344102867</v>
      </c>
      <c r="H430" s="26">
        <f t="shared" si="48"/>
        <v>5518.9173138114747</v>
      </c>
      <c r="I430" s="23">
        <f t="shared" si="43"/>
        <v>3.0949159959454673</v>
      </c>
      <c r="J430" s="26">
        <f>I430*'Social Cost of Carbon'!$C$4</f>
        <v>154.74579979727338</v>
      </c>
      <c r="K430" s="26">
        <f>I430*'Social Cost of Carbon'!$C$5</f>
        <v>309.49159959454676</v>
      </c>
      <c r="L430" s="26">
        <f>I430*'Social Cost of Carbon'!$C$6</f>
        <v>464.23739939182008</v>
      </c>
      <c r="M430" s="23">
        <f t="shared" si="44"/>
        <v>0.13114384569136919</v>
      </c>
      <c r="N430" s="23">
        <f t="shared" si="45"/>
        <v>0.26228769138273839</v>
      </c>
      <c r="O430" s="23">
        <f t="shared" si="46"/>
        <v>0.39343153707410755</v>
      </c>
      <c r="P430" s="27"/>
    </row>
    <row r="431" spans="1:16" x14ac:dyDescent="0.25">
      <c r="A431" s="24">
        <f t="shared" si="47"/>
        <v>2017</v>
      </c>
      <c r="B431" s="32">
        <v>42794</v>
      </c>
      <c r="C431" s="28">
        <f>'Bitcoin Data'!C431</f>
        <v>1179.969971</v>
      </c>
      <c r="D431" s="26">
        <f>'Bitcoin Data'!K431</f>
        <v>1910.8633809006183</v>
      </c>
      <c r="E431" s="25">
        <f>'Bitcoin Data'!J431</f>
        <v>5514.5922858382746</v>
      </c>
      <c r="F431" s="25">
        <f t="shared" si="42"/>
        <v>10.537632459605394</v>
      </c>
      <c r="G431" s="23">
        <f>'Emissions Factors'!$AB$39/1000</f>
        <v>0.49266147344102867</v>
      </c>
      <c r="H431" s="26">
        <f t="shared" si="48"/>
        <v>5191.4855341292041</v>
      </c>
      <c r="I431" s="23">
        <f t="shared" si="43"/>
        <v>2.7168271609676147</v>
      </c>
      <c r="J431" s="26">
        <f>I431*'Social Cost of Carbon'!$C$4</f>
        <v>135.84135804838073</v>
      </c>
      <c r="K431" s="26">
        <f>I431*'Social Cost of Carbon'!$C$5</f>
        <v>271.68271609676145</v>
      </c>
      <c r="L431" s="26">
        <f>I431*'Social Cost of Carbon'!$C$6</f>
        <v>407.52407414514221</v>
      </c>
      <c r="M431" s="23">
        <f t="shared" si="44"/>
        <v>0.11512272463447354</v>
      </c>
      <c r="N431" s="23">
        <f t="shared" si="45"/>
        <v>0.23024544926894708</v>
      </c>
      <c r="O431" s="23">
        <f t="shared" si="46"/>
        <v>0.34536817390342062</v>
      </c>
      <c r="P431" s="27"/>
    </row>
    <row r="432" spans="1:16" x14ac:dyDescent="0.25">
      <c r="A432" s="24">
        <f t="shared" si="47"/>
        <v>2017</v>
      </c>
      <c r="B432" s="32">
        <v>42795</v>
      </c>
      <c r="C432" s="28">
        <f>'Bitcoin Data'!C432</f>
        <v>1222.5</v>
      </c>
      <c r="D432" s="26">
        <f>'Bitcoin Data'!K432</f>
        <v>1820.4377853213159</v>
      </c>
      <c r="E432" s="25">
        <f>'Bitcoin Data'!J432</f>
        <v>6307.7005193570094</v>
      </c>
      <c r="F432" s="25">
        <f t="shared" si="42"/>
        <v>11.482776363928389</v>
      </c>
      <c r="G432" s="23">
        <f>'Emissions Factors'!$AB$39/1000</f>
        <v>0.49266147344102867</v>
      </c>
      <c r="H432" s="26">
        <f t="shared" si="48"/>
        <v>5657.1215226467775</v>
      </c>
      <c r="I432" s="23">
        <f t="shared" si="43"/>
        <v>3.1075610318911657</v>
      </c>
      <c r="J432" s="26">
        <f>I432*'Social Cost of Carbon'!$C$4</f>
        <v>155.37805159455829</v>
      </c>
      <c r="K432" s="26">
        <f>I432*'Social Cost of Carbon'!$C$5</f>
        <v>310.75610318911657</v>
      </c>
      <c r="L432" s="26">
        <f>I432*'Social Cost of Carbon'!$C$6</f>
        <v>466.13415478367483</v>
      </c>
      <c r="M432" s="23">
        <f t="shared" si="44"/>
        <v>0.12709861071129513</v>
      </c>
      <c r="N432" s="23">
        <f t="shared" si="45"/>
        <v>0.25419722142259027</v>
      </c>
      <c r="O432" s="23">
        <f t="shared" si="46"/>
        <v>0.38129583213388535</v>
      </c>
      <c r="P432" s="27"/>
    </row>
    <row r="433" spans="1:16" x14ac:dyDescent="0.25">
      <c r="A433" s="24">
        <f t="shared" si="47"/>
        <v>2017</v>
      </c>
      <c r="B433" s="32">
        <v>42796</v>
      </c>
      <c r="C433" s="28">
        <f>'Bitcoin Data'!C433</f>
        <v>1251.01001</v>
      </c>
      <c r="D433" s="26">
        <f>'Bitcoin Data'!K433</f>
        <v>1958.2842491857807</v>
      </c>
      <c r="E433" s="25">
        <f>'Bitcoin Data'!J433</f>
        <v>5892.1931666790524</v>
      </c>
      <c r="F433" s="25">
        <f t="shared" si="42"/>
        <v>11.538589071467674</v>
      </c>
      <c r="G433" s="23">
        <f>'Emissions Factors'!$AB$39/1000</f>
        <v>0.49266147344102867</v>
      </c>
      <c r="H433" s="26">
        <f t="shared" si="48"/>
        <v>5684.6182933798154</v>
      </c>
      <c r="I433" s="23">
        <f t="shared" si="43"/>
        <v>2.9028565672952626</v>
      </c>
      <c r="J433" s="26">
        <f>I433*'Social Cost of Carbon'!$C$4</f>
        <v>145.14282836476312</v>
      </c>
      <c r="K433" s="26">
        <f>I433*'Social Cost of Carbon'!$C$5</f>
        <v>290.28565672952624</v>
      </c>
      <c r="L433" s="26">
        <f>I433*'Social Cost of Carbon'!$C$6</f>
        <v>435.42848509428939</v>
      </c>
      <c r="M433" s="23">
        <f t="shared" si="44"/>
        <v>0.11602051718576027</v>
      </c>
      <c r="N433" s="23">
        <f t="shared" si="45"/>
        <v>0.23204103437152054</v>
      </c>
      <c r="O433" s="23">
        <f t="shared" si="46"/>
        <v>0.3480615515572808</v>
      </c>
      <c r="P433" s="27"/>
    </row>
    <row r="434" spans="1:16" x14ac:dyDescent="0.25">
      <c r="A434" s="24">
        <f t="shared" si="47"/>
        <v>2017</v>
      </c>
      <c r="B434" s="32">
        <v>42797</v>
      </c>
      <c r="C434" s="28">
        <f>'Bitcoin Data'!C434</f>
        <v>1274.98999</v>
      </c>
      <c r="D434" s="26">
        <f>'Bitcoin Data'!K434</f>
        <v>1861.9626648398714</v>
      </c>
      <c r="E434" s="25">
        <f>'Bitcoin Data'!J434</f>
        <v>5496.3741582917164</v>
      </c>
      <c r="F434" s="25">
        <f t="shared" si="42"/>
        <v>10.23404347472985</v>
      </c>
      <c r="G434" s="23">
        <f>'Emissions Factors'!$AB$39/1000</f>
        <v>0.49266147344102867</v>
      </c>
      <c r="H434" s="26">
        <f t="shared" si="48"/>
        <v>5041.918937519953</v>
      </c>
      <c r="I434" s="23">
        <f t="shared" si="43"/>
        <v>2.7078517914071907</v>
      </c>
      <c r="J434" s="26">
        <f>I434*'Social Cost of Carbon'!$C$4</f>
        <v>135.39258957035955</v>
      </c>
      <c r="K434" s="26">
        <f>I434*'Social Cost of Carbon'!$C$5</f>
        <v>270.78517914071909</v>
      </c>
      <c r="L434" s="26">
        <f>I434*'Social Cost of Carbon'!$C$6</f>
        <v>406.17776871107861</v>
      </c>
      <c r="M434" s="23">
        <f t="shared" si="44"/>
        <v>0.10619110003393795</v>
      </c>
      <c r="N434" s="23">
        <f t="shared" si="45"/>
        <v>0.21238220006787589</v>
      </c>
      <c r="O434" s="23">
        <f t="shared" si="46"/>
        <v>0.31857330010181384</v>
      </c>
      <c r="P434" s="27"/>
    </row>
    <row r="435" spans="1:16" x14ac:dyDescent="0.25">
      <c r="A435" s="24">
        <f t="shared" si="47"/>
        <v>2017</v>
      </c>
      <c r="B435" s="32">
        <v>42798</v>
      </c>
      <c r="C435" s="28">
        <f>'Bitcoin Data'!C435</f>
        <v>1255.150024</v>
      </c>
      <c r="D435" s="26">
        <f>'Bitcoin Data'!K435</f>
        <v>1652.7545909849887</v>
      </c>
      <c r="E435" s="25">
        <f>'Bitcoin Data'!J435</f>
        <v>6789.1924763714087</v>
      </c>
      <c r="F435" s="25">
        <f t="shared" si="42"/>
        <v>11.22086903440359</v>
      </c>
      <c r="G435" s="23">
        <f>'Emissions Factors'!$AB$39/1000</f>
        <v>0.49266147344102867</v>
      </c>
      <c r="H435" s="26">
        <f t="shared" si="48"/>
        <v>5528.0898717780847</v>
      </c>
      <c r="I435" s="23">
        <f t="shared" si="43"/>
        <v>3.3447735688838844</v>
      </c>
      <c r="J435" s="26">
        <f>I435*'Social Cost of Carbon'!$C$4</f>
        <v>167.23867844419422</v>
      </c>
      <c r="K435" s="26">
        <f>I435*'Social Cost of Carbon'!$C$5</f>
        <v>334.47735688838844</v>
      </c>
      <c r="L435" s="26">
        <f>I435*'Social Cost of Carbon'!$C$6</f>
        <v>501.71603533258269</v>
      </c>
      <c r="M435" s="23">
        <f t="shared" si="44"/>
        <v>0.13324198322621728</v>
      </c>
      <c r="N435" s="23">
        <f t="shared" si="45"/>
        <v>0.26648396645243455</v>
      </c>
      <c r="O435" s="23">
        <f t="shared" si="46"/>
        <v>0.39972594967865188</v>
      </c>
      <c r="P435" s="27"/>
    </row>
    <row r="436" spans="1:16" x14ac:dyDescent="0.25">
      <c r="A436" s="24">
        <f t="shared" si="47"/>
        <v>2017</v>
      </c>
      <c r="B436" s="32">
        <v>42799</v>
      </c>
      <c r="C436" s="28">
        <f>'Bitcoin Data'!C436</f>
        <v>1267.119995</v>
      </c>
      <c r="D436" s="26">
        <f>'Bitcoin Data'!K436</f>
        <v>1892.7941246602136</v>
      </c>
      <c r="E436" s="25">
        <f>'Bitcoin Data'!J436</f>
        <v>5723.4886175121901</v>
      </c>
      <c r="F436" s="25">
        <f t="shared" si="42"/>
        <v>10.833385627786681</v>
      </c>
      <c r="G436" s="23">
        <f>'Emissions Factors'!$AB$39/1000</f>
        <v>0.49266147344102867</v>
      </c>
      <c r="H436" s="26">
        <f t="shared" si="48"/>
        <v>5337.1917257402501</v>
      </c>
      <c r="I436" s="23">
        <f t="shared" si="43"/>
        <v>2.8197423355265117</v>
      </c>
      <c r="J436" s="26">
        <f>I436*'Social Cost of Carbon'!$C$4</f>
        <v>140.98711677632559</v>
      </c>
      <c r="K436" s="26">
        <f>I436*'Social Cost of Carbon'!$C$5</f>
        <v>281.97423355265119</v>
      </c>
      <c r="L436" s="26">
        <f>I436*'Social Cost of Carbon'!$C$6</f>
        <v>422.96135032897672</v>
      </c>
      <c r="M436" s="23">
        <f t="shared" si="44"/>
        <v>0.11126579750351552</v>
      </c>
      <c r="N436" s="23">
        <f t="shared" si="45"/>
        <v>0.22253159500703104</v>
      </c>
      <c r="O436" s="23">
        <f t="shared" si="46"/>
        <v>0.33379739251054652</v>
      </c>
      <c r="P436" s="27"/>
    </row>
    <row r="437" spans="1:16" x14ac:dyDescent="0.25">
      <c r="A437" s="24">
        <f t="shared" si="47"/>
        <v>2017</v>
      </c>
      <c r="B437" s="32">
        <v>42800</v>
      </c>
      <c r="C437" s="28">
        <f>'Bitcoin Data'!C437</f>
        <v>1272.829956</v>
      </c>
      <c r="D437" s="26">
        <f>'Bitcoin Data'!K437</f>
        <v>1734.4688358836986</v>
      </c>
      <c r="E437" s="25">
        <f>'Bitcoin Data'!J437</f>
        <v>6726.1645476808353</v>
      </c>
      <c r="F437" s="25">
        <f t="shared" si="42"/>
        <v>11.666322792978182</v>
      </c>
      <c r="G437" s="23">
        <f>'Emissions Factors'!$AB$39/1000</f>
        <v>0.49266147344102867</v>
      </c>
      <c r="H437" s="26">
        <f t="shared" si="48"/>
        <v>5747.5477768272876</v>
      </c>
      <c r="I437" s="23">
        <f t="shared" si="43"/>
        <v>3.3137221366672507</v>
      </c>
      <c r="J437" s="26">
        <f>I437*'Social Cost of Carbon'!$C$4</f>
        <v>165.68610683336254</v>
      </c>
      <c r="K437" s="26">
        <f>I437*'Social Cost of Carbon'!$C$5</f>
        <v>331.37221366672509</v>
      </c>
      <c r="L437" s="26">
        <f>I437*'Social Cost of Carbon'!$C$6</f>
        <v>497.05832050008758</v>
      </c>
      <c r="M437" s="23">
        <f t="shared" si="44"/>
        <v>0.13017143888885857</v>
      </c>
      <c r="N437" s="23">
        <f t="shared" si="45"/>
        <v>0.26034287777771714</v>
      </c>
      <c r="O437" s="23">
        <f t="shared" si="46"/>
        <v>0.39051431666657566</v>
      </c>
      <c r="P437" s="27"/>
    </row>
    <row r="438" spans="1:16" x14ac:dyDescent="0.25">
      <c r="A438" s="24">
        <f t="shared" si="47"/>
        <v>2017</v>
      </c>
      <c r="B438" s="32">
        <v>42801</v>
      </c>
      <c r="C438" s="28">
        <f>'Bitcoin Data'!C438</f>
        <v>1223.540039</v>
      </c>
      <c r="D438" s="26">
        <f>'Bitcoin Data'!K438</f>
        <v>1897.9795775375901</v>
      </c>
      <c r="E438" s="25">
        <f>'Bitcoin Data'!J438</f>
        <v>5701.7223703946756</v>
      </c>
      <c r="F438" s="25">
        <f t="shared" si="42"/>
        <v>10.821752615798314</v>
      </c>
      <c r="G438" s="23">
        <f>'Emissions Factors'!$AB$39/1000</f>
        <v>0.49266147344102867</v>
      </c>
      <c r="H438" s="26">
        <f t="shared" si="48"/>
        <v>5331.4605889135037</v>
      </c>
      <c r="I438" s="23">
        <f t="shared" si="43"/>
        <v>2.8090189441503157</v>
      </c>
      <c r="J438" s="26">
        <f>I438*'Social Cost of Carbon'!$C$4</f>
        <v>140.45094720751578</v>
      </c>
      <c r="K438" s="26">
        <f>I438*'Social Cost of Carbon'!$C$5</f>
        <v>280.90189441503156</v>
      </c>
      <c r="L438" s="26">
        <f>I438*'Social Cost of Carbon'!$C$6</f>
        <v>421.35284162254737</v>
      </c>
      <c r="M438" s="23">
        <f t="shared" si="44"/>
        <v>0.11479064250509238</v>
      </c>
      <c r="N438" s="23">
        <f t="shared" si="45"/>
        <v>0.22958128501018477</v>
      </c>
      <c r="O438" s="23">
        <f t="shared" si="46"/>
        <v>0.34437192751527718</v>
      </c>
      <c r="P438" s="27"/>
    </row>
    <row r="439" spans="1:16" x14ac:dyDescent="0.25">
      <c r="A439" s="24">
        <f t="shared" si="47"/>
        <v>2017</v>
      </c>
      <c r="B439" s="32">
        <v>42802</v>
      </c>
      <c r="C439" s="28">
        <f>'Bitcoin Data'!C439</f>
        <v>1150</v>
      </c>
      <c r="D439" s="26">
        <f>'Bitcoin Data'!K439</f>
        <v>1794.6497530835429</v>
      </c>
      <c r="E439" s="25">
        <f>'Bitcoin Data'!J439</f>
        <v>6281.4219646670163</v>
      </c>
      <c r="F439" s="25">
        <f t="shared" si="42"/>
        <v>11.272952377903204</v>
      </c>
      <c r="G439" s="23">
        <f>'Emissions Factors'!$AB$39/1000</f>
        <v>0.49266147344102867</v>
      </c>
      <c r="H439" s="26">
        <f t="shared" si="48"/>
        <v>5553.7493285283399</v>
      </c>
      <c r="I439" s="23">
        <f t="shared" si="43"/>
        <v>3.0946146004176933</v>
      </c>
      <c r="J439" s="26">
        <f>I439*'Social Cost of Carbon'!$C$4</f>
        <v>154.73073002088466</v>
      </c>
      <c r="K439" s="26">
        <f>I439*'Social Cost of Carbon'!$C$5</f>
        <v>309.46146004176933</v>
      </c>
      <c r="L439" s="26">
        <f>I439*'Social Cost of Carbon'!$C$6</f>
        <v>464.19219006265399</v>
      </c>
      <c r="M439" s="23">
        <f t="shared" si="44"/>
        <v>0.13454846088772579</v>
      </c>
      <c r="N439" s="23">
        <f t="shared" si="45"/>
        <v>0.26909692177545158</v>
      </c>
      <c r="O439" s="23">
        <f t="shared" si="46"/>
        <v>0.4036453826631774</v>
      </c>
      <c r="P439" s="27"/>
    </row>
    <row r="440" spans="1:16" x14ac:dyDescent="0.25">
      <c r="A440" s="24">
        <f t="shared" si="47"/>
        <v>2017</v>
      </c>
      <c r="B440" s="32">
        <v>42803</v>
      </c>
      <c r="C440" s="28">
        <f>'Bitcoin Data'!C440</f>
        <v>1188.48999</v>
      </c>
      <c r="D440" s="26">
        <f>'Bitcoin Data'!K440</f>
        <v>1877.4004862636402</v>
      </c>
      <c r="E440" s="25">
        <f>'Bitcoin Data'!J440</f>
        <v>6325.7253067454312</v>
      </c>
      <c r="F440" s="25">
        <f t="shared" si="42"/>
        <v>11.875919766854087</v>
      </c>
      <c r="G440" s="23">
        <f>'Emissions Factors'!$AB$39/1000</f>
        <v>0.49266147344102867</v>
      </c>
      <c r="H440" s="26">
        <f t="shared" si="48"/>
        <v>5850.8081308057726</v>
      </c>
      <c r="I440" s="23">
        <f t="shared" si="43"/>
        <v>3.1164411502044072</v>
      </c>
      <c r="J440" s="26">
        <f>I440*'Social Cost of Carbon'!$C$4</f>
        <v>155.82205751022036</v>
      </c>
      <c r="K440" s="26">
        <f>I440*'Social Cost of Carbon'!$C$5</f>
        <v>311.64411502044072</v>
      </c>
      <c r="L440" s="26">
        <f>I440*'Social Cost of Carbon'!$C$6</f>
        <v>467.46617253066108</v>
      </c>
      <c r="M440" s="23">
        <f t="shared" si="44"/>
        <v>0.13110927211950718</v>
      </c>
      <c r="N440" s="23">
        <f t="shared" si="45"/>
        <v>0.26221854423901436</v>
      </c>
      <c r="O440" s="23">
        <f t="shared" si="46"/>
        <v>0.39332781635852149</v>
      </c>
      <c r="P440" s="27"/>
    </row>
    <row r="441" spans="1:16" x14ac:dyDescent="0.25">
      <c r="A441" s="24">
        <f t="shared" si="47"/>
        <v>2017</v>
      </c>
      <c r="B441" s="32">
        <v>42804</v>
      </c>
      <c r="C441" s="28">
        <f>'Bitcoin Data'!C441</f>
        <v>1116.719971</v>
      </c>
      <c r="D441" s="26">
        <f>'Bitcoin Data'!K441</f>
        <v>1903.9869812855986</v>
      </c>
      <c r="E441" s="25">
        <f>'Bitcoin Data'!J441</f>
        <v>5954.3128561521398</v>
      </c>
      <c r="F441" s="25">
        <f t="shared" si="42"/>
        <v>11.336934160615144</v>
      </c>
      <c r="G441" s="23">
        <f>'Emissions Factors'!$AB$39/1000</f>
        <v>0.49266147344102867</v>
      </c>
      <c r="H441" s="26">
        <f t="shared" si="48"/>
        <v>5585.2706878725885</v>
      </c>
      <c r="I441" s="23">
        <f t="shared" si="43"/>
        <v>2.9334605450407731</v>
      </c>
      <c r="J441" s="26">
        <f>I441*'Social Cost of Carbon'!$C$4</f>
        <v>146.67302725203865</v>
      </c>
      <c r="K441" s="26">
        <f>I441*'Social Cost of Carbon'!$C$5</f>
        <v>293.3460545040773</v>
      </c>
      <c r="L441" s="26">
        <f>I441*'Social Cost of Carbon'!$C$6</f>
        <v>440.01908175611595</v>
      </c>
      <c r="M441" s="23">
        <f t="shared" si="44"/>
        <v>0.13134270995502653</v>
      </c>
      <c r="N441" s="23">
        <f t="shared" si="45"/>
        <v>0.26268541991005306</v>
      </c>
      <c r="O441" s="23">
        <f t="shared" si="46"/>
        <v>0.39402812986507962</v>
      </c>
      <c r="P441" s="27"/>
    </row>
    <row r="442" spans="1:16" x14ac:dyDescent="0.25">
      <c r="A442" s="24">
        <f t="shared" si="47"/>
        <v>2017</v>
      </c>
      <c r="B442" s="32">
        <v>42805</v>
      </c>
      <c r="C442" s="28">
        <f>'Bitcoin Data'!C442</f>
        <v>1175.829956</v>
      </c>
      <c r="D442" s="26">
        <f>'Bitcoin Data'!K442</f>
        <v>1868.1867257972776</v>
      </c>
      <c r="E442" s="25">
        <f>'Bitcoin Data'!J442</f>
        <v>6309.3914345474132</v>
      </c>
      <c r="F442" s="25">
        <f t="shared" si="42"/>
        <v>11.78712132588052</v>
      </c>
      <c r="G442" s="23">
        <f>'Emissions Factors'!$AB$39/1000</f>
        <v>0.49266147344102867</v>
      </c>
      <c r="H442" s="26">
        <f t="shared" si="48"/>
        <v>5807.0605600364688</v>
      </c>
      <c r="I442" s="23">
        <f t="shared" si="43"/>
        <v>3.1083940806603341</v>
      </c>
      <c r="J442" s="26">
        <f>I442*'Social Cost of Carbon'!$C$4</f>
        <v>155.4197040330167</v>
      </c>
      <c r="K442" s="26">
        <f>I442*'Social Cost of Carbon'!$C$5</f>
        <v>310.8394080660334</v>
      </c>
      <c r="L442" s="26">
        <f>I442*'Social Cost of Carbon'!$C$6</f>
        <v>466.25911209905013</v>
      </c>
      <c r="M442" s="23">
        <f t="shared" si="44"/>
        <v>0.13217872468714065</v>
      </c>
      <c r="N442" s="23">
        <f t="shared" si="45"/>
        <v>0.26435744937428129</v>
      </c>
      <c r="O442" s="23">
        <f t="shared" si="46"/>
        <v>0.39653617406142194</v>
      </c>
      <c r="P442" s="27"/>
    </row>
    <row r="443" spans="1:16" x14ac:dyDescent="0.25">
      <c r="A443" s="24">
        <f t="shared" si="47"/>
        <v>2017</v>
      </c>
      <c r="B443" s="32">
        <v>42806</v>
      </c>
      <c r="C443" s="28">
        <f>'Bitcoin Data'!C443</f>
        <v>1221.380005</v>
      </c>
      <c r="D443" s="26">
        <f>'Bitcoin Data'!K443</f>
        <v>1931.7762186115217</v>
      </c>
      <c r="E443" s="25">
        <f>'Bitcoin Data'!J443</f>
        <v>5704.9775807591377</v>
      </c>
      <c r="F443" s="25">
        <f t="shared" si="42"/>
        <v>11.020740018222394</v>
      </c>
      <c r="G443" s="23">
        <f>'Emissions Factors'!$AB$39/1000</f>
        <v>0.49266147344102867</v>
      </c>
      <c r="H443" s="26">
        <f t="shared" si="48"/>
        <v>5429.4940157879537</v>
      </c>
      <c r="I443" s="23">
        <f t="shared" si="43"/>
        <v>2.8106226608848321</v>
      </c>
      <c r="J443" s="26">
        <f>I443*'Social Cost of Carbon'!$C$4</f>
        <v>140.53113304424161</v>
      </c>
      <c r="K443" s="26">
        <f>I443*'Social Cost of Carbon'!$C$5</f>
        <v>281.06226608848323</v>
      </c>
      <c r="L443" s="26">
        <f>I443*'Social Cost of Carbon'!$C$6</f>
        <v>421.59339913272481</v>
      </c>
      <c r="M443" s="23">
        <f t="shared" si="44"/>
        <v>0.1150593037948428</v>
      </c>
      <c r="N443" s="23">
        <f t="shared" si="45"/>
        <v>0.23011860758968561</v>
      </c>
      <c r="O443" s="23">
        <f t="shared" si="46"/>
        <v>0.34517791138452836</v>
      </c>
      <c r="P443" s="27"/>
    </row>
    <row r="444" spans="1:16" x14ac:dyDescent="0.25">
      <c r="A444" s="24">
        <f t="shared" si="47"/>
        <v>2017</v>
      </c>
      <c r="B444" s="32">
        <v>42807</v>
      </c>
      <c r="C444" s="28">
        <f>'Bitcoin Data'!C444</f>
        <v>1231.920044</v>
      </c>
      <c r="D444" s="26">
        <f>'Bitcoin Data'!K444</f>
        <v>1817.6753255797767</v>
      </c>
      <c r="E444" s="25">
        <f>'Bitcoin Data'!J444</f>
        <v>6519.5518143364707</v>
      </c>
      <c r="F444" s="25">
        <f t="shared" si="42"/>
        <v>11.850428466758268</v>
      </c>
      <c r="G444" s="23">
        <f>'Emissions Factors'!$AB$39/1000</f>
        <v>0.49266147344102867</v>
      </c>
      <c r="H444" s="26">
        <f t="shared" si="48"/>
        <v>5838.2495493406386</v>
      </c>
      <c r="I444" s="23">
        <f t="shared" si="43"/>
        <v>3.2119320030261376</v>
      </c>
      <c r="J444" s="26">
        <f>I444*'Social Cost of Carbon'!$C$4</f>
        <v>160.59660015130689</v>
      </c>
      <c r="K444" s="26">
        <f>I444*'Social Cost of Carbon'!$C$5</f>
        <v>321.19320030261377</v>
      </c>
      <c r="L444" s="26">
        <f>I444*'Social Cost of Carbon'!$C$6</f>
        <v>481.78980045392063</v>
      </c>
      <c r="M444" s="23">
        <f t="shared" si="44"/>
        <v>0.13036284370360232</v>
      </c>
      <c r="N444" s="23">
        <f t="shared" si="45"/>
        <v>0.26072568740720464</v>
      </c>
      <c r="O444" s="23">
        <f t="shared" si="46"/>
        <v>0.39108853111080694</v>
      </c>
      <c r="P444" s="27"/>
    </row>
    <row r="445" spans="1:16" x14ac:dyDescent="0.25">
      <c r="A445" s="24">
        <f t="shared" si="47"/>
        <v>2017</v>
      </c>
      <c r="B445" s="32">
        <v>42808</v>
      </c>
      <c r="C445" s="28">
        <f>'Bitcoin Data'!C445</f>
        <v>1240</v>
      </c>
      <c r="D445" s="26">
        <f>'Bitcoin Data'!K445</f>
        <v>1946.8678861553765</v>
      </c>
      <c r="E445" s="25">
        <f>'Bitcoin Data'!J445</f>
        <v>5537.6820555392005</v>
      </c>
      <c r="F445" s="25">
        <f t="shared" si="42"/>
        <v>10.781135357668163</v>
      </c>
      <c r="G445" s="23">
        <f>'Emissions Factors'!$AB$39/1000</f>
        <v>0.49266147344102867</v>
      </c>
      <c r="H445" s="26">
        <f t="shared" si="48"/>
        <v>5311.4500306759683</v>
      </c>
      <c r="I445" s="23">
        <f t="shared" si="43"/>
        <v>2.7282026009298872</v>
      </c>
      <c r="J445" s="26">
        <f>I445*'Social Cost of Carbon'!$C$4</f>
        <v>136.41013004649437</v>
      </c>
      <c r="K445" s="26">
        <f>I445*'Social Cost of Carbon'!$C$5</f>
        <v>272.82026009298875</v>
      </c>
      <c r="L445" s="26">
        <f>I445*'Social Cost of Carbon'!$C$6</f>
        <v>409.23039013948306</v>
      </c>
      <c r="M445" s="23">
        <f t="shared" si="44"/>
        <v>0.11000816939233417</v>
      </c>
      <c r="N445" s="23">
        <f t="shared" si="45"/>
        <v>0.22001633878466834</v>
      </c>
      <c r="O445" s="23">
        <f t="shared" si="46"/>
        <v>0.33002450817700246</v>
      </c>
      <c r="P445" s="27"/>
    </row>
    <row r="446" spans="1:16" x14ac:dyDescent="0.25">
      <c r="A446" s="24">
        <f t="shared" si="47"/>
        <v>2017</v>
      </c>
      <c r="B446" s="32">
        <v>42809</v>
      </c>
      <c r="C446" s="28">
        <f>'Bitcoin Data'!C446</f>
        <v>1249.6099850000001</v>
      </c>
      <c r="D446" s="26">
        <f>'Bitcoin Data'!K446</f>
        <v>1782.9655637454521</v>
      </c>
      <c r="E446" s="25">
        <f>'Bitcoin Data'!J446</f>
        <v>6511.6541999132232</v>
      </c>
      <c r="F446" s="25">
        <f t="shared" si="42"/>
        <v>11.610055201463719</v>
      </c>
      <c r="G446" s="23">
        <f>'Emissions Factors'!$AB$39/1000</f>
        <v>0.49266147344102867</v>
      </c>
      <c r="H446" s="26">
        <f t="shared" si="48"/>
        <v>5719.8269022847944</v>
      </c>
      <c r="I446" s="23">
        <f t="shared" si="43"/>
        <v>3.2080411526677111</v>
      </c>
      <c r="J446" s="26">
        <f>I446*'Social Cost of Carbon'!$C$4</f>
        <v>160.40205763338554</v>
      </c>
      <c r="K446" s="26">
        <f>I446*'Social Cost of Carbon'!$C$5</f>
        <v>320.80411526677108</v>
      </c>
      <c r="L446" s="26">
        <f>I446*'Social Cost of Carbon'!$C$6</f>
        <v>481.20617290015667</v>
      </c>
      <c r="M446" s="23">
        <f t="shared" si="44"/>
        <v>0.12836169649635565</v>
      </c>
      <c r="N446" s="23">
        <f t="shared" si="45"/>
        <v>0.2567233929927113</v>
      </c>
      <c r="O446" s="23">
        <f t="shared" si="46"/>
        <v>0.385085089489067</v>
      </c>
      <c r="P446" s="27"/>
    </row>
    <row r="447" spans="1:16" x14ac:dyDescent="0.25">
      <c r="A447" s="24">
        <f t="shared" si="47"/>
        <v>2017</v>
      </c>
      <c r="B447" s="32">
        <v>42810</v>
      </c>
      <c r="C447" s="28">
        <f>'Bitcoin Data'!C447</f>
        <v>1187.8100589999999</v>
      </c>
      <c r="D447" s="26">
        <f>'Bitcoin Data'!K447</f>
        <v>1909.3178036605671</v>
      </c>
      <c r="E447" s="25">
        <f>'Bitcoin Data'!J447</f>
        <v>6315.4800172512887</v>
      </c>
      <c r="F447" s="25">
        <f t="shared" si="42"/>
        <v>12.058258435600429</v>
      </c>
      <c r="G447" s="23">
        <f>'Emissions Factors'!$AB$39/1000</f>
        <v>0.49266147344102867</v>
      </c>
      <c r="H447" s="26">
        <f t="shared" si="48"/>
        <v>5940.6393680156207</v>
      </c>
      <c r="I447" s="23">
        <f t="shared" si="43"/>
        <v>3.1113936907863931</v>
      </c>
      <c r="J447" s="26">
        <f>I447*'Social Cost of Carbon'!$C$4</f>
        <v>155.56968453931967</v>
      </c>
      <c r="K447" s="26">
        <f>I447*'Social Cost of Carbon'!$C$5</f>
        <v>311.13936907863933</v>
      </c>
      <c r="L447" s="26">
        <f>I447*'Social Cost of Carbon'!$C$6</f>
        <v>466.70905361795894</v>
      </c>
      <c r="M447" s="23">
        <f t="shared" si="44"/>
        <v>0.13097185308423093</v>
      </c>
      <c r="N447" s="23">
        <f t="shared" si="45"/>
        <v>0.26194370616846185</v>
      </c>
      <c r="O447" s="23">
        <f t="shared" si="46"/>
        <v>0.39291555925269278</v>
      </c>
      <c r="P447" s="27"/>
    </row>
    <row r="448" spans="1:16" x14ac:dyDescent="0.25">
      <c r="A448" s="24">
        <f t="shared" si="47"/>
        <v>2017</v>
      </c>
      <c r="B448" s="32">
        <v>42811</v>
      </c>
      <c r="C448" s="28">
        <f>'Bitcoin Data'!C448</f>
        <v>1100.2299800000001</v>
      </c>
      <c r="D448" s="26">
        <f>'Bitcoin Data'!K448</f>
        <v>1917.3660426081358</v>
      </c>
      <c r="E448" s="25">
        <f>'Bitcoin Data'!J448</f>
        <v>6408.0396028875612</v>
      </c>
      <c r="F448" s="25">
        <f t="shared" si="42"/>
        <v>12.286557534264734</v>
      </c>
      <c r="G448" s="23">
        <f>'Emissions Factors'!$AB$39/1000</f>
        <v>0.49266147344102867</v>
      </c>
      <c r="H448" s="26">
        <f t="shared" si="48"/>
        <v>6053.1135383488363</v>
      </c>
      <c r="I448" s="23">
        <f t="shared" si="43"/>
        <v>3.1569942326270501</v>
      </c>
      <c r="J448" s="26">
        <f>I448*'Social Cost of Carbon'!$C$4</f>
        <v>157.84971163135251</v>
      </c>
      <c r="K448" s="26">
        <f>I448*'Social Cost of Carbon'!$C$5</f>
        <v>315.69942326270501</v>
      </c>
      <c r="L448" s="26">
        <f>I448*'Social Cost of Carbon'!$C$6</f>
        <v>473.54913489405754</v>
      </c>
      <c r="M448" s="23">
        <f t="shared" si="44"/>
        <v>0.14346974223639361</v>
      </c>
      <c r="N448" s="23">
        <f t="shared" si="45"/>
        <v>0.28693948447278722</v>
      </c>
      <c r="O448" s="23">
        <f t="shared" si="46"/>
        <v>0.43040922670918086</v>
      </c>
      <c r="P448" s="27"/>
    </row>
    <row r="449" spans="1:16" x14ac:dyDescent="0.25">
      <c r="A449" s="24">
        <f t="shared" si="47"/>
        <v>2017</v>
      </c>
      <c r="B449" s="32">
        <v>42812</v>
      </c>
      <c r="C449" s="28">
        <f>'Bitcoin Data'!C449</f>
        <v>973.817993</v>
      </c>
      <c r="D449" s="26">
        <f>'Bitcoin Data'!K449</f>
        <v>1966.8936397276325</v>
      </c>
      <c r="E449" s="25">
        <f>'Bitcoin Data'!J449</f>
        <v>6601.224120368568</v>
      </c>
      <c r="F449" s="25">
        <f t="shared" si="42"/>
        <v>12.983905736769572</v>
      </c>
      <c r="G449" s="23">
        <f>'Emissions Factors'!$AB$39/1000</f>
        <v>0.49266147344102867</v>
      </c>
      <c r="H449" s="26">
        <f t="shared" si="48"/>
        <v>6396.6701312963223</v>
      </c>
      <c r="I449" s="23">
        <f t="shared" si="43"/>
        <v>3.252168801655237</v>
      </c>
      <c r="J449" s="26">
        <f>I449*'Social Cost of Carbon'!$C$4</f>
        <v>162.60844008276186</v>
      </c>
      <c r="K449" s="26">
        <f>I449*'Social Cost of Carbon'!$C$5</f>
        <v>325.21688016552372</v>
      </c>
      <c r="L449" s="26">
        <f>I449*'Social Cost of Carbon'!$C$6</f>
        <v>487.82532024828555</v>
      </c>
      <c r="M449" s="23">
        <f t="shared" si="44"/>
        <v>0.16698031998959159</v>
      </c>
      <c r="N449" s="23">
        <f t="shared" si="45"/>
        <v>0.33396063997918318</v>
      </c>
      <c r="O449" s="23">
        <f t="shared" si="46"/>
        <v>0.50094095996877475</v>
      </c>
      <c r="P449" s="27"/>
    </row>
    <row r="450" spans="1:16" x14ac:dyDescent="0.25">
      <c r="A450" s="24">
        <f t="shared" si="47"/>
        <v>2017</v>
      </c>
      <c r="B450" s="32">
        <v>42813</v>
      </c>
      <c r="C450" s="28">
        <f>'Bitcoin Data'!C450</f>
        <v>1036.73999</v>
      </c>
      <c r="D450" s="26">
        <f>'Bitcoin Data'!K450</f>
        <v>2056.6917501500393</v>
      </c>
      <c r="E450" s="25">
        <f>'Bitcoin Data'!J450</f>
        <v>5169.3229790954056</v>
      </c>
      <c r="F450" s="25">
        <f t="shared" si="42"/>
        <v>10.631703924966544</v>
      </c>
      <c r="G450" s="23">
        <f>'Emissions Factors'!$AB$39/1000</f>
        <v>0.49266147344102867</v>
      </c>
      <c r="H450" s="26">
        <f t="shared" si="48"/>
        <v>5237.8309208627861</v>
      </c>
      <c r="I450" s="23">
        <f t="shared" si="43"/>
        <v>2.5467262755737101</v>
      </c>
      <c r="J450" s="26">
        <f>I450*'Social Cost of Carbon'!$C$4</f>
        <v>127.33631377868551</v>
      </c>
      <c r="K450" s="26">
        <f>I450*'Social Cost of Carbon'!$C$5</f>
        <v>254.67262755737102</v>
      </c>
      <c r="L450" s="26">
        <f>I450*'Social Cost of Carbon'!$C$6</f>
        <v>382.00894133605652</v>
      </c>
      <c r="M450" s="23">
        <f t="shared" si="44"/>
        <v>0.12282376970785655</v>
      </c>
      <c r="N450" s="23">
        <f t="shared" si="45"/>
        <v>0.2456475394157131</v>
      </c>
      <c r="O450" s="23">
        <f t="shared" si="46"/>
        <v>0.36847130912356968</v>
      </c>
      <c r="P450" s="27"/>
    </row>
    <row r="451" spans="1:16" x14ac:dyDescent="0.25">
      <c r="A451" s="24">
        <f t="shared" si="47"/>
        <v>2017</v>
      </c>
      <c r="B451" s="32">
        <v>42814</v>
      </c>
      <c r="C451" s="28">
        <f>'Bitcoin Data'!C451</f>
        <v>1054.2299800000001</v>
      </c>
      <c r="D451" s="26">
        <f>'Bitcoin Data'!K451</f>
        <v>1702.1473850111981</v>
      </c>
      <c r="E451" s="25">
        <f>'Bitcoin Data'!J451</f>
        <v>6518.1124313550099</v>
      </c>
      <c r="F451" s="25">
        <f t="shared" si="42"/>
        <v>11.094788030239913</v>
      </c>
      <c r="G451" s="23">
        <f>'Emissions Factors'!$AB$39/1000</f>
        <v>0.49266147344102867</v>
      </c>
      <c r="H451" s="26">
        <f t="shared" si="48"/>
        <v>5465.974618493884</v>
      </c>
      <c r="I451" s="23">
        <f t="shared" si="43"/>
        <v>3.211222874485645</v>
      </c>
      <c r="J451" s="26">
        <f>I451*'Social Cost of Carbon'!$C$4</f>
        <v>160.56114372428226</v>
      </c>
      <c r="K451" s="26">
        <f>I451*'Social Cost of Carbon'!$C$5</f>
        <v>321.12228744856452</v>
      </c>
      <c r="L451" s="26">
        <f>I451*'Social Cost of Carbon'!$C$6</f>
        <v>481.68343117284678</v>
      </c>
      <c r="M451" s="23">
        <f t="shared" si="44"/>
        <v>0.15230181911946977</v>
      </c>
      <c r="N451" s="23">
        <f t="shared" si="45"/>
        <v>0.30460363823893954</v>
      </c>
      <c r="O451" s="23">
        <f t="shared" si="46"/>
        <v>0.45690545735840937</v>
      </c>
      <c r="P451" s="27"/>
    </row>
    <row r="452" spans="1:16" x14ac:dyDescent="0.25">
      <c r="A452" s="24">
        <f t="shared" si="47"/>
        <v>2017</v>
      </c>
      <c r="B452" s="32">
        <v>42815</v>
      </c>
      <c r="C452" s="28">
        <f>'Bitcoin Data'!C452</f>
        <v>1120.540039</v>
      </c>
      <c r="D452" s="26">
        <f>'Bitcoin Data'!K452</f>
        <v>1779.8616591615996</v>
      </c>
      <c r="E452" s="25">
        <f>'Bitcoin Data'!J452</f>
        <v>7063.7772011626912</v>
      </c>
      <c r="F452" s="25">
        <f t="shared" si="42"/>
        <v>12.572546209209309</v>
      </c>
      <c r="G452" s="23">
        <f>'Emissions Factors'!$AB$39/1000</f>
        <v>0.49266147344102867</v>
      </c>
      <c r="H452" s="26">
        <f t="shared" si="48"/>
        <v>6194.0091403344777</v>
      </c>
      <c r="I452" s="23">
        <f t="shared" si="43"/>
        <v>3.480050883983957</v>
      </c>
      <c r="J452" s="26">
        <f>I452*'Social Cost of Carbon'!$C$4</f>
        <v>174.00254419919784</v>
      </c>
      <c r="K452" s="26">
        <f>I452*'Social Cost of Carbon'!$C$5</f>
        <v>348.00508839839569</v>
      </c>
      <c r="L452" s="26">
        <f>I452*'Social Cost of Carbon'!$C$6</f>
        <v>522.00763259759356</v>
      </c>
      <c r="M452" s="23">
        <f t="shared" si="44"/>
        <v>0.15528453972468703</v>
      </c>
      <c r="N452" s="23">
        <f t="shared" si="45"/>
        <v>0.31056907944937406</v>
      </c>
      <c r="O452" s="23">
        <f t="shared" si="46"/>
        <v>0.4658536191740611</v>
      </c>
      <c r="P452" s="27"/>
    </row>
    <row r="453" spans="1:16" x14ac:dyDescent="0.25">
      <c r="A453" s="24">
        <f t="shared" si="47"/>
        <v>2017</v>
      </c>
      <c r="B453" s="32">
        <v>42816</v>
      </c>
      <c r="C453" s="28">
        <f>'Bitcoin Data'!C453</f>
        <v>1049.1400149999999</v>
      </c>
      <c r="D453" s="26">
        <f>'Bitcoin Data'!K453</f>
        <v>1983.8720857690812</v>
      </c>
      <c r="E453" s="25">
        <f>'Bitcoin Data'!J453</f>
        <v>5822.5350659149344</v>
      </c>
      <c r="F453" s="25">
        <f t="shared" si="42"/>
        <v>11.551164785680275</v>
      </c>
      <c r="G453" s="23">
        <f>'Emissions Factors'!$AB$39/1000</f>
        <v>0.49266147344102867</v>
      </c>
      <c r="H453" s="26">
        <f t="shared" si="48"/>
        <v>5690.813863273369</v>
      </c>
      <c r="I453" s="23">
        <f t="shared" si="43"/>
        <v>2.8685387047357085</v>
      </c>
      <c r="J453" s="26">
        <f>I453*'Social Cost of Carbon'!$C$4</f>
        <v>143.42693523678543</v>
      </c>
      <c r="K453" s="26">
        <f>I453*'Social Cost of Carbon'!$C$5</f>
        <v>286.85387047357085</v>
      </c>
      <c r="L453" s="26">
        <f>I453*'Social Cost of Carbon'!$C$6</f>
        <v>430.28080571035628</v>
      </c>
      <c r="M453" s="23">
        <f t="shared" si="44"/>
        <v>0.13670905044717546</v>
      </c>
      <c r="N453" s="23">
        <f t="shared" si="45"/>
        <v>0.27341810089435092</v>
      </c>
      <c r="O453" s="23">
        <f t="shared" si="46"/>
        <v>0.41012715134152644</v>
      </c>
      <c r="P453" s="27"/>
    </row>
    <row r="454" spans="1:16" x14ac:dyDescent="0.25">
      <c r="A454" s="24">
        <f t="shared" si="47"/>
        <v>2017</v>
      </c>
      <c r="B454" s="32">
        <v>42817</v>
      </c>
      <c r="C454" s="28">
        <f>'Bitcoin Data'!C454</f>
        <v>1038.589966</v>
      </c>
      <c r="D454" s="26">
        <f>'Bitcoin Data'!K454</f>
        <v>1855.6054748720107</v>
      </c>
      <c r="E454" s="25">
        <f>'Bitcoin Data'!J454</f>
        <v>7398.7403439050913</v>
      </c>
      <c r="F454" s="25">
        <f t="shared" si="42"/>
        <v>13.72914308930671</v>
      </c>
      <c r="G454" s="23">
        <f>'Emissions Factors'!$AB$39/1000</f>
        <v>0.49266147344102867</v>
      </c>
      <c r="H454" s="26">
        <f t="shared" si="48"/>
        <v>6763.8198634605596</v>
      </c>
      <c r="I454" s="23">
        <f t="shared" si="43"/>
        <v>3.6450743194358655</v>
      </c>
      <c r="J454" s="26">
        <f>I454*'Social Cost of Carbon'!$C$4</f>
        <v>182.25371597179327</v>
      </c>
      <c r="K454" s="26">
        <f>I454*'Social Cost of Carbon'!$C$5</f>
        <v>364.50743194358654</v>
      </c>
      <c r="L454" s="26">
        <f>I454*'Social Cost of Carbon'!$C$6</f>
        <v>546.76114791537987</v>
      </c>
      <c r="M454" s="23">
        <f t="shared" si="44"/>
        <v>0.17548187633057999</v>
      </c>
      <c r="N454" s="23">
        <f t="shared" si="45"/>
        <v>0.35096375266115998</v>
      </c>
      <c r="O454" s="23">
        <f t="shared" si="46"/>
        <v>0.52644562899173997</v>
      </c>
      <c r="P454" s="27"/>
    </row>
    <row r="455" spans="1:16" x14ac:dyDescent="0.25">
      <c r="A455" s="24">
        <f t="shared" si="47"/>
        <v>2017</v>
      </c>
      <c r="B455" s="32">
        <v>42818</v>
      </c>
      <c r="C455" s="28">
        <f>'Bitcoin Data'!C455</f>
        <v>937.52002000000005</v>
      </c>
      <c r="D455" s="26">
        <f>'Bitcoin Data'!K455</f>
        <v>2193.1211131751106</v>
      </c>
      <c r="E455" s="25">
        <f>'Bitcoin Data'!J455</f>
        <v>4728.0982022840644</v>
      </c>
      <c r="F455" s="25">
        <f t="shared" ref="F455:F518" si="49">E455*D455/1000000</f>
        <v>10.369291992594468</v>
      </c>
      <c r="G455" s="23">
        <f>'Emissions Factors'!$AB$39/1000</f>
        <v>0.49266147344102867</v>
      </c>
      <c r="H455" s="26">
        <f t="shared" si="48"/>
        <v>5108.5506716118507</v>
      </c>
      <c r="I455" s="23">
        <f t="shared" ref="I455:I518" si="50">$E455*G455/1000</f>
        <v>2.3293518269111462</v>
      </c>
      <c r="J455" s="26">
        <f>I455*'Social Cost of Carbon'!$C$4</f>
        <v>116.46759134555731</v>
      </c>
      <c r="K455" s="26">
        <f>I455*'Social Cost of Carbon'!$C$5</f>
        <v>232.93518269111462</v>
      </c>
      <c r="L455" s="26">
        <f>I455*'Social Cost of Carbon'!$C$6</f>
        <v>349.40277403667193</v>
      </c>
      <c r="M455" s="23">
        <f t="shared" ref="M455:M518" si="51">J455/$C455</f>
        <v>0.12422944455688242</v>
      </c>
      <c r="N455" s="23">
        <f t="shared" ref="N455:N518" si="52">K455/$C455</f>
        <v>0.24845888911376485</v>
      </c>
      <c r="O455" s="23">
        <f t="shared" ref="O455:O518" si="53">L455/$C455</f>
        <v>0.3726883336706473</v>
      </c>
      <c r="P455" s="27"/>
    </row>
    <row r="456" spans="1:16" x14ac:dyDescent="0.25">
      <c r="A456" s="24">
        <f t="shared" ref="A456:A519" si="54">YEAR(B456)</f>
        <v>2017</v>
      </c>
      <c r="B456" s="32">
        <v>42819</v>
      </c>
      <c r="C456" s="28">
        <f>'Bitcoin Data'!C456</f>
        <v>972.77899200000002</v>
      </c>
      <c r="D456" s="26">
        <f>'Bitcoin Data'!K456</f>
        <v>1689.0477646339523</v>
      </c>
      <c r="E456" s="25">
        <f>'Bitcoin Data'!J456</f>
        <v>7658.2637539093448</v>
      </c>
      <c r="F456" s="25">
        <f t="shared" si="49"/>
        <v>12.935173274517799</v>
      </c>
      <c r="G456" s="23">
        <f>'Emissions Factors'!$AB$39/1000</f>
        <v>0.49266147344102867</v>
      </c>
      <c r="H456" s="26">
        <f t="shared" ref="H456:H519" si="55">F456*G456*1000</f>
        <v>6372.6615246389547</v>
      </c>
      <c r="I456" s="23">
        <f t="shared" si="50"/>
        <v>3.7729315050010013</v>
      </c>
      <c r="J456" s="26">
        <f>I456*'Social Cost of Carbon'!$C$4</f>
        <v>188.64657525005006</v>
      </c>
      <c r="K456" s="26">
        <f>I456*'Social Cost of Carbon'!$C$5</f>
        <v>377.29315050010013</v>
      </c>
      <c r="L456" s="26">
        <f>I456*'Social Cost of Carbon'!$C$6</f>
        <v>565.93972575015016</v>
      </c>
      <c r="M456" s="23">
        <f t="shared" si="51"/>
        <v>0.1939254206777217</v>
      </c>
      <c r="N456" s="23">
        <f t="shared" si="52"/>
        <v>0.3878508413554434</v>
      </c>
      <c r="O456" s="23">
        <f t="shared" si="53"/>
        <v>0.58177626203316501</v>
      </c>
      <c r="P456" s="27"/>
    </row>
    <row r="457" spans="1:16" x14ac:dyDescent="0.25">
      <c r="A457" s="24">
        <f t="shared" si="54"/>
        <v>2017</v>
      </c>
      <c r="B457" s="32">
        <v>42820</v>
      </c>
      <c r="C457" s="28">
        <f>'Bitcoin Data'!C457</f>
        <v>966.72497599999997</v>
      </c>
      <c r="D457" s="26">
        <f>'Bitcoin Data'!K457</f>
        <v>2037.411641702844</v>
      </c>
      <c r="E457" s="25">
        <f>'Bitcoin Data'!J457</f>
        <v>5048.4645442400515</v>
      </c>
      <c r="F457" s="25">
        <f t="shared" si="49"/>
        <v>10.285800435158723</v>
      </c>
      <c r="G457" s="23">
        <f>'Emissions Factors'!$AB$39/1000</f>
        <v>0.49266147344102867</v>
      </c>
      <c r="H457" s="26">
        <f t="shared" si="55"/>
        <v>5067.4175979056708</v>
      </c>
      <c r="I457" s="23">
        <f t="shared" si="50"/>
        <v>2.4871839809800949</v>
      </c>
      <c r="J457" s="26">
        <f>I457*'Social Cost of Carbon'!$C$4</f>
        <v>124.35919904900474</v>
      </c>
      <c r="K457" s="26">
        <f>I457*'Social Cost of Carbon'!$C$5</f>
        <v>248.71839809800949</v>
      </c>
      <c r="L457" s="26">
        <f>I457*'Social Cost of Carbon'!$C$6</f>
        <v>373.07759714701422</v>
      </c>
      <c r="M457" s="23">
        <f t="shared" si="51"/>
        <v>0.12863968774610904</v>
      </c>
      <c r="N457" s="23">
        <f t="shared" si="52"/>
        <v>0.25727937549221808</v>
      </c>
      <c r="O457" s="23">
        <f t="shared" si="53"/>
        <v>0.38591906323832709</v>
      </c>
      <c r="P457" s="27"/>
    </row>
    <row r="458" spans="1:16" x14ac:dyDescent="0.25">
      <c r="A458" s="24">
        <f t="shared" si="54"/>
        <v>2017</v>
      </c>
      <c r="B458" s="32">
        <v>42821</v>
      </c>
      <c r="C458" s="28">
        <f>'Bitcoin Data'!C458</f>
        <v>1045.7700199999999</v>
      </c>
      <c r="D458" s="26">
        <f>'Bitcoin Data'!K458</f>
        <v>1651.6248624225352</v>
      </c>
      <c r="E458" s="25">
        <f>'Bitcoin Data'!J458</f>
        <v>7308.8853359818368</v>
      </c>
      <c r="F458" s="25">
        <f t="shared" si="49"/>
        <v>12.071536737503088</v>
      </c>
      <c r="G458" s="23">
        <f>'Emissions Factors'!$AB$39/1000</f>
        <v>0.49266147344102867</v>
      </c>
      <c r="H458" s="26">
        <f t="shared" si="55"/>
        <v>5947.1810757957801</v>
      </c>
      <c r="I458" s="23">
        <f t="shared" si="50"/>
        <v>3.6008062188363397</v>
      </c>
      <c r="J458" s="26">
        <f>I458*'Social Cost of Carbon'!$C$4</f>
        <v>180.04031094181698</v>
      </c>
      <c r="K458" s="26">
        <f>I458*'Social Cost of Carbon'!$C$5</f>
        <v>360.08062188363397</v>
      </c>
      <c r="L458" s="26">
        <f>I458*'Social Cost of Carbon'!$C$6</f>
        <v>540.12093282545095</v>
      </c>
      <c r="M458" s="23">
        <f t="shared" si="51"/>
        <v>0.17216052047640168</v>
      </c>
      <c r="N458" s="23">
        <f t="shared" si="52"/>
        <v>0.34432104095280336</v>
      </c>
      <c r="O458" s="23">
        <f t="shared" si="53"/>
        <v>0.51648156142920509</v>
      </c>
      <c r="P458" s="27"/>
    </row>
    <row r="459" spans="1:16" x14ac:dyDescent="0.25">
      <c r="A459" s="24">
        <f t="shared" si="54"/>
        <v>2017</v>
      </c>
      <c r="B459" s="32">
        <v>42822</v>
      </c>
      <c r="C459" s="28">
        <f>'Bitcoin Data'!C459</f>
        <v>1047.150024</v>
      </c>
      <c r="D459" s="26">
        <f>'Bitcoin Data'!K459</f>
        <v>1939.2057828645584</v>
      </c>
      <c r="E459" s="25">
        <f>'Bitcoin Data'!J459</f>
        <v>5539.2727573427246</v>
      </c>
      <c r="F459" s="25">
        <f t="shared" si="49"/>
        <v>10.741789763903119</v>
      </c>
      <c r="G459" s="23">
        <f>'Emissions Factors'!$AB$39/1000</f>
        <v>0.49266147344102867</v>
      </c>
      <c r="H459" s="26">
        <f t="shared" si="55"/>
        <v>5292.0659724782699</v>
      </c>
      <c r="I459" s="23">
        <f t="shared" si="50"/>
        <v>2.7289862784242165</v>
      </c>
      <c r="J459" s="26">
        <f>I459*'Social Cost of Carbon'!$C$4</f>
        <v>136.44931392121083</v>
      </c>
      <c r="K459" s="26">
        <f>I459*'Social Cost of Carbon'!$C$5</f>
        <v>272.89862784242166</v>
      </c>
      <c r="L459" s="26">
        <f>I459*'Social Cost of Carbon'!$C$6</f>
        <v>409.34794176363249</v>
      </c>
      <c r="M459" s="23">
        <f t="shared" si="51"/>
        <v>0.1303054106803046</v>
      </c>
      <c r="N459" s="23">
        <f t="shared" si="52"/>
        <v>0.2606108213606092</v>
      </c>
      <c r="O459" s="23">
        <f t="shared" si="53"/>
        <v>0.3909162320409138</v>
      </c>
      <c r="P459" s="27"/>
    </row>
    <row r="460" spans="1:16" x14ac:dyDescent="0.25">
      <c r="A460" s="24">
        <f t="shared" si="54"/>
        <v>2017</v>
      </c>
      <c r="B460" s="32">
        <v>42823</v>
      </c>
      <c r="C460" s="28">
        <f>'Bitcoin Data'!C460</f>
        <v>1039.969971</v>
      </c>
      <c r="D460" s="26">
        <f>'Bitcoin Data'!K460</f>
        <v>1728.0400704943961</v>
      </c>
      <c r="E460" s="25">
        <f>'Bitcoin Data'!J460</f>
        <v>7754.7903098781208</v>
      </c>
      <c r="F460" s="25">
        <f t="shared" si="49"/>
        <v>13.400588393751047</v>
      </c>
      <c r="G460" s="23">
        <f>'Emissions Factors'!$AB$39/1000</f>
        <v>0.49266147344102867</v>
      </c>
      <c r="H460" s="26">
        <f t="shared" si="55"/>
        <v>6601.953623042139</v>
      </c>
      <c r="I460" s="23">
        <f t="shared" si="50"/>
        <v>3.820486420290766</v>
      </c>
      <c r="J460" s="26">
        <f>I460*'Social Cost of Carbon'!$C$4</f>
        <v>191.02432101453829</v>
      </c>
      <c r="K460" s="26">
        <f>I460*'Social Cost of Carbon'!$C$5</f>
        <v>382.04864202907657</v>
      </c>
      <c r="L460" s="26">
        <f>I460*'Social Cost of Carbon'!$C$6</f>
        <v>573.07296304361489</v>
      </c>
      <c r="M460" s="23">
        <f t="shared" si="51"/>
        <v>0.18368253540134025</v>
      </c>
      <c r="N460" s="23">
        <f t="shared" si="52"/>
        <v>0.36736507080268049</v>
      </c>
      <c r="O460" s="23">
        <f t="shared" si="53"/>
        <v>0.55104760620402082</v>
      </c>
      <c r="P460" s="27"/>
    </row>
    <row r="461" spans="1:16" x14ac:dyDescent="0.25">
      <c r="A461" s="24">
        <f t="shared" si="54"/>
        <v>2017</v>
      </c>
      <c r="B461" s="32">
        <v>42824</v>
      </c>
      <c r="C461" s="28">
        <f>'Bitcoin Data'!C461</f>
        <v>1026.4300539999999</v>
      </c>
      <c r="D461" s="26">
        <f>'Bitcoin Data'!K461</f>
        <v>2101.6160801158085</v>
      </c>
      <c r="E461" s="25">
        <f>'Bitcoin Data'!J461</f>
        <v>5245.9857324072063</v>
      </c>
      <c r="F461" s="25">
        <f t="shared" si="49"/>
        <v>11.025047971285092</v>
      </c>
      <c r="G461" s="23">
        <f>'Emissions Factors'!$AB$39/1000</f>
        <v>0.49266147344102867</v>
      </c>
      <c r="H461" s="26">
        <f t="shared" si="55"/>
        <v>5431.6163782913382</v>
      </c>
      <c r="I461" s="23">
        <f t="shared" si="50"/>
        <v>2.5844950605783485</v>
      </c>
      <c r="J461" s="26">
        <f>I461*'Social Cost of Carbon'!$C$4</f>
        <v>129.22475302891743</v>
      </c>
      <c r="K461" s="26">
        <f>I461*'Social Cost of Carbon'!$C$5</f>
        <v>258.44950605783487</v>
      </c>
      <c r="L461" s="26">
        <f>I461*'Social Cost of Carbon'!$C$6</f>
        <v>387.67425908675227</v>
      </c>
      <c r="M461" s="23">
        <f t="shared" si="51"/>
        <v>0.12589728109122322</v>
      </c>
      <c r="N461" s="23">
        <f t="shared" si="52"/>
        <v>0.25179456218244645</v>
      </c>
      <c r="O461" s="23">
        <f t="shared" si="53"/>
        <v>0.37769184327366967</v>
      </c>
      <c r="P461" s="27"/>
    </row>
    <row r="462" spans="1:16" x14ac:dyDescent="0.25">
      <c r="A462" s="24">
        <f t="shared" si="54"/>
        <v>2017</v>
      </c>
      <c r="B462" s="32">
        <v>42825</v>
      </c>
      <c r="C462" s="28">
        <f>'Bitcoin Data'!C462</f>
        <v>1071.790039</v>
      </c>
      <c r="D462" s="26">
        <f>'Bitcoin Data'!K462</f>
        <v>1647.4390119885725</v>
      </c>
      <c r="E462" s="25">
        <f>'Bitcoin Data'!J462</f>
        <v>6540.0038508948583</v>
      </c>
      <c r="F462" s="25">
        <f t="shared" si="49"/>
        <v>10.774257482519685</v>
      </c>
      <c r="G462" s="23">
        <f>'Emissions Factors'!$AB$39/1000</f>
        <v>0.49266147344102867</v>
      </c>
      <c r="H462" s="26">
        <f t="shared" si="55"/>
        <v>5308.0615665711757</v>
      </c>
      <c r="I462" s="23">
        <f t="shared" si="50"/>
        <v>3.2220079334918625</v>
      </c>
      <c r="J462" s="26">
        <f>I462*'Social Cost of Carbon'!$C$4</f>
        <v>161.10039667459313</v>
      </c>
      <c r="K462" s="26">
        <f>I462*'Social Cost of Carbon'!$C$5</f>
        <v>322.20079334918626</v>
      </c>
      <c r="L462" s="26">
        <f>I462*'Social Cost of Carbon'!$C$6</f>
        <v>483.30119002377938</v>
      </c>
      <c r="M462" s="23">
        <f t="shared" si="51"/>
        <v>0.15030966029960754</v>
      </c>
      <c r="N462" s="23">
        <f t="shared" si="52"/>
        <v>0.30061932059921509</v>
      </c>
      <c r="O462" s="23">
        <f t="shared" si="53"/>
        <v>0.45092898089882266</v>
      </c>
      <c r="P462" s="27"/>
    </row>
    <row r="463" spans="1:16" x14ac:dyDescent="0.25">
      <c r="A463" s="24">
        <f t="shared" si="54"/>
        <v>2017</v>
      </c>
      <c r="B463" s="32">
        <v>42826</v>
      </c>
      <c r="C463" s="28">
        <f>'Bitcoin Data'!C463</f>
        <v>1080.5</v>
      </c>
      <c r="D463" s="26">
        <f>'Bitcoin Data'!K463</f>
        <v>1645.1065695789155</v>
      </c>
      <c r="E463" s="25">
        <f>'Bitcoin Data'!J463</f>
        <v>7835.0751922861791</v>
      </c>
      <c r="F463" s="25">
        <f t="shared" si="49"/>
        <v>12.889533671974778</v>
      </c>
      <c r="G463" s="23">
        <f>'Emissions Factors'!$AB$39/1000</f>
        <v>0.49266147344102867</v>
      </c>
      <c r="H463" s="26">
        <f t="shared" si="55"/>
        <v>6350.1766508028468</v>
      </c>
      <c r="I463" s="23">
        <f t="shared" si="50"/>
        <v>3.86003968875296</v>
      </c>
      <c r="J463" s="26">
        <f>I463*'Social Cost of Carbon'!$C$4</f>
        <v>193.00198443764799</v>
      </c>
      <c r="K463" s="26">
        <f>I463*'Social Cost of Carbon'!$C$5</f>
        <v>386.00396887529598</v>
      </c>
      <c r="L463" s="26">
        <f>I463*'Social Cost of Carbon'!$C$6</f>
        <v>579.00595331294403</v>
      </c>
      <c r="M463" s="23">
        <f t="shared" si="51"/>
        <v>0.17862284538421841</v>
      </c>
      <c r="N463" s="23">
        <f t="shared" si="52"/>
        <v>0.35724569076843682</v>
      </c>
      <c r="O463" s="23">
        <f t="shared" si="53"/>
        <v>0.53586853615265528</v>
      </c>
      <c r="P463" s="27"/>
    </row>
    <row r="464" spans="1:16" x14ac:dyDescent="0.25">
      <c r="A464" s="24">
        <f t="shared" si="54"/>
        <v>2017</v>
      </c>
      <c r="B464" s="32">
        <v>42827</v>
      </c>
      <c r="C464" s="28">
        <f>'Bitcoin Data'!C464</f>
        <v>1102.170044</v>
      </c>
      <c r="D464" s="26">
        <f>'Bitcoin Data'!K464</f>
        <v>1985.5020187798889</v>
      </c>
      <c r="E464" s="25">
        <f>'Bitcoin Data'!J464</f>
        <v>7227.5175152704214</v>
      </c>
      <c r="F464" s="25">
        <f t="shared" si="49"/>
        <v>14.350250617336428</v>
      </c>
      <c r="G464" s="23">
        <f>'Emissions Factors'!$AB$39/1000</f>
        <v>0.49266147344102867</v>
      </c>
      <c r="H464" s="26">
        <f t="shared" si="55"/>
        <v>7069.8156133849961</v>
      </c>
      <c r="I464" s="23">
        <f t="shared" si="50"/>
        <v>3.5607194283939685</v>
      </c>
      <c r="J464" s="26">
        <f>I464*'Social Cost of Carbon'!$C$4</f>
        <v>178.03597141969843</v>
      </c>
      <c r="K464" s="26">
        <f>I464*'Social Cost of Carbon'!$C$5</f>
        <v>356.07194283939685</v>
      </c>
      <c r="L464" s="26">
        <f>I464*'Social Cost of Carbon'!$C$6</f>
        <v>534.10791425909531</v>
      </c>
      <c r="M464" s="23">
        <f t="shared" si="51"/>
        <v>0.16153221763637265</v>
      </c>
      <c r="N464" s="23">
        <f t="shared" si="52"/>
        <v>0.32306443527274531</v>
      </c>
      <c r="O464" s="23">
        <f t="shared" si="53"/>
        <v>0.48459665290911802</v>
      </c>
      <c r="P464" s="27"/>
    </row>
    <row r="465" spans="1:16" x14ac:dyDescent="0.25">
      <c r="A465" s="24">
        <f t="shared" si="54"/>
        <v>2017</v>
      </c>
      <c r="B465" s="32">
        <v>42828</v>
      </c>
      <c r="C465" s="28">
        <f>'Bitcoin Data'!C465</f>
        <v>1143.8100589999999</v>
      </c>
      <c r="D465" s="26">
        <f>'Bitcoin Data'!K465</f>
        <v>2205.0788273917947</v>
      </c>
      <c r="E465" s="25">
        <f>'Bitcoin Data'!J465</f>
        <v>4619.5472255719942</v>
      </c>
      <c r="F465" s="25">
        <f t="shared" si="49"/>
        <v>10.186465779245312</v>
      </c>
      <c r="G465" s="23">
        <f>'Emissions Factors'!$AB$39/1000</f>
        <v>0.49266147344102867</v>
      </c>
      <c r="H465" s="26">
        <f t="shared" si="55"/>
        <v>5018.4792399596117</v>
      </c>
      <c r="I465" s="23">
        <f t="shared" si="50"/>
        <v>2.2758729427807149</v>
      </c>
      <c r="J465" s="26">
        <f>I465*'Social Cost of Carbon'!$C$4</f>
        <v>113.79364713903574</v>
      </c>
      <c r="K465" s="26">
        <f>I465*'Social Cost of Carbon'!$C$5</f>
        <v>227.58729427807148</v>
      </c>
      <c r="L465" s="26">
        <f>I465*'Social Cost of Carbon'!$C$6</f>
        <v>341.38094141710724</v>
      </c>
      <c r="M465" s="23">
        <f t="shared" si="51"/>
        <v>9.9486489250253871E-2</v>
      </c>
      <c r="N465" s="23">
        <f t="shared" si="52"/>
        <v>0.19897297850050774</v>
      </c>
      <c r="O465" s="23">
        <f t="shared" si="53"/>
        <v>0.29845946775076165</v>
      </c>
      <c r="P465" s="27"/>
    </row>
    <row r="466" spans="1:16" x14ac:dyDescent="0.25">
      <c r="A466" s="24">
        <f t="shared" si="54"/>
        <v>2017</v>
      </c>
      <c r="B466" s="32">
        <v>42829</v>
      </c>
      <c r="C466" s="28">
        <f>'Bitcoin Data'!C466</f>
        <v>1133.25</v>
      </c>
      <c r="D466" s="26">
        <f>'Bitcoin Data'!K466</f>
        <v>1549.4800633565183</v>
      </c>
      <c r="E466" s="25">
        <f>'Bitcoin Data'!J466</f>
        <v>8515.4820719569452</v>
      </c>
      <c r="F466" s="25">
        <f t="shared" si="49"/>
        <v>13.194569700367143</v>
      </c>
      <c r="G466" s="23">
        <f>'Emissions Factors'!$AB$39/1000</f>
        <v>0.49266147344102867</v>
      </c>
      <c r="H466" s="26">
        <f t="shared" si="55"/>
        <v>6500.4561500032296</v>
      </c>
      <c r="I466" s="23">
        <f t="shared" si="50"/>
        <v>4.1952499446309721</v>
      </c>
      <c r="J466" s="26">
        <f>I466*'Social Cost of Carbon'!$C$4</f>
        <v>209.76249723154859</v>
      </c>
      <c r="K466" s="26">
        <f>I466*'Social Cost of Carbon'!$C$5</f>
        <v>419.52499446309719</v>
      </c>
      <c r="L466" s="26">
        <f>I466*'Social Cost of Carbon'!$C$6</f>
        <v>629.28749169464584</v>
      </c>
      <c r="M466" s="23">
        <f t="shared" si="51"/>
        <v>0.1850981665400826</v>
      </c>
      <c r="N466" s="23">
        <f t="shared" si="52"/>
        <v>0.3701963330801652</v>
      </c>
      <c r="O466" s="23">
        <f t="shared" si="53"/>
        <v>0.55529449962024779</v>
      </c>
      <c r="P466" s="27"/>
    </row>
    <row r="467" spans="1:16" x14ac:dyDescent="0.25">
      <c r="A467" s="24">
        <f t="shared" si="54"/>
        <v>2017</v>
      </c>
      <c r="B467" s="32">
        <v>42830</v>
      </c>
      <c r="C467" s="28">
        <f>'Bitcoin Data'!C467</f>
        <v>1124.780029</v>
      </c>
      <c r="D467" s="26">
        <f>'Bitcoin Data'!K467</f>
        <v>2029.4158585811722</v>
      </c>
      <c r="E467" s="25">
        <f>'Bitcoin Data'!J467</f>
        <v>5896.4850478709641</v>
      </c>
      <c r="F467" s="25">
        <f t="shared" si="49"/>
        <v>11.966420266036097</v>
      </c>
      <c r="G467" s="23">
        <f>'Emissions Factors'!$AB$39/1000</f>
        <v>0.49266147344102867</v>
      </c>
      <c r="H467" s="26">
        <f t="shared" si="55"/>
        <v>5895.3942400799297</v>
      </c>
      <c r="I467" s="23">
        <f t="shared" si="50"/>
        <v>2.9049710118071039</v>
      </c>
      <c r="J467" s="26">
        <f>I467*'Social Cost of Carbon'!$C$4</f>
        <v>145.24855059035519</v>
      </c>
      <c r="K467" s="26">
        <f>I467*'Social Cost of Carbon'!$C$5</f>
        <v>290.49710118071039</v>
      </c>
      <c r="L467" s="26">
        <f>I467*'Social Cost of Carbon'!$C$6</f>
        <v>435.74565177106558</v>
      </c>
      <c r="M467" s="23">
        <f t="shared" si="51"/>
        <v>0.12913507249901143</v>
      </c>
      <c r="N467" s="23">
        <f t="shared" si="52"/>
        <v>0.25827014499802287</v>
      </c>
      <c r="O467" s="23">
        <f t="shared" si="53"/>
        <v>0.38740521749703433</v>
      </c>
      <c r="P467" s="27"/>
    </row>
    <row r="468" spans="1:16" x14ac:dyDescent="0.25">
      <c r="A468" s="24">
        <f t="shared" si="54"/>
        <v>2017</v>
      </c>
      <c r="B468" s="32">
        <v>42831</v>
      </c>
      <c r="C468" s="28">
        <f>'Bitcoin Data'!C468</f>
        <v>1182.6800539999999</v>
      </c>
      <c r="D468" s="26">
        <f>'Bitcoin Data'!K468</f>
        <v>1844.7809061225448</v>
      </c>
      <c r="E468" s="25">
        <f>'Bitcoin Data'!J468</f>
        <v>7144.6973342352921</v>
      </c>
      <c r="F468" s="25">
        <f t="shared" si="49"/>
        <v>13.180401222221914</v>
      </c>
      <c r="G468" s="23">
        <f>'Emissions Factors'!$AB$39/1000</f>
        <v>0.49266147344102867</v>
      </c>
      <c r="H468" s="26">
        <f t="shared" si="55"/>
        <v>6493.4758866837838</v>
      </c>
      <c r="I468" s="23">
        <f t="shared" si="50"/>
        <v>3.5199171159745486</v>
      </c>
      <c r="J468" s="26">
        <f>I468*'Social Cost of Carbon'!$C$4</f>
        <v>175.99585579872743</v>
      </c>
      <c r="K468" s="26">
        <f>I468*'Social Cost of Carbon'!$C$5</f>
        <v>351.99171159745487</v>
      </c>
      <c r="L468" s="26">
        <f>I468*'Social Cost of Carbon'!$C$6</f>
        <v>527.98756739618227</v>
      </c>
      <c r="M468" s="23">
        <f t="shared" si="51"/>
        <v>0.1488110458982404</v>
      </c>
      <c r="N468" s="23">
        <f t="shared" si="52"/>
        <v>0.2976220917964808</v>
      </c>
      <c r="O468" s="23">
        <f t="shared" si="53"/>
        <v>0.4464331376947212</v>
      </c>
      <c r="P468" s="27"/>
    </row>
    <row r="469" spans="1:16" x14ac:dyDescent="0.25">
      <c r="A469" s="24">
        <f t="shared" si="54"/>
        <v>2017</v>
      </c>
      <c r="B469" s="32">
        <v>42832</v>
      </c>
      <c r="C469" s="28">
        <f>'Bitcoin Data'!C469</f>
        <v>1176.900024</v>
      </c>
      <c r="D469" s="26">
        <f>'Bitcoin Data'!K469</f>
        <v>2012.9317287558404</v>
      </c>
      <c r="E469" s="25">
        <f>'Bitcoin Data'!J469</f>
        <v>5534.4164743591682</v>
      </c>
      <c r="F469" s="25">
        <f t="shared" si="49"/>
        <v>11.140402521386603</v>
      </c>
      <c r="G469" s="23">
        <f>'Emissions Factors'!$AB$39/1000</f>
        <v>0.49266147344102867</v>
      </c>
      <c r="H469" s="26">
        <f t="shared" si="55"/>
        <v>5488.4471209124749</v>
      </c>
      <c r="I469" s="23">
        <f t="shared" si="50"/>
        <v>2.7265937748940909</v>
      </c>
      <c r="J469" s="26">
        <f>I469*'Social Cost of Carbon'!$C$4</f>
        <v>136.32968874470455</v>
      </c>
      <c r="K469" s="26">
        <f>I469*'Social Cost of Carbon'!$C$5</f>
        <v>272.65937748940911</v>
      </c>
      <c r="L469" s="26">
        <f>I469*'Social Cost of Carbon'!$C$6</f>
        <v>408.98906623411364</v>
      </c>
      <c r="M469" s="23">
        <f t="shared" si="51"/>
        <v>0.11583795221734532</v>
      </c>
      <c r="N469" s="23">
        <f t="shared" si="52"/>
        <v>0.23167590443469063</v>
      </c>
      <c r="O469" s="23">
        <f t="shared" si="53"/>
        <v>0.34751385665203594</v>
      </c>
      <c r="P469" s="27"/>
    </row>
    <row r="470" spans="1:16" x14ac:dyDescent="0.25">
      <c r="A470" s="24">
        <f t="shared" si="54"/>
        <v>2017</v>
      </c>
      <c r="B470" s="32">
        <v>42833</v>
      </c>
      <c r="C470" s="28">
        <f>'Bitcoin Data'!C470</f>
        <v>1175.9499510000001</v>
      </c>
      <c r="D470" s="26">
        <f>'Bitcoin Data'!K470</f>
        <v>1770.4706177980545</v>
      </c>
      <c r="E470" s="25">
        <f>'Bitcoin Data'!J470</f>
        <v>7298.866426704325</v>
      </c>
      <c r="F470" s="25">
        <f t="shared" si="49"/>
        <v>12.922428551712684</v>
      </c>
      <c r="G470" s="23">
        <f>'Emissions Factors'!$AB$39/1000</f>
        <v>0.49266147344102867</v>
      </c>
      <c r="H470" s="26">
        <f t="shared" si="55"/>
        <v>6366.3826907231896</v>
      </c>
      <c r="I470" s="23">
        <f t="shared" si="50"/>
        <v>3.5958702882294089</v>
      </c>
      <c r="J470" s="26">
        <f>I470*'Social Cost of Carbon'!$C$4</f>
        <v>179.79351441147045</v>
      </c>
      <c r="K470" s="26">
        <f>I470*'Social Cost of Carbon'!$C$5</f>
        <v>359.58702882294091</v>
      </c>
      <c r="L470" s="26">
        <f>I470*'Social Cost of Carbon'!$C$6</f>
        <v>539.38054323441133</v>
      </c>
      <c r="M470" s="23">
        <f t="shared" si="51"/>
        <v>0.15289214839337192</v>
      </c>
      <c r="N470" s="23">
        <f t="shared" si="52"/>
        <v>0.30578429678674385</v>
      </c>
      <c r="O470" s="23">
        <f t="shared" si="53"/>
        <v>0.45867644518011574</v>
      </c>
      <c r="P470" s="27"/>
    </row>
    <row r="471" spans="1:16" x14ac:dyDescent="0.25">
      <c r="A471" s="24">
        <f t="shared" si="54"/>
        <v>2017</v>
      </c>
      <c r="B471" s="32">
        <v>42834</v>
      </c>
      <c r="C471" s="28">
        <f>'Bitcoin Data'!C471</f>
        <v>1187.869995</v>
      </c>
      <c r="D471" s="26">
        <f>'Bitcoin Data'!K471</f>
        <v>1926.5591868331614</v>
      </c>
      <c r="E471" s="25">
        <f>'Bitcoin Data'!J471</f>
        <v>6240.1219123484634</v>
      </c>
      <c r="F471" s="25">
        <f t="shared" si="49"/>
        <v>12.021964197193848</v>
      </c>
      <c r="G471" s="23">
        <f>'Emissions Factors'!$AB$39/1000</f>
        <v>0.49266147344102867</v>
      </c>
      <c r="H471" s="26">
        <f t="shared" si="55"/>
        <v>5922.7585950448147</v>
      </c>
      <c r="I471" s="23">
        <f t="shared" si="50"/>
        <v>3.0742676557892437</v>
      </c>
      <c r="J471" s="26">
        <f>I471*'Social Cost of Carbon'!$C$4</f>
        <v>153.71338278946217</v>
      </c>
      <c r="K471" s="26">
        <f>I471*'Social Cost of Carbon'!$C$5</f>
        <v>307.42676557892435</v>
      </c>
      <c r="L471" s="26">
        <f>I471*'Social Cost of Carbon'!$C$6</f>
        <v>461.14014836838658</v>
      </c>
      <c r="M471" s="23">
        <f t="shared" si="51"/>
        <v>0.12940253010554592</v>
      </c>
      <c r="N471" s="23">
        <f t="shared" si="52"/>
        <v>0.25880506021109184</v>
      </c>
      <c r="O471" s="23">
        <f t="shared" si="53"/>
        <v>0.38820759031663776</v>
      </c>
      <c r="P471" s="27"/>
    </row>
    <row r="472" spans="1:16" x14ac:dyDescent="0.25">
      <c r="A472" s="24">
        <f t="shared" si="54"/>
        <v>2017</v>
      </c>
      <c r="B472" s="32">
        <v>42835</v>
      </c>
      <c r="C472" s="28">
        <f>'Bitcoin Data'!C472</f>
        <v>1187.130005</v>
      </c>
      <c r="D472" s="26">
        <f>'Bitcoin Data'!K472</f>
        <v>1834.2306536959597</v>
      </c>
      <c r="E472" s="25">
        <f>'Bitcoin Data'!J472</f>
        <v>7391.6762773308046</v>
      </c>
      <c r="F472" s="25">
        <f t="shared" si="49"/>
        <v>13.5580392100774</v>
      </c>
      <c r="G472" s="23">
        <f>'Emissions Factors'!$AB$39/1000</f>
        <v>0.49266147344102867</v>
      </c>
      <c r="H472" s="26">
        <f t="shared" si="55"/>
        <v>6679.5235742079722</v>
      </c>
      <c r="I472" s="23">
        <f t="shared" si="50"/>
        <v>3.6415941259888918</v>
      </c>
      <c r="J472" s="26">
        <f>I472*'Social Cost of Carbon'!$C$4</f>
        <v>182.07970629944458</v>
      </c>
      <c r="K472" s="26">
        <f>I472*'Social Cost of Carbon'!$C$5</f>
        <v>364.15941259888916</v>
      </c>
      <c r="L472" s="26">
        <f>I472*'Social Cost of Carbon'!$C$6</f>
        <v>546.2391188983338</v>
      </c>
      <c r="M472" s="23">
        <f t="shared" si="51"/>
        <v>0.15337806772009321</v>
      </c>
      <c r="N472" s="23">
        <f t="shared" si="52"/>
        <v>0.30675613544018643</v>
      </c>
      <c r="O472" s="23">
        <f t="shared" si="53"/>
        <v>0.46013420316027964</v>
      </c>
      <c r="P472" s="27"/>
    </row>
    <row r="473" spans="1:16" x14ac:dyDescent="0.25">
      <c r="A473" s="24">
        <f t="shared" si="54"/>
        <v>2017</v>
      </c>
      <c r="B473" s="32">
        <v>42836</v>
      </c>
      <c r="C473" s="28">
        <f>'Bitcoin Data'!C473</f>
        <v>1205.01001</v>
      </c>
      <c r="D473" s="26">
        <f>'Bitcoin Data'!K473</f>
        <v>2093.533447087093</v>
      </c>
      <c r="E473" s="25">
        <f>'Bitcoin Data'!J473</f>
        <v>5503.7101585700811</v>
      </c>
      <c r="F473" s="25">
        <f t="shared" si="49"/>
        <v>11.522201300039473</v>
      </c>
      <c r="G473" s="23">
        <f>'Emissions Factors'!$AB$39/1000</f>
        <v>0.49266147344102867</v>
      </c>
      <c r="H473" s="26">
        <f t="shared" si="55"/>
        <v>5676.5446697615826</v>
      </c>
      <c r="I473" s="23">
        <f t="shared" si="50"/>
        <v>2.7114659561134937</v>
      </c>
      <c r="J473" s="26">
        <f>I473*'Social Cost of Carbon'!$C$4</f>
        <v>135.57329780567468</v>
      </c>
      <c r="K473" s="26">
        <f>I473*'Social Cost of Carbon'!$C$5</f>
        <v>271.14659561134937</v>
      </c>
      <c r="L473" s="26">
        <f>I473*'Social Cost of Carbon'!$C$6</f>
        <v>406.71989341702408</v>
      </c>
      <c r="M473" s="23">
        <f t="shared" si="51"/>
        <v>0.11250802622434206</v>
      </c>
      <c r="N473" s="23">
        <f t="shared" si="52"/>
        <v>0.22501605244868411</v>
      </c>
      <c r="O473" s="23">
        <f t="shared" si="53"/>
        <v>0.3375240786730262</v>
      </c>
      <c r="P473" s="27"/>
    </row>
    <row r="474" spans="1:16" x14ac:dyDescent="0.25">
      <c r="A474" s="24">
        <f t="shared" si="54"/>
        <v>2017</v>
      </c>
      <c r="B474" s="32">
        <v>42837</v>
      </c>
      <c r="C474" s="28">
        <f>'Bitcoin Data'!C474</f>
        <v>1200.369995</v>
      </c>
      <c r="D474" s="26">
        <f>'Bitcoin Data'!K474</f>
        <v>1785.5188552933505</v>
      </c>
      <c r="E474" s="25">
        <f>'Bitcoin Data'!J474</f>
        <v>6012.8130852965824</v>
      </c>
      <c r="F474" s="25">
        <f t="shared" si="49"/>
        <v>10.735991137151633</v>
      </c>
      <c r="G474" s="23">
        <f>'Emissions Factors'!$AB$39/1000</f>
        <v>0.49266147344102867</v>
      </c>
      <c r="H474" s="26">
        <f t="shared" si="55"/>
        <v>5289.2092124789478</v>
      </c>
      <c r="I474" s="23">
        <f t="shared" si="50"/>
        <v>2.962281354127712</v>
      </c>
      <c r="J474" s="26">
        <f>I474*'Social Cost of Carbon'!$C$4</f>
        <v>148.11406770638561</v>
      </c>
      <c r="K474" s="26">
        <f>I474*'Social Cost of Carbon'!$C$5</f>
        <v>296.22813541277122</v>
      </c>
      <c r="L474" s="26">
        <f>I474*'Social Cost of Carbon'!$C$6</f>
        <v>444.34220311915681</v>
      </c>
      <c r="M474" s="23">
        <f t="shared" si="51"/>
        <v>0.12339034491309957</v>
      </c>
      <c r="N474" s="23">
        <f t="shared" si="52"/>
        <v>0.24678068982619913</v>
      </c>
      <c r="O474" s="23">
        <f t="shared" si="53"/>
        <v>0.37017103473929869</v>
      </c>
      <c r="P474" s="27"/>
    </row>
    <row r="475" spans="1:16" x14ac:dyDescent="0.25">
      <c r="A475" s="24">
        <f t="shared" si="54"/>
        <v>2017</v>
      </c>
      <c r="B475" s="32">
        <v>42838</v>
      </c>
      <c r="C475" s="28">
        <f>'Bitcoin Data'!C475</f>
        <v>1169.280029</v>
      </c>
      <c r="D475" s="26">
        <f>'Bitcoin Data'!K475</f>
        <v>1606.6722112242169</v>
      </c>
      <c r="E475" s="25">
        <f>'Bitcoin Data'!J475</f>
        <v>7309.5836571176405</v>
      </c>
      <c r="F475" s="25">
        <f t="shared" si="49"/>
        <v>11.744104937509599</v>
      </c>
      <c r="G475" s="23">
        <f>'Emissions Factors'!$AB$39/1000</f>
        <v>0.49266147344102867</v>
      </c>
      <c r="H475" s="26">
        <f t="shared" si="55"/>
        <v>5785.8680427595391</v>
      </c>
      <c r="I475" s="23">
        <f t="shared" si="50"/>
        <v>3.6011502547560399</v>
      </c>
      <c r="J475" s="26">
        <f>I475*'Social Cost of Carbon'!$C$4</f>
        <v>180.057512737802</v>
      </c>
      <c r="K475" s="26">
        <f>I475*'Social Cost of Carbon'!$C$5</f>
        <v>360.115025475604</v>
      </c>
      <c r="L475" s="26">
        <f>I475*'Social Cost of Carbon'!$C$6</f>
        <v>540.17253821340603</v>
      </c>
      <c r="M475" s="23">
        <f t="shared" si="51"/>
        <v>0.15399006933505233</v>
      </c>
      <c r="N475" s="23">
        <f t="shared" si="52"/>
        <v>0.30798013867010465</v>
      </c>
      <c r="O475" s="23">
        <f t="shared" si="53"/>
        <v>0.46197020800515703</v>
      </c>
      <c r="P475" s="27"/>
    </row>
    <row r="476" spans="1:16" x14ac:dyDescent="0.25">
      <c r="A476" s="24">
        <f t="shared" si="54"/>
        <v>2017</v>
      </c>
      <c r="B476" s="32">
        <v>42839</v>
      </c>
      <c r="C476" s="28">
        <f>'Bitcoin Data'!C476</f>
        <v>1167.540039</v>
      </c>
      <c r="D476" s="26">
        <f>'Bitcoin Data'!K476</f>
        <v>1706.1805287204884</v>
      </c>
      <c r="E476" s="25">
        <f>'Bitcoin Data'!J476</f>
        <v>7473.4956893259514</v>
      </c>
      <c r="F476" s="25">
        <f t="shared" si="49"/>
        <v>12.751132826604442</v>
      </c>
      <c r="G476" s="23">
        <f>'Emissions Factors'!$AB$39/1000</f>
        <v>0.49266147344102867</v>
      </c>
      <c r="H476" s="26">
        <f t="shared" si="55"/>
        <v>6281.9918863972134</v>
      </c>
      <c r="I476" s="23">
        <f t="shared" si="50"/>
        <v>3.6819033980584996</v>
      </c>
      <c r="J476" s="26">
        <f>I476*'Social Cost of Carbon'!$C$4</f>
        <v>184.09516990292499</v>
      </c>
      <c r="K476" s="26">
        <f>I476*'Social Cost of Carbon'!$C$5</f>
        <v>368.19033980584999</v>
      </c>
      <c r="L476" s="26">
        <f>I476*'Social Cost of Carbon'!$C$6</f>
        <v>552.28550970877495</v>
      </c>
      <c r="M476" s="23">
        <f t="shared" si="51"/>
        <v>0.157677821533729</v>
      </c>
      <c r="N476" s="23">
        <f t="shared" si="52"/>
        <v>0.315355643067458</v>
      </c>
      <c r="O476" s="23">
        <f t="shared" si="53"/>
        <v>0.473033464601187</v>
      </c>
      <c r="P476" s="27"/>
    </row>
    <row r="477" spans="1:16" x14ac:dyDescent="0.25">
      <c r="A477" s="24">
        <f t="shared" si="54"/>
        <v>2017</v>
      </c>
      <c r="B477" s="32">
        <v>42840</v>
      </c>
      <c r="C477" s="28">
        <f>'Bitcoin Data'!C477</f>
        <v>1172.5200199999999</v>
      </c>
      <c r="D477" s="26">
        <f>'Bitcoin Data'!K477</f>
        <v>1886.2651949140716</v>
      </c>
      <c r="E477" s="25">
        <f>'Bitcoin Data'!J477</f>
        <v>6532.6385065892264</v>
      </c>
      <c r="F477" s="25">
        <f t="shared" si="49"/>
        <v>12.322288645934698</v>
      </c>
      <c r="G477" s="23">
        <f>'Emissions Factors'!$AB$39/1000</f>
        <v>0.49266147344102867</v>
      </c>
      <c r="H477" s="26">
        <f t="shared" si="55"/>
        <v>6070.7168804718467</v>
      </c>
      <c r="I477" s="23">
        <f t="shared" si="50"/>
        <v>3.2183793121138491</v>
      </c>
      <c r="J477" s="26">
        <f>I477*'Social Cost of Carbon'!$C$4</f>
        <v>160.91896560569245</v>
      </c>
      <c r="K477" s="26">
        <f>I477*'Social Cost of Carbon'!$C$5</f>
        <v>321.8379312113849</v>
      </c>
      <c r="L477" s="26">
        <f>I477*'Social Cost of Carbon'!$C$6</f>
        <v>482.75689681707735</v>
      </c>
      <c r="M477" s="23">
        <f t="shared" si="51"/>
        <v>0.13724197699045895</v>
      </c>
      <c r="N477" s="23">
        <f t="shared" si="52"/>
        <v>0.27448395398091791</v>
      </c>
      <c r="O477" s="23">
        <f t="shared" si="53"/>
        <v>0.41172593097137683</v>
      </c>
      <c r="P477" s="27"/>
    </row>
    <row r="478" spans="1:16" x14ac:dyDescent="0.25">
      <c r="A478" s="24">
        <f t="shared" si="54"/>
        <v>2017</v>
      </c>
      <c r="B478" s="32">
        <v>42841</v>
      </c>
      <c r="C478" s="28">
        <f>'Bitcoin Data'!C478</f>
        <v>1182.9399410000001</v>
      </c>
      <c r="D478" s="26">
        <f>'Bitcoin Data'!K478</f>
        <v>1822.7637389314041</v>
      </c>
      <c r="E478" s="25">
        <f>'Bitcoin Data'!J478</f>
        <v>6386.3678151114536</v>
      </c>
      <c r="F478" s="25">
        <f t="shared" si="49"/>
        <v>11.640839676863736</v>
      </c>
      <c r="G478" s="23">
        <f>'Emissions Factors'!$AB$39/1000</f>
        <v>0.49266147344102867</v>
      </c>
      <c r="H478" s="26">
        <f t="shared" si="55"/>
        <v>5734.993227294477</v>
      </c>
      <c r="I478" s="23">
        <f t="shared" si="50"/>
        <v>3.1463173777291717</v>
      </c>
      <c r="J478" s="26">
        <f>I478*'Social Cost of Carbon'!$C$4</f>
        <v>157.31586888645859</v>
      </c>
      <c r="K478" s="26">
        <f>I478*'Social Cost of Carbon'!$C$5</f>
        <v>314.63173777291718</v>
      </c>
      <c r="L478" s="26">
        <f>I478*'Social Cost of Carbon'!$C$6</f>
        <v>471.94760665937577</v>
      </c>
      <c r="M478" s="23">
        <f t="shared" si="51"/>
        <v>0.13298719861759961</v>
      </c>
      <c r="N478" s="23">
        <f t="shared" si="52"/>
        <v>0.26597439723519922</v>
      </c>
      <c r="O478" s="23">
        <f t="shared" si="53"/>
        <v>0.39896159585279883</v>
      </c>
      <c r="P478" s="27"/>
    </row>
    <row r="479" spans="1:16" x14ac:dyDescent="0.25">
      <c r="A479" s="24">
        <f t="shared" si="54"/>
        <v>2017</v>
      </c>
      <c r="B479" s="32">
        <v>42842</v>
      </c>
      <c r="C479" s="28">
        <f>'Bitcoin Data'!C479</f>
        <v>1193.910034</v>
      </c>
      <c r="D479" s="26">
        <f>'Bitcoin Data'!K479</f>
        <v>1728.4609229127914</v>
      </c>
      <c r="E479" s="25">
        <f>'Bitcoin Data'!J479</f>
        <v>7121.3972325773784</v>
      </c>
      <c r="F479" s="25">
        <f t="shared" si="49"/>
        <v>12.309056833049294</v>
      </c>
      <c r="G479" s="23">
        <f>'Emissions Factors'!$AB$39/1000</f>
        <v>0.49266147344102867</v>
      </c>
      <c r="H479" s="26">
        <f t="shared" si="55"/>
        <v>6064.1980760394272</v>
      </c>
      <c r="I479" s="23">
        <f t="shared" si="50"/>
        <v>3.5084380535604351</v>
      </c>
      <c r="J479" s="26">
        <f>I479*'Social Cost of Carbon'!$C$4</f>
        <v>175.42190267802175</v>
      </c>
      <c r="K479" s="26">
        <f>I479*'Social Cost of Carbon'!$C$5</f>
        <v>350.8438053560435</v>
      </c>
      <c r="L479" s="26">
        <f>I479*'Social Cost of Carbon'!$C$6</f>
        <v>526.26570803406526</v>
      </c>
      <c r="M479" s="23">
        <f t="shared" si="51"/>
        <v>0.1469305874667117</v>
      </c>
      <c r="N479" s="23">
        <f t="shared" si="52"/>
        <v>0.2938611749334234</v>
      </c>
      <c r="O479" s="23">
        <f t="shared" si="53"/>
        <v>0.44079176240013512</v>
      </c>
      <c r="P479" s="27"/>
    </row>
    <row r="480" spans="1:16" x14ac:dyDescent="0.25">
      <c r="A480" s="24">
        <f t="shared" si="54"/>
        <v>2017</v>
      </c>
      <c r="B480" s="32">
        <v>42843</v>
      </c>
      <c r="C480" s="28">
        <f>'Bitcoin Data'!C480</f>
        <v>1211.670044</v>
      </c>
      <c r="D480" s="26">
        <f>'Bitcoin Data'!K480</f>
        <v>1810.7695311154241</v>
      </c>
      <c r="E480" s="25">
        <f>'Bitcoin Data'!J480</f>
        <v>6654.4394839458919</v>
      </c>
      <c r="F480" s="25">
        <f t="shared" si="49"/>
        <v>12.049656264180667</v>
      </c>
      <c r="G480" s="23">
        <f>'Emissions Factors'!$AB$39/1000</f>
        <v>0.49266147344102867</v>
      </c>
      <c r="H480" s="26">
        <f t="shared" si="55"/>
        <v>5936.4014095691691</v>
      </c>
      <c r="I480" s="23">
        <f t="shared" si="50"/>
        <v>3.278385961084942</v>
      </c>
      <c r="J480" s="26">
        <f>I480*'Social Cost of Carbon'!$C$4</f>
        <v>163.91929805424709</v>
      </c>
      <c r="K480" s="26">
        <f>I480*'Social Cost of Carbon'!$C$5</f>
        <v>327.83859610849419</v>
      </c>
      <c r="L480" s="26">
        <f>I480*'Social Cost of Carbon'!$C$6</f>
        <v>491.75789416274131</v>
      </c>
      <c r="M480" s="23">
        <f t="shared" si="51"/>
        <v>0.13528377536933406</v>
      </c>
      <c r="N480" s="23">
        <f t="shared" si="52"/>
        <v>0.27056755073866812</v>
      </c>
      <c r="O480" s="23">
        <f t="shared" si="53"/>
        <v>0.40585132610800218</v>
      </c>
      <c r="P480" s="27"/>
    </row>
    <row r="481" spans="1:16" x14ac:dyDescent="0.25">
      <c r="A481" s="24">
        <f t="shared" si="54"/>
        <v>2017</v>
      </c>
      <c r="B481" s="32">
        <v>42844</v>
      </c>
      <c r="C481" s="28">
        <f>'Bitcoin Data'!C481</f>
        <v>1210.290039</v>
      </c>
      <c r="D481" s="26">
        <f>'Bitcoin Data'!K481</f>
        <v>1803.0892087842815</v>
      </c>
      <c r="E481" s="25">
        <f>'Bitcoin Data'!J481</f>
        <v>6492.3646779339824</v>
      </c>
      <c r="F481" s="25">
        <f t="shared" si="49"/>
        <v>11.706312690275</v>
      </c>
      <c r="G481" s="23">
        <f>'Emissions Factors'!$AB$39/1000</f>
        <v>0.49266147344102867</v>
      </c>
      <c r="H481" s="26">
        <f t="shared" si="55"/>
        <v>5767.2492585522941</v>
      </c>
      <c r="I481" s="23">
        <f t="shared" si="50"/>
        <v>3.1985379483474454</v>
      </c>
      <c r="J481" s="26">
        <f>I481*'Social Cost of Carbon'!$C$4</f>
        <v>159.92689741737226</v>
      </c>
      <c r="K481" s="26">
        <f>I481*'Social Cost of Carbon'!$C$5</f>
        <v>319.85379483474452</v>
      </c>
      <c r="L481" s="26">
        <f>I481*'Social Cost of Carbon'!$C$6</f>
        <v>479.78069225211681</v>
      </c>
      <c r="M481" s="23">
        <f t="shared" si="51"/>
        <v>0.13213931558877537</v>
      </c>
      <c r="N481" s="23">
        <f t="shared" si="52"/>
        <v>0.26427863117755074</v>
      </c>
      <c r="O481" s="23">
        <f t="shared" si="53"/>
        <v>0.39641794676632619</v>
      </c>
      <c r="P481" s="27"/>
    </row>
    <row r="482" spans="1:16" x14ac:dyDescent="0.25">
      <c r="A482" s="24">
        <f t="shared" si="54"/>
        <v>2017</v>
      </c>
      <c r="B482" s="32">
        <v>42845</v>
      </c>
      <c r="C482" s="28">
        <f>'Bitcoin Data'!C482</f>
        <v>1229.079956</v>
      </c>
      <c r="D482" s="26">
        <f>'Bitcoin Data'!K482</f>
        <v>1736.3950927964916</v>
      </c>
      <c r="E482" s="25">
        <f>'Bitcoin Data'!J482</f>
        <v>8095.4303590143008</v>
      </c>
      <c r="F482" s="25">
        <f t="shared" si="49"/>
        <v>14.056865549468172</v>
      </c>
      <c r="G482" s="23">
        <f>'Emissions Factors'!$AB$39/1000</f>
        <v>0.49266147344102867</v>
      </c>
      <c r="H482" s="26">
        <f t="shared" si="55"/>
        <v>6925.2760935634251</v>
      </c>
      <c r="I482" s="23">
        <f t="shared" si="50"/>
        <v>3.9883066488112213</v>
      </c>
      <c r="J482" s="26">
        <f>I482*'Social Cost of Carbon'!$C$4</f>
        <v>199.41533244056106</v>
      </c>
      <c r="K482" s="26">
        <f>I482*'Social Cost of Carbon'!$C$5</f>
        <v>398.83066488112212</v>
      </c>
      <c r="L482" s="26">
        <f>I482*'Social Cost of Carbon'!$C$6</f>
        <v>598.24599732168315</v>
      </c>
      <c r="M482" s="23">
        <f t="shared" si="51"/>
        <v>0.16224764830560873</v>
      </c>
      <c r="N482" s="23">
        <f t="shared" si="52"/>
        <v>0.32449529661121745</v>
      </c>
      <c r="O482" s="23">
        <f t="shared" si="53"/>
        <v>0.48674294491682618</v>
      </c>
      <c r="P482" s="27"/>
    </row>
    <row r="483" spans="1:16" x14ac:dyDescent="0.25">
      <c r="A483" s="24">
        <f t="shared" si="54"/>
        <v>2017</v>
      </c>
      <c r="B483" s="32">
        <v>42846</v>
      </c>
      <c r="C483" s="28">
        <f>'Bitcoin Data'!C483</f>
        <v>1222.0500489999999</v>
      </c>
      <c r="D483" s="26">
        <f>'Bitcoin Data'!K483</f>
        <v>2056.1813124173477</v>
      </c>
      <c r="E483" s="25">
        <f>'Bitcoin Data'!J483</f>
        <v>5932.6033658509432</v>
      </c>
      <c r="F483" s="25">
        <f t="shared" si="49"/>
        <v>12.198508174846967</v>
      </c>
      <c r="G483" s="23">
        <f>'Emissions Factors'!$AB$39/1000</f>
        <v>0.49266147344102867</v>
      </c>
      <c r="H483" s="26">
        <f t="shared" si="55"/>
        <v>6009.7350112025406</v>
      </c>
      <c r="I483" s="23">
        <f t="shared" si="50"/>
        <v>2.9227651155613317</v>
      </c>
      <c r="J483" s="26">
        <f>I483*'Social Cost of Carbon'!$C$4</f>
        <v>146.13825577806659</v>
      </c>
      <c r="K483" s="26">
        <f>I483*'Social Cost of Carbon'!$C$5</f>
        <v>292.27651155613319</v>
      </c>
      <c r="L483" s="26">
        <f>I483*'Social Cost of Carbon'!$C$6</f>
        <v>438.41476733419972</v>
      </c>
      <c r="M483" s="23">
        <f t="shared" si="51"/>
        <v>0.11958450956869655</v>
      </c>
      <c r="N483" s="23">
        <f t="shared" si="52"/>
        <v>0.23916901913739311</v>
      </c>
      <c r="O483" s="23">
        <f t="shared" si="53"/>
        <v>0.35875352870608962</v>
      </c>
      <c r="P483" s="27"/>
    </row>
    <row r="484" spans="1:16" x14ac:dyDescent="0.25">
      <c r="A484" s="24">
        <f t="shared" si="54"/>
        <v>2017</v>
      </c>
      <c r="B484" s="32">
        <v>42847</v>
      </c>
      <c r="C484" s="28">
        <f>'Bitcoin Data'!C484</f>
        <v>1231.709961</v>
      </c>
      <c r="D484" s="26">
        <f>'Bitcoin Data'!K484</f>
        <v>1816.2628593962033</v>
      </c>
      <c r="E484" s="25">
        <f>'Bitcoin Data'!J484</f>
        <v>7083.014771728389</v>
      </c>
      <c r="F484" s="25">
        <f t="shared" si="49"/>
        <v>12.86461666244495</v>
      </c>
      <c r="G484" s="23">
        <f>'Emissions Factors'!$AB$39/1000</f>
        <v>0.49266147344102867</v>
      </c>
      <c r="H484" s="26">
        <f t="shared" si="55"/>
        <v>6337.9010001741372</v>
      </c>
      <c r="I484" s="23">
        <f t="shared" si="50"/>
        <v>3.4895284938442797</v>
      </c>
      <c r="J484" s="26">
        <f>I484*'Social Cost of Carbon'!$C$4</f>
        <v>174.47642469221398</v>
      </c>
      <c r="K484" s="26">
        <f>I484*'Social Cost of Carbon'!$C$5</f>
        <v>348.95284938442796</v>
      </c>
      <c r="L484" s="26">
        <f>I484*'Social Cost of Carbon'!$C$6</f>
        <v>523.42927407664195</v>
      </c>
      <c r="M484" s="23">
        <f t="shared" si="51"/>
        <v>0.14165382291019241</v>
      </c>
      <c r="N484" s="23">
        <f t="shared" si="52"/>
        <v>0.28330764582038481</v>
      </c>
      <c r="O484" s="23">
        <f t="shared" si="53"/>
        <v>0.42496146873057716</v>
      </c>
      <c r="P484" s="27"/>
    </row>
    <row r="485" spans="1:16" x14ac:dyDescent="0.25">
      <c r="A485" s="24">
        <f t="shared" si="54"/>
        <v>2017</v>
      </c>
      <c r="B485" s="32">
        <v>42848</v>
      </c>
      <c r="C485" s="28">
        <f>'Bitcoin Data'!C485</f>
        <v>1207.209961</v>
      </c>
      <c r="D485" s="26">
        <f>'Bitcoin Data'!K485</f>
        <v>1914.1394249704615</v>
      </c>
      <c r="E485" s="25">
        <f>'Bitcoin Data'!J485</f>
        <v>5444.0265584079352</v>
      </c>
      <c r="F485" s="25">
        <f t="shared" si="49"/>
        <v>10.420625866034886</v>
      </c>
      <c r="G485" s="23">
        <f>'Emissions Factors'!$AB$39/1000</f>
        <v>0.49266147344102867</v>
      </c>
      <c r="H485" s="26">
        <f t="shared" si="55"/>
        <v>5133.8408933384426</v>
      </c>
      <c r="I485" s="23">
        <f t="shared" si="50"/>
        <v>2.6820621457173455</v>
      </c>
      <c r="J485" s="26">
        <f>I485*'Social Cost of Carbon'!$C$4</f>
        <v>134.10310728586728</v>
      </c>
      <c r="K485" s="26">
        <f>I485*'Social Cost of Carbon'!$C$5</f>
        <v>268.20621457173456</v>
      </c>
      <c r="L485" s="26">
        <f>I485*'Social Cost of Carbon'!$C$6</f>
        <v>402.30932185760184</v>
      </c>
      <c r="M485" s="23">
        <f t="shared" si="51"/>
        <v>0.11108515636731668</v>
      </c>
      <c r="N485" s="23">
        <f t="shared" si="52"/>
        <v>0.22217031273463336</v>
      </c>
      <c r="O485" s="23">
        <f t="shared" si="53"/>
        <v>0.33325546910195009</v>
      </c>
      <c r="P485" s="27"/>
    </row>
    <row r="486" spans="1:16" x14ac:dyDescent="0.25">
      <c r="A486" s="24">
        <f t="shared" si="54"/>
        <v>2017</v>
      </c>
      <c r="B486" s="32">
        <v>42849</v>
      </c>
      <c r="C486" s="28">
        <f>'Bitcoin Data'!C486</f>
        <v>1250.150024</v>
      </c>
      <c r="D486" s="26">
        <f>'Bitcoin Data'!K486</f>
        <v>1551.5443612855397</v>
      </c>
      <c r="E486" s="25">
        <f>'Bitcoin Data'!J486</f>
        <v>8011.9150544716913</v>
      </c>
      <c r="F486" s="25">
        <f t="shared" si="49"/>
        <v>12.43084162586428</v>
      </c>
      <c r="G486" s="23">
        <f>'Emissions Factors'!$AB$39/1000</f>
        <v>0.49266147344102867</v>
      </c>
      <c r="H486" s="26">
        <f t="shared" si="55"/>
        <v>6124.1967515103688</v>
      </c>
      <c r="I486" s="23">
        <f t="shared" si="50"/>
        <v>3.9471618758203832</v>
      </c>
      <c r="J486" s="26">
        <f>I486*'Social Cost of Carbon'!$C$4</f>
        <v>197.35809379101917</v>
      </c>
      <c r="K486" s="26">
        <f>I486*'Social Cost of Carbon'!$C$5</f>
        <v>394.71618758203834</v>
      </c>
      <c r="L486" s="26">
        <f>I486*'Social Cost of Carbon'!$C$6</f>
        <v>592.07428137305749</v>
      </c>
      <c r="M486" s="23">
        <f t="shared" si="51"/>
        <v>0.15786752789841099</v>
      </c>
      <c r="N486" s="23">
        <f t="shared" si="52"/>
        <v>0.31573505579682198</v>
      </c>
      <c r="O486" s="23">
        <f t="shared" si="53"/>
        <v>0.47360258369523295</v>
      </c>
      <c r="P486" s="27"/>
    </row>
    <row r="487" spans="1:16" x14ac:dyDescent="0.25">
      <c r="A487" s="24">
        <f t="shared" si="54"/>
        <v>2017</v>
      </c>
      <c r="B487" s="32">
        <v>42850</v>
      </c>
      <c r="C487" s="28">
        <f>'Bitcoin Data'!C487</f>
        <v>1265.48999</v>
      </c>
      <c r="D487" s="26">
        <f>'Bitcoin Data'!K487</f>
        <v>1846.153846153846</v>
      </c>
      <c r="E487" s="25">
        <f>'Bitcoin Data'!J487</f>
        <v>6957.1130253395504</v>
      </c>
      <c r="F487" s="25">
        <f t="shared" si="49"/>
        <v>12.843900969857629</v>
      </c>
      <c r="G487" s="23">
        <f>'Emissions Factors'!$AB$39/1000</f>
        <v>0.49266147344102867</v>
      </c>
      <c r="H487" s="26">
        <f t="shared" si="55"/>
        <v>6327.6951765407166</v>
      </c>
      <c r="I487" s="23">
        <f t="shared" si="50"/>
        <v>3.4275015539595555</v>
      </c>
      <c r="J487" s="26">
        <f>I487*'Social Cost of Carbon'!$C$4</f>
        <v>171.37507769797779</v>
      </c>
      <c r="K487" s="26">
        <f>I487*'Social Cost of Carbon'!$C$5</f>
        <v>342.75015539595557</v>
      </c>
      <c r="L487" s="26">
        <f>I487*'Social Cost of Carbon'!$C$6</f>
        <v>514.12523309393328</v>
      </c>
      <c r="M487" s="23">
        <f t="shared" si="51"/>
        <v>0.13542191487265559</v>
      </c>
      <c r="N487" s="23">
        <f t="shared" si="52"/>
        <v>0.27084382974531118</v>
      </c>
      <c r="O487" s="23">
        <f t="shared" si="53"/>
        <v>0.40626574461796672</v>
      </c>
      <c r="P487" s="27"/>
    </row>
    <row r="488" spans="1:16" x14ac:dyDescent="0.25">
      <c r="A488" s="24">
        <f t="shared" si="54"/>
        <v>2017</v>
      </c>
      <c r="B488" s="32">
        <v>42851</v>
      </c>
      <c r="C488" s="28">
        <f>'Bitcoin Data'!C488</f>
        <v>1281.079956</v>
      </c>
      <c r="D488" s="26">
        <f>'Bitcoin Data'!K488</f>
        <v>1908.6561785293518</v>
      </c>
      <c r="E488" s="25">
        <f>'Bitcoin Data'!J488</f>
        <v>6476.3883209217647</v>
      </c>
      <c r="F488" s="25">
        <f t="shared" si="49"/>
        <v>12.361198583282661</v>
      </c>
      <c r="G488" s="23">
        <f>'Emissions Factors'!$AB$39/1000</f>
        <v>0.49266147344102867</v>
      </c>
      <c r="H488" s="26">
        <f t="shared" si="55"/>
        <v>6089.8863075371919</v>
      </c>
      <c r="I488" s="23">
        <f t="shared" si="50"/>
        <v>3.1906670127615864</v>
      </c>
      <c r="J488" s="26">
        <f>I488*'Social Cost of Carbon'!$C$4</f>
        <v>159.53335063807933</v>
      </c>
      <c r="K488" s="26">
        <f>I488*'Social Cost of Carbon'!$C$5</f>
        <v>319.06670127615865</v>
      </c>
      <c r="L488" s="26">
        <f>I488*'Social Cost of Carbon'!$C$6</f>
        <v>478.60005191423795</v>
      </c>
      <c r="M488" s="23">
        <f t="shared" si="51"/>
        <v>0.12453036197381526</v>
      </c>
      <c r="N488" s="23">
        <f t="shared" si="52"/>
        <v>0.24906072394763051</v>
      </c>
      <c r="O488" s="23">
        <f t="shared" si="53"/>
        <v>0.37359108592144574</v>
      </c>
      <c r="P488" s="27"/>
    </row>
    <row r="489" spans="1:16" x14ac:dyDescent="0.25">
      <c r="A489" s="24">
        <f t="shared" si="54"/>
        <v>2017</v>
      </c>
      <c r="B489" s="32">
        <v>42852</v>
      </c>
      <c r="C489" s="28">
        <f>'Bitcoin Data'!C489</f>
        <v>1317.7299800000001</v>
      </c>
      <c r="D489" s="26">
        <f>'Bitcoin Data'!K489</f>
        <v>1840.9304375050731</v>
      </c>
      <c r="E489" s="25">
        <f>'Bitcoin Data'!J489</f>
        <v>6208.8544389238459</v>
      </c>
      <c r="F489" s="25">
        <f t="shared" si="49"/>
        <v>11.430069118653391</v>
      </c>
      <c r="G489" s="23">
        <f>'Emissions Factors'!$AB$39/1000</f>
        <v>0.49266147344102867</v>
      </c>
      <c r="H489" s="26">
        <f t="shared" si="55"/>
        <v>5631.1546935285796</v>
      </c>
      <c r="I489" s="23">
        <f t="shared" si="50"/>
        <v>3.0588633762610935</v>
      </c>
      <c r="J489" s="26">
        <f>I489*'Social Cost of Carbon'!$C$4</f>
        <v>152.94316881305468</v>
      </c>
      <c r="K489" s="26">
        <f>I489*'Social Cost of Carbon'!$C$5</f>
        <v>305.88633762610937</v>
      </c>
      <c r="L489" s="26">
        <f>I489*'Social Cost of Carbon'!$C$6</f>
        <v>458.82950643916405</v>
      </c>
      <c r="M489" s="23">
        <f t="shared" si="51"/>
        <v>0.11606563646146585</v>
      </c>
      <c r="N489" s="23">
        <f t="shared" si="52"/>
        <v>0.2321312729229317</v>
      </c>
      <c r="O489" s="23">
        <f t="shared" si="53"/>
        <v>0.34819690938439757</v>
      </c>
      <c r="P489" s="27"/>
    </row>
    <row r="490" spans="1:16" x14ac:dyDescent="0.25">
      <c r="A490" s="24">
        <f t="shared" si="54"/>
        <v>2017</v>
      </c>
      <c r="B490" s="32">
        <v>42853</v>
      </c>
      <c r="C490" s="28">
        <f>'Bitcoin Data'!C490</f>
        <v>1316.4799800000001</v>
      </c>
      <c r="D490" s="26">
        <f>'Bitcoin Data'!K490</f>
        <v>1700.2558255293113</v>
      </c>
      <c r="E490" s="25">
        <f>'Bitcoin Data'!J490</f>
        <v>8546.8971803678687</v>
      </c>
      <c r="F490" s="25">
        <f t="shared" si="49"/>
        <v>14.531911721120514</v>
      </c>
      <c r="G490" s="23">
        <f>'Emissions Factors'!$AB$39/1000</f>
        <v>0.49266147344102867</v>
      </c>
      <c r="H490" s="26">
        <f t="shared" si="55"/>
        <v>7159.3130404421872</v>
      </c>
      <c r="I490" s="23">
        <f t="shared" si="50"/>
        <v>4.2107269582290074</v>
      </c>
      <c r="J490" s="26">
        <f>I490*'Social Cost of Carbon'!$C$4</f>
        <v>210.53634791145038</v>
      </c>
      <c r="K490" s="26">
        <f>I490*'Social Cost of Carbon'!$C$5</f>
        <v>421.07269582290076</v>
      </c>
      <c r="L490" s="26">
        <f>I490*'Social Cost of Carbon'!$C$6</f>
        <v>631.60904373435108</v>
      </c>
      <c r="M490" s="23">
        <f t="shared" si="51"/>
        <v>0.15992369888636693</v>
      </c>
      <c r="N490" s="23">
        <f t="shared" si="52"/>
        <v>0.31984739777273385</v>
      </c>
      <c r="O490" s="23">
        <f t="shared" si="53"/>
        <v>0.47977109665910078</v>
      </c>
      <c r="P490" s="27"/>
    </row>
    <row r="491" spans="1:16" x14ac:dyDescent="0.25">
      <c r="A491" s="24">
        <f t="shared" si="54"/>
        <v>2017</v>
      </c>
      <c r="B491" s="32">
        <v>42854</v>
      </c>
      <c r="C491" s="28">
        <f>'Bitcoin Data'!C491</f>
        <v>1321.790039</v>
      </c>
      <c r="D491" s="26">
        <f>'Bitcoin Data'!K491</f>
        <v>2172.8360604263348</v>
      </c>
      <c r="E491" s="25">
        <f>'Bitcoin Data'!J491</f>
        <v>5834.3614960718478</v>
      </c>
      <c r="F491" s="25">
        <f t="shared" si="49"/>
        <v>12.67711104822785</v>
      </c>
      <c r="G491" s="23">
        <f>'Emissions Factors'!$AB$39/1000</f>
        <v>0.49266147344102867</v>
      </c>
      <c r="H491" s="26">
        <f t="shared" si="55"/>
        <v>6245.5242079954769</v>
      </c>
      <c r="I491" s="23">
        <f t="shared" si="50"/>
        <v>2.8743651312423606</v>
      </c>
      <c r="J491" s="26">
        <f>I491*'Social Cost of Carbon'!$C$4</f>
        <v>143.71825656211803</v>
      </c>
      <c r="K491" s="26">
        <f>I491*'Social Cost of Carbon'!$C$5</f>
        <v>287.43651312423606</v>
      </c>
      <c r="L491" s="26">
        <f>I491*'Social Cost of Carbon'!$C$6</f>
        <v>431.15476968635409</v>
      </c>
      <c r="M491" s="23">
        <f t="shared" si="51"/>
        <v>0.1087300193840529</v>
      </c>
      <c r="N491" s="23">
        <f t="shared" si="52"/>
        <v>0.2174600387681058</v>
      </c>
      <c r="O491" s="23">
        <f t="shared" si="53"/>
        <v>0.32619005815215868</v>
      </c>
      <c r="P491" s="27"/>
    </row>
    <row r="492" spans="1:16" x14ac:dyDescent="0.25">
      <c r="A492" s="24">
        <f t="shared" si="54"/>
        <v>2017</v>
      </c>
      <c r="B492" s="32">
        <v>42855</v>
      </c>
      <c r="C492" s="28">
        <f>'Bitcoin Data'!C492</f>
        <v>1347.8900149999999</v>
      </c>
      <c r="D492" s="26">
        <f>'Bitcoin Data'!K492</f>
        <v>1879.7763817647397</v>
      </c>
      <c r="E492" s="25">
        <f>'Bitcoin Data'!J492</f>
        <v>6695.6865930601707</v>
      </c>
      <c r="F492" s="25">
        <f t="shared" si="49"/>
        <v>12.586393517333326</v>
      </c>
      <c r="G492" s="23">
        <f>'Emissions Factors'!$AB$39/1000</f>
        <v>0.49266147344102867</v>
      </c>
      <c r="H492" s="26">
        <f t="shared" si="55"/>
        <v>6200.831175558048</v>
      </c>
      <c r="I492" s="23">
        <f t="shared" si="50"/>
        <v>3.2987068226363649</v>
      </c>
      <c r="J492" s="26">
        <f>I492*'Social Cost of Carbon'!$C$4</f>
        <v>164.93534113181823</v>
      </c>
      <c r="K492" s="26">
        <f>I492*'Social Cost of Carbon'!$C$5</f>
        <v>329.87068226363647</v>
      </c>
      <c r="L492" s="26">
        <f>I492*'Social Cost of Carbon'!$C$6</f>
        <v>494.80602339545476</v>
      </c>
      <c r="M492" s="23">
        <f t="shared" si="51"/>
        <v>0.12236557827147213</v>
      </c>
      <c r="N492" s="23">
        <f t="shared" si="52"/>
        <v>0.24473115654294425</v>
      </c>
      <c r="O492" s="23">
        <f t="shared" si="53"/>
        <v>0.3670967348144164</v>
      </c>
      <c r="P492" s="27"/>
    </row>
    <row r="493" spans="1:16" x14ac:dyDescent="0.25">
      <c r="A493" s="24">
        <f t="shared" si="54"/>
        <v>2017</v>
      </c>
      <c r="B493" s="32">
        <v>42856</v>
      </c>
      <c r="C493" s="28">
        <f>'Bitcoin Data'!C493</f>
        <v>1421.599976</v>
      </c>
      <c r="D493" s="26">
        <f>'Bitcoin Data'!K493</f>
        <v>1886.1773472429213</v>
      </c>
      <c r="E493" s="25">
        <f>'Bitcoin Data'!J493</f>
        <v>7025.0805571923611</v>
      </c>
      <c r="F493" s="25">
        <f t="shared" si="49"/>
        <v>13.250547809532911</v>
      </c>
      <c r="G493" s="23">
        <f>'Emissions Factors'!$AB$39/1000</f>
        <v>0.49266147344102867</v>
      </c>
      <c r="H493" s="26">
        <f t="shared" si="55"/>
        <v>6528.0344077452792</v>
      </c>
      <c r="I493" s="23">
        <f t="shared" si="50"/>
        <v>3.4609865383483109</v>
      </c>
      <c r="J493" s="26">
        <f>I493*'Social Cost of Carbon'!$C$4</f>
        <v>173.04932691741556</v>
      </c>
      <c r="K493" s="26">
        <f>I493*'Social Cost of Carbon'!$C$5</f>
        <v>346.09865383483111</v>
      </c>
      <c r="L493" s="26">
        <f>I493*'Social Cost of Carbon'!$C$6</f>
        <v>519.14798075224667</v>
      </c>
      <c r="M493" s="23">
        <f t="shared" si="51"/>
        <v>0.12172856629072956</v>
      </c>
      <c r="N493" s="23">
        <f t="shared" si="52"/>
        <v>0.24345713258145912</v>
      </c>
      <c r="O493" s="23">
        <f t="shared" si="53"/>
        <v>0.36518569887218871</v>
      </c>
      <c r="P493" s="27"/>
    </row>
    <row r="494" spans="1:16" x14ac:dyDescent="0.25">
      <c r="A494" s="24">
        <f t="shared" si="54"/>
        <v>2017</v>
      </c>
      <c r="B494" s="32">
        <v>42857</v>
      </c>
      <c r="C494" s="28">
        <f>'Bitcoin Data'!C494</f>
        <v>1452.8199460000001</v>
      </c>
      <c r="D494" s="26">
        <f>'Bitcoin Data'!K494</f>
        <v>1972.7167630057811</v>
      </c>
      <c r="E494" s="25">
        <f>'Bitcoin Data'!J494</f>
        <v>5608.5764264071622</v>
      </c>
      <c r="F494" s="25">
        <f t="shared" si="49"/>
        <v>11.064132732972469</v>
      </c>
      <c r="G494" s="23">
        <f>'Emissions Factors'!$AB$39/1000</f>
        <v>0.49266147344102867</v>
      </c>
      <c r="H494" s="26">
        <f t="shared" si="55"/>
        <v>5450.8719345733316</v>
      </c>
      <c r="I494" s="23">
        <f t="shared" si="50"/>
        <v>2.7631295261403714</v>
      </c>
      <c r="J494" s="26">
        <f>I494*'Social Cost of Carbon'!$C$4</f>
        <v>138.15647630701858</v>
      </c>
      <c r="K494" s="26">
        <f>I494*'Social Cost of Carbon'!$C$5</f>
        <v>276.31295261403716</v>
      </c>
      <c r="L494" s="26">
        <f>I494*'Social Cost of Carbon'!$C$6</f>
        <v>414.46942892105574</v>
      </c>
      <c r="M494" s="23">
        <f t="shared" si="51"/>
        <v>9.5095387895382438E-2</v>
      </c>
      <c r="N494" s="23">
        <f t="shared" si="52"/>
        <v>0.19019077579076488</v>
      </c>
      <c r="O494" s="23">
        <f t="shared" si="53"/>
        <v>0.28528616368614734</v>
      </c>
      <c r="P494" s="27"/>
    </row>
    <row r="495" spans="1:16" x14ac:dyDescent="0.25">
      <c r="A495" s="24">
        <f t="shared" si="54"/>
        <v>2017</v>
      </c>
      <c r="B495" s="32">
        <v>42858</v>
      </c>
      <c r="C495" s="28">
        <f>'Bitcoin Data'!C495</f>
        <v>1490.089966</v>
      </c>
      <c r="D495" s="26">
        <f>'Bitcoin Data'!K495</f>
        <v>1641.6587017353959</v>
      </c>
      <c r="E495" s="25">
        <f>'Bitcoin Data'!J495</f>
        <v>8573.0736415923493</v>
      </c>
      <c r="F495" s="25">
        <f t="shared" si="49"/>
        <v>14.07406094433844</v>
      </c>
      <c r="G495" s="23">
        <f>'Emissions Factors'!$AB$39/1000</f>
        <v>0.49266147344102867</v>
      </c>
      <c r="H495" s="26">
        <f t="shared" si="55"/>
        <v>6933.747602136611</v>
      </c>
      <c r="I495" s="23">
        <f t="shared" si="50"/>
        <v>4.2236230921853322</v>
      </c>
      <c r="J495" s="26">
        <f>I495*'Social Cost of Carbon'!$C$4</f>
        <v>211.1811546092666</v>
      </c>
      <c r="K495" s="26">
        <f>I495*'Social Cost of Carbon'!$C$5</f>
        <v>422.3623092185332</v>
      </c>
      <c r="L495" s="26">
        <f>I495*'Social Cost of Carbon'!$C$6</f>
        <v>633.54346382779977</v>
      </c>
      <c r="M495" s="23">
        <f t="shared" si="51"/>
        <v>0.14172376126802708</v>
      </c>
      <c r="N495" s="23">
        <f t="shared" si="52"/>
        <v>0.28344752253605415</v>
      </c>
      <c r="O495" s="23">
        <f t="shared" si="53"/>
        <v>0.42517128380408126</v>
      </c>
      <c r="P495" s="27"/>
    </row>
    <row r="496" spans="1:16" x14ac:dyDescent="0.25">
      <c r="A496" s="24">
        <f t="shared" si="54"/>
        <v>2017</v>
      </c>
      <c r="B496" s="32">
        <v>42859</v>
      </c>
      <c r="C496" s="28">
        <f>'Bitcoin Data'!C496</f>
        <v>1537.670044</v>
      </c>
      <c r="D496" s="26">
        <f>'Bitcoin Data'!K496</f>
        <v>2098.6397705191093</v>
      </c>
      <c r="E496" s="25">
        <f>'Bitcoin Data'!J496</f>
        <v>5146.697660895954</v>
      </c>
      <c r="F496" s="25">
        <f t="shared" si="49"/>
        <v>10.801064397993922</v>
      </c>
      <c r="G496" s="23">
        <f>'Emissions Factors'!$AB$39/1000</f>
        <v>0.49266147344102867</v>
      </c>
      <c r="H496" s="26">
        <f t="shared" si="55"/>
        <v>5321.2683010471228</v>
      </c>
      <c r="I496" s="23">
        <f t="shared" si="50"/>
        <v>2.5355796529724963</v>
      </c>
      <c r="J496" s="26">
        <f>I496*'Social Cost of Carbon'!$C$4</f>
        <v>126.77898264862482</v>
      </c>
      <c r="K496" s="26">
        <f>I496*'Social Cost of Carbon'!$C$5</f>
        <v>253.55796529724964</v>
      </c>
      <c r="L496" s="26">
        <f>I496*'Social Cost of Carbon'!$C$6</f>
        <v>380.33694794587444</v>
      </c>
      <c r="M496" s="23">
        <f t="shared" si="51"/>
        <v>8.2448756248661645E-2</v>
      </c>
      <c r="N496" s="23">
        <f t="shared" si="52"/>
        <v>0.16489751249732329</v>
      </c>
      <c r="O496" s="23">
        <f t="shared" si="53"/>
        <v>0.24734626874598492</v>
      </c>
      <c r="P496" s="27"/>
    </row>
    <row r="497" spans="1:16" x14ac:dyDescent="0.25">
      <c r="A497" s="24">
        <f t="shared" si="54"/>
        <v>2017</v>
      </c>
      <c r="B497" s="32">
        <v>42860</v>
      </c>
      <c r="C497" s="28">
        <f>'Bitcoin Data'!C497</f>
        <v>1555.4499510000001</v>
      </c>
      <c r="D497" s="26">
        <f>'Bitcoin Data'!K497</f>
        <v>1607.9961219731797</v>
      </c>
      <c r="E497" s="25">
        <f>'Bitcoin Data'!J497</f>
        <v>8743.1479880054339</v>
      </c>
      <c r="F497" s="25">
        <f t="shared" si="49"/>
        <v>14.058948058550346</v>
      </c>
      <c r="G497" s="23">
        <f>'Emissions Factors'!$AB$39/1000</f>
        <v>0.49266147344102867</v>
      </c>
      <c r="H497" s="26">
        <f t="shared" si="55"/>
        <v>6926.3020655563032</v>
      </c>
      <c r="I497" s="23">
        <f t="shared" si="50"/>
        <v>4.3074121702837216</v>
      </c>
      <c r="J497" s="26">
        <f>I497*'Social Cost of Carbon'!$C$4</f>
        <v>215.37060851418607</v>
      </c>
      <c r="K497" s="26">
        <f>I497*'Social Cost of Carbon'!$C$5</f>
        <v>430.74121702837215</v>
      </c>
      <c r="L497" s="26">
        <f>I497*'Social Cost of Carbon'!$C$6</f>
        <v>646.11182554255822</v>
      </c>
      <c r="M497" s="23">
        <f t="shared" si="51"/>
        <v>0.13846193403762308</v>
      </c>
      <c r="N497" s="23">
        <f t="shared" si="52"/>
        <v>0.27692386807524616</v>
      </c>
      <c r="O497" s="23">
        <f t="shared" si="53"/>
        <v>0.41538580211286924</v>
      </c>
      <c r="P497" s="27"/>
    </row>
    <row r="498" spans="1:16" x14ac:dyDescent="0.25">
      <c r="A498" s="24">
        <f t="shared" si="54"/>
        <v>2017</v>
      </c>
      <c r="B498" s="32">
        <v>42861</v>
      </c>
      <c r="C498" s="28">
        <f>'Bitcoin Data'!C498</f>
        <v>1578.8000489999999</v>
      </c>
      <c r="D498" s="26">
        <f>'Bitcoin Data'!K498</f>
        <v>2125.486153413618</v>
      </c>
      <c r="E498" s="25">
        <f>'Bitcoin Data'!J498</f>
        <v>6571.5593620407499</v>
      </c>
      <c r="F498" s="25">
        <f t="shared" si="49"/>
        <v>13.967758430353243</v>
      </c>
      <c r="G498" s="23">
        <f>'Emissions Factors'!$AB$39/1000</f>
        <v>0.49266147344102867</v>
      </c>
      <c r="H498" s="26">
        <f t="shared" si="55"/>
        <v>6881.376448966178</v>
      </c>
      <c r="I498" s="23">
        <f t="shared" si="50"/>
        <v>3.2375541181081822</v>
      </c>
      <c r="J498" s="26">
        <f>I498*'Social Cost of Carbon'!$C$4</f>
        <v>161.8777059054091</v>
      </c>
      <c r="K498" s="26">
        <f>I498*'Social Cost of Carbon'!$C$5</f>
        <v>323.7554118108182</v>
      </c>
      <c r="L498" s="26">
        <f>I498*'Social Cost of Carbon'!$C$6</f>
        <v>485.63311771622733</v>
      </c>
      <c r="M498" s="23">
        <f t="shared" si="51"/>
        <v>0.10253211355544435</v>
      </c>
      <c r="N498" s="23">
        <f t="shared" si="52"/>
        <v>0.2050642271108887</v>
      </c>
      <c r="O498" s="23">
        <f t="shared" si="53"/>
        <v>0.30759634066633307</v>
      </c>
      <c r="P498" s="27"/>
    </row>
    <row r="499" spans="1:16" x14ac:dyDescent="0.25">
      <c r="A499" s="24">
        <f t="shared" si="54"/>
        <v>2017</v>
      </c>
      <c r="B499" s="32">
        <v>42862</v>
      </c>
      <c r="C499" s="28">
        <f>'Bitcoin Data'!C499</f>
        <v>1596.709961</v>
      </c>
      <c r="D499" s="26">
        <f>'Bitcoin Data'!K499</f>
        <v>2068.0166028389945</v>
      </c>
      <c r="E499" s="25">
        <f>'Bitcoin Data'!J499</f>
        <v>7276.045861253041</v>
      </c>
      <c r="F499" s="25">
        <f t="shared" si="49"/>
        <v>15.046983644089238</v>
      </c>
      <c r="G499" s="23">
        <f>'Emissions Factors'!$AB$39/1000</f>
        <v>0.49266147344102867</v>
      </c>
      <c r="H499" s="26">
        <f t="shared" si="55"/>
        <v>7413.0691329400624</v>
      </c>
      <c r="I499" s="23">
        <f t="shared" si="50"/>
        <v>3.5846274748294218</v>
      </c>
      <c r="J499" s="26">
        <f>I499*'Social Cost of Carbon'!$C$4</f>
        <v>179.23137374147109</v>
      </c>
      <c r="K499" s="26">
        <f>I499*'Social Cost of Carbon'!$C$5</f>
        <v>358.46274748294218</v>
      </c>
      <c r="L499" s="26">
        <f>I499*'Social Cost of Carbon'!$C$6</f>
        <v>537.69412122441327</v>
      </c>
      <c r="M499" s="23">
        <f t="shared" si="51"/>
        <v>0.11225042626352795</v>
      </c>
      <c r="N499" s="23">
        <f t="shared" si="52"/>
        <v>0.2245008525270559</v>
      </c>
      <c r="O499" s="23">
        <f t="shared" si="53"/>
        <v>0.33675127879058386</v>
      </c>
      <c r="P499" s="27"/>
    </row>
    <row r="500" spans="1:16" x14ac:dyDescent="0.25">
      <c r="A500" s="24">
        <f t="shared" si="54"/>
        <v>2017</v>
      </c>
      <c r="B500" s="32">
        <v>42863</v>
      </c>
      <c r="C500" s="28">
        <f>'Bitcoin Data'!C500</f>
        <v>1723.349976</v>
      </c>
      <c r="D500" s="26">
        <f>'Bitcoin Data'!K500</f>
        <v>2270.736237165786</v>
      </c>
      <c r="E500" s="25">
        <f>'Bitcoin Data'!J500</f>
        <v>5703.0693263903549</v>
      </c>
      <c r="F500" s="25">
        <f t="shared" si="49"/>
        <v>12.950166182503247</v>
      </c>
      <c r="G500" s="23">
        <f>'Emissions Factors'!$AB$39/1000</f>
        <v>0.49266147344102867</v>
      </c>
      <c r="H500" s="26">
        <f t="shared" si="55"/>
        <v>6380.0479527782318</v>
      </c>
      <c r="I500" s="23">
        <f t="shared" si="50"/>
        <v>2.8096825374758074</v>
      </c>
      <c r="J500" s="26">
        <f>I500*'Social Cost of Carbon'!$C$4</f>
        <v>140.48412687379036</v>
      </c>
      <c r="K500" s="26">
        <f>I500*'Social Cost of Carbon'!$C$5</f>
        <v>280.96825374758072</v>
      </c>
      <c r="L500" s="26">
        <f>I500*'Social Cost of Carbon'!$C$6</f>
        <v>421.45238062137111</v>
      </c>
      <c r="M500" s="23">
        <f t="shared" si="51"/>
        <v>8.151804846968029E-2</v>
      </c>
      <c r="N500" s="23">
        <f t="shared" si="52"/>
        <v>0.16303609693936058</v>
      </c>
      <c r="O500" s="23">
        <f t="shared" si="53"/>
        <v>0.24455414540904089</v>
      </c>
      <c r="P500" s="27"/>
    </row>
    <row r="501" spans="1:16" x14ac:dyDescent="0.25">
      <c r="A501" s="24">
        <f t="shared" si="54"/>
        <v>2017</v>
      </c>
      <c r="B501" s="32">
        <v>42864</v>
      </c>
      <c r="C501" s="28">
        <f>'Bitcoin Data'!C501</f>
        <v>1755.3599850000001</v>
      </c>
      <c r="D501" s="26">
        <f>'Bitcoin Data'!K501</f>
        <v>1927.8828989646565</v>
      </c>
      <c r="E501" s="25">
        <f>'Bitcoin Data'!J501</f>
        <v>6877.1351178559908</v>
      </c>
      <c r="F501" s="25">
        <f t="shared" si="49"/>
        <v>13.258311187583853</v>
      </c>
      <c r="G501" s="23">
        <f>'Emissions Factors'!$AB$39/1000</f>
        <v>0.49266147344102867</v>
      </c>
      <c r="H501" s="26">
        <f t="shared" si="55"/>
        <v>6531.8591250147365</v>
      </c>
      <c r="I501" s="23">
        <f t="shared" si="50"/>
        <v>3.3880995202159747</v>
      </c>
      <c r="J501" s="26">
        <f>I501*'Social Cost of Carbon'!$C$4</f>
        <v>169.40497601079875</v>
      </c>
      <c r="K501" s="26">
        <f>I501*'Social Cost of Carbon'!$C$5</f>
        <v>338.8099520215975</v>
      </c>
      <c r="L501" s="26">
        <f>I501*'Social Cost of Carbon'!$C$6</f>
        <v>508.21492803239619</v>
      </c>
      <c r="M501" s="23">
        <f t="shared" si="51"/>
        <v>9.650725632258203E-2</v>
      </c>
      <c r="N501" s="23">
        <f t="shared" si="52"/>
        <v>0.19301451264516406</v>
      </c>
      <c r="O501" s="23">
        <f t="shared" si="53"/>
        <v>0.28952176896774606</v>
      </c>
      <c r="P501" s="27"/>
    </row>
    <row r="502" spans="1:16" x14ac:dyDescent="0.25">
      <c r="A502" s="24">
        <f t="shared" si="54"/>
        <v>2017</v>
      </c>
      <c r="B502" s="32">
        <v>42865</v>
      </c>
      <c r="C502" s="28">
        <f>'Bitcoin Data'!C502</f>
        <v>1787.130005</v>
      </c>
      <c r="D502" s="26">
        <f>'Bitcoin Data'!K502</f>
        <v>1865.1979088872295</v>
      </c>
      <c r="E502" s="25">
        <f>'Bitcoin Data'!J502</f>
        <v>6480.4033963014617</v>
      </c>
      <c r="F502" s="25">
        <f t="shared" si="49"/>
        <v>12.087234863527186</v>
      </c>
      <c r="G502" s="23">
        <f>'Emissions Factors'!$AB$39/1000</f>
        <v>0.49266147344102867</v>
      </c>
      <c r="H502" s="26">
        <f t="shared" si="55"/>
        <v>5954.9149376930745</v>
      </c>
      <c r="I502" s="23">
        <f t="shared" si="50"/>
        <v>3.1926450857141244</v>
      </c>
      <c r="J502" s="26">
        <f>I502*'Social Cost of Carbon'!$C$4</f>
        <v>159.63225428570621</v>
      </c>
      <c r="K502" s="26">
        <f>I502*'Social Cost of Carbon'!$C$5</f>
        <v>319.26450857141242</v>
      </c>
      <c r="L502" s="26">
        <f>I502*'Social Cost of Carbon'!$C$6</f>
        <v>478.89676285711869</v>
      </c>
      <c r="M502" s="23">
        <f t="shared" si="51"/>
        <v>8.9323246679922544E-2</v>
      </c>
      <c r="N502" s="23">
        <f t="shared" si="52"/>
        <v>0.17864649335984509</v>
      </c>
      <c r="O502" s="23">
        <f t="shared" si="53"/>
        <v>0.26796974003976765</v>
      </c>
      <c r="P502" s="27"/>
    </row>
    <row r="503" spans="1:16" x14ac:dyDescent="0.25">
      <c r="A503" s="24">
        <f t="shared" si="54"/>
        <v>2017</v>
      </c>
      <c r="B503" s="32">
        <v>42866</v>
      </c>
      <c r="C503" s="28">
        <f>'Bitcoin Data'!C503</f>
        <v>1848.5699460000001</v>
      </c>
      <c r="D503" s="26">
        <f>'Bitcoin Data'!K503</f>
        <v>1666.933436992671</v>
      </c>
      <c r="E503" s="25">
        <f>'Bitcoin Data'!J503</f>
        <v>8267.2744375184848</v>
      </c>
      <c r="F503" s="25">
        <f t="shared" si="49"/>
        <v>13.780996192694339</v>
      </c>
      <c r="G503" s="23">
        <f>'Emissions Factors'!$AB$39/1000</f>
        <v>0.49266147344102867</v>
      </c>
      <c r="H503" s="26">
        <f t="shared" si="55"/>
        <v>6789.3658897779987</v>
      </c>
      <c r="I503" s="23">
        <f t="shared" si="50"/>
        <v>4.0729676057292084</v>
      </c>
      <c r="J503" s="26">
        <f>I503*'Social Cost of Carbon'!$C$4</f>
        <v>203.64838028646042</v>
      </c>
      <c r="K503" s="26">
        <f>I503*'Social Cost of Carbon'!$C$5</f>
        <v>407.29676057292085</v>
      </c>
      <c r="L503" s="26">
        <f>I503*'Social Cost of Carbon'!$C$6</f>
        <v>610.94514085938124</v>
      </c>
      <c r="M503" s="23">
        <f t="shared" si="51"/>
        <v>0.11016536362452602</v>
      </c>
      <c r="N503" s="23">
        <f t="shared" si="52"/>
        <v>0.22033072724905203</v>
      </c>
      <c r="O503" s="23">
        <f t="shared" si="53"/>
        <v>0.33049609087357801</v>
      </c>
      <c r="P503" s="27"/>
    </row>
    <row r="504" spans="1:16" x14ac:dyDescent="0.25">
      <c r="A504" s="24">
        <f t="shared" si="54"/>
        <v>2017</v>
      </c>
      <c r="B504" s="32">
        <v>42867</v>
      </c>
      <c r="C504" s="28">
        <f>'Bitcoin Data'!C504</f>
        <v>1724.23999</v>
      </c>
      <c r="D504" s="26">
        <f>'Bitcoin Data'!K504</f>
        <v>1932.1112427685243</v>
      </c>
      <c r="E504" s="25">
        <f>'Bitcoin Data'!J504</f>
        <v>7313.9426524197597</v>
      </c>
      <c r="F504" s="25">
        <f t="shared" si="49"/>
        <v>14.131350827704459</v>
      </c>
      <c r="G504" s="23">
        <f>'Emissions Factors'!$AB$39/1000</f>
        <v>0.49266147344102867</v>
      </c>
      <c r="H504" s="26">
        <f t="shared" si="55"/>
        <v>6961.9721204889793</v>
      </c>
      <c r="I504" s="23">
        <f t="shared" si="50"/>
        <v>3.6032977638043042</v>
      </c>
      <c r="J504" s="26">
        <f>I504*'Social Cost of Carbon'!$C$4</f>
        <v>180.16488819021521</v>
      </c>
      <c r="K504" s="26">
        <f>I504*'Social Cost of Carbon'!$C$5</f>
        <v>360.32977638043042</v>
      </c>
      <c r="L504" s="26">
        <f>I504*'Social Cost of Carbon'!$C$6</f>
        <v>540.49466457064568</v>
      </c>
      <c r="M504" s="23">
        <f t="shared" si="51"/>
        <v>0.10448944998092476</v>
      </c>
      <c r="N504" s="23">
        <f t="shared" si="52"/>
        <v>0.20897889996184951</v>
      </c>
      <c r="O504" s="23">
        <f t="shared" si="53"/>
        <v>0.31346834994277428</v>
      </c>
      <c r="P504" s="27"/>
    </row>
    <row r="505" spans="1:16" x14ac:dyDescent="0.25">
      <c r="A505" s="24">
        <f t="shared" si="54"/>
        <v>2017</v>
      </c>
      <c r="B505" s="32">
        <v>42868</v>
      </c>
      <c r="C505" s="28">
        <f>'Bitcoin Data'!C505</f>
        <v>1804.910034</v>
      </c>
      <c r="D505" s="26">
        <f>'Bitcoin Data'!K505</f>
        <v>1962.9361217517339</v>
      </c>
      <c r="E505" s="25">
        <f>'Bitcoin Data'!J505</f>
        <v>7468.4585004790333</v>
      </c>
      <c r="F505" s="25">
        <f t="shared" si="49"/>
        <v>14.660106964394084</v>
      </c>
      <c r="G505" s="23">
        <f>'Emissions Factors'!$AB$39/1000</f>
        <v>0.49266147344102867</v>
      </c>
      <c r="H505" s="26">
        <f t="shared" si="55"/>
        <v>7222.4698978814749</v>
      </c>
      <c r="I505" s="23">
        <f t="shared" si="50"/>
        <v>3.679421769179176</v>
      </c>
      <c r="J505" s="26">
        <f>I505*'Social Cost of Carbon'!$C$4</f>
        <v>183.9710884589588</v>
      </c>
      <c r="K505" s="26">
        <f>I505*'Social Cost of Carbon'!$C$5</f>
        <v>367.94217691791761</v>
      </c>
      <c r="L505" s="26">
        <f>I505*'Social Cost of Carbon'!$C$6</f>
        <v>551.91326537687644</v>
      </c>
      <c r="M505" s="23">
        <f t="shared" si="51"/>
        <v>0.10192812106609343</v>
      </c>
      <c r="N505" s="23">
        <f t="shared" si="52"/>
        <v>0.20385624213218687</v>
      </c>
      <c r="O505" s="23">
        <f t="shared" si="53"/>
        <v>0.30578436319828028</v>
      </c>
      <c r="P505" s="27"/>
    </row>
    <row r="506" spans="1:16" x14ac:dyDescent="0.25">
      <c r="A506" s="24">
        <f t="shared" si="54"/>
        <v>2017</v>
      </c>
      <c r="B506" s="32">
        <v>42869</v>
      </c>
      <c r="C506" s="28">
        <f>'Bitcoin Data'!C506</f>
        <v>1808.910034</v>
      </c>
      <c r="D506" s="26">
        <f>'Bitcoin Data'!K506</f>
        <v>2083.0540168648358</v>
      </c>
      <c r="E506" s="25">
        <f>'Bitcoin Data'!J506</f>
        <v>7291.357288621417</v>
      </c>
      <c r="F506" s="25">
        <f t="shared" si="49"/>
        <v>15.18829108845954</v>
      </c>
      <c r="G506" s="23">
        <f>'Emissions Factors'!$AB$39/1000</f>
        <v>0.49266147344102867</v>
      </c>
      <c r="H506" s="26">
        <f t="shared" si="55"/>
        <v>7482.6858666917224</v>
      </c>
      <c r="I506" s="23">
        <f t="shared" si="50"/>
        <v>3.5921708251972109</v>
      </c>
      <c r="J506" s="26">
        <f>I506*'Social Cost of Carbon'!$C$4</f>
        <v>179.60854125986054</v>
      </c>
      <c r="K506" s="26">
        <f>I506*'Social Cost of Carbon'!$C$5</f>
        <v>359.21708251972109</v>
      </c>
      <c r="L506" s="26">
        <f>I506*'Social Cost of Carbon'!$C$6</f>
        <v>538.82562377958163</v>
      </c>
      <c r="M506" s="23">
        <f t="shared" si="51"/>
        <v>9.9291030445940107E-2</v>
      </c>
      <c r="N506" s="23">
        <f t="shared" si="52"/>
        <v>0.19858206089188021</v>
      </c>
      <c r="O506" s="23">
        <f t="shared" si="53"/>
        <v>0.29787309133782031</v>
      </c>
      <c r="P506" s="27"/>
    </row>
    <row r="507" spans="1:16" x14ac:dyDescent="0.25">
      <c r="A507" s="24">
        <f t="shared" si="54"/>
        <v>2017</v>
      </c>
      <c r="B507" s="32">
        <v>42870</v>
      </c>
      <c r="C507" s="28">
        <f>'Bitcoin Data'!C507</f>
        <v>1738.4300539999999</v>
      </c>
      <c r="D507" s="26">
        <f>'Bitcoin Data'!K507</f>
        <v>2095.8425606721312</v>
      </c>
      <c r="E507" s="25">
        <f>'Bitcoin Data'!J507</f>
        <v>5623.9566690379897</v>
      </c>
      <c r="F507" s="25">
        <f t="shared" si="49"/>
        <v>11.78692774634569</v>
      </c>
      <c r="G507" s="23">
        <f>'Emissions Factors'!$AB$39/1000</f>
        <v>0.49266147344102867</v>
      </c>
      <c r="H507" s="26">
        <f t="shared" si="55"/>
        <v>5806.9651908576107</v>
      </c>
      <c r="I507" s="23">
        <f t="shared" si="50"/>
        <v>2.7707067791367557</v>
      </c>
      <c r="J507" s="26">
        <f>I507*'Social Cost of Carbon'!$C$4</f>
        <v>138.53533895683779</v>
      </c>
      <c r="K507" s="26">
        <f>I507*'Social Cost of Carbon'!$C$5</f>
        <v>277.07067791367558</v>
      </c>
      <c r="L507" s="26">
        <f>I507*'Social Cost of Carbon'!$C$6</f>
        <v>415.60601687051337</v>
      </c>
      <c r="M507" s="23">
        <f t="shared" si="51"/>
        <v>7.9689912538084662E-2</v>
      </c>
      <c r="N507" s="23">
        <f t="shared" si="52"/>
        <v>0.15937982507616932</v>
      </c>
      <c r="O507" s="23">
        <f t="shared" si="53"/>
        <v>0.23906973761425399</v>
      </c>
      <c r="P507" s="27"/>
    </row>
    <row r="508" spans="1:16" x14ac:dyDescent="0.25">
      <c r="A508" s="24">
        <f t="shared" si="54"/>
        <v>2017</v>
      </c>
      <c r="B508" s="32">
        <v>42871</v>
      </c>
      <c r="C508" s="28">
        <f>'Bitcoin Data'!C508</f>
        <v>1734.4499510000001</v>
      </c>
      <c r="D508" s="26">
        <f>'Bitcoin Data'!K508</f>
        <v>1676.7424901790143</v>
      </c>
      <c r="E508" s="25">
        <f>'Bitcoin Data'!J508</f>
        <v>8250.0906015657438</v>
      </c>
      <c r="F508" s="25">
        <f t="shared" si="49"/>
        <v>13.833277459471827</v>
      </c>
      <c r="G508" s="23">
        <f>'Emissions Factors'!$AB$39/1000</f>
        <v>0.49266147344102867</v>
      </c>
      <c r="H508" s="26">
        <f t="shared" si="55"/>
        <v>6815.1228557019595</v>
      </c>
      <c r="I508" s="23">
        <f t="shared" si="50"/>
        <v>4.064501791789362</v>
      </c>
      <c r="J508" s="26">
        <f>I508*'Social Cost of Carbon'!$C$4</f>
        <v>203.2250895894681</v>
      </c>
      <c r="K508" s="26">
        <f>I508*'Social Cost of Carbon'!$C$5</f>
        <v>406.4501791789362</v>
      </c>
      <c r="L508" s="26">
        <f>I508*'Social Cost of Carbon'!$C$6</f>
        <v>609.67526876840429</v>
      </c>
      <c r="M508" s="23">
        <f t="shared" si="51"/>
        <v>0.11716976293971373</v>
      </c>
      <c r="N508" s="23">
        <f t="shared" si="52"/>
        <v>0.23433952587942747</v>
      </c>
      <c r="O508" s="23">
        <f t="shared" si="53"/>
        <v>0.35150928881914117</v>
      </c>
      <c r="P508" s="27"/>
    </row>
    <row r="509" spans="1:16" x14ac:dyDescent="0.25">
      <c r="A509" s="24">
        <f t="shared" si="54"/>
        <v>2017</v>
      </c>
      <c r="B509" s="32">
        <v>42872</v>
      </c>
      <c r="C509" s="28">
        <f>'Bitcoin Data'!C509</f>
        <v>1839.089966</v>
      </c>
      <c r="D509" s="26">
        <f>'Bitcoin Data'!K509</f>
        <v>1903.2892567621361</v>
      </c>
      <c r="E509" s="25">
        <f>'Bitcoin Data'!J509</f>
        <v>6654.9322326750053</v>
      </c>
      <c r="F509" s="25">
        <f t="shared" si="49"/>
        <v>12.666261022930392</v>
      </c>
      <c r="G509" s="23">
        <f>'Emissions Factors'!$AB$39/1000</f>
        <v>0.49266147344102867</v>
      </c>
      <c r="H509" s="26">
        <f t="shared" si="55"/>
        <v>6240.178818545558</v>
      </c>
      <c r="I509" s="23">
        <f t="shared" si="50"/>
        <v>3.2786287193998627</v>
      </c>
      <c r="J509" s="26">
        <f>I509*'Social Cost of Carbon'!$C$4</f>
        <v>163.93143596999315</v>
      </c>
      <c r="K509" s="26">
        <f>I509*'Social Cost of Carbon'!$C$5</f>
        <v>327.86287193998629</v>
      </c>
      <c r="L509" s="26">
        <f>I509*'Social Cost of Carbon'!$C$6</f>
        <v>491.79430790997941</v>
      </c>
      <c r="M509" s="23">
        <f t="shared" si="51"/>
        <v>8.913725755708525E-2</v>
      </c>
      <c r="N509" s="23">
        <f t="shared" si="52"/>
        <v>0.1782745151141705</v>
      </c>
      <c r="O509" s="23">
        <f t="shared" si="53"/>
        <v>0.26741177267125571</v>
      </c>
      <c r="P509" s="27"/>
    </row>
    <row r="510" spans="1:16" x14ac:dyDescent="0.25">
      <c r="A510" s="24">
        <f t="shared" si="54"/>
        <v>2017</v>
      </c>
      <c r="B510" s="32">
        <v>42873</v>
      </c>
      <c r="C510" s="28">
        <f>'Bitcoin Data'!C510</f>
        <v>1888.650024</v>
      </c>
      <c r="D510" s="26">
        <f>'Bitcoin Data'!K510</f>
        <v>1788.9972469786831</v>
      </c>
      <c r="E510" s="25">
        <f>'Bitcoin Data'!J510</f>
        <v>8172.6135728255649</v>
      </c>
      <c r="F510" s="25">
        <f t="shared" si="49"/>
        <v>14.620783182405553</v>
      </c>
      <c r="G510" s="23">
        <f>'Emissions Factors'!$AB$39/1000</f>
        <v>0.49266147344102867</v>
      </c>
      <c r="H510" s="26">
        <f t="shared" si="55"/>
        <v>7203.096585505732</v>
      </c>
      <c r="I510" s="23">
        <f t="shared" si="50"/>
        <v>4.0263318446523924</v>
      </c>
      <c r="J510" s="26">
        <f>I510*'Social Cost of Carbon'!$C$4</f>
        <v>201.31659223261963</v>
      </c>
      <c r="K510" s="26">
        <f>I510*'Social Cost of Carbon'!$C$5</f>
        <v>402.63318446523925</v>
      </c>
      <c r="L510" s="26">
        <f>I510*'Social Cost of Carbon'!$C$6</f>
        <v>603.94977669785885</v>
      </c>
      <c r="M510" s="23">
        <f t="shared" si="51"/>
        <v>0.10659285186476646</v>
      </c>
      <c r="N510" s="23">
        <f t="shared" si="52"/>
        <v>0.21318570372953291</v>
      </c>
      <c r="O510" s="23">
        <f t="shared" si="53"/>
        <v>0.31977855559429935</v>
      </c>
      <c r="P510" s="27"/>
    </row>
    <row r="511" spans="1:16" x14ac:dyDescent="0.25">
      <c r="A511" s="24">
        <f t="shared" si="54"/>
        <v>2017</v>
      </c>
      <c r="B511" s="32">
        <v>42874</v>
      </c>
      <c r="C511" s="28">
        <f>'Bitcoin Data'!C511</f>
        <v>1987.709961</v>
      </c>
      <c r="D511" s="26">
        <f>'Bitcoin Data'!K511</f>
        <v>2034.4122579311311</v>
      </c>
      <c r="E511" s="25">
        <f>'Bitcoin Data'!J511</f>
        <v>7226.6740793680219</v>
      </c>
      <c r="F511" s="25">
        <f t="shared" si="49"/>
        <v>14.702034331139474</v>
      </c>
      <c r="G511" s="23">
        <f>'Emissions Factors'!$AB$39/1000</f>
        <v>0.49266147344102867</v>
      </c>
      <c r="H511" s="26">
        <f t="shared" si="55"/>
        <v>7243.1258961597614</v>
      </c>
      <c r="I511" s="23">
        <f t="shared" si="50"/>
        <v>3.5603039000195391</v>
      </c>
      <c r="J511" s="26">
        <f>I511*'Social Cost of Carbon'!$C$4</f>
        <v>178.01519500097695</v>
      </c>
      <c r="K511" s="26">
        <f>I511*'Social Cost of Carbon'!$C$5</f>
        <v>356.03039000195389</v>
      </c>
      <c r="L511" s="26">
        <f>I511*'Social Cost of Carbon'!$C$6</f>
        <v>534.04558500293092</v>
      </c>
      <c r="M511" s="23">
        <f t="shared" si="51"/>
        <v>8.9557932743577442E-2</v>
      </c>
      <c r="N511" s="23">
        <f t="shared" si="52"/>
        <v>0.17911586548715488</v>
      </c>
      <c r="O511" s="23">
        <f t="shared" si="53"/>
        <v>0.2686737982307324</v>
      </c>
      <c r="P511" s="27"/>
    </row>
    <row r="512" spans="1:16" x14ac:dyDescent="0.25">
      <c r="A512" s="24">
        <f t="shared" si="54"/>
        <v>2017</v>
      </c>
      <c r="B512" s="32">
        <v>42875</v>
      </c>
      <c r="C512" s="28">
        <f>'Bitcoin Data'!C512</f>
        <v>2084.7299800000001</v>
      </c>
      <c r="D512" s="26">
        <f>'Bitcoin Data'!K512</f>
        <v>2064.9856308519529</v>
      </c>
      <c r="E512" s="25">
        <f>'Bitcoin Data'!J512</f>
        <v>6339.5800296161678</v>
      </c>
      <c r="F512" s="25">
        <f t="shared" si="49"/>
        <v>13.091141666793385</v>
      </c>
      <c r="G512" s="23">
        <f>'Emissions Factors'!$AB$39/1000</f>
        <v>0.49266147344102867</v>
      </c>
      <c r="H512" s="26">
        <f t="shared" si="55"/>
        <v>6449.5011425876728</v>
      </c>
      <c r="I512" s="23">
        <f t="shared" si="50"/>
        <v>3.1232668383880213</v>
      </c>
      <c r="J512" s="26">
        <f>I512*'Social Cost of Carbon'!$C$4</f>
        <v>156.16334191940106</v>
      </c>
      <c r="K512" s="26">
        <f>I512*'Social Cost of Carbon'!$C$5</f>
        <v>312.32668383880213</v>
      </c>
      <c r="L512" s="26">
        <f>I512*'Social Cost of Carbon'!$C$6</f>
        <v>468.49002575820322</v>
      </c>
      <c r="M512" s="23">
        <f t="shared" si="51"/>
        <v>7.4908186392273715E-2</v>
      </c>
      <c r="N512" s="23">
        <f t="shared" si="52"/>
        <v>0.14981637278454743</v>
      </c>
      <c r="O512" s="23">
        <f t="shared" si="53"/>
        <v>0.22472455917682116</v>
      </c>
      <c r="P512" s="27"/>
    </row>
    <row r="513" spans="1:16" x14ac:dyDescent="0.25">
      <c r="A513" s="24">
        <f t="shared" si="54"/>
        <v>2017</v>
      </c>
      <c r="B513" s="32">
        <v>42876</v>
      </c>
      <c r="C513" s="28">
        <f>'Bitcoin Data'!C513</f>
        <v>2041.1999510000001</v>
      </c>
      <c r="D513" s="26">
        <f>'Bitcoin Data'!K513</f>
        <v>1849.4012394576216</v>
      </c>
      <c r="E513" s="25">
        <f>'Bitcoin Data'!J513</f>
        <v>7026.6544843627353</v>
      </c>
      <c r="F513" s="25">
        <f t="shared" si="49"/>
        <v>12.995103512620897</v>
      </c>
      <c r="G513" s="23">
        <f>'Emissions Factors'!$AB$39/1000</f>
        <v>0.49266147344102867</v>
      </c>
      <c r="H513" s="26">
        <f t="shared" si="55"/>
        <v>6402.1868440464987</v>
      </c>
      <c r="I513" s="23">
        <f t="shared" si="50"/>
        <v>3.4617619516271567</v>
      </c>
      <c r="J513" s="26">
        <f>I513*'Social Cost of Carbon'!$C$4</f>
        <v>173.08809758135783</v>
      </c>
      <c r="K513" s="26">
        <f>I513*'Social Cost of Carbon'!$C$5</f>
        <v>346.17619516271566</v>
      </c>
      <c r="L513" s="26">
        <f>I513*'Social Cost of Carbon'!$C$6</f>
        <v>519.26429274407349</v>
      </c>
      <c r="M513" s="23">
        <f t="shared" si="51"/>
        <v>8.4797227971988048E-2</v>
      </c>
      <c r="N513" s="23">
        <f t="shared" si="52"/>
        <v>0.1695944559439761</v>
      </c>
      <c r="O513" s="23">
        <f t="shared" si="53"/>
        <v>0.25439168391596412</v>
      </c>
      <c r="P513" s="27"/>
    </row>
    <row r="514" spans="1:16" x14ac:dyDescent="0.25">
      <c r="A514" s="24">
        <f t="shared" si="54"/>
        <v>2017</v>
      </c>
      <c r="B514" s="32">
        <v>42877</v>
      </c>
      <c r="C514" s="28">
        <f>'Bitcoin Data'!C514</f>
        <v>2173.3999020000001</v>
      </c>
      <c r="D514" s="26">
        <f>'Bitcoin Data'!K514</f>
        <v>1833.658945018142</v>
      </c>
      <c r="E514" s="25">
        <f>'Bitcoin Data'!J514</f>
        <v>8673.7762058691587</v>
      </c>
      <c r="F514" s="25">
        <f t="shared" si="49"/>
        <v>15.904747326977505</v>
      </c>
      <c r="G514" s="23">
        <f>'Emissions Factors'!$AB$39/1000</f>
        <v>0.49266147344102867</v>
      </c>
      <c r="H514" s="26">
        <f t="shared" si="55"/>
        <v>7835.6562528160002</v>
      </c>
      <c r="I514" s="23">
        <f t="shared" si="50"/>
        <v>4.2732353658812352</v>
      </c>
      <c r="J514" s="26">
        <f>I514*'Social Cost of Carbon'!$C$4</f>
        <v>213.66176829406177</v>
      </c>
      <c r="K514" s="26">
        <f>I514*'Social Cost of Carbon'!$C$5</f>
        <v>427.32353658812355</v>
      </c>
      <c r="L514" s="26">
        <f>I514*'Social Cost of Carbon'!$C$6</f>
        <v>640.98530488218523</v>
      </c>
      <c r="M514" s="23">
        <f t="shared" si="51"/>
        <v>9.8307618444928857E-2</v>
      </c>
      <c r="N514" s="23">
        <f t="shared" si="52"/>
        <v>0.19661523688985771</v>
      </c>
      <c r="O514" s="23">
        <f t="shared" si="53"/>
        <v>0.29492285533478652</v>
      </c>
      <c r="P514" s="27"/>
    </row>
    <row r="515" spans="1:16" x14ac:dyDescent="0.25">
      <c r="A515" s="24">
        <f t="shared" si="54"/>
        <v>2017</v>
      </c>
      <c r="B515" s="32">
        <v>42878</v>
      </c>
      <c r="C515" s="28">
        <f>'Bitcoin Data'!C515</f>
        <v>2320.419922</v>
      </c>
      <c r="D515" s="26">
        <f>'Bitcoin Data'!K515</f>
        <v>2079.4223826714801</v>
      </c>
      <c r="E515" s="25">
        <f>'Bitcoin Data'!J515</f>
        <v>7007.4853473503044</v>
      </c>
      <c r="F515" s="25">
        <f t="shared" si="49"/>
        <v>14.571521877522654</v>
      </c>
      <c r="G515" s="23">
        <f>'Emissions Factors'!$AB$39/1000</f>
        <v>0.49266147344102867</v>
      </c>
      <c r="H515" s="26">
        <f t="shared" si="55"/>
        <v>7178.8274384584956</v>
      </c>
      <c r="I515" s="23">
        <f t="shared" si="50"/>
        <v>3.4523180563420195</v>
      </c>
      <c r="J515" s="26">
        <f>I515*'Social Cost of Carbon'!$C$4</f>
        <v>172.61590281710099</v>
      </c>
      <c r="K515" s="26">
        <f>I515*'Social Cost of Carbon'!$C$5</f>
        <v>345.23180563420198</v>
      </c>
      <c r="L515" s="26">
        <f>I515*'Social Cost of Carbon'!$C$6</f>
        <v>517.84770845130288</v>
      </c>
      <c r="M515" s="23">
        <f t="shared" si="51"/>
        <v>7.4389941743096696E-2</v>
      </c>
      <c r="N515" s="23">
        <f t="shared" si="52"/>
        <v>0.14877988348619339</v>
      </c>
      <c r="O515" s="23">
        <f t="shared" si="53"/>
        <v>0.22316982522929005</v>
      </c>
      <c r="P515" s="27"/>
    </row>
    <row r="516" spans="1:16" x14ac:dyDescent="0.25">
      <c r="A516" s="24">
        <f t="shared" si="54"/>
        <v>2017</v>
      </c>
      <c r="B516" s="32">
        <v>42879</v>
      </c>
      <c r="C516" s="28">
        <f>'Bitcoin Data'!C516</f>
        <v>2443.639893</v>
      </c>
      <c r="D516" s="26">
        <f>'Bitcoin Data'!K516</f>
        <v>1934.1783928363775</v>
      </c>
      <c r="E516" s="25">
        <f>'Bitcoin Data'!J516</f>
        <v>7969.699902503472</v>
      </c>
      <c r="F516" s="25">
        <f t="shared" si="49"/>
        <v>15.414821348812399</v>
      </c>
      <c r="G516" s="23">
        <f>'Emissions Factors'!$AB$39/1000</f>
        <v>0.49266147344102867</v>
      </c>
      <c r="H516" s="26">
        <f t="shared" si="55"/>
        <v>7594.2885985361409</v>
      </c>
      <c r="I516" s="23">
        <f t="shared" si="50"/>
        <v>3.9263640968501829</v>
      </c>
      <c r="J516" s="26">
        <f>I516*'Social Cost of Carbon'!$C$4</f>
        <v>196.31820484250915</v>
      </c>
      <c r="K516" s="26">
        <f>I516*'Social Cost of Carbon'!$C$5</f>
        <v>392.63640968501829</v>
      </c>
      <c r="L516" s="26">
        <f>I516*'Social Cost of Carbon'!$C$6</f>
        <v>588.9546145275275</v>
      </c>
      <c r="M516" s="23">
        <f t="shared" si="51"/>
        <v>8.0338435055377105E-2</v>
      </c>
      <c r="N516" s="23">
        <f t="shared" si="52"/>
        <v>0.16067687011075421</v>
      </c>
      <c r="O516" s="23">
        <f t="shared" si="53"/>
        <v>0.24101530516613132</v>
      </c>
      <c r="P516" s="27"/>
    </row>
    <row r="517" spans="1:16" x14ac:dyDescent="0.25">
      <c r="A517" s="24">
        <f t="shared" si="54"/>
        <v>2017</v>
      </c>
      <c r="B517" s="32">
        <v>42880</v>
      </c>
      <c r="C517" s="28">
        <f>'Bitcoin Data'!C517</f>
        <v>2304.9799800000001</v>
      </c>
      <c r="D517" s="26">
        <f>'Bitcoin Data'!K517</f>
        <v>2024.4488655312402</v>
      </c>
      <c r="E517" s="25">
        <f>'Bitcoin Data'!J517</f>
        <v>7143.3546142695714</v>
      </c>
      <c r="F517" s="25">
        <f t="shared" si="49"/>
        <v>14.461356144945382</v>
      </c>
      <c r="G517" s="23">
        <f>'Emissions Factors'!$AB$39/1000</f>
        <v>0.49266147344102867</v>
      </c>
      <c r="H517" s="26">
        <f t="shared" si="55"/>
        <v>7124.5530263242663</v>
      </c>
      <c r="I517" s="23">
        <f t="shared" si="50"/>
        <v>3.5192556095778182</v>
      </c>
      <c r="J517" s="26">
        <f>I517*'Social Cost of Carbon'!$C$4</f>
        <v>175.96278047889092</v>
      </c>
      <c r="K517" s="26">
        <f>I517*'Social Cost of Carbon'!$C$5</f>
        <v>351.92556095778184</v>
      </c>
      <c r="L517" s="26">
        <f>I517*'Social Cost of Carbon'!$C$6</f>
        <v>527.8883414366727</v>
      </c>
      <c r="M517" s="23">
        <f t="shared" si="51"/>
        <v>7.6340264126238053E-2</v>
      </c>
      <c r="N517" s="23">
        <f t="shared" si="52"/>
        <v>0.15268052825247611</v>
      </c>
      <c r="O517" s="23">
        <f t="shared" si="53"/>
        <v>0.22902079237871414</v>
      </c>
      <c r="P517" s="27"/>
    </row>
    <row r="518" spans="1:16" x14ac:dyDescent="0.25">
      <c r="A518" s="24">
        <f t="shared" si="54"/>
        <v>2017</v>
      </c>
      <c r="B518" s="32">
        <v>42881</v>
      </c>
      <c r="C518" s="28">
        <f>'Bitcoin Data'!C518</f>
        <v>2202.419922</v>
      </c>
      <c r="D518" s="26">
        <f>'Bitcoin Data'!K518</f>
        <v>1952.1992367945372</v>
      </c>
      <c r="E518" s="25">
        <f>'Bitcoin Data'!J518</f>
        <v>8129.6047924297882</v>
      </c>
      <c r="F518" s="25">
        <f t="shared" si="49"/>
        <v>15.870608271222645</v>
      </c>
      <c r="G518" s="23">
        <f>'Emissions Factors'!$AB$39/1000</f>
        <v>0.49266147344102867</v>
      </c>
      <c r="H518" s="26">
        <f t="shared" si="55"/>
        <v>7818.8372553059253</v>
      </c>
      <c r="I518" s="23">
        <f t="shared" si="50"/>
        <v>4.0051430755317075</v>
      </c>
      <c r="J518" s="26">
        <f>I518*'Social Cost of Carbon'!$C$4</f>
        <v>200.25715377658537</v>
      </c>
      <c r="K518" s="26">
        <f>I518*'Social Cost of Carbon'!$C$5</f>
        <v>400.51430755317074</v>
      </c>
      <c r="L518" s="26">
        <f>I518*'Social Cost of Carbon'!$C$6</f>
        <v>600.77146132975611</v>
      </c>
      <c r="M518" s="23">
        <f t="shared" si="51"/>
        <v>9.0925963653077313E-2</v>
      </c>
      <c r="N518" s="23">
        <f t="shared" si="52"/>
        <v>0.18185192730615463</v>
      </c>
      <c r="O518" s="23">
        <f t="shared" si="53"/>
        <v>0.27277789095923194</v>
      </c>
      <c r="P518" s="27"/>
    </row>
    <row r="519" spans="1:16" x14ac:dyDescent="0.25">
      <c r="A519" s="24">
        <f t="shared" si="54"/>
        <v>2017</v>
      </c>
      <c r="B519" s="32">
        <v>42882</v>
      </c>
      <c r="C519" s="28">
        <f>'Bitcoin Data'!C519</f>
        <v>2038.869995</v>
      </c>
      <c r="D519" s="26">
        <f>'Bitcoin Data'!K519</f>
        <v>2057.6094352460882</v>
      </c>
      <c r="E519" s="25">
        <f>'Bitcoin Data'!J519</f>
        <v>7571.3267926999006</v>
      </c>
      <c r="F519" s="25">
        <f t="shared" ref="F519:F582" si="56">E519*D519/1000000</f>
        <v>15.578833445990819</v>
      </c>
      <c r="G519" s="23">
        <f>'Emissions Factors'!$AB$39/1000</f>
        <v>0.49266147344102867</v>
      </c>
      <c r="H519" s="26">
        <f t="shared" si="55"/>
        <v>7675.091039994215</v>
      </c>
      <c r="I519" s="23">
        <f t="shared" ref="I519:I582" si="57">$E519*G519/1000</f>
        <v>3.7301010135950712</v>
      </c>
      <c r="J519" s="26">
        <f>I519*'Social Cost of Carbon'!$C$4</f>
        <v>186.50505067975357</v>
      </c>
      <c r="K519" s="26">
        <f>I519*'Social Cost of Carbon'!$C$5</f>
        <v>373.01010135950713</v>
      </c>
      <c r="L519" s="26">
        <f>I519*'Social Cost of Carbon'!$C$6</f>
        <v>559.51515203926067</v>
      </c>
      <c r="M519" s="23">
        <f t="shared" ref="M519:M582" si="58">J519/$C519</f>
        <v>9.14747144924037E-2</v>
      </c>
      <c r="N519" s="23">
        <f t="shared" ref="N519:N582" si="59">K519/$C519</f>
        <v>0.1829494289848074</v>
      </c>
      <c r="O519" s="23">
        <f t="shared" ref="O519:O582" si="60">L519/$C519</f>
        <v>0.27442414347721111</v>
      </c>
      <c r="P519" s="27"/>
    </row>
    <row r="520" spans="1:16" x14ac:dyDescent="0.25">
      <c r="A520" s="24">
        <f t="shared" ref="A520:A583" si="61">YEAR(B520)</f>
        <v>2017</v>
      </c>
      <c r="B520" s="32">
        <v>42883</v>
      </c>
      <c r="C520" s="28">
        <f>'Bitcoin Data'!C520</f>
        <v>2155.8000489999999</v>
      </c>
      <c r="D520" s="26">
        <f>'Bitcoin Data'!K520</f>
        <v>2066.3265306122453</v>
      </c>
      <c r="E520" s="25">
        <f>'Bitcoin Data'!J520</f>
        <v>6895.9751061145225</v>
      </c>
      <c r="F520" s="25">
        <f t="shared" si="56"/>
        <v>14.24933631620603</v>
      </c>
      <c r="G520" s="23">
        <f>'Emissions Factors'!$AB$39/1000</f>
        <v>0.49266147344102867</v>
      </c>
      <c r="H520" s="26">
        <f t="shared" ref="H520:H583" si="62">F520*G520*1000</f>
        <v>7020.0990250988225</v>
      </c>
      <c r="I520" s="23">
        <f t="shared" si="57"/>
        <v>3.3973812565910348</v>
      </c>
      <c r="J520" s="26">
        <f>I520*'Social Cost of Carbon'!$C$4</f>
        <v>169.86906282955175</v>
      </c>
      <c r="K520" s="26">
        <f>I520*'Social Cost of Carbon'!$C$5</f>
        <v>339.7381256591035</v>
      </c>
      <c r="L520" s="26">
        <f>I520*'Social Cost of Carbon'!$C$6</f>
        <v>509.60718848865525</v>
      </c>
      <c r="M520" s="23">
        <f t="shared" si="58"/>
        <v>7.8796297879456884E-2</v>
      </c>
      <c r="N520" s="23">
        <f t="shared" si="59"/>
        <v>0.15759259575891377</v>
      </c>
      <c r="O520" s="23">
        <f t="shared" si="60"/>
        <v>0.23638889363837065</v>
      </c>
      <c r="P520" s="27"/>
    </row>
    <row r="521" spans="1:16" x14ac:dyDescent="0.25">
      <c r="A521" s="24">
        <f t="shared" si="61"/>
        <v>2017</v>
      </c>
      <c r="B521" s="32">
        <v>42884</v>
      </c>
      <c r="C521" s="28">
        <f>'Bitcoin Data'!C521</f>
        <v>2255.610107</v>
      </c>
      <c r="D521" s="26">
        <f>'Bitcoin Data'!K521</f>
        <v>1884.0763889691202</v>
      </c>
      <c r="E521" s="25">
        <f>'Bitcoin Data'!J521</f>
        <v>8960.6375960840232</v>
      </c>
      <c r="F521" s="25">
        <f t="shared" si="56"/>
        <v>16.882525724890925</v>
      </c>
      <c r="G521" s="23">
        <f>'Emissions Factors'!$AB$39/1000</f>
        <v>0.49266147344102867</v>
      </c>
      <c r="H521" s="26">
        <f t="shared" si="62"/>
        <v>8317.3699990308342</v>
      </c>
      <c r="I521" s="23">
        <f t="shared" si="57"/>
        <v>4.4145609210578325</v>
      </c>
      <c r="J521" s="26">
        <f>I521*'Social Cost of Carbon'!$C$4</f>
        <v>220.72804605289161</v>
      </c>
      <c r="K521" s="26">
        <f>I521*'Social Cost of Carbon'!$C$5</f>
        <v>441.45609210578323</v>
      </c>
      <c r="L521" s="26">
        <f>I521*'Social Cost of Carbon'!$C$6</f>
        <v>662.18413815867484</v>
      </c>
      <c r="M521" s="23">
        <f t="shared" si="58"/>
        <v>9.7857358134675013E-2</v>
      </c>
      <c r="N521" s="23">
        <f t="shared" si="59"/>
        <v>0.19571471626935003</v>
      </c>
      <c r="O521" s="23">
        <f t="shared" si="60"/>
        <v>0.29357207440402505</v>
      </c>
      <c r="P521" s="27"/>
    </row>
    <row r="522" spans="1:16" x14ac:dyDescent="0.25">
      <c r="A522" s="24">
        <f t="shared" si="61"/>
        <v>2017</v>
      </c>
      <c r="B522" s="32">
        <v>42885</v>
      </c>
      <c r="C522" s="28">
        <f>'Bitcoin Data'!C522</f>
        <v>2175.469971</v>
      </c>
      <c r="D522" s="26">
        <f>'Bitcoin Data'!K522</f>
        <v>2238.303094860426</v>
      </c>
      <c r="E522" s="25">
        <f>'Bitcoin Data'!J522</f>
        <v>6906.7866607698998</v>
      </c>
      <c r="F522" s="25">
        <f t="shared" si="56"/>
        <v>15.459481958341973</v>
      </c>
      <c r="G522" s="23">
        <f>'Emissions Factors'!$AB$39/1000</f>
        <v>0.49266147344102867</v>
      </c>
      <c r="H522" s="26">
        <f t="shared" si="62"/>
        <v>7616.2911602317563</v>
      </c>
      <c r="I522" s="23">
        <f t="shared" si="57"/>
        <v>3.4027076930377413</v>
      </c>
      <c r="J522" s="26">
        <f>I522*'Social Cost of Carbon'!$C$4</f>
        <v>170.13538465188708</v>
      </c>
      <c r="K522" s="26">
        <f>I522*'Social Cost of Carbon'!$C$5</f>
        <v>340.27076930377416</v>
      </c>
      <c r="L522" s="26">
        <f>I522*'Social Cost of Carbon'!$C$6</f>
        <v>510.40615395566118</v>
      </c>
      <c r="M522" s="23">
        <f t="shared" si="58"/>
        <v>7.8206266654961373E-2</v>
      </c>
      <c r="N522" s="23">
        <f t="shared" si="59"/>
        <v>0.15641253330992275</v>
      </c>
      <c r="O522" s="23">
        <f t="shared" si="60"/>
        <v>0.23461879996488408</v>
      </c>
      <c r="P522" s="27"/>
    </row>
    <row r="523" spans="1:16" x14ac:dyDescent="0.25">
      <c r="A523" s="24">
        <f t="shared" si="61"/>
        <v>2017</v>
      </c>
      <c r="B523" s="32">
        <v>42886</v>
      </c>
      <c r="C523" s="28">
        <f>'Bitcoin Data'!C523</f>
        <v>2286.4099120000001</v>
      </c>
      <c r="D523" s="26">
        <f>'Bitcoin Data'!K523</f>
        <v>2054.9470948579929</v>
      </c>
      <c r="E523" s="25">
        <f>'Bitcoin Data'!J523</f>
        <v>7794.1016285078522</v>
      </c>
      <c r="F523" s="25">
        <f t="shared" si="56"/>
        <v>16.016466498530164</v>
      </c>
      <c r="G523" s="23">
        <f>'Emissions Factors'!$AB$39/1000</f>
        <v>0.49266147344102867</v>
      </c>
      <c r="H523" s="26">
        <f t="shared" si="62"/>
        <v>7890.6959844847443</v>
      </c>
      <c r="I523" s="23">
        <f t="shared" si="57"/>
        <v>3.8398535924497996</v>
      </c>
      <c r="J523" s="26">
        <f>I523*'Social Cost of Carbon'!$C$4</f>
        <v>191.99267962248999</v>
      </c>
      <c r="K523" s="26">
        <f>I523*'Social Cost of Carbon'!$C$5</f>
        <v>383.98535924497997</v>
      </c>
      <c r="L523" s="26">
        <f>I523*'Social Cost of Carbon'!$C$6</f>
        <v>575.97803886746999</v>
      </c>
      <c r="M523" s="23">
        <f t="shared" si="58"/>
        <v>8.3971241821002907E-2</v>
      </c>
      <c r="N523" s="23">
        <f t="shared" si="59"/>
        <v>0.16794248364200581</v>
      </c>
      <c r="O523" s="23">
        <f t="shared" si="60"/>
        <v>0.25191372546300872</v>
      </c>
      <c r="P523" s="27"/>
    </row>
    <row r="524" spans="1:16" x14ac:dyDescent="0.25">
      <c r="A524" s="24">
        <f t="shared" si="61"/>
        <v>2017</v>
      </c>
      <c r="B524" s="32">
        <v>42887</v>
      </c>
      <c r="C524" s="28">
        <f>'Bitcoin Data'!C524</f>
        <v>2407.8798830000001</v>
      </c>
      <c r="D524" s="26">
        <f>'Bitcoin Data'!K524</f>
        <v>2130.2763789942696</v>
      </c>
      <c r="E524" s="25">
        <f>'Bitcoin Data'!J524</f>
        <v>6453.5903090810707</v>
      </c>
      <c r="F524" s="25">
        <f t="shared" si="56"/>
        <v>13.747930995141733</v>
      </c>
      <c r="G524" s="23">
        <f>'Emissions Factors'!$AB$39/1000</f>
        <v>0.49266147344102867</v>
      </c>
      <c r="H524" s="26">
        <f t="shared" si="62"/>
        <v>6773.0759408321137</v>
      </c>
      <c r="I524" s="23">
        <f t="shared" si="57"/>
        <v>3.1794353106566242</v>
      </c>
      <c r="J524" s="26">
        <f>I524*'Social Cost of Carbon'!$C$4</f>
        <v>158.9717655328312</v>
      </c>
      <c r="K524" s="26">
        <f>I524*'Social Cost of Carbon'!$C$5</f>
        <v>317.9435310656624</v>
      </c>
      <c r="L524" s="26">
        <f>I524*'Social Cost of Carbon'!$C$6</f>
        <v>476.91529659849363</v>
      </c>
      <c r="M524" s="23">
        <f t="shared" si="58"/>
        <v>6.6021468369413347E-2</v>
      </c>
      <c r="N524" s="23">
        <f t="shared" si="59"/>
        <v>0.13204293673882669</v>
      </c>
      <c r="O524" s="23">
        <f t="shared" si="60"/>
        <v>0.19806440510824003</v>
      </c>
      <c r="P524" s="27"/>
    </row>
    <row r="525" spans="1:16" x14ac:dyDescent="0.25">
      <c r="A525" s="24">
        <f t="shared" si="61"/>
        <v>2017</v>
      </c>
      <c r="B525" s="32">
        <v>42888</v>
      </c>
      <c r="C525" s="28">
        <f>'Bitcoin Data'!C525</f>
        <v>2488.5500489999999</v>
      </c>
      <c r="D525" s="26">
        <f>'Bitcoin Data'!K525</f>
        <v>1845.1384907029271</v>
      </c>
      <c r="E525" s="25">
        <f>'Bitcoin Data'!J525</f>
        <v>9793.1734725392253</v>
      </c>
      <c r="F525" s="25">
        <f t="shared" si="56"/>
        <v>18.069761320312971</v>
      </c>
      <c r="G525" s="23">
        <f>'Emissions Factors'!$AB$39/1000</f>
        <v>0.49266147344102867</v>
      </c>
      <c r="H525" s="26">
        <f t="shared" si="62"/>
        <v>8902.2752367930971</v>
      </c>
      <c r="I525" s="23">
        <f t="shared" si="57"/>
        <v>4.8247192726447699</v>
      </c>
      <c r="J525" s="26">
        <f>I525*'Social Cost of Carbon'!$C$4</f>
        <v>241.23596363223848</v>
      </c>
      <c r="K525" s="26">
        <f>I525*'Social Cost of Carbon'!$C$5</f>
        <v>482.47192726447696</v>
      </c>
      <c r="L525" s="26">
        <f>I525*'Social Cost of Carbon'!$C$6</f>
        <v>723.70789089671553</v>
      </c>
      <c r="M525" s="23">
        <f t="shared" si="58"/>
        <v>9.6938361247416685E-2</v>
      </c>
      <c r="N525" s="23">
        <f t="shared" si="59"/>
        <v>0.19387672249483337</v>
      </c>
      <c r="O525" s="23">
        <f t="shared" si="60"/>
        <v>0.29081508374225007</v>
      </c>
      <c r="P525" s="27"/>
    </row>
    <row r="526" spans="1:16" x14ac:dyDescent="0.25">
      <c r="A526" s="24">
        <f t="shared" si="61"/>
        <v>2017</v>
      </c>
      <c r="B526" s="32">
        <v>42889</v>
      </c>
      <c r="C526" s="28">
        <f>'Bitcoin Data'!C526</f>
        <v>2515.3500979999999</v>
      </c>
      <c r="D526" s="26">
        <f>'Bitcoin Data'!K526</f>
        <v>2382.4898029528376</v>
      </c>
      <c r="E526" s="25">
        <f>'Bitcoin Data'!J526</f>
        <v>7240.018325753912</v>
      </c>
      <c r="F526" s="25">
        <f t="shared" si="56"/>
        <v>17.249269834300371</v>
      </c>
      <c r="G526" s="23">
        <f>'Emissions Factors'!$AB$39/1000</f>
        <v>0.49266147344102867</v>
      </c>
      <c r="H526" s="26">
        <f t="shared" si="62"/>
        <v>8498.0506923483099</v>
      </c>
      <c r="I526" s="23">
        <f t="shared" si="57"/>
        <v>3.5668780961059721</v>
      </c>
      <c r="J526" s="26">
        <f>I526*'Social Cost of Carbon'!$C$4</f>
        <v>178.34390480529859</v>
      </c>
      <c r="K526" s="26">
        <f>I526*'Social Cost of Carbon'!$C$5</f>
        <v>356.68780961059718</v>
      </c>
      <c r="L526" s="26">
        <f>I526*'Social Cost of Carbon'!$C$6</f>
        <v>535.03171441589586</v>
      </c>
      <c r="M526" s="23">
        <f t="shared" si="58"/>
        <v>7.0902219514930767E-2</v>
      </c>
      <c r="N526" s="23">
        <f t="shared" si="59"/>
        <v>0.14180443902986153</v>
      </c>
      <c r="O526" s="23">
        <f t="shared" si="60"/>
        <v>0.21270665854479232</v>
      </c>
      <c r="P526" s="27"/>
    </row>
    <row r="527" spans="1:16" x14ac:dyDescent="0.25">
      <c r="A527" s="24">
        <f t="shared" si="61"/>
        <v>2017</v>
      </c>
      <c r="B527" s="32">
        <v>42890</v>
      </c>
      <c r="C527" s="28">
        <f>'Bitcoin Data'!C527</f>
        <v>2511.8100589999999</v>
      </c>
      <c r="D527" s="26">
        <f>'Bitcoin Data'!K527</f>
        <v>2005.3975503425384</v>
      </c>
      <c r="E527" s="25">
        <f>'Bitcoin Data'!J527</f>
        <v>8756.9910830172557</v>
      </c>
      <c r="F527" s="25">
        <f t="shared" si="56"/>
        <v>17.561248466254256</v>
      </c>
      <c r="G527" s="23">
        <f>'Emissions Factors'!$AB$39/1000</f>
        <v>0.49266147344102867</v>
      </c>
      <c r="H527" s="26">
        <f t="shared" si="62"/>
        <v>8651.7505448488264</v>
      </c>
      <c r="I527" s="23">
        <f t="shared" si="57"/>
        <v>4.3142321298692305</v>
      </c>
      <c r="J527" s="26">
        <f>I527*'Social Cost of Carbon'!$C$4</f>
        <v>215.71160649346152</v>
      </c>
      <c r="K527" s="26">
        <f>I527*'Social Cost of Carbon'!$C$5</f>
        <v>431.42321298692303</v>
      </c>
      <c r="L527" s="26">
        <f>I527*'Social Cost of Carbon'!$C$6</f>
        <v>647.13481948038464</v>
      </c>
      <c r="M527" s="23">
        <f t="shared" si="58"/>
        <v>8.5878948418313311E-2</v>
      </c>
      <c r="N527" s="23">
        <f t="shared" si="59"/>
        <v>0.17175789683662662</v>
      </c>
      <c r="O527" s="23">
        <f t="shared" si="60"/>
        <v>0.25763684525493996</v>
      </c>
      <c r="P527" s="27"/>
    </row>
    <row r="528" spans="1:16" x14ac:dyDescent="0.25">
      <c r="A528" s="24">
        <f t="shared" si="61"/>
        <v>2017</v>
      </c>
      <c r="B528" s="32">
        <v>42891</v>
      </c>
      <c r="C528" s="28">
        <f>'Bitcoin Data'!C528</f>
        <v>2686.8100589999999</v>
      </c>
      <c r="D528" s="26">
        <f>'Bitcoin Data'!K528</f>
        <v>2052.0663167773118</v>
      </c>
      <c r="E528" s="25">
        <f>'Bitcoin Data'!J528</f>
        <v>7875.2399398941125</v>
      </c>
      <c r="F528" s="25">
        <f t="shared" si="56"/>
        <v>16.160514617196089</v>
      </c>
      <c r="G528" s="23">
        <f>'Emissions Factors'!$AB$39/1000</f>
        <v>0.49266147344102867</v>
      </c>
      <c r="H528" s="26">
        <f t="shared" si="62"/>
        <v>7961.6629428731067</v>
      </c>
      <c r="I528" s="23">
        <f t="shared" si="57"/>
        <v>3.8798273124898714</v>
      </c>
      <c r="J528" s="26">
        <f>I528*'Social Cost of Carbon'!$C$4</f>
        <v>193.99136562449357</v>
      </c>
      <c r="K528" s="26">
        <f>I528*'Social Cost of Carbon'!$C$5</f>
        <v>387.98273124898714</v>
      </c>
      <c r="L528" s="26">
        <f>I528*'Social Cost of Carbon'!$C$6</f>
        <v>581.97409687348068</v>
      </c>
      <c r="M528" s="23">
        <f t="shared" si="58"/>
        <v>7.2201369417492403E-2</v>
      </c>
      <c r="N528" s="23">
        <f t="shared" si="59"/>
        <v>0.14440273883498481</v>
      </c>
      <c r="O528" s="23">
        <f t="shared" si="60"/>
        <v>0.21660410825247722</v>
      </c>
      <c r="P528" s="27"/>
    </row>
    <row r="529" spans="1:16" x14ac:dyDescent="0.25">
      <c r="A529" s="24">
        <f t="shared" si="61"/>
        <v>2017</v>
      </c>
      <c r="B529" s="32">
        <v>42892</v>
      </c>
      <c r="C529" s="28">
        <f>'Bitcoin Data'!C529</f>
        <v>2863.1999510000001</v>
      </c>
      <c r="D529" s="26">
        <f>'Bitcoin Data'!K529</f>
        <v>1884.3158551521749</v>
      </c>
      <c r="E529" s="25">
        <f>'Bitcoin Data'!J529</f>
        <v>9366.4534794366609</v>
      </c>
      <c r="F529" s="25">
        <f t="shared" si="56"/>
        <v>17.649356797847755</v>
      </c>
      <c r="G529" s="23">
        <f>'Emissions Factors'!$AB$39/1000</f>
        <v>0.49266147344102867</v>
      </c>
      <c r="H529" s="26">
        <f t="shared" si="62"/>
        <v>8695.1581253141103</v>
      </c>
      <c r="I529" s="23">
        <f t="shared" si="57"/>
        <v>4.6144907720961159</v>
      </c>
      <c r="J529" s="26">
        <f>I529*'Social Cost of Carbon'!$C$4</f>
        <v>230.72453860480579</v>
      </c>
      <c r="K529" s="26">
        <f>I529*'Social Cost of Carbon'!$C$5</f>
        <v>461.44907720961157</v>
      </c>
      <c r="L529" s="26">
        <f>I529*'Social Cost of Carbon'!$C$6</f>
        <v>692.17361581441742</v>
      </c>
      <c r="M529" s="23">
        <f t="shared" si="58"/>
        <v>8.0582754454233282E-2</v>
      </c>
      <c r="N529" s="23">
        <f t="shared" si="59"/>
        <v>0.16116550890846656</v>
      </c>
      <c r="O529" s="23">
        <f t="shared" si="60"/>
        <v>0.24174826336269989</v>
      </c>
      <c r="P529" s="27"/>
    </row>
    <row r="530" spans="1:16" x14ac:dyDescent="0.25">
      <c r="A530" s="24">
        <f t="shared" si="61"/>
        <v>2017</v>
      </c>
      <c r="B530" s="32">
        <v>42893</v>
      </c>
      <c r="C530" s="28">
        <f>'Bitcoin Data'!C530</f>
        <v>2732.1599120000001</v>
      </c>
      <c r="D530" s="26">
        <f>'Bitcoin Data'!K530</f>
        <v>2052.0261166960308</v>
      </c>
      <c r="E530" s="25">
        <f>'Bitcoin Data'!J530</f>
        <v>8596.3224686249832</v>
      </c>
      <c r="F530" s="25">
        <f t="shared" si="56"/>
        <v>17.63987821315936</v>
      </c>
      <c r="G530" s="23">
        <f>'Emissions Factors'!$AB$39/1000</f>
        <v>0.49266147344102867</v>
      </c>
      <c r="H530" s="26">
        <f t="shared" si="62"/>
        <v>8690.4883918153919</v>
      </c>
      <c r="I530" s="23">
        <f t="shared" si="57"/>
        <v>4.2350768935670047</v>
      </c>
      <c r="J530" s="26">
        <f>I530*'Social Cost of Carbon'!$C$4</f>
        <v>211.75384467835022</v>
      </c>
      <c r="K530" s="26">
        <f>I530*'Social Cost of Carbon'!$C$5</f>
        <v>423.50768935670044</v>
      </c>
      <c r="L530" s="26">
        <f>I530*'Social Cost of Carbon'!$C$6</f>
        <v>635.26153403505066</v>
      </c>
      <c r="M530" s="23">
        <f t="shared" si="58"/>
        <v>7.7504191371925157E-2</v>
      </c>
      <c r="N530" s="23">
        <f t="shared" si="59"/>
        <v>0.15500838274385031</v>
      </c>
      <c r="O530" s="23">
        <f t="shared" si="60"/>
        <v>0.2325125741157755</v>
      </c>
      <c r="P530" s="27"/>
    </row>
    <row r="531" spans="1:16" x14ac:dyDescent="0.25">
      <c r="A531" s="24">
        <f t="shared" si="61"/>
        <v>2017</v>
      </c>
      <c r="B531" s="32">
        <v>42894</v>
      </c>
      <c r="C531" s="28">
        <f>'Bitcoin Data'!C531</f>
        <v>2805.6201169999999</v>
      </c>
      <c r="D531" s="26">
        <f>'Bitcoin Data'!K531</f>
        <v>2075.5200447250113</v>
      </c>
      <c r="E531" s="25">
        <f>'Bitcoin Data'!J531</f>
        <v>7773.7103201108239</v>
      </c>
      <c r="F531" s="25">
        <f t="shared" si="56"/>
        <v>16.134491591275701</v>
      </c>
      <c r="G531" s="23">
        <f>'Emissions Factors'!$AB$39/1000</f>
        <v>0.49266147344102867</v>
      </c>
      <c r="H531" s="26">
        <f t="shared" si="62"/>
        <v>7948.8424005797742</v>
      </c>
      <c r="I531" s="23">
        <f t="shared" si="57"/>
        <v>3.8298075804095291</v>
      </c>
      <c r="J531" s="26">
        <f>I531*'Social Cost of Carbon'!$C$4</f>
        <v>191.49037902047644</v>
      </c>
      <c r="K531" s="26">
        <f>I531*'Social Cost of Carbon'!$C$5</f>
        <v>382.98075804095288</v>
      </c>
      <c r="L531" s="26">
        <f>I531*'Social Cost of Carbon'!$C$6</f>
        <v>574.47113706142932</v>
      </c>
      <c r="M531" s="23">
        <f t="shared" si="58"/>
        <v>6.8252425857722218E-2</v>
      </c>
      <c r="N531" s="23">
        <f t="shared" si="59"/>
        <v>0.13650485171544444</v>
      </c>
      <c r="O531" s="23">
        <f t="shared" si="60"/>
        <v>0.20475727757316667</v>
      </c>
      <c r="P531" s="27"/>
    </row>
    <row r="532" spans="1:16" x14ac:dyDescent="0.25">
      <c r="A532" s="24">
        <f t="shared" si="61"/>
        <v>2017</v>
      </c>
      <c r="B532" s="32">
        <v>42895</v>
      </c>
      <c r="C532" s="28">
        <f>'Bitcoin Data'!C532</f>
        <v>2823.8100589999999</v>
      </c>
      <c r="D532" s="26">
        <f>'Bitcoin Data'!K532</f>
        <v>1875.7548222357698</v>
      </c>
      <c r="E532" s="25">
        <f>'Bitcoin Data'!J532</f>
        <v>8027.6435129754254</v>
      </c>
      <c r="F532" s="25">
        <f t="shared" si="56"/>
        <v>15.05789103065335</v>
      </c>
      <c r="G532" s="23">
        <f>'Emissions Factors'!$AB$39/1000</f>
        <v>0.49266147344102867</v>
      </c>
      <c r="H532" s="26">
        <f t="shared" si="62"/>
        <v>7418.4427820761293</v>
      </c>
      <c r="I532" s="23">
        <f t="shared" si="57"/>
        <v>3.9549106813617887</v>
      </c>
      <c r="J532" s="26">
        <f>I532*'Social Cost of Carbon'!$C$4</f>
        <v>197.74553406808943</v>
      </c>
      <c r="K532" s="26">
        <f>I532*'Social Cost of Carbon'!$C$5</f>
        <v>395.49106813617885</v>
      </c>
      <c r="L532" s="26">
        <f>I532*'Social Cost of Carbon'!$C$6</f>
        <v>593.23660220426825</v>
      </c>
      <c r="M532" s="23">
        <f t="shared" si="58"/>
        <v>7.0027916161654782E-2</v>
      </c>
      <c r="N532" s="23">
        <f t="shared" si="59"/>
        <v>0.14005583232330956</v>
      </c>
      <c r="O532" s="23">
        <f t="shared" si="60"/>
        <v>0.21008374848496433</v>
      </c>
      <c r="P532" s="27"/>
    </row>
    <row r="533" spans="1:16" x14ac:dyDescent="0.25">
      <c r="A533" s="24">
        <f t="shared" si="61"/>
        <v>2017</v>
      </c>
      <c r="B533" s="32">
        <v>42896</v>
      </c>
      <c r="C533" s="28">
        <f>'Bitcoin Data'!C533</f>
        <v>2947.709961</v>
      </c>
      <c r="D533" s="26">
        <f>'Bitcoin Data'!K533</f>
        <v>1770.9653784874517</v>
      </c>
      <c r="E533" s="25">
        <f>'Bitcoin Data'!J533</f>
        <v>8799.4296112905995</v>
      </c>
      <c r="F533" s="25">
        <f t="shared" si="56"/>
        <v>15.583485192032946</v>
      </c>
      <c r="G533" s="23">
        <f>'Emissions Factors'!$AB$39/1000</f>
        <v>0.49266147344102867</v>
      </c>
      <c r="H533" s="26">
        <f t="shared" si="62"/>
        <v>7677.3827760534023</v>
      </c>
      <c r="I533" s="23">
        <f t="shared" si="57"/>
        <v>4.3351399577390444</v>
      </c>
      <c r="J533" s="26">
        <f>I533*'Social Cost of Carbon'!$C$4</f>
        <v>216.75699788695221</v>
      </c>
      <c r="K533" s="26">
        <f>I533*'Social Cost of Carbon'!$C$5</f>
        <v>433.51399577390441</v>
      </c>
      <c r="L533" s="26">
        <f>I533*'Social Cost of Carbon'!$C$6</f>
        <v>650.27099366085667</v>
      </c>
      <c r="M533" s="23">
        <f t="shared" si="58"/>
        <v>7.3534031758476726E-2</v>
      </c>
      <c r="N533" s="23">
        <f t="shared" si="59"/>
        <v>0.14706806351695345</v>
      </c>
      <c r="O533" s="23">
        <f t="shared" si="60"/>
        <v>0.2206020952754302</v>
      </c>
      <c r="P533" s="27"/>
    </row>
    <row r="534" spans="1:16" x14ac:dyDescent="0.25">
      <c r="A534" s="24">
        <f t="shared" si="61"/>
        <v>2017</v>
      </c>
      <c r="B534" s="32">
        <v>42897</v>
      </c>
      <c r="C534" s="28">
        <f>'Bitcoin Data'!C534</f>
        <v>2958.110107</v>
      </c>
      <c r="D534" s="26">
        <f>'Bitcoin Data'!K534</f>
        <v>1829.7437801708149</v>
      </c>
      <c r="E534" s="25">
        <f>'Bitcoin Data'!J534</f>
        <v>8570.4868247900868</v>
      </c>
      <c r="F534" s="25">
        <f t="shared" si="56"/>
        <v>15.681794960695578</v>
      </c>
      <c r="G534" s="23">
        <f>'Emissions Factors'!$AB$39/1000</f>
        <v>0.49266147344102867</v>
      </c>
      <c r="H534" s="26">
        <f t="shared" si="62"/>
        <v>7725.8162115363821</v>
      </c>
      <c r="I534" s="23">
        <f t="shared" si="57"/>
        <v>4.2223486672080073</v>
      </c>
      <c r="J534" s="26">
        <f>I534*'Social Cost of Carbon'!$C$4</f>
        <v>211.11743336040036</v>
      </c>
      <c r="K534" s="26">
        <f>I534*'Social Cost of Carbon'!$C$5</f>
        <v>422.23486672080071</v>
      </c>
      <c r="L534" s="26">
        <f>I534*'Social Cost of Carbon'!$C$6</f>
        <v>633.35230008120107</v>
      </c>
      <c r="M534" s="23">
        <f t="shared" si="58"/>
        <v>7.1369024723189706E-2</v>
      </c>
      <c r="N534" s="23">
        <f t="shared" si="59"/>
        <v>0.14273804944637941</v>
      </c>
      <c r="O534" s="23">
        <f t="shared" si="60"/>
        <v>0.21410707416956912</v>
      </c>
      <c r="P534" s="27"/>
    </row>
    <row r="535" spans="1:16" x14ac:dyDescent="0.25">
      <c r="A535" s="24">
        <f t="shared" si="61"/>
        <v>2017</v>
      </c>
      <c r="B535" s="32">
        <v>42898</v>
      </c>
      <c r="C535" s="28">
        <f>'Bitcoin Data'!C535</f>
        <v>2659.6298830000001</v>
      </c>
      <c r="D535" s="26">
        <f>'Bitcoin Data'!K535</f>
        <v>1849.89687838641</v>
      </c>
      <c r="E535" s="25">
        <f>'Bitcoin Data'!J535</f>
        <v>8126.7468030422606</v>
      </c>
      <c r="F535" s="25">
        <f t="shared" si="56"/>
        <v>15.033643542384615</v>
      </c>
      <c r="G535" s="23">
        <f>'Emissions Factors'!$AB$39/1000</f>
        <v>0.49266147344102867</v>
      </c>
      <c r="H535" s="26">
        <f t="shared" si="62"/>
        <v>7406.4969787784103</v>
      </c>
      <c r="I535" s="23">
        <f t="shared" si="57"/>
        <v>4.0037350542689696</v>
      </c>
      <c r="J535" s="26">
        <f>I535*'Social Cost of Carbon'!$C$4</f>
        <v>200.18675271344847</v>
      </c>
      <c r="K535" s="26">
        <f>I535*'Social Cost of Carbon'!$C$5</f>
        <v>400.37350542689694</v>
      </c>
      <c r="L535" s="26">
        <f>I535*'Social Cost of Carbon'!$C$6</f>
        <v>600.56025814034547</v>
      </c>
      <c r="M535" s="23">
        <f t="shared" si="58"/>
        <v>7.5268650722048025E-2</v>
      </c>
      <c r="N535" s="23">
        <f t="shared" si="59"/>
        <v>0.15053730144409605</v>
      </c>
      <c r="O535" s="23">
        <f t="shared" si="60"/>
        <v>0.2258059521661441</v>
      </c>
      <c r="P535" s="27"/>
    </row>
    <row r="536" spans="1:16" x14ac:dyDescent="0.25">
      <c r="A536" s="24">
        <f t="shared" si="61"/>
        <v>2017</v>
      </c>
      <c r="B536" s="32">
        <v>42899</v>
      </c>
      <c r="C536" s="28">
        <f>'Bitcoin Data'!C536</f>
        <v>2717.0200199999999</v>
      </c>
      <c r="D536" s="26">
        <f>'Bitcoin Data'!K536</f>
        <v>1748.1947489868826</v>
      </c>
      <c r="E536" s="25">
        <f>'Bitcoin Data'!J536</f>
        <v>8533.949327152679</v>
      </c>
      <c r="F536" s="25">
        <f t="shared" si="56"/>
        <v>14.919005401848453</v>
      </c>
      <c r="G536" s="23">
        <f>'Emissions Factors'!$AB$39/1000</f>
        <v>0.49266147344102867</v>
      </c>
      <c r="H536" s="26">
        <f t="shared" si="62"/>
        <v>7350.019183549326</v>
      </c>
      <c r="I536" s="23">
        <f t="shared" si="57"/>
        <v>4.2043480497861134</v>
      </c>
      <c r="J536" s="26">
        <f>I536*'Social Cost of Carbon'!$C$4</f>
        <v>210.21740248930567</v>
      </c>
      <c r="K536" s="26">
        <f>I536*'Social Cost of Carbon'!$C$5</f>
        <v>420.43480497861134</v>
      </c>
      <c r="L536" s="26">
        <f>I536*'Social Cost of Carbon'!$C$6</f>
        <v>630.65220746791704</v>
      </c>
      <c r="M536" s="23">
        <f t="shared" si="58"/>
        <v>7.7370575462048188E-2</v>
      </c>
      <c r="N536" s="23">
        <f t="shared" si="59"/>
        <v>0.15474115092409638</v>
      </c>
      <c r="O536" s="23">
        <f t="shared" si="60"/>
        <v>0.23211172638614458</v>
      </c>
      <c r="P536" s="27"/>
    </row>
    <row r="537" spans="1:16" x14ac:dyDescent="0.25">
      <c r="A537" s="24">
        <f t="shared" si="61"/>
        <v>2017</v>
      </c>
      <c r="B537" s="32">
        <v>42900</v>
      </c>
      <c r="C537" s="28">
        <f>'Bitcoin Data'!C537</f>
        <v>2506.3701169999999</v>
      </c>
      <c r="D537" s="26">
        <f>'Bitcoin Data'!K537</f>
        <v>1748.1587679643003</v>
      </c>
      <c r="E537" s="25">
        <f>'Bitcoin Data'!J537</f>
        <v>9321.570598672266</v>
      </c>
      <c r="F537" s="25">
        <f t="shared" si="56"/>
        <v>16.295585373267155</v>
      </c>
      <c r="G537" s="23">
        <f>'Emissions Factors'!$AB$39/1000</f>
        <v>0.49266147344102867</v>
      </c>
      <c r="H537" s="26">
        <f t="shared" si="62"/>
        <v>8028.2071005778716</v>
      </c>
      <c r="I537" s="23">
        <f t="shared" si="57"/>
        <v>4.5923787059264507</v>
      </c>
      <c r="J537" s="26">
        <f>I537*'Social Cost of Carbon'!$C$4</f>
        <v>229.61893529632255</v>
      </c>
      <c r="K537" s="26">
        <f>I537*'Social Cost of Carbon'!$C$5</f>
        <v>459.23787059264509</v>
      </c>
      <c r="L537" s="26">
        <f>I537*'Social Cost of Carbon'!$C$6</f>
        <v>688.85680588896764</v>
      </c>
      <c r="M537" s="23">
        <f t="shared" si="58"/>
        <v>9.1614137009886215E-2</v>
      </c>
      <c r="N537" s="23">
        <f t="shared" si="59"/>
        <v>0.18322827401977243</v>
      </c>
      <c r="O537" s="23">
        <f t="shared" si="60"/>
        <v>0.27484241102965867</v>
      </c>
      <c r="P537" s="27"/>
    </row>
    <row r="538" spans="1:16" x14ac:dyDescent="0.25">
      <c r="A538" s="24">
        <f t="shared" si="61"/>
        <v>2017</v>
      </c>
      <c r="B538" s="32">
        <v>42901</v>
      </c>
      <c r="C538" s="28">
        <f>'Bitcoin Data'!C538</f>
        <v>2464.580078</v>
      </c>
      <c r="D538" s="26">
        <f>'Bitcoin Data'!K538</f>
        <v>1903.4454159035161</v>
      </c>
      <c r="E538" s="25">
        <f>'Bitcoin Data'!J538</f>
        <v>8276.8774077238631</v>
      </c>
      <c r="F538" s="25">
        <f t="shared" si="56"/>
        <v>15.754584359727364</v>
      </c>
      <c r="G538" s="23">
        <f>'Emissions Factors'!$AB$39/1000</f>
        <v>0.49266147344102867</v>
      </c>
      <c r="H538" s="26">
        <f t="shared" si="62"/>
        <v>7761.6767441142683</v>
      </c>
      <c r="I538" s="23">
        <f t="shared" si="57"/>
        <v>4.0776986191800004</v>
      </c>
      <c r="J538" s="26">
        <f>I538*'Social Cost of Carbon'!$C$4</f>
        <v>203.88493095900003</v>
      </c>
      <c r="K538" s="26">
        <f>I538*'Social Cost of Carbon'!$C$5</f>
        <v>407.76986191800006</v>
      </c>
      <c r="L538" s="26">
        <f>I538*'Social Cost of Carbon'!$C$6</f>
        <v>611.65479287700009</v>
      </c>
      <c r="M538" s="23">
        <f t="shared" si="58"/>
        <v>8.2726032227141949E-2</v>
      </c>
      <c r="N538" s="23">
        <f t="shared" si="59"/>
        <v>0.1654520644542839</v>
      </c>
      <c r="O538" s="23">
        <f t="shared" si="60"/>
        <v>0.24817809668142587</v>
      </c>
      <c r="P538" s="27"/>
    </row>
    <row r="539" spans="1:16" x14ac:dyDescent="0.25">
      <c r="A539" s="24">
        <f t="shared" si="61"/>
        <v>2017</v>
      </c>
      <c r="B539" s="32">
        <v>42902</v>
      </c>
      <c r="C539" s="28">
        <f>'Bitcoin Data'!C539</f>
        <v>2518.5600589999999</v>
      </c>
      <c r="D539" s="26">
        <f>'Bitcoin Data'!K539</f>
        <v>1860.7899975552687</v>
      </c>
      <c r="E539" s="25">
        <f>'Bitcoin Data'!J539</f>
        <v>8692.8366391202489</v>
      </c>
      <c r="F539" s="25">
        <f t="shared" si="56"/>
        <v>16.175543468456919</v>
      </c>
      <c r="G539" s="23">
        <f>'Emissions Factors'!$AB$39/1000</f>
        <v>0.49266147344102867</v>
      </c>
      <c r="H539" s="26">
        <f t="shared" si="62"/>
        <v>7969.0670788793932</v>
      </c>
      <c r="I539" s="23">
        <f t="shared" si="57"/>
        <v>4.2826257070111415</v>
      </c>
      <c r="J539" s="26">
        <f>I539*'Social Cost of Carbon'!$C$4</f>
        <v>214.13128535055708</v>
      </c>
      <c r="K539" s="26">
        <f>I539*'Social Cost of Carbon'!$C$5</f>
        <v>428.26257070111416</v>
      </c>
      <c r="L539" s="26">
        <f>I539*'Social Cost of Carbon'!$C$6</f>
        <v>642.39385605167126</v>
      </c>
      <c r="M539" s="23">
        <f t="shared" si="58"/>
        <v>8.5021313899331194E-2</v>
      </c>
      <c r="N539" s="23">
        <f t="shared" si="59"/>
        <v>0.17004262779866239</v>
      </c>
      <c r="O539" s="23">
        <f t="shared" si="60"/>
        <v>0.25506394169799357</v>
      </c>
      <c r="P539" s="27"/>
    </row>
    <row r="540" spans="1:16" x14ac:dyDescent="0.25">
      <c r="A540" s="24">
        <f t="shared" si="61"/>
        <v>2017</v>
      </c>
      <c r="B540" s="32">
        <v>42903</v>
      </c>
      <c r="C540" s="28">
        <f>'Bitcoin Data'!C540</f>
        <v>2655.8798830000001</v>
      </c>
      <c r="D540" s="26">
        <f>'Bitcoin Data'!K540</f>
        <v>1829.674374043394</v>
      </c>
      <c r="E540" s="25">
        <f>'Bitcoin Data'!J540</f>
        <v>8835.9199999567645</v>
      </c>
      <c r="F540" s="25">
        <f t="shared" si="56"/>
        <v>16.166856395018399</v>
      </c>
      <c r="G540" s="23">
        <f>'Emissions Factors'!$AB$39/1000</f>
        <v>0.49266147344102867</v>
      </c>
      <c r="H540" s="26">
        <f t="shared" si="62"/>
        <v>7964.7872924792819</v>
      </c>
      <c r="I540" s="23">
        <f t="shared" si="57"/>
        <v>4.3531173663857539</v>
      </c>
      <c r="J540" s="26">
        <f>I540*'Social Cost of Carbon'!$C$4</f>
        <v>217.65586831928769</v>
      </c>
      <c r="K540" s="26">
        <f>I540*'Social Cost of Carbon'!$C$5</f>
        <v>435.31173663857538</v>
      </c>
      <c r="L540" s="26">
        <f>I540*'Social Cost of Carbon'!$C$6</f>
        <v>652.96760495786305</v>
      </c>
      <c r="M540" s="23">
        <f t="shared" si="58"/>
        <v>8.1952451883264513E-2</v>
      </c>
      <c r="N540" s="23">
        <f t="shared" si="59"/>
        <v>0.16390490376652903</v>
      </c>
      <c r="O540" s="23">
        <f t="shared" si="60"/>
        <v>0.24585735564979352</v>
      </c>
      <c r="P540" s="27"/>
    </row>
    <row r="541" spans="1:16" x14ac:dyDescent="0.25">
      <c r="A541" s="24">
        <f t="shared" si="61"/>
        <v>2017</v>
      </c>
      <c r="B541" s="32">
        <v>42904</v>
      </c>
      <c r="C541" s="28">
        <f>'Bitcoin Data'!C541</f>
        <v>2548.290039</v>
      </c>
      <c r="D541" s="26">
        <f>'Bitcoin Data'!K541</f>
        <v>1785.4292555011007</v>
      </c>
      <c r="E541" s="25">
        <f>'Bitcoin Data'!J541</f>
        <v>9424.5056370275652</v>
      </c>
      <c r="F541" s="25">
        <f t="shared" si="56"/>
        <v>16.826788082984052</v>
      </c>
      <c r="G541" s="23">
        <f>'Emissions Factors'!$AB$39/1000</f>
        <v>0.49266147344102867</v>
      </c>
      <c r="H541" s="26">
        <f t="shared" si="62"/>
        <v>8289.910210242866</v>
      </c>
      <c r="I541" s="23">
        <f t="shared" si="57"/>
        <v>4.6430908335912813</v>
      </c>
      <c r="J541" s="26">
        <f>I541*'Social Cost of Carbon'!$C$4</f>
        <v>232.15454167956406</v>
      </c>
      <c r="K541" s="26">
        <f>I541*'Social Cost of Carbon'!$C$5</f>
        <v>464.30908335912812</v>
      </c>
      <c r="L541" s="26">
        <f>I541*'Social Cost of Carbon'!$C$6</f>
        <v>696.46362503869216</v>
      </c>
      <c r="M541" s="23">
        <f t="shared" si="58"/>
        <v>9.1102087331733306E-2</v>
      </c>
      <c r="N541" s="23">
        <f t="shared" si="59"/>
        <v>0.18220417466346661</v>
      </c>
      <c r="O541" s="23">
        <f t="shared" si="60"/>
        <v>0.27330626199519992</v>
      </c>
      <c r="P541" s="27"/>
    </row>
    <row r="542" spans="1:16" x14ac:dyDescent="0.25">
      <c r="A542" s="24">
        <f t="shared" si="61"/>
        <v>2017</v>
      </c>
      <c r="B542" s="32">
        <v>42905</v>
      </c>
      <c r="C542" s="28">
        <f>'Bitcoin Data'!C542</f>
        <v>2589.6000979999999</v>
      </c>
      <c r="D542" s="26">
        <f>'Bitcoin Data'!K542</f>
        <v>1890.8483773348635</v>
      </c>
      <c r="E542" s="25">
        <f>'Bitcoin Data'!J542</f>
        <v>8128.5551887673546</v>
      </c>
      <c r="F542" s="25">
        <f t="shared" si="56"/>
        <v>15.369865388757637</v>
      </c>
      <c r="G542" s="23">
        <f>'Emissions Factors'!$AB$39/1000</f>
        <v>0.49266147344102867</v>
      </c>
      <c r="H542" s="26">
        <f t="shared" si="62"/>
        <v>7572.1405290156063</v>
      </c>
      <c r="I542" s="23">
        <f t="shared" si="57"/>
        <v>4.004625976244844</v>
      </c>
      <c r="J542" s="26">
        <f>I542*'Social Cost of Carbon'!$C$4</f>
        <v>200.23129881224219</v>
      </c>
      <c r="K542" s="26">
        <f>I542*'Social Cost of Carbon'!$C$5</f>
        <v>400.46259762448437</v>
      </c>
      <c r="L542" s="26">
        <f>I542*'Social Cost of Carbon'!$C$6</f>
        <v>600.69389643672662</v>
      </c>
      <c r="M542" s="23">
        <f t="shared" si="58"/>
        <v>7.732132037177665E-2</v>
      </c>
      <c r="N542" s="23">
        <f t="shared" si="59"/>
        <v>0.1546426407435533</v>
      </c>
      <c r="O542" s="23">
        <f t="shared" si="60"/>
        <v>0.23196396111532996</v>
      </c>
      <c r="P542" s="27"/>
    </row>
    <row r="543" spans="1:16" x14ac:dyDescent="0.25">
      <c r="A543" s="24">
        <f t="shared" si="61"/>
        <v>2017</v>
      </c>
      <c r="B543" s="32">
        <v>42906</v>
      </c>
      <c r="C543" s="28">
        <f>'Bitcoin Data'!C543</f>
        <v>2721.790039</v>
      </c>
      <c r="D543" s="26">
        <f>'Bitcoin Data'!K543</f>
        <v>1732.7613267761965</v>
      </c>
      <c r="E543" s="25">
        <f>'Bitcoin Data'!J543</f>
        <v>8993.8774644531804</v>
      </c>
      <c r="F543" s="25">
        <f t="shared" si="56"/>
        <v>15.584243048168426</v>
      </c>
      <c r="G543" s="23">
        <f>'Emissions Factors'!$AB$39/1000</f>
        <v>0.49266147344102867</v>
      </c>
      <c r="H543" s="26">
        <f t="shared" si="62"/>
        <v>7677.7561425737649</v>
      </c>
      <c r="I543" s="23">
        <f t="shared" si="57"/>
        <v>4.4309369235855662</v>
      </c>
      <c r="J543" s="26">
        <f>I543*'Social Cost of Carbon'!$C$4</f>
        <v>221.5468461792783</v>
      </c>
      <c r="K543" s="26">
        <f>I543*'Social Cost of Carbon'!$C$5</f>
        <v>443.09369235855661</v>
      </c>
      <c r="L543" s="26">
        <f>I543*'Social Cost of Carbon'!$C$6</f>
        <v>664.64053853783491</v>
      </c>
      <c r="M543" s="23">
        <f t="shared" si="58"/>
        <v>8.1397478499361325E-2</v>
      </c>
      <c r="N543" s="23">
        <f t="shared" si="59"/>
        <v>0.16279495699872265</v>
      </c>
      <c r="O543" s="23">
        <f t="shared" si="60"/>
        <v>0.24419243549808395</v>
      </c>
      <c r="P543" s="27"/>
    </row>
    <row r="544" spans="1:16" x14ac:dyDescent="0.25">
      <c r="A544" s="24">
        <f t="shared" si="61"/>
        <v>2017</v>
      </c>
      <c r="B544" s="32">
        <v>42907</v>
      </c>
      <c r="C544" s="28">
        <f>'Bitcoin Data'!C544</f>
        <v>2689.1000979999999</v>
      </c>
      <c r="D544" s="26">
        <f>'Bitcoin Data'!K544</f>
        <v>1741.5141498024727</v>
      </c>
      <c r="E544" s="25">
        <f>'Bitcoin Data'!J544</f>
        <v>8879.9837169148068</v>
      </c>
      <c r="F544" s="25">
        <f t="shared" si="56"/>
        <v>15.464617293022693</v>
      </c>
      <c r="G544" s="23">
        <f>'Emissions Factors'!$AB$39/1000</f>
        <v>0.49266147344102867</v>
      </c>
      <c r="H544" s="26">
        <f t="shared" si="62"/>
        <v>7618.8211417821722</v>
      </c>
      <c r="I544" s="23">
        <f t="shared" si="57"/>
        <v>4.3748258621075911</v>
      </c>
      <c r="J544" s="26">
        <f>I544*'Social Cost of Carbon'!$C$4</f>
        <v>218.74129310537955</v>
      </c>
      <c r="K544" s="26">
        <f>I544*'Social Cost of Carbon'!$C$5</f>
        <v>437.48258621075911</v>
      </c>
      <c r="L544" s="26">
        <f>I544*'Social Cost of Carbon'!$C$6</f>
        <v>656.22387931613866</v>
      </c>
      <c r="M544" s="23">
        <f t="shared" si="58"/>
        <v>8.1343678232010372E-2</v>
      </c>
      <c r="N544" s="23">
        <f t="shared" si="59"/>
        <v>0.16268735646402074</v>
      </c>
      <c r="O544" s="23">
        <f t="shared" si="60"/>
        <v>0.24403103469603113</v>
      </c>
      <c r="P544" s="27"/>
    </row>
    <row r="545" spans="1:16" x14ac:dyDescent="0.25">
      <c r="A545" s="24">
        <f t="shared" si="61"/>
        <v>2017</v>
      </c>
      <c r="B545" s="32">
        <v>42908</v>
      </c>
      <c r="C545" s="28">
        <f>'Bitcoin Data'!C545</f>
        <v>2705.4099120000001</v>
      </c>
      <c r="D545" s="26">
        <f>'Bitcoin Data'!K545</f>
        <v>1735.2506010726922</v>
      </c>
      <c r="E545" s="25">
        <f>'Bitcoin Data'!J545</f>
        <v>10252.950373944024</v>
      </c>
      <c r="F545" s="25">
        <f t="shared" si="56"/>
        <v>17.791438299154851</v>
      </c>
      <c r="G545" s="23">
        <f>'Emissions Factors'!$AB$39/1000</f>
        <v>0.49266147344102867</v>
      </c>
      <c r="H545" s="26">
        <f t="shared" si="62"/>
        <v>8765.1562070967775</v>
      </c>
      <c r="I545" s="23">
        <f t="shared" si="57"/>
        <v>5.0512336383450096</v>
      </c>
      <c r="J545" s="26">
        <f>I545*'Social Cost of Carbon'!$C$4</f>
        <v>252.56168191725047</v>
      </c>
      <c r="K545" s="26">
        <f>I545*'Social Cost of Carbon'!$C$5</f>
        <v>505.12336383450094</v>
      </c>
      <c r="L545" s="26">
        <f>I545*'Social Cost of Carbon'!$C$6</f>
        <v>757.68504575175143</v>
      </c>
      <c r="M545" s="23">
        <f t="shared" si="58"/>
        <v>9.3354312334333778E-2</v>
      </c>
      <c r="N545" s="23">
        <f t="shared" si="59"/>
        <v>0.18670862466866756</v>
      </c>
      <c r="O545" s="23">
        <f t="shared" si="60"/>
        <v>0.28006293700300133</v>
      </c>
      <c r="P545" s="27"/>
    </row>
    <row r="546" spans="1:16" x14ac:dyDescent="0.25">
      <c r="A546" s="24">
        <f t="shared" si="61"/>
        <v>2017</v>
      </c>
      <c r="B546" s="32">
        <v>42909</v>
      </c>
      <c r="C546" s="28">
        <f>'Bitcoin Data'!C546</f>
        <v>2744.9099120000001</v>
      </c>
      <c r="D546" s="26">
        <f>'Bitcoin Data'!K546</f>
        <v>2047.7330362856403</v>
      </c>
      <c r="E546" s="25">
        <f>'Bitcoin Data'!J546</f>
        <v>7923.8691390681333</v>
      </c>
      <c r="F546" s="25">
        <f t="shared" si="56"/>
        <v>16.22596861127407</v>
      </c>
      <c r="G546" s="23">
        <f>'Emissions Factors'!$AB$39/1000</f>
        <v>0.49266147344102867</v>
      </c>
      <c r="H546" s="26">
        <f t="shared" si="62"/>
        <v>7993.9096040381646</v>
      </c>
      <c r="I546" s="23">
        <f t="shared" si="57"/>
        <v>3.9037850454072016</v>
      </c>
      <c r="J546" s="26">
        <f>I546*'Social Cost of Carbon'!$C$4</f>
        <v>195.18925227036007</v>
      </c>
      <c r="K546" s="26">
        <f>I546*'Social Cost of Carbon'!$C$5</f>
        <v>390.37850454072014</v>
      </c>
      <c r="L546" s="26">
        <f>I546*'Social Cost of Carbon'!$C$6</f>
        <v>585.56775681108024</v>
      </c>
      <c r="M546" s="23">
        <f t="shared" si="58"/>
        <v>7.1109529466539395E-2</v>
      </c>
      <c r="N546" s="23">
        <f t="shared" si="59"/>
        <v>0.14221905893307879</v>
      </c>
      <c r="O546" s="23">
        <f t="shared" si="60"/>
        <v>0.21332858839961821</v>
      </c>
      <c r="P546" s="27"/>
    </row>
    <row r="547" spans="1:16" x14ac:dyDescent="0.25">
      <c r="A547" s="24">
        <f t="shared" si="61"/>
        <v>2017</v>
      </c>
      <c r="B547" s="32">
        <v>42910</v>
      </c>
      <c r="C547" s="28">
        <f>'Bitcoin Data'!C547</f>
        <v>2608.719971</v>
      </c>
      <c r="D547" s="26">
        <f>'Bitcoin Data'!K547</f>
        <v>1785.7911367317233</v>
      </c>
      <c r="E547" s="25">
        <f>'Bitcoin Data'!J547</f>
        <v>7588.4598879190899</v>
      </c>
      <c r="F547" s="25">
        <f t="shared" si="56"/>
        <v>13.551404409290118</v>
      </c>
      <c r="G547" s="23">
        <f>'Emissions Factors'!$AB$39/1000</f>
        <v>0.49266147344102867</v>
      </c>
      <c r="H547" s="26">
        <f t="shared" si="62"/>
        <v>6676.2548634761224</v>
      </c>
      <c r="I547" s="23">
        <f t="shared" si="57"/>
        <v>3.7385418295303618</v>
      </c>
      <c r="J547" s="26">
        <f>I547*'Social Cost of Carbon'!$C$4</f>
        <v>186.92709147651809</v>
      </c>
      <c r="K547" s="26">
        <f>I547*'Social Cost of Carbon'!$C$5</f>
        <v>373.85418295303617</v>
      </c>
      <c r="L547" s="26">
        <f>I547*'Social Cost of Carbon'!$C$6</f>
        <v>560.78127442955429</v>
      </c>
      <c r="M547" s="23">
        <f t="shared" si="58"/>
        <v>7.1654717085200742E-2</v>
      </c>
      <c r="N547" s="23">
        <f t="shared" si="59"/>
        <v>0.14330943417040148</v>
      </c>
      <c r="O547" s="23">
        <f t="shared" si="60"/>
        <v>0.21496415125560225</v>
      </c>
      <c r="P547" s="27"/>
    </row>
    <row r="548" spans="1:16" x14ac:dyDescent="0.25">
      <c r="A548" s="24">
        <f t="shared" si="61"/>
        <v>2017</v>
      </c>
      <c r="B548" s="32">
        <v>42911</v>
      </c>
      <c r="C548" s="28">
        <f>'Bitcoin Data'!C548</f>
        <v>2589.4099120000001</v>
      </c>
      <c r="D548" s="26">
        <f>'Bitcoin Data'!K548</f>
        <v>1523.3602719295304</v>
      </c>
      <c r="E548" s="25">
        <f>'Bitcoin Data'!J548</f>
        <v>10348.487844690097</v>
      </c>
      <c r="F548" s="25">
        <f t="shared" si="56"/>
        <v>15.764475257146547</v>
      </c>
      <c r="G548" s="23">
        <f>'Emissions Factors'!$AB$39/1000</f>
        <v>0.49266147344102867</v>
      </c>
      <c r="H548" s="26">
        <f t="shared" si="62"/>
        <v>7766.5496082104573</v>
      </c>
      <c r="I548" s="23">
        <f t="shared" si="57"/>
        <v>5.0983012694515981</v>
      </c>
      <c r="J548" s="26">
        <f>I548*'Social Cost of Carbon'!$C$4</f>
        <v>254.9150634725799</v>
      </c>
      <c r="K548" s="26">
        <f>I548*'Social Cost of Carbon'!$C$5</f>
        <v>509.8301269451598</v>
      </c>
      <c r="L548" s="26">
        <f>I548*'Social Cost of Carbon'!$C$6</f>
        <v>764.74519041773976</v>
      </c>
      <c r="M548" s="23">
        <f t="shared" si="58"/>
        <v>9.8445233522601844E-2</v>
      </c>
      <c r="N548" s="23">
        <f t="shared" si="59"/>
        <v>0.19689046704520369</v>
      </c>
      <c r="O548" s="23">
        <f t="shared" si="60"/>
        <v>0.29533570056780556</v>
      </c>
      <c r="P548" s="27"/>
    </row>
    <row r="549" spans="1:16" x14ac:dyDescent="0.25">
      <c r="A549" s="24">
        <f t="shared" si="61"/>
        <v>2017</v>
      </c>
      <c r="B549" s="32">
        <v>42912</v>
      </c>
      <c r="C549" s="28">
        <f>'Bitcoin Data'!C549</f>
        <v>2478.4499510000001</v>
      </c>
      <c r="D549" s="26">
        <f>'Bitcoin Data'!K549</f>
        <v>1782.9241071428617</v>
      </c>
      <c r="E549" s="25">
        <f>'Bitcoin Data'!J549</f>
        <v>8152.6033470481298</v>
      </c>
      <c r="F549" s="25">
        <f t="shared" si="56"/>
        <v>14.535473043425693</v>
      </c>
      <c r="G549" s="23">
        <f>'Emissions Factors'!$AB$39/1000</f>
        <v>0.49266147344102867</v>
      </c>
      <c r="H549" s="26">
        <f t="shared" si="62"/>
        <v>7161.0675667364549</v>
      </c>
      <c r="I549" s="23">
        <f t="shared" si="57"/>
        <v>4.0164735773369937</v>
      </c>
      <c r="J549" s="26">
        <f>I549*'Social Cost of Carbon'!$C$4</f>
        <v>200.82367886684969</v>
      </c>
      <c r="K549" s="26">
        <f>I549*'Social Cost of Carbon'!$C$5</f>
        <v>401.64735773369938</v>
      </c>
      <c r="L549" s="26">
        <f>I549*'Social Cost of Carbon'!$C$6</f>
        <v>602.47103660054904</v>
      </c>
      <c r="M549" s="23">
        <f t="shared" si="58"/>
        <v>8.1027933925323675E-2</v>
      </c>
      <c r="N549" s="23">
        <f t="shared" si="59"/>
        <v>0.16205586785064735</v>
      </c>
      <c r="O549" s="23">
        <f t="shared" si="60"/>
        <v>0.243083801775971</v>
      </c>
      <c r="P549" s="27"/>
    </row>
    <row r="550" spans="1:16" x14ac:dyDescent="0.25">
      <c r="A550" s="24">
        <f t="shared" si="61"/>
        <v>2017</v>
      </c>
      <c r="B550" s="32">
        <v>42913</v>
      </c>
      <c r="C550" s="28">
        <f>'Bitcoin Data'!C550</f>
        <v>2552.4499510000001</v>
      </c>
      <c r="D550" s="26">
        <f>'Bitcoin Data'!K550</f>
        <v>1635.3233543316246</v>
      </c>
      <c r="E550" s="25">
        <f>'Bitcoin Data'!J550</f>
        <v>10646.836561994998</v>
      </c>
      <c r="F550" s="25">
        <f t="shared" si="56"/>
        <v>17.411020479582241</v>
      </c>
      <c r="G550" s="23">
        <f>'Emissions Factors'!$AB$39/1000</f>
        <v>0.49266147344102867</v>
      </c>
      <c r="H550" s="26">
        <f t="shared" si="62"/>
        <v>8577.7390035829121</v>
      </c>
      <c r="I550" s="23">
        <f t="shared" si="57"/>
        <v>5.2452861881182713</v>
      </c>
      <c r="J550" s="26">
        <f>I550*'Social Cost of Carbon'!$C$4</f>
        <v>262.26430940591354</v>
      </c>
      <c r="K550" s="26">
        <f>I550*'Social Cost of Carbon'!$C$5</f>
        <v>524.52861881182707</v>
      </c>
      <c r="L550" s="26">
        <f>I550*'Social Cost of Carbon'!$C$6</f>
        <v>786.79292821774072</v>
      </c>
      <c r="M550" s="23">
        <f t="shared" si="58"/>
        <v>0.10275003014384806</v>
      </c>
      <c r="N550" s="23">
        <f t="shared" si="59"/>
        <v>0.20550006028769613</v>
      </c>
      <c r="O550" s="23">
        <f t="shared" si="60"/>
        <v>0.30825009043154428</v>
      </c>
      <c r="P550" s="27"/>
    </row>
    <row r="551" spans="1:16" x14ac:dyDescent="0.25">
      <c r="A551" s="24">
        <f t="shared" si="61"/>
        <v>2017</v>
      </c>
      <c r="B551" s="32">
        <v>42914</v>
      </c>
      <c r="C551" s="28">
        <f>'Bitcoin Data'!C551</f>
        <v>2574.790039</v>
      </c>
      <c r="D551" s="26">
        <f>'Bitcoin Data'!K551</f>
        <v>1967.0305448892709</v>
      </c>
      <c r="E551" s="25">
        <f>'Bitcoin Data'!J551</f>
        <v>6761.785902873552</v>
      </c>
      <c r="F551" s="25">
        <f t="shared" si="56"/>
        <v>13.300639408953954</v>
      </c>
      <c r="G551" s="23">
        <f>'Emissions Factors'!$AB$39/1000</f>
        <v>0.49266147344102867</v>
      </c>
      <c r="H551" s="26">
        <f t="shared" si="62"/>
        <v>6552.7126089230669</v>
      </c>
      <c r="I551" s="23">
        <f t="shared" si="57"/>
        <v>3.3312714060024606</v>
      </c>
      <c r="J551" s="26">
        <f>I551*'Social Cost of Carbon'!$C$4</f>
        <v>166.56357030012302</v>
      </c>
      <c r="K551" s="26">
        <f>I551*'Social Cost of Carbon'!$C$5</f>
        <v>333.12714060024604</v>
      </c>
      <c r="L551" s="26">
        <f>I551*'Social Cost of Carbon'!$C$6</f>
        <v>499.69071090036908</v>
      </c>
      <c r="M551" s="23">
        <f t="shared" si="58"/>
        <v>6.4690156392252146E-2</v>
      </c>
      <c r="N551" s="23">
        <f t="shared" si="59"/>
        <v>0.12938031278450429</v>
      </c>
      <c r="O551" s="23">
        <f t="shared" si="60"/>
        <v>0.19407046917675647</v>
      </c>
      <c r="P551" s="27"/>
    </row>
    <row r="552" spans="1:16" x14ac:dyDescent="0.25">
      <c r="A552" s="24">
        <f t="shared" si="61"/>
        <v>2017</v>
      </c>
      <c r="B552" s="32">
        <v>42915</v>
      </c>
      <c r="C552" s="28">
        <f>'Bitcoin Data'!C552</f>
        <v>2539.320068</v>
      </c>
      <c r="D552" s="26">
        <f>'Bitcoin Data'!K552</f>
        <v>1491.0262310170299</v>
      </c>
      <c r="E552" s="25">
        <f>'Bitcoin Data'!J552</f>
        <v>11441.775179043152</v>
      </c>
      <c r="F552" s="25">
        <f t="shared" si="56"/>
        <v>17.059986921352913</v>
      </c>
      <c r="G552" s="23">
        <f>'Emissions Factors'!$AB$39/1000</f>
        <v>0.49266147344102867</v>
      </c>
      <c r="H552" s="26">
        <f t="shared" si="62"/>
        <v>8404.7982935584041</v>
      </c>
      <c r="I552" s="23">
        <f t="shared" si="57"/>
        <v>5.6369218184883891</v>
      </c>
      <c r="J552" s="26">
        <f>I552*'Social Cost of Carbon'!$C$4</f>
        <v>281.84609092441946</v>
      </c>
      <c r="K552" s="26">
        <f>I552*'Social Cost of Carbon'!$C$5</f>
        <v>563.69218184883891</v>
      </c>
      <c r="L552" s="26">
        <f>I552*'Social Cost of Carbon'!$C$6</f>
        <v>845.53827277325831</v>
      </c>
      <c r="M552" s="23">
        <f t="shared" si="58"/>
        <v>0.11099273954322936</v>
      </c>
      <c r="N552" s="23">
        <f t="shared" si="59"/>
        <v>0.22198547908645871</v>
      </c>
      <c r="O552" s="23">
        <f t="shared" si="60"/>
        <v>0.33297821862968807</v>
      </c>
      <c r="P552" s="27"/>
    </row>
    <row r="553" spans="1:16" x14ac:dyDescent="0.25">
      <c r="A553" s="24">
        <f t="shared" si="61"/>
        <v>2017</v>
      </c>
      <c r="B553" s="32">
        <v>42916</v>
      </c>
      <c r="C553" s="28">
        <f>'Bitcoin Data'!C553</f>
        <v>2480.8400879999999</v>
      </c>
      <c r="D553" s="26">
        <f>'Bitcoin Data'!K553</f>
        <v>1927.0296261108356</v>
      </c>
      <c r="E553" s="25">
        <f>'Bitcoin Data'!J553</f>
        <v>9422.803381416481</v>
      </c>
      <c r="F553" s="25">
        <f t="shared" si="56"/>
        <v>18.15802127700692</v>
      </c>
      <c r="G553" s="23">
        <f>'Emissions Factors'!$AB$39/1000</f>
        <v>0.49266147344102867</v>
      </c>
      <c r="H553" s="26">
        <f t="shared" si="62"/>
        <v>8945.7575171037788</v>
      </c>
      <c r="I553" s="23">
        <f t="shared" si="57"/>
        <v>4.6422521978337512</v>
      </c>
      <c r="J553" s="26">
        <f>I553*'Social Cost of Carbon'!$C$4</f>
        <v>232.11260989168755</v>
      </c>
      <c r="K553" s="26">
        <f>I553*'Social Cost of Carbon'!$C$5</f>
        <v>464.22521978337511</v>
      </c>
      <c r="L553" s="26">
        <f>I553*'Social Cost of Carbon'!$C$6</f>
        <v>696.33782967506272</v>
      </c>
      <c r="M553" s="23">
        <f t="shared" si="58"/>
        <v>9.3562100602305145E-2</v>
      </c>
      <c r="N553" s="23">
        <f t="shared" si="59"/>
        <v>0.18712420120461029</v>
      </c>
      <c r="O553" s="23">
        <f t="shared" si="60"/>
        <v>0.28068630180691545</v>
      </c>
      <c r="P553" s="27"/>
    </row>
    <row r="554" spans="1:16" x14ac:dyDescent="0.25">
      <c r="A554" s="24">
        <f t="shared" si="61"/>
        <v>2017</v>
      </c>
      <c r="B554" s="32">
        <v>42917</v>
      </c>
      <c r="C554" s="28">
        <f>'Bitcoin Data'!C554</f>
        <v>2434.5500489999999</v>
      </c>
      <c r="D554" s="26">
        <f>'Bitcoin Data'!K554</f>
        <v>2062.1245284776242</v>
      </c>
      <c r="E554" s="25">
        <f>'Bitcoin Data'!J554</f>
        <v>10045.618244852341</v>
      </c>
      <c r="F554" s="25">
        <f t="shared" si="56"/>
        <v>20.715315786432352</v>
      </c>
      <c r="G554" s="23">
        <f>'Emissions Factors'!$AB$39/1000</f>
        <v>0.49266147344102867</v>
      </c>
      <c r="H554" s="26">
        <f t="shared" si="62"/>
        <v>10205.637998139964</v>
      </c>
      <c r="I554" s="23">
        <f t="shared" si="57"/>
        <v>4.9490890861350341</v>
      </c>
      <c r="J554" s="26">
        <f>I554*'Social Cost of Carbon'!$C$4</f>
        <v>247.4544543067517</v>
      </c>
      <c r="K554" s="26">
        <f>I554*'Social Cost of Carbon'!$C$5</f>
        <v>494.9089086135034</v>
      </c>
      <c r="L554" s="26">
        <f>I554*'Social Cost of Carbon'!$C$6</f>
        <v>742.3633629202551</v>
      </c>
      <c r="M554" s="23">
        <f t="shared" si="58"/>
        <v>0.10164278791820053</v>
      </c>
      <c r="N554" s="23">
        <f t="shared" si="59"/>
        <v>0.20328557583640106</v>
      </c>
      <c r="O554" s="23">
        <f t="shared" si="60"/>
        <v>0.30492836375460158</v>
      </c>
      <c r="P554" s="27"/>
    </row>
    <row r="555" spans="1:16" x14ac:dyDescent="0.25">
      <c r="A555" s="24">
        <f t="shared" si="61"/>
        <v>2017</v>
      </c>
      <c r="B555" s="32">
        <v>42918</v>
      </c>
      <c r="C555" s="28">
        <f>'Bitcoin Data'!C555</f>
        <v>2506.469971</v>
      </c>
      <c r="D555" s="26">
        <f>'Bitcoin Data'!K555</f>
        <v>2350.1632057781817</v>
      </c>
      <c r="E555" s="25">
        <f>'Bitcoin Data'!J555</f>
        <v>7966.2018615603001</v>
      </c>
      <c r="F555" s="25">
        <f t="shared" si="56"/>
        <v>18.72187450484067</v>
      </c>
      <c r="G555" s="23">
        <f>'Emissions Factors'!$AB$39/1000</f>
        <v>0.49266147344102867</v>
      </c>
      <c r="H555" s="26">
        <f t="shared" si="62"/>
        <v>9223.5462791328337</v>
      </c>
      <c r="I555" s="23">
        <f t="shared" si="57"/>
        <v>3.9246407468449629</v>
      </c>
      <c r="J555" s="26">
        <f>I555*'Social Cost of Carbon'!$C$4</f>
        <v>196.23203734224813</v>
      </c>
      <c r="K555" s="26">
        <f>I555*'Social Cost of Carbon'!$C$5</f>
        <v>392.46407468449627</v>
      </c>
      <c r="L555" s="26">
        <f>I555*'Social Cost of Carbon'!$C$6</f>
        <v>588.69611202674446</v>
      </c>
      <c r="M555" s="23">
        <f t="shared" si="58"/>
        <v>7.8290200805381252E-2</v>
      </c>
      <c r="N555" s="23">
        <f t="shared" si="59"/>
        <v>0.1565804016107625</v>
      </c>
      <c r="O555" s="23">
        <f t="shared" si="60"/>
        <v>0.2348706024161438</v>
      </c>
      <c r="P555" s="27"/>
    </row>
    <row r="556" spans="1:16" x14ac:dyDescent="0.25">
      <c r="A556" s="24">
        <f t="shared" si="61"/>
        <v>2017</v>
      </c>
      <c r="B556" s="32">
        <v>42919</v>
      </c>
      <c r="C556" s="28">
        <f>'Bitcoin Data'!C556</f>
        <v>2564.0600589999999</v>
      </c>
      <c r="D556" s="26">
        <f>'Bitcoin Data'!K556</f>
        <v>2115.3048527581923</v>
      </c>
      <c r="E556" s="25">
        <f>'Bitcoin Data'!J556</f>
        <v>7961.3290302989853</v>
      </c>
      <c r="F556" s="25">
        <f t="shared" si="56"/>
        <v>16.840637932196117</v>
      </c>
      <c r="G556" s="23">
        <f>'Emissions Factors'!$AB$39/1000</f>
        <v>0.49266147344102867</v>
      </c>
      <c r="H556" s="26">
        <f t="shared" si="62"/>
        <v>8296.7334973626166</v>
      </c>
      <c r="I556" s="23">
        <f t="shared" si="57"/>
        <v>3.9222400906159343</v>
      </c>
      <c r="J556" s="26">
        <f>I556*'Social Cost of Carbon'!$C$4</f>
        <v>196.11200453079672</v>
      </c>
      <c r="K556" s="26">
        <f>I556*'Social Cost of Carbon'!$C$5</f>
        <v>392.22400906159345</v>
      </c>
      <c r="L556" s="26">
        <f>I556*'Social Cost of Carbon'!$C$6</f>
        <v>588.33601359239015</v>
      </c>
      <c r="M556" s="23">
        <f t="shared" si="58"/>
        <v>7.6484949657256343E-2</v>
      </c>
      <c r="N556" s="23">
        <f t="shared" si="59"/>
        <v>0.15296989931451269</v>
      </c>
      <c r="O556" s="23">
        <f t="shared" si="60"/>
        <v>0.22945484897176902</v>
      </c>
      <c r="P556" s="27"/>
    </row>
    <row r="557" spans="1:16" x14ac:dyDescent="0.25">
      <c r="A557" s="24">
        <f t="shared" si="61"/>
        <v>2017</v>
      </c>
      <c r="B557" s="32">
        <v>42920</v>
      </c>
      <c r="C557" s="28">
        <f>'Bitcoin Data'!C557</f>
        <v>2601.639893</v>
      </c>
      <c r="D557" s="26">
        <f>'Bitcoin Data'!K557</f>
        <v>1932.5185661657226</v>
      </c>
      <c r="E557" s="25">
        <f>'Bitcoin Data'!J557</f>
        <v>8481.9635331193876</v>
      </c>
      <c r="F557" s="25">
        <f t="shared" si="56"/>
        <v>16.391552005293825</v>
      </c>
      <c r="G557" s="23">
        <f>'Emissions Factors'!$AB$39/1000</f>
        <v>0.49266147344102867</v>
      </c>
      <c r="H557" s="26">
        <f t="shared" si="62"/>
        <v>8075.4861629133038</v>
      </c>
      <c r="I557" s="23">
        <f t="shared" si="57"/>
        <v>4.1787366518996709</v>
      </c>
      <c r="J557" s="26">
        <f>I557*'Social Cost of Carbon'!$C$4</f>
        <v>208.93683259498354</v>
      </c>
      <c r="K557" s="26">
        <f>I557*'Social Cost of Carbon'!$C$5</f>
        <v>417.87366518996708</v>
      </c>
      <c r="L557" s="26">
        <f>I557*'Social Cost of Carbon'!$C$6</f>
        <v>626.8104977849506</v>
      </c>
      <c r="M557" s="23">
        <f t="shared" si="58"/>
        <v>8.0309666667224472E-2</v>
      </c>
      <c r="N557" s="23">
        <f t="shared" si="59"/>
        <v>0.16061933333444894</v>
      </c>
      <c r="O557" s="23">
        <f t="shared" si="60"/>
        <v>0.24092900000167342</v>
      </c>
      <c r="P557" s="27"/>
    </row>
    <row r="558" spans="1:16" x14ac:dyDescent="0.25">
      <c r="A558" s="24">
        <f t="shared" si="61"/>
        <v>2017</v>
      </c>
      <c r="B558" s="32">
        <v>42921</v>
      </c>
      <c r="C558" s="28">
        <f>'Bitcoin Data'!C558</f>
        <v>2601.98999</v>
      </c>
      <c r="D558" s="26">
        <f>'Bitcoin Data'!K558</f>
        <v>1846.7682702901229</v>
      </c>
      <c r="E558" s="25">
        <f>'Bitcoin Data'!J558</f>
        <v>8454.2764949067732</v>
      </c>
      <c r="F558" s="25">
        <f t="shared" si="56"/>
        <v>15.613089579053424</v>
      </c>
      <c r="G558" s="23">
        <f>'Emissions Factors'!$AB$39/1000</f>
        <v>0.49266147344102867</v>
      </c>
      <c r="H558" s="26">
        <f t="shared" si="62"/>
        <v>7691.9677169832303</v>
      </c>
      <c r="I558" s="23">
        <f t="shared" si="57"/>
        <v>4.1650963148586264</v>
      </c>
      <c r="J558" s="26">
        <f>I558*'Social Cost of Carbon'!$C$4</f>
        <v>208.25481574293133</v>
      </c>
      <c r="K558" s="26">
        <f>I558*'Social Cost of Carbon'!$C$5</f>
        <v>416.50963148586266</v>
      </c>
      <c r="L558" s="26">
        <f>I558*'Social Cost of Carbon'!$C$6</f>
        <v>624.76444722879398</v>
      </c>
      <c r="M558" s="23">
        <f t="shared" si="58"/>
        <v>8.0036747467630079E-2</v>
      </c>
      <c r="N558" s="23">
        <f t="shared" si="59"/>
        <v>0.16007349493526016</v>
      </c>
      <c r="O558" s="23">
        <f t="shared" si="60"/>
        <v>0.24011024240289025</v>
      </c>
      <c r="P558" s="27"/>
    </row>
    <row r="559" spans="1:16" x14ac:dyDescent="0.25">
      <c r="A559" s="24">
        <f t="shared" si="61"/>
        <v>2017</v>
      </c>
      <c r="B559" s="32">
        <v>42922</v>
      </c>
      <c r="C559" s="28">
        <f>'Bitcoin Data'!C559</f>
        <v>2608.5600589999999</v>
      </c>
      <c r="D559" s="26">
        <f>'Bitcoin Data'!K559</f>
        <v>1780.7710171853366</v>
      </c>
      <c r="E559" s="25">
        <f>'Bitcoin Data'!J559</f>
        <v>9133.155317965362</v>
      </c>
      <c r="F559" s="25">
        <f t="shared" si="56"/>
        <v>16.264058285684843</v>
      </c>
      <c r="G559" s="23">
        <f>'Emissions Factors'!$AB$39/1000</f>
        <v>0.49266147344102867</v>
      </c>
      <c r="H559" s="26">
        <f t="shared" si="62"/>
        <v>8012.6749191562667</v>
      </c>
      <c r="I559" s="23">
        <f t="shared" si="57"/>
        <v>4.4995537561145822</v>
      </c>
      <c r="J559" s="26">
        <f>I559*'Social Cost of Carbon'!$C$4</f>
        <v>224.97768780572912</v>
      </c>
      <c r="K559" s="26">
        <f>I559*'Social Cost of Carbon'!$C$5</f>
        <v>449.95537561145824</v>
      </c>
      <c r="L559" s="26">
        <f>I559*'Social Cost of Carbon'!$C$6</f>
        <v>674.93306341718733</v>
      </c>
      <c r="M559" s="23">
        <f t="shared" si="58"/>
        <v>8.624592982995187E-2</v>
      </c>
      <c r="N559" s="23">
        <f t="shared" si="59"/>
        <v>0.17249185965990374</v>
      </c>
      <c r="O559" s="23">
        <f t="shared" si="60"/>
        <v>0.2587377894898556</v>
      </c>
      <c r="P559" s="27"/>
    </row>
    <row r="560" spans="1:16" x14ac:dyDescent="0.25">
      <c r="A560" s="24">
        <f t="shared" si="61"/>
        <v>2017</v>
      </c>
      <c r="B560" s="32">
        <v>42923</v>
      </c>
      <c r="C560" s="28">
        <f>'Bitcoin Data'!C560</f>
        <v>2518.6599120000001</v>
      </c>
      <c r="D560" s="26">
        <f>'Bitcoin Data'!K560</f>
        <v>1889.8754980668518</v>
      </c>
      <c r="E560" s="25">
        <f>'Bitcoin Data'!J560</f>
        <v>9589.2503242778112</v>
      </c>
      <c r="F560" s="25">
        <f t="shared" si="56"/>
        <v>18.122489232682252</v>
      </c>
      <c r="G560" s="23">
        <f>'Emissions Factors'!$AB$39/1000</f>
        <v>0.49266147344102867</v>
      </c>
      <c r="H560" s="26">
        <f t="shared" si="62"/>
        <v>8928.252247792414</v>
      </c>
      <c r="I560" s="23">
        <f t="shared" si="57"/>
        <v>4.7242541939535689</v>
      </c>
      <c r="J560" s="26">
        <f>I560*'Social Cost of Carbon'!$C$4</f>
        <v>236.21270969767843</v>
      </c>
      <c r="K560" s="26">
        <f>I560*'Social Cost of Carbon'!$C$5</f>
        <v>472.42541939535687</v>
      </c>
      <c r="L560" s="26">
        <f>I560*'Social Cost of Carbon'!$C$6</f>
        <v>708.63812909303533</v>
      </c>
      <c r="M560" s="23">
        <f t="shared" si="58"/>
        <v>9.3785075377686974E-2</v>
      </c>
      <c r="N560" s="23">
        <f t="shared" si="59"/>
        <v>0.18757015075537395</v>
      </c>
      <c r="O560" s="23">
        <f t="shared" si="60"/>
        <v>0.28135522613306091</v>
      </c>
      <c r="P560" s="27"/>
    </row>
    <row r="561" spans="1:16" x14ac:dyDescent="0.25">
      <c r="A561" s="24">
        <f t="shared" si="61"/>
        <v>2017</v>
      </c>
      <c r="B561" s="32">
        <v>42924</v>
      </c>
      <c r="C561" s="28">
        <f>'Bitcoin Data'!C561</f>
        <v>2571.3400879999999</v>
      </c>
      <c r="D561" s="26">
        <f>'Bitcoin Data'!K561</f>
        <v>2020.316538932477</v>
      </c>
      <c r="E561" s="25">
        <f>'Bitcoin Data'!J561</f>
        <v>7498.2561607112084</v>
      </c>
      <c r="F561" s="25">
        <f t="shared" si="56"/>
        <v>15.14885093463719</v>
      </c>
      <c r="G561" s="23">
        <f>'Emissions Factors'!$AB$39/1000</f>
        <v>0.49266147344102867</v>
      </c>
      <c r="H561" s="26">
        <f t="shared" si="62"/>
        <v>7463.2552223968632</v>
      </c>
      <c r="I561" s="23">
        <f t="shared" si="57"/>
        <v>3.6941019283742547</v>
      </c>
      <c r="J561" s="26">
        <f>I561*'Social Cost of Carbon'!$C$4</f>
        <v>184.70509641871274</v>
      </c>
      <c r="K561" s="26">
        <f>I561*'Social Cost of Carbon'!$C$5</f>
        <v>369.41019283742548</v>
      </c>
      <c r="L561" s="26">
        <f>I561*'Social Cost of Carbon'!$C$6</f>
        <v>554.11528925613823</v>
      </c>
      <c r="M561" s="23">
        <f t="shared" si="58"/>
        <v>7.183223148143629E-2</v>
      </c>
      <c r="N561" s="23">
        <f t="shared" si="59"/>
        <v>0.14366446296287258</v>
      </c>
      <c r="O561" s="23">
        <f t="shared" si="60"/>
        <v>0.21549669444430886</v>
      </c>
      <c r="P561" s="27"/>
    </row>
    <row r="562" spans="1:16" x14ac:dyDescent="0.25">
      <c r="A562" s="24">
        <f t="shared" si="61"/>
        <v>2017</v>
      </c>
      <c r="B562" s="32">
        <v>42925</v>
      </c>
      <c r="C562" s="28">
        <f>'Bitcoin Data'!C562</f>
        <v>2518.4399410000001</v>
      </c>
      <c r="D562" s="26">
        <f>'Bitcoin Data'!K562</f>
        <v>1715.6275900175015</v>
      </c>
      <c r="E562" s="25">
        <f>'Bitcoin Data'!J562</f>
        <v>12598.258337924824</v>
      </c>
      <c r="F562" s="25">
        <f t="shared" si="56"/>
        <v>21.613919590711863</v>
      </c>
      <c r="G562" s="23">
        <f>'Emissions Factors'!$AB$39/1000</f>
        <v>0.49266147344102867</v>
      </c>
      <c r="H562" s="26">
        <f t="shared" si="62"/>
        <v>10648.345472396022</v>
      </c>
      <c r="I562" s="23">
        <f t="shared" si="57"/>
        <v>6.2066765155527692</v>
      </c>
      <c r="J562" s="26">
        <f>I562*'Social Cost of Carbon'!$C$4</f>
        <v>310.33382577763848</v>
      </c>
      <c r="K562" s="26">
        <f>I562*'Social Cost of Carbon'!$C$5</f>
        <v>620.66765155527696</v>
      </c>
      <c r="L562" s="26">
        <f>I562*'Social Cost of Carbon'!$C$6</f>
        <v>931.00147733291533</v>
      </c>
      <c r="M562" s="23">
        <f t="shared" si="58"/>
        <v>0.12322462836037053</v>
      </c>
      <c r="N562" s="23">
        <f t="shared" si="59"/>
        <v>0.24644925672074106</v>
      </c>
      <c r="O562" s="23">
        <f t="shared" si="60"/>
        <v>0.36967388508111154</v>
      </c>
      <c r="P562" s="27"/>
    </row>
    <row r="563" spans="1:16" x14ac:dyDescent="0.25">
      <c r="A563" s="24">
        <f t="shared" si="61"/>
        <v>2017</v>
      </c>
      <c r="B563" s="32">
        <v>42926</v>
      </c>
      <c r="C563" s="28">
        <f>'Bitcoin Data'!C563</f>
        <v>2372.5600589999999</v>
      </c>
      <c r="D563" s="26">
        <f>'Bitcoin Data'!K563</f>
        <v>2467.1258609893575</v>
      </c>
      <c r="E563" s="25">
        <f>'Bitcoin Data'!J563</f>
        <v>7689.3353564184845</v>
      </c>
      <c r="F563" s="25">
        <f t="shared" si="56"/>
        <v>18.97055811163986</v>
      </c>
      <c r="G563" s="23">
        <f>'Emissions Factors'!$AB$39/1000</f>
        <v>0.49266147344102867</v>
      </c>
      <c r="H563" s="26">
        <f t="shared" si="62"/>
        <v>9346.0631112791525</v>
      </c>
      <c r="I563" s="23">
        <f t="shared" si="57"/>
        <v>3.7882392864753278</v>
      </c>
      <c r="J563" s="26">
        <f>I563*'Social Cost of Carbon'!$C$4</f>
        <v>189.4119643237664</v>
      </c>
      <c r="K563" s="26">
        <f>I563*'Social Cost of Carbon'!$C$5</f>
        <v>378.8239286475328</v>
      </c>
      <c r="L563" s="26">
        <f>I563*'Social Cost of Carbon'!$C$6</f>
        <v>568.23589297129922</v>
      </c>
      <c r="M563" s="23">
        <f t="shared" si="58"/>
        <v>7.983442341333219E-2</v>
      </c>
      <c r="N563" s="23">
        <f t="shared" si="59"/>
        <v>0.15966884682666438</v>
      </c>
      <c r="O563" s="23">
        <f t="shared" si="60"/>
        <v>0.2395032702399966</v>
      </c>
      <c r="P563" s="27"/>
    </row>
    <row r="564" spans="1:16" x14ac:dyDescent="0.25">
      <c r="A564" s="24">
        <f t="shared" si="61"/>
        <v>2017</v>
      </c>
      <c r="B564" s="32">
        <v>42927</v>
      </c>
      <c r="C564" s="28">
        <f>'Bitcoin Data'!C564</f>
        <v>2337.790039</v>
      </c>
      <c r="D564" s="26">
        <f>'Bitcoin Data'!K564</f>
        <v>2187.1305325014359</v>
      </c>
      <c r="E564" s="25">
        <f>'Bitcoin Data'!J564</f>
        <v>8869.5026405330173</v>
      </c>
      <c r="F564" s="25">
        <f t="shared" si="56"/>
        <v>19.398760033211872</v>
      </c>
      <c r="G564" s="23">
        <f>'Emissions Factors'!$AB$39/1000</f>
        <v>0.49266147344102867</v>
      </c>
      <c r="H564" s="26">
        <f t="shared" si="62"/>
        <v>9557.0217008910986</v>
      </c>
      <c r="I564" s="23">
        <f t="shared" si="57"/>
        <v>4.3696622395740903</v>
      </c>
      <c r="J564" s="26">
        <f>I564*'Social Cost of Carbon'!$C$4</f>
        <v>218.48311197870453</v>
      </c>
      <c r="K564" s="26">
        <f>I564*'Social Cost of Carbon'!$C$5</f>
        <v>436.96622395740906</v>
      </c>
      <c r="L564" s="26">
        <f>I564*'Social Cost of Carbon'!$C$6</f>
        <v>655.44933593611358</v>
      </c>
      <c r="M564" s="23">
        <f t="shared" si="58"/>
        <v>9.3457114768168675E-2</v>
      </c>
      <c r="N564" s="23">
        <f t="shared" si="59"/>
        <v>0.18691422953633735</v>
      </c>
      <c r="O564" s="23">
        <f t="shared" si="60"/>
        <v>0.28037134430450605</v>
      </c>
      <c r="P564" s="27"/>
    </row>
    <row r="565" spans="1:16" x14ac:dyDescent="0.25">
      <c r="A565" s="24">
        <f t="shared" si="61"/>
        <v>2017</v>
      </c>
      <c r="B565" s="32">
        <v>42928</v>
      </c>
      <c r="C565" s="28">
        <f>'Bitcoin Data'!C565</f>
        <v>2398.8400879999999</v>
      </c>
      <c r="D565" s="26">
        <f>'Bitcoin Data'!K565</f>
        <v>2197.4687036590008</v>
      </c>
      <c r="E565" s="25">
        <f>'Bitcoin Data'!J565</f>
        <v>7826.081346907552</v>
      </c>
      <c r="F565" s="25">
        <f t="shared" si="56"/>
        <v>17.197568832118826</v>
      </c>
      <c r="G565" s="23">
        <f>'Emissions Factors'!$AB$39/1000</f>
        <v>0.49266147344102867</v>
      </c>
      <c r="H565" s="26">
        <f t="shared" si="62"/>
        <v>8472.5796004351723</v>
      </c>
      <c r="I565" s="23">
        <f t="shared" si="57"/>
        <v>3.8556087676368249</v>
      </c>
      <c r="J565" s="26">
        <f>I565*'Social Cost of Carbon'!$C$4</f>
        <v>192.78043838184124</v>
      </c>
      <c r="K565" s="26">
        <f>I565*'Social Cost of Carbon'!$C$5</f>
        <v>385.56087676368247</v>
      </c>
      <c r="L565" s="26">
        <f>I565*'Social Cost of Carbon'!$C$6</f>
        <v>578.34131514552371</v>
      </c>
      <c r="M565" s="23">
        <f t="shared" si="58"/>
        <v>8.0364022323209244E-2</v>
      </c>
      <c r="N565" s="23">
        <f t="shared" si="59"/>
        <v>0.16072804464641849</v>
      </c>
      <c r="O565" s="23">
        <f t="shared" si="60"/>
        <v>0.24109206696962776</v>
      </c>
      <c r="P565" s="27"/>
    </row>
    <row r="566" spans="1:16" x14ac:dyDescent="0.25">
      <c r="A566" s="24">
        <f t="shared" si="61"/>
        <v>2017</v>
      </c>
      <c r="B566" s="32">
        <v>42929</v>
      </c>
      <c r="C566" s="28">
        <f>'Bitcoin Data'!C566</f>
        <v>2357.8999020000001</v>
      </c>
      <c r="D566" s="26">
        <f>'Bitcoin Data'!K566</f>
        <v>1958.1485587583168</v>
      </c>
      <c r="E566" s="25">
        <f>'Bitcoin Data'!J566</f>
        <v>8822.7774134265983</v>
      </c>
      <c r="F566" s="25">
        <f t="shared" si="56"/>
        <v>17.276308876346722</v>
      </c>
      <c r="G566" s="23">
        <f>'Emissions Factors'!$AB$39/1000</f>
        <v>0.49266147344102867</v>
      </c>
      <c r="H566" s="26">
        <f t="shared" si="62"/>
        <v>8511.371786643298</v>
      </c>
      <c r="I566" s="23">
        <f t="shared" si="57"/>
        <v>4.3466425203409758</v>
      </c>
      <c r="J566" s="26">
        <f>I566*'Social Cost of Carbon'!$C$4</f>
        <v>217.33212601704878</v>
      </c>
      <c r="K566" s="26">
        <f>I566*'Social Cost of Carbon'!$C$5</f>
        <v>434.66425203409756</v>
      </c>
      <c r="L566" s="26">
        <f>I566*'Social Cost of Carbon'!$C$6</f>
        <v>651.99637805114639</v>
      </c>
      <c r="M566" s="23">
        <f t="shared" si="58"/>
        <v>9.2171905106194274E-2</v>
      </c>
      <c r="N566" s="23">
        <f t="shared" si="59"/>
        <v>0.18434381021238855</v>
      </c>
      <c r="O566" s="23">
        <f t="shared" si="60"/>
        <v>0.27651571531858282</v>
      </c>
      <c r="P566" s="27"/>
    </row>
    <row r="567" spans="1:16" x14ac:dyDescent="0.25">
      <c r="A567" s="24">
        <f t="shared" si="61"/>
        <v>2017</v>
      </c>
      <c r="B567" s="32">
        <v>42930</v>
      </c>
      <c r="C567" s="28">
        <f>'Bitcoin Data'!C567</f>
        <v>2233.3400879999999</v>
      </c>
      <c r="D567" s="26">
        <f>'Bitcoin Data'!K567</f>
        <v>1731.2882020528357</v>
      </c>
      <c r="E567" s="25">
        <f>'Bitcoin Data'!J567</f>
        <v>9112.493064051796</v>
      </c>
      <c r="F567" s="25">
        <f t="shared" si="56"/>
        <v>15.776351733081169</v>
      </c>
      <c r="G567" s="23">
        <f>'Emissions Factors'!$AB$39/1000</f>
        <v>0.49266147344102867</v>
      </c>
      <c r="H567" s="26">
        <f t="shared" si="62"/>
        <v>7772.4006903436957</v>
      </c>
      <c r="I567" s="23">
        <f t="shared" si="57"/>
        <v>4.4893742596569117</v>
      </c>
      <c r="J567" s="26">
        <f>I567*'Social Cost of Carbon'!$C$4</f>
        <v>224.46871298284557</v>
      </c>
      <c r="K567" s="26">
        <f>I567*'Social Cost of Carbon'!$C$5</f>
        <v>448.93742596569115</v>
      </c>
      <c r="L567" s="26">
        <f>I567*'Social Cost of Carbon'!$C$6</f>
        <v>673.40613894853675</v>
      </c>
      <c r="M567" s="23">
        <f t="shared" si="58"/>
        <v>0.10050807496312025</v>
      </c>
      <c r="N567" s="23">
        <f t="shared" si="59"/>
        <v>0.20101614992624051</v>
      </c>
      <c r="O567" s="23">
        <f t="shared" si="60"/>
        <v>0.30152422488936076</v>
      </c>
      <c r="P567" s="27"/>
    </row>
    <row r="568" spans="1:16" x14ac:dyDescent="0.25">
      <c r="A568" s="24">
        <f t="shared" si="61"/>
        <v>2017</v>
      </c>
      <c r="B568" s="32">
        <v>42931</v>
      </c>
      <c r="C568" s="28">
        <f>'Bitcoin Data'!C568</f>
        <v>1998.8599850000001</v>
      </c>
      <c r="D568" s="26">
        <f>'Bitcoin Data'!K568</f>
        <v>1602.5985558385755</v>
      </c>
      <c r="E568" s="25">
        <f>'Bitcoin Data'!J568</f>
        <v>12627.937281490482</v>
      </c>
      <c r="F568" s="25">
        <f t="shared" si="56"/>
        <v>20.237514050536753</v>
      </c>
      <c r="G568" s="23">
        <f>'Emissions Factors'!$AB$39/1000</f>
        <v>0.49266147344102867</v>
      </c>
      <c r="H568" s="26">
        <f t="shared" si="62"/>
        <v>9970.2434909209569</v>
      </c>
      <c r="I568" s="23">
        <f t="shared" si="57"/>
        <v>6.2212981876199995</v>
      </c>
      <c r="J568" s="26">
        <f>I568*'Social Cost of Carbon'!$C$4</f>
        <v>311.06490938099995</v>
      </c>
      <c r="K568" s="26">
        <f>I568*'Social Cost of Carbon'!$C$5</f>
        <v>622.1298187619999</v>
      </c>
      <c r="L568" s="26">
        <f>I568*'Social Cost of Carbon'!$C$6</f>
        <v>933.19472814299991</v>
      </c>
      <c r="M568" s="23">
        <f t="shared" si="58"/>
        <v>0.1556211599188124</v>
      </c>
      <c r="N568" s="23">
        <f t="shared" si="59"/>
        <v>0.31124231983762479</v>
      </c>
      <c r="O568" s="23">
        <f t="shared" si="60"/>
        <v>0.46686347975643722</v>
      </c>
      <c r="P568" s="27"/>
    </row>
    <row r="569" spans="1:16" x14ac:dyDescent="0.25">
      <c r="A569" s="24">
        <f t="shared" si="61"/>
        <v>2017</v>
      </c>
      <c r="B569" s="32">
        <v>42932</v>
      </c>
      <c r="C569" s="28">
        <f>'Bitcoin Data'!C569</f>
        <v>1929.8199460000001</v>
      </c>
      <c r="D569" s="26">
        <f>'Bitcoin Data'!K569</f>
        <v>2031.7621531785242</v>
      </c>
      <c r="E569" s="25">
        <f>'Bitcoin Data'!J569</f>
        <v>9039.0982638156729</v>
      </c>
      <c r="F569" s="25">
        <f t="shared" si="56"/>
        <v>18.365297751282391</v>
      </c>
      <c r="G569" s="23">
        <f>'Emissions Factors'!$AB$39/1000</f>
        <v>0.49266147344102867</v>
      </c>
      <c r="H569" s="26">
        <f t="shared" si="62"/>
        <v>9047.8746503299935</v>
      </c>
      <c r="I569" s="23">
        <f t="shared" si="57"/>
        <v>4.4532154692296739</v>
      </c>
      <c r="J569" s="26">
        <f>I569*'Social Cost of Carbon'!$C$4</f>
        <v>222.6607734614837</v>
      </c>
      <c r="K569" s="26">
        <f>I569*'Social Cost of Carbon'!$C$5</f>
        <v>445.3215469229674</v>
      </c>
      <c r="L569" s="26">
        <f>I569*'Social Cost of Carbon'!$C$6</f>
        <v>667.9823203844511</v>
      </c>
      <c r="M569" s="23">
        <f t="shared" si="58"/>
        <v>0.1153790403726523</v>
      </c>
      <c r="N569" s="23">
        <f t="shared" si="59"/>
        <v>0.2307580807453046</v>
      </c>
      <c r="O569" s="23">
        <f t="shared" si="60"/>
        <v>0.34613712111795691</v>
      </c>
      <c r="P569" s="27"/>
    </row>
    <row r="570" spans="1:16" x14ac:dyDescent="0.25">
      <c r="A570" s="24">
        <f t="shared" si="61"/>
        <v>2017</v>
      </c>
      <c r="B570" s="32">
        <v>42933</v>
      </c>
      <c r="C570" s="28">
        <f>'Bitcoin Data'!C570</f>
        <v>2228.4099120000001</v>
      </c>
      <c r="D570" s="26">
        <f>'Bitcoin Data'!K570</f>
        <v>1842.7059555924468</v>
      </c>
      <c r="E570" s="25">
        <f>'Bitcoin Data'!J570</f>
        <v>11105.314513946301</v>
      </c>
      <c r="F570" s="25">
        <f t="shared" si="56"/>
        <v>20.463829193576085</v>
      </c>
      <c r="G570" s="23">
        <f>'Emissions Factors'!$AB$39/1000</f>
        <v>0.49266147344102867</v>
      </c>
      <c r="H570" s="26">
        <f t="shared" si="62"/>
        <v>10081.740242752732</v>
      </c>
      <c r="I570" s="23">
        <f t="shared" si="57"/>
        <v>5.4711606114668259</v>
      </c>
      <c r="J570" s="26">
        <f>I570*'Social Cost of Carbon'!$C$4</f>
        <v>273.55803057334128</v>
      </c>
      <c r="K570" s="26">
        <f>I570*'Social Cost of Carbon'!$C$5</f>
        <v>547.11606114668257</v>
      </c>
      <c r="L570" s="26">
        <f>I570*'Social Cost of Carbon'!$C$6</f>
        <v>820.67409172002385</v>
      </c>
      <c r="M570" s="23">
        <f t="shared" si="58"/>
        <v>0.12275929536133802</v>
      </c>
      <c r="N570" s="23">
        <f t="shared" si="59"/>
        <v>0.24551859072267604</v>
      </c>
      <c r="O570" s="23">
        <f t="shared" si="60"/>
        <v>0.36827788608401407</v>
      </c>
      <c r="P570" s="27"/>
    </row>
    <row r="571" spans="1:16" x14ac:dyDescent="0.25">
      <c r="A571" s="24">
        <f t="shared" si="61"/>
        <v>2017</v>
      </c>
      <c r="B571" s="32">
        <v>42934</v>
      </c>
      <c r="C571" s="28">
        <f>'Bitcoin Data'!C571</f>
        <v>2318.8798830000001</v>
      </c>
      <c r="D571" s="26">
        <f>'Bitcoin Data'!K571</f>
        <v>2051.8370965699096</v>
      </c>
      <c r="E571" s="25">
        <f>'Bitcoin Data'!J571</f>
        <v>9001.4619183704854</v>
      </c>
      <c r="F571" s="25">
        <f t="shared" si="56"/>
        <v>18.469533487473907</v>
      </c>
      <c r="G571" s="23">
        <f>'Emissions Factors'!$AB$39/1000</f>
        <v>0.49266147344102867</v>
      </c>
      <c r="H571" s="26">
        <f t="shared" si="62"/>
        <v>9099.2275817073169</v>
      </c>
      <c r="I571" s="23">
        <f t="shared" si="57"/>
        <v>4.434673491827712</v>
      </c>
      <c r="J571" s="26">
        <f>I571*'Social Cost of Carbon'!$C$4</f>
        <v>221.73367459138561</v>
      </c>
      <c r="K571" s="26">
        <f>I571*'Social Cost of Carbon'!$C$5</f>
        <v>443.46734918277122</v>
      </c>
      <c r="L571" s="26">
        <f>I571*'Social Cost of Carbon'!$C$6</f>
        <v>665.20102377415685</v>
      </c>
      <c r="M571" s="23">
        <f t="shared" si="58"/>
        <v>9.562102643476407E-2</v>
      </c>
      <c r="N571" s="23">
        <f t="shared" si="59"/>
        <v>0.19124205286952814</v>
      </c>
      <c r="O571" s="23">
        <f t="shared" si="60"/>
        <v>0.28686307930429222</v>
      </c>
      <c r="P571" s="27"/>
    </row>
    <row r="572" spans="1:16" x14ac:dyDescent="0.25">
      <c r="A572" s="24">
        <f t="shared" si="61"/>
        <v>2017</v>
      </c>
      <c r="B572" s="32">
        <v>42935</v>
      </c>
      <c r="C572" s="28">
        <f>'Bitcoin Data'!C572</f>
        <v>2273.429932</v>
      </c>
      <c r="D572" s="26">
        <f>'Bitcoin Data'!K572</f>
        <v>1874.6941913837709</v>
      </c>
      <c r="E572" s="25">
        <f>'Bitcoin Data'!J572</f>
        <v>10705.844668158557</v>
      </c>
      <c r="F572" s="25">
        <f t="shared" si="56"/>
        <v>20.070184813253761</v>
      </c>
      <c r="G572" s="23">
        <f>'Emissions Factors'!$AB$39/1000</f>
        <v>0.49266147344102867</v>
      </c>
      <c r="H572" s="26">
        <f t="shared" si="62"/>
        <v>9887.8068223313549</v>
      </c>
      <c r="I572" s="23">
        <f t="shared" si="57"/>
        <v>5.2743572086457755</v>
      </c>
      <c r="J572" s="26">
        <f>I572*'Social Cost of Carbon'!$C$4</f>
        <v>263.71786043228877</v>
      </c>
      <c r="K572" s="26">
        <f>I572*'Social Cost of Carbon'!$C$5</f>
        <v>527.43572086457755</v>
      </c>
      <c r="L572" s="26">
        <f>I572*'Social Cost of Carbon'!$C$6</f>
        <v>791.15358129686638</v>
      </c>
      <c r="M572" s="23">
        <f t="shared" si="58"/>
        <v>0.11599999486251542</v>
      </c>
      <c r="N572" s="23">
        <f t="shared" si="59"/>
        <v>0.23199998972503083</v>
      </c>
      <c r="O572" s="23">
        <f t="shared" si="60"/>
        <v>0.34799998458754627</v>
      </c>
      <c r="P572" s="27"/>
    </row>
    <row r="573" spans="1:16" x14ac:dyDescent="0.25">
      <c r="A573" s="24">
        <f t="shared" si="61"/>
        <v>2017</v>
      </c>
      <c r="B573" s="32">
        <v>42936</v>
      </c>
      <c r="C573" s="28">
        <f>'Bitcoin Data'!C573</f>
        <v>2817.6000979999999</v>
      </c>
      <c r="D573" s="26">
        <f>'Bitcoin Data'!K573</f>
        <v>2016.1792159303066</v>
      </c>
      <c r="E573" s="25">
        <f>'Bitcoin Data'!J573</f>
        <v>9457.8983930780469</v>
      </c>
      <c r="F573" s="25">
        <f t="shared" si="56"/>
        <v>19.068818166504602</v>
      </c>
      <c r="G573" s="23">
        <f>'Emissions Factors'!$AB$39/1000</f>
        <v>0.49266147344102867</v>
      </c>
      <c r="H573" s="26">
        <f t="shared" si="62"/>
        <v>9394.4720546892113</v>
      </c>
      <c r="I573" s="23">
        <f t="shared" si="57"/>
        <v>4.6595421579893683</v>
      </c>
      <c r="J573" s="26">
        <f>I573*'Social Cost of Carbon'!$C$4</f>
        <v>232.97710789946842</v>
      </c>
      <c r="K573" s="26">
        <f>I573*'Social Cost of Carbon'!$C$5</f>
        <v>465.95421579893684</v>
      </c>
      <c r="L573" s="26">
        <f>I573*'Social Cost of Carbon'!$C$6</f>
        <v>698.93132369840521</v>
      </c>
      <c r="M573" s="23">
        <f t="shared" si="58"/>
        <v>8.2686364209328775E-2</v>
      </c>
      <c r="N573" s="23">
        <f t="shared" si="59"/>
        <v>0.16537272841865755</v>
      </c>
      <c r="O573" s="23">
        <f t="shared" si="60"/>
        <v>0.24805909262798628</v>
      </c>
      <c r="P573" s="27"/>
    </row>
    <row r="574" spans="1:16" x14ac:dyDescent="0.25">
      <c r="A574" s="24">
        <f t="shared" si="61"/>
        <v>2017</v>
      </c>
      <c r="B574" s="32">
        <v>42937</v>
      </c>
      <c r="C574" s="28">
        <f>'Bitcoin Data'!C574</f>
        <v>2667.76001</v>
      </c>
      <c r="D574" s="26">
        <f>'Bitcoin Data'!K574</f>
        <v>1929.8469535755316</v>
      </c>
      <c r="E574" s="25">
        <f>'Bitcoin Data'!J574</f>
        <v>10260.460911044105</v>
      </c>
      <c r="F574" s="25">
        <f t="shared" si="56"/>
        <v>19.801119231459289</v>
      </c>
      <c r="G574" s="23">
        <f>'Emissions Factors'!$AB$39/1000</f>
        <v>0.49266147344102867</v>
      </c>
      <c r="H574" s="26">
        <f t="shared" si="62"/>
        <v>9755.2485763522236</v>
      </c>
      <c r="I574" s="23">
        <f t="shared" si="57"/>
        <v>5.0549337906190681</v>
      </c>
      <c r="J574" s="26">
        <f>I574*'Social Cost of Carbon'!$C$4</f>
        <v>252.7466895309534</v>
      </c>
      <c r="K574" s="26">
        <f>I574*'Social Cost of Carbon'!$C$5</f>
        <v>505.49337906190681</v>
      </c>
      <c r="L574" s="26">
        <f>I574*'Social Cost of Carbon'!$C$6</f>
        <v>758.24006859286021</v>
      </c>
      <c r="M574" s="23">
        <f t="shared" si="58"/>
        <v>9.4741164341448164E-2</v>
      </c>
      <c r="N574" s="23">
        <f t="shared" si="59"/>
        <v>0.18948232868289633</v>
      </c>
      <c r="O574" s="23">
        <f t="shared" si="60"/>
        <v>0.28422349302434452</v>
      </c>
      <c r="P574" s="27"/>
    </row>
    <row r="575" spans="1:16" x14ac:dyDescent="0.25">
      <c r="A575" s="24">
        <f t="shared" si="61"/>
        <v>2017</v>
      </c>
      <c r="B575" s="32">
        <v>42938</v>
      </c>
      <c r="C575" s="28">
        <f>'Bitcoin Data'!C575</f>
        <v>2810.1201169999999</v>
      </c>
      <c r="D575" s="26">
        <f>'Bitcoin Data'!K575</f>
        <v>1994.7821670168328</v>
      </c>
      <c r="E575" s="25">
        <f>'Bitcoin Data'!J575</f>
        <v>10665.210353815572</v>
      </c>
      <c r="F575" s="25">
        <f t="shared" si="56"/>
        <v>21.274771421274586</v>
      </c>
      <c r="G575" s="23">
        <f>'Emissions Factors'!$AB$39/1000</f>
        <v>0.49266147344102867</v>
      </c>
      <c r="H575" s="26">
        <f t="shared" si="62"/>
        <v>10481.260235526224</v>
      </c>
      <c r="I575" s="23">
        <f t="shared" si="57"/>
        <v>5.2543382474692946</v>
      </c>
      <c r="J575" s="26">
        <f>I575*'Social Cost of Carbon'!$C$4</f>
        <v>262.71691237346471</v>
      </c>
      <c r="K575" s="26">
        <f>I575*'Social Cost of Carbon'!$C$5</f>
        <v>525.43382474692942</v>
      </c>
      <c r="L575" s="26">
        <f>I575*'Social Cost of Carbon'!$C$6</f>
        <v>788.15073712039418</v>
      </c>
      <c r="M575" s="23">
        <f t="shared" si="58"/>
        <v>9.3489566792587298E-2</v>
      </c>
      <c r="N575" s="23">
        <f t="shared" si="59"/>
        <v>0.1869791335851746</v>
      </c>
      <c r="O575" s="23">
        <f t="shared" si="60"/>
        <v>0.28046870037776189</v>
      </c>
      <c r="P575" s="27"/>
    </row>
    <row r="576" spans="1:16" x14ac:dyDescent="0.25">
      <c r="A576" s="24">
        <f t="shared" si="61"/>
        <v>2017</v>
      </c>
      <c r="B576" s="32">
        <v>42939</v>
      </c>
      <c r="C576" s="28">
        <f>'Bitcoin Data'!C576</f>
        <v>2730.3999020000001</v>
      </c>
      <c r="D576" s="26">
        <f>'Bitcoin Data'!K576</f>
        <v>2165.3630503456243</v>
      </c>
      <c r="E576" s="25">
        <f>'Bitcoin Data'!J576</f>
        <v>10162.309930361936</v>
      </c>
      <c r="F576" s="25">
        <f t="shared" si="56"/>
        <v>22.005090429366152</v>
      </c>
      <c r="G576" s="23">
        <f>'Emissions Factors'!$AB$39/1000</f>
        <v>0.49266147344102867</v>
      </c>
      <c r="H576" s="26">
        <f t="shared" si="62"/>
        <v>10841.060274134607</v>
      </c>
      <c r="I576" s="23">
        <f t="shared" si="57"/>
        <v>5.0065785838565091</v>
      </c>
      <c r="J576" s="26">
        <f>I576*'Social Cost of Carbon'!$C$4</f>
        <v>250.32892919282546</v>
      </c>
      <c r="K576" s="26">
        <f>I576*'Social Cost of Carbon'!$C$5</f>
        <v>500.65785838565091</v>
      </c>
      <c r="L576" s="26">
        <f>I576*'Social Cost of Carbon'!$C$6</f>
        <v>750.98678757847642</v>
      </c>
      <c r="M576" s="23">
        <f t="shared" si="58"/>
        <v>9.168214846823762E-2</v>
      </c>
      <c r="N576" s="23">
        <f t="shared" si="59"/>
        <v>0.18336429693647524</v>
      </c>
      <c r="O576" s="23">
        <f t="shared" si="60"/>
        <v>0.2750464454047129</v>
      </c>
      <c r="P576" s="27"/>
    </row>
    <row r="577" spans="1:16" x14ac:dyDescent="0.25">
      <c r="A577" s="24">
        <f t="shared" si="61"/>
        <v>2017</v>
      </c>
      <c r="B577" s="32">
        <v>42940</v>
      </c>
      <c r="C577" s="28">
        <f>'Bitcoin Data'!C577</f>
        <v>2754.860107</v>
      </c>
      <c r="D577" s="26">
        <f>'Bitcoin Data'!K577</f>
        <v>2215.9208797288907</v>
      </c>
      <c r="E577" s="25">
        <f>'Bitcoin Data'!J577</f>
        <v>8252.3439482760914</v>
      </c>
      <c r="F577" s="25">
        <f t="shared" si="56"/>
        <v>18.286541261689344</v>
      </c>
      <c r="G577" s="23">
        <f>'Emissions Factors'!$AB$39/1000</f>
        <v>0.49266147344102867</v>
      </c>
      <c r="H577" s="26">
        <f t="shared" si="62"/>
        <v>9009.0743621240399</v>
      </c>
      <c r="I577" s="23">
        <f t="shared" si="57"/>
        <v>4.0656119288998553</v>
      </c>
      <c r="J577" s="26">
        <f>I577*'Social Cost of Carbon'!$C$4</f>
        <v>203.28059644499277</v>
      </c>
      <c r="K577" s="26">
        <f>I577*'Social Cost of Carbon'!$C$5</f>
        <v>406.56119288998553</v>
      </c>
      <c r="L577" s="26">
        <f>I577*'Social Cost of Carbon'!$C$6</f>
        <v>609.84178933497833</v>
      </c>
      <c r="M577" s="23">
        <f t="shared" si="58"/>
        <v>7.3789807303994898E-2</v>
      </c>
      <c r="N577" s="23">
        <f t="shared" si="59"/>
        <v>0.1475796146079898</v>
      </c>
      <c r="O577" s="23">
        <f t="shared" si="60"/>
        <v>0.22136942191198472</v>
      </c>
      <c r="P577" s="27"/>
    </row>
    <row r="578" spans="1:16" x14ac:dyDescent="0.25">
      <c r="A578" s="24">
        <f t="shared" si="61"/>
        <v>2017</v>
      </c>
      <c r="B578" s="32">
        <v>42941</v>
      </c>
      <c r="C578" s="28">
        <f>'Bitcoin Data'!C578</f>
        <v>2576.4799800000001</v>
      </c>
      <c r="D578" s="26">
        <f>'Bitcoin Data'!K578</f>
        <v>1856.5753711060004</v>
      </c>
      <c r="E578" s="25">
        <f>'Bitcoin Data'!J578</f>
        <v>9777.8034789834146</v>
      </c>
      <c r="F578" s="25">
        <f t="shared" si="56"/>
        <v>18.153229122595175</v>
      </c>
      <c r="G578" s="23">
        <f>'Emissions Factors'!$AB$39/1000</f>
        <v>0.49266147344102867</v>
      </c>
      <c r="H578" s="26">
        <f t="shared" si="62"/>
        <v>8943.3966072503317</v>
      </c>
      <c r="I578" s="23">
        <f t="shared" si="57"/>
        <v>4.8171470689727851</v>
      </c>
      <c r="J578" s="26">
        <f>I578*'Social Cost of Carbon'!$C$4</f>
        <v>240.85735344863926</v>
      </c>
      <c r="K578" s="26">
        <f>I578*'Social Cost of Carbon'!$C$5</f>
        <v>481.71470689727852</v>
      </c>
      <c r="L578" s="26">
        <f>I578*'Social Cost of Carbon'!$C$6</f>
        <v>722.57206034591775</v>
      </c>
      <c r="M578" s="23">
        <f t="shared" si="58"/>
        <v>9.3483106920411327E-2</v>
      </c>
      <c r="N578" s="23">
        <f t="shared" si="59"/>
        <v>0.18696621384082265</v>
      </c>
      <c r="O578" s="23">
        <f t="shared" si="60"/>
        <v>0.28044932076123397</v>
      </c>
      <c r="P578" s="27"/>
    </row>
    <row r="579" spans="1:16" x14ac:dyDescent="0.25">
      <c r="A579" s="24">
        <f t="shared" si="61"/>
        <v>2017</v>
      </c>
      <c r="B579" s="32">
        <v>42942</v>
      </c>
      <c r="C579" s="28">
        <f>'Bitcoin Data'!C579</f>
        <v>2529.4499510000001</v>
      </c>
      <c r="D579" s="26">
        <f>'Bitcoin Data'!K579</f>
        <v>1828.3792654697068</v>
      </c>
      <c r="E579" s="25">
        <f>'Bitcoin Data'!J579</f>
        <v>11115.489062970224</v>
      </c>
      <c r="F579" s="25">
        <f t="shared" si="56"/>
        <v>20.323329728290059</v>
      </c>
      <c r="G579" s="23">
        <f>'Emissions Factors'!$AB$39/1000</f>
        <v>0.49266147344102867</v>
      </c>
      <c r="H579" s="26">
        <f t="shared" si="62"/>
        <v>10012.52156916724</v>
      </c>
      <c r="I579" s="23">
        <f t="shared" si="57"/>
        <v>5.4761732197805495</v>
      </c>
      <c r="J579" s="26">
        <f>I579*'Social Cost of Carbon'!$C$4</f>
        <v>273.80866098902749</v>
      </c>
      <c r="K579" s="26">
        <f>I579*'Social Cost of Carbon'!$C$5</f>
        <v>547.61732197805497</v>
      </c>
      <c r="L579" s="26">
        <f>I579*'Social Cost of Carbon'!$C$6</f>
        <v>821.4259829670824</v>
      </c>
      <c r="M579" s="23">
        <f t="shared" si="58"/>
        <v>0.10824830152530955</v>
      </c>
      <c r="N579" s="23">
        <f t="shared" si="59"/>
        <v>0.2164966030506191</v>
      </c>
      <c r="O579" s="23">
        <f t="shared" si="60"/>
        <v>0.32474490457592864</v>
      </c>
      <c r="P579" s="27"/>
    </row>
    <row r="580" spans="1:16" x14ac:dyDescent="0.25">
      <c r="A580" s="24">
        <f t="shared" si="61"/>
        <v>2017</v>
      </c>
      <c r="B580" s="32">
        <v>42943</v>
      </c>
      <c r="C580" s="28">
        <f>'Bitcoin Data'!C580</f>
        <v>2671.780029</v>
      </c>
      <c r="D580" s="26">
        <f>'Bitcoin Data'!K580</f>
        <v>1938.5971046926368</v>
      </c>
      <c r="E580" s="25">
        <f>'Bitcoin Data'!J580</f>
        <v>10205.740966933447</v>
      </c>
      <c r="F580" s="25">
        <f t="shared" si="56"/>
        <v>19.784819889740209</v>
      </c>
      <c r="G580" s="23">
        <f>'Emissions Factors'!$AB$39/1000</f>
        <v>0.49266147344102867</v>
      </c>
      <c r="H580" s="26">
        <f t="shared" si="62"/>
        <v>9747.2185186447823</v>
      </c>
      <c r="I580" s="23">
        <f t="shared" si="57"/>
        <v>5.0279753823269004</v>
      </c>
      <c r="J580" s="26">
        <f>I580*'Social Cost of Carbon'!$C$4</f>
        <v>251.39876911634502</v>
      </c>
      <c r="K580" s="26">
        <f>I580*'Social Cost of Carbon'!$C$5</f>
        <v>502.79753823269004</v>
      </c>
      <c r="L580" s="26">
        <f>I580*'Social Cost of Carbon'!$C$6</f>
        <v>754.19630734903512</v>
      </c>
      <c r="M580" s="23">
        <f t="shared" si="58"/>
        <v>9.4094111935719177E-2</v>
      </c>
      <c r="N580" s="23">
        <f t="shared" si="59"/>
        <v>0.18818822387143835</v>
      </c>
      <c r="O580" s="23">
        <f t="shared" si="60"/>
        <v>0.28228233580715756</v>
      </c>
      <c r="P580" s="27"/>
    </row>
    <row r="581" spans="1:16" x14ac:dyDescent="0.25">
      <c r="A581" s="24">
        <f t="shared" si="61"/>
        <v>2017</v>
      </c>
      <c r="B581" s="32">
        <v>42944</v>
      </c>
      <c r="C581" s="28">
        <f>'Bitcoin Data'!C581</f>
        <v>2809.01001</v>
      </c>
      <c r="D581" s="26">
        <f>'Bitcoin Data'!K581</f>
        <v>1856.9889268438069</v>
      </c>
      <c r="E581" s="25">
        <f>'Bitcoin Data'!J581</f>
        <v>11145.456979806326</v>
      </c>
      <c r="F581" s="25">
        <f t="shared" si="56"/>
        <v>20.696990196114363</v>
      </c>
      <c r="G581" s="23">
        <f>'Emissions Factors'!$AB$39/1000</f>
        <v>0.49266147344102867</v>
      </c>
      <c r="H581" s="26">
        <f t="shared" si="62"/>
        <v>10196.609685812227</v>
      </c>
      <c r="I581" s="23">
        <f t="shared" si="57"/>
        <v>5.4909372578449824</v>
      </c>
      <c r="J581" s="26">
        <f>I581*'Social Cost of Carbon'!$C$4</f>
        <v>274.54686289224912</v>
      </c>
      <c r="K581" s="26">
        <f>I581*'Social Cost of Carbon'!$C$5</f>
        <v>549.09372578449825</v>
      </c>
      <c r="L581" s="26">
        <f>I581*'Social Cost of Carbon'!$C$6</f>
        <v>823.64058867674737</v>
      </c>
      <c r="M581" s="23">
        <f t="shared" si="58"/>
        <v>9.7737943942837399E-2</v>
      </c>
      <c r="N581" s="23">
        <f t="shared" si="59"/>
        <v>0.1954758878856748</v>
      </c>
      <c r="O581" s="23">
        <f t="shared" si="60"/>
        <v>0.29321383182851218</v>
      </c>
      <c r="P581" s="27"/>
    </row>
    <row r="582" spans="1:16" x14ac:dyDescent="0.25">
      <c r="A582" s="24">
        <f t="shared" si="61"/>
        <v>2017</v>
      </c>
      <c r="B582" s="32">
        <v>42945</v>
      </c>
      <c r="C582" s="28">
        <f>'Bitcoin Data'!C582</f>
        <v>2726.4499510000001</v>
      </c>
      <c r="D582" s="26">
        <f>'Bitcoin Data'!K582</f>
        <v>1966.6426964207017</v>
      </c>
      <c r="E582" s="25">
        <f>'Bitcoin Data'!J582</f>
        <v>9848.4098139142006</v>
      </c>
      <c r="F582" s="25">
        <f t="shared" si="56"/>
        <v>19.368303231892327</v>
      </c>
      <c r="G582" s="23">
        <f>'Emissions Factors'!$AB$39/1000</f>
        <v>0.49266147344102867</v>
      </c>
      <c r="H582" s="26">
        <f t="shared" si="62"/>
        <v>9542.0168082767123</v>
      </c>
      <c r="I582" s="23">
        <f t="shared" si="57"/>
        <v>4.8519320899740572</v>
      </c>
      <c r="J582" s="26">
        <f>I582*'Social Cost of Carbon'!$C$4</f>
        <v>242.59660449870287</v>
      </c>
      <c r="K582" s="26">
        <f>I582*'Social Cost of Carbon'!$C$5</f>
        <v>485.19320899740575</v>
      </c>
      <c r="L582" s="26">
        <f>I582*'Social Cost of Carbon'!$C$6</f>
        <v>727.78981349610854</v>
      </c>
      <c r="M582" s="23">
        <f t="shared" si="58"/>
        <v>8.8978931892633478E-2</v>
      </c>
      <c r="N582" s="23">
        <f t="shared" si="59"/>
        <v>0.17795786378526696</v>
      </c>
      <c r="O582" s="23">
        <f t="shared" si="60"/>
        <v>0.26693679567790041</v>
      </c>
      <c r="P582" s="27"/>
    </row>
    <row r="583" spans="1:16" x14ac:dyDescent="0.25">
      <c r="A583" s="24">
        <f t="shared" si="61"/>
        <v>2017</v>
      </c>
      <c r="B583" s="32">
        <v>42946</v>
      </c>
      <c r="C583" s="28">
        <f>'Bitcoin Data'!C583</f>
        <v>2757.179932</v>
      </c>
      <c r="D583" s="26">
        <f>'Bitcoin Data'!K583</f>
        <v>1845.5958428755769</v>
      </c>
      <c r="E583" s="25">
        <f>'Bitcoin Data'!J583</f>
        <v>10345.996796434178</v>
      </c>
      <c r="F583" s="25">
        <f t="shared" ref="F583:F646" si="63">E583*D583/1000000</f>
        <v>19.094528677902957</v>
      </c>
      <c r="G583" s="23">
        <f>'Emissions Factors'!$AB$39/1000</f>
        <v>0.49266147344102867</v>
      </c>
      <c r="H583" s="26">
        <f t="shared" si="62"/>
        <v>9407.1386331176491</v>
      </c>
      <c r="I583" s="23">
        <f t="shared" ref="I583:I646" si="64">$E583*G583/1000</f>
        <v>5.0970740259474239</v>
      </c>
      <c r="J583" s="26">
        <f>I583*'Social Cost of Carbon'!$C$4</f>
        <v>254.8537012973712</v>
      </c>
      <c r="K583" s="26">
        <f>I583*'Social Cost of Carbon'!$C$5</f>
        <v>509.7074025947424</v>
      </c>
      <c r="L583" s="26">
        <f>I583*'Social Cost of Carbon'!$C$6</f>
        <v>764.56110389211358</v>
      </c>
      <c r="M583" s="23">
        <f t="shared" ref="M583:M646" si="65">J583/$C583</f>
        <v>9.2432741998272755E-2</v>
      </c>
      <c r="N583" s="23">
        <f t="shared" ref="N583:N646" si="66">K583/$C583</f>
        <v>0.18486548399654551</v>
      </c>
      <c r="O583" s="23">
        <f t="shared" ref="O583:O646" si="67">L583/$C583</f>
        <v>0.27729822599481824</v>
      </c>
      <c r="P583" s="27"/>
    </row>
    <row r="584" spans="1:16" x14ac:dyDescent="0.25">
      <c r="A584" s="24">
        <f t="shared" ref="A584:A647" si="68">YEAR(B584)</f>
        <v>2017</v>
      </c>
      <c r="B584" s="32">
        <v>42947</v>
      </c>
      <c r="C584" s="28">
        <f>'Bitcoin Data'!C584</f>
        <v>2875.3400879999999</v>
      </c>
      <c r="D584" s="26">
        <f>'Bitcoin Data'!K584</f>
        <v>1801.5530629853333</v>
      </c>
      <c r="E584" s="25">
        <f>'Bitcoin Data'!J584</f>
        <v>10885.461603552125</v>
      </c>
      <c r="F584" s="25">
        <f t="shared" si="63"/>
        <v>19.610736693888569</v>
      </c>
      <c r="G584" s="23">
        <f>'Emissions Factors'!$AB$39/1000</f>
        <v>0.49266147344102867</v>
      </c>
      <c r="H584" s="26">
        <f t="shared" ref="H584:H647" si="69">F584*G584*1000</f>
        <v>9661.4544348751897</v>
      </c>
      <c r="I584" s="23">
        <f t="shared" si="64"/>
        <v>5.3628475526917327</v>
      </c>
      <c r="J584" s="26">
        <f>I584*'Social Cost of Carbon'!$C$4</f>
        <v>268.14237763458664</v>
      </c>
      <c r="K584" s="26">
        <f>I584*'Social Cost of Carbon'!$C$5</f>
        <v>536.28475526917327</v>
      </c>
      <c r="L584" s="26">
        <f>I584*'Social Cost of Carbon'!$C$6</f>
        <v>804.42713290375991</v>
      </c>
      <c r="M584" s="23">
        <f t="shared" si="65"/>
        <v>9.3255882583648878E-2</v>
      </c>
      <c r="N584" s="23">
        <f t="shared" si="66"/>
        <v>0.18651176516729776</v>
      </c>
      <c r="O584" s="23">
        <f t="shared" si="67"/>
        <v>0.27976764775094665</v>
      </c>
      <c r="P584" s="27"/>
    </row>
    <row r="585" spans="1:16" x14ac:dyDescent="0.25">
      <c r="A585" s="24">
        <f t="shared" si="68"/>
        <v>2017</v>
      </c>
      <c r="B585" s="32">
        <v>42948</v>
      </c>
      <c r="C585" s="28">
        <f>'Bitcoin Data'!C585</f>
        <v>2718.26001</v>
      </c>
      <c r="D585" s="26">
        <f>'Bitcoin Data'!K585</f>
        <v>1882.545624707534</v>
      </c>
      <c r="E585" s="25">
        <f>'Bitcoin Data'!J585</f>
        <v>10621.171398420758</v>
      </c>
      <c r="F585" s="25">
        <f t="shared" si="63"/>
        <v>19.994839745365798</v>
      </c>
      <c r="G585" s="23">
        <f>'Emissions Factors'!$AB$39/1000</f>
        <v>0.49266147344102867</v>
      </c>
      <c r="H585" s="26">
        <f t="shared" si="69"/>
        <v>9850.687210169157</v>
      </c>
      <c r="I585" s="23">
        <f t="shared" si="64"/>
        <v>5.2326419508156814</v>
      </c>
      <c r="J585" s="26">
        <f>I585*'Social Cost of Carbon'!$C$4</f>
        <v>261.63209754078406</v>
      </c>
      <c r="K585" s="26">
        <f>I585*'Social Cost of Carbon'!$C$5</f>
        <v>523.26419508156812</v>
      </c>
      <c r="L585" s="26">
        <f>I585*'Social Cost of Carbon'!$C$6</f>
        <v>784.89629262235223</v>
      </c>
      <c r="M585" s="23">
        <f t="shared" si="65"/>
        <v>9.6249842391193496E-2</v>
      </c>
      <c r="N585" s="23">
        <f t="shared" si="66"/>
        <v>0.19249968478238699</v>
      </c>
      <c r="O585" s="23">
        <f t="shared" si="67"/>
        <v>0.28874952717358049</v>
      </c>
      <c r="P585" s="27"/>
    </row>
    <row r="586" spans="1:16" x14ac:dyDescent="0.25">
      <c r="A586" s="24">
        <f t="shared" si="68"/>
        <v>2017</v>
      </c>
      <c r="B586" s="32">
        <v>42949</v>
      </c>
      <c r="C586" s="28">
        <f>'Bitcoin Data'!C586</f>
        <v>2710.669922</v>
      </c>
      <c r="D586" s="26">
        <f>'Bitcoin Data'!K586</f>
        <v>1880.6277924160845</v>
      </c>
      <c r="E586" s="25">
        <f>'Bitcoin Data'!J586</f>
        <v>9647.5552808092634</v>
      </c>
      <c r="F586" s="25">
        <f t="shared" si="63"/>
        <v>18.143460589960462</v>
      </c>
      <c r="G586" s="23">
        <f>'Emissions Factors'!$AB$39/1000</f>
        <v>0.49266147344102867</v>
      </c>
      <c r="H586" s="26">
        <f t="shared" si="69"/>
        <v>8938.5840275691571</v>
      </c>
      <c r="I586" s="23">
        <f t="shared" si="64"/>
        <v>4.752978799747269</v>
      </c>
      <c r="J586" s="26">
        <f>I586*'Social Cost of Carbon'!$C$4</f>
        <v>237.64893998736346</v>
      </c>
      <c r="K586" s="26">
        <f>I586*'Social Cost of Carbon'!$C$5</f>
        <v>475.29787997472692</v>
      </c>
      <c r="L586" s="26">
        <f>I586*'Social Cost of Carbon'!$C$6</f>
        <v>712.94681996209033</v>
      </c>
      <c r="M586" s="23">
        <f t="shared" si="65"/>
        <v>8.7671663030082295E-2</v>
      </c>
      <c r="N586" s="23">
        <f t="shared" si="66"/>
        <v>0.17534332606016459</v>
      </c>
      <c r="O586" s="23">
        <f t="shared" si="67"/>
        <v>0.26301498909024684</v>
      </c>
      <c r="P586" s="27"/>
    </row>
    <row r="587" spans="1:16" x14ac:dyDescent="0.25">
      <c r="A587" s="24">
        <f t="shared" si="68"/>
        <v>2017</v>
      </c>
      <c r="B587" s="32">
        <v>42950</v>
      </c>
      <c r="C587" s="28">
        <f>'Bitcoin Data'!C587</f>
        <v>2804.7299800000001</v>
      </c>
      <c r="D587" s="26">
        <f>'Bitcoin Data'!K587</f>
        <v>1733.8095182699224</v>
      </c>
      <c r="E587" s="25">
        <f>'Bitcoin Data'!J587</f>
        <v>13566.236599571654</v>
      </c>
      <c r="F587" s="25">
        <f t="shared" si="63"/>
        <v>23.521270143439118</v>
      </c>
      <c r="G587" s="23">
        <f>'Emissions Factors'!$AB$39/1000</f>
        <v>0.49266147344102867</v>
      </c>
      <c r="H587" s="26">
        <f t="shared" si="69"/>
        <v>11588.02360607119</v>
      </c>
      <c r="I587" s="23">
        <f t="shared" si="64"/>
        <v>6.6835621121945819</v>
      </c>
      <c r="J587" s="26">
        <f>I587*'Social Cost of Carbon'!$C$4</f>
        <v>334.17810560972907</v>
      </c>
      <c r="K587" s="26">
        <f>I587*'Social Cost of Carbon'!$C$5</f>
        <v>668.35621121945815</v>
      </c>
      <c r="L587" s="26">
        <f>I587*'Social Cost of Carbon'!$C$6</f>
        <v>1002.5343168291873</v>
      </c>
      <c r="M587" s="23">
        <f t="shared" si="65"/>
        <v>0.11914804918572912</v>
      </c>
      <c r="N587" s="23">
        <f t="shared" si="66"/>
        <v>0.23829609837145824</v>
      </c>
      <c r="O587" s="23">
        <f t="shared" si="67"/>
        <v>0.3574441475571874</v>
      </c>
      <c r="P587" s="27"/>
    </row>
    <row r="588" spans="1:16" x14ac:dyDescent="0.25">
      <c r="A588" s="24">
        <f t="shared" si="68"/>
        <v>2017</v>
      </c>
      <c r="B588" s="32">
        <v>42951</v>
      </c>
      <c r="C588" s="28">
        <f>'Bitcoin Data'!C588</f>
        <v>2895.889893</v>
      </c>
      <c r="D588" s="26">
        <f>'Bitcoin Data'!K588</f>
        <v>2265.2652300769855</v>
      </c>
      <c r="E588" s="25">
        <f>'Bitcoin Data'!J588</f>
        <v>10261.920499605179</v>
      </c>
      <c r="F588" s="25">
        <f t="shared" si="63"/>
        <v>23.245971701569864</v>
      </c>
      <c r="G588" s="23">
        <f>'Emissions Factors'!$AB$39/1000</f>
        <v>0.49266147344102867</v>
      </c>
      <c r="H588" s="26">
        <f t="shared" si="69"/>
        <v>11452.394670063866</v>
      </c>
      <c r="I588" s="23">
        <f t="shared" si="64"/>
        <v>5.0556528736701845</v>
      </c>
      <c r="J588" s="26">
        <f>I588*'Social Cost of Carbon'!$C$4</f>
        <v>252.78264368350924</v>
      </c>
      <c r="K588" s="26">
        <f>I588*'Social Cost of Carbon'!$C$5</f>
        <v>505.56528736701847</v>
      </c>
      <c r="L588" s="26">
        <f>I588*'Social Cost of Carbon'!$C$6</f>
        <v>758.34793105052768</v>
      </c>
      <c r="M588" s="23">
        <f t="shared" si="65"/>
        <v>8.7290143280150334E-2</v>
      </c>
      <c r="N588" s="23">
        <f t="shared" si="66"/>
        <v>0.17458028656030067</v>
      </c>
      <c r="O588" s="23">
        <f t="shared" si="67"/>
        <v>0.261870429840451</v>
      </c>
      <c r="P588" s="27"/>
    </row>
    <row r="589" spans="1:16" x14ac:dyDescent="0.25">
      <c r="A589" s="24">
        <f t="shared" si="68"/>
        <v>2017</v>
      </c>
      <c r="B589" s="32">
        <v>42952</v>
      </c>
      <c r="C589" s="28">
        <f>'Bitcoin Data'!C589</f>
        <v>3252.9099120000001</v>
      </c>
      <c r="D589" s="26">
        <f>'Bitcoin Data'!K589</f>
        <v>2184.6857142857157</v>
      </c>
      <c r="E589" s="25">
        <f>'Bitcoin Data'!J589</f>
        <v>8411.6308440743378</v>
      </c>
      <c r="F589" s="25">
        <f t="shared" si="63"/>
        <v>18.376769738894303</v>
      </c>
      <c r="G589" s="23">
        <f>'Emissions Factors'!$AB$39/1000</f>
        <v>0.49266147344102867</v>
      </c>
      <c r="H589" s="26">
        <f t="shared" si="69"/>
        <v>9053.5264566501755</v>
      </c>
      <c r="I589" s="23">
        <f t="shared" si="64"/>
        <v>4.1440864456836675</v>
      </c>
      <c r="J589" s="26">
        <f>I589*'Social Cost of Carbon'!$C$4</f>
        <v>207.20432228418338</v>
      </c>
      <c r="K589" s="26">
        <f>I589*'Social Cost of Carbon'!$C$5</f>
        <v>414.40864456836675</v>
      </c>
      <c r="L589" s="26">
        <f>I589*'Social Cost of Carbon'!$C$6</f>
        <v>621.61296685255013</v>
      </c>
      <c r="M589" s="23">
        <f t="shared" si="65"/>
        <v>6.369814347449515E-2</v>
      </c>
      <c r="N589" s="23">
        <f t="shared" si="66"/>
        <v>0.1273962869489903</v>
      </c>
      <c r="O589" s="23">
        <f t="shared" si="67"/>
        <v>0.19109443042348542</v>
      </c>
      <c r="P589" s="27"/>
    </row>
    <row r="590" spans="1:16" x14ac:dyDescent="0.25">
      <c r="A590" s="24">
        <f t="shared" si="68"/>
        <v>2017</v>
      </c>
      <c r="B590" s="32">
        <v>42953</v>
      </c>
      <c r="C590" s="28">
        <f>'Bitcoin Data'!C590</f>
        <v>3213.9399410000001</v>
      </c>
      <c r="D590" s="26">
        <f>'Bitcoin Data'!K590</f>
        <v>1760.8012111331163</v>
      </c>
      <c r="E590" s="25">
        <f>'Bitcoin Data'!J590</f>
        <v>11399.582345571533</v>
      </c>
      <c r="F590" s="25">
        <f t="shared" si="63"/>
        <v>20.072398400494045</v>
      </c>
      <c r="G590" s="23">
        <f>'Emissions Factors'!$AB$39/1000</f>
        <v>0.49266147344102867</v>
      </c>
      <c r="H590" s="26">
        <f t="shared" si="69"/>
        <v>9888.8973714827425</v>
      </c>
      <c r="I590" s="23">
        <f t="shared" si="64"/>
        <v>5.6161350349816095</v>
      </c>
      <c r="J590" s="26">
        <f>I590*'Social Cost of Carbon'!$C$4</f>
        <v>280.80675174908049</v>
      </c>
      <c r="K590" s="26">
        <f>I590*'Social Cost of Carbon'!$C$5</f>
        <v>561.61350349816098</v>
      </c>
      <c r="L590" s="26">
        <f>I590*'Social Cost of Carbon'!$C$6</f>
        <v>842.42025524724147</v>
      </c>
      <c r="M590" s="23">
        <f t="shared" si="65"/>
        <v>8.737149943807257E-2</v>
      </c>
      <c r="N590" s="23">
        <f t="shared" si="66"/>
        <v>0.17474299887614514</v>
      </c>
      <c r="O590" s="23">
        <f t="shared" si="67"/>
        <v>0.26211449831421768</v>
      </c>
      <c r="P590" s="27"/>
    </row>
    <row r="591" spans="1:16" x14ac:dyDescent="0.25">
      <c r="A591" s="24">
        <f t="shared" si="68"/>
        <v>2017</v>
      </c>
      <c r="B591" s="32">
        <v>42954</v>
      </c>
      <c r="C591" s="28">
        <f>'Bitcoin Data'!C591</f>
        <v>3378.9399410000001</v>
      </c>
      <c r="D591" s="26">
        <f>'Bitcoin Data'!K591</f>
        <v>1940.1881010250463</v>
      </c>
      <c r="E591" s="25">
        <f>'Bitcoin Data'!J591</f>
        <v>11083.439330857525</v>
      </c>
      <c r="F591" s="25">
        <f t="shared" si="63"/>
        <v>21.503957108162773</v>
      </c>
      <c r="G591" s="23">
        <f>'Emissions Factors'!$AB$39/1000</f>
        <v>0.49266147344102867</v>
      </c>
      <c r="H591" s="26">
        <f t="shared" si="69"/>
        <v>10594.171193720154</v>
      </c>
      <c r="I591" s="23">
        <f t="shared" si="64"/>
        <v>5.4603835515345169</v>
      </c>
      <c r="J591" s="26">
        <f>I591*'Social Cost of Carbon'!$C$4</f>
        <v>273.01917757672584</v>
      </c>
      <c r="K591" s="26">
        <f>I591*'Social Cost of Carbon'!$C$5</f>
        <v>546.03835515345168</v>
      </c>
      <c r="L591" s="26">
        <f>I591*'Social Cost of Carbon'!$C$6</f>
        <v>819.05753273017751</v>
      </c>
      <c r="M591" s="23">
        <f t="shared" si="65"/>
        <v>8.080024574095436E-2</v>
      </c>
      <c r="N591" s="23">
        <f t="shared" si="66"/>
        <v>0.16160049148190872</v>
      </c>
      <c r="O591" s="23">
        <f t="shared" si="67"/>
        <v>0.24240073722286309</v>
      </c>
      <c r="P591" s="27"/>
    </row>
    <row r="592" spans="1:16" x14ac:dyDescent="0.25">
      <c r="A592" s="24">
        <f t="shared" si="68"/>
        <v>2017</v>
      </c>
      <c r="B592" s="32">
        <v>42955</v>
      </c>
      <c r="C592" s="28">
        <f>'Bitcoin Data'!C592</f>
        <v>3419.9399410000001</v>
      </c>
      <c r="D592" s="26">
        <f>'Bitcoin Data'!K592</f>
        <v>1998.1273196981156</v>
      </c>
      <c r="E592" s="25">
        <f>'Bitcoin Data'!J592</f>
        <v>9713.9973224777132</v>
      </c>
      <c r="F592" s="25">
        <f t="shared" si="63"/>
        <v>19.409803433517066</v>
      </c>
      <c r="G592" s="23">
        <f>'Emissions Factors'!$AB$39/1000</f>
        <v>0.49266147344102867</v>
      </c>
      <c r="H592" s="26">
        <f t="shared" si="69"/>
        <v>9562.4623587572551</v>
      </c>
      <c r="I592" s="23">
        <f t="shared" si="64"/>
        <v>4.7857122338940767</v>
      </c>
      <c r="J592" s="26">
        <f>I592*'Social Cost of Carbon'!$C$4</f>
        <v>239.28561169470385</v>
      </c>
      <c r="K592" s="26">
        <f>I592*'Social Cost of Carbon'!$C$5</f>
        <v>478.57122338940769</v>
      </c>
      <c r="L592" s="26">
        <f>I592*'Social Cost of Carbon'!$C$6</f>
        <v>717.85683508411148</v>
      </c>
      <c r="M592" s="23">
        <f t="shared" si="65"/>
        <v>6.9967781839097465E-2</v>
      </c>
      <c r="N592" s="23">
        <f t="shared" si="66"/>
        <v>0.13993556367819493</v>
      </c>
      <c r="O592" s="23">
        <f t="shared" si="67"/>
        <v>0.20990334551729237</v>
      </c>
      <c r="P592" s="27"/>
    </row>
    <row r="593" spans="1:16" x14ac:dyDescent="0.25">
      <c r="A593" s="24">
        <f t="shared" si="68"/>
        <v>2017</v>
      </c>
      <c r="B593" s="32">
        <v>42956</v>
      </c>
      <c r="C593" s="28">
        <f>'Bitcoin Data'!C593</f>
        <v>3342.469971</v>
      </c>
      <c r="D593" s="26">
        <f>'Bitcoin Data'!K593</f>
        <v>1723.5636969192449</v>
      </c>
      <c r="E593" s="25">
        <f>'Bitcoin Data'!J593</f>
        <v>10929.145573593685</v>
      </c>
      <c r="F593" s="25">
        <f t="shared" si="63"/>
        <v>18.837078548991734</v>
      </c>
      <c r="G593" s="23">
        <f>'Emissions Factors'!$AB$39/1000</f>
        <v>0.49266147344102867</v>
      </c>
      <c r="H593" s="26">
        <f t="shared" si="69"/>
        <v>9280.3028732706625</v>
      </c>
      <c r="I593" s="23">
        <f t="shared" si="64"/>
        <v>5.3843689617381614</v>
      </c>
      <c r="J593" s="26">
        <f>I593*'Social Cost of Carbon'!$C$4</f>
        <v>269.2184480869081</v>
      </c>
      <c r="K593" s="26">
        <f>I593*'Social Cost of Carbon'!$C$5</f>
        <v>538.43689617381619</v>
      </c>
      <c r="L593" s="26">
        <f>I593*'Social Cost of Carbon'!$C$6</f>
        <v>807.65534426072418</v>
      </c>
      <c r="M593" s="23">
        <f t="shared" si="65"/>
        <v>8.0544761934349812E-2</v>
      </c>
      <c r="N593" s="23">
        <f t="shared" si="66"/>
        <v>0.16108952386869962</v>
      </c>
      <c r="O593" s="23">
        <f t="shared" si="67"/>
        <v>0.24163428580304938</v>
      </c>
      <c r="P593" s="27"/>
    </row>
    <row r="594" spans="1:16" x14ac:dyDescent="0.25">
      <c r="A594" s="24">
        <f t="shared" si="68"/>
        <v>2017</v>
      </c>
      <c r="B594" s="32">
        <v>42957</v>
      </c>
      <c r="C594" s="28">
        <f>'Bitcoin Data'!C594</f>
        <v>3381.280029</v>
      </c>
      <c r="D594" s="26">
        <f>'Bitcoin Data'!K594</f>
        <v>1679.353880430747</v>
      </c>
      <c r="E594" s="25">
        <f>'Bitcoin Data'!J594</f>
        <v>12047.466293904214</v>
      </c>
      <c r="F594" s="25">
        <f t="shared" si="63"/>
        <v>20.231959270026671</v>
      </c>
      <c r="G594" s="23">
        <f>'Emissions Factors'!$AB$39/1000</f>
        <v>0.49266147344102867</v>
      </c>
      <c r="H594" s="26">
        <f t="shared" si="69"/>
        <v>9967.5068645702177</v>
      </c>
      <c r="I594" s="23">
        <f t="shared" si="64"/>
        <v>5.9353224955859787</v>
      </c>
      <c r="J594" s="26">
        <f>I594*'Social Cost of Carbon'!$C$4</f>
        <v>296.76612477929893</v>
      </c>
      <c r="K594" s="26">
        <f>I594*'Social Cost of Carbon'!$C$5</f>
        <v>593.53224955859787</v>
      </c>
      <c r="L594" s="26">
        <f>I594*'Social Cost of Carbon'!$C$6</f>
        <v>890.2983743378968</v>
      </c>
      <c r="M594" s="23">
        <f t="shared" si="65"/>
        <v>8.7767390524903177E-2</v>
      </c>
      <c r="N594" s="23">
        <f t="shared" si="66"/>
        <v>0.17553478104980635</v>
      </c>
      <c r="O594" s="23">
        <f t="shared" si="67"/>
        <v>0.26330217157470953</v>
      </c>
      <c r="P594" s="27"/>
    </row>
    <row r="595" spans="1:16" x14ac:dyDescent="0.25">
      <c r="A595" s="24">
        <f t="shared" si="68"/>
        <v>2017</v>
      </c>
      <c r="B595" s="32">
        <v>42958</v>
      </c>
      <c r="C595" s="28">
        <f>'Bitcoin Data'!C595</f>
        <v>3650.6201169999999</v>
      </c>
      <c r="D595" s="26">
        <f>'Bitcoin Data'!K595</f>
        <v>1797.7528089887642</v>
      </c>
      <c r="E595" s="25">
        <f>'Bitcoin Data'!J595</f>
        <v>10544.984409454497</v>
      </c>
      <c r="F595" s="25">
        <f t="shared" si="63"/>
        <v>18.957275342839548</v>
      </c>
      <c r="G595" s="23">
        <f>'Emissions Factors'!$AB$39/1000</f>
        <v>0.49266147344102867</v>
      </c>
      <c r="H595" s="26">
        <f t="shared" si="69"/>
        <v>9339.5192028306137</v>
      </c>
      <c r="I595" s="23">
        <f t="shared" si="64"/>
        <v>5.1951075565745279</v>
      </c>
      <c r="J595" s="26">
        <f>I595*'Social Cost of Carbon'!$C$4</f>
        <v>259.75537782872641</v>
      </c>
      <c r="K595" s="26">
        <f>I595*'Social Cost of Carbon'!$C$5</f>
        <v>519.51075565745282</v>
      </c>
      <c r="L595" s="26">
        <f>I595*'Social Cost of Carbon'!$C$6</f>
        <v>779.26613348617923</v>
      </c>
      <c r="M595" s="23">
        <f t="shared" si="65"/>
        <v>7.1153768265044159E-2</v>
      </c>
      <c r="N595" s="23">
        <f t="shared" si="66"/>
        <v>0.14230753653008832</v>
      </c>
      <c r="O595" s="23">
        <f t="shared" si="67"/>
        <v>0.21346130479513251</v>
      </c>
      <c r="P595" s="27"/>
    </row>
    <row r="596" spans="1:16" x14ac:dyDescent="0.25">
      <c r="A596" s="24">
        <f t="shared" si="68"/>
        <v>2017</v>
      </c>
      <c r="B596" s="32">
        <v>42959</v>
      </c>
      <c r="C596" s="28">
        <f>'Bitcoin Data'!C596</f>
        <v>3884.709961</v>
      </c>
      <c r="D596" s="26">
        <f>'Bitcoin Data'!K596</f>
        <v>1688.5357916314445</v>
      </c>
      <c r="E596" s="25">
        <f>'Bitcoin Data'!J596</f>
        <v>12301.562960170946</v>
      </c>
      <c r="F596" s="25">
        <f t="shared" si="63"/>
        <v>20.771629351256305</v>
      </c>
      <c r="G596" s="23">
        <f>'Emissions Factors'!$AB$39/1000</f>
        <v>0.49266147344102867</v>
      </c>
      <c r="H596" s="26">
        <f t="shared" si="69"/>
        <v>10233.38152196085</v>
      </c>
      <c r="I596" s="23">
        <f t="shared" si="64"/>
        <v>6.0605061335854007</v>
      </c>
      <c r="J596" s="26">
        <f>I596*'Social Cost of Carbon'!$C$4</f>
        <v>303.02530667927005</v>
      </c>
      <c r="K596" s="26">
        <f>I596*'Social Cost of Carbon'!$C$5</f>
        <v>606.05061335854009</v>
      </c>
      <c r="L596" s="26">
        <f>I596*'Social Cost of Carbon'!$C$6</f>
        <v>909.07592003781008</v>
      </c>
      <c r="M596" s="23">
        <f t="shared" si="65"/>
        <v>7.8004615459442289E-2</v>
      </c>
      <c r="N596" s="23">
        <f t="shared" si="66"/>
        <v>0.15600923091888458</v>
      </c>
      <c r="O596" s="23">
        <f t="shared" si="67"/>
        <v>0.23401384637832684</v>
      </c>
      <c r="P596" s="27"/>
    </row>
    <row r="597" spans="1:16" x14ac:dyDescent="0.25">
      <c r="A597" s="24">
        <f t="shared" si="68"/>
        <v>2017</v>
      </c>
      <c r="B597" s="32">
        <v>42960</v>
      </c>
      <c r="C597" s="28">
        <f>'Bitcoin Data'!C597</f>
        <v>4073.26001</v>
      </c>
      <c r="D597" s="26">
        <f>'Bitcoin Data'!K597</f>
        <v>1854.4429362013173</v>
      </c>
      <c r="E597" s="25">
        <f>'Bitcoin Data'!J597</f>
        <v>9833.4389735244622</v>
      </c>
      <c r="F597" s="25">
        <f t="shared" si="63"/>
        <v>18.235551443019169</v>
      </c>
      <c r="G597" s="23">
        <f>'Emissions Factors'!$AB$39/1000</f>
        <v>0.49266147344102867</v>
      </c>
      <c r="H597" s="26">
        <f t="shared" si="69"/>
        <v>8983.9536429275013</v>
      </c>
      <c r="I597" s="23">
        <f t="shared" si="64"/>
        <v>4.8445565336889977</v>
      </c>
      <c r="J597" s="26">
        <f>I597*'Social Cost of Carbon'!$C$4</f>
        <v>242.22782668444989</v>
      </c>
      <c r="K597" s="26">
        <f>I597*'Social Cost of Carbon'!$C$5</f>
        <v>484.45565336889979</v>
      </c>
      <c r="L597" s="26">
        <f>I597*'Social Cost of Carbon'!$C$6</f>
        <v>726.68348005334963</v>
      </c>
      <c r="M597" s="23">
        <f t="shared" si="65"/>
        <v>5.9467803697719236E-2</v>
      </c>
      <c r="N597" s="23">
        <f t="shared" si="66"/>
        <v>0.11893560739543847</v>
      </c>
      <c r="O597" s="23">
        <f t="shared" si="67"/>
        <v>0.17840341109315769</v>
      </c>
      <c r="P597" s="27"/>
    </row>
    <row r="598" spans="1:16" x14ac:dyDescent="0.25">
      <c r="A598" s="24">
        <f t="shared" si="68"/>
        <v>2017</v>
      </c>
      <c r="B598" s="32">
        <v>42961</v>
      </c>
      <c r="C598" s="28">
        <f>'Bitcoin Data'!C598</f>
        <v>4325.1298829999996</v>
      </c>
      <c r="D598" s="26">
        <f>'Bitcoin Data'!K598</f>
        <v>1620.9850601519493</v>
      </c>
      <c r="E598" s="25">
        <f>'Bitcoin Data'!J598</f>
        <v>13146.399445493334</v>
      </c>
      <c r="F598" s="25">
        <f t="shared" si="63"/>
        <v>21.310117095934565</v>
      </c>
      <c r="G598" s="23">
        <f>'Emissions Factors'!$AB$39/1000</f>
        <v>0.49266147344102867</v>
      </c>
      <c r="H598" s="26">
        <f t="shared" si="69"/>
        <v>10498.673687683977</v>
      </c>
      <c r="I598" s="23">
        <f t="shared" si="64"/>
        <v>6.4767245212610689</v>
      </c>
      <c r="J598" s="26">
        <f>I598*'Social Cost of Carbon'!$C$4</f>
        <v>323.83622606305346</v>
      </c>
      <c r="K598" s="26">
        <f>I598*'Social Cost of Carbon'!$C$5</f>
        <v>647.67245212610692</v>
      </c>
      <c r="L598" s="26">
        <f>I598*'Social Cost of Carbon'!$C$6</f>
        <v>971.50867818916038</v>
      </c>
      <c r="M598" s="23">
        <f t="shared" si="65"/>
        <v>7.4873179493614175E-2</v>
      </c>
      <c r="N598" s="23">
        <f t="shared" si="66"/>
        <v>0.14974635898722835</v>
      </c>
      <c r="O598" s="23">
        <f t="shared" si="67"/>
        <v>0.22461953848084254</v>
      </c>
      <c r="P598" s="27"/>
    </row>
    <row r="599" spans="1:16" x14ac:dyDescent="0.25">
      <c r="A599" s="24">
        <f t="shared" si="68"/>
        <v>2017</v>
      </c>
      <c r="B599" s="32">
        <v>42962</v>
      </c>
      <c r="C599" s="28">
        <f>'Bitcoin Data'!C599</f>
        <v>4181.9301759999998</v>
      </c>
      <c r="D599" s="26">
        <f>'Bitcoin Data'!K599</f>
        <v>1897.4305627795704</v>
      </c>
      <c r="E599" s="25">
        <f>'Bitcoin Data'!J599</f>
        <v>9600.3354531149416</v>
      </c>
      <c r="F599" s="25">
        <f t="shared" si="63"/>
        <v>18.215969901676548</v>
      </c>
      <c r="G599" s="23">
        <f>'Emissions Factors'!$AB$39/1000</f>
        <v>0.49266147344102867</v>
      </c>
      <c r="H599" s="26">
        <f t="shared" si="69"/>
        <v>8974.3065719173992</v>
      </c>
      <c r="I599" s="23">
        <f t="shared" si="64"/>
        <v>4.7297154098597529</v>
      </c>
      <c r="J599" s="26">
        <f>I599*'Social Cost of Carbon'!$C$4</f>
        <v>236.48577049298765</v>
      </c>
      <c r="K599" s="26">
        <f>I599*'Social Cost of Carbon'!$C$5</f>
        <v>472.97154098597531</v>
      </c>
      <c r="L599" s="26">
        <f>I599*'Social Cost of Carbon'!$C$6</f>
        <v>709.45731147896299</v>
      </c>
      <c r="M599" s="23">
        <f t="shared" si="65"/>
        <v>5.6549430655292623E-2</v>
      </c>
      <c r="N599" s="23">
        <f t="shared" si="66"/>
        <v>0.11309886131058525</v>
      </c>
      <c r="O599" s="23">
        <f t="shared" si="67"/>
        <v>0.16964829196587786</v>
      </c>
      <c r="P599" s="27"/>
    </row>
    <row r="600" spans="1:16" x14ac:dyDescent="0.25">
      <c r="A600" s="24">
        <f t="shared" si="68"/>
        <v>2017</v>
      </c>
      <c r="B600" s="32">
        <v>42963</v>
      </c>
      <c r="C600" s="28">
        <f>'Bitcoin Data'!C600</f>
        <v>4376.6298829999996</v>
      </c>
      <c r="D600" s="26">
        <f>'Bitcoin Data'!K600</f>
        <v>1629.9426501660178</v>
      </c>
      <c r="E600" s="25">
        <f>'Bitcoin Data'!J600</f>
        <v>15380.000667272434</v>
      </c>
      <c r="F600" s="25">
        <f t="shared" si="63"/>
        <v>25.068519047169154</v>
      </c>
      <c r="G600" s="23">
        <f>'Emissions Factors'!$AB$39/1000</f>
        <v>0.49266147344102867</v>
      </c>
      <c r="H600" s="26">
        <f t="shared" si="69"/>
        <v>12350.293530762847</v>
      </c>
      <c r="I600" s="23">
        <f t="shared" si="64"/>
        <v>7.577133790262442</v>
      </c>
      <c r="J600" s="26">
        <f>I600*'Social Cost of Carbon'!$C$4</f>
        <v>378.85668951312209</v>
      </c>
      <c r="K600" s="26">
        <f>I600*'Social Cost of Carbon'!$C$5</f>
        <v>757.71337902624418</v>
      </c>
      <c r="L600" s="26">
        <f>I600*'Social Cost of Carbon'!$C$6</f>
        <v>1136.5700685393663</v>
      </c>
      <c r="M600" s="23">
        <f t="shared" si="65"/>
        <v>8.6563565949385565E-2</v>
      </c>
      <c r="N600" s="23">
        <f t="shared" si="66"/>
        <v>0.17312713189877113</v>
      </c>
      <c r="O600" s="23">
        <f t="shared" si="67"/>
        <v>0.25969069784815668</v>
      </c>
      <c r="P600" s="27"/>
    </row>
    <row r="601" spans="1:16" x14ac:dyDescent="0.25">
      <c r="A601" s="24">
        <f t="shared" si="68"/>
        <v>2017</v>
      </c>
      <c r="B601" s="32">
        <v>42964</v>
      </c>
      <c r="C601" s="28">
        <f>'Bitcoin Data'!C601</f>
        <v>4331.6899409999996</v>
      </c>
      <c r="D601" s="26">
        <f>'Bitcoin Data'!K601</f>
        <v>2237.0080653559994</v>
      </c>
      <c r="E601" s="25">
        <f>'Bitcoin Data'!J601</f>
        <v>9323.115516808235</v>
      </c>
      <c r="F601" s="25">
        <f t="shared" si="63"/>
        <v>20.85588460534569</v>
      </c>
      <c r="G601" s="23">
        <f>'Emissions Factors'!$AB$39/1000</f>
        <v>0.49266147344102867</v>
      </c>
      <c r="H601" s="26">
        <f t="shared" si="69"/>
        <v>10274.890839585674</v>
      </c>
      <c r="I601" s="23">
        <f t="shared" si="64"/>
        <v>4.5931398275716626</v>
      </c>
      <c r="J601" s="26">
        <f>I601*'Social Cost of Carbon'!$C$4</f>
        <v>229.65699137858314</v>
      </c>
      <c r="K601" s="26">
        <f>I601*'Social Cost of Carbon'!$C$5</f>
        <v>459.31398275716629</v>
      </c>
      <c r="L601" s="26">
        <f>I601*'Social Cost of Carbon'!$C$6</f>
        <v>688.97097413574943</v>
      </c>
      <c r="M601" s="23">
        <f t="shared" si="65"/>
        <v>5.3017873972199703E-2</v>
      </c>
      <c r="N601" s="23">
        <f t="shared" si="66"/>
        <v>0.10603574794439941</v>
      </c>
      <c r="O601" s="23">
        <f t="shared" si="67"/>
        <v>0.15905362191659911</v>
      </c>
      <c r="P601" s="27"/>
    </row>
    <row r="602" spans="1:16" x14ac:dyDescent="0.25">
      <c r="A602" s="24">
        <f t="shared" si="68"/>
        <v>2017</v>
      </c>
      <c r="B602" s="32">
        <v>42965</v>
      </c>
      <c r="C602" s="28">
        <f>'Bitcoin Data'!C602</f>
        <v>4160.6201170000004</v>
      </c>
      <c r="D602" s="26">
        <f>'Bitcoin Data'!K602</f>
        <v>1862.3275622627539</v>
      </c>
      <c r="E602" s="25">
        <f>'Bitcoin Data'!J602</f>
        <v>11343.051995198946</v>
      </c>
      <c r="F602" s="25">
        <f t="shared" si="63"/>
        <v>21.124478370838521</v>
      </c>
      <c r="G602" s="23">
        <f>'Emissions Factors'!$AB$39/1000</f>
        <v>0.49266147344102867</v>
      </c>
      <c r="H602" s="26">
        <f t="shared" si="69"/>
        <v>10407.216639850447</v>
      </c>
      <c r="I602" s="23">
        <f t="shared" si="64"/>
        <v>5.5882847092729131</v>
      </c>
      <c r="J602" s="26">
        <f>I602*'Social Cost of Carbon'!$C$4</f>
        <v>279.41423546364564</v>
      </c>
      <c r="K602" s="26">
        <f>I602*'Social Cost of Carbon'!$C$5</f>
        <v>558.82847092729128</v>
      </c>
      <c r="L602" s="26">
        <f>I602*'Social Cost of Carbon'!$C$6</f>
        <v>838.24270639093697</v>
      </c>
      <c r="M602" s="23">
        <f t="shared" si="65"/>
        <v>6.715687267914193E-2</v>
      </c>
      <c r="N602" s="23">
        <f t="shared" si="66"/>
        <v>0.13431374535828386</v>
      </c>
      <c r="O602" s="23">
        <f t="shared" si="67"/>
        <v>0.2014706180374258</v>
      </c>
      <c r="P602" s="27"/>
    </row>
    <row r="603" spans="1:16" x14ac:dyDescent="0.25">
      <c r="A603" s="24">
        <f t="shared" si="68"/>
        <v>2017</v>
      </c>
      <c r="B603" s="32">
        <v>42966</v>
      </c>
      <c r="C603" s="28">
        <f>'Bitcoin Data'!C603</f>
        <v>4193.7001950000003</v>
      </c>
      <c r="D603" s="26">
        <f>'Bitcoin Data'!K603</f>
        <v>1884.1199237479063</v>
      </c>
      <c r="E603" s="25">
        <f>'Bitcoin Data'!J603</f>
        <v>9647.4060105984681</v>
      </c>
      <c r="F603" s="25">
        <f t="shared" si="63"/>
        <v>18.176869877053878</v>
      </c>
      <c r="G603" s="23">
        <f>'Emissions Factors'!$AB$39/1000</f>
        <v>0.49266147344102867</v>
      </c>
      <c r="H603" s="26">
        <f t="shared" si="69"/>
        <v>8955.0434961752126</v>
      </c>
      <c r="I603" s="23">
        <f t="shared" si="64"/>
        <v>4.7529052600652779</v>
      </c>
      <c r="J603" s="26">
        <f>I603*'Social Cost of Carbon'!$C$4</f>
        <v>237.64526300326389</v>
      </c>
      <c r="K603" s="26">
        <f>I603*'Social Cost of Carbon'!$C$5</f>
        <v>475.29052600652778</v>
      </c>
      <c r="L603" s="26">
        <f>I603*'Social Cost of Carbon'!$C$6</f>
        <v>712.93578900979173</v>
      </c>
      <c r="M603" s="23">
        <f t="shared" si="65"/>
        <v>5.6667203651467477E-2</v>
      </c>
      <c r="N603" s="23">
        <f t="shared" si="66"/>
        <v>0.11333440730293495</v>
      </c>
      <c r="O603" s="23">
        <f t="shared" si="67"/>
        <v>0.17000161095440244</v>
      </c>
      <c r="P603" s="27"/>
    </row>
    <row r="604" spans="1:16" x14ac:dyDescent="0.25">
      <c r="A604" s="24">
        <f t="shared" si="68"/>
        <v>2017</v>
      </c>
      <c r="B604" s="32">
        <v>42967</v>
      </c>
      <c r="C604" s="28">
        <f>'Bitcoin Data'!C604</f>
        <v>4087.6599120000001</v>
      </c>
      <c r="D604" s="26">
        <f>'Bitcoin Data'!K604</f>
        <v>1655.6603773585018</v>
      </c>
      <c r="E604" s="25">
        <f>'Bitcoin Data'!J604</f>
        <v>9706.64240266665</v>
      </c>
      <c r="F604" s="25">
        <f t="shared" si="63"/>
        <v>16.0709032232831</v>
      </c>
      <c r="G604" s="23">
        <f>'Emissions Factors'!$AB$39/1000</f>
        <v>0.49266147344102867</v>
      </c>
      <c r="H604" s="26">
        <f t="shared" si="69"/>
        <v>7917.5148615108292</v>
      </c>
      <c r="I604" s="23">
        <f t="shared" si="64"/>
        <v>4.7820887482629191</v>
      </c>
      <c r="J604" s="26">
        <f>I604*'Social Cost of Carbon'!$C$4</f>
        <v>239.10443741314594</v>
      </c>
      <c r="K604" s="26">
        <f>I604*'Social Cost of Carbon'!$C$5</f>
        <v>478.20887482629189</v>
      </c>
      <c r="L604" s="26">
        <f>I604*'Social Cost of Carbon'!$C$6</f>
        <v>717.31331223943789</v>
      </c>
      <c r="M604" s="23">
        <f t="shared" si="65"/>
        <v>5.8494210027408448E-2</v>
      </c>
      <c r="N604" s="23">
        <f t="shared" si="66"/>
        <v>0.1169884200548169</v>
      </c>
      <c r="O604" s="23">
        <f t="shared" si="67"/>
        <v>0.17548263008222537</v>
      </c>
      <c r="P604" s="27"/>
    </row>
    <row r="605" spans="1:16" x14ac:dyDescent="0.25">
      <c r="A605" s="24">
        <f t="shared" si="68"/>
        <v>2017</v>
      </c>
      <c r="B605" s="32">
        <v>42968</v>
      </c>
      <c r="C605" s="28">
        <f>'Bitcoin Data'!C605</f>
        <v>4001.73999</v>
      </c>
      <c r="D605" s="26">
        <f>'Bitcoin Data'!K605</f>
        <v>1423.6099171280284</v>
      </c>
      <c r="E605" s="25">
        <f>'Bitcoin Data'!J605</f>
        <v>8731.887806895731</v>
      </c>
      <c r="F605" s="25">
        <f t="shared" si="63"/>
        <v>12.430802077146074</v>
      </c>
      <c r="G605" s="23">
        <f>'Emissions Factors'!$AB$39/1000</f>
        <v>0.49266147344102867</v>
      </c>
      <c r="H605" s="26">
        <f t="shared" si="69"/>
        <v>6124.1772673805845</v>
      </c>
      <c r="I605" s="23">
        <f t="shared" si="64"/>
        <v>4.3018647128670038</v>
      </c>
      <c r="J605" s="26">
        <f>I605*'Social Cost of Carbon'!$C$4</f>
        <v>215.0932356433502</v>
      </c>
      <c r="K605" s="26">
        <f>I605*'Social Cost of Carbon'!$C$5</f>
        <v>430.1864712867004</v>
      </c>
      <c r="L605" s="26">
        <f>I605*'Social Cost of Carbon'!$C$6</f>
        <v>645.27970693005057</v>
      </c>
      <c r="M605" s="23">
        <f t="shared" si="65"/>
        <v>5.3749927826607792E-2</v>
      </c>
      <c r="N605" s="23">
        <f t="shared" si="66"/>
        <v>0.10749985565321558</v>
      </c>
      <c r="O605" s="23">
        <f t="shared" si="67"/>
        <v>0.16124978347982338</v>
      </c>
      <c r="P605" s="27"/>
    </row>
    <row r="606" spans="1:16" x14ac:dyDescent="0.25">
      <c r="A606" s="24">
        <f t="shared" si="68"/>
        <v>2017</v>
      </c>
      <c r="B606" s="32">
        <v>42969</v>
      </c>
      <c r="C606" s="28">
        <f>'Bitcoin Data'!C606</f>
        <v>4100.5200199999999</v>
      </c>
      <c r="D606" s="26">
        <f>'Bitcoin Data'!K606</f>
        <v>1102.8247550425694</v>
      </c>
      <c r="E606" s="25">
        <f>'Bitcoin Data'!J606</f>
        <v>20126.416822928248</v>
      </c>
      <c r="F606" s="25">
        <f t="shared" si="63"/>
        <v>22.195910702630492</v>
      </c>
      <c r="G606" s="23">
        <f>'Emissions Factors'!$AB$39/1000</f>
        <v>0.49266147344102867</v>
      </c>
      <c r="H606" s="26">
        <f t="shared" si="69"/>
        <v>10935.070071123435</v>
      </c>
      <c r="I606" s="23">
        <f t="shared" si="64"/>
        <v>9.9155101670721386</v>
      </c>
      <c r="J606" s="26">
        <f>I606*'Social Cost of Carbon'!$C$4</f>
        <v>495.77550835360694</v>
      </c>
      <c r="K606" s="26">
        <f>I606*'Social Cost of Carbon'!$C$5</f>
        <v>991.55101670721388</v>
      </c>
      <c r="L606" s="26">
        <f>I606*'Social Cost of Carbon'!$C$6</f>
        <v>1487.3265250608208</v>
      </c>
      <c r="M606" s="23">
        <f t="shared" si="65"/>
        <v>0.12090552074748971</v>
      </c>
      <c r="N606" s="23">
        <f t="shared" si="66"/>
        <v>0.24181104149497942</v>
      </c>
      <c r="O606" s="23">
        <f t="shared" si="67"/>
        <v>0.36271656224246918</v>
      </c>
      <c r="P606" s="27"/>
    </row>
    <row r="607" spans="1:16" x14ac:dyDescent="0.25">
      <c r="A607" s="24">
        <f t="shared" si="68"/>
        <v>2017</v>
      </c>
      <c r="B607" s="32">
        <v>42970</v>
      </c>
      <c r="C607" s="28">
        <f>'Bitcoin Data'!C607</f>
        <v>4151.5200199999999</v>
      </c>
      <c r="D607" s="26">
        <f>'Bitcoin Data'!K607</f>
        <v>1991.5568751159778</v>
      </c>
      <c r="E607" s="25">
        <f>'Bitcoin Data'!J607</f>
        <v>6807.0173904666863</v>
      </c>
      <c r="F607" s="25">
        <f t="shared" si="63"/>
        <v>13.556562283017952</v>
      </c>
      <c r="G607" s="23">
        <f>'Emissions Factors'!$AB$39/1000</f>
        <v>0.49266147344102867</v>
      </c>
      <c r="H607" s="26">
        <f t="shared" si="69"/>
        <v>6678.7959491467</v>
      </c>
      <c r="I607" s="23">
        <f t="shared" si="64"/>
        <v>3.3535552173260235</v>
      </c>
      <c r="J607" s="26">
        <f>I607*'Social Cost of Carbon'!$C$4</f>
        <v>167.67776086630118</v>
      </c>
      <c r="K607" s="26">
        <f>I607*'Social Cost of Carbon'!$C$5</f>
        <v>335.35552173260237</v>
      </c>
      <c r="L607" s="26">
        <f>I607*'Social Cost of Carbon'!$C$6</f>
        <v>503.0332825989035</v>
      </c>
      <c r="M607" s="23">
        <f t="shared" si="65"/>
        <v>4.0389486274547991E-2</v>
      </c>
      <c r="N607" s="23">
        <f t="shared" si="66"/>
        <v>8.0778972549095981E-2</v>
      </c>
      <c r="O607" s="23">
        <f t="shared" si="67"/>
        <v>0.12116845882364395</v>
      </c>
      <c r="P607" s="27"/>
    </row>
    <row r="608" spans="1:16" x14ac:dyDescent="0.25">
      <c r="A608" s="24">
        <f t="shared" si="68"/>
        <v>2017</v>
      </c>
      <c r="B608" s="32">
        <v>42971</v>
      </c>
      <c r="C608" s="28">
        <f>'Bitcoin Data'!C608</f>
        <v>4334.6801759999998</v>
      </c>
      <c r="D608" s="26">
        <f>'Bitcoin Data'!K608</f>
        <v>1264.5050601068901</v>
      </c>
      <c r="E608" s="25">
        <f>'Bitcoin Data'!J608</f>
        <v>10715.087001649941</v>
      </c>
      <c r="F608" s="25">
        <f t="shared" si="63"/>
        <v>13.549281733071917</v>
      </c>
      <c r="G608" s="23">
        <f>'Emissions Factors'!$AB$39/1000</f>
        <v>0.49266147344102867</v>
      </c>
      <c r="H608" s="26">
        <f t="shared" si="69"/>
        <v>6675.2091026828248</v>
      </c>
      <c r="I608" s="23">
        <f t="shared" si="64"/>
        <v>5.2789105502816733</v>
      </c>
      <c r="J608" s="26">
        <f>I608*'Social Cost of Carbon'!$C$4</f>
        <v>263.94552751408366</v>
      </c>
      <c r="K608" s="26">
        <f>I608*'Social Cost of Carbon'!$C$5</f>
        <v>527.89105502816733</v>
      </c>
      <c r="L608" s="26">
        <f>I608*'Social Cost of Carbon'!$C$6</f>
        <v>791.83658254225099</v>
      </c>
      <c r="M608" s="23">
        <f t="shared" si="65"/>
        <v>6.0891580646591094E-2</v>
      </c>
      <c r="N608" s="23">
        <f t="shared" si="66"/>
        <v>0.12178316129318219</v>
      </c>
      <c r="O608" s="23">
        <f t="shared" si="67"/>
        <v>0.18267474193977329</v>
      </c>
      <c r="P608" s="27"/>
    </row>
    <row r="609" spans="1:16" x14ac:dyDescent="0.25">
      <c r="A609" s="24">
        <f t="shared" si="68"/>
        <v>2017</v>
      </c>
      <c r="B609" s="32">
        <v>42972</v>
      </c>
      <c r="C609" s="28">
        <f>'Bitcoin Data'!C609</f>
        <v>4371.6000979999999</v>
      </c>
      <c r="D609" s="26">
        <f>'Bitcoin Data'!K609</f>
        <v>1290.3683724891807</v>
      </c>
      <c r="E609" s="25">
        <f>'Bitcoin Data'!J609</f>
        <v>10910.312455487661</v>
      </c>
      <c r="F609" s="25">
        <f t="shared" si="63"/>
        <v>14.078322126536051</v>
      </c>
      <c r="G609" s="23">
        <f>'Emissions Factors'!$AB$39/1000</f>
        <v>0.49266147344102867</v>
      </c>
      <c r="H609" s="26">
        <f t="shared" si="69"/>
        <v>6935.8469224366863</v>
      </c>
      <c r="I609" s="23">
        <f t="shared" si="64"/>
        <v>5.3750906100225588</v>
      </c>
      <c r="J609" s="26">
        <f>I609*'Social Cost of Carbon'!$C$4</f>
        <v>268.75453050112793</v>
      </c>
      <c r="K609" s="26">
        <f>I609*'Social Cost of Carbon'!$C$5</f>
        <v>537.50906100225586</v>
      </c>
      <c r="L609" s="26">
        <f>I609*'Social Cost of Carbon'!$C$6</f>
        <v>806.26359150338385</v>
      </c>
      <c r="M609" s="23">
        <f t="shared" si="65"/>
        <v>6.1477382303125737E-2</v>
      </c>
      <c r="N609" s="23">
        <f t="shared" si="66"/>
        <v>0.12295476460625147</v>
      </c>
      <c r="O609" s="23">
        <f t="shared" si="67"/>
        <v>0.18443214690937723</v>
      </c>
      <c r="P609" s="27"/>
    </row>
    <row r="610" spans="1:16" x14ac:dyDescent="0.25">
      <c r="A610" s="24">
        <f t="shared" si="68"/>
        <v>2017</v>
      </c>
      <c r="B610" s="32">
        <v>42973</v>
      </c>
      <c r="C610" s="28">
        <f>'Bitcoin Data'!C610</f>
        <v>4352.3999020000001</v>
      </c>
      <c r="D610" s="26">
        <f>'Bitcoin Data'!K610</f>
        <v>1287.042186382781</v>
      </c>
      <c r="E610" s="25">
        <f>'Bitcoin Data'!J610</f>
        <v>16138.650419012823</v>
      </c>
      <c r="F610" s="25">
        <f t="shared" si="63"/>
        <v>20.771123920553649</v>
      </c>
      <c r="G610" s="23">
        <f>'Emissions Factors'!$AB$39/1000</f>
        <v>0.49266147344102867</v>
      </c>
      <c r="H610" s="26">
        <f t="shared" si="69"/>
        <v>10233.132515726156</v>
      </c>
      <c r="I610" s="23">
        <f t="shared" si="64"/>
        <v>7.9508912947805319</v>
      </c>
      <c r="J610" s="26">
        <f>I610*'Social Cost of Carbon'!$C$4</f>
        <v>397.54456473902661</v>
      </c>
      <c r="K610" s="26">
        <f>I610*'Social Cost of Carbon'!$C$5</f>
        <v>795.08912947805322</v>
      </c>
      <c r="L610" s="26">
        <f>I610*'Social Cost of Carbon'!$C$6</f>
        <v>1192.6336942170799</v>
      </c>
      <c r="M610" s="23">
        <f t="shared" si="65"/>
        <v>9.1339163149127975E-2</v>
      </c>
      <c r="N610" s="23">
        <f t="shared" si="66"/>
        <v>0.18267832629825595</v>
      </c>
      <c r="O610" s="23">
        <f t="shared" si="67"/>
        <v>0.27401748944738391</v>
      </c>
      <c r="P610" s="27"/>
    </row>
    <row r="611" spans="1:16" x14ac:dyDescent="0.25">
      <c r="A611" s="24">
        <f t="shared" si="68"/>
        <v>2017</v>
      </c>
      <c r="B611" s="32">
        <v>42974</v>
      </c>
      <c r="C611" s="28">
        <f>'Bitcoin Data'!C611</f>
        <v>4382.8798829999996</v>
      </c>
      <c r="D611" s="26">
        <f>'Bitcoin Data'!K611</f>
        <v>1930.61770540204</v>
      </c>
      <c r="E611" s="25">
        <f>'Bitcoin Data'!J611</f>
        <v>8949.2867475933235</v>
      </c>
      <c r="F611" s="25">
        <f t="shared" si="63"/>
        <v>17.277651445623505</v>
      </c>
      <c r="G611" s="23">
        <f>'Emissions Factors'!$AB$39/1000</f>
        <v>0.49266147344102867</v>
      </c>
      <c r="H611" s="26">
        <f t="shared" si="69"/>
        <v>8512.0332188013963</v>
      </c>
      <c r="I611" s="23">
        <f t="shared" si="64"/>
        <v>4.408968795315598</v>
      </c>
      <c r="J611" s="26">
        <f>I611*'Social Cost of Carbon'!$C$4</f>
        <v>220.44843976577991</v>
      </c>
      <c r="K611" s="26">
        <f>I611*'Social Cost of Carbon'!$C$5</f>
        <v>440.89687953155982</v>
      </c>
      <c r="L611" s="26">
        <f>I611*'Social Cost of Carbon'!$C$6</f>
        <v>661.34531929733976</v>
      </c>
      <c r="M611" s="23">
        <f t="shared" si="65"/>
        <v>5.0297622944411396E-2</v>
      </c>
      <c r="N611" s="23">
        <f t="shared" si="66"/>
        <v>0.10059524588882279</v>
      </c>
      <c r="O611" s="23">
        <f t="shared" si="67"/>
        <v>0.15089286883323419</v>
      </c>
      <c r="P611" s="27"/>
    </row>
    <row r="612" spans="1:16" x14ac:dyDescent="0.25">
      <c r="A612" s="24">
        <f t="shared" si="68"/>
        <v>2017</v>
      </c>
      <c r="B612" s="32">
        <v>42975</v>
      </c>
      <c r="C612" s="28">
        <f>'Bitcoin Data'!C612</f>
        <v>4382.6601559999999</v>
      </c>
      <c r="D612" s="26">
        <f>'Bitcoin Data'!K612</f>
        <v>1641.666175690807</v>
      </c>
      <c r="E612" s="25">
        <f>'Bitcoin Data'!J612</f>
        <v>12149.631778109349</v>
      </c>
      <c r="F612" s="25">
        <f t="shared" si="63"/>
        <v>19.945639537220273</v>
      </c>
      <c r="G612" s="23">
        <f>'Emissions Factors'!$AB$39/1000</f>
        <v>0.49266147344102867</v>
      </c>
      <c r="H612" s="26">
        <f t="shared" si="69"/>
        <v>9826.4481631305771</v>
      </c>
      <c r="I612" s="23">
        <f t="shared" si="64"/>
        <v>5.9856554935692978</v>
      </c>
      <c r="J612" s="26">
        <f>I612*'Social Cost of Carbon'!$C$4</f>
        <v>299.28277467846488</v>
      </c>
      <c r="K612" s="26">
        <f>I612*'Social Cost of Carbon'!$C$5</f>
        <v>598.56554935692975</v>
      </c>
      <c r="L612" s="26">
        <f>I612*'Social Cost of Carbon'!$C$6</f>
        <v>897.84832403539463</v>
      </c>
      <c r="M612" s="23">
        <f t="shared" si="65"/>
        <v>6.8287926516213515E-2</v>
      </c>
      <c r="N612" s="23">
        <f t="shared" si="66"/>
        <v>0.13657585303242703</v>
      </c>
      <c r="O612" s="23">
        <f t="shared" si="67"/>
        <v>0.20486377954864055</v>
      </c>
      <c r="P612" s="27"/>
    </row>
    <row r="613" spans="1:16" x14ac:dyDescent="0.25">
      <c r="A613" s="24">
        <f t="shared" si="68"/>
        <v>2017</v>
      </c>
      <c r="B613" s="32">
        <v>42976</v>
      </c>
      <c r="C613" s="28">
        <f>'Bitcoin Data'!C613</f>
        <v>4579.0200199999999</v>
      </c>
      <c r="D613" s="26">
        <f>'Bitcoin Data'!K613</f>
        <v>1824.3243243243255</v>
      </c>
      <c r="E613" s="25">
        <f>'Bitcoin Data'!J613</f>
        <v>12320.707014244534</v>
      </c>
      <c r="F613" s="25">
        <f t="shared" si="63"/>
        <v>22.47696549895964</v>
      </c>
      <c r="G613" s="23">
        <f>'Emissions Factors'!$AB$39/1000</f>
        <v>0.49266147344102867</v>
      </c>
      <c r="H613" s="26">
        <f t="shared" si="69"/>
        <v>11073.534941200622</v>
      </c>
      <c r="I613" s="23">
        <f t="shared" si="64"/>
        <v>6.0699376714729292</v>
      </c>
      <c r="J613" s="26">
        <f>I613*'Social Cost of Carbon'!$C$4</f>
        <v>303.49688357364647</v>
      </c>
      <c r="K613" s="26">
        <f>I613*'Social Cost of Carbon'!$C$5</f>
        <v>606.99376714729294</v>
      </c>
      <c r="L613" s="26">
        <f>I613*'Social Cost of Carbon'!$C$6</f>
        <v>910.49065072093936</v>
      </c>
      <c r="M613" s="23">
        <f t="shared" si="65"/>
        <v>6.6279876971065632E-2</v>
      </c>
      <c r="N613" s="23">
        <f t="shared" si="66"/>
        <v>0.13255975394213126</v>
      </c>
      <c r="O613" s="23">
        <f t="shared" si="67"/>
        <v>0.19883963091319687</v>
      </c>
      <c r="P613" s="27"/>
    </row>
    <row r="614" spans="1:16" x14ac:dyDescent="0.25">
      <c r="A614" s="24">
        <f t="shared" si="68"/>
        <v>2017</v>
      </c>
      <c r="B614" s="32">
        <v>42977</v>
      </c>
      <c r="C614" s="28">
        <f>'Bitcoin Data'!C614</f>
        <v>4565.2998049999997</v>
      </c>
      <c r="D614" s="26">
        <f>'Bitcoin Data'!K614</f>
        <v>2129.3775232372554</v>
      </c>
      <c r="E614" s="25">
        <f>'Bitcoin Data'!J614</f>
        <v>10235.994306658891</v>
      </c>
      <c r="F614" s="25">
        <f t="shared" si="63"/>
        <v>21.796296204583957</v>
      </c>
      <c r="G614" s="23">
        <f>'Emissions Factors'!$AB$39/1000</f>
        <v>0.49266147344102867</v>
      </c>
      <c r="H614" s="26">
        <f t="shared" si="69"/>
        <v>10738.195403707434</v>
      </c>
      <c r="I614" s="23">
        <f t="shared" si="64"/>
        <v>5.0428800372525506</v>
      </c>
      <c r="J614" s="26">
        <f>I614*'Social Cost of Carbon'!$C$4</f>
        <v>252.14400186262753</v>
      </c>
      <c r="K614" s="26">
        <f>I614*'Social Cost of Carbon'!$C$5</f>
        <v>504.28800372525507</v>
      </c>
      <c r="L614" s="26">
        <f>I614*'Social Cost of Carbon'!$C$6</f>
        <v>756.4320055878826</v>
      </c>
      <c r="M614" s="23">
        <f t="shared" si="65"/>
        <v>5.5230546214396437E-2</v>
      </c>
      <c r="N614" s="23">
        <f t="shared" si="66"/>
        <v>0.11046109242879287</v>
      </c>
      <c r="O614" s="23">
        <f t="shared" si="67"/>
        <v>0.16569163864318931</v>
      </c>
      <c r="P614" s="27"/>
    </row>
    <row r="615" spans="1:16" x14ac:dyDescent="0.25">
      <c r="A615" s="24">
        <f t="shared" si="68"/>
        <v>2017</v>
      </c>
      <c r="B615" s="32">
        <v>42978</v>
      </c>
      <c r="C615" s="28">
        <f>'Bitcoin Data'!C615</f>
        <v>4703.3901370000003</v>
      </c>
      <c r="D615" s="26">
        <f>'Bitcoin Data'!K615</f>
        <v>2028.8351830722956</v>
      </c>
      <c r="E615" s="25">
        <f>'Bitcoin Data'!J615</f>
        <v>11462.102215293662</v>
      </c>
      <c r="F615" s="25">
        <f t="shared" si="63"/>
        <v>23.254716246358683</v>
      </c>
      <c r="G615" s="23">
        <f>'Emissions Factors'!$AB$39/1000</f>
        <v>0.49266147344102867</v>
      </c>
      <c r="H615" s="26">
        <f t="shared" si="69"/>
        <v>11456.702770384096</v>
      </c>
      <c r="I615" s="23">
        <f t="shared" si="64"/>
        <v>5.6469361661182544</v>
      </c>
      <c r="J615" s="26">
        <f>I615*'Social Cost of Carbon'!$C$4</f>
        <v>282.3468083059127</v>
      </c>
      <c r="K615" s="26">
        <f>I615*'Social Cost of Carbon'!$C$5</f>
        <v>564.69361661182541</v>
      </c>
      <c r="L615" s="26">
        <f>I615*'Social Cost of Carbon'!$C$6</f>
        <v>847.04042491773816</v>
      </c>
      <c r="M615" s="23">
        <f t="shared" si="65"/>
        <v>6.0030488664928008E-2</v>
      </c>
      <c r="N615" s="23">
        <f t="shared" si="66"/>
        <v>0.12006097732985602</v>
      </c>
      <c r="O615" s="23">
        <f t="shared" si="67"/>
        <v>0.18009146599478404</v>
      </c>
      <c r="P615" s="27"/>
    </row>
    <row r="616" spans="1:16" x14ac:dyDescent="0.25">
      <c r="A616" s="24">
        <f t="shared" si="68"/>
        <v>2017</v>
      </c>
      <c r="B616" s="32">
        <v>42979</v>
      </c>
      <c r="C616" s="28">
        <f>'Bitcoin Data'!C616</f>
        <v>4892.0097660000001</v>
      </c>
      <c r="D616" s="26">
        <f>'Bitcoin Data'!K616</f>
        <v>2158.9329411899876</v>
      </c>
      <c r="E616" s="25">
        <f>'Bitcoin Data'!J616</f>
        <v>10146.895578038127</v>
      </c>
      <c r="F616" s="25">
        <f t="shared" si="63"/>
        <v>21.906467114241533</v>
      </c>
      <c r="G616" s="23">
        <f>'Emissions Factors'!$AB$39/1000</f>
        <v>0.49266147344102867</v>
      </c>
      <c r="H616" s="26">
        <f t="shared" si="69"/>
        <v>10792.472366389673</v>
      </c>
      <c r="I616" s="23">
        <f t="shared" si="64"/>
        <v>4.9989845263285222</v>
      </c>
      <c r="J616" s="26">
        <f>I616*'Social Cost of Carbon'!$C$4</f>
        <v>249.94922631642612</v>
      </c>
      <c r="K616" s="26">
        <f>I616*'Social Cost of Carbon'!$C$5</f>
        <v>499.89845263285224</v>
      </c>
      <c r="L616" s="26">
        <f>I616*'Social Cost of Carbon'!$C$6</f>
        <v>749.84767894927836</v>
      </c>
      <c r="M616" s="23">
        <f t="shared" si="65"/>
        <v>5.1093362088849542E-2</v>
      </c>
      <c r="N616" s="23">
        <f t="shared" si="66"/>
        <v>0.10218672417769908</v>
      </c>
      <c r="O616" s="23">
        <f t="shared" si="67"/>
        <v>0.15328008626654863</v>
      </c>
      <c r="P616" s="27"/>
    </row>
    <row r="617" spans="1:16" x14ac:dyDescent="0.25">
      <c r="A617" s="24">
        <f t="shared" si="68"/>
        <v>2017</v>
      </c>
      <c r="B617" s="32">
        <v>42980</v>
      </c>
      <c r="C617" s="28">
        <f>'Bitcoin Data'!C617</f>
        <v>4578.7700199999999</v>
      </c>
      <c r="D617" s="26">
        <f>'Bitcoin Data'!K617</f>
        <v>2071.0944808232002</v>
      </c>
      <c r="E617" s="25">
        <f>'Bitcoin Data'!J617</f>
        <v>9926.9538977270822</v>
      </c>
      <c r="F617" s="25">
        <f t="shared" si="63"/>
        <v>20.559659428968914</v>
      </c>
      <c r="G617" s="23">
        <f>'Emissions Factors'!$AB$39/1000</f>
        <v>0.49266147344102867</v>
      </c>
      <c r="H617" s="26">
        <f t="shared" si="69"/>
        <v>10128.952107721563</v>
      </c>
      <c r="I617" s="23">
        <f t="shared" si="64"/>
        <v>4.8906277340353874</v>
      </c>
      <c r="J617" s="26">
        <f>I617*'Social Cost of Carbon'!$C$4</f>
        <v>244.53138670176938</v>
      </c>
      <c r="K617" s="26">
        <f>I617*'Social Cost of Carbon'!$C$5</f>
        <v>489.06277340353876</v>
      </c>
      <c r="L617" s="26">
        <f>I617*'Social Cost of Carbon'!$C$6</f>
        <v>733.59416010530811</v>
      </c>
      <c r="M617" s="23">
        <f t="shared" si="65"/>
        <v>5.3405474752752355E-2</v>
      </c>
      <c r="N617" s="23">
        <f t="shared" si="66"/>
        <v>0.10681094950550471</v>
      </c>
      <c r="O617" s="23">
        <f t="shared" si="67"/>
        <v>0.16021642425825705</v>
      </c>
      <c r="P617" s="27"/>
    </row>
    <row r="618" spans="1:16" x14ac:dyDescent="0.25">
      <c r="A618" s="24">
        <f t="shared" si="68"/>
        <v>2017</v>
      </c>
      <c r="B618" s="32">
        <v>42981</v>
      </c>
      <c r="C618" s="28">
        <f>'Bitcoin Data'!C618</f>
        <v>4582.9599609999996</v>
      </c>
      <c r="D618" s="26">
        <f>'Bitcoin Data'!K618</f>
        <v>1918.6489167801033</v>
      </c>
      <c r="E618" s="25">
        <f>'Bitcoin Data'!J618</f>
        <v>12170.388191902675</v>
      </c>
      <c r="F618" s="25">
        <f t="shared" si="63"/>
        <v>23.350702121187425</v>
      </c>
      <c r="G618" s="23">
        <f>'Emissions Factors'!$AB$39/1000</f>
        <v>0.49266147344102867</v>
      </c>
      <c r="H618" s="26">
        <f t="shared" si="69"/>
        <v>11503.99131290675</v>
      </c>
      <c r="I618" s="23">
        <f t="shared" si="64"/>
        <v>5.9958813789720686</v>
      </c>
      <c r="J618" s="26">
        <f>I618*'Social Cost of Carbon'!$C$4</f>
        <v>299.79406894860341</v>
      </c>
      <c r="K618" s="26">
        <f>I618*'Social Cost of Carbon'!$C$5</f>
        <v>599.58813789720682</v>
      </c>
      <c r="L618" s="26">
        <f>I618*'Social Cost of Carbon'!$C$6</f>
        <v>899.38220684581029</v>
      </c>
      <c r="M618" s="23">
        <f t="shared" si="65"/>
        <v>6.541494394447829E-2</v>
      </c>
      <c r="N618" s="23">
        <f t="shared" si="66"/>
        <v>0.13082988788895658</v>
      </c>
      <c r="O618" s="23">
        <f t="shared" si="67"/>
        <v>0.19624483183343491</v>
      </c>
      <c r="P618" s="27"/>
    </row>
    <row r="619" spans="1:16" x14ac:dyDescent="0.25">
      <c r="A619" s="24">
        <f t="shared" si="68"/>
        <v>2017</v>
      </c>
      <c r="B619" s="32">
        <v>42982</v>
      </c>
      <c r="C619" s="28">
        <f>'Bitcoin Data'!C619</f>
        <v>4236.3100590000004</v>
      </c>
      <c r="D619" s="26">
        <f>'Bitcoin Data'!K619</f>
        <v>2168.1522524692846</v>
      </c>
      <c r="E619" s="25">
        <f>'Bitcoin Data'!J619</f>
        <v>12117.277243335186</v>
      </c>
      <c r="F619" s="25">
        <f t="shared" si="63"/>
        <v>26.272101948931983</v>
      </c>
      <c r="G619" s="23">
        <f>'Emissions Factors'!$AB$39/1000</f>
        <v>0.49266147344102867</v>
      </c>
      <c r="H619" s="26">
        <f t="shared" si="69"/>
        <v>12943.252456553751</v>
      </c>
      <c r="I619" s="23">
        <f t="shared" si="64"/>
        <v>5.9697156607949591</v>
      </c>
      <c r="J619" s="26">
        <f>I619*'Social Cost of Carbon'!$C$4</f>
        <v>298.48578303974796</v>
      </c>
      <c r="K619" s="26">
        <f>I619*'Social Cost of Carbon'!$C$5</f>
        <v>596.97156607949591</v>
      </c>
      <c r="L619" s="26">
        <f>I619*'Social Cost of Carbon'!$C$6</f>
        <v>895.45734911924387</v>
      </c>
      <c r="M619" s="23">
        <f t="shared" si="65"/>
        <v>7.0458908550760521E-2</v>
      </c>
      <c r="N619" s="23">
        <f t="shared" si="66"/>
        <v>0.14091781710152104</v>
      </c>
      <c r="O619" s="23">
        <f t="shared" si="67"/>
        <v>0.21137672565228158</v>
      </c>
      <c r="P619" s="27"/>
    </row>
    <row r="620" spans="1:16" x14ac:dyDescent="0.25">
      <c r="A620" s="24">
        <f t="shared" si="68"/>
        <v>2017</v>
      </c>
      <c r="B620" s="32">
        <v>42983</v>
      </c>
      <c r="C620" s="28">
        <f>'Bitcoin Data'!C620</f>
        <v>4376.5297849999997</v>
      </c>
      <c r="D620" s="26">
        <f>'Bitcoin Data'!K620</f>
        <v>2471.5968495155812</v>
      </c>
      <c r="E620" s="25">
        <f>'Bitcoin Data'!J620</f>
        <v>9076.278517688741</v>
      </c>
      <c r="F620" s="25">
        <f t="shared" si="63"/>
        <v>22.432901389645444</v>
      </c>
      <c r="G620" s="23">
        <f>'Emissions Factors'!$AB$39/1000</f>
        <v>0.49266147344102867</v>
      </c>
      <c r="H620" s="26">
        <f t="shared" si="69"/>
        <v>11051.826252180024</v>
      </c>
      <c r="I620" s="23">
        <f t="shared" si="64"/>
        <v>4.471532747885691</v>
      </c>
      <c r="J620" s="26">
        <f>I620*'Social Cost of Carbon'!$C$4</f>
        <v>223.57663739428455</v>
      </c>
      <c r="K620" s="26">
        <f>I620*'Social Cost of Carbon'!$C$5</f>
        <v>447.15327478856909</v>
      </c>
      <c r="L620" s="26">
        <f>I620*'Social Cost of Carbon'!$C$6</f>
        <v>670.7299121828537</v>
      </c>
      <c r="M620" s="23">
        <f t="shared" si="65"/>
        <v>5.1085368631687389E-2</v>
      </c>
      <c r="N620" s="23">
        <f t="shared" si="66"/>
        <v>0.10217073726337478</v>
      </c>
      <c r="O620" s="23">
        <f t="shared" si="67"/>
        <v>0.15325610589506219</v>
      </c>
      <c r="P620" s="27"/>
    </row>
    <row r="621" spans="1:16" x14ac:dyDescent="0.25">
      <c r="A621" s="24">
        <f t="shared" si="68"/>
        <v>2017</v>
      </c>
      <c r="B621" s="32">
        <v>42984</v>
      </c>
      <c r="C621" s="28">
        <f>'Bitcoin Data'!C621</f>
        <v>4597.1201170000004</v>
      </c>
      <c r="D621" s="26">
        <f>'Bitcoin Data'!K621</f>
        <v>2022.0044378698233</v>
      </c>
      <c r="E621" s="25">
        <f>'Bitcoin Data'!J621</f>
        <v>12046.688917399599</v>
      </c>
      <c r="F621" s="25">
        <f t="shared" si="63"/>
        <v>24.358458452619207</v>
      </c>
      <c r="G621" s="23">
        <f>'Emissions Factors'!$AB$39/1000</f>
        <v>0.49266147344102867</v>
      </c>
      <c r="H621" s="26">
        <f t="shared" si="69"/>
        <v>12000.474032019458</v>
      </c>
      <c r="I621" s="23">
        <f t="shared" si="64"/>
        <v>5.9349395121317965</v>
      </c>
      <c r="J621" s="26">
        <f>I621*'Social Cost of Carbon'!$C$4</f>
        <v>296.74697560658984</v>
      </c>
      <c r="K621" s="26">
        <f>I621*'Social Cost of Carbon'!$C$5</f>
        <v>593.49395121317968</v>
      </c>
      <c r="L621" s="26">
        <f>I621*'Social Cost of Carbon'!$C$6</f>
        <v>890.24092681976947</v>
      </c>
      <c r="M621" s="23">
        <f t="shared" si="65"/>
        <v>6.4550624750749755E-2</v>
      </c>
      <c r="N621" s="23">
        <f t="shared" si="66"/>
        <v>0.12910124950149951</v>
      </c>
      <c r="O621" s="23">
        <f t="shared" si="67"/>
        <v>0.19365187425224925</v>
      </c>
      <c r="P621" s="27"/>
    </row>
    <row r="622" spans="1:16" x14ac:dyDescent="0.25">
      <c r="A622" s="24">
        <f t="shared" si="68"/>
        <v>2017</v>
      </c>
      <c r="B622" s="32">
        <v>42985</v>
      </c>
      <c r="C622" s="28">
        <f>'Bitcoin Data'!C622</f>
        <v>4599.8798829999996</v>
      </c>
      <c r="D622" s="26">
        <f>'Bitcoin Data'!K622</f>
        <v>2206.1025289864338</v>
      </c>
      <c r="E622" s="25">
        <f>'Bitcoin Data'!J622</f>
        <v>10972.767776426037</v>
      </c>
      <c r="F622" s="25">
        <f t="shared" si="63"/>
        <v>24.207050741554326</v>
      </c>
      <c r="G622" s="23">
        <f>'Emissions Factors'!$AB$39/1000</f>
        <v>0.49266147344102867</v>
      </c>
      <c r="H622" s="26">
        <f t="shared" si="69"/>
        <v>11925.8812859959</v>
      </c>
      <c r="I622" s="23">
        <f t="shared" si="64"/>
        <v>5.4058599404602914</v>
      </c>
      <c r="J622" s="26">
        <f>I622*'Social Cost of Carbon'!$C$4</f>
        <v>270.29299702301455</v>
      </c>
      <c r="K622" s="26">
        <f>I622*'Social Cost of Carbon'!$C$5</f>
        <v>540.5859940460291</v>
      </c>
      <c r="L622" s="26">
        <f>I622*'Social Cost of Carbon'!$C$6</f>
        <v>810.87899106904376</v>
      </c>
      <c r="M622" s="23">
        <f t="shared" si="65"/>
        <v>5.8760881566049056E-2</v>
      </c>
      <c r="N622" s="23">
        <f t="shared" si="66"/>
        <v>0.11752176313209811</v>
      </c>
      <c r="O622" s="23">
        <f t="shared" si="67"/>
        <v>0.1762826446981472</v>
      </c>
      <c r="P622" s="27"/>
    </row>
    <row r="623" spans="1:16" x14ac:dyDescent="0.25">
      <c r="A623" s="24">
        <f t="shared" si="68"/>
        <v>2017</v>
      </c>
      <c r="B623" s="32">
        <v>42986</v>
      </c>
      <c r="C623" s="28">
        <f>'Bitcoin Data'!C623</f>
        <v>4228.75</v>
      </c>
      <c r="D623" s="26">
        <f>'Bitcoin Data'!K623</f>
        <v>2184.7437838837577</v>
      </c>
      <c r="E623" s="25">
        <f>'Bitcoin Data'!J623</f>
        <v>10694.407382192046</v>
      </c>
      <c r="F623" s="25">
        <f t="shared" si="63"/>
        <v>23.364540050564642</v>
      </c>
      <c r="G623" s="23">
        <f>'Emissions Factors'!$AB$39/1000</f>
        <v>0.49266147344102867</v>
      </c>
      <c r="H623" s="26">
        <f t="shared" si="69"/>
        <v>11510.808727583104</v>
      </c>
      <c r="I623" s="23">
        <f t="shared" si="64"/>
        <v>5.2687224984893479</v>
      </c>
      <c r="J623" s="26">
        <f>I623*'Social Cost of Carbon'!$C$4</f>
        <v>263.43612492446738</v>
      </c>
      <c r="K623" s="26">
        <f>I623*'Social Cost of Carbon'!$C$5</f>
        <v>526.87224984893476</v>
      </c>
      <c r="L623" s="26">
        <f>I623*'Social Cost of Carbon'!$C$6</f>
        <v>790.30837477340219</v>
      </c>
      <c r="M623" s="23">
        <f t="shared" si="65"/>
        <v>6.2296452834636092E-2</v>
      </c>
      <c r="N623" s="23">
        <f t="shared" si="66"/>
        <v>0.12459290566927218</v>
      </c>
      <c r="O623" s="23">
        <f t="shared" si="67"/>
        <v>0.18688935850390828</v>
      </c>
      <c r="P623" s="27"/>
    </row>
    <row r="624" spans="1:16" x14ac:dyDescent="0.25">
      <c r="A624" s="24">
        <f t="shared" si="68"/>
        <v>2017</v>
      </c>
      <c r="B624" s="32">
        <v>42987</v>
      </c>
      <c r="C624" s="28">
        <f>'Bitcoin Data'!C624</f>
        <v>4226.0600590000004</v>
      </c>
      <c r="D624" s="26">
        <f>'Bitcoin Data'!K624</f>
        <v>2105.1660303802732</v>
      </c>
      <c r="E624" s="25">
        <f>'Bitcoin Data'!J624</f>
        <v>9057.9509348857318</v>
      </c>
      <c r="F624" s="25">
        <f t="shared" si="63"/>
        <v>19.068490612972681</v>
      </c>
      <c r="G624" s="23">
        <f>'Emissions Factors'!$AB$39/1000</f>
        <v>0.49266147344102867</v>
      </c>
      <c r="H624" s="26">
        <f t="shared" si="69"/>
        <v>9394.3106816835461</v>
      </c>
      <c r="I624" s="23">
        <f t="shared" si="64"/>
        <v>4.462503453937348</v>
      </c>
      <c r="J624" s="26">
        <f>I624*'Social Cost of Carbon'!$C$4</f>
        <v>223.12517269686739</v>
      </c>
      <c r="K624" s="26">
        <f>I624*'Social Cost of Carbon'!$C$5</f>
        <v>446.25034539373479</v>
      </c>
      <c r="L624" s="26">
        <f>I624*'Social Cost of Carbon'!$C$6</f>
        <v>669.37551809060221</v>
      </c>
      <c r="M624" s="23">
        <f t="shared" si="65"/>
        <v>5.2797444802444388E-2</v>
      </c>
      <c r="N624" s="23">
        <f t="shared" si="66"/>
        <v>0.10559488960488878</v>
      </c>
      <c r="O624" s="23">
        <f t="shared" si="67"/>
        <v>0.15839233440733316</v>
      </c>
      <c r="P624" s="27"/>
    </row>
    <row r="625" spans="1:16" x14ac:dyDescent="0.25">
      <c r="A625" s="24">
        <f t="shared" si="68"/>
        <v>2017</v>
      </c>
      <c r="B625" s="32">
        <v>42988</v>
      </c>
      <c r="C625" s="28">
        <f>'Bitcoin Data'!C625</f>
        <v>4122.9399409999996</v>
      </c>
      <c r="D625" s="26">
        <f>'Bitcoin Data'!K625</f>
        <v>1729.1226767524442</v>
      </c>
      <c r="E625" s="25">
        <f>'Bitcoin Data'!J625</f>
        <v>13897.202070408406</v>
      </c>
      <c r="F625" s="25">
        <f t="shared" si="63"/>
        <v>24.029967243354193</v>
      </c>
      <c r="G625" s="23">
        <f>'Emissions Factors'!$AB$39/1000</f>
        <v>0.49266147344102867</v>
      </c>
      <c r="H625" s="26">
        <f t="shared" si="69"/>
        <v>11838.639068850531</v>
      </c>
      <c r="I625" s="23">
        <f t="shared" si="64"/>
        <v>6.84661604871512</v>
      </c>
      <c r="J625" s="26">
        <f>I625*'Social Cost of Carbon'!$C$4</f>
        <v>342.33080243575603</v>
      </c>
      <c r="K625" s="26">
        <f>I625*'Social Cost of Carbon'!$C$5</f>
        <v>684.66160487151205</v>
      </c>
      <c r="L625" s="26">
        <f>I625*'Social Cost of Carbon'!$C$6</f>
        <v>1026.992407307268</v>
      </c>
      <c r="M625" s="23">
        <f t="shared" si="65"/>
        <v>8.3030751680735204E-2</v>
      </c>
      <c r="N625" s="23">
        <f t="shared" si="66"/>
        <v>0.16606150336147041</v>
      </c>
      <c r="O625" s="23">
        <f t="shared" si="67"/>
        <v>0.24909225504220558</v>
      </c>
      <c r="P625" s="27"/>
    </row>
    <row r="626" spans="1:16" x14ac:dyDescent="0.25">
      <c r="A626" s="24">
        <f t="shared" si="68"/>
        <v>2017</v>
      </c>
      <c r="B626" s="32">
        <v>42989</v>
      </c>
      <c r="C626" s="28">
        <f>'Bitcoin Data'!C626</f>
        <v>4161.2700199999999</v>
      </c>
      <c r="D626" s="26">
        <f>'Bitcoin Data'!K626</f>
        <v>2170.6787413944485</v>
      </c>
      <c r="E626" s="25">
        <f>'Bitcoin Data'!J626</f>
        <v>11954.541564066743</v>
      </c>
      <c r="F626" s="25">
        <f t="shared" si="63"/>
        <v>25.94946923623602</v>
      </c>
      <c r="G626" s="23">
        <f>'Emissions Factors'!$AB$39/1000</f>
        <v>0.49266147344102867</v>
      </c>
      <c r="H626" s="26">
        <f t="shared" si="69"/>
        <v>12784.303748936683</v>
      </c>
      <c r="I626" s="23">
        <f t="shared" si="64"/>
        <v>5.889542061265141</v>
      </c>
      <c r="J626" s="26">
        <f>I626*'Social Cost of Carbon'!$C$4</f>
        <v>294.47710306325706</v>
      </c>
      <c r="K626" s="26">
        <f>I626*'Social Cost of Carbon'!$C$5</f>
        <v>588.95420612651412</v>
      </c>
      <c r="L626" s="26">
        <f>I626*'Social Cost of Carbon'!$C$6</f>
        <v>883.43130918977113</v>
      </c>
      <c r="M626" s="23">
        <f t="shared" si="65"/>
        <v>7.0766160726877581E-2</v>
      </c>
      <c r="N626" s="23">
        <f t="shared" si="66"/>
        <v>0.14153232145375516</v>
      </c>
      <c r="O626" s="23">
        <f t="shared" si="67"/>
        <v>0.21229848218063271</v>
      </c>
      <c r="P626" s="27"/>
    </row>
    <row r="627" spans="1:16" x14ac:dyDescent="0.25">
      <c r="A627" s="24">
        <f t="shared" si="68"/>
        <v>2017</v>
      </c>
      <c r="B627" s="32">
        <v>42990</v>
      </c>
      <c r="C627" s="28">
        <f>'Bitcoin Data'!C627</f>
        <v>4130.8100590000004</v>
      </c>
      <c r="D627" s="26">
        <f>'Bitcoin Data'!K627</f>
        <v>2358.4894701994449</v>
      </c>
      <c r="E627" s="25">
        <f>'Bitcoin Data'!J627</f>
        <v>11113.656997340466</v>
      </c>
      <c r="F627" s="25">
        <f t="shared" si="63"/>
        <v>26.211443003635868</v>
      </c>
      <c r="G627" s="23">
        <f>'Emissions Factors'!$AB$39/1000</f>
        <v>0.49266147344102867</v>
      </c>
      <c r="H627" s="26">
        <f t="shared" si="69"/>
        <v>12913.368131186789</v>
      </c>
      <c r="I627" s="23">
        <f t="shared" si="64"/>
        <v>5.4752706316279527</v>
      </c>
      <c r="J627" s="26">
        <f>I627*'Social Cost of Carbon'!$C$4</f>
        <v>273.76353158139761</v>
      </c>
      <c r="K627" s="26">
        <f>I627*'Social Cost of Carbon'!$C$5</f>
        <v>547.52706316279523</v>
      </c>
      <c r="L627" s="26">
        <f>I627*'Social Cost of Carbon'!$C$6</f>
        <v>821.29059474419296</v>
      </c>
      <c r="M627" s="23">
        <f t="shared" si="65"/>
        <v>6.6273570479217614E-2</v>
      </c>
      <c r="N627" s="23">
        <f t="shared" si="66"/>
        <v>0.13254714095843523</v>
      </c>
      <c r="O627" s="23">
        <f t="shared" si="67"/>
        <v>0.1988207114376529</v>
      </c>
      <c r="P627" s="27"/>
    </row>
    <row r="628" spans="1:16" x14ac:dyDescent="0.25">
      <c r="A628" s="24">
        <f t="shared" si="68"/>
        <v>2017</v>
      </c>
      <c r="B628" s="32">
        <v>42991</v>
      </c>
      <c r="C628" s="28">
        <f>'Bitcoin Data'!C628</f>
        <v>3882.5900879999999</v>
      </c>
      <c r="D628" s="26">
        <f>'Bitcoin Data'!K628</f>
        <v>2366.1543073925041</v>
      </c>
      <c r="E628" s="25">
        <f>'Bitcoin Data'!J628</f>
        <v>10139.352317398494</v>
      </c>
      <c r="F628" s="25">
        <f t="shared" si="63"/>
        <v>23.991272159982614</v>
      </c>
      <c r="G628" s="23">
        <f>'Emissions Factors'!$AB$39/1000</f>
        <v>0.49266147344102867</v>
      </c>
      <c r="H628" s="26">
        <f t="shared" si="69"/>
        <v>11819.575492061766</v>
      </c>
      <c r="I628" s="23">
        <f t="shared" si="64"/>
        <v>4.99526825242725</v>
      </c>
      <c r="J628" s="26">
        <f>I628*'Social Cost of Carbon'!$C$4</f>
        <v>249.76341262136251</v>
      </c>
      <c r="K628" s="26">
        <f>I628*'Social Cost of Carbon'!$C$5</f>
        <v>499.52682524272501</v>
      </c>
      <c r="L628" s="26">
        <f>I628*'Social Cost of Carbon'!$C$6</f>
        <v>749.29023786408754</v>
      </c>
      <c r="M628" s="23">
        <f t="shared" si="65"/>
        <v>6.4329070790478587E-2</v>
      </c>
      <c r="N628" s="23">
        <f t="shared" si="66"/>
        <v>0.12865814158095717</v>
      </c>
      <c r="O628" s="23">
        <f t="shared" si="67"/>
        <v>0.19298721237143579</v>
      </c>
      <c r="P628" s="27"/>
    </row>
    <row r="629" spans="1:16" x14ac:dyDescent="0.25">
      <c r="A629" s="24">
        <f t="shared" si="68"/>
        <v>2017</v>
      </c>
      <c r="B629" s="32">
        <v>42992</v>
      </c>
      <c r="C629" s="28">
        <f>'Bitcoin Data'!C629</f>
        <v>3154.9499510000001</v>
      </c>
      <c r="D629" s="26">
        <f>'Bitcoin Data'!K629</f>
        <v>2201.3963731783892</v>
      </c>
      <c r="E629" s="25">
        <f>'Bitcoin Data'!J629</f>
        <v>11267.951971845932</v>
      </c>
      <c r="F629" s="25">
        <f t="shared" si="63"/>
        <v>24.805228603969915</v>
      </c>
      <c r="G629" s="23">
        <f>'Emissions Factors'!$AB$39/1000</f>
        <v>0.49266147344102867</v>
      </c>
      <c r="H629" s="26">
        <f t="shared" si="69"/>
        <v>12220.580473073369</v>
      </c>
      <c r="I629" s="23">
        <f t="shared" si="64"/>
        <v>5.5512858211123612</v>
      </c>
      <c r="J629" s="26">
        <f>I629*'Social Cost of Carbon'!$C$4</f>
        <v>277.56429105561807</v>
      </c>
      <c r="K629" s="26">
        <f>I629*'Social Cost of Carbon'!$C$5</f>
        <v>555.12858211123614</v>
      </c>
      <c r="L629" s="26">
        <f>I629*'Social Cost of Carbon'!$C$6</f>
        <v>832.69287316685416</v>
      </c>
      <c r="M629" s="23">
        <f t="shared" si="65"/>
        <v>8.7977399124078232E-2</v>
      </c>
      <c r="N629" s="23">
        <f t="shared" si="66"/>
        <v>0.17595479824815646</v>
      </c>
      <c r="O629" s="23">
        <f t="shared" si="67"/>
        <v>0.26393219737223467</v>
      </c>
      <c r="P629" s="27"/>
    </row>
    <row r="630" spans="1:16" x14ac:dyDescent="0.25">
      <c r="A630" s="24">
        <f t="shared" si="68"/>
        <v>2017</v>
      </c>
      <c r="B630" s="32">
        <v>42993</v>
      </c>
      <c r="C630" s="28">
        <f>'Bitcoin Data'!C630</f>
        <v>3637.5200199999999</v>
      </c>
      <c r="D630" s="26">
        <f>'Bitcoin Data'!K630</f>
        <v>2226.4980758658617</v>
      </c>
      <c r="E630" s="25">
        <f>'Bitcoin Data'!J630</f>
        <v>10454.464897480386</v>
      </c>
      <c r="F630" s="25">
        <f t="shared" si="63"/>
        <v>23.276845978447273</v>
      </c>
      <c r="G630" s="23">
        <f>'Emissions Factors'!$AB$39/1000</f>
        <v>0.49266147344102867</v>
      </c>
      <c r="H630" s="26">
        <f t="shared" si="69"/>
        <v>11467.605236801717</v>
      </c>
      <c r="I630" s="23">
        <f t="shared" si="64"/>
        <v>5.1505120804301994</v>
      </c>
      <c r="J630" s="26">
        <f>I630*'Social Cost of Carbon'!$C$4</f>
        <v>257.52560402150999</v>
      </c>
      <c r="K630" s="26">
        <f>I630*'Social Cost of Carbon'!$C$5</f>
        <v>515.05120804301998</v>
      </c>
      <c r="L630" s="26">
        <f>I630*'Social Cost of Carbon'!$C$6</f>
        <v>772.57681206452992</v>
      </c>
      <c r="M630" s="23">
        <f t="shared" si="65"/>
        <v>7.0797027261862322E-2</v>
      </c>
      <c r="N630" s="23">
        <f t="shared" si="66"/>
        <v>0.14159405452372464</v>
      </c>
      <c r="O630" s="23">
        <f t="shared" si="67"/>
        <v>0.21239108178558697</v>
      </c>
      <c r="P630" s="27"/>
    </row>
    <row r="631" spans="1:16" x14ac:dyDescent="0.25">
      <c r="A631" s="24">
        <f t="shared" si="68"/>
        <v>2017</v>
      </c>
      <c r="B631" s="32">
        <v>42994</v>
      </c>
      <c r="C631" s="28">
        <f>'Bitcoin Data'!C631</f>
        <v>3625.040039</v>
      </c>
      <c r="D631" s="26">
        <f>'Bitcoin Data'!K631</f>
        <v>2115.5852284581706</v>
      </c>
      <c r="E631" s="25">
        <f>'Bitcoin Data'!J631</f>
        <v>11452.130008707158</v>
      </c>
      <c r="F631" s="25">
        <f t="shared" si="63"/>
        <v>24.227957080803403</v>
      </c>
      <c r="G631" s="23">
        <f>'Emissions Factors'!$AB$39/1000</f>
        <v>0.49266147344102867</v>
      </c>
      <c r="H631" s="26">
        <f t="shared" si="69"/>
        <v>11936.181033894607</v>
      </c>
      <c r="I631" s="23">
        <f t="shared" si="64"/>
        <v>5.6420232441278886</v>
      </c>
      <c r="J631" s="26">
        <f>I631*'Social Cost of Carbon'!$C$4</f>
        <v>282.10116220639441</v>
      </c>
      <c r="K631" s="26">
        <f>I631*'Social Cost of Carbon'!$C$5</f>
        <v>564.20232441278881</v>
      </c>
      <c r="L631" s="26">
        <f>I631*'Social Cost of Carbon'!$C$6</f>
        <v>846.30348661918333</v>
      </c>
      <c r="M631" s="23">
        <f t="shared" si="65"/>
        <v>7.7820150721484044E-2</v>
      </c>
      <c r="N631" s="23">
        <f t="shared" si="66"/>
        <v>0.15564030144296809</v>
      </c>
      <c r="O631" s="23">
        <f t="shared" si="67"/>
        <v>0.23346045216445216</v>
      </c>
      <c r="P631" s="27"/>
    </row>
    <row r="632" spans="1:16" x14ac:dyDescent="0.25">
      <c r="A632" s="24">
        <f t="shared" si="68"/>
        <v>2017</v>
      </c>
      <c r="B632" s="32">
        <v>42995</v>
      </c>
      <c r="C632" s="28">
        <f>'Bitcoin Data'!C632</f>
        <v>3582.8798830000001</v>
      </c>
      <c r="D632" s="26">
        <f>'Bitcoin Data'!K632</f>
        <v>2197.6853082979746</v>
      </c>
      <c r="E632" s="25">
        <f>'Bitcoin Data'!J632</f>
        <v>9507.5856002793007</v>
      </c>
      <c r="F632" s="25">
        <f t="shared" si="63"/>
        <v>20.894681191119197</v>
      </c>
      <c r="G632" s="23">
        <f>'Emissions Factors'!$AB$39/1000</f>
        <v>0.49266147344102867</v>
      </c>
      <c r="H632" s="26">
        <f t="shared" si="69"/>
        <v>10294.004422697333</v>
      </c>
      <c r="I632" s="23">
        <f t="shared" si="64"/>
        <v>4.684021130700307</v>
      </c>
      <c r="J632" s="26">
        <f>I632*'Social Cost of Carbon'!$C$4</f>
        <v>234.20105653501534</v>
      </c>
      <c r="K632" s="26">
        <f>I632*'Social Cost of Carbon'!$C$5</f>
        <v>468.40211307003068</v>
      </c>
      <c r="L632" s="26">
        <f>I632*'Social Cost of Carbon'!$C$6</f>
        <v>702.60316960504611</v>
      </c>
      <c r="M632" s="23">
        <f t="shared" si="65"/>
        <v>6.5366706164571506E-2</v>
      </c>
      <c r="N632" s="23">
        <f t="shared" si="66"/>
        <v>0.13073341232914301</v>
      </c>
      <c r="O632" s="23">
        <f t="shared" si="67"/>
        <v>0.19610011849371453</v>
      </c>
      <c r="P632" s="27"/>
    </row>
    <row r="633" spans="1:16" x14ac:dyDescent="0.25">
      <c r="A633" s="24">
        <f t="shared" si="68"/>
        <v>2017</v>
      </c>
      <c r="B633" s="32">
        <v>42996</v>
      </c>
      <c r="C633" s="28">
        <f>'Bitcoin Data'!C633</f>
        <v>4065.1999510000001</v>
      </c>
      <c r="D633" s="26">
        <f>'Bitcoin Data'!K633</f>
        <v>1603.6290935450445</v>
      </c>
      <c r="E633" s="25">
        <f>'Bitcoin Data'!J633</f>
        <v>15996.294801507662</v>
      </c>
      <c r="F633" s="25">
        <f t="shared" si="63"/>
        <v>25.652123732621039</v>
      </c>
      <c r="G633" s="23">
        <f>'Emissions Factors'!$AB$39/1000</f>
        <v>0.49266147344102867</v>
      </c>
      <c r="H633" s="26">
        <f t="shared" si="69"/>
        <v>12637.813075004662</v>
      </c>
      <c r="I633" s="23">
        <f t="shared" si="64"/>
        <v>7.8807581665078326</v>
      </c>
      <c r="J633" s="26">
        <f>I633*'Social Cost of Carbon'!$C$4</f>
        <v>394.03790832539164</v>
      </c>
      <c r="K633" s="26">
        <f>I633*'Social Cost of Carbon'!$C$5</f>
        <v>788.07581665078328</v>
      </c>
      <c r="L633" s="26">
        <f>I633*'Social Cost of Carbon'!$C$6</f>
        <v>1182.1137249761748</v>
      </c>
      <c r="M633" s="23">
        <f t="shared" si="65"/>
        <v>9.692952697897729E-2</v>
      </c>
      <c r="N633" s="23">
        <f t="shared" si="66"/>
        <v>0.19385905395795458</v>
      </c>
      <c r="O633" s="23">
        <f t="shared" si="67"/>
        <v>0.29078858093693183</v>
      </c>
      <c r="P633" s="27"/>
    </row>
    <row r="634" spans="1:16" x14ac:dyDescent="0.25">
      <c r="A634" s="24">
        <f t="shared" si="68"/>
        <v>2017</v>
      </c>
      <c r="B634" s="32">
        <v>42997</v>
      </c>
      <c r="C634" s="28">
        <f>'Bitcoin Data'!C634</f>
        <v>3924.969971</v>
      </c>
      <c r="D634" s="26">
        <f>'Bitcoin Data'!K634</f>
        <v>1940.0974194217031</v>
      </c>
      <c r="E634" s="25">
        <f>'Bitcoin Data'!J634</f>
        <v>9911.2344848145349</v>
      </c>
      <c r="F634" s="25">
        <f t="shared" si="63"/>
        <v>19.228760447272073</v>
      </c>
      <c r="G634" s="23">
        <f>'Emissions Factors'!$AB$39/1000</f>
        <v>0.49266147344102867</v>
      </c>
      <c r="H634" s="26">
        <f t="shared" si="69"/>
        <v>9473.2694543976322</v>
      </c>
      <c r="I634" s="23">
        <f t="shared" si="64"/>
        <v>4.882883384908264</v>
      </c>
      <c r="J634" s="26">
        <f>I634*'Social Cost of Carbon'!$C$4</f>
        <v>244.1441692454132</v>
      </c>
      <c r="K634" s="26">
        <f>I634*'Social Cost of Carbon'!$C$5</f>
        <v>488.28833849082639</v>
      </c>
      <c r="L634" s="26">
        <f>I634*'Social Cost of Carbon'!$C$6</f>
        <v>732.43250773623959</v>
      </c>
      <c r="M634" s="23">
        <f t="shared" si="65"/>
        <v>6.2202812008574519E-2</v>
      </c>
      <c r="N634" s="23">
        <f t="shared" si="66"/>
        <v>0.12440562401714904</v>
      </c>
      <c r="O634" s="23">
        <f t="shared" si="67"/>
        <v>0.18660843602572358</v>
      </c>
      <c r="P634" s="27"/>
    </row>
    <row r="635" spans="1:16" x14ac:dyDescent="0.25">
      <c r="A635" s="24">
        <f t="shared" si="68"/>
        <v>2017</v>
      </c>
      <c r="B635" s="32">
        <v>42998</v>
      </c>
      <c r="C635" s="28">
        <f>'Bitcoin Data'!C635</f>
        <v>3905.9499510000001</v>
      </c>
      <c r="D635" s="26">
        <f>'Bitcoin Data'!K635</f>
        <v>1477.8083153032023</v>
      </c>
      <c r="E635" s="25">
        <f>'Bitcoin Data'!J635</f>
        <v>19562.60512614367</v>
      </c>
      <c r="F635" s="25">
        <f t="shared" si="63"/>
        <v>28.909780524408166</v>
      </c>
      <c r="G635" s="23">
        <f>'Emissions Factors'!$AB$39/1000</f>
        <v>0.49266147344102867</v>
      </c>
      <c r="H635" s="26">
        <f t="shared" si="69"/>
        <v>14242.735070011682</v>
      </c>
      <c r="I635" s="23">
        <f t="shared" si="64"/>
        <v>9.6377418657909608</v>
      </c>
      <c r="J635" s="26">
        <f>I635*'Social Cost of Carbon'!$C$4</f>
        <v>481.88709328954803</v>
      </c>
      <c r="K635" s="26">
        <f>I635*'Social Cost of Carbon'!$C$5</f>
        <v>963.77418657909607</v>
      </c>
      <c r="L635" s="26">
        <f>I635*'Social Cost of Carbon'!$C$6</f>
        <v>1445.6612798686442</v>
      </c>
      <c r="M635" s="23">
        <f t="shared" si="65"/>
        <v>0.12337257244327349</v>
      </c>
      <c r="N635" s="23">
        <f t="shared" si="66"/>
        <v>0.24674514488654697</v>
      </c>
      <c r="O635" s="23">
        <f t="shared" si="67"/>
        <v>0.37011771732982052</v>
      </c>
      <c r="P635" s="27"/>
    </row>
    <row r="636" spans="1:16" x14ac:dyDescent="0.25">
      <c r="A636" s="24">
        <f t="shared" si="68"/>
        <v>2017</v>
      </c>
      <c r="B636" s="32">
        <v>42999</v>
      </c>
      <c r="C636" s="28">
        <f>'Bitcoin Data'!C636</f>
        <v>3631.040039</v>
      </c>
      <c r="D636" s="26">
        <f>'Bitcoin Data'!K636</f>
        <v>2166.8205601723612</v>
      </c>
      <c r="E636" s="25">
        <f>'Bitcoin Data'!J636</f>
        <v>10531.510833268516</v>
      </c>
      <c r="F636" s="25">
        <f t="shared" si="63"/>
        <v>22.819894203204178</v>
      </c>
      <c r="G636" s="23">
        <f>'Emissions Factors'!$AB$39/1000</f>
        <v>0.49266147344102867</v>
      </c>
      <c r="H636" s="26">
        <f t="shared" si="69"/>
        <v>11242.48270191896</v>
      </c>
      <c r="I636" s="23">
        <f t="shared" si="64"/>
        <v>5.1884696446782224</v>
      </c>
      <c r="J636" s="26">
        <f>I636*'Social Cost of Carbon'!$C$4</f>
        <v>259.4234822339111</v>
      </c>
      <c r="K636" s="26">
        <f>I636*'Social Cost of Carbon'!$C$5</f>
        <v>518.8469644678222</v>
      </c>
      <c r="L636" s="26">
        <f>I636*'Social Cost of Carbon'!$C$6</f>
        <v>778.27044670173336</v>
      </c>
      <c r="M636" s="23">
        <f t="shared" si="65"/>
        <v>7.1446053870933668E-2</v>
      </c>
      <c r="N636" s="23">
        <f t="shared" si="66"/>
        <v>0.14289210774186734</v>
      </c>
      <c r="O636" s="23">
        <f t="shared" si="67"/>
        <v>0.21433816161280103</v>
      </c>
      <c r="P636" s="27"/>
    </row>
    <row r="637" spans="1:16" x14ac:dyDescent="0.25">
      <c r="A637" s="24">
        <f t="shared" si="68"/>
        <v>2017</v>
      </c>
      <c r="B637" s="32">
        <v>43000</v>
      </c>
      <c r="C637" s="28">
        <f>'Bitcoin Data'!C637</f>
        <v>3630.6999510000001</v>
      </c>
      <c r="D637" s="26">
        <f>'Bitcoin Data'!K637</f>
        <v>1734.9297337278224</v>
      </c>
      <c r="E637" s="25">
        <f>'Bitcoin Data'!J637</f>
        <v>15699.713379283299</v>
      </c>
      <c r="F637" s="25">
        <f t="shared" si="63"/>
        <v>27.237899552723107</v>
      </c>
      <c r="G637" s="23">
        <f>'Emissions Factors'!$AB$39/1000</f>
        <v>0.49266147344102867</v>
      </c>
      <c r="H637" s="26">
        <f t="shared" si="69"/>
        <v>13419.063727083301</v>
      </c>
      <c r="I637" s="23">
        <f t="shared" si="64"/>
        <v>7.7346439260395421</v>
      </c>
      <c r="J637" s="26">
        <f>I637*'Social Cost of Carbon'!$C$4</f>
        <v>386.73219630197713</v>
      </c>
      <c r="K637" s="26">
        <f>I637*'Social Cost of Carbon'!$C$5</f>
        <v>773.46439260395425</v>
      </c>
      <c r="L637" s="26">
        <f>I637*'Social Cost of Carbon'!$C$6</f>
        <v>1160.1965889059313</v>
      </c>
      <c r="M637" s="23">
        <f t="shared" si="65"/>
        <v>0.10651725604465329</v>
      </c>
      <c r="N637" s="23">
        <f t="shared" si="66"/>
        <v>0.21303451208930657</v>
      </c>
      <c r="O637" s="23">
        <f t="shared" si="67"/>
        <v>0.3195517681339598</v>
      </c>
      <c r="P637" s="27"/>
    </row>
    <row r="638" spans="1:16" x14ac:dyDescent="0.25">
      <c r="A638" s="24">
        <f t="shared" si="68"/>
        <v>2017</v>
      </c>
      <c r="B638" s="32">
        <v>43001</v>
      </c>
      <c r="C638" s="28">
        <f>'Bitcoin Data'!C638</f>
        <v>3792.3999020000001</v>
      </c>
      <c r="D638" s="26">
        <f>'Bitcoin Data'!K638</f>
        <v>2073.9198334200937</v>
      </c>
      <c r="E638" s="25">
        <f>'Bitcoin Data'!J638</f>
        <v>11465.902985337128</v>
      </c>
      <c r="F638" s="25">
        <f t="shared" si="63"/>
        <v>23.779363609361333</v>
      </c>
      <c r="G638" s="23">
        <f>'Emissions Factors'!$AB$39/1000</f>
        <v>0.49266147344102867</v>
      </c>
      <c r="H638" s="26">
        <f t="shared" si="69"/>
        <v>11715.176313277932</v>
      </c>
      <c r="I638" s="23">
        <f t="shared" si="64"/>
        <v>5.6488086590880791</v>
      </c>
      <c r="J638" s="26">
        <f>I638*'Social Cost of Carbon'!$C$4</f>
        <v>282.44043295440395</v>
      </c>
      <c r="K638" s="26">
        <f>I638*'Social Cost of Carbon'!$C$5</f>
        <v>564.88086590880789</v>
      </c>
      <c r="L638" s="26">
        <f>I638*'Social Cost of Carbon'!$C$6</f>
        <v>847.32129886321184</v>
      </c>
      <c r="M638" s="23">
        <f t="shared" si="65"/>
        <v>7.4475382410344751E-2</v>
      </c>
      <c r="N638" s="23">
        <f t="shared" si="66"/>
        <v>0.1489507648206895</v>
      </c>
      <c r="O638" s="23">
        <f t="shared" si="67"/>
        <v>0.22342614723103424</v>
      </c>
      <c r="P638" s="27"/>
    </row>
    <row r="639" spans="1:16" x14ac:dyDescent="0.25">
      <c r="A639" s="24">
        <f t="shared" si="68"/>
        <v>2017</v>
      </c>
      <c r="B639" s="32">
        <v>43002</v>
      </c>
      <c r="C639" s="28">
        <f>'Bitcoin Data'!C639</f>
        <v>3682.8400879999999</v>
      </c>
      <c r="D639" s="26">
        <f>'Bitcoin Data'!K639</f>
        <v>1823.3047690014914</v>
      </c>
      <c r="E639" s="25">
        <f>'Bitcoin Data'!J639</f>
        <v>11236.98161059343</v>
      </c>
      <c r="F639" s="25">
        <f t="shared" si="63"/>
        <v>20.488442159777062</v>
      </c>
      <c r="G639" s="23">
        <f>'Emissions Factors'!$AB$39/1000</f>
        <v>0.49266147344102867</v>
      </c>
      <c r="H639" s="26">
        <f t="shared" si="69"/>
        <v>10093.866102947059</v>
      </c>
      <c r="I639" s="23">
        <f t="shared" si="64"/>
        <v>5.5360279173047031</v>
      </c>
      <c r="J639" s="26">
        <f>I639*'Social Cost of Carbon'!$C$4</f>
        <v>276.80139586523518</v>
      </c>
      <c r="K639" s="26">
        <f>I639*'Social Cost of Carbon'!$C$5</f>
        <v>553.60279173047036</v>
      </c>
      <c r="L639" s="26">
        <f>I639*'Social Cost of Carbon'!$C$6</f>
        <v>830.40418759570548</v>
      </c>
      <c r="M639" s="23">
        <f t="shared" si="65"/>
        <v>7.5159765086502767E-2</v>
      </c>
      <c r="N639" s="23">
        <f t="shared" si="66"/>
        <v>0.15031953017300553</v>
      </c>
      <c r="O639" s="23">
        <f t="shared" si="67"/>
        <v>0.2254792952595083</v>
      </c>
      <c r="P639" s="27"/>
    </row>
    <row r="640" spans="1:16" x14ac:dyDescent="0.25">
      <c r="A640" s="24">
        <f t="shared" si="68"/>
        <v>2017</v>
      </c>
      <c r="B640" s="32">
        <v>43003</v>
      </c>
      <c r="C640" s="28">
        <f>'Bitcoin Data'!C640</f>
        <v>3926.070068</v>
      </c>
      <c r="D640" s="26">
        <f>'Bitcoin Data'!K640</f>
        <v>1566.1434587408207</v>
      </c>
      <c r="E640" s="25">
        <f>'Bitcoin Data'!J640</f>
        <v>14434.879741285311</v>
      </c>
      <c r="F640" s="25">
        <f t="shared" si="63"/>
        <v>22.607092484524379</v>
      </c>
      <c r="G640" s="23">
        <f>'Emissions Factors'!$AB$39/1000</f>
        <v>0.49266147344102867</v>
      </c>
      <c r="H640" s="26">
        <f t="shared" si="69"/>
        <v>11137.643493643387</v>
      </c>
      <c r="I640" s="23">
        <f t="shared" si="64"/>
        <v>7.1115091222856766</v>
      </c>
      <c r="J640" s="26">
        <f>I640*'Social Cost of Carbon'!$C$4</f>
        <v>355.57545611428384</v>
      </c>
      <c r="K640" s="26">
        <f>I640*'Social Cost of Carbon'!$C$5</f>
        <v>711.15091222856768</v>
      </c>
      <c r="L640" s="26">
        <f>I640*'Social Cost of Carbon'!$C$6</f>
        <v>1066.7263683428514</v>
      </c>
      <c r="M640" s="23">
        <f t="shared" si="65"/>
        <v>9.0567781510690004E-2</v>
      </c>
      <c r="N640" s="23">
        <f t="shared" si="66"/>
        <v>0.18113556302138001</v>
      </c>
      <c r="O640" s="23">
        <f t="shared" si="67"/>
        <v>0.27170334453206996</v>
      </c>
      <c r="P640" s="27"/>
    </row>
    <row r="641" spans="1:16" x14ac:dyDescent="0.25">
      <c r="A641" s="24">
        <f t="shared" si="68"/>
        <v>2017</v>
      </c>
      <c r="B641" s="32">
        <v>43004</v>
      </c>
      <c r="C641" s="28">
        <f>'Bitcoin Data'!C641</f>
        <v>3892.3500979999999</v>
      </c>
      <c r="D641" s="26">
        <f>'Bitcoin Data'!K641</f>
        <v>1712.8868763719615</v>
      </c>
      <c r="E641" s="25">
        <f>'Bitcoin Data'!J641</f>
        <v>14051.444648308938</v>
      </c>
      <c r="F641" s="25">
        <f t="shared" si="63"/>
        <v>24.068535132155411</v>
      </c>
      <c r="G641" s="23">
        <f>'Emissions Factors'!$AB$39/1000</f>
        <v>0.49266147344102867</v>
      </c>
      <c r="H641" s="26">
        <f t="shared" si="69"/>
        <v>11857.639981774848</v>
      </c>
      <c r="I641" s="23">
        <f t="shared" si="64"/>
        <v>6.9226054244109383</v>
      </c>
      <c r="J641" s="26">
        <f>I641*'Social Cost of Carbon'!$C$4</f>
        <v>346.13027122054689</v>
      </c>
      <c r="K641" s="26">
        <f>I641*'Social Cost of Carbon'!$C$5</f>
        <v>692.26054244109378</v>
      </c>
      <c r="L641" s="26">
        <f>I641*'Social Cost of Carbon'!$C$6</f>
        <v>1038.3908136616408</v>
      </c>
      <c r="M641" s="23">
        <f t="shared" si="65"/>
        <v>8.8925780699531234E-2</v>
      </c>
      <c r="N641" s="23">
        <f t="shared" si="66"/>
        <v>0.17785156139906247</v>
      </c>
      <c r="O641" s="23">
        <f t="shared" si="67"/>
        <v>0.26677734209859372</v>
      </c>
      <c r="P641" s="27"/>
    </row>
    <row r="642" spans="1:16" x14ac:dyDescent="0.25">
      <c r="A642" s="24">
        <f t="shared" si="68"/>
        <v>2017</v>
      </c>
      <c r="B642" s="32">
        <v>43005</v>
      </c>
      <c r="C642" s="28">
        <f>'Bitcoin Data'!C642</f>
        <v>4200.669922</v>
      </c>
      <c r="D642" s="26">
        <f>'Bitcoin Data'!K642</f>
        <v>1852.9195504254155</v>
      </c>
      <c r="E642" s="25">
        <f>'Bitcoin Data'!J642</f>
        <v>15632.042474476713</v>
      </c>
      <c r="F642" s="25">
        <f t="shared" si="63"/>
        <v>28.964917114038393</v>
      </c>
      <c r="G642" s="23">
        <f>'Emissions Factors'!$AB$39/1000</f>
        <v>0.49266147344102867</v>
      </c>
      <c r="H642" s="26">
        <f t="shared" si="69"/>
        <v>14269.898743499423</v>
      </c>
      <c r="I642" s="23">
        <f t="shared" si="64"/>
        <v>7.7013050783684411</v>
      </c>
      <c r="J642" s="26">
        <f>I642*'Social Cost of Carbon'!$C$4</f>
        <v>385.06525391842206</v>
      </c>
      <c r="K642" s="26">
        <f>I642*'Social Cost of Carbon'!$C$5</f>
        <v>770.13050783684412</v>
      </c>
      <c r="L642" s="26">
        <f>I642*'Social Cost of Carbon'!$C$6</f>
        <v>1155.1957617552662</v>
      </c>
      <c r="M642" s="23">
        <f t="shared" si="65"/>
        <v>9.1667581854440711E-2</v>
      </c>
      <c r="N642" s="23">
        <f t="shared" si="66"/>
        <v>0.18333516370888142</v>
      </c>
      <c r="O642" s="23">
        <f t="shared" si="67"/>
        <v>0.2750027455633221</v>
      </c>
      <c r="P642" s="27"/>
    </row>
    <row r="643" spans="1:16" x14ac:dyDescent="0.25">
      <c r="A643" s="24">
        <f t="shared" si="68"/>
        <v>2017</v>
      </c>
      <c r="B643" s="32">
        <v>43006</v>
      </c>
      <c r="C643" s="28">
        <f>'Bitcoin Data'!C643</f>
        <v>4174.7299800000001</v>
      </c>
      <c r="D643" s="26">
        <f>'Bitcoin Data'!K643</f>
        <v>2206.3202603818031</v>
      </c>
      <c r="E643" s="25">
        <f>'Bitcoin Data'!J643</f>
        <v>12528.061445845791</v>
      </c>
      <c r="F643" s="25">
        <f t="shared" si="63"/>
        <v>27.640915791277713</v>
      </c>
      <c r="G643" s="23">
        <f>'Emissions Factors'!$AB$39/1000</f>
        <v>0.49266147344102867</v>
      </c>
      <c r="H643" s="26">
        <f t="shared" si="69"/>
        <v>13617.614300990275</v>
      </c>
      <c r="I643" s="23">
        <f t="shared" si="64"/>
        <v>6.1720932112701314</v>
      </c>
      <c r="J643" s="26">
        <f>I643*'Social Cost of Carbon'!$C$4</f>
        <v>308.60466056350657</v>
      </c>
      <c r="K643" s="26">
        <f>I643*'Social Cost of Carbon'!$C$5</f>
        <v>617.20932112701314</v>
      </c>
      <c r="L643" s="26">
        <f>I643*'Social Cost of Carbon'!$C$6</f>
        <v>925.81398169051977</v>
      </c>
      <c r="M643" s="23">
        <f t="shared" si="65"/>
        <v>7.3922064910053556E-2</v>
      </c>
      <c r="N643" s="23">
        <f t="shared" si="66"/>
        <v>0.14784412982010711</v>
      </c>
      <c r="O643" s="23">
        <f t="shared" si="67"/>
        <v>0.22176619473016068</v>
      </c>
      <c r="P643" s="27"/>
    </row>
    <row r="644" spans="1:16" x14ac:dyDescent="0.25">
      <c r="A644" s="24">
        <f t="shared" si="68"/>
        <v>2017</v>
      </c>
      <c r="B644" s="32">
        <v>43007</v>
      </c>
      <c r="C644" s="28">
        <f>'Bitcoin Data'!C644</f>
        <v>4163.0698240000002</v>
      </c>
      <c r="D644" s="26">
        <f>'Bitcoin Data'!K644</f>
        <v>2131.8445150439184</v>
      </c>
      <c r="E644" s="25">
        <f>'Bitcoin Data'!J644</f>
        <v>10581.713107977559</v>
      </c>
      <c r="F644" s="25">
        <f t="shared" si="63"/>
        <v>22.558567049010293</v>
      </c>
      <c r="G644" s="23">
        <f>'Emissions Factors'!$AB$39/1000</f>
        <v>0.49266147344102867</v>
      </c>
      <c r="H644" s="26">
        <f t="shared" si="69"/>
        <v>11113.736881083649</v>
      </c>
      <c r="I644" s="23">
        <f t="shared" si="64"/>
        <v>5.2132023713064708</v>
      </c>
      <c r="J644" s="26">
        <f>I644*'Social Cost of Carbon'!$C$4</f>
        <v>260.66011856532356</v>
      </c>
      <c r="K644" s="26">
        <f>I644*'Social Cost of Carbon'!$C$5</f>
        <v>521.32023713064712</v>
      </c>
      <c r="L644" s="26">
        <f>I644*'Social Cost of Carbon'!$C$6</f>
        <v>781.98035569597062</v>
      </c>
      <c r="M644" s="23">
        <f t="shared" si="65"/>
        <v>6.2612478191603718E-2</v>
      </c>
      <c r="N644" s="23">
        <f t="shared" si="66"/>
        <v>0.12522495638320744</v>
      </c>
      <c r="O644" s="23">
        <f t="shared" si="67"/>
        <v>0.18783743457481114</v>
      </c>
      <c r="P644" s="27"/>
    </row>
    <row r="645" spans="1:16" x14ac:dyDescent="0.25">
      <c r="A645" s="24">
        <f t="shared" si="68"/>
        <v>2017</v>
      </c>
      <c r="B645" s="32">
        <v>43008</v>
      </c>
      <c r="C645" s="28">
        <f>'Bitcoin Data'!C645</f>
        <v>4338.7099609999996</v>
      </c>
      <c r="D645" s="26">
        <f>'Bitcoin Data'!K645</f>
        <v>1715.5880931003599</v>
      </c>
      <c r="E645" s="25">
        <f>'Bitcoin Data'!J645</f>
        <v>12380.251043309847</v>
      </c>
      <c r="F645" s="25">
        <f t="shared" si="63"/>
        <v>21.239411279495684</v>
      </c>
      <c r="G645" s="23">
        <f>'Emissions Factors'!$AB$39/1000</f>
        <v>0.49266147344102867</v>
      </c>
      <c r="H645" s="26">
        <f t="shared" si="69"/>
        <v>10463.839655976348</v>
      </c>
      <c r="I645" s="23">
        <f t="shared" si="64"/>
        <v>6.0992727205668613</v>
      </c>
      <c r="J645" s="26">
        <f>I645*'Social Cost of Carbon'!$C$4</f>
        <v>304.96363602834305</v>
      </c>
      <c r="K645" s="26">
        <f>I645*'Social Cost of Carbon'!$C$5</f>
        <v>609.92727205668609</v>
      </c>
      <c r="L645" s="26">
        <f>I645*'Social Cost of Carbon'!$C$6</f>
        <v>914.8909080850292</v>
      </c>
      <c r="M645" s="23">
        <f t="shared" si="65"/>
        <v>7.0289011888237413E-2</v>
      </c>
      <c r="N645" s="23">
        <f t="shared" si="66"/>
        <v>0.14057802377647483</v>
      </c>
      <c r="O645" s="23">
        <f t="shared" si="67"/>
        <v>0.21086703566471224</v>
      </c>
      <c r="P645" s="27"/>
    </row>
    <row r="646" spans="1:16" x14ac:dyDescent="0.25">
      <c r="A646" s="24">
        <f t="shared" si="68"/>
        <v>2017</v>
      </c>
      <c r="B646" s="32">
        <v>43009</v>
      </c>
      <c r="C646" s="28">
        <f>'Bitcoin Data'!C646</f>
        <v>4403.7402339999999</v>
      </c>
      <c r="D646" s="26">
        <f>'Bitcoin Data'!K646</f>
        <v>1620.8727776495045</v>
      </c>
      <c r="E646" s="25">
        <f>'Bitcoin Data'!J646</f>
        <v>15391.760232573683</v>
      </c>
      <c r="F646" s="25">
        <f t="shared" si="63"/>
        <v>24.948085161086887</v>
      </c>
      <c r="G646" s="23">
        <f>'Emissions Factors'!$AB$39/1000</f>
        <v>0.49266147344102867</v>
      </c>
      <c r="H646" s="26">
        <f t="shared" si="69"/>
        <v>12290.960394993328</v>
      </c>
      <c r="I646" s="23">
        <f t="shared" si="64"/>
        <v>7.582927275030781</v>
      </c>
      <c r="J646" s="26">
        <f>I646*'Social Cost of Carbon'!$C$4</f>
        <v>379.14636375153907</v>
      </c>
      <c r="K646" s="26">
        <f>I646*'Social Cost of Carbon'!$C$5</f>
        <v>758.29272750307814</v>
      </c>
      <c r="L646" s="26">
        <f>I646*'Social Cost of Carbon'!$C$6</f>
        <v>1137.4390912546171</v>
      </c>
      <c r="M646" s="23">
        <f t="shared" si="65"/>
        <v>8.6096441571248933E-2</v>
      </c>
      <c r="N646" s="23">
        <f t="shared" si="66"/>
        <v>0.17219288314249787</v>
      </c>
      <c r="O646" s="23">
        <f t="shared" si="67"/>
        <v>0.25828932471374677</v>
      </c>
      <c r="P646" s="27"/>
    </row>
    <row r="647" spans="1:16" x14ac:dyDescent="0.25">
      <c r="A647" s="24">
        <f t="shared" si="68"/>
        <v>2017</v>
      </c>
      <c r="B647" s="32">
        <v>43010</v>
      </c>
      <c r="C647" s="28">
        <f>'Bitcoin Data'!C647</f>
        <v>4409.3198240000002</v>
      </c>
      <c r="D647" s="26">
        <f>'Bitcoin Data'!K647</f>
        <v>1865.8220558594876</v>
      </c>
      <c r="E647" s="25">
        <f>'Bitcoin Data'!J647</f>
        <v>16303.97593101213</v>
      </c>
      <c r="F647" s="25">
        <f t="shared" ref="F647:F710" si="70">E647*D647/1000000</f>
        <v>30.420317890284654</v>
      </c>
      <c r="G647" s="23">
        <f>'Emissions Factors'!$AB$39/1000</f>
        <v>0.49266147344102867</v>
      </c>
      <c r="H647" s="26">
        <f t="shared" si="69"/>
        <v>14986.918634372121</v>
      </c>
      <c r="I647" s="23">
        <f t="shared" ref="I647:I710" si="71">$E647*G647/1000</f>
        <v>8.0323408051195031</v>
      </c>
      <c r="J647" s="26">
        <f>I647*'Social Cost of Carbon'!$C$4</f>
        <v>401.61704025597516</v>
      </c>
      <c r="K647" s="26">
        <f>I647*'Social Cost of Carbon'!$C$5</f>
        <v>803.23408051195031</v>
      </c>
      <c r="L647" s="26">
        <f>I647*'Social Cost of Carbon'!$C$6</f>
        <v>1204.8511207679255</v>
      </c>
      <c r="M647" s="23">
        <f t="shared" ref="M647:M710" si="72">J647/$C647</f>
        <v>9.108367192372098E-2</v>
      </c>
      <c r="N647" s="23">
        <f t="shared" ref="N647:N710" si="73">K647/$C647</f>
        <v>0.18216734384744196</v>
      </c>
      <c r="O647" s="23">
        <f t="shared" ref="O647:O710" si="74">L647/$C647</f>
        <v>0.27325101577116295</v>
      </c>
      <c r="P647" s="27"/>
    </row>
    <row r="648" spans="1:16" x14ac:dyDescent="0.25">
      <c r="A648" s="24">
        <f t="shared" ref="A648:A711" si="75">YEAR(B648)</f>
        <v>2017</v>
      </c>
      <c r="B648" s="32">
        <v>43011</v>
      </c>
      <c r="C648" s="28">
        <f>'Bitcoin Data'!C648</f>
        <v>4317.4799800000001</v>
      </c>
      <c r="D648" s="26">
        <f>'Bitcoin Data'!K648</f>
        <v>2299.6904889344</v>
      </c>
      <c r="E648" s="25">
        <f>'Bitcoin Data'!J648</f>
        <v>9680.8784481699677</v>
      </c>
      <c r="F648" s="25">
        <f t="shared" si="70"/>
        <v>22.263024091786487</v>
      </c>
      <c r="G648" s="23">
        <f>'Emissions Factors'!$AB$39/1000</f>
        <v>0.49266147344102867</v>
      </c>
      <c r="H648" s="26">
        <f t="shared" ref="H648:H711" si="76">F648*G648*1000</f>
        <v>10968.13425231265</v>
      </c>
      <c r="I648" s="23">
        <f t="shared" si="71"/>
        <v>4.7693958404789152</v>
      </c>
      <c r="J648" s="26">
        <f>I648*'Social Cost of Carbon'!$C$4</f>
        <v>238.46979202394576</v>
      </c>
      <c r="K648" s="26">
        <f>I648*'Social Cost of Carbon'!$C$5</f>
        <v>476.93958404789151</v>
      </c>
      <c r="L648" s="26">
        <f>I648*'Social Cost of Carbon'!$C$6</f>
        <v>715.4093760718373</v>
      </c>
      <c r="M648" s="23">
        <f t="shared" si="72"/>
        <v>5.5233560578999086E-2</v>
      </c>
      <c r="N648" s="23">
        <f t="shared" si="73"/>
        <v>0.11046712115799817</v>
      </c>
      <c r="O648" s="23">
        <f t="shared" si="74"/>
        <v>0.16570068173699726</v>
      </c>
      <c r="P648" s="27"/>
    </row>
    <row r="649" spans="1:16" x14ac:dyDescent="0.25">
      <c r="A649" s="24">
        <f t="shared" si="75"/>
        <v>2017</v>
      </c>
      <c r="B649" s="32">
        <v>43012</v>
      </c>
      <c r="C649" s="28">
        <f>'Bitcoin Data'!C649</f>
        <v>4229.3598629999997</v>
      </c>
      <c r="D649" s="26">
        <f>'Bitcoin Data'!K649</f>
        <v>1660.7948220659086</v>
      </c>
      <c r="E649" s="25">
        <f>'Bitcoin Data'!J649</f>
        <v>12497.987567831875</v>
      </c>
      <c r="F649" s="25">
        <f t="shared" si="70"/>
        <v>20.756593038899275</v>
      </c>
      <c r="G649" s="23">
        <f>'Emissions Factors'!$AB$39/1000</f>
        <v>0.49266147344102867</v>
      </c>
      <c r="H649" s="26">
        <f t="shared" si="76"/>
        <v>10225.973710159917</v>
      </c>
      <c r="I649" s="23">
        <f t="shared" si="71"/>
        <v>6.15727697021571</v>
      </c>
      <c r="J649" s="26">
        <f>I649*'Social Cost of Carbon'!$C$4</f>
        <v>307.86384851078549</v>
      </c>
      <c r="K649" s="26">
        <f>I649*'Social Cost of Carbon'!$C$5</f>
        <v>615.72769702157098</v>
      </c>
      <c r="L649" s="26">
        <f>I649*'Social Cost of Carbon'!$C$6</f>
        <v>923.59154553235646</v>
      </c>
      <c r="M649" s="23">
        <f t="shared" si="72"/>
        <v>7.2792067471981275E-2</v>
      </c>
      <c r="N649" s="23">
        <f t="shared" si="73"/>
        <v>0.14558413494396255</v>
      </c>
      <c r="O649" s="23">
        <f t="shared" si="74"/>
        <v>0.21837620241594385</v>
      </c>
      <c r="P649" s="27"/>
    </row>
    <row r="650" spans="1:16" x14ac:dyDescent="0.25">
      <c r="A650" s="24">
        <f t="shared" si="75"/>
        <v>2017</v>
      </c>
      <c r="B650" s="32">
        <v>43013</v>
      </c>
      <c r="C650" s="28">
        <f>'Bitcoin Data'!C650</f>
        <v>4328.4101559999999</v>
      </c>
      <c r="D650" s="26">
        <f>'Bitcoin Data'!K650</f>
        <v>1571.4668187691432</v>
      </c>
      <c r="E650" s="25">
        <f>'Bitcoin Data'!J650</f>
        <v>16792.086623961903</v>
      </c>
      <c r="F650" s="25">
        <f t="shared" si="70"/>
        <v>26.388206947453295</v>
      </c>
      <c r="G650" s="23">
        <f>'Emissions Factors'!$AB$39/1000</f>
        <v>0.49266147344102867</v>
      </c>
      <c r="H650" s="26">
        <f t="shared" si="76"/>
        <v>13000.45291619913</v>
      </c>
      <c r="I650" s="23">
        <f t="shared" si="71"/>
        <v>8.2728141383104585</v>
      </c>
      <c r="J650" s="26">
        <f>I650*'Social Cost of Carbon'!$C$4</f>
        <v>413.64070691552291</v>
      </c>
      <c r="K650" s="26">
        <f>I650*'Social Cost of Carbon'!$C$5</f>
        <v>827.28141383104582</v>
      </c>
      <c r="L650" s="26">
        <f>I650*'Social Cost of Carbon'!$C$6</f>
        <v>1240.9221207465687</v>
      </c>
      <c r="M650" s="23">
        <f t="shared" si="72"/>
        <v>9.5564119851751617E-2</v>
      </c>
      <c r="N650" s="23">
        <f t="shared" si="73"/>
        <v>0.19112823970350323</v>
      </c>
      <c r="O650" s="23">
        <f t="shared" si="74"/>
        <v>0.28669235955525485</v>
      </c>
      <c r="P650" s="27"/>
    </row>
    <row r="651" spans="1:16" x14ac:dyDescent="0.25">
      <c r="A651" s="24">
        <f t="shared" si="75"/>
        <v>2017</v>
      </c>
      <c r="B651" s="32">
        <v>43014</v>
      </c>
      <c r="C651" s="28">
        <f>'Bitcoin Data'!C651</f>
        <v>4370.8100590000004</v>
      </c>
      <c r="D651" s="26">
        <f>'Bitcoin Data'!K651</f>
        <v>1984.9269465507689</v>
      </c>
      <c r="E651" s="25">
        <f>'Bitcoin Data'!J651</f>
        <v>13203.589570395015</v>
      </c>
      <c r="F651" s="25">
        <f t="shared" si="70"/>
        <v>26.208160729473754</v>
      </c>
      <c r="G651" s="23">
        <f>'Emissions Factors'!$AB$39/1000</f>
        <v>0.49266147344102867</v>
      </c>
      <c r="H651" s="26">
        <f t="shared" si="76"/>
        <v>12911.751081161845</v>
      </c>
      <c r="I651" s="23">
        <f t="shared" si="71"/>
        <v>6.504899892461407</v>
      </c>
      <c r="J651" s="26">
        <f>I651*'Social Cost of Carbon'!$C$4</f>
        <v>325.24499462307034</v>
      </c>
      <c r="K651" s="26">
        <f>I651*'Social Cost of Carbon'!$C$5</f>
        <v>650.48998924614068</v>
      </c>
      <c r="L651" s="26">
        <f>I651*'Social Cost of Carbon'!$C$6</f>
        <v>975.73498386921108</v>
      </c>
      <c r="M651" s="23">
        <f t="shared" si="72"/>
        <v>7.4412978425670434E-2</v>
      </c>
      <c r="N651" s="23">
        <f t="shared" si="73"/>
        <v>0.14882595685134087</v>
      </c>
      <c r="O651" s="23">
        <f t="shared" si="74"/>
        <v>0.2232389352770113</v>
      </c>
      <c r="P651" s="27"/>
    </row>
    <row r="652" spans="1:16" x14ac:dyDescent="0.25">
      <c r="A652" s="24">
        <f t="shared" si="75"/>
        <v>2017</v>
      </c>
      <c r="B652" s="32">
        <v>43015</v>
      </c>
      <c r="C652" s="28">
        <f>'Bitcoin Data'!C652</f>
        <v>4426.8901370000003</v>
      </c>
      <c r="D652" s="26">
        <f>'Bitcoin Data'!K652</f>
        <v>1967.3718798639552</v>
      </c>
      <c r="E652" s="25">
        <f>'Bitcoin Data'!J652</f>
        <v>15336.67040827259</v>
      </c>
      <c r="F652" s="25">
        <f t="shared" si="70"/>
        <v>30.172934091977137</v>
      </c>
      <c r="G652" s="23">
        <f>'Emissions Factors'!$AB$39/1000</f>
        <v>0.49266147344102867</v>
      </c>
      <c r="H652" s="26">
        <f t="shared" si="76"/>
        <v>14865.042167792502</v>
      </c>
      <c r="I652" s="23">
        <f t="shared" si="71"/>
        <v>7.5557866410189973</v>
      </c>
      <c r="J652" s="26">
        <f>I652*'Social Cost of Carbon'!$C$4</f>
        <v>377.78933205094984</v>
      </c>
      <c r="K652" s="26">
        <f>I652*'Social Cost of Carbon'!$C$5</f>
        <v>755.57866410189968</v>
      </c>
      <c r="L652" s="26">
        <f>I652*'Social Cost of Carbon'!$C$6</f>
        <v>1133.3679961528496</v>
      </c>
      <c r="M652" s="23">
        <f t="shared" si="72"/>
        <v>8.5339667432309224E-2</v>
      </c>
      <c r="N652" s="23">
        <f t="shared" si="73"/>
        <v>0.17067933486461845</v>
      </c>
      <c r="O652" s="23">
        <f t="shared" si="74"/>
        <v>0.2560190022969277</v>
      </c>
      <c r="P652" s="27"/>
    </row>
    <row r="653" spans="1:16" x14ac:dyDescent="0.25">
      <c r="A653" s="24">
        <f t="shared" si="75"/>
        <v>2017</v>
      </c>
      <c r="B653" s="32">
        <v>43016</v>
      </c>
      <c r="C653" s="28">
        <f>'Bitcoin Data'!C653</f>
        <v>4610.4799800000001</v>
      </c>
      <c r="D653" s="26">
        <f>'Bitcoin Data'!K653</f>
        <v>2310.3505018923815</v>
      </c>
      <c r="E653" s="25">
        <f>'Bitcoin Data'!J653</f>
        <v>11546.779174733121</v>
      </c>
      <c r="F653" s="25">
        <f t="shared" si="70"/>
        <v>26.677107061585165</v>
      </c>
      <c r="G653" s="23">
        <f>'Emissions Factors'!$AB$39/1000</f>
        <v>0.49266147344102867</v>
      </c>
      <c r="H653" s="26">
        <f t="shared" si="76"/>
        <v>13142.782872104619</v>
      </c>
      <c r="I653" s="23">
        <f t="shared" si="71"/>
        <v>5.6886532417222044</v>
      </c>
      <c r="J653" s="26">
        <f>I653*'Social Cost of Carbon'!$C$4</f>
        <v>284.43266208611021</v>
      </c>
      <c r="K653" s="26">
        <f>I653*'Social Cost of Carbon'!$C$5</f>
        <v>568.86532417222043</v>
      </c>
      <c r="L653" s="26">
        <f>I653*'Social Cost of Carbon'!$C$6</f>
        <v>853.29798625833064</v>
      </c>
      <c r="M653" s="23">
        <f t="shared" si="72"/>
        <v>6.1692635760259872E-2</v>
      </c>
      <c r="N653" s="23">
        <f t="shared" si="73"/>
        <v>0.12338527152051974</v>
      </c>
      <c r="O653" s="23">
        <f t="shared" si="74"/>
        <v>0.18507790728077961</v>
      </c>
      <c r="P653" s="27"/>
    </row>
    <row r="654" spans="1:16" x14ac:dyDescent="0.25">
      <c r="A654" s="24">
        <f t="shared" si="75"/>
        <v>2017</v>
      </c>
      <c r="B654" s="32">
        <v>43017</v>
      </c>
      <c r="C654" s="28">
        <f>'Bitcoin Data'!C654</f>
        <v>4772.0200199999999</v>
      </c>
      <c r="D654" s="26">
        <f>'Bitcoin Data'!K654</f>
        <v>1982.781230400821</v>
      </c>
      <c r="E654" s="25">
        <f>'Bitcoin Data'!J654</f>
        <v>13363.639108844392</v>
      </c>
      <c r="F654" s="25">
        <f t="shared" si="70"/>
        <v>26.497172794867016</v>
      </c>
      <c r="G654" s="23">
        <f>'Emissions Factors'!$AB$39/1000</f>
        <v>0.49266147344102867</v>
      </c>
      <c r="H654" s="26">
        <f t="shared" si="76"/>
        <v>13054.136191140724</v>
      </c>
      <c r="I654" s="23">
        <f t="shared" si="71"/>
        <v>6.5837501338974338</v>
      </c>
      <c r="J654" s="26">
        <f>I654*'Social Cost of Carbon'!$C$4</f>
        <v>329.18750669487167</v>
      </c>
      <c r="K654" s="26">
        <f>I654*'Social Cost of Carbon'!$C$5</f>
        <v>658.37501338974334</v>
      </c>
      <c r="L654" s="26">
        <f>I654*'Social Cost of Carbon'!$C$6</f>
        <v>987.56252008461502</v>
      </c>
      <c r="M654" s="23">
        <f t="shared" si="72"/>
        <v>6.8982842761600924E-2</v>
      </c>
      <c r="N654" s="23">
        <f t="shared" si="73"/>
        <v>0.13796568552320185</v>
      </c>
      <c r="O654" s="23">
        <f t="shared" si="74"/>
        <v>0.20694852828480276</v>
      </c>
      <c r="P654" s="27"/>
    </row>
    <row r="655" spans="1:16" x14ac:dyDescent="0.25">
      <c r="A655" s="24">
        <f t="shared" si="75"/>
        <v>2017</v>
      </c>
      <c r="B655" s="32">
        <v>43018</v>
      </c>
      <c r="C655" s="28">
        <f>'Bitcoin Data'!C655</f>
        <v>4781.9902339999999</v>
      </c>
      <c r="D655" s="26">
        <f>'Bitcoin Data'!K655</f>
        <v>2024.865536272983</v>
      </c>
      <c r="E655" s="25">
        <f>'Bitcoin Data'!J655</f>
        <v>11362.263754110973</v>
      </c>
      <c r="F655" s="25">
        <f t="shared" si="70"/>
        <v>23.007056289742991</v>
      </c>
      <c r="G655" s="23">
        <f>'Emissions Factors'!$AB$39/1000</f>
        <v>0.49266147344102867</v>
      </c>
      <c r="H655" s="26">
        <f t="shared" si="76"/>
        <v>11334.690251245469</v>
      </c>
      <c r="I655" s="23">
        <f t="shared" si="71"/>
        <v>5.5977496027259059</v>
      </c>
      <c r="J655" s="26">
        <f>I655*'Social Cost of Carbon'!$C$4</f>
        <v>279.88748013629532</v>
      </c>
      <c r="K655" s="26">
        <f>I655*'Social Cost of Carbon'!$C$5</f>
        <v>559.77496027259065</v>
      </c>
      <c r="L655" s="26">
        <f>I655*'Social Cost of Carbon'!$C$6</f>
        <v>839.66244040888591</v>
      </c>
      <c r="M655" s="23">
        <f t="shared" si="72"/>
        <v>5.8529496389660617E-2</v>
      </c>
      <c r="N655" s="23">
        <f t="shared" si="73"/>
        <v>0.11705899277932123</v>
      </c>
      <c r="O655" s="23">
        <f t="shared" si="74"/>
        <v>0.17558848916898184</v>
      </c>
      <c r="P655" s="27"/>
    </row>
    <row r="656" spans="1:16" x14ac:dyDescent="0.25">
      <c r="A656" s="24">
        <f t="shared" si="75"/>
        <v>2017</v>
      </c>
      <c r="B656" s="32">
        <v>43019</v>
      </c>
      <c r="C656" s="28">
        <f>'Bitcoin Data'!C656</f>
        <v>4826.4799800000001</v>
      </c>
      <c r="D656" s="26">
        <f>'Bitcoin Data'!K656</f>
        <v>1740.6226447910096</v>
      </c>
      <c r="E656" s="25">
        <f>'Bitcoin Data'!J656</f>
        <v>14541.183532358851</v>
      </c>
      <c r="F656" s="25">
        <f t="shared" si="70"/>
        <v>25.310713338485936</v>
      </c>
      <c r="G656" s="23">
        <f>'Emissions Factors'!$AB$39/1000</f>
        <v>0.49266147344102867</v>
      </c>
      <c r="H656" s="26">
        <f t="shared" si="76"/>
        <v>12469.61332718198</v>
      </c>
      <c r="I656" s="23">
        <f t="shared" si="71"/>
        <v>7.1638809046283338</v>
      </c>
      <c r="J656" s="26">
        <f>I656*'Social Cost of Carbon'!$C$4</f>
        <v>358.19404523141668</v>
      </c>
      <c r="K656" s="26">
        <f>I656*'Social Cost of Carbon'!$C$5</f>
        <v>716.38809046283336</v>
      </c>
      <c r="L656" s="26">
        <f>I656*'Social Cost of Carbon'!$C$6</f>
        <v>1074.5821356942502</v>
      </c>
      <c r="M656" s="23">
        <f t="shared" si="72"/>
        <v>7.421434393506314E-2</v>
      </c>
      <c r="N656" s="23">
        <f t="shared" si="73"/>
        <v>0.14842868787012628</v>
      </c>
      <c r="O656" s="23">
        <f t="shared" si="74"/>
        <v>0.22264303180518946</v>
      </c>
      <c r="P656" s="27"/>
    </row>
    <row r="657" spans="1:16" x14ac:dyDescent="0.25">
      <c r="A657" s="24">
        <f t="shared" si="75"/>
        <v>2017</v>
      </c>
      <c r="B657" s="32">
        <v>43020</v>
      </c>
      <c r="C657" s="28">
        <f>'Bitcoin Data'!C657</f>
        <v>5446.9101559999999</v>
      </c>
      <c r="D657" s="26">
        <f>'Bitcoin Data'!K657</f>
        <v>1886.7967617068421</v>
      </c>
      <c r="E657" s="25">
        <f>'Bitcoin Data'!J657</f>
        <v>11917.727199741706</v>
      </c>
      <c r="F657" s="25">
        <f t="shared" si="70"/>
        <v>22.486329087378206</v>
      </c>
      <c r="G657" s="23">
        <f>'Emissions Factors'!$AB$39/1000</f>
        <v>0.49266147344102867</v>
      </c>
      <c r="H657" s="26">
        <f t="shared" si="76"/>
        <v>11078.148020467608</v>
      </c>
      <c r="I657" s="23">
        <f t="shared" si="71"/>
        <v>5.8714050422929738</v>
      </c>
      <c r="J657" s="26">
        <f>I657*'Social Cost of Carbon'!$C$4</f>
        <v>293.57025211464867</v>
      </c>
      <c r="K657" s="26">
        <f>I657*'Social Cost of Carbon'!$C$5</f>
        <v>587.14050422929733</v>
      </c>
      <c r="L657" s="26">
        <f>I657*'Social Cost of Carbon'!$C$6</f>
        <v>880.71075634394606</v>
      </c>
      <c r="M657" s="23">
        <f t="shared" si="72"/>
        <v>5.3896657684222811E-2</v>
      </c>
      <c r="N657" s="23">
        <f t="shared" si="73"/>
        <v>0.10779331536844562</v>
      </c>
      <c r="O657" s="23">
        <f t="shared" si="74"/>
        <v>0.16168997305266844</v>
      </c>
      <c r="P657" s="27"/>
    </row>
    <row r="658" spans="1:16" x14ac:dyDescent="0.25">
      <c r="A658" s="24">
        <f t="shared" si="75"/>
        <v>2017</v>
      </c>
      <c r="B658" s="32">
        <v>43021</v>
      </c>
      <c r="C658" s="28">
        <f>'Bitcoin Data'!C658</f>
        <v>5647.2099609999996</v>
      </c>
      <c r="D658" s="26">
        <f>'Bitcoin Data'!K658</f>
        <v>1704.3990856029029</v>
      </c>
      <c r="E658" s="25">
        <f>'Bitcoin Data'!J658</f>
        <v>13670.807675609956</v>
      </c>
      <c r="F658" s="25">
        <f t="shared" si="70"/>
        <v>23.300512101762756</v>
      </c>
      <c r="G658" s="23">
        <f>'Emissions Factors'!$AB$39/1000</f>
        <v>0.49266147344102867</v>
      </c>
      <c r="H658" s="26">
        <f t="shared" si="76"/>
        <v>11479.264623984958</v>
      </c>
      <c r="I658" s="23">
        <f t="shared" si="71"/>
        <v>6.7350802525949254</v>
      </c>
      <c r="J658" s="26">
        <f>I658*'Social Cost of Carbon'!$C$4</f>
        <v>336.75401262974628</v>
      </c>
      <c r="K658" s="26">
        <f>I658*'Social Cost of Carbon'!$C$5</f>
        <v>673.50802525949257</v>
      </c>
      <c r="L658" s="26">
        <f>I658*'Social Cost of Carbon'!$C$6</f>
        <v>1010.2620378892389</v>
      </c>
      <c r="M658" s="23">
        <f t="shared" si="72"/>
        <v>5.9631927085302558E-2</v>
      </c>
      <c r="N658" s="23">
        <f t="shared" si="73"/>
        <v>0.11926385417060512</v>
      </c>
      <c r="O658" s="23">
        <f t="shared" si="74"/>
        <v>0.17889578125590769</v>
      </c>
      <c r="P658" s="27"/>
    </row>
    <row r="659" spans="1:16" x14ac:dyDescent="0.25">
      <c r="A659" s="24">
        <f t="shared" si="75"/>
        <v>2017</v>
      </c>
      <c r="B659" s="32">
        <v>43022</v>
      </c>
      <c r="C659" s="28">
        <f>'Bitcoin Data'!C659</f>
        <v>5831.7900390000004</v>
      </c>
      <c r="D659" s="26">
        <f>'Bitcoin Data'!K659</f>
        <v>1761.4602491584885</v>
      </c>
      <c r="E659" s="25">
        <f>'Bitcoin Data'!J659</f>
        <v>19470.641617323658</v>
      </c>
      <c r="F659" s="25">
        <f t="shared" si="70"/>
        <v>34.296761234526571</v>
      </c>
      <c r="G659" s="23">
        <f>'Emissions Factors'!$AB$39/1000</f>
        <v>0.49266147344102867</v>
      </c>
      <c r="H659" s="26">
        <f t="shared" si="76"/>
        <v>16896.692924057013</v>
      </c>
      <c r="I659" s="23">
        <f t="shared" si="71"/>
        <v>9.5924349880328865</v>
      </c>
      <c r="J659" s="26">
        <f>I659*'Social Cost of Carbon'!$C$4</f>
        <v>479.62174940164431</v>
      </c>
      <c r="K659" s="26">
        <f>I659*'Social Cost of Carbon'!$C$5</f>
        <v>959.24349880328862</v>
      </c>
      <c r="L659" s="26">
        <f>I659*'Social Cost of Carbon'!$C$6</f>
        <v>1438.8652482049329</v>
      </c>
      <c r="M659" s="23">
        <f t="shared" si="72"/>
        <v>8.224262982620803E-2</v>
      </c>
      <c r="N659" s="23">
        <f t="shared" si="73"/>
        <v>0.16448525965241606</v>
      </c>
      <c r="O659" s="23">
        <f t="shared" si="74"/>
        <v>0.24672788947862406</v>
      </c>
      <c r="P659" s="27"/>
    </row>
    <row r="660" spans="1:16" x14ac:dyDescent="0.25">
      <c r="A660" s="24">
        <f t="shared" si="75"/>
        <v>2017</v>
      </c>
      <c r="B660" s="32">
        <v>43023</v>
      </c>
      <c r="C660" s="28">
        <f>'Bitcoin Data'!C660</f>
        <v>5678.1899409999996</v>
      </c>
      <c r="D660" s="26">
        <f>'Bitcoin Data'!K660</f>
        <v>2438.0361422071992</v>
      </c>
      <c r="E660" s="25">
        <f>'Bitcoin Data'!J660</f>
        <v>12545.682921821817</v>
      </c>
      <c r="F660" s="25">
        <f t="shared" si="70"/>
        <v>30.586828392073208</v>
      </c>
      <c r="G660" s="23">
        <f>'Emissions Factors'!$AB$39/1000</f>
        <v>0.49266147344102867</v>
      </c>
      <c r="H660" s="26">
        <f t="shared" si="76"/>
        <v>15068.951943526677</v>
      </c>
      <c r="I660" s="23">
        <f t="shared" si="71"/>
        <v>6.180774633588686</v>
      </c>
      <c r="J660" s="26">
        <f>I660*'Social Cost of Carbon'!$C$4</f>
        <v>309.03873167943431</v>
      </c>
      <c r="K660" s="26">
        <f>I660*'Social Cost of Carbon'!$C$5</f>
        <v>618.07746335886861</v>
      </c>
      <c r="L660" s="26">
        <f>I660*'Social Cost of Carbon'!$C$6</f>
        <v>927.11619503830286</v>
      </c>
      <c r="M660" s="23">
        <f t="shared" si="72"/>
        <v>5.4425571333566333E-2</v>
      </c>
      <c r="N660" s="23">
        <f t="shared" si="73"/>
        <v>0.10885114266713267</v>
      </c>
      <c r="O660" s="23">
        <f t="shared" si="74"/>
        <v>0.16327671400069899</v>
      </c>
      <c r="P660" s="27"/>
    </row>
    <row r="661" spans="1:16" x14ac:dyDescent="0.25">
      <c r="A661" s="24">
        <f t="shared" si="75"/>
        <v>2017</v>
      </c>
      <c r="B661" s="32">
        <v>43024</v>
      </c>
      <c r="C661" s="28">
        <f>'Bitcoin Data'!C661</f>
        <v>5725.5898440000001</v>
      </c>
      <c r="D661" s="26">
        <f>'Bitcoin Data'!K661</f>
        <v>2176.8896611642049</v>
      </c>
      <c r="E661" s="25">
        <f>'Bitcoin Data'!J661</f>
        <v>13236.078343249565</v>
      </c>
      <c r="F661" s="25">
        <f t="shared" si="70"/>
        <v>28.813482099779417</v>
      </c>
      <c r="G661" s="23">
        <f>'Emissions Factors'!$AB$39/1000</f>
        <v>0.49266147344102867</v>
      </c>
      <c r="H661" s="26">
        <f t="shared" si="76"/>
        <v>14195.292546244033</v>
      </c>
      <c r="I661" s="23">
        <f t="shared" si="71"/>
        <v>6.5209058591662208</v>
      </c>
      <c r="J661" s="26">
        <f>I661*'Social Cost of Carbon'!$C$4</f>
        <v>326.04529295831105</v>
      </c>
      <c r="K661" s="26">
        <f>I661*'Social Cost of Carbon'!$C$5</f>
        <v>652.0905859166221</v>
      </c>
      <c r="L661" s="26">
        <f>I661*'Social Cost of Carbon'!$C$6</f>
        <v>978.13587887493316</v>
      </c>
      <c r="M661" s="23">
        <f t="shared" si="72"/>
        <v>5.6945275830398975E-2</v>
      </c>
      <c r="N661" s="23">
        <f t="shared" si="73"/>
        <v>0.11389055166079795</v>
      </c>
      <c r="O661" s="23">
        <f t="shared" si="74"/>
        <v>0.17083582749119694</v>
      </c>
      <c r="P661" s="27"/>
    </row>
    <row r="662" spans="1:16" x14ac:dyDescent="0.25">
      <c r="A662" s="24">
        <f t="shared" si="75"/>
        <v>2017</v>
      </c>
      <c r="B662" s="32">
        <v>43025</v>
      </c>
      <c r="C662" s="28">
        <f>'Bitcoin Data'!C662</f>
        <v>5605.5097660000001</v>
      </c>
      <c r="D662" s="26">
        <f>'Bitcoin Data'!K662</f>
        <v>2048.9565499051419</v>
      </c>
      <c r="E662" s="25">
        <f>'Bitcoin Data'!J662</f>
        <v>12940.849776206149</v>
      </c>
      <c r="F662" s="25">
        <f t="shared" si="70"/>
        <v>26.51523891029608</v>
      </c>
      <c r="G662" s="23">
        <f>'Emissions Factors'!$AB$39/1000</f>
        <v>0.49266147344102867</v>
      </c>
      <c r="H662" s="26">
        <f t="shared" si="76"/>
        <v>13063.036670187363</v>
      </c>
      <c r="I662" s="23">
        <f t="shared" si="71"/>
        <v>6.375458118324727</v>
      </c>
      <c r="J662" s="26">
        <f>I662*'Social Cost of Carbon'!$C$4</f>
        <v>318.77290591623637</v>
      </c>
      <c r="K662" s="26">
        <f>I662*'Social Cost of Carbon'!$C$5</f>
        <v>637.54581183247274</v>
      </c>
      <c r="L662" s="26">
        <f>I662*'Social Cost of Carbon'!$C$6</f>
        <v>956.31871774870899</v>
      </c>
      <c r="M662" s="23">
        <f t="shared" si="72"/>
        <v>5.6867781740340718E-2</v>
      </c>
      <c r="N662" s="23">
        <f t="shared" si="73"/>
        <v>0.11373556348068144</v>
      </c>
      <c r="O662" s="23">
        <f t="shared" si="74"/>
        <v>0.17060334522102213</v>
      </c>
      <c r="P662" s="27"/>
    </row>
    <row r="663" spans="1:16" x14ac:dyDescent="0.25">
      <c r="A663" s="24">
        <f t="shared" si="75"/>
        <v>2017</v>
      </c>
      <c r="B663" s="32">
        <v>43026</v>
      </c>
      <c r="C663" s="28">
        <f>'Bitcoin Data'!C663</f>
        <v>5590.6899409999996</v>
      </c>
      <c r="D663" s="26">
        <f>'Bitcoin Data'!K663</f>
        <v>1933.9001743213928</v>
      </c>
      <c r="E663" s="25">
        <f>'Bitcoin Data'!J663</f>
        <v>16153.671491302379</v>
      </c>
      <c r="F663" s="25">
        <f t="shared" si="70"/>
        <v>31.239588112960181</v>
      </c>
      <c r="G663" s="23">
        <f>'Emissions Factors'!$AB$39/1000</f>
        <v>0.49266147344102867</v>
      </c>
      <c r="H663" s="26">
        <f t="shared" si="76"/>
        <v>15390.541509421806</v>
      </c>
      <c r="I663" s="23">
        <f t="shared" si="71"/>
        <v>7.958291598387369</v>
      </c>
      <c r="J663" s="26">
        <f>I663*'Social Cost of Carbon'!$C$4</f>
        <v>397.91457991936846</v>
      </c>
      <c r="K663" s="26">
        <f>I663*'Social Cost of Carbon'!$C$5</f>
        <v>795.82915983873693</v>
      </c>
      <c r="L663" s="26">
        <f>I663*'Social Cost of Carbon'!$C$6</f>
        <v>1193.7437397581054</v>
      </c>
      <c r="M663" s="23">
        <f t="shared" si="72"/>
        <v>7.1174503347290613E-2</v>
      </c>
      <c r="N663" s="23">
        <f t="shared" si="73"/>
        <v>0.14234900669458123</v>
      </c>
      <c r="O663" s="23">
        <f t="shared" si="74"/>
        <v>0.21352351004187187</v>
      </c>
      <c r="P663" s="27"/>
    </row>
    <row r="664" spans="1:16" x14ac:dyDescent="0.25">
      <c r="A664" s="24">
        <f t="shared" si="75"/>
        <v>2017</v>
      </c>
      <c r="B664" s="32">
        <v>43027</v>
      </c>
      <c r="C664" s="28">
        <f>'Bitcoin Data'!C664</f>
        <v>5708.5200199999999</v>
      </c>
      <c r="D664" s="26">
        <f>'Bitcoin Data'!K664</f>
        <v>2168.5279187817259</v>
      </c>
      <c r="E664" s="25">
        <f>'Bitcoin Data'!J664</f>
        <v>14479.048055786994</v>
      </c>
      <c r="F664" s="25">
        <f t="shared" si="70"/>
        <v>31.398219946356367</v>
      </c>
      <c r="G664" s="23">
        <f>'Emissions Factors'!$AB$39/1000</f>
        <v>0.49266147344102867</v>
      </c>
      <c r="H664" s="26">
        <f t="shared" si="76"/>
        <v>15468.693302197424</v>
      </c>
      <c r="I664" s="23">
        <f t="shared" si="71"/>
        <v>7.1332691491874822</v>
      </c>
      <c r="J664" s="26">
        <f>I664*'Social Cost of Carbon'!$C$4</f>
        <v>356.66345745937411</v>
      </c>
      <c r="K664" s="26">
        <f>I664*'Social Cost of Carbon'!$C$5</f>
        <v>713.32691491874823</v>
      </c>
      <c r="L664" s="26">
        <f>I664*'Social Cost of Carbon'!$C$6</f>
        <v>1069.9903723781224</v>
      </c>
      <c r="M664" s="23">
        <f t="shared" si="72"/>
        <v>6.2479146295325444E-2</v>
      </c>
      <c r="N664" s="23">
        <f t="shared" si="73"/>
        <v>0.12495829259065089</v>
      </c>
      <c r="O664" s="23">
        <f t="shared" si="74"/>
        <v>0.18743743888597633</v>
      </c>
      <c r="P664" s="27"/>
    </row>
    <row r="665" spans="1:16" x14ac:dyDescent="0.25">
      <c r="A665" s="24">
        <f t="shared" si="75"/>
        <v>2017</v>
      </c>
      <c r="B665" s="32">
        <v>43028</v>
      </c>
      <c r="C665" s="28">
        <f>'Bitcoin Data'!C665</f>
        <v>6011.4501950000003</v>
      </c>
      <c r="D665" s="26">
        <f>'Bitcoin Data'!K665</f>
        <v>2245.9743941259853</v>
      </c>
      <c r="E665" s="25">
        <f>'Bitcoin Data'!J665</f>
        <v>11942.777084111925</v>
      </c>
      <c r="F665" s="25">
        <f t="shared" si="70"/>
        <v>26.823171525669984</v>
      </c>
      <c r="G665" s="23">
        <f>'Emissions Factors'!$AB$39/1000</f>
        <v>0.49266147344102867</v>
      </c>
      <c r="H665" s="26">
        <f t="shared" si="76"/>
        <v>13214.74320619802</v>
      </c>
      <c r="I665" s="23">
        <f t="shared" si="71"/>
        <v>5.8837461552363326</v>
      </c>
      <c r="J665" s="26">
        <f>I665*'Social Cost of Carbon'!$C$4</f>
        <v>294.18730776181661</v>
      </c>
      <c r="K665" s="26">
        <f>I665*'Social Cost of Carbon'!$C$5</f>
        <v>588.37461552363322</v>
      </c>
      <c r="L665" s="26">
        <f>I665*'Social Cost of Carbon'!$C$6</f>
        <v>882.56192328544989</v>
      </c>
      <c r="M665" s="23">
        <f t="shared" si="72"/>
        <v>4.893782668390162E-2</v>
      </c>
      <c r="N665" s="23">
        <f t="shared" si="73"/>
        <v>9.7875653367803239E-2</v>
      </c>
      <c r="O665" s="23">
        <f t="shared" si="74"/>
        <v>0.14681348005170486</v>
      </c>
      <c r="P665" s="27"/>
    </row>
    <row r="666" spans="1:16" x14ac:dyDescent="0.25">
      <c r="A666" s="24">
        <f t="shared" si="75"/>
        <v>2017</v>
      </c>
      <c r="B666" s="32">
        <v>43029</v>
      </c>
      <c r="C666" s="28">
        <f>'Bitcoin Data'!C666</f>
        <v>6031.6000979999999</v>
      </c>
      <c r="D666" s="26">
        <f>'Bitcoin Data'!K666</f>
        <v>1903.774367482373</v>
      </c>
      <c r="E666" s="25">
        <f>'Bitcoin Data'!J666</f>
        <v>16751.021974406762</v>
      </c>
      <c r="F666" s="25">
        <f t="shared" si="70"/>
        <v>31.890166264009565</v>
      </c>
      <c r="G666" s="23">
        <f>'Emissions Factors'!$AB$39/1000</f>
        <v>0.49266147344102867</v>
      </c>
      <c r="H666" s="26">
        <f t="shared" si="76"/>
        <v>15711.056299906337</v>
      </c>
      <c r="I666" s="23">
        <f t="shared" si="71"/>
        <v>8.2525831675542847</v>
      </c>
      <c r="J666" s="26">
        <f>I666*'Social Cost of Carbon'!$C$4</f>
        <v>412.62915837771425</v>
      </c>
      <c r="K666" s="26">
        <f>I666*'Social Cost of Carbon'!$C$5</f>
        <v>825.2583167554285</v>
      </c>
      <c r="L666" s="26">
        <f>I666*'Social Cost of Carbon'!$C$6</f>
        <v>1237.8874751331427</v>
      </c>
      <c r="M666" s="23">
        <f t="shared" si="72"/>
        <v>6.8411226154488705E-2</v>
      </c>
      <c r="N666" s="23">
        <f t="shared" si="73"/>
        <v>0.13682245230897741</v>
      </c>
      <c r="O666" s="23">
        <f t="shared" si="74"/>
        <v>0.20523367846346613</v>
      </c>
      <c r="P666" s="27"/>
    </row>
    <row r="667" spans="1:16" x14ac:dyDescent="0.25">
      <c r="A667" s="24">
        <f t="shared" si="75"/>
        <v>2017</v>
      </c>
      <c r="B667" s="32">
        <v>43030</v>
      </c>
      <c r="C667" s="28">
        <f>'Bitcoin Data'!C667</f>
        <v>6008.419922</v>
      </c>
      <c r="D667" s="26">
        <f>'Bitcoin Data'!K667</f>
        <v>2283.2980972515866</v>
      </c>
      <c r="E667" s="25">
        <f>'Bitcoin Data'!J667</f>
        <v>13115.522315711922</v>
      </c>
      <c r="F667" s="25">
        <f t="shared" si="70"/>
        <v>29.946647147925752</v>
      </c>
      <c r="G667" s="23">
        <f>'Emissions Factors'!$AB$39/1000</f>
        <v>0.49266147344102867</v>
      </c>
      <c r="H667" s="26">
        <f t="shared" si="76"/>
        <v>14753.55930851568</v>
      </c>
      <c r="I667" s="23">
        <f t="shared" si="71"/>
        <v>6.4615125490073275</v>
      </c>
      <c r="J667" s="26">
        <f>I667*'Social Cost of Carbon'!$C$4</f>
        <v>323.07562745036637</v>
      </c>
      <c r="K667" s="26">
        <f>I667*'Social Cost of Carbon'!$C$5</f>
        <v>646.15125490073274</v>
      </c>
      <c r="L667" s="26">
        <f>I667*'Social Cost of Carbon'!$C$6</f>
        <v>969.22688235109911</v>
      </c>
      <c r="M667" s="23">
        <f t="shared" si="72"/>
        <v>5.3770480699495686E-2</v>
      </c>
      <c r="N667" s="23">
        <f t="shared" si="73"/>
        <v>0.10754096139899137</v>
      </c>
      <c r="O667" s="23">
        <f t="shared" si="74"/>
        <v>0.16131144209848705</v>
      </c>
      <c r="P667" s="27"/>
    </row>
    <row r="668" spans="1:16" x14ac:dyDescent="0.25">
      <c r="A668" s="24">
        <f t="shared" si="75"/>
        <v>2017</v>
      </c>
      <c r="B668" s="32">
        <v>43031</v>
      </c>
      <c r="C668" s="28">
        <f>'Bitcoin Data'!C668</f>
        <v>5930.3198240000002</v>
      </c>
      <c r="D668" s="26">
        <f>'Bitcoin Data'!K668</f>
        <v>2141.4408460013233</v>
      </c>
      <c r="E668" s="25">
        <f>'Bitcoin Data'!J668</f>
        <v>13649.891007034303</v>
      </c>
      <c r="F668" s="25">
        <f t="shared" si="70"/>
        <v>29.230434145929394</v>
      </c>
      <c r="G668" s="23">
        <f>'Emissions Factors'!$AB$39/1000</f>
        <v>0.49266147344102867</v>
      </c>
      <c r="H668" s="26">
        <f t="shared" si="76"/>
        <v>14400.708755654532</v>
      </c>
      <c r="I668" s="23">
        <f t="shared" si="71"/>
        <v>6.7247754158349666</v>
      </c>
      <c r="J668" s="26">
        <f>I668*'Social Cost of Carbon'!$C$4</f>
        <v>336.23877079174832</v>
      </c>
      <c r="K668" s="26">
        <f>I668*'Social Cost of Carbon'!$C$5</f>
        <v>672.47754158349665</v>
      </c>
      <c r="L668" s="26">
        <f>I668*'Social Cost of Carbon'!$C$6</f>
        <v>1008.716312375245</v>
      </c>
      <c r="M668" s="23">
        <f t="shared" si="72"/>
        <v>5.6698252500816275E-2</v>
      </c>
      <c r="N668" s="23">
        <f t="shared" si="73"/>
        <v>0.11339650500163255</v>
      </c>
      <c r="O668" s="23">
        <f t="shared" si="74"/>
        <v>0.17009475750244882</v>
      </c>
      <c r="P668" s="27"/>
    </row>
    <row r="669" spans="1:16" x14ac:dyDescent="0.25">
      <c r="A669" s="24">
        <f t="shared" si="75"/>
        <v>2017</v>
      </c>
      <c r="B669" s="32">
        <v>43032</v>
      </c>
      <c r="C669" s="28">
        <f>'Bitcoin Data'!C669</f>
        <v>5526.6401370000003</v>
      </c>
      <c r="D669" s="26">
        <f>'Bitcoin Data'!K669</f>
        <v>2077.7126268618899</v>
      </c>
      <c r="E669" s="25">
        <f>'Bitcoin Data'!J669</f>
        <v>15576.566856017655</v>
      </c>
      <c r="F669" s="25">
        <f t="shared" si="70"/>
        <v>32.363629639906293</v>
      </c>
      <c r="G669" s="23">
        <f>'Emissions Factors'!$AB$39/1000</f>
        <v>0.49266147344102867</v>
      </c>
      <c r="H669" s="26">
        <f t="shared" si="76"/>
        <v>15944.313464295983</v>
      </c>
      <c r="I669" s="23">
        <f t="shared" si="71"/>
        <v>7.6739743784383494</v>
      </c>
      <c r="J669" s="26">
        <f>I669*'Social Cost of Carbon'!$C$4</f>
        <v>383.69871892191748</v>
      </c>
      <c r="K669" s="26">
        <f>I669*'Social Cost of Carbon'!$C$5</f>
        <v>767.39743784383495</v>
      </c>
      <c r="L669" s="26">
        <f>I669*'Social Cost of Carbon'!$C$6</f>
        <v>1151.0961567657523</v>
      </c>
      <c r="M669" s="23">
        <f t="shared" si="72"/>
        <v>6.9427121978345205E-2</v>
      </c>
      <c r="N669" s="23">
        <f t="shared" si="73"/>
        <v>0.13885424395669041</v>
      </c>
      <c r="O669" s="23">
        <f t="shared" si="74"/>
        <v>0.2082813659350356</v>
      </c>
      <c r="P669" s="27"/>
    </row>
    <row r="670" spans="1:16" x14ac:dyDescent="0.25">
      <c r="A670" s="24">
        <f t="shared" si="75"/>
        <v>2017</v>
      </c>
      <c r="B670" s="32">
        <v>43033</v>
      </c>
      <c r="C670" s="28">
        <f>'Bitcoin Data'!C670</f>
        <v>5750.7998049999997</v>
      </c>
      <c r="D670" s="26">
        <f>'Bitcoin Data'!K670</f>
        <v>2311.7508214930363</v>
      </c>
      <c r="E670" s="25">
        <f>'Bitcoin Data'!J670</f>
        <v>16526.560252334646</v>
      </c>
      <c r="F670" s="25">
        <f t="shared" si="70"/>
        <v>38.205289239788776</v>
      </c>
      <c r="G670" s="23">
        <f>'Emissions Factors'!$AB$39/1000</f>
        <v>0.49266147344102867</v>
      </c>
      <c r="H670" s="26">
        <f t="shared" si="76"/>
        <v>18822.274090115017</v>
      </c>
      <c r="I670" s="23">
        <f t="shared" si="71"/>
        <v>8.141999524827126</v>
      </c>
      <c r="J670" s="26">
        <f>I670*'Social Cost of Carbon'!$C$4</f>
        <v>407.09997624135627</v>
      </c>
      <c r="K670" s="26">
        <f>I670*'Social Cost of Carbon'!$C$5</f>
        <v>814.19995248271255</v>
      </c>
      <c r="L670" s="26">
        <f>I670*'Social Cost of Carbon'!$C$6</f>
        <v>1221.2999287240689</v>
      </c>
      <c r="M670" s="23">
        <f t="shared" si="72"/>
        <v>7.079014920453422E-2</v>
      </c>
      <c r="N670" s="23">
        <f t="shared" si="73"/>
        <v>0.14158029840906844</v>
      </c>
      <c r="O670" s="23">
        <f t="shared" si="74"/>
        <v>0.21237044761360266</v>
      </c>
      <c r="P670" s="27"/>
    </row>
    <row r="671" spans="1:16" x14ac:dyDescent="0.25">
      <c r="A671" s="24">
        <f t="shared" si="75"/>
        <v>2017</v>
      </c>
      <c r="B671" s="32">
        <v>43034</v>
      </c>
      <c r="C671" s="28">
        <f>'Bitcoin Data'!C671</f>
        <v>5904.830078</v>
      </c>
      <c r="D671" s="26">
        <f>'Bitcoin Data'!K671</f>
        <v>2263.3074093047089</v>
      </c>
      <c r="E671" s="25">
        <f>'Bitcoin Data'!J671</f>
        <v>9747.8195392939106</v>
      </c>
      <c r="F671" s="25">
        <f t="shared" si="70"/>
        <v>22.062312187849123</v>
      </c>
      <c r="G671" s="23">
        <f>'Emissions Factors'!$AB$39/1000</f>
        <v>0.49266147344102867</v>
      </c>
      <c r="H671" s="26">
        <f t="shared" si="76"/>
        <v>10869.251229981714</v>
      </c>
      <c r="I671" s="23">
        <f t="shared" si="71"/>
        <v>4.8023751370657877</v>
      </c>
      <c r="J671" s="26">
        <f>I671*'Social Cost of Carbon'!$C$4</f>
        <v>240.11875685328937</v>
      </c>
      <c r="K671" s="26">
        <f>I671*'Social Cost of Carbon'!$C$5</f>
        <v>480.23751370657874</v>
      </c>
      <c r="L671" s="26">
        <f>I671*'Social Cost of Carbon'!$C$6</f>
        <v>720.35627055986811</v>
      </c>
      <c r="M671" s="23">
        <f t="shared" si="72"/>
        <v>4.0664803843876059E-2</v>
      </c>
      <c r="N671" s="23">
        <f t="shared" si="73"/>
        <v>8.1329607687752117E-2</v>
      </c>
      <c r="O671" s="23">
        <f t="shared" si="74"/>
        <v>0.12199441153162818</v>
      </c>
      <c r="P671" s="27"/>
    </row>
    <row r="672" spans="1:16" x14ac:dyDescent="0.25">
      <c r="A672" s="24">
        <f t="shared" si="75"/>
        <v>2017</v>
      </c>
      <c r="B672" s="32">
        <v>43035</v>
      </c>
      <c r="C672" s="28">
        <f>'Bitcoin Data'!C672</f>
        <v>5780.8999020000001</v>
      </c>
      <c r="D672" s="26">
        <f>'Bitcoin Data'!K672</f>
        <v>1293.2791396561918</v>
      </c>
      <c r="E672" s="25">
        <f>'Bitcoin Data'!J672</f>
        <v>13935.130466361459</v>
      </c>
      <c r="F672" s="25">
        <f t="shared" si="70"/>
        <v>18.022013540532733</v>
      </c>
      <c r="G672" s="23">
        <f>'Emissions Factors'!$AB$39/1000</f>
        <v>0.49266147344102867</v>
      </c>
      <c r="H672" s="26">
        <f t="shared" si="76"/>
        <v>8878.7517452530265</v>
      </c>
      <c r="I672" s="23">
        <f t="shared" si="71"/>
        <v>6.865301908150605</v>
      </c>
      <c r="J672" s="26">
        <f>I672*'Social Cost of Carbon'!$C$4</f>
        <v>343.26509540753023</v>
      </c>
      <c r="K672" s="26">
        <f>I672*'Social Cost of Carbon'!$C$5</f>
        <v>686.53019081506045</v>
      </c>
      <c r="L672" s="26">
        <f>I672*'Social Cost of Carbon'!$C$6</f>
        <v>1029.7952862225907</v>
      </c>
      <c r="M672" s="23">
        <f t="shared" si="72"/>
        <v>5.9379179924698551E-2</v>
      </c>
      <c r="N672" s="23">
        <f t="shared" si="73"/>
        <v>0.1187583598493971</v>
      </c>
      <c r="O672" s="23">
        <f t="shared" si="74"/>
        <v>0.17813753977409566</v>
      </c>
      <c r="P672" s="27"/>
    </row>
    <row r="673" spans="1:16" x14ac:dyDescent="0.25">
      <c r="A673" s="24">
        <f t="shared" si="75"/>
        <v>2017</v>
      </c>
      <c r="B673" s="32">
        <v>43036</v>
      </c>
      <c r="C673" s="28">
        <f>'Bitcoin Data'!C673</f>
        <v>5753.0898440000001</v>
      </c>
      <c r="D673" s="26">
        <f>'Bitcoin Data'!K673</f>
        <v>1062.9675088580675</v>
      </c>
      <c r="E673" s="25">
        <f>'Bitcoin Data'!J673</f>
        <v>30700.95014808204</v>
      </c>
      <c r="F673" s="25">
        <f t="shared" si="70"/>
        <v>32.634112498482487</v>
      </c>
      <c r="G673" s="23">
        <f>'Emissions Factors'!$AB$39/1000</f>
        <v>0.49266147344102867</v>
      </c>
      <c r="H673" s="26">
        <f t="shared" si="76"/>
        <v>16077.569947942671</v>
      </c>
      <c r="I673" s="23">
        <f t="shared" si="71"/>
        <v>15.125175335993665</v>
      </c>
      <c r="J673" s="26">
        <f>I673*'Social Cost of Carbon'!$C$4</f>
        <v>756.25876679968326</v>
      </c>
      <c r="K673" s="26">
        <f>I673*'Social Cost of Carbon'!$C$5</f>
        <v>1512.5175335993665</v>
      </c>
      <c r="L673" s="26">
        <f>I673*'Social Cost of Carbon'!$C$6</f>
        <v>2268.7763003990499</v>
      </c>
      <c r="M673" s="23">
        <f t="shared" si="72"/>
        <v>0.13145262585954554</v>
      </c>
      <c r="N673" s="23">
        <f t="shared" si="73"/>
        <v>0.26290525171909107</v>
      </c>
      <c r="O673" s="23">
        <f t="shared" si="74"/>
        <v>0.39435787757863666</v>
      </c>
      <c r="P673" s="27"/>
    </row>
    <row r="674" spans="1:16" x14ac:dyDescent="0.25">
      <c r="A674" s="24">
        <f t="shared" si="75"/>
        <v>2017</v>
      </c>
      <c r="B674" s="32">
        <v>43037</v>
      </c>
      <c r="C674" s="28">
        <f>'Bitcoin Data'!C674</f>
        <v>6153.8500979999999</v>
      </c>
      <c r="D674" s="26">
        <f>'Bitcoin Data'!K674</f>
        <v>1937.0166775365699</v>
      </c>
      <c r="E674" s="25">
        <f>'Bitcoin Data'!J674</f>
        <v>16073.178205887602</v>
      </c>
      <c r="F674" s="25">
        <f t="shared" si="70"/>
        <v>31.134014245821607</v>
      </c>
      <c r="G674" s="23">
        <f>'Emissions Factors'!$AB$39/1000</f>
        <v>0.49266147344102867</v>
      </c>
      <c r="H674" s="26">
        <f t="shared" si="76"/>
        <v>15338.52933248045</v>
      </c>
      <c r="I674" s="23">
        <f t="shared" si="71"/>
        <v>7.9186356577928159</v>
      </c>
      <c r="J674" s="26">
        <f>I674*'Social Cost of Carbon'!$C$4</f>
        <v>395.93178288964077</v>
      </c>
      <c r="K674" s="26">
        <f>I674*'Social Cost of Carbon'!$C$5</f>
        <v>791.86356577928154</v>
      </c>
      <c r="L674" s="26">
        <f>I674*'Social Cost of Carbon'!$C$6</f>
        <v>1187.7953486689223</v>
      </c>
      <c r="M674" s="23">
        <f t="shared" si="72"/>
        <v>6.4338873483174144E-2</v>
      </c>
      <c r="N674" s="23">
        <f t="shared" si="73"/>
        <v>0.12867774696634829</v>
      </c>
      <c r="O674" s="23">
        <f t="shared" si="74"/>
        <v>0.19301662044952242</v>
      </c>
      <c r="P674" s="27"/>
    </row>
    <row r="675" spans="1:16" x14ac:dyDescent="0.25">
      <c r="A675" s="24">
        <f t="shared" si="75"/>
        <v>2017</v>
      </c>
      <c r="B675" s="32">
        <v>43038</v>
      </c>
      <c r="C675" s="28">
        <f>'Bitcoin Data'!C675</f>
        <v>6130.5297849999997</v>
      </c>
      <c r="D675" s="26">
        <f>'Bitcoin Data'!K675</f>
        <v>1836.3310392689855</v>
      </c>
      <c r="E675" s="25">
        <f>'Bitcoin Data'!J675</f>
        <v>15907.890609414266</v>
      </c>
      <c r="F675" s="25">
        <f t="shared" si="70"/>
        <v>29.212153295363034</v>
      </c>
      <c r="G675" s="23">
        <f>'Emissions Factors'!$AB$39/1000</f>
        <v>0.49266147344102867</v>
      </c>
      <c r="H675" s="26">
        <f t="shared" si="76"/>
        <v>14391.702484878755</v>
      </c>
      <c r="I675" s="23">
        <f t="shared" si="71"/>
        <v>7.8372048269727355</v>
      </c>
      <c r="J675" s="26">
        <f>I675*'Social Cost of Carbon'!$C$4</f>
        <v>391.86024134863675</v>
      </c>
      <c r="K675" s="26">
        <f>I675*'Social Cost of Carbon'!$C$5</f>
        <v>783.7204826972735</v>
      </c>
      <c r="L675" s="26">
        <f>I675*'Social Cost of Carbon'!$C$6</f>
        <v>1175.5807240459103</v>
      </c>
      <c r="M675" s="23">
        <f t="shared" si="72"/>
        <v>6.3919474350720693E-2</v>
      </c>
      <c r="N675" s="23">
        <f t="shared" si="73"/>
        <v>0.12783894870144139</v>
      </c>
      <c r="O675" s="23">
        <f t="shared" si="74"/>
        <v>0.19175842305216209</v>
      </c>
      <c r="P675" s="27"/>
    </row>
    <row r="676" spans="1:16" x14ac:dyDescent="0.25">
      <c r="A676" s="24">
        <f t="shared" si="75"/>
        <v>2017</v>
      </c>
      <c r="B676" s="32">
        <v>43039</v>
      </c>
      <c r="C676" s="28">
        <f>'Bitcoin Data'!C676</f>
        <v>6468.3999020000001</v>
      </c>
      <c r="D676" s="26">
        <f>'Bitcoin Data'!K676</f>
        <v>1713.2019081556568</v>
      </c>
      <c r="E676" s="25">
        <f>'Bitcoin Data'!J676</f>
        <v>13460.746103111669</v>
      </c>
      <c r="F676" s="25">
        <f t="shared" si="70"/>
        <v>23.060975909049734</v>
      </c>
      <c r="G676" s="23">
        <f>'Emissions Factors'!$AB$39/1000</f>
        <v>0.49266147344102867</v>
      </c>
      <c r="H676" s="26">
        <f t="shared" si="76"/>
        <v>11361.254370340508</v>
      </c>
      <c r="I676" s="23">
        <f t="shared" si="71"/>
        <v>6.6315910087745795</v>
      </c>
      <c r="J676" s="26">
        <f>I676*'Social Cost of Carbon'!$C$4</f>
        <v>331.57955043872897</v>
      </c>
      <c r="K676" s="26">
        <f>I676*'Social Cost of Carbon'!$C$5</f>
        <v>663.15910087745794</v>
      </c>
      <c r="L676" s="26">
        <f>I676*'Social Cost of Carbon'!$C$6</f>
        <v>994.73865131618697</v>
      </c>
      <c r="M676" s="23">
        <f t="shared" si="72"/>
        <v>5.1261448806868927E-2</v>
      </c>
      <c r="N676" s="23">
        <f t="shared" si="73"/>
        <v>0.10252289761373785</v>
      </c>
      <c r="O676" s="23">
        <f t="shared" si="74"/>
        <v>0.15378434642060679</v>
      </c>
      <c r="P676" s="27"/>
    </row>
    <row r="677" spans="1:16" x14ac:dyDescent="0.25">
      <c r="A677" s="24">
        <f t="shared" si="75"/>
        <v>2017</v>
      </c>
      <c r="B677" s="32">
        <v>43040</v>
      </c>
      <c r="C677" s="28">
        <f>'Bitcoin Data'!C677</f>
        <v>6767.3100590000004</v>
      </c>
      <c r="D677" s="26">
        <f>'Bitcoin Data'!K677</f>
        <v>1962.6756133361305</v>
      </c>
      <c r="E677" s="25">
        <f>'Bitcoin Data'!J677</f>
        <v>16160.716677070208</v>
      </c>
      <c r="F677" s="25">
        <f t="shared" si="70"/>
        <v>31.718244516120201</v>
      </c>
      <c r="G677" s="23">
        <f>'Emissions Factors'!$AB$39/1000</f>
        <v>0.49266147344102867</v>
      </c>
      <c r="H677" s="26">
        <f t="shared" si="76"/>
        <v>15626.357078274605</v>
      </c>
      <c r="I677" s="23">
        <f t="shared" si="71"/>
        <v>7.9617624899884127</v>
      </c>
      <c r="J677" s="26">
        <f>I677*'Social Cost of Carbon'!$C$4</f>
        <v>398.08812449942064</v>
      </c>
      <c r="K677" s="26">
        <f>I677*'Social Cost of Carbon'!$C$5</f>
        <v>796.17624899884129</v>
      </c>
      <c r="L677" s="26">
        <f>I677*'Social Cost of Carbon'!$C$6</f>
        <v>1194.2643734982619</v>
      </c>
      <c r="M677" s="23">
        <f t="shared" si="72"/>
        <v>5.8825164065003072E-2</v>
      </c>
      <c r="N677" s="23">
        <f t="shared" si="73"/>
        <v>0.11765032813000614</v>
      </c>
      <c r="O677" s="23">
        <f t="shared" si="74"/>
        <v>0.17647549219500921</v>
      </c>
      <c r="P677" s="27"/>
    </row>
    <row r="678" spans="1:16" x14ac:dyDescent="0.25">
      <c r="A678" s="24">
        <f t="shared" si="75"/>
        <v>2017</v>
      </c>
      <c r="B678" s="32">
        <v>43041</v>
      </c>
      <c r="C678" s="28">
        <f>'Bitcoin Data'!C678</f>
        <v>7078.5</v>
      </c>
      <c r="D678" s="26">
        <f>'Bitcoin Data'!K678</f>
        <v>1894.6482035928152</v>
      </c>
      <c r="E678" s="25">
        <f>'Bitcoin Data'!J678</f>
        <v>13274.035116636191</v>
      </c>
      <c r="F678" s="25">
        <f t="shared" si="70"/>
        <v>25.149626788162706</v>
      </c>
      <c r="G678" s="23">
        <f>'Emissions Factors'!$AB$39/1000</f>
        <v>0.49266147344102867</v>
      </c>
      <c r="H678" s="26">
        <f t="shared" si="76"/>
        <v>12390.252189948205</v>
      </c>
      <c r="I678" s="23">
        <f t="shared" si="71"/>
        <v>6.5396056990699423</v>
      </c>
      <c r="J678" s="26">
        <f>I678*'Social Cost of Carbon'!$C$4</f>
        <v>326.98028495349712</v>
      </c>
      <c r="K678" s="26">
        <f>I678*'Social Cost of Carbon'!$C$5</f>
        <v>653.96056990699424</v>
      </c>
      <c r="L678" s="26">
        <f>I678*'Social Cost of Carbon'!$C$6</f>
        <v>980.9408548604913</v>
      </c>
      <c r="M678" s="23">
        <f t="shared" si="72"/>
        <v>4.6193442813236861E-2</v>
      </c>
      <c r="N678" s="23">
        <f t="shared" si="73"/>
        <v>9.2386885626473722E-2</v>
      </c>
      <c r="O678" s="23">
        <f t="shared" si="74"/>
        <v>0.13858032843971058</v>
      </c>
      <c r="P678" s="27"/>
    </row>
    <row r="679" spans="1:16" x14ac:dyDescent="0.25">
      <c r="A679" s="24">
        <f t="shared" si="75"/>
        <v>2017</v>
      </c>
      <c r="B679" s="32">
        <v>43042</v>
      </c>
      <c r="C679" s="28">
        <f>'Bitcoin Data'!C679</f>
        <v>7207.7597660000001</v>
      </c>
      <c r="D679" s="26">
        <f>'Bitcoin Data'!K679</f>
        <v>1471.1538461538532</v>
      </c>
      <c r="E679" s="25">
        <f>'Bitcoin Data'!J679</f>
        <v>18665.367435286898</v>
      </c>
      <c r="F679" s="25">
        <f t="shared" si="70"/>
        <v>27.459627092297204</v>
      </c>
      <c r="G679" s="23">
        <f>'Emissions Factors'!$AB$39/1000</f>
        <v>0.49266147344102867</v>
      </c>
      <c r="H679" s="26">
        <f t="shared" si="76"/>
        <v>13528.300343432331</v>
      </c>
      <c r="I679" s="23">
        <f t="shared" si="71"/>
        <v>9.1957074229866382</v>
      </c>
      <c r="J679" s="26">
        <f>I679*'Social Cost of Carbon'!$C$4</f>
        <v>459.78537114933192</v>
      </c>
      <c r="K679" s="26">
        <f>I679*'Social Cost of Carbon'!$C$5</f>
        <v>919.57074229866384</v>
      </c>
      <c r="L679" s="26">
        <f>I679*'Social Cost of Carbon'!$C$6</f>
        <v>1379.3561134479958</v>
      </c>
      <c r="M679" s="23">
        <f t="shared" si="72"/>
        <v>6.379032959980202E-2</v>
      </c>
      <c r="N679" s="23">
        <f t="shared" si="73"/>
        <v>0.12758065919960404</v>
      </c>
      <c r="O679" s="23">
        <f t="shared" si="74"/>
        <v>0.19137098879940606</v>
      </c>
      <c r="P679" s="27"/>
    </row>
    <row r="680" spans="1:16" x14ac:dyDescent="0.25">
      <c r="A680" s="24">
        <f t="shared" si="75"/>
        <v>2017</v>
      </c>
      <c r="B680" s="32">
        <v>43043</v>
      </c>
      <c r="C680" s="28">
        <f>'Bitcoin Data'!C680</f>
        <v>7379.9501950000003</v>
      </c>
      <c r="D680" s="26">
        <f>'Bitcoin Data'!K680</f>
        <v>1630.7188403777168</v>
      </c>
      <c r="E680" s="25">
        <f>'Bitcoin Data'!J680</f>
        <v>18253.99831960805</v>
      </c>
      <c r="F680" s="25">
        <f t="shared" si="70"/>
        <v>29.767138972008031</v>
      </c>
      <c r="G680" s="23">
        <f>'Emissions Factors'!$AB$39/1000</f>
        <v>0.49266147344102867</v>
      </c>
      <c r="H680" s="26">
        <f t="shared" si="76"/>
        <v>14665.122546073344</v>
      </c>
      <c r="I680" s="23">
        <f t="shared" si="71"/>
        <v>8.9930417083281622</v>
      </c>
      <c r="J680" s="26">
        <f>I680*'Social Cost of Carbon'!$C$4</f>
        <v>449.65208541640811</v>
      </c>
      <c r="K680" s="26">
        <f>I680*'Social Cost of Carbon'!$C$5</f>
        <v>899.30417083281623</v>
      </c>
      <c r="L680" s="26">
        <f>I680*'Social Cost of Carbon'!$C$6</f>
        <v>1348.9562562492242</v>
      </c>
      <c r="M680" s="23">
        <f t="shared" si="72"/>
        <v>6.0928878045959235E-2</v>
      </c>
      <c r="N680" s="23">
        <f t="shared" si="73"/>
        <v>0.12185775609191847</v>
      </c>
      <c r="O680" s="23">
        <f t="shared" si="74"/>
        <v>0.18278663413787768</v>
      </c>
      <c r="P680" s="27"/>
    </row>
    <row r="681" spans="1:16" x14ac:dyDescent="0.25">
      <c r="A681" s="24">
        <f t="shared" si="75"/>
        <v>2017</v>
      </c>
      <c r="B681" s="32">
        <v>43044</v>
      </c>
      <c r="C681" s="28">
        <f>'Bitcoin Data'!C681</f>
        <v>7407.4101559999999</v>
      </c>
      <c r="D681" s="26">
        <f>'Bitcoin Data'!K681</f>
        <v>1747.8335724533877</v>
      </c>
      <c r="E681" s="25">
        <f>'Bitcoin Data'!J681</f>
        <v>16055.958829210653</v>
      </c>
      <c r="F681" s="25">
        <f t="shared" si="70"/>
        <v>28.063143879623766</v>
      </c>
      <c r="G681" s="23">
        <f>'Emissions Factors'!$AB$39/1000</f>
        <v>0.49266147344102867</v>
      </c>
      <c r="H681" s="26">
        <f t="shared" si="76"/>
        <v>13825.629813123029</v>
      </c>
      <c r="I681" s="23">
        <f t="shared" si="71"/>
        <v>7.9101523343074138</v>
      </c>
      <c r="J681" s="26">
        <f>I681*'Social Cost of Carbon'!$C$4</f>
        <v>395.50761671537072</v>
      </c>
      <c r="K681" s="26">
        <f>I681*'Social Cost of Carbon'!$C$5</f>
        <v>791.01523343074143</v>
      </c>
      <c r="L681" s="26">
        <f>I681*'Social Cost of Carbon'!$C$6</f>
        <v>1186.522850146112</v>
      </c>
      <c r="M681" s="23">
        <f t="shared" si="72"/>
        <v>5.3393508444379803E-2</v>
      </c>
      <c r="N681" s="23">
        <f t="shared" si="73"/>
        <v>0.10678701688875961</v>
      </c>
      <c r="O681" s="23">
        <f t="shared" si="74"/>
        <v>0.1601805253331394</v>
      </c>
      <c r="P681" s="27"/>
    </row>
    <row r="682" spans="1:16" x14ac:dyDescent="0.25">
      <c r="A682" s="24">
        <f t="shared" si="75"/>
        <v>2017</v>
      </c>
      <c r="B682" s="32">
        <v>43045</v>
      </c>
      <c r="C682" s="28">
        <f>'Bitcoin Data'!C682</f>
        <v>7022.7597660000001</v>
      </c>
      <c r="D682" s="26">
        <f>'Bitcoin Data'!K682</f>
        <v>1723.7282643914061</v>
      </c>
      <c r="E682" s="25">
        <f>'Bitcoin Data'!J682</f>
        <v>19085.659739230028</v>
      </c>
      <c r="F682" s="25">
        <f t="shared" si="70"/>
        <v>32.898491137067914</v>
      </c>
      <c r="G682" s="23">
        <f>'Emissions Factors'!$AB$39/1000</f>
        <v>0.49266147344102867</v>
      </c>
      <c r="H682" s="26">
        <f t="shared" si="76"/>
        <v>16207.819117574501</v>
      </c>
      <c r="I682" s="23">
        <f t="shared" si="71"/>
        <v>9.4027692487231853</v>
      </c>
      <c r="J682" s="26">
        <f>I682*'Social Cost of Carbon'!$C$4</f>
        <v>470.13846243615927</v>
      </c>
      <c r="K682" s="26">
        <f>I682*'Social Cost of Carbon'!$C$5</f>
        <v>940.27692487231855</v>
      </c>
      <c r="L682" s="26">
        <f>I682*'Social Cost of Carbon'!$C$6</f>
        <v>1410.4153873084779</v>
      </c>
      <c r="M682" s="23">
        <f t="shared" si="72"/>
        <v>6.694497293105317E-2</v>
      </c>
      <c r="N682" s="23">
        <f t="shared" si="73"/>
        <v>0.13388994586210634</v>
      </c>
      <c r="O682" s="23">
        <f t="shared" si="74"/>
        <v>0.20083491879315951</v>
      </c>
      <c r="P682" s="27"/>
    </row>
    <row r="683" spans="1:16" x14ac:dyDescent="0.25">
      <c r="A683" s="24">
        <f t="shared" si="75"/>
        <v>2017</v>
      </c>
      <c r="B683" s="32">
        <v>43046</v>
      </c>
      <c r="C683" s="28">
        <f>'Bitcoin Data'!C683</f>
        <v>7144.3798829999996</v>
      </c>
      <c r="D683" s="26">
        <f>'Bitcoin Data'!K683</f>
        <v>1897.5964679116078</v>
      </c>
      <c r="E683" s="25">
        <f>'Bitcoin Data'!J683</f>
        <v>15994.722504301963</v>
      </c>
      <c r="F683" s="25">
        <f t="shared" si="70"/>
        <v>30.351528929389708</v>
      </c>
      <c r="G683" s="23">
        <f>'Emissions Factors'!$AB$39/1000</f>
        <v>0.49266147344102867</v>
      </c>
      <c r="H683" s="26">
        <f t="shared" si="76"/>
        <v>14953.028963541141</v>
      </c>
      <c r="I683" s="23">
        <f t="shared" si="71"/>
        <v>7.8799835562497851</v>
      </c>
      <c r="J683" s="26">
        <f>I683*'Social Cost of Carbon'!$C$4</f>
        <v>393.99917781248928</v>
      </c>
      <c r="K683" s="26">
        <f>I683*'Social Cost of Carbon'!$C$5</f>
        <v>787.99835562497856</v>
      </c>
      <c r="L683" s="26">
        <f>I683*'Social Cost of Carbon'!$C$6</f>
        <v>1181.9975334374678</v>
      </c>
      <c r="M683" s="23">
        <f t="shared" si="72"/>
        <v>5.514812821613916E-2</v>
      </c>
      <c r="N683" s="23">
        <f t="shared" si="73"/>
        <v>0.11029625643227832</v>
      </c>
      <c r="O683" s="23">
        <f t="shared" si="74"/>
        <v>0.16544438464841749</v>
      </c>
      <c r="P683" s="27"/>
    </row>
    <row r="684" spans="1:16" x14ac:dyDescent="0.25">
      <c r="A684" s="24">
        <f t="shared" si="75"/>
        <v>2017</v>
      </c>
      <c r="B684" s="32">
        <v>43047</v>
      </c>
      <c r="C684" s="28">
        <f>'Bitcoin Data'!C684</f>
        <v>7459.6899409999996</v>
      </c>
      <c r="D684" s="26">
        <f>'Bitcoin Data'!K684</f>
        <v>1792.8824227891721</v>
      </c>
      <c r="E684" s="25">
        <f>'Bitcoin Data'!J684</f>
        <v>17977.297353963346</v>
      </c>
      <c r="F684" s="25">
        <f t="shared" si="70"/>
        <v>32.231180435175176</v>
      </c>
      <c r="G684" s="23">
        <f>'Emissions Factors'!$AB$39/1000</f>
        <v>0.49266147344102867</v>
      </c>
      <c r="H684" s="26">
        <f t="shared" si="76"/>
        <v>15879.060843937057</v>
      </c>
      <c r="I684" s="23">
        <f t="shared" si="71"/>
        <v>8.856721802891089</v>
      </c>
      <c r="J684" s="26">
        <f>I684*'Social Cost of Carbon'!$C$4</f>
        <v>442.83609014455448</v>
      </c>
      <c r="K684" s="26">
        <f>I684*'Social Cost of Carbon'!$C$5</f>
        <v>885.67218028910895</v>
      </c>
      <c r="L684" s="26">
        <f>I684*'Social Cost of Carbon'!$C$6</f>
        <v>1328.5082704336633</v>
      </c>
      <c r="M684" s="23">
        <f t="shared" si="72"/>
        <v>5.9363873518473692E-2</v>
      </c>
      <c r="N684" s="23">
        <f t="shared" si="73"/>
        <v>0.11872774703694738</v>
      </c>
      <c r="O684" s="23">
        <f t="shared" si="74"/>
        <v>0.17809162055542105</v>
      </c>
      <c r="P684" s="27"/>
    </row>
    <row r="685" spans="1:16" x14ac:dyDescent="0.25">
      <c r="A685" s="24">
        <f t="shared" si="75"/>
        <v>2017</v>
      </c>
      <c r="B685" s="32">
        <v>43048</v>
      </c>
      <c r="C685" s="28">
        <f>'Bitcoin Data'!C685</f>
        <v>7143.580078</v>
      </c>
      <c r="D685" s="26">
        <f>'Bitcoin Data'!K685</f>
        <v>1900.7522948443657</v>
      </c>
      <c r="E685" s="25">
        <f>'Bitcoin Data'!J685</f>
        <v>12483.553287855348</v>
      </c>
      <c r="F685" s="25">
        <f t="shared" si="70"/>
        <v>23.728142559702977</v>
      </c>
      <c r="G685" s="23">
        <f>'Emissions Factors'!$AB$39/1000</f>
        <v>0.49266147344102867</v>
      </c>
      <c r="H685" s="26">
        <f t="shared" si="76"/>
        <v>11689.94167548205</v>
      </c>
      <c r="I685" s="23">
        <f t="shared" si="71"/>
        <v>6.1501657565744132</v>
      </c>
      <c r="J685" s="26">
        <f>I685*'Social Cost of Carbon'!$C$4</f>
        <v>307.50828782872065</v>
      </c>
      <c r="K685" s="26">
        <f>I685*'Social Cost of Carbon'!$C$5</f>
        <v>615.01657565744131</v>
      </c>
      <c r="L685" s="26">
        <f>I685*'Social Cost of Carbon'!$C$6</f>
        <v>922.52486348616196</v>
      </c>
      <c r="M685" s="23">
        <f t="shared" si="72"/>
        <v>4.3046803489436666E-2</v>
      </c>
      <c r="N685" s="23">
        <f t="shared" si="73"/>
        <v>8.6093606978873333E-2</v>
      </c>
      <c r="O685" s="23">
        <f t="shared" si="74"/>
        <v>0.12914041046831001</v>
      </c>
      <c r="P685" s="27"/>
    </row>
    <row r="686" spans="1:16" x14ac:dyDescent="0.25">
      <c r="A686" s="24">
        <f t="shared" si="75"/>
        <v>2017</v>
      </c>
      <c r="B686" s="32">
        <v>43049</v>
      </c>
      <c r="C686" s="28">
        <f>'Bitcoin Data'!C686</f>
        <v>6618.1401370000003</v>
      </c>
      <c r="D686" s="26">
        <f>'Bitcoin Data'!K686</f>
        <v>1553.9568345323785</v>
      </c>
      <c r="E686" s="25">
        <f>'Bitcoin Data'!J686</f>
        <v>10174.199109838804</v>
      </c>
      <c r="F686" s="25">
        <f t="shared" si="70"/>
        <v>15.810266242627252</v>
      </c>
      <c r="G686" s="23">
        <f>'Emissions Factors'!$AB$39/1000</f>
        <v>0.49266147344102867</v>
      </c>
      <c r="H686" s="26">
        <f t="shared" si="76"/>
        <v>7789.1090625876986</v>
      </c>
      <c r="I686" s="23">
        <f t="shared" si="71"/>
        <v>5.0124359245355885</v>
      </c>
      <c r="J686" s="26">
        <f>I686*'Social Cost of Carbon'!$C$4</f>
        <v>250.62179622677942</v>
      </c>
      <c r="K686" s="26">
        <f>I686*'Social Cost of Carbon'!$C$5</f>
        <v>501.24359245355885</v>
      </c>
      <c r="L686" s="26">
        <f>I686*'Social Cost of Carbon'!$C$6</f>
        <v>751.86538868033824</v>
      </c>
      <c r="M686" s="23">
        <f t="shared" si="72"/>
        <v>3.7868916499006949E-2</v>
      </c>
      <c r="N686" s="23">
        <f t="shared" si="73"/>
        <v>7.5737832998013899E-2</v>
      </c>
      <c r="O686" s="23">
        <f t="shared" si="74"/>
        <v>0.11360674949702085</v>
      </c>
      <c r="P686" s="27"/>
    </row>
    <row r="687" spans="1:16" x14ac:dyDescent="0.25">
      <c r="A687" s="24">
        <f t="shared" si="75"/>
        <v>2017</v>
      </c>
      <c r="B687" s="32">
        <v>43050</v>
      </c>
      <c r="C687" s="28">
        <f>'Bitcoin Data'!C687</f>
        <v>6357.6000979999999</v>
      </c>
      <c r="D687" s="26">
        <f>'Bitcoin Data'!K687</f>
        <v>1015.5028737320926</v>
      </c>
      <c r="E687" s="25">
        <f>'Bitcoin Data'!J687</f>
        <v>15560.542220033469</v>
      </c>
      <c r="F687" s="25">
        <f t="shared" si="70"/>
        <v>15.801775341273542</v>
      </c>
      <c r="G687" s="23">
        <f>'Emissions Factors'!$AB$39/1000</f>
        <v>0.49266147344102867</v>
      </c>
      <c r="H687" s="26">
        <f t="shared" si="76"/>
        <v>7784.9259226159365</v>
      </c>
      <c r="I687" s="23">
        <f t="shared" si="71"/>
        <v>7.6660796576630243</v>
      </c>
      <c r="J687" s="26">
        <f>I687*'Social Cost of Carbon'!$C$4</f>
        <v>383.30398288315121</v>
      </c>
      <c r="K687" s="26">
        <f>I687*'Social Cost of Carbon'!$C$5</f>
        <v>766.60796576630241</v>
      </c>
      <c r="L687" s="26">
        <f>I687*'Social Cost of Carbon'!$C$6</f>
        <v>1149.9119486494537</v>
      </c>
      <c r="M687" s="23">
        <f t="shared" si="72"/>
        <v>6.0290672104987002E-2</v>
      </c>
      <c r="N687" s="23">
        <f t="shared" si="73"/>
        <v>0.120581344209974</v>
      </c>
      <c r="O687" s="23">
        <f t="shared" si="74"/>
        <v>0.18087201631496103</v>
      </c>
      <c r="P687" s="27"/>
    </row>
    <row r="688" spans="1:16" x14ac:dyDescent="0.25">
      <c r="A688" s="24">
        <f t="shared" si="75"/>
        <v>2017</v>
      </c>
      <c r="B688" s="32">
        <v>43051</v>
      </c>
      <c r="C688" s="28">
        <f>'Bitcoin Data'!C688</f>
        <v>5950.0698240000002</v>
      </c>
      <c r="D688" s="26">
        <f>'Bitcoin Data'!K688</f>
        <v>959.60549551851068</v>
      </c>
      <c r="E688" s="25">
        <f>'Bitcoin Data'!J688</f>
        <v>28801.68556662061</v>
      </c>
      <c r="F688" s="25">
        <f t="shared" si="70"/>
        <v>27.638255749925307</v>
      </c>
      <c r="G688" s="23">
        <f>'Emissions Factors'!$AB$39/1000</f>
        <v>0.49266147344102867</v>
      </c>
      <c r="H688" s="26">
        <f t="shared" si="76"/>
        <v>13616.303801098185</v>
      </c>
      <c r="I688" s="23">
        <f t="shared" si="71"/>
        <v>14.189480848836517</v>
      </c>
      <c r="J688" s="26">
        <f>I688*'Social Cost of Carbon'!$C$4</f>
        <v>709.47404244182587</v>
      </c>
      <c r="K688" s="26">
        <f>I688*'Social Cost of Carbon'!$C$5</f>
        <v>1418.9480848836517</v>
      </c>
      <c r="L688" s="26">
        <f>I688*'Social Cost of Carbon'!$C$6</f>
        <v>2128.4221273254775</v>
      </c>
      <c r="M688" s="23">
        <f t="shared" si="72"/>
        <v>0.11923793559196826</v>
      </c>
      <c r="N688" s="23">
        <f t="shared" si="73"/>
        <v>0.23847587118393651</v>
      </c>
      <c r="O688" s="23">
        <f t="shared" si="74"/>
        <v>0.35771380677590475</v>
      </c>
      <c r="P688" s="27"/>
    </row>
    <row r="689" spans="1:16" x14ac:dyDescent="0.25">
      <c r="A689" s="24">
        <f t="shared" si="75"/>
        <v>2017</v>
      </c>
      <c r="B689" s="32">
        <v>43052</v>
      </c>
      <c r="C689" s="28">
        <f>'Bitcoin Data'!C689</f>
        <v>6559.4902339999999</v>
      </c>
      <c r="D689" s="26">
        <f>'Bitcoin Data'!K689</f>
        <v>1739.5706297890051</v>
      </c>
      <c r="E689" s="25">
        <f>'Bitcoin Data'!J689</f>
        <v>14518.347868997136</v>
      </c>
      <c r="F689" s="25">
        <f t="shared" si="70"/>
        <v>25.25569154596721</v>
      </c>
      <c r="G689" s="23">
        <f>'Emissions Factors'!$AB$39/1000</f>
        <v>0.49266147344102867</v>
      </c>
      <c r="H689" s="26">
        <f t="shared" si="76"/>
        <v>12442.506209808338</v>
      </c>
      <c r="I689" s="23">
        <f t="shared" si="71"/>
        <v>7.1526306530695472</v>
      </c>
      <c r="J689" s="26">
        <f>I689*'Social Cost of Carbon'!$C$4</f>
        <v>357.63153265347734</v>
      </c>
      <c r="K689" s="26">
        <f>I689*'Social Cost of Carbon'!$C$5</f>
        <v>715.26306530695467</v>
      </c>
      <c r="L689" s="26">
        <f>I689*'Social Cost of Carbon'!$C$6</f>
        <v>1072.8945979604321</v>
      </c>
      <c r="M689" s="23">
        <f t="shared" si="72"/>
        <v>5.4521238677931898E-2</v>
      </c>
      <c r="N689" s="23">
        <f t="shared" si="73"/>
        <v>0.1090424773558638</v>
      </c>
      <c r="O689" s="23">
        <f t="shared" si="74"/>
        <v>0.16356371603379569</v>
      </c>
      <c r="P689" s="27"/>
    </row>
    <row r="690" spans="1:16" x14ac:dyDescent="0.25">
      <c r="A690" s="24">
        <f t="shared" si="75"/>
        <v>2017</v>
      </c>
      <c r="B690" s="32">
        <v>43053</v>
      </c>
      <c r="C690" s="28">
        <f>'Bitcoin Data'!C690</f>
        <v>6635.75</v>
      </c>
      <c r="D690" s="26">
        <f>'Bitcoin Data'!K690</f>
        <v>1621.6596673157735</v>
      </c>
      <c r="E690" s="25">
        <f>'Bitcoin Data'!J690</f>
        <v>18484.166302376161</v>
      </c>
      <c r="F690" s="25">
        <f t="shared" si="70"/>
        <v>29.975026976520759</v>
      </c>
      <c r="G690" s="23">
        <f>'Emissions Factors'!$AB$39/1000</f>
        <v>0.49266147344102867</v>
      </c>
      <c r="H690" s="26">
        <f t="shared" si="76"/>
        <v>14767.5409566873</v>
      </c>
      <c r="I690" s="23">
        <f t="shared" si="71"/>
        <v>9.1064366058576507</v>
      </c>
      <c r="J690" s="26">
        <f>I690*'Social Cost of Carbon'!$C$4</f>
        <v>455.32183029288251</v>
      </c>
      <c r="K690" s="26">
        <f>I690*'Social Cost of Carbon'!$C$5</f>
        <v>910.64366058576502</v>
      </c>
      <c r="L690" s="26">
        <f>I690*'Social Cost of Carbon'!$C$6</f>
        <v>1365.9654908786476</v>
      </c>
      <c r="M690" s="23">
        <f t="shared" si="72"/>
        <v>6.8616483486099167E-2</v>
      </c>
      <c r="N690" s="23">
        <f t="shared" si="73"/>
        <v>0.13723296697219833</v>
      </c>
      <c r="O690" s="23">
        <f t="shared" si="74"/>
        <v>0.2058494504582975</v>
      </c>
      <c r="P690" s="27"/>
    </row>
    <row r="691" spans="1:16" x14ac:dyDescent="0.25">
      <c r="A691" s="24">
        <f t="shared" si="75"/>
        <v>2017</v>
      </c>
      <c r="B691" s="32">
        <v>43054</v>
      </c>
      <c r="C691" s="28">
        <f>'Bitcoin Data'!C691</f>
        <v>7315.5400390000004</v>
      </c>
      <c r="D691" s="26">
        <f>'Bitcoin Data'!K691</f>
        <v>1873.3096735173631</v>
      </c>
      <c r="E691" s="25">
        <f>'Bitcoin Data'!J691</f>
        <v>15992.512778772752</v>
      </c>
      <c r="F691" s="25">
        <f t="shared" si="70"/>
        <v>29.958928892325044</v>
      </c>
      <c r="G691" s="23">
        <f>'Emissions Factors'!$AB$39/1000</f>
        <v>0.49266147344102867</v>
      </c>
      <c r="H691" s="26">
        <f t="shared" si="76"/>
        <v>14759.610050807862</v>
      </c>
      <c r="I691" s="23">
        <f t="shared" si="71"/>
        <v>7.8788949096146643</v>
      </c>
      <c r="J691" s="26">
        <f>I691*'Social Cost of Carbon'!$C$4</f>
        <v>393.94474548073322</v>
      </c>
      <c r="K691" s="26">
        <f>I691*'Social Cost of Carbon'!$C$5</f>
        <v>787.88949096146644</v>
      </c>
      <c r="L691" s="26">
        <f>I691*'Social Cost of Carbon'!$C$6</f>
        <v>1181.8342364421997</v>
      </c>
      <c r="M691" s="23">
        <f t="shared" si="72"/>
        <v>5.3850398382151922E-2</v>
      </c>
      <c r="N691" s="23">
        <f t="shared" si="73"/>
        <v>0.10770079676430384</v>
      </c>
      <c r="O691" s="23">
        <f t="shared" si="74"/>
        <v>0.16155119514645577</v>
      </c>
      <c r="P691" s="27"/>
    </row>
    <row r="692" spans="1:16" x14ac:dyDescent="0.25">
      <c r="A692" s="24">
        <f t="shared" si="75"/>
        <v>2017</v>
      </c>
      <c r="B692" s="32">
        <v>43055</v>
      </c>
      <c r="C692" s="28">
        <f>'Bitcoin Data'!C692</f>
        <v>7871.6899409999996</v>
      </c>
      <c r="D692" s="26">
        <f>'Bitcoin Data'!K692</f>
        <v>1922.3157722168241</v>
      </c>
      <c r="E692" s="25">
        <f>'Bitcoin Data'!J692</f>
        <v>17113.590494063428</v>
      </c>
      <c r="F692" s="25">
        <f t="shared" si="70"/>
        <v>32.897724925998041</v>
      </c>
      <c r="G692" s="23">
        <f>'Emissions Factors'!$AB$39/1000</f>
        <v>0.49266147344102867</v>
      </c>
      <c r="H692" s="26">
        <f t="shared" si="76"/>
        <v>16207.441634899851</v>
      </c>
      <c r="I692" s="23">
        <f t="shared" si="71"/>
        <v>8.4312067086716702</v>
      </c>
      <c r="J692" s="26">
        <f>I692*'Social Cost of Carbon'!$C$4</f>
        <v>421.56033543358353</v>
      </c>
      <c r="K692" s="26">
        <f>I692*'Social Cost of Carbon'!$C$5</f>
        <v>843.12067086716706</v>
      </c>
      <c r="L692" s="26">
        <f>I692*'Social Cost of Carbon'!$C$6</f>
        <v>1264.6810063007506</v>
      </c>
      <c r="M692" s="23">
        <f t="shared" si="72"/>
        <v>5.3553981240784185E-2</v>
      </c>
      <c r="N692" s="23">
        <f t="shared" si="73"/>
        <v>0.10710796248156837</v>
      </c>
      <c r="O692" s="23">
        <f t="shared" si="74"/>
        <v>0.16066194372235254</v>
      </c>
      <c r="P692" s="27"/>
    </row>
    <row r="693" spans="1:16" x14ac:dyDescent="0.25">
      <c r="A693" s="24">
        <f t="shared" si="75"/>
        <v>2017</v>
      </c>
      <c r="B693" s="32">
        <v>43056</v>
      </c>
      <c r="C693" s="28">
        <f>'Bitcoin Data'!C693</f>
        <v>7708.9902339999999</v>
      </c>
      <c r="D693" s="26">
        <f>'Bitcoin Data'!K693</f>
        <v>2073.1272773250266</v>
      </c>
      <c r="E693" s="25">
        <f>'Bitcoin Data'!J693</f>
        <v>12916.029723273103</v>
      </c>
      <c r="F693" s="25">
        <f t="shared" si="70"/>
        <v>26.776573534058283</v>
      </c>
      <c r="G693" s="23">
        <f>'Emissions Factors'!$AB$39/1000</f>
        <v>0.49266147344102867</v>
      </c>
      <c r="H693" s="26">
        <f t="shared" si="76"/>
        <v>13191.786170991205</v>
      </c>
      <c r="I693" s="23">
        <f t="shared" si="71"/>
        <v>6.3632302344758482</v>
      </c>
      <c r="J693" s="26">
        <f>I693*'Social Cost of Carbon'!$C$4</f>
        <v>318.16151172379239</v>
      </c>
      <c r="K693" s="26">
        <f>I693*'Social Cost of Carbon'!$C$5</f>
        <v>636.32302344758477</v>
      </c>
      <c r="L693" s="26">
        <f>I693*'Social Cost of Carbon'!$C$6</f>
        <v>954.48453517137727</v>
      </c>
      <c r="M693" s="23">
        <f t="shared" si="72"/>
        <v>4.1271489788709516E-2</v>
      </c>
      <c r="N693" s="23">
        <f t="shared" si="73"/>
        <v>8.2542979577419032E-2</v>
      </c>
      <c r="O693" s="23">
        <f t="shared" si="74"/>
        <v>0.12381446936612857</v>
      </c>
      <c r="P693" s="27"/>
    </row>
    <row r="694" spans="1:16" x14ac:dyDescent="0.25">
      <c r="A694" s="24">
        <f t="shared" si="75"/>
        <v>2017</v>
      </c>
      <c r="B694" s="32">
        <v>43057</v>
      </c>
      <c r="C694" s="28">
        <f>'Bitcoin Data'!C694</f>
        <v>7790.1499020000001</v>
      </c>
      <c r="D694" s="26">
        <f>'Bitcoin Data'!K694</f>
        <v>1715.5872218653421</v>
      </c>
      <c r="E694" s="25">
        <f>'Bitcoin Data'!J694</f>
        <v>18352.277721769096</v>
      </c>
      <c r="F694" s="25">
        <f t="shared" si="70"/>
        <v>31.484933151591054</v>
      </c>
      <c r="G694" s="23">
        <f>'Emissions Factors'!$AB$39/1000</f>
        <v>0.49266147344102867</v>
      </c>
      <c r="H694" s="26">
        <f t="shared" si="76"/>
        <v>15511.41355765514</v>
      </c>
      <c r="I694" s="23">
        <f t="shared" si="71"/>
        <v>9.0414601834057287</v>
      </c>
      <c r="J694" s="26">
        <f>I694*'Social Cost of Carbon'!$C$4</f>
        <v>452.07300917028641</v>
      </c>
      <c r="K694" s="26">
        <f>I694*'Social Cost of Carbon'!$C$5</f>
        <v>904.14601834057282</v>
      </c>
      <c r="L694" s="26">
        <f>I694*'Social Cost of Carbon'!$C$6</f>
        <v>1356.2190275108594</v>
      </c>
      <c r="M694" s="23">
        <f t="shared" si="72"/>
        <v>5.8031362022215219E-2</v>
      </c>
      <c r="N694" s="23">
        <f t="shared" si="73"/>
        <v>0.11606272404443044</v>
      </c>
      <c r="O694" s="23">
        <f t="shared" si="74"/>
        <v>0.17409408606664567</v>
      </c>
      <c r="P694" s="27"/>
    </row>
    <row r="695" spans="1:16" x14ac:dyDescent="0.25">
      <c r="A695" s="24">
        <f t="shared" si="75"/>
        <v>2017</v>
      </c>
      <c r="B695" s="32">
        <v>43058</v>
      </c>
      <c r="C695" s="28">
        <f>'Bitcoin Data'!C695</f>
        <v>8036.4902339999999</v>
      </c>
      <c r="D695" s="26">
        <f>'Bitcoin Data'!K695</f>
        <v>1987.463338892404</v>
      </c>
      <c r="E695" s="25">
        <f>'Bitcoin Data'!J695</f>
        <v>17317.628338160583</v>
      </c>
      <c r="F695" s="25">
        <f t="shared" si="70"/>
        <v>34.418151438658342</v>
      </c>
      <c r="G695" s="23">
        <f>'Emissions Factors'!$AB$39/1000</f>
        <v>0.49266147344102867</v>
      </c>
      <c r="H695" s="26">
        <f t="shared" si="76"/>
        <v>16956.497200885882</v>
      </c>
      <c r="I695" s="23">
        <f t="shared" si="71"/>
        <v>8.5317282935823062</v>
      </c>
      <c r="J695" s="26">
        <f>I695*'Social Cost of Carbon'!$C$4</f>
        <v>426.58641467911531</v>
      </c>
      <c r="K695" s="26">
        <f>I695*'Social Cost of Carbon'!$C$5</f>
        <v>853.17282935823062</v>
      </c>
      <c r="L695" s="26">
        <f>I695*'Social Cost of Carbon'!$C$6</f>
        <v>1279.759244037346</v>
      </c>
      <c r="M695" s="23">
        <f t="shared" si="72"/>
        <v>5.3081183732962813E-2</v>
      </c>
      <c r="N695" s="23">
        <f t="shared" si="73"/>
        <v>0.10616236746592563</v>
      </c>
      <c r="O695" s="23">
        <f t="shared" si="74"/>
        <v>0.15924355119888844</v>
      </c>
      <c r="P695" s="27"/>
    </row>
    <row r="696" spans="1:16" x14ac:dyDescent="0.25">
      <c r="A696" s="24">
        <f t="shared" si="75"/>
        <v>2017</v>
      </c>
      <c r="B696" s="32">
        <v>43059</v>
      </c>
      <c r="C696" s="28">
        <f>'Bitcoin Data'!C696</f>
        <v>8200.6396480000003</v>
      </c>
      <c r="D696" s="26">
        <f>'Bitcoin Data'!K696</f>
        <v>2178.071772650796</v>
      </c>
      <c r="E696" s="25">
        <f>'Bitcoin Data'!J696</f>
        <v>15613.134768397753</v>
      </c>
      <c r="F696" s="25">
        <f t="shared" si="70"/>
        <v>34.006528121639867</v>
      </c>
      <c r="G696" s="23">
        <f>'Emissions Factors'!$AB$39/1000</f>
        <v>0.49266147344102867</v>
      </c>
      <c r="H696" s="26">
        <f t="shared" si="76"/>
        <v>16753.706251020874</v>
      </c>
      <c r="I696" s="23">
        <f t="shared" si="71"/>
        <v>7.6919899800321909</v>
      </c>
      <c r="J696" s="26">
        <f>I696*'Social Cost of Carbon'!$C$4</f>
        <v>384.59949900160956</v>
      </c>
      <c r="K696" s="26">
        <f>I696*'Social Cost of Carbon'!$C$5</f>
        <v>769.19899800321912</v>
      </c>
      <c r="L696" s="26">
        <f>I696*'Social Cost of Carbon'!$C$6</f>
        <v>1153.7984970048287</v>
      </c>
      <c r="M696" s="23">
        <f t="shared" si="72"/>
        <v>4.6898719552371376E-2</v>
      </c>
      <c r="N696" s="23">
        <f t="shared" si="73"/>
        <v>9.3797439104742752E-2</v>
      </c>
      <c r="O696" s="23">
        <f t="shared" si="74"/>
        <v>0.14069615865711416</v>
      </c>
      <c r="P696" s="27"/>
    </row>
    <row r="697" spans="1:16" x14ac:dyDescent="0.25">
      <c r="A697" s="24">
        <f t="shared" si="75"/>
        <v>2017</v>
      </c>
      <c r="B697" s="32">
        <v>43060</v>
      </c>
      <c r="C697" s="28">
        <f>'Bitcoin Data'!C697</f>
        <v>8071.2597660000001</v>
      </c>
      <c r="D697" s="26">
        <f>'Bitcoin Data'!K697</f>
        <v>2169.8080340034148</v>
      </c>
      <c r="E697" s="25">
        <f>'Bitcoin Data'!J697</f>
        <v>11136.960776142349</v>
      </c>
      <c r="F697" s="25">
        <f t="shared" si="70"/>
        <v>24.165066966454575</v>
      </c>
      <c r="G697" s="23">
        <f>'Emissions Factors'!$AB$39/1000</f>
        <v>0.49266147344102867</v>
      </c>
      <c r="H697" s="26">
        <f t="shared" si="76"/>
        <v>11905.197497494641</v>
      </c>
      <c r="I697" s="23">
        <f t="shared" si="71"/>
        <v>5.4867515056292318</v>
      </c>
      <c r="J697" s="26">
        <f>I697*'Social Cost of Carbon'!$C$4</f>
        <v>274.33757528146157</v>
      </c>
      <c r="K697" s="26">
        <f>I697*'Social Cost of Carbon'!$C$5</f>
        <v>548.67515056292314</v>
      </c>
      <c r="L697" s="26">
        <f>I697*'Social Cost of Carbon'!$C$6</f>
        <v>823.01272584438482</v>
      </c>
      <c r="M697" s="23">
        <f t="shared" si="72"/>
        <v>3.3989436994346582E-2</v>
      </c>
      <c r="N697" s="23">
        <f t="shared" si="73"/>
        <v>6.7978873988693164E-2</v>
      </c>
      <c r="O697" s="23">
        <f t="shared" si="74"/>
        <v>0.10196831098303977</v>
      </c>
      <c r="P697" s="27"/>
    </row>
    <row r="698" spans="1:16" x14ac:dyDescent="0.25">
      <c r="A698" s="24">
        <f t="shared" si="75"/>
        <v>2017</v>
      </c>
      <c r="B698" s="32">
        <v>43061</v>
      </c>
      <c r="C698" s="28">
        <f>'Bitcoin Data'!C698</f>
        <v>8253.5498050000006</v>
      </c>
      <c r="D698" s="26">
        <f>'Bitcoin Data'!K698</f>
        <v>1839.5037574948515</v>
      </c>
      <c r="E698" s="25">
        <f>'Bitcoin Data'!J698</f>
        <v>16759.017877214395</v>
      </c>
      <c r="F698" s="25">
        <f t="shared" si="70"/>
        <v>30.82827635705927</v>
      </c>
      <c r="G698" s="23">
        <f>'Emissions Factors'!$AB$39/1000</f>
        <v>0.49266147344102867</v>
      </c>
      <c r="H698" s="26">
        <f t="shared" si="76"/>
        <v>15187.904053716049</v>
      </c>
      <c r="I698" s="23">
        <f t="shared" si="71"/>
        <v>8.2565224408129847</v>
      </c>
      <c r="J698" s="26">
        <f>I698*'Social Cost of Carbon'!$C$4</f>
        <v>412.82612204064924</v>
      </c>
      <c r="K698" s="26">
        <f>I698*'Social Cost of Carbon'!$C$5</f>
        <v>825.65224408129848</v>
      </c>
      <c r="L698" s="26">
        <f>I698*'Social Cost of Carbon'!$C$6</f>
        <v>1238.4783661219476</v>
      </c>
      <c r="M698" s="23">
        <f t="shared" si="72"/>
        <v>5.0018008226055552E-2</v>
      </c>
      <c r="N698" s="23">
        <f t="shared" si="73"/>
        <v>0.1000360164521111</v>
      </c>
      <c r="O698" s="23">
        <f t="shared" si="74"/>
        <v>0.15005402467816664</v>
      </c>
      <c r="P698" s="27"/>
    </row>
    <row r="699" spans="1:16" x14ac:dyDescent="0.25">
      <c r="A699" s="24">
        <f t="shared" si="75"/>
        <v>2017</v>
      </c>
      <c r="B699" s="32">
        <v>43062</v>
      </c>
      <c r="C699" s="28">
        <f>'Bitcoin Data'!C699</f>
        <v>8038.7700199999999</v>
      </c>
      <c r="D699" s="26">
        <f>'Bitcoin Data'!K699</f>
        <v>1980.0546511899488</v>
      </c>
      <c r="E699" s="25">
        <f>'Bitcoin Data'!J699</f>
        <v>14579.569467363688</v>
      </c>
      <c r="F699" s="25">
        <f t="shared" si="70"/>
        <v>28.868344336200433</v>
      </c>
      <c r="G699" s="23">
        <f>'Emissions Factors'!$AB$39/1000</f>
        <v>0.49266147344102867</v>
      </c>
      <c r="H699" s="26">
        <f t="shared" si="76"/>
        <v>14222.321056475481</v>
      </c>
      <c r="I699" s="23">
        <f t="shared" si="71"/>
        <v>7.1827921759272284</v>
      </c>
      <c r="J699" s="26">
        <f>I699*'Social Cost of Carbon'!$C$4</f>
        <v>359.13960879636141</v>
      </c>
      <c r="K699" s="26">
        <f>I699*'Social Cost of Carbon'!$C$5</f>
        <v>718.27921759272283</v>
      </c>
      <c r="L699" s="26">
        <f>I699*'Social Cost of Carbon'!$C$6</f>
        <v>1077.4188263890842</v>
      </c>
      <c r="M699" s="23">
        <f t="shared" si="72"/>
        <v>4.4675940212600011E-2</v>
      </c>
      <c r="N699" s="23">
        <f t="shared" si="73"/>
        <v>8.9351880425200023E-2</v>
      </c>
      <c r="O699" s="23">
        <f t="shared" si="74"/>
        <v>0.13402782063780003</v>
      </c>
      <c r="P699" s="27"/>
    </row>
    <row r="700" spans="1:16" x14ac:dyDescent="0.25">
      <c r="A700" s="24">
        <f t="shared" si="75"/>
        <v>2017</v>
      </c>
      <c r="B700" s="32">
        <v>43063</v>
      </c>
      <c r="C700" s="28">
        <f>'Bitcoin Data'!C700</f>
        <v>8253.6904300000006</v>
      </c>
      <c r="D700" s="26">
        <f>'Bitcoin Data'!K700</f>
        <v>1856.4193671192741</v>
      </c>
      <c r="E700" s="25">
        <f>'Bitcoin Data'!J700</f>
        <v>16272.370192392555</v>
      </c>
      <c r="F700" s="25">
        <f t="shared" si="70"/>
        <v>30.208343174091926</v>
      </c>
      <c r="G700" s="23">
        <f>'Emissions Factors'!$AB$39/1000</f>
        <v>0.49266147344102867</v>
      </c>
      <c r="H700" s="26">
        <f t="shared" si="76"/>
        <v>14882.486858360369</v>
      </c>
      <c r="I700" s="23">
        <f t="shared" si="71"/>
        <v>8.0167698753619909</v>
      </c>
      <c r="J700" s="26">
        <f>I700*'Social Cost of Carbon'!$C$4</f>
        <v>400.83849376809957</v>
      </c>
      <c r="K700" s="26">
        <f>I700*'Social Cost of Carbon'!$C$5</f>
        <v>801.67698753619914</v>
      </c>
      <c r="L700" s="26">
        <f>I700*'Social Cost of Carbon'!$C$6</f>
        <v>1202.5154813042986</v>
      </c>
      <c r="M700" s="23">
        <f t="shared" si="72"/>
        <v>4.8564759869252759E-2</v>
      </c>
      <c r="N700" s="23">
        <f t="shared" si="73"/>
        <v>9.7129519738505518E-2</v>
      </c>
      <c r="O700" s="23">
        <f t="shared" si="74"/>
        <v>0.14569427960775827</v>
      </c>
      <c r="P700" s="27"/>
    </row>
    <row r="701" spans="1:16" x14ac:dyDescent="0.25">
      <c r="A701" s="24">
        <f t="shared" si="75"/>
        <v>2017</v>
      </c>
      <c r="B701" s="32">
        <v>43064</v>
      </c>
      <c r="C701" s="28">
        <f>'Bitcoin Data'!C701</f>
        <v>8790.9199219999991</v>
      </c>
      <c r="D701" s="26">
        <f>'Bitcoin Data'!K701</f>
        <v>1936.0843934222785</v>
      </c>
      <c r="E701" s="25">
        <f>'Bitcoin Data'!J701</f>
        <v>15294.530651580266</v>
      </c>
      <c r="F701" s="25">
        <f t="shared" si="70"/>
        <v>29.611502099243225</v>
      </c>
      <c r="G701" s="23">
        <f>'Emissions Factors'!$AB$39/1000</f>
        <v>0.49266147344102867</v>
      </c>
      <c r="H701" s="26">
        <f t="shared" si="76"/>
        <v>14588.44625501528</v>
      </c>
      <c r="I701" s="23">
        <f t="shared" si="71"/>
        <v>7.5350260063965093</v>
      </c>
      <c r="J701" s="26">
        <f>I701*'Social Cost of Carbon'!$C$4</f>
        <v>376.75130031982548</v>
      </c>
      <c r="K701" s="26">
        <f>I701*'Social Cost of Carbon'!$C$5</f>
        <v>753.50260063965095</v>
      </c>
      <c r="L701" s="26">
        <f>I701*'Social Cost of Carbon'!$C$6</f>
        <v>1130.2539009594764</v>
      </c>
      <c r="M701" s="23">
        <f t="shared" si="72"/>
        <v>4.2856868639762534E-2</v>
      </c>
      <c r="N701" s="23">
        <f t="shared" si="73"/>
        <v>8.5713737279525068E-2</v>
      </c>
      <c r="O701" s="23">
        <f t="shared" si="74"/>
        <v>0.12857060591928759</v>
      </c>
      <c r="P701" s="27"/>
    </row>
    <row r="702" spans="1:16" x14ac:dyDescent="0.25">
      <c r="A702" s="24">
        <f t="shared" si="75"/>
        <v>2017</v>
      </c>
      <c r="B702" s="32">
        <v>43065</v>
      </c>
      <c r="C702" s="28">
        <f>'Bitcoin Data'!C702</f>
        <v>9330.5498050000006</v>
      </c>
      <c r="D702" s="26">
        <f>'Bitcoin Data'!K702</f>
        <v>1918.3839321994562</v>
      </c>
      <c r="E702" s="25">
        <f>'Bitcoin Data'!J702</f>
        <v>17141.510940699824</v>
      </c>
      <c r="F702" s="25">
        <f t="shared" si="70"/>
        <v>32.883999162259727</v>
      </c>
      <c r="G702" s="23">
        <f>'Emissions Factors'!$AB$39/1000</f>
        <v>0.49266147344102867</v>
      </c>
      <c r="H702" s="26">
        <f t="shared" si="76"/>
        <v>16200.679479912431</v>
      </c>
      <c r="I702" s="23">
        <f t="shared" si="71"/>
        <v>8.4449620370506899</v>
      </c>
      <c r="J702" s="26">
        <f>I702*'Social Cost of Carbon'!$C$4</f>
        <v>422.24810185253449</v>
      </c>
      <c r="K702" s="26">
        <f>I702*'Social Cost of Carbon'!$C$5</f>
        <v>844.49620370506898</v>
      </c>
      <c r="L702" s="26">
        <f>I702*'Social Cost of Carbon'!$C$6</f>
        <v>1266.7443055576034</v>
      </c>
      <c r="M702" s="23">
        <f t="shared" si="72"/>
        <v>4.525436449910622E-2</v>
      </c>
      <c r="N702" s="23">
        <f t="shared" si="73"/>
        <v>9.050872899821244E-2</v>
      </c>
      <c r="O702" s="23">
        <f t="shared" si="74"/>
        <v>0.13576309349731866</v>
      </c>
      <c r="P702" s="27"/>
    </row>
    <row r="703" spans="1:16" x14ac:dyDescent="0.25">
      <c r="A703" s="24">
        <f t="shared" si="75"/>
        <v>2017</v>
      </c>
      <c r="B703" s="32">
        <v>43066</v>
      </c>
      <c r="C703" s="28">
        <f>'Bitcoin Data'!C703</f>
        <v>9818.3496090000008</v>
      </c>
      <c r="D703" s="26">
        <f>'Bitcoin Data'!K703</f>
        <v>2121.7093859061197</v>
      </c>
      <c r="E703" s="25">
        <f>'Bitcoin Data'!J703</f>
        <v>14214.811579838739</v>
      </c>
      <c r="F703" s="25">
        <f t="shared" si="70"/>
        <v>30.159699147830853</v>
      </c>
      <c r="G703" s="23">
        <f>'Emissions Factors'!$AB$39/1000</f>
        <v>0.49266147344102867</v>
      </c>
      <c r="H703" s="26">
        <f t="shared" si="76"/>
        <v>14858.521820708485</v>
      </c>
      <c r="I703" s="23">
        <f t="shared" si="71"/>
        <v>7.0030900176099493</v>
      </c>
      <c r="J703" s="26">
        <f>I703*'Social Cost of Carbon'!$C$4</f>
        <v>350.15450088049749</v>
      </c>
      <c r="K703" s="26">
        <f>I703*'Social Cost of Carbon'!$C$5</f>
        <v>700.30900176099499</v>
      </c>
      <c r="L703" s="26">
        <f>I703*'Social Cost of Carbon'!$C$6</f>
        <v>1050.4635026414924</v>
      </c>
      <c r="M703" s="23">
        <f t="shared" si="72"/>
        <v>3.5663274870506544E-2</v>
      </c>
      <c r="N703" s="23">
        <f t="shared" si="73"/>
        <v>7.1326549741013087E-2</v>
      </c>
      <c r="O703" s="23">
        <f t="shared" si="74"/>
        <v>0.10698982461151962</v>
      </c>
      <c r="P703" s="27"/>
    </row>
    <row r="704" spans="1:16" x14ac:dyDescent="0.25">
      <c r="A704" s="24">
        <f t="shared" si="75"/>
        <v>2017</v>
      </c>
      <c r="B704" s="32">
        <v>43067</v>
      </c>
      <c r="C704" s="28">
        <f>'Bitcoin Data'!C704</f>
        <v>10058.799805000001</v>
      </c>
      <c r="D704" s="26">
        <f>'Bitcoin Data'!K704</f>
        <v>1957.8631773441953</v>
      </c>
      <c r="E704" s="25">
        <f>'Bitcoin Data'!J704</f>
        <v>17073.905402330944</v>
      </c>
      <c r="F704" s="25">
        <f t="shared" si="70"/>
        <v>33.42837068068188</v>
      </c>
      <c r="G704" s="23">
        <f>'Emissions Factors'!$AB$39/1000</f>
        <v>0.49266147344102867</v>
      </c>
      <c r="H704" s="26">
        <f t="shared" si="76"/>
        <v>16468.870354277617</v>
      </c>
      <c r="I704" s="23">
        <f t="shared" si="71"/>
        <v>8.4116553929051019</v>
      </c>
      <c r="J704" s="26">
        <f>I704*'Social Cost of Carbon'!$C$4</f>
        <v>420.5827696452551</v>
      </c>
      <c r="K704" s="26">
        <f>I704*'Social Cost of Carbon'!$C$5</f>
        <v>841.1655392905102</v>
      </c>
      <c r="L704" s="26">
        <f>I704*'Social Cost of Carbon'!$C$6</f>
        <v>1261.7483089357652</v>
      </c>
      <c r="M704" s="23">
        <f t="shared" si="72"/>
        <v>4.1812420745881929E-2</v>
      </c>
      <c r="N704" s="23">
        <f t="shared" si="73"/>
        <v>8.3624841491763857E-2</v>
      </c>
      <c r="O704" s="23">
        <f t="shared" si="74"/>
        <v>0.12543726223764576</v>
      </c>
      <c r="P704" s="27"/>
    </row>
    <row r="705" spans="1:16" x14ac:dyDescent="0.25">
      <c r="A705" s="24">
        <f t="shared" si="75"/>
        <v>2017</v>
      </c>
      <c r="B705" s="32">
        <v>43068</v>
      </c>
      <c r="C705" s="28">
        <f>'Bitcoin Data'!C705</f>
        <v>9888.6103519999997</v>
      </c>
      <c r="D705" s="26">
        <f>'Bitcoin Data'!K705</f>
        <v>2155.7134945541816</v>
      </c>
      <c r="E705" s="25">
        <f>'Bitcoin Data'!J705</f>
        <v>14961.021137604495</v>
      </c>
      <c r="F705" s="25">
        <f t="shared" si="70"/>
        <v>32.25167515864436</v>
      </c>
      <c r="G705" s="23">
        <f>'Emissions Factors'!$AB$39/1000</f>
        <v>0.49266147344102867</v>
      </c>
      <c r="H705" s="26">
        <f t="shared" si="76"/>
        <v>15889.157804599152</v>
      </c>
      <c r="I705" s="23">
        <f t="shared" si="71"/>
        <v>7.3707187178346061</v>
      </c>
      <c r="J705" s="26">
        <f>I705*'Social Cost of Carbon'!$C$4</f>
        <v>368.53593589173033</v>
      </c>
      <c r="K705" s="26">
        <f>I705*'Social Cost of Carbon'!$C$5</f>
        <v>737.07187178346067</v>
      </c>
      <c r="L705" s="26">
        <f>I705*'Social Cost of Carbon'!$C$6</f>
        <v>1105.607807675191</v>
      </c>
      <c r="M705" s="23">
        <f t="shared" si="72"/>
        <v>3.7268728645698218E-2</v>
      </c>
      <c r="N705" s="23">
        <f t="shared" si="73"/>
        <v>7.4537457291396436E-2</v>
      </c>
      <c r="O705" s="23">
        <f t="shared" si="74"/>
        <v>0.11180618593709465</v>
      </c>
      <c r="P705" s="27"/>
    </row>
    <row r="706" spans="1:16" x14ac:dyDescent="0.25">
      <c r="A706" s="24">
        <f t="shared" si="75"/>
        <v>2017</v>
      </c>
      <c r="B706" s="32">
        <v>43069</v>
      </c>
      <c r="C706" s="28">
        <f>'Bitcoin Data'!C706</f>
        <v>10233.599609000001</v>
      </c>
      <c r="D706" s="26">
        <f>'Bitcoin Data'!K706</f>
        <v>2107.9697525741876</v>
      </c>
      <c r="E706" s="25">
        <f>'Bitcoin Data'!J706</f>
        <v>16756.728002115164</v>
      </c>
      <c r="F706" s="25">
        <f t="shared" si="70"/>
        <v>35.322675780571664</v>
      </c>
      <c r="G706" s="23">
        <f>'Emissions Factors'!$AB$39/1000</f>
        <v>0.49266147344102867</v>
      </c>
      <c r="H706" s="26">
        <f t="shared" si="76"/>
        <v>17402.121495936175</v>
      </c>
      <c r="I706" s="23">
        <f t="shared" si="71"/>
        <v>8.2553943075726028</v>
      </c>
      <c r="J706" s="26">
        <f>I706*'Social Cost of Carbon'!$C$4</f>
        <v>412.76971537863017</v>
      </c>
      <c r="K706" s="26">
        <f>I706*'Social Cost of Carbon'!$C$5</f>
        <v>825.53943075726033</v>
      </c>
      <c r="L706" s="26">
        <f>I706*'Social Cost of Carbon'!$C$6</f>
        <v>1238.3091461358904</v>
      </c>
      <c r="M706" s="23">
        <f t="shared" si="72"/>
        <v>4.0334753278369162E-2</v>
      </c>
      <c r="N706" s="23">
        <f t="shared" si="73"/>
        <v>8.0669506556738324E-2</v>
      </c>
      <c r="O706" s="23">
        <f t="shared" si="74"/>
        <v>0.12100425983510747</v>
      </c>
      <c r="P706" s="27"/>
    </row>
    <row r="707" spans="1:16" x14ac:dyDescent="0.25">
      <c r="A707" s="24">
        <f t="shared" si="75"/>
        <v>2017</v>
      </c>
      <c r="B707" s="32">
        <v>43070</v>
      </c>
      <c r="C707" s="28">
        <f>'Bitcoin Data'!C707</f>
        <v>10975.599609000001</v>
      </c>
      <c r="D707" s="26">
        <f>'Bitcoin Data'!K707</f>
        <v>2262.0001373406294</v>
      </c>
      <c r="E707" s="25">
        <f>'Bitcoin Data'!J707</f>
        <v>13731.009067379113</v>
      </c>
      <c r="F707" s="25">
        <f t="shared" si="70"/>
        <v>31.059544396236983</v>
      </c>
      <c r="G707" s="23">
        <f>'Emissions Factors'!$AB$39/1000</f>
        <v>0.49266147344102867</v>
      </c>
      <c r="H707" s="26">
        <f t="shared" si="76"/>
        <v>15301.840906657157</v>
      </c>
      <c r="I707" s="23">
        <f t="shared" si="71"/>
        <v>6.7647391589671191</v>
      </c>
      <c r="J707" s="26">
        <f>I707*'Social Cost of Carbon'!$C$4</f>
        <v>338.23695794835595</v>
      </c>
      <c r="K707" s="26">
        <f>I707*'Social Cost of Carbon'!$C$5</f>
        <v>676.4739158967119</v>
      </c>
      <c r="L707" s="26">
        <f>I707*'Social Cost of Carbon'!$C$6</f>
        <v>1014.7108738450679</v>
      </c>
      <c r="M707" s="23">
        <f t="shared" si="72"/>
        <v>3.0817173548404714E-2</v>
      </c>
      <c r="N707" s="23">
        <f t="shared" si="73"/>
        <v>6.1634347096809428E-2</v>
      </c>
      <c r="O707" s="23">
        <f t="shared" si="74"/>
        <v>9.2451520645214155E-2</v>
      </c>
      <c r="P707" s="27"/>
    </row>
    <row r="708" spans="1:16" x14ac:dyDescent="0.25">
      <c r="A708" s="24">
        <f t="shared" si="75"/>
        <v>2017</v>
      </c>
      <c r="B708" s="32">
        <v>43071</v>
      </c>
      <c r="C708" s="28">
        <f>'Bitcoin Data'!C708</f>
        <v>11074.599609000001</v>
      </c>
      <c r="D708" s="26">
        <f>'Bitcoin Data'!K708</f>
        <v>2023.03664921466</v>
      </c>
      <c r="E708" s="25">
        <f>'Bitcoin Data'!J708</f>
        <v>16774.316061699508</v>
      </c>
      <c r="F708" s="25">
        <f t="shared" si="70"/>
        <v>33.93505615832823</v>
      </c>
      <c r="G708" s="23">
        <f>'Emissions Factors'!$AB$39/1000</f>
        <v>0.49266147344102867</v>
      </c>
      <c r="H708" s="26">
        <f t="shared" si="76"/>
        <v>16718.494768266042</v>
      </c>
      <c r="I708" s="23">
        <f t="shared" si="71"/>
        <v>8.2640592669223931</v>
      </c>
      <c r="J708" s="26">
        <f>I708*'Social Cost of Carbon'!$C$4</f>
        <v>413.20296334611965</v>
      </c>
      <c r="K708" s="26">
        <f>I708*'Social Cost of Carbon'!$C$5</f>
        <v>826.40592669223929</v>
      </c>
      <c r="L708" s="26">
        <f>I708*'Social Cost of Carbon'!$C$6</f>
        <v>1239.608890038359</v>
      </c>
      <c r="M708" s="23">
        <f t="shared" si="72"/>
        <v>3.7310871537994186E-2</v>
      </c>
      <c r="N708" s="23">
        <f t="shared" si="73"/>
        <v>7.4621743075988373E-2</v>
      </c>
      <c r="O708" s="23">
        <f t="shared" si="74"/>
        <v>0.11193261461398256</v>
      </c>
      <c r="P708" s="27"/>
    </row>
    <row r="709" spans="1:16" x14ac:dyDescent="0.25">
      <c r="A709" s="24">
        <f t="shared" si="75"/>
        <v>2017</v>
      </c>
      <c r="B709" s="32">
        <v>43072</v>
      </c>
      <c r="C709" s="28">
        <f>'Bitcoin Data'!C709</f>
        <v>11323.200194999999</v>
      </c>
      <c r="D709" s="26">
        <f>'Bitcoin Data'!K709</f>
        <v>2194.6150648870853</v>
      </c>
      <c r="E709" s="25">
        <f>'Bitcoin Data'!J709</f>
        <v>15893.619908101624</v>
      </c>
      <c r="F709" s="25">
        <f t="shared" si="70"/>
        <v>34.880377685909117</v>
      </c>
      <c r="G709" s="23">
        <f>'Emissions Factors'!$AB$39/1000</f>
        <v>0.49266147344102867</v>
      </c>
      <c r="H709" s="26">
        <f t="shared" si="76"/>
        <v>17184.218264919564</v>
      </c>
      <c r="I709" s="23">
        <f t="shared" si="71"/>
        <v>7.8301742022370124</v>
      </c>
      <c r="J709" s="26">
        <f>I709*'Social Cost of Carbon'!$C$4</f>
        <v>391.50871011185063</v>
      </c>
      <c r="K709" s="26">
        <f>I709*'Social Cost of Carbon'!$C$5</f>
        <v>783.01742022370127</v>
      </c>
      <c r="L709" s="26">
        <f>I709*'Social Cost of Carbon'!$C$6</f>
        <v>1174.5261303355519</v>
      </c>
      <c r="M709" s="23">
        <f t="shared" si="72"/>
        <v>3.4575800424753562E-2</v>
      </c>
      <c r="N709" s="23">
        <f t="shared" si="73"/>
        <v>6.9151600849507125E-2</v>
      </c>
      <c r="O709" s="23">
        <f t="shared" si="74"/>
        <v>0.10372740127426069</v>
      </c>
      <c r="P709" s="27"/>
    </row>
    <row r="710" spans="1:16" x14ac:dyDescent="0.25">
      <c r="A710" s="24">
        <f t="shared" si="75"/>
        <v>2017</v>
      </c>
      <c r="B710" s="32">
        <v>43073</v>
      </c>
      <c r="C710" s="28">
        <f>'Bitcoin Data'!C710</f>
        <v>11657.200194999999</v>
      </c>
      <c r="D710" s="26">
        <f>'Bitcoin Data'!K710</f>
        <v>2257.5615840349242</v>
      </c>
      <c r="E710" s="25">
        <f>'Bitcoin Data'!J710</f>
        <v>15186.220434798959</v>
      </c>
      <c r="F710" s="25">
        <f t="shared" si="70"/>
        <v>34.28382786028827</v>
      </c>
      <c r="G710" s="23">
        <f>'Emissions Factors'!$AB$39/1000</f>
        <v>0.49266147344102867</v>
      </c>
      <c r="H710" s="26">
        <f t="shared" si="76"/>
        <v>16890.321148848208</v>
      </c>
      <c r="I710" s="23">
        <f t="shared" si="71"/>
        <v>7.4816657354083143</v>
      </c>
      <c r="J710" s="26">
        <f>I710*'Social Cost of Carbon'!$C$4</f>
        <v>374.08328677041573</v>
      </c>
      <c r="K710" s="26">
        <f>I710*'Social Cost of Carbon'!$C$5</f>
        <v>748.16657354083145</v>
      </c>
      <c r="L710" s="26">
        <f>I710*'Social Cost of Carbon'!$C$6</f>
        <v>1122.2498603112472</v>
      </c>
      <c r="M710" s="23">
        <f t="shared" si="72"/>
        <v>3.209032018947975E-2</v>
      </c>
      <c r="N710" s="23">
        <f t="shared" si="73"/>
        <v>6.41806403789595E-2</v>
      </c>
      <c r="O710" s="23">
        <f t="shared" si="74"/>
        <v>9.6270960568439243E-2</v>
      </c>
      <c r="P710" s="27"/>
    </row>
    <row r="711" spans="1:16" x14ac:dyDescent="0.25">
      <c r="A711" s="24">
        <f t="shared" si="75"/>
        <v>2017</v>
      </c>
      <c r="B711" s="32">
        <v>43074</v>
      </c>
      <c r="C711" s="28">
        <f>'Bitcoin Data'!C711</f>
        <v>11916.700194999999</v>
      </c>
      <c r="D711" s="26">
        <f>'Bitcoin Data'!K711</f>
        <v>2230.0071920747996</v>
      </c>
      <c r="E711" s="25">
        <f>'Bitcoin Data'!J711</f>
        <v>19167.327997295968</v>
      </c>
      <c r="F711" s="25">
        <f t="shared" ref="F711:F774" si="77">E711*D711/1000000</f>
        <v>42.743279286826677</v>
      </c>
      <c r="G711" s="23">
        <f>'Emissions Factors'!$AB$39/1000</f>
        <v>0.49266147344102867</v>
      </c>
      <c r="H711" s="26">
        <f t="shared" si="76"/>
        <v>21057.966953149433</v>
      </c>
      <c r="I711" s="23">
        <f t="shared" ref="I711:I774" si="78">$E711*G711/1000</f>
        <v>9.4430040530753114</v>
      </c>
      <c r="J711" s="26">
        <f>I711*'Social Cost of Carbon'!$C$4</f>
        <v>472.15020265376558</v>
      </c>
      <c r="K711" s="26">
        <f>I711*'Social Cost of Carbon'!$C$5</f>
        <v>944.30040530753115</v>
      </c>
      <c r="L711" s="26">
        <f>I711*'Social Cost of Carbon'!$C$6</f>
        <v>1416.4506079612968</v>
      </c>
      <c r="M711" s="23">
        <f t="shared" ref="M711:M774" si="79">J711/$C711</f>
        <v>3.9620884550898579E-2</v>
      </c>
      <c r="N711" s="23">
        <f t="shared" ref="N711:N774" si="80">K711/$C711</f>
        <v>7.9241769101797158E-2</v>
      </c>
      <c r="O711" s="23">
        <f t="shared" ref="O711:O774" si="81">L711/$C711</f>
        <v>0.11886265365269574</v>
      </c>
      <c r="P711" s="27"/>
    </row>
    <row r="712" spans="1:16" x14ac:dyDescent="0.25">
      <c r="A712" s="24">
        <f t="shared" ref="A712:A775" si="82">YEAR(B712)</f>
        <v>2017</v>
      </c>
      <c r="B712" s="32">
        <v>43075</v>
      </c>
      <c r="C712" s="28">
        <f>'Bitcoin Data'!C712</f>
        <v>14291.5</v>
      </c>
      <c r="D712" s="26">
        <f>'Bitcoin Data'!K712</f>
        <v>2345.1685185612996</v>
      </c>
      <c r="E712" s="25">
        <f>'Bitcoin Data'!J712</f>
        <v>14631.187652233259</v>
      </c>
      <c r="F712" s="25">
        <f t="shared" si="77"/>
        <v>34.312600671180249</v>
      </c>
      <c r="G712" s="23">
        <f>'Emissions Factors'!$AB$39/1000</f>
        <v>0.49266147344102867</v>
      </c>
      <c r="H712" s="26">
        <f t="shared" ref="H712:H775" si="83">F712*G712*1000</f>
        <v>16904.49640425729</v>
      </c>
      <c r="I712" s="23">
        <f t="shared" si="78"/>
        <v>7.2082224669414225</v>
      </c>
      <c r="J712" s="26">
        <f>I712*'Social Cost of Carbon'!$C$4</f>
        <v>360.41112334707111</v>
      </c>
      <c r="K712" s="26">
        <f>I712*'Social Cost of Carbon'!$C$5</f>
        <v>720.82224669414222</v>
      </c>
      <c r="L712" s="26">
        <f>I712*'Social Cost of Carbon'!$C$6</f>
        <v>1081.2333700412134</v>
      </c>
      <c r="M712" s="23">
        <f t="shared" si="79"/>
        <v>2.5218565115423232E-2</v>
      </c>
      <c r="N712" s="23">
        <f t="shared" si="80"/>
        <v>5.0437130230846464E-2</v>
      </c>
      <c r="O712" s="23">
        <f t="shared" si="81"/>
        <v>7.5655695346269702E-2</v>
      </c>
      <c r="P712" s="27"/>
    </row>
    <row r="713" spans="1:16" x14ac:dyDescent="0.25">
      <c r="A713" s="24">
        <f t="shared" si="82"/>
        <v>2017</v>
      </c>
      <c r="B713" s="32">
        <v>43076</v>
      </c>
      <c r="C713" s="28">
        <f>'Bitcoin Data'!C713</f>
        <v>17899.699218999998</v>
      </c>
      <c r="D713" s="26">
        <f>'Bitcoin Data'!K713</f>
        <v>1904.6514056318101</v>
      </c>
      <c r="E713" s="25">
        <f>'Bitcoin Data'!J713</f>
        <v>18601.693535278591</v>
      </c>
      <c r="F713" s="25">
        <f t="shared" si="77"/>
        <v>35.429741739100521</v>
      </c>
      <c r="G713" s="23">
        <f>'Emissions Factors'!$AB$39/1000</f>
        <v>0.49266147344102867</v>
      </c>
      <c r="H713" s="26">
        <f t="shared" si="83"/>
        <v>17454.868768820375</v>
      </c>
      <c r="I713" s="23">
        <f t="shared" si="78"/>
        <v>9.1643377455888082</v>
      </c>
      <c r="J713" s="26">
        <f>I713*'Social Cost of Carbon'!$C$4</f>
        <v>458.21688727944041</v>
      </c>
      <c r="K713" s="26">
        <f>I713*'Social Cost of Carbon'!$C$5</f>
        <v>916.43377455888083</v>
      </c>
      <c r="L713" s="26">
        <f>I713*'Social Cost of Carbon'!$C$6</f>
        <v>1374.6506618383212</v>
      </c>
      <c r="M713" s="23">
        <f t="shared" si="79"/>
        <v>2.559913893933239E-2</v>
      </c>
      <c r="N713" s="23">
        <f t="shared" si="80"/>
        <v>5.119827787866478E-2</v>
      </c>
      <c r="O713" s="23">
        <f t="shared" si="81"/>
        <v>7.6797416817997163E-2</v>
      </c>
      <c r="P713" s="27"/>
    </row>
    <row r="714" spans="1:16" x14ac:dyDescent="0.25">
      <c r="A714" s="24">
        <f t="shared" si="82"/>
        <v>2017</v>
      </c>
      <c r="B714" s="32">
        <v>43077</v>
      </c>
      <c r="C714" s="28">
        <f>'Bitcoin Data'!C714</f>
        <v>16569.400390999999</v>
      </c>
      <c r="D714" s="26">
        <f>'Bitcoin Data'!K714</f>
        <v>1948.421417832775</v>
      </c>
      <c r="E714" s="25">
        <f>'Bitcoin Data'!J714</f>
        <v>20271.059165216306</v>
      </c>
      <c r="F714" s="25">
        <f t="shared" si="77"/>
        <v>39.496565839662821</v>
      </c>
      <c r="G714" s="23">
        <f>'Emissions Factors'!$AB$39/1000</f>
        <v>0.49266147344102867</v>
      </c>
      <c r="H714" s="26">
        <f t="shared" si="83"/>
        <v>19458.436322428883</v>
      </c>
      <c r="I714" s="23">
        <f t="shared" si="78"/>
        <v>9.9867698765457327</v>
      </c>
      <c r="J714" s="26">
        <f>I714*'Social Cost of Carbon'!$C$4</f>
        <v>499.33849382728664</v>
      </c>
      <c r="K714" s="26">
        <f>I714*'Social Cost of Carbon'!$C$5</f>
        <v>998.67698765457328</v>
      </c>
      <c r="L714" s="26">
        <f>I714*'Social Cost of Carbon'!$C$6</f>
        <v>1498.01548148186</v>
      </c>
      <c r="M714" s="23">
        <f t="shared" si="79"/>
        <v>3.0136183690661029E-2</v>
      </c>
      <c r="N714" s="23">
        <f t="shared" si="80"/>
        <v>6.0272367381322058E-2</v>
      </c>
      <c r="O714" s="23">
        <f t="shared" si="81"/>
        <v>9.040855107198309E-2</v>
      </c>
      <c r="P714" s="27"/>
    </row>
    <row r="715" spans="1:16" x14ac:dyDescent="0.25">
      <c r="A715" s="24">
        <f t="shared" si="82"/>
        <v>2017</v>
      </c>
      <c r="B715" s="32">
        <v>43078</v>
      </c>
      <c r="C715" s="28">
        <f>'Bitcoin Data'!C715</f>
        <v>15178.200194999999</v>
      </c>
      <c r="D715" s="26">
        <f>'Bitcoin Data'!K715</f>
        <v>2179.2879508291785</v>
      </c>
      <c r="E715" s="25">
        <f>'Bitcoin Data'!J715</f>
        <v>17072.849726941549</v>
      </c>
      <c r="F715" s="25">
        <f t="shared" si="77"/>
        <v>37.206655696240944</v>
      </c>
      <c r="G715" s="23">
        <f>'Emissions Factors'!$AB$39/1000</f>
        <v>0.49266147344102867</v>
      </c>
      <c r="H715" s="26">
        <f t="shared" si="83"/>
        <v>18330.285817123106</v>
      </c>
      <c r="I715" s="23">
        <f t="shared" si="78"/>
        <v>8.4111353023122888</v>
      </c>
      <c r="J715" s="26">
        <f>I715*'Social Cost of Carbon'!$C$4</f>
        <v>420.55676511561444</v>
      </c>
      <c r="K715" s="26">
        <f>I715*'Social Cost of Carbon'!$C$5</f>
        <v>841.11353023122888</v>
      </c>
      <c r="L715" s="26">
        <f>I715*'Social Cost of Carbon'!$C$6</f>
        <v>1261.6702953468434</v>
      </c>
      <c r="M715" s="23">
        <f t="shared" si="79"/>
        <v>2.7707946904940297E-2</v>
      </c>
      <c r="N715" s="23">
        <f t="shared" si="80"/>
        <v>5.5415893809880594E-2</v>
      </c>
      <c r="O715" s="23">
        <f t="shared" si="81"/>
        <v>8.3123840714820901E-2</v>
      </c>
      <c r="P715" s="27"/>
    </row>
    <row r="716" spans="1:16" x14ac:dyDescent="0.25">
      <c r="A716" s="24">
        <f t="shared" si="82"/>
        <v>2017</v>
      </c>
      <c r="B716" s="32">
        <v>43079</v>
      </c>
      <c r="C716" s="28">
        <f>'Bitcoin Data'!C716</f>
        <v>15455.400390999999</v>
      </c>
      <c r="D716" s="26">
        <f>'Bitcoin Data'!K716</f>
        <v>2040.9527211550653</v>
      </c>
      <c r="E716" s="25">
        <f>'Bitcoin Data'!J716</f>
        <v>18997.946177094156</v>
      </c>
      <c r="F716" s="25">
        <f t="shared" si="77"/>
        <v>38.773909946497788</v>
      </c>
      <c r="G716" s="23">
        <f>'Emissions Factors'!$AB$39/1000</f>
        <v>0.49266147344102867</v>
      </c>
      <c r="H716" s="26">
        <f t="shared" si="83"/>
        <v>19102.411605311358</v>
      </c>
      <c r="I716" s="23">
        <f t="shared" si="78"/>
        <v>9.3595561559605649</v>
      </c>
      <c r="J716" s="26">
        <f>I716*'Social Cost of Carbon'!$C$4</f>
        <v>467.97780779802827</v>
      </c>
      <c r="K716" s="26">
        <f>I716*'Social Cost of Carbon'!$C$5</f>
        <v>935.95561559605653</v>
      </c>
      <c r="L716" s="26">
        <f>I716*'Social Cost of Carbon'!$C$6</f>
        <v>1403.9334233940847</v>
      </c>
      <c r="M716" s="23">
        <f t="shared" si="79"/>
        <v>3.0279241945135336E-2</v>
      </c>
      <c r="N716" s="23">
        <f t="shared" si="80"/>
        <v>6.0558483890270673E-2</v>
      </c>
      <c r="O716" s="23">
        <f t="shared" si="81"/>
        <v>9.0837725835406002E-2</v>
      </c>
      <c r="P716" s="27"/>
    </row>
    <row r="717" spans="1:16" x14ac:dyDescent="0.25">
      <c r="A717" s="24">
        <f t="shared" si="82"/>
        <v>2017</v>
      </c>
      <c r="B717" s="32">
        <v>43080</v>
      </c>
      <c r="C717" s="28">
        <f>'Bitcoin Data'!C717</f>
        <v>16936.800781000002</v>
      </c>
      <c r="D717" s="26">
        <f>'Bitcoin Data'!K717</f>
        <v>2138.6386270468092</v>
      </c>
      <c r="E717" s="25">
        <f>'Bitcoin Data'!J717</f>
        <v>16530.933478133691</v>
      </c>
      <c r="F717" s="25">
        <f t="shared" si="77"/>
        <v>35.353692877477975</v>
      </c>
      <c r="G717" s="23">
        <f>'Emissions Factors'!$AB$39/1000</f>
        <v>0.49266147344102867</v>
      </c>
      <c r="H717" s="26">
        <f t="shared" si="83"/>
        <v>17417.402424599899</v>
      </c>
      <c r="I717" s="23">
        <f t="shared" si="78"/>
        <v>8.1441540446929732</v>
      </c>
      <c r="J717" s="26">
        <f>I717*'Social Cost of Carbon'!$C$4</f>
        <v>407.20770223464865</v>
      </c>
      <c r="K717" s="26">
        <f>I717*'Social Cost of Carbon'!$C$5</f>
        <v>814.4154044692973</v>
      </c>
      <c r="L717" s="26">
        <f>I717*'Social Cost of Carbon'!$C$6</f>
        <v>1221.623106703946</v>
      </c>
      <c r="M717" s="23">
        <f t="shared" si="79"/>
        <v>2.404277569890657E-2</v>
      </c>
      <c r="N717" s="23">
        <f t="shared" si="80"/>
        <v>4.8085551397813141E-2</v>
      </c>
      <c r="O717" s="23">
        <f t="shared" si="81"/>
        <v>7.2128327096719708E-2</v>
      </c>
      <c r="P717" s="27"/>
    </row>
    <row r="718" spans="1:16" x14ac:dyDescent="0.25">
      <c r="A718" s="24">
        <f t="shared" si="82"/>
        <v>2017</v>
      </c>
      <c r="B718" s="32">
        <v>43081</v>
      </c>
      <c r="C718" s="28">
        <f>'Bitcoin Data'!C718</f>
        <v>17415.400390999999</v>
      </c>
      <c r="D718" s="26">
        <f>'Bitcoin Data'!K718</f>
        <v>1992.5256634656332</v>
      </c>
      <c r="E718" s="25">
        <f>'Bitcoin Data'!J718</f>
        <v>21143.939452373241</v>
      </c>
      <c r="F718" s="25">
        <f t="shared" si="77"/>
        <v>42.129841985617169</v>
      </c>
      <c r="G718" s="23">
        <f>'Emissions Factors'!$AB$39/1000</f>
        <v>0.49266147344102867</v>
      </c>
      <c r="H718" s="26">
        <f t="shared" si="83"/>
        <v>20755.75002847187</v>
      </c>
      <c r="I718" s="23">
        <f t="shared" si="78"/>
        <v>10.416804364954098</v>
      </c>
      <c r="J718" s="26">
        <f>I718*'Social Cost of Carbon'!$C$4</f>
        <v>520.84021824770491</v>
      </c>
      <c r="K718" s="26">
        <f>I718*'Social Cost of Carbon'!$C$5</f>
        <v>1041.6804364954098</v>
      </c>
      <c r="L718" s="26">
        <f>I718*'Social Cost of Carbon'!$C$6</f>
        <v>1562.5206547431146</v>
      </c>
      <c r="M718" s="23">
        <f t="shared" si="79"/>
        <v>2.9906875900301829E-2</v>
      </c>
      <c r="N718" s="23">
        <f t="shared" si="80"/>
        <v>5.9813751800603658E-2</v>
      </c>
      <c r="O718" s="23">
        <f t="shared" si="81"/>
        <v>8.9720627700905484E-2</v>
      </c>
      <c r="P718" s="27"/>
    </row>
    <row r="719" spans="1:16" x14ac:dyDescent="0.25">
      <c r="A719" s="24">
        <f t="shared" si="82"/>
        <v>2017</v>
      </c>
      <c r="B719" s="32">
        <v>43082</v>
      </c>
      <c r="C719" s="28">
        <f>'Bitcoin Data'!C719</f>
        <v>16408.199218999998</v>
      </c>
      <c r="D719" s="26">
        <f>'Bitcoin Data'!K719</f>
        <v>2280.3173918472526</v>
      </c>
      <c r="E719" s="25">
        <f>'Bitcoin Data'!J719</f>
        <v>18366.229818189451</v>
      </c>
      <c r="F719" s="25">
        <f t="shared" si="77"/>
        <v>41.880833277081003</v>
      </c>
      <c r="G719" s="23">
        <f>'Emissions Factors'!$AB$39/1000</f>
        <v>0.49266147344102867</v>
      </c>
      <c r="H719" s="26">
        <f t="shared" si="83"/>
        <v>20633.073031224794</v>
      </c>
      <c r="I719" s="23">
        <f t="shared" si="78"/>
        <v>9.0483338437857714</v>
      </c>
      <c r="J719" s="26">
        <f>I719*'Social Cost of Carbon'!$C$4</f>
        <v>452.4166921892886</v>
      </c>
      <c r="K719" s="26">
        <f>I719*'Social Cost of Carbon'!$C$5</f>
        <v>904.83338437857719</v>
      </c>
      <c r="L719" s="26">
        <f>I719*'Social Cost of Carbon'!$C$6</f>
        <v>1357.2500765678658</v>
      </c>
      <c r="M719" s="23">
        <f t="shared" si="79"/>
        <v>2.7572598683797626E-2</v>
      </c>
      <c r="N719" s="23">
        <f t="shared" si="80"/>
        <v>5.5145197367595253E-2</v>
      </c>
      <c r="O719" s="23">
        <f t="shared" si="81"/>
        <v>8.2717796051392886E-2</v>
      </c>
      <c r="P719" s="27"/>
    </row>
    <row r="720" spans="1:16" x14ac:dyDescent="0.25">
      <c r="A720" s="24">
        <f t="shared" si="82"/>
        <v>2017</v>
      </c>
      <c r="B720" s="32">
        <v>43083</v>
      </c>
      <c r="C720" s="28">
        <f>'Bitcoin Data'!C720</f>
        <v>16564</v>
      </c>
      <c r="D720" s="26">
        <f>'Bitcoin Data'!K720</f>
        <v>2322.8776710768043</v>
      </c>
      <c r="E720" s="25">
        <f>'Bitcoin Data'!J720</f>
        <v>16461.547156968882</v>
      </c>
      <c r="F720" s="25">
        <f t="shared" si="77"/>
        <v>38.238160322300864</v>
      </c>
      <c r="G720" s="23">
        <f>'Emissions Factors'!$AB$39/1000</f>
        <v>0.49266147344102867</v>
      </c>
      <c r="H720" s="26">
        <f t="shared" si="83"/>
        <v>18838.468406059026</v>
      </c>
      <c r="I720" s="23">
        <f t="shared" si="78"/>
        <v>8.1099700774712655</v>
      </c>
      <c r="J720" s="26">
        <f>I720*'Social Cost of Carbon'!$C$4</f>
        <v>405.49850387356327</v>
      </c>
      <c r="K720" s="26">
        <f>I720*'Social Cost of Carbon'!$C$5</f>
        <v>810.99700774712653</v>
      </c>
      <c r="L720" s="26">
        <f>I720*'Social Cost of Carbon'!$C$6</f>
        <v>1216.4955116206897</v>
      </c>
      <c r="M720" s="23">
        <f t="shared" si="79"/>
        <v>2.4480711414728525E-2</v>
      </c>
      <c r="N720" s="23">
        <f t="shared" si="80"/>
        <v>4.8961422829457049E-2</v>
      </c>
      <c r="O720" s="23">
        <f t="shared" si="81"/>
        <v>7.3442134244185567E-2</v>
      </c>
      <c r="P720" s="27"/>
    </row>
    <row r="721" spans="1:16" x14ac:dyDescent="0.25">
      <c r="A721" s="24">
        <f t="shared" si="82"/>
        <v>2017</v>
      </c>
      <c r="B721" s="32">
        <v>43084</v>
      </c>
      <c r="C721" s="28">
        <f>'Bitcoin Data'!C721</f>
        <v>17706.900390999999</v>
      </c>
      <c r="D721" s="26">
        <f>'Bitcoin Data'!K721</f>
        <v>2108.5708344404538</v>
      </c>
      <c r="E721" s="25">
        <f>'Bitcoin Data'!J721</f>
        <v>18339.390582473392</v>
      </c>
      <c r="F721" s="25">
        <f t="shared" si="77"/>
        <v>38.669904103615323</v>
      </c>
      <c r="G721" s="23">
        <f>'Emissions Factors'!$AB$39/1000</f>
        <v>0.49266147344102867</v>
      </c>
      <c r="H721" s="26">
        <f t="shared" si="83"/>
        <v>19051.171933510406</v>
      </c>
      <c r="I721" s="23">
        <f t="shared" si="78"/>
        <v>9.0351111863718678</v>
      </c>
      <c r="J721" s="26">
        <f>I721*'Social Cost of Carbon'!$C$4</f>
        <v>451.75555931859338</v>
      </c>
      <c r="K721" s="26">
        <f>I721*'Social Cost of Carbon'!$C$5</f>
        <v>903.51111863718677</v>
      </c>
      <c r="L721" s="26">
        <f>I721*'Social Cost of Carbon'!$C$6</f>
        <v>1355.2666779557801</v>
      </c>
      <c r="M721" s="23">
        <f t="shared" si="79"/>
        <v>2.5512966659495644E-2</v>
      </c>
      <c r="N721" s="23">
        <f t="shared" si="80"/>
        <v>5.1025933318991287E-2</v>
      </c>
      <c r="O721" s="23">
        <f t="shared" si="81"/>
        <v>7.6538899978486938E-2</v>
      </c>
      <c r="P721" s="27"/>
    </row>
    <row r="722" spans="1:16" x14ac:dyDescent="0.25">
      <c r="A722" s="24">
        <f t="shared" si="82"/>
        <v>2017</v>
      </c>
      <c r="B722" s="32">
        <v>43085</v>
      </c>
      <c r="C722" s="28">
        <f>'Bitcoin Data'!C722</f>
        <v>19497.400390999999</v>
      </c>
      <c r="D722" s="26">
        <f>'Bitcoin Data'!K722</f>
        <v>2141.8878953411513</v>
      </c>
      <c r="E722" s="25">
        <f>'Bitcoin Data'!J722</f>
        <v>19521.746825350467</v>
      </c>
      <c r="F722" s="25">
        <f t="shared" si="77"/>
        <v>41.813393221132714</v>
      </c>
      <c r="G722" s="23">
        <f>'Emissions Factors'!$AB$39/1000</f>
        <v>0.49266147344102867</v>
      </c>
      <c r="H722" s="26">
        <f t="shared" si="83"/>
        <v>20599.847913892361</v>
      </c>
      <c r="I722" s="23">
        <f t="shared" si="78"/>
        <v>9.6176125551198854</v>
      </c>
      <c r="J722" s="26">
        <f>I722*'Social Cost of Carbon'!$C$4</f>
        <v>480.88062775599428</v>
      </c>
      <c r="K722" s="26">
        <f>I722*'Social Cost of Carbon'!$C$5</f>
        <v>961.76125551198857</v>
      </c>
      <c r="L722" s="26">
        <f>I722*'Social Cost of Carbon'!$C$6</f>
        <v>1442.6418832679828</v>
      </c>
      <c r="M722" s="23">
        <f t="shared" si="79"/>
        <v>2.4663833029657061E-2</v>
      </c>
      <c r="N722" s="23">
        <f t="shared" si="80"/>
        <v>4.9327666059314122E-2</v>
      </c>
      <c r="O722" s="23">
        <f t="shared" si="81"/>
        <v>7.399149908897118E-2</v>
      </c>
      <c r="P722" s="27"/>
    </row>
    <row r="723" spans="1:16" x14ac:dyDescent="0.25">
      <c r="A723" s="24">
        <f t="shared" si="82"/>
        <v>2017</v>
      </c>
      <c r="B723" s="32">
        <v>43086</v>
      </c>
      <c r="C723" s="28">
        <f>'Bitcoin Data'!C723</f>
        <v>19140.800781000002</v>
      </c>
      <c r="D723" s="26">
        <f>'Bitcoin Data'!K723</f>
        <v>2322.4456584912241</v>
      </c>
      <c r="E723" s="25">
        <f>'Bitcoin Data'!J723</f>
        <v>20842.816312393716</v>
      </c>
      <c r="F723" s="25">
        <f t="shared" si="77"/>
        <v>48.406308255448849</v>
      </c>
      <c r="G723" s="23">
        <f>'Emissions Factors'!$AB$39/1000</f>
        <v>0.49266147344102867</v>
      </c>
      <c r="H723" s="26">
        <f t="shared" si="83"/>
        <v>23847.923148970061</v>
      </c>
      <c r="I723" s="23">
        <f t="shared" si="78"/>
        <v>10.268452595124597</v>
      </c>
      <c r="J723" s="26">
        <f>I723*'Social Cost of Carbon'!$C$4</f>
        <v>513.42262975622987</v>
      </c>
      <c r="K723" s="26">
        <f>I723*'Social Cost of Carbon'!$C$5</f>
        <v>1026.8452595124597</v>
      </c>
      <c r="L723" s="26">
        <f>I723*'Social Cost of Carbon'!$C$6</f>
        <v>1540.2678892686895</v>
      </c>
      <c r="M723" s="23">
        <f t="shared" si="79"/>
        <v>2.6823466563942074E-2</v>
      </c>
      <c r="N723" s="23">
        <f t="shared" si="80"/>
        <v>5.3646933127884149E-2</v>
      </c>
      <c r="O723" s="23">
        <f t="shared" si="81"/>
        <v>8.0470399691826219E-2</v>
      </c>
      <c r="P723" s="27"/>
    </row>
    <row r="724" spans="1:16" x14ac:dyDescent="0.25">
      <c r="A724" s="24">
        <f t="shared" si="82"/>
        <v>2017</v>
      </c>
      <c r="B724" s="32">
        <v>43087</v>
      </c>
      <c r="C724" s="28">
        <f>'Bitcoin Data'!C724</f>
        <v>19114.199218999998</v>
      </c>
      <c r="D724" s="26">
        <f>'Bitcoin Data'!K724</f>
        <v>2258.609397083665</v>
      </c>
      <c r="E724" s="25">
        <f>'Bitcoin Data'!J724</f>
        <v>16477.22904074609</v>
      </c>
      <c r="F724" s="25">
        <f t="shared" si="77"/>
        <v>37.215624349328976</v>
      </c>
      <c r="G724" s="23">
        <f>'Emissions Factors'!$AB$39/1000</f>
        <v>0.49266147344102867</v>
      </c>
      <c r="H724" s="26">
        <f t="shared" si="83"/>
        <v>18334.704326968236</v>
      </c>
      <c r="I724" s="23">
        <f t="shared" si="78"/>
        <v>8.1176959374392759</v>
      </c>
      <c r="J724" s="26">
        <f>I724*'Social Cost of Carbon'!$C$4</f>
        <v>405.88479687196377</v>
      </c>
      <c r="K724" s="26">
        <f>I724*'Social Cost of Carbon'!$C$5</f>
        <v>811.76959374392754</v>
      </c>
      <c r="L724" s="26">
        <f>I724*'Social Cost of Carbon'!$C$6</f>
        <v>1217.6543906158913</v>
      </c>
      <c r="M724" s="23">
        <f t="shared" si="79"/>
        <v>2.1234726719207991E-2</v>
      </c>
      <c r="N724" s="23">
        <f t="shared" si="80"/>
        <v>4.2469453438415981E-2</v>
      </c>
      <c r="O724" s="23">
        <f t="shared" si="81"/>
        <v>6.3704180157623969E-2</v>
      </c>
      <c r="P724" s="27"/>
    </row>
    <row r="725" spans="1:16" x14ac:dyDescent="0.25">
      <c r="A725" s="24">
        <f t="shared" si="82"/>
        <v>2017</v>
      </c>
      <c r="B725" s="32">
        <v>43088</v>
      </c>
      <c r="C725" s="28">
        <f>'Bitcoin Data'!C725</f>
        <v>17776.699218999998</v>
      </c>
      <c r="D725" s="26">
        <f>'Bitcoin Data'!K725</f>
        <v>1759.4079452628787</v>
      </c>
      <c r="E725" s="25">
        <f>'Bitcoin Data'!J725</f>
        <v>20536.968299346496</v>
      </c>
      <c r="F725" s="25">
        <f t="shared" si="77"/>
        <v>36.132905197482096</v>
      </c>
      <c r="G725" s="23">
        <f>'Emissions Factors'!$AB$39/1000</f>
        <v>0.49266147344102867</v>
      </c>
      <c r="H725" s="26">
        <f t="shared" si="83"/>
        <v>17801.290314296533</v>
      </c>
      <c r="I725" s="23">
        <f t="shared" si="78"/>
        <v>10.117773062367741</v>
      </c>
      <c r="J725" s="26">
        <f>I725*'Social Cost of Carbon'!$C$4</f>
        <v>505.88865311838703</v>
      </c>
      <c r="K725" s="26">
        <f>I725*'Social Cost of Carbon'!$C$5</f>
        <v>1011.7773062367741</v>
      </c>
      <c r="L725" s="26">
        <f>I725*'Social Cost of Carbon'!$C$6</f>
        <v>1517.665959355161</v>
      </c>
      <c r="M725" s="23">
        <f t="shared" si="79"/>
        <v>2.845796325212533E-2</v>
      </c>
      <c r="N725" s="23">
        <f t="shared" si="80"/>
        <v>5.6915926504250661E-2</v>
      </c>
      <c r="O725" s="23">
        <f t="shared" si="81"/>
        <v>8.5373889756375984E-2</v>
      </c>
      <c r="P725" s="27"/>
    </row>
    <row r="726" spans="1:16" x14ac:dyDescent="0.25">
      <c r="A726" s="24">
        <f t="shared" si="82"/>
        <v>2017</v>
      </c>
      <c r="B726" s="32">
        <v>43089</v>
      </c>
      <c r="C726" s="28">
        <f>'Bitcoin Data'!C726</f>
        <v>16624.599609000001</v>
      </c>
      <c r="D726" s="26">
        <f>'Bitcoin Data'!K726</f>
        <v>1703.1934877896176</v>
      </c>
      <c r="E726" s="25">
        <f>'Bitcoin Data'!J726</f>
        <v>20579.77470642389</v>
      </c>
      <c r="F726" s="25">
        <f t="shared" si="77"/>
        <v>35.051338260158658</v>
      </c>
      <c r="G726" s="23">
        <f>'Emissions Factors'!$AB$39/1000</f>
        <v>0.49266147344102867</v>
      </c>
      <c r="H726" s="26">
        <f t="shared" si="83"/>
        <v>17268.443953329665</v>
      </c>
      <c r="I726" s="23">
        <f t="shared" si="78"/>
        <v>10.138862129951207</v>
      </c>
      <c r="J726" s="26">
        <f>I726*'Social Cost of Carbon'!$C$4</f>
        <v>506.94310649756034</v>
      </c>
      <c r="K726" s="26">
        <f>I726*'Social Cost of Carbon'!$C$5</f>
        <v>1013.8862129951207</v>
      </c>
      <c r="L726" s="26">
        <f>I726*'Social Cost of Carbon'!$C$6</f>
        <v>1520.829319492681</v>
      </c>
      <c r="M726" s="23">
        <f t="shared" si="79"/>
        <v>3.0493552832581806E-2</v>
      </c>
      <c r="N726" s="23">
        <f t="shared" si="80"/>
        <v>6.0987105665163611E-2</v>
      </c>
      <c r="O726" s="23">
        <f t="shared" si="81"/>
        <v>9.1480658497745407E-2</v>
      </c>
      <c r="P726" s="27"/>
    </row>
    <row r="727" spans="1:16" x14ac:dyDescent="0.25">
      <c r="A727" s="24">
        <f t="shared" si="82"/>
        <v>2017</v>
      </c>
      <c r="B727" s="32">
        <v>43090</v>
      </c>
      <c r="C727" s="28">
        <f>'Bitcoin Data'!C727</f>
        <v>15802.900390999999</v>
      </c>
      <c r="D727" s="26">
        <f>'Bitcoin Data'!K727</f>
        <v>1632.4287186533911</v>
      </c>
      <c r="E727" s="25">
        <f>'Bitcoin Data'!J727</f>
        <v>25199.669443734507</v>
      </c>
      <c r="F727" s="25">
        <f t="shared" si="77"/>
        <v>41.136664100524534</v>
      </c>
      <c r="G727" s="23">
        <f>'Emissions Factors'!$AB$39/1000</f>
        <v>0.49266147344102867</v>
      </c>
      <c r="H727" s="26">
        <f t="shared" si="83"/>
        <v>20266.449548213084</v>
      </c>
      <c r="I727" s="23">
        <f t="shared" si="78"/>
        <v>12.41490627837711</v>
      </c>
      <c r="J727" s="26">
        <f>I727*'Social Cost of Carbon'!$C$4</f>
        <v>620.74531391885546</v>
      </c>
      <c r="K727" s="26">
        <f>I727*'Social Cost of Carbon'!$C$5</f>
        <v>1241.4906278377109</v>
      </c>
      <c r="L727" s="26">
        <f>I727*'Social Cost of Carbon'!$C$6</f>
        <v>1862.2359417565665</v>
      </c>
      <c r="M727" s="23">
        <f t="shared" si="79"/>
        <v>3.9280467418017752E-2</v>
      </c>
      <c r="N727" s="23">
        <f t="shared" si="80"/>
        <v>7.8560934836035504E-2</v>
      </c>
      <c r="O727" s="23">
        <f t="shared" si="81"/>
        <v>0.11784140225405326</v>
      </c>
      <c r="P727" s="27"/>
    </row>
    <row r="728" spans="1:16" x14ac:dyDescent="0.25">
      <c r="A728" s="24">
        <f t="shared" si="82"/>
        <v>2017</v>
      </c>
      <c r="B728" s="32">
        <v>43091</v>
      </c>
      <c r="C728" s="28">
        <f>'Bitcoin Data'!C728</f>
        <v>13831.799805000001</v>
      </c>
      <c r="D728" s="26">
        <f>'Bitcoin Data'!K728</f>
        <v>1947.7346240662755</v>
      </c>
      <c r="E728" s="25">
        <f>'Bitcoin Data'!J728</f>
        <v>18929.933466532704</v>
      </c>
      <c r="F728" s="25">
        <f t="shared" si="77"/>
        <v>36.870486844036684</v>
      </c>
      <c r="G728" s="23">
        <f>'Emissions Factors'!$AB$39/1000</f>
        <v>0.49266147344102867</v>
      </c>
      <c r="H728" s="26">
        <f t="shared" si="83"/>
        <v>18164.668375071178</v>
      </c>
      <c r="I728" s="23">
        <f t="shared" si="78"/>
        <v>9.3260489137626408</v>
      </c>
      <c r="J728" s="26">
        <f>I728*'Social Cost of Carbon'!$C$4</f>
        <v>466.30244568813202</v>
      </c>
      <c r="K728" s="26">
        <f>I728*'Social Cost of Carbon'!$C$5</f>
        <v>932.60489137626405</v>
      </c>
      <c r="L728" s="26">
        <f>I728*'Social Cost of Carbon'!$C$6</f>
        <v>1398.9073370643962</v>
      </c>
      <c r="M728" s="23">
        <f t="shared" si="79"/>
        <v>3.3712347797252698E-2</v>
      </c>
      <c r="N728" s="23">
        <f t="shared" si="80"/>
        <v>6.7424695594505396E-2</v>
      </c>
      <c r="O728" s="23">
        <f t="shared" si="81"/>
        <v>0.10113704339175809</v>
      </c>
      <c r="P728" s="27"/>
    </row>
    <row r="729" spans="1:16" x14ac:dyDescent="0.25">
      <c r="A729" s="24">
        <f t="shared" si="82"/>
        <v>2017</v>
      </c>
      <c r="B729" s="32">
        <v>43092</v>
      </c>
      <c r="C729" s="28">
        <f>'Bitcoin Data'!C729</f>
        <v>14699.200194999999</v>
      </c>
      <c r="D729" s="26">
        <f>'Bitcoin Data'!K729</f>
        <v>1735.0700985887984</v>
      </c>
      <c r="E729" s="25">
        <f>'Bitcoin Data'!J729</f>
        <v>23225.086168615075</v>
      </c>
      <c r="F729" s="25">
        <f t="shared" si="77"/>
        <v>40.29715254831229</v>
      </c>
      <c r="G729" s="23">
        <f>'Emissions Factors'!$AB$39/1000</f>
        <v>0.49266147344102867</v>
      </c>
      <c r="H729" s="26">
        <f t="shared" si="83"/>
        <v>19852.854549929438</v>
      </c>
      <c r="I729" s="23">
        <f t="shared" si="78"/>
        <v>11.442105172624759</v>
      </c>
      <c r="J729" s="26">
        <f>I729*'Social Cost of Carbon'!$C$4</f>
        <v>572.10525863123792</v>
      </c>
      <c r="K729" s="26">
        <f>I729*'Social Cost of Carbon'!$C$5</f>
        <v>1144.2105172624758</v>
      </c>
      <c r="L729" s="26">
        <f>I729*'Social Cost of Carbon'!$C$6</f>
        <v>1716.3157758937139</v>
      </c>
      <c r="M729" s="23">
        <f t="shared" si="79"/>
        <v>3.8920842701757483E-2</v>
      </c>
      <c r="N729" s="23">
        <f t="shared" si="80"/>
        <v>7.7841685403514965E-2</v>
      </c>
      <c r="O729" s="23">
        <f t="shared" si="81"/>
        <v>0.11676252810527246</v>
      </c>
      <c r="P729" s="27"/>
    </row>
    <row r="730" spans="1:16" x14ac:dyDescent="0.25">
      <c r="A730" s="24">
        <f t="shared" si="82"/>
        <v>2017</v>
      </c>
      <c r="B730" s="32">
        <v>43093</v>
      </c>
      <c r="C730" s="28">
        <f>'Bitcoin Data'!C730</f>
        <v>13925.799805000001</v>
      </c>
      <c r="D730" s="26">
        <f>'Bitcoin Data'!K730</f>
        <v>1908.2159296973089</v>
      </c>
      <c r="E730" s="25">
        <f>'Bitcoin Data'!J730</f>
        <v>18745.788919410799</v>
      </c>
      <c r="F730" s="25">
        <f t="shared" si="77"/>
        <v>35.771013030762994</v>
      </c>
      <c r="G730" s="23">
        <f>'Emissions Factors'!$AB$39/1000</f>
        <v>0.49266147344102867</v>
      </c>
      <c r="H730" s="26">
        <f t="shared" si="83"/>
        <v>17622.999986213934</v>
      </c>
      <c r="I730" s="23">
        <f t="shared" si="78"/>
        <v>9.2353279898514344</v>
      </c>
      <c r="J730" s="26">
        <f>I730*'Social Cost of Carbon'!$C$4</f>
        <v>461.76639949257174</v>
      </c>
      <c r="K730" s="26">
        <f>I730*'Social Cost of Carbon'!$C$5</f>
        <v>923.53279898514347</v>
      </c>
      <c r="L730" s="26">
        <f>I730*'Social Cost of Carbon'!$C$6</f>
        <v>1385.2991984777152</v>
      </c>
      <c r="M730" s="23">
        <f t="shared" si="79"/>
        <v>3.3159057717229025E-2</v>
      </c>
      <c r="N730" s="23">
        <f t="shared" si="80"/>
        <v>6.631811543445805E-2</v>
      </c>
      <c r="O730" s="23">
        <f t="shared" si="81"/>
        <v>9.9477173151687082E-2</v>
      </c>
      <c r="P730" s="27"/>
    </row>
    <row r="731" spans="1:16" x14ac:dyDescent="0.25">
      <c r="A731" s="24">
        <f t="shared" si="82"/>
        <v>2017</v>
      </c>
      <c r="B731" s="32">
        <v>43094</v>
      </c>
      <c r="C731" s="28">
        <f>'Bitcoin Data'!C731</f>
        <v>14026.599609000001</v>
      </c>
      <c r="D731" s="26">
        <f>'Bitcoin Data'!K731</f>
        <v>1675.1496489998519</v>
      </c>
      <c r="E731" s="25">
        <f>'Bitcoin Data'!J731</f>
        <v>22449.098435639989</v>
      </c>
      <c r="F731" s="25">
        <f t="shared" si="77"/>
        <v>37.605599364825451</v>
      </c>
      <c r="G731" s="23">
        <f>'Emissions Factors'!$AB$39/1000</f>
        <v>0.49266147344102867</v>
      </c>
      <c r="H731" s="26">
        <f t="shared" si="83"/>
        <v>18526.829992707921</v>
      </c>
      <c r="I731" s="23">
        <f t="shared" si="78"/>
        <v>11.059805912725089</v>
      </c>
      <c r="J731" s="26">
        <f>I731*'Social Cost of Carbon'!$C$4</f>
        <v>552.99029563625447</v>
      </c>
      <c r="K731" s="26">
        <f>I731*'Social Cost of Carbon'!$C$5</f>
        <v>1105.9805912725089</v>
      </c>
      <c r="L731" s="26">
        <f>I731*'Social Cost of Carbon'!$C$6</f>
        <v>1658.9708869087633</v>
      </c>
      <c r="M731" s="23">
        <f t="shared" si="79"/>
        <v>3.9424401569246675E-2</v>
      </c>
      <c r="N731" s="23">
        <f t="shared" si="80"/>
        <v>7.8848803138493351E-2</v>
      </c>
      <c r="O731" s="23">
        <f t="shared" si="81"/>
        <v>0.11827320470774003</v>
      </c>
      <c r="P731" s="27"/>
    </row>
    <row r="732" spans="1:16" x14ac:dyDescent="0.25">
      <c r="A732" s="24">
        <f t="shared" si="82"/>
        <v>2017</v>
      </c>
      <c r="B732" s="32">
        <v>43095</v>
      </c>
      <c r="C732" s="28">
        <f>'Bitcoin Data'!C732</f>
        <v>16099.799805000001</v>
      </c>
      <c r="D732" s="26">
        <f>'Bitcoin Data'!K732</f>
        <v>1790.9192825112132</v>
      </c>
      <c r="E732" s="25">
        <f>'Bitcoin Data'!J732</f>
        <v>23055.760707100697</v>
      </c>
      <c r="F732" s="25">
        <f t="shared" si="77"/>
        <v>41.291006423311003</v>
      </c>
      <c r="G732" s="23">
        <f>'Emissions Factors'!$AB$39/1000</f>
        <v>0.49266147344102867</v>
      </c>
      <c r="H732" s="26">
        <f t="shared" si="83"/>
        <v>20342.488064371377</v>
      </c>
      <c r="I732" s="23">
        <f t="shared" si="78"/>
        <v>11.358685041264003</v>
      </c>
      <c r="J732" s="26">
        <f>I732*'Social Cost of Carbon'!$C$4</f>
        <v>567.93425206320012</v>
      </c>
      <c r="K732" s="26">
        <f>I732*'Social Cost of Carbon'!$C$5</f>
        <v>1135.8685041264002</v>
      </c>
      <c r="L732" s="26">
        <f>I732*'Social Cost of Carbon'!$C$6</f>
        <v>1703.8027561896006</v>
      </c>
      <c r="M732" s="23">
        <f t="shared" si="79"/>
        <v>3.5275858019478031E-2</v>
      </c>
      <c r="N732" s="23">
        <f t="shared" si="80"/>
        <v>7.0551716038956061E-2</v>
      </c>
      <c r="O732" s="23">
        <f t="shared" si="81"/>
        <v>0.10582757405843411</v>
      </c>
      <c r="P732" s="27"/>
    </row>
    <row r="733" spans="1:16" x14ac:dyDescent="0.25">
      <c r="A733" s="24">
        <f t="shared" si="82"/>
        <v>2017</v>
      </c>
      <c r="B733" s="32">
        <v>43096</v>
      </c>
      <c r="C733" s="28">
        <f>'Bitcoin Data'!C733</f>
        <v>15838.5</v>
      </c>
      <c r="D733" s="26">
        <f>'Bitcoin Data'!K733</f>
        <v>1944.4412385887567</v>
      </c>
      <c r="E733" s="25">
        <f>'Bitcoin Data'!J733</f>
        <v>20271.646058609731</v>
      </c>
      <c r="F733" s="25">
        <f t="shared" si="77"/>
        <v>39.417024570435991</v>
      </c>
      <c r="G733" s="23">
        <f>'Emissions Factors'!$AB$39/1000</f>
        <v>0.49266147344102867</v>
      </c>
      <c r="H733" s="26">
        <f t="shared" si="83"/>
        <v>19419.249403532227</v>
      </c>
      <c r="I733" s="23">
        <f t="shared" si="78"/>
        <v>9.9870590163096917</v>
      </c>
      <c r="J733" s="26">
        <f>I733*'Social Cost of Carbon'!$C$4</f>
        <v>499.35295081548458</v>
      </c>
      <c r="K733" s="26">
        <f>I733*'Social Cost of Carbon'!$C$5</f>
        <v>998.70590163096915</v>
      </c>
      <c r="L733" s="26">
        <f>I733*'Social Cost of Carbon'!$C$6</f>
        <v>1498.0588524464538</v>
      </c>
      <c r="M733" s="23">
        <f t="shared" si="79"/>
        <v>3.1527793087444175E-2</v>
      </c>
      <c r="N733" s="23">
        <f t="shared" si="80"/>
        <v>6.3055586174888351E-2</v>
      </c>
      <c r="O733" s="23">
        <f t="shared" si="81"/>
        <v>9.4583379262332526E-2</v>
      </c>
      <c r="P733" s="27"/>
    </row>
    <row r="734" spans="1:16" x14ac:dyDescent="0.25">
      <c r="A734" s="24">
        <f t="shared" si="82"/>
        <v>2017</v>
      </c>
      <c r="B734" s="32">
        <v>43097</v>
      </c>
      <c r="C734" s="28">
        <f>'Bitcoin Data'!C734</f>
        <v>14606.5</v>
      </c>
      <c r="D734" s="26">
        <f>'Bitcoin Data'!K734</f>
        <v>1865.2849740932641</v>
      </c>
      <c r="E734" s="25">
        <f>'Bitcoin Data'!J734</f>
        <v>23388.535115191178</v>
      </c>
      <c r="F734" s="25">
        <f t="shared" si="77"/>
        <v>43.626283116418769</v>
      </c>
      <c r="G734" s="23">
        <f>'Emissions Factors'!$AB$39/1000</f>
        <v>0.49266147344102867</v>
      </c>
      <c r="H734" s="26">
        <f t="shared" si="83"/>
        <v>21492.988920890344</v>
      </c>
      <c r="I734" s="23">
        <f t="shared" si="78"/>
        <v>11.522630171477326</v>
      </c>
      <c r="J734" s="26">
        <f>I734*'Social Cost of Carbon'!$C$4</f>
        <v>576.13150857386631</v>
      </c>
      <c r="K734" s="26">
        <f>I734*'Social Cost of Carbon'!$C$5</f>
        <v>1152.2630171477326</v>
      </c>
      <c r="L734" s="26">
        <f>I734*'Social Cost of Carbon'!$C$6</f>
        <v>1728.3945257215989</v>
      </c>
      <c r="M734" s="23">
        <f t="shared" si="79"/>
        <v>3.9443501767970859E-2</v>
      </c>
      <c r="N734" s="23">
        <f t="shared" si="80"/>
        <v>7.8887003535941719E-2</v>
      </c>
      <c r="O734" s="23">
        <f t="shared" si="81"/>
        <v>0.11833050530391256</v>
      </c>
      <c r="P734" s="27"/>
    </row>
    <row r="735" spans="1:16" x14ac:dyDescent="0.25">
      <c r="A735" s="24">
        <f t="shared" si="82"/>
        <v>2017</v>
      </c>
      <c r="B735" s="32">
        <v>43098</v>
      </c>
      <c r="C735" s="28">
        <f>'Bitcoin Data'!C735</f>
        <v>14656.200194999999</v>
      </c>
      <c r="D735" s="26">
        <f>'Bitcoin Data'!K735</f>
        <v>2074.0464856434569</v>
      </c>
      <c r="E735" s="25">
        <f>'Bitcoin Data'!J735</f>
        <v>18729.656714410652</v>
      </c>
      <c r="F735" s="25">
        <f t="shared" si="77"/>
        <v>38.846178685831788</v>
      </c>
      <c r="G735" s="23">
        <f>'Emissions Factors'!$AB$39/1000</f>
        <v>0.49266147344102867</v>
      </c>
      <c r="H735" s="26">
        <f t="shared" si="83"/>
        <v>19138.015628915371</v>
      </c>
      <c r="I735" s="23">
        <f t="shared" si="78"/>
        <v>9.2273802739662081</v>
      </c>
      <c r="J735" s="26">
        <f>I735*'Social Cost of Carbon'!$C$4</f>
        <v>461.36901369831043</v>
      </c>
      <c r="K735" s="26">
        <f>I735*'Social Cost of Carbon'!$C$5</f>
        <v>922.73802739662085</v>
      </c>
      <c r="L735" s="26">
        <f>I735*'Social Cost of Carbon'!$C$6</f>
        <v>1384.1070410949312</v>
      </c>
      <c r="M735" s="23">
        <f t="shared" si="79"/>
        <v>3.1479442663160925E-2</v>
      </c>
      <c r="N735" s="23">
        <f t="shared" si="80"/>
        <v>6.2958885326321851E-2</v>
      </c>
      <c r="O735" s="23">
        <f t="shared" si="81"/>
        <v>9.4438327989482762E-2</v>
      </c>
      <c r="P735" s="27"/>
    </row>
    <row r="736" spans="1:16" x14ac:dyDescent="0.25">
      <c r="A736" s="24">
        <f t="shared" si="82"/>
        <v>2017</v>
      </c>
      <c r="B736" s="32">
        <v>43099</v>
      </c>
      <c r="C736" s="28">
        <f>'Bitcoin Data'!C736</f>
        <v>12952.200194999999</v>
      </c>
      <c r="D736" s="26">
        <f>'Bitcoin Data'!K736</f>
        <v>1811.8323746918654</v>
      </c>
      <c r="E736" s="25">
        <f>'Bitcoin Data'!J736</f>
        <v>23761.139123593191</v>
      </c>
      <c r="F736" s="25">
        <f t="shared" si="77"/>
        <v>43.05120112368364</v>
      </c>
      <c r="G736" s="23">
        <f>'Emissions Factors'!$AB$39/1000</f>
        <v>0.49266147344102867</v>
      </c>
      <c r="H736" s="26">
        <f t="shared" si="83"/>
        <v>21209.668179000051</v>
      </c>
      <c r="I736" s="23">
        <f t="shared" si="78"/>
        <v>11.706197811266694</v>
      </c>
      <c r="J736" s="26">
        <f>I736*'Social Cost of Carbon'!$C$4</f>
        <v>585.30989056333476</v>
      </c>
      <c r="K736" s="26">
        <f>I736*'Social Cost of Carbon'!$C$5</f>
        <v>1170.6197811266695</v>
      </c>
      <c r="L736" s="26">
        <f>I736*'Social Cost of Carbon'!$C$6</f>
        <v>1755.9296716900042</v>
      </c>
      <c r="M736" s="23">
        <f t="shared" si="79"/>
        <v>4.51899972013469E-2</v>
      </c>
      <c r="N736" s="23">
        <f t="shared" si="80"/>
        <v>9.03799944026938E-2</v>
      </c>
      <c r="O736" s="23">
        <f t="shared" si="81"/>
        <v>0.13556999160404071</v>
      </c>
      <c r="P736" s="27"/>
    </row>
    <row r="737" spans="1:16" x14ac:dyDescent="0.25">
      <c r="A737" s="24">
        <f t="shared" si="82"/>
        <v>2017</v>
      </c>
      <c r="B737" s="32">
        <v>43100</v>
      </c>
      <c r="C737" s="28">
        <f>'Bitcoin Data'!C737</f>
        <v>14156.400390999999</v>
      </c>
      <c r="D737" s="26">
        <f>'Bitcoin Data'!K737</f>
        <v>2051.3657126876124</v>
      </c>
      <c r="E737" s="25">
        <f>'Bitcoin Data'!J737</f>
        <v>20696.485465163634</v>
      </c>
      <c r="F737" s="25">
        <f t="shared" si="77"/>
        <v>42.456060656374206</v>
      </c>
      <c r="G737" s="23">
        <f>'Emissions Factors'!$AB$39/1000</f>
        <v>0.49266147344102867</v>
      </c>
      <c r="H737" s="26">
        <f t="shared" si="83"/>
        <v>20916.465399471006</v>
      </c>
      <c r="I737" s="23">
        <f t="shared" si="78"/>
        <v>10.19636102431835</v>
      </c>
      <c r="J737" s="26">
        <f>I737*'Social Cost of Carbon'!$C$4</f>
        <v>509.81805121591748</v>
      </c>
      <c r="K737" s="26">
        <f>I737*'Social Cost of Carbon'!$C$5</f>
        <v>1019.636102431835</v>
      </c>
      <c r="L737" s="26">
        <f>I737*'Social Cost of Carbon'!$C$6</f>
        <v>1529.4541536477525</v>
      </c>
      <c r="M737" s="23">
        <f t="shared" si="79"/>
        <v>3.6013254579888597E-2</v>
      </c>
      <c r="N737" s="23">
        <f t="shared" si="80"/>
        <v>7.2026509159777194E-2</v>
      </c>
      <c r="O737" s="23">
        <f t="shared" si="81"/>
        <v>0.1080397637396658</v>
      </c>
      <c r="P737" s="27"/>
    </row>
    <row r="738" spans="1:16" x14ac:dyDescent="0.25">
      <c r="A738" s="24">
        <f t="shared" si="82"/>
        <v>2018</v>
      </c>
      <c r="B738" s="32">
        <v>43101</v>
      </c>
      <c r="C738" s="28">
        <f>'Bitcoin Data'!C738</f>
        <v>13657.200194999999</v>
      </c>
      <c r="D738" s="26">
        <f>'Bitcoin Data'!K738</f>
        <v>1953.681299688905</v>
      </c>
      <c r="E738" s="25">
        <f>'Bitcoin Data'!J738</f>
        <v>23808.069801791007</v>
      </c>
      <c r="F738" s="25">
        <f t="shared" si="77"/>
        <v>46.51338075344723</v>
      </c>
      <c r="G738" s="23">
        <f>'Emissions Factors'!$AB$39/1000</f>
        <v>0.49266147344102867</v>
      </c>
      <c r="H738" s="26">
        <f t="shared" si="83"/>
        <v>22915.350696716894</v>
      </c>
      <c r="I738" s="23">
        <f t="shared" si="78"/>
        <v>11.729318748337217</v>
      </c>
      <c r="J738" s="26">
        <f>I738*'Social Cost of Carbon'!$C$4</f>
        <v>586.46593741686081</v>
      </c>
      <c r="K738" s="26">
        <f>I738*'Social Cost of Carbon'!$C$5</f>
        <v>1172.9318748337216</v>
      </c>
      <c r="L738" s="26">
        <f>I738*'Social Cost of Carbon'!$C$6</f>
        <v>1759.3978122505825</v>
      </c>
      <c r="M738" s="23">
        <f t="shared" si="79"/>
        <v>4.2941886260960738E-2</v>
      </c>
      <c r="N738" s="23">
        <f t="shared" si="80"/>
        <v>8.5883772521921475E-2</v>
      </c>
      <c r="O738" s="23">
        <f t="shared" si="81"/>
        <v>0.12882565878288224</v>
      </c>
      <c r="P738" s="27"/>
    </row>
    <row r="739" spans="1:16" x14ac:dyDescent="0.25">
      <c r="A739" s="24">
        <f t="shared" si="82"/>
        <v>2018</v>
      </c>
      <c r="B739" s="32">
        <v>43102</v>
      </c>
      <c r="C739" s="28">
        <f>'Bitcoin Data'!C739</f>
        <v>14982.099609000001</v>
      </c>
      <c r="D739" s="26">
        <f>'Bitcoin Data'!K739</f>
        <v>2141.2670438734822</v>
      </c>
      <c r="E739" s="25">
        <f>'Bitcoin Data'!J739</f>
        <v>19933.213362229551</v>
      </c>
      <c r="F739" s="25">
        <f t="shared" si="77"/>
        <v>42.68233285104067</v>
      </c>
      <c r="G739" s="23">
        <f>'Emissions Factors'!$AB$39/1000</f>
        <v>0.49266147344102867</v>
      </c>
      <c r="H739" s="26">
        <f t="shared" si="83"/>
        <v>21027.940992294119</v>
      </c>
      <c r="I739" s="23">
        <f t="shared" si="78"/>
        <v>9.8203262654504115</v>
      </c>
      <c r="J739" s="26">
        <f>I739*'Social Cost of Carbon'!$C$4</f>
        <v>491.01631327252056</v>
      </c>
      <c r="K739" s="26">
        <f>I739*'Social Cost of Carbon'!$C$5</f>
        <v>982.03262654504113</v>
      </c>
      <c r="L739" s="26">
        <f>I739*'Social Cost of Carbon'!$C$6</f>
        <v>1473.0489398175616</v>
      </c>
      <c r="M739" s="23">
        <f t="shared" si="79"/>
        <v>3.2773531486705559E-2</v>
      </c>
      <c r="N739" s="23">
        <f t="shared" si="80"/>
        <v>6.5547062973411119E-2</v>
      </c>
      <c r="O739" s="23">
        <f t="shared" si="81"/>
        <v>9.8320594460116678E-2</v>
      </c>
      <c r="P739" s="27"/>
    </row>
    <row r="740" spans="1:16" x14ac:dyDescent="0.25">
      <c r="A740" s="24">
        <f t="shared" si="82"/>
        <v>2018</v>
      </c>
      <c r="B740" s="32">
        <v>43103</v>
      </c>
      <c r="C740" s="28">
        <f>'Bitcoin Data'!C740</f>
        <v>15201</v>
      </c>
      <c r="D740" s="26">
        <f>'Bitcoin Data'!K740</f>
        <v>1949.9516997101982</v>
      </c>
      <c r="E740" s="25">
        <f>'Bitcoin Data'!J740</f>
        <v>23409.95738423197</v>
      </c>
      <c r="F740" s="25">
        <f t="shared" si="77"/>
        <v>45.648286191526438</v>
      </c>
      <c r="G740" s="23">
        <f>'Emissions Factors'!$AB$39/1000</f>
        <v>0.49266147344102867</v>
      </c>
      <c r="H740" s="26">
        <f t="shared" si="83"/>
        <v>22489.151935175181</v>
      </c>
      <c r="I740" s="23">
        <f t="shared" si="78"/>
        <v>11.533184098107411</v>
      </c>
      <c r="J740" s="26">
        <f>I740*'Social Cost of Carbon'!$C$4</f>
        <v>576.65920490537053</v>
      </c>
      <c r="K740" s="26">
        <f>I740*'Social Cost of Carbon'!$C$5</f>
        <v>1153.3184098107411</v>
      </c>
      <c r="L740" s="26">
        <f>I740*'Social Cost of Carbon'!$C$6</f>
        <v>1729.9776147161115</v>
      </c>
      <c r="M740" s="23">
        <f t="shared" si="79"/>
        <v>3.7935609822075556E-2</v>
      </c>
      <c r="N740" s="23">
        <f t="shared" si="80"/>
        <v>7.5871219644151111E-2</v>
      </c>
      <c r="O740" s="23">
        <f t="shared" si="81"/>
        <v>0.11380682946622667</v>
      </c>
      <c r="P740" s="27"/>
    </row>
    <row r="741" spans="1:16" x14ac:dyDescent="0.25">
      <c r="A741" s="24">
        <f t="shared" si="82"/>
        <v>2018</v>
      </c>
      <c r="B741" s="32">
        <v>43104</v>
      </c>
      <c r="C741" s="28">
        <f>'Bitcoin Data'!C741</f>
        <v>15599.200194999999</v>
      </c>
      <c r="D741" s="26">
        <f>'Bitcoin Data'!K741</f>
        <v>2100.7780659503542</v>
      </c>
      <c r="E741" s="25">
        <f>'Bitcoin Data'!J741</f>
        <v>18485.779059682409</v>
      </c>
      <c r="F741" s="25">
        <f t="shared" si="77"/>
        <v>38.834519180585168</v>
      </c>
      <c r="G741" s="23">
        <f>'Emissions Factors'!$AB$39/1000</f>
        <v>0.49266147344102867</v>
      </c>
      <c r="H741" s="26">
        <f t="shared" si="83"/>
        <v>19132.271439880977</v>
      </c>
      <c r="I741" s="23">
        <f t="shared" si="78"/>
        <v>9.1072311492484488</v>
      </c>
      <c r="J741" s="26">
        <f>I741*'Social Cost of Carbon'!$C$4</f>
        <v>455.36155746242241</v>
      </c>
      <c r="K741" s="26">
        <f>I741*'Social Cost of Carbon'!$C$5</f>
        <v>910.72311492484482</v>
      </c>
      <c r="L741" s="26">
        <f>I741*'Social Cost of Carbon'!$C$6</f>
        <v>1366.0846723872673</v>
      </c>
      <c r="M741" s="23">
        <f t="shared" si="79"/>
        <v>2.9191340053984251E-2</v>
      </c>
      <c r="N741" s="23">
        <f t="shared" si="80"/>
        <v>5.8382680107968501E-2</v>
      </c>
      <c r="O741" s="23">
        <f t="shared" si="81"/>
        <v>8.7574020161952759E-2</v>
      </c>
      <c r="P741" s="27"/>
    </row>
    <row r="742" spans="1:16" x14ac:dyDescent="0.25">
      <c r="A742" s="24">
        <f t="shared" si="82"/>
        <v>2018</v>
      </c>
      <c r="B742" s="32">
        <v>43105</v>
      </c>
      <c r="C742" s="28">
        <f>'Bitcoin Data'!C742</f>
        <v>17429.5</v>
      </c>
      <c r="D742" s="26">
        <f>'Bitcoin Data'!K742</f>
        <v>1787.0449654023409</v>
      </c>
      <c r="E742" s="25">
        <f>'Bitcoin Data'!J742</f>
        <v>25516.575927549795</v>
      </c>
      <c r="F742" s="25">
        <f t="shared" si="77"/>
        <v>45.599268545634423</v>
      </c>
      <c r="G742" s="23">
        <f>'Emissions Factors'!$AB$39/1000</f>
        <v>0.49266147344102867</v>
      </c>
      <c r="H742" s="26">
        <f t="shared" si="83"/>
        <v>22465.002829525405</v>
      </c>
      <c r="I742" s="23">
        <f t="shared" si="78"/>
        <v>12.571033893636564</v>
      </c>
      <c r="J742" s="26">
        <f>I742*'Social Cost of Carbon'!$C$4</f>
        <v>628.55169468182817</v>
      </c>
      <c r="K742" s="26">
        <f>I742*'Social Cost of Carbon'!$C$5</f>
        <v>1257.1033893636563</v>
      </c>
      <c r="L742" s="26">
        <f>I742*'Social Cost of Carbon'!$C$6</f>
        <v>1885.6550840454845</v>
      </c>
      <c r="M742" s="23">
        <f t="shared" si="79"/>
        <v>3.6062520134360031E-2</v>
      </c>
      <c r="N742" s="23">
        <f t="shared" si="80"/>
        <v>7.2125040268720061E-2</v>
      </c>
      <c r="O742" s="23">
        <f t="shared" si="81"/>
        <v>0.1081875604030801</v>
      </c>
      <c r="P742" s="27"/>
    </row>
    <row r="743" spans="1:16" x14ac:dyDescent="0.25">
      <c r="A743" s="24">
        <f t="shared" si="82"/>
        <v>2018</v>
      </c>
      <c r="B743" s="32">
        <v>43106</v>
      </c>
      <c r="C743" s="28">
        <f>'Bitcoin Data'!C743</f>
        <v>17527</v>
      </c>
      <c r="D743" s="26">
        <f>'Bitcoin Data'!K743</f>
        <v>2109.9146452078062</v>
      </c>
      <c r="E743" s="25">
        <f>'Bitcoin Data'!J743</f>
        <v>20828.856214284344</v>
      </c>
      <c r="F743" s="25">
        <f t="shared" si="77"/>
        <v>43.94710876944616</v>
      </c>
      <c r="G743" s="23">
        <f>'Emissions Factors'!$AB$39/1000</f>
        <v>0.49266147344102867</v>
      </c>
      <c r="H743" s="26">
        <f t="shared" si="83"/>
        <v>21651.047359828495</v>
      </c>
      <c r="I743" s="23">
        <f t="shared" si="78"/>
        <v>10.261574992620652</v>
      </c>
      <c r="J743" s="26">
        <f>I743*'Social Cost of Carbon'!$C$4</f>
        <v>513.07874963103257</v>
      </c>
      <c r="K743" s="26">
        <f>I743*'Social Cost of Carbon'!$C$5</f>
        <v>1026.1574992620651</v>
      </c>
      <c r="L743" s="26">
        <f>I743*'Social Cost of Carbon'!$C$6</f>
        <v>1539.2362488930978</v>
      </c>
      <c r="M743" s="23">
        <f t="shared" si="79"/>
        <v>2.9273620678440838E-2</v>
      </c>
      <c r="N743" s="23">
        <f t="shared" si="80"/>
        <v>5.8547241356881677E-2</v>
      </c>
      <c r="O743" s="23">
        <f t="shared" si="81"/>
        <v>8.7820862035322522E-2</v>
      </c>
      <c r="P743" s="27"/>
    </row>
    <row r="744" spans="1:16" x14ac:dyDescent="0.25">
      <c r="A744" s="24">
        <f t="shared" si="82"/>
        <v>2018</v>
      </c>
      <c r="B744" s="32">
        <v>43107</v>
      </c>
      <c r="C744" s="28">
        <f>'Bitcoin Data'!C744</f>
        <v>16477.599609000001</v>
      </c>
      <c r="D744" s="26">
        <f>'Bitcoin Data'!K744</f>
        <v>2025.3985159116964</v>
      </c>
      <c r="E744" s="25">
        <f>'Bitcoin Data'!J744</f>
        <v>22221.818404417187</v>
      </c>
      <c r="F744" s="25">
        <f t="shared" si="77"/>
        <v>45.008038017165795</v>
      </c>
      <c r="G744" s="23">
        <f>'Emissions Factors'!$AB$39/1000</f>
        <v>0.49266147344102867</v>
      </c>
      <c r="H744" s="26">
        <f t="shared" si="83"/>
        <v>22173.726326226733</v>
      </c>
      <c r="I744" s="23">
        <f t="shared" si="78"/>
        <v>10.94783379765914</v>
      </c>
      <c r="J744" s="26">
        <f>I744*'Social Cost of Carbon'!$C$4</f>
        <v>547.39168988295694</v>
      </c>
      <c r="K744" s="26">
        <f>I744*'Social Cost of Carbon'!$C$5</f>
        <v>1094.7833797659139</v>
      </c>
      <c r="L744" s="26">
        <f>I744*'Social Cost of Carbon'!$C$6</f>
        <v>1642.1750696488709</v>
      </c>
      <c r="M744" s="23">
        <f t="shared" si="79"/>
        <v>3.322035386658951E-2</v>
      </c>
      <c r="N744" s="23">
        <f t="shared" si="80"/>
        <v>6.6440707733179019E-2</v>
      </c>
      <c r="O744" s="23">
        <f t="shared" si="81"/>
        <v>9.9661061599768536E-2</v>
      </c>
      <c r="P744" s="27"/>
    </row>
    <row r="745" spans="1:16" x14ac:dyDescent="0.25">
      <c r="A745" s="24">
        <f t="shared" si="82"/>
        <v>2018</v>
      </c>
      <c r="B745" s="32">
        <v>43108</v>
      </c>
      <c r="C745" s="28">
        <f>'Bitcoin Data'!C745</f>
        <v>15170.099609000001</v>
      </c>
      <c r="D745" s="26">
        <f>'Bitcoin Data'!K745</f>
        <v>2073.5600277585022</v>
      </c>
      <c r="E745" s="25">
        <f>'Bitcoin Data'!J745</f>
        <v>21432.65281295151</v>
      </c>
      <c r="F745" s="25">
        <f t="shared" si="77"/>
        <v>44.441892161762077</v>
      </c>
      <c r="G745" s="23">
        <f>'Emissions Factors'!$AB$39/1000</f>
        <v>0.49266147344102867</v>
      </c>
      <c r="H745" s="26">
        <f t="shared" si="83"/>
        <v>21894.808074921009</v>
      </c>
      <c r="I745" s="23">
        <f t="shared" si="78"/>
        <v>10.559042314578699</v>
      </c>
      <c r="J745" s="26">
        <f>I745*'Social Cost of Carbon'!$C$4</f>
        <v>527.95211572893493</v>
      </c>
      <c r="K745" s="26">
        <f>I745*'Social Cost of Carbon'!$C$5</f>
        <v>1055.9042314578699</v>
      </c>
      <c r="L745" s="26">
        <f>I745*'Social Cost of Carbon'!$C$6</f>
        <v>1583.8563471868049</v>
      </c>
      <c r="M745" s="23">
        <f t="shared" si="79"/>
        <v>3.4802152216305525E-2</v>
      </c>
      <c r="N745" s="23">
        <f t="shared" si="80"/>
        <v>6.960430443261105E-2</v>
      </c>
      <c r="O745" s="23">
        <f t="shared" si="81"/>
        <v>0.10440645664891658</v>
      </c>
      <c r="P745" s="27"/>
    </row>
    <row r="746" spans="1:16" x14ac:dyDescent="0.25">
      <c r="A746" s="24">
        <f t="shared" si="82"/>
        <v>2018</v>
      </c>
      <c r="B746" s="32">
        <v>43109</v>
      </c>
      <c r="C746" s="28">
        <f>'Bitcoin Data'!C746</f>
        <v>14595.400390999999</v>
      </c>
      <c r="D746" s="26">
        <f>'Bitcoin Data'!K746</f>
        <v>2052.5181356757139</v>
      </c>
      <c r="E746" s="25">
        <f>'Bitcoin Data'!J746</f>
        <v>21904.658037139216</v>
      </c>
      <c r="F746" s="25">
        <f t="shared" si="77"/>
        <v>44.959707877003027</v>
      </c>
      <c r="G746" s="23">
        <f>'Emissions Factors'!$AB$39/1000</f>
        <v>0.49266147344102867</v>
      </c>
      <c r="H746" s="26">
        <f t="shared" si="83"/>
        <v>22149.915928162536</v>
      </c>
      <c r="I746" s="23">
        <f t="shared" si="78"/>
        <v>10.791581103798878</v>
      </c>
      <c r="J746" s="26">
        <f>I746*'Social Cost of Carbon'!$C$4</f>
        <v>539.57905518994392</v>
      </c>
      <c r="K746" s="26">
        <f>I746*'Social Cost of Carbon'!$C$5</f>
        <v>1079.1581103798878</v>
      </c>
      <c r="L746" s="26">
        <f>I746*'Social Cost of Carbon'!$C$6</f>
        <v>1618.7371655698316</v>
      </c>
      <c r="M746" s="23">
        <f t="shared" si="79"/>
        <v>3.6969116347275129E-2</v>
      </c>
      <c r="N746" s="23">
        <f t="shared" si="80"/>
        <v>7.3938232694550257E-2</v>
      </c>
      <c r="O746" s="23">
        <f t="shared" si="81"/>
        <v>0.11090734904182539</v>
      </c>
      <c r="P746" s="27"/>
    </row>
    <row r="747" spans="1:16" x14ac:dyDescent="0.25">
      <c r="A747" s="24">
        <f t="shared" si="82"/>
        <v>2018</v>
      </c>
      <c r="B747" s="32">
        <v>43110</v>
      </c>
      <c r="C747" s="28">
        <f>'Bitcoin Data'!C747</f>
        <v>14973.299805000001</v>
      </c>
      <c r="D747" s="26">
        <f>'Bitcoin Data'!K747</f>
        <v>2075.1200879680546</v>
      </c>
      <c r="E747" s="25">
        <f>'Bitcoin Data'!J747</f>
        <v>25176.547057696436</v>
      </c>
      <c r="F747" s="25">
        <f t="shared" si="77"/>
        <v>52.244358545098891</v>
      </c>
      <c r="G747" s="23">
        <f>'Emissions Factors'!$AB$39/1000</f>
        <v>0.49266147344102867</v>
      </c>
      <c r="H747" s="26">
        <f t="shared" si="83"/>
        <v>25738.782659809818</v>
      </c>
      <c r="I747" s="23">
        <f t="shared" si="78"/>
        <v>12.403514769602122</v>
      </c>
      <c r="J747" s="26">
        <f>I747*'Social Cost of Carbon'!$C$4</f>
        <v>620.17573848010613</v>
      </c>
      <c r="K747" s="26">
        <f>I747*'Social Cost of Carbon'!$C$5</f>
        <v>1240.3514769602123</v>
      </c>
      <c r="L747" s="26">
        <f>I747*'Social Cost of Carbon'!$C$6</f>
        <v>1860.5272154403183</v>
      </c>
      <c r="M747" s="23">
        <f t="shared" si="79"/>
        <v>4.1418775190289865E-2</v>
      </c>
      <c r="N747" s="23">
        <f t="shared" si="80"/>
        <v>8.283755038057973E-2</v>
      </c>
      <c r="O747" s="23">
        <f t="shared" si="81"/>
        <v>0.12425632557086959</v>
      </c>
      <c r="P747" s="27"/>
    </row>
    <row r="748" spans="1:16" x14ac:dyDescent="0.25">
      <c r="A748" s="24">
        <f t="shared" si="82"/>
        <v>2018</v>
      </c>
      <c r="B748" s="32">
        <v>43111</v>
      </c>
      <c r="C748" s="28">
        <f>'Bitcoin Data'!C748</f>
        <v>13405.799805000001</v>
      </c>
      <c r="D748" s="26">
        <f>'Bitcoin Data'!K748</f>
        <v>2404.8179426830984</v>
      </c>
      <c r="E748" s="25">
        <f>'Bitcoin Data'!J748</f>
        <v>20025.648574342529</v>
      </c>
      <c r="F748" s="25">
        <f t="shared" si="77"/>
        <v>48.158039005445126</v>
      </c>
      <c r="G748" s="23">
        <f>'Emissions Factors'!$AB$39/1000</f>
        <v>0.49266147344102867</v>
      </c>
      <c r="H748" s="26">
        <f t="shared" si="83"/>
        <v>23725.610454453126</v>
      </c>
      <c r="I748" s="23">
        <f t="shared" si="78"/>
        <v>9.8658655332478258</v>
      </c>
      <c r="J748" s="26">
        <f>I748*'Social Cost of Carbon'!$C$4</f>
        <v>493.29327666239129</v>
      </c>
      <c r="K748" s="26">
        <f>I748*'Social Cost of Carbon'!$C$5</f>
        <v>986.58655332478259</v>
      </c>
      <c r="L748" s="26">
        <f>I748*'Social Cost of Carbon'!$C$6</f>
        <v>1479.8798299871739</v>
      </c>
      <c r="M748" s="23">
        <f t="shared" si="79"/>
        <v>3.6797004568008412E-2</v>
      </c>
      <c r="N748" s="23">
        <f t="shared" si="80"/>
        <v>7.3594009136016825E-2</v>
      </c>
      <c r="O748" s="23">
        <f t="shared" si="81"/>
        <v>0.11039101370402524</v>
      </c>
      <c r="P748" s="27"/>
    </row>
    <row r="749" spans="1:16" x14ac:dyDescent="0.25">
      <c r="A749" s="24">
        <f t="shared" si="82"/>
        <v>2018</v>
      </c>
      <c r="B749" s="32">
        <v>43112</v>
      </c>
      <c r="C749" s="28">
        <f>'Bitcoin Data'!C749</f>
        <v>13980.599609000001</v>
      </c>
      <c r="D749" s="26">
        <f>'Bitcoin Data'!K749</f>
        <v>2220.3742203742227</v>
      </c>
      <c r="E749" s="25">
        <f>'Bitcoin Data'!J749</f>
        <v>20933.801781825267</v>
      </c>
      <c r="F749" s="25">
        <f t="shared" si="77"/>
        <v>46.480873810788786</v>
      </c>
      <c r="G749" s="23">
        <f>'Emissions Factors'!$AB$39/1000</f>
        <v>0.49266147344102867</v>
      </c>
      <c r="H749" s="26">
        <f t="shared" si="83"/>
        <v>22899.335778449724</v>
      </c>
      <c r="I749" s="23">
        <f t="shared" si="78"/>
        <v>10.313277630556467</v>
      </c>
      <c r="J749" s="26">
        <f>I749*'Social Cost of Carbon'!$C$4</f>
        <v>515.66388152782338</v>
      </c>
      <c r="K749" s="26">
        <f>I749*'Social Cost of Carbon'!$C$5</f>
        <v>1031.3277630556468</v>
      </c>
      <c r="L749" s="26">
        <f>I749*'Social Cost of Carbon'!$C$6</f>
        <v>1546.9916445834701</v>
      </c>
      <c r="M749" s="23">
        <f t="shared" si="79"/>
        <v>3.688424645219545E-2</v>
      </c>
      <c r="N749" s="23">
        <f t="shared" si="80"/>
        <v>7.37684929043909E-2</v>
      </c>
      <c r="O749" s="23">
        <f t="shared" si="81"/>
        <v>0.11065273935658636</v>
      </c>
      <c r="P749" s="27"/>
    </row>
    <row r="750" spans="1:16" x14ac:dyDescent="0.25">
      <c r="A750" s="24">
        <f t="shared" si="82"/>
        <v>2018</v>
      </c>
      <c r="B750" s="32">
        <v>43113</v>
      </c>
      <c r="C750" s="28">
        <f>'Bitcoin Data'!C750</f>
        <v>14360.200194999999</v>
      </c>
      <c r="D750" s="26">
        <f>'Bitcoin Data'!K750</f>
        <v>1871.5327448449129</v>
      </c>
      <c r="E750" s="25">
        <f>'Bitcoin Data'!J750</f>
        <v>25821.946868424333</v>
      </c>
      <c r="F750" s="25">
        <f t="shared" si="77"/>
        <v>48.326619099901698</v>
      </c>
      <c r="G750" s="23">
        <f>'Emissions Factors'!$AB$39/1000</f>
        <v>0.49266147344102867</v>
      </c>
      <c r="H750" s="26">
        <f t="shared" si="83"/>
        <v>23808.66337218093</v>
      </c>
      <c r="I750" s="23">
        <f t="shared" si="78"/>
        <v>12.721478391313887</v>
      </c>
      <c r="J750" s="26">
        <f>I750*'Social Cost of Carbon'!$C$4</f>
        <v>636.07391956569438</v>
      </c>
      <c r="K750" s="26">
        <f>I750*'Social Cost of Carbon'!$C$5</f>
        <v>1272.1478391313888</v>
      </c>
      <c r="L750" s="26">
        <f>I750*'Social Cost of Carbon'!$C$6</f>
        <v>1908.221758697083</v>
      </c>
      <c r="M750" s="23">
        <f t="shared" si="79"/>
        <v>4.4294223682700855E-2</v>
      </c>
      <c r="N750" s="23">
        <f t="shared" si="80"/>
        <v>8.858844736540171E-2</v>
      </c>
      <c r="O750" s="23">
        <f t="shared" si="81"/>
        <v>0.13288267104810256</v>
      </c>
      <c r="P750" s="27"/>
    </row>
    <row r="751" spans="1:16" x14ac:dyDescent="0.25">
      <c r="A751" s="24">
        <f t="shared" si="82"/>
        <v>2018</v>
      </c>
      <c r="B751" s="32">
        <v>43114</v>
      </c>
      <c r="C751" s="28">
        <f>'Bitcoin Data'!C751</f>
        <v>13772</v>
      </c>
      <c r="D751" s="26">
        <f>'Bitcoin Data'!K751</f>
        <v>1962.3703182697379</v>
      </c>
      <c r="E751" s="25">
        <f>'Bitcoin Data'!J751</f>
        <v>23819.448797801855</v>
      </c>
      <c r="F751" s="25">
        <f t="shared" si="77"/>
        <v>46.742579318352156</v>
      </c>
      <c r="G751" s="23">
        <f>'Emissions Factors'!$AB$39/1000</f>
        <v>0.49266147344102867</v>
      </c>
      <c r="H751" s="26">
        <f t="shared" si="83"/>
        <v>23028.267999413525</v>
      </c>
      <c r="I751" s="23">
        <f t="shared" si="78"/>
        <v>11.734924741278201</v>
      </c>
      <c r="J751" s="26">
        <f>I751*'Social Cost of Carbon'!$C$4</f>
        <v>586.74623706391003</v>
      </c>
      <c r="K751" s="26">
        <f>I751*'Social Cost of Carbon'!$C$5</f>
        <v>1173.4924741278201</v>
      </c>
      <c r="L751" s="26">
        <f>I751*'Social Cost of Carbon'!$C$6</f>
        <v>1760.2387111917301</v>
      </c>
      <c r="M751" s="23">
        <f t="shared" si="79"/>
        <v>4.2604286745854633E-2</v>
      </c>
      <c r="N751" s="23">
        <f t="shared" si="80"/>
        <v>8.5208573491709266E-2</v>
      </c>
      <c r="O751" s="23">
        <f t="shared" si="81"/>
        <v>0.12781286023756391</v>
      </c>
      <c r="P751" s="27"/>
    </row>
    <row r="752" spans="1:16" x14ac:dyDescent="0.25">
      <c r="A752" s="24">
        <f t="shared" si="82"/>
        <v>2018</v>
      </c>
      <c r="B752" s="32">
        <v>43115</v>
      </c>
      <c r="C752" s="28">
        <f>'Bitcoin Data'!C752</f>
        <v>13819.799805000001</v>
      </c>
      <c r="D752" s="26">
        <f>'Bitcoin Data'!K752</f>
        <v>1859.4401019248653</v>
      </c>
      <c r="E752" s="25">
        <f>'Bitcoin Data'!J752</f>
        <v>26631.954825818411</v>
      </c>
      <c r="F752" s="25">
        <f t="shared" si="77"/>
        <v>49.520524795778194</v>
      </c>
      <c r="G752" s="23">
        <f>'Emissions Factors'!$AB$39/1000</f>
        <v>0.49266147344102867</v>
      </c>
      <c r="H752" s="26">
        <f t="shared" si="83"/>
        <v>24396.854711461081</v>
      </c>
      <c r="I752" s="23">
        <f t="shared" si="78"/>
        <v>13.120538105102613</v>
      </c>
      <c r="J752" s="26">
        <f>I752*'Social Cost of Carbon'!$C$4</f>
        <v>656.0269052551306</v>
      </c>
      <c r="K752" s="26">
        <f>I752*'Social Cost of Carbon'!$C$5</f>
        <v>1312.0538105102612</v>
      </c>
      <c r="L752" s="26">
        <f>I752*'Social Cost of Carbon'!$C$6</f>
        <v>1968.0807157653919</v>
      </c>
      <c r="M752" s="23">
        <f t="shared" si="79"/>
        <v>4.7470072975860346E-2</v>
      </c>
      <c r="N752" s="23">
        <f t="shared" si="80"/>
        <v>9.4940145951720692E-2</v>
      </c>
      <c r="O752" s="23">
        <f t="shared" si="81"/>
        <v>0.14241021892758104</v>
      </c>
      <c r="P752" s="27"/>
    </row>
    <row r="753" spans="1:16" x14ac:dyDescent="0.25">
      <c r="A753" s="24">
        <f t="shared" si="82"/>
        <v>2018</v>
      </c>
      <c r="B753" s="32">
        <v>43116</v>
      </c>
      <c r="C753" s="28">
        <f>'Bitcoin Data'!C753</f>
        <v>11490.5</v>
      </c>
      <c r="D753" s="26">
        <f>'Bitcoin Data'!K753</f>
        <v>1973.2260844584907</v>
      </c>
      <c r="E753" s="25">
        <f>'Bitcoin Data'!J753</f>
        <v>26344.77155615962</v>
      </c>
      <c r="F753" s="25">
        <f t="shared" si="77"/>
        <v>51.984190423714267</v>
      </c>
      <c r="G753" s="23">
        <f>'Emissions Factors'!$AB$39/1000</f>
        <v>0.49266147344102867</v>
      </c>
      <c r="H753" s="26">
        <f t="shared" si="83"/>
        <v>25610.607849786084</v>
      </c>
      <c r="I753" s="23">
        <f t="shared" si="78"/>
        <v>12.9790539723249</v>
      </c>
      <c r="J753" s="26">
        <f>I753*'Social Cost of Carbon'!$C$4</f>
        <v>648.95269861624502</v>
      </c>
      <c r="K753" s="26">
        <f>I753*'Social Cost of Carbon'!$C$5</f>
        <v>1297.90539723249</v>
      </c>
      <c r="L753" s="26">
        <f>I753*'Social Cost of Carbon'!$C$6</f>
        <v>1946.858095848735</v>
      </c>
      <c r="M753" s="23">
        <f t="shared" si="79"/>
        <v>5.6477324626103741E-2</v>
      </c>
      <c r="N753" s="23">
        <f t="shared" si="80"/>
        <v>0.11295464925220748</v>
      </c>
      <c r="O753" s="23">
        <f t="shared" si="81"/>
        <v>0.16943197387831122</v>
      </c>
      <c r="P753" s="27"/>
    </row>
    <row r="754" spans="1:16" x14ac:dyDescent="0.25">
      <c r="A754" s="24">
        <f t="shared" si="82"/>
        <v>2018</v>
      </c>
      <c r="B754" s="32">
        <v>43117</v>
      </c>
      <c r="C754" s="28">
        <f>'Bitcoin Data'!C754</f>
        <v>11188.599609000001</v>
      </c>
      <c r="D754" s="26">
        <f>'Bitcoin Data'!K754</f>
        <v>2095.4549679338234</v>
      </c>
      <c r="E754" s="25">
        <f>'Bitcoin Data'!J754</f>
        <v>25685.574523730109</v>
      </c>
      <c r="F754" s="25">
        <f t="shared" si="77"/>
        <v>53.822964739984705</v>
      </c>
      <c r="G754" s="23">
        <f>'Emissions Factors'!$AB$39/1000</f>
        <v>0.49266147344102867</v>
      </c>
      <c r="H754" s="26">
        <f t="shared" si="83"/>
        <v>26516.501113765396</v>
      </c>
      <c r="I754" s="23">
        <f t="shared" si="78"/>
        <v>12.654292991040224</v>
      </c>
      <c r="J754" s="26">
        <f>I754*'Social Cost of Carbon'!$C$4</f>
        <v>632.71464955201122</v>
      </c>
      <c r="K754" s="26">
        <f>I754*'Social Cost of Carbon'!$C$5</f>
        <v>1265.4292991040224</v>
      </c>
      <c r="L754" s="26">
        <f>I754*'Social Cost of Carbon'!$C$6</f>
        <v>1898.1439486560337</v>
      </c>
      <c r="M754" s="23">
        <f t="shared" si="79"/>
        <v>5.6549941160023431E-2</v>
      </c>
      <c r="N754" s="23">
        <f t="shared" si="80"/>
        <v>0.11309988232004686</v>
      </c>
      <c r="O754" s="23">
        <f t="shared" si="81"/>
        <v>0.16964982348007029</v>
      </c>
      <c r="P754" s="27"/>
    </row>
    <row r="755" spans="1:16" x14ac:dyDescent="0.25">
      <c r="A755" s="24">
        <f t="shared" si="82"/>
        <v>2018</v>
      </c>
      <c r="B755" s="32">
        <v>43118</v>
      </c>
      <c r="C755" s="28">
        <f>'Bitcoin Data'!C755</f>
        <v>11474.900390999999</v>
      </c>
      <c r="D755" s="26">
        <f>'Bitcoin Data'!K755</f>
        <v>2168.976805739363</v>
      </c>
      <c r="E755" s="25">
        <f>'Bitcoin Data'!J755</f>
        <v>23654.689362826728</v>
      </c>
      <c r="F755" s="25">
        <f t="shared" si="77"/>
        <v>51.306472574940805</v>
      </c>
      <c r="G755" s="23">
        <f>'Emissions Factors'!$AB$39/1000</f>
        <v>0.49266147344102867</v>
      </c>
      <c r="H755" s="26">
        <f t="shared" si="83"/>
        <v>25276.722375832065</v>
      </c>
      <c r="I755" s="23">
        <f t="shared" si="78"/>
        <v>11.653754115280044</v>
      </c>
      <c r="J755" s="26">
        <f>I755*'Social Cost of Carbon'!$C$4</f>
        <v>582.6877057640022</v>
      </c>
      <c r="K755" s="26">
        <f>I755*'Social Cost of Carbon'!$C$5</f>
        <v>1165.3754115280044</v>
      </c>
      <c r="L755" s="26">
        <f>I755*'Social Cost of Carbon'!$C$6</f>
        <v>1748.0631172920066</v>
      </c>
      <c r="M755" s="23">
        <f t="shared" si="79"/>
        <v>5.0779325824999423E-2</v>
      </c>
      <c r="N755" s="23">
        <f t="shared" si="80"/>
        <v>0.10155865164999885</v>
      </c>
      <c r="O755" s="23">
        <f t="shared" si="81"/>
        <v>0.15233797747499825</v>
      </c>
      <c r="P755" s="27"/>
    </row>
    <row r="756" spans="1:16" x14ac:dyDescent="0.25">
      <c r="A756" s="24">
        <f t="shared" si="82"/>
        <v>2018</v>
      </c>
      <c r="B756" s="32">
        <v>43119</v>
      </c>
      <c r="C756" s="28">
        <f>'Bitcoin Data'!C756</f>
        <v>11607.400390999999</v>
      </c>
      <c r="D756" s="26">
        <f>'Bitcoin Data'!K756</f>
        <v>2045.1963135967685</v>
      </c>
      <c r="E756" s="25">
        <f>'Bitcoin Data'!J756</f>
        <v>27048.296187254873</v>
      </c>
      <c r="F756" s="25">
        <f t="shared" si="77"/>
        <v>55.319075651247196</v>
      </c>
      <c r="G756" s="23">
        <f>'Emissions Factors'!$AB$39/1000</f>
        <v>0.49266147344102867</v>
      </c>
      <c r="H756" s="26">
        <f t="shared" si="83"/>
        <v>27253.577319739175</v>
      </c>
      <c r="I756" s="23">
        <f t="shared" si="78"/>
        <v>13.325653453682344</v>
      </c>
      <c r="J756" s="26">
        <f>I756*'Social Cost of Carbon'!$C$4</f>
        <v>666.28267268411719</v>
      </c>
      <c r="K756" s="26">
        <f>I756*'Social Cost of Carbon'!$C$5</f>
        <v>1332.5653453682344</v>
      </c>
      <c r="L756" s="26">
        <f>I756*'Social Cost of Carbon'!$C$6</f>
        <v>1998.8480180523516</v>
      </c>
      <c r="M756" s="23">
        <f t="shared" si="79"/>
        <v>5.7401541278849236E-2</v>
      </c>
      <c r="N756" s="23">
        <f t="shared" si="80"/>
        <v>0.11480308255769847</v>
      </c>
      <c r="O756" s="23">
        <f t="shared" si="81"/>
        <v>0.17220462383654769</v>
      </c>
      <c r="P756" s="27"/>
    </row>
    <row r="757" spans="1:16" x14ac:dyDescent="0.25">
      <c r="A757" s="24">
        <f t="shared" si="82"/>
        <v>2018</v>
      </c>
      <c r="B757" s="32">
        <v>43120</v>
      </c>
      <c r="C757" s="28">
        <f>'Bitcoin Data'!C757</f>
        <v>12899.200194999999</v>
      </c>
      <c r="D757" s="26">
        <f>'Bitcoin Data'!K757</f>
        <v>2226.9588990315569</v>
      </c>
      <c r="E757" s="25">
        <f>'Bitcoin Data'!J757</f>
        <v>26082.608145002436</v>
      </c>
      <c r="F757" s="25">
        <f t="shared" si="77"/>
        <v>58.084896318466143</v>
      </c>
      <c r="G757" s="23">
        <f>'Emissions Factors'!$AB$39/1000</f>
        <v>0.49266147344102867</v>
      </c>
      <c r="H757" s="26">
        <f t="shared" si="83"/>
        <v>28616.190604924912</v>
      </c>
      <c r="I757" s="23">
        <f t="shared" si="78"/>
        <v>12.849896159901874</v>
      </c>
      <c r="J757" s="26">
        <f>I757*'Social Cost of Carbon'!$C$4</f>
        <v>642.49480799509365</v>
      </c>
      <c r="K757" s="26">
        <f>I757*'Social Cost of Carbon'!$C$5</f>
        <v>1284.9896159901873</v>
      </c>
      <c r="L757" s="26">
        <f>I757*'Social Cost of Carbon'!$C$6</f>
        <v>1927.4844239852812</v>
      </c>
      <c r="M757" s="23">
        <f t="shared" si="79"/>
        <v>4.9808887239701741E-2</v>
      </c>
      <c r="N757" s="23">
        <f t="shared" si="80"/>
        <v>9.9617774479403481E-2</v>
      </c>
      <c r="O757" s="23">
        <f t="shared" si="81"/>
        <v>0.14942666171910524</v>
      </c>
      <c r="P757" s="27"/>
    </row>
    <row r="758" spans="1:16" x14ac:dyDescent="0.25">
      <c r="A758" s="24">
        <f t="shared" si="82"/>
        <v>2018</v>
      </c>
      <c r="B758" s="32">
        <v>43121</v>
      </c>
      <c r="C758" s="28">
        <f>'Bitcoin Data'!C758</f>
        <v>11600.099609000001</v>
      </c>
      <c r="D758" s="26">
        <f>'Bitcoin Data'!K758</f>
        <v>2345.7535774019702</v>
      </c>
      <c r="E758" s="25">
        <f>'Bitcoin Data'!J758</f>
        <v>22101.532856865222</v>
      </c>
      <c r="F758" s="25">
        <f t="shared" si="77"/>
        <v>51.844749765058786</v>
      </c>
      <c r="G758" s="23">
        <f>'Emissions Factors'!$AB$39/1000</f>
        <v>0.49266147344102867</v>
      </c>
      <c r="H758" s="26">
        <f t="shared" si="83"/>
        <v>25541.910809435285</v>
      </c>
      <c r="I758" s="23">
        <f t="shared" si="78"/>
        <v>10.888573742568527</v>
      </c>
      <c r="J758" s="26">
        <f>I758*'Social Cost of Carbon'!$C$4</f>
        <v>544.4286871284263</v>
      </c>
      <c r="K758" s="26">
        <f>I758*'Social Cost of Carbon'!$C$5</f>
        <v>1088.8573742568526</v>
      </c>
      <c r="L758" s="26">
        <f>I758*'Social Cost of Carbon'!$C$6</f>
        <v>1633.286061385279</v>
      </c>
      <c r="M758" s="23">
        <f t="shared" si="79"/>
        <v>4.6933104497312104E-2</v>
      </c>
      <c r="N758" s="23">
        <f t="shared" si="80"/>
        <v>9.3866208994624209E-2</v>
      </c>
      <c r="O758" s="23">
        <f t="shared" si="81"/>
        <v>0.14079931349193631</v>
      </c>
      <c r="P758" s="27"/>
    </row>
    <row r="759" spans="1:16" x14ac:dyDescent="0.25">
      <c r="A759" s="24">
        <f t="shared" si="82"/>
        <v>2018</v>
      </c>
      <c r="B759" s="32">
        <v>43122</v>
      </c>
      <c r="C759" s="28">
        <f>'Bitcoin Data'!C759</f>
        <v>10931.400390999999</v>
      </c>
      <c r="D759" s="26">
        <f>'Bitcoin Data'!K759</f>
        <v>2115.4364935080171</v>
      </c>
      <c r="E759" s="25">
        <f>'Bitcoin Data'!J759</f>
        <v>25961.41056142794</v>
      </c>
      <c r="F759" s="25">
        <f t="shared" si="77"/>
        <v>54.91971532458912</v>
      </c>
      <c r="G759" s="23">
        <f>'Emissions Factors'!$AB$39/1000</f>
        <v>0.49266147344102867</v>
      </c>
      <c r="H759" s="26">
        <f t="shared" si="83"/>
        <v>27056.82787277392</v>
      </c>
      <c r="I759" s="23">
        <f t="shared" si="78"/>
        <v>12.790186779800571</v>
      </c>
      <c r="J759" s="26">
        <f>I759*'Social Cost of Carbon'!$C$4</f>
        <v>639.5093389900286</v>
      </c>
      <c r="K759" s="26">
        <f>I759*'Social Cost of Carbon'!$C$5</f>
        <v>1279.0186779800572</v>
      </c>
      <c r="L759" s="26">
        <f>I759*'Social Cost of Carbon'!$C$6</f>
        <v>1918.5280169700857</v>
      </c>
      <c r="M759" s="23">
        <f t="shared" si="79"/>
        <v>5.8502050617096332E-2</v>
      </c>
      <c r="N759" s="23">
        <f t="shared" si="80"/>
        <v>0.11700410123419266</v>
      </c>
      <c r="O759" s="23">
        <f t="shared" si="81"/>
        <v>0.17550615185128898</v>
      </c>
      <c r="P759" s="27"/>
    </row>
    <row r="760" spans="1:16" x14ac:dyDescent="0.25">
      <c r="A760" s="24">
        <f t="shared" si="82"/>
        <v>2018</v>
      </c>
      <c r="B760" s="32">
        <v>43123</v>
      </c>
      <c r="C760" s="28">
        <f>'Bitcoin Data'!C760</f>
        <v>10868.400390999999</v>
      </c>
      <c r="D760" s="26">
        <f>'Bitcoin Data'!K760</f>
        <v>2172.8653269073393</v>
      </c>
      <c r="E760" s="25">
        <f>'Bitcoin Data'!J760</f>
        <v>25118.955041418711</v>
      </c>
      <c r="F760" s="25">
        <f t="shared" si="77"/>
        <v>54.580106457643026</v>
      </c>
      <c r="G760" s="23">
        <f>'Emissions Factors'!$AB$39/1000</f>
        <v>0.49266147344102867</v>
      </c>
      <c r="H760" s="26">
        <f t="shared" si="83"/>
        <v>26889.515667990618</v>
      </c>
      <c r="I760" s="23">
        <f t="shared" si="78"/>
        <v>12.375141402004298</v>
      </c>
      <c r="J760" s="26">
        <f>I760*'Social Cost of Carbon'!$C$4</f>
        <v>618.75707010021483</v>
      </c>
      <c r="K760" s="26">
        <f>I760*'Social Cost of Carbon'!$C$5</f>
        <v>1237.5141402004297</v>
      </c>
      <c r="L760" s="26">
        <f>I760*'Social Cost of Carbon'!$C$6</f>
        <v>1856.2712103006447</v>
      </c>
      <c r="M760" s="23">
        <f t="shared" si="79"/>
        <v>5.6931751485029998E-2</v>
      </c>
      <c r="N760" s="23">
        <f t="shared" si="80"/>
        <v>0.11386350297006</v>
      </c>
      <c r="O760" s="23">
        <f t="shared" si="81"/>
        <v>0.17079525445509003</v>
      </c>
      <c r="P760" s="27"/>
    </row>
    <row r="761" spans="1:16" x14ac:dyDescent="0.25">
      <c r="A761" s="24">
        <f t="shared" si="82"/>
        <v>2018</v>
      </c>
      <c r="B761" s="32">
        <v>43124</v>
      </c>
      <c r="C761" s="28">
        <f>'Bitcoin Data'!C761</f>
        <v>11359.400390999999</v>
      </c>
      <c r="D761" s="26">
        <f>'Bitcoin Data'!K761</f>
        <v>2210.978120529016</v>
      </c>
      <c r="E761" s="25">
        <f>'Bitcoin Data'!J761</f>
        <v>25879.90220507616</v>
      </c>
      <c r="F761" s="25">
        <f t="shared" si="77"/>
        <v>57.21989753685402</v>
      </c>
      <c r="G761" s="23">
        <f>'Emissions Factors'!$AB$39/1000</f>
        <v>0.49266147344102867</v>
      </c>
      <c r="H761" s="26">
        <f t="shared" si="83"/>
        <v>28190.039030651187</v>
      </c>
      <c r="I761" s="23">
        <f t="shared" si="78"/>
        <v>12.750030752862546</v>
      </c>
      <c r="J761" s="26">
        <f>I761*'Social Cost of Carbon'!$C$4</f>
        <v>637.50153764312734</v>
      </c>
      <c r="K761" s="26">
        <f>I761*'Social Cost of Carbon'!$C$5</f>
        <v>1275.0030752862547</v>
      </c>
      <c r="L761" s="26">
        <f>I761*'Social Cost of Carbon'!$C$6</f>
        <v>1912.5046129293819</v>
      </c>
      <c r="M761" s="23">
        <f t="shared" si="79"/>
        <v>5.612105531100188E-2</v>
      </c>
      <c r="N761" s="23">
        <f t="shared" si="80"/>
        <v>0.11224211062200376</v>
      </c>
      <c r="O761" s="23">
        <f t="shared" si="81"/>
        <v>0.16836316593300563</v>
      </c>
      <c r="P761" s="27"/>
    </row>
    <row r="762" spans="1:16" x14ac:dyDescent="0.25">
      <c r="A762" s="24">
        <f t="shared" si="82"/>
        <v>2018</v>
      </c>
      <c r="B762" s="32">
        <v>43125</v>
      </c>
      <c r="C762" s="28">
        <f>'Bitcoin Data'!C762</f>
        <v>11259.400390999999</v>
      </c>
      <c r="D762" s="26">
        <f>'Bitcoin Data'!K762</f>
        <v>1989.4140415510528</v>
      </c>
      <c r="E762" s="25">
        <f>'Bitcoin Data'!J762</f>
        <v>28200.915523847896</v>
      </c>
      <c r="F762" s="25">
        <f t="shared" si="77"/>
        <v>56.103297327738069</v>
      </c>
      <c r="G762" s="23">
        <f>'Emissions Factors'!$AB$39/1000</f>
        <v>0.49266147344102867</v>
      </c>
      <c r="H762" s="26">
        <f t="shared" si="83"/>
        <v>27639.933126383563</v>
      </c>
      <c r="I762" s="23">
        <f t="shared" si="78"/>
        <v>13.893504594364884</v>
      </c>
      <c r="J762" s="26">
        <f>I762*'Social Cost of Carbon'!$C$4</f>
        <v>694.67522971824428</v>
      </c>
      <c r="K762" s="26">
        <f>I762*'Social Cost of Carbon'!$C$5</f>
        <v>1389.3504594364886</v>
      </c>
      <c r="L762" s="26">
        <f>I762*'Social Cost of Carbon'!$C$6</f>
        <v>2084.0256891547328</v>
      </c>
      <c r="M762" s="23">
        <f t="shared" si="79"/>
        <v>6.1697355595731418E-2</v>
      </c>
      <c r="N762" s="23">
        <f t="shared" si="80"/>
        <v>0.12339471119146284</v>
      </c>
      <c r="O762" s="23">
        <f t="shared" si="81"/>
        <v>0.18509206678719425</v>
      </c>
      <c r="P762" s="27"/>
    </row>
    <row r="763" spans="1:16" x14ac:dyDescent="0.25">
      <c r="A763" s="24">
        <f t="shared" si="82"/>
        <v>2018</v>
      </c>
      <c r="B763" s="32">
        <v>43126</v>
      </c>
      <c r="C763" s="28">
        <f>'Bitcoin Data'!C763</f>
        <v>11171.400390999999</v>
      </c>
      <c r="D763" s="26">
        <f>'Bitcoin Data'!K763</f>
        <v>1917.1304885590612</v>
      </c>
      <c r="E763" s="25">
        <f>'Bitcoin Data'!J763</f>
        <v>29625.887301189374</v>
      </c>
      <c r="F763" s="25">
        <f t="shared" si="77"/>
        <v>56.796691795724868</v>
      </c>
      <c r="G763" s="23">
        <f>'Emissions Factors'!$AB$39/1000</f>
        <v>0.49266147344102867</v>
      </c>
      <c r="H763" s="26">
        <f t="shared" si="83"/>
        <v>27981.541866657801</v>
      </c>
      <c r="I763" s="23">
        <f t="shared" si="78"/>
        <v>14.595533289801818</v>
      </c>
      <c r="J763" s="26">
        <f>I763*'Social Cost of Carbon'!$C$4</f>
        <v>729.77666449009087</v>
      </c>
      <c r="K763" s="26">
        <f>I763*'Social Cost of Carbon'!$C$5</f>
        <v>1459.5533289801817</v>
      </c>
      <c r="L763" s="26">
        <f>I763*'Social Cost of Carbon'!$C$6</f>
        <v>2189.3299934702727</v>
      </c>
      <c r="M763" s="23">
        <f t="shared" si="79"/>
        <v>6.5325441658864891E-2</v>
      </c>
      <c r="N763" s="23">
        <f t="shared" si="80"/>
        <v>0.13065088331772978</v>
      </c>
      <c r="O763" s="23">
        <f t="shared" si="81"/>
        <v>0.19597632497659467</v>
      </c>
      <c r="P763" s="27"/>
    </row>
    <row r="764" spans="1:16" x14ac:dyDescent="0.25">
      <c r="A764" s="24">
        <f t="shared" si="82"/>
        <v>2018</v>
      </c>
      <c r="B764" s="32">
        <v>43127</v>
      </c>
      <c r="C764" s="28">
        <f>'Bitcoin Data'!C764</f>
        <v>11440.700194999999</v>
      </c>
      <c r="D764" s="26">
        <f>'Bitcoin Data'!K764</f>
        <v>2009.4094782124369</v>
      </c>
      <c r="E764" s="25">
        <f>'Bitcoin Data'!J764</f>
        <v>28430.122303677912</v>
      </c>
      <c r="F764" s="25">
        <f t="shared" si="77"/>
        <v>57.1277572237492</v>
      </c>
      <c r="G764" s="23">
        <f>'Emissions Factors'!$AB$39/1000</f>
        <v>0.49266147344102867</v>
      </c>
      <c r="H764" s="26">
        <f t="shared" si="83"/>
        <v>28144.645048233648</v>
      </c>
      <c r="I764" s="23">
        <f t="shared" si="78"/>
        <v>14.006425944238613</v>
      </c>
      <c r="J764" s="26">
        <f>I764*'Social Cost of Carbon'!$C$4</f>
        <v>700.32129721193064</v>
      </c>
      <c r="K764" s="26">
        <f>I764*'Social Cost of Carbon'!$C$5</f>
        <v>1400.6425944238613</v>
      </c>
      <c r="L764" s="26">
        <f>I764*'Social Cost of Carbon'!$C$6</f>
        <v>2100.9638916357917</v>
      </c>
      <c r="M764" s="23">
        <f t="shared" si="79"/>
        <v>6.1213150006150532E-2</v>
      </c>
      <c r="N764" s="23">
        <f t="shared" si="80"/>
        <v>0.12242630001230106</v>
      </c>
      <c r="O764" s="23">
        <f t="shared" si="81"/>
        <v>0.18363945001845158</v>
      </c>
      <c r="P764" s="27"/>
    </row>
    <row r="765" spans="1:16" x14ac:dyDescent="0.25">
      <c r="A765" s="24">
        <f t="shared" si="82"/>
        <v>2018</v>
      </c>
      <c r="B765" s="32">
        <v>43128</v>
      </c>
      <c r="C765" s="28">
        <f>'Bitcoin Data'!C765</f>
        <v>11786.299805000001</v>
      </c>
      <c r="D765" s="26">
        <f>'Bitcoin Data'!K765</f>
        <v>1930.0110842174331</v>
      </c>
      <c r="E765" s="25">
        <f>'Bitcoin Data'!J765</f>
        <v>27711.414805206328</v>
      </c>
      <c r="F765" s="25">
        <f t="shared" si="77"/>
        <v>53.483337733395295</v>
      </c>
      <c r="G765" s="23">
        <f>'Emissions Factors'!$AB$39/1000</f>
        <v>0.49266147344102867</v>
      </c>
      <c r="H765" s="26">
        <f t="shared" si="83"/>
        <v>26349.179972278693</v>
      </c>
      <c r="I765" s="23">
        <f t="shared" si="78"/>
        <v>13.652346449068485</v>
      </c>
      <c r="J765" s="26">
        <f>I765*'Social Cost of Carbon'!$C$4</f>
        <v>682.61732245342421</v>
      </c>
      <c r="K765" s="26">
        <f>I765*'Social Cost of Carbon'!$C$5</f>
        <v>1365.2346449068484</v>
      </c>
      <c r="L765" s="26">
        <f>I765*'Social Cost of Carbon'!$C$6</f>
        <v>2047.8519673602727</v>
      </c>
      <c r="M765" s="23">
        <f t="shared" si="79"/>
        <v>5.7916168241693912E-2</v>
      </c>
      <c r="N765" s="23">
        <f t="shared" si="80"/>
        <v>0.11583233648338782</v>
      </c>
      <c r="O765" s="23">
        <f t="shared" si="81"/>
        <v>0.17374850472508174</v>
      </c>
      <c r="P765" s="27"/>
    </row>
    <row r="766" spans="1:16" x14ac:dyDescent="0.25">
      <c r="A766" s="24">
        <f t="shared" si="82"/>
        <v>2018</v>
      </c>
      <c r="B766" s="32">
        <v>43129</v>
      </c>
      <c r="C766" s="28">
        <f>'Bitcoin Data'!C766</f>
        <v>11296.400390999999</v>
      </c>
      <c r="D766" s="26">
        <f>'Bitcoin Data'!K766</f>
        <v>1847.1138845553828</v>
      </c>
      <c r="E766" s="25">
        <f>'Bitcoin Data'!J766</f>
        <v>32654.74411002811</v>
      </c>
      <c r="F766" s="25">
        <f t="shared" si="77"/>
        <v>60.317031242236034</v>
      </c>
      <c r="G766" s="23">
        <f>'Emissions Factors'!$AB$39/1000</f>
        <v>0.49266147344102867</v>
      </c>
      <c r="H766" s="26">
        <f t="shared" si="83"/>
        <v>29715.877485388562</v>
      </c>
      <c r="I766" s="23">
        <f t="shared" si="78"/>
        <v>16.087734348086201</v>
      </c>
      <c r="J766" s="26">
        <f>I766*'Social Cost of Carbon'!$C$4</f>
        <v>804.38671740431005</v>
      </c>
      <c r="K766" s="26">
        <f>I766*'Social Cost of Carbon'!$C$5</f>
        <v>1608.7734348086201</v>
      </c>
      <c r="L766" s="26">
        <f>I766*'Social Cost of Carbon'!$C$6</f>
        <v>2413.1601522129304</v>
      </c>
      <c r="M766" s="23">
        <f t="shared" si="79"/>
        <v>7.1207348320016725E-2</v>
      </c>
      <c r="N766" s="23">
        <f t="shared" si="80"/>
        <v>0.14241469664003345</v>
      </c>
      <c r="O766" s="23">
        <f t="shared" si="81"/>
        <v>0.21362204496005019</v>
      </c>
      <c r="P766" s="27"/>
    </row>
    <row r="767" spans="1:16" x14ac:dyDescent="0.25">
      <c r="A767" s="24">
        <f t="shared" si="82"/>
        <v>2018</v>
      </c>
      <c r="B767" s="32">
        <v>43130</v>
      </c>
      <c r="C767" s="28">
        <f>'Bitcoin Data'!C767</f>
        <v>10106.299805000001</v>
      </c>
      <c r="D767" s="26">
        <f>'Bitcoin Data'!K767</f>
        <v>2091.5669357083234</v>
      </c>
      <c r="E767" s="25">
        <f>'Bitcoin Data'!J767</f>
        <v>20193.159710395463</v>
      </c>
      <c r="F767" s="25">
        <f t="shared" si="77"/>
        <v>42.235345177740612</v>
      </c>
      <c r="G767" s="23">
        <f>'Emissions Factors'!$AB$39/1000</f>
        <v>0.49266147344102867</v>
      </c>
      <c r="H767" s="26">
        <f t="shared" si="83"/>
        <v>20807.727386556133</v>
      </c>
      <c r="I767" s="23">
        <f t="shared" si="78"/>
        <v>9.9483918163534462</v>
      </c>
      <c r="J767" s="26">
        <f>I767*'Social Cost of Carbon'!$C$4</f>
        <v>497.41959081767232</v>
      </c>
      <c r="K767" s="26">
        <f>I767*'Social Cost of Carbon'!$C$5</f>
        <v>994.83918163534463</v>
      </c>
      <c r="L767" s="26">
        <f>I767*'Social Cost of Carbon'!$C$6</f>
        <v>1492.2587724530169</v>
      </c>
      <c r="M767" s="23">
        <f t="shared" si="79"/>
        <v>4.9218764574110348E-2</v>
      </c>
      <c r="N767" s="23">
        <f t="shared" si="80"/>
        <v>9.8437529148220695E-2</v>
      </c>
      <c r="O767" s="23">
        <f t="shared" si="81"/>
        <v>0.14765629372233102</v>
      </c>
      <c r="P767" s="27"/>
    </row>
    <row r="768" spans="1:16" x14ac:dyDescent="0.25">
      <c r="A768" s="24">
        <f t="shared" si="82"/>
        <v>2018</v>
      </c>
      <c r="B768" s="32">
        <v>43131</v>
      </c>
      <c r="C768" s="28">
        <f>'Bitcoin Data'!C768</f>
        <v>10221.099609000001</v>
      </c>
      <c r="D768" s="26">
        <f>'Bitcoin Data'!K768</f>
        <v>1473.2423924449131</v>
      </c>
      <c r="E768" s="25">
        <f>'Bitcoin Data'!J768</f>
        <v>39183.449041631102</v>
      </c>
      <c r="F768" s="25">
        <f t="shared" si="77"/>
        <v>57.726718210335939</v>
      </c>
      <c r="G768" s="23">
        <f>'Emissions Factors'!$AB$39/1000</f>
        <v>0.49266147344102867</v>
      </c>
      <c r="H768" s="26">
        <f t="shared" si="83"/>
        <v>28439.730050419166</v>
      </c>
      <c r="I768" s="23">
        <f t="shared" si="78"/>
        <v>19.304175739351443</v>
      </c>
      <c r="J768" s="26">
        <f>I768*'Social Cost of Carbon'!$C$4</f>
        <v>965.20878696757211</v>
      </c>
      <c r="K768" s="26">
        <f>I768*'Social Cost of Carbon'!$C$5</f>
        <v>1930.4175739351442</v>
      </c>
      <c r="L768" s="26">
        <f>I768*'Social Cost of Carbon'!$C$6</f>
        <v>2895.6263609027164</v>
      </c>
      <c r="M768" s="23">
        <f t="shared" si="79"/>
        <v>9.4432969434881081E-2</v>
      </c>
      <c r="N768" s="23">
        <f t="shared" si="80"/>
        <v>0.18886593886976216</v>
      </c>
      <c r="O768" s="23">
        <f t="shared" si="81"/>
        <v>0.28329890830464327</v>
      </c>
      <c r="P768" s="27"/>
    </row>
    <row r="769" spans="1:16" x14ac:dyDescent="0.25">
      <c r="A769" s="24">
        <f t="shared" si="82"/>
        <v>2018</v>
      </c>
      <c r="B769" s="32">
        <v>43132</v>
      </c>
      <c r="C769" s="28">
        <f>'Bitcoin Data'!C769</f>
        <v>9170.5400389999995</v>
      </c>
      <c r="D769" s="26">
        <f>'Bitcoin Data'!K769</f>
        <v>1987.6690899052182</v>
      </c>
      <c r="E769" s="25">
        <f>'Bitcoin Data'!J769</f>
        <v>30478.162686123487</v>
      </c>
      <c r="F769" s="25">
        <f t="shared" si="77"/>
        <v>60.580501888310252</v>
      </c>
      <c r="G769" s="23">
        <f>'Emissions Factors'!$AB$39/1000</f>
        <v>0.49266147344102867</v>
      </c>
      <c r="H769" s="26">
        <f t="shared" si="83"/>
        <v>29845.67932209195</v>
      </c>
      <c r="I769" s="23">
        <f t="shared" si="78"/>
        <v>15.015416536720977</v>
      </c>
      <c r="J769" s="26">
        <f>I769*'Social Cost of Carbon'!$C$4</f>
        <v>750.77082683604885</v>
      </c>
      <c r="K769" s="26">
        <f>I769*'Social Cost of Carbon'!$C$5</f>
        <v>1501.5416536720977</v>
      </c>
      <c r="L769" s="26">
        <f>I769*'Social Cost of Carbon'!$C$6</f>
        <v>2252.3124805081466</v>
      </c>
      <c r="M769" s="23">
        <f t="shared" si="79"/>
        <v>8.1867678854594103E-2</v>
      </c>
      <c r="N769" s="23">
        <f t="shared" si="80"/>
        <v>0.16373535770918821</v>
      </c>
      <c r="O769" s="23">
        <f t="shared" si="81"/>
        <v>0.24560303656378232</v>
      </c>
      <c r="P769" s="27"/>
    </row>
    <row r="770" spans="1:16" x14ac:dyDescent="0.25">
      <c r="A770" s="24">
        <f t="shared" si="82"/>
        <v>2018</v>
      </c>
      <c r="B770" s="32">
        <v>43133</v>
      </c>
      <c r="C770" s="28">
        <f>'Bitcoin Data'!C770</f>
        <v>8830.75</v>
      </c>
      <c r="D770" s="26">
        <f>'Bitcoin Data'!K770</f>
        <v>2097.0146666204369</v>
      </c>
      <c r="E770" s="25">
        <f>'Bitcoin Data'!J770</f>
        <v>27154.755940137857</v>
      </c>
      <c r="F770" s="25">
        <f t="shared" si="77"/>
        <v>56.943921474967517</v>
      </c>
      <c r="G770" s="23">
        <f>'Emissions Factors'!$AB$39/1000</f>
        <v>0.49266147344102867</v>
      </c>
      <c r="H770" s="26">
        <f t="shared" si="83"/>
        <v>28054.076257367731</v>
      </c>
      <c r="I770" s="23">
        <f t="shared" si="78"/>
        <v>13.378102072399843</v>
      </c>
      <c r="J770" s="26">
        <f>I770*'Social Cost of Carbon'!$C$4</f>
        <v>668.90510361999213</v>
      </c>
      <c r="K770" s="26">
        <f>I770*'Social Cost of Carbon'!$C$5</f>
        <v>1337.8102072399843</v>
      </c>
      <c r="L770" s="26">
        <f>I770*'Social Cost of Carbon'!$C$6</f>
        <v>2006.7153108599764</v>
      </c>
      <c r="M770" s="23">
        <f t="shared" si="79"/>
        <v>7.5747258570335721E-2</v>
      </c>
      <c r="N770" s="23">
        <f t="shared" si="80"/>
        <v>0.15149451714067144</v>
      </c>
      <c r="O770" s="23">
        <f t="shared" si="81"/>
        <v>0.22724177571100715</v>
      </c>
      <c r="P770" s="27"/>
    </row>
    <row r="771" spans="1:16" x14ac:dyDescent="0.25">
      <c r="A771" s="24">
        <f t="shared" si="82"/>
        <v>2018</v>
      </c>
      <c r="B771" s="32">
        <v>43134</v>
      </c>
      <c r="C771" s="28">
        <f>'Bitcoin Data'!C771</f>
        <v>9174.9101559999999</v>
      </c>
      <c r="D771" s="26">
        <f>'Bitcoin Data'!K771</f>
        <v>2003.5458911106168</v>
      </c>
      <c r="E771" s="25">
        <f>'Bitcoin Data'!J771</f>
        <v>32002.042107229543</v>
      </c>
      <c r="F771" s="25">
        <f t="shared" si="77"/>
        <v>64.117559971088696</v>
      </c>
      <c r="G771" s="23">
        <f>'Emissions Factors'!$AB$39/1000</f>
        <v>0.49266147344102867</v>
      </c>
      <c r="H771" s="26">
        <f t="shared" si="83"/>
        <v>31588.251568800075</v>
      </c>
      <c r="I771" s="23">
        <f t="shared" si="78"/>
        <v>15.76617321766955</v>
      </c>
      <c r="J771" s="26">
        <f>I771*'Social Cost of Carbon'!$C$4</f>
        <v>788.3086608834775</v>
      </c>
      <c r="K771" s="26">
        <f>I771*'Social Cost of Carbon'!$C$5</f>
        <v>1576.617321766955</v>
      </c>
      <c r="L771" s="26">
        <f>I771*'Social Cost of Carbon'!$C$6</f>
        <v>2364.9259826504326</v>
      </c>
      <c r="M771" s="23">
        <f t="shared" si="79"/>
        <v>8.5920041447812678E-2</v>
      </c>
      <c r="N771" s="23">
        <f t="shared" si="80"/>
        <v>0.17184008289562536</v>
      </c>
      <c r="O771" s="23">
        <f t="shared" si="81"/>
        <v>0.25776012434343804</v>
      </c>
      <c r="P771" s="27"/>
    </row>
    <row r="772" spans="1:16" x14ac:dyDescent="0.25">
      <c r="A772" s="24">
        <f t="shared" si="82"/>
        <v>2018</v>
      </c>
      <c r="B772" s="32">
        <v>43135</v>
      </c>
      <c r="C772" s="28">
        <f>'Bitcoin Data'!C772</f>
        <v>8277.0097659999992</v>
      </c>
      <c r="D772" s="26">
        <f>'Bitcoin Data'!K772</f>
        <v>2202.7683564029712</v>
      </c>
      <c r="E772" s="25">
        <f>'Bitcoin Data'!J772</f>
        <v>30236.156411608561</v>
      </c>
      <c r="F772" s="25">
        <f t="shared" si="77"/>
        <v>66.603248562742152</v>
      </c>
      <c r="G772" s="23">
        <f>'Emissions Factors'!$AB$39/1000</f>
        <v>0.49266147344102867</v>
      </c>
      <c r="H772" s="26">
        <f t="shared" si="83"/>
        <v>32812.854572879623</v>
      </c>
      <c r="I772" s="23">
        <f t="shared" si="78"/>
        <v>14.896189368936481</v>
      </c>
      <c r="J772" s="26">
        <f>I772*'Social Cost of Carbon'!$C$4</f>
        <v>744.8094684468241</v>
      </c>
      <c r="K772" s="26">
        <f>I772*'Social Cost of Carbon'!$C$5</f>
        <v>1489.6189368936482</v>
      </c>
      <c r="L772" s="26">
        <f>I772*'Social Cost of Carbon'!$C$6</f>
        <v>2234.4284053404722</v>
      </c>
      <c r="M772" s="23">
        <f t="shared" si="79"/>
        <v>8.9985331599622534E-2</v>
      </c>
      <c r="N772" s="23">
        <f t="shared" si="80"/>
        <v>0.17997066319924507</v>
      </c>
      <c r="O772" s="23">
        <f t="shared" si="81"/>
        <v>0.26995599479886762</v>
      </c>
      <c r="P772" s="27"/>
    </row>
    <row r="773" spans="1:16" x14ac:dyDescent="0.25">
      <c r="A773" s="24">
        <f t="shared" si="82"/>
        <v>2018</v>
      </c>
      <c r="B773" s="32">
        <v>43136</v>
      </c>
      <c r="C773" s="28">
        <f>'Bitcoin Data'!C773</f>
        <v>6955.2700199999999</v>
      </c>
      <c r="D773" s="26">
        <f>'Bitcoin Data'!K773</f>
        <v>2330.3824486511085</v>
      </c>
      <c r="E773" s="25">
        <f>'Bitcoin Data'!J773</f>
        <v>28987.694494565243</v>
      </c>
      <c r="F773" s="25">
        <f t="shared" si="77"/>
        <v>67.552414476995196</v>
      </c>
      <c r="G773" s="23">
        <f>'Emissions Factors'!$AB$39/1000</f>
        <v>0.49266147344102867</v>
      </c>
      <c r="H773" s="26">
        <f t="shared" si="83"/>
        <v>33280.472050735531</v>
      </c>
      <c r="I773" s="23">
        <f t="shared" si="78"/>
        <v>14.281120281350908</v>
      </c>
      <c r="J773" s="26">
        <f>I773*'Social Cost of Carbon'!$C$4</f>
        <v>714.05601406754545</v>
      </c>
      <c r="K773" s="26">
        <f>I773*'Social Cost of Carbon'!$C$5</f>
        <v>1428.1120281350909</v>
      </c>
      <c r="L773" s="26">
        <f>I773*'Social Cost of Carbon'!$C$6</f>
        <v>2142.1680422026361</v>
      </c>
      <c r="M773" s="23">
        <f t="shared" si="79"/>
        <v>0.10266402483501934</v>
      </c>
      <c r="N773" s="23">
        <f t="shared" si="80"/>
        <v>0.20532804967003868</v>
      </c>
      <c r="O773" s="23">
        <f t="shared" si="81"/>
        <v>0.307992074505058</v>
      </c>
      <c r="P773" s="27"/>
    </row>
    <row r="774" spans="1:16" x14ac:dyDescent="0.25">
      <c r="A774" s="24">
        <f t="shared" si="82"/>
        <v>2018</v>
      </c>
      <c r="B774" s="32">
        <v>43137</v>
      </c>
      <c r="C774" s="28">
        <f>'Bitcoin Data'!C774</f>
        <v>7754</v>
      </c>
      <c r="D774" s="26">
        <f>'Bitcoin Data'!K774</f>
        <v>2119.5294552255191</v>
      </c>
      <c r="E774" s="25">
        <f>'Bitcoin Data'!J774</f>
        <v>26420.334438629259</v>
      </c>
      <c r="F774" s="25">
        <f t="shared" si="77"/>
        <v>55.998677059583898</v>
      </c>
      <c r="G774" s="23">
        <f>'Emissions Factors'!$AB$39/1000</f>
        <v>0.49266147344102867</v>
      </c>
      <c r="H774" s="26">
        <f t="shared" si="83"/>
        <v>27588.390750922932</v>
      </c>
      <c r="I774" s="23">
        <f t="shared" si="78"/>
        <v>13.016280893339845</v>
      </c>
      <c r="J774" s="26">
        <f>I774*'Social Cost of Carbon'!$C$4</f>
        <v>650.81404466699223</v>
      </c>
      <c r="K774" s="26">
        <f>I774*'Social Cost of Carbon'!$C$5</f>
        <v>1301.6280893339845</v>
      </c>
      <c r="L774" s="26">
        <f>I774*'Social Cost of Carbon'!$C$6</f>
        <v>1952.4421340009767</v>
      </c>
      <c r="M774" s="23">
        <f t="shared" si="79"/>
        <v>8.3932685667654397E-2</v>
      </c>
      <c r="N774" s="23">
        <f t="shared" si="80"/>
        <v>0.16786537133530879</v>
      </c>
      <c r="O774" s="23">
        <f t="shared" si="81"/>
        <v>0.2517980570029632</v>
      </c>
      <c r="P774" s="27"/>
    </row>
    <row r="775" spans="1:16" x14ac:dyDescent="0.25">
      <c r="A775" s="24">
        <f t="shared" si="82"/>
        <v>2018</v>
      </c>
      <c r="B775" s="32">
        <v>43138</v>
      </c>
      <c r="C775" s="28">
        <f>'Bitcoin Data'!C775</f>
        <v>7621.2998049999997</v>
      </c>
      <c r="D775" s="26">
        <f>'Bitcoin Data'!K775</f>
        <v>1753.7313432835895</v>
      </c>
      <c r="E775" s="25">
        <f>'Bitcoin Data'!J775</f>
        <v>29650.606810597179</v>
      </c>
      <c r="F775" s="25">
        <f t="shared" ref="F775:F838" si="84">E775*D775/1000000</f>
        <v>51.999198511122138</v>
      </c>
      <c r="G775" s="23">
        <f>'Emissions Factors'!$AB$39/1000</f>
        <v>0.49266147344102867</v>
      </c>
      <c r="H775" s="26">
        <f t="shared" si="83"/>
        <v>25618.001756241978</v>
      </c>
      <c r="I775" s="23">
        <f t="shared" ref="I775:I838" si="85">$E775*G775/1000</f>
        <v>14.607711639729407</v>
      </c>
      <c r="J775" s="26">
        <f>I775*'Social Cost of Carbon'!$C$4</f>
        <v>730.38558198647036</v>
      </c>
      <c r="K775" s="26">
        <f>I775*'Social Cost of Carbon'!$C$5</f>
        <v>1460.7711639729407</v>
      </c>
      <c r="L775" s="26">
        <f>I775*'Social Cost of Carbon'!$C$6</f>
        <v>2191.1567459594112</v>
      </c>
      <c r="M775" s="23">
        <f t="shared" ref="M775:M838" si="86">J775/$C775</f>
        <v>9.5834778931973841E-2</v>
      </c>
      <c r="N775" s="23">
        <f t="shared" ref="N775:N838" si="87">K775/$C775</f>
        <v>0.19166955786394768</v>
      </c>
      <c r="O775" s="23">
        <f t="shared" ref="O775:O838" si="88">L775/$C775</f>
        <v>0.28750433679592158</v>
      </c>
      <c r="P775" s="27"/>
    </row>
    <row r="776" spans="1:16" x14ac:dyDescent="0.25">
      <c r="A776" s="24">
        <f t="shared" ref="A776:A839" si="89">YEAR(B776)</f>
        <v>2018</v>
      </c>
      <c r="B776" s="32">
        <v>43139</v>
      </c>
      <c r="C776" s="28">
        <f>'Bitcoin Data'!C776</f>
        <v>8265.5898440000001</v>
      </c>
      <c r="D776" s="26">
        <f>'Bitcoin Data'!K776</f>
        <v>1641.546869017372</v>
      </c>
      <c r="E776" s="25">
        <f>'Bitcoin Data'!J776</f>
        <v>32626.653821939995</v>
      </c>
      <c r="F776" s="25">
        <f t="shared" si="84"/>
        <v>53.558181427919273</v>
      </c>
      <c r="G776" s="23">
        <f>'Emissions Factors'!$AB$39/1000</f>
        <v>0.49266147344102867</v>
      </c>
      <c r="H776" s="26">
        <f t="shared" ref="H776:H839" si="90">F776*G776*1000</f>
        <v>26386.052577100647</v>
      </c>
      <c r="I776" s="23">
        <f t="shared" si="85"/>
        <v>16.073895345367326</v>
      </c>
      <c r="J776" s="26">
        <f>I776*'Social Cost of Carbon'!$C$4</f>
        <v>803.69476726836626</v>
      </c>
      <c r="K776" s="26">
        <f>I776*'Social Cost of Carbon'!$C$5</f>
        <v>1607.3895345367325</v>
      </c>
      <c r="L776" s="26">
        <f>I776*'Social Cost of Carbon'!$C$6</f>
        <v>2411.0843018050991</v>
      </c>
      <c r="M776" s="23">
        <f t="shared" si="86"/>
        <v>9.7233806955926941E-2</v>
      </c>
      <c r="N776" s="23">
        <f t="shared" si="87"/>
        <v>0.19446761391185388</v>
      </c>
      <c r="O776" s="23">
        <f t="shared" si="88"/>
        <v>0.29170142086778084</v>
      </c>
      <c r="P776" s="27"/>
    </row>
    <row r="777" spans="1:16" x14ac:dyDescent="0.25">
      <c r="A777" s="24">
        <f t="shared" si="89"/>
        <v>2018</v>
      </c>
      <c r="B777" s="32">
        <v>43140</v>
      </c>
      <c r="C777" s="28">
        <f>'Bitcoin Data'!C777</f>
        <v>8736.9804690000001</v>
      </c>
      <c r="D777" s="26">
        <f>'Bitcoin Data'!K777</f>
        <v>1678.930459114936</v>
      </c>
      <c r="E777" s="25">
        <f>'Bitcoin Data'!J777</f>
        <v>33772.412291437933</v>
      </c>
      <c r="F777" s="25">
        <f t="shared" si="84"/>
        <v>56.701531673882798</v>
      </c>
      <c r="G777" s="23">
        <f>'Emissions Factors'!$AB$39/1000</f>
        <v>0.49266147344102867</v>
      </c>
      <c r="H777" s="26">
        <f t="shared" si="90"/>
        <v>27934.660140818254</v>
      </c>
      <c r="I777" s="23">
        <f t="shared" si="85"/>
        <v>16.638366401157722</v>
      </c>
      <c r="J777" s="26">
        <f>I777*'Social Cost of Carbon'!$C$4</f>
        <v>831.91832005788604</v>
      </c>
      <c r="K777" s="26">
        <f>I777*'Social Cost of Carbon'!$C$5</f>
        <v>1663.8366401157721</v>
      </c>
      <c r="L777" s="26">
        <f>I777*'Social Cost of Carbon'!$C$6</f>
        <v>2495.7549601736582</v>
      </c>
      <c r="M777" s="23">
        <f t="shared" si="86"/>
        <v>9.5218058802997885E-2</v>
      </c>
      <c r="N777" s="23">
        <f t="shared" si="87"/>
        <v>0.19043611760599577</v>
      </c>
      <c r="O777" s="23">
        <f t="shared" si="88"/>
        <v>0.28565417640899365</v>
      </c>
      <c r="P777" s="27"/>
    </row>
    <row r="778" spans="1:16" x14ac:dyDescent="0.25">
      <c r="A778" s="24">
        <f t="shared" si="89"/>
        <v>2018</v>
      </c>
      <c r="B778" s="32">
        <v>43141</v>
      </c>
      <c r="C778" s="28">
        <f>'Bitcoin Data'!C778</f>
        <v>8621.9003909999992</v>
      </c>
      <c r="D778" s="26">
        <f>'Bitcoin Data'!K778</f>
        <v>1788.1001725116096</v>
      </c>
      <c r="E778" s="25">
        <f>'Bitcoin Data'!J778</f>
        <v>33466.520008637097</v>
      </c>
      <c r="F778" s="25">
        <f t="shared" si="84"/>
        <v>59.841490200807229</v>
      </c>
      <c r="G778" s="23">
        <f>'Emissions Factors'!$AB$39/1000</f>
        <v>0.49266147344102867</v>
      </c>
      <c r="H778" s="26">
        <f t="shared" si="90"/>
        <v>29481.59673523657</v>
      </c>
      <c r="I778" s="23">
        <f t="shared" si="85"/>
        <v>16.487665058398818</v>
      </c>
      <c r="J778" s="26">
        <f>I778*'Social Cost of Carbon'!$C$4</f>
        <v>824.3832529199409</v>
      </c>
      <c r="K778" s="26">
        <f>I778*'Social Cost of Carbon'!$C$5</f>
        <v>1648.7665058398818</v>
      </c>
      <c r="L778" s="26">
        <f>I778*'Social Cost of Carbon'!$C$6</f>
        <v>2473.1497587598228</v>
      </c>
      <c r="M778" s="23">
        <f t="shared" si="86"/>
        <v>9.5615028651975173E-2</v>
      </c>
      <c r="N778" s="23">
        <f t="shared" si="87"/>
        <v>0.19123005730395035</v>
      </c>
      <c r="O778" s="23">
        <f t="shared" si="88"/>
        <v>0.28684508595592556</v>
      </c>
      <c r="P778" s="27"/>
    </row>
    <row r="779" spans="1:16" x14ac:dyDescent="0.25">
      <c r="A779" s="24">
        <f t="shared" si="89"/>
        <v>2018</v>
      </c>
      <c r="B779" s="32">
        <v>43142</v>
      </c>
      <c r="C779" s="28">
        <f>'Bitcoin Data'!C779</f>
        <v>8129.9702150000003</v>
      </c>
      <c r="D779" s="26">
        <f>'Bitcoin Data'!K779</f>
        <v>1895.6618775282479</v>
      </c>
      <c r="E779" s="25">
        <f>'Bitcoin Data'!J779</f>
        <v>34684.813524522535</v>
      </c>
      <c r="F779" s="25">
        <f t="shared" si="84"/>
        <v>65.750678727613547</v>
      </c>
      <c r="G779" s="23">
        <f>'Emissions Factors'!$AB$39/1000</f>
        <v>0.49266147344102867</v>
      </c>
      <c r="H779" s="26">
        <f t="shared" si="90"/>
        <v>32392.82626169379</v>
      </c>
      <c r="I779" s="23">
        <f t="shared" si="85"/>
        <v>17.087871337018591</v>
      </c>
      <c r="J779" s="26">
        <f>I779*'Social Cost of Carbon'!$C$4</f>
        <v>854.39356685092957</v>
      </c>
      <c r="K779" s="26">
        <f>I779*'Social Cost of Carbon'!$C$5</f>
        <v>1708.7871337018591</v>
      </c>
      <c r="L779" s="26">
        <f>I779*'Social Cost of Carbon'!$C$6</f>
        <v>2563.1807005527885</v>
      </c>
      <c r="M779" s="23">
        <f t="shared" si="86"/>
        <v>0.10509184465086377</v>
      </c>
      <c r="N779" s="23">
        <f t="shared" si="87"/>
        <v>0.21018368930172754</v>
      </c>
      <c r="O779" s="23">
        <f t="shared" si="88"/>
        <v>0.31527553395259128</v>
      </c>
      <c r="P779" s="27"/>
    </row>
    <row r="780" spans="1:16" x14ac:dyDescent="0.25">
      <c r="A780" s="24">
        <f t="shared" si="89"/>
        <v>2018</v>
      </c>
      <c r="B780" s="32">
        <v>43143</v>
      </c>
      <c r="C780" s="28">
        <f>'Bitcoin Data'!C780</f>
        <v>8926.5703130000002</v>
      </c>
      <c r="D780" s="26">
        <f>'Bitcoin Data'!K780</f>
        <v>2061.6138268879158</v>
      </c>
      <c r="E780" s="25">
        <f>'Bitcoin Data'!J780</f>
        <v>31491.64750161058</v>
      </c>
      <c r="F780" s="25">
        <f t="shared" si="84"/>
        <v>64.923615920800657</v>
      </c>
      <c r="G780" s="23">
        <f>'Emissions Factors'!$AB$39/1000</f>
        <v>0.49266147344102867</v>
      </c>
      <c r="H780" s="26">
        <f t="shared" si="90"/>
        <v>31985.364280661081</v>
      </c>
      <c r="I780" s="23">
        <f t="shared" si="85"/>
        <v>15.514721459228959</v>
      </c>
      <c r="J780" s="26">
        <f>I780*'Social Cost of Carbon'!$C$4</f>
        <v>775.73607296144792</v>
      </c>
      <c r="K780" s="26">
        <f>I780*'Social Cost of Carbon'!$C$5</f>
        <v>1551.4721459228958</v>
      </c>
      <c r="L780" s="26">
        <f>I780*'Social Cost of Carbon'!$C$6</f>
        <v>2327.2082188843438</v>
      </c>
      <c r="M780" s="23">
        <f t="shared" si="86"/>
        <v>8.6901917058976499E-2</v>
      </c>
      <c r="N780" s="23">
        <f t="shared" si="87"/>
        <v>0.173803834117953</v>
      </c>
      <c r="O780" s="23">
        <f t="shared" si="88"/>
        <v>0.26070575117692951</v>
      </c>
      <c r="P780" s="27"/>
    </row>
    <row r="781" spans="1:16" x14ac:dyDescent="0.25">
      <c r="A781" s="24">
        <f t="shared" si="89"/>
        <v>2018</v>
      </c>
      <c r="B781" s="32">
        <v>43144</v>
      </c>
      <c r="C781" s="28">
        <f>'Bitcoin Data'!C781</f>
        <v>8598.3095699999994</v>
      </c>
      <c r="D781" s="26">
        <f>'Bitcoin Data'!K781</f>
        <v>2110.1289046677307</v>
      </c>
      <c r="E781" s="25">
        <f>'Bitcoin Data'!J781</f>
        <v>33563.681854955103</v>
      </c>
      <c r="F781" s="25">
        <f t="shared" si="84"/>
        <v>70.823695229212603</v>
      </c>
      <c r="G781" s="23">
        <f>'Emissions Factors'!$AB$39/1000</f>
        <v>0.49266147344102867</v>
      </c>
      <c r="H781" s="26">
        <f t="shared" si="90"/>
        <v>34892.106046162233</v>
      </c>
      <c r="I781" s="23">
        <f t="shared" si="85"/>
        <v>16.535532956768101</v>
      </c>
      <c r="J781" s="26">
        <f>I781*'Social Cost of Carbon'!$C$4</f>
        <v>826.7766478384051</v>
      </c>
      <c r="K781" s="26">
        <f>I781*'Social Cost of Carbon'!$C$5</f>
        <v>1653.5532956768102</v>
      </c>
      <c r="L781" s="26">
        <f>I781*'Social Cost of Carbon'!$C$6</f>
        <v>2480.3299435152153</v>
      </c>
      <c r="M781" s="23">
        <f t="shared" si="86"/>
        <v>9.6155720040957446E-2</v>
      </c>
      <c r="N781" s="23">
        <f t="shared" si="87"/>
        <v>0.19231144008191489</v>
      </c>
      <c r="O781" s="23">
        <f t="shared" si="88"/>
        <v>0.28846716012287232</v>
      </c>
      <c r="P781" s="27"/>
    </row>
    <row r="782" spans="1:16" x14ac:dyDescent="0.25">
      <c r="A782" s="24">
        <f t="shared" si="89"/>
        <v>2018</v>
      </c>
      <c r="B782" s="32">
        <v>43145</v>
      </c>
      <c r="C782" s="28">
        <f>'Bitcoin Data'!C782</f>
        <v>9494.6298829999996</v>
      </c>
      <c r="D782" s="26">
        <f>'Bitcoin Data'!K782</f>
        <v>2173.0138033361836</v>
      </c>
      <c r="E782" s="25">
        <f>'Bitcoin Data'!J782</f>
        <v>23839.715129544584</v>
      </c>
      <c r="F782" s="25">
        <f t="shared" si="84"/>
        <v>51.804030044102831</v>
      </c>
      <c r="G782" s="23">
        <f>'Emissions Factors'!$AB$39/1000</f>
        <v>0.49266147344102867</v>
      </c>
      <c r="H782" s="26">
        <f t="shared" si="90"/>
        <v>25521.849771711019</v>
      </c>
      <c r="I782" s="23">
        <f t="shared" si="85"/>
        <v>11.744909182135817</v>
      </c>
      <c r="J782" s="26">
        <f>I782*'Social Cost of Carbon'!$C$4</f>
        <v>587.24545910679092</v>
      </c>
      <c r="K782" s="26">
        <f>I782*'Social Cost of Carbon'!$C$5</f>
        <v>1174.4909182135818</v>
      </c>
      <c r="L782" s="26">
        <f>I782*'Social Cost of Carbon'!$C$6</f>
        <v>1761.7363773203726</v>
      </c>
      <c r="M782" s="23">
        <f t="shared" si="86"/>
        <v>6.185027392781741E-2</v>
      </c>
      <c r="N782" s="23">
        <f t="shared" si="87"/>
        <v>0.12370054785563482</v>
      </c>
      <c r="O782" s="23">
        <f t="shared" si="88"/>
        <v>0.1855508217834522</v>
      </c>
      <c r="P782" s="27"/>
    </row>
    <row r="783" spans="1:16" x14ac:dyDescent="0.25">
      <c r="A783" s="24">
        <f t="shared" si="89"/>
        <v>2018</v>
      </c>
      <c r="B783" s="32">
        <v>43146</v>
      </c>
      <c r="C783" s="28">
        <f>'Bitcoin Data'!C783</f>
        <v>10166.400390999999</v>
      </c>
      <c r="D783" s="26">
        <f>'Bitcoin Data'!K783</f>
        <v>1639.1125528587261</v>
      </c>
      <c r="E783" s="25">
        <f>'Bitcoin Data'!J783</f>
        <v>37857.316558899496</v>
      </c>
      <c r="F783" s="25">
        <f t="shared" si="84"/>
        <v>62.052402789238677</v>
      </c>
      <c r="G783" s="23">
        <f>'Emissions Factors'!$AB$39/1000</f>
        <v>0.49266147344102867</v>
      </c>
      <c r="H783" s="26">
        <f t="shared" si="90"/>
        <v>30570.828188702526</v>
      </c>
      <c r="I783" s="23">
        <f t="shared" si="85"/>
        <v>18.650841356430881</v>
      </c>
      <c r="J783" s="26">
        <f>I783*'Social Cost of Carbon'!$C$4</f>
        <v>932.54206782154404</v>
      </c>
      <c r="K783" s="26">
        <f>I783*'Social Cost of Carbon'!$C$5</f>
        <v>1865.0841356430881</v>
      </c>
      <c r="L783" s="26">
        <f>I783*'Social Cost of Carbon'!$C$6</f>
        <v>2797.626203464632</v>
      </c>
      <c r="M783" s="23">
        <f t="shared" si="86"/>
        <v>9.1727851742598565E-2</v>
      </c>
      <c r="N783" s="23">
        <f t="shared" si="87"/>
        <v>0.18345570348519713</v>
      </c>
      <c r="O783" s="23">
        <f t="shared" si="88"/>
        <v>0.2751835552277957</v>
      </c>
      <c r="P783" s="27"/>
    </row>
    <row r="784" spans="1:16" x14ac:dyDescent="0.25">
      <c r="A784" s="24">
        <f t="shared" si="89"/>
        <v>2018</v>
      </c>
      <c r="B784" s="32">
        <v>43147</v>
      </c>
      <c r="C784" s="28">
        <f>'Bitcoin Data'!C784</f>
        <v>10233.900390999999</v>
      </c>
      <c r="D784" s="26">
        <f>'Bitcoin Data'!K784</f>
        <v>1976.7306302315294</v>
      </c>
      <c r="E784" s="25">
        <f>'Bitcoin Data'!J784</f>
        <v>29775.867728779333</v>
      </c>
      <c r="F784" s="25">
        <f t="shared" si="84"/>
        <v>58.858869781200625</v>
      </c>
      <c r="G784" s="23">
        <f>'Emissions Factors'!$AB$39/1000</f>
        <v>0.49266147344102867</v>
      </c>
      <c r="H784" s="26">
        <f t="shared" si="90"/>
        <v>28997.497511479934</v>
      </c>
      <c r="I784" s="23">
        <f t="shared" si="85"/>
        <v>14.669422868245601</v>
      </c>
      <c r="J784" s="26">
        <f>I784*'Social Cost of Carbon'!$C$4</f>
        <v>733.47114341228007</v>
      </c>
      <c r="K784" s="26">
        <f>I784*'Social Cost of Carbon'!$C$5</f>
        <v>1466.9422868245601</v>
      </c>
      <c r="L784" s="26">
        <f>I784*'Social Cost of Carbon'!$C$6</f>
        <v>2200.4134302368402</v>
      </c>
      <c r="M784" s="23">
        <f t="shared" si="86"/>
        <v>7.1670733091883196E-2</v>
      </c>
      <c r="N784" s="23">
        <f t="shared" si="87"/>
        <v>0.14334146618376639</v>
      </c>
      <c r="O784" s="23">
        <f t="shared" si="88"/>
        <v>0.2150121992756496</v>
      </c>
      <c r="P784" s="27"/>
    </row>
    <row r="785" spans="1:16" x14ac:dyDescent="0.25">
      <c r="A785" s="24">
        <f t="shared" si="89"/>
        <v>2018</v>
      </c>
      <c r="B785" s="32">
        <v>43148</v>
      </c>
      <c r="C785" s="28">
        <f>'Bitcoin Data'!C785</f>
        <v>11112.700194999999</v>
      </c>
      <c r="D785" s="26">
        <f>'Bitcoin Data'!K785</f>
        <v>1857.1049382003675</v>
      </c>
      <c r="E785" s="25">
        <f>'Bitcoin Data'!J785</f>
        <v>34440.616691610339</v>
      </c>
      <c r="F785" s="25">
        <f t="shared" si="84"/>
        <v>63.959839332655562</v>
      </c>
      <c r="G785" s="23">
        <f>'Emissions Factors'!$AB$39/1000</f>
        <v>0.49266147344102867</v>
      </c>
      <c r="H785" s="26">
        <f t="shared" si="90"/>
        <v>31510.54868667755</v>
      </c>
      <c r="I785" s="23">
        <f t="shared" si="85"/>
        <v>16.967564965506437</v>
      </c>
      <c r="J785" s="26">
        <f>I785*'Social Cost of Carbon'!$C$4</f>
        <v>848.37824827532188</v>
      </c>
      <c r="K785" s="26">
        <f>I785*'Social Cost of Carbon'!$C$5</f>
        <v>1696.7564965506438</v>
      </c>
      <c r="L785" s="26">
        <f>I785*'Social Cost of Carbon'!$C$6</f>
        <v>2545.1347448259658</v>
      </c>
      <c r="M785" s="23">
        <f t="shared" si="86"/>
        <v>7.6343123938233975E-2</v>
      </c>
      <c r="N785" s="23">
        <f t="shared" si="87"/>
        <v>0.15268624787646795</v>
      </c>
      <c r="O785" s="23">
        <f t="shared" si="88"/>
        <v>0.22902937181470195</v>
      </c>
      <c r="P785" s="27"/>
    </row>
    <row r="786" spans="1:16" x14ac:dyDescent="0.25">
      <c r="A786" s="24">
        <f t="shared" si="89"/>
        <v>2018</v>
      </c>
      <c r="B786" s="32">
        <v>43149</v>
      </c>
      <c r="C786" s="28">
        <f>'Bitcoin Data'!C786</f>
        <v>10551.799805000001</v>
      </c>
      <c r="D786" s="26">
        <f>'Bitcoin Data'!K786</f>
        <v>2038.5906040268476</v>
      </c>
      <c r="E786" s="25">
        <f>'Bitcoin Data'!J786</f>
        <v>31357.688779342992</v>
      </c>
      <c r="F786" s="25">
        <f t="shared" si="84"/>
        <v>63.925489709566733</v>
      </c>
      <c r="G786" s="23">
        <f>'Emissions Factors'!$AB$39/1000</f>
        <v>0.49266147344102867</v>
      </c>
      <c r="H786" s="26">
        <f t="shared" si="90"/>
        <v>31493.625950754464</v>
      </c>
      <c r="I786" s="23">
        <f t="shared" si="85"/>
        <v>15.448725157736332</v>
      </c>
      <c r="J786" s="26">
        <f>I786*'Social Cost of Carbon'!$C$4</f>
        <v>772.43625788681663</v>
      </c>
      <c r="K786" s="26">
        <f>I786*'Social Cost of Carbon'!$C$5</f>
        <v>1544.8725157736333</v>
      </c>
      <c r="L786" s="26">
        <f>I786*'Social Cost of Carbon'!$C$6</f>
        <v>2317.3087736604498</v>
      </c>
      <c r="M786" s="23">
        <f t="shared" si="86"/>
        <v>7.3204218442506422E-2</v>
      </c>
      <c r="N786" s="23">
        <f t="shared" si="87"/>
        <v>0.14640843688501284</v>
      </c>
      <c r="O786" s="23">
        <f t="shared" si="88"/>
        <v>0.21961265532751922</v>
      </c>
      <c r="P786" s="27"/>
    </row>
    <row r="787" spans="1:16" x14ac:dyDescent="0.25">
      <c r="A787" s="24">
        <f t="shared" si="89"/>
        <v>2018</v>
      </c>
      <c r="B787" s="32">
        <v>43150</v>
      </c>
      <c r="C787" s="28">
        <f>'Bitcoin Data'!C787</f>
        <v>11225.299805000001</v>
      </c>
      <c r="D787" s="26">
        <f>'Bitcoin Data'!K787</f>
        <v>2002.3346837876825</v>
      </c>
      <c r="E787" s="25">
        <f>'Bitcoin Data'!J787</f>
        <v>29054.166455813829</v>
      </c>
      <c r="F787" s="25">
        <f t="shared" si="84"/>
        <v>58.176165203016673</v>
      </c>
      <c r="G787" s="23">
        <f>'Emissions Factors'!$AB$39/1000</f>
        <v>0.49266147344102867</v>
      </c>
      <c r="H787" s="26">
        <f t="shared" si="90"/>
        <v>28661.155268066897</v>
      </c>
      <c r="I787" s="23">
        <f t="shared" si="85"/>
        <v>14.313868455722151</v>
      </c>
      <c r="J787" s="26">
        <f>I787*'Social Cost of Carbon'!$C$4</f>
        <v>715.69342278610759</v>
      </c>
      <c r="K787" s="26">
        <f>I787*'Social Cost of Carbon'!$C$5</f>
        <v>1431.3868455722152</v>
      </c>
      <c r="L787" s="26">
        <f>I787*'Social Cost of Carbon'!$C$6</f>
        <v>2147.0802683583224</v>
      </c>
      <c r="M787" s="23">
        <f t="shared" si="86"/>
        <v>6.375717666510089E-2</v>
      </c>
      <c r="N787" s="23">
        <f t="shared" si="87"/>
        <v>0.12751435333020178</v>
      </c>
      <c r="O787" s="23">
        <f t="shared" si="88"/>
        <v>0.19127152999530264</v>
      </c>
      <c r="P787" s="27"/>
    </row>
    <row r="788" spans="1:16" x14ac:dyDescent="0.25">
      <c r="A788" s="24">
        <f t="shared" si="89"/>
        <v>2018</v>
      </c>
      <c r="B788" s="32">
        <v>43151</v>
      </c>
      <c r="C788" s="28">
        <f>'Bitcoin Data'!C788</f>
        <v>11403.700194999999</v>
      </c>
      <c r="D788" s="26">
        <f>'Bitcoin Data'!K788</f>
        <v>1775.6943958581146</v>
      </c>
      <c r="E788" s="25">
        <f>'Bitcoin Data'!J788</f>
        <v>39247.42407135055</v>
      </c>
      <c r="F788" s="25">
        <f t="shared" si="84"/>
        <v>69.691430975364042</v>
      </c>
      <c r="G788" s="23">
        <f>'Emissions Factors'!$AB$39/1000</f>
        <v>0.49266147344102867</v>
      </c>
      <c r="H788" s="26">
        <f t="shared" si="90"/>
        <v>34334.283070536592</v>
      </c>
      <c r="I788" s="23">
        <f t="shared" si="85"/>
        <v>19.335693771756457</v>
      </c>
      <c r="J788" s="26">
        <f>I788*'Social Cost of Carbon'!$C$4</f>
        <v>966.78468858782287</v>
      </c>
      <c r="K788" s="26">
        <f>I788*'Social Cost of Carbon'!$C$5</f>
        <v>1933.5693771756457</v>
      </c>
      <c r="L788" s="26">
        <f>I788*'Social Cost of Carbon'!$C$6</f>
        <v>2900.3540657634685</v>
      </c>
      <c r="M788" s="23">
        <f t="shared" si="86"/>
        <v>8.4778157269665311E-2</v>
      </c>
      <c r="N788" s="23">
        <f t="shared" si="87"/>
        <v>0.16955631453933062</v>
      </c>
      <c r="O788" s="23">
        <f t="shared" si="88"/>
        <v>0.25433447180899593</v>
      </c>
      <c r="P788" s="27"/>
    </row>
    <row r="789" spans="1:16" x14ac:dyDescent="0.25">
      <c r="A789" s="24">
        <f t="shared" si="89"/>
        <v>2018</v>
      </c>
      <c r="B789" s="32">
        <v>43152</v>
      </c>
      <c r="C789" s="28">
        <f>'Bitcoin Data'!C789</f>
        <v>10690.400390999999</v>
      </c>
      <c r="D789" s="26">
        <f>'Bitcoin Data'!K789</f>
        <v>2103.4192663616564</v>
      </c>
      <c r="E789" s="25">
        <f>'Bitcoin Data'!J789</f>
        <v>29195.760865116292</v>
      </c>
      <c r="F789" s="25">
        <f t="shared" si="84"/>
        <v>61.410925899773268</v>
      </c>
      <c r="G789" s="23">
        <f>'Emissions Factors'!$AB$39/1000</f>
        <v>0.49266147344102867</v>
      </c>
      <c r="H789" s="26">
        <f t="shared" si="90"/>
        <v>30254.797239160125</v>
      </c>
      <c r="I789" s="23">
        <f t="shared" si="85"/>
        <v>14.383626566040116</v>
      </c>
      <c r="J789" s="26">
        <f>I789*'Social Cost of Carbon'!$C$4</f>
        <v>719.1813283020058</v>
      </c>
      <c r="K789" s="26">
        <f>I789*'Social Cost of Carbon'!$C$5</f>
        <v>1438.3626566040116</v>
      </c>
      <c r="L789" s="26">
        <f>I789*'Social Cost of Carbon'!$C$6</f>
        <v>2157.5439849060172</v>
      </c>
      <c r="M789" s="23">
        <f t="shared" si="86"/>
        <v>6.7273563383787566E-2</v>
      </c>
      <c r="N789" s="23">
        <f t="shared" si="87"/>
        <v>0.13454712676757513</v>
      </c>
      <c r="O789" s="23">
        <f t="shared" si="88"/>
        <v>0.20182069015136267</v>
      </c>
      <c r="P789" s="27"/>
    </row>
    <row r="790" spans="1:16" x14ac:dyDescent="0.25">
      <c r="A790" s="24">
        <f t="shared" si="89"/>
        <v>2018</v>
      </c>
      <c r="B790" s="32">
        <v>43153</v>
      </c>
      <c r="C790" s="28">
        <f>'Bitcoin Data'!C790</f>
        <v>10005</v>
      </c>
      <c r="D790" s="26">
        <f>'Bitcoin Data'!K790</f>
        <v>1873.4283319362967</v>
      </c>
      <c r="E790" s="25">
        <f>'Bitcoin Data'!J790</f>
        <v>32542.48460594497</v>
      </c>
      <c r="F790" s="25">
        <f t="shared" si="84"/>
        <v>60.966012652378097</v>
      </c>
      <c r="G790" s="23">
        <f>'Emissions Factors'!$AB$39/1000</f>
        <v>0.49266147344102867</v>
      </c>
      <c r="H790" s="26">
        <f t="shared" si="90"/>
        <v>30035.605623144991</v>
      </c>
      <c r="I790" s="23">
        <f t="shared" si="85"/>
        <v>16.032428415396843</v>
      </c>
      <c r="J790" s="26">
        <f>I790*'Social Cost of Carbon'!$C$4</f>
        <v>801.62142076984219</v>
      </c>
      <c r="K790" s="26">
        <f>I790*'Social Cost of Carbon'!$C$5</f>
        <v>1603.2428415396844</v>
      </c>
      <c r="L790" s="26">
        <f>I790*'Social Cost of Carbon'!$C$6</f>
        <v>2404.8642623095266</v>
      </c>
      <c r="M790" s="23">
        <f t="shared" si="86"/>
        <v>8.0122081036465981E-2</v>
      </c>
      <c r="N790" s="23">
        <f t="shared" si="87"/>
        <v>0.16024416207293196</v>
      </c>
      <c r="O790" s="23">
        <f t="shared" si="88"/>
        <v>0.24036624310939797</v>
      </c>
      <c r="P790" s="27"/>
    </row>
    <row r="791" spans="1:16" x14ac:dyDescent="0.25">
      <c r="A791" s="24">
        <f t="shared" si="89"/>
        <v>2018</v>
      </c>
      <c r="B791" s="32">
        <v>43154</v>
      </c>
      <c r="C791" s="28">
        <f>'Bitcoin Data'!C791</f>
        <v>10301.099609000001</v>
      </c>
      <c r="D791" s="26">
        <f>'Bitcoin Data'!K791</f>
        <v>1845.2374080786865</v>
      </c>
      <c r="E791" s="25">
        <f>'Bitcoin Data'!J791</f>
        <v>32352.550806353265</v>
      </c>
      <c r="F791" s="25">
        <f t="shared" si="84"/>
        <v>59.698136994649317</v>
      </c>
      <c r="G791" s="23">
        <f>'Emissions Factors'!$AB$39/1000</f>
        <v>0.49266147344102867</v>
      </c>
      <c r="H791" s="26">
        <f t="shared" si="90"/>
        <v>29410.972133468316</v>
      </c>
      <c r="I791" s="23">
        <f t="shared" si="85"/>
        <v>15.938855349833741</v>
      </c>
      <c r="J791" s="26">
        <f>I791*'Social Cost of Carbon'!$C$4</f>
        <v>796.94276749168705</v>
      </c>
      <c r="K791" s="26">
        <f>I791*'Social Cost of Carbon'!$C$5</f>
        <v>1593.8855349833741</v>
      </c>
      <c r="L791" s="26">
        <f>I791*'Social Cost of Carbon'!$C$6</f>
        <v>2390.8283024750613</v>
      </c>
      <c r="M791" s="23">
        <f t="shared" si="86"/>
        <v>7.7364824896499748E-2</v>
      </c>
      <c r="N791" s="23">
        <f t="shared" si="87"/>
        <v>0.1547296497929995</v>
      </c>
      <c r="O791" s="23">
        <f t="shared" si="88"/>
        <v>0.23209447468949926</v>
      </c>
      <c r="P791" s="27"/>
    </row>
    <row r="792" spans="1:16" x14ac:dyDescent="0.25">
      <c r="A792" s="24">
        <f t="shared" si="89"/>
        <v>2018</v>
      </c>
      <c r="B792" s="32">
        <v>43155</v>
      </c>
      <c r="C792" s="28">
        <f>'Bitcoin Data'!C792</f>
        <v>9813.0703130000002</v>
      </c>
      <c r="D792" s="26">
        <f>'Bitcoin Data'!K792</f>
        <v>1800.1655324627563</v>
      </c>
      <c r="E792" s="25">
        <f>'Bitcoin Data'!J792</f>
        <v>39087.972485080601</v>
      </c>
      <c r="F792" s="25">
        <f t="shared" si="84"/>
        <v>70.364820801494687</v>
      </c>
      <c r="G792" s="23">
        <f>'Emissions Factors'!$AB$39/1000</f>
        <v>0.49266147344102867</v>
      </c>
      <c r="H792" s="26">
        <f t="shared" si="90"/>
        <v>34666.036294478319</v>
      </c>
      <c r="I792" s="23">
        <f t="shared" si="85"/>
        <v>19.257138118322196</v>
      </c>
      <c r="J792" s="26">
        <f>I792*'Social Cost of Carbon'!$C$4</f>
        <v>962.85690591610978</v>
      </c>
      <c r="K792" s="26">
        <f>I792*'Social Cost of Carbon'!$C$5</f>
        <v>1925.7138118322196</v>
      </c>
      <c r="L792" s="26">
        <f>I792*'Social Cost of Carbon'!$C$6</f>
        <v>2888.5707177483296</v>
      </c>
      <c r="M792" s="23">
        <f t="shared" si="86"/>
        <v>9.8119841721764883E-2</v>
      </c>
      <c r="N792" s="23">
        <f t="shared" si="87"/>
        <v>0.19623968344352977</v>
      </c>
      <c r="O792" s="23">
        <f t="shared" si="88"/>
        <v>0.29435952516529468</v>
      </c>
      <c r="P792" s="27"/>
    </row>
    <row r="793" spans="1:16" x14ac:dyDescent="0.25">
      <c r="A793" s="24">
        <f t="shared" si="89"/>
        <v>2018</v>
      </c>
      <c r="B793" s="32">
        <v>43156</v>
      </c>
      <c r="C793" s="28">
        <f>'Bitcoin Data'!C793</f>
        <v>9664.7304690000001</v>
      </c>
      <c r="D793" s="26">
        <f>'Bitcoin Data'!K793</f>
        <v>2145.0224746506865</v>
      </c>
      <c r="E793" s="25">
        <f>'Bitcoin Data'!J793</f>
        <v>27034.194927032677</v>
      </c>
      <c r="F793" s="25">
        <f t="shared" si="84"/>
        <v>57.988955702572667</v>
      </c>
      <c r="G793" s="23">
        <f>'Emissions Factors'!$AB$39/1000</f>
        <v>0.49266147344102867</v>
      </c>
      <c r="H793" s="26">
        <f t="shared" si="90"/>
        <v>28568.924359735993</v>
      </c>
      <c r="I793" s="23">
        <f t="shared" si="85"/>
        <v>13.318706306043902</v>
      </c>
      <c r="J793" s="26">
        <f>I793*'Social Cost of Carbon'!$C$4</f>
        <v>665.93531530219514</v>
      </c>
      <c r="K793" s="26">
        <f>I793*'Social Cost of Carbon'!$C$5</f>
        <v>1331.8706306043903</v>
      </c>
      <c r="L793" s="26">
        <f>I793*'Social Cost of Carbon'!$C$6</f>
        <v>1997.8059459065853</v>
      </c>
      <c r="M793" s="23">
        <f t="shared" si="86"/>
        <v>6.8903661352813575E-2</v>
      </c>
      <c r="N793" s="23">
        <f t="shared" si="87"/>
        <v>0.13780732270562715</v>
      </c>
      <c r="O793" s="23">
        <f t="shared" si="88"/>
        <v>0.20671098405844071</v>
      </c>
      <c r="P793" s="27"/>
    </row>
    <row r="794" spans="1:16" x14ac:dyDescent="0.25">
      <c r="A794" s="24">
        <f t="shared" si="89"/>
        <v>2018</v>
      </c>
      <c r="B794" s="32">
        <v>43157</v>
      </c>
      <c r="C794" s="28">
        <f>'Bitcoin Data'!C794</f>
        <v>10366.700194999999</v>
      </c>
      <c r="D794" s="26">
        <f>'Bitcoin Data'!K794</f>
        <v>1771.2949715601867</v>
      </c>
      <c r="E794" s="25">
        <f>'Bitcoin Data'!J794</f>
        <v>37129.745088606258</v>
      </c>
      <c r="F794" s="25">
        <f t="shared" si="84"/>
        <v>65.767730770759812</v>
      </c>
      <c r="G794" s="23">
        <f>'Emissions Factors'!$AB$39/1000</f>
        <v>0.49266147344102867</v>
      </c>
      <c r="H794" s="26">
        <f t="shared" si="90"/>
        <v>32401.227146395406</v>
      </c>
      <c r="I794" s="23">
        <f t="shared" si="85"/>
        <v>18.292394923842554</v>
      </c>
      <c r="J794" s="26">
        <f>I794*'Social Cost of Carbon'!$C$4</f>
        <v>914.61974619212776</v>
      </c>
      <c r="K794" s="26">
        <f>I794*'Social Cost of Carbon'!$C$5</f>
        <v>1829.2394923842555</v>
      </c>
      <c r="L794" s="26">
        <f>I794*'Social Cost of Carbon'!$C$6</f>
        <v>2743.8592385763832</v>
      </c>
      <c r="M794" s="23">
        <f t="shared" si="86"/>
        <v>8.8226699816520329E-2</v>
      </c>
      <c r="N794" s="23">
        <f t="shared" si="87"/>
        <v>0.17645339963304066</v>
      </c>
      <c r="O794" s="23">
        <f t="shared" si="88"/>
        <v>0.264680099449561</v>
      </c>
      <c r="P794" s="27"/>
    </row>
    <row r="795" spans="1:16" x14ac:dyDescent="0.25">
      <c r="A795" s="24">
        <f t="shared" si="89"/>
        <v>2018</v>
      </c>
      <c r="B795" s="32">
        <v>43158</v>
      </c>
      <c r="C795" s="28">
        <f>'Bitcoin Data'!C795</f>
        <v>10725.599609000001</v>
      </c>
      <c r="D795" s="26">
        <f>'Bitcoin Data'!K795</f>
        <v>1984.6556714292283</v>
      </c>
      <c r="E795" s="25">
        <f>'Bitcoin Data'!J795</f>
        <v>32085.299892142706</v>
      </c>
      <c r="F795" s="25">
        <f t="shared" si="84"/>
        <v>63.678272400448627</v>
      </c>
      <c r="G795" s="23">
        <f>'Emissions Factors'!$AB$39/1000</f>
        <v>0.49266147344102867</v>
      </c>
      <c r="H795" s="26">
        <f t="shared" si="90"/>
        <v>31371.83150698421</v>
      </c>
      <c r="I795" s="23">
        <f t="shared" si="85"/>
        <v>15.807191120660304</v>
      </c>
      <c r="J795" s="26">
        <f>I795*'Social Cost of Carbon'!$C$4</f>
        <v>790.35955603301522</v>
      </c>
      <c r="K795" s="26">
        <f>I795*'Social Cost of Carbon'!$C$5</f>
        <v>1580.7191120660304</v>
      </c>
      <c r="L795" s="26">
        <f>I795*'Social Cost of Carbon'!$C$6</f>
        <v>2371.0786680990454</v>
      </c>
      <c r="M795" s="23">
        <f t="shared" si="86"/>
        <v>7.3689078918237214E-2</v>
      </c>
      <c r="N795" s="23">
        <f t="shared" si="87"/>
        <v>0.14737815783647443</v>
      </c>
      <c r="O795" s="23">
        <f t="shared" si="88"/>
        <v>0.2210672367547116</v>
      </c>
      <c r="P795" s="27"/>
    </row>
    <row r="796" spans="1:16" x14ac:dyDescent="0.25">
      <c r="A796" s="24">
        <f t="shared" si="89"/>
        <v>2018</v>
      </c>
      <c r="B796" s="32">
        <v>43159</v>
      </c>
      <c r="C796" s="28">
        <f>'Bitcoin Data'!C796</f>
        <v>10397.900390999999</v>
      </c>
      <c r="D796" s="26">
        <f>'Bitcoin Data'!K796</f>
        <v>1938.6218876664734</v>
      </c>
      <c r="E796" s="25">
        <f>'Bitcoin Data'!J796</f>
        <v>34947.579883282262</v>
      </c>
      <c r="F796" s="25">
        <f t="shared" si="84"/>
        <v>67.750143282703533</v>
      </c>
      <c r="G796" s="23">
        <f>'Emissions Factors'!$AB$39/1000</f>
        <v>0.49266147344102867</v>
      </c>
      <c r="H796" s="26">
        <f t="shared" si="90"/>
        <v>33377.885415497527</v>
      </c>
      <c r="I796" s="23">
        <f t="shared" si="85"/>
        <v>17.217326198495893</v>
      </c>
      <c r="J796" s="26">
        <f>I796*'Social Cost of Carbon'!$C$4</f>
        <v>860.86630992479468</v>
      </c>
      <c r="K796" s="26">
        <f>I796*'Social Cost of Carbon'!$C$5</f>
        <v>1721.7326198495894</v>
      </c>
      <c r="L796" s="26">
        <f>I796*'Social Cost of Carbon'!$C$6</f>
        <v>2582.598929774384</v>
      </c>
      <c r="M796" s="23">
        <f t="shared" si="86"/>
        <v>8.279232129112582E-2</v>
      </c>
      <c r="N796" s="23">
        <f t="shared" si="87"/>
        <v>0.16558464258225164</v>
      </c>
      <c r="O796" s="23">
        <f t="shared" si="88"/>
        <v>0.24837696387337746</v>
      </c>
      <c r="P796" s="27"/>
    </row>
    <row r="797" spans="1:16" x14ac:dyDescent="0.25">
      <c r="A797" s="24">
        <f t="shared" si="89"/>
        <v>2018</v>
      </c>
      <c r="B797" s="32">
        <v>43160</v>
      </c>
      <c r="C797" s="28">
        <f>'Bitcoin Data'!C797</f>
        <v>10951</v>
      </c>
      <c r="D797" s="26">
        <f>'Bitcoin Data'!K797</f>
        <v>2060.4252662249833</v>
      </c>
      <c r="E797" s="25">
        <f>'Bitcoin Data'!J797</f>
        <v>31071.39162653152</v>
      </c>
      <c r="F797" s="25">
        <f t="shared" si="84"/>
        <v>64.020280364076925</v>
      </c>
      <c r="G797" s="23">
        <f>'Emissions Factors'!$AB$39/1000</f>
        <v>0.49266147344102867</v>
      </c>
      <c r="H797" s="26">
        <f t="shared" si="90"/>
        <v>31540.325654273893</v>
      </c>
      <c r="I797" s="23">
        <f t="shared" si="85"/>
        <v>15.30767758059026</v>
      </c>
      <c r="J797" s="26">
        <f>I797*'Social Cost of Carbon'!$C$4</f>
        <v>765.38387902951297</v>
      </c>
      <c r="K797" s="26">
        <f>I797*'Social Cost of Carbon'!$C$5</f>
        <v>1530.7677580590259</v>
      </c>
      <c r="L797" s="26">
        <f>I797*'Social Cost of Carbon'!$C$6</f>
        <v>2296.1516370885392</v>
      </c>
      <c r="M797" s="23">
        <f t="shared" si="86"/>
        <v>6.9891688341659486E-2</v>
      </c>
      <c r="N797" s="23">
        <f t="shared" si="87"/>
        <v>0.13978337668331897</v>
      </c>
      <c r="O797" s="23">
        <f t="shared" si="88"/>
        <v>0.20967506502497849</v>
      </c>
      <c r="P797" s="27"/>
    </row>
    <row r="798" spans="1:16" x14ac:dyDescent="0.25">
      <c r="A798" s="24">
        <f t="shared" si="89"/>
        <v>2018</v>
      </c>
      <c r="B798" s="32">
        <v>43161</v>
      </c>
      <c r="C798" s="28">
        <f>'Bitcoin Data'!C798</f>
        <v>11086.400390999999</v>
      </c>
      <c r="D798" s="26">
        <f>'Bitcoin Data'!K798</f>
        <v>1956.6353490424706</v>
      </c>
      <c r="E798" s="25">
        <f>'Bitcoin Data'!J798</f>
        <v>37733.082287517442</v>
      </c>
      <c r="F798" s="25">
        <f t="shared" si="84"/>
        <v>73.829882632084946</v>
      </c>
      <c r="G798" s="23">
        <f>'Emissions Factors'!$AB$39/1000</f>
        <v>0.49266147344102867</v>
      </c>
      <c r="H798" s="26">
        <f t="shared" si="90"/>
        <v>36373.138761501184</v>
      </c>
      <c r="I798" s="23">
        <f t="shared" si="85"/>
        <v>18.589635917239924</v>
      </c>
      <c r="J798" s="26">
        <f>I798*'Social Cost of Carbon'!$C$4</f>
        <v>929.48179586199626</v>
      </c>
      <c r="K798" s="26">
        <f>I798*'Social Cost of Carbon'!$C$5</f>
        <v>1858.9635917239925</v>
      </c>
      <c r="L798" s="26">
        <f>I798*'Social Cost of Carbon'!$C$6</f>
        <v>2788.4453875859886</v>
      </c>
      <c r="M798" s="23">
        <f t="shared" si="86"/>
        <v>8.3839818433452451E-2</v>
      </c>
      <c r="N798" s="23">
        <f t="shared" si="87"/>
        <v>0.1676796368669049</v>
      </c>
      <c r="O798" s="23">
        <f t="shared" si="88"/>
        <v>0.25151945530035735</v>
      </c>
      <c r="P798" s="27"/>
    </row>
    <row r="799" spans="1:16" x14ac:dyDescent="0.25">
      <c r="A799" s="24">
        <f t="shared" si="89"/>
        <v>2018</v>
      </c>
      <c r="B799" s="32">
        <v>43162</v>
      </c>
      <c r="C799" s="28">
        <f>'Bitcoin Data'!C799</f>
        <v>11489.700194999999</v>
      </c>
      <c r="D799" s="26">
        <f>'Bitcoin Data'!K799</f>
        <v>2258.7841606246543</v>
      </c>
      <c r="E799" s="25">
        <f>'Bitcoin Data'!J799</f>
        <v>26860.454327853568</v>
      </c>
      <c r="F799" s="25">
        <f t="shared" si="84"/>
        <v>60.671968782937583</v>
      </c>
      <c r="G799" s="23">
        <f>'Emissions Factors'!$AB$39/1000</f>
        <v>0.49266147344102867</v>
      </c>
      <c r="H799" s="26">
        <f t="shared" si="90"/>
        <v>29890.741537170125</v>
      </c>
      <c r="I799" s="23">
        <f t="shared" si="85"/>
        <v>13.233111006455795</v>
      </c>
      <c r="J799" s="26">
        <f>I799*'Social Cost of Carbon'!$C$4</f>
        <v>661.65555032278974</v>
      </c>
      <c r="K799" s="26">
        <f>I799*'Social Cost of Carbon'!$C$5</f>
        <v>1323.3111006455795</v>
      </c>
      <c r="L799" s="26">
        <f>I799*'Social Cost of Carbon'!$C$6</f>
        <v>1984.9666509683693</v>
      </c>
      <c r="M799" s="23">
        <f t="shared" si="86"/>
        <v>5.7586842049257646E-2</v>
      </c>
      <c r="N799" s="23">
        <f t="shared" si="87"/>
        <v>0.11517368409851529</v>
      </c>
      <c r="O799" s="23">
        <f t="shared" si="88"/>
        <v>0.17276052614777296</v>
      </c>
      <c r="P799" s="27"/>
    </row>
    <row r="800" spans="1:16" x14ac:dyDescent="0.25">
      <c r="A800" s="24">
        <f t="shared" si="89"/>
        <v>2018</v>
      </c>
      <c r="B800" s="32">
        <v>43163</v>
      </c>
      <c r="C800" s="28">
        <f>'Bitcoin Data'!C800</f>
        <v>11512.599609000001</v>
      </c>
      <c r="D800" s="26">
        <f>'Bitcoin Data'!K800</f>
        <v>1837.3892152242154</v>
      </c>
      <c r="E800" s="25">
        <f>'Bitcoin Data'!J800</f>
        <v>36355.087625427186</v>
      </c>
      <c r="F800" s="25">
        <f t="shared" si="84"/>
        <v>66.798445921491236</v>
      </c>
      <c r="G800" s="23">
        <f>'Emissions Factors'!$AB$39/1000</f>
        <v>0.49266147344102867</v>
      </c>
      <c r="H800" s="26">
        <f t="shared" si="90"/>
        <v>32909.02079125274</v>
      </c>
      <c r="I800" s="23">
        <f t="shared" si="85"/>
        <v>17.910751036620667</v>
      </c>
      <c r="J800" s="26">
        <f>I800*'Social Cost of Carbon'!$C$4</f>
        <v>895.5375518310334</v>
      </c>
      <c r="K800" s="26">
        <f>I800*'Social Cost of Carbon'!$C$5</f>
        <v>1791.0751036620668</v>
      </c>
      <c r="L800" s="26">
        <f>I800*'Social Cost of Carbon'!$C$6</f>
        <v>2686.6126554931002</v>
      </c>
      <c r="M800" s="23">
        <f t="shared" si="86"/>
        <v>7.7787605080171893E-2</v>
      </c>
      <c r="N800" s="23">
        <f t="shared" si="87"/>
        <v>0.15557521016034379</v>
      </c>
      <c r="O800" s="23">
        <f t="shared" si="88"/>
        <v>0.23336281524051566</v>
      </c>
      <c r="P800" s="27"/>
    </row>
    <row r="801" spans="1:16" x14ac:dyDescent="0.25">
      <c r="A801" s="24">
        <f t="shared" si="89"/>
        <v>2018</v>
      </c>
      <c r="B801" s="32">
        <v>43164</v>
      </c>
      <c r="C801" s="28">
        <f>'Bitcoin Data'!C801</f>
        <v>11573.299805000001</v>
      </c>
      <c r="D801" s="26">
        <f>'Bitcoin Data'!K801</f>
        <v>1860.9492089925063</v>
      </c>
      <c r="E801" s="25">
        <f>'Bitcoin Data'!J801</f>
        <v>37560.975952634435</v>
      </c>
      <c r="F801" s="25">
        <f t="shared" si="84"/>
        <v>69.899068488041607</v>
      </c>
      <c r="G801" s="23">
        <f>'Emissions Factors'!$AB$39/1000</f>
        <v>0.49266147344102867</v>
      </c>
      <c r="H801" s="26">
        <f t="shared" si="90"/>
        <v>34436.578073473953</v>
      </c>
      <c r="I801" s="23">
        <f t="shared" si="85"/>
        <v>18.504845756707926</v>
      </c>
      <c r="J801" s="26">
        <f>I801*'Social Cost of Carbon'!$C$4</f>
        <v>925.24228783539627</v>
      </c>
      <c r="K801" s="26">
        <f>I801*'Social Cost of Carbon'!$C$5</f>
        <v>1850.4845756707925</v>
      </c>
      <c r="L801" s="26">
        <f>I801*'Social Cost of Carbon'!$C$6</f>
        <v>2775.7268635061887</v>
      </c>
      <c r="M801" s="23">
        <f t="shared" si="86"/>
        <v>7.9946281823241525E-2</v>
      </c>
      <c r="N801" s="23">
        <f t="shared" si="87"/>
        <v>0.15989256364648305</v>
      </c>
      <c r="O801" s="23">
        <f t="shared" si="88"/>
        <v>0.23983884546972459</v>
      </c>
      <c r="P801" s="27"/>
    </row>
    <row r="802" spans="1:16" x14ac:dyDescent="0.25">
      <c r="A802" s="24">
        <f t="shared" si="89"/>
        <v>2018</v>
      </c>
      <c r="B802" s="32">
        <v>43165</v>
      </c>
      <c r="C802" s="28">
        <f>'Bitcoin Data'!C802</f>
        <v>10779.900390999999</v>
      </c>
      <c r="D802" s="26">
        <f>'Bitcoin Data'!K802</f>
        <v>1956.0901417608072</v>
      </c>
      <c r="E802" s="25">
        <f>'Bitcoin Data'!J802</f>
        <v>35943.823864296741</v>
      </c>
      <c r="F802" s="25">
        <f t="shared" si="84"/>
        <v>70.309359518137697</v>
      </c>
      <c r="G802" s="23">
        <f>'Emissions Factors'!$AB$39/1000</f>
        <v>0.49266147344102867</v>
      </c>
      <c r="H802" s="26">
        <f t="shared" si="90"/>
        <v>34638.712656900731</v>
      </c>
      <c r="I802" s="23">
        <f t="shared" si="85"/>
        <v>17.708137226089242</v>
      </c>
      <c r="J802" s="26">
        <f>I802*'Social Cost of Carbon'!$C$4</f>
        <v>885.40686130446215</v>
      </c>
      <c r="K802" s="26">
        <f>I802*'Social Cost of Carbon'!$C$5</f>
        <v>1770.8137226089243</v>
      </c>
      <c r="L802" s="26">
        <f>I802*'Social Cost of Carbon'!$C$6</f>
        <v>2656.2205839133862</v>
      </c>
      <c r="M802" s="23">
        <f t="shared" si="86"/>
        <v>8.213497613054728E-2</v>
      </c>
      <c r="N802" s="23">
        <f t="shared" si="87"/>
        <v>0.16426995226109456</v>
      </c>
      <c r="O802" s="23">
        <f t="shared" si="88"/>
        <v>0.2464049283916418</v>
      </c>
      <c r="P802" s="27"/>
    </row>
    <row r="803" spans="1:16" x14ac:dyDescent="0.25">
      <c r="A803" s="24">
        <f t="shared" si="89"/>
        <v>2018</v>
      </c>
      <c r="B803" s="32">
        <v>43166</v>
      </c>
      <c r="C803" s="28">
        <f>'Bitcoin Data'!C803</f>
        <v>9965.5703130000002</v>
      </c>
      <c r="D803" s="26">
        <f>'Bitcoin Data'!K803</f>
        <v>1966.5742684496824</v>
      </c>
      <c r="E803" s="25">
        <f>'Bitcoin Data'!J803</f>
        <v>36870.994444674143</v>
      </c>
      <c r="F803" s="25">
        <f t="shared" si="84"/>
        <v>72.509548927047362</v>
      </c>
      <c r="G803" s="23">
        <f>'Emissions Factors'!$AB$39/1000</f>
        <v>0.49266147344102867</v>
      </c>
      <c r="H803" s="26">
        <f t="shared" si="90"/>
        <v>35722.661212943516</v>
      </c>
      <c r="I803" s="23">
        <f t="shared" si="85"/>
        <v>18.164918450349145</v>
      </c>
      <c r="J803" s="26">
        <f>I803*'Social Cost of Carbon'!$C$4</f>
        <v>908.24592251745719</v>
      </c>
      <c r="K803" s="26">
        <f>I803*'Social Cost of Carbon'!$C$5</f>
        <v>1816.4918450349144</v>
      </c>
      <c r="L803" s="26">
        <f>I803*'Social Cost of Carbon'!$C$6</f>
        <v>2724.7377675523717</v>
      </c>
      <c r="M803" s="23">
        <f t="shared" si="86"/>
        <v>9.1138378837451808E-2</v>
      </c>
      <c r="N803" s="23">
        <f t="shared" si="87"/>
        <v>0.18227675767490362</v>
      </c>
      <c r="O803" s="23">
        <f t="shared" si="88"/>
        <v>0.27341513651235544</v>
      </c>
      <c r="P803" s="27"/>
    </row>
    <row r="804" spans="1:16" x14ac:dyDescent="0.25">
      <c r="A804" s="24">
        <f t="shared" si="89"/>
        <v>2018</v>
      </c>
      <c r="B804" s="32">
        <v>43167</v>
      </c>
      <c r="C804" s="28">
        <f>'Bitcoin Data'!C804</f>
        <v>9395.0097659999992</v>
      </c>
      <c r="D804" s="26">
        <f>'Bitcoin Data'!K804</f>
        <v>2021.3503396644967</v>
      </c>
      <c r="E804" s="25">
        <f>'Bitcoin Data'!J804</f>
        <v>32311.576830410446</v>
      </c>
      <c r="F804" s="25">
        <f t="shared" si="84"/>
        <v>65.313016801245638</v>
      </c>
      <c r="G804" s="23">
        <f>'Emissions Factors'!$AB$39/1000</f>
        <v>0.49266147344102867</v>
      </c>
      <c r="H804" s="26">
        <f t="shared" si="90"/>
        <v>32177.207092180339</v>
      </c>
      <c r="I804" s="23">
        <f t="shared" si="85"/>
        <v>15.918669050473014</v>
      </c>
      <c r="J804" s="26">
        <f>I804*'Social Cost of Carbon'!$C$4</f>
        <v>795.93345252365066</v>
      </c>
      <c r="K804" s="26">
        <f>I804*'Social Cost of Carbon'!$C$5</f>
        <v>1591.8669050473013</v>
      </c>
      <c r="L804" s="26">
        <f>I804*'Social Cost of Carbon'!$C$6</f>
        <v>2387.8003575709522</v>
      </c>
      <c r="M804" s="23">
        <f t="shared" si="86"/>
        <v>8.4718746690832417E-2</v>
      </c>
      <c r="N804" s="23">
        <f t="shared" si="87"/>
        <v>0.16943749338166483</v>
      </c>
      <c r="O804" s="23">
        <f t="shared" si="88"/>
        <v>0.25415624007249726</v>
      </c>
      <c r="P804" s="27"/>
    </row>
    <row r="805" spans="1:16" x14ac:dyDescent="0.25">
      <c r="A805" s="24">
        <f t="shared" si="89"/>
        <v>2018</v>
      </c>
      <c r="B805" s="32">
        <v>43168</v>
      </c>
      <c r="C805" s="28">
        <f>'Bitcoin Data'!C805</f>
        <v>9337.5498050000006</v>
      </c>
      <c r="D805" s="26">
        <f>'Bitcoin Data'!K805</f>
        <v>1834.9606079296198</v>
      </c>
      <c r="E805" s="25">
        <f>'Bitcoin Data'!J805</f>
        <v>34112.604432331289</v>
      </c>
      <c r="F805" s="25">
        <f t="shared" si="84"/>
        <v>62.595285367213265</v>
      </c>
      <c r="G805" s="23">
        <f>'Emissions Factors'!$AB$39/1000</f>
        <v>0.49266147344102867</v>
      </c>
      <c r="H805" s="26">
        <f t="shared" si="90"/>
        <v>30838.285519472949</v>
      </c>
      <c r="I805" s="23">
        <f t="shared" si="85"/>
        <v>16.805965962543297</v>
      </c>
      <c r="J805" s="26">
        <f>I805*'Social Cost of Carbon'!$C$4</f>
        <v>840.2982981271648</v>
      </c>
      <c r="K805" s="26">
        <f>I805*'Social Cost of Carbon'!$C$5</f>
        <v>1680.5965962543296</v>
      </c>
      <c r="L805" s="26">
        <f>I805*'Social Cost of Carbon'!$C$6</f>
        <v>2520.8948943814944</v>
      </c>
      <c r="M805" s="23">
        <f t="shared" si="86"/>
        <v>8.9991305607516892E-2</v>
      </c>
      <c r="N805" s="23">
        <f t="shared" si="87"/>
        <v>0.17998261121503378</v>
      </c>
      <c r="O805" s="23">
        <f t="shared" si="88"/>
        <v>0.26997391682255067</v>
      </c>
      <c r="P805" s="27"/>
    </row>
    <row r="806" spans="1:16" x14ac:dyDescent="0.25">
      <c r="A806" s="24">
        <f t="shared" si="89"/>
        <v>2018</v>
      </c>
      <c r="B806" s="32">
        <v>43169</v>
      </c>
      <c r="C806" s="28">
        <f>'Bitcoin Data'!C806</f>
        <v>8866</v>
      </c>
      <c r="D806" s="26">
        <f>'Bitcoin Data'!K806</f>
        <v>1754.5488303007833</v>
      </c>
      <c r="E806" s="25">
        <f>'Bitcoin Data'!J806</f>
        <v>38967.833321813152</v>
      </c>
      <c r="F806" s="25">
        <f t="shared" si="84"/>
        <v>68.370966374143151</v>
      </c>
      <c r="G806" s="23">
        <f>'Emissions Factors'!$AB$39/1000</f>
        <v>0.49266147344102867</v>
      </c>
      <c r="H806" s="26">
        <f t="shared" si="90"/>
        <v>33683.74103447239</v>
      </c>
      <c r="I806" s="23">
        <f t="shared" si="85"/>
        <v>19.197950181128881</v>
      </c>
      <c r="J806" s="26">
        <f>I806*'Social Cost of Carbon'!$C$4</f>
        <v>959.89750905644405</v>
      </c>
      <c r="K806" s="26">
        <f>I806*'Social Cost of Carbon'!$C$5</f>
        <v>1919.7950181128881</v>
      </c>
      <c r="L806" s="26">
        <f>I806*'Social Cost of Carbon'!$C$6</f>
        <v>2879.6925271693322</v>
      </c>
      <c r="M806" s="23">
        <f t="shared" si="86"/>
        <v>0.10826725795809204</v>
      </c>
      <c r="N806" s="23">
        <f t="shared" si="87"/>
        <v>0.21653451591618408</v>
      </c>
      <c r="O806" s="23">
        <f t="shared" si="88"/>
        <v>0.32480177387427611</v>
      </c>
      <c r="P806" s="27"/>
    </row>
    <row r="807" spans="1:16" x14ac:dyDescent="0.25">
      <c r="A807" s="24">
        <f t="shared" si="89"/>
        <v>2018</v>
      </c>
      <c r="B807" s="32">
        <v>43170</v>
      </c>
      <c r="C807" s="28">
        <f>'Bitcoin Data'!C807</f>
        <v>9578.6298829999996</v>
      </c>
      <c r="D807" s="26">
        <f>'Bitcoin Data'!K807</f>
        <v>1896.9990586182359</v>
      </c>
      <c r="E807" s="25">
        <f>'Bitcoin Data'!J807</f>
        <v>37905.807064894747</v>
      </c>
      <c r="F807" s="25">
        <f t="shared" si="84"/>
        <v>71.907280318269812</v>
      </c>
      <c r="G807" s="23">
        <f>'Emissions Factors'!$AB$39/1000</f>
        <v>0.49266147344102867</v>
      </c>
      <c r="H807" s="26">
        <f t="shared" si="90"/>
        <v>35425.946672735889</v>
      </c>
      <c r="I807" s="23">
        <f t="shared" si="85"/>
        <v>18.674730760562401</v>
      </c>
      <c r="J807" s="26">
        <f>I807*'Social Cost of Carbon'!$C$4</f>
        <v>933.73653802812009</v>
      </c>
      <c r="K807" s="26">
        <f>I807*'Social Cost of Carbon'!$C$5</f>
        <v>1867.4730760562402</v>
      </c>
      <c r="L807" s="26">
        <f>I807*'Social Cost of Carbon'!$C$6</f>
        <v>2801.2096140843601</v>
      </c>
      <c r="M807" s="23">
        <f t="shared" si="86"/>
        <v>9.7481221159333123E-2</v>
      </c>
      <c r="N807" s="23">
        <f t="shared" si="87"/>
        <v>0.19496244231866625</v>
      </c>
      <c r="O807" s="23">
        <f t="shared" si="88"/>
        <v>0.29244366347799933</v>
      </c>
      <c r="P807" s="27"/>
    </row>
    <row r="808" spans="1:16" x14ac:dyDescent="0.25">
      <c r="A808" s="24">
        <f t="shared" si="89"/>
        <v>2018</v>
      </c>
      <c r="B808" s="32">
        <v>43171</v>
      </c>
      <c r="C808" s="28">
        <f>'Bitcoin Data'!C808</f>
        <v>9205.1201170000004</v>
      </c>
      <c r="D808" s="26">
        <f>'Bitcoin Data'!K808</f>
        <v>2019.9579465851939</v>
      </c>
      <c r="E808" s="25">
        <f>'Bitcoin Data'!J808</f>
        <v>34916.31844002007</v>
      </c>
      <c r="F808" s="25">
        <f t="shared" si="84"/>
        <v>70.529494898417681</v>
      </c>
      <c r="G808" s="23">
        <f>'Emissions Factors'!$AB$39/1000</f>
        <v>0.49266147344102867</v>
      </c>
      <c r="H808" s="26">
        <f t="shared" si="90"/>
        <v>34747.164877705967</v>
      </c>
      <c r="I808" s="23">
        <f t="shared" si="85"/>
        <v>17.201924889796445</v>
      </c>
      <c r="J808" s="26">
        <f>I808*'Social Cost of Carbon'!$C$4</f>
        <v>860.0962444898222</v>
      </c>
      <c r="K808" s="26">
        <f>I808*'Social Cost of Carbon'!$C$5</f>
        <v>1720.1924889796444</v>
      </c>
      <c r="L808" s="26">
        <f>I808*'Social Cost of Carbon'!$C$6</f>
        <v>2580.2887334694665</v>
      </c>
      <c r="M808" s="23">
        <f t="shared" si="86"/>
        <v>9.3436721472150902E-2</v>
      </c>
      <c r="N808" s="23">
        <f t="shared" si="87"/>
        <v>0.1868734429443018</v>
      </c>
      <c r="O808" s="23">
        <f t="shared" si="88"/>
        <v>0.28031016441645268</v>
      </c>
      <c r="P808" s="27"/>
    </row>
    <row r="809" spans="1:16" x14ac:dyDescent="0.25">
      <c r="A809" s="24">
        <f t="shared" si="89"/>
        <v>2018</v>
      </c>
      <c r="B809" s="32">
        <v>43172</v>
      </c>
      <c r="C809" s="28">
        <f>'Bitcoin Data'!C809</f>
        <v>9194.8496090000008</v>
      </c>
      <c r="D809" s="26">
        <f>'Bitcoin Data'!K809</f>
        <v>1991.3409809664972</v>
      </c>
      <c r="E809" s="25">
        <f>'Bitcoin Data'!J809</f>
        <v>32262.442749588161</v>
      </c>
      <c r="F809" s="25">
        <f t="shared" si="84"/>
        <v>64.245524393340347</v>
      </c>
      <c r="G809" s="23">
        <f>'Emissions Factors'!$AB$39/1000</f>
        <v>0.49266147344102867</v>
      </c>
      <c r="H809" s="26">
        <f t="shared" si="90"/>
        <v>31651.294709614602</v>
      </c>
      <c r="I809" s="23">
        <f t="shared" si="85"/>
        <v>15.894462581818937</v>
      </c>
      <c r="J809" s="26">
        <f>I809*'Social Cost of Carbon'!$C$4</f>
        <v>794.72312909094683</v>
      </c>
      <c r="K809" s="26">
        <f>I809*'Social Cost of Carbon'!$C$5</f>
        <v>1589.4462581818937</v>
      </c>
      <c r="L809" s="26">
        <f>I809*'Social Cost of Carbon'!$C$6</f>
        <v>2384.1693872728406</v>
      </c>
      <c r="M809" s="23">
        <f t="shared" si="86"/>
        <v>8.6431335245882077E-2</v>
      </c>
      <c r="N809" s="23">
        <f t="shared" si="87"/>
        <v>0.17286267049176415</v>
      </c>
      <c r="O809" s="23">
        <f t="shared" si="88"/>
        <v>0.25929400573764627</v>
      </c>
      <c r="P809" s="27"/>
    </row>
    <row r="810" spans="1:16" x14ac:dyDescent="0.25">
      <c r="A810" s="24">
        <f t="shared" si="89"/>
        <v>2018</v>
      </c>
      <c r="B810" s="32">
        <v>43173</v>
      </c>
      <c r="C810" s="28">
        <f>'Bitcoin Data'!C810</f>
        <v>8269.8095699999994</v>
      </c>
      <c r="D810" s="26">
        <f>'Bitcoin Data'!K810</f>
        <v>1780.5051175783738</v>
      </c>
      <c r="E810" s="25">
        <f>'Bitcoin Data'!J810</f>
        <v>36063.37365121433</v>
      </c>
      <c r="F810" s="25">
        <f t="shared" si="84"/>
        <v>64.211021343128195</v>
      </c>
      <c r="G810" s="23">
        <f>'Emissions Factors'!$AB$39/1000</f>
        <v>0.49266147344102867</v>
      </c>
      <c r="H810" s="26">
        <f t="shared" si="90"/>
        <v>31634.296386058879</v>
      </c>
      <c r="I810" s="23">
        <f t="shared" si="85"/>
        <v>17.767034800261623</v>
      </c>
      <c r="J810" s="26">
        <f>I810*'Social Cost of Carbon'!$C$4</f>
        <v>888.3517400130811</v>
      </c>
      <c r="K810" s="26">
        <f>I810*'Social Cost of Carbon'!$C$5</f>
        <v>1776.7034800261622</v>
      </c>
      <c r="L810" s="26">
        <f>I810*'Social Cost of Carbon'!$C$6</f>
        <v>2665.0552200392435</v>
      </c>
      <c r="M810" s="23">
        <f t="shared" si="86"/>
        <v>0.1074210636283226</v>
      </c>
      <c r="N810" s="23">
        <f t="shared" si="87"/>
        <v>0.2148421272566452</v>
      </c>
      <c r="O810" s="23">
        <f t="shared" si="88"/>
        <v>0.32226319088496785</v>
      </c>
      <c r="P810" s="27"/>
    </row>
    <row r="811" spans="1:16" x14ac:dyDescent="0.25">
      <c r="A811" s="24">
        <f t="shared" si="89"/>
        <v>2018</v>
      </c>
      <c r="B811" s="32">
        <v>43174</v>
      </c>
      <c r="C811" s="28">
        <f>'Bitcoin Data'!C811</f>
        <v>8300.8603519999997</v>
      </c>
      <c r="D811" s="26">
        <f>'Bitcoin Data'!K811</f>
        <v>1792.076697932762</v>
      </c>
      <c r="E811" s="25">
        <f>'Bitcoin Data'!J811</f>
        <v>38795.539073860506</v>
      </c>
      <c r="F811" s="25">
        <f t="shared" si="84"/>
        <v>69.52458155800538</v>
      </c>
      <c r="G811" s="23">
        <f>'Emissions Factors'!$AB$39/1000</f>
        <v>0.49266147344102867</v>
      </c>
      <c r="H811" s="26">
        <f t="shared" si="90"/>
        <v>34252.082790737899</v>
      </c>
      <c r="I811" s="23">
        <f t="shared" si="85"/>
        <v>19.113067443067116</v>
      </c>
      <c r="J811" s="26">
        <f>I811*'Social Cost of Carbon'!$C$4</f>
        <v>955.6533721533558</v>
      </c>
      <c r="K811" s="26">
        <f>I811*'Social Cost of Carbon'!$C$5</f>
        <v>1911.3067443067116</v>
      </c>
      <c r="L811" s="26">
        <f>I811*'Social Cost of Carbon'!$C$6</f>
        <v>2866.9601164600676</v>
      </c>
      <c r="M811" s="23">
        <f t="shared" si="86"/>
        <v>0.11512702679344579</v>
      </c>
      <c r="N811" s="23">
        <f t="shared" si="87"/>
        <v>0.23025405358689158</v>
      </c>
      <c r="O811" s="23">
        <f t="shared" si="88"/>
        <v>0.34538108038033738</v>
      </c>
      <c r="P811" s="27"/>
    </row>
    <row r="812" spans="1:16" x14ac:dyDescent="0.25">
      <c r="A812" s="24">
        <f t="shared" si="89"/>
        <v>2018</v>
      </c>
      <c r="B812" s="32">
        <v>43175</v>
      </c>
      <c r="C812" s="28">
        <f>'Bitcoin Data'!C812</f>
        <v>8338.3496090000008</v>
      </c>
      <c r="D812" s="26">
        <f>'Bitcoin Data'!K812</f>
        <v>1969.6969696969713</v>
      </c>
      <c r="E812" s="25">
        <f>'Bitcoin Data'!J812</f>
        <v>33695.145537754579</v>
      </c>
      <c r="F812" s="25">
        <f t="shared" si="84"/>
        <v>66.369226059213617</v>
      </c>
      <c r="G812" s="23">
        <f>'Emissions Factors'!$AB$39/1000</f>
        <v>0.49266147344102867</v>
      </c>
      <c r="H812" s="26">
        <f t="shared" si="90"/>
        <v>32697.560701472896</v>
      </c>
      <c r="I812" s="23">
        <f t="shared" si="85"/>
        <v>16.600300048440072</v>
      </c>
      <c r="J812" s="26">
        <f>I812*'Social Cost of Carbon'!$C$4</f>
        <v>830.01500242200359</v>
      </c>
      <c r="K812" s="26">
        <f>I812*'Social Cost of Carbon'!$C$5</f>
        <v>1660.0300048440072</v>
      </c>
      <c r="L812" s="26">
        <f>I812*'Social Cost of Carbon'!$C$6</f>
        <v>2490.045007266011</v>
      </c>
      <c r="M812" s="23">
        <f t="shared" si="86"/>
        <v>9.9541880748934608E-2</v>
      </c>
      <c r="N812" s="23">
        <f t="shared" si="87"/>
        <v>0.19908376149786922</v>
      </c>
      <c r="O812" s="23">
        <f t="shared" si="88"/>
        <v>0.29862564224680382</v>
      </c>
      <c r="P812" s="27"/>
    </row>
    <row r="813" spans="1:16" x14ac:dyDescent="0.25">
      <c r="A813" s="24">
        <f t="shared" si="89"/>
        <v>2018</v>
      </c>
      <c r="B813" s="32">
        <v>43176</v>
      </c>
      <c r="C813" s="28">
        <f>'Bitcoin Data'!C813</f>
        <v>7916.8798829999996</v>
      </c>
      <c r="D813" s="26">
        <f>'Bitcoin Data'!K813</f>
        <v>1844.7147295174996</v>
      </c>
      <c r="E813" s="25">
        <f>'Bitcoin Data'!J813</f>
        <v>38345.475851963572</v>
      </c>
      <c r="F813" s="25">
        <f t="shared" si="84"/>
        <v>70.736464114474785</v>
      </c>
      <c r="G813" s="23">
        <f>'Emissions Factors'!$AB$39/1000</f>
        <v>0.49266147344102867</v>
      </c>
      <c r="H813" s="26">
        <f t="shared" si="90"/>
        <v>34849.130636645597</v>
      </c>
      <c r="I813" s="23">
        <f t="shared" si="85"/>
        <v>18.891338633025757</v>
      </c>
      <c r="J813" s="26">
        <f>I813*'Social Cost of Carbon'!$C$4</f>
        <v>944.56693165128786</v>
      </c>
      <c r="K813" s="26">
        <f>I813*'Social Cost of Carbon'!$C$5</f>
        <v>1889.1338633025757</v>
      </c>
      <c r="L813" s="26">
        <f>I813*'Social Cost of Carbon'!$C$6</f>
        <v>2833.7007949538638</v>
      </c>
      <c r="M813" s="23">
        <f t="shared" si="86"/>
        <v>0.11931050434143461</v>
      </c>
      <c r="N813" s="23">
        <f t="shared" si="87"/>
        <v>0.23862100868286923</v>
      </c>
      <c r="O813" s="23">
        <f t="shared" si="88"/>
        <v>0.35793151302430387</v>
      </c>
      <c r="P813" s="27"/>
    </row>
    <row r="814" spans="1:16" x14ac:dyDescent="0.25">
      <c r="A814" s="24">
        <f t="shared" si="89"/>
        <v>2018</v>
      </c>
      <c r="B814" s="32">
        <v>43177</v>
      </c>
      <c r="C814" s="28">
        <f>'Bitcoin Data'!C814</f>
        <v>8223.6796880000002</v>
      </c>
      <c r="D814" s="26">
        <f>'Bitcoin Data'!K814</f>
        <v>1887.7621891929443</v>
      </c>
      <c r="E814" s="25">
        <f>'Bitcoin Data'!J814</f>
        <v>38443.021482786164</v>
      </c>
      <c r="F814" s="25">
        <f t="shared" si="84"/>
        <v>72.571282393535796</v>
      </c>
      <c r="G814" s="23">
        <f>'Emissions Factors'!$AB$39/1000</f>
        <v>0.49266147344102867</v>
      </c>
      <c r="H814" s="26">
        <f t="shared" si="90"/>
        <v>35753.07491350433</v>
      </c>
      <c r="I814" s="23">
        <f t="shared" si="85"/>
        <v>18.939395607234552</v>
      </c>
      <c r="J814" s="26">
        <f>I814*'Social Cost of Carbon'!$C$4</f>
        <v>946.96978036172754</v>
      </c>
      <c r="K814" s="26">
        <f>I814*'Social Cost of Carbon'!$C$5</f>
        <v>1893.9395607234551</v>
      </c>
      <c r="L814" s="26">
        <f>I814*'Social Cost of Carbon'!$C$6</f>
        <v>2840.9093410851829</v>
      </c>
      <c r="M814" s="23">
        <f t="shared" si="86"/>
        <v>0.11515158861835859</v>
      </c>
      <c r="N814" s="23">
        <f t="shared" si="87"/>
        <v>0.23030317723671717</v>
      </c>
      <c r="O814" s="23">
        <f t="shared" si="88"/>
        <v>0.34545476585507578</v>
      </c>
      <c r="P814" s="27"/>
    </row>
    <row r="815" spans="1:16" x14ac:dyDescent="0.25">
      <c r="A815" s="24">
        <f t="shared" si="89"/>
        <v>2018</v>
      </c>
      <c r="B815" s="32">
        <v>43178</v>
      </c>
      <c r="C815" s="28">
        <f>'Bitcoin Data'!C815</f>
        <v>8630.6503909999992</v>
      </c>
      <c r="D815" s="26">
        <f>'Bitcoin Data'!K815</f>
        <v>1954.351759967311</v>
      </c>
      <c r="E815" s="25">
        <f>'Bitcoin Data'!J815</f>
        <v>30408.9052629855</v>
      </c>
      <c r="F815" s="25">
        <f t="shared" si="84"/>
        <v>59.429697519394935</v>
      </c>
      <c r="G815" s="23">
        <f>'Emissions Factors'!$AB$39/1000</f>
        <v>0.49266147344102867</v>
      </c>
      <c r="H815" s="26">
        <f t="shared" si="90"/>
        <v>29278.722346059756</v>
      </c>
      <c r="I815" s="23">
        <f t="shared" si="85"/>
        <v>14.981296072591087</v>
      </c>
      <c r="J815" s="26">
        <f>I815*'Social Cost of Carbon'!$C$4</f>
        <v>749.06480362955438</v>
      </c>
      <c r="K815" s="26">
        <f>I815*'Social Cost of Carbon'!$C$5</f>
        <v>1498.1296072591088</v>
      </c>
      <c r="L815" s="26">
        <f>I815*'Social Cost of Carbon'!$C$6</f>
        <v>2247.1944108886632</v>
      </c>
      <c r="M815" s="23">
        <f t="shared" si="86"/>
        <v>8.6791234691961983E-2</v>
      </c>
      <c r="N815" s="23">
        <f t="shared" si="87"/>
        <v>0.17358246938392397</v>
      </c>
      <c r="O815" s="23">
        <f t="shared" si="88"/>
        <v>0.26037370407588595</v>
      </c>
      <c r="P815" s="27"/>
    </row>
    <row r="816" spans="1:16" x14ac:dyDescent="0.25">
      <c r="A816" s="24">
        <f t="shared" si="89"/>
        <v>2018</v>
      </c>
      <c r="B816" s="32">
        <v>43179</v>
      </c>
      <c r="C816" s="28">
        <f>'Bitcoin Data'!C816</f>
        <v>8913.4697269999997</v>
      </c>
      <c r="D816" s="26">
        <f>'Bitcoin Data'!K816</f>
        <v>1577.9846067118456</v>
      </c>
      <c r="E816" s="25">
        <f>'Bitcoin Data'!J816</f>
        <v>45051.299640729521</v>
      </c>
      <c r="F816" s="25">
        <f t="shared" si="84"/>
        <v>71.090257345434082</v>
      </c>
      <c r="G816" s="23">
        <f>'Emissions Factors'!$AB$39/1000</f>
        <v>0.49266147344102867</v>
      </c>
      <c r="H816" s="26">
        <f t="shared" si="90"/>
        <v>35023.430931103467</v>
      </c>
      <c r="I816" s="23">
        <f t="shared" si="85"/>
        <v>22.195039661435089</v>
      </c>
      <c r="J816" s="26">
        <f>I816*'Social Cost of Carbon'!$C$4</f>
        <v>1109.7519830717545</v>
      </c>
      <c r="K816" s="26">
        <f>I816*'Social Cost of Carbon'!$C$5</f>
        <v>2219.5039661435089</v>
      </c>
      <c r="L816" s="26">
        <f>I816*'Social Cost of Carbon'!$C$6</f>
        <v>3329.2559492152632</v>
      </c>
      <c r="M816" s="23">
        <f t="shared" si="86"/>
        <v>0.12450280497505688</v>
      </c>
      <c r="N816" s="23">
        <f t="shared" si="87"/>
        <v>0.24900560995011375</v>
      </c>
      <c r="O816" s="23">
        <f t="shared" si="88"/>
        <v>0.37350841492517062</v>
      </c>
      <c r="P816" s="27"/>
    </row>
    <row r="817" spans="1:16" x14ac:dyDescent="0.25">
      <c r="A817" s="24">
        <f t="shared" si="89"/>
        <v>2018</v>
      </c>
      <c r="B817" s="32">
        <v>43180</v>
      </c>
      <c r="C817" s="28">
        <f>'Bitcoin Data'!C817</f>
        <v>8929.2802730000003</v>
      </c>
      <c r="D817" s="26">
        <f>'Bitcoin Data'!K817</f>
        <v>1903.6795658274684</v>
      </c>
      <c r="E817" s="25">
        <f>'Bitcoin Data'!J817</f>
        <v>35113.602403653589</v>
      </c>
      <c r="F817" s="25">
        <f t="shared" si="84"/>
        <v>66.845047378425619</v>
      </c>
      <c r="G817" s="23">
        <f>'Emissions Factors'!$AB$39/1000</f>
        <v>0.49266147344102867</v>
      </c>
      <c r="H817" s="26">
        <f t="shared" si="90"/>
        <v>32931.979533690537</v>
      </c>
      <c r="I817" s="23">
        <f t="shared" si="85"/>
        <v>17.299119098006425</v>
      </c>
      <c r="J817" s="26">
        <f>I817*'Social Cost of Carbon'!$C$4</f>
        <v>864.95595490032122</v>
      </c>
      <c r="K817" s="26">
        <f>I817*'Social Cost of Carbon'!$C$5</f>
        <v>1729.9119098006424</v>
      </c>
      <c r="L817" s="26">
        <f>I817*'Social Cost of Carbon'!$C$6</f>
        <v>2594.8678647009638</v>
      </c>
      <c r="M817" s="23">
        <f t="shared" si="86"/>
        <v>9.6867376592012722E-2</v>
      </c>
      <c r="N817" s="23">
        <f t="shared" si="87"/>
        <v>0.19373475318402544</v>
      </c>
      <c r="O817" s="23">
        <f t="shared" si="88"/>
        <v>0.29060212977603816</v>
      </c>
      <c r="P817" s="27"/>
    </row>
    <row r="818" spans="1:16" x14ac:dyDescent="0.25">
      <c r="A818" s="24">
        <f t="shared" si="89"/>
        <v>2018</v>
      </c>
      <c r="B818" s="32">
        <v>43181</v>
      </c>
      <c r="C818" s="28">
        <f>'Bitcoin Data'!C818</f>
        <v>8728.4697269999997</v>
      </c>
      <c r="D818" s="26">
        <f>'Bitcoin Data'!K818</f>
        <v>1781.5203599031038</v>
      </c>
      <c r="E818" s="25">
        <f>'Bitcoin Data'!J818</f>
        <v>34878.736860858393</v>
      </c>
      <c r="F818" s="25">
        <f t="shared" si="84"/>
        <v>62.137179845322095</v>
      </c>
      <c r="G818" s="23">
        <f>'Emissions Factors'!$AB$39/1000</f>
        <v>0.49266147344102867</v>
      </c>
      <c r="H818" s="26">
        <f t="shared" si="90"/>
        <v>30612.594578066575</v>
      </c>
      <c r="I818" s="23">
        <f t="shared" si="85"/>
        <v>17.183409893632415</v>
      </c>
      <c r="J818" s="26">
        <f>I818*'Social Cost of Carbon'!$C$4</f>
        <v>859.17049468162077</v>
      </c>
      <c r="K818" s="26">
        <f>I818*'Social Cost of Carbon'!$C$5</f>
        <v>1718.3409893632415</v>
      </c>
      <c r="L818" s="26">
        <f>I818*'Social Cost of Carbon'!$C$6</f>
        <v>2577.5114840448623</v>
      </c>
      <c r="M818" s="23">
        <f t="shared" si="86"/>
        <v>9.8433118467940214E-2</v>
      </c>
      <c r="N818" s="23">
        <f t="shared" si="87"/>
        <v>0.19686623693588043</v>
      </c>
      <c r="O818" s="23">
        <f t="shared" si="88"/>
        <v>0.29529935540382063</v>
      </c>
      <c r="P818" s="27"/>
    </row>
    <row r="819" spans="1:16" x14ac:dyDescent="0.25">
      <c r="A819" s="24">
        <f t="shared" si="89"/>
        <v>2018</v>
      </c>
      <c r="B819" s="32">
        <v>43182</v>
      </c>
      <c r="C819" s="28">
        <f>'Bitcoin Data'!C819</f>
        <v>8879.6201170000004</v>
      </c>
      <c r="D819" s="26">
        <f>'Bitcoin Data'!K819</f>
        <v>1662.2498929559267</v>
      </c>
      <c r="E819" s="25">
        <f>'Bitcoin Data'!J819</f>
        <v>43822.271156469789</v>
      </c>
      <c r="F819" s="25">
        <f t="shared" si="84"/>
        <v>72.843565538927493</v>
      </c>
      <c r="G819" s="23">
        <f>'Emissions Factors'!$AB$39/1000</f>
        <v>0.49266147344102867</v>
      </c>
      <c r="H819" s="26">
        <f t="shared" si="90"/>
        <v>35887.218329106159</v>
      </c>
      <c r="I819" s="23">
        <f t="shared" si="85"/>
        <v>21.589544677478699</v>
      </c>
      <c r="J819" s="26">
        <f>I819*'Social Cost of Carbon'!$C$4</f>
        <v>1079.4772338739349</v>
      </c>
      <c r="K819" s="26">
        <f>I819*'Social Cost of Carbon'!$C$5</f>
        <v>2158.9544677478698</v>
      </c>
      <c r="L819" s="26">
        <f>I819*'Social Cost of Carbon'!$C$6</f>
        <v>3238.4317016218047</v>
      </c>
      <c r="M819" s="23">
        <f t="shared" si="86"/>
        <v>0.12156795219282857</v>
      </c>
      <c r="N819" s="23">
        <f t="shared" si="87"/>
        <v>0.24313590438565713</v>
      </c>
      <c r="O819" s="23">
        <f t="shared" si="88"/>
        <v>0.3647038565784857</v>
      </c>
      <c r="P819" s="27"/>
    </row>
    <row r="820" spans="1:16" x14ac:dyDescent="0.25">
      <c r="A820" s="24">
        <f t="shared" si="89"/>
        <v>2018</v>
      </c>
      <c r="B820" s="32">
        <v>43183</v>
      </c>
      <c r="C820" s="28">
        <f>'Bitcoin Data'!C820</f>
        <v>8668.1201170000004</v>
      </c>
      <c r="D820" s="26">
        <f>'Bitcoin Data'!K820</f>
        <v>1955.1367597739438</v>
      </c>
      <c r="E820" s="25">
        <f>'Bitcoin Data'!J820</f>
        <v>32224.77724046263</v>
      </c>
      <c r="F820" s="25">
        <f t="shared" si="84"/>
        <v>63.003846558355235</v>
      </c>
      <c r="G820" s="23">
        <f>'Emissions Factors'!$AB$39/1000</f>
        <v>0.49266147344102867</v>
      </c>
      <c r="H820" s="26">
        <f t="shared" si="90"/>
        <v>31039.567877891772</v>
      </c>
      <c r="I820" s="23">
        <f t="shared" si="85"/>
        <v>15.875906236595245</v>
      </c>
      <c r="J820" s="26">
        <f>I820*'Social Cost of Carbon'!$C$4</f>
        <v>793.79531182976223</v>
      </c>
      <c r="K820" s="26">
        <f>I820*'Social Cost of Carbon'!$C$5</f>
        <v>1587.5906236595245</v>
      </c>
      <c r="L820" s="26">
        <f>I820*'Social Cost of Carbon'!$C$6</f>
        <v>2381.3859354892866</v>
      </c>
      <c r="M820" s="23">
        <f t="shared" si="86"/>
        <v>9.1576408853975527E-2</v>
      </c>
      <c r="N820" s="23">
        <f t="shared" si="87"/>
        <v>0.18315281770795105</v>
      </c>
      <c r="O820" s="23">
        <f t="shared" si="88"/>
        <v>0.27472922656192655</v>
      </c>
      <c r="P820" s="27"/>
    </row>
    <row r="821" spans="1:16" x14ac:dyDescent="0.25">
      <c r="A821" s="24">
        <f t="shared" si="89"/>
        <v>2018</v>
      </c>
      <c r="B821" s="32">
        <v>43184</v>
      </c>
      <c r="C821" s="28">
        <f>'Bitcoin Data'!C821</f>
        <v>8495.7802730000003</v>
      </c>
      <c r="D821" s="26">
        <f>'Bitcoin Data'!K821</f>
        <v>1738.0938189187702</v>
      </c>
      <c r="E821" s="25">
        <f>'Bitcoin Data'!J821</f>
        <v>40254.834006236488</v>
      </c>
      <c r="F821" s="25">
        <f t="shared" si="84"/>
        <v>69.966678167840755</v>
      </c>
      <c r="G821" s="23">
        <f>'Emissions Factors'!$AB$39/1000</f>
        <v>0.49266147344102867</v>
      </c>
      <c r="H821" s="26">
        <f t="shared" si="90"/>
        <v>34469.886757942681</v>
      </c>
      <c r="I821" s="23">
        <f t="shared" si="85"/>
        <v>19.832005834636497</v>
      </c>
      <c r="J821" s="26">
        <f>I821*'Social Cost of Carbon'!$C$4</f>
        <v>991.60029173182488</v>
      </c>
      <c r="K821" s="26">
        <f>I821*'Social Cost of Carbon'!$C$5</f>
        <v>1983.2005834636498</v>
      </c>
      <c r="L821" s="26">
        <f>I821*'Social Cost of Carbon'!$C$6</f>
        <v>2974.8008751954744</v>
      </c>
      <c r="M821" s="23">
        <f t="shared" si="86"/>
        <v>0.11671680056076526</v>
      </c>
      <c r="N821" s="23">
        <f t="shared" si="87"/>
        <v>0.23343360112153053</v>
      </c>
      <c r="O821" s="23">
        <f t="shared" si="88"/>
        <v>0.35015040168229578</v>
      </c>
      <c r="P821" s="27"/>
    </row>
    <row r="822" spans="1:16" x14ac:dyDescent="0.25">
      <c r="A822" s="24">
        <f t="shared" si="89"/>
        <v>2018</v>
      </c>
      <c r="B822" s="32">
        <v>43185</v>
      </c>
      <c r="C822" s="28">
        <f>'Bitcoin Data'!C822</f>
        <v>8209.4003909999992</v>
      </c>
      <c r="D822" s="26">
        <f>'Bitcoin Data'!K822</f>
        <v>1820.7975542867434</v>
      </c>
      <c r="E822" s="25">
        <f>'Bitcoin Data'!J822</f>
        <v>38917.830507976236</v>
      </c>
      <c r="F822" s="25">
        <f t="shared" si="84"/>
        <v>70.861490607069129</v>
      </c>
      <c r="G822" s="23">
        <f>'Emissions Factors'!$AB$39/1000</f>
        <v>0.49266147344102867</v>
      </c>
      <c r="H822" s="26">
        <f t="shared" si="90"/>
        <v>34910.726372706296</v>
      </c>
      <c r="I822" s="23">
        <f t="shared" si="85"/>
        <v>19.173315721187791</v>
      </c>
      <c r="J822" s="26">
        <f>I822*'Social Cost of Carbon'!$C$4</f>
        <v>958.66578605938957</v>
      </c>
      <c r="K822" s="26">
        <f>I822*'Social Cost of Carbon'!$C$5</f>
        <v>1917.3315721187791</v>
      </c>
      <c r="L822" s="26">
        <f>I822*'Social Cost of Carbon'!$C$6</f>
        <v>2875.9973581781687</v>
      </c>
      <c r="M822" s="23">
        <f t="shared" si="86"/>
        <v>0.1167765902988943</v>
      </c>
      <c r="N822" s="23">
        <f t="shared" si="87"/>
        <v>0.2335531805977886</v>
      </c>
      <c r="O822" s="23">
        <f t="shared" si="88"/>
        <v>0.35032977089668288</v>
      </c>
      <c r="P822" s="27"/>
    </row>
    <row r="823" spans="1:16" x14ac:dyDescent="0.25">
      <c r="A823" s="24">
        <f t="shared" si="89"/>
        <v>2018</v>
      </c>
      <c r="B823" s="32">
        <v>43186</v>
      </c>
      <c r="C823" s="28">
        <f>'Bitcoin Data'!C823</f>
        <v>7833.0400390000004</v>
      </c>
      <c r="D823" s="26">
        <f>'Bitcoin Data'!K823</f>
        <v>1897.6060294304641</v>
      </c>
      <c r="E823" s="25">
        <f>'Bitcoin Data'!J823</f>
        <v>33148.288668102257</v>
      </c>
      <c r="F823" s="25">
        <f t="shared" si="84"/>
        <v>62.902392441892374</v>
      </c>
      <c r="G823" s="23">
        <f>'Emissions Factors'!$AB$39/1000</f>
        <v>0.49266147344102867</v>
      </c>
      <c r="H823" s="26">
        <f t="shared" si="90"/>
        <v>30989.585343388524</v>
      </c>
      <c r="I823" s="23">
        <f t="shared" si="85"/>
        <v>16.330884737275813</v>
      </c>
      <c r="J823" s="26">
        <f>I823*'Social Cost of Carbon'!$C$4</f>
        <v>816.54423686379062</v>
      </c>
      <c r="K823" s="26">
        <f>I823*'Social Cost of Carbon'!$C$5</f>
        <v>1633.0884737275812</v>
      </c>
      <c r="L823" s="26">
        <f>I823*'Social Cost of Carbon'!$C$6</f>
        <v>2449.632710591372</v>
      </c>
      <c r="M823" s="23">
        <f t="shared" si="86"/>
        <v>0.10424359288325995</v>
      </c>
      <c r="N823" s="23">
        <f t="shared" si="87"/>
        <v>0.20848718576651989</v>
      </c>
      <c r="O823" s="23">
        <f t="shared" si="88"/>
        <v>0.31273077864977983</v>
      </c>
      <c r="P823" s="27"/>
    </row>
    <row r="824" spans="1:16" x14ac:dyDescent="0.25">
      <c r="A824" s="24">
        <f t="shared" si="89"/>
        <v>2018</v>
      </c>
      <c r="B824" s="32">
        <v>43187</v>
      </c>
      <c r="C824" s="28">
        <f>'Bitcoin Data'!C824</f>
        <v>7954.4799800000001</v>
      </c>
      <c r="D824" s="26">
        <f>'Bitcoin Data'!K824</f>
        <v>1715.8795353708988</v>
      </c>
      <c r="E824" s="25">
        <f>'Bitcoin Data'!J824</f>
        <v>41253.128368286089</v>
      </c>
      <c r="F824" s="25">
        <f t="shared" si="84"/>
        <v>70.785398737170766</v>
      </c>
      <c r="G824" s="23">
        <f>'Emissions Factors'!$AB$39/1000</f>
        <v>0.49266147344102867</v>
      </c>
      <c r="H824" s="26">
        <f t="shared" si="90"/>
        <v>34873.238839965285</v>
      </c>
      <c r="I824" s="23">
        <f t="shared" si="85"/>
        <v>20.323827005971726</v>
      </c>
      <c r="J824" s="26">
        <f>I824*'Social Cost of Carbon'!$C$4</f>
        <v>1016.1913502985863</v>
      </c>
      <c r="K824" s="26">
        <f>I824*'Social Cost of Carbon'!$C$5</f>
        <v>2032.3827005971725</v>
      </c>
      <c r="L824" s="26">
        <f>I824*'Social Cost of Carbon'!$C$6</f>
        <v>3048.5740508957588</v>
      </c>
      <c r="M824" s="23">
        <f t="shared" si="86"/>
        <v>0.1277508212797823</v>
      </c>
      <c r="N824" s="23">
        <f t="shared" si="87"/>
        <v>0.25550164255956459</v>
      </c>
      <c r="O824" s="23">
        <f t="shared" si="88"/>
        <v>0.38325246383934691</v>
      </c>
      <c r="P824" s="27"/>
    </row>
    <row r="825" spans="1:16" x14ac:dyDescent="0.25">
      <c r="A825" s="24">
        <f t="shared" si="89"/>
        <v>2018</v>
      </c>
      <c r="B825" s="32">
        <v>43188</v>
      </c>
      <c r="C825" s="28">
        <f>'Bitcoin Data'!C825</f>
        <v>7165.7001950000003</v>
      </c>
      <c r="D825" s="26">
        <f>'Bitcoin Data'!K825</f>
        <v>1886.3544958345306</v>
      </c>
      <c r="E825" s="25">
        <f>'Bitcoin Data'!J825</f>
        <v>39972.241027032491</v>
      </c>
      <c r="F825" s="25">
        <f t="shared" si="84"/>
        <v>75.401816569924208</v>
      </c>
      <c r="G825" s="23">
        <f>'Emissions Factors'!$AB$39/1000</f>
        <v>0.49266147344102867</v>
      </c>
      <c r="H825" s="26">
        <f t="shared" si="90"/>
        <v>37147.570051469032</v>
      </c>
      <c r="I825" s="23">
        <f t="shared" si="85"/>
        <v>19.692783161117763</v>
      </c>
      <c r="J825" s="26">
        <f>I825*'Social Cost of Carbon'!$C$4</f>
        <v>984.63915805588817</v>
      </c>
      <c r="K825" s="26">
        <f>I825*'Social Cost of Carbon'!$C$5</f>
        <v>1969.2783161117763</v>
      </c>
      <c r="L825" s="26">
        <f>I825*'Social Cost of Carbon'!$C$6</f>
        <v>2953.9174741676643</v>
      </c>
      <c r="M825" s="23">
        <f t="shared" si="86"/>
        <v>0.13741004106520369</v>
      </c>
      <c r="N825" s="23">
        <f t="shared" si="87"/>
        <v>0.27482008213040737</v>
      </c>
      <c r="O825" s="23">
        <f t="shared" si="88"/>
        <v>0.41223012319561103</v>
      </c>
      <c r="P825" s="27"/>
    </row>
    <row r="826" spans="1:16" x14ac:dyDescent="0.25">
      <c r="A826" s="24">
        <f t="shared" si="89"/>
        <v>2018</v>
      </c>
      <c r="B826" s="32">
        <v>43189</v>
      </c>
      <c r="C826" s="28">
        <f>'Bitcoin Data'!C826</f>
        <v>6890.5200199999999</v>
      </c>
      <c r="D826" s="26">
        <f>'Bitcoin Data'!K826</f>
        <v>2017.9698042698469</v>
      </c>
      <c r="E826" s="25">
        <f>'Bitcoin Data'!J826</f>
        <v>29507.254344531604</v>
      </c>
      <c r="F826" s="25">
        <f t="shared" si="84"/>
        <v>59.544748274175035</v>
      </c>
      <c r="G826" s="23">
        <f>'Emissions Factors'!$AB$39/1000</f>
        <v>0.49266147344102867</v>
      </c>
      <c r="H826" s="26">
        <f t="shared" si="90"/>
        <v>29335.403420430222</v>
      </c>
      <c r="I826" s="23">
        <f t="shared" si="85"/>
        <v>14.537087402576136</v>
      </c>
      <c r="J826" s="26">
        <f>I826*'Social Cost of Carbon'!$C$4</f>
        <v>726.85437012880675</v>
      </c>
      <c r="K826" s="26">
        <f>I826*'Social Cost of Carbon'!$C$5</f>
        <v>1453.7087402576135</v>
      </c>
      <c r="L826" s="26">
        <f>I826*'Social Cost of Carbon'!$C$6</f>
        <v>2180.5631103864202</v>
      </c>
      <c r="M826" s="23">
        <f t="shared" si="86"/>
        <v>0.10548614154215995</v>
      </c>
      <c r="N826" s="23">
        <f t="shared" si="87"/>
        <v>0.21097228308431989</v>
      </c>
      <c r="O826" s="23">
        <f t="shared" si="88"/>
        <v>0.31645842462647983</v>
      </c>
      <c r="P826" s="27"/>
    </row>
    <row r="827" spans="1:16" x14ac:dyDescent="0.25">
      <c r="A827" s="24">
        <f t="shared" si="89"/>
        <v>2018</v>
      </c>
      <c r="B827" s="32">
        <v>43190</v>
      </c>
      <c r="C827" s="28">
        <f>'Bitcoin Data'!C827</f>
        <v>6973.5297849999997</v>
      </c>
      <c r="D827" s="26">
        <f>'Bitcoin Data'!K827</f>
        <v>1603.0799916506346</v>
      </c>
      <c r="E827" s="25">
        <f>'Bitcoin Data'!J827</f>
        <v>47643.45355357926</v>
      </c>
      <c r="F827" s="25">
        <f t="shared" si="84"/>
        <v>76.376267124879234</v>
      </c>
      <c r="G827" s="23">
        <f>'Emissions Factors'!$AB$39/1000</f>
        <v>0.49266147344102867</v>
      </c>
      <c r="H827" s="26">
        <f t="shared" si="90"/>
        <v>37627.644297668601</v>
      </c>
      <c r="I827" s="23">
        <f t="shared" si="85"/>
        <v>23.472094027525571</v>
      </c>
      <c r="J827" s="26">
        <f>I827*'Social Cost of Carbon'!$C$4</f>
        <v>1173.6047013762786</v>
      </c>
      <c r="K827" s="26">
        <f>I827*'Social Cost of Carbon'!$C$5</f>
        <v>2347.2094027525573</v>
      </c>
      <c r="L827" s="26">
        <f>I827*'Social Cost of Carbon'!$C$6</f>
        <v>3520.8141041288359</v>
      </c>
      <c r="M827" s="23">
        <f t="shared" si="86"/>
        <v>0.16829421219375759</v>
      </c>
      <c r="N827" s="23">
        <f t="shared" si="87"/>
        <v>0.33658842438751518</v>
      </c>
      <c r="O827" s="23">
        <f t="shared" si="88"/>
        <v>0.50488263658127275</v>
      </c>
      <c r="P827" s="27"/>
    </row>
    <row r="828" spans="1:16" x14ac:dyDescent="0.25">
      <c r="A828" s="24">
        <f t="shared" si="89"/>
        <v>2018</v>
      </c>
      <c r="B828" s="32">
        <v>43191</v>
      </c>
      <c r="C828" s="28">
        <f>'Bitcoin Data'!C828</f>
        <v>6844.2299800000001</v>
      </c>
      <c r="D828" s="26">
        <f>'Bitcoin Data'!K828</f>
        <v>2013.5572153617748</v>
      </c>
      <c r="E828" s="25">
        <f>'Bitcoin Data'!J828</f>
        <v>36506.545354661605</v>
      </c>
      <c r="F828" s="25">
        <f t="shared" si="84"/>
        <v>73.508017806810756</v>
      </c>
      <c r="G828" s="23">
        <f>'Emissions Factors'!$AB$39/1000</f>
        <v>0.49266147344102867</v>
      </c>
      <c r="H828" s="26">
        <f t="shared" si="90"/>
        <v>36214.568362432758</v>
      </c>
      <c r="I828" s="23">
        <f t="shared" si="85"/>
        <v>17.985368424669325</v>
      </c>
      <c r="J828" s="26">
        <f>I828*'Social Cost of Carbon'!$C$4</f>
        <v>899.26842123346626</v>
      </c>
      <c r="K828" s="26">
        <f>I828*'Social Cost of Carbon'!$C$5</f>
        <v>1798.5368424669325</v>
      </c>
      <c r="L828" s="26">
        <f>I828*'Social Cost of Carbon'!$C$6</f>
        <v>2697.8052637003989</v>
      </c>
      <c r="M828" s="23">
        <f t="shared" si="86"/>
        <v>0.13139073699470663</v>
      </c>
      <c r="N828" s="23">
        <f t="shared" si="87"/>
        <v>0.26278147398941326</v>
      </c>
      <c r="O828" s="23">
        <f t="shared" si="88"/>
        <v>0.39417221098411992</v>
      </c>
      <c r="P828" s="27"/>
    </row>
    <row r="829" spans="1:16" x14ac:dyDescent="0.25">
      <c r="A829" s="24">
        <f t="shared" si="89"/>
        <v>2018</v>
      </c>
      <c r="B829" s="32">
        <v>43192</v>
      </c>
      <c r="C829" s="28">
        <f>'Bitcoin Data'!C829</f>
        <v>7083.7998049999997</v>
      </c>
      <c r="D829" s="26">
        <f>'Bitcoin Data'!K829</f>
        <v>1958.7509010161145</v>
      </c>
      <c r="E829" s="25">
        <f>'Bitcoin Data'!J829</f>
        <v>39190.897406818665</v>
      </c>
      <c r="F829" s="25">
        <f t="shared" si="84"/>
        <v>76.765205607236169</v>
      </c>
      <c r="G829" s="23">
        <f>'Emissions Factors'!$AB$39/1000</f>
        <v>0.49266147344102867</v>
      </c>
      <c r="H829" s="26">
        <f t="shared" si="90"/>
        <v>37819.259303464481</v>
      </c>
      <c r="I829" s="23">
        <f t="shared" si="85"/>
        <v>19.307845261919471</v>
      </c>
      <c r="J829" s="26">
        <f>I829*'Social Cost of Carbon'!$C$4</f>
        <v>965.39226309597359</v>
      </c>
      <c r="K829" s="26">
        <f>I829*'Social Cost of Carbon'!$C$5</f>
        <v>1930.7845261919472</v>
      </c>
      <c r="L829" s="26">
        <f>I829*'Social Cost of Carbon'!$C$6</f>
        <v>2896.1767892879207</v>
      </c>
      <c r="M829" s="23">
        <f t="shared" si="86"/>
        <v>0.13628169762993092</v>
      </c>
      <c r="N829" s="23">
        <f t="shared" si="87"/>
        <v>0.27256339525986184</v>
      </c>
      <c r="O829" s="23">
        <f t="shared" si="88"/>
        <v>0.40884509288979276</v>
      </c>
      <c r="P829" s="27"/>
    </row>
    <row r="830" spans="1:16" x14ac:dyDescent="0.25">
      <c r="A830" s="24">
        <f t="shared" si="89"/>
        <v>2018</v>
      </c>
      <c r="B830" s="32">
        <v>43193</v>
      </c>
      <c r="C830" s="28">
        <f>'Bitcoin Data'!C830</f>
        <v>7456.1098629999997</v>
      </c>
      <c r="D830" s="26">
        <f>'Bitcoin Data'!K830</f>
        <v>2023.4482758620697</v>
      </c>
      <c r="E830" s="25">
        <f>'Bitcoin Data'!J830</f>
        <v>37917.440133837299</v>
      </c>
      <c r="F830" s="25">
        <f t="shared" si="84"/>
        <v>76.723978863916344</v>
      </c>
      <c r="G830" s="23">
        <f>'Emissions Factors'!$AB$39/1000</f>
        <v>0.49266147344102867</v>
      </c>
      <c r="H830" s="26">
        <f t="shared" si="90"/>
        <v>37798.94847535537</v>
      </c>
      <c r="I830" s="23">
        <f t="shared" si="85"/>
        <v>18.680461925448277</v>
      </c>
      <c r="J830" s="26">
        <f>I830*'Social Cost of Carbon'!$C$4</f>
        <v>934.02309627241391</v>
      </c>
      <c r="K830" s="26">
        <f>I830*'Social Cost of Carbon'!$C$5</f>
        <v>1868.0461925448278</v>
      </c>
      <c r="L830" s="26">
        <f>I830*'Social Cost of Carbon'!$C$6</f>
        <v>2802.0692888172416</v>
      </c>
      <c r="M830" s="23">
        <f t="shared" si="86"/>
        <v>0.12526949219289071</v>
      </c>
      <c r="N830" s="23">
        <f t="shared" si="87"/>
        <v>0.25053898438578143</v>
      </c>
      <c r="O830" s="23">
        <f t="shared" si="88"/>
        <v>0.37580847657867211</v>
      </c>
      <c r="P830" s="27"/>
    </row>
    <row r="831" spans="1:16" x14ac:dyDescent="0.25">
      <c r="A831" s="24">
        <f t="shared" si="89"/>
        <v>2018</v>
      </c>
      <c r="B831" s="32">
        <v>43194</v>
      </c>
      <c r="C831" s="28">
        <f>'Bitcoin Data'!C831</f>
        <v>6853.8398440000001</v>
      </c>
      <c r="D831" s="26">
        <f>'Bitcoin Data'!K831</f>
        <v>1839.8637137989783</v>
      </c>
      <c r="E831" s="25">
        <f>'Bitcoin Data'!J831</f>
        <v>37587.365986384277</v>
      </c>
      <c r="F831" s="25">
        <f t="shared" si="84"/>
        <v>69.155630775630371</v>
      </c>
      <c r="G831" s="23">
        <f>'Emissions Factors'!$AB$39/1000</f>
        <v>0.49266147344102867</v>
      </c>
      <c r="H831" s="26">
        <f t="shared" si="90"/>
        <v>34070.314954665802</v>
      </c>
      <c r="I831" s="23">
        <f t="shared" si="85"/>
        <v>18.517847109619282</v>
      </c>
      <c r="J831" s="26">
        <f>I831*'Social Cost of Carbon'!$C$4</f>
        <v>925.89235548096417</v>
      </c>
      <c r="K831" s="26">
        <f>I831*'Social Cost of Carbon'!$C$5</f>
        <v>1851.7847109619283</v>
      </c>
      <c r="L831" s="26">
        <f>I831*'Social Cost of Carbon'!$C$6</f>
        <v>2777.6770664428923</v>
      </c>
      <c r="M831" s="23">
        <f t="shared" si="86"/>
        <v>0.13509104043210324</v>
      </c>
      <c r="N831" s="23">
        <f t="shared" si="87"/>
        <v>0.27018208086420648</v>
      </c>
      <c r="O831" s="23">
        <f t="shared" si="88"/>
        <v>0.40527312129630966</v>
      </c>
      <c r="P831" s="27"/>
    </row>
    <row r="832" spans="1:16" x14ac:dyDescent="0.25">
      <c r="A832" s="24">
        <f t="shared" si="89"/>
        <v>2018</v>
      </c>
      <c r="B832" s="32">
        <v>43195</v>
      </c>
      <c r="C832" s="28">
        <f>'Bitcoin Data'!C832</f>
        <v>6811.4702150000003</v>
      </c>
      <c r="D832" s="26">
        <f>'Bitcoin Data'!K832</f>
        <v>1949.5938346177895</v>
      </c>
      <c r="E832" s="25">
        <f>'Bitcoin Data'!J832</f>
        <v>37623.341735521673</v>
      </c>
      <c r="F832" s="25">
        <f t="shared" si="84"/>
        <v>73.350235085291217</v>
      </c>
      <c r="G832" s="23">
        <f>'Emissions Factors'!$AB$39/1000</f>
        <v>0.49266147344102867</v>
      </c>
      <c r="H832" s="26">
        <f t="shared" si="90"/>
        <v>36136.834894365405</v>
      </c>
      <c r="I832" s="23">
        <f t="shared" si="85"/>
        <v>18.535570975197459</v>
      </c>
      <c r="J832" s="26">
        <f>I832*'Social Cost of Carbon'!$C$4</f>
        <v>926.77854875987293</v>
      </c>
      <c r="K832" s="26">
        <f>I832*'Social Cost of Carbon'!$C$5</f>
        <v>1853.5570975197459</v>
      </c>
      <c r="L832" s="26">
        <f>I832*'Social Cost of Carbon'!$C$6</f>
        <v>2780.3356462796187</v>
      </c>
      <c r="M832" s="23">
        <f t="shared" si="86"/>
        <v>0.13606145509070142</v>
      </c>
      <c r="N832" s="23">
        <f t="shared" si="87"/>
        <v>0.27212291018140283</v>
      </c>
      <c r="O832" s="23">
        <f t="shared" si="88"/>
        <v>0.40818436527210428</v>
      </c>
      <c r="P832" s="27"/>
    </row>
    <row r="833" spans="1:16" x14ac:dyDescent="0.25">
      <c r="A833" s="24">
        <f t="shared" si="89"/>
        <v>2018</v>
      </c>
      <c r="B833" s="32">
        <v>43196</v>
      </c>
      <c r="C833" s="28">
        <f>'Bitcoin Data'!C833</f>
        <v>6636.3198240000002</v>
      </c>
      <c r="D833" s="26">
        <f>'Bitcoin Data'!K833</f>
        <v>1726.1187806912048</v>
      </c>
      <c r="E833" s="25">
        <f>'Bitcoin Data'!J833</f>
        <v>37570.936443446</v>
      </c>
      <c r="F833" s="25">
        <f t="shared" si="84"/>
        <v>64.851899003187768</v>
      </c>
      <c r="G833" s="23">
        <f>'Emissions Factors'!$AB$39/1000</f>
        <v>0.49266147344102867</v>
      </c>
      <c r="H833" s="26">
        <f t="shared" si="90"/>
        <v>31950.032118359264</v>
      </c>
      <c r="I833" s="23">
        <f t="shared" si="85"/>
        <v>18.509752906787348</v>
      </c>
      <c r="J833" s="26">
        <f>I833*'Social Cost of Carbon'!$C$4</f>
        <v>925.48764533936742</v>
      </c>
      <c r="K833" s="26">
        <f>I833*'Social Cost of Carbon'!$C$5</f>
        <v>1850.9752906787348</v>
      </c>
      <c r="L833" s="26">
        <f>I833*'Social Cost of Carbon'!$C$6</f>
        <v>2776.462936018102</v>
      </c>
      <c r="M833" s="23">
        <f t="shared" si="86"/>
        <v>0.13945796313076658</v>
      </c>
      <c r="N833" s="23">
        <f t="shared" si="87"/>
        <v>0.27891592626153316</v>
      </c>
      <c r="O833" s="23">
        <f t="shared" si="88"/>
        <v>0.41837388939229975</v>
      </c>
      <c r="P833" s="27"/>
    </row>
    <row r="834" spans="1:16" x14ac:dyDescent="0.25">
      <c r="A834" s="24">
        <f t="shared" si="89"/>
        <v>2018</v>
      </c>
      <c r="B834" s="32">
        <v>43197</v>
      </c>
      <c r="C834" s="28">
        <f>'Bitcoin Data'!C834</f>
        <v>6911.0898440000001</v>
      </c>
      <c r="D834" s="26">
        <f>'Bitcoin Data'!K834</f>
        <v>2257.3940104741246</v>
      </c>
      <c r="E834" s="25">
        <f>'Bitcoin Data'!J834</f>
        <v>37452.037325471705</v>
      </c>
      <c r="F834" s="25">
        <f t="shared" si="84"/>
        <v>84.544004738573179</v>
      </c>
      <c r="G834" s="23">
        <f>'Emissions Factors'!$AB$39/1000</f>
        <v>0.49266147344102867</v>
      </c>
      <c r="H834" s="26">
        <f t="shared" si="90"/>
        <v>41651.573945110766</v>
      </c>
      <c r="I834" s="23">
        <f t="shared" si="85"/>
        <v>18.451175892135293</v>
      </c>
      <c r="J834" s="26">
        <f>I834*'Social Cost of Carbon'!$C$4</f>
        <v>922.55879460676465</v>
      </c>
      <c r="K834" s="26">
        <f>I834*'Social Cost of Carbon'!$C$5</f>
        <v>1845.1175892135293</v>
      </c>
      <c r="L834" s="26">
        <f>I834*'Social Cost of Carbon'!$C$6</f>
        <v>2767.6763838202937</v>
      </c>
      <c r="M834" s="23">
        <f t="shared" si="86"/>
        <v>0.13348962543262297</v>
      </c>
      <c r="N834" s="23">
        <f t="shared" si="87"/>
        <v>0.26697925086524593</v>
      </c>
      <c r="O834" s="23">
        <f t="shared" si="88"/>
        <v>0.40046887629786887</v>
      </c>
      <c r="P834" s="27"/>
    </row>
    <row r="835" spans="1:16" x14ac:dyDescent="0.25">
      <c r="A835" s="24">
        <f t="shared" si="89"/>
        <v>2018</v>
      </c>
      <c r="B835" s="32">
        <v>43198</v>
      </c>
      <c r="C835" s="28">
        <f>'Bitcoin Data'!C835</f>
        <v>7023.5200199999999</v>
      </c>
      <c r="D835" s="26">
        <f>'Bitcoin Data'!K835</f>
        <v>2020.1926316645568</v>
      </c>
      <c r="E835" s="25">
        <f>'Bitcoin Data'!J835</f>
        <v>37411.929189092109</v>
      </c>
      <c r="F835" s="25">
        <f t="shared" si="84"/>
        <v>75.579303684160038</v>
      </c>
      <c r="G835" s="23">
        <f>'Emissions Factors'!$AB$39/1000</f>
        <v>0.49266147344102867</v>
      </c>
      <c r="H835" s="26">
        <f t="shared" si="90"/>
        <v>37235.011114685251</v>
      </c>
      <c r="I835" s="23">
        <f t="shared" si="85"/>
        <v>18.431416158569547</v>
      </c>
      <c r="J835" s="26">
        <f>I835*'Social Cost of Carbon'!$C$4</f>
        <v>921.57080792847739</v>
      </c>
      <c r="K835" s="26">
        <f>I835*'Social Cost of Carbon'!$C$5</f>
        <v>1843.1416158569548</v>
      </c>
      <c r="L835" s="26">
        <f>I835*'Social Cost of Carbon'!$C$6</f>
        <v>2764.7124237854323</v>
      </c>
      <c r="M835" s="23">
        <f t="shared" si="86"/>
        <v>0.1312120995318922</v>
      </c>
      <c r="N835" s="23">
        <f t="shared" si="87"/>
        <v>0.26242419906378439</v>
      </c>
      <c r="O835" s="23">
        <f t="shared" si="88"/>
        <v>0.39363629859567656</v>
      </c>
      <c r="P835" s="27"/>
    </row>
    <row r="836" spans="1:16" x14ac:dyDescent="0.25">
      <c r="A836" s="24">
        <f t="shared" si="89"/>
        <v>2018</v>
      </c>
      <c r="B836" s="32">
        <v>43199</v>
      </c>
      <c r="C836" s="28">
        <f>'Bitcoin Data'!C836</f>
        <v>6770.7299800000001</v>
      </c>
      <c r="D836" s="26">
        <f>'Bitcoin Data'!K836</f>
        <v>1826.5911914952374</v>
      </c>
      <c r="E836" s="25">
        <f>'Bitcoin Data'!J836</f>
        <v>37758.930591144141</v>
      </c>
      <c r="F836" s="25">
        <f t="shared" si="84"/>
        <v>68.970130018063941</v>
      </c>
      <c r="G836" s="23">
        <f>'Emissions Factors'!$AB$39/1000</f>
        <v>0.49266147344102867</v>
      </c>
      <c r="H836" s="26">
        <f t="shared" si="90"/>
        <v>33978.925878118702</v>
      </c>
      <c r="I836" s="23">
        <f t="shared" si="85"/>
        <v>18.602370380590603</v>
      </c>
      <c r="J836" s="26">
        <f>I836*'Social Cost of Carbon'!$C$4</f>
        <v>930.11851902953015</v>
      </c>
      <c r="K836" s="26">
        <f>I836*'Social Cost of Carbon'!$C$5</f>
        <v>1860.2370380590603</v>
      </c>
      <c r="L836" s="26">
        <f>I836*'Social Cost of Carbon'!$C$6</f>
        <v>2790.3555570885906</v>
      </c>
      <c r="M836" s="23">
        <f t="shared" si="86"/>
        <v>0.13737344743875463</v>
      </c>
      <c r="N836" s="23">
        <f t="shared" si="87"/>
        <v>0.27474689487750925</v>
      </c>
      <c r="O836" s="23">
        <f t="shared" si="88"/>
        <v>0.41212034231626388</v>
      </c>
      <c r="P836" s="27"/>
    </row>
    <row r="837" spans="1:16" x14ac:dyDescent="0.25">
      <c r="A837" s="24">
        <f t="shared" si="89"/>
        <v>2018</v>
      </c>
      <c r="B837" s="32">
        <v>43200</v>
      </c>
      <c r="C837" s="28">
        <f>'Bitcoin Data'!C837</f>
        <v>6834.7597660000001</v>
      </c>
      <c r="D837" s="26">
        <f>'Bitcoin Data'!K837</f>
        <v>2044.2741395628004</v>
      </c>
      <c r="E837" s="25">
        <f>'Bitcoin Data'!J837</f>
        <v>37619.682229608654</v>
      </c>
      <c r="F837" s="25">
        <f t="shared" si="84"/>
        <v>76.9049435205592</v>
      </c>
      <c r="G837" s="23">
        <f>'Emissions Factors'!$AB$39/1000</f>
        <v>0.49266147344102867</v>
      </c>
      <c r="H837" s="26">
        <f t="shared" si="90"/>
        <v>37888.102789737786</v>
      </c>
      <c r="I837" s="23">
        <f t="shared" si="85"/>
        <v>18.53376807762228</v>
      </c>
      <c r="J837" s="26">
        <f>I837*'Social Cost of Carbon'!$C$4</f>
        <v>926.68840388111403</v>
      </c>
      <c r="K837" s="26">
        <f>I837*'Social Cost of Carbon'!$C$5</f>
        <v>1853.3768077622281</v>
      </c>
      <c r="L837" s="26">
        <f>I837*'Social Cost of Carbon'!$C$6</f>
        <v>2780.0652116433421</v>
      </c>
      <c r="M837" s="23">
        <f t="shared" si="86"/>
        <v>0.13558463437017809</v>
      </c>
      <c r="N837" s="23">
        <f t="shared" si="87"/>
        <v>0.27116926874035618</v>
      </c>
      <c r="O837" s="23">
        <f t="shared" si="88"/>
        <v>0.40675390311053428</v>
      </c>
      <c r="P837" s="27"/>
    </row>
    <row r="838" spans="1:16" x14ac:dyDescent="0.25">
      <c r="A838" s="24">
        <f t="shared" si="89"/>
        <v>2018</v>
      </c>
      <c r="B838" s="32">
        <v>43201</v>
      </c>
      <c r="C838" s="28">
        <f>'Bitcoin Data'!C838</f>
        <v>6968.3198240000002</v>
      </c>
      <c r="D838" s="26">
        <f>'Bitcoin Data'!K838</f>
        <v>2012.5698808986435</v>
      </c>
      <c r="E838" s="25">
        <f>'Bitcoin Data'!J838</f>
        <v>37493.157490030506</v>
      </c>
      <c r="F838" s="25">
        <f t="shared" si="84"/>
        <v>75.457599504224774</v>
      </c>
      <c r="G838" s="23">
        <f>'Emissions Factors'!$AB$39/1000</f>
        <v>0.49266147344102867</v>
      </c>
      <c r="H838" s="26">
        <f t="shared" si="90"/>
        <v>37175.052154074416</v>
      </c>
      <c r="I838" s="23">
        <f t="shared" si="85"/>
        <v>18.471434212994968</v>
      </c>
      <c r="J838" s="26">
        <f>I838*'Social Cost of Carbon'!$C$4</f>
        <v>923.57171064974841</v>
      </c>
      <c r="K838" s="26">
        <f>I838*'Social Cost of Carbon'!$C$5</f>
        <v>1847.1434212994968</v>
      </c>
      <c r="L838" s="26">
        <f>I838*'Social Cost of Carbon'!$C$6</f>
        <v>2770.715131949245</v>
      </c>
      <c r="M838" s="23">
        <f t="shared" si="86"/>
        <v>0.13253865120668268</v>
      </c>
      <c r="N838" s="23">
        <f t="shared" si="87"/>
        <v>0.26507730241336536</v>
      </c>
      <c r="O838" s="23">
        <f t="shared" si="88"/>
        <v>0.39761595362004798</v>
      </c>
      <c r="P838" s="27"/>
    </row>
    <row r="839" spans="1:16" x14ac:dyDescent="0.25">
      <c r="A839" s="24">
        <f t="shared" si="89"/>
        <v>2018</v>
      </c>
      <c r="B839" s="32">
        <v>43202</v>
      </c>
      <c r="C839" s="28">
        <f>'Bitcoin Data'!C839</f>
        <v>7889.25</v>
      </c>
      <c r="D839" s="26">
        <f>'Bitcoin Data'!K839</f>
        <v>1949.3670886075956</v>
      </c>
      <c r="E839" s="25">
        <f>'Bitcoin Data'!J839</f>
        <v>37005.893949293801</v>
      </c>
      <c r="F839" s="25">
        <f t="shared" ref="F839:F902" si="91">E839*D839/1000000</f>
        <v>72.138071749256298</v>
      </c>
      <c r="G839" s="23">
        <f>'Emissions Factors'!$AB$39/1000</f>
        <v>0.49266147344102867</v>
      </c>
      <c r="H839" s="26">
        <f t="shared" si="90"/>
        <v>35539.648719183257</v>
      </c>
      <c r="I839" s="23">
        <f t="shared" ref="I839:I902" si="92">$E839*G839/1000</f>
        <v>18.231378239061531</v>
      </c>
      <c r="J839" s="26">
        <f>I839*'Social Cost of Carbon'!$C$4</f>
        <v>911.56891195307651</v>
      </c>
      <c r="K839" s="26">
        <f>I839*'Social Cost of Carbon'!$C$5</f>
        <v>1823.137823906153</v>
      </c>
      <c r="L839" s="26">
        <f>I839*'Social Cost of Carbon'!$C$6</f>
        <v>2734.7067358592294</v>
      </c>
      <c r="M839" s="23">
        <f t="shared" ref="M839:M902" si="93">J839/$C839</f>
        <v>0.11554569977540026</v>
      </c>
      <c r="N839" s="23">
        <f t="shared" ref="N839:N902" si="94">K839/$C839</f>
        <v>0.23109139955080052</v>
      </c>
      <c r="O839" s="23">
        <f t="shared" ref="O839:O902" si="95">L839/$C839</f>
        <v>0.34663709932620079</v>
      </c>
      <c r="P839" s="27"/>
    </row>
    <row r="840" spans="1:16" x14ac:dyDescent="0.25">
      <c r="A840" s="24">
        <f t="shared" ref="A840:A903" si="96">YEAR(B840)</f>
        <v>2018</v>
      </c>
      <c r="B840" s="32">
        <v>43203</v>
      </c>
      <c r="C840" s="28">
        <f>'Bitcoin Data'!C840</f>
        <v>7895.9599609999996</v>
      </c>
      <c r="D840" s="26">
        <f>'Bitcoin Data'!K840</f>
        <v>2047.5462766140804</v>
      </c>
      <c r="E840" s="25">
        <f>'Bitcoin Data'!J840</f>
        <v>37727.734426930961</v>
      </c>
      <c r="F840" s="25">
        <f t="shared" si="91"/>
        <v>77.249282150947352</v>
      </c>
      <c r="G840" s="23">
        <f>'Emissions Factors'!$AB$39/1000</f>
        <v>0.49266147344102867</v>
      </c>
      <c r="H840" s="26">
        <f t="shared" ref="H840:H903" si="97">F840*G840*1000</f>
        <v>38057.745166747482</v>
      </c>
      <c r="I840" s="23">
        <f t="shared" si="92"/>
        <v>18.587001232363633</v>
      </c>
      <c r="J840" s="26">
        <f>I840*'Social Cost of Carbon'!$C$4</f>
        <v>929.3500616181816</v>
      </c>
      <c r="K840" s="26">
        <f>I840*'Social Cost of Carbon'!$C$5</f>
        <v>1858.7001232363632</v>
      </c>
      <c r="L840" s="26">
        <f>I840*'Social Cost of Carbon'!$C$6</f>
        <v>2788.050184854545</v>
      </c>
      <c r="M840" s="23">
        <f t="shared" si="93"/>
        <v>0.11769943948658046</v>
      </c>
      <c r="N840" s="23">
        <f t="shared" si="94"/>
        <v>0.23539887897316092</v>
      </c>
      <c r="O840" s="23">
        <f t="shared" si="95"/>
        <v>0.35309831845974138</v>
      </c>
      <c r="P840" s="27"/>
    </row>
    <row r="841" spans="1:16" x14ac:dyDescent="0.25">
      <c r="A841" s="24">
        <f t="shared" si="96"/>
        <v>2018</v>
      </c>
      <c r="B841" s="32">
        <v>43204</v>
      </c>
      <c r="C841" s="28">
        <f>'Bitcoin Data'!C841</f>
        <v>7986.2402339999999</v>
      </c>
      <c r="D841" s="26">
        <f>'Bitcoin Data'!K841</f>
        <v>1742.5714588559551</v>
      </c>
      <c r="E841" s="25">
        <f>'Bitcoin Data'!J841</f>
        <v>40227.479229563687</v>
      </c>
      <c r="F841" s="25">
        <f t="shared" si="91"/>
        <v>70.099257167158427</v>
      </c>
      <c r="G841" s="23">
        <f>'Emissions Factors'!$AB$39/1000</f>
        <v>0.49266147344102867</v>
      </c>
      <c r="H841" s="26">
        <f t="shared" si="97"/>
        <v>34535.203323093861</v>
      </c>
      <c r="I841" s="23">
        <f t="shared" si="92"/>
        <v>19.818529190055223</v>
      </c>
      <c r="J841" s="26">
        <f>I841*'Social Cost of Carbon'!$C$4</f>
        <v>990.92645950276119</v>
      </c>
      <c r="K841" s="26">
        <f>I841*'Social Cost of Carbon'!$C$5</f>
        <v>1981.8529190055224</v>
      </c>
      <c r="L841" s="26">
        <f>I841*'Social Cost of Carbon'!$C$6</f>
        <v>2972.7793785082836</v>
      </c>
      <c r="M841" s="23">
        <f t="shared" si="93"/>
        <v>0.12407922006704328</v>
      </c>
      <c r="N841" s="23">
        <f t="shared" si="94"/>
        <v>0.24815844013408656</v>
      </c>
      <c r="O841" s="23">
        <f t="shared" si="95"/>
        <v>0.37223766020112986</v>
      </c>
      <c r="P841" s="27"/>
    </row>
    <row r="842" spans="1:16" x14ac:dyDescent="0.25">
      <c r="A842" s="24">
        <f t="shared" si="96"/>
        <v>2018</v>
      </c>
      <c r="B842" s="32">
        <v>43205</v>
      </c>
      <c r="C842" s="28">
        <f>'Bitcoin Data'!C842</f>
        <v>8329.1103519999997</v>
      </c>
      <c r="D842" s="26">
        <f>'Bitcoin Data'!K842</f>
        <v>1991.1324254626074</v>
      </c>
      <c r="E842" s="25">
        <f>'Bitcoin Data'!J842</f>
        <v>41864.605948101023</v>
      </c>
      <c r="F842" s="25">
        <f t="shared" si="91"/>
        <v>83.357974382478702</v>
      </c>
      <c r="G842" s="23">
        <f>'Emissions Factors'!$AB$39/1000</f>
        <v>0.49266147344102867</v>
      </c>
      <c r="H842" s="26">
        <f t="shared" si="97"/>
        <v>41067.262482331476</v>
      </c>
      <c r="I842" s="23">
        <f t="shared" si="92"/>
        <v>20.625078451419505</v>
      </c>
      <c r="J842" s="26">
        <f>I842*'Social Cost of Carbon'!$C$4</f>
        <v>1031.2539225709752</v>
      </c>
      <c r="K842" s="26">
        <f>I842*'Social Cost of Carbon'!$C$5</f>
        <v>2062.5078451419504</v>
      </c>
      <c r="L842" s="26">
        <f>I842*'Social Cost of Carbon'!$C$6</f>
        <v>3093.7617677129256</v>
      </c>
      <c r="M842" s="23">
        <f t="shared" si="93"/>
        <v>0.12381321401550993</v>
      </c>
      <c r="N842" s="23">
        <f t="shared" si="94"/>
        <v>0.24762642803101986</v>
      </c>
      <c r="O842" s="23">
        <f t="shared" si="95"/>
        <v>0.37143964204652979</v>
      </c>
      <c r="P842" s="27"/>
    </row>
    <row r="843" spans="1:16" x14ac:dyDescent="0.25">
      <c r="A843" s="24">
        <f t="shared" si="96"/>
        <v>2018</v>
      </c>
      <c r="B843" s="32">
        <v>43206</v>
      </c>
      <c r="C843" s="28">
        <f>'Bitcoin Data'!C843</f>
        <v>8058.669922</v>
      </c>
      <c r="D843" s="26">
        <f>'Bitcoin Data'!K843</f>
        <v>1765.6471024743241</v>
      </c>
      <c r="E843" s="25">
        <f>'Bitcoin Data'!J843</f>
        <v>40817.035050942897</v>
      </c>
      <c r="F843" s="25">
        <f t="shared" si="91"/>
        <v>72.068479669290255</v>
      </c>
      <c r="G843" s="23">
        <f>'Emissions Factors'!$AB$39/1000</f>
        <v>0.49266147344102867</v>
      </c>
      <c r="H843" s="26">
        <f t="shared" si="97"/>
        <v>35505.363382527357</v>
      </c>
      <c r="I843" s="23">
        <f t="shared" si="92"/>
        <v>20.10898062969164</v>
      </c>
      <c r="J843" s="26">
        <f>I843*'Social Cost of Carbon'!$C$4</f>
        <v>1005.449031484582</v>
      </c>
      <c r="K843" s="26">
        <f>I843*'Social Cost of Carbon'!$C$5</f>
        <v>2010.8980629691639</v>
      </c>
      <c r="L843" s="26">
        <f>I843*'Social Cost of Carbon'!$C$6</f>
        <v>3016.3470944537462</v>
      </c>
      <c r="M843" s="23">
        <f t="shared" si="93"/>
        <v>0.12476612657130021</v>
      </c>
      <c r="N843" s="23">
        <f t="shared" si="94"/>
        <v>0.24953225314260041</v>
      </c>
      <c r="O843" s="23">
        <f t="shared" si="95"/>
        <v>0.37429837971390068</v>
      </c>
      <c r="P843" s="27"/>
    </row>
    <row r="844" spans="1:16" x14ac:dyDescent="0.25">
      <c r="A844" s="24">
        <f t="shared" si="96"/>
        <v>2018</v>
      </c>
      <c r="B844" s="32">
        <v>43207</v>
      </c>
      <c r="C844" s="28">
        <f>'Bitcoin Data'!C844</f>
        <v>7902.0898440000001</v>
      </c>
      <c r="D844" s="26">
        <f>'Bitcoin Data'!K844</f>
        <v>2033.378271581983</v>
      </c>
      <c r="E844" s="25">
        <f>'Bitcoin Data'!J844</f>
        <v>40699.566496489708</v>
      </c>
      <c r="F844" s="25">
        <f t="shared" si="91"/>
        <v>82.757614176768229</v>
      </c>
      <c r="G844" s="23">
        <f>'Emissions Factors'!$AB$39/1000</f>
        <v>0.49266147344102867</v>
      </c>
      <c r="H844" s="26">
        <f t="shared" si="97"/>
        <v>40771.488138790803</v>
      </c>
      <c r="I844" s="23">
        <f t="shared" si="92"/>
        <v>20.051108398571746</v>
      </c>
      <c r="J844" s="26">
        <f>I844*'Social Cost of Carbon'!$C$4</f>
        <v>1002.5554199285873</v>
      </c>
      <c r="K844" s="26">
        <f>I844*'Social Cost of Carbon'!$C$5</f>
        <v>2005.1108398571746</v>
      </c>
      <c r="L844" s="26">
        <f>I844*'Social Cost of Carbon'!$C$6</f>
        <v>3007.6662597857617</v>
      </c>
      <c r="M844" s="23">
        <f t="shared" si="93"/>
        <v>0.12687218694303007</v>
      </c>
      <c r="N844" s="23">
        <f t="shared" si="94"/>
        <v>0.25374437388606014</v>
      </c>
      <c r="O844" s="23">
        <f t="shared" si="95"/>
        <v>0.38061656082909018</v>
      </c>
      <c r="P844" s="27"/>
    </row>
    <row r="845" spans="1:16" x14ac:dyDescent="0.25">
      <c r="A845" s="24">
        <f t="shared" si="96"/>
        <v>2018</v>
      </c>
      <c r="B845" s="32">
        <v>43208</v>
      </c>
      <c r="C845" s="28">
        <f>'Bitcoin Data'!C845</f>
        <v>8163.419922</v>
      </c>
      <c r="D845" s="26">
        <f>'Bitcoin Data'!K845</f>
        <v>1993.6544563022792</v>
      </c>
      <c r="E845" s="25">
        <f>'Bitcoin Data'!J845</f>
        <v>40976.017040373248</v>
      </c>
      <c r="F845" s="25">
        <f t="shared" si="91"/>
        <v>81.692018974058257</v>
      </c>
      <c r="G845" s="23">
        <f>'Emissions Factors'!$AB$39/1000</f>
        <v>0.49266147344102867</v>
      </c>
      <c r="H845" s="26">
        <f t="shared" si="97"/>
        <v>40246.510436132012</v>
      </c>
      <c r="I845" s="23">
        <f t="shared" si="92"/>
        <v>20.187304930854982</v>
      </c>
      <c r="J845" s="26">
        <f>I845*'Social Cost of Carbon'!$C$4</f>
        <v>1009.3652465427491</v>
      </c>
      <c r="K845" s="26">
        <f>I845*'Social Cost of Carbon'!$C$5</f>
        <v>2018.7304930854982</v>
      </c>
      <c r="L845" s="26">
        <f>I845*'Social Cost of Carbon'!$C$6</f>
        <v>3028.0957396282474</v>
      </c>
      <c r="M845" s="23">
        <f t="shared" si="93"/>
        <v>0.12364490081204341</v>
      </c>
      <c r="N845" s="23">
        <f t="shared" si="94"/>
        <v>0.24728980162408681</v>
      </c>
      <c r="O845" s="23">
        <f t="shared" si="95"/>
        <v>0.37093470243613025</v>
      </c>
      <c r="P845" s="27"/>
    </row>
    <row r="846" spans="1:16" x14ac:dyDescent="0.25">
      <c r="A846" s="24">
        <f t="shared" si="96"/>
        <v>2018</v>
      </c>
      <c r="B846" s="32">
        <v>43209</v>
      </c>
      <c r="C846" s="28">
        <f>'Bitcoin Data'!C846</f>
        <v>8294.3095699999994</v>
      </c>
      <c r="D846" s="26">
        <f>'Bitcoin Data'!K846</f>
        <v>2224.4850728997944</v>
      </c>
      <c r="E846" s="25">
        <f>'Bitcoin Data'!J846</f>
        <v>40833.52316007323</v>
      </c>
      <c r="F846" s="25">
        <f t="shared" si="91"/>
        <v>90.833562743490944</v>
      </c>
      <c r="G846" s="23">
        <f>'Emissions Factors'!$AB$39/1000</f>
        <v>0.49266147344102867</v>
      </c>
      <c r="H846" s="26">
        <f t="shared" si="97"/>
        <v>44750.196859106378</v>
      </c>
      <c r="I846" s="23">
        <f t="shared" si="92"/>
        <v>20.117103685830045</v>
      </c>
      <c r="J846" s="26">
        <f>I846*'Social Cost of Carbon'!$C$4</f>
        <v>1005.8551842915023</v>
      </c>
      <c r="K846" s="26">
        <f>I846*'Social Cost of Carbon'!$C$5</f>
        <v>2011.7103685830045</v>
      </c>
      <c r="L846" s="26">
        <f>I846*'Social Cost of Carbon'!$C$6</f>
        <v>3017.5655528745069</v>
      </c>
      <c r="M846" s="23">
        <f t="shared" si="93"/>
        <v>0.12127051393519453</v>
      </c>
      <c r="N846" s="23">
        <f t="shared" si="94"/>
        <v>0.24254102787038906</v>
      </c>
      <c r="O846" s="23">
        <f t="shared" si="95"/>
        <v>0.36381154180558362</v>
      </c>
      <c r="P846" s="27"/>
    </row>
    <row r="847" spans="1:16" x14ac:dyDescent="0.25">
      <c r="A847" s="24">
        <f t="shared" si="96"/>
        <v>2018</v>
      </c>
      <c r="B847" s="32">
        <v>43210</v>
      </c>
      <c r="C847" s="28">
        <f>'Bitcoin Data'!C847</f>
        <v>8845.8300780000009</v>
      </c>
      <c r="D847" s="26">
        <f>'Bitcoin Data'!K847</f>
        <v>1708.1505425998664</v>
      </c>
      <c r="E847" s="25">
        <f>'Bitcoin Data'!J847</f>
        <v>40906.042939975683</v>
      </c>
      <c r="F847" s="25">
        <f t="shared" si="91"/>
        <v>69.873679443532893</v>
      </c>
      <c r="G847" s="23">
        <f>'Emissions Factors'!$AB$39/1000</f>
        <v>0.49266147344102867</v>
      </c>
      <c r="H847" s="26">
        <f t="shared" si="97"/>
        <v>34424.069869397033</v>
      </c>
      <c r="I847" s="23">
        <f t="shared" si="92"/>
        <v>20.152831387450409</v>
      </c>
      <c r="J847" s="26">
        <f>I847*'Social Cost of Carbon'!$C$4</f>
        <v>1007.6415693725204</v>
      </c>
      <c r="K847" s="26">
        <f>I847*'Social Cost of Carbon'!$C$5</f>
        <v>2015.2831387450408</v>
      </c>
      <c r="L847" s="26">
        <f>I847*'Social Cost of Carbon'!$C$6</f>
        <v>3022.9247081175613</v>
      </c>
      <c r="M847" s="23">
        <f t="shared" si="93"/>
        <v>0.11391147698830127</v>
      </c>
      <c r="N847" s="23">
        <f t="shared" si="94"/>
        <v>0.22782295397660254</v>
      </c>
      <c r="O847" s="23">
        <f t="shared" si="95"/>
        <v>0.34173443096490386</v>
      </c>
      <c r="P847" s="27"/>
    </row>
    <row r="848" spans="1:16" x14ac:dyDescent="0.25">
      <c r="A848" s="24">
        <f t="shared" si="96"/>
        <v>2018</v>
      </c>
      <c r="B848" s="32">
        <v>43211</v>
      </c>
      <c r="C848" s="28">
        <f>'Bitcoin Data'!C848</f>
        <v>8895.5800780000009</v>
      </c>
      <c r="D848" s="26">
        <f>'Bitcoin Data'!K848</f>
        <v>2012.7761823829339</v>
      </c>
      <c r="E848" s="25">
        <f>'Bitcoin Data'!J848</f>
        <v>40268.122877026108</v>
      </c>
      <c r="F848" s="25">
        <f t="shared" si="91"/>
        <v>81.050718636147494</v>
      </c>
      <c r="G848" s="23">
        <f>'Emissions Factors'!$AB$39/1000</f>
        <v>0.49266147344102867</v>
      </c>
      <c r="H848" s="26">
        <f t="shared" si="97"/>
        <v>39930.566466738666</v>
      </c>
      <c r="I848" s="23">
        <f t="shared" si="92"/>
        <v>19.838552749300078</v>
      </c>
      <c r="J848" s="26">
        <f>I848*'Social Cost of Carbon'!$C$4</f>
        <v>991.92763746500395</v>
      </c>
      <c r="K848" s="26">
        <f>I848*'Social Cost of Carbon'!$C$5</f>
        <v>1983.8552749300079</v>
      </c>
      <c r="L848" s="26">
        <f>I848*'Social Cost of Carbon'!$C$6</f>
        <v>2975.7829123950119</v>
      </c>
      <c r="M848" s="23">
        <f t="shared" si="93"/>
        <v>0.11150792064906234</v>
      </c>
      <c r="N848" s="23">
        <f t="shared" si="94"/>
        <v>0.22301584129812468</v>
      </c>
      <c r="O848" s="23">
        <f t="shared" si="95"/>
        <v>0.33452376194718703</v>
      </c>
      <c r="P848" s="27"/>
    </row>
    <row r="849" spans="1:16" x14ac:dyDescent="0.25">
      <c r="A849" s="24">
        <f t="shared" si="96"/>
        <v>2018</v>
      </c>
      <c r="B849" s="32">
        <v>43212</v>
      </c>
      <c r="C849" s="28">
        <f>'Bitcoin Data'!C849</f>
        <v>8802.4599610000005</v>
      </c>
      <c r="D849" s="26">
        <f>'Bitcoin Data'!K849</f>
        <v>1974.9022834807652</v>
      </c>
      <c r="E849" s="25">
        <f>'Bitcoin Data'!J849</f>
        <v>41276.305276028819</v>
      </c>
      <c r="F849" s="25">
        <f t="shared" si="91"/>
        <v>81.516669543278468</v>
      </c>
      <c r="G849" s="23">
        <f>'Emissions Factors'!$AB$39/1000</f>
        <v>0.49266147344102867</v>
      </c>
      <c r="H849" s="26">
        <f t="shared" si="97"/>
        <v>40160.122527196996</v>
      </c>
      <c r="I849" s="23">
        <f t="shared" si="92"/>
        <v>20.335245375490064</v>
      </c>
      <c r="J849" s="26">
        <f>I849*'Social Cost of Carbon'!$C$4</f>
        <v>1016.7622687745032</v>
      </c>
      <c r="K849" s="26">
        <f>I849*'Social Cost of Carbon'!$C$5</f>
        <v>2033.5245375490065</v>
      </c>
      <c r="L849" s="26">
        <f>I849*'Social Cost of Carbon'!$C$6</f>
        <v>3050.2868063235096</v>
      </c>
      <c r="M849" s="23">
        <f t="shared" si="93"/>
        <v>0.11550887743646088</v>
      </c>
      <c r="N849" s="23">
        <f t="shared" si="94"/>
        <v>0.23101775487292175</v>
      </c>
      <c r="O849" s="23">
        <f t="shared" si="95"/>
        <v>0.34652663230938263</v>
      </c>
      <c r="P849" s="27"/>
    </row>
    <row r="850" spans="1:16" x14ac:dyDescent="0.25">
      <c r="A850" s="24">
        <f t="shared" si="96"/>
        <v>2018</v>
      </c>
      <c r="B850" s="32">
        <v>43213</v>
      </c>
      <c r="C850" s="28">
        <f>'Bitcoin Data'!C850</f>
        <v>8930.8798829999996</v>
      </c>
      <c r="D850" s="26">
        <f>'Bitcoin Data'!K850</f>
        <v>1914.205947430002</v>
      </c>
      <c r="E850" s="25">
        <f>'Bitcoin Data'!J850</f>
        <v>40700.141042328753</v>
      </c>
      <c r="F850" s="25">
        <f t="shared" si="91"/>
        <v>77.908452044465619</v>
      </c>
      <c r="G850" s="23">
        <f>'Emissions Factors'!$AB$39/1000</f>
        <v>0.49266147344102867</v>
      </c>
      <c r="H850" s="26">
        <f t="shared" si="97"/>
        <v>38382.492777736152</v>
      </c>
      <c r="I850" s="23">
        <f t="shared" si="92"/>
        <v>20.051391455171366</v>
      </c>
      <c r="J850" s="26">
        <f>I850*'Social Cost of Carbon'!$C$4</f>
        <v>1002.5695727585683</v>
      </c>
      <c r="K850" s="26">
        <f>I850*'Social Cost of Carbon'!$C$5</f>
        <v>2005.1391455171365</v>
      </c>
      <c r="L850" s="26">
        <f>I850*'Social Cost of Carbon'!$C$6</f>
        <v>3007.708718275705</v>
      </c>
      <c r="M850" s="23">
        <f t="shared" si="93"/>
        <v>0.11225876799294629</v>
      </c>
      <c r="N850" s="23">
        <f t="shared" si="94"/>
        <v>0.22451753598589258</v>
      </c>
      <c r="O850" s="23">
        <f t="shared" si="95"/>
        <v>0.3367763039788389</v>
      </c>
      <c r="P850" s="27"/>
    </row>
    <row r="851" spans="1:16" x14ac:dyDescent="0.25">
      <c r="A851" s="24">
        <f t="shared" si="96"/>
        <v>2018</v>
      </c>
      <c r="B851" s="32">
        <v>43214</v>
      </c>
      <c r="C851" s="28">
        <f>'Bitcoin Data'!C851</f>
        <v>9697.5</v>
      </c>
      <c r="D851" s="26">
        <f>'Bitcoin Data'!K851</f>
        <v>2002.9159619758566</v>
      </c>
      <c r="E851" s="25">
        <f>'Bitcoin Data'!J851</f>
        <v>40401.197782551833</v>
      </c>
      <c r="F851" s="25">
        <f t="shared" si="91"/>
        <v>80.920203921616647</v>
      </c>
      <c r="G851" s="23">
        <f>'Emissions Factors'!$AB$39/1000</f>
        <v>0.49266147344102867</v>
      </c>
      <c r="H851" s="26">
        <f t="shared" si="97"/>
        <v>39866.266895172164</v>
      </c>
      <c r="I851" s="23">
        <f t="shared" si="92"/>
        <v>19.904113628334407</v>
      </c>
      <c r="J851" s="26">
        <f>I851*'Social Cost of Carbon'!$C$4</f>
        <v>995.20568141672038</v>
      </c>
      <c r="K851" s="26">
        <f>I851*'Social Cost of Carbon'!$C$5</f>
        <v>1990.4113628334408</v>
      </c>
      <c r="L851" s="26">
        <f>I851*'Social Cost of Carbon'!$C$6</f>
        <v>2985.6170442501611</v>
      </c>
      <c r="M851" s="23">
        <f t="shared" si="93"/>
        <v>0.10262497359285593</v>
      </c>
      <c r="N851" s="23">
        <f t="shared" si="94"/>
        <v>0.20524994718571185</v>
      </c>
      <c r="O851" s="23">
        <f t="shared" si="95"/>
        <v>0.30787492077856782</v>
      </c>
      <c r="P851" s="27"/>
    </row>
    <row r="852" spans="1:16" x14ac:dyDescent="0.25">
      <c r="A852" s="24">
        <f t="shared" si="96"/>
        <v>2018</v>
      </c>
      <c r="B852" s="32">
        <v>43215</v>
      </c>
      <c r="C852" s="28">
        <f>'Bitcoin Data'!C852</f>
        <v>8845.7402340000008</v>
      </c>
      <c r="D852" s="26">
        <f>'Bitcoin Data'!K852</f>
        <v>1573.2998555084571</v>
      </c>
      <c r="E852" s="25">
        <f>'Bitcoin Data'!J852</f>
        <v>39766.754889114971</v>
      </c>
      <c r="F852" s="25">
        <f t="shared" si="91"/>
        <v>62.565029721084812</v>
      </c>
      <c r="G852" s="23">
        <f>'Emissions Factors'!$AB$39/1000</f>
        <v>0.49266147344102867</v>
      </c>
      <c r="H852" s="26">
        <f t="shared" si="97"/>
        <v>30823.379728271393</v>
      </c>
      <c r="I852" s="23">
        <f t="shared" si="92"/>
        <v>19.59154805763961</v>
      </c>
      <c r="J852" s="26">
        <f>I852*'Social Cost of Carbon'!$C$4</f>
        <v>979.57740288198045</v>
      </c>
      <c r="K852" s="26">
        <f>I852*'Social Cost of Carbon'!$C$5</f>
        <v>1959.1548057639609</v>
      </c>
      <c r="L852" s="26">
        <f>I852*'Social Cost of Carbon'!$C$6</f>
        <v>2938.7322086459417</v>
      </c>
      <c r="M852" s="23">
        <f t="shared" si="93"/>
        <v>0.11074001462498524</v>
      </c>
      <c r="N852" s="23">
        <f t="shared" si="94"/>
        <v>0.22148002924997048</v>
      </c>
      <c r="O852" s="23">
        <f t="shared" si="95"/>
        <v>0.33222004387495574</v>
      </c>
      <c r="P852" s="27"/>
    </row>
    <row r="853" spans="1:16" x14ac:dyDescent="0.25">
      <c r="A853" s="24">
        <f t="shared" si="96"/>
        <v>2018</v>
      </c>
      <c r="B853" s="32">
        <v>43216</v>
      </c>
      <c r="C853" s="28">
        <f>'Bitcoin Data'!C853</f>
        <v>9281.5097659999992</v>
      </c>
      <c r="D853" s="26">
        <f>'Bitcoin Data'!K853</f>
        <v>1737.9395350429793</v>
      </c>
      <c r="E853" s="25">
        <f>'Bitcoin Data'!J853</f>
        <v>41245.606415295551</v>
      </c>
      <c r="F853" s="25">
        <f t="shared" si="91"/>
        <v>71.682370035964468</v>
      </c>
      <c r="G853" s="23">
        <f>'Emissions Factors'!$AB$39/1000</f>
        <v>0.49266147344102867</v>
      </c>
      <c r="H853" s="26">
        <f t="shared" si="97"/>
        <v>35315.142041663297</v>
      </c>
      <c r="I853" s="23">
        <f t="shared" si="92"/>
        <v>20.320121229528255</v>
      </c>
      <c r="J853" s="26">
        <f>I853*'Social Cost of Carbon'!$C$4</f>
        <v>1016.0060614764127</v>
      </c>
      <c r="K853" s="26">
        <f>I853*'Social Cost of Carbon'!$C$5</f>
        <v>2032.0121229528254</v>
      </c>
      <c r="L853" s="26">
        <f>I853*'Social Cost of Carbon'!$C$6</f>
        <v>3048.0181844292383</v>
      </c>
      <c r="M853" s="23">
        <f t="shared" si="93"/>
        <v>0.10946560280507847</v>
      </c>
      <c r="N853" s="23">
        <f t="shared" si="94"/>
        <v>0.21893120561015694</v>
      </c>
      <c r="O853" s="23">
        <f t="shared" si="95"/>
        <v>0.32839680841523544</v>
      </c>
      <c r="P853" s="27"/>
    </row>
    <row r="854" spans="1:16" x14ac:dyDescent="0.25">
      <c r="A854" s="24">
        <f t="shared" si="96"/>
        <v>2018</v>
      </c>
      <c r="B854" s="32">
        <v>43217</v>
      </c>
      <c r="C854" s="28">
        <f>'Bitcoin Data'!C854</f>
        <v>8987.0498050000006</v>
      </c>
      <c r="D854" s="26">
        <f>'Bitcoin Data'!K854</f>
        <v>1745.2857029054055</v>
      </c>
      <c r="E854" s="25">
        <f>'Bitcoin Data'!J854</f>
        <v>43308.81032081286</v>
      </c>
      <c r="F854" s="25">
        <f t="shared" si="91"/>
        <v>75.586247462756759</v>
      </c>
      <c r="G854" s="23">
        <f>'Emissions Factors'!$AB$39/1000</f>
        <v>0.49266147344102867</v>
      </c>
      <c r="H854" s="26">
        <f t="shared" si="97"/>
        <v>37238.432046879956</v>
      </c>
      <c r="I854" s="23">
        <f t="shared" si="92"/>
        <v>21.336582305629694</v>
      </c>
      <c r="J854" s="26">
        <f>I854*'Social Cost of Carbon'!$C$4</f>
        <v>1066.8291152814847</v>
      </c>
      <c r="K854" s="26">
        <f>I854*'Social Cost of Carbon'!$C$5</f>
        <v>2133.6582305629695</v>
      </c>
      <c r="L854" s="26">
        <f>I854*'Social Cost of Carbon'!$C$6</f>
        <v>3200.487345844454</v>
      </c>
      <c r="M854" s="23">
        <f t="shared" si="93"/>
        <v>0.11870737766335153</v>
      </c>
      <c r="N854" s="23">
        <f t="shared" si="94"/>
        <v>0.23741475532670306</v>
      </c>
      <c r="O854" s="23">
        <f t="shared" si="95"/>
        <v>0.35612213299005457</v>
      </c>
      <c r="P854" s="27"/>
    </row>
    <row r="855" spans="1:16" x14ac:dyDescent="0.25">
      <c r="A855" s="24">
        <f t="shared" si="96"/>
        <v>2018</v>
      </c>
      <c r="B855" s="32">
        <v>43218</v>
      </c>
      <c r="C855" s="28">
        <f>'Bitcoin Data'!C855</f>
        <v>9348.4804690000001</v>
      </c>
      <c r="D855" s="26">
        <f>'Bitcoin Data'!K855</f>
        <v>1598.9266464641839</v>
      </c>
      <c r="E855" s="25">
        <f>'Bitcoin Data'!J855</f>
        <v>42589.502758534669</v>
      </c>
      <c r="F855" s="25">
        <f t="shared" si="91"/>
        <v>68.097490820280953</v>
      </c>
      <c r="G855" s="23">
        <f>'Emissions Factors'!$AB$39/1000</f>
        <v>0.49266147344102867</v>
      </c>
      <c r="H855" s="26">
        <f t="shared" si="97"/>
        <v>33549.010165156535</v>
      </c>
      <c r="I855" s="23">
        <f t="shared" si="92"/>
        <v>20.982207182140446</v>
      </c>
      <c r="J855" s="26">
        <f>I855*'Social Cost of Carbon'!$C$4</f>
        <v>1049.1103591070223</v>
      </c>
      <c r="K855" s="26">
        <f>I855*'Social Cost of Carbon'!$C$5</f>
        <v>2098.2207182140446</v>
      </c>
      <c r="L855" s="26">
        <f>I855*'Social Cost of Carbon'!$C$6</f>
        <v>3147.3310773210669</v>
      </c>
      <c r="M855" s="23">
        <f t="shared" si="93"/>
        <v>0.11222255451952021</v>
      </c>
      <c r="N855" s="23">
        <f t="shared" si="94"/>
        <v>0.22444510903904041</v>
      </c>
      <c r="O855" s="23">
        <f t="shared" si="95"/>
        <v>0.33666766355856059</v>
      </c>
      <c r="P855" s="27"/>
    </row>
    <row r="856" spans="1:16" x14ac:dyDescent="0.25">
      <c r="A856" s="24">
        <f t="shared" si="96"/>
        <v>2018</v>
      </c>
      <c r="B856" s="32">
        <v>43219</v>
      </c>
      <c r="C856" s="28">
        <f>'Bitcoin Data'!C856</f>
        <v>9419.0800780000009</v>
      </c>
      <c r="D856" s="26">
        <f>'Bitcoin Data'!K856</f>
        <v>1979.8809565247661</v>
      </c>
      <c r="E856" s="25">
        <f>'Bitcoin Data'!J856</f>
        <v>42433.206250434356</v>
      </c>
      <c r="F856" s="25">
        <f t="shared" si="91"/>
        <v>84.012696979522659</v>
      </c>
      <c r="G856" s="23">
        <f>'Emissions Factors'!$AB$39/1000</f>
        <v>0.49266147344102867</v>
      </c>
      <c r="H856" s="26">
        <f t="shared" si="97"/>
        <v>41389.819081686292</v>
      </c>
      <c r="I856" s="23">
        <f t="shared" si="92"/>
        <v>20.905205914166057</v>
      </c>
      <c r="J856" s="26">
        <f>I856*'Social Cost of Carbon'!$C$4</f>
        <v>1045.2602957083029</v>
      </c>
      <c r="K856" s="26">
        <f>I856*'Social Cost of Carbon'!$C$5</f>
        <v>2090.5205914166058</v>
      </c>
      <c r="L856" s="26">
        <f>I856*'Social Cost of Carbon'!$C$6</f>
        <v>3135.7808871249085</v>
      </c>
      <c r="M856" s="23">
        <f t="shared" si="93"/>
        <v>0.11097265200555001</v>
      </c>
      <c r="N856" s="23">
        <f t="shared" si="94"/>
        <v>0.22194530401110002</v>
      </c>
      <c r="O856" s="23">
        <f t="shared" si="95"/>
        <v>0.33291795601664997</v>
      </c>
      <c r="P856" s="27"/>
    </row>
    <row r="857" spans="1:16" x14ac:dyDescent="0.25">
      <c r="A857" s="24">
        <f t="shared" si="96"/>
        <v>2018</v>
      </c>
      <c r="B857" s="32">
        <v>43220</v>
      </c>
      <c r="C857" s="28">
        <f>'Bitcoin Data'!C857</f>
        <v>9240.5498050000006</v>
      </c>
      <c r="D857" s="26">
        <f>'Bitcoin Data'!K857</f>
        <v>1946.2400595265783</v>
      </c>
      <c r="E857" s="25">
        <f>'Bitcoin Data'!J857</f>
        <v>42324.30448032343</v>
      </c>
      <c r="F857" s="25">
        <f t="shared" si="91"/>
        <v>82.373256871205697</v>
      </c>
      <c r="G857" s="23">
        <f>'Emissions Factors'!$AB$39/1000</f>
        <v>0.49266147344102867</v>
      </c>
      <c r="H857" s="26">
        <f t="shared" si="97"/>
        <v>40582.130102304538</v>
      </c>
      <c r="I857" s="23">
        <f t="shared" si="92"/>
        <v>20.85155420764287</v>
      </c>
      <c r="J857" s="26">
        <f>I857*'Social Cost of Carbon'!$C$4</f>
        <v>1042.5777103821436</v>
      </c>
      <c r="K857" s="26">
        <f>I857*'Social Cost of Carbon'!$C$5</f>
        <v>2085.1554207642871</v>
      </c>
      <c r="L857" s="26">
        <f>I857*'Social Cost of Carbon'!$C$6</f>
        <v>3127.7331311464304</v>
      </c>
      <c r="M857" s="23">
        <f t="shared" si="93"/>
        <v>0.112826372064789</v>
      </c>
      <c r="N857" s="23">
        <f t="shared" si="94"/>
        <v>0.225652744129578</v>
      </c>
      <c r="O857" s="23">
        <f t="shared" si="95"/>
        <v>0.33847911619436699</v>
      </c>
      <c r="P857" s="27"/>
    </row>
    <row r="858" spans="1:16" x14ac:dyDescent="0.25">
      <c r="A858" s="24">
        <f t="shared" si="96"/>
        <v>2018</v>
      </c>
      <c r="B858" s="32">
        <v>43221</v>
      </c>
      <c r="C858" s="28">
        <f>'Bitcoin Data'!C858</f>
        <v>9119.0097659999992</v>
      </c>
      <c r="D858" s="26">
        <f>'Bitcoin Data'!K858</f>
        <v>1967.4852992044275</v>
      </c>
      <c r="E858" s="25">
        <f>'Bitcoin Data'!J858</f>
        <v>42654.693902641164</v>
      </c>
      <c r="F858" s="25">
        <f t="shared" si="91"/>
        <v>83.922483195511219</v>
      </c>
      <c r="G858" s="23">
        <f>'Emissions Factors'!$AB$39/1000</f>
        <v>0.49266147344102867</v>
      </c>
      <c r="H858" s="26">
        <f t="shared" si="97"/>
        <v>41345.374225930529</v>
      </c>
      <c r="I858" s="23">
        <f t="shared" si="92"/>
        <v>21.014324347251257</v>
      </c>
      <c r="J858" s="26">
        <f>I858*'Social Cost of Carbon'!$C$4</f>
        <v>1050.7162173625629</v>
      </c>
      <c r="K858" s="26">
        <f>I858*'Social Cost of Carbon'!$C$5</f>
        <v>2101.4324347251259</v>
      </c>
      <c r="L858" s="26">
        <f>I858*'Social Cost of Carbon'!$C$6</f>
        <v>3152.1486520876888</v>
      </c>
      <c r="M858" s="23">
        <f t="shared" si="93"/>
        <v>0.11522262222814282</v>
      </c>
      <c r="N858" s="23">
        <f t="shared" si="94"/>
        <v>0.23044524445628564</v>
      </c>
      <c r="O858" s="23">
        <f t="shared" si="95"/>
        <v>0.34566786668442845</v>
      </c>
      <c r="P858" s="27"/>
    </row>
    <row r="859" spans="1:16" x14ac:dyDescent="0.25">
      <c r="A859" s="24">
        <f t="shared" si="96"/>
        <v>2018</v>
      </c>
      <c r="B859" s="32">
        <v>43222</v>
      </c>
      <c r="C859" s="28">
        <f>'Bitcoin Data'!C859</f>
        <v>9235.9199219999991</v>
      </c>
      <c r="D859" s="26">
        <f>'Bitcoin Data'!K859</f>
        <v>1752.2511559990264</v>
      </c>
      <c r="E859" s="25">
        <f>'Bitcoin Data'!J859</f>
        <v>42415.014410769545</v>
      </c>
      <c r="F859" s="25">
        <f t="shared" si="91"/>
        <v>74.321758032986295</v>
      </c>
      <c r="G859" s="23">
        <f>'Emissions Factors'!$AB$39/1000</f>
        <v>0.49266147344102867</v>
      </c>
      <c r="H859" s="26">
        <f t="shared" si="97"/>
        <v>36615.466821258633</v>
      </c>
      <c r="I859" s="23">
        <f t="shared" si="92"/>
        <v>20.896243495632188</v>
      </c>
      <c r="J859" s="26">
        <f>I859*'Social Cost of Carbon'!$C$4</f>
        <v>1044.8121747816094</v>
      </c>
      <c r="K859" s="26">
        <f>I859*'Social Cost of Carbon'!$C$5</f>
        <v>2089.6243495632189</v>
      </c>
      <c r="L859" s="26">
        <f>I859*'Social Cost of Carbon'!$C$6</f>
        <v>3134.4365243448283</v>
      </c>
      <c r="M859" s="23">
        <f t="shared" si="93"/>
        <v>0.11312486288375699</v>
      </c>
      <c r="N859" s="23">
        <f t="shared" si="94"/>
        <v>0.22624972576751398</v>
      </c>
      <c r="O859" s="23">
        <f t="shared" si="95"/>
        <v>0.33937458865127096</v>
      </c>
      <c r="P859" s="27"/>
    </row>
    <row r="860" spans="1:16" x14ac:dyDescent="0.25">
      <c r="A860" s="24">
        <f t="shared" si="96"/>
        <v>2018</v>
      </c>
      <c r="B860" s="32">
        <v>43223</v>
      </c>
      <c r="C860" s="28">
        <f>'Bitcoin Data'!C860</f>
        <v>9743.8603519999997</v>
      </c>
      <c r="D860" s="26">
        <f>'Bitcoin Data'!K860</f>
        <v>1879.1265771734757</v>
      </c>
      <c r="E860" s="25">
        <f>'Bitcoin Data'!J860</f>
        <v>42635.911321870488</v>
      </c>
      <c r="F860" s="25">
        <f t="shared" si="91"/>
        <v>80.11827410693833</v>
      </c>
      <c r="G860" s="23">
        <f>'Emissions Factors'!$AB$39/1000</f>
        <v>0.49266147344102867</v>
      </c>
      <c r="H860" s="26">
        <f t="shared" si="97"/>
        <v>39471.186971076459</v>
      </c>
      <c r="I860" s="23">
        <f t="shared" si="92"/>
        <v>21.005070893333752</v>
      </c>
      <c r="J860" s="26">
        <f>I860*'Social Cost of Carbon'!$C$4</f>
        <v>1050.2535446666875</v>
      </c>
      <c r="K860" s="26">
        <f>I860*'Social Cost of Carbon'!$C$5</f>
        <v>2100.507089333375</v>
      </c>
      <c r="L860" s="26">
        <f>I860*'Social Cost of Carbon'!$C$6</f>
        <v>3150.760634000063</v>
      </c>
      <c r="M860" s="23">
        <f t="shared" si="93"/>
        <v>0.1077861860418715</v>
      </c>
      <c r="N860" s="23">
        <f t="shared" si="94"/>
        <v>0.215572372083743</v>
      </c>
      <c r="O860" s="23">
        <f t="shared" si="95"/>
        <v>0.32335855812561454</v>
      </c>
      <c r="P860" s="27"/>
    </row>
    <row r="861" spans="1:16" x14ac:dyDescent="0.25">
      <c r="A861" s="24">
        <f t="shared" si="96"/>
        <v>2018</v>
      </c>
      <c r="B861" s="32">
        <v>43224</v>
      </c>
      <c r="C861" s="28">
        <f>'Bitcoin Data'!C861</f>
        <v>9700.7597659999992</v>
      </c>
      <c r="D861" s="26">
        <f>'Bitcoin Data'!K861</f>
        <v>1747.3064703330849</v>
      </c>
      <c r="E861" s="25">
        <f>'Bitcoin Data'!J861</f>
        <v>41882.378643141594</v>
      </c>
      <c r="F861" s="25">
        <f t="shared" si="91"/>
        <v>73.181351196101517</v>
      </c>
      <c r="G861" s="23">
        <f>'Emissions Factors'!$AB$39/1000</f>
        <v>0.49266147344102867</v>
      </c>
      <c r="H861" s="26">
        <f t="shared" si="97"/>
        <v>36053.632308676759</v>
      </c>
      <c r="I861" s="23">
        <f t="shared" si="92"/>
        <v>20.633834373545206</v>
      </c>
      <c r="J861" s="26">
        <f>I861*'Social Cost of Carbon'!$C$4</f>
        <v>1031.6917186772603</v>
      </c>
      <c r="K861" s="26">
        <f>I861*'Social Cost of Carbon'!$C$5</f>
        <v>2063.3834373545205</v>
      </c>
      <c r="L861" s="26">
        <f>I861*'Social Cost of Carbon'!$C$6</f>
        <v>3095.0751560317808</v>
      </c>
      <c r="M861" s="23">
        <f t="shared" si="93"/>
        <v>0.10635164085737038</v>
      </c>
      <c r="N861" s="23">
        <f t="shared" si="94"/>
        <v>0.21270328171474076</v>
      </c>
      <c r="O861" s="23">
        <f t="shared" si="95"/>
        <v>0.31905492257211115</v>
      </c>
      <c r="P861" s="27"/>
    </row>
    <row r="862" spans="1:16" x14ac:dyDescent="0.25">
      <c r="A862" s="24">
        <f t="shared" si="96"/>
        <v>2018</v>
      </c>
      <c r="B862" s="32">
        <v>43225</v>
      </c>
      <c r="C862" s="28">
        <f>'Bitcoin Data'!C862</f>
        <v>9858.1503909999992</v>
      </c>
      <c r="D862" s="26">
        <f>'Bitcoin Data'!K862</f>
        <v>1986.6096931197603</v>
      </c>
      <c r="E862" s="25">
        <f>'Bitcoin Data'!J862</f>
        <v>42953.777475125986</v>
      </c>
      <c r="F862" s="25">
        <f t="shared" si="91"/>
        <v>85.332390688194508</v>
      </c>
      <c r="G862" s="23">
        <f>'Emissions Factors'!$AB$39/1000</f>
        <v>0.49266147344102867</v>
      </c>
      <c r="H862" s="26">
        <f t="shared" si="97"/>
        <v>42039.981328691421</v>
      </c>
      <c r="I862" s="23">
        <f t="shared" si="92"/>
        <v>21.161671300753639</v>
      </c>
      <c r="J862" s="26">
        <f>I862*'Social Cost of Carbon'!$C$4</f>
        <v>1058.0835650376819</v>
      </c>
      <c r="K862" s="26">
        <f>I862*'Social Cost of Carbon'!$C$5</f>
        <v>2116.1671300753637</v>
      </c>
      <c r="L862" s="26">
        <f>I862*'Social Cost of Carbon'!$C$6</f>
        <v>3174.2506951130458</v>
      </c>
      <c r="M862" s="23">
        <f t="shared" si="93"/>
        <v>0.10733084027645384</v>
      </c>
      <c r="N862" s="23">
        <f t="shared" si="94"/>
        <v>0.21466168055290769</v>
      </c>
      <c r="O862" s="23">
        <f t="shared" si="95"/>
        <v>0.32199252082936153</v>
      </c>
      <c r="P862" s="27"/>
    </row>
    <row r="863" spans="1:16" x14ac:dyDescent="0.25">
      <c r="A863" s="24">
        <f t="shared" si="96"/>
        <v>2018</v>
      </c>
      <c r="B863" s="32">
        <v>43226</v>
      </c>
      <c r="C863" s="28">
        <f>'Bitcoin Data'!C863</f>
        <v>9654.7998050000006</v>
      </c>
      <c r="D863" s="26">
        <f>'Bitcoin Data'!K863</f>
        <v>1723.9932885906139</v>
      </c>
      <c r="E863" s="25">
        <f>'Bitcoin Data'!J863</f>
        <v>42095.893591562577</v>
      </c>
      <c r="F863" s="25">
        <f t="shared" si="91"/>
        <v>72.573038029078518</v>
      </c>
      <c r="G863" s="23">
        <f>'Emissions Factors'!$AB$39/1000</f>
        <v>0.49266147344102867</v>
      </c>
      <c r="H863" s="26">
        <f t="shared" si="97"/>
        <v>35753.939847497626</v>
      </c>
      <c r="I863" s="23">
        <f t="shared" si="92"/>
        <v>20.739024962635977</v>
      </c>
      <c r="J863" s="26">
        <f>I863*'Social Cost of Carbon'!$C$4</f>
        <v>1036.9512481317988</v>
      </c>
      <c r="K863" s="26">
        <f>I863*'Social Cost of Carbon'!$C$5</f>
        <v>2073.9024962635976</v>
      </c>
      <c r="L863" s="26">
        <f>I863*'Social Cost of Carbon'!$C$6</f>
        <v>3110.8537443953965</v>
      </c>
      <c r="M863" s="23">
        <f t="shared" si="93"/>
        <v>0.10740266697138406</v>
      </c>
      <c r="N863" s="23">
        <f t="shared" si="94"/>
        <v>0.21480533394276813</v>
      </c>
      <c r="O863" s="23">
        <f t="shared" si="95"/>
        <v>0.32220800091415219</v>
      </c>
      <c r="P863" s="27"/>
    </row>
    <row r="864" spans="1:16" x14ac:dyDescent="0.25">
      <c r="A864" s="24">
        <f t="shared" si="96"/>
        <v>2018</v>
      </c>
      <c r="B864" s="32">
        <v>43227</v>
      </c>
      <c r="C864" s="28">
        <f>'Bitcoin Data'!C864</f>
        <v>9373.0097659999992</v>
      </c>
      <c r="D864" s="26">
        <f>'Bitcoin Data'!K864</f>
        <v>1863.0754545559103</v>
      </c>
      <c r="E864" s="25">
        <f>'Bitcoin Data'!J864</f>
        <v>42626.75285873509</v>
      </c>
      <c r="F864" s="25">
        <f t="shared" si="91"/>
        <v>79.416856958530317</v>
      </c>
      <c r="G864" s="23">
        <f>'Emissions Factors'!$AB$39/1000</f>
        <v>0.49266147344102867</v>
      </c>
      <c r="H864" s="26">
        <f t="shared" si="97"/>
        <v>39125.625765244957</v>
      </c>
      <c r="I864" s="23">
        <f t="shared" si="92"/>
        <v>21.000558871391011</v>
      </c>
      <c r="J864" s="26">
        <f>I864*'Social Cost of Carbon'!$C$4</f>
        <v>1050.0279435695506</v>
      </c>
      <c r="K864" s="26">
        <f>I864*'Social Cost of Carbon'!$C$5</f>
        <v>2100.0558871391013</v>
      </c>
      <c r="L864" s="26">
        <f>I864*'Social Cost of Carbon'!$C$6</f>
        <v>3150.0838307086515</v>
      </c>
      <c r="M864" s="23">
        <f t="shared" si="93"/>
        <v>0.11202676299116435</v>
      </c>
      <c r="N864" s="23">
        <f t="shared" si="94"/>
        <v>0.22405352598232869</v>
      </c>
      <c r="O864" s="23">
        <f t="shared" si="95"/>
        <v>0.33608028897349296</v>
      </c>
      <c r="P864" s="27"/>
    </row>
    <row r="865" spans="1:16" x14ac:dyDescent="0.25">
      <c r="A865" s="24">
        <f t="shared" si="96"/>
        <v>2018</v>
      </c>
      <c r="B865" s="32">
        <v>43228</v>
      </c>
      <c r="C865" s="28">
        <f>'Bitcoin Data'!C865</f>
        <v>9234.8203130000002</v>
      </c>
      <c r="D865" s="26">
        <f>'Bitcoin Data'!K865</f>
        <v>1752.4280911468081</v>
      </c>
      <c r="E865" s="25">
        <f>'Bitcoin Data'!J865</f>
        <v>41972.296267338788</v>
      </c>
      <c r="F865" s="25">
        <f t="shared" si="91"/>
        <v>73.55343102882081</v>
      </c>
      <c r="G865" s="23">
        <f>'Emissions Factors'!$AB$39/1000</f>
        <v>0.49266147344102867</v>
      </c>
      <c r="H865" s="26">
        <f t="shared" si="97"/>
        <v>36236.941707301936</v>
      </c>
      <c r="I865" s="23">
        <f t="shared" si="92"/>
        <v>20.678133322770513</v>
      </c>
      <c r="J865" s="26">
        <f>I865*'Social Cost of Carbon'!$C$4</f>
        <v>1033.9066661385257</v>
      </c>
      <c r="K865" s="26">
        <f>I865*'Social Cost of Carbon'!$C$5</f>
        <v>2067.8133322770514</v>
      </c>
      <c r="L865" s="26">
        <f>I865*'Social Cost of Carbon'!$C$6</f>
        <v>3101.7199984155768</v>
      </c>
      <c r="M865" s="23">
        <f t="shared" si="93"/>
        <v>0.11195742105377829</v>
      </c>
      <c r="N865" s="23">
        <f t="shared" si="94"/>
        <v>0.22391484210755658</v>
      </c>
      <c r="O865" s="23">
        <f t="shared" si="95"/>
        <v>0.33587226316133484</v>
      </c>
      <c r="P865" s="27"/>
    </row>
    <row r="866" spans="1:16" x14ac:dyDescent="0.25">
      <c r="A866" s="24">
        <f t="shared" si="96"/>
        <v>2018</v>
      </c>
      <c r="B866" s="32">
        <v>43229</v>
      </c>
      <c r="C866" s="28">
        <f>'Bitcoin Data'!C866</f>
        <v>9325.1796880000002</v>
      </c>
      <c r="D866" s="26">
        <f>'Bitcoin Data'!K866</f>
        <v>1982.60630120012</v>
      </c>
      <c r="E866" s="25">
        <f>'Bitcoin Data'!J866</f>
        <v>42681.368495052535</v>
      </c>
      <c r="F866" s="25">
        <f t="shared" si="91"/>
        <v>84.620350122135449</v>
      </c>
      <c r="G866" s="23">
        <f>'Emissions Factors'!$AB$39/1000</f>
        <v>0.49266147344102867</v>
      </c>
      <c r="H866" s="26">
        <f t="shared" si="97"/>
        <v>41689.186374266981</v>
      </c>
      <c r="I866" s="23">
        <f t="shared" si="92"/>
        <v>21.027465891252081</v>
      </c>
      <c r="J866" s="26">
        <f>I866*'Social Cost of Carbon'!$C$4</f>
        <v>1051.3732945626041</v>
      </c>
      <c r="K866" s="26">
        <f>I866*'Social Cost of Carbon'!$C$5</f>
        <v>2102.7465891252082</v>
      </c>
      <c r="L866" s="26">
        <f>I866*'Social Cost of Carbon'!$C$6</f>
        <v>3154.119883687812</v>
      </c>
      <c r="M866" s="23">
        <f t="shared" si="93"/>
        <v>0.11274563383647734</v>
      </c>
      <c r="N866" s="23">
        <f t="shared" si="94"/>
        <v>0.22549126767295469</v>
      </c>
      <c r="O866" s="23">
        <f t="shared" si="95"/>
        <v>0.33823690150943203</v>
      </c>
      <c r="P866" s="27"/>
    </row>
    <row r="867" spans="1:16" x14ac:dyDescent="0.25">
      <c r="A867" s="24">
        <f t="shared" si="96"/>
        <v>2018</v>
      </c>
      <c r="B867" s="32">
        <v>43230</v>
      </c>
      <c r="C867" s="28">
        <f>'Bitcoin Data'!C867</f>
        <v>9043.9404300000006</v>
      </c>
      <c r="D867" s="26">
        <f>'Bitcoin Data'!K867</f>
        <v>1937.3099905650502</v>
      </c>
      <c r="E867" s="25">
        <f>'Bitcoin Data'!J867</f>
        <v>42018.750866879083</v>
      </c>
      <c r="F867" s="25">
        <f t="shared" si="91"/>
        <v>81.403345845468721</v>
      </c>
      <c r="G867" s="23">
        <f>'Emissions Factors'!$AB$39/1000</f>
        <v>0.49266147344102867</v>
      </c>
      <c r="H867" s="26">
        <f t="shared" si="97"/>
        <v>40104.292307258263</v>
      </c>
      <c r="I867" s="23">
        <f t="shared" si="92"/>
        <v>20.701019714228149</v>
      </c>
      <c r="J867" s="26">
        <f>I867*'Social Cost of Carbon'!$C$4</f>
        <v>1035.0509857114075</v>
      </c>
      <c r="K867" s="26">
        <f>I867*'Social Cost of Carbon'!$C$5</f>
        <v>2070.101971422815</v>
      </c>
      <c r="L867" s="26">
        <f>I867*'Social Cost of Carbon'!$C$6</f>
        <v>3105.1529571342226</v>
      </c>
      <c r="M867" s="23">
        <f t="shared" si="93"/>
        <v>0.11444690439114352</v>
      </c>
      <c r="N867" s="23">
        <f t="shared" si="94"/>
        <v>0.22889380878228704</v>
      </c>
      <c r="O867" s="23">
        <f t="shared" si="95"/>
        <v>0.34334071317343057</v>
      </c>
      <c r="P867" s="27"/>
    </row>
    <row r="868" spans="1:16" x14ac:dyDescent="0.25">
      <c r="A868" s="24">
        <f t="shared" si="96"/>
        <v>2018</v>
      </c>
      <c r="B868" s="32">
        <v>43231</v>
      </c>
      <c r="C868" s="28">
        <f>'Bitcoin Data'!C868</f>
        <v>8441.4902340000008</v>
      </c>
      <c r="D868" s="26">
        <f>'Bitcoin Data'!K868</f>
        <v>1579.565607941601</v>
      </c>
      <c r="E868" s="25">
        <f>'Bitcoin Data'!J868</f>
        <v>43763.579704218799</v>
      </c>
      <c r="F868" s="25">
        <f t="shared" si="91"/>
        <v>69.127445381195088</v>
      </c>
      <c r="G868" s="23">
        <f>'Emissions Factors'!$AB$39/1000</f>
        <v>0.49266147344102867</v>
      </c>
      <c r="H868" s="26">
        <f t="shared" si="97"/>
        <v>34056.429096713808</v>
      </c>
      <c r="I868" s="23">
        <f t="shared" si="92"/>
        <v>21.560629660134332</v>
      </c>
      <c r="J868" s="26">
        <f>I868*'Social Cost of Carbon'!$C$4</f>
        <v>1078.0314830067166</v>
      </c>
      <c r="K868" s="26">
        <f>I868*'Social Cost of Carbon'!$C$5</f>
        <v>2156.0629660134332</v>
      </c>
      <c r="L868" s="26">
        <f>I868*'Social Cost of Carbon'!$C$6</f>
        <v>3234.0944490201496</v>
      </c>
      <c r="M868" s="23">
        <f t="shared" si="93"/>
        <v>0.12770629985031581</v>
      </c>
      <c r="N868" s="23">
        <f t="shared" si="94"/>
        <v>0.25541259970063163</v>
      </c>
      <c r="O868" s="23">
        <f t="shared" si="95"/>
        <v>0.38311889955094736</v>
      </c>
      <c r="P868" s="27"/>
    </row>
    <row r="869" spans="1:16" x14ac:dyDescent="0.25">
      <c r="A869" s="24">
        <f t="shared" si="96"/>
        <v>2018</v>
      </c>
      <c r="B869" s="32">
        <v>43232</v>
      </c>
      <c r="C869" s="28">
        <f>'Bitcoin Data'!C869</f>
        <v>8504.8896480000003</v>
      </c>
      <c r="D869" s="26">
        <f>'Bitcoin Data'!K869</f>
        <v>2074.0706254801112</v>
      </c>
      <c r="E869" s="25">
        <f>'Bitcoin Data'!J869</f>
        <v>43278.668390005587</v>
      </c>
      <c r="F869" s="25">
        <f t="shared" si="91"/>
        <v>89.763014817605196</v>
      </c>
      <c r="G869" s="23">
        <f>'Emissions Factors'!$AB$39/1000</f>
        <v>0.49266147344102867</v>
      </c>
      <c r="H869" s="26">
        <f t="shared" si="97"/>
        <v>44222.779140550265</v>
      </c>
      <c r="I869" s="23">
        <f t="shared" si="92"/>
        <v>21.321732537585824</v>
      </c>
      <c r="J869" s="26">
        <f>I869*'Social Cost of Carbon'!$C$4</f>
        <v>1066.0866268792911</v>
      </c>
      <c r="K869" s="26">
        <f>I869*'Social Cost of Carbon'!$C$5</f>
        <v>2132.1732537585822</v>
      </c>
      <c r="L869" s="26">
        <f>I869*'Social Cost of Carbon'!$C$6</f>
        <v>3198.2598806378737</v>
      </c>
      <c r="M869" s="23">
        <f t="shared" si="93"/>
        <v>0.12534984826405016</v>
      </c>
      <c r="N869" s="23">
        <f t="shared" si="94"/>
        <v>0.25069969652810031</v>
      </c>
      <c r="O869" s="23">
        <f t="shared" si="95"/>
        <v>0.37604954479215058</v>
      </c>
      <c r="P869" s="27"/>
    </row>
    <row r="870" spans="1:16" x14ac:dyDescent="0.25">
      <c r="A870" s="24">
        <f t="shared" si="96"/>
        <v>2018</v>
      </c>
      <c r="B870" s="32">
        <v>43233</v>
      </c>
      <c r="C870" s="28">
        <f>'Bitcoin Data'!C870</f>
        <v>8723.9404300000006</v>
      </c>
      <c r="D870" s="26">
        <f>'Bitcoin Data'!K870</f>
        <v>1847.6263134167912</v>
      </c>
      <c r="E870" s="25">
        <f>'Bitcoin Data'!J870</f>
        <v>43553.971495559126</v>
      </c>
      <c r="F870" s="25">
        <f t="shared" si="91"/>
        <v>80.471463788999912</v>
      </c>
      <c r="G870" s="23">
        <f>'Emissions Factors'!$AB$39/1000</f>
        <v>0.49266147344102867</v>
      </c>
      <c r="H870" s="26">
        <f t="shared" si="97"/>
        <v>39645.18992024508</v>
      </c>
      <c r="I870" s="23">
        <f t="shared" si="92"/>
        <v>21.457363771210723</v>
      </c>
      <c r="J870" s="26">
        <f>I870*'Social Cost of Carbon'!$C$4</f>
        <v>1072.8681885605361</v>
      </c>
      <c r="K870" s="26">
        <f>I870*'Social Cost of Carbon'!$C$5</f>
        <v>2145.7363771210721</v>
      </c>
      <c r="L870" s="26">
        <f>I870*'Social Cost of Carbon'!$C$6</f>
        <v>3218.6045656816086</v>
      </c>
      <c r="M870" s="23">
        <f t="shared" si="93"/>
        <v>0.12297977011295755</v>
      </c>
      <c r="N870" s="23">
        <f t="shared" si="94"/>
        <v>0.2459595402259151</v>
      </c>
      <c r="O870" s="23">
        <f t="shared" si="95"/>
        <v>0.36893931033887267</v>
      </c>
      <c r="P870" s="27"/>
    </row>
    <row r="871" spans="1:16" x14ac:dyDescent="0.25">
      <c r="A871" s="24">
        <f t="shared" si="96"/>
        <v>2018</v>
      </c>
      <c r="B871" s="32">
        <v>43234</v>
      </c>
      <c r="C871" s="28">
        <f>'Bitcoin Data'!C871</f>
        <v>8716.7900389999995</v>
      </c>
      <c r="D871" s="26">
        <f>'Bitcoin Data'!K871</f>
        <v>1641.7154175687524</v>
      </c>
      <c r="E871" s="25">
        <f>'Bitcoin Data'!J871</f>
        <v>43694.114250356244</v>
      </c>
      <c r="F871" s="25">
        <f t="shared" si="91"/>
        <v>71.733301021820381</v>
      </c>
      <c r="G871" s="23">
        <f>'Emissions Factors'!$AB$39/1000</f>
        <v>0.49266147344102867</v>
      </c>
      <c r="H871" s="26">
        <f t="shared" si="97"/>
        <v>35340.233776198882</v>
      </c>
      <c r="I871" s="23">
        <f t="shared" si="92"/>
        <v>21.526406707281154</v>
      </c>
      <c r="J871" s="26">
        <f>I871*'Social Cost of Carbon'!$C$4</f>
        <v>1076.3203353640577</v>
      </c>
      <c r="K871" s="26">
        <f>I871*'Social Cost of Carbon'!$C$5</f>
        <v>2152.6406707281153</v>
      </c>
      <c r="L871" s="26">
        <f>I871*'Social Cost of Carbon'!$C$6</f>
        <v>3228.9610060921732</v>
      </c>
      <c r="M871" s="23">
        <f t="shared" si="93"/>
        <v>0.1234766847140366</v>
      </c>
      <c r="N871" s="23">
        <f t="shared" si="94"/>
        <v>0.24695336942807319</v>
      </c>
      <c r="O871" s="23">
        <f t="shared" si="95"/>
        <v>0.37043005414210978</v>
      </c>
      <c r="P871" s="27"/>
    </row>
    <row r="872" spans="1:16" x14ac:dyDescent="0.25">
      <c r="A872" s="24">
        <f t="shared" si="96"/>
        <v>2018</v>
      </c>
      <c r="B872" s="32">
        <v>43235</v>
      </c>
      <c r="C872" s="28">
        <f>'Bitcoin Data'!C872</f>
        <v>8510.3798829999996</v>
      </c>
      <c r="D872" s="26">
        <f>'Bitcoin Data'!K872</f>
        <v>1828.2587018528411</v>
      </c>
      <c r="E872" s="25">
        <f>'Bitcoin Data'!J872</f>
        <v>43373.93173405125</v>
      </c>
      <c r="F872" s="25">
        <f t="shared" si="91"/>
        <v>79.298768126350282</v>
      </c>
      <c r="G872" s="23">
        <f>'Emissions Factors'!$AB$39/1000</f>
        <v>0.49266147344102867</v>
      </c>
      <c r="H872" s="26">
        <f t="shared" si="97"/>
        <v>39067.447947186207</v>
      </c>
      <c r="I872" s="23">
        <f t="shared" si="92"/>
        <v>21.368665117028282</v>
      </c>
      <c r="J872" s="26">
        <f>I872*'Social Cost of Carbon'!$C$4</f>
        <v>1068.4332558514141</v>
      </c>
      <c r="K872" s="26">
        <f>I872*'Social Cost of Carbon'!$C$5</f>
        <v>2136.8665117028281</v>
      </c>
      <c r="L872" s="26">
        <f>I872*'Social Cost of Carbon'!$C$6</f>
        <v>3205.2997675542424</v>
      </c>
      <c r="M872" s="23">
        <f t="shared" si="93"/>
        <v>0.12554471957070615</v>
      </c>
      <c r="N872" s="23">
        <f t="shared" si="94"/>
        <v>0.2510894391414123</v>
      </c>
      <c r="O872" s="23">
        <f t="shared" si="95"/>
        <v>0.37663415871211853</v>
      </c>
      <c r="P872" s="27"/>
    </row>
    <row r="873" spans="1:16" x14ac:dyDescent="0.25">
      <c r="A873" s="24">
        <f t="shared" si="96"/>
        <v>2018</v>
      </c>
      <c r="B873" s="32">
        <v>43236</v>
      </c>
      <c r="C873" s="28">
        <f>'Bitcoin Data'!C873</f>
        <v>8368.8300780000009</v>
      </c>
      <c r="D873" s="26">
        <f>'Bitcoin Data'!K873</f>
        <v>2273.8714154649615</v>
      </c>
      <c r="E873" s="25">
        <f>'Bitcoin Data'!J873</f>
        <v>42733.396585559211</v>
      </c>
      <c r="F873" s="25">
        <f t="shared" si="91"/>
        <v>97.170248981631076</v>
      </c>
      <c r="G873" s="23">
        <f>'Emissions Factors'!$AB$39/1000</f>
        <v>0.49266147344102867</v>
      </c>
      <c r="H873" s="26">
        <f t="shared" si="97"/>
        <v>47872.038037921979</v>
      </c>
      <c r="I873" s="23">
        <f t="shared" si="92"/>
        <v>21.053098126981425</v>
      </c>
      <c r="J873" s="26">
        <f>I873*'Social Cost of Carbon'!$C$4</f>
        <v>1052.6549063490713</v>
      </c>
      <c r="K873" s="26">
        <f>I873*'Social Cost of Carbon'!$C$5</f>
        <v>2105.3098126981427</v>
      </c>
      <c r="L873" s="26">
        <f>I873*'Social Cost of Carbon'!$C$6</f>
        <v>3157.9647190472137</v>
      </c>
      <c r="M873" s="23">
        <f t="shared" si="93"/>
        <v>0.12578280315623719</v>
      </c>
      <c r="N873" s="23">
        <f t="shared" si="94"/>
        <v>0.25156560631247438</v>
      </c>
      <c r="O873" s="23">
        <f t="shared" si="95"/>
        <v>0.37734840946871157</v>
      </c>
      <c r="P873" s="27"/>
    </row>
    <row r="874" spans="1:16" x14ac:dyDescent="0.25">
      <c r="A874" s="24">
        <f t="shared" si="96"/>
        <v>2018</v>
      </c>
      <c r="B874" s="32">
        <v>43237</v>
      </c>
      <c r="C874" s="28">
        <f>'Bitcoin Data'!C874</f>
        <v>8094.3198240000002</v>
      </c>
      <c r="D874" s="26">
        <f>'Bitcoin Data'!K874</f>
        <v>1641.4885777450354</v>
      </c>
      <c r="E874" s="25">
        <f>'Bitcoin Data'!J874</f>
        <v>43629.782729695427</v>
      </c>
      <c r="F874" s="25">
        <f t="shared" si="91"/>
        <v>71.617790000292658</v>
      </c>
      <c r="G874" s="23">
        <f>'Emissions Factors'!$AB$39/1000</f>
        <v>0.49266147344102867</v>
      </c>
      <c r="H874" s="26">
        <f t="shared" si="97"/>
        <v>35283.325946134348</v>
      </c>
      <c r="I874" s="23">
        <f t="shared" si="92"/>
        <v>21.494713045523696</v>
      </c>
      <c r="J874" s="26">
        <f>I874*'Social Cost of Carbon'!$C$4</f>
        <v>1074.7356522761847</v>
      </c>
      <c r="K874" s="26">
        <f>I874*'Social Cost of Carbon'!$C$5</f>
        <v>2149.4713045523695</v>
      </c>
      <c r="L874" s="26">
        <f>I874*'Social Cost of Carbon'!$C$6</f>
        <v>3224.2069568285542</v>
      </c>
      <c r="M874" s="23">
        <f t="shared" si="93"/>
        <v>0.13277652423487743</v>
      </c>
      <c r="N874" s="23">
        <f t="shared" si="94"/>
        <v>0.26555304846975486</v>
      </c>
      <c r="O874" s="23">
        <f t="shared" si="95"/>
        <v>0.39832957270463226</v>
      </c>
      <c r="P874" s="27"/>
    </row>
    <row r="875" spans="1:16" x14ac:dyDescent="0.25">
      <c r="A875" s="24">
        <f t="shared" si="96"/>
        <v>2018</v>
      </c>
      <c r="B875" s="32">
        <v>43238</v>
      </c>
      <c r="C875" s="28">
        <f>'Bitcoin Data'!C875</f>
        <v>8250.9697269999997</v>
      </c>
      <c r="D875" s="26">
        <f>'Bitcoin Data'!K875</f>
        <v>1842.6847123110811</v>
      </c>
      <c r="E875" s="25">
        <f>'Bitcoin Data'!J875</f>
        <v>43553.630896356408</v>
      </c>
      <c r="F875" s="25">
        <f t="shared" si="91"/>
        <v>80.255609818355509</v>
      </c>
      <c r="G875" s="23">
        <f>'Emissions Factors'!$AB$39/1000</f>
        <v>0.49266147344102867</v>
      </c>
      <c r="H875" s="26">
        <f t="shared" si="97"/>
        <v>39538.846985019314</v>
      </c>
      <c r="I875" s="23">
        <f t="shared" si="92"/>
        <v>21.457195971105659</v>
      </c>
      <c r="J875" s="26">
        <f>I875*'Social Cost of Carbon'!$C$4</f>
        <v>1072.8597985552829</v>
      </c>
      <c r="K875" s="26">
        <f>I875*'Social Cost of Carbon'!$C$5</f>
        <v>2145.7195971105657</v>
      </c>
      <c r="L875" s="26">
        <f>I875*'Social Cost of Carbon'!$C$6</f>
        <v>3218.579395665849</v>
      </c>
      <c r="M875" s="23">
        <f t="shared" si="93"/>
        <v>0.13002832806967138</v>
      </c>
      <c r="N875" s="23">
        <f t="shared" si="94"/>
        <v>0.26005665613934276</v>
      </c>
      <c r="O875" s="23">
        <f t="shared" si="95"/>
        <v>0.39008498420901416</v>
      </c>
      <c r="P875" s="27"/>
    </row>
    <row r="876" spans="1:16" x14ac:dyDescent="0.25">
      <c r="A876" s="24">
        <f t="shared" si="96"/>
        <v>2018</v>
      </c>
      <c r="B876" s="32">
        <v>43239</v>
      </c>
      <c r="C876" s="28">
        <f>'Bitcoin Data'!C876</f>
        <v>8247.1796880000002</v>
      </c>
      <c r="D876" s="26">
        <f>'Bitcoin Data'!K876</f>
        <v>1911.6801912599722</v>
      </c>
      <c r="E876" s="25">
        <f>'Bitcoin Data'!J876</f>
        <v>43660.214396950214</v>
      </c>
      <c r="F876" s="25">
        <f t="shared" si="91"/>
        <v>83.46436700881317</v>
      </c>
      <c r="G876" s="23">
        <f>'Emissions Factors'!$AB$39/1000</f>
        <v>0.49266147344102867</v>
      </c>
      <c r="H876" s="26">
        <f t="shared" si="97"/>
        <v>41119.678030384675</v>
      </c>
      <c r="I876" s="23">
        <f t="shared" si="92"/>
        <v>21.509705555552703</v>
      </c>
      <c r="J876" s="26">
        <f>I876*'Social Cost of Carbon'!$C$4</f>
        <v>1075.4852777776352</v>
      </c>
      <c r="K876" s="26">
        <f>I876*'Social Cost of Carbon'!$C$5</f>
        <v>2150.9705555552705</v>
      </c>
      <c r="L876" s="26">
        <f>I876*'Social Cost of Carbon'!$C$6</f>
        <v>3226.4558333329055</v>
      </c>
      <c r="M876" s="23">
        <f t="shared" si="93"/>
        <v>0.13040643207307734</v>
      </c>
      <c r="N876" s="23">
        <f t="shared" si="94"/>
        <v>0.26081286414615468</v>
      </c>
      <c r="O876" s="23">
        <f t="shared" si="95"/>
        <v>0.39121929621923202</v>
      </c>
      <c r="P876" s="27"/>
    </row>
    <row r="877" spans="1:16" x14ac:dyDescent="0.25">
      <c r="A877" s="24">
        <f t="shared" si="96"/>
        <v>2018</v>
      </c>
      <c r="B877" s="32">
        <v>43240</v>
      </c>
      <c r="C877" s="28">
        <f>'Bitcoin Data'!C877</f>
        <v>8513.25</v>
      </c>
      <c r="D877" s="26">
        <f>'Bitcoin Data'!K877</f>
        <v>1796.4860400374423</v>
      </c>
      <c r="E877" s="25">
        <f>'Bitcoin Data'!J877</f>
        <v>43419.590987878248</v>
      </c>
      <c r="F877" s="25">
        <f t="shared" si="91"/>
        <v>78.002689073858818</v>
      </c>
      <c r="G877" s="23">
        <f>'Emissions Factors'!$AB$39/1000</f>
        <v>0.49266147344102867</v>
      </c>
      <c r="H877" s="26">
        <f t="shared" si="97"/>
        <v>38428.919731489717</v>
      </c>
      <c r="I877" s="23">
        <f t="shared" si="92"/>
        <v>21.391159672294908</v>
      </c>
      <c r="J877" s="26">
        <f>I877*'Social Cost of Carbon'!$C$4</f>
        <v>1069.5579836147454</v>
      </c>
      <c r="K877" s="26">
        <f>I877*'Social Cost of Carbon'!$C$5</f>
        <v>2139.1159672294907</v>
      </c>
      <c r="L877" s="26">
        <f>I877*'Social Cost of Carbon'!$C$6</f>
        <v>3208.6739508442361</v>
      </c>
      <c r="M877" s="23">
        <f t="shared" si="93"/>
        <v>0.12563450898478787</v>
      </c>
      <c r="N877" s="23">
        <f t="shared" si="94"/>
        <v>0.25126901796957574</v>
      </c>
      <c r="O877" s="23">
        <f t="shared" si="95"/>
        <v>0.37690352695436363</v>
      </c>
      <c r="P877" s="27"/>
    </row>
    <row r="878" spans="1:16" x14ac:dyDescent="0.25">
      <c r="A878" s="24">
        <f t="shared" si="96"/>
        <v>2018</v>
      </c>
      <c r="B878" s="32">
        <v>43241</v>
      </c>
      <c r="C878" s="28">
        <f>'Bitcoin Data'!C878</f>
        <v>8418.9902340000008</v>
      </c>
      <c r="D878" s="26">
        <f>'Bitcoin Data'!K878</f>
        <v>1969.818422611788</v>
      </c>
      <c r="E878" s="25">
        <f>'Bitcoin Data'!J878</f>
        <v>43150.639844904421</v>
      </c>
      <c r="F878" s="25">
        <f t="shared" si="91"/>
        <v>84.998925313979001</v>
      </c>
      <c r="G878" s="23">
        <f>'Emissions Factors'!$AB$39/1000</f>
        <v>0.49266147344102867</v>
      </c>
      <c r="H878" s="26">
        <f t="shared" si="97"/>
        <v>41875.695786088851</v>
      </c>
      <c r="I878" s="23">
        <f t="shared" si="92"/>
        <v>21.258657805913771</v>
      </c>
      <c r="J878" s="26">
        <f>I878*'Social Cost of Carbon'!$C$4</f>
        <v>1062.9328902956886</v>
      </c>
      <c r="K878" s="26">
        <f>I878*'Social Cost of Carbon'!$C$5</f>
        <v>2125.8657805913772</v>
      </c>
      <c r="L878" s="26">
        <f>I878*'Social Cost of Carbon'!$C$6</f>
        <v>3188.7986708870658</v>
      </c>
      <c r="M878" s="23">
        <f t="shared" si="93"/>
        <v>0.12625420160282946</v>
      </c>
      <c r="N878" s="23">
        <f t="shared" si="94"/>
        <v>0.25250840320565893</v>
      </c>
      <c r="O878" s="23">
        <f t="shared" si="95"/>
        <v>0.37876260480848845</v>
      </c>
      <c r="P878" s="27"/>
    </row>
    <row r="879" spans="1:16" x14ac:dyDescent="0.25">
      <c r="A879" s="24">
        <f t="shared" si="96"/>
        <v>2018</v>
      </c>
      <c r="B879" s="32">
        <v>43242</v>
      </c>
      <c r="C879" s="28">
        <f>'Bitcoin Data'!C879</f>
        <v>8041.7797849999997</v>
      </c>
      <c r="D879" s="26">
        <f>'Bitcoin Data'!K879</f>
        <v>1897.8238100779713</v>
      </c>
      <c r="E879" s="25">
        <f>'Bitcoin Data'!J879</f>
        <v>43052.813533604494</v>
      </c>
      <c r="F879" s="25">
        <f t="shared" si="91"/>
        <v>81.706654614921732</v>
      </c>
      <c r="G879" s="23">
        <f>'Emissions Factors'!$AB$39/1000</f>
        <v>0.49266147344102867</v>
      </c>
      <c r="H879" s="26">
        <f t="shared" si="97"/>
        <v>40253.720852524566</v>
      </c>
      <c r="I879" s="23">
        <f t="shared" si="92"/>
        <v>21.210462551247453</v>
      </c>
      <c r="J879" s="26">
        <f>I879*'Social Cost of Carbon'!$C$4</f>
        <v>1060.5231275623726</v>
      </c>
      <c r="K879" s="26">
        <f>I879*'Social Cost of Carbon'!$C$5</f>
        <v>2121.0462551247451</v>
      </c>
      <c r="L879" s="26">
        <f>I879*'Social Cost of Carbon'!$C$6</f>
        <v>3181.5693826871179</v>
      </c>
      <c r="M879" s="23">
        <f t="shared" si="93"/>
        <v>0.13187666858778235</v>
      </c>
      <c r="N879" s="23">
        <f t="shared" si="94"/>
        <v>0.26375333717556471</v>
      </c>
      <c r="O879" s="23">
        <f t="shared" si="95"/>
        <v>0.39563000576334706</v>
      </c>
      <c r="P879" s="27"/>
    </row>
    <row r="880" spans="1:16" x14ac:dyDescent="0.25">
      <c r="A880" s="24">
        <f t="shared" si="96"/>
        <v>2018</v>
      </c>
      <c r="B880" s="32">
        <v>43243</v>
      </c>
      <c r="C880" s="28">
        <f>'Bitcoin Data'!C880</f>
        <v>7557.8198240000002</v>
      </c>
      <c r="D880" s="26">
        <f>'Bitcoin Data'!K880</f>
        <v>2022.3082702421555</v>
      </c>
      <c r="E880" s="25">
        <f>'Bitcoin Data'!J880</f>
        <v>43322.632440601366</v>
      </c>
      <c r="F880" s="25">
        <f t="shared" si="91"/>
        <v>87.611717873289237</v>
      </c>
      <c r="G880" s="23">
        <f>'Emissions Factors'!$AB$39/1000</f>
        <v>0.49266147344102867</v>
      </c>
      <c r="H880" s="26">
        <f t="shared" si="97"/>
        <v>43162.918018154385</v>
      </c>
      <c r="I880" s="23">
        <f t="shared" si="92"/>
        <v>21.343391931530775</v>
      </c>
      <c r="J880" s="26">
        <f>I880*'Social Cost of Carbon'!$C$4</f>
        <v>1067.1695965765387</v>
      </c>
      <c r="K880" s="26">
        <f>I880*'Social Cost of Carbon'!$C$5</f>
        <v>2134.3391931530773</v>
      </c>
      <c r="L880" s="26">
        <f>I880*'Social Cost of Carbon'!$C$6</f>
        <v>3201.5087897296162</v>
      </c>
      <c r="M880" s="23">
        <f t="shared" si="93"/>
        <v>0.14120071944394882</v>
      </c>
      <c r="N880" s="23">
        <f t="shared" si="94"/>
        <v>0.28240143888789765</v>
      </c>
      <c r="O880" s="23">
        <f t="shared" si="95"/>
        <v>0.4236021583318465</v>
      </c>
      <c r="P880" s="27"/>
    </row>
    <row r="881" spans="1:16" x14ac:dyDescent="0.25">
      <c r="A881" s="24">
        <f t="shared" si="96"/>
        <v>2018</v>
      </c>
      <c r="B881" s="32">
        <v>43244</v>
      </c>
      <c r="C881" s="28">
        <f>'Bitcoin Data'!C881</f>
        <v>7587.3398440000001</v>
      </c>
      <c r="D881" s="26">
        <f>'Bitcoin Data'!K881</f>
        <v>1779.8778379624316</v>
      </c>
      <c r="E881" s="25">
        <f>'Bitcoin Data'!J881</f>
        <v>45135.940820750788</v>
      </c>
      <c r="F881" s="25">
        <f t="shared" si="91"/>
        <v>80.336460762438179</v>
      </c>
      <c r="G881" s="23">
        <f>'Emissions Factors'!$AB$39/1000</f>
        <v>0.49266147344102867</v>
      </c>
      <c r="H881" s="26">
        <f t="shared" si="97"/>
        <v>39578.679130260178</v>
      </c>
      <c r="I881" s="23">
        <f t="shared" si="92"/>
        <v>22.236739109898156</v>
      </c>
      <c r="J881" s="26">
        <f>I881*'Social Cost of Carbon'!$C$4</f>
        <v>1111.8369554949079</v>
      </c>
      <c r="K881" s="26">
        <f>I881*'Social Cost of Carbon'!$C$5</f>
        <v>2223.6739109898158</v>
      </c>
      <c r="L881" s="26">
        <f>I881*'Social Cost of Carbon'!$C$6</f>
        <v>3335.5108664847235</v>
      </c>
      <c r="M881" s="23">
        <f t="shared" si="93"/>
        <v>0.14653844145048261</v>
      </c>
      <c r="N881" s="23">
        <f t="shared" si="94"/>
        <v>0.29307688290096523</v>
      </c>
      <c r="O881" s="23">
        <f t="shared" si="95"/>
        <v>0.43961532435144779</v>
      </c>
      <c r="P881" s="27"/>
    </row>
    <row r="882" spans="1:16" x14ac:dyDescent="0.25">
      <c r="A882" s="24">
        <f t="shared" si="96"/>
        <v>2018</v>
      </c>
      <c r="B882" s="32">
        <v>43245</v>
      </c>
      <c r="C882" s="28">
        <f>'Bitcoin Data'!C882</f>
        <v>7480.1401370000003</v>
      </c>
      <c r="D882" s="26">
        <f>'Bitcoin Data'!K882</f>
        <v>2210.0526701315016</v>
      </c>
      <c r="E882" s="25">
        <f>'Bitcoin Data'!J882</f>
        <v>44715.017067056055</v>
      </c>
      <c r="F882" s="25">
        <f t="shared" si="91"/>
        <v>98.822542864022893</v>
      </c>
      <c r="G882" s="23">
        <f>'Emissions Factors'!$AB$39/1000</f>
        <v>0.49266147344102867</v>
      </c>
      <c r="H882" s="26">
        <f t="shared" si="97"/>
        <v>48686.059576578737</v>
      </c>
      <c r="I882" s="23">
        <f t="shared" si="92"/>
        <v>22.02936619319658</v>
      </c>
      <c r="J882" s="26">
        <f>I882*'Social Cost of Carbon'!$C$4</f>
        <v>1101.4683096598289</v>
      </c>
      <c r="K882" s="26">
        <f>I882*'Social Cost of Carbon'!$C$5</f>
        <v>2202.9366193196579</v>
      </c>
      <c r="L882" s="26">
        <f>I882*'Social Cost of Carbon'!$C$6</f>
        <v>3304.4049289794871</v>
      </c>
      <c r="M882" s="23">
        <f t="shared" si="93"/>
        <v>0.14725236285500742</v>
      </c>
      <c r="N882" s="23">
        <f t="shared" si="94"/>
        <v>0.29450472571001485</v>
      </c>
      <c r="O882" s="23">
        <f t="shared" si="95"/>
        <v>0.44175708856502227</v>
      </c>
      <c r="P882" s="27"/>
    </row>
    <row r="883" spans="1:16" x14ac:dyDescent="0.25">
      <c r="A883" s="24">
        <f t="shared" si="96"/>
        <v>2018</v>
      </c>
      <c r="B883" s="32">
        <v>43246</v>
      </c>
      <c r="C883" s="28">
        <f>'Bitcoin Data'!C883</f>
        <v>7355.8798829999996</v>
      </c>
      <c r="D883" s="26">
        <f>'Bitcoin Data'!K883</f>
        <v>2014.4381886636047</v>
      </c>
      <c r="E883" s="25">
        <f>'Bitcoin Data'!J883</f>
        <v>45130.601841052536</v>
      </c>
      <c r="F883" s="25">
        <f t="shared" si="91"/>
        <v>90.912807825988224</v>
      </c>
      <c r="G883" s="23">
        <f>'Emissions Factors'!$AB$39/1000</f>
        <v>0.49266147344102867</v>
      </c>
      <c r="H883" s="26">
        <f t="shared" si="97"/>
        <v>44789.237858212437</v>
      </c>
      <c r="I883" s="23">
        <f t="shared" si="92"/>
        <v>22.234108800293342</v>
      </c>
      <c r="J883" s="26">
        <f>I883*'Social Cost of Carbon'!$C$4</f>
        <v>1111.7054400146671</v>
      </c>
      <c r="K883" s="26">
        <f>I883*'Social Cost of Carbon'!$C$5</f>
        <v>2223.4108800293343</v>
      </c>
      <c r="L883" s="26">
        <f>I883*'Social Cost of Carbon'!$C$6</f>
        <v>3335.1163200440014</v>
      </c>
      <c r="M883" s="23">
        <f t="shared" si="93"/>
        <v>0.15113153799369444</v>
      </c>
      <c r="N883" s="23">
        <f t="shared" si="94"/>
        <v>0.30226307598738889</v>
      </c>
      <c r="O883" s="23">
        <f t="shared" si="95"/>
        <v>0.45339461398108338</v>
      </c>
      <c r="P883" s="27"/>
    </row>
    <row r="884" spans="1:16" x14ac:dyDescent="0.25">
      <c r="A884" s="24">
        <f t="shared" si="96"/>
        <v>2018</v>
      </c>
      <c r="B884" s="32">
        <v>43247</v>
      </c>
      <c r="C884" s="28">
        <f>'Bitcoin Data'!C884</f>
        <v>7368.2202150000003</v>
      </c>
      <c r="D884" s="26">
        <f>'Bitcoin Data'!K884</f>
        <v>2045.0530545324393</v>
      </c>
      <c r="E884" s="25">
        <f>'Bitcoin Data'!J884</f>
        <v>44979.645139403867</v>
      </c>
      <c r="F884" s="25">
        <f t="shared" si="91"/>
        <v>91.985760684123065</v>
      </c>
      <c r="G884" s="23">
        <f>'Emissions Factors'!$AB$39/1000</f>
        <v>0.49266147344102867</v>
      </c>
      <c r="H884" s="26">
        <f t="shared" si="97"/>
        <v>45317.840394233914</v>
      </c>
      <c r="I884" s="23">
        <f t="shared" si="92"/>
        <v>22.159738249233314</v>
      </c>
      <c r="J884" s="26">
        <f>I884*'Social Cost of Carbon'!$C$4</f>
        <v>1107.9869124616657</v>
      </c>
      <c r="K884" s="26">
        <f>I884*'Social Cost of Carbon'!$C$5</f>
        <v>2215.9738249233314</v>
      </c>
      <c r="L884" s="26">
        <f>I884*'Social Cost of Carbon'!$C$6</f>
        <v>3323.9607373849972</v>
      </c>
      <c r="M884" s="23">
        <f t="shared" si="93"/>
        <v>0.15037375107302839</v>
      </c>
      <c r="N884" s="23">
        <f t="shared" si="94"/>
        <v>0.30074750214605678</v>
      </c>
      <c r="O884" s="23">
        <f t="shared" si="95"/>
        <v>0.45112125321908514</v>
      </c>
      <c r="P884" s="27"/>
    </row>
    <row r="885" spans="1:16" x14ac:dyDescent="0.25">
      <c r="A885" s="24">
        <f t="shared" si="96"/>
        <v>2018</v>
      </c>
      <c r="B885" s="32">
        <v>43248</v>
      </c>
      <c r="C885" s="28">
        <f>'Bitcoin Data'!C885</f>
        <v>7135.9902339999999</v>
      </c>
      <c r="D885" s="26">
        <f>'Bitcoin Data'!K885</f>
        <v>2002.0914535602244</v>
      </c>
      <c r="E885" s="25">
        <f>'Bitcoin Data'!J885</f>
        <v>43680.152129382113</v>
      </c>
      <c r="F885" s="25">
        <f t="shared" si="91"/>
        <v>87.451659268446377</v>
      </c>
      <c r="G885" s="23">
        <f>'Emissions Factors'!$AB$39/1000</f>
        <v>0.49266147344102867</v>
      </c>
      <c r="H885" s="26">
        <f t="shared" si="97"/>
        <v>43084.063310055586</v>
      </c>
      <c r="I885" s="23">
        <f t="shared" si="92"/>
        <v>21.519528108189679</v>
      </c>
      <c r="J885" s="26">
        <f>I885*'Social Cost of Carbon'!$C$4</f>
        <v>1075.976405409484</v>
      </c>
      <c r="K885" s="26">
        <f>I885*'Social Cost of Carbon'!$C$5</f>
        <v>2151.9528108189679</v>
      </c>
      <c r="L885" s="26">
        <f>I885*'Social Cost of Carbon'!$C$6</f>
        <v>3227.9292162284519</v>
      </c>
      <c r="M885" s="23">
        <f t="shared" si="93"/>
        <v>0.15078165329920265</v>
      </c>
      <c r="N885" s="23">
        <f t="shared" si="94"/>
        <v>0.3015633065984053</v>
      </c>
      <c r="O885" s="23">
        <f t="shared" si="95"/>
        <v>0.45234495989760792</v>
      </c>
      <c r="P885" s="27"/>
    </row>
    <row r="886" spans="1:16" x14ac:dyDescent="0.25">
      <c r="A886" s="24">
        <f t="shared" si="96"/>
        <v>2018</v>
      </c>
      <c r="B886" s="32">
        <v>43249</v>
      </c>
      <c r="C886" s="28">
        <f>'Bitcoin Data'!C886</f>
        <v>7472.5898440000001</v>
      </c>
      <c r="D886" s="26">
        <f>'Bitcoin Data'!K886</f>
        <v>1695.6197618993863</v>
      </c>
      <c r="E886" s="25">
        <f>'Bitcoin Data'!J886</f>
        <v>45930.004288467804</v>
      </c>
      <c r="F886" s="25">
        <f t="shared" si="91"/>
        <v>77.879822935649571</v>
      </c>
      <c r="G886" s="23">
        <f>'Emissions Factors'!$AB$39/1000</f>
        <v>0.49266147344102867</v>
      </c>
      <c r="H886" s="26">
        <f t="shared" si="97"/>
        <v>38368.38831880354</v>
      </c>
      <c r="I886" s="23">
        <f t="shared" si="92"/>
        <v>22.627943587909314</v>
      </c>
      <c r="J886" s="26">
        <f>I886*'Social Cost of Carbon'!$C$4</f>
        <v>1131.3971793954656</v>
      </c>
      <c r="K886" s="26">
        <f>I886*'Social Cost of Carbon'!$C$5</f>
        <v>2262.7943587909313</v>
      </c>
      <c r="L886" s="26">
        <f>I886*'Social Cost of Carbon'!$C$6</f>
        <v>3394.1915381863973</v>
      </c>
      <c r="M886" s="23">
        <f t="shared" si="93"/>
        <v>0.15140629995956534</v>
      </c>
      <c r="N886" s="23">
        <f t="shared" si="94"/>
        <v>0.30281259991913068</v>
      </c>
      <c r="O886" s="23">
        <f t="shared" si="95"/>
        <v>0.45421889987869613</v>
      </c>
      <c r="P886" s="27"/>
    </row>
    <row r="887" spans="1:16" x14ac:dyDescent="0.25">
      <c r="A887" s="24">
        <f t="shared" si="96"/>
        <v>2018</v>
      </c>
      <c r="B887" s="32">
        <v>43250</v>
      </c>
      <c r="C887" s="28">
        <f>'Bitcoin Data'!C887</f>
        <v>7406.5200199999999</v>
      </c>
      <c r="D887" s="26">
        <f>'Bitcoin Data'!K887</f>
        <v>2197.0724407239395</v>
      </c>
      <c r="E887" s="25">
        <f>'Bitcoin Data'!J887</f>
        <v>44348.78503618532</v>
      </c>
      <c r="F887" s="25">
        <f t="shared" si="91"/>
        <v>97.437493382593004</v>
      </c>
      <c r="G887" s="23">
        <f>'Emissions Factors'!$AB$39/1000</f>
        <v>0.49266147344102867</v>
      </c>
      <c r="H887" s="26">
        <f t="shared" si="97"/>
        <v>48003.69905826875</v>
      </c>
      <c r="I887" s="23">
        <f t="shared" si="92"/>
        <v>21.848937781246502</v>
      </c>
      <c r="J887" s="26">
        <f>I887*'Social Cost of Carbon'!$C$4</f>
        <v>1092.446889062325</v>
      </c>
      <c r="K887" s="26">
        <f>I887*'Social Cost of Carbon'!$C$5</f>
        <v>2184.89377812465</v>
      </c>
      <c r="L887" s="26">
        <f>I887*'Social Cost of Carbon'!$C$6</f>
        <v>3277.3406671869752</v>
      </c>
      <c r="M887" s="23">
        <f t="shared" si="93"/>
        <v>0.14749799988555556</v>
      </c>
      <c r="N887" s="23">
        <f t="shared" si="94"/>
        <v>0.29499599977111113</v>
      </c>
      <c r="O887" s="23">
        <f t="shared" si="95"/>
        <v>0.44249399965666675</v>
      </c>
      <c r="P887" s="27"/>
    </row>
    <row r="888" spans="1:16" x14ac:dyDescent="0.25">
      <c r="A888" s="24">
        <f t="shared" si="96"/>
        <v>2018</v>
      </c>
      <c r="B888" s="32">
        <v>43251</v>
      </c>
      <c r="C888" s="28">
        <f>'Bitcoin Data'!C888</f>
        <v>7494.169922</v>
      </c>
      <c r="D888" s="26">
        <f>'Bitcoin Data'!K888</f>
        <v>2102.0814728309419</v>
      </c>
      <c r="E888" s="25">
        <f>'Bitcoin Data'!J888</f>
        <v>45262.95788426981</v>
      </c>
      <c r="F888" s="25">
        <f t="shared" si="91"/>
        <v>95.146425174050776</v>
      </c>
      <c r="G888" s="23">
        <f>'Emissions Factors'!$AB$39/1000</f>
        <v>0.49266147344102867</v>
      </c>
      <c r="H888" s="26">
        <f t="shared" si="97"/>
        <v>46874.978018894435</v>
      </c>
      <c r="I888" s="23">
        <f t="shared" si="92"/>
        <v>22.299315523563589</v>
      </c>
      <c r="J888" s="26">
        <f>I888*'Social Cost of Carbon'!$C$4</f>
        <v>1114.9657761781793</v>
      </c>
      <c r="K888" s="26">
        <f>I888*'Social Cost of Carbon'!$C$5</f>
        <v>2229.9315523563587</v>
      </c>
      <c r="L888" s="26">
        <f>I888*'Social Cost of Carbon'!$C$6</f>
        <v>3344.8973285345382</v>
      </c>
      <c r="M888" s="23">
        <f t="shared" si="93"/>
        <v>0.14877775494589049</v>
      </c>
      <c r="N888" s="23">
        <f t="shared" si="94"/>
        <v>0.29755550989178098</v>
      </c>
      <c r="O888" s="23">
        <f t="shared" si="95"/>
        <v>0.44633326483767155</v>
      </c>
      <c r="P888" s="27"/>
    </row>
    <row r="889" spans="1:16" x14ac:dyDescent="0.25">
      <c r="A889" s="24">
        <f t="shared" si="96"/>
        <v>2018</v>
      </c>
      <c r="B889" s="32">
        <v>43252</v>
      </c>
      <c r="C889" s="28">
        <f>'Bitcoin Data'!C889</f>
        <v>7541.4501950000003</v>
      </c>
      <c r="D889" s="26">
        <f>'Bitcoin Data'!K889</f>
        <v>2075.072051112887</v>
      </c>
      <c r="E889" s="25">
        <f>'Bitcoin Data'!J889</f>
        <v>44749.188177962962</v>
      </c>
      <c r="F889" s="25">
        <f t="shared" si="91"/>
        <v>92.857789698082158</v>
      </c>
      <c r="G889" s="23">
        <f>'Emissions Factors'!$AB$39/1000</f>
        <v>0.49266147344102867</v>
      </c>
      <c r="H889" s="26">
        <f t="shared" si="97"/>
        <v>45747.45549313433</v>
      </c>
      <c r="I889" s="23">
        <f t="shared" si="92"/>
        <v>22.046200983045097</v>
      </c>
      <c r="J889" s="26">
        <f>I889*'Social Cost of Carbon'!$C$4</f>
        <v>1102.3100491522548</v>
      </c>
      <c r="K889" s="26">
        <f>I889*'Social Cost of Carbon'!$C$5</f>
        <v>2204.6200983045096</v>
      </c>
      <c r="L889" s="26">
        <f>I889*'Social Cost of Carbon'!$C$6</f>
        <v>3306.9301474567646</v>
      </c>
      <c r="M889" s="23">
        <f t="shared" si="93"/>
        <v>0.14616685394051784</v>
      </c>
      <c r="N889" s="23">
        <f t="shared" si="94"/>
        <v>0.29233370788103569</v>
      </c>
      <c r="O889" s="23">
        <f t="shared" si="95"/>
        <v>0.43850056182155356</v>
      </c>
      <c r="P889" s="27"/>
    </row>
    <row r="890" spans="1:16" x14ac:dyDescent="0.25">
      <c r="A890" s="24">
        <f t="shared" si="96"/>
        <v>2018</v>
      </c>
      <c r="B890" s="32">
        <v>43253</v>
      </c>
      <c r="C890" s="28">
        <f>'Bitcoin Data'!C890</f>
        <v>7643.4501950000003</v>
      </c>
      <c r="D890" s="26">
        <f>'Bitcoin Data'!K890</f>
        <v>1905.801223632121</v>
      </c>
      <c r="E890" s="25">
        <f>'Bitcoin Data'!J890</f>
        <v>44590.561370365511</v>
      </c>
      <c r="F890" s="25">
        <f t="shared" si="91"/>
        <v>84.980746422085772</v>
      </c>
      <c r="G890" s="23">
        <f>'Emissions Factors'!$AB$39/1000</f>
        <v>0.49266147344102867</v>
      </c>
      <c r="H890" s="26">
        <f t="shared" si="97"/>
        <v>41866.739746423198</v>
      </c>
      <c r="I890" s="23">
        <f t="shared" si="92"/>
        <v>21.968051666286886</v>
      </c>
      <c r="J890" s="26">
        <f>I890*'Social Cost of Carbon'!$C$4</f>
        <v>1098.4025833143444</v>
      </c>
      <c r="K890" s="26">
        <f>I890*'Social Cost of Carbon'!$C$5</f>
        <v>2196.8051666286888</v>
      </c>
      <c r="L890" s="26">
        <f>I890*'Social Cost of Carbon'!$C$6</f>
        <v>3295.2077499430329</v>
      </c>
      <c r="M890" s="23">
        <f t="shared" si="93"/>
        <v>0.14370507497162338</v>
      </c>
      <c r="N890" s="23">
        <f t="shared" si="94"/>
        <v>0.28741014994324676</v>
      </c>
      <c r="O890" s="23">
        <f t="shared" si="95"/>
        <v>0.43111522491487009</v>
      </c>
      <c r="P890" s="27"/>
    </row>
    <row r="891" spans="1:16" x14ac:dyDescent="0.25">
      <c r="A891" s="24">
        <f t="shared" si="96"/>
        <v>2018</v>
      </c>
      <c r="B891" s="32">
        <v>43254</v>
      </c>
      <c r="C891" s="28">
        <f>'Bitcoin Data'!C891</f>
        <v>7720.25</v>
      </c>
      <c r="D891" s="26">
        <f>'Bitcoin Data'!K891</f>
        <v>2031.949766840575</v>
      </c>
      <c r="E891" s="25">
        <f>'Bitcoin Data'!J891</f>
        <v>44824.792735267118</v>
      </c>
      <c r="F891" s="25">
        <f t="shared" si="91"/>
        <v>91.081727147103109</v>
      </c>
      <c r="G891" s="23">
        <f>'Emissions Factors'!$AB$39/1000</f>
        <v>0.49266147344102867</v>
      </c>
      <c r="H891" s="26">
        <f t="shared" si="97"/>
        <v>44872.457899845554</v>
      </c>
      <c r="I891" s="23">
        <f t="shared" si="92"/>
        <v>22.083448435645415</v>
      </c>
      <c r="J891" s="26">
        <f>I891*'Social Cost of Carbon'!$C$4</f>
        <v>1104.1724217822707</v>
      </c>
      <c r="K891" s="26">
        <f>I891*'Social Cost of Carbon'!$C$5</f>
        <v>2208.3448435645414</v>
      </c>
      <c r="L891" s="26">
        <f>I891*'Social Cost of Carbon'!$C$6</f>
        <v>3312.5172653468121</v>
      </c>
      <c r="M891" s="23">
        <f t="shared" si="93"/>
        <v>0.14302288420482118</v>
      </c>
      <c r="N891" s="23">
        <f t="shared" si="94"/>
        <v>0.28604576840964235</v>
      </c>
      <c r="O891" s="23">
        <f t="shared" si="95"/>
        <v>0.42906865261446353</v>
      </c>
      <c r="P891" s="27"/>
    </row>
    <row r="892" spans="1:16" x14ac:dyDescent="0.25">
      <c r="A892" s="24">
        <f t="shared" si="96"/>
        <v>2018</v>
      </c>
      <c r="B892" s="32">
        <v>43255</v>
      </c>
      <c r="C892" s="28">
        <f>'Bitcoin Data'!C892</f>
        <v>7514.4702150000003</v>
      </c>
      <c r="D892" s="26">
        <f>'Bitcoin Data'!K892</f>
        <v>2279.0036240194509</v>
      </c>
      <c r="E892" s="25">
        <f>'Bitcoin Data'!J892</f>
        <v>44845.247629309655</v>
      </c>
      <c r="F892" s="25">
        <f t="shared" si="91"/>
        <v>102.20248186724639</v>
      </c>
      <c r="G892" s="23">
        <f>'Emissions Factors'!$AB$39/1000</f>
        <v>0.49266147344102867</v>
      </c>
      <c r="H892" s="26">
        <f t="shared" si="97"/>
        <v>50351.225306047621</v>
      </c>
      <c r="I892" s="23">
        <f t="shared" si="92"/>
        <v>22.093525773883492</v>
      </c>
      <c r="J892" s="26">
        <f>I892*'Social Cost of Carbon'!$C$4</f>
        <v>1104.6762886941747</v>
      </c>
      <c r="K892" s="26">
        <f>I892*'Social Cost of Carbon'!$C$5</f>
        <v>2209.3525773883493</v>
      </c>
      <c r="L892" s="26">
        <f>I892*'Social Cost of Carbon'!$C$6</f>
        <v>3314.028866082524</v>
      </c>
      <c r="M892" s="23">
        <f t="shared" si="93"/>
        <v>0.14700654298809734</v>
      </c>
      <c r="N892" s="23">
        <f t="shared" si="94"/>
        <v>0.29401308597619469</v>
      </c>
      <c r="O892" s="23">
        <f t="shared" si="95"/>
        <v>0.44101962896429203</v>
      </c>
      <c r="P892" s="27"/>
    </row>
    <row r="893" spans="1:16" x14ac:dyDescent="0.25">
      <c r="A893" s="24">
        <f t="shared" si="96"/>
        <v>2018</v>
      </c>
      <c r="B893" s="32">
        <v>43256</v>
      </c>
      <c r="C893" s="28">
        <f>'Bitcoin Data'!C893</f>
        <v>7633.7597660000001</v>
      </c>
      <c r="D893" s="26">
        <f>'Bitcoin Data'!K893</f>
        <v>2196.7037820497944</v>
      </c>
      <c r="E893" s="25">
        <f>'Bitcoin Data'!J893</f>
        <v>51010.869895859672</v>
      </c>
      <c r="F893" s="25">
        <f t="shared" si="91"/>
        <v>112.05577082588493</v>
      </c>
      <c r="G893" s="23">
        <f>'Emissions Factors'!$AB$39/1000</f>
        <v>0.49266147344102867</v>
      </c>
      <c r="H893" s="26">
        <f t="shared" si="97"/>
        <v>55205.561162650702</v>
      </c>
      <c r="I893" s="23">
        <f t="shared" si="92"/>
        <v>25.131090324402837</v>
      </c>
      <c r="J893" s="26">
        <f>I893*'Social Cost of Carbon'!$C$4</f>
        <v>1256.554516220142</v>
      </c>
      <c r="K893" s="26">
        <f>I893*'Social Cost of Carbon'!$C$5</f>
        <v>2513.109032440284</v>
      </c>
      <c r="L893" s="26">
        <f>I893*'Social Cost of Carbon'!$C$6</f>
        <v>3769.6635486604255</v>
      </c>
      <c r="M893" s="23">
        <f t="shared" si="93"/>
        <v>0.1646049331833456</v>
      </c>
      <c r="N893" s="23">
        <f t="shared" si="94"/>
        <v>0.3292098663666912</v>
      </c>
      <c r="O893" s="23">
        <f t="shared" si="95"/>
        <v>0.49381479955003676</v>
      </c>
      <c r="P893" s="27"/>
    </row>
    <row r="894" spans="1:16" x14ac:dyDescent="0.25">
      <c r="A894" s="24">
        <f t="shared" si="96"/>
        <v>2018</v>
      </c>
      <c r="B894" s="32">
        <v>43257</v>
      </c>
      <c r="C894" s="28">
        <f>'Bitcoin Data'!C894</f>
        <v>7653.9799800000001</v>
      </c>
      <c r="D894" s="26">
        <f>'Bitcoin Data'!K894</f>
        <v>1835.312070101616</v>
      </c>
      <c r="E894" s="25">
        <f>'Bitcoin Data'!J894</f>
        <v>51259.019223788237</v>
      </c>
      <c r="F894" s="25">
        <f t="shared" si="91"/>
        <v>94.076296682989309</v>
      </c>
      <c r="G894" s="23">
        <f>'Emissions Factors'!$AB$39/1000</f>
        <v>0.49266147344102867</v>
      </c>
      <c r="H894" s="26">
        <f t="shared" si="97"/>
        <v>46347.766939716872</v>
      </c>
      <c r="I894" s="23">
        <f t="shared" si="92"/>
        <v>25.253343937933526</v>
      </c>
      <c r="J894" s="26">
        <f>I894*'Social Cost of Carbon'!$C$4</f>
        <v>1262.6671968966764</v>
      </c>
      <c r="K894" s="26">
        <f>I894*'Social Cost of Carbon'!$C$5</f>
        <v>2525.3343937933528</v>
      </c>
      <c r="L894" s="26">
        <f>I894*'Social Cost of Carbon'!$C$6</f>
        <v>3788.0015906900289</v>
      </c>
      <c r="M894" s="23">
        <f t="shared" si="93"/>
        <v>0.16496870911552558</v>
      </c>
      <c r="N894" s="23">
        <f t="shared" si="94"/>
        <v>0.32993741823105116</v>
      </c>
      <c r="O894" s="23">
        <f t="shared" si="95"/>
        <v>0.49490612734657674</v>
      </c>
      <c r="P894" s="27"/>
    </row>
    <row r="895" spans="1:16" x14ac:dyDescent="0.25">
      <c r="A895" s="24">
        <f t="shared" si="96"/>
        <v>2018</v>
      </c>
      <c r="B895" s="32">
        <v>43258</v>
      </c>
      <c r="C895" s="28">
        <f>'Bitcoin Data'!C895</f>
        <v>7678.2402339999999</v>
      </c>
      <c r="D895" s="26">
        <f>'Bitcoin Data'!K895</f>
        <v>1780.3087067286185</v>
      </c>
      <c r="E895" s="25">
        <f>'Bitcoin Data'!J895</f>
        <v>51377.184327027506</v>
      </c>
      <c r="F895" s="25">
        <f t="shared" si="91"/>
        <v>91.467248584608186</v>
      </c>
      <c r="G895" s="23">
        <f>'Emissions Factors'!$AB$39/1000</f>
        <v>0.49266147344102867</v>
      </c>
      <c r="H895" s="26">
        <f t="shared" si="97"/>
        <v>45062.389459289909</v>
      </c>
      <c r="I895" s="23">
        <f t="shared" si="92"/>
        <v>25.311559331804695</v>
      </c>
      <c r="J895" s="26">
        <f>I895*'Social Cost of Carbon'!$C$4</f>
        <v>1265.5779665902348</v>
      </c>
      <c r="K895" s="26">
        <f>I895*'Social Cost of Carbon'!$C$5</f>
        <v>2531.1559331804697</v>
      </c>
      <c r="L895" s="26">
        <f>I895*'Social Cost of Carbon'!$C$6</f>
        <v>3796.7338997707043</v>
      </c>
      <c r="M895" s="23">
        <f t="shared" si="93"/>
        <v>0.16482656546562996</v>
      </c>
      <c r="N895" s="23">
        <f t="shared" si="94"/>
        <v>0.32965313093125992</v>
      </c>
      <c r="O895" s="23">
        <f t="shared" si="95"/>
        <v>0.49447969639688982</v>
      </c>
      <c r="P895" s="27"/>
    </row>
    <row r="896" spans="1:16" x14ac:dyDescent="0.25">
      <c r="A896" s="24">
        <f t="shared" si="96"/>
        <v>2018</v>
      </c>
      <c r="B896" s="32">
        <v>43259</v>
      </c>
      <c r="C896" s="28">
        <f>'Bitcoin Data'!C896</f>
        <v>7624.919922</v>
      </c>
      <c r="D896" s="26">
        <f>'Bitcoin Data'!K896</f>
        <v>1816.0311717227951</v>
      </c>
      <c r="E896" s="25">
        <f>'Bitcoin Data'!J896</f>
        <v>51043.562877567216</v>
      </c>
      <c r="F896" s="25">
        <f t="shared" si="91"/>
        <v>92.696701301454553</v>
      </c>
      <c r="G896" s="23">
        <f>'Emissions Factors'!$AB$39/1000</f>
        <v>0.49266147344102867</v>
      </c>
      <c r="H896" s="26">
        <f t="shared" si="97"/>
        <v>45668.09344629752</v>
      </c>
      <c r="I896" s="23">
        <f t="shared" si="92"/>
        <v>25.147196896942059</v>
      </c>
      <c r="J896" s="26">
        <f>I896*'Social Cost of Carbon'!$C$4</f>
        <v>1257.359844847103</v>
      </c>
      <c r="K896" s="26">
        <f>I896*'Social Cost of Carbon'!$C$5</f>
        <v>2514.719689694206</v>
      </c>
      <c r="L896" s="26">
        <f>I896*'Social Cost of Carbon'!$C$6</f>
        <v>3772.0795345413089</v>
      </c>
      <c r="M896" s="23">
        <f t="shared" si="93"/>
        <v>0.16490138358296361</v>
      </c>
      <c r="N896" s="23">
        <f t="shared" si="94"/>
        <v>0.32980276716592721</v>
      </c>
      <c r="O896" s="23">
        <f t="shared" si="95"/>
        <v>0.49470415074889085</v>
      </c>
      <c r="P896" s="27"/>
    </row>
    <row r="897" spans="1:16" x14ac:dyDescent="0.25">
      <c r="A897" s="24">
        <f t="shared" si="96"/>
        <v>2018</v>
      </c>
      <c r="B897" s="32">
        <v>43260</v>
      </c>
      <c r="C897" s="28">
        <f>'Bitcoin Data'!C897</f>
        <v>7531.9799800000001</v>
      </c>
      <c r="D897" s="26">
        <f>'Bitcoin Data'!K897</f>
        <v>1801.301639879634</v>
      </c>
      <c r="E897" s="25">
        <f>'Bitcoin Data'!J897</f>
        <v>50723.892098879354</v>
      </c>
      <c r="F897" s="25">
        <f t="shared" si="91"/>
        <v>91.36903001878899</v>
      </c>
      <c r="G897" s="23">
        <f>'Emissions Factors'!$AB$39/1000</f>
        <v>0.49266147344102867</v>
      </c>
      <c r="H897" s="26">
        <f t="shared" si="97"/>
        <v>45014.000955934163</v>
      </c>
      <c r="I897" s="23">
        <f t="shared" si="92"/>
        <v>24.989707420097655</v>
      </c>
      <c r="J897" s="26">
        <f>I897*'Social Cost of Carbon'!$C$4</f>
        <v>1249.4853710048828</v>
      </c>
      <c r="K897" s="26">
        <f>I897*'Social Cost of Carbon'!$C$5</f>
        <v>2498.9707420097657</v>
      </c>
      <c r="L897" s="26">
        <f>I897*'Social Cost of Carbon'!$C$6</f>
        <v>3748.4561130146485</v>
      </c>
      <c r="M897" s="23">
        <f t="shared" si="93"/>
        <v>0.1658906919990091</v>
      </c>
      <c r="N897" s="23">
        <f t="shared" si="94"/>
        <v>0.33178138399801821</v>
      </c>
      <c r="O897" s="23">
        <f t="shared" si="95"/>
        <v>0.49767207599702734</v>
      </c>
      <c r="P897" s="27"/>
    </row>
    <row r="898" spans="1:16" x14ac:dyDescent="0.25">
      <c r="A898" s="24">
        <f t="shared" si="96"/>
        <v>2018</v>
      </c>
      <c r="B898" s="32">
        <v>43261</v>
      </c>
      <c r="C898" s="28">
        <f>'Bitcoin Data'!C898</f>
        <v>6786.0200199999999</v>
      </c>
      <c r="D898" s="26">
        <f>'Bitcoin Data'!K898</f>
        <v>1578.8201438848926</v>
      </c>
      <c r="E898" s="25">
        <f>'Bitcoin Data'!J898</f>
        <v>51368.955908450414</v>
      </c>
      <c r="F898" s="25">
        <f t="shared" si="91"/>
        <v>81.102342358596388</v>
      </c>
      <c r="G898" s="23">
        <f>'Emissions Factors'!$AB$39/1000</f>
        <v>0.49266147344102867</v>
      </c>
      <c r="H898" s="26">
        <f t="shared" si="97"/>
        <v>39955.999485904846</v>
      </c>
      <c r="I898" s="23">
        <f t="shared" si="92"/>
        <v>25.307505506984416</v>
      </c>
      <c r="J898" s="26">
        <f>I898*'Social Cost of Carbon'!$C$4</f>
        <v>1265.3752753492208</v>
      </c>
      <c r="K898" s="26">
        <f>I898*'Social Cost of Carbon'!$C$5</f>
        <v>2530.7505506984417</v>
      </c>
      <c r="L898" s="26">
        <f>I898*'Social Cost of Carbon'!$C$6</f>
        <v>3796.1258260476625</v>
      </c>
      <c r="M898" s="23">
        <f t="shared" si="93"/>
        <v>0.1864679549455884</v>
      </c>
      <c r="N898" s="23">
        <f t="shared" si="94"/>
        <v>0.37293590989117681</v>
      </c>
      <c r="O898" s="23">
        <f t="shared" si="95"/>
        <v>0.55940386483676519</v>
      </c>
      <c r="P898" s="27"/>
    </row>
    <row r="899" spans="1:16" x14ac:dyDescent="0.25">
      <c r="A899" s="24">
        <f t="shared" si="96"/>
        <v>2018</v>
      </c>
      <c r="B899" s="32">
        <v>43262</v>
      </c>
      <c r="C899" s="28">
        <f>'Bitcoin Data'!C899</f>
        <v>6906.919922</v>
      </c>
      <c r="D899" s="26">
        <f>'Bitcoin Data'!K899</f>
        <v>1761.498671885927</v>
      </c>
      <c r="E899" s="25">
        <f>'Bitcoin Data'!J899</f>
        <v>50727.340228218469</v>
      </c>
      <c r="F899" s="25">
        <f t="shared" si="91"/>
        <v>89.356142440312382</v>
      </c>
      <c r="G899" s="23">
        <f>'Emissions Factors'!$AB$39/1000</f>
        <v>0.49266147344102867</v>
      </c>
      <c r="H899" s="26">
        <f t="shared" si="97"/>
        <v>44022.328795650734</v>
      </c>
      <c r="I899" s="23">
        <f t="shared" si="92"/>
        <v>24.99140618057848</v>
      </c>
      <c r="J899" s="26">
        <f>I899*'Social Cost of Carbon'!$C$4</f>
        <v>1249.5703090289239</v>
      </c>
      <c r="K899" s="26">
        <f>I899*'Social Cost of Carbon'!$C$5</f>
        <v>2499.1406180578479</v>
      </c>
      <c r="L899" s="26">
        <f>I899*'Social Cost of Carbon'!$C$6</f>
        <v>3748.7109270867718</v>
      </c>
      <c r="M899" s="23">
        <f t="shared" si="93"/>
        <v>0.18091570817967331</v>
      </c>
      <c r="N899" s="23">
        <f t="shared" si="94"/>
        <v>0.36183141635934662</v>
      </c>
      <c r="O899" s="23">
        <f t="shared" si="95"/>
        <v>0.54274712453901997</v>
      </c>
      <c r="P899" s="27"/>
    </row>
    <row r="900" spans="1:16" x14ac:dyDescent="0.25">
      <c r="A900" s="24">
        <f t="shared" si="96"/>
        <v>2018</v>
      </c>
      <c r="B900" s="32">
        <v>43263</v>
      </c>
      <c r="C900" s="28">
        <f>'Bitcoin Data'!C900</f>
        <v>6582.3598629999997</v>
      </c>
      <c r="D900" s="26">
        <f>'Bitcoin Data'!K900</f>
        <v>1795.6862250455883</v>
      </c>
      <c r="E900" s="25">
        <f>'Bitcoin Data'!J900</f>
        <v>51511.076581801288</v>
      </c>
      <c r="F900" s="25">
        <f t="shared" si="91"/>
        <v>92.497730655208954</v>
      </c>
      <c r="G900" s="23">
        <f>'Emissions Factors'!$AB$39/1000</f>
        <v>0.49266147344102867</v>
      </c>
      <c r="H900" s="26">
        <f t="shared" si="97"/>
        <v>45570.068274546647</v>
      </c>
      <c r="I900" s="23">
        <f t="shared" si="92"/>
        <v>25.377522887323888</v>
      </c>
      <c r="J900" s="26">
        <f>I900*'Social Cost of Carbon'!$C$4</f>
        <v>1268.8761443661945</v>
      </c>
      <c r="K900" s="26">
        <f>I900*'Social Cost of Carbon'!$C$5</f>
        <v>2537.7522887323889</v>
      </c>
      <c r="L900" s="26">
        <f>I900*'Social Cost of Carbon'!$C$6</f>
        <v>3806.6284330985832</v>
      </c>
      <c r="M900" s="23">
        <f t="shared" si="93"/>
        <v>0.19276918472638579</v>
      </c>
      <c r="N900" s="23">
        <f t="shared" si="94"/>
        <v>0.38553836945277159</v>
      </c>
      <c r="O900" s="23">
        <f t="shared" si="95"/>
        <v>0.57830755417915736</v>
      </c>
      <c r="P900" s="27"/>
    </row>
    <row r="901" spans="1:16" x14ac:dyDescent="0.25">
      <c r="A901" s="24">
        <f t="shared" si="96"/>
        <v>2018</v>
      </c>
      <c r="B901" s="32">
        <v>43264</v>
      </c>
      <c r="C901" s="28">
        <f>'Bitcoin Data'!C901</f>
        <v>6349.8999020000001</v>
      </c>
      <c r="D901" s="26">
        <f>'Bitcoin Data'!K901</f>
        <v>1801.5117581187014</v>
      </c>
      <c r="E901" s="25">
        <f>'Bitcoin Data'!J901</f>
        <v>50609.111357523398</v>
      </c>
      <c r="F901" s="25">
        <f t="shared" si="91"/>
        <v>91.172909178517116</v>
      </c>
      <c r="G901" s="23">
        <f>'Emissions Factors'!$AB$39/1000</f>
        <v>0.49266147344102867</v>
      </c>
      <c r="H901" s="26">
        <f t="shared" si="97"/>
        <v>44917.379773793327</v>
      </c>
      <c r="I901" s="23">
        <f t="shared" si="92"/>
        <v>24.933159370938576</v>
      </c>
      <c r="J901" s="26">
        <f>I901*'Social Cost of Carbon'!$C$4</f>
        <v>1246.6579685469287</v>
      </c>
      <c r="K901" s="26">
        <f>I901*'Social Cost of Carbon'!$C$5</f>
        <v>2493.3159370938574</v>
      </c>
      <c r="L901" s="26">
        <f>I901*'Social Cost of Carbon'!$C$6</f>
        <v>3739.9739056407861</v>
      </c>
      <c r="M901" s="23">
        <f t="shared" si="93"/>
        <v>0.19632718433156313</v>
      </c>
      <c r="N901" s="23">
        <f t="shared" si="94"/>
        <v>0.39265436866312625</v>
      </c>
      <c r="O901" s="23">
        <f t="shared" si="95"/>
        <v>0.58898155299468946</v>
      </c>
      <c r="P901" s="27"/>
    </row>
    <row r="902" spans="1:16" x14ac:dyDescent="0.25">
      <c r="A902" s="24">
        <f t="shared" si="96"/>
        <v>2018</v>
      </c>
      <c r="B902" s="32">
        <v>43265</v>
      </c>
      <c r="C902" s="28">
        <f>'Bitcoin Data'!C902</f>
        <v>6675.3500979999999</v>
      </c>
      <c r="D902" s="26">
        <f>'Bitcoin Data'!K902</f>
        <v>1916.0260201064468</v>
      </c>
      <c r="E902" s="25">
        <f>'Bitcoin Data'!J902</f>
        <v>50884.616173054514</v>
      </c>
      <c r="F902" s="25">
        <f t="shared" si="91"/>
        <v>97.49624861070177</v>
      </c>
      <c r="G902" s="23">
        <f>'Emissions Factors'!$AB$39/1000</f>
        <v>0.49266147344102867</v>
      </c>
      <c r="H902" s="26">
        <f t="shared" si="97"/>
        <v>48032.645495521181</v>
      </c>
      <c r="I902" s="23">
        <f t="shared" si="92"/>
        <v>25.068889979298234</v>
      </c>
      <c r="J902" s="26">
        <f>I902*'Social Cost of Carbon'!$C$4</f>
        <v>1253.4444989649116</v>
      </c>
      <c r="K902" s="26">
        <f>I902*'Social Cost of Carbon'!$C$5</f>
        <v>2506.8889979298233</v>
      </c>
      <c r="L902" s="26">
        <f>I902*'Social Cost of Carbon'!$C$6</f>
        <v>3760.3334968947352</v>
      </c>
      <c r="M902" s="23">
        <f t="shared" si="93"/>
        <v>0.18777209892563626</v>
      </c>
      <c r="N902" s="23">
        <f t="shared" si="94"/>
        <v>0.37554419785127252</v>
      </c>
      <c r="O902" s="23">
        <f t="shared" si="95"/>
        <v>0.56331629677690875</v>
      </c>
      <c r="P902" s="27"/>
    </row>
    <row r="903" spans="1:16" x14ac:dyDescent="0.25">
      <c r="A903" s="24">
        <f t="shared" si="96"/>
        <v>2018</v>
      </c>
      <c r="B903" s="32">
        <v>43266</v>
      </c>
      <c r="C903" s="28">
        <f>'Bitcoin Data'!C903</f>
        <v>6456.580078</v>
      </c>
      <c r="D903" s="26">
        <f>'Bitcoin Data'!K903</f>
        <v>1903.6866359447022</v>
      </c>
      <c r="E903" s="25">
        <f>'Bitcoin Data'!J903</f>
        <v>51186.937189993798</v>
      </c>
      <c r="F903" s="25">
        <f t="shared" ref="F903:F966" si="98">E903*D903/1000000</f>
        <v>97.44388826353206</v>
      </c>
      <c r="G903" s="23">
        <f>'Emissions Factors'!$AB$39/1000</f>
        <v>0.49266147344102867</v>
      </c>
      <c r="H903" s="26">
        <f t="shared" si="97"/>
        <v>48006.849569734659</v>
      </c>
      <c r="I903" s="23">
        <f t="shared" ref="I903:I966" si="99">$E903*G903/1000</f>
        <v>25.217831896955733</v>
      </c>
      <c r="J903" s="26">
        <f>I903*'Social Cost of Carbon'!$C$4</f>
        <v>1260.8915948477866</v>
      </c>
      <c r="K903" s="26">
        <f>I903*'Social Cost of Carbon'!$C$5</f>
        <v>2521.7831896955731</v>
      </c>
      <c r="L903" s="26">
        <f>I903*'Social Cost of Carbon'!$C$6</f>
        <v>3782.6747845433601</v>
      </c>
      <c r="M903" s="23">
        <f t="shared" ref="M903:M966" si="100">J903/$C903</f>
        <v>0.19528784273025887</v>
      </c>
      <c r="N903" s="23">
        <f t="shared" ref="N903:N966" si="101">K903/$C903</f>
        <v>0.39057568546051774</v>
      </c>
      <c r="O903" s="23">
        <f t="shared" ref="O903:O966" si="102">L903/$C903</f>
        <v>0.58586352819077669</v>
      </c>
      <c r="P903" s="27"/>
    </row>
    <row r="904" spans="1:16" x14ac:dyDescent="0.25">
      <c r="A904" s="24">
        <f t="shared" ref="A904:A967" si="103">YEAR(B904)</f>
        <v>2018</v>
      </c>
      <c r="B904" s="32">
        <v>43267</v>
      </c>
      <c r="C904" s="28">
        <f>'Bitcoin Data'!C904</f>
        <v>6550.1601559999999</v>
      </c>
      <c r="D904" s="26">
        <f>'Bitcoin Data'!K904</f>
        <v>2064.8906395770714</v>
      </c>
      <c r="E904" s="25">
        <f>'Bitcoin Data'!J904</f>
        <v>51173.003327010854</v>
      </c>
      <c r="F904" s="25">
        <f t="shared" si="98"/>
        <v>105.66665556899105</v>
      </c>
      <c r="G904" s="23">
        <f>'Emissions Factors'!$AB$39/1000</f>
        <v>0.49266147344102867</v>
      </c>
      <c r="H904" s="26">
        <f t="shared" ref="H904:H967" si="104">F904*G904*1000</f>
        <v>52057.890226204807</v>
      </c>
      <c r="I904" s="23">
        <f t="shared" si="99"/>
        <v>25.210967219487831</v>
      </c>
      <c r="J904" s="26">
        <f>I904*'Social Cost of Carbon'!$C$4</f>
        <v>1260.5483609743915</v>
      </c>
      <c r="K904" s="26">
        <f>I904*'Social Cost of Carbon'!$C$5</f>
        <v>2521.0967219487829</v>
      </c>
      <c r="L904" s="26">
        <f>I904*'Social Cost of Carbon'!$C$6</f>
        <v>3781.6450829231744</v>
      </c>
      <c r="M904" s="23">
        <f t="shared" si="100"/>
        <v>0.19244542590607025</v>
      </c>
      <c r="N904" s="23">
        <f t="shared" si="101"/>
        <v>0.3848908518121405</v>
      </c>
      <c r="O904" s="23">
        <f t="shared" si="102"/>
        <v>0.57733627771821072</v>
      </c>
      <c r="P904" s="27"/>
    </row>
    <row r="905" spans="1:16" x14ac:dyDescent="0.25">
      <c r="A905" s="24">
        <f t="shared" si="103"/>
        <v>2018</v>
      </c>
      <c r="B905" s="32">
        <v>43268</v>
      </c>
      <c r="C905" s="28">
        <f>'Bitcoin Data'!C905</f>
        <v>6499.2700199999999</v>
      </c>
      <c r="D905" s="26">
        <f>'Bitcoin Data'!K905</f>
        <v>1982.8564077976455</v>
      </c>
      <c r="E905" s="25">
        <f>'Bitcoin Data'!J905</f>
        <v>50373.828667149479</v>
      </c>
      <c r="F905" s="25">
        <f t="shared" si="98"/>
        <v>99.884068957958078</v>
      </c>
      <c r="G905" s="23">
        <f>'Emissions Factors'!$AB$39/1000</f>
        <v>0.49266147344102867</v>
      </c>
      <c r="H905" s="26">
        <f t="shared" si="104"/>
        <v>49209.032586112939</v>
      </c>
      <c r="I905" s="23">
        <f t="shared" si="99"/>
        <v>24.817244654023792</v>
      </c>
      <c r="J905" s="26">
        <f>I905*'Social Cost of Carbon'!$C$4</f>
        <v>1240.8622327011897</v>
      </c>
      <c r="K905" s="26">
        <f>I905*'Social Cost of Carbon'!$C$5</f>
        <v>2481.7244654023793</v>
      </c>
      <c r="L905" s="26">
        <f>I905*'Social Cost of Carbon'!$C$6</f>
        <v>3722.5866981035688</v>
      </c>
      <c r="M905" s="23">
        <f t="shared" si="100"/>
        <v>0.19092332352444555</v>
      </c>
      <c r="N905" s="23">
        <f t="shared" si="101"/>
        <v>0.3818466470488911</v>
      </c>
      <c r="O905" s="23">
        <f t="shared" si="102"/>
        <v>0.57276997057333656</v>
      </c>
      <c r="P905" s="27"/>
    </row>
    <row r="906" spans="1:16" x14ac:dyDescent="0.25">
      <c r="A906" s="24">
        <f t="shared" si="103"/>
        <v>2018</v>
      </c>
      <c r="B906" s="32">
        <v>43269</v>
      </c>
      <c r="C906" s="28">
        <f>'Bitcoin Data'!C906</f>
        <v>6734.8198240000002</v>
      </c>
      <c r="D906" s="26">
        <f>'Bitcoin Data'!K906</f>
        <v>2028.7730230000932</v>
      </c>
      <c r="E906" s="25">
        <f>'Bitcoin Data'!J906</f>
        <v>51401.247533471178</v>
      </c>
      <c r="F906" s="25">
        <f t="shared" si="98"/>
        <v>104.28146434445641</v>
      </c>
      <c r="G906" s="23">
        <f>'Emissions Factors'!$AB$39/1000</f>
        <v>0.49266147344102867</v>
      </c>
      <c r="H906" s="26">
        <f t="shared" si="104"/>
        <v>51375.459876527988</v>
      </c>
      <c r="I906" s="23">
        <f t="shared" si="99"/>
        <v>25.323414346546951</v>
      </c>
      <c r="J906" s="26">
        <f>I906*'Social Cost of Carbon'!$C$4</f>
        <v>1266.1707173273476</v>
      </c>
      <c r="K906" s="26">
        <f>I906*'Social Cost of Carbon'!$C$5</f>
        <v>2532.3414346546951</v>
      </c>
      <c r="L906" s="26">
        <f>I906*'Social Cost of Carbon'!$C$6</f>
        <v>3798.5121519820427</v>
      </c>
      <c r="M906" s="23">
        <f t="shared" si="100"/>
        <v>0.18800365123581478</v>
      </c>
      <c r="N906" s="23">
        <f t="shared" si="101"/>
        <v>0.37600730247162956</v>
      </c>
      <c r="O906" s="23">
        <f t="shared" si="102"/>
        <v>0.56401095370744436</v>
      </c>
      <c r="P906" s="27"/>
    </row>
    <row r="907" spans="1:16" x14ac:dyDescent="0.25">
      <c r="A907" s="24">
        <f t="shared" si="103"/>
        <v>2018</v>
      </c>
      <c r="B907" s="32">
        <v>43270</v>
      </c>
      <c r="C907" s="28">
        <f>'Bitcoin Data'!C907</f>
        <v>6769.9399409999996</v>
      </c>
      <c r="D907" s="26">
        <f>'Bitcoin Data'!K907</f>
        <v>1934.6785937174968</v>
      </c>
      <c r="E907" s="25">
        <f>'Bitcoin Data'!J907</f>
        <v>52325.547363167869</v>
      </c>
      <c r="F907" s="25">
        <f t="shared" si="98"/>
        <v>101.23311638807188</v>
      </c>
      <c r="G907" s="23">
        <f>'Emissions Factors'!$AB$39/1000</f>
        <v>0.49266147344102867</v>
      </c>
      <c r="H907" s="26">
        <f t="shared" si="104"/>
        <v>49873.656280774638</v>
      </c>
      <c r="I907" s="23">
        <f t="shared" si="99"/>
        <v>25.778781262546612</v>
      </c>
      <c r="J907" s="26">
        <f>I907*'Social Cost of Carbon'!$C$4</f>
        <v>1288.9390631273307</v>
      </c>
      <c r="K907" s="26">
        <f>I907*'Social Cost of Carbon'!$C$5</f>
        <v>2577.8781262546613</v>
      </c>
      <c r="L907" s="26">
        <f>I907*'Social Cost of Carbon'!$C$6</f>
        <v>3866.8171893819917</v>
      </c>
      <c r="M907" s="23">
        <f t="shared" si="100"/>
        <v>0.19039150632951393</v>
      </c>
      <c r="N907" s="23">
        <f t="shared" si="101"/>
        <v>0.38078301265902786</v>
      </c>
      <c r="O907" s="23">
        <f t="shared" si="102"/>
        <v>0.57117451898854177</v>
      </c>
      <c r="P907" s="27"/>
    </row>
    <row r="908" spans="1:16" x14ac:dyDescent="0.25">
      <c r="A908" s="24">
        <f t="shared" si="103"/>
        <v>2018</v>
      </c>
      <c r="B908" s="32">
        <v>43271</v>
      </c>
      <c r="C908" s="28">
        <f>'Bitcoin Data'!C908</f>
        <v>6776.5498049999997</v>
      </c>
      <c r="D908" s="26">
        <f>'Bitcoin Data'!K908</f>
        <v>1952.2093552111396</v>
      </c>
      <c r="E908" s="25">
        <f>'Bitcoin Data'!J908</f>
        <v>51827.816973873531</v>
      </c>
      <c r="F908" s="25">
        <f t="shared" si="98"/>
        <v>101.17874915656661</v>
      </c>
      <c r="G908" s="23">
        <f>'Emissions Factors'!$AB$39/1000</f>
        <v>0.49266147344102867</v>
      </c>
      <c r="H908" s="26">
        <f t="shared" si="104"/>
        <v>49846.87164039434</v>
      </c>
      <c r="I908" s="23">
        <f t="shared" si="99"/>
        <v>25.53356867558049</v>
      </c>
      <c r="J908" s="26">
        <f>I908*'Social Cost of Carbon'!$C$4</f>
        <v>1276.6784337790245</v>
      </c>
      <c r="K908" s="26">
        <f>I908*'Social Cost of Carbon'!$C$5</f>
        <v>2553.3568675580491</v>
      </c>
      <c r="L908" s="26">
        <f>I908*'Social Cost of Carbon'!$C$6</f>
        <v>3830.0353013370736</v>
      </c>
      <c r="M908" s="23">
        <f t="shared" si="100"/>
        <v>0.18839652485650471</v>
      </c>
      <c r="N908" s="23">
        <f t="shared" si="101"/>
        <v>0.37679304971300942</v>
      </c>
      <c r="O908" s="23">
        <f t="shared" si="102"/>
        <v>0.56518957456951413</v>
      </c>
      <c r="P908" s="27"/>
    </row>
    <row r="909" spans="1:16" x14ac:dyDescent="0.25">
      <c r="A909" s="24">
        <f t="shared" si="103"/>
        <v>2018</v>
      </c>
      <c r="B909" s="32">
        <v>43272</v>
      </c>
      <c r="C909" s="28">
        <f>'Bitcoin Data'!C909</f>
        <v>6729.7402339999999</v>
      </c>
      <c r="D909" s="26">
        <f>'Bitcoin Data'!K909</f>
        <v>2120.1658256059686</v>
      </c>
      <c r="E909" s="25">
        <f>'Bitcoin Data'!J909</f>
        <v>52312.249880622992</v>
      </c>
      <c r="F909" s="25">
        <f t="shared" si="98"/>
        <v>110.91064445745678</v>
      </c>
      <c r="G909" s="23">
        <f>'Emissions Factors'!$AB$39/1000</f>
        <v>0.49266147344102867</v>
      </c>
      <c r="H909" s="26">
        <f t="shared" si="104"/>
        <v>54641.401518704719</v>
      </c>
      <c r="I909" s="23">
        <f t="shared" si="99"/>
        <v>25.772230105203001</v>
      </c>
      <c r="J909" s="26">
        <f>I909*'Social Cost of Carbon'!$C$4</f>
        <v>1288.6115052601501</v>
      </c>
      <c r="K909" s="26">
        <f>I909*'Social Cost of Carbon'!$C$5</f>
        <v>2577.2230105203002</v>
      </c>
      <c r="L909" s="26">
        <f>I909*'Social Cost of Carbon'!$C$6</f>
        <v>3865.8345157804501</v>
      </c>
      <c r="M909" s="23">
        <f t="shared" si="100"/>
        <v>0.19148012559977068</v>
      </c>
      <c r="N909" s="23">
        <f t="shared" si="101"/>
        <v>0.38296025119954136</v>
      </c>
      <c r="O909" s="23">
        <f t="shared" si="102"/>
        <v>0.57444037679931204</v>
      </c>
      <c r="P909" s="27"/>
    </row>
    <row r="910" spans="1:16" x14ac:dyDescent="0.25">
      <c r="A910" s="24">
        <f t="shared" si="103"/>
        <v>2018</v>
      </c>
      <c r="B910" s="32">
        <v>43273</v>
      </c>
      <c r="C910" s="28">
        <f>'Bitcoin Data'!C910</f>
        <v>6083.6899409999996</v>
      </c>
      <c r="D910" s="26">
        <f>'Bitcoin Data'!K910</f>
        <v>1881.9239290989678</v>
      </c>
      <c r="E910" s="25">
        <f>'Bitcoin Data'!J910</f>
        <v>52319.777672934768</v>
      </c>
      <c r="F910" s="25">
        <f t="shared" si="98"/>
        <v>98.461841567833858</v>
      </c>
      <c r="G910" s="23">
        <f>'Emissions Factors'!$AB$39/1000</f>
        <v>0.49266147344102867</v>
      </c>
      <c r="H910" s="26">
        <f t="shared" si="104"/>
        <v>48508.355944526149</v>
      </c>
      <c r="I910" s="23">
        <f t="shared" si="99"/>
        <v>25.77593875845508</v>
      </c>
      <c r="J910" s="26">
        <f>I910*'Social Cost of Carbon'!$C$4</f>
        <v>1288.7969379227541</v>
      </c>
      <c r="K910" s="26">
        <f>I910*'Social Cost of Carbon'!$C$5</f>
        <v>2577.5938758455081</v>
      </c>
      <c r="L910" s="26">
        <f>I910*'Social Cost of Carbon'!$C$6</f>
        <v>3866.390813768262</v>
      </c>
      <c r="M910" s="23">
        <f t="shared" si="100"/>
        <v>0.21184461246736541</v>
      </c>
      <c r="N910" s="23">
        <f t="shared" si="101"/>
        <v>0.42368922493473082</v>
      </c>
      <c r="O910" s="23">
        <f t="shared" si="102"/>
        <v>0.63553383740209624</v>
      </c>
      <c r="P910" s="27"/>
    </row>
    <row r="911" spans="1:16" x14ac:dyDescent="0.25">
      <c r="A911" s="24">
        <f t="shared" si="103"/>
        <v>2018</v>
      </c>
      <c r="B911" s="32">
        <v>43274</v>
      </c>
      <c r="C911" s="28">
        <f>'Bitcoin Data'!C911</f>
        <v>6162.4799800000001</v>
      </c>
      <c r="D911" s="26">
        <f>'Bitcoin Data'!K911</f>
        <v>1995.8881009032332</v>
      </c>
      <c r="E911" s="25">
        <f>'Bitcoin Data'!J911</f>
        <v>52244.611038959578</v>
      </c>
      <c r="F911" s="25">
        <f t="shared" si="98"/>
        <v>104.27439750897713</v>
      </c>
      <c r="G911" s="23">
        <f>'Emissions Factors'!$AB$39/1000</f>
        <v>0.49266147344102867</v>
      </c>
      <c r="H911" s="26">
        <f t="shared" si="104"/>
        <v>51371.978318948204</v>
      </c>
      <c r="I911" s="23">
        <f t="shared" si="99"/>
        <v>25.73890705380726</v>
      </c>
      <c r="J911" s="26">
        <f>I911*'Social Cost of Carbon'!$C$4</f>
        <v>1286.9453526903631</v>
      </c>
      <c r="K911" s="26">
        <f>I911*'Social Cost of Carbon'!$C$5</f>
        <v>2573.8907053807261</v>
      </c>
      <c r="L911" s="26">
        <f>I911*'Social Cost of Carbon'!$C$6</f>
        <v>3860.8360580710892</v>
      </c>
      <c r="M911" s="23">
        <f t="shared" si="100"/>
        <v>0.20883562411027307</v>
      </c>
      <c r="N911" s="23">
        <f t="shared" si="101"/>
        <v>0.41767124822054613</v>
      </c>
      <c r="O911" s="23">
        <f t="shared" si="102"/>
        <v>0.62650687233081914</v>
      </c>
      <c r="P911" s="27"/>
    </row>
    <row r="912" spans="1:16" x14ac:dyDescent="0.25">
      <c r="A912" s="24">
        <f t="shared" si="103"/>
        <v>2018</v>
      </c>
      <c r="B912" s="32">
        <v>43275</v>
      </c>
      <c r="C912" s="28">
        <f>'Bitcoin Data'!C912</f>
        <v>6173.2299800000001</v>
      </c>
      <c r="D912" s="26">
        <f>'Bitcoin Data'!K912</f>
        <v>2172.9870924472584</v>
      </c>
      <c r="E912" s="25">
        <f>'Bitcoin Data'!J912</f>
        <v>51258.202193583238</v>
      </c>
      <c r="F912" s="25">
        <f t="shared" si="98"/>
        <v>111.38341174870813</v>
      </c>
      <c r="G912" s="23">
        <f>'Emissions Factors'!$AB$39/1000</f>
        <v>0.49266147344102867</v>
      </c>
      <c r="H912" s="26">
        <f t="shared" si="104"/>
        <v>54874.315749007328</v>
      </c>
      <c r="I912" s="23">
        <f t="shared" si="99"/>
        <v>25.252941418628886</v>
      </c>
      <c r="J912" s="26">
        <f>I912*'Social Cost of Carbon'!$C$4</f>
        <v>1262.6470709314442</v>
      </c>
      <c r="K912" s="26">
        <f>I912*'Social Cost of Carbon'!$C$5</f>
        <v>2525.2941418628884</v>
      </c>
      <c r="L912" s="26">
        <f>I912*'Social Cost of Carbon'!$C$6</f>
        <v>3787.9412127943328</v>
      </c>
      <c r="M912" s="23">
        <f t="shared" si="100"/>
        <v>0.2045358872133651</v>
      </c>
      <c r="N912" s="23">
        <f t="shared" si="101"/>
        <v>0.40907177442673021</v>
      </c>
      <c r="O912" s="23">
        <f t="shared" si="102"/>
        <v>0.61360766164009539</v>
      </c>
      <c r="P912" s="27"/>
    </row>
    <row r="913" spans="1:16" x14ac:dyDescent="0.25">
      <c r="A913" s="24">
        <f t="shared" si="103"/>
        <v>2018</v>
      </c>
      <c r="B913" s="32">
        <v>43276</v>
      </c>
      <c r="C913" s="28">
        <f>'Bitcoin Data'!C913</f>
        <v>6249.1801759999998</v>
      </c>
      <c r="D913" s="26">
        <f>'Bitcoin Data'!K913</f>
        <v>1929.8664936661332</v>
      </c>
      <c r="E913" s="25">
        <f>'Bitcoin Data'!J913</f>
        <v>52961.892089811467</v>
      </c>
      <c r="F913" s="25">
        <f t="shared" si="98"/>
        <v>102.20938098528858</v>
      </c>
      <c r="G913" s="23">
        <f>'Emissions Factors'!$AB$39/1000</f>
        <v>0.49266147344102867</v>
      </c>
      <c r="H913" s="26">
        <f t="shared" si="104"/>
        <v>50354.624235707735</v>
      </c>
      <c r="I913" s="23">
        <f t="shared" si="99"/>
        <v>26.092283793191282</v>
      </c>
      <c r="J913" s="26">
        <f>I913*'Social Cost of Carbon'!$C$4</f>
        <v>1304.6141896595641</v>
      </c>
      <c r="K913" s="26">
        <f>I913*'Social Cost of Carbon'!$C$5</f>
        <v>2609.2283793191282</v>
      </c>
      <c r="L913" s="26">
        <f>I913*'Social Cost of Carbon'!$C$6</f>
        <v>3913.8425689786923</v>
      </c>
      <c r="M913" s="23">
        <f t="shared" si="100"/>
        <v>0.20876565452056253</v>
      </c>
      <c r="N913" s="23">
        <f t="shared" si="101"/>
        <v>0.41753130904112506</v>
      </c>
      <c r="O913" s="23">
        <f t="shared" si="102"/>
        <v>0.62629696356168763</v>
      </c>
      <c r="P913" s="27"/>
    </row>
    <row r="914" spans="1:16" x14ac:dyDescent="0.25">
      <c r="A914" s="24">
        <f t="shared" si="103"/>
        <v>2018</v>
      </c>
      <c r="B914" s="32">
        <v>43277</v>
      </c>
      <c r="C914" s="28">
        <f>'Bitcoin Data'!C914</f>
        <v>6093.669922</v>
      </c>
      <c r="D914" s="26">
        <f>'Bitcoin Data'!K914</f>
        <v>1829.0221552024132</v>
      </c>
      <c r="E914" s="25">
        <f>'Bitcoin Data'!J914</f>
        <v>51938.77409513919</v>
      </c>
      <c r="F914" s="25">
        <f t="shared" si="98"/>
        <v>94.997168534062737</v>
      </c>
      <c r="G914" s="23">
        <f>'Emissions Factors'!$AB$39/1000</f>
        <v>0.49266147344102867</v>
      </c>
      <c r="H914" s="26">
        <f t="shared" si="104"/>
        <v>46801.445022717075</v>
      </c>
      <c r="I914" s="23">
        <f t="shared" si="99"/>
        <v>25.588232974432007</v>
      </c>
      <c r="J914" s="26">
        <f>I914*'Social Cost of Carbon'!$C$4</f>
        <v>1279.4116487216004</v>
      </c>
      <c r="K914" s="26">
        <f>I914*'Social Cost of Carbon'!$C$5</f>
        <v>2558.8232974432008</v>
      </c>
      <c r="L914" s="26">
        <f>I914*'Social Cost of Carbon'!$C$6</f>
        <v>3838.2349461648009</v>
      </c>
      <c r="M914" s="23">
        <f t="shared" si="100"/>
        <v>0.20995749115037157</v>
      </c>
      <c r="N914" s="23">
        <f t="shared" si="101"/>
        <v>0.41991498230074314</v>
      </c>
      <c r="O914" s="23">
        <f t="shared" si="102"/>
        <v>0.62987247345111463</v>
      </c>
      <c r="P914" s="27"/>
    </row>
    <row r="915" spans="1:16" x14ac:dyDescent="0.25">
      <c r="A915" s="24">
        <f t="shared" si="103"/>
        <v>2018</v>
      </c>
      <c r="B915" s="32">
        <v>43278</v>
      </c>
      <c r="C915" s="28">
        <f>'Bitcoin Data'!C915</f>
        <v>6157.1298829999996</v>
      </c>
      <c r="D915" s="26">
        <f>'Bitcoin Data'!K915</f>
        <v>1511.8000925497545</v>
      </c>
      <c r="E915" s="25">
        <f>'Bitcoin Data'!J915</f>
        <v>52049.373626621098</v>
      </c>
      <c r="F915" s="25">
        <f t="shared" si="98"/>
        <v>78.688247865882531</v>
      </c>
      <c r="G915" s="23">
        <f>'Emissions Factors'!$AB$39/1000</f>
        <v>0.49266147344102867</v>
      </c>
      <c r="H915" s="26">
        <f t="shared" si="104"/>
        <v>38766.668136098568</v>
      </c>
      <c r="I915" s="23">
        <f t="shared" si="99"/>
        <v>25.642721102573766</v>
      </c>
      <c r="J915" s="26">
        <f>I915*'Social Cost of Carbon'!$C$4</f>
        <v>1282.1360551286882</v>
      </c>
      <c r="K915" s="26">
        <f>I915*'Social Cost of Carbon'!$C$5</f>
        <v>2564.2721102573764</v>
      </c>
      <c r="L915" s="26">
        <f>I915*'Social Cost of Carbon'!$C$6</f>
        <v>3846.4081653860649</v>
      </c>
      <c r="M915" s="23">
        <f t="shared" si="100"/>
        <v>0.20823599298574164</v>
      </c>
      <c r="N915" s="23">
        <f t="shared" si="101"/>
        <v>0.41647198597148327</v>
      </c>
      <c r="O915" s="23">
        <f t="shared" si="102"/>
        <v>0.62470797895722496</v>
      </c>
      <c r="P915" s="27"/>
    </row>
    <row r="916" spans="1:16" x14ac:dyDescent="0.25">
      <c r="A916" s="24">
        <f t="shared" si="103"/>
        <v>2018</v>
      </c>
      <c r="B916" s="32">
        <v>43279</v>
      </c>
      <c r="C916" s="28">
        <f>'Bitcoin Data'!C916</f>
        <v>5903.4399409999996</v>
      </c>
      <c r="D916" s="26">
        <f>'Bitcoin Data'!K916</f>
        <v>1996.6322433263088</v>
      </c>
      <c r="E916" s="25">
        <f>'Bitcoin Data'!J916</f>
        <v>51108.457827516555</v>
      </c>
      <c r="F916" s="25">
        <f t="shared" si="98"/>
        <v>102.04479480510243</v>
      </c>
      <c r="G916" s="23">
        <f>'Emissions Factors'!$AB$39/1000</f>
        <v>0.49266147344102867</v>
      </c>
      <c r="H916" s="26">
        <f t="shared" si="104"/>
        <v>50273.538965669191</v>
      </c>
      <c r="I916" s="23">
        <f t="shared" si="99"/>
        <v>25.179168138602982</v>
      </c>
      <c r="J916" s="26">
        <f>I916*'Social Cost of Carbon'!$C$4</f>
        <v>1258.9584069301491</v>
      </c>
      <c r="K916" s="26">
        <f>I916*'Social Cost of Carbon'!$C$5</f>
        <v>2517.9168138602981</v>
      </c>
      <c r="L916" s="26">
        <f>I916*'Social Cost of Carbon'!$C$6</f>
        <v>3776.8752207904472</v>
      </c>
      <c r="M916" s="23">
        <f t="shared" si="100"/>
        <v>0.21325844245260345</v>
      </c>
      <c r="N916" s="23">
        <f t="shared" si="101"/>
        <v>0.42651688490520689</v>
      </c>
      <c r="O916" s="23">
        <f t="shared" si="102"/>
        <v>0.63977532735781029</v>
      </c>
      <c r="P916" s="27"/>
    </row>
    <row r="917" spans="1:16" x14ac:dyDescent="0.25">
      <c r="A917" s="24">
        <f t="shared" si="103"/>
        <v>2018</v>
      </c>
      <c r="B917" s="32">
        <v>43280</v>
      </c>
      <c r="C917" s="28">
        <f>'Bitcoin Data'!C917</f>
        <v>6218.2998049999997</v>
      </c>
      <c r="D917" s="26">
        <f>'Bitcoin Data'!K917</f>
        <v>1861.2188997945684</v>
      </c>
      <c r="E917" s="25">
        <f>'Bitcoin Data'!J917</f>
        <v>52703.249996508581</v>
      </c>
      <c r="F917" s="25">
        <f t="shared" si="98"/>
        <v>98.092284974099783</v>
      </c>
      <c r="G917" s="23">
        <f>'Emissions Factors'!$AB$39/1000</f>
        <v>0.49266147344102867</v>
      </c>
      <c r="H917" s="26">
        <f t="shared" si="104"/>
        <v>48326.289648537277</v>
      </c>
      <c r="I917" s="23">
        <f t="shared" si="99"/>
        <v>25.964860798410804</v>
      </c>
      <c r="J917" s="26">
        <f>I917*'Social Cost of Carbon'!$C$4</f>
        <v>1298.2430399205402</v>
      </c>
      <c r="K917" s="26">
        <f>I917*'Social Cost of Carbon'!$C$5</f>
        <v>2596.4860798410805</v>
      </c>
      <c r="L917" s="26">
        <f>I917*'Social Cost of Carbon'!$C$6</f>
        <v>3894.7291197616205</v>
      </c>
      <c r="M917" s="23">
        <f t="shared" si="100"/>
        <v>0.20877781397362849</v>
      </c>
      <c r="N917" s="23">
        <f t="shared" si="101"/>
        <v>0.41755562794725698</v>
      </c>
      <c r="O917" s="23">
        <f t="shared" si="102"/>
        <v>0.62633344192088547</v>
      </c>
      <c r="P917" s="27"/>
    </row>
    <row r="918" spans="1:16" x14ac:dyDescent="0.25">
      <c r="A918" s="24">
        <f t="shared" si="103"/>
        <v>2018</v>
      </c>
      <c r="B918" s="32">
        <v>43281</v>
      </c>
      <c r="C918" s="28">
        <f>'Bitcoin Data'!C918</f>
        <v>6404</v>
      </c>
      <c r="D918" s="26">
        <f>'Bitcoin Data'!K918</f>
        <v>1765.7904196477386</v>
      </c>
      <c r="E918" s="25">
        <f>'Bitcoin Data'!J918</f>
        <v>51844.723170776131</v>
      </c>
      <c r="F918" s="25">
        <f t="shared" si="98"/>
        <v>91.546915484245631</v>
      </c>
      <c r="G918" s="23">
        <f>'Emissions Factors'!$AB$39/1000</f>
        <v>0.49266147344102867</v>
      </c>
      <c r="H918" s="26">
        <f t="shared" si="104"/>
        <v>45101.638271449774</v>
      </c>
      <c r="I918" s="23">
        <f t="shared" si="99"/>
        <v>25.541897707456812</v>
      </c>
      <c r="J918" s="26">
        <f>I918*'Social Cost of Carbon'!$C$4</f>
        <v>1277.0948853728405</v>
      </c>
      <c r="K918" s="26">
        <f>I918*'Social Cost of Carbon'!$C$5</f>
        <v>2554.189770745681</v>
      </c>
      <c r="L918" s="26">
        <f>I918*'Social Cost of Carbon'!$C$6</f>
        <v>3831.284656118522</v>
      </c>
      <c r="M918" s="23">
        <f t="shared" si="100"/>
        <v>0.19942143744110563</v>
      </c>
      <c r="N918" s="23">
        <f t="shared" si="101"/>
        <v>0.39884287488221126</v>
      </c>
      <c r="O918" s="23">
        <f t="shared" si="102"/>
        <v>0.598264312323317</v>
      </c>
      <c r="P918" s="27"/>
    </row>
    <row r="919" spans="1:16" x14ac:dyDescent="0.25">
      <c r="A919" s="24">
        <f t="shared" si="103"/>
        <v>2018</v>
      </c>
      <c r="B919" s="32">
        <v>43282</v>
      </c>
      <c r="C919" s="28">
        <f>'Bitcoin Data'!C919</f>
        <v>6385.8198240000002</v>
      </c>
      <c r="D919" s="26">
        <f>'Bitcoin Data'!K919</f>
        <v>1837.4846876276031</v>
      </c>
      <c r="E919" s="25">
        <f>'Bitcoin Data'!J919</f>
        <v>51914.04976276961</v>
      </c>
      <c r="F919" s="25">
        <f t="shared" si="98"/>
        <v>95.39127151182656</v>
      </c>
      <c r="G919" s="23">
        <f>'Emissions Factors'!$AB$39/1000</f>
        <v>0.49266147344102867</v>
      </c>
      <c r="H919" s="26">
        <f t="shared" si="104"/>
        <v>46995.604376429699</v>
      </c>
      <c r="I919" s="23">
        <f t="shared" si="99"/>
        <v>25.576052248416961</v>
      </c>
      <c r="J919" s="26">
        <f>I919*'Social Cost of Carbon'!$C$4</f>
        <v>1278.8026124208479</v>
      </c>
      <c r="K919" s="26">
        <f>I919*'Social Cost of Carbon'!$C$5</f>
        <v>2557.6052248416959</v>
      </c>
      <c r="L919" s="26">
        <f>I919*'Social Cost of Carbon'!$C$6</f>
        <v>3836.407837262544</v>
      </c>
      <c r="M919" s="23">
        <f t="shared" si="100"/>
        <v>0.20025660724323749</v>
      </c>
      <c r="N919" s="23">
        <f t="shared" si="101"/>
        <v>0.40051321448647498</v>
      </c>
      <c r="O919" s="23">
        <f t="shared" si="102"/>
        <v>0.60076982172971249</v>
      </c>
      <c r="P919" s="27"/>
    </row>
    <row r="920" spans="1:16" x14ac:dyDescent="0.25">
      <c r="A920" s="24">
        <f t="shared" si="103"/>
        <v>2018</v>
      </c>
      <c r="B920" s="32">
        <v>43283</v>
      </c>
      <c r="C920" s="28">
        <f>'Bitcoin Data'!C920</f>
        <v>6614.1801759999998</v>
      </c>
      <c r="D920" s="26">
        <f>'Bitcoin Data'!K920</f>
        <v>1762.4596103005974</v>
      </c>
      <c r="E920" s="25">
        <f>'Bitcoin Data'!J920</f>
        <v>54811.391491612572</v>
      </c>
      <c r="F920" s="25">
        <f t="shared" si="98"/>
        <v>96.602863688340975</v>
      </c>
      <c r="G920" s="23">
        <f>'Emissions Factors'!$AB$39/1000</f>
        <v>0.49266147344102867</v>
      </c>
      <c r="H920" s="26">
        <f t="shared" si="104"/>
        <v>47592.509163320909</v>
      </c>
      <c r="I920" s="23">
        <f t="shared" si="99"/>
        <v>27.00346089361091</v>
      </c>
      <c r="J920" s="26">
        <f>I920*'Social Cost of Carbon'!$C$4</f>
        <v>1350.1730446805454</v>
      </c>
      <c r="K920" s="26">
        <f>I920*'Social Cost of Carbon'!$C$5</f>
        <v>2700.3460893610909</v>
      </c>
      <c r="L920" s="26">
        <f>I920*'Social Cost of Carbon'!$C$6</f>
        <v>4050.5191340416363</v>
      </c>
      <c r="M920" s="23">
        <f t="shared" si="100"/>
        <v>0.20413309113950959</v>
      </c>
      <c r="N920" s="23">
        <f t="shared" si="101"/>
        <v>0.40826618227901917</v>
      </c>
      <c r="O920" s="23">
        <f t="shared" si="102"/>
        <v>0.61239927341852873</v>
      </c>
      <c r="P920" s="27"/>
    </row>
    <row r="921" spans="1:16" x14ac:dyDescent="0.25">
      <c r="A921" s="24">
        <f t="shared" si="103"/>
        <v>2018</v>
      </c>
      <c r="B921" s="32">
        <v>43284</v>
      </c>
      <c r="C921" s="28">
        <f>'Bitcoin Data'!C921</f>
        <v>6529.5898440000001</v>
      </c>
      <c r="D921" s="26">
        <f>'Bitcoin Data'!K921</f>
        <v>1449.9758337361045</v>
      </c>
      <c r="E921" s="25">
        <f>'Bitcoin Data'!J921</f>
        <v>54781.612661830171</v>
      </c>
      <c r="F921" s="25">
        <f t="shared" si="98"/>
        <v>79.432014492745552</v>
      </c>
      <c r="G921" s="23">
        <f>'Emissions Factors'!$AB$39/1000</f>
        <v>0.49266147344102867</v>
      </c>
      <c r="H921" s="26">
        <f t="shared" si="104"/>
        <v>39133.093298385167</v>
      </c>
      <c r="I921" s="23">
        <f t="shared" si="99"/>
        <v>26.988790011452966</v>
      </c>
      <c r="J921" s="26">
        <f>I921*'Social Cost of Carbon'!$C$4</f>
        <v>1349.4395005726483</v>
      </c>
      <c r="K921" s="26">
        <f>I921*'Social Cost of Carbon'!$C$5</f>
        <v>2698.8790011452966</v>
      </c>
      <c r="L921" s="26">
        <f>I921*'Social Cost of Carbon'!$C$6</f>
        <v>4048.3185017179449</v>
      </c>
      <c r="M921" s="23">
        <f t="shared" si="100"/>
        <v>0.20666527803620621</v>
      </c>
      <c r="N921" s="23">
        <f t="shared" si="101"/>
        <v>0.41333055607241243</v>
      </c>
      <c r="O921" s="23">
        <f t="shared" si="102"/>
        <v>0.61999583410861858</v>
      </c>
      <c r="P921" s="27"/>
    </row>
    <row r="922" spans="1:16" x14ac:dyDescent="0.25">
      <c r="A922" s="24">
        <f t="shared" si="103"/>
        <v>2018</v>
      </c>
      <c r="B922" s="32">
        <v>43285</v>
      </c>
      <c r="C922" s="28">
        <f>'Bitcoin Data'!C922</f>
        <v>6597.5498049999997</v>
      </c>
      <c r="D922" s="26">
        <f>'Bitcoin Data'!K922</f>
        <v>1675.0418760469011</v>
      </c>
      <c r="E922" s="25">
        <f>'Bitcoin Data'!J922</f>
        <v>54749.910900817078</v>
      </c>
      <c r="F922" s="25">
        <f t="shared" si="98"/>
        <v>91.70839346870531</v>
      </c>
      <c r="G922" s="23">
        <f>'Emissions Factors'!$AB$39/1000</f>
        <v>0.49266147344102867</v>
      </c>
      <c r="H922" s="26">
        <f t="shared" si="104"/>
        <v>45181.192253201967</v>
      </c>
      <c r="I922" s="23">
        <f t="shared" si="99"/>
        <v>26.973171775161578</v>
      </c>
      <c r="J922" s="26">
        <f>I922*'Social Cost of Carbon'!$C$4</f>
        <v>1348.6585887580788</v>
      </c>
      <c r="K922" s="26">
        <f>I922*'Social Cost of Carbon'!$C$5</f>
        <v>2697.3171775161577</v>
      </c>
      <c r="L922" s="26">
        <f>I922*'Social Cost of Carbon'!$C$6</f>
        <v>4045.9757662742368</v>
      </c>
      <c r="M922" s="23">
        <f t="shared" si="100"/>
        <v>0.20441809893363569</v>
      </c>
      <c r="N922" s="23">
        <f t="shared" si="101"/>
        <v>0.40883619786727138</v>
      </c>
      <c r="O922" s="23">
        <f t="shared" si="102"/>
        <v>0.61325429680090715</v>
      </c>
      <c r="P922" s="27"/>
    </row>
    <row r="923" spans="1:16" x14ac:dyDescent="0.25">
      <c r="A923" s="24">
        <f t="shared" si="103"/>
        <v>2018</v>
      </c>
      <c r="B923" s="32">
        <v>43286</v>
      </c>
      <c r="C923" s="28">
        <f>'Bitcoin Data'!C923</f>
        <v>6639.1401370000003</v>
      </c>
      <c r="D923" s="26">
        <f>'Bitcoin Data'!K923</f>
        <v>1712.4916753876892</v>
      </c>
      <c r="E923" s="25">
        <f>'Bitcoin Data'!J923</f>
        <v>54722.141524555445</v>
      </c>
      <c r="F923" s="25">
        <f t="shared" si="98"/>
        <v>93.711211820188197</v>
      </c>
      <c r="G923" s="23">
        <f>'Emissions Factors'!$AB$39/1000</f>
        <v>0.49266147344102867</v>
      </c>
      <c r="H923" s="26">
        <f t="shared" si="104"/>
        <v>46167.903693278262</v>
      </c>
      <c r="I923" s="23">
        <f t="shared" si="99"/>
        <v>26.959490873335984</v>
      </c>
      <c r="J923" s="26">
        <f>I923*'Social Cost of Carbon'!$C$4</f>
        <v>1347.9745436667993</v>
      </c>
      <c r="K923" s="26">
        <f>I923*'Social Cost of Carbon'!$C$5</f>
        <v>2695.9490873335985</v>
      </c>
      <c r="L923" s="26">
        <f>I923*'Social Cost of Carbon'!$C$6</f>
        <v>4043.9236310003976</v>
      </c>
      <c r="M923" s="23">
        <f t="shared" si="100"/>
        <v>0.20303450685647112</v>
      </c>
      <c r="N923" s="23">
        <f t="shared" si="101"/>
        <v>0.40606901371294224</v>
      </c>
      <c r="O923" s="23">
        <f t="shared" si="102"/>
        <v>0.60910352056941341</v>
      </c>
      <c r="P923" s="27"/>
    </row>
    <row r="924" spans="1:16" x14ac:dyDescent="0.25">
      <c r="A924" s="24">
        <f t="shared" si="103"/>
        <v>2018</v>
      </c>
      <c r="B924" s="32">
        <v>43287</v>
      </c>
      <c r="C924" s="28">
        <f>'Bitcoin Data'!C924</f>
        <v>6673.5</v>
      </c>
      <c r="D924" s="26">
        <f>'Bitcoin Data'!K924</f>
        <v>2000</v>
      </c>
      <c r="E924" s="25">
        <f>'Bitcoin Data'!J924</f>
        <v>54692.487139571611</v>
      </c>
      <c r="F924" s="25">
        <f t="shared" si="98"/>
        <v>109.38497427914324</v>
      </c>
      <c r="G924" s="23">
        <f>'Emissions Factors'!$AB$39/1000</f>
        <v>0.49266147344102867</v>
      </c>
      <c r="H924" s="26">
        <f t="shared" si="104"/>
        <v>53889.762600671733</v>
      </c>
      <c r="I924" s="23">
        <f t="shared" si="99"/>
        <v>26.944881300335862</v>
      </c>
      <c r="J924" s="26">
        <f>I924*'Social Cost of Carbon'!$C$4</f>
        <v>1347.244065016793</v>
      </c>
      <c r="K924" s="26">
        <f>I924*'Social Cost of Carbon'!$C$5</f>
        <v>2694.488130033586</v>
      </c>
      <c r="L924" s="26">
        <f>I924*'Social Cost of Carbon'!$C$6</f>
        <v>4041.7321950503792</v>
      </c>
      <c r="M924" s="23">
        <f t="shared" si="100"/>
        <v>0.20187968307736465</v>
      </c>
      <c r="N924" s="23">
        <f t="shared" si="101"/>
        <v>0.40375936615472929</v>
      </c>
      <c r="O924" s="23">
        <f t="shared" si="102"/>
        <v>0.605639049232094</v>
      </c>
      <c r="P924" s="27"/>
    </row>
    <row r="925" spans="1:16" x14ac:dyDescent="0.25">
      <c r="A925" s="24">
        <f t="shared" si="103"/>
        <v>2018</v>
      </c>
      <c r="B925" s="32">
        <v>43288</v>
      </c>
      <c r="C925" s="28">
        <f>'Bitcoin Data'!C925</f>
        <v>6856.9301759999998</v>
      </c>
      <c r="D925" s="26">
        <f>'Bitcoin Data'!K925</f>
        <v>1949.9512512187196</v>
      </c>
      <c r="E925" s="25">
        <f>'Bitcoin Data'!J925</f>
        <v>54664.481124592116</v>
      </c>
      <c r="F925" s="25">
        <f t="shared" si="98"/>
        <v>106.59307336612048</v>
      </c>
      <c r="G925" s="23">
        <f>'Emissions Factors'!$AB$39/1000</f>
        <v>0.49266147344102867</v>
      </c>
      <c r="H925" s="26">
        <f t="shared" si="104"/>
        <v>52514.300583160584</v>
      </c>
      <c r="I925" s="23">
        <f t="shared" si="99"/>
        <v>26.931083815730855</v>
      </c>
      <c r="J925" s="26">
        <f>I925*'Social Cost of Carbon'!$C$4</f>
        <v>1346.5541907865427</v>
      </c>
      <c r="K925" s="26">
        <f>I925*'Social Cost of Carbon'!$C$5</f>
        <v>2693.1083815730854</v>
      </c>
      <c r="L925" s="26">
        <f>I925*'Social Cost of Carbon'!$C$6</f>
        <v>4039.662572359628</v>
      </c>
      <c r="M925" s="23">
        <f t="shared" si="100"/>
        <v>0.1963785770343161</v>
      </c>
      <c r="N925" s="23">
        <f t="shared" si="101"/>
        <v>0.39275715406863221</v>
      </c>
      <c r="O925" s="23">
        <f t="shared" si="102"/>
        <v>0.58913573110294837</v>
      </c>
      <c r="P925" s="27"/>
    </row>
    <row r="926" spans="1:16" x14ac:dyDescent="0.25">
      <c r="A926" s="24">
        <f t="shared" si="103"/>
        <v>2018</v>
      </c>
      <c r="B926" s="32">
        <v>43289</v>
      </c>
      <c r="C926" s="28">
        <f>'Bitcoin Data'!C926</f>
        <v>6773.8798829999996</v>
      </c>
      <c r="D926" s="26">
        <f>'Bitcoin Data'!K926</f>
        <v>1949.9512512187196</v>
      </c>
      <c r="E926" s="25">
        <f>'Bitcoin Data'!J926</f>
        <v>55335.573874585178</v>
      </c>
      <c r="F926" s="25">
        <f t="shared" si="98"/>
        <v>107.90167151365327</v>
      </c>
      <c r="G926" s="23">
        <f>'Emissions Factors'!$AB$39/1000</f>
        <v>0.49266147344102867</v>
      </c>
      <c r="H926" s="26">
        <f t="shared" si="104"/>
        <v>53158.996474666288</v>
      </c>
      <c r="I926" s="23">
        <f t="shared" si="99"/>
        <v>27.261705358758025</v>
      </c>
      <c r="J926" s="26">
        <f>I926*'Social Cost of Carbon'!$C$4</f>
        <v>1363.0852679379013</v>
      </c>
      <c r="K926" s="26">
        <f>I926*'Social Cost of Carbon'!$C$5</f>
        <v>2726.1705358758027</v>
      </c>
      <c r="L926" s="26">
        <f>I926*'Social Cost of Carbon'!$C$6</f>
        <v>4089.2558038137036</v>
      </c>
      <c r="M926" s="23">
        <f t="shared" si="100"/>
        <v>0.20122666647201035</v>
      </c>
      <c r="N926" s="23">
        <f t="shared" si="101"/>
        <v>0.40245333294402069</v>
      </c>
      <c r="O926" s="23">
        <f t="shared" si="102"/>
        <v>0.6036799994160309</v>
      </c>
      <c r="P926" s="27"/>
    </row>
    <row r="927" spans="1:16" x14ac:dyDescent="0.25">
      <c r="A927" s="24">
        <f t="shared" si="103"/>
        <v>2018</v>
      </c>
      <c r="B927" s="32">
        <v>43290</v>
      </c>
      <c r="C927" s="28">
        <f>'Bitcoin Data'!C927</f>
        <v>6741.75</v>
      </c>
      <c r="D927" s="26">
        <f>'Bitcoin Data'!K927</f>
        <v>1700.0377786173026</v>
      </c>
      <c r="E927" s="25">
        <f>'Bitcoin Data'!J927</f>
        <v>54603.2032447292</v>
      </c>
      <c r="F927" s="25">
        <f t="shared" si="98"/>
        <v>92.827508349558514</v>
      </c>
      <c r="G927" s="23">
        <f>'Emissions Factors'!$AB$39/1000</f>
        <v>0.49266147344102867</v>
      </c>
      <c r="H927" s="26">
        <f t="shared" si="104"/>
        <v>45732.537039352894</v>
      </c>
      <c r="I927" s="23">
        <f t="shared" si="99"/>
        <v>26.900894565148246</v>
      </c>
      <c r="J927" s="26">
        <f>I927*'Social Cost of Carbon'!$C$4</f>
        <v>1345.0447282574123</v>
      </c>
      <c r="K927" s="26">
        <f>I927*'Social Cost of Carbon'!$C$5</f>
        <v>2690.0894565148246</v>
      </c>
      <c r="L927" s="26">
        <f>I927*'Social Cost of Carbon'!$C$6</f>
        <v>4035.1341847722369</v>
      </c>
      <c r="M927" s="23">
        <f t="shared" si="100"/>
        <v>0.19950973089441351</v>
      </c>
      <c r="N927" s="23">
        <f t="shared" si="101"/>
        <v>0.39901946178882702</v>
      </c>
      <c r="O927" s="23">
        <f t="shared" si="102"/>
        <v>0.59852919268324056</v>
      </c>
      <c r="P927" s="27"/>
    </row>
    <row r="928" spans="1:16" x14ac:dyDescent="0.25">
      <c r="A928" s="24">
        <f t="shared" si="103"/>
        <v>2018</v>
      </c>
      <c r="B928" s="32">
        <v>43291</v>
      </c>
      <c r="C928" s="28">
        <f>'Bitcoin Data'!C928</f>
        <v>6329.9501950000003</v>
      </c>
      <c r="D928" s="26">
        <f>'Bitcoin Data'!K928</f>
        <v>1862.5827814569536</v>
      </c>
      <c r="E928" s="25">
        <f>'Bitcoin Data'!J928</f>
        <v>54572.665821981274</v>
      </c>
      <c r="F928" s="25">
        <f t="shared" si="98"/>
        <v>101.6461076982267</v>
      </c>
      <c r="G928" s="23">
        <f>'Emissions Factors'!$AB$39/1000</f>
        <v>0.49266147344102867</v>
      </c>
      <c r="H928" s="26">
        <f t="shared" si="104"/>
        <v>50077.121188153855</v>
      </c>
      <c r="I928" s="23">
        <f t="shared" si="99"/>
        <v>26.885849953462163</v>
      </c>
      <c r="J928" s="26">
        <f>I928*'Social Cost of Carbon'!$C$4</f>
        <v>1344.2924976731081</v>
      </c>
      <c r="K928" s="26">
        <f>I928*'Social Cost of Carbon'!$C$5</f>
        <v>2688.5849953462161</v>
      </c>
      <c r="L928" s="26">
        <f>I928*'Social Cost of Carbon'!$C$6</f>
        <v>4032.8774930193244</v>
      </c>
      <c r="M928" s="23">
        <f t="shared" si="100"/>
        <v>0.2123701539918843</v>
      </c>
      <c r="N928" s="23">
        <f t="shared" si="101"/>
        <v>0.42474030798376861</v>
      </c>
      <c r="O928" s="23">
        <f t="shared" si="102"/>
        <v>0.63711046197565291</v>
      </c>
      <c r="P928" s="27"/>
    </row>
    <row r="929" spans="1:16" x14ac:dyDescent="0.25">
      <c r="A929" s="24">
        <f t="shared" si="103"/>
        <v>2018</v>
      </c>
      <c r="B929" s="32">
        <v>43292</v>
      </c>
      <c r="C929" s="28">
        <f>'Bitcoin Data'!C929</f>
        <v>6394.7099609999996</v>
      </c>
      <c r="D929" s="26">
        <f>'Bitcoin Data'!K929</f>
        <v>1687.4472672728978</v>
      </c>
      <c r="E929" s="25">
        <f>'Bitcoin Data'!J929</f>
        <v>54547.486391813203</v>
      </c>
      <c r="F929" s="25">
        <f t="shared" si="98"/>
        <v>92.046006848470768</v>
      </c>
      <c r="G929" s="23">
        <f>'Emissions Factors'!$AB$39/1000</f>
        <v>0.49266147344102867</v>
      </c>
      <c r="H929" s="26">
        <f t="shared" si="104"/>
        <v>45347.521358330625</v>
      </c>
      <c r="I929" s="23">
        <f t="shared" si="99"/>
        <v>26.873445018295154</v>
      </c>
      <c r="J929" s="26">
        <f>I929*'Social Cost of Carbon'!$C$4</f>
        <v>1343.6722509147578</v>
      </c>
      <c r="K929" s="26">
        <f>I929*'Social Cost of Carbon'!$C$5</f>
        <v>2687.3445018295156</v>
      </c>
      <c r="L929" s="26">
        <f>I929*'Social Cost of Carbon'!$C$6</f>
        <v>4031.0167527442732</v>
      </c>
      <c r="M929" s="23">
        <f t="shared" si="100"/>
        <v>0.2101224698398417</v>
      </c>
      <c r="N929" s="23">
        <f t="shared" si="101"/>
        <v>0.4202449396796834</v>
      </c>
      <c r="O929" s="23">
        <f t="shared" si="102"/>
        <v>0.63036740951952508</v>
      </c>
      <c r="P929" s="27"/>
    </row>
    <row r="930" spans="1:16" x14ac:dyDescent="0.25">
      <c r="A930" s="24">
        <f t="shared" si="103"/>
        <v>2018</v>
      </c>
      <c r="B930" s="32">
        <v>43293</v>
      </c>
      <c r="C930" s="28">
        <f>'Bitcoin Data'!C930</f>
        <v>6228.8100590000004</v>
      </c>
      <c r="D930" s="26">
        <f>'Bitcoin Data'!K930</f>
        <v>1762.4596103005974</v>
      </c>
      <c r="E930" s="25">
        <f>'Bitcoin Data'!J930</f>
        <v>54517.737367534806</v>
      </c>
      <c r="F930" s="25">
        <f t="shared" si="98"/>
        <v>96.085310155255726</v>
      </c>
      <c r="G930" s="23">
        <f>'Emissions Factors'!$AB$39/1000</f>
        <v>0.49266147344102867</v>
      </c>
      <c r="H930" s="26">
        <f t="shared" si="104"/>
        <v>47337.530477126522</v>
      </c>
      <c r="I930" s="23">
        <f t="shared" si="99"/>
        <v>26.858788820160722</v>
      </c>
      <c r="J930" s="26">
        <f>I930*'Social Cost of Carbon'!$C$4</f>
        <v>1342.9394410080361</v>
      </c>
      <c r="K930" s="26">
        <f>I930*'Social Cost of Carbon'!$C$5</f>
        <v>2685.8788820160721</v>
      </c>
      <c r="L930" s="26">
        <f>I930*'Social Cost of Carbon'!$C$6</f>
        <v>4028.8183230241084</v>
      </c>
      <c r="M930" s="23">
        <f t="shared" si="100"/>
        <v>0.2156012831162871</v>
      </c>
      <c r="N930" s="23">
        <f t="shared" si="101"/>
        <v>0.43120256623257419</v>
      </c>
      <c r="O930" s="23">
        <f t="shared" si="102"/>
        <v>0.64680384934886137</v>
      </c>
      <c r="P930" s="27"/>
    </row>
    <row r="931" spans="1:16" x14ac:dyDescent="0.25">
      <c r="A931" s="24">
        <f t="shared" si="103"/>
        <v>2018</v>
      </c>
      <c r="B931" s="32">
        <v>43294</v>
      </c>
      <c r="C931" s="28">
        <f>'Bitcoin Data'!C931</f>
        <v>6238.0498049999997</v>
      </c>
      <c r="D931" s="26">
        <f>'Bitcoin Data'!K931</f>
        <v>1787.4875868917577</v>
      </c>
      <c r="E931" s="25">
        <f>'Bitcoin Data'!J931</f>
        <v>54487.588342207353</v>
      </c>
      <c r="F931" s="25">
        <f t="shared" si="98"/>
        <v>97.395887801363685</v>
      </c>
      <c r="G931" s="23">
        <f>'Emissions Factors'!$AB$39/1000</f>
        <v>0.49266147344102867</v>
      </c>
      <c r="H931" s="26">
        <f t="shared" si="104"/>
        <v>47983.201591316938</v>
      </c>
      <c r="I931" s="23">
        <f t="shared" si="99"/>
        <v>26.843935556920094</v>
      </c>
      <c r="J931" s="26">
        <f>I931*'Social Cost of Carbon'!$C$4</f>
        <v>1342.1967778460048</v>
      </c>
      <c r="K931" s="26">
        <f>I931*'Social Cost of Carbon'!$C$5</f>
        <v>2684.3935556920096</v>
      </c>
      <c r="L931" s="26">
        <f>I931*'Social Cost of Carbon'!$C$6</f>
        <v>4026.590333538014</v>
      </c>
      <c r="M931" s="23">
        <f t="shared" si="100"/>
        <v>0.21516288259997388</v>
      </c>
      <c r="N931" s="23">
        <f t="shared" si="101"/>
        <v>0.43032576519994775</v>
      </c>
      <c r="O931" s="23">
        <f t="shared" si="102"/>
        <v>0.64548864779992154</v>
      </c>
      <c r="P931" s="27"/>
    </row>
    <row r="932" spans="1:16" x14ac:dyDescent="0.25">
      <c r="A932" s="24">
        <f t="shared" si="103"/>
        <v>2018</v>
      </c>
      <c r="B932" s="32">
        <v>43295</v>
      </c>
      <c r="C932" s="28">
        <f>'Bitcoin Data'!C932</f>
        <v>6276.1201170000004</v>
      </c>
      <c r="D932" s="26">
        <f>'Bitcoin Data'!K932</f>
        <v>1662.5103906899419</v>
      </c>
      <c r="E932" s="25">
        <f>'Bitcoin Data'!J932</f>
        <v>54457.607247871245</v>
      </c>
      <c r="F932" s="25">
        <f t="shared" si="98"/>
        <v>90.536337901697834</v>
      </c>
      <c r="G932" s="23">
        <f>'Emissions Factors'!$AB$39/1000</f>
        <v>0.49266147344102867</v>
      </c>
      <c r="H932" s="26">
        <f t="shared" si="104"/>
        <v>44603.765630605303</v>
      </c>
      <c r="I932" s="23">
        <f t="shared" si="99"/>
        <v>26.82916502680909</v>
      </c>
      <c r="J932" s="26">
        <f>I932*'Social Cost of Carbon'!$C$4</f>
        <v>1341.4582513404546</v>
      </c>
      <c r="K932" s="26">
        <f>I932*'Social Cost of Carbon'!$C$5</f>
        <v>2682.9165026809092</v>
      </c>
      <c r="L932" s="26">
        <f>I932*'Social Cost of Carbon'!$C$6</f>
        <v>4024.3747540213635</v>
      </c>
      <c r="M932" s="23">
        <f t="shared" si="100"/>
        <v>0.21374005378049946</v>
      </c>
      <c r="N932" s="23">
        <f t="shared" si="101"/>
        <v>0.42748010756099891</v>
      </c>
      <c r="O932" s="23">
        <f t="shared" si="102"/>
        <v>0.64122016134149828</v>
      </c>
      <c r="P932" s="27"/>
    </row>
    <row r="933" spans="1:16" x14ac:dyDescent="0.25">
      <c r="A933" s="24">
        <f t="shared" si="103"/>
        <v>2018</v>
      </c>
      <c r="B933" s="32">
        <v>43296</v>
      </c>
      <c r="C933" s="28">
        <f>'Bitcoin Data'!C933</f>
        <v>6359.6401370000003</v>
      </c>
      <c r="D933" s="26">
        <f>'Bitcoin Data'!K933</f>
        <v>1662.5103906899419</v>
      </c>
      <c r="E933" s="25">
        <f>'Bitcoin Data'!J933</f>
        <v>54428.360797242</v>
      </c>
      <c r="F933" s="25">
        <f t="shared" si="98"/>
        <v>90.487715373635922</v>
      </c>
      <c r="G933" s="23">
        <f>'Emissions Factors'!$AB$39/1000</f>
        <v>0.49266147344102867</v>
      </c>
      <c r="H933" s="26">
        <f t="shared" si="104"/>
        <v>44579.811184287901</v>
      </c>
      <c r="I933" s="23">
        <f t="shared" si="99"/>
        <v>26.814756427349167</v>
      </c>
      <c r="J933" s="26">
        <f>I933*'Social Cost of Carbon'!$C$4</f>
        <v>1340.7378213674583</v>
      </c>
      <c r="K933" s="26">
        <f>I933*'Social Cost of Carbon'!$C$5</f>
        <v>2681.4756427349166</v>
      </c>
      <c r="L933" s="26">
        <f>I933*'Social Cost of Carbon'!$C$6</f>
        <v>4022.2134641023749</v>
      </c>
      <c r="M933" s="23">
        <f t="shared" si="100"/>
        <v>0.21081976220118603</v>
      </c>
      <c r="N933" s="23">
        <f t="shared" si="101"/>
        <v>0.42163952440237207</v>
      </c>
      <c r="O933" s="23">
        <f t="shared" si="102"/>
        <v>0.6324592866035581</v>
      </c>
      <c r="P933" s="27"/>
    </row>
    <row r="934" spans="1:16" x14ac:dyDescent="0.25">
      <c r="A934" s="24">
        <f t="shared" si="103"/>
        <v>2018</v>
      </c>
      <c r="B934" s="32">
        <v>43297</v>
      </c>
      <c r="C934" s="28">
        <f>'Bitcoin Data'!C934</f>
        <v>6741.75</v>
      </c>
      <c r="D934" s="26">
        <f>'Bitcoin Data'!K934</f>
        <v>1500</v>
      </c>
      <c r="E934" s="25">
        <f>'Bitcoin Data'!J934</f>
        <v>54399.470050103053</v>
      </c>
      <c r="F934" s="25">
        <f t="shared" si="98"/>
        <v>81.599205075154572</v>
      </c>
      <c r="G934" s="23">
        <f>'Emissions Factors'!$AB$39/1000</f>
        <v>0.49266147344102867</v>
      </c>
      <c r="H934" s="26">
        <f t="shared" si="104"/>
        <v>40200.784603942317</v>
      </c>
      <c r="I934" s="23">
        <f t="shared" si="99"/>
        <v>26.800523069294879</v>
      </c>
      <c r="J934" s="26">
        <f>I934*'Social Cost of Carbon'!$C$4</f>
        <v>1340.0261534647439</v>
      </c>
      <c r="K934" s="26">
        <f>I934*'Social Cost of Carbon'!$C$5</f>
        <v>2680.0523069294877</v>
      </c>
      <c r="L934" s="26">
        <f>I934*'Social Cost of Carbon'!$C$6</f>
        <v>4020.078460394232</v>
      </c>
      <c r="M934" s="23">
        <f t="shared" si="100"/>
        <v>0.19876532850739703</v>
      </c>
      <c r="N934" s="23">
        <f t="shared" si="101"/>
        <v>0.39753065701479406</v>
      </c>
      <c r="O934" s="23">
        <f t="shared" si="102"/>
        <v>0.5962959855221911</v>
      </c>
      <c r="P934" s="27"/>
    </row>
    <row r="935" spans="1:16" x14ac:dyDescent="0.25">
      <c r="A935" s="24">
        <f t="shared" si="103"/>
        <v>2018</v>
      </c>
      <c r="B935" s="32">
        <v>43298</v>
      </c>
      <c r="C935" s="28">
        <f>'Bitcoin Data'!C935</f>
        <v>7321.0400390000004</v>
      </c>
      <c r="D935" s="26">
        <f>'Bitcoin Data'!K935</f>
        <v>1987.4130506790327</v>
      </c>
      <c r="E935" s="25">
        <f>'Bitcoin Data'!J935</f>
        <v>52497.17823039247</v>
      </c>
      <c r="F935" s="25">
        <f t="shared" si="98"/>
        <v>104.3335771389052</v>
      </c>
      <c r="G935" s="23">
        <f>'Emissions Factors'!$AB$39/1000</f>
        <v>0.49266147344102867</v>
      </c>
      <c r="H935" s="26">
        <f t="shared" si="104"/>
        <v>51401.133842626259</v>
      </c>
      <c r="I935" s="23">
        <f t="shared" si="99"/>
        <v>25.863337178481448</v>
      </c>
      <c r="J935" s="26">
        <f>I935*'Social Cost of Carbon'!$C$4</f>
        <v>1293.1668589240724</v>
      </c>
      <c r="K935" s="26">
        <f>I935*'Social Cost of Carbon'!$C$5</f>
        <v>2586.3337178481447</v>
      </c>
      <c r="L935" s="26">
        <f>I935*'Social Cost of Carbon'!$C$6</f>
        <v>3879.5005767722173</v>
      </c>
      <c r="M935" s="23">
        <f t="shared" si="100"/>
        <v>0.1766370422829581</v>
      </c>
      <c r="N935" s="23">
        <f t="shared" si="101"/>
        <v>0.35327408456591619</v>
      </c>
      <c r="O935" s="23">
        <f t="shared" si="102"/>
        <v>0.52991112684887431</v>
      </c>
      <c r="P935" s="27"/>
    </row>
    <row r="936" spans="1:16" x14ac:dyDescent="0.25">
      <c r="A936" s="24">
        <f t="shared" si="103"/>
        <v>2018</v>
      </c>
      <c r="B936" s="32">
        <v>43299</v>
      </c>
      <c r="C936" s="28">
        <f>'Bitcoin Data'!C936</f>
        <v>7370.7797849999997</v>
      </c>
      <c r="D936" s="26">
        <f>'Bitcoin Data'!K936</f>
        <v>2174.9637506041568</v>
      </c>
      <c r="E936" s="25">
        <f>'Bitcoin Data'!J936</f>
        <v>52467.563655069971</v>
      </c>
      <c r="F936" s="25">
        <f t="shared" si="98"/>
        <v>114.11504903229331</v>
      </c>
      <c r="G936" s="23">
        <f>'Emissions Factors'!$AB$39/1000</f>
        <v>0.49266147344102867</v>
      </c>
      <c r="H936" s="26">
        <f t="shared" si="104"/>
        <v>56220.088198044854</v>
      </c>
      <c r="I936" s="23">
        <f t="shared" si="99"/>
        <v>25.848747218167738</v>
      </c>
      <c r="J936" s="26">
        <f>I936*'Social Cost of Carbon'!$C$4</f>
        <v>1292.4373609083868</v>
      </c>
      <c r="K936" s="26">
        <f>I936*'Social Cost of Carbon'!$C$5</f>
        <v>2584.8747218167737</v>
      </c>
      <c r="L936" s="26">
        <f>I936*'Social Cost of Carbon'!$C$6</f>
        <v>3877.3120827251605</v>
      </c>
      <c r="M936" s="23">
        <f t="shared" si="100"/>
        <v>0.17534608258661832</v>
      </c>
      <c r="N936" s="23">
        <f t="shared" si="101"/>
        <v>0.35069216517323665</v>
      </c>
      <c r="O936" s="23">
        <f t="shared" si="102"/>
        <v>0.52603824775985497</v>
      </c>
      <c r="P936" s="27"/>
    </row>
    <row r="937" spans="1:16" x14ac:dyDescent="0.25">
      <c r="A937" s="24">
        <f t="shared" si="103"/>
        <v>2018</v>
      </c>
      <c r="B937" s="32">
        <v>43300</v>
      </c>
      <c r="C937" s="28">
        <f>'Bitcoin Data'!C937</f>
        <v>7466.8598629999997</v>
      </c>
      <c r="D937" s="26">
        <f>'Bitcoin Data'!K937</f>
        <v>2137.5133594584968</v>
      </c>
      <c r="E937" s="25">
        <f>'Bitcoin Data'!J937</f>
        <v>52438.184241184499</v>
      </c>
      <c r="F937" s="25">
        <f t="shared" si="98"/>
        <v>112.08731936127788</v>
      </c>
      <c r="G937" s="23">
        <f>'Emissions Factors'!$AB$39/1000</f>
        <v>0.49266147344102867</v>
      </c>
      <c r="H937" s="26">
        <f t="shared" si="104"/>
        <v>55221.1039105823</v>
      </c>
      <c r="I937" s="23">
        <f t="shared" si="99"/>
        <v>25.834273112834087</v>
      </c>
      <c r="J937" s="26">
        <f>I937*'Social Cost of Carbon'!$C$4</f>
        <v>1291.7136556417042</v>
      </c>
      <c r="K937" s="26">
        <f>I937*'Social Cost of Carbon'!$C$5</f>
        <v>2583.4273112834085</v>
      </c>
      <c r="L937" s="26">
        <f>I937*'Social Cost of Carbon'!$C$6</f>
        <v>3875.1409669251129</v>
      </c>
      <c r="M937" s="23">
        <f t="shared" si="100"/>
        <v>0.17299288848883332</v>
      </c>
      <c r="N937" s="23">
        <f t="shared" si="101"/>
        <v>0.34598577697766664</v>
      </c>
      <c r="O937" s="23">
        <f t="shared" si="102"/>
        <v>0.51897866546649996</v>
      </c>
      <c r="P937" s="27"/>
    </row>
    <row r="938" spans="1:16" x14ac:dyDescent="0.25">
      <c r="A938" s="24">
        <f t="shared" si="103"/>
        <v>2018</v>
      </c>
      <c r="B938" s="32">
        <v>43301</v>
      </c>
      <c r="C938" s="28">
        <f>'Bitcoin Data'!C938</f>
        <v>7354.1298829999996</v>
      </c>
      <c r="D938" s="26">
        <f>'Bitcoin Data'!K938</f>
        <v>1924.9278152069294</v>
      </c>
      <c r="E938" s="25">
        <f>'Bitcoin Data'!J938</f>
        <v>52412.315274216242</v>
      </c>
      <c r="F938" s="25">
        <f t="shared" si="98"/>
        <v>100.88992353073384</v>
      </c>
      <c r="G938" s="23">
        <f>'Emissions Factors'!$AB$39/1000</f>
        <v>0.49266147344102867</v>
      </c>
      <c r="H938" s="26">
        <f t="shared" si="104"/>
        <v>49704.578382004045</v>
      </c>
      <c r="I938" s="23">
        <f t="shared" si="99"/>
        <v>25.821528469451106</v>
      </c>
      <c r="J938" s="26">
        <f>I938*'Social Cost of Carbon'!$C$4</f>
        <v>1291.0764234725552</v>
      </c>
      <c r="K938" s="26">
        <f>I938*'Social Cost of Carbon'!$C$5</f>
        <v>2582.1528469451105</v>
      </c>
      <c r="L938" s="26">
        <f>I938*'Social Cost of Carbon'!$C$6</f>
        <v>3873.2292704176662</v>
      </c>
      <c r="M938" s="23">
        <f t="shared" si="100"/>
        <v>0.17555801216633957</v>
      </c>
      <c r="N938" s="23">
        <f t="shared" si="101"/>
        <v>0.35111602433267913</v>
      </c>
      <c r="O938" s="23">
        <f t="shared" si="102"/>
        <v>0.52667403649901878</v>
      </c>
      <c r="P938" s="27"/>
    </row>
    <row r="939" spans="1:16" x14ac:dyDescent="0.25">
      <c r="A939" s="24">
        <f t="shared" si="103"/>
        <v>2018</v>
      </c>
      <c r="B939" s="32">
        <v>43302</v>
      </c>
      <c r="C939" s="28">
        <f>'Bitcoin Data'!C939</f>
        <v>7419.2900390000004</v>
      </c>
      <c r="D939" s="26">
        <f>'Bitcoin Data'!K939</f>
        <v>1712.4916753876892</v>
      </c>
      <c r="E939" s="25">
        <f>'Bitcoin Data'!J939</f>
        <v>52382.457550464875</v>
      </c>
      <c r="F939" s="25">
        <f t="shared" si="98"/>
        <v>89.704522491520109</v>
      </c>
      <c r="G939" s="23">
        <f>'Emissions Factors'!$AB$39/1000</f>
        <v>0.49266147344102867</v>
      </c>
      <c r="H939" s="26">
        <f t="shared" si="104"/>
        <v>44193.96222499619</v>
      </c>
      <c r="I939" s="23">
        <f t="shared" si="99"/>
        <v>25.806818719274165</v>
      </c>
      <c r="J939" s="26">
        <f>I939*'Social Cost of Carbon'!$C$4</f>
        <v>1290.3409359637083</v>
      </c>
      <c r="K939" s="26">
        <f>I939*'Social Cost of Carbon'!$C$5</f>
        <v>2580.6818719274165</v>
      </c>
      <c r="L939" s="26">
        <f>I939*'Social Cost of Carbon'!$C$6</f>
        <v>3871.022807891125</v>
      </c>
      <c r="M939" s="23">
        <f t="shared" si="100"/>
        <v>0.17391703642544554</v>
      </c>
      <c r="N939" s="23">
        <f t="shared" si="101"/>
        <v>0.34783407285089107</v>
      </c>
      <c r="O939" s="23">
        <f t="shared" si="102"/>
        <v>0.52175110927633661</v>
      </c>
      <c r="P939" s="27"/>
    </row>
    <row r="940" spans="1:16" x14ac:dyDescent="0.25">
      <c r="A940" s="24">
        <f t="shared" si="103"/>
        <v>2018</v>
      </c>
      <c r="B940" s="32">
        <v>43303</v>
      </c>
      <c r="C940" s="28">
        <f>'Bitcoin Data'!C940</f>
        <v>7418.4902339999999</v>
      </c>
      <c r="D940" s="26">
        <f>'Bitcoin Data'!K940</f>
        <v>2275.0252780586452</v>
      </c>
      <c r="E940" s="25">
        <f>'Bitcoin Data'!J940</f>
        <v>52353.489347843759</v>
      </c>
      <c r="F940" s="25">
        <f t="shared" si="98"/>
        <v>119.10551166091857</v>
      </c>
      <c r="G940" s="23">
        <f>'Emissions Factors'!$AB$39/1000</f>
        <v>0.49266147344102867</v>
      </c>
      <c r="H940" s="26">
        <f t="shared" si="104"/>
        <v>58678.696869815765</v>
      </c>
      <c r="I940" s="23">
        <f t="shared" si="99"/>
        <v>25.792547201887906</v>
      </c>
      <c r="J940" s="26">
        <f>I940*'Social Cost of Carbon'!$C$4</f>
        <v>1289.6273600943953</v>
      </c>
      <c r="K940" s="26">
        <f>I940*'Social Cost of Carbon'!$C$5</f>
        <v>2579.2547201887905</v>
      </c>
      <c r="L940" s="26">
        <f>I940*'Social Cost of Carbon'!$C$6</f>
        <v>3868.882080283186</v>
      </c>
      <c r="M940" s="23">
        <f t="shared" si="100"/>
        <v>0.1738395980065929</v>
      </c>
      <c r="N940" s="23">
        <f t="shared" si="101"/>
        <v>0.34767919601318581</v>
      </c>
      <c r="O940" s="23">
        <f t="shared" si="102"/>
        <v>0.52151879401977874</v>
      </c>
      <c r="P940" s="27"/>
    </row>
    <row r="941" spans="1:16" x14ac:dyDescent="0.25">
      <c r="A941" s="24">
        <f t="shared" si="103"/>
        <v>2018</v>
      </c>
      <c r="B941" s="32">
        <v>43304</v>
      </c>
      <c r="C941" s="28">
        <f>'Bitcoin Data'!C941</f>
        <v>7711.1098629999997</v>
      </c>
      <c r="D941" s="26">
        <f>'Bitcoin Data'!K941</f>
        <v>2074.9279538904898</v>
      </c>
      <c r="E941" s="25">
        <f>'Bitcoin Data'!J941</f>
        <v>52327.771186355014</v>
      </c>
      <c r="F941" s="25">
        <f t="shared" si="98"/>
        <v>108.57635519935334</v>
      </c>
      <c r="G941" s="23">
        <f>'Emissions Factors'!$AB$39/1000</f>
        <v>0.49266147344102867</v>
      </c>
      <c r="H941" s="26">
        <f t="shared" si="104"/>
        <v>53491.387133369913</v>
      </c>
      <c r="I941" s="23">
        <f t="shared" si="99"/>
        <v>25.779876854554665</v>
      </c>
      <c r="J941" s="26">
        <f>I941*'Social Cost of Carbon'!$C$4</f>
        <v>1288.9938427277332</v>
      </c>
      <c r="K941" s="26">
        <f>I941*'Social Cost of Carbon'!$C$5</f>
        <v>2577.9876854554664</v>
      </c>
      <c r="L941" s="26">
        <f>I941*'Social Cost of Carbon'!$C$6</f>
        <v>3866.9815281831998</v>
      </c>
      <c r="M941" s="23">
        <f t="shared" si="100"/>
        <v>0.16716061184819528</v>
      </c>
      <c r="N941" s="23">
        <f t="shared" si="101"/>
        <v>0.33432122369639056</v>
      </c>
      <c r="O941" s="23">
        <f t="shared" si="102"/>
        <v>0.50148183554458581</v>
      </c>
      <c r="P941" s="27"/>
    </row>
    <row r="942" spans="1:16" x14ac:dyDescent="0.25">
      <c r="A942" s="24">
        <f t="shared" si="103"/>
        <v>2018</v>
      </c>
      <c r="B942" s="32">
        <v>43305</v>
      </c>
      <c r="C942" s="28">
        <f>'Bitcoin Data'!C942</f>
        <v>8424.2695309999999</v>
      </c>
      <c r="D942" s="26">
        <f>'Bitcoin Data'!K942</f>
        <v>1987.4130506790327</v>
      </c>
      <c r="E942" s="25">
        <f>'Bitcoin Data'!J942</f>
        <v>52300.14069728757</v>
      </c>
      <c r="F942" s="25">
        <f t="shared" si="98"/>
        <v>103.94198217413891</v>
      </c>
      <c r="G942" s="23">
        <f>'Emissions Factors'!$AB$39/1000</f>
        <v>0.49266147344102867</v>
      </c>
      <c r="H942" s="26">
        <f t="shared" si="104"/>
        <v>51208.210090292414</v>
      </c>
      <c r="I942" s="23">
        <f t="shared" si="99"/>
        <v>25.766264377098803</v>
      </c>
      <c r="J942" s="26">
        <f>I942*'Social Cost of Carbon'!$C$4</f>
        <v>1288.3132188549403</v>
      </c>
      <c r="K942" s="26">
        <f>I942*'Social Cost of Carbon'!$C$5</f>
        <v>2576.6264377098805</v>
      </c>
      <c r="L942" s="26">
        <f>I942*'Social Cost of Carbon'!$C$6</f>
        <v>3864.9396565648203</v>
      </c>
      <c r="M942" s="23">
        <f t="shared" si="100"/>
        <v>0.15292877490613854</v>
      </c>
      <c r="N942" s="23">
        <f t="shared" si="101"/>
        <v>0.30585754981227709</v>
      </c>
      <c r="O942" s="23">
        <f t="shared" si="102"/>
        <v>0.45878632471841557</v>
      </c>
      <c r="P942" s="27"/>
    </row>
    <row r="943" spans="1:16" x14ac:dyDescent="0.25">
      <c r="A943" s="24">
        <f t="shared" si="103"/>
        <v>2018</v>
      </c>
      <c r="B943" s="32">
        <v>43306</v>
      </c>
      <c r="C943" s="28">
        <f>'Bitcoin Data'!C943</f>
        <v>8181.3901370000003</v>
      </c>
      <c r="D943" s="26">
        <f>'Bitcoin Data'!K943</f>
        <v>2212.389380530974</v>
      </c>
      <c r="E943" s="25">
        <f>'Bitcoin Data'!J943</f>
        <v>52272.379599816813</v>
      </c>
      <c r="F943" s="25">
        <f t="shared" si="98"/>
        <v>115.64685752171863</v>
      </c>
      <c r="G943" s="23">
        <f>'Emissions Factors'!$AB$39/1000</f>
        <v>0.49266147344102867</v>
      </c>
      <c r="H943" s="26">
        <f t="shared" si="104"/>
        <v>56974.751225474611</v>
      </c>
      <c r="I943" s="23">
        <f t="shared" si="99"/>
        <v>25.75258755391452</v>
      </c>
      <c r="J943" s="26">
        <f>I943*'Social Cost of Carbon'!$C$4</f>
        <v>1287.6293776957259</v>
      </c>
      <c r="K943" s="26">
        <f>I943*'Social Cost of Carbon'!$C$5</f>
        <v>2575.2587553914518</v>
      </c>
      <c r="L943" s="26">
        <f>I943*'Social Cost of Carbon'!$C$6</f>
        <v>3862.8881330871782</v>
      </c>
      <c r="M943" s="23">
        <f t="shared" si="100"/>
        <v>0.1573851577951863</v>
      </c>
      <c r="N943" s="23">
        <f t="shared" si="101"/>
        <v>0.31477031559037261</v>
      </c>
      <c r="O943" s="23">
        <f t="shared" si="102"/>
        <v>0.47215547338555897</v>
      </c>
      <c r="P943" s="27"/>
    </row>
    <row r="944" spans="1:16" x14ac:dyDescent="0.25">
      <c r="A944" s="24">
        <f t="shared" si="103"/>
        <v>2018</v>
      </c>
      <c r="B944" s="32">
        <v>43307</v>
      </c>
      <c r="C944" s="28">
        <f>'Bitcoin Data'!C944</f>
        <v>7951.580078</v>
      </c>
      <c r="D944" s="26">
        <f>'Bitcoin Data'!K944</f>
        <v>2062.5644551392229</v>
      </c>
      <c r="E944" s="25">
        <f>'Bitcoin Data'!J944</f>
        <v>52240.062087711711</v>
      </c>
      <c r="F944" s="25">
        <f t="shared" si="98"/>
        <v>107.74849519638028</v>
      </c>
      <c r="G944" s="23">
        <f>'Emissions Factors'!$AB$39/1000</f>
        <v>0.49266147344102867</v>
      </c>
      <c r="H944" s="26">
        <f t="shared" si="104"/>
        <v>53083.532404502308</v>
      </c>
      <c r="I944" s="23">
        <f t="shared" si="99"/>
        <v>25.736665960782872</v>
      </c>
      <c r="J944" s="26">
        <f>I944*'Social Cost of Carbon'!$C$4</f>
        <v>1286.8332980391435</v>
      </c>
      <c r="K944" s="26">
        <f>I944*'Social Cost of Carbon'!$C$5</f>
        <v>2573.6665960782871</v>
      </c>
      <c r="L944" s="26">
        <f>I944*'Social Cost of Carbon'!$C$6</f>
        <v>3860.4998941174308</v>
      </c>
      <c r="M944" s="23">
        <f t="shared" si="100"/>
        <v>0.16183365889749185</v>
      </c>
      <c r="N944" s="23">
        <f t="shared" si="101"/>
        <v>0.3236673177949837</v>
      </c>
      <c r="O944" s="23">
        <f t="shared" si="102"/>
        <v>0.48550097669247555</v>
      </c>
      <c r="P944" s="27"/>
    </row>
    <row r="945" spans="1:16" x14ac:dyDescent="0.25">
      <c r="A945" s="24">
        <f t="shared" si="103"/>
        <v>2018</v>
      </c>
      <c r="B945" s="32">
        <v>43308</v>
      </c>
      <c r="C945" s="28">
        <f>'Bitcoin Data'!C945</f>
        <v>8165.0097660000001</v>
      </c>
      <c r="D945" s="26">
        <f>'Bitcoin Data'!K945</f>
        <v>2087.4405659283316</v>
      </c>
      <c r="E945" s="25">
        <f>'Bitcoin Data'!J945</f>
        <v>52215.124883917975</v>
      </c>
      <c r="F945" s="25">
        <f t="shared" si="98"/>
        <v>108.99596983770424</v>
      </c>
      <c r="G945" s="23">
        <f>'Emissions Factors'!$AB$39/1000</f>
        <v>0.49266147344102867</v>
      </c>
      <c r="H945" s="26">
        <f t="shared" si="104"/>
        <v>53698.11509937729</v>
      </c>
      <c r="I945" s="23">
        <f t="shared" si="99"/>
        <v>25.724380361218351</v>
      </c>
      <c r="J945" s="26">
        <f>I945*'Social Cost of Carbon'!$C$4</f>
        <v>1286.2190180609175</v>
      </c>
      <c r="K945" s="26">
        <f>I945*'Social Cost of Carbon'!$C$5</f>
        <v>2572.438036121835</v>
      </c>
      <c r="L945" s="26">
        <f>I945*'Social Cost of Carbon'!$C$6</f>
        <v>3858.6570541827527</v>
      </c>
      <c r="M945" s="23">
        <f t="shared" si="100"/>
        <v>0.15752816652061766</v>
      </c>
      <c r="N945" s="23">
        <f t="shared" si="101"/>
        <v>0.31505633304123531</v>
      </c>
      <c r="O945" s="23">
        <f t="shared" si="102"/>
        <v>0.472584499561853</v>
      </c>
      <c r="P945" s="27"/>
    </row>
    <row r="946" spans="1:16" x14ac:dyDescent="0.25">
      <c r="A946" s="24">
        <f t="shared" si="103"/>
        <v>2018</v>
      </c>
      <c r="B946" s="32">
        <v>43309</v>
      </c>
      <c r="C946" s="28">
        <f>'Bitcoin Data'!C946</f>
        <v>8192.1503909999992</v>
      </c>
      <c r="D946" s="26">
        <f>'Bitcoin Data'!K946</f>
        <v>1812.5062934246303</v>
      </c>
      <c r="E946" s="25">
        <f>'Bitcoin Data'!J946</f>
        <v>52185.415718238648</v>
      </c>
      <c r="F946" s="25">
        <f t="shared" si="98"/>
        <v>94.586394414288179</v>
      </c>
      <c r="G946" s="23">
        <f>'Emissions Factors'!$AB$39/1000</f>
        <v>0.49266147344102867</v>
      </c>
      <c r="H946" s="26">
        <f t="shared" si="104"/>
        <v>46599.072439617499</v>
      </c>
      <c r="I946" s="23">
        <f t="shared" si="99"/>
        <v>25.709743799880069</v>
      </c>
      <c r="J946" s="26">
        <f>I946*'Social Cost of Carbon'!$C$4</f>
        <v>1285.4871899940035</v>
      </c>
      <c r="K946" s="26">
        <f>I946*'Social Cost of Carbon'!$C$5</f>
        <v>2570.9743799880071</v>
      </c>
      <c r="L946" s="26">
        <f>I946*'Social Cost of Carbon'!$C$6</f>
        <v>3856.4615699820106</v>
      </c>
      <c r="M946" s="23">
        <f t="shared" si="100"/>
        <v>0.15691694227272196</v>
      </c>
      <c r="N946" s="23">
        <f t="shared" si="101"/>
        <v>0.31383388454544392</v>
      </c>
      <c r="O946" s="23">
        <f t="shared" si="102"/>
        <v>0.47075082681816588</v>
      </c>
      <c r="P946" s="27"/>
    </row>
    <row r="947" spans="1:16" x14ac:dyDescent="0.25">
      <c r="A947" s="24">
        <f t="shared" si="103"/>
        <v>2018</v>
      </c>
      <c r="B947" s="32">
        <v>43310</v>
      </c>
      <c r="C947" s="28">
        <f>'Bitcoin Data'!C947</f>
        <v>8218.4599610000005</v>
      </c>
      <c r="D947" s="26">
        <f>'Bitcoin Data'!K947</f>
        <v>2124.8967064101053</v>
      </c>
      <c r="E947" s="25">
        <f>'Bitcoin Data'!J947</f>
        <v>59923.343330253825</v>
      </c>
      <c r="F947" s="25">
        <f t="shared" si="98"/>
        <v>127.3309148795383</v>
      </c>
      <c r="G947" s="23">
        <f>'Emissions Factors'!$AB$39/1000</f>
        <v>0.49266147344102867</v>
      </c>
      <c r="H947" s="26">
        <f t="shared" si="104"/>
        <v>62731.036139147538</v>
      </c>
      <c r="I947" s="23">
        <f t="shared" si="99"/>
        <v>29.521922618595486</v>
      </c>
      <c r="J947" s="26">
        <f>I947*'Social Cost of Carbon'!$C$4</f>
        <v>1476.0961309297743</v>
      </c>
      <c r="K947" s="26">
        <f>I947*'Social Cost of Carbon'!$C$5</f>
        <v>2952.1922618595486</v>
      </c>
      <c r="L947" s="26">
        <f>I947*'Social Cost of Carbon'!$C$6</f>
        <v>4428.2883927893226</v>
      </c>
      <c r="M947" s="23">
        <f t="shared" si="100"/>
        <v>0.17960738848086652</v>
      </c>
      <c r="N947" s="23">
        <f t="shared" si="101"/>
        <v>0.35921477696173304</v>
      </c>
      <c r="O947" s="23">
        <f t="shared" si="102"/>
        <v>0.53882216544259953</v>
      </c>
      <c r="P947" s="27"/>
    </row>
    <row r="948" spans="1:16" x14ac:dyDescent="0.25">
      <c r="A948" s="24">
        <f t="shared" si="103"/>
        <v>2018</v>
      </c>
      <c r="B948" s="32">
        <v>43311</v>
      </c>
      <c r="C948" s="28">
        <f>'Bitcoin Data'!C948</f>
        <v>8180.4799800000001</v>
      </c>
      <c r="D948" s="26">
        <f>'Bitcoin Data'!K948</f>
        <v>1675.0418760469011</v>
      </c>
      <c r="E948" s="25">
        <f>'Bitcoin Data'!J948</f>
        <v>59886.75306615352</v>
      </c>
      <c r="F948" s="25">
        <f t="shared" si="98"/>
        <v>100.3128192062873</v>
      </c>
      <c r="G948" s="23">
        <f>'Emissions Factors'!$AB$39/1000</f>
        <v>0.49266147344102867</v>
      </c>
      <c r="H948" s="26">
        <f t="shared" si="104"/>
        <v>49420.261315193027</v>
      </c>
      <c r="I948" s="23">
        <f t="shared" si="99"/>
        <v>29.503896005170233</v>
      </c>
      <c r="J948" s="26">
        <f>I948*'Social Cost of Carbon'!$C$4</f>
        <v>1475.1948002585116</v>
      </c>
      <c r="K948" s="26">
        <f>I948*'Social Cost of Carbon'!$C$5</f>
        <v>2950.3896005170232</v>
      </c>
      <c r="L948" s="26">
        <f>I948*'Social Cost of Carbon'!$C$6</f>
        <v>4425.584400775535</v>
      </c>
      <c r="M948" s="23">
        <f t="shared" si="100"/>
        <v>0.18033108128925604</v>
      </c>
      <c r="N948" s="23">
        <f t="shared" si="101"/>
        <v>0.36066216257851208</v>
      </c>
      <c r="O948" s="23">
        <f t="shared" si="102"/>
        <v>0.54099324386776815</v>
      </c>
      <c r="P948" s="27"/>
    </row>
    <row r="949" spans="1:16" x14ac:dyDescent="0.25">
      <c r="A949" s="24">
        <f t="shared" si="103"/>
        <v>2018</v>
      </c>
      <c r="B949" s="32">
        <v>43312</v>
      </c>
      <c r="C949" s="28">
        <f>'Bitcoin Data'!C949</f>
        <v>7780.4399409999996</v>
      </c>
      <c r="D949" s="26">
        <f>'Bitcoin Data'!K949</f>
        <v>1837.4846876276031</v>
      </c>
      <c r="E949" s="25">
        <f>'Bitcoin Data'!J949</f>
        <v>59856.586096404688</v>
      </c>
      <c r="F949" s="25">
        <f t="shared" si="98"/>
        <v>109.98556040580689</v>
      </c>
      <c r="G949" s="23">
        <f>'Emissions Factors'!$AB$39/1000</f>
        <v>0.49266147344102867</v>
      </c>
      <c r="H949" s="26">
        <f t="shared" si="104"/>
        <v>54185.648246762088</v>
      </c>
      <c r="I949" s="23">
        <f t="shared" si="99"/>
        <v>29.489033901404525</v>
      </c>
      <c r="J949" s="26">
        <f>I949*'Social Cost of Carbon'!$C$4</f>
        <v>1474.4516950702264</v>
      </c>
      <c r="K949" s="26">
        <f>I949*'Social Cost of Carbon'!$C$5</f>
        <v>2948.9033901404528</v>
      </c>
      <c r="L949" s="26">
        <f>I949*'Social Cost of Carbon'!$C$6</f>
        <v>4423.3550852106791</v>
      </c>
      <c r="M949" s="23">
        <f t="shared" si="100"/>
        <v>0.18950749652348309</v>
      </c>
      <c r="N949" s="23">
        <f t="shared" si="101"/>
        <v>0.37901499304696618</v>
      </c>
      <c r="O949" s="23">
        <f t="shared" si="102"/>
        <v>0.56852248957044926</v>
      </c>
      <c r="P949" s="27"/>
    </row>
    <row r="950" spans="1:16" x14ac:dyDescent="0.25">
      <c r="A950" s="24">
        <f t="shared" si="103"/>
        <v>2018</v>
      </c>
      <c r="B950" s="32">
        <v>43313</v>
      </c>
      <c r="C950" s="28">
        <f>'Bitcoin Data'!C950</f>
        <v>7624.9101559999999</v>
      </c>
      <c r="D950" s="26">
        <f>'Bitcoin Data'!K950</f>
        <v>1875</v>
      </c>
      <c r="E950" s="25">
        <f>'Bitcoin Data'!J950</f>
        <v>59823.941592066316</v>
      </c>
      <c r="F950" s="25">
        <f t="shared" si="98"/>
        <v>112.16989048512436</v>
      </c>
      <c r="G950" s="23">
        <f>'Emissions Factors'!$AB$39/1000</f>
        <v>0.49266147344102867</v>
      </c>
      <c r="H950" s="26">
        <f t="shared" si="104"/>
        <v>55261.783522120189</v>
      </c>
      <c r="I950" s="23">
        <f t="shared" si="99"/>
        <v>29.472951211797429</v>
      </c>
      <c r="J950" s="26">
        <f>I950*'Social Cost of Carbon'!$C$4</f>
        <v>1473.6475605898715</v>
      </c>
      <c r="K950" s="26">
        <f>I950*'Social Cost of Carbon'!$C$5</f>
        <v>2947.2951211797431</v>
      </c>
      <c r="L950" s="26">
        <f>I950*'Social Cost of Carbon'!$C$6</f>
        <v>4420.9426817696149</v>
      </c>
      <c r="M950" s="23">
        <f t="shared" si="100"/>
        <v>0.19326753108431927</v>
      </c>
      <c r="N950" s="23">
        <f t="shared" si="101"/>
        <v>0.38653506216863853</v>
      </c>
      <c r="O950" s="23">
        <f t="shared" si="102"/>
        <v>0.5798025932529578</v>
      </c>
      <c r="P950" s="27"/>
    </row>
    <row r="951" spans="1:16" x14ac:dyDescent="0.25">
      <c r="A951" s="24">
        <f t="shared" si="103"/>
        <v>2018</v>
      </c>
      <c r="B951" s="32">
        <v>43314</v>
      </c>
      <c r="C951" s="28">
        <f>'Bitcoin Data'!C951</f>
        <v>7567.1499020000001</v>
      </c>
      <c r="D951" s="26">
        <f>'Bitcoin Data'!K951</f>
        <v>1912.4521886952823</v>
      </c>
      <c r="E951" s="25">
        <f>'Bitcoin Data'!J951</f>
        <v>59793.30794762991</v>
      </c>
      <c r="F951" s="25">
        <f t="shared" si="98"/>
        <v>114.35184265377585</v>
      </c>
      <c r="G951" s="23">
        <f>'Emissions Factors'!$AB$39/1000</f>
        <v>0.49266147344102867</v>
      </c>
      <c r="H951" s="26">
        <f t="shared" si="104"/>
        <v>56336.747292505876</v>
      </c>
      <c r="I951" s="23">
        <f t="shared" si="99"/>
        <v>29.457859195392519</v>
      </c>
      <c r="J951" s="26">
        <f>I951*'Social Cost of Carbon'!$C$4</f>
        <v>1472.892959769626</v>
      </c>
      <c r="K951" s="26">
        <f>I951*'Social Cost of Carbon'!$C$5</f>
        <v>2945.7859195392521</v>
      </c>
      <c r="L951" s="26">
        <f>I951*'Social Cost of Carbon'!$C$6</f>
        <v>4418.6788793088781</v>
      </c>
      <c r="M951" s="23">
        <f t="shared" si="100"/>
        <v>0.19464302661433203</v>
      </c>
      <c r="N951" s="23">
        <f t="shared" si="101"/>
        <v>0.38928605322866405</v>
      </c>
      <c r="O951" s="23">
        <f t="shared" si="102"/>
        <v>0.58392907984299613</v>
      </c>
      <c r="P951" s="27"/>
    </row>
    <row r="952" spans="1:16" x14ac:dyDescent="0.25">
      <c r="A952" s="24">
        <f t="shared" si="103"/>
        <v>2018</v>
      </c>
      <c r="B952" s="32">
        <v>43315</v>
      </c>
      <c r="C952" s="28">
        <f>'Bitcoin Data'!C952</f>
        <v>7434.3901370000003</v>
      </c>
      <c r="D952" s="26">
        <f>'Bitcoin Data'!K952</f>
        <v>2074.9279538904898</v>
      </c>
      <c r="E952" s="25">
        <f>'Bitcoin Data'!J952</f>
        <v>59761.776956761998</v>
      </c>
      <c r="F952" s="25">
        <f t="shared" si="98"/>
        <v>124.001381581754</v>
      </c>
      <c r="G952" s="23">
        <f>'Emissions Factors'!$AB$39/1000</f>
        <v>0.49266147344102867</v>
      </c>
      <c r="H952" s="26">
        <f t="shared" si="104"/>
        <v>61090.703358790168</v>
      </c>
      <c r="I952" s="23">
        <f t="shared" si="99"/>
        <v>29.442325090972481</v>
      </c>
      <c r="J952" s="26">
        <f>I952*'Social Cost of Carbon'!$C$4</f>
        <v>1472.1162545486241</v>
      </c>
      <c r="K952" s="26">
        <f>I952*'Social Cost of Carbon'!$C$5</f>
        <v>2944.2325090972481</v>
      </c>
      <c r="L952" s="26">
        <f>I952*'Social Cost of Carbon'!$C$6</f>
        <v>4416.3487636458722</v>
      </c>
      <c r="M952" s="23">
        <f t="shared" si="100"/>
        <v>0.19801439357104647</v>
      </c>
      <c r="N952" s="23">
        <f t="shared" si="101"/>
        <v>0.39602878714209294</v>
      </c>
      <c r="O952" s="23">
        <f t="shared" si="102"/>
        <v>0.59404318071313933</v>
      </c>
      <c r="P952" s="27"/>
    </row>
    <row r="953" spans="1:16" x14ac:dyDescent="0.25">
      <c r="A953" s="24">
        <f t="shared" si="103"/>
        <v>2018</v>
      </c>
      <c r="B953" s="32">
        <v>43316</v>
      </c>
      <c r="C953" s="28">
        <f>'Bitcoin Data'!C953</f>
        <v>7032.8500979999999</v>
      </c>
      <c r="D953" s="26">
        <f>'Bitcoin Data'!K953</f>
        <v>2199.9511121975065</v>
      </c>
      <c r="E953" s="25">
        <f>'Bitcoin Data'!J953</f>
        <v>59728.935307415573</v>
      </c>
      <c r="F953" s="25">
        <f t="shared" si="98"/>
        <v>131.40073765992182</v>
      </c>
      <c r="G953" s="23">
        <f>'Emissions Factors'!$AB$39/1000</f>
        <v>0.49266147344102867</v>
      </c>
      <c r="H953" s="26">
        <f t="shared" si="104"/>
        <v>64736.081026775151</v>
      </c>
      <c r="I953" s="23">
        <f t="shared" si="99"/>
        <v>29.426145275615237</v>
      </c>
      <c r="J953" s="26">
        <f>I953*'Social Cost of Carbon'!$C$4</f>
        <v>1471.3072637807618</v>
      </c>
      <c r="K953" s="26">
        <f>I953*'Social Cost of Carbon'!$C$5</f>
        <v>2942.6145275615236</v>
      </c>
      <c r="L953" s="26">
        <f>I953*'Social Cost of Carbon'!$C$6</f>
        <v>4413.9217913422854</v>
      </c>
      <c r="M953" s="23">
        <f t="shared" si="100"/>
        <v>0.20920497995530599</v>
      </c>
      <c r="N953" s="23">
        <f t="shared" si="101"/>
        <v>0.41840995991061197</v>
      </c>
      <c r="O953" s="23">
        <f t="shared" si="102"/>
        <v>0.62761493986591799</v>
      </c>
      <c r="P953" s="27"/>
    </row>
    <row r="954" spans="1:16" x14ac:dyDescent="0.25">
      <c r="A954" s="24">
        <f t="shared" si="103"/>
        <v>2018</v>
      </c>
      <c r="B954" s="32">
        <v>43317</v>
      </c>
      <c r="C954" s="28">
        <f>'Bitcoin Data'!C954</f>
        <v>7068.4799800000001</v>
      </c>
      <c r="D954" s="26">
        <f>'Bitcoin Data'!K954</f>
        <v>2000</v>
      </c>
      <c r="E954" s="25">
        <f>'Bitcoin Data'!J954</f>
        <v>59695.531323399948</v>
      </c>
      <c r="F954" s="25">
        <f t="shared" si="98"/>
        <v>119.3910626467999</v>
      </c>
      <c r="G954" s="23">
        <f>'Emissions Factors'!$AB$39/1000</f>
        <v>0.49266147344102867</v>
      </c>
      <c r="H954" s="26">
        <f t="shared" si="104"/>
        <v>58819.376839262593</v>
      </c>
      <c r="I954" s="23">
        <f t="shared" si="99"/>
        <v>29.409688419631301</v>
      </c>
      <c r="J954" s="26">
        <f>I954*'Social Cost of Carbon'!$C$4</f>
        <v>1470.4844209815651</v>
      </c>
      <c r="K954" s="26">
        <f>I954*'Social Cost of Carbon'!$C$5</f>
        <v>2940.9688419631302</v>
      </c>
      <c r="L954" s="26">
        <f>I954*'Social Cost of Carbon'!$C$6</f>
        <v>4411.4532629446949</v>
      </c>
      <c r="M954" s="23">
        <f t="shared" si="100"/>
        <v>0.20803403633344733</v>
      </c>
      <c r="N954" s="23">
        <f t="shared" si="101"/>
        <v>0.41606807266689466</v>
      </c>
      <c r="O954" s="23">
        <f t="shared" si="102"/>
        <v>0.62410210900034191</v>
      </c>
      <c r="P954" s="27"/>
    </row>
    <row r="955" spans="1:16" x14ac:dyDescent="0.25">
      <c r="A955" s="24">
        <f t="shared" si="103"/>
        <v>2018</v>
      </c>
      <c r="B955" s="32">
        <v>43318</v>
      </c>
      <c r="C955" s="28">
        <f>'Bitcoin Data'!C955</f>
        <v>6951.7998049999997</v>
      </c>
      <c r="D955" s="26">
        <f>'Bitcoin Data'!K955</f>
        <v>1637.5545851528382</v>
      </c>
      <c r="E955" s="25">
        <f>'Bitcoin Data'!J955</f>
        <v>59661.483063957603</v>
      </c>
      <c r="F955" s="25">
        <f t="shared" si="98"/>
        <v>97.698935148402171</v>
      </c>
      <c r="G955" s="23">
        <f>'Emissions Factors'!$AB$39/1000</f>
        <v>0.49266147344102867</v>
      </c>
      <c r="H955" s="26">
        <f t="shared" si="104"/>
        <v>48132.501343831325</v>
      </c>
      <c r="I955" s="23">
        <f t="shared" si="99"/>
        <v>29.392914153966334</v>
      </c>
      <c r="J955" s="26">
        <f>I955*'Social Cost of Carbon'!$C$4</f>
        <v>1469.6457076983168</v>
      </c>
      <c r="K955" s="26">
        <f>I955*'Social Cost of Carbon'!$C$5</f>
        <v>2939.2914153966335</v>
      </c>
      <c r="L955" s="26">
        <f>I955*'Social Cost of Carbon'!$C$6</f>
        <v>4408.93712309495</v>
      </c>
      <c r="M955" s="23">
        <f t="shared" si="100"/>
        <v>0.21140506759721295</v>
      </c>
      <c r="N955" s="23">
        <f t="shared" si="101"/>
        <v>0.4228101351944259</v>
      </c>
      <c r="O955" s="23">
        <f t="shared" si="102"/>
        <v>0.63421520279163879</v>
      </c>
      <c r="P955" s="27"/>
    </row>
    <row r="956" spans="1:16" x14ac:dyDescent="0.25">
      <c r="A956" s="24">
        <f t="shared" si="103"/>
        <v>2018</v>
      </c>
      <c r="B956" s="32">
        <v>43319</v>
      </c>
      <c r="C956" s="28">
        <f>'Bitcoin Data'!C956</f>
        <v>6753.1201170000004</v>
      </c>
      <c r="D956" s="26">
        <f>'Bitcoin Data'!K956</f>
        <v>1887.5838926174499</v>
      </c>
      <c r="E956" s="25">
        <f>'Bitcoin Data'!J956</f>
        <v>59628.779301083108</v>
      </c>
      <c r="F956" s="25">
        <f t="shared" si="98"/>
        <v>112.55432334516529</v>
      </c>
      <c r="G956" s="23">
        <f>'Emissions Factors'!$AB$39/1000</f>
        <v>0.49266147344102867</v>
      </c>
      <c r="H956" s="26">
        <f t="shared" si="104"/>
        <v>55451.178781387098</v>
      </c>
      <c r="I956" s="23">
        <f t="shared" si="99"/>
        <v>29.376802269961516</v>
      </c>
      <c r="J956" s="26">
        <f>I956*'Social Cost of Carbon'!$C$4</f>
        <v>1468.8401134980759</v>
      </c>
      <c r="K956" s="26">
        <f>I956*'Social Cost of Carbon'!$C$5</f>
        <v>2937.6802269961518</v>
      </c>
      <c r="L956" s="26">
        <f>I956*'Social Cost of Carbon'!$C$6</f>
        <v>4406.5203404942276</v>
      </c>
      <c r="M956" s="23">
        <f t="shared" si="100"/>
        <v>0.2175054031395775</v>
      </c>
      <c r="N956" s="23">
        <f t="shared" si="101"/>
        <v>0.435010806279155</v>
      </c>
      <c r="O956" s="23">
        <f t="shared" si="102"/>
        <v>0.65251620941873256</v>
      </c>
      <c r="P956" s="27"/>
    </row>
    <row r="957" spans="1:16" x14ac:dyDescent="0.25">
      <c r="A957" s="24">
        <f t="shared" si="103"/>
        <v>2018</v>
      </c>
      <c r="B957" s="32">
        <v>43320</v>
      </c>
      <c r="C957" s="28">
        <f>'Bitcoin Data'!C957</f>
        <v>6305.7998049999997</v>
      </c>
      <c r="D957" s="26">
        <f>'Bitcoin Data'!K957</f>
        <v>1962.4945486262536</v>
      </c>
      <c r="E957" s="25">
        <f>'Bitcoin Data'!J957</f>
        <v>59599.57008952531</v>
      </c>
      <c r="F957" s="25">
        <f t="shared" si="98"/>
        <v>116.96383140116174</v>
      </c>
      <c r="G957" s="23">
        <f>'Emissions Factors'!$AB$39/1000</f>
        <v>0.49266147344102867</v>
      </c>
      <c r="H957" s="26">
        <f t="shared" si="104"/>
        <v>57623.573517404402</v>
      </c>
      <c r="I957" s="23">
        <f t="shared" si="99"/>
        <v>29.3624120167574</v>
      </c>
      <c r="J957" s="26">
        <f>I957*'Social Cost of Carbon'!$C$4</f>
        <v>1468.1206008378699</v>
      </c>
      <c r="K957" s="26">
        <f>I957*'Social Cost of Carbon'!$C$5</f>
        <v>2936.2412016757398</v>
      </c>
      <c r="L957" s="26">
        <f>I957*'Social Cost of Carbon'!$C$6</f>
        <v>4404.3618025136102</v>
      </c>
      <c r="M957" s="23">
        <f t="shared" si="100"/>
        <v>0.23282068036377662</v>
      </c>
      <c r="N957" s="23">
        <f t="shared" si="101"/>
        <v>0.46564136072755324</v>
      </c>
      <c r="O957" s="23">
        <f t="shared" si="102"/>
        <v>0.69846204109132992</v>
      </c>
      <c r="P957" s="27"/>
    </row>
    <row r="958" spans="1:16" x14ac:dyDescent="0.25">
      <c r="A958" s="24">
        <f t="shared" si="103"/>
        <v>2018</v>
      </c>
      <c r="B958" s="32">
        <v>43321</v>
      </c>
      <c r="C958" s="28">
        <f>'Bitcoin Data'!C958</f>
        <v>6568.2299800000001</v>
      </c>
      <c r="D958" s="26">
        <f>'Bitcoin Data'!K958</f>
        <v>1862.5827814569536</v>
      </c>
      <c r="E958" s="25">
        <f>'Bitcoin Data'!J958</f>
        <v>59564.749243602157</v>
      </c>
      <c r="F958" s="25">
        <f t="shared" si="98"/>
        <v>110.94427632293448</v>
      </c>
      <c r="G958" s="23">
        <f>'Emissions Factors'!$AB$39/1000</f>
        <v>0.49266147344102867</v>
      </c>
      <c r="H958" s="26">
        <f t="shared" si="104"/>
        <v>54657.970643105538</v>
      </c>
      <c r="I958" s="23">
        <f t="shared" si="99"/>
        <v>29.345257127498435</v>
      </c>
      <c r="J958" s="26">
        <f>I958*'Social Cost of Carbon'!$C$4</f>
        <v>1467.2628563749217</v>
      </c>
      <c r="K958" s="26">
        <f>I958*'Social Cost of Carbon'!$C$5</f>
        <v>2934.5257127498435</v>
      </c>
      <c r="L958" s="26">
        <f>I958*'Social Cost of Carbon'!$C$6</f>
        <v>4401.7885691247657</v>
      </c>
      <c r="M958" s="23">
        <f t="shared" si="100"/>
        <v>0.22338786261179633</v>
      </c>
      <c r="N958" s="23">
        <f t="shared" si="101"/>
        <v>0.44677572522359266</v>
      </c>
      <c r="O958" s="23">
        <f t="shared" si="102"/>
        <v>0.6701635878353891</v>
      </c>
      <c r="P958" s="27"/>
    </row>
    <row r="959" spans="1:16" x14ac:dyDescent="0.25">
      <c r="A959" s="24">
        <f t="shared" si="103"/>
        <v>2018</v>
      </c>
      <c r="B959" s="32">
        <v>43322</v>
      </c>
      <c r="C959" s="28">
        <f>'Bitcoin Data'!C959</f>
        <v>6184.7099609999996</v>
      </c>
      <c r="D959" s="26">
        <f>'Bitcoin Data'!K959</f>
        <v>2199.9511121975065</v>
      </c>
      <c r="E959" s="25">
        <f>'Bitcoin Data'!J959</f>
        <v>59536.729030120892</v>
      </c>
      <c r="F959" s="25">
        <f t="shared" si="98"/>
        <v>130.97789324641604</v>
      </c>
      <c r="G959" s="23">
        <f>'Emissions Factors'!$AB$39/1000</f>
        <v>0.49266147344102867</v>
      </c>
      <c r="H959" s="26">
        <f t="shared" si="104"/>
        <v>64527.761874981079</v>
      </c>
      <c r="I959" s="23">
        <f t="shared" si="99"/>
        <v>29.331452647838624</v>
      </c>
      <c r="J959" s="26">
        <f>I959*'Social Cost of Carbon'!$C$4</f>
        <v>1466.5726323919312</v>
      </c>
      <c r="K959" s="26">
        <f>I959*'Social Cost of Carbon'!$C$5</f>
        <v>2933.1452647838623</v>
      </c>
      <c r="L959" s="26">
        <f>I959*'Social Cost of Carbon'!$C$6</f>
        <v>4399.717897175794</v>
      </c>
      <c r="M959" s="23">
        <f t="shared" si="100"/>
        <v>0.23712876458879287</v>
      </c>
      <c r="N959" s="23">
        <f t="shared" si="101"/>
        <v>0.47425752917758573</v>
      </c>
      <c r="O959" s="23">
        <f t="shared" si="102"/>
        <v>0.71138629376637863</v>
      </c>
      <c r="P959" s="27"/>
    </row>
    <row r="960" spans="1:16" x14ac:dyDescent="0.25">
      <c r="A960" s="24">
        <f t="shared" si="103"/>
        <v>2018</v>
      </c>
      <c r="B960" s="32">
        <v>43323</v>
      </c>
      <c r="C960" s="28">
        <f>'Bitcoin Data'!C960</f>
        <v>6295.7299800000001</v>
      </c>
      <c r="D960" s="26">
        <f>'Bitcoin Data'!K960</f>
        <v>2124.8967064101053</v>
      </c>
      <c r="E960" s="25">
        <f>'Bitcoin Data'!J960</f>
        <v>61990.849542376061</v>
      </c>
      <c r="F960" s="25">
        <f t="shared" si="98"/>
        <v>131.72415202015927</v>
      </c>
      <c r="G960" s="23">
        <f>'Emissions Factors'!$AB$39/1000</f>
        <v>0.49266147344102867</v>
      </c>
      <c r="H960" s="26">
        <f t="shared" si="104"/>
        <v>64895.414822021718</v>
      </c>
      <c r="I960" s="23">
        <f t="shared" si="99"/>
        <v>30.540503275408106</v>
      </c>
      <c r="J960" s="26">
        <f>I960*'Social Cost of Carbon'!$C$4</f>
        <v>1527.0251637704052</v>
      </c>
      <c r="K960" s="26">
        <f>I960*'Social Cost of Carbon'!$C$5</f>
        <v>3054.0503275408105</v>
      </c>
      <c r="L960" s="26">
        <f>I960*'Social Cost of Carbon'!$C$6</f>
        <v>4581.075491311216</v>
      </c>
      <c r="M960" s="23">
        <f t="shared" si="100"/>
        <v>0.24254934195421216</v>
      </c>
      <c r="N960" s="23">
        <f t="shared" si="101"/>
        <v>0.48509868390842431</v>
      </c>
      <c r="O960" s="23">
        <f t="shared" si="102"/>
        <v>0.72764802586263644</v>
      </c>
      <c r="P960" s="27"/>
    </row>
    <row r="961" spans="1:16" x14ac:dyDescent="0.25">
      <c r="A961" s="24">
        <f t="shared" si="103"/>
        <v>2018</v>
      </c>
      <c r="B961" s="32">
        <v>43324</v>
      </c>
      <c r="C961" s="28">
        <f>'Bitcoin Data'!C961</f>
        <v>6322.6899409999996</v>
      </c>
      <c r="D961" s="26">
        <f>'Bitcoin Data'!K961</f>
        <v>1937.5672766415501</v>
      </c>
      <c r="E961" s="25">
        <f>'Bitcoin Data'!J961</f>
        <v>63866.360732983019</v>
      </c>
      <c r="F961" s="25">
        <f t="shared" si="98"/>
        <v>123.74537063441274</v>
      </c>
      <c r="G961" s="23">
        <f>'Emissions Factors'!$AB$39/1000</f>
        <v>0.49266147344102867</v>
      </c>
      <c r="H961" s="26">
        <f t="shared" si="104"/>
        <v>60964.576628255985</v>
      </c>
      <c r="I961" s="23">
        <f t="shared" si="99"/>
        <v>31.464495382027671</v>
      </c>
      <c r="J961" s="26">
        <f>I961*'Social Cost of Carbon'!$C$4</f>
        <v>1573.2247691013836</v>
      </c>
      <c r="K961" s="26">
        <f>I961*'Social Cost of Carbon'!$C$5</f>
        <v>3146.4495382027671</v>
      </c>
      <c r="L961" s="26">
        <f>I961*'Social Cost of Carbon'!$C$6</f>
        <v>4719.6743073041507</v>
      </c>
      <c r="M961" s="23">
        <f t="shared" si="100"/>
        <v>0.2488220652573328</v>
      </c>
      <c r="N961" s="23">
        <f t="shared" si="101"/>
        <v>0.49764413051466561</v>
      </c>
      <c r="O961" s="23">
        <f t="shared" si="102"/>
        <v>0.74646619577199835</v>
      </c>
      <c r="P961" s="27"/>
    </row>
    <row r="962" spans="1:16" x14ac:dyDescent="0.25">
      <c r="A962" s="24">
        <f t="shared" si="103"/>
        <v>2018</v>
      </c>
      <c r="B962" s="32">
        <v>43325</v>
      </c>
      <c r="C962" s="28">
        <f>'Bitcoin Data'!C962</f>
        <v>6297.5698240000002</v>
      </c>
      <c r="D962" s="26">
        <f>'Bitcoin Data'!K962</f>
        <v>1875</v>
      </c>
      <c r="E962" s="25">
        <f>'Bitcoin Data'!J962</f>
        <v>63834.27778054183</v>
      </c>
      <c r="F962" s="25">
        <f t="shared" si="98"/>
        <v>119.68927083851594</v>
      </c>
      <c r="G962" s="23">
        <f>'Emissions Factors'!$AB$39/1000</f>
        <v>0.49266147344102867</v>
      </c>
      <c r="H962" s="26">
        <f t="shared" si="104"/>
        <v>58966.292526385609</v>
      </c>
      <c r="I962" s="23">
        <f t="shared" si="99"/>
        <v>31.448689347405654</v>
      </c>
      <c r="J962" s="26">
        <f>I962*'Social Cost of Carbon'!$C$4</f>
        <v>1572.4344673702826</v>
      </c>
      <c r="K962" s="26">
        <f>I962*'Social Cost of Carbon'!$C$5</f>
        <v>3144.8689347405652</v>
      </c>
      <c r="L962" s="26">
        <f>I962*'Social Cost of Carbon'!$C$6</f>
        <v>4717.3034021108479</v>
      </c>
      <c r="M962" s="23">
        <f t="shared" si="100"/>
        <v>0.24968908822221303</v>
      </c>
      <c r="N962" s="23">
        <f t="shared" si="101"/>
        <v>0.49937817644442606</v>
      </c>
      <c r="O962" s="23">
        <f t="shared" si="102"/>
        <v>0.74906726466663909</v>
      </c>
      <c r="P962" s="27"/>
    </row>
    <row r="963" spans="1:16" x14ac:dyDescent="0.25">
      <c r="A963" s="24">
        <f t="shared" si="103"/>
        <v>2018</v>
      </c>
      <c r="B963" s="32">
        <v>43326</v>
      </c>
      <c r="C963" s="28">
        <f>'Bitcoin Data'!C963</f>
        <v>6199.7099609999996</v>
      </c>
      <c r="D963" s="26">
        <f>'Bitcoin Data'!K963</f>
        <v>1700.0377786173026</v>
      </c>
      <c r="E963" s="25">
        <f>'Bitcoin Data'!J963</f>
        <v>63798.57781258758</v>
      </c>
      <c r="F963" s="25">
        <f t="shared" si="98"/>
        <v>108.45999250345452</v>
      </c>
      <c r="G963" s="23">
        <f>'Emissions Factors'!$AB$39/1000</f>
        <v>0.49266147344102867</v>
      </c>
      <c r="H963" s="26">
        <f t="shared" si="104"/>
        <v>53434.059716154828</v>
      </c>
      <c r="I963" s="23">
        <f t="shared" si="99"/>
        <v>31.431101348591518</v>
      </c>
      <c r="J963" s="26">
        <f>I963*'Social Cost of Carbon'!$C$4</f>
        <v>1571.555067429576</v>
      </c>
      <c r="K963" s="26">
        <f>I963*'Social Cost of Carbon'!$C$5</f>
        <v>3143.1101348591519</v>
      </c>
      <c r="L963" s="26">
        <f>I963*'Social Cost of Carbon'!$C$6</f>
        <v>4714.6652022887274</v>
      </c>
      <c r="M963" s="23">
        <f t="shared" si="100"/>
        <v>0.25348848209281188</v>
      </c>
      <c r="N963" s="23">
        <f t="shared" si="101"/>
        <v>0.50697696418562377</v>
      </c>
      <c r="O963" s="23">
        <f t="shared" si="102"/>
        <v>0.7604654462784356</v>
      </c>
      <c r="P963" s="27"/>
    </row>
    <row r="964" spans="1:16" x14ac:dyDescent="0.25">
      <c r="A964" s="24">
        <f t="shared" si="103"/>
        <v>2018</v>
      </c>
      <c r="B964" s="32">
        <v>43327</v>
      </c>
      <c r="C964" s="28">
        <f>'Bitcoin Data'!C964</f>
        <v>6308.5200199999999</v>
      </c>
      <c r="D964" s="26">
        <f>'Bitcoin Data'!K964</f>
        <v>2012.5223613595704</v>
      </c>
      <c r="E964" s="25">
        <f>'Bitcoin Data'!J964</f>
        <v>63765.023303107628</v>
      </c>
      <c r="F964" s="25">
        <f t="shared" si="98"/>
        <v>128.32853527011818</v>
      </c>
      <c r="G964" s="23">
        <f>'Emissions Factors'!$AB$39/1000</f>
        <v>0.49266147344102867</v>
      </c>
      <c r="H964" s="26">
        <f t="shared" si="104"/>
        <v>63222.525270705439</v>
      </c>
      <c r="I964" s="23">
        <f t="shared" si="99"/>
        <v>31.414570334510532</v>
      </c>
      <c r="J964" s="26">
        <f>I964*'Social Cost of Carbon'!$C$4</f>
        <v>1570.7285167255266</v>
      </c>
      <c r="K964" s="26">
        <f>I964*'Social Cost of Carbon'!$C$5</f>
        <v>3141.4570334510531</v>
      </c>
      <c r="L964" s="26">
        <f>I964*'Social Cost of Carbon'!$C$6</f>
        <v>4712.1855501765795</v>
      </c>
      <c r="M964" s="23">
        <f t="shared" si="100"/>
        <v>0.24898526306420862</v>
      </c>
      <c r="N964" s="23">
        <f t="shared" si="101"/>
        <v>0.49797052612841725</v>
      </c>
      <c r="O964" s="23">
        <f t="shared" si="102"/>
        <v>0.74695578919262584</v>
      </c>
      <c r="P964" s="27"/>
    </row>
    <row r="965" spans="1:16" x14ac:dyDescent="0.25">
      <c r="A965" s="24">
        <f t="shared" si="103"/>
        <v>2018</v>
      </c>
      <c r="B965" s="32">
        <v>43328</v>
      </c>
      <c r="C965" s="28">
        <f>'Bitcoin Data'!C965</f>
        <v>6334.7299800000001</v>
      </c>
      <c r="D965" s="26">
        <f>'Bitcoin Data'!K965</f>
        <v>1974.9835418038181</v>
      </c>
      <c r="E965" s="25">
        <f>'Bitcoin Data'!J965</f>
        <v>63732.017529288256</v>
      </c>
      <c r="F965" s="25">
        <f t="shared" si="98"/>
        <v>125.86968570629674</v>
      </c>
      <c r="G965" s="23">
        <f>'Emissions Factors'!$AB$39/1000</f>
        <v>0.49266147344102867</v>
      </c>
      <c r="H965" s="26">
        <f t="shared" si="104"/>
        <v>62011.144821623333</v>
      </c>
      <c r="I965" s="23">
        <f t="shared" si="99"/>
        <v>31.39830966134862</v>
      </c>
      <c r="J965" s="26">
        <f>I965*'Social Cost of Carbon'!$C$4</f>
        <v>1569.9154830674311</v>
      </c>
      <c r="K965" s="26">
        <f>I965*'Social Cost of Carbon'!$C$5</f>
        <v>3139.8309661348621</v>
      </c>
      <c r="L965" s="26">
        <f>I965*'Social Cost of Carbon'!$C$6</f>
        <v>4709.7464492022928</v>
      </c>
      <c r="M965" s="23">
        <f t="shared" si="100"/>
        <v>0.24782674052784662</v>
      </c>
      <c r="N965" s="23">
        <f t="shared" si="101"/>
        <v>0.49565348105569323</v>
      </c>
      <c r="O965" s="23">
        <f t="shared" si="102"/>
        <v>0.74348022158353977</v>
      </c>
      <c r="P965" s="27"/>
    </row>
    <row r="966" spans="1:16" x14ac:dyDescent="0.25">
      <c r="A966" s="24">
        <f t="shared" si="103"/>
        <v>2018</v>
      </c>
      <c r="B966" s="32">
        <v>43329</v>
      </c>
      <c r="C966" s="28">
        <f>'Bitcoin Data'!C966</f>
        <v>6580.6298829999996</v>
      </c>
      <c r="D966" s="26">
        <f>'Bitcoin Data'!K966</f>
        <v>1899.9366687777074</v>
      </c>
      <c r="E966" s="25">
        <f>'Bitcoin Data'!J966</f>
        <v>63699.382689354083</v>
      </c>
      <c r="F966" s="25">
        <f t="shared" si="98"/>
        <v>121.02479295000775</v>
      </c>
      <c r="G966" s="23">
        <f>'Emissions Factors'!$AB$39/1000</f>
        <v>0.49266147344102867</v>
      </c>
      <c r="H966" s="26">
        <f t="shared" si="104"/>
        <v>59624.252817646237</v>
      </c>
      <c r="I966" s="23">
        <f t="shared" si="99"/>
        <v>31.382231733021136</v>
      </c>
      <c r="J966" s="26">
        <f>I966*'Social Cost of Carbon'!$C$4</f>
        <v>1569.1115866510568</v>
      </c>
      <c r="K966" s="26">
        <f>I966*'Social Cost of Carbon'!$C$5</f>
        <v>3138.2231733021135</v>
      </c>
      <c r="L966" s="26">
        <f>I966*'Social Cost of Carbon'!$C$6</f>
        <v>4707.3347599531708</v>
      </c>
      <c r="M966" s="23">
        <f t="shared" si="100"/>
        <v>0.23844398097887323</v>
      </c>
      <c r="N966" s="23">
        <f t="shared" si="101"/>
        <v>0.47688796195774646</v>
      </c>
      <c r="O966" s="23">
        <f t="shared" si="102"/>
        <v>0.71533194293661984</v>
      </c>
      <c r="P966" s="27"/>
    </row>
    <row r="967" spans="1:16" x14ac:dyDescent="0.25">
      <c r="A967" s="24">
        <f t="shared" si="103"/>
        <v>2018</v>
      </c>
      <c r="B967" s="32">
        <v>43330</v>
      </c>
      <c r="C967" s="28">
        <f>'Bitcoin Data'!C967</f>
        <v>6423.7597660000001</v>
      </c>
      <c r="D967" s="26">
        <f>'Bitcoin Data'!K967</f>
        <v>2000</v>
      </c>
      <c r="E967" s="25">
        <f>'Bitcoin Data'!J967</f>
        <v>63663.050842775621</v>
      </c>
      <c r="F967" s="25">
        <f t="shared" ref="F967:F1030" si="105">E967*D967/1000000</f>
        <v>127.32610168555124</v>
      </c>
      <c r="G967" s="23">
        <f>'Emissions Factors'!$AB$39/1000</f>
        <v>0.49266147344102867</v>
      </c>
      <c r="H967" s="26">
        <f t="shared" si="104"/>
        <v>62728.66486390592</v>
      </c>
      <c r="I967" s="23">
        <f t="shared" ref="I967:I1030" si="106">$E967*G967/1000</f>
        <v>31.36433243195296</v>
      </c>
      <c r="J967" s="26">
        <f>I967*'Social Cost of Carbon'!$C$4</f>
        <v>1568.2166215976481</v>
      </c>
      <c r="K967" s="26">
        <f>I967*'Social Cost of Carbon'!$C$5</f>
        <v>3136.4332431952962</v>
      </c>
      <c r="L967" s="26">
        <f>I967*'Social Cost of Carbon'!$C$6</f>
        <v>4704.6498647929438</v>
      </c>
      <c r="M967" s="23">
        <f t="shared" ref="M967:M1030" si="107">J967/$C967</f>
        <v>0.24412753258582057</v>
      </c>
      <c r="N967" s="23">
        <f t="shared" ref="N967:N1030" si="108">K967/$C967</f>
        <v>0.48825506517164113</v>
      </c>
      <c r="O967" s="23">
        <f t="shared" ref="O967:O1030" si="109">L967/$C967</f>
        <v>0.73238259775746162</v>
      </c>
      <c r="P967" s="27"/>
    </row>
    <row r="968" spans="1:16" x14ac:dyDescent="0.25">
      <c r="A968" s="24">
        <f t="shared" ref="A968:A1031" si="110">YEAR(B968)</f>
        <v>2018</v>
      </c>
      <c r="B968" s="32">
        <v>43331</v>
      </c>
      <c r="C968" s="28">
        <f>'Bitcoin Data'!C968</f>
        <v>6506.0698240000002</v>
      </c>
      <c r="D968" s="26">
        <f>'Bitcoin Data'!K968</f>
        <v>1812.5062934246303</v>
      </c>
      <c r="E968" s="25">
        <f>'Bitcoin Data'!J968</f>
        <v>63628.639676361221</v>
      </c>
      <c r="F968" s="25">
        <f t="shared" si="105"/>
        <v>115.32730985545284</v>
      </c>
      <c r="G968" s="23">
        <f>'Emissions Factors'!$AB$39/1000</f>
        <v>0.49266147344102867</v>
      </c>
      <c r="H968" s="26">
        <f t="shared" ref="H968:H1031" si="111">F968*G968*1000</f>
        <v>56817.32240137746</v>
      </c>
      <c r="I968" s="23">
        <f t="shared" si="106"/>
        <v>31.347379376004419</v>
      </c>
      <c r="J968" s="26">
        <f>I968*'Social Cost of Carbon'!$C$4</f>
        <v>1567.368968800221</v>
      </c>
      <c r="K968" s="26">
        <f>I968*'Social Cost of Carbon'!$C$5</f>
        <v>3134.7379376004419</v>
      </c>
      <c r="L968" s="26">
        <f>I968*'Social Cost of Carbon'!$C$6</f>
        <v>4702.1069064006624</v>
      </c>
      <c r="M968" s="23">
        <f t="shared" si="107"/>
        <v>0.2409087223470015</v>
      </c>
      <c r="N968" s="23">
        <f t="shared" si="108"/>
        <v>0.48181744469400301</v>
      </c>
      <c r="O968" s="23">
        <f t="shared" si="109"/>
        <v>0.72272616704100445</v>
      </c>
      <c r="P968" s="27"/>
    </row>
    <row r="969" spans="1:16" x14ac:dyDescent="0.25">
      <c r="A969" s="24">
        <f t="shared" si="110"/>
        <v>2018</v>
      </c>
      <c r="B969" s="32">
        <v>43332</v>
      </c>
      <c r="C969" s="28">
        <f>'Bitcoin Data'!C969</f>
        <v>6308.5297849999997</v>
      </c>
      <c r="D969" s="26">
        <f>'Bitcoin Data'!K969</f>
        <v>1875</v>
      </c>
      <c r="E969" s="25">
        <f>'Bitcoin Data'!J969</f>
        <v>63594.68873889446</v>
      </c>
      <c r="F969" s="25">
        <f t="shared" si="105"/>
        <v>119.24004138542712</v>
      </c>
      <c r="G969" s="23">
        <f>'Emissions Factors'!$AB$39/1000</f>
        <v>0.49266147344102867</v>
      </c>
      <c r="H969" s="26">
        <f t="shared" si="111"/>
        <v>58744.974482113765</v>
      </c>
      <c r="I969" s="23">
        <f t="shared" si="106"/>
        <v>31.330653057127339</v>
      </c>
      <c r="J969" s="26">
        <f>I969*'Social Cost of Carbon'!$C$4</f>
        <v>1566.5326528563669</v>
      </c>
      <c r="K969" s="26">
        <f>I969*'Social Cost of Carbon'!$C$5</f>
        <v>3133.0653057127338</v>
      </c>
      <c r="L969" s="26">
        <f>I969*'Social Cost of Carbon'!$C$6</f>
        <v>4699.5979585691011</v>
      </c>
      <c r="M969" s="23">
        <f t="shared" si="107"/>
        <v>0.24831976803551969</v>
      </c>
      <c r="N969" s="23">
        <f t="shared" si="108"/>
        <v>0.49663953607103939</v>
      </c>
      <c r="O969" s="23">
        <f t="shared" si="109"/>
        <v>0.74495930410655919</v>
      </c>
      <c r="P969" s="27"/>
    </row>
    <row r="970" spans="1:16" x14ac:dyDescent="0.25">
      <c r="A970" s="24">
        <f t="shared" si="110"/>
        <v>2018</v>
      </c>
      <c r="B970" s="32">
        <v>43333</v>
      </c>
      <c r="C970" s="28">
        <f>'Bitcoin Data'!C970</f>
        <v>6488.7597660000001</v>
      </c>
      <c r="D970" s="26">
        <f>'Bitcoin Data'!K970</f>
        <v>1849.9486125385406</v>
      </c>
      <c r="E970" s="25">
        <f>'Bitcoin Data'!J970</f>
        <v>63562.300790305468</v>
      </c>
      <c r="F970" s="25">
        <f t="shared" si="105"/>
        <v>117.58699015678299</v>
      </c>
      <c r="G970" s="23">
        <f>'Emissions Factors'!$AB$39/1000</f>
        <v>0.49266147344102867</v>
      </c>
      <c r="H970" s="26">
        <f t="shared" si="111"/>
        <v>57930.579828136448</v>
      </c>
      <c r="I970" s="23">
        <f t="shared" si="106"/>
        <v>31.314696762653753</v>
      </c>
      <c r="J970" s="26">
        <f>I970*'Social Cost of Carbon'!$C$4</f>
        <v>1565.7348381326876</v>
      </c>
      <c r="K970" s="26">
        <f>I970*'Social Cost of Carbon'!$C$5</f>
        <v>3131.4696762653753</v>
      </c>
      <c r="L970" s="26">
        <f>I970*'Social Cost of Carbon'!$C$6</f>
        <v>4697.2045143980631</v>
      </c>
      <c r="M970" s="23">
        <f t="shared" si="107"/>
        <v>0.24129955408996223</v>
      </c>
      <c r="N970" s="23">
        <f t="shared" si="108"/>
        <v>0.48259910817992446</v>
      </c>
      <c r="O970" s="23">
        <f t="shared" si="109"/>
        <v>0.72389866226988675</v>
      </c>
      <c r="P970" s="27"/>
    </row>
    <row r="971" spans="1:16" x14ac:dyDescent="0.25">
      <c r="A971" s="24">
        <f t="shared" si="110"/>
        <v>2018</v>
      </c>
      <c r="B971" s="32">
        <v>43334</v>
      </c>
      <c r="C971" s="28">
        <f>'Bitcoin Data'!C971</f>
        <v>6376.7099609999996</v>
      </c>
      <c r="D971" s="26">
        <f>'Bitcoin Data'!K971</f>
        <v>2000</v>
      </c>
      <c r="E971" s="25">
        <f>'Bitcoin Data'!J971</f>
        <v>63526.40004301352</v>
      </c>
      <c r="F971" s="25">
        <f t="shared" si="105"/>
        <v>127.05280008602705</v>
      </c>
      <c r="G971" s="23">
        <f>'Emissions Factors'!$AB$39/1000</f>
        <v>0.49266147344102867</v>
      </c>
      <c r="H971" s="26">
        <f t="shared" si="111"/>
        <v>62594.019695190538</v>
      </c>
      <c r="I971" s="23">
        <f t="shared" si="106"/>
        <v>31.29700984759527</v>
      </c>
      <c r="J971" s="26">
        <f>I971*'Social Cost of Carbon'!$C$4</f>
        <v>1564.8504923797634</v>
      </c>
      <c r="K971" s="26">
        <f>I971*'Social Cost of Carbon'!$C$5</f>
        <v>3129.7009847595268</v>
      </c>
      <c r="L971" s="26">
        <f>I971*'Social Cost of Carbon'!$C$6</f>
        <v>4694.55147713929</v>
      </c>
      <c r="M971" s="23">
        <f t="shared" si="107"/>
        <v>0.24540092021597334</v>
      </c>
      <c r="N971" s="23">
        <f t="shared" si="108"/>
        <v>0.49080184043194669</v>
      </c>
      <c r="O971" s="23">
        <f t="shared" si="109"/>
        <v>0.73620276064792001</v>
      </c>
      <c r="P971" s="27"/>
    </row>
    <row r="972" spans="1:16" x14ac:dyDescent="0.25">
      <c r="A972" s="24">
        <f t="shared" si="110"/>
        <v>2018</v>
      </c>
      <c r="B972" s="32">
        <v>43335</v>
      </c>
      <c r="C972" s="28">
        <f>'Bitcoin Data'!C972</f>
        <v>6534.8798829999996</v>
      </c>
      <c r="D972" s="26">
        <f>'Bitcoin Data'!K972</f>
        <v>1862.5827814569536</v>
      </c>
      <c r="E972" s="25">
        <f>'Bitcoin Data'!J972</f>
        <v>64767.772620911754</v>
      </c>
      <c r="F972" s="25">
        <f t="shared" si="105"/>
        <v>120.63533807702935</v>
      </c>
      <c r="G972" s="23">
        <f>'Emissions Factors'!$AB$39/1000</f>
        <v>0.49266147344102867</v>
      </c>
      <c r="H972" s="26">
        <f t="shared" si="111"/>
        <v>59432.383406085908</v>
      </c>
      <c r="I972" s="23">
        <f t="shared" si="106"/>
        <v>31.908586290911899</v>
      </c>
      <c r="J972" s="26">
        <f>I972*'Social Cost of Carbon'!$C$4</f>
        <v>1595.4293145455949</v>
      </c>
      <c r="K972" s="26">
        <f>I972*'Social Cost of Carbon'!$C$5</f>
        <v>3190.8586290911899</v>
      </c>
      <c r="L972" s="26">
        <f>I972*'Social Cost of Carbon'!$C$6</f>
        <v>4786.2879436367848</v>
      </c>
      <c r="M972" s="23">
        <f t="shared" si="107"/>
        <v>0.2441405722997273</v>
      </c>
      <c r="N972" s="23">
        <f t="shared" si="108"/>
        <v>0.4882811445994546</v>
      </c>
      <c r="O972" s="23">
        <f t="shared" si="109"/>
        <v>0.7324217168991819</v>
      </c>
      <c r="P972" s="27"/>
    </row>
    <row r="973" spans="1:16" x14ac:dyDescent="0.25">
      <c r="A973" s="24">
        <f t="shared" si="110"/>
        <v>2018</v>
      </c>
      <c r="B973" s="32">
        <v>43336</v>
      </c>
      <c r="C973" s="28">
        <f>'Bitcoin Data'!C973</f>
        <v>6719.9599609999996</v>
      </c>
      <c r="D973" s="26">
        <f>'Bitcoin Data'!K973</f>
        <v>1825.0025347257426</v>
      </c>
      <c r="E973" s="25">
        <f>'Bitcoin Data'!J973</f>
        <v>65857.602700475443</v>
      </c>
      <c r="F973" s="25">
        <f t="shared" si="105"/>
        <v>120.1902918593286</v>
      </c>
      <c r="G973" s="23">
        <f>'Emissions Factors'!$AB$39/1000</f>
        <v>0.49266147344102867</v>
      </c>
      <c r="H973" s="26">
        <f t="shared" si="111"/>
        <v>59213.1262807241</v>
      </c>
      <c r="I973" s="23">
        <f t="shared" si="106"/>
        <v>32.445503583710099</v>
      </c>
      <c r="J973" s="26">
        <f>I973*'Social Cost of Carbon'!$C$4</f>
        <v>1622.2751791855051</v>
      </c>
      <c r="K973" s="26">
        <f>I973*'Social Cost of Carbon'!$C$5</f>
        <v>3244.5503583710101</v>
      </c>
      <c r="L973" s="26">
        <f>I973*'Social Cost of Carbon'!$C$6</f>
        <v>4866.825537556515</v>
      </c>
      <c r="M973" s="23">
        <f t="shared" si="107"/>
        <v>0.24141143527648248</v>
      </c>
      <c r="N973" s="23">
        <f t="shared" si="108"/>
        <v>0.48282287055296497</v>
      </c>
      <c r="O973" s="23">
        <f t="shared" si="109"/>
        <v>0.72423430582944737</v>
      </c>
      <c r="P973" s="27"/>
    </row>
    <row r="974" spans="1:16" x14ac:dyDescent="0.25">
      <c r="A974" s="24">
        <f t="shared" si="110"/>
        <v>2018</v>
      </c>
      <c r="B974" s="32">
        <v>43337</v>
      </c>
      <c r="C974" s="28">
        <f>'Bitcoin Data'!C974</f>
        <v>6763.1899409999996</v>
      </c>
      <c r="D974" s="26">
        <f>'Bitcoin Data'!K974</f>
        <v>1687.4472672728978</v>
      </c>
      <c r="E974" s="25">
        <f>'Bitcoin Data'!J974</f>
        <v>69989.109283923739</v>
      </c>
      <c r="F974" s="25">
        <f t="shared" si="105"/>
        <v>118.10293120002132</v>
      </c>
      <c r="G974" s="23">
        <f>'Emissions Factors'!$AB$39/1000</f>
        <v>0.49266147344102867</v>
      </c>
      <c r="H974" s="26">
        <f t="shared" si="111"/>
        <v>58184.764102706933</v>
      </c>
      <c r="I974" s="23">
        <f t="shared" si="106"/>
        <v>34.480937704643047</v>
      </c>
      <c r="J974" s="26">
        <f>I974*'Social Cost of Carbon'!$C$4</f>
        <v>1724.0468852321524</v>
      </c>
      <c r="K974" s="26">
        <f>I974*'Social Cost of Carbon'!$C$5</f>
        <v>3448.0937704643047</v>
      </c>
      <c r="L974" s="26">
        <f>I974*'Social Cost of Carbon'!$C$6</f>
        <v>5172.1406556964566</v>
      </c>
      <c r="M974" s="23">
        <f t="shared" si="107"/>
        <v>0.25491623039899958</v>
      </c>
      <c r="N974" s="23">
        <f t="shared" si="108"/>
        <v>0.50983246079799915</v>
      </c>
      <c r="O974" s="23">
        <f t="shared" si="109"/>
        <v>0.76474869119699873</v>
      </c>
      <c r="P974" s="27"/>
    </row>
    <row r="975" spans="1:16" x14ac:dyDescent="0.25">
      <c r="A975" s="24">
        <f t="shared" si="110"/>
        <v>2018</v>
      </c>
      <c r="B975" s="32">
        <v>43338</v>
      </c>
      <c r="C975" s="28">
        <f>'Bitcoin Data'!C975</f>
        <v>6707.2597660000001</v>
      </c>
      <c r="D975" s="26">
        <f>'Bitcoin Data'!K975</f>
        <v>2162.4219125420473</v>
      </c>
      <c r="E975" s="25">
        <f>'Bitcoin Data'!J975</f>
        <v>56531.374137192259</v>
      </c>
      <c r="F975" s="25">
        <f t="shared" si="105"/>
        <v>122.24468218037731</v>
      </c>
      <c r="G975" s="23">
        <f>'Emissions Factors'!$AB$39/1000</f>
        <v>0.49266147344102867</v>
      </c>
      <c r="H975" s="26">
        <f t="shared" si="111"/>
        <v>60225.245243314945</v>
      </c>
      <c r="I975" s="23">
        <f t="shared" si="106"/>
        <v>27.850830078075198</v>
      </c>
      <c r="J975" s="26">
        <f>I975*'Social Cost of Carbon'!$C$4</f>
        <v>1392.5415039037598</v>
      </c>
      <c r="K975" s="26">
        <f>I975*'Social Cost of Carbon'!$C$5</f>
        <v>2785.0830078075196</v>
      </c>
      <c r="L975" s="26">
        <f>I975*'Social Cost of Carbon'!$C$6</f>
        <v>4177.6245117112794</v>
      </c>
      <c r="M975" s="23">
        <f t="shared" si="107"/>
        <v>0.2076170526394012</v>
      </c>
      <c r="N975" s="23">
        <f t="shared" si="108"/>
        <v>0.41523410527880239</v>
      </c>
      <c r="O975" s="23">
        <f t="shared" si="109"/>
        <v>0.62285115791820356</v>
      </c>
      <c r="P975" s="27"/>
    </row>
    <row r="976" spans="1:16" x14ac:dyDescent="0.25">
      <c r="A976" s="24">
        <f t="shared" si="110"/>
        <v>2018</v>
      </c>
      <c r="B976" s="32">
        <v>43339</v>
      </c>
      <c r="C976" s="28">
        <f>'Bitcoin Data'!C976</f>
        <v>6884.6401370000003</v>
      </c>
      <c r="D976" s="26">
        <f>'Bitcoin Data'!K976</f>
        <v>2312.4357656731759</v>
      </c>
      <c r="E976" s="25">
        <f>'Bitcoin Data'!J976</f>
        <v>55026.696324735836</v>
      </c>
      <c r="F976" s="25">
        <f t="shared" si="105"/>
        <v>127.24570064815585</v>
      </c>
      <c r="G976" s="23">
        <f>'Emissions Factors'!$AB$39/1000</f>
        <v>0.49266147344102867</v>
      </c>
      <c r="H976" s="26">
        <f t="shared" si="111"/>
        <v>62689.054370356513</v>
      </c>
      <c r="I976" s="23">
        <f t="shared" si="106"/>
        <v>27.109533289936394</v>
      </c>
      <c r="J976" s="26">
        <f>I976*'Social Cost of Carbon'!$C$4</f>
        <v>1355.4766644968197</v>
      </c>
      <c r="K976" s="26">
        <f>I976*'Social Cost of Carbon'!$C$5</f>
        <v>2710.9533289936394</v>
      </c>
      <c r="L976" s="26">
        <f>I976*'Social Cost of Carbon'!$C$6</f>
        <v>4066.4299934904593</v>
      </c>
      <c r="M976" s="23">
        <f t="shared" si="107"/>
        <v>0.19688417078070722</v>
      </c>
      <c r="N976" s="23">
        <f t="shared" si="108"/>
        <v>0.39376834156141444</v>
      </c>
      <c r="O976" s="23">
        <f t="shared" si="109"/>
        <v>0.59065251234212168</v>
      </c>
      <c r="P976" s="27"/>
    </row>
    <row r="977" spans="1:16" x14ac:dyDescent="0.25">
      <c r="A977" s="24">
        <f t="shared" si="110"/>
        <v>2018</v>
      </c>
      <c r="B977" s="32">
        <v>43340</v>
      </c>
      <c r="C977" s="28">
        <f>'Bitcoin Data'!C977</f>
        <v>7096.2797849999997</v>
      </c>
      <c r="D977" s="26">
        <f>'Bitcoin Data'!K977</f>
        <v>1912.4521886952823</v>
      </c>
      <c r="E977" s="25">
        <f>'Bitcoin Data'!J977</f>
        <v>67273.681412429185</v>
      </c>
      <c r="F977" s="25">
        <f t="shared" si="105"/>
        <v>128.65769925878934</v>
      </c>
      <c r="G977" s="23">
        <f>'Emissions Factors'!$AB$39/1000</f>
        <v>0.49266147344102867</v>
      </c>
      <c r="H977" s="26">
        <f t="shared" si="111"/>
        <v>63384.691686367893</v>
      </c>
      <c r="I977" s="23">
        <f t="shared" si="106"/>
        <v>33.143151008449706</v>
      </c>
      <c r="J977" s="26">
        <f>I977*'Social Cost of Carbon'!$C$4</f>
        <v>1657.1575504224852</v>
      </c>
      <c r="K977" s="26">
        <f>I977*'Social Cost of Carbon'!$C$5</f>
        <v>3314.3151008449704</v>
      </c>
      <c r="L977" s="26">
        <f>I977*'Social Cost of Carbon'!$C$6</f>
        <v>4971.4726512674561</v>
      </c>
      <c r="M977" s="23">
        <f t="shared" si="107"/>
        <v>0.23352483281808559</v>
      </c>
      <c r="N977" s="23">
        <f t="shared" si="108"/>
        <v>0.46704966563617117</v>
      </c>
      <c r="O977" s="23">
        <f t="shared" si="109"/>
        <v>0.70057449845425679</v>
      </c>
      <c r="P977" s="27"/>
    </row>
    <row r="978" spans="1:16" x14ac:dyDescent="0.25">
      <c r="A978" s="24">
        <f t="shared" si="110"/>
        <v>2018</v>
      </c>
      <c r="B978" s="32">
        <v>43341</v>
      </c>
      <c r="C978" s="28">
        <f>'Bitcoin Data'!C978</f>
        <v>7047.1601559999999</v>
      </c>
      <c r="D978" s="26">
        <f>'Bitcoin Data'!K978</f>
        <v>1737.4517374517375</v>
      </c>
      <c r="E978" s="25">
        <f>'Bitcoin Data'!J978</f>
        <v>73122.08733989863</v>
      </c>
      <c r="F978" s="25">
        <f t="shared" si="105"/>
        <v>127.04609769480456</v>
      </c>
      <c r="G978" s="23">
        <f>'Emissions Factors'!$AB$39/1000</f>
        <v>0.49266147344102867</v>
      </c>
      <c r="H978" s="26">
        <f t="shared" si="111"/>
        <v>62590.717685255295</v>
      </c>
      <c r="I978" s="23">
        <f t="shared" si="106"/>
        <v>36.024435289958049</v>
      </c>
      <c r="J978" s="26">
        <f>I978*'Social Cost of Carbon'!$C$4</f>
        <v>1801.2217644979025</v>
      </c>
      <c r="K978" s="26">
        <f>I978*'Social Cost of Carbon'!$C$5</f>
        <v>3602.4435289958051</v>
      </c>
      <c r="L978" s="26">
        <f>I978*'Social Cost of Carbon'!$C$6</f>
        <v>5403.6652934937074</v>
      </c>
      <c r="M978" s="23">
        <f t="shared" si="107"/>
        <v>0.25559540646516032</v>
      </c>
      <c r="N978" s="23">
        <f t="shared" si="108"/>
        <v>0.51119081293032065</v>
      </c>
      <c r="O978" s="23">
        <f t="shared" si="109"/>
        <v>0.76678621939548086</v>
      </c>
      <c r="P978" s="27"/>
    </row>
    <row r="979" spans="1:16" x14ac:dyDescent="0.25">
      <c r="A979" s="24">
        <f t="shared" si="110"/>
        <v>2018</v>
      </c>
      <c r="B979" s="32">
        <v>43342</v>
      </c>
      <c r="C979" s="28">
        <f>'Bitcoin Data'!C979</f>
        <v>6978.2299800000001</v>
      </c>
      <c r="D979" s="26">
        <f>'Bitcoin Data'!K979</f>
        <v>1924.9278152069294</v>
      </c>
      <c r="E979" s="25">
        <f>'Bitcoin Data'!J979</f>
        <v>66736.314267204871</v>
      </c>
      <c r="F979" s="25">
        <f t="shared" si="105"/>
        <v>128.4625876173337</v>
      </c>
      <c r="G979" s="23">
        <f>'Emissions Factors'!$AB$39/1000</f>
        <v>0.49266147344102867</v>
      </c>
      <c r="H979" s="26">
        <f t="shared" si="111"/>
        <v>63288.567697602863</v>
      </c>
      <c r="I979" s="23">
        <f t="shared" si="106"/>
        <v>32.878410918904692</v>
      </c>
      <c r="J979" s="26">
        <f>I979*'Social Cost of Carbon'!$C$4</f>
        <v>1643.9205459452346</v>
      </c>
      <c r="K979" s="26">
        <f>I979*'Social Cost of Carbon'!$C$5</f>
        <v>3287.8410918904692</v>
      </c>
      <c r="L979" s="26">
        <f>I979*'Social Cost of Carbon'!$C$6</f>
        <v>4931.7616378357034</v>
      </c>
      <c r="M979" s="23">
        <f t="shared" si="107"/>
        <v>0.23557844190529739</v>
      </c>
      <c r="N979" s="23">
        <f t="shared" si="108"/>
        <v>0.47115688381059478</v>
      </c>
      <c r="O979" s="23">
        <f t="shared" si="109"/>
        <v>0.70673532571589215</v>
      </c>
      <c r="P979" s="27"/>
    </row>
    <row r="980" spans="1:16" x14ac:dyDescent="0.25">
      <c r="A980" s="24">
        <f t="shared" si="110"/>
        <v>2018</v>
      </c>
      <c r="B980" s="32">
        <v>43343</v>
      </c>
      <c r="C980" s="28">
        <f>'Bitcoin Data'!C980</f>
        <v>7037.580078</v>
      </c>
      <c r="D980" s="26">
        <f>'Bitcoin Data'!K980</f>
        <v>1937.5672766415501</v>
      </c>
      <c r="E980" s="25">
        <f>'Bitcoin Data'!J980</f>
        <v>67113.301087295433</v>
      </c>
      <c r="F980" s="25">
        <f t="shared" si="105"/>
        <v>130.03653601413538</v>
      </c>
      <c r="G980" s="23">
        <f>'Emissions Factors'!$AB$39/1000</f>
        <v>0.49266147344102867</v>
      </c>
      <c r="H980" s="26">
        <f t="shared" si="111"/>
        <v>64063.99143389133</v>
      </c>
      <c r="I980" s="23">
        <f t="shared" si="106"/>
        <v>33.06413780115836</v>
      </c>
      <c r="J980" s="26">
        <f>I980*'Social Cost of Carbon'!$C$4</f>
        <v>1653.2068900579179</v>
      </c>
      <c r="K980" s="26">
        <f>I980*'Social Cost of Carbon'!$C$5</f>
        <v>3306.4137801158358</v>
      </c>
      <c r="L980" s="26">
        <f>I980*'Social Cost of Carbon'!$C$6</f>
        <v>4959.6206701737538</v>
      </c>
      <c r="M980" s="23">
        <f t="shared" si="107"/>
        <v>0.23491127230309833</v>
      </c>
      <c r="N980" s="23">
        <f t="shared" si="108"/>
        <v>0.46982254460619666</v>
      </c>
      <c r="O980" s="23">
        <f t="shared" si="109"/>
        <v>0.70473381690929493</v>
      </c>
      <c r="P980" s="27"/>
    </row>
    <row r="981" spans="1:16" x14ac:dyDescent="0.25">
      <c r="A981" s="24">
        <f t="shared" si="110"/>
        <v>2018</v>
      </c>
      <c r="B981" s="32">
        <v>43344</v>
      </c>
      <c r="C981" s="28">
        <f>'Bitcoin Data'!C981</f>
        <v>7193.25</v>
      </c>
      <c r="D981" s="26">
        <f>'Bitcoin Data'!K981</f>
        <v>1887.5838926174499</v>
      </c>
      <c r="E981" s="25">
        <f>'Bitcoin Data'!J981</f>
        <v>69860.467188675146</v>
      </c>
      <c r="F981" s="25">
        <f t="shared" si="105"/>
        <v>131.86749259607308</v>
      </c>
      <c r="G981" s="23">
        <f>'Emissions Factors'!$AB$39/1000</f>
        <v>0.49266147344102867</v>
      </c>
      <c r="H981" s="26">
        <f t="shared" si="111"/>
        <v>64966.033201355305</v>
      </c>
      <c r="I981" s="23">
        <f t="shared" si="106"/>
        <v>34.41756070045134</v>
      </c>
      <c r="J981" s="26">
        <f>I981*'Social Cost of Carbon'!$C$4</f>
        <v>1720.878035022567</v>
      </c>
      <c r="K981" s="26">
        <f>I981*'Social Cost of Carbon'!$C$5</f>
        <v>3441.756070045134</v>
      </c>
      <c r="L981" s="26">
        <f>I981*'Social Cost of Carbon'!$C$6</f>
        <v>5162.6341050677011</v>
      </c>
      <c r="M981" s="23">
        <f t="shared" si="107"/>
        <v>0.23923512112363216</v>
      </c>
      <c r="N981" s="23">
        <f t="shared" si="108"/>
        <v>0.47847024224726431</v>
      </c>
      <c r="O981" s="23">
        <f t="shared" si="109"/>
        <v>0.71770536337089652</v>
      </c>
      <c r="P981" s="27"/>
    </row>
    <row r="982" spans="1:16" x14ac:dyDescent="0.25">
      <c r="A982" s="24">
        <f t="shared" si="110"/>
        <v>2018</v>
      </c>
      <c r="B982" s="32">
        <v>43345</v>
      </c>
      <c r="C982" s="28">
        <f>'Bitcoin Data'!C982</f>
        <v>7272.7202150000003</v>
      </c>
      <c r="D982" s="26">
        <f>'Bitcoin Data'!K982</f>
        <v>1800</v>
      </c>
      <c r="E982" s="25">
        <f>'Bitcoin Data'!J982</f>
        <v>71307.409261406254</v>
      </c>
      <c r="F982" s="25">
        <f t="shared" si="105"/>
        <v>128.35333667053126</v>
      </c>
      <c r="G982" s="23">
        <f>'Emissions Factors'!$AB$39/1000</f>
        <v>0.49266147344102867</v>
      </c>
      <c r="H982" s="26">
        <f t="shared" si="111"/>
        <v>63234.743965176349</v>
      </c>
      <c r="I982" s="23">
        <f t="shared" si="106"/>
        <v>35.130413313986857</v>
      </c>
      <c r="J982" s="26">
        <f>I982*'Social Cost of Carbon'!$C$4</f>
        <v>1756.5206656993428</v>
      </c>
      <c r="K982" s="26">
        <f>I982*'Social Cost of Carbon'!$C$5</f>
        <v>3513.0413313986855</v>
      </c>
      <c r="L982" s="26">
        <f>I982*'Social Cost of Carbon'!$C$6</f>
        <v>5269.5619970980288</v>
      </c>
      <c r="M982" s="23">
        <f t="shared" si="107"/>
        <v>0.24152182591549656</v>
      </c>
      <c r="N982" s="23">
        <f t="shared" si="108"/>
        <v>0.48304365183099313</v>
      </c>
      <c r="O982" s="23">
        <f t="shared" si="109"/>
        <v>0.72456547774648972</v>
      </c>
      <c r="P982" s="27"/>
    </row>
    <row r="983" spans="1:16" x14ac:dyDescent="0.25">
      <c r="A983" s="24">
        <f t="shared" si="110"/>
        <v>2018</v>
      </c>
      <c r="B983" s="32">
        <v>43346</v>
      </c>
      <c r="C983" s="28">
        <f>'Bitcoin Data'!C983</f>
        <v>7260.0600590000004</v>
      </c>
      <c r="D983" s="26">
        <f>'Bitcoin Data'!K983</f>
        <v>1800</v>
      </c>
      <c r="E983" s="25">
        <f>'Bitcoin Data'!J983</f>
        <v>68566.029761288431</v>
      </c>
      <c r="F983" s="25">
        <f t="shared" si="105"/>
        <v>123.41885357031917</v>
      </c>
      <c r="G983" s="23">
        <f>'Emissions Factors'!$AB$39/1000</f>
        <v>0.49266147344102867</v>
      </c>
      <c r="H983" s="26">
        <f t="shared" si="111"/>
        <v>60803.71425035601</v>
      </c>
      <c r="I983" s="23">
        <f t="shared" si="106"/>
        <v>33.779841250197777</v>
      </c>
      <c r="J983" s="26">
        <f>I983*'Social Cost of Carbon'!$C$4</f>
        <v>1688.9920625098889</v>
      </c>
      <c r="K983" s="26">
        <f>I983*'Social Cost of Carbon'!$C$5</f>
        <v>3377.9841250197778</v>
      </c>
      <c r="L983" s="26">
        <f>I983*'Social Cost of Carbon'!$C$6</f>
        <v>5066.9761875296663</v>
      </c>
      <c r="M983" s="23">
        <f t="shared" si="107"/>
        <v>0.23264161023242699</v>
      </c>
      <c r="N983" s="23">
        <f t="shared" si="108"/>
        <v>0.46528322046485399</v>
      </c>
      <c r="O983" s="23">
        <f t="shared" si="109"/>
        <v>0.69792483069728084</v>
      </c>
      <c r="P983" s="27"/>
    </row>
    <row r="984" spans="1:16" x14ac:dyDescent="0.25">
      <c r="A984" s="24">
        <f t="shared" si="110"/>
        <v>2018</v>
      </c>
      <c r="B984" s="32">
        <v>43347</v>
      </c>
      <c r="C984" s="28">
        <f>'Bitcoin Data'!C984</f>
        <v>7361.6601559999999</v>
      </c>
      <c r="D984" s="26">
        <f>'Bitcoin Data'!K984</f>
        <v>1574.9409397147608</v>
      </c>
      <c r="E984" s="25">
        <f>'Bitcoin Data'!J984</f>
        <v>76288.66958293799</v>
      </c>
      <c r="F984" s="25">
        <f t="shared" si="105"/>
        <v>120.15014896254125</v>
      </c>
      <c r="G984" s="23">
        <f>'Emissions Factors'!$AB$39/1000</f>
        <v>0.49266147344102867</v>
      </c>
      <c r="H984" s="26">
        <f t="shared" si="111"/>
        <v>59193.349422044652</v>
      </c>
      <c r="I984" s="23">
        <f t="shared" si="106"/>
        <v>37.584488363586019</v>
      </c>
      <c r="J984" s="26">
        <f>I984*'Social Cost of Carbon'!$C$4</f>
        <v>1879.224418179301</v>
      </c>
      <c r="K984" s="26">
        <f>I984*'Social Cost of Carbon'!$C$5</f>
        <v>3758.448836358602</v>
      </c>
      <c r="L984" s="26">
        <f>I984*'Social Cost of Carbon'!$C$6</f>
        <v>5637.6732545379027</v>
      </c>
      <c r="M984" s="23">
        <f t="shared" si="107"/>
        <v>0.25527182433811074</v>
      </c>
      <c r="N984" s="23">
        <f t="shared" si="108"/>
        <v>0.51054364867622148</v>
      </c>
      <c r="O984" s="23">
        <f t="shared" si="109"/>
        <v>0.76581547301433228</v>
      </c>
      <c r="P984" s="27"/>
    </row>
    <row r="985" spans="1:16" x14ac:dyDescent="0.25">
      <c r="A985" s="24">
        <f t="shared" si="110"/>
        <v>2018</v>
      </c>
      <c r="B985" s="32">
        <v>43348</v>
      </c>
      <c r="C985" s="28">
        <f>'Bitcoin Data'!C985</f>
        <v>6792.830078</v>
      </c>
      <c r="D985" s="26">
        <f>'Bitcoin Data'!K985</f>
        <v>1650.0137501145844</v>
      </c>
      <c r="E985" s="25">
        <f>'Bitcoin Data'!J985</f>
        <v>72275.646509012877</v>
      </c>
      <c r="F985" s="25">
        <f t="shared" si="105"/>
        <v>119.25581053829241</v>
      </c>
      <c r="G985" s="23">
        <f>'Emissions Factors'!$AB$39/1000</f>
        <v>0.49266147344102867</v>
      </c>
      <c r="H985" s="26">
        <f t="shared" si="111"/>
        <v>58752.743336199295</v>
      </c>
      <c r="I985" s="23">
        <f t="shared" si="106"/>
        <v>35.607426503033224</v>
      </c>
      <c r="J985" s="26">
        <f>I985*'Social Cost of Carbon'!$C$4</f>
        <v>1780.3713251516613</v>
      </c>
      <c r="K985" s="26">
        <f>I985*'Social Cost of Carbon'!$C$5</f>
        <v>3560.7426503033225</v>
      </c>
      <c r="L985" s="26">
        <f>I985*'Social Cost of Carbon'!$C$6</f>
        <v>5341.113975454984</v>
      </c>
      <c r="M985" s="23">
        <f t="shared" si="107"/>
        <v>0.2620956662699051</v>
      </c>
      <c r="N985" s="23">
        <f t="shared" si="108"/>
        <v>0.52419133253981021</v>
      </c>
      <c r="O985" s="23">
        <f t="shared" si="109"/>
        <v>0.78628699880971531</v>
      </c>
      <c r="P985" s="27"/>
    </row>
    <row r="986" spans="1:16" x14ac:dyDescent="0.25">
      <c r="A986" s="24">
        <f t="shared" si="110"/>
        <v>2018</v>
      </c>
      <c r="B986" s="32">
        <v>43349</v>
      </c>
      <c r="C986" s="28">
        <f>'Bitcoin Data'!C986</f>
        <v>6529.169922</v>
      </c>
      <c r="D986" s="26">
        <f>'Bitcoin Data'!K986</f>
        <v>1875</v>
      </c>
      <c r="E986" s="25">
        <f>'Bitcoin Data'!J986</f>
        <v>63316.181709617609</v>
      </c>
      <c r="F986" s="25">
        <f t="shared" si="105"/>
        <v>118.71784070553301</v>
      </c>
      <c r="G986" s="23">
        <f>'Emissions Factors'!$AB$39/1000</f>
        <v>0.49266147344102867</v>
      </c>
      <c r="H986" s="26">
        <f t="shared" si="111"/>
        <v>58487.706325725223</v>
      </c>
      <c r="I986" s="23">
        <f t="shared" si="106"/>
        <v>31.193443373720122</v>
      </c>
      <c r="J986" s="26">
        <f>I986*'Social Cost of Carbon'!$C$4</f>
        <v>1559.672168686006</v>
      </c>
      <c r="K986" s="26">
        <f>I986*'Social Cost of Carbon'!$C$5</f>
        <v>3119.344337372012</v>
      </c>
      <c r="L986" s="26">
        <f>I986*'Social Cost of Carbon'!$C$6</f>
        <v>4679.0165060580184</v>
      </c>
      <c r="M986" s="23">
        <f t="shared" si="107"/>
        <v>0.23887755829890409</v>
      </c>
      <c r="N986" s="23">
        <f t="shared" si="108"/>
        <v>0.47775511659780817</v>
      </c>
      <c r="O986" s="23">
        <f t="shared" si="109"/>
        <v>0.71663267489671234</v>
      </c>
      <c r="P986" s="27"/>
    </row>
    <row r="987" spans="1:16" x14ac:dyDescent="0.25">
      <c r="A987" s="24">
        <f t="shared" si="110"/>
        <v>2018</v>
      </c>
      <c r="B987" s="32">
        <v>43350</v>
      </c>
      <c r="C987" s="28">
        <f>'Bitcoin Data'!C987</f>
        <v>6467.0698240000002</v>
      </c>
      <c r="D987" s="26">
        <f>'Bitcoin Data'!K987</f>
        <v>1899.9366687777074</v>
      </c>
      <c r="E987" s="25">
        <f>'Bitcoin Data'!J987</f>
        <v>62608.166327656661</v>
      </c>
      <c r="F987" s="25">
        <f t="shared" si="105"/>
        <v>118.95155097084861</v>
      </c>
      <c r="G987" s="23">
        <f>'Emissions Factors'!$AB$39/1000</f>
        <v>0.49266147344102867</v>
      </c>
      <c r="H987" s="26">
        <f t="shared" si="111"/>
        <v>58602.846369393905</v>
      </c>
      <c r="I987" s="23">
        <f t="shared" si="106"/>
        <v>30.844631472424329</v>
      </c>
      <c r="J987" s="26">
        <f>I987*'Social Cost of Carbon'!$C$4</f>
        <v>1542.2315736212165</v>
      </c>
      <c r="K987" s="26">
        <f>I987*'Social Cost of Carbon'!$C$5</f>
        <v>3084.463147242433</v>
      </c>
      <c r="L987" s="26">
        <f>I987*'Social Cost of Carbon'!$C$6</f>
        <v>4626.6947208636493</v>
      </c>
      <c r="M987" s="23">
        <f t="shared" si="107"/>
        <v>0.2384745511634693</v>
      </c>
      <c r="N987" s="23">
        <f t="shared" si="108"/>
        <v>0.4769491023269386</v>
      </c>
      <c r="O987" s="23">
        <f t="shared" si="109"/>
        <v>0.71542365349040793</v>
      </c>
      <c r="P987" s="27"/>
    </row>
    <row r="988" spans="1:16" x14ac:dyDescent="0.25">
      <c r="A988" s="24">
        <f t="shared" si="110"/>
        <v>2018</v>
      </c>
      <c r="B988" s="32">
        <v>43351</v>
      </c>
      <c r="C988" s="28">
        <f>'Bitcoin Data'!C988</f>
        <v>6225.9799800000001</v>
      </c>
      <c r="D988" s="26">
        <f>'Bitcoin Data'!K988</f>
        <v>1875</v>
      </c>
      <c r="E988" s="25">
        <f>'Bitcoin Data'!J988</f>
        <v>63754.575368560552</v>
      </c>
      <c r="F988" s="25">
        <f t="shared" si="105"/>
        <v>119.53982881605104</v>
      </c>
      <c r="G988" s="23">
        <f>'Emissions Factors'!$AB$39/1000</f>
        <v>0.49266147344102867</v>
      </c>
      <c r="H988" s="26">
        <f t="shared" si="111"/>
        <v>58892.668199404041</v>
      </c>
      <c r="I988" s="23">
        <f t="shared" si="106"/>
        <v>31.409423039682157</v>
      </c>
      <c r="J988" s="26">
        <f>I988*'Social Cost of Carbon'!$C$4</f>
        <v>1570.4711519841078</v>
      </c>
      <c r="K988" s="26">
        <f>I988*'Social Cost of Carbon'!$C$5</f>
        <v>3140.9423039682156</v>
      </c>
      <c r="L988" s="26">
        <f>I988*'Social Cost of Carbon'!$C$6</f>
        <v>4711.4134559523236</v>
      </c>
      <c r="M988" s="23">
        <f t="shared" si="107"/>
        <v>0.25224481238760871</v>
      </c>
      <c r="N988" s="23">
        <f t="shared" si="108"/>
        <v>0.50448962477521742</v>
      </c>
      <c r="O988" s="23">
        <f t="shared" si="109"/>
        <v>0.75673443716282618</v>
      </c>
      <c r="P988" s="27"/>
    </row>
    <row r="989" spans="1:16" x14ac:dyDescent="0.25">
      <c r="A989" s="24">
        <f t="shared" si="110"/>
        <v>2018</v>
      </c>
      <c r="B989" s="32">
        <v>43352</v>
      </c>
      <c r="C989" s="28">
        <f>'Bitcoin Data'!C989</f>
        <v>6300.8598629999997</v>
      </c>
      <c r="D989" s="26">
        <f>'Bitcoin Data'!K989</f>
        <v>2037.5820692777904</v>
      </c>
      <c r="E989" s="25">
        <f>'Bitcoin Data'!J989</f>
        <v>60149.716767246049</v>
      </c>
      <c r="F989" s="25">
        <f t="shared" si="105"/>
        <v>122.55998435707821</v>
      </c>
      <c r="G989" s="23">
        <f>'Emissions Factors'!$AB$39/1000</f>
        <v>0.49266147344102867</v>
      </c>
      <c r="H989" s="26">
        <f t="shared" si="111"/>
        <v>60380.582478267577</v>
      </c>
      <c r="I989" s="23">
        <f t="shared" si="106"/>
        <v>29.633448089611985</v>
      </c>
      <c r="J989" s="26">
        <f>I989*'Social Cost of Carbon'!$C$4</f>
        <v>1481.6724044805992</v>
      </c>
      <c r="K989" s="26">
        <f>I989*'Social Cost of Carbon'!$C$5</f>
        <v>2963.3448089611984</v>
      </c>
      <c r="L989" s="26">
        <f>I989*'Social Cost of Carbon'!$C$6</f>
        <v>4445.017213441798</v>
      </c>
      <c r="M989" s="23">
        <f t="shared" si="107"/>
        <v>0.23515400067557402</v>
      </c>
      <c r="N989" s="23">
        <f t="shared" si="108"/>
        <v>0.47030800135114803</v>
      </c>
      <c r="O989" s="23">
        <f t="shared" si="109"/>
        <v>0.70546200202672216</v>
      </c>
      <c r="P989" s="27"/>
    </row>
    <row r="990" spans="1:16" x14ac:dyDescent="0.25">
      <c r="A990" s="24">
        <f t="shared" si="110"/>
        <v>2018</v>
      </c>
      <c r="B990" s="32">
        <v>43353</v>
      </c>
      <c r="C990" s="28">
        <f>'Bitcoin Data'!C990</f>
        <v>6329.7001950000003</v>
      </c>
      <c r="D990" s="26">
        <f>'Bitcoin Data'!K990</f>
        <v>1687.4472672728978</v>
      </c>
      <c r="E990" s="25">
        <f>'Bitcoin Data'!J990</f>
        <v>72371.353555866503</v>
      </c>
      <c r="F990" s="25">
        <f t="shared" si="105"/>
        <v>122.12284278668764</v>
      </c>
      <c r="G990" s="23">
        <f>'Emissions Factors'!$AB$39/1000</f>
        <v>0.49266147344102867</v>
      </c>
      <c r="H990" s="26">
        <f t="shared" si="111"/>
        <v>60165.21966809663</v>
      </c>
      <c r="I990" s="23">
        <f t="shared" si="106"/>
        <v>35.654577677754823</v>
      </c>
      <c r="J990" s="26">
        <f>I990*'Social Cost of Carbon'!$C$4</f>
        <v>1782.7288838877412</v>
      </c>
      <c r="K990" s="26">
        <f>I990*'Social Cost of Carbon'!$C$5</f>
        <v>3565.4577677754824</v>
      </c>
      <c r="L990" s="26">
        <f>I990*'Social Cost of Carbon'!$C$6</f>
        <v>5348.1866516632235</v>
      </c>
      <c r="M990" s="23">
        <f t="shared" si="107"/>
        <v>0.28164507464286642</v>
      </c>
      <c r="N990" s="23">
        <f t="shared" si="108"/>
        <v>0.56329014928573284</v>
      </c>
      <c r="O990" s="23">
        <f t="shared" si="109"/>
        <v>0.84493522392859921</v>
      </c>
      <c r="P990" s="27"/>
    </row>
    <row r="991" spans="1:16" x14ac:dyDescent="0.25">
      <c r="A991" s="24">
        <f t="shared" si="110"/>
        <v>2018</v>
      </c>
      <c r="B991" s="32">
        <v>43354</v>
      </c>
      <c r="C991" s="28">
        <f>'Bitcoin Data'!C991</f>
        <v>6321.2001950000003</v>
      </c>
      <c r="D991" s="26">
        <f>'Bitcoin Data'!K991</f>
        <v>1762.4596103005974</v>
      </c>
      <c r="E991" s="25">
        <f>'Bitcoin Data'!J991</f>
        <v>70669.886160501221</v>
      </c>
      <c r="F991" s="25">
        <f t="shared" si="105"/>
        <v>124.55282002242457</v>
      </c>
      <c r="G991" s="23">
        <f>'Emissions Factors'!$AB$39/1000</f>
        <v>0.49266147344102867</v>
      </c>
      <c r="H991" s="26">
        <f t="shared" si="111"/>
        <v>61362.37583348294</v>
      </c>
      <c r="I991" s="23">
        <f t="shared" si="106"/>
        <v>34.816330243742293</v>
      </c>
      <c r="J991" s="26">
        <f>I991*'Social Cost of Carbon'!$C$4</f>
        <v>1740.8165121871145</v>
      </c>
      <c r="K991" s="26">
        <f>I991*'Social Cost of Carbon'!$C$5</f>
        <v>3481.6330243742291</v>
      </c>
      <c r="L991" s="26">
        <f>I991*'Social Cost of Carbon'!$C$6</f>
        <v>5222.4495365613438</v>
      </c>
      <c r="M991" s="23">
        <f t="shared" si="107"/>
        <v>0.27539335228839629</v>
      </c>
      <c r="N991" s="23">
        <f t="shared" si="108"/>
        <v>0.55078670457679257</v>
      </c>
      <c r="O991" s="23">
        <f t="shared" si="109"/>
        <v>0.82618005686518892</v>
      </c>
      <c r="P991" s="27"/>
    </row>
    <row r="992" spans="1:16" x14ac:dyDescent="0.25">
      <c r="A992" s="24">
        <f t="shared" si="110"/>
        <v>2018</v>
      </c>
      <c r="B992" s="32">
        <v>43355</v>
      </c>
      <c r="C992" s="28">
        <f>'Bitcoin Data'!C992</f>
        <v>6351.7998049999997</v>
      </c>
      <c r="D992" s="26">
        <f>'Bitcoin Data'!K992</f>
        <v>2100.1050052502628</v>
      </c>
      <c r="E992" s="25">
        <f>'Bitcoin Data'!J992</f>
        <v>61710.551798602115</v>
      </c>
      <c r="F992" s="25">
        <f t="shared" si="105"/>
        <v>129.59863870899991</v>
      </c>
      <c r="G992" s="23">
        <f>'Emissions Factors'!$AB$39/1000</f>
        <v>0.49266147344102867</v>
      </c>
      <c r="H992" s="26">
        <f t="shared" si="111"/>
        <v>63848.256302327434</v>
      </c>
      <c r="I992" s="23">
        <f t="shared" si="106"/>
        <v>30.402411375958241</v>
      </c>
      <c r="J992" s="26">
        <f>I992*'Social Cost of Carbon'!$C$4</f>
        <v>1520.120568797912</v>
      </c>
      <c r="K992" s="26">
        <f>I992*'Social Cost of Carbon'!$C$5</f>
        <v>3040.2411375958241</v>
      </c>
      <c r="L992" s="26">
        <f>I992*'Social Cost of Carbon'!$C$6</f>
        <v>4560.3617063937363</v>
      </c>
      <c r="M992" s="23">
        <f t="shared" si="107"/>
        <v>0.23932123421164911</v>
      </c>
      <c r="N992" s="23">
        <f t="shared" si="108"/>
        <v>0.47864246842329822</v>
      </c>
      <c r="O992" s="23">
        <f t="shared" si="109"/>
        <v>0.71796370263494735</v>
      </c>
      <c r="P992" s="27"/>
    </row>
    <row r="993" spans="1:16" x14ac:dyDescent="0.25">
      <c r="A993" s="24">
        <f t="shared" si="110"/>
        <v>2018</v>
      </c>
      <c r="B993" s="32">
        <v>43356</v>
      </c>
      <c r="C993" s="28">
        <f>'Bitcoin Data'!C993</f>
        <v>6517.3100590000004</v>
      </c>
      <c r="D993" s="26">
        <f>'Bitcoin Data'!K993</f>
        <v>1849.9486125385406</v>
      </c>
      <c r="E993" s="25">
        <f>'Bitcoin Data'!J993</f>
        <v>70299.880855258685</v>
      </c>
      <c r="F993" s="25">
        <f t="shared" si="105"/>
        <v>130.05116704981052</v>
      </c>
      <c r="G993" s="23">
        <f>'Emissions Factors'!$AB$39/1000</f>
        <v>0.49266147344102867</v>
      </c>
      <c r="H993" s="26">
        <f t="shared" si="111"/>
        <v>64071.199581485002</v>
      </c>
      <c r="I993" s="23">
        <f t="shared" si="106"/>
        <v>34.634042884880508</v>
      </c>
      <c r="J993" s="26">
        <f>I993*'Social Cost of Carbon'!$C$4</f>
        <v>1731.7021442440255</v>
      </c>
      <c r="K993" s="26">
        <f>I993*'Social Cost of Carbon'!$C$5</f>
        <v>3463.404288488051</v>
      </c>
      <c r="L993" s="26">
        <f>I993*'Social Cost of Carbon'!$C$6</f>
        <v>5195.1064327320764</v>
      </c>
      <c r="M993" s="23">
        <f t="shared" si="107"/>
        <v>0.26570811094872682</v>
      </c>
      <c r="N993" s="23">
        <f t="shared" si="108"/>
        <v>0.53141622189745363</v>
      </c>
      <c r="O993" s="23">
        <f t="shared" si="109"/>
        <v>0.79712433284618045</v>
      </c>
      <c r="P993" s="27"/>
    </row>
    <row r="994" spans="1:16" x14ac:dyDescent="0.25">
      <c r="A994" s="24">
        <f t="shared" si="110"/>
        <v>2018</v>
      </c>
      <c r="B994" s="32">
        <v>43357</v>
      </c>
      <c r="C994" s="28">
        <f>'Bitcoin Data'!C994</f>
        <v>6512.7099609999996</v>
      </c>
      <c r="D994" s="26">
        <f>'Bitcoin Data'!K994</f>
        <v>1650.0137501145844</v>
      </c>
      <c r="E994" s="25">
        <f>'Bitcoin Data'!J994</f>
        <v>77361.457363878275</v>
      </c>
      <c r="F994" s="25">
        <f t="shared" si="105"/>
        <v>127.64746837930232</v>
      </c>
      <c r="G994" s="23">
        <f>'Emissions Factors'!$AB$39/1000</f>
        <v>0.49266147344102867</v>
      </c>
      <c r="H994" s="26">
        <f t="shared" si="111"/>
        <v>62886.9898527642</v>
      </c>
      <c r="I994" s="23">
        <f t="shared" si="106"/>
        <v>38.11300957243359</v>
      </c>
      <c r="J994" s="26">
        <f>I994*'Social Cost of Carbon'!$C$4</f>
        <v>1905.6504786216794</v>
      </c>
      <c r="K994" s="26">
        <f>I994*'Social Cost of Carbon'!$C$5</f>
        <v>3811.3009572433589</v>
      </c>
      <c r="L994" s="26">
        <f>I994*'Social Cost of Carbon'!$C$6</f>
        <v>5716.9514358650385</v>
      </c>
      <c r="M994" s="23">
        <f t="shared" si="107"/>
        <v>0.29260484345737314</v>
      </c>
      <c r="N994" s="23">
        <f t="shared" si="108"/>
        <v>0.58520968691474629</v>
      </c>
      <c r="O994" s="23">
        <f t="shared" si="109"/>
        <v>0.87781453037211943</v>
      </c>
      <c r="P994" s="27"/>
    </row>
    <row r="995" spans="1:16" x14ac:dyDescent="0.25">
      <c r="A995" s="24">
        <f t="shared" si="110"/>
        <v>2018</v>
      </c>
      <c r="B995" s="32">
        <v>43358</v>
      </c>
      <c r="C995" s="28">
        <f>'Bitcoin Data'!C995</f>
        <v>6543.2001950000003</v>
      </c>
      <c r="D995" s="26">
        <f>'Bitcoin Data'!K995</f>
        <v>1749.9513902391602</v>
      </c>
      <c r="E995" s="25">
        <f>'Bitcoin Data'!J995</f>
        <v>72201.231894368277</v>
      </c>
      <c r="F995" s="25">
        <f t="shared" si="105"/>
        <v>126.34864613052976</v>
      </c>
      <c r="G995" s="23">
        <f>'Emissions Factors'!$AB$39/1000</f>
        <v>0.49266147344102867</v>
      </c>
      <c r="H995" s="26">
        <f t="shared" si="111"/>
        <v>62247.110169945918</v>
      </c>
      <c r="I995" s="23">
        <f t="shared" si="106"/>
        <v>35.570765289336869</v>
      </c>
      <c r="J995" s="26">
        <f>I995*'Social Cost of Carbon'!$C$4</f>
        <v>1778.5382644668434</v>
      </c>
      <c r="K995" s="26">
        <f>I995*'Social Cost of Carbon'!$C$5</f>
        <v>3557.0765289336869</v>
      </c>
      <c r="L995" s="26">
        <f>I995*'Social Cost of Carbon'!$C$6</f>
        <v>5335.6147934005303</v>
      </c>
      <c r="M995" s="23">
        <f t="shared" si="107"/>
        <v>0.27181474071753409</v>
      </c>
      <c r="N995" s="23">
        <f t="shared" si="108"/>
        <v>0.54362948143506817</v>
      </c>
      <c r="O995" s="23">
        <f t="shared" si="109"/>
        <v>0.81544422215260215</v>
      </c>
      <c r="P995" s="27"/>
    </row>
    <row r="996" spans="1:16" x14ac:dyDescent="0.25">
      <c r="A996" s="24">
        <f t="shared" si="110"/>
        <v>2018</v>
      </c>
      <c r="B996" s="32">
        <v>43359</v>
      </c>
      <c r="C996" s="28">
        <f>'Bitcoin Data'!C996</f>
        <v>6517.1801759999998</v>
      </c>
      <c r="D996" s="26">
        <f>'Bitcoin Data'!K996</f>
        <v>1737.4517374517375</v>
      </c>
      <c r="E996" s="25">
        <f>'Bitcoin Data'!J996</f>
        <v>70983.111417411841</v>
      </c>
      <c r="F996" s="25">
        <f t="shared" si="105"/>
        <v>123.32973026191246</v>
      </c>
      <c r="G996" s="23">
        <f>'Emissions Factors'!$AB$39/1000</f>
        <v>0.49266147344102867</v>
      </c>
      <c r="H996" s="26">
        <f t="shared" si="111"/>
        <v>60759.806629918414</v>
      </c>
      <c r="I996" s="23">
        <f t="shared" si="106"/>
        <v>34.970644260330822</v>
      </c>
      <c r="J996" s="26">
        <f>I996*'Social Cost of Carbon'!$C$4</f>
        <v>1748.5322130165412</v>
      </c>
      <c r="K996" s="26">
        <f>I996*'Social Cost of Carbon'!$C$5</f>
        <v>3497.0644260330823</v>
      </c>
      <c r="L996" s="26">
        <f>I996*'Social Cost of Carbon'!$C$6</f>
        <v>5245.5966390496233</v>
      </c>
      <c r="M996" s="23">
        <f t="shared" si="107"/>
        <v>0.26829582208815417</v>
      </c>
      <c r="N996" s="23">
        <f t="shared" si="108"/>
        <v>0.53659164417630834</v>
      </c>
      <c r="O996" s="23">
        <f t="shared" si="109"/>
        <v>0.80488746626446239</v>
      </c>
      <c r="P996" s="27"/>
    </row>
    <row r="997" spans="1:16" x14ac:dyDescent="0.25">
      <c r="A997" s="24">
        <f t="shared" si="110"/>
        <v>2018</v>
      </c>
      <c r="B997" s="32">
        <v>43360</v>
      </c>
      <c r="C997" s="28">
        <f>'Bitcoin Data'!C997</f>
        <v>6281.2001950000003</v>
      </c>
      <c r="D997" s="26">
        <f>'Bitcoin Data'!K997</f>
        <v>1687.4472672728978</v>
      </c>
      <c r="E997" s="25">
        <f>'Bitcoin Data'!J997</f>
        <v>73047.317351796955</v>
      </c>
      <c r="F997" s="25">
        <f t="shared" si="105"/>
        <v>123.2634960469059</v>
      </c>
      <c r="G997" s="23">
        <f>'Emissions Factors'!$AB$39/1000</f>
        <v>0.49266147344102867</v>
      </c>
      <c r="H997" s="26">
        <f t="shared" si="111"/>
        <v>60727.175583961071</v>
      </c>
      <c r="I997" s="23">
        <f t="shared" si="106"/>
        <v>35.987598997450711</v>
      </c>
      <c r="J997" s="26">
        <f>I997*'Social Cost of Carbon'!$C$4</f>
        <v>1799.3799498725355</v>
      </c>
      <c r="K997" s="26">
        <f>I997*'Social Cost of Carbon'!$C$5</f>
        <v>3598.7598997450709</v>
      </c>
      <c r="L997" s="26">
        <f>I997*'Social Cost of Carbon'!$C$6</f>
        <v>5398.1398496176062</v>
      </c>
      <c r="M997" s="23">
        <f t="shared" si="107"/>
        <v>0.28647072120148137</v>
      </c>
      <c r="N997" s="23">
        <f t="shared" si="108"/>
        <v>0.57294144240296274</v>
      </c>
      <c r="O997" s="23">
        <f t="shared" si="109"/>
        <v>0.85941216360444406</v>
      </c>
      <c r="P997" s="27"/>
    </row>
    <row r="998" spans="1:16" x14ac:dyDescent="0.25">
      <c r="A998" s="24">
        <f t="shared" si="110"/>
        <v>2018</v>
      </c>
      <c r="B998" s="32">
        <v>43361</v>
      </c>
      <c r="C998" s="28">
        <f>'Bitcoin Data'!C998</f>
        <v>6371.2998049999997</v>
      </c>
      <c r="D998" s="26">
        <f>'Bitcoin Data'!K998</f>
        <v>1774.9728823587418</v>
      </c>
      <c r="E998" s="25">
        <f>'Bitcoin Data'!J998</f>
        <v>69477.188885312076</v>
      </c>
      <c r="F998" s="25">
        <f t="shared" si="105"/>
        <v>123.32012621394512</v>
      </c>
      <c r="G998" s="23">
        <f>'Emissions Factors'!$AB$39/1000</f>
        <v>0.49266147344102867</v>
      </c>
      <c r="H998" s="26">
        <f t="shared" si="111"/>
        <v>60755.075085495824</v>
      </c>
      <c r="I998" s="23">
        <f t="shared" si="106"/>
        <v>34.228734246778508</v>
      </c>
      <c r="J998" s="26">
        <f>I998*'Social Cost of Carbon'!$C$4</f>
        <v>1711.4367123389254</v>
      </c>
      <c r="K998" s="26">
        <f>I998*'Social Cost of Carbon'!$C$5</f>
        <v>3422.8734246778508</v>
      </c>
      <c r="L998" s="26">
        <f>I998*'Social Cost of Carbon'!$C$6</f>
        <v>5134.310137016776</v>
      </c>
      <c r="M998" s="23">
        <f t="shared" si="107"/>
        <v>0.26861657192710392</v>
      </c>
      <c r="N998" s="23">
        <f t="shared" si="108"/>
        <v>0.53723314385420784</v>
      </c>
      <c r="O998" s="23">
        <f t="shared" si="109"/>
        <v>0.80584971578131159</v>
      </c>
      <c r="P998" s="27"/>
    </row>
    <row r="999" spans="1:16" x14ac:dyDescent="0.25">
      <c r="A999" s="24">
        <f t="shared" si="110"/>
        <v>2018</v>
      </c>
      <c r="B999" s="32">
        <v>43362</v>
      </c>
      <c r="C999" s="28">
        <f>'Bitcoin Data'!C999</f>
        <v>6398.5400390000004</v>
      </c>
      <c r="D999" s="26">
        <f>'Bitcoin Data'!K999</f>
        <v>1949.9512512187196</v>
      </c>
      <c r="E999" s="25">
        <f>'Bitcoin Data'!J999</f>
        <v>62453.224372349767</v>
      </c>
      <c r="F999" s="25">
        <f t="shared" si="105"/>
        <v>121.78074300750686</v>
      </c>
      <c r="G999" s="23">
        <f>'Emissions Factors'!$AB$39/1000</f>
        <v>0.49266147344102867</v>
      </c>
      <c r="H999" s="26">
        <f t="shared" si="111"/>
        <v>59996.680286821582</v>
      </c>
      <c r="I999" s="23">
        <f t="shared" si="106"/>
        <v>30.768297540424999</v>
      </c>
      <c r="J999" s="26">
        <f>I999*'Social Cost of Carbon'!$C$4</f>
        <v>1538.41487702125</v>
      </c>
      <c r="K999" s="26">
        <f>I999*'Social Cost of Carbon'!$C$5</f>
        <v>3076.8297540425001</v>
      </c>
      <c r="L999" s="26">
        <f>I999*'Social Cost of Carbon'!$C$6</f>
        <v>4615.2446310637497</v>
      </c>
      <c r="M999" s="23">
        <f t="shared" si="107"/>
        <v>0.24043217165859637</v>
      </c>
      <c r="N999" s="23">
        <f t="shared" si="108"/>
        <v>0.48086434331719274</v>
      </c>
      <c r="O999" s="23">
        <f t="shared" si="109"/>
        <v>0.72129651497578906</v>
      </c>
      <c r="P999" s="27"/>
    </row>
    <row r="1000" spans="1:16" x14ac:dyDescent="0.25">
      <c r="A1000" s="24">
        <f t="shared" si="110"/>
        <v>2018</v>
      </c>
      <c r="B1000" s="32">
        <v>43363</v>
      </c>
      <c r="C1000" s="28">
        <f>'Bitcoin Data'!C1000</f>
        <v>6519.669922</v>
      </c>
      <c r="D1000" s="26">
        <f>'Bitcoin Data'!K1000</f>
        <v>1924.9278152069294</v>
      </c>
      <c r="E1000" s="25">
        <f>'Bitcoin Data'!J1000</f>
        <v>63630.529701881183</v>
      </c>
      <c r="F1000" s="25">
        <f t="shared" si="105"/>
        <v>122.48417651950177</v>
      </c>
      <c r="G1000" s="23">
        <f>'Emissions Factors'!$AB$39/1000</f>
        <v>0.49266147344102867</v>
      </c>
      <c r="H1000" s="26">
        <f t="shared" si="111"/>
        <v>60343.234877308787</v>
      </c>
      <c r="I1000" s="23">
        <f t="shared" si="106"/>
        <v>31.348310518761924</v>
      </c>
      <c r="J1000" s="26">
        <f>I1000*'Social Cost of Carbon'!$C$4</f>
        <v>1567.4155259380962</v>
      </c>
      <c r="K1000" s="26">
        <f>I1000*'Social Cost of Carbon'!$C$5</f>
        <v>3134.8310518761923</v>
      </c>
      <c r="L1000" s="26">
        <f>I1000*'Social Cost of Carbon'!$C$6</f>
        <v>4702.2465778142887</v>
      </c>
      <c r="M1000" s="23">
        <f t="shared" si="107"/>
        <v>0.24041332532019805</v>
      </c>
      <c r="N1000" s="23">
        <f t="shared" si="108"/>
        <v>0.48082665064039609</v>
      </c>
      <c r="O1000" s="23">
        <f t="shared" si="109"/>
        <v>0.72123997596059408</v>
      </c>
      <c r="P1000" s="27"/>
    </row>
    <row r="1001" spans="1:16" x14ac:dyDescent="0.25">
      <c r="A1001" s="24">
        <f t="shared" si="110"/>
        <v>2018</v>
      </c>
      <c r="B1001" s="32">
        <v>43364</v>
      </c>
      <c r="C1001" s="28">
        <f>'Bitcoin Data'!C1001</f>
        <v>6734.9501950000003</v>
      </c>
      <c r="D1001" s="26">
        <f>'Bitcoin Data'!K1001</f>
        <v>1800</v>
      </c>
      <c r="E1001" s="25">
        <f>'Bitcoin Data'!J1001</f>
        <v>69014.256431906455</v>
      </c>
      <c r="F1001" s="25">
        <f t="shared" si="105"/>
        <v>124.22566157743162</v>
      </c>
      <c r="G1001" s="23">
        <f>'Emissions Factors'!$AB$39/1000</f>
        <v>0.49266147344102867</v>
      </c>
      <c r="H1001" s="26">
        <f t="shared" si="111"/>
        <v>61201.197471924046</v>
      </c>
      <c r="I1001" s="23">
        <f t="shared" si="106"/>
        <v>34.000665262180021</v>
      </c>
      <c r="J1001" s="26">
        <f>I1001*'Social Cost of Carbon'!$C$4</f>
        <v>1700.0332631090012</v>
      </c>
      <c r="K1001" s="26">
        <f>I1001*'Social Cost of Carbon'!$C$5</f>
        <v>3400.0665262180023</v>
      </c>
      <c r="L1001" s="26">
        <f>I1001*'Social Cost of Carbon'!$C$6</f>
        <v>5100.0997893270032</v>
      </c>
      <c r="M1001" s="23">
        <f t="shared" si="107"/>
        <v>0.25241957459033609</v>
      </c>
      <c r="N1001" s="23">
        <f t="shared" si="108"/>
        <v>0.50483914918067219</v>
      </c>
      <c r="O1001" s="23">
        <f t="shared" si="109"/>
        <v>0.75725872377100822</v>
      </c>
      <c r="P1001" s="27"/>
    </row>
    <row r="1002" spans="1:16" x14ac:dyDescent="0.25">
      <c r="A1002" s="24">
        <f t="shared" si="110"/>
        <v>2018</v>
      </c>
      <c r="B1002" s="32">
        <v>43365</v>
      </c>
      <c r="C1002" s="28">
        <f>'Bitcoin Data'!C1002</f>
        <v>6721.9799800000001</v>
      </c>
      <c r="D1002" s="26">
        <f>'Bitcoin Data'!K1002</f>
        <v>1937.5672766415501</v>
      </c>
      <c r="E1002" s="25">
        <f>'Bitcoin Data'!J1002</f>
        <v>65215.05974397964</v>
      </c>
      <c r="F1002" s="25">
        <f t="shared" si="105"/>
        <v>126.35856570415862</v>
      </c>
      <c r="G1002" s="23">
        <f>'Emissions Factors'!$AB$39/1000</f>
        <v>0.49266147344102867</v>
      </c>
      <c r="H1002" s="26">
        <f t="shared" si="111"/>
        <v>62251.997161705818</v>
      </c>
      <c r="I1002" s="23">
        <f t="shared" si="106"/>
        <v>32.128947424013724</v>
      </c>
      <c r="J1002" s="26">
        <f>I1002*'Social Cost of Carbon'!$C$4</f>
        <v>1606.4473712006861</v>
      </c>
      <c r="K1002" s="26">
        <f>I1002*'Social Cost of Carbon'!$C$5</f>
        <v>3212.8947424013722</v>
      </c>
      <c r="L1002" s="26">
        <f>I1002*'Social Cost of Carbon'!$C$6</f>
        <v>4819.3421136020588</v>
      </c>
      <c r="M1002" s="23">
        <f t="shared" si="107"/>
        <v>0.23898425404127521</v>
      </c>
      <c r="N1002" s="23">
        <f t="shared" si="108"/>
        <v>0.47796850808255043</v>
      </c>
      <c r="O1002" s="23">
        <f t="shared" si="109"/>
        <v>0.71695276212382575</v>
      </c>
      <c r="P1002" s="27"/>
    </row>
    <row r="1003" spans="1:16" x14ac:dyDescent="0.25">
      <c r="A1003" s="24">
        <f t="shared" si="110"/>
        <v>2018</v>
      </c>
      <c r="B1003" s="32">
        <v>43366</v>
      </c>
      <c r="C1003" s="28">
        <f>'Bitcoin Data'!C1003</f>
        <v>6710.6298829999996</v>
      </c>
      <c r="D1003" s="26">
        <f>'Bitcoin Data'!K1003</f>
        <v>1875</v>
      </c>
      <c r="E1003" s="25">
        <f>'Bitcoin Data'!J1003</f>
        <v>68260.001176518752</v>
      </c>
      <c r="F1003" s="25">
        <f t="shared" si="105"/>
        <v>127.98750220597266</v>
      </c>
      <c r="G1003" s="23">
        <f>'Emissions Factors'!$AB$39/1000</f>
        <v>0.49266147344102867</v>
      </c>
      <c r="H1003" s="26">
        <f t="shared" si="111"/>
        <v>63054.511418831396</v>
      </c>
      <c r="I1003" s="23">
        <f t="shared" si="106"/>
        <v>33.629072756710073</v>
      </c>
      <c r="J1003" s="26">
        <f>I1003*'Social Cost of Carbon'!$C$4</f>
        <v>1681.4536378355037</v>
      </c>
      <c r="K1003" s="26">
        <f>I1003*'Social Cost of Carbon'!$C$5</f>
        <v>3362.9072756710075</v>
      </c>
      <c r="L1003" s="26">
        <f>I1003*'Social Cost of Carbon'!$C$6</f>
        <v>5044.3609135065108</v>
      </c>
      <c r="M1003" s="23">
        <f t="shared" si="107"/>
        <v>0.25056569459971567</v>
      </c>
      <c r="N1003" s="23">
        <f t="shared" si="108"/>
        <v>0.50113138919943134</v>
      </c>
      <c r="O1003" s="23">
        <f t="shared" si="109"/>
        <v>0.75169708379914701</v>
      </c>
      <c r="P1003" s="27"/>
    </row>
    <row r="1004" spans="1:16" x14ac:dyDescent="0.25">
      <c r="A1004" s="24">
        <f t="shared" si="110"/>
        <v>2018</v>
      </c>
      <c r="B1004" s="32">
        <v>43367</v>
      </c>
      <c r="C1004" s="28">
        <f>'Bitcoin Data'!C1004</f>
        <v>6595.4101559999999</v>
      </c>
      <c r="D1004" s="26">
        <f>'Bitcoin Data'!K1004</f>
        <v>1849.9486125385406</v>
      </c>
      <c r="E1004" s="25">
        <f>'Bitcoin Data'!J1004</f>
        <v>70193.768600189855</v>
      </c>
      <c r="F1004" s="25">
        <f t="shared" si="105"/>
        <v>129.85486483077258</v>
      </c>
      <c r="G1004" s="23">
        <f>'Emissions Factors'!$AB$39/1000</f>
        <v>0.49266147344102867</v>
      </c>
      <c r="H1004" s="26">
        <f t="shared" si="111"/>
        <v>63974.489041014036</v>
      </c>
      <c r="I1004" s="23">
        <f t="shared" si="106"/>
        <v>34.581765464948148</v>
      </c>
      <c r="J1004" s="26">
        <f>I1004*'Social Cost of Carbon'!$C$4</f>
        <v>1729.0882732474074</v>
      </c>
      <c r="K1004" s="26">
        <f>I1004*'Social Cost of Carbon'!$C$5</f>
        <v>3458.1765464948148</v>
      </c>
      <c r="L1004" s="26">
        <f>I1004*'Social Cost of Carbon'!$C$6</f>
        <v>5187.2648197422222</v>
      </c>
      <c r="M1004" s="23">
        <f t="shared" si="107"/>
        <v>0.26216538961938785</v>
      </c>
      <c r="N1004" s="23">
        <f t="shared" si="108"/>
        <v>0.52433077923877569</v>
      </c>
      <c r="O1004" s="23">
        <f t="shared" si="109"/>
        <v>0.78649616885816342</v>
      </c>
      <c r="P1004" s="27"/>
    </row>
    <row r="1005" spans="1:16" x14ac:dyDescent="0.25">
      <c r="A1005" s="24">
        <f t="shared" si="110"/>
        <v>2018</v>
      </c>
      <c r="B1005" s="32">
        <v>43368</v>
      </c>
      <c r="C1005" s="28">
        <f>'Bitcoin Data'!C1005</f>
        <v>6446.4702150000003</v>
      </c>
      <c r="D1005" s="26">
        <f>'Bitcoin Data'!K1005</f>
        <v>2112.4281187654033</v>
      </c>
      <c r="E1005" s="25">
        <f>'Bitcoin Data'!J1005</f>
        <v>63188.982823626204</v>
      </c>
      <c r="F1005" s="25">
        <f t="shared" si="105"/>
        <v>133.48218411281209</v>
      </c>
      <c r="G1005" s="23">
        <f>'Emissions Factors'!$AB$39/1000</f>
        <v>0.49266147344102867</v>
      </c>
      <c r="H1005" s="26">
        <f t="shared" si="111"/>
        <v>65761.529503144673</v>
      </c>
      <c r="I1005" s="23">
        <f t="shared" si="106"/>
        <v>31.130777383127537</v>
      </c>
      <c r="J1005" s="26">
        <f>I1005*'Social Cost of Carbon'!$C$4</f>
        <v>1556.5388691563769</v>
      </c>
      <c r="K1005" s="26">
        <f>I1005*'Social Cost of Carbon'!$C$5</f>
        <v>3113.0777383127538</v>
      </c>
      <c r="L1005" s="26">
        <f>I1005*'Social Cost of Carbon'!$C$6</f>
        <v>4669.6166074691309</v>
      </c>
      <c r="M1005" s="23">
        <f t="shared" si="107"/>
        <v>0.24145599331779072</v>
      </c>
      <c r="N1005" s="23">
        <f t="shared" si="108"/>
        <v>0.48291198663558144</v>
      </c>
      <c r="O1005" s="23">
        <f t="shared" si="109"/>
        <v>0.72436797995337221</v>
      </c>
      <c r="P1005" s="27"/>
    </row>
    <row r="1006" spans="1:16" x14ac:dyDescent="0.25">
      <c r="A1006" s="24">
        <f t="shared" si="110"/>
        <v>2018</v>
      </c>
      <c r="B1006" s="32">
        <v>43369</v>
      </c>
      <c r="C1006" s="28">
        <f>'Bitcoin Data'!C1006</f>
        <v>6495</v>
      </c>
      <c r="D1006" s="26">
        <f>'Bitcoin Data'!K1006</f>
        <v>1737.4517374517375</v>
      </c>
      <c r="E1006" s="25">
        <f>'Bitcoin Data'!J1006</f>
        <v>75774.49608547517</v>
      </c>
      <c r="F1006" s="25">
        <f t="shared" si="105"/>
        <v>131.65452987823872</v>
      </c>
      <c r="G1006" s="23">
        <f>'Emissions Factors'!$AB$39/1000</f>
        <v>0.49266147344102867</v>
      </c>
      <c r="H1006" s="26">
        <f t="shared" si="111"/>
        <v>64861.114674999015</v>
      </c>
      <c r="I1006" s="23">
        <f t="shared" si="106"/>
        <v>37.331174890721655</v>
      </c>
      <c r="J1006" s="26">
        <f>I1006*'Social Cost of Carbon'!$C$4</f>
        <v>1866.5587445360827</v>
      </c>
      <c r="K1006" s="26">
        <f>I1006*'Social Cost of Carbon'!$C$5</f>
        <v>3733.1174890721654</v>
      </c>
      <c r="L1006" s="26">
        <f>I1006*'Social Cost of Carbon'!$C$6</f>
        <v>5599.6762336082484</v>
      </c>
      <c r="M1006" s="23">
        <f t="shared" si="107"/>
        <v>0.28738394835043612</v>
      </c>
      <c r="N1006" s="23">
        <f t="shared" si="108"/>
        <v>0.57476789670087225</v>
      </c>
      <c r="O1006" s="23">
        <f t="shared" si="109"/>
        <v>0.86215184505130849</v>
      </c>
      <c r="P1006" s="27"/>
    </row>
    <row r="1007" spans="1:16" x14ac:dyDescent="0.25">
      <c r="A1007" s="24">
        <f t="shared" si="110"/>
        <v>2018</v>
      </c>
      <c r="B1007" s="32">
        <v>43370</v>
      </c>
      <c r="C1007" s="28">
        <f>'Bitcoin Data'!C1007</f>
        <v>6676.75</v>
      </c>
      <c r="D1007" s="26">
        <f>'Bitcoin Data'!K1007</f>
        <v>1787.4875868917577</v>
      </c>
      <c r="E1007" s="25">
        <f>'Bitcoin Data'!J1007</f>
        <v>73029.308053554865</v>
      </c>
      <c r="F1007" s="25">
        <f t="shared" si="105"/>
        <v>130.53898162502358</v>
      </c>
      <c r="G1007" s="23">
        <f>'Emissions Factors'!$AB$39/1000</f>
        <v>0.49266147344102867</v>
      </c>
      <c r="H1007" s="26">
        <f t="shared" si="111"/>
        <v>64311.527028875491</v>
      </c>
      <c r="I1007" s="23">
        <f t="shared" si="106"/>
        <v>35.978726510043124</v>
      </c>
      <c r="J1007" s="26">
        <f>I1007*'Social Cost of Carbon'!$C$4</f>
        <v>1798.9363255021563</v>
      </c>
      <c r="K1007" s="26">
        <f>I1007*'Social Cost of Carbon'!$C$5</f>
        <v>3597.8726510043125</v>
      </c>
      <c r="L1007" s="26">
        <f>I1007*'Social Cost of Carbon'!$C$6</f>
        <v>5396.8089765064688</v>
      </c>
      <c r="M1007" s="23">
        <f t="shared" si="107"/>
        <v>0.26943293151640485</v>
      </c>
      <c r="N1007" s="23">
        <f t="shared" si="108"/>
        <v>0.5388658630328097</v>
      </c>
      <c r="O1007" s="23">
        <f t="shared" si="109"/>
        <v>0.80829879454921461</v>
      </c>
      <c r="P1007" s="27"/>
    </row>
    <row r="1008" spans="1:16" x14ac:dyDescent="0.25">
      <c r="A1008" s="24">
        <f t="shared" si="110"/>
        <v>2018</v>
      </c>
      <c r="B1008" s="32">
        <v>43371</v>
      </c>
      <c r="C1008" s="28">
        <f>'Bitcoin Data'!C1008</f>
        <v>6644.1298829999996</v>
      </c>
      <c r="D1008" s="26">
        <f>'Bitcoin Data'!K1008</f>
        <v>1924.9278152069294</v>
      </c>
      <c r="E1008" s="25">
        <f>'Bitcoin Data'!J1008</f>
        <v>68425.323101405229</v>
      </c>
      <c r="F1008" s="25">
        <f t="shared" si="105"/>
        <v>131.7138077024162</v>
      </c>
      <c r="G1008" s="23">
        <f>'Emissions Factors'!$AB$39/1000</f>
        <v>0.49266147344102867</v>
      </c>
      <c r="H1008" s="26">
        <f t="shared" si="111"/>
        <v>64890.318575200683</v>
      </c>
      <c r="I1008" s="23">
        <f t="shared" si="106"/>
        <v>33.710520499816759</v>
      </c>
      <c r="J1008" s="26">
        <f>I1008*'Social Cost of Carbon'!$C$4</f>
        <v>1685.5260249908379</v>
      </c>
      <c r="K1008" s="26">
        <f>I1008*'Social Cost of Carbon'!$C$5</f>
        <v>3371.0520499816757</v>
      </c>
      <c r="L1008" s="26">
        <f>I1008*'Social Cost of Carbon'!$C$6</f>
        <v>5056.5780749725136</v>
      </c>
      <c r="M1008" s="23">
        <f t="shared" si="107"/>
        <v>0.2536864953985184</v>
      </c>
      <c r="N1008" s="23">
        <f t="shared" si="108"/>
        <v>0.50737299079703679</v>
      </c>
      <c r="O1008" s="23">
        <f t="shared" si="109"/>
        <v>0.76105948619555519</v>
      </c>
      <c r="P1008" s="27"/>
    </row>
    <row r="1009" spans="1:16" x14ac:dyDescent="0.25">
      <c r="A1009" s="24">
        <f t="shared" si="110"/>
        <v>2018</v>
      </c>
      <c r="B1009" s="32">
        <v>43372</v>
      </c>
      <c r="C1009" s="28">
        <f>'Bitcoin Data'!C1009</f>
        <v>6601.9599609999996</v>
      </c>
      <c r="D1009" s="26">
        <f>'Bitcoin Data'!K1009</f>
        <v>1899.9366687777074</v>
      </c>
      <c r="E1009" s="25">
        <f>'Bitcoin Data'!J1009</f>
        <v>69091.667079309089</v>
      </c>
      <c r="F1009" s="25">
        <f t="shared" si="105"/>
        <v>131.26979179096091</v>
      </c>
      <c r="G1009" s="23">
        <f>'Emissions Factors'!$AB$39/1000</f>
        <v>0.49266147344102867</v>
      </c>
      <c r="H1009" s="26">
        <f t="shared" si="111"/>
        <v>64671.56904203185</v>
      </c>
      <c r="I1009" s="23">
        <f t="shared" si="106"/>
        <v>34.038802505789427</v>
      </c>
      <c r="J1009" s="26">
        <f>I1009*'Social Cost of Carbon'!$C$4</f>
        <v>1701.9401252894713</v>
      </c>
      <c r="K1009" s="26">
        <f>I1009*'Social Cost of Carbon'!$C$5</f>
        <v>3403.8802505789427</v>
      </c>
      <c r="L1009" s="26">
        <f>I1009*'Social Cost of Carbon'!$C$6</f>
        <v>5105.820375868414</v>
      </c>
      <c r="M1009" s="23">
        <f t="shared" si="107"/>
        <v>0.25779316071945374</v>
      </c>
      <c r="N1009" s="23">
        <f t="shared" si="108"/>
        <v>0.51558632143890748</v>
      </c>
      <c r="O1009" s="23">
        <f t="shared" si="109"/>
        <v>0.77337948215836116</v>
      </c>
      <c r="P1009" s="27"/>
    </row>
    <row r="1010" spans="1:16" x14ac:dyDescent="0.25">
      <c r="A1010" s="24">
        <f t="shared" si="110"/>
        <v>2018</v>
      </c>
      <c r="B1010" s="32">
        <v>43373</v>
      </c>
      <c r="C1010" s="28">
        <f>'Bitcoin Data'!C1010</f>
        <v>6625.5600590000004</v>
      </c>
      <c r="D1010" s="26">
        <f>'Bitcoin Data'!K1010</f>
        <v>2037.5820692777904</v>
      </c>
      <c r="E1010" s="25">
        <f>'Bitcoin Data'!J1010</f>
        <v>65183.125198576607</v>
      </c>
      <c r="F1010" s="25">
        <f t="shared" si="105"/>
        <v>132.81596712410899</v>
      </c>
      <c r="G1010" s="23">
        <f>'Emissions Factors'!$AB$39/1000</f>
        <v>0.49266147344102867</v>
      </c>
      <c r="H1010" s="26">
        <f t="shared" si="111"/>
        <v>65433.310059858755</v>
      </c>
      <c r="I1010" s="23">
        <f t="shared" si="106"/>
        <v>32.113214503821794</v>
      </c>
      <c r="J1010" s="26">
        <f>I1010*'Social Cost of Carbon'!$C$4</f>
        <v>1605.6607251910898</v>
      </c>
      <c r="K1010" s="26">
        <f>I1010*'Social Cost of Carbon'!$C$5</f>
        <v>3211.3214503821796</v>
      </c>
      <c r="L1010" s="26">
        <f>I1010*'Social Cost of Carbon'!$C$6</f>
        <v>4816.9821755732692</v>
      </c>
      <c r="M1010" s="23">
        <f t="shared" si="107"/>
        <v>0.24234339601374516</v>
      </c>
      <c r="N1010" s="23">
        <f t="shared" si="108"/>
        <v>0.48468679202749032</v>
      </c>
      <c r="O1010" s="23">
        <f t="shared" si="109"/>
        <v>0.72703018804123543</v>
      </c>
      <c r="P1010" s="27"/>
    </row>
    <row r="1011" spans="1:16" x14ac:dyDescent="0.25">
      <c r="A1011" s="24">
        <f t="shared" si="110"/>
        <v>2018</v>
      </c>
      <c r="B1011" s="32">
        <v>43374</v>
      </c>
      <c r="C1011" s="28">
        <f>'Bitcoin Data'!C1011</f>
        <v>6589.6201170000004</v>
      </c>
      <c r="D1011" s="26">
        <f>'Bitcoin Data'!K1011</f>
        <v>1974.9835418038181</v>
      </c>
      <c r="E1011" s="25">
        <f>'Bitcoin Data'!J1011</f>
        <v>67842.370741812585</v>
      </c>
      <c r="F1011" s="25">
        <f t="shared" si="105"/>
        <v>133.98756565203274</v>
      </c>
      <c r="G1011" s="23">
        <f>'Emissions Factors'!$AB$39/1000</f>
        <v>0.49266147344102867</v>
      </c>
      <c r="H1011" s="26">
        <f t="shared" si="111"/>
        <v>66010.51151690702</v>
      </c>
      <c r="I1011" s="23">
        <f t="shared" si="106"/>
        <v>33.423322331393926</v>
      </c>
      <c r="J1011" s="26">
        <f>I1011*'Social Cost of Carbon'!$C$4</f>
        <v>1671.1661165696962</v>
      </c>
      <c r="K1011" s="26">
        <f>I1011*'Social Cost of Carbon'!$C$5</f>
        <v>3342.3322331393924</v>
      </c>
      <c r="L1011" s="26">
        <f>I1011*'Social Cost of Carbon'!$C$6</f>
        <v>5013.4983497090889</v>
      </c>
      <c r="M1011" s="23">
        <f t="shared" si="107"/>
        <v>0.25360583567759798</v>
      </c>
      <c r="N1011" s="23">
        <f t="shared" si="108"/>
        <v>0.50721167135519596</v>
      </c>
      <c r="O1011" s="23">
        <f t="shared" si="109"/>
        <v>0.76081750703279405</v>
      </c>
      <c r="P1011" s="27"/>
    </row>
    <row r="1012" spans="1:16" x14ac:dyDescent="0.25">
      <c r="A1012" s="24">
        <f t="shared" si="110"/>
        <v>2018</v>
      </c>
      <c r="B1012" s="32">
        <v>43375</v>
      </c>
      <c r="C1012" s="28">
        <f>'Bitcoin Data'!C1012</f>
        <v>6556.1000979999999</v>
      </c>
      <c r="D1012" s="26">
        <f>'Bitcoin Data'!K1012</f>
        <v>1712.4916753876892</v>
      </c>
      <c r="E1012" s="25">
        <f>'Bitcoin Data'!J1012</f>
        <v>75877.960821439614</v>
      </c>
      <c r="F1012" s="25">
        <f t="shared" si="105"/>
        <v>129.94037625210856</v>
      </c>
      <c r="G1012" s="23">
        <f>'Emissions Factors'!$AB$39/1000</f>
        <v>0.49266147344102867</v>
      </c>
      <c r="H1012" s="26">
        <f t="shared" si="111"/>
        <v>64016.61722384546</v>
      </c>
      <c r="I1012" s="23">
        <f t="shared" si="106"/>
        <v>37.382147979991089</v>
      </c>
      <c r="J1012" s="26">
        <f>I1012*'Social Cost of Carbon'!$C$4</f>
        <v>1869.1073989995543</v>
      </c>
      <c r="K1012" s="26">
        <f>I1012*'Social Cost of Carbon'!$C$5</f>
        <v>3738.2147979991087</v>
      </c>
      <c r="L1012" s="26">
        <f>I1012*'Social Cost of Carbon'!$C$6</f>
        <v>5607.3221969986635</v>
      </c>
      <c r="M1012" s="23">
        <f t="shared" si="107"/>
        <v>0.2850943962203602</v>
      </c>
      <c r="N1012" s="23">
        <f t="shared" si="108"/>
        <v>0.5701887924407204</v>
      </c>
      <c r="O1012" s="23">
        <f t="shared" si="109"/>
        <v>0.85528318866108066</v>
      </c>
      <c r="P1012" s="27"/>
    </row>
    <row r="1013" spans="1:16" x14ac:dyDescent="0.25">
      <c r="A1013" s="24">
        <f t="shared" si="110"/>
        <v>2018</v>
      </c>
      <c r="B1013" s="32">
        <v>43376</v>
      </c>
      <c r="C1013" s="28">
        <f>'Bitcoin Data'!C1013</f>
        <v>6502.5898440000001</v>
      </c>
      <c r="D1013" s="26">
        <f>'Bitcoin Data'!K1013</f>
        <v>1812.5062934246303</v>
      </c>
      <c r="E1013" s="25">
        <f>'Bitcoin Data'!J1013</f>
        <v>72063.50005947733</v>
      </c>
      <c r="F1013" s="25">
        <f t="shared" si="105"/>
        <v>130.61554738400889</v>
      </c>
      <c r="G1013" s="23">
        <f>'Emissions Factors'!$AB$39/1000</f>
        <v>0.49266147344102867</v>
      </c>
      <c r="H1013" s="26">
        <f t="shared" si="111"/>
        <v>64349.248028512324</v>
      </c>
      <c r="I1013" s="23">
        <f t="shared" si="106"/>
        <v>35.502910120619759</v>
      </c>
      <c r="J1013" s="26">
        <f>I1013*'Social Cost of Carbon'!$C$4</f>
        <v>1775.1455060309879</v>
      </c>
      <c r="K1013" s="26">
        <f>I1013*'Social Cost of Carbon'!$C$5</f>
        <v>3550.2910120619758</v>
      </c>
      <c r="L1013" s="26">
        <f>I1013*'Social Cost of Carbon'!$C$6</f>
        <v>5325.4365180929635</v>
      </c>
      <c r="M1013" s="23">
        <f t="shared" si="107"/>
        <v>0.2729905389417927</v>
      </c>
      <c r="N1013" s="23">
        <f t="shared" si="108"/>
        <v>0.54598107788358541</v>
      </c>
      <c r="O1013" s="23">
        <f t="shared" si="109"/>
        <v>0.81897161682537811</v>
      </c>
      <c r="P1013" s="27"/>
    </row>
    <row r="1014" spans="1:16" x14ac:dyDescent="0.25">
      <c r="A1014" s="24">
        <f t="shared" si="110"/>
        <v>2018</v>
      </c>
      <c r="B1014" s="32">
        <v>43377</v>
      </c>
      <c r="C1014" s="28">
        <f>'Bitcoin Data'!C1014</f>
        <v>6576.6899409999996</v>
      </c>
      <c r="D1014" s="26">
        <f>'Bitcoin Data'!K1014</f>
        <v>1875</v>
      </c>
      <c r="E1014" s="25">
        <f>'Bitcoin Data'!J1014</f>
        <v>70381.228203944105</v>
      </c>
      <c r="F1014" s="25">
        <f t="shared" si="105"/>
        <v>131.96480288239519</v>
      </c>
      <c r="G1014" s="23">
        <f>'Emissions Factors'!$AB$39/1000</f>
        <v>0.49266147344102867</v>
      </c>
      <c r="H1014" s="26">
        <f t="shared" si="111"/>
        <v>65013.974230395717</v>
      </c>
      <c r="I1014" s="23">
        <f t="shared" si="106"/>
        <v>34.674119589544389</v>
      </c>
      <c r="J1014" s="26">
        <f>I1014*'Social Cost of Carbon'!$C$4</f>
        <v>1733.7059794772194</v>
      </c>
      <c r="K1014" s="26">
        <f>I1014*'Social Cost of Carbon'!$C$5</f>
        <v>3467.4119589544389</v>
      </c>
      <c r="L1014" s="26">
        <f>I1014*'Social Cost of Carbon'!$C$6</f>
        <v>5201.1179384316583</v>
      </c>
      <c r="M1014" s="23">
        <f t="shared" si="107"/>
        <v>0.26361376239877987</v>
      </c>
      <c r="N1014" s="23">
        <f t="shared" si="108"/>
        <v>0.52722752479755974</v>
      </c>
      <c r="O1014" s="23">
        <f t="shared" si="109"/>
        <v>0.79084128719633962</v>
      </c>
      <c r="P1014" s="27"/>
    </row>
    <row r="1015" spans="1:16" x14ac:dyDescent="0.25">
      <c r="A1015" s="24">
        <f t="shared" si="110"/>
        <v>2018</v>
      </c>
      <c r="B1015" s="32">
        <v>43378</v>
      </c>
      <c r="C1015" s="28">
        <f>'Bitcoin Data'!C1015</f>
        <v>6622.4799800000001</v>
      </c>
      <c r="D1015" s="26">
        <f>'Bitcoin Data'!K1015</f>
        <v>1624.9887153561435</v>
      </c>
      <c r="E1015" s="25">
        <f>'Bitcoin Data'!J1015</f>
        <v>79753.679295058784</v>
      </c>
      <c r="F1015" s="25">
        <f t="shared" si="105"/>
        <v>129.59882886260345</v>
      </c>
      <c r="G1015" s="23">
        <f>'Emissions Factors'!$AB$39/1000</f>
        <v>0.49266147344102867</v>
      </c>
      <c r="H1015" s="26">
        <f t="shared" si="111"/>
        <v>63848.349983681932</v>
      </c>
      <c r="I1015" s="23">
        <f t="shared" si="106"/>
        <v>39.291565153846925</v>
      </c>
      <c r="J1015" s="26">
        <f>I1015*'Social Cost of Carbon'!$C$4</f>
        <v>1964.5782576923461</v>
      </c>
      <c r="K1015" s="26">
        <f>I1015*'Social Cost of Carbon'!$C$5</f>
        <v>3929.1565153846923</v>
      </c>
      <c r="L1015" s="26">
        <f>I1015*'Social Cost of Carbon'!$C$6</f>
        <v>5893.7347730770389</v>
      </c>
      <c r="M1015" s="23">
        <f t="shared" si="107"/>
        <v>0.29665295533174962</v>
      </c>
      <c r="N1015" s="23">
        <f t="shared" si="108"/>
        <v>0.59330591066349925</v>
      </c>
      <c r="O1015" s="23">
        <f t="shared" si="109"/>
        <v>0.88995886599524898</v>
      </c>
      <c r="P1015" s="27"/>
    </row>
    <row r="1016" spans="1:16" x14ac:dyDescent="0.25">
      <c r="A1016" s="24">
        <f t="shared" si="110"/>
        <v>2018</v>
      </c>
      <c r="B1016" s="32">
        <v>43379</v>
      </c>
      <c r="C1016" s="28">
        <f>'Bitcoin Data'!C1016</f>
        <v>6588.3100590000004</v>
      </c>
      <c r="D1016" s="26">
        <f>'Bitcoin Data'!K1016</f>
        <v>1562.5</v>
      </c>
      <c r="E1016" s="25">
        <f>'Bitcoin Data'!J1016</f>
        <v>81175.860371910938</v>
      </c>
      <c r="F1016" s="25">
        <f t="shared" si="105"/>
        <v>126.83728183111083</v>
      </c>
      <c r="G1016" s="23">
        <f>'Emissions Factors'!$AB$39/1000</f>
        <v>0.49266147344102867</v>
      </c>
      <c r="H1016" s="26">
        <f t="shared" si="111"/>
        <v>62487.842154170074</v>
      </c>
      <c r="I1016" s="23">
        <f t="shared" si="106"/>
        <v>39.992218978668852</v>
      </c>
      <c r="J1016" s="26">
        <f>I1016*'Social Cost of Carbon'!$C$4</f>
        <v>1999.6109489334426</v>
      </c>
      <c r="K1016" s="26">
        <f>I1016*'Social Cost of Carbon'!$C$5</f>
        <v>3999.2218978668852</v>
      </c>
      <c r="L1016" s="26">
        <f>I1016*'Social Cost of Carbon'!$C$6</f>
        <v>5998.8328468003274</v>
      </c>
      <c r="M1016" s="23">
        <f t="shared" si="107"/>
        <v>0.30350893188487116</v>
      </c>
      <c r="N1016" s="23">
        <f t="shared" si="108"/>
        <v>0.60701786376974232</v>
      </c>
      <c r="O1016" s="23">
        <f t="shared" si="109"/>
        <v>0.91052679565461336</v>
      </c>
      <c r="P1016" s="27"/>
    </row>
    <row r="1017" spans="1:16" x14ac:dyDescent="0.25">
      <c r="A1017" s="24">
        <f t="shared" si="110"/>
        <v>2018</v>
      </c>
      <c r="B1017" s="32">
        <v>43380</v>
      </c>
      <c r="C1017" s="28">
        <f>'Bitcoin Data'!C1017</f>
        <v>6602.9501950000003</v>
      </c>
      <c r="D1017" s="26">
        <f>'Bitcoin Data'!K1017</f>
        <v>1774.9728823587418</v>
      </c>
      <c r="E1017" s="25">
        <f>'Bitcoin Data'!J1017</f>
        <v>70373.495611498802</v>
      </c>
      <c r="F1017" s="25">
        <f t="shared" si="105"/>
        <v>124.9110463472023</v>
      </c>
      <c r="G1017" s="23">
        <f>'Emissions Factors'!$AB$39/1000</f>
        <v>0.49266147344102867</v>
      </c>
      <c r="H1017" s="26">
        <f t="shared" si="111"/>
        <v>61538.860142473313</v>
      </c>
      <c r="I1017" s="23">
        <f t="shared" si="106"/>
        <v>34.670310039156767</v>
      </c>
      <c r="J1017" s="26">
        <f>I1017*'Social Cost of Carbon'!$C$4</f>
        <v>1733.5155019578383</v>
      </c>
      <c r="K1017" s="26">
        <f>I1017*'Social Cost of Carbon'!$C$5</f>
        <v>3467.0310039156766</v>
      </c>
      <c r="L1017" s="26">
        <f>I1017*'Social Cost of Carbon'!$C$6</f>
        <v>5200.5465058735153</v>
      </c>
      <c r="M1017" s="23">
        <f t="shared" si="107"/>
        <v>0.26253651031178771</v>
      </c>
      <c r="N1017" s="23">
        <f t="shared" si="108"/>
        <v>0.52507302062357541</v>
      </c>
      <c r="O1017" s="23">
        <f t="shared" si="109"/>
        <v>0.78760953093536323</v>
      </c>
      <c r="P1017" s="27"/>
    </row>
    <row r="1018" spans="1:16" x14ac:dyDescent="0.25">
      <c r="A1018" s="24">
        <f t="shared" si="110"/>
        <v>2018</v>
      </c>
      <c r="B1018" s="32">
        <v>43381</v>
      </c>
      <c r="C1018" s="28">
        <f>'Bitcoin Data'!C1018</f>
        <v>6652.2299800000001</v>
      </c>
      <c r="D1018" s="26">
        <f>'Bitcoin Data'!K1018</f>
        <v>1687.4472672728978</v>
      </c>
      <c r="E1018" s="25">
        <f>'Bitcoin Data'!J1018</f>
        <v>72714.896060693703</v>
      </c>
      <c r="F1018" s="25">
        <f t="shared" si="105"/>
        <v>122.70255264765039</v>
      </c>
      <c r="G1018" s="23">
        <f>'Emissions Factors'!$AB$39/1000</f>
        <v>0.49266147344102867</v>
      </c>
      <c r="H1018" s="26">
        <f t="shared" si="111"/>
        <v>60450.820382366837</v>
      </c>
      <c r="I1018" s="23">
        <f t="shared" si="106"/>
        <v>35.823827834372615</v>
      </c>
      <c r="J1018" s="26">
        <f>I1018*'Social Cost of Carbon'!$C$4</f>
        <v>1791.1913917186307</v>
      </c>
      <c r="K1018" s="26">
        <f>I1018*'Social Cost of Carbon'!$C$5</f>
        <v>3582.3827834372614</v>
      </c>
      <c r="L1018" s="26">
        <f>I1018*'Social Cost of Carbon'!$C$6</f>
        <v>5373.5741751558926</v>
      </c>
      <c r="M1018" s="23">
        <f t="shared" si="107"/>
        <v>0.26926179598478506</v>
      </c>
      <c r="N1018" s="23">
        <f t="shared" si="108"/>
        <v>0.53852359196957011</v>
      </c>
      <c r="O1018" s="23">
        <f t="shared" si="109"/>
        <v>0.80778538795435517</v>
      </c>
      <c r="P1018" s="27"/>
    </row>
    <row r="1019" spans="1:16" x14ac:dyDescent="0.25">
      <c r="A1019" s="24">
        <f t="shared" si="110"/>
        <v>2018</v>
      </c>
      <c r="B1019" s="32">
        <v>43382</v>
      </c>
      <c r="C1019" s="28">
        <f>'Bitcoin Data'!C1019</f>
        <v>6642.6401370000003</v>
      </c>
      <c r="D1019" s="26">
        <f>'Bitcoin Data'!K1019</f>
        <v>1624.9887153561435</v>
      </c>
      <c r="E1019" s="25">
        <f>'Bitcoin Data'!J1019</f>
        <v>75354.612273278908</v>
      </c>
      <c r="F1019" s="25">
        <f t="shared" si="105"/>
        <v>122.45039459411578</v>
      </c>
      <c r="G1019" s="23">
        <f>'Emissions Factors'!$AB$39/1000</f>
        <v>0.49266147344102867</v>
      </c>
      <c r="H1019" s="26">
        <f t="shared" si="111"/>
        <v>60326.59182417245</v>
      </c>
      <c r="I1019" s="23">
        <f t="shared" si="106"/>
        <v>37.124314313131016</v>
      </c>
      <c r="J1019" s="26">
        <f>I1019*'Social Cost of Carbon'!$C$4</f>
        <v>1856.2157156565509</v>
      </c>
      <c r="K1019" s="26">
        <f>I1019*'Social Cost of Carbon'!$C$5</f>
        <v>3712.4314313131017</v>
      </c>
      <c r="L1019" s="26">
        <f>I1019*'Social Cost of Carbon'!$C$6</f>
        <v>5568.6471469696526</v>
      </c>
      <c r="M1019" s="23">
        <f t="shared" si="107"/>
        <v>0.27943945138880716</v>
      </c>
      <c r="N1019" s="23">
        <f t="shared" si="108"/>
        <v>0.55887890277761432</v>
      </c>
      <c r="O1019" s="23">
        <f t="shared" si="109"/>
        <v>0.83831835416642142</v>
      </c>
      <c r="P1019" s="27"/>
    </row>
    <row r="1020" spans="1:16" x14ac:dyDescent="0.25">
      <c r="A1020" s="24">
        <f t="shared" si="110"/>
        <v>2018</v>
      </c>
      <c r="B1020" s="32">
        <v>43383</v>
      </c>
      <c r="C1020" s="28">
        <f>'Bitcoin Data'!C1020</f>
        <v>6585.5297849999997</v>
      </c>
      <c r="D1020" s="26">
        <f>'Bitcoin Data'!K1020</f>
        <v>1800</v>
      </c>
      <c r="E1020" s="25">
        <f>'Bitcoin Data'!J1020</f>
        <v>68341.016203342646</v>
      </c>
      <c r="F1020" s="25">
        <f t="shared" si="105"/>
        <v>123.01382916601676</v>
      </c>
      <c r="G1020" s="23">
        <f>'Emissions Factors'!$AB$39/1000</f>
        <v>0.49266147344102867</v>
      </c>
      <c r="H1020" s="26">
        <f t="shared" si="111"/>
        <v>60604.174330552807</v>
      </c>
      <c r="I1020" s="23">
        <f t="shared" si="106"/>
        <v>33.668985739196003</v>
      </c>
      <c r="J1020" s="26">
        <f>I1020*'Social Cost of Carbon'!$C$4</f>
        <v>1683.4492869598002</v>
      </c>
      <c r="K1020" s="26">
        <f>I1020*'Social Cost of Carbon'!$C$5</f>
        <v>3366.8985739196005</v>
      </c>
      <c r="L1020" s="26">
        <f>I1020*'Social Cost of Carbon'!$C$6</f>
        <v>5050.3478608794003</v>
      </c>
      <c r="M1020" s="23">
        <f t="shared" si="107"/>
        <v>0.25562852829156257</v>
      </c>
      <c r="N1020" s="23">
        <f t="shared" si="108"/>
        <v>0.51125705658312515</v>
      </c>
      <c r="O1020" s="23">
        <f t="shared" si="109"/>
        <v>0.76688558487468761</v>
      </c>
      <c r="P1020" s="27"/>
    </row>
    <row r="1021" spans="1:16" x14ac:dyDescent="0.25">
      <c r="A1021" s="24">
        <f t="shared" si="110"/>
        <v>2018</v>
      </c>
      <c r="B1021" s="32">
        <v>43384</v>
      </c>
      <c r="C1021" s="28">
        <f>'Bitcoin Data'!C1021</f>
        <v>6256.2402339999999</v>
      </c>
      <c r="D1021" s="26">
        <f>'Bitcoin Data'!K1021</f>
        <v>1987.4130506790327</v>
      </c>
      <c r="E1021" s="25">
        <f>'Bitcoin Data'!J1021</f>
        <v>62565.04558802853</v>
      </c>
      <c r="F1021" s="25">
        <f t="shared" si="105"/>
        <v>124.34258811797653</v>
      </c>
      <c r="G1021" s="23">
        <f>'Emissions Factors'!$AB$39/1000</f>
        <v>0.49266147344102867</v>
      </c>
      <c r="H1021" s="26">
        <f t="shared" si="111"/>
        <v>61258.802673673265</v>
      </c>
      <c r="I1021" s="23">
        <f t="shared" si="106"/>
        <v>30.823387545303266</v>
      </c>
      <c r="J1021" s="26">
        <f>I1021*'Social Cost of Carbon'!$C$4</f>
        <v>1541.1693772651633</v>
      </c>
      <c r="K1021" s="26">
        <f>I1021*'Social Cost of Carbon'!$C$5</f>
        <v>3082.3387545303267</v>
      </c>
      <c r="L1021" s="26">
        <f>I1021*'Social Cost of Carbon'!$C$6</f>
        <v>4623.50813179549</v>
      </c>
      <c r="M1021" s="23">
        <f t="shared" si="107"/>
        <v>0.24634114414110322</v>
      </c>
      <c r="N1021" s="23">
        <f t="shared" si="108"/>
        <v>0.49268228828220645</v>
      </c>
      <c r="O1021" s="23">
        <f t="shared" si="109"/>
        <v>0.7390234324233097</v>
      </c>
      <c r="P1021" s="27"/>
    </row>
    <row r="1022" spans="1:16" x14ac:dyDescent="0.25">
      <c r="A1022" s="24">
        <f t="shared" si="110"/>
        <v>2018</v>
      </c>
      <c r="B1022" s="32">
        <v>43385</v>
      </c>
      <c r="C1022" s="28">
        <f>'Bitcoin Data'!C1022</f>
        <v>6274.580078</v>
      </c>
      <c r="D1022" s="26">
        <f>'Bitcoin Data'!K1022</f>
        <v>1650.0137501145844</v>
      </c>
      <c r="E1022" s="25">
        <f>'Bitcoin Data'!J1022</f>
        <v>75474.144615239755</v>
      </c>
      <c r="F1022" s="25">
        <f t="shared" si="105"/>
        <v>124.53337639328221</v>
      </c>
      <c r="G1022" s="23">
        <f>'Emissions Factors'!$AB$39/1000</f>
        <v>0.49266147344102867</v>
      </c>
      <c r="H1022" s="26">
        <f t="shared" si="111"/>
        <v>61352.796706500631</v>
      </c>
      <c r="I1022" s="23">
        <f t="shared" si="106"/>
        <v>37.183203292845299</v>
      </c>
      <c r="J1022" s="26">
        <f>I1022*'Social Cost of Carbon'!$C$4</f>
        <v>1859.160164642265</v>
      </c>
      <c r="K1022" s="26">
        <f>I1022*'Social Cost of Carbon'!$C$5</f>
        <v>3718.3203292845301</v>
      </c>
      <c r="L1022" s="26">
        <f>I1022*'Social Cost of Carbon'!$C$6</f>
        <v>5577.4804939267951</v>
      </c>
      <c r="M1022" s="23">
        <f t="shared" si="107"/>
        <v>0.29630033269650546</v>
      </c>
      <c r="N1022" s="23">
        <f t="shared" si="108"/>
        <v>0.59260066539301093</v>
      </c>
      <c r="O1022" s="23">
        <f t="shared" si="109"/>
        <v>0.88890099808951628</v>
      </c>
      <c r="P1022" s="27"/>
    </row>
    <row r="1023" spans="1:16" x14ac:dyDescent="0.25">
      <c r="A1023" s="24">
        <f t="shared" si="110"/>
        <v>2018</v>
      </c>
      <c r="B1023" s="32">
        <v>43386</v>
      </c>
      <c r="C1023" s="28">
        <f>'Bitcoin Data'!C1023</f>
        <v>6285.9902339999999</v>
      </c>
      <c r="D1023" s="26">
        <f>'Bitcoin Data'!K1023</f>
        <v>1762.4596103005974</v>
      </c>
      <c r="E1023" s="25">
        <f>'Bitcoin Data'!J1023</f>
        <v>71789.401570686779</v>
      </c>
      <c r="F1023" s="25">
        <f t="shared" si="105"/>
        <v>126.52592071598572</v>
      </c>
      <c r="G1023" s="23">
        <f>'Emissions Factors'!$AB$39/1000</f>
        <v>0.49266147344102867</v>
      </c>
      <c r="H1023" s="26">
        <f t="shared" si="111"/>
        <v>62334.446528420303</v>
      </c>
      <c r="I1023" s="23">
        <f t="shared" si="106"/>
        <v>35.367872355264247</v>
      </c>
      <c r="J1023" s="26">
        <f>I1023*'Social Cost of Carbon'!$C$4</f>
        <v>1768.3936177632124</v>
      </c>
      <c r="K1023" s="26">
        <f>I1023*'Social Cost of Carbon'!$C$5</f>
        <v>3536.7872355264249</v>
      </c>
      <c r="L1023" s="26">
        <f>I1023*'Social Cost of Carbon'!$C$6</f>
        <v>5305.1808532896366</v>
      </c>
      <c r="M1023" s="23">
        <f t="shared" si="107"/>
        <v>0.28132299795793997</v>
      </c>
      <c r="N1023" s="23">
        <f t="shared" si="108"/>
        <v>0.56264599591587994</v>
      </c>
      <c r="O1023" s="23">
        <f t="shared" si="109"/>
        <v>0.84396899387381974</v>
      </c>
      <c r="P1023" s="27"/>
    </row>
    <row r="1024" spans="1:16" x14ac:dyDescent="0.25">
      <c r="A1024" s="24">
        <f t="shared" si="110"/>
        <v>2018</v>
      </c>
      <c r="B1024" s="32">
        <v>43387</v>
      </c>
      <c r="C1024" s="28">
        <f>'Bitcoin Data'!C1024</f>
        <v>6290.9301759999998</v>
      </c>
      <c r="D1024" s="26">
        <f>'Bitcoin Data'!K1024</f>
        <v>1424.9525015832805</v>
      </c>
      <c r="E1024" s="25">
        <f>'Bitcoin Data'!J1024</f>
        <v>86217.548797349998</v>
      </c>
      <c r="F1024" s="25">
        <f t="shared" si="105"/>
        <v>122.85591183916245</v>
      </c>
      <c r="G1024" s="23">
        <f>'Emissions Factors'!$AB$39/1000</f>
        <v>0.49266147344102867</v>
      </c>
      <c r="H1024" s="26">
        <f t="shared" si="111"/>
        <v>60526.374547622887</v>
      </c>
      <c r="I1024" s="23">
        <f t="shared" si="106"/>
        <v>42.476064626976239</v>
      </c>
      <c r="J1024" s="26">
        <f>I1024*'Social Cost of Carbon'!$C$4</f>
        <v>2123.803231348812</v>
      </c>
      <c r="K1024" s="26">
        <f>I1024*'Social Cost of Carbon'!$C$5</f>
        <v>4247.606462697624</v>
      </c>
      <c r="L1024" s="26">
        <f>I1024*'Social Cost of Carbon'!$C$6</f>
        <v>6371.409694046436</v>
      </c>
      <c r="M1024" s="23">
        <f t="shared" si="107"/>
        <v>0.33759764803163061</v>
      </c>
      <c r="N1024" s="23">
        <f t="shared" si="108"/>
        <v>0.67519529606326123</v>
      </c>
      <c r="O1024" s="23">
        <f t="shared" si="109"/>
        <v>1.012792944094892</v>
      </c>
      <c r="P1024" s="27"/>
    </row>
    <row r="1025" spans="1:16" x14ac:dyDescent="0.25">
      <c r="A1025" s="24">
        <f t="shared" si="110"/>
        <v>2018</v>
      </c>
      <c r="B1025" s="32">
        <v>43388</v>
      </c>
      <c r="C1025" s="28">
        <f>'Bitcoin Data'!C1025</f>
        <v>6596.5400390000004</v>
      </c>
      <c r="D1025" s="26">
        <f>'Bitcoin Data'!K1025</f>
        <v>2024.9746878164026</v>
      </c>
      <c r="E1025" s="25">
        <f>'Bitcoin Data'!J1025</f>
        <v>62352.127493815722</v>
      </c>
      <c r="F1025" s="25">
        <f t="shared" si="105"/>
        <v>126.26147990647802</v>
      </c>
      <c r="G1025" s="23">
        <f>'Emissions Factors'!$AB$39/1000</f>
        <v>0.49266147344102867</v>
      </c>
      <c r="H1025" s="26">
        <f t="shared" si="111"/>
        <v>62204.166729570294</v>
      </c>
      <c r="I1025" s="23">
        <f t="shared" si="106"/>
        <v>30.718491003286129</v>
      </c>
      <c r="J1025" s="26">
        <f>I1025*'Social Cost of Carbon'!$C$4</f>
        <v>1535.9245501643065</v>
      </c>
      <c r="K1025" s="26">
        <f>I1025*'Social Cost of Carbon'!$C$5</f>
        <v>3071.8491003286131</v>
      </c>
      <c r="L1025" s="26">
        <f>I1025*'Social Cost of Carbon'!$C$6</f>
        <v>4607.7736504929189</v>
      </c>
      <c r="M1025" s="23">
        <f t="shared" si="107"/>
        <v>0.23283790306488375</v>
      </c>
      <c r="N1025" s="23">
        <f t="shared" si="108"/>
        <v>0.4656758061297675</v>
      </c>
      <c r="O1025" s="23">
        <f t="shared" si="109"/>
        <v>0.69851370919465117</v>
      </c>
      <c r="P1025" s="27"/>
    </row>
    <row r="1026" spans="1:16" x14ac:dyDescent="0.25">
      <c r="A1026" s="24">
        <f t="shared" si="110"/>
        <v>2018</v>
      </c>
      <c r="B1026" s="32">
        <v>43389</v>
      </c>
      <c r="C1026" s="28">
        <f>'Bitcoin Data'!C1026</f>
        <v>6596.1098629999997</v>
      </c>
      <c r="D1026" s="26">
        <f>'Bitcoin Data'!K1026</f>
        <v>1687.4472672728978</v>
      </c>
      <c r="E1026" s="25">
        <f>'Bitcoin Data'!J1026</f>
        <v>75164.54447082855</v>
      </c>
      <c r="F1026" s="25">
        <f t="shared" si="105"/>
        <v>126.83620516311184</v>
      </c>
      <c r="G1026" s="23">
        <f>'Emissions Factors'!$AB$39/1000</f>
        <v>0.49266147344102867</v>
      </c>
      <c r="H1026" s="26">
        <f t="shared" si="111"/>
        <v>62487.311721327285</v>
      </c>
      <c r="I1026" s="23">
        <f t="shared" si="106"/>
        <v>37.030675229522117</v>
      </c>
      <c r="J1026" s="26">
        <f>I1026*'Social Cost of Carbon'!$C$4</f>
        <v>1851.5337614761058</v>
      </c>
      <c r="K1026" s="26">
        <f>I1026*'Social Cost of Carbon'!$C$5</f>
        <v>3703.0675229522117</v>
      </c>
      <c r="L1026" s="26">
        <f>I1026*'Social Cost of Carbon'!$C$6</f>
        <v>5554.6012844283177</v>
      </c>
      <c r="M1026" s="23">
        <f t="shared" si="107"/>
        <v>0.28070086762229934</v>
      </c>
      <c r="N1026" s="23">
        <f t="shared" si="108"/>
        <v>0.56140173524459869</v>
      </c>
      <c r="O1026" s="23">
        <f t="shared" si="109"/>
        <v>0.84210260286689798</v>
      </c>
      <c r="P1026" s="27"/>
    </row>
    <row r="1027" spans="1:16" x14ac:dyDescent="0.25">
      <c r="A1027" s="24">
        <f t="shared" si="110"/>
        <v>2018</v>
      </c>
      <c r="B1027" s="32">
        <v>43390</v>
      </c>
      <c r="C1027" s="28">
        <f>'Bitcoin Data'!C1027</f>
        <v>6544.4301759999998</v>
      </c>
      <c r="D1027" s="26">
        <f>'Bitcoin Data'!K1027</f>
        <v>1724.9640632486824</v>
      </c>
      <c r="E1027" s="25">
        <f>'Bitcoin Data'!J1027</f>
        <v>73043.52815640888</v>
      </c>
      <c r="F1027" s="25">
        <f t="shared" si="105"/>
        <v>125.9974611226986</v>
      </c>
      <c r="G1027" s="23">
        <f>'Emissions Factors'!$AB$39/1000</f>
        <v>0.49266147344102867</v>
      </c>
      <c r="H1027" s="26">
        <f t="shared" si="111"/>
        <v>62074.094846537417</v>
      </c>
      <c r="I1027" s="23">
        <f t="shared" si="106"/>
        <v>35.985732206867667</v>
      </c>
      <c r="J1027" s="26">
        <f>I1027*'Social Cost of Carbon'!$C$4</f>
        <v>1799.2866103433832</v>
      </c>
      <c r="K1027" s="26">
        <f>I1027*'Social Cost of Carbon'!$C$5</f>
        <v>3598.5732206867665</v>
      </c>
      <c r="L1027" s="26">
        <f>I1027*'Social Cost of Carbon'!$C$6</f>
        <v>5397.8598310301504</v>
      </c>
      <c r="M1027" s="23">
        <f t="shared" si="107"/>
        <v>0.27493403733480115</v>
      </c>
      <c r="N1027" s="23">
        <f t="shared" si="108"/>
        <v>0.5498680746696023</v>
      </c>
      <c r="O1027" s="23">
        <f t="shared" si="109"/>
        <v>0.82480211200440356</v>
      </c>
      <c r="P1027" s="27"/>
    </row>
    <row r="1028" spans="1:16" x14ac:dyDescent="0.25">
      <c r="A1028" s="24">
        <f t="shared" si="110"/>
        <v>2018</v>
      </c>
      <c r="B1028" s="32">
        <v>43391</v>
      </c>
      <c r="C1028" s="28">
        <f>'Bitcoin Data'!C1028</f>
        <v>6476.7099609999996</v>
      </c>
      <c r="D1028" s="26">
        <f>'Bitcoin Data'!K1028</f>
        <v>1724.9640632486824</v>
      </c>
      <c r="E1028" s="25">
        <f>'Bitcoin Data'!J1028</f>
        <v>71403.487837368782</v>
      </c>
      <c r="F1028" s="25">
        <f t="shared" si="105"/>
        <v>123.16845051007553</v>
      </c>
      <c r="G1028" s="23">
        <f>'Emissions Factors'!$AB$39/1000</f>
        <v>0.49266147344102867</v>
      </c>
      <c r="H1028" s="26">
        <f t="shared" si="111"/>
        <v>60680.350309742229</v>
      </c>
      <c r="I1028" s="23">
        <f t="shared" si="106"/>
        <v>35.177747526786675</v>
      </c>
      <c r="J1028" s="26">
        <f>I1028*'Social Cost of Carbon'!$C$4</f>
        <v>1758.8873763393337</v>
      </c>
      <c r="K1028" s="26">
        <f>I1028*'Social Cost of Carbon'!$C$5</f>
        <v>3517.7747526786675</v>
      </c>
      <c r="L1028" s="26">
        <f>I1028*'Social Cost of Carbon'!$C$6</f>
        <v>5276.662129018001</v>
      </c>
      <c r="M1028" s="23">
        <f t="shared" si="107"/>
        <v>0.27157111973989995</v>
      </c>
      <c r="N1028" s="23">
        <f t="shared" si="108"/>
        <v>0.54314223947979989</v>
      </c>
      <c r="O1028" s="23">
        <f t="shared" si="109"/>
        <v>0.8147133592196999</v>
      </c>
      <c r="P1028" s="27"/>
    </row>
    <row r="1029" spans="1:16" x14ac:dyDescent="0.25">
      <c r="A1029" s="24">
        <f t="shared" si="110"/>
        <v>2018</v>
      </c>
      <c r="B1029" s="32">
        <v>43392</v>
      </c>
      <c r="C1029" s="28">
        <f>'Bitcoin Data'!C1029</f>
        <v>6465.4101559999999</v>
      </c>
      <c r="D1029" s="26">
        <f>'Bitcoin Data'!K1029</f>
        <v>1774.9728823587418</v>
      </c>
      <c r="E1029" s="25">
        <f>'Bitcoin Data'!J1029</f>
        <v>69702.641761069099</v>
      </c>
      <c r="F1029" s="25">
        <f t="shared" si="105"/>
        <v>123.72029895466362</v>
      </c>
      <c r="G1029" s="23">
        <f>'Emissions Factors'!$AB$39/1000</f>
        <v>0.49266147344102867</v>
      </c>
      <c r="H1029" s="26">
        <f t="shared" si="111"/>
        <v>60952.224777569136</v>
      </c>
      <c r="I1029" s="23">
        <f t="shared" si="106"/>
        <v>34.339806192740475</v>
      </c>
      <c r="J1029" s="26">
        <f>I1029*'Social Cost of Carbon'!$C$4</f>
        <v>1716.9903096370238</v>
      </c>
      <c r="K1029" s="26">
        <f>I1029*'Social Cost of Carbon'!$C$5</f>
        <v>3433.9806192740475</v>
      </c>
      <c r="L1029" s="26">
        <f>I1029*'Social Cost of Carbon'!$C$6</f>
        <v>5150.9709289110715</v>
      </c>
      <c r="M1029" s="23">
        <f t="shared" si="107"/>
        <v>0.26556556633048722</v>
      </c>
      <c r="N1029" s="23">
        <f t="shared" si="108"/>
        <v>0.53113113266097445</v>
      </c>
      <c r="O1029" s="23">
        <f t="shared" si="109"/>
        <v>0.79669669899146167</v>
      </c>
      <c r="P1029" s="27"/>
    </row>
    <row r="1030" spans="1:16" x14ac:dyDescent="0.25">
      <c r="A1030" s="24">
        <f t="shared" si="110"/>
        <v>2018</v>
      </c>
      <c r="B1030" s="32">
        <v>43393</v>
      </c>
      <c r="C1030" s="28">
        <f>'Bitcoin Data'!C1030</f>
        <v>6489.1899409999996</v>
      </c>
      <c r="D1030" s="26">
        <f>'Bitcoin Data'!K1030</f>
        <v>1787.4875868917577</v>
      </c>
      <c r="E1030" s="25">
        <f>'Bitcoin Data'!J1030</f>
        <v>68946.487671368246</v>
      </c>
      <c r="F1030" s="25">
        <f t="shared" si="105"/>
        <v>123.24099087235635</v>
      </c>
      <c r="G1030" s="23">
        <f>'Emissions Factors'!$AB$39/1000</f>
        <v>0.49266147344102867</v>
      </c>
      <c r="H1030" s="26">
        <f t="shared" si="111"/>
        <v>60716.088151507443</v>
      </c>
      <c r="I1030" s="23">
        <f t="shared" si="106"/>
        <v>33.967278204759999</v>
      </c>
      <c r="J1030" s="26">
        <f>I1030*'Social Cost of Carbon'!$C$4</f>
        <v>1698.363910238</v>
      </c>
      <c r="K1030" s="26">
        <f>I1030*'Social Cost of Carbon'!$C$5</f>
        <v>3396.727820476</v>
      </c>
      <c r="L1030" s="26">
        <f>I1030*'Social Cost of Carbon'!$C$6</f>
        <v>5095.0917307139998</v>
      </c>
      <c r="M1030" s="23">
        <f t="shared" si="107"/>
        <v>0.26172202165133079</v>
      </c>
      <c r="N1030" s="23">
        <f t="shared" si="108"/>
        <v>0.52344404330266159</v>
      </c>
      <c r="O1030" s="23">
        <f t="shared" si="109"/>
        <v>0.78516606495399244</v>
      </c>
      <c r="P1030" s="27"/>
    </row>
    <row r="1031" spans="1:16" x14ac:dyDescent="0.25">
      <c r="A1031" s="24">
        <f t="shared" si="110"/>
        <v>2018</v>
      </c>
      <c r="B1031" s="32">
        <v>43394</v>
      </c>
      <c r="C1031" s="28">
        <f>'Bitcoin Data'!C1031</f>
        <v>6482.3500979999999</v>
      </c>
      <c r="D1031" s="26">
        <f>'Bitcoin Data'!K1031</f>
        <v>1724.9640632486824</v>
      </c>
      <c r="E1031" s="25">
        <f>'Bitcoin Data'!J1031</f>
        <v>72816.078347124436</v>
      </c>
      <c r="F1031" s="25">
        <f t="shared" ref="F1031:F1094" si="112">E1031*D1031/1000000</f>
        <v>125.60511837549016</v>
      </c>
      <c r="G1031" s="23">
        <f>'Emissions Factors'!$AB$39/1000</f>
        <v>0.49266147344102867</v>
      </c>
      <c r="H1031" s="26">
        <f t="shared" si="111"/>
        <v>61880.802690603807</v>
      </c>
      <c r="I1031" s="23">
        <f t="shared" ref="I1031:I1094" si="113">$E1031*G1031/1000</f>
        <v>35.873676448691711</v>
      </c>
      <c r="J1031" s="26">
        <f>I1031*'Social Cost of Carbon'!$C$4</f>
        <v>1793.6838224345856</v>
      </c>
      <c r="K1031" s="26">
        <f>I1031*'Social Cost of Carbon'!$C$5</f>
        <v>3587.3676448691713</v>
      </c>
      <c r="L1031" s="26">
        <f>I1031*'Social Cost of Carbon'!$C$6</f>
        <v>5381.0514673037569</v>
      </c>
      <c r="M1031" s="23">
        <f t="shared" ref="M1031:M1094" si="114">J1031/$C1031</f>
        <v>0.27670270740051378</v>
      </c>
      <c r="N1031" s="23">
        <f t="shared" ref="N1031:N1094" si="115">K1031/$C1031</f>
        <v>0.55340541480102756</v>
      </c>
      <c r="O1031" s="23">
        <f t="shared" ref="O1031:O1094" si="116">L1031/$C1031</f>
        <v>0.83010812220154129</v>
      </c>
      <c r="P1031" s="27"/>
    </row>
    <row r="1032" spans="1:16" x14ac:dyDescent="0.25">
      <c r="A1032" s="24">
        <f t="shared" ref="A1032:A1095" si="117">YEAR(B1032)</f>
        <v>2018</v>
      </c>
      <c r="B1032" s="32">
        <v>43395</v>
      </c>
      <c r="C1032" s="28">
        <f>'Bitcoin Data'!C1032</f>
        <v>6487.1601559999999</v>
      </c>
      <c r="D1032" s="26">
        <f>'Bitcoin Data'!K1032</f>
        <v>1937.5672766415501</v>
      </c>
      <c r="E1032" s="25">
        <f>'Bitcoin Data'!J1032</f>
        <v>63954.576763207508</v>
      </c>
      <c r="F1032" s="25">
        <f t="shared" si="112"/>
        <v>123.91629512785093</v>
      </c>
      <c r="G1032" s="23">
        <f>'Emissions Factors'!$AB$39/1000</f>
        <v>0.49266147344102867</v>
      </c>
      <c r="H1032" s="26">
        <f t="shared" ref="H1032:H1095" si="118">F1032*G1032*1000</f>
        <v>61048.784541040404</v>
      </c>
      <c r="I1032" s="23">
        <f t="shared" si="113"/>
        <v>31.507956021459183</v>
      </c>
      <c r="J1032" s="26">
        <f>I1032*'Social Cost of Carbon'!$C$4</f>
        <v>1575.3978010729591</v>
      </c>
      <c r="K1032" s="26">
        <f>I1032*'Social Cost of Carbon'!$C$5</f>
        <v>3150.7956021459181</v>
      </c>
      <c r="L1032" s="26">
        <f>I1032*'Social Cost of Carbon'!$C$6</f>
        <v>4726.1934032188774</v>
      </c>
      <c r="M1032" s="23">
        <f t="shared" si="114"/>
        <v>0.24284860604464459</v>
      </c>
      <c r="N1032" s="23">
        <f t="shared" si="115"/>
        <v>0.48569721208928918</v>
      </c>
      <c r="O1032" s="23">
        <f t="shared" si="116"/>
        <v>0.72854581813393382</v>
      </c>
      <c r="P1032" s="27"/>
    </row>
    <row r="1033" spans="1:16" x14ac:dyDescent="0.25">
      <c r="A1033" s="24">
        <f t="shared" si="117"/>
        <v>2018</v>
      </c>
      <c r="B1033" s="32">
        <v>43396</v>
      </c>
      <c r="C1033" s="28">
        <f>'Bitcoin Data'!C1033</f>
        <v>6475.7402339999999</v>
      </c>
      <c r="D1033" s="26">
        <f>'Bitcoin Data'!K1033</f>
        <v>1924.9278152069294</v>
      </c>
      <c r="E1033" s="25">
        <f>'Bitcoin Data'!J1033</f>
        <v>65229.749339278627</v>
      </c>
      <c r="F1033" s="25">
        <f t="shared" si="112"/>
        <v>125.56255888215325</v>
      </c>
      <c r="G1033" s="23">
        <f>'Emissions Factors'!$AB$39/1000</f>
        <v>0.49266147344102867</v>
      </c>
      <c r="H1033" s="26">
        <f t="shared" si="118"/>
        <v>61859.83526790754</v>
      </c>
      <c r="I1033" s="23">
        <f t="shared" si="113"/>
        <v>32.136184421677974</v>
      </c>
      <c r="J1033" s="26">
        <f>I1033*'Social Cost of Carbon'!$C$4</f>
        <v>1606.8092210838988</v>
      </c>
      <c r="K1033" s="26">
        <f>I1033*'Social Cost of Carbon'!$C$5</f>
        <v>3213.6184421677976</v>
      </c>
      <c r="L1033" s="26">
        <f>I1033*'Social Cost of Carbon'!$C$6</f>
        <v>4820.4276632516958</v>
      </c>
      <c r="M1033" s="23">
        <f t="shared" si="114"/>
        <v>0.24812749786465552</v>
      </c>
      <c r="N1033" s="23">
        <f t="shared" si="115"/>
        <v>0.49625499572931103</v>
      </c>
      <c r="O1033" s="23">
        <f t="shared" si="116"/>
        <v>0.74438249359396647</v>
      </c>
      <c r="P1033" s="27"/>
    </row>
    <row r="1034" spans="1:16" x14ac:dyDescent="0.25">
      <c r="A1034" s="24">
        <f t="shared" si="117"/>
        <v>2018</v>
      </c>
      <c r="B1034" s="32">
        <v>43397</v>
      </c>
      <c r="C1034" s="28">
        <f>'Bitcoin Data'!C1034</f>
        <v>6495.8398440000001</v>
      </c>
      <c r="D1034" s="26">
        <f>'Bitcoin Data'!K1034</f>
        <v>1412.5402181589893</v>
      </c>
      <c r="E1034" s="25">
        <f>'Bitcoin Data'!J1034</f>
        <v>86205.304757783844</v>
      </c>
      <c r="F1034" s="25">
        <f t="shared" si="112"/>
        <v>121.76845998902215</v>
      </c>
      <c r="G1034" s="23">
        <f>'Emissions Factors'!$AB$39/1000</f>
        <v>0.49266147344102867</v>
      </c>
      <c r="H1034" s="26">
        <f t="shared" si="118"/>
        <v>59990.628916836598</v>
      </c>
      <c r="I1034" s="23">
        <f t="shared" si="113"/>
        <v>42.470032460402706</v>
      </c>
      <c r="J1034" s="26">
        <f>I1034*'Social Cost of Carbon'!$C$4</f>
        <v>2123.5016230201354</v>
      </c>
      <c r="K1034" s="26">
        <f>I1034*'Social Cost of Carbon'!$C$5</f>
        <v>4247.0032460402708</v>
      </c>
      <c r="L1034" s="26">
        <f>I1034*'Social Cost of Carbon'!$C$6</f>
        <v>6370.5048690604062</v>
      </c>
      <c r="M1034" s="23">
        <f t="shared" si="114"/>
        <v>0.3269017823740753</v>
      </c>
      <c r="N1034" s="23">
        <f t="shared" si="115"/>
        <v>0.6538035647481506</v>
      </c>
      <c r="O1034" s="23">
        <f t="shared" si="116"/>
        <v>0.98070534712222601</v>
      </c>
      <c r="P1034" s="27"/>
    </row>
    <row r="1035" spans="1:16" x14ac:dyDescent="0.25">
      <c r="A1035" s="24">
        <f t="shared" si="117"/>
        <v>2018</v>
      </c>
      <c r="B1035" s="32">
        <v>43398</v>
      </c>
      <c r="C1035" s="28">
        <f>'Bitcoin Data'!C1035</f>
        <v>6476.2900390000004</v>
      </c>
      <c r="D1035" s="26">
        <f>'Bitcoin Data'!K1035</f>
        <v>1712.4916753876892</v>
      </c>
      <c r="E1035" s="25">
        <f>'Bitcoin Data'!J1035</f>
        <v>70657.866124684748</v>
      </c>
      <c r="F1035" s="25">
        <f t="shared" si="112"/>
        <v>121.00100753918042</v>
      </c>
      <c r="G1035" s="23">
        <f>'Emissions Factors'!$AB$39/1000</f>
        <v>0.49266147344102867</v>
      </c>
      <c r="H1035" s="26">
        <f t="shared" si="118"/>
        <v>59612.534662101643</v>
      </c>
      <c r="I1035" s="23">
        <f t="shared" si="113"/>
        <v>34.810408435186133</v>
      </c>
      <c r="J1035" s="26">
        <f>I1035*'Social Cost of Carbon'!$C$4</f>
        <v>1740.5204217593066</v>
      </c>
      <c r="K1035" s="26">
        <f>I1035*'Social Cost of Carbon'!$C$5</f>
        <v>3481.0408435186132</v>
      </c>
      <c r="L1035" s="26">
        <f>I1035*'Social Cost of Carbon'!$C$6</f>
        <v>5221.56126527792</v>
      </c>
      <c r="M1035" s="23">
        <f t="shared" si="114"/>
        <v>0.26875269811542585</v>
      </c>
      <c r="N1035" s="23">
        <f t="shared" si="115"/>
        <v>0.5375053962308517</v>
      </c>
      <c r="O1035" s="23">
        <f t="shared" si="116"/>
        <v>0.8062580943462776</v>
      </c>
      <c r="P1035" s="27"/>
    </row>
    <row r="1036" spans="1:16" x14ac:dyDescent="0.25">
      <c r="A1036" s="24">
        <f t="shared" si="117"/>
        <v>2018</v>
      </c>
      <c r="B1036" s="32">
        <v>43399</v>
      </c>
      <c r="C1036" s="28">
        <f>'Bitcoin Data'!C1036</f>
        <v>6474.75</v>
      </c>
      <c r="D1036" s="26">
        <f>'Bitcoin Data'!K1036</f>
        <v>1787.4875868917577</v>
      </c>
      <c r="E1036" s="25">
        <f>'Bitcoin Data'!J1036</f>
        <v>67725.883875255662</v>
      </c>
      <c r="F1036" s="25">
        <f t="shared" si="112"/>
        <v>121.05917673829214</v>
      </c>
      <c r="G1036" s="23">
        <f>'Emissions Factors'!$AB$39/1000</f>
        <v>0.49266147344102867</v>
      </c>
      <c r="H1036" s="26">
        <f t="shared" si="118"/>
        <v>59641.192385444912</v>
      </c>
      <c r="I1036" s="23">
        <f t="shared" si="113"/>
        <v>33.365933740079463</v>
      </c>
      <c r="J1036" s="26">
        <f>I1036*'Social Cost of Carbon'!$C$4</f>
        <v>1668.2966870039731</v>
      </c>
      <c r="K1036" s="26">
        <f>I1036*'Social Cost of Carbon'!$C$5</f>
        <v>3336.5933740079463</v>
      </c>
      <c r="L1036" s="26">
        <f>I1036*'Social Cost of Carbon'!$C$6</f>
        <v>5004.890061011919</v>
      </c>
      <c r="M1036" s="23">
        <f t="shared" si="114"/>
        <v>0.25766194633058775</v>
      </c>
      <c r="N1036" s="23">
        <f t="shared" si="115"/>
        <v>0.51532389266117551</v>
      </c>
      <c r="O1036" s="23">
        <f t="shared" si="116"/>
        <v>0.77298583899176321</v>
      </c>
      <c r="P1036" s="27"/>
    </row>
    <row r="1037" spans="1:16" x14ac:dyDescent="0.25">
      <c r="A1037" s="24">
        <f t="shared" si="117"/>
        <v>2018</v>
      </c>
      <c r="B1037" s="32">
        <v>43400</v>
      </c>
      <c r="C1037" s="28">
        <f>'Bitcoin Data'!C1037</f>
        <v>6480.3798829999996</v>
      </c>
      <c r="D1037" s="26">
        <f>'Bitcoin Data'!K1037</f>
        <v>1700.0377786173026</v>
      </c>
      <c r="E1037" s="25">
        <f>'Bitcoin Data'!J1037</f>
        <v>70664.638746122073</v>
      </c>
      <c r="F1037" s="25">
        <f t="shared" si="112"/>
        <v>120.13255548075155</v>
      </c>
      <c r="G1037" s="23">
        <f>'Emissions Factors'!$AB$39/1000</f>
        <v>0.49266147344102867</v>
      </c>
      <c r="H1037" s="26">
        <f t="shared" si="118"/>
        <v>59184.681791383184</v>
      </c>
      <c r="I1037" s="23">
        <f t="shared" si="113"/>
        <v>34.813745044842506</v>
      </c>
      <c r="J1037" s="26">
        <f>I1037*'Social Cost of Carbon'!$C$4</f>
        <v>1740.6872522421254</v>
      </c>
      <c r="K1037" s="26">
        <f>I1037*'Social Cost of Carbon'!$C$5</f>
        <v>3481.3745044842508</v>
      </c>
      <c r="L1037" s="26">
        <f>I1037*'Social Cost of Carbon'!$C$6</f>
        <v>5222.0617567263762</v>
      </c>
      <c r="M1037" s="23">
        <f t="shared" si="114"/>
        <v>0.26860882906085115</v>
      </c>
      <c r="N1037" s="23">
        <f t="shared" si="115"/>
        <v>0.5372176581217023</v>
      </c>
      <c r="O1037" s="23">
        <f t="shared" si="116"/>
        <v>0.80582648718255345</v>
      </c>
      <c r="P1037" s="27"/>
    </row>
    <row r="1038" spans="1:16" x14ac:dyDescent="0.25">
      <c r="A1038" s="24">
        <f t="shared" si="117"/>
        <v>2018</v>
      </c>
      <c r="B1038" s="32">
        <v>43401</v>
      </c>
      <c r="C1038" s="28">
        <f>'Bitcoin Data'!C1038</f>
        <v>6486.3901370000003</v>
      </c>
      <c r="D1038" s="26">
        <f>'Bitcoin Data'!K1038</f>
        <v>1749.9513902391602</v>
      </c>
      <c r="E1038" s="25">
        <f>'Bitcoin Data'!J1038</f>
        <v>68752.812244512563</v>
      </c>
      <c r="F1038" s="25">
        <f t="shared" si="112"/>
        <v>120.31407937013672</v>
      </c>
      <c r="G1038" s="23">
        <f>'Emissions Factors'!$AB$39/1000</f>
        <v>0.49266147344102867</v>
      </c>
      <c r="H1038" s="26">
        <f t="shared" si="118"/>
        <v>59274.11161819243</v>
      </c>
      <c r="I1038" s="23">
        <f t="shared" si="113"/>
        <v>33.871861783595961</v>
      </c>
      <c r="J1038" s="26">
        <f>I1038*'Social Cost of Carbon'!$C$4</f>
        <v>1693.593089179798</v>
      </c>
      <c r="K1038" s="26">
        <f>I1038*'Social Cost of Carbon'!$C$5</f>
        <v>3387.1861783595959</v>
      </c>
      <c r="L1038" s="26">
        <f>I1038*'Social Cost of Carbon'!$C$6</f>
        <v>5080.7792675393939</v>
      </c>
      <c r="M1038" s="23">
        <f t="shared" si="114"/>
        <v>0.26109947958867247</v>
      </c>
      <c r="N1038" s="23">
        <f t="shared" si="115"/>
        <v>0.52219895917734493</v>
      </c>
      <c r="O1038" s="23">
        <f t="shared" si="116"/>
        <v>0.78329843876601735</v>
      </c>
      <c r="P1038" s="27"/>
    </row>
    <row r="1039" spans="1:16" x14ac:dyDescent="0.25">
      <c r="A1039" s="24">
        <f t="shared" si="117"/>
        <v>2018</v>
      </c>
      <c r="B1039" s="32">
        <v>43402</v>
      </c>
      <c r="C1039" s="28">
        <f>'Bitcoin Data'!C1039</f>
        <v>6332.6298829999996</v>
      </c>
      <c r="D1039" s="26">
        <f>'Bitcoin Data'!K1039</f>
        <v>1825.0025347257426</v>
      </c>
      <c r="E1039" s="25">
        <f>'Bitcoin Data'!J1039</f>
        <v>65283.676201521419</v>
      </c>
      <c r="F1039" s="25">
        <f t="shared" si="112"/>
        <v>119.14287454399124</v>
      </c>
      <c r="G1039" s="23">
        <f>'Emissions Factors'!$AB$39/1000</f>
        <v>0.49266147344102867</v>
      </c>
      <c r="H1039" s="26">
        <f t="shared" si="118"/>
        <v>58697.104122842356</v>
      </c>
      <c r="I1039" s="23">
        <f t="shared" si="113"/>
        <v>32.162752109088558</v>
      </c>
      <c r="J1039" s="26">
        <f>I1039*'Social Cost of Carbon'!$C$4</f>
        <v>1608.137605454428</v>
      </c>
      <c r="K1039" s="26">
        <f>I1039*'Social Cost of Carbon'!$C$5</f>
        <v>3216.275210908856</v>
      </c>
      <c r="L1039" s="26">
        <f>I1039*'Social Cost of Carbon'!$C$6</f>
        <v>4824.412816363284</v>
      </c>
      <c r="M1039" s="23">
        <f t="shared" si="114"/>
        <v>0.25394466993428549</v>
      </c>
      <c r="N1039" s="23">
        <f t="shared" si="115"/>
        <v>0.50788933986857099</v>
      </c>
      <c r="O1039" s="23">
        <f t="shared" si="116"/>
        <v>0.76183400980285654</v>
      </c>
      <c r="P1039" s="27"/>
    </row>
    <row r="1040" spans="1:16" x14ac:dyDescent="0.25">
      <c r="A1040" s="24">
        <f t="shared" si="117"/>
        <v>2018</v>
      </c>
      <c r="B1040" s="32">
        <v>43403</v>
      </c>
      <c r="C1040" s="28">
        <f>'Bitcoin Data'!C1040</f>
        <v>6334.2700199999999</v>
      </c>
      <c r="D1040" s="26">
        <f>'Bitcoin Data'!K1040</f>
        <v>1924.9278152069294</v>
      </c>
      <c r="E1040" s="25">
        <f>'Bitcoin Data'!J1040</f>
        <v>61861.482772787502</v>
      </c>
      <c r="F1040" s="25">
        <f t="shared" si="112"/>
        <v>119.07888887928296</v>
      </c>
      <c r="G1040" s="23">
        <f>'Emissions Factors'!$AB$39/1000</f>
        <v>0.49266147344102867</v>
      </c>
      <c r="H1040" s="26">
        <f t="shared" si="118"/>
        <v>58665.580850988066</v>
      </c>
      <c r="I1040" s="23">
        <f t="shared" si="113"/>
        <v>30.476769252088303</v>
      </c>
      <c r="J1040" s="26">
        <f>I1040*'Social Cost of Carbon'!$C$4</f>
        <v>1523.8384626044151</v>
      </c>
      <c r="K1040" s="26">
        <f>I1040*'Social Cost of Carbon'!$C$5</f>
        <v>3047.6769252088302</v>
      </c>
      <c r="L1040" s="26">
        <f>I1040*'Social Cost of Carbon'!$C$6</f>
        <v>4571.5153878132451</v>
      </c>
      <c r="M1040" s="23">
        <f t="shared" si="114"/>
        <v>0.24057049317332624</v>
      </c>
      <c r="N1040" s="23">
        <f t="shared" si="115"/>
        <v>0.48114098634665248</v>
      </c>
      <c r="O1040" s="23">
        <f t="shared" si="116"/>
        <v>0.72171147951997872</v>
      </c>
      <c r="P1040" s="27"/>
    </row>
    <row r="1041" spans="1:16" x14ac:dyDescent="0.25">
      <c r="A1041" s="24">
        <f t="shared" si="117"/>
        <v>2018</v>
      </c>
      <c r="B1041" s="32">
        <v>43404</v>
      </c>
      <c r="C1041" s="28">
        <f>'Bitcoin Data'!C1041</f>
        <v>6317.6098629999997</v>
      </c>
      <c r="D1041" s="26">
        <f>'Bitcoin Data'!K1041</f>
        <v>2037.5820692777904</v>
      </c>
      <c r="E1041" s="25">
        <f>'Bitcoin Data'!J1041</f>
        <v>61423.812623402031</v>
      </c>
      <c r="F1041" s="25">
        <f t="shared" si="112"/>
        <v>125.15605922812277</v>
      </c>
      <c r="G1041" s="23">
        <f>'Emissions Factors'!$AB$39/1000</f>
        <v>0.49266147344102867</v>
      </c>
      <c r="H1041" s="26">
        <f t="shared" si="118"/>
        <v>61659.568549399613</v>
      </c>
      <c r="I1041" s="23">
        <f t="shared" si="113"/>
        <v>30.261146031410902</v>
      </c>
      <c r="J1041" s="26">
        <f>I1041*'Social Cost of Carbon'!$C$4</f>
        <v>1513.0573015705452</v>
      </c>
      <c r="K1041" s="26">
        <f>I1041*'Social Cost of Carbon'!$C$5</f>
        <v>3026.1146031410904</v>
      </c>
      <c r="L1041" s="26">
        <f>I1041*'Social Cost of Carbon'!$C$6</f>
        <v>4539.1719047116358</v>
      </c>
      <c r="M1041" s="23">
        <f t="shared" si="114"/>
        <v>0.23949837587027734</v>
      </c>
      <c r="N1041" s="23">
        <f t="shared" si="115"/>
        <v>0.47899675174055467</v>
      </c>
      <c r="O1041" s="23">
        <f t="shared" si="116"/>
        <v>0.71849512761083201</v>
      </c>
      <c r="P1041" s="27"/>
    </row>
    <row r="1042" spans="1:16" x14ac:dyDescent="0.25">
      <c r="A1042" s="24">
        <f t="shared" si="117"/>
        <v>2018</v>
      </c>
      <c r="B1042" s="32">
        <v>43405</v>
      </c>
      <c r="C1042" s="28">
        <f>'Bitcoin Data'!C1042</f>
        <v>6377.7797849999997</v>
      </c>
      <c r="D1042" s="26">
        <f>'Bitcoin Data'!K1042</f>
        <v>1924.9278152069294</v>
      </c>
      <c r="E1042" s="25">
        <f>'Bitcoin Data'!J1042</f>
        <v>66067.998885825073</v>
      </c>
      <c r="F1042" s="25">
        <f t="shared" si="112"/>
        <v>127.1761287503851</v>
      </c>
      <c r="G1042" s="23">
        <f>'Emissions Factors'!$AB$39/1000</f>
        <v>0.49266147344102867</v>
      </c>
      <c r="H1042" s="26">
        <f t="shared" si="118"/>
        <v>62654.778976690694</v>
      </c>
      <c r="I1042" s="23">
        <f t="shared" si="113"/>
        <v>32.54915767839082</v>
      </c>
      <c r="J1042" s="26">
        <f>I1042*'Social Cost of Carbon'!$C$4</f>
        <v>1627.457883919541</v>
      </c>
      <c r="K1042" s="26">
        <f>I1042*'Social Cost of Carbon'!$C$5</f>
        <v>3254.915767839082</v>
      </c>
      <c r="L1042" s="26">
        <f>I1042*'Social Cost of Carbon'!$C$6</f>
        <v>4882.3736517586231</v>
      </c>
      <c r="M1042" s="23">
        <f t="shared" si="114"/>
        <v>0.25517624295325853</v>
      </c>
      <c r="N1042" s="23">
        <f t="shared" si="115"/>
        <v>0.51035248590651705</v>
      </c>
      <c r="O1042" s="23">
        <f t="shared" si="116"/>
        <v>0.76552872885977563</v>
      </c>
      <c r="P1042" s="27"/>
    </row>
    <row r="1043" spans="1:16" x14ac:dyDescent="0.25">
      <c r="A1043" s="24">
        <f t="shared" si="117"/>
        <v>2018</v>
      </c>
      <c r="B1043" s="32">
        <v>43406</v>
      </c>
      <c r="C1043" s="28">
        <f>'Bitcoin Data'!C1043</f>
        <v>6388.4399409999996</v>
      </c>
      <c r="D1043" s="26">
        <f>'Bitcoin Data'!K1043</f>
        <v>1787.4875868917577</v>
      </c>
      <c r="E1043" s="25">
        <f>'Bitcoin Data'!J1043</f>
        <v>71111.890338105062</v>
      </c>
      <c r="F1043" s="25">
        <f t="shared" si="112"/>
        <v>127.11162125977071</v>
      </c>
      <c r="G1043" s="23">
        <f>'Emissions Factors'!$AB$39/1000</f>
        <v>0.49266147344102867</v>
      </c>
      <c r="H1043" s="26">
        <f t="shared" si="118"/>
        <v>62622.998621316627</v>
      </c>
      <c r="I1043" s="23">
        <f t="shared" si="113"/>
        <v>35.034088673147693</v>
      </c>
      <c r="J1043" s="26">
        <f>I1043*'Social Cost of Carbon'!$C$4</f>
        <v>1751.7044336573847</v>
      </c>
      <c r="K1043" s="26">
        <f>I1043*'Social Cost of Carbon'!$C$5</f>
        <v>3503.4088673147694</v>
      </c>
      <c r="L1043" s="26">
        <f>I1043*'Social Cost of Carbon'!$C$6</f>
        <v>5255.1133009721543</v>
      </c>
      <c r="M1043" s="23">
        <f t="shared" si="114"/>
        <v>0.27419909239738205</v>
      </c>
      <c r="N1043" s="23">
        <f t="shared" si="115"/>
        <v>0.5483981847947641</v>
      </c>
      <c r="O1043" s="23">
        <f t="shared" si="116"/>
        <v>0.82259727719214615</v>
      </c>
      <c r="P1043" s="27"/>
    </row>
    <row r="1044" spans="1:16" x14ac:dyDescent="0.25">
      <c r="A1044" s="24">
        <f t="shared" si="117"/>
        <v>2018</v>
      </c>
      <c r="B1044" s="32">
        <v>43407</v>
      </c>
      <c r="C1044" s="28">
        <f>'Bitcoin Data'!C1044</f>
        <v>6361.2597660000001</v>
      </c>
      <c r="D1044" s="26">
        <f>'Bitcoin Data'!K1044</f>
        <v>2012.5223613595704</v>
      </c>
      <c r="E1044" s="25">
        <f>'Bitcoin Data'!J1044</f>
        <v>64651.823172570716</v>
      </c>
      <c r="F1044" s="25">
        <f t="shared" si="112"/>
        <v>130.1132398374634</v>
      </c>
      <c r="G1044" s="23">
        <f>'Emissions Factors'!$AB$39/1000</f>
        <v>0.49266147344102867</v>
      </c>
      <c r="H1044" s="26">
        <f t="shared" si="118"/>
        <v>64101.780452510669</v>
      </c>
      <c r="I1044" s="23">
        <f t="shared" si="113"/>
        <v>31.851462464847529</v>
      </c>
      <c r="J1044" s="26">
        <f>I1044*'Social Cost of Carbon'!$C$4</f>
        <v>1592.5731232423764</v>
      </c>
      <c r="K1044" s="26">
        <f>I1044*'Social Cost of Carbon'!$C$5</f>
        <v>3185.1462464847527</v>
      </c>
      <c r="L1044" s="26">
        <f>I1044*'Social Cost of Carbon'!$C$6</f>
        <v>4777.7193697271296</v>
      </c>
      <c r="M1044" s="23">
        <f t="shared" si="114"/>
        <v>0.25035498970729758</v>
      </c>
      <c r="N1044" s="23">
        <f t="shared" si="115"/>
        <v>0.50070997941459516</v>
      </c>
      <c r="O1044" s="23">
        <f t="shared" si="116"/>
        <v>0.75106496912189291</v>
      </c>
      <c r="P1044" s="27"/>
    </row>
    <row r="1045" spans="1:16" x14ac:dyDescent="0.25">
      <c r="A1045" s="24">
        <f t="shared" si="117"/>
        <v>2018</v>
      </c>
      <c r="B1045" s="32">
        <v>43408</v>
      </c>
      <c r="C1045" s="28">
        <f>'Bitcoin Data'!C1045</f>
        <v>6376.1298829999996</v>
      </c>
      <c r="D1045" s="26">
        <f>'Bitcoin Data'!K1045</f>
        <v>1537.5416417527974</v>
      </c>
      <c r="E1045" s="25">
        <f>'Bitcoin Data'!J1045</f>
        <v>83305.5205130088</v>
      </c>
      <c r="F1045" s="25">
        <f t="shared" si="112"/>
        <v>128.08570677664289</v>
      </c>
      <c r="G1045" s="23">
        <f>'Emissions Factors'!$AB$39/1000</f>
        <v>0.49266147344102867</v>
      </c>
      <c r="H1045" s="26">
        <f t="shared" si="118"/>
        <v>63102.893027316444</v>
      </c>
      <c r="I1045" s="23">
        <f t="shared" si="113"/>
        <v>41.041420481710752</v>
      </c>
      <c r="J1045" s="26">
        <f>I1045*'Social Cost of Carbon'!$C$4</f>
        <v>2052.0710240855374</v>
      </c>
      <c r="K1045" s="26">
        <f>I1045*'Social Cost of Carbon'!$C$5</f>
        <v>4104.1420481710747</v>
      </c>
      <c r="L1045" s="26">
        <f>I1045*'Social Cost of Carbon'!$C$6</f>
        <v>6156.2130722566126</v>
      </c>
      <c r="M1045" s="23">
        <f t="shared" si="114"/>
        <v>0.32183645279196038</v>
      </c>
      <c r="N1045" s="23">
        <f t="shared" si="115"/>
        <v>0.64367290558392076</v>
      </c>
      <c r="O1045" s="23">
        <f t="shared" si="116"/>
        <v>0.96550935837588125</v>
      </c>
      <c r="P1045" s="27"/>
    </row>
    <row r="1046" spans="1:16" x14ac:dyDescent="0.25">
      <c r="A1046" s="24">
        <f t="shared" si="117"/>
        <v>2018</v>
      </c>
      <c r="B1046" s="32">
        <v>43409</v>
      </c>
      <c r="C1046" s="28">
        <f>'Bitcoin Data'!C1046</f>
        <v>6419.6601559999999</v>
      </c>
      <c r="D1046" s="26">
        <f>'Bitcoin Data'!K1046</f>
        <v>1800</v>
      </c>
      <c r="E1046" s="25">
        <f>'Bitcoin Data'!J1046</f>
        <v>70918.458753204512</v>
      </c>
      <c r="F1046" s="25">
        <f t="shared" si="112"/>
        <v>127.65322575576812</v>
      </c>
      <c r="G1046" s="23">
        <f>'Emissions Factors'!$AB$39/1000</f>
        <v>0.49266147344102867</v>
      </c>
      <c r="H1046" s="26">
        <f t="shared" si="118"/>
        <v>62889.82629033699</v>
      </c>
      <c r="I1046" s="23">
        <f t="shared" si="113"/>
        <v>34.93879238352055</v>
      </c>
      <c r="J1046" s="26">
        <f>I1046*'Social Cost of Carbon'!$C$4</f>
        <v>1746.9396191760275</v>
      </c>
      <c r="K1046" s="26">
        <f>I1046*'Social Cost of Carbon'!$C$5</f>
        <v>3493.8792383520549</v>
      </c>
      <c r="L1046" s="26">
        <f>I1046*'Social Cost of Carbon'!$C$6</f>
        <v>5240.8188575280828</v>
      </c>
      <c r="M1046" s="23">
        <f t="shared" si="114"/>
        <v>0.27212337985575252</v>
      </c>
      <c r="N1046" s="23">
        <f t="shared" si="115"/>
        <v>0.54424675971150505</v>
      </c>
      <c r="O1046" s="23">
        <f t="shared" si="116"/>
        <v>0.81637013956725768</v>
      </c>
      <c r="P1046" s="27"/>
    </row>
    <row r="1047" spans="1:16" x14ac:dyDescent="0.25">
      <c r="A1047" s="24">
        <f t="shared" si="117"/>
        <v>2018</v>
      </c>
      <c r="B1047" s="32">
        <v>43410</v>
      </c>
      <c r="C1047" s="28">
        <f>'Bitcoin Data'!C1047</f>
        <v>6461.0097660000001</v>
      </c>
      <c r="D1047" s="26">
        <f>'Bitcoin Data'!K1047</f>
        <v>1600</v>
      </c>
      <c r="E1047" s="25">
        <f>'Bitcoin Data'!J1047</f>
        <v>77753.093699208956</v>
      </c>
      <c r="F1047" s="25">
        <f t="shared" si="112"/>
        <v>124.40494991873433</v>
      </c>
      <c r="G1047" s="23">
        <f>'Emissions Factors'!$AB$39/1000</f>
        <v>0.49266147344102867</v>
      </c>
      <c r="H1047" s="26">
        <f t="shared" si="118"/>
        <v>61289.525930321033</v>
      </c>
      <c r="I1047" s="23">
        <f t="shared" si="113"/>
        <v>38.305953706450644</v>
      </c>
      <c r="J1047" s="26">
        <f>I1047*'Social Cost of Carbon'!$C$4</f>
        <v>1915.2976853225323</v>
      </c>
      <c r="K1047" s="26">
        <f>I1047*'Social Cost of Carbon'!$C$5</f>
        <v>3830.5953706450646</v>
      </c>
      <c r="L1047" s="26">
        <f>I1047*'Social Cost of Carbon'!$C$6</f>
        <v>5745.8930559675964</v>
      </c>
      <c r="M1047" s="23">
        <f t="shared" si="114"/>
        <v>0.29643937320780273</v>
      </c>
      <c r="N1047" s="23">
        <f t="shared" si="115"/>
        <v>0.59287874641560545</v>
      </c>
      <c r="O1047" s="23">
        <f t="shared" si="116"/>
        <v>0.88931811962340812</v>
      </c>
      <c r="P1047" s="27"/>
    </row>
    <row r="1048" spans="1:16" x14ac:dyDescent="0.25">
      <c r="A1048" s="24">
        <f t="shared" si="117"/>
        <v>2018</v>
      </c>
      <c r="B1048" s="32">
        <v>43411</v>
      </c>
      <c r="C1048" s="28">
        <f>'Bitcoin Data'!C1048</f>
        <v>6530.1401370000003</v>
      </c>
      <c r="D1048" s="26">
        <f>'Bitcoin Data'!K1048</f>
        <v>1624.9887153561435</v>
      </c>
      <c r="E1048" s="25">
        <f>'Bitcoin Data'!J1048</f>
        <v>74033.528904348394</v>
      </c>
      <c r="F1048" s="25">
        <f t="shared" si="112"/>
        <v>120.30364902755902</v>
      </c>
      <c r="G1048" s="23">
        <f>'Emissions Factors'!$AB$39/1000</f>
        <v>0.49266147344102867</v>
      </c>
      <c r="H1048" s="26">
        <f t="shared" si="118"/>
        <v>59268.972990249604</v>
      </c>
      <c r="I1048" s="23">
        <f t="shared" si="113"/>
        <v>36.473467434055266</v>
      </c>
      <c r="J1048" s="26">
        <f>I1048*'Social Cost of Carbon'!$C$4</f>
        <v>1823.6733717027632</v>
      </c>
      <c r="K1048" s="26">
        <f>I1048*'Social Cost of Carbon'!$C$5</f>
        <v>3647.3467434055265</v>
      </c>
      <c r="L1048" s="26">
        <f>I1048*'Social Cost of Carbon'!$C$6</f>
        <v>5471.0201151082902</v>
      </c>
      <c r="M1048" s="23">
        <f t="shared" si="114"/>
        <v>0.27927017390787168</v>
      </c>
      <c r="N1048" s="23">
        <f t="shared" si="115"/>
        <v>0.55854034781574335</v>
      </c>
      <c r="O1048" s="23">
        <f t="shared" si="116"/>
        <v>0.83781052172361514</v>
      </c>
      <c r="P1048" s="27"/>
    </row>
    <row r="1049" spans="1:16" x14ac:dyDescent="0.25">
      <c r="A1049" s="24">
        <f t="shared" si="117"/>
        <v>2018</v>
      </c>
      <c r="B1049" s="32">
        <v>43412</v>
      </c>
      <c r="C1049" s="28">
        <f>'Bitcoin Data'!C1049</f>
        <v>6453.7202150000003</v>
      </c>
      <c r="D1049" s="26">
        <f>'Bitcoin Data'!K1049</f>
        <v>1512.4779430299975</v>
      </c>
      <c r="E1049" s="25">
        <f>'Bitcoin Data'!J1049</f>
        <v>76831.571077004191</v>
      </c>
      <c r="F1049" s="25">
        <f t="shared" si="112"/>
        <v>116.20605658231035</v>
      </c>
      <c r="G1049" s="23">
        <f>'Emissions Factors'!$AB$39/1000</f>
        <v>0.49266147344102867</v>
      </c>
      <c r="H1049" s="26">
        <f t="shared" si="118"/>
        <v>57250.247058612564</v>
      </c>
      <c r="I1049" s="23">
        <f t="shared" si="113"/>
        <v>37.851955013586007</v>
      </c>
      <c r="J1049" s="26">
        <f>I1049*'Social Cost of Carbon'!$C$4</f>
        <v>1892.5977506793004</v>
      </c>
      <c r="K1049" s="26">
        <f>I1049*'Social Cost of Carbon'!$C$5</f>
        <v>3785.1955013586007</v>
      </c>
      <c r="L1049" s="26">
        <f>I1049*'Social Cost of Carbon'!$C$6</f>
        <v>5677.7932520379009</v>
      </c>
      <c r="M1049" s="23">
        <f t="shared" si="114"/>
        <v>0.29325686389075983</v>
      </c>
      <c r="N1049" s="23">
        <f t="shared" si="115"/>
        <v>0.58651372778151967</v>
      </c>
      <c r="O1049" s="23">
        <f t="shared" si="116"/>
        <v>0.87977059167227945</v>
      </c>
      <c r="P1049" s="27"/>
    </row>
    <row r="1050" spans="1:16" x14ac:dyDescent="0.25">
      <c r="A1050" s="24">
        <f t="shared" si="117"/>
        <v>2018</v>
      </c>
      <c r="B1050" s="32">
        <v>43413</v>
      </c>
      <c r="C1050" s="28">
        <f>'Bitcoin Data'!C1050</f>
        <v>6385.6201170000004</v>
      </c>
      <c r="D1050" s="26">
        <f>'Bitcoin Data'!K1050</f>
        <v>1587.4415733309816</v>
      </c>
      <c r="E1050" s="25">
        <f>'Bitcoin Data'!J1050</f>
        <v>71931.809337806073</v>
      </c>
      <c r="F1050" s="25">
        <f t="shared" si="112"/>
        <v>114.18754458775106</v>
      </c>
      <c r="G1050" s="23">
        <f>'Emissions Factors'!$AB$39/1000</f>
        <v>0.49266147344102867</v>
      </c>
      <c r="H1050" s="26">
        <f t="shared" si="118"/>
        <v>56255.803965214596</v>
      </c>
      <c r="I1050" s="23">
        <f t="shared" si="113"/>
        <v>35.438031175642685</v>
      </c>
      <c r="J1050" s="26">
        <f>I1050*'Social Cost of Carbon'!$C$4</f>
        <v>1771.9015587821343</v>
      </c>
      <c r="K1050" s="26">
        <f>I1050*'Social Cost of Carbon'!$C$5</f>
        <v>3543.8031175642686</v>
      </c>
      <c r="L1050" s="26">
        <f>I1050*'Social Cost of Carbon'!$C$6</f>
        <v>5315.7046763464032</v>
      </c>
      <c r="M1050" s="23">
        <f t="shared" si="114"/>
        <v>0.27748308328973748</v>
      </c>
      <c r="N1050" s="23">
        <f t="shared" si="115"/>
        <v>0.55496616657947495</v>
      </c>
      <c r="O1050" s="23">
        <f t="shared" si="116"/>
        <v>0.83244924986921254</v>
      </c>
      <c r="P1050" s="27"/>
    </row>
    <row r="1051" spans="1:16" x14ac:dyDescent="0.25">
      <c r="A1051" s="24">
        <f t="shared" si="117"/>
        <v>2018</v>
      </c>
      <c r="B1051" s="32">
        <v>43414</v>
      </c>
      <c r="C1051" s="28">
        <f>'Bitcoin Data'!C1051</f>
        <v>6409.2202150000003</v>
      </c>
      <c r="D1051" s="26">
        <f>'Bitcoin Data'!K1051</f>
        <v>1637.5545851528382</v>
      </c>
      <c r="E1051" s="25">
        <f>'Bitcoin Data'!J1051</f>
        <v>67454.542747365384</v>
      </c>
      <c r="F1051" s="25">
        <f t="shared" si="112"/>
        <v>110.4604957653363</v>
      </c>
      <c r="G1051" s="23">
        <f>'Emissions Factors'!$AB$39/1000</f>
        <v>0.49266147344102867</v>
      </c>
      <c r="H1051" s="26">
        <f t="shared" si="118"/>
        <v>54419.630600777091</v>
      </c>
      <c r="I1051" s="23">
        <f t="shared" si="113"/>
        <v>33.232254420207887</v>
      </c>
      <c r="J1051" s="26">
        <f>I1051*'Social Cost of Carbon'!$C$4</f>
        <v>1661.6127210103944</v>
      </c>
      <c r="K1051" s="26">
        <f>I1051*'Social Cost of Carbon'!$C$5</f>
        <v>3323.2254420207887</v>
      </c>
      <c r="L1051" s="26">
        <f>I1051*'Social Cost of Carbon'!$C$6</f>
        <v>4984.8381630311833</v>
      </c>
      <c r="M1051" s="23">
        <f t="shared" si="114"/>
        <v>0.25925349188682767</v>
      </c>
      <c r="N1051" s="23">
        <f t="shared" si="115"/>
        <v>0.51850698377365534</v>
      </c>
      <c r="O1051" s="23">
        <f t="shared" si="116"/>
        <v>0.77776047566048301</v>
      </c>
      <c r="P1051" s="27"/>
    </row>
    <row r="1052" spans="1:16" x14ac:dyDescent="0.25">
      <c r="A1052" s="24">
        <f t="shared" si="117"/>
        <v>2018</v>
      </c>
      <c r="B1052" s="32">
        <v>43415</v>
      </c>
      <c r="C1052" s="28">
        <f>'Bitcoin Data'!C1052</f>
        <v>6411.2700199999999</v>
      </c>
      <c r="D1052" s="26">
        <f>'Bitcoin Data'!K1052</f>
        <v>1825.0025347257426</v>
      </c>
      <c r="E1052" s="25">
        <f>'Bitcoin Data'!J1052</f>
        <v>61965.901432266073</v>
      </c>
      <c r="F1052" s="25">
        <f t="shared" si="112"/>
        <v>113.0879271804511</v>
      </c>
      <c r="G1052" s="23">
        <f>'Emissions Factors'!$AB$39/1000</f>
        <v>0.49266147344102867</v>
      </c>
      <c r="H1052" s="26">
        <f t="shared" si="118"/>
        <v>55714.064833112796</v>
      </c>
      <c r="I1052" s="23">
        <f t="shared" si="113"/>
        <v>30.528212302721752</v>
      </c>
      <c r="J1052" s="26">
        <f>I1052*'Social Cost of Carbon'!$C$4</f>
        <v>1526.4106151360875</v>
      </c>
      <c r="K1052" s="26">
        <f>I1052*'Social Cost of Carbon'!$C$5</f>
        <v>3052.8212302721749</v>
      </c>
      <c r="L1052" s="26">
        <f>I1052*'Social Cost of Carbon'!$C$6</f>
        <v>4579.2318454082624</v>
      </c>
      <c r="M1052" s="23">
        <f t="shared" si="114"/>
        <v>0.23808240962780219</v>
      </c>
      <c r="N1052" s="23">
        <f t="shared" si="115"/>
        <v>0.47616481925560439</v>
      </c>
      <c r="O1052" s="23">
        <f t="shared" si="116"/>
        <v>0.71424722888340653</v>
      </c>
      <c r="P1052" s="27"/>
    </row>
    <row r="1053" spans="1:16" x14ac:dyDescent="0.25">
      <c r="A1053" s="24">
        <f t="shared" si="117"/>
        <v>2018</v>
      </c>
      <c r="B1053" s="32">
        <v>43416</v>
      </c>
      <c r="C1053" s="28">
        <f>'Bitcoin Data'!C1053</f>
        <v>6371.2700199999999</v>
      </c>
      <c r="D1053" s="26">
        <f>'Bitcoin Data'!K1053</f>
        <v>1749.9513902391602</v>
      </c>
      <c r="E1053" s="25">
        <f>'Bitcoin Data'!J1053</f>
        <v>64379.510848552913</v>
      </c>
      <c r="F1053" s="25">
        <f t="shared" si="112"/>
        <v>112.66101451234228</v>
      </c>
      <c r="G1053" s="23">
        <f>'Emissions Factors'!$AB$39/1000</f>
        <v>0.49266147344102867</v>
      </c>
      <c r="H1053" s="26">
        <f t="shared" si="118"/>
        <v>55503.741409011658</v>
      </c>
      <c r="I1053" s="23">
        <f t="shared" si="113"/>
        <v>31.717304674060767</v>
      </c>
      <c r="J1053" s="26">
        <f>I1053*'Social Cost of Carbon'!$C$4</f>
        <v>1585.8652337030383</v>
      </c>
      <c r="K1053" s="26">
        <f>I1053*'Social Cost of Carbon'!$C$5</f>
        <v>3171.7304674060765</v>
      </c>
      <c r="L1053" s="26">
        <f>I1053*'Social Cost of Carbon'!$C$6</f>
        <v>4757.595701109115</v>
      </c>
      <c r="M1053" s="23">
        <f t="shared" si="114"/>
        <v>0.248908809189512</v>
      </c>
      <c r="N1053" s="23">
        <f t="shared" si="115"/>
        <v>0.497817618379024</v>
      </c>
      <c r="O1053" s="23">
        <f t="shared" si="116"/>
        <v>0.74672642756853602</v>
      </c>
      <c r="P1053" s="27"/>
    </row>
    <row r="1054" spans="1:16" x14ac:dyDescent="0.25">
      <c r="A1054" s="24">
        <f t="shared" si="117"/>
        <v>2018</v>
      </c>
      <c r="B1054" s="32">
        <v>43417</v>
      </c>
      <c r="C1054" s="28">
        <f>'Bitcoin Data'!C1054</f>
        <v>6359.4902339999999</v>
      </c>
      <c r="D1054" s="26">
        <f>'Bitcoin Data'!K1054</f>
        <v>1500</v>
      </c>
      <c r="E1054" s="25">
        <f>'Bitcoin Data'!J1054</f>
        <v>74416.371676176437</v>
      </c>
      <c r="F1054" s="25">
        <f t="shared" si="112"/>
        <v>111.62455751426465</v>
      </c>
      <c r="G1054" s="23">
        <f>'Emissions Factors'!$AB$39/1000</f>
        <v>0.49266147344102867</v>
      </c>
      <c r="H1054" s="26">
        <f t="shared" si="118"/>
        <v>54993.118977180471</v>
      </c>
      <c r="I1054" s="23">
        <f t="shared" si="113"/>
        <v>36.66207931812032</v>
      </c>
      <c r="J1054" s="26">
        <f>I1054*'Social Cost of Carbon'!$C$4</f>
        <v>1833.1039659060159</v>
      </c>
      <c r="K1054" s="26">
        <f>I1054*'Social Cost of Carbon'!$C$5</f>
        <v>3666.2079318120318</v>
      </c>
      <c r="L1054" s="26">
        <f>I1054*'Social Cost of Carbon'!$C$6</f>
        <v>5499.3118977180484</v>
      </c>
      <c r="M1054" s="23">
        <f t="shared" si="114"/>
        <v>0.28824699755109584</v>
      </c>
      <c r="N1054" s="23">
        <f t="shared" si="115"/>
        <v>0.57649399510219168</v>
      </c>
      <c r="O1054" s="23">
        <f t="shared" si="116"/>
        <v>0.86474099265328763</v>
      </c>
      <c r="P1054" s="27"/>
    </row>
    <row r="1055" spans="1:16" x14ac:dyDescent="0.25">
      <c r="A1055" s="24">
        <f t="shared" si="117"/>
        <v>2018</v>
      </c>
      <c r="B1055" s="32">
        <v>43418</v>
      </c>
      <c r="C1055" s="28">
        <f>'Bitcoin Data'!C1055</f>
        <v>5738.3500979999999</v>
      </c>
      <c r="D1055" s="26">
        <f>'Bitcoin Data'!K1055</f>
        <v>1687.4472672728978</v>
      </c>
      <c r="E1055" s="25">
        <f>'Bitcoin Data'!J1055</f>
        <v>66475.708255573845</v>
      </c>
      <c r="F1055" s="25">
        <f t="shared" si="112"/>
        <v>112.17425223589849</v>
      </c>
      <c r="G1055" s="23">
        <f>'Emissions Factors'!$AB$39/1000</f>
        <v>0.49266147344102867</v>
      </c>
      <c r="H1055" s="26">
        <f t="shared" si="118"/>
        <v>55263.932388683359</v>
      </c>
      <c r="I1055" s="23">
        <f t="shared" si="113"/>
        <v>32.75002037722696</v>
      </c>
      <c r="J1055" s="26">
        <f>I1055*'Social Cost of Carbon'!$C$4</f>
        <v>1637.501018861348</v>
      </c>
      <c r="K1055" s="26">
        <f>I1055*'Social Cost of Carbon'!$C$5</f>
        <v>3275.0020377226961</v>
      </c>
      <c r="L1055" s="26">
        <f>I1055*'Social Cost of Carbon'!$C$6</f>
        <v>4912.5030565840443</v>
      </c>
      <c r="M1055" s="23">
        <f t="shared" si="114"/>
        <v>0.28536094711824395</v>
      </c>
      <c r="N1055" s="23">
        <f t="shared" si="115"/>
        <v>0.57072189423648789</v>
      </c>
      <c r="O1055" s="23">
        <f t="shared" si="116"/>
        <v>0.85608284135473189</v>
      </c>
      <c r="P1055" s="27"/>
    </row>
    <row r="1056" spans="1:16" x14ac:dyDescent="0.25">
      <c r="A1056" s="24">
        <f t="shared" si="117"/>
        <v>2018</v>
      </c>
      <c r="B1056" s="32">
        <v>43419</v>
      </c>
      <c r="C1056" s="28">
        <f>'Bitcoin Data'!C1056</f>
        <v>5648.0297849999997</v>
      </c>
      <c r="D1056" s="26">
        <f>'Bitcoin Data'!K1056</f>
        <v>1587.4415733309816</v>
      </c>
      <c r="E1056" s="25">
        <f>'Bitcoin Data'!J1056</f>
        <v>71086.19887791459</v>
      </c>
      <c r="F1056" s="25">
        <f t="shared" si="112"/>
        <v>112.8451873888758</v>
      </c>
      <c r="G1056" s="23">
        <f>'Emissions Factors'!$AB$39/1000</f>
        <v>0.49266147344102867</v>
      </c>
      <c r="H1056" s="26">
        <f t="shared" si="118"/>
        <v>55594.476289732542</v>
      </c>
      <c r="I1056" s="23">
        <f t="shared" si="113"/>
        <v>35.021431480515396</v>
      </c>
      <c r="J1056" s="26">
        <f>I1056*'Social Cost of Carbon'!$C$4</f>
        <v>1751.0715740257699</v>
      </c>
      <c r="K1056" s="26">
        <f>I1056*'Social Cost of Carbon'!$C$5</f>
        <v>3502.1431480515398</v>
      </c>
      <c r="L1056" s="26">
        <f>I1056*'Social Cost of Carbon'!$C$6</f>
        <v>5253.2147220773095</v>
      </c>
      <c r="M1056" s="23">
        <f t="shared" si="114"/>
        <v>0.310032283943731</v>
      </c>
      <c r="N1056" s="23">
        <f t="shared" si="115"/>
        <v>0.620064567887462</v>
      </c>
      <c r="O1056" s="23">
        <f t="shared" si="116"/>
        <v>0.93009685183119295</v>
      </c>
      <c r="P1056" s="27"/>
    </row>
    <row r="1057" spans="1:16" x14ac:dyDescent="0.25">
      <c r="A1057" s="24">
        <f t="shared" si="117"/>
        <v>2018</v>
      </c>
      <c r="B1057" s="32">
        <v>43420</v>
      </c>
      <c r="C1057" s="28">
        <f>'Bitcoin Data'!C1057</f>
        <v>5575.5498049999997</v>
      </c>
      <c r="D1057" s="26">
        <f>'Bitcoin Data'!K1057</f>
        <v>1574.9409397147608</v>
      </c>
      <c r="E1057" s="25">
        <f>'Bitcoin Data'!J1057</f>
        <v>71523.176427491897</v>
      </c>
      <c r="F1057" s="25">
        <f t="shared" si="112"/>
        <v>112.6447786940987</v>
      </c>
      <c r="G1057" s="23">
        <f>'Emissions Factors'!$AB$39/1000</f>
        <v>0.49266147344102867</v>
      </c>
      <c r="H1057" s="26">
        <f t="shared" si="118"/>
        <v>55495.742646873259</v>
      </c>
      <c r="I1057" s="23">
        <f t="shared" si="113"/>
        <v>35.236713483950808</v>
      </c>
      <c r="J1057" s="26">
        <f>I1057*'Social Cost of Carbon'!$C$4</f>
        <v>1761.8356741975404</v>
      </c>
      <c r="K1057" s="26">
        <f>I1057*'Social Cost of Carbon'!$C$5</f>
        <v>3523.6713483950807</v>
      </c>
      <c r="L1057" s="26">
        <f>I1057*'Social Cost of Carbon'!$C$6</f>
        <v>5285.5070225926211</v>
      </c>
      <c r="M1057" s="23">
        <f t="shared" si="114"/>
        <v>0.31599317301722862</v>
      </c>
      <c r="N1057" s="23">
        <f t="shared" si="115"/>
        <v>0.63198634603445725</v>
      </c>
      <c r="O1057" s="23">
        <f t="shared" si="116"/>
        <v>0.94797951905168598</v>
      </c>
      <c r="P1057" s="27"/>
    </row>
    <row r="1058" spans="1:16" x14ac:dyDescent="0.25">
      <c r="A1058" s="24">
        <f t="shared" si="117"/>
        <v>2018</v>
      </c>
      <c r="B1058" s="32">
        <v>43421</v>
      </c>
      <c r="C1058" s="28">
        <f>'Bitcoin Data'!C1058</f>
        <v>5554.330078</v>
      </c>
      <c r="D1058" s="26">
        <f>'Bitcoin Data'!K1058</f>
        <v>1812.5062934246303</v>
      </c>
      <c r="E1058" s="25">
        <f>'Bitcoin Data'!J1058</f>
        <v>62335.609240407794</v>
      </c>
      <c r="F1058" s="25">
        <f t="shared" si="112"/>
        <v>112.98368405269765</v>
      </c>
      <c r="G1058" s="23">
        <f>'Emissions Factors'!$AB$39/1000</f>
        <v>0.49266147344102867</v>
      </c>
      <c r="H1058" s="26">
        <f t="shared" si="118"/>
        <v>55662.70826019768</v>
      </c>
      <c r="I1058" s="23">
        <f t="shared" si="113"/>
        <v>30.710353096223507</v>
      </c>
      <c r="J1058" s="26">
        <f>I1058*'Social Cost of Carbon'!$C$4</f>
        <v>1535.5176548111754</v>
      </c>
      <c r="K1058" s="26">
        <f>I1058*'Social Cost of Carbon'!$C$5</f>
        <v>3071.0353096223507</v>
      </c>
      <c r="L1058" s="26">
        <f>I1058*'Social Cost of Carbon'!$C$6</f>
        <v>4606.5529644335256</v>
      </c>
      <c r="M1058" s="23">
        <f t="shared" si="114"/>
        <v>0.27645415977224091</v>
      </c>
      <c r="N1058" s="23">
        <f t="shared" si="115"/>
        <v>0.55290831954448183</v>
      </c>
      <c r="O1058" s="23">
        <f t="shared" si="116"/>
        <v>0.82936247931672269</v>
      </c>
      <c r="P1058" s="27"/>
    </row>
    <row r="1059" spans="1:16" x14ac:dyDescent="0.25">
      <c r="A1059" s="24">
        <f t="shared" si="117"/>
        <v>2018</v>
      </c>
      <c r="B1059" s="32">
        <v>43422</v>
      </c>
      <c r="C1059" s="28">
        <f>'Bitcoin Data'!C1059</f>
        <v>5623.5400390000004</v>
      </c>
      <c r="D1059" s="26">
        <f>'Bitcoin Data'!K1059</f>
        <v>1537.5416417527974</v>
      </c>
      <c r="E1059" s="25">
        <f>'Bitcoin Data'!J1059</f>
        <v>70904.350476626976</v>
      </c>
      <c r="F1059" s="25">
        <f t="shared" si="112"/>
        <v>109.01839143924879</v>
      </c>
      <c r="G1059" s="23">
        <f>'Emissions Factors'!$AB$39/1000</f>
        <v>0.49266147344102867</v>
      </c>
      <c r="H1059" s="26">
        <f t="shared" si="118"/>
        <v>53709.161358631136</v>
      </c>
      <c r="I1059" s="23">
        <f t="shared" si="113"/>
        <v>34.931841779194144</v>
      </c>
      <c r="J1059" s="26">
        <f>I1059*'Social Cost of Carbon'!$C$4</f>
        <v>1746.5920889597073</v>
      </c>
      <c r="K1059" s="26">
        <f>I1059*'Social Cost of Carbon'!$C$5</f>
        <v>3493.1841779194147</v>
      </c>
      <c r="L1059" s="26">
        <f>I1059*'Social Cost of Carbon'!$C$6</f>
        <v>5239.776266879122</v>
      </c>
      <c r="M1059" s="23">
        <f t="shared" si="114"/>
        <v>0.31058587239476526</v>
      </c>
      <c r="N1059" s="23">
        <f t="shared" si="115"/>
        <v>0.62117174478953052</v>
      </c>
      <c r="O1059" s="23">
        <f t="shared" si="116"/>
        <v>0.93175761718429573</v>
      </c>
      <c r="P1059" s="27"/>
    </row>
    <row r="1060" spans="1:16" x14ac:dyDescent="0.25">
      <c r="A1060" s="24">
        <f t="shared" si="117"/>
        <v>2018</v>
      </c>
      <c r="B1060" s="32">
        <v>43423</v>
      </c>
      <c r="C1060" s="28">
        <f>'Bitcoin Data'!C1060</f>
        <v>4871.4902339999999</v>
      </c>
      <c r="D1060" s="26">
        <f>'Bitcoin Data'!K1060</f>
        <v>1574.9409397147608</v>
      </c>
      <c r="E1060" s="25">
        <f>'Bitcoin Data'!J1060</f>
        <v>67383.333614273768</v>
      </c>
      <c r="F1060" s="25">
        <f t="shared" si="112"/>
        <v>106.12477076357757</v>
      </c>
      <c r="G1060" s="23">
        <f>'Emissions Factors'!$AB$39/1000</f>
        <v>0.49266147344102867</v>
      </c>
      <c r="H1060" s="26">
        <f t="shared" si="118"/>
        <v>52283.585932975526</v>
      </c>
      <c r="I1060" s="23">
        <f t="shared" si="113"/>
        <v>33.197172423776507</v>
      </c>
      <c r="J1060" s="26">
        <f>I1060*'Social Cost of Carbon'!$C$4</f>
        <v>1659.8586211888253</v>
      </c>
      <c r="K1060" s="26">
        <f>I1060*'Social Cost of Carbon'!$C$5</f>
        <v>3319.7172423776506</v>
      </c>
      <c r="L1060" s="26">
        <f>I1060*'Social Cost of Carbon'!$C$6</f>
        <v>4979.5758635664761</v>
      </c>
      <c r="M1060" s="23">
        <f t="shared" si="114"/>
        <v>0.34072912834845381</v>
      </c>
      <c r="N1060" s="23">
        <f t="shared" si="115"/>
        <v>0.68145825669690763</v>
      </c>
      <c r="O1060" s="23">
        <f t="shared" si="116"/>
        <v>1.0221873850453616</v>
      </c>
      <c r="P1060" s="27"/>
    </row>
    <row r="1061" spans="1:16" x14ac:dyDescent="0.25">
      <c r="A1061" s="24">
        <f t="shared" si="117"/>
        <v>2018</v>
      </c>
      <c r="B1061" s="32">
        <v>43424</v>
      </c>
      <c r="C1061" s="28">
        <f>'Bitcoin Data'!C1061</f>
        <v>4451.8701170000004</v>
      </c>
      <c r="D1061" s="26">
        <f>'Bitcoin Data'!K1061</f>
        <v>1650.0137501145844</v>
      </c>
      <c r="E1061" s="25">
        <f>'Bitcoin Data'!J1061</f>
        <v>64448.105548986234</v>
      </c>
      <c r="F1061" s="25">
        <f t="shared" si="112"/>
        <v>106.34026032466332</v>
      </c>
      <c r="G1061" s="23">
        <f>'Emissions Factors'!$AB$39/1000</f>
        <v>0.49266147344102867</v>
      </c>
      <c r="H1061" s="26">
        <f t="shared" si="118"/>
        <v>52389.749337651199</v>
      </c>
      <c r="I1061" s="23">
        <f t="shared" si="113"/>
        <v>31.751098640246497</v>
      </c>
      <c r="J1061" s="26">
        <f>I1061*'Social Cost of Carbon'!$C$4</f>
        <v>1587.5549320123248</v>
      </c>
      <c r="K1061" s="26">
        <f>I1061*'Social Cost of Carbon'!$C$5</f>
        <v>3175.1098640246496</v>
      </c>
      <c r="L1061" s="26">
        <f>I1061*'Social Cost of Carbon'!$C$6</f>
        <v>4762.6647960369746</v>
      </c>
      <c r="M1061" s="23">
        <f t="shared" si="114"/>
        <v>0.35660405409179746</v>
      </c>
      <c r="N1061" s="23">
        <f t="shared" si="115"/>
        <v>0.71320810818359492</v>
      </c>
      <c r="O1061" s="23">
        <f t="shared" si="116"/>
        <v>1.0698121622753924</v>
      </c>
      <c r="P1061" s="27"/>
    </row>
    <row r="1062" spans="1:16" x14ac:dyDescent="0.25">
      <c r="A1062" s="24">
        <f t="shared" si="117"/>
        <v>2018</v>
      </c>
      <c r="B1062" s="32">
        <v>43425</v>
      </c>
      <c r="C1062" s="28">
        <f>'Bitcoin Data'!C1062</f>
        <v>4602.169922</v>
      </c>
      <c r="D1062" s="26">
        <f>'Bitcoin Data'!K1062</f>
        <v>1312.5273443196734</v>
      </c>
      <c r="E1062" s="25">
        <f>'Bitcoin Data'!J1062</f>
        <v>77481.174671108121</v>
      </c>
      <c r="F1062" s="25">
        <f t="shared" si="112"/>
        <v>101.69616042583829</v>
      </c>
      <c r="G1062" s="23">
        <f>'Emissions Factors'!$AB$39/1000</f>
        <v>0.49266147344102867</v>
      </c>
      <c r="H1062" s="26">
        <f t="shared" si="118"/>
        <v>50101.78023868872</v>
      </c>
      <c r="I1062" s="23">
        <f t="shared" si="113"/>
        <v>38.17198967740984</v>
      </c>
      <c r="J1062" s="26">
        <f>I1062*'Social Cost of Carbon'!$C$4</f>
        <v>1908.5994838704919</v>
      </c>
      <c r="K1062" s="26">
        <f>I1062*'Social Cost of Carbon'!$C$5</f>
        <v>3817.1989677409838</v>
      </c>
      <c r="L1062" s="26">
        <f>I1062*'Social Cost of Carbon'!$C$6</f>
        <v>5725.7984516114757</v>
      </c>
      <c r="M1062" s="23">
        <f t="shared" si="114"/>
        <v>0.41471729992991158</v>
      </c>
      <c r="N1062" s="23">
        <f t="shared" si="115"/>
        <v>0.82943459985982315</v>
      </c>
      <c r="O1062" s="23">
        <f t="shared" si="116"/>
        <v>1.2441518997897347</v>
      </c>
      <c r="P1062" s="27"/>
    </row>
    <row r="1063" spans="1:16" x14ac:dyDescent="0.25">
      <c r="A1063" s="24">
        <f t="shared" si="117"/>
        <v>2018</v>
      </c>
      <c r="B1063" s="32">
        <v>43426</v>
      </c>
      <c r="C1063" s="28">
        <f>'Bitcoin Data'!C1063</f>
        <v>4365.9399409999996</v>
      </c>
      <c r="D1063" s="26">
        <f>'Bitcoin Data'!K1063</f>
        <v>1525.0360077946284</v>
      </c>
      <c r="E1063" s="25">
        <f>'Bitcoin Data'!J1063</f>
        <v>65532.608538712266</v>
      </c>
      <c r="F1063" s="25">
        <f t="shared" si="112"/>
        <v>99.939587706245931</v>
      </c>
      <c r="G1063" s="23">
        <f>'Emissions Factors'!$AB$39/1000</f>
        <v>0.49266147344102867</v>
      </c>
      <c r="H1063" s="26">
        <f t="shared" si="118"/>
        <v>49236.384534448036</v>
      </c>
      <c r="I1063" s="23">
        <f t="shared" si="113"/>
        <v>32.285391481116122</v>
      </c>
      <c r="J1063" s="26">
        <f>I1063*'Social Cost of Carbon'!$C$4</f>
        <v>1614.2695740558061</v>
      </c>
      <c r="K1063" s="26">
        <f>I1063*'Social Cost of Carbon'!$C$5</f>
        <v>3228.5391481116121</v>
      </c>
      <c r="L1063" s="26">
        <f>I1063*'Social Cost of Carbon'!$C$6</f>
        <v>4842.8087221674186</v>
      </c>
      <c r="M1063" s="23">
        <f t="shared" si="114"/>
        <v>0.36974158963947285</v>
      </c>
      <c r="N1063" s="23">
        <f t="shared" si="115"/>
        <v>0.73948317927894569</v>
      </c>
      <c r="O1063" s="23">
        <f t="shared" si="116"/>
        <v>1.1092247689184185</v>
      </c>
      <c r="P1063" s="27"/>
    </row>
    <row r="1064" spans="1:16" x14ac:dyDescent="0.25">
      <c r="A1064" s="24">
        <f t="shared" si="117"/>
        <v>2018</v>
      </c>
      <c r="B1064" s="32">
        <v>43427</v>
      </c>
      <c r="C1064" s="28">
        <f>'Bitcoin Data'!C1064</f>
        <v>4347.1098629999997</v>
      </c>
      <c r="D1064" s="26">
        <f>'Bitcoin Data'!K1064</f>
        <v>1562.5</v>
      </c>
      <c r="E1064" s="25">
        <f>'Bitcoin Data'!J1064</f>
        <v>63143.209115062898</v>
      </c>
      <c r="F1064" s="25">
        <f t="shared" si="112"/>
        <v>98.661264242285768</v>
      </c>
      <c r="G1064" s="23">
        <f>'Emissions Factors'!$AB$39/1000</f>
        <v>0.49266147344102867</v>
      </c>
      <c r="H1064" s="26">
        <f t="shared" si="118"/>
        <v>48606.603813159185</v>
      </c>
      <c r="I1064" s="23">
        <f t="shared" si="113"/>
        <v>31.10822644042188</v>
      </c>
      <c r="J1064" s="26">
        <f>I1064*'Social Cost of Carbon'!$C$4</f>
        <v>1555.4113220210941</v>
      </c>
      <c r="K1064" s="26">
        <f>I1064*'Social Cost of Carbon'!$C$5</f>
        <v>3110.8226440421881</v>
      </c>
      <c r="L1064" s="26">
        <f>I1064*'Social Cost of Carbon'!$C$6</f>
        <v>4666.2339660632824</v>
      </c>
      <c r="M1064" s="23">
        <f t="shared" si="114"/>
        <v>0.35780354558319893</v>
      </c>
      <c r="N1064" s="23">
        <f t="shared" si="115"/>
        <v>0.71560709116639787</v>
      </c>
      <c r="O1064" s="23">
        <f t="shared" si="116"/>
        <v>1.0734106367495968</v>
      </c>
      <c r="P1064" s="27"/>
    </row>
    <row r="1065" spans="1:16" x14ac:dyDescent="0.25">
      <c r="A1065" s="24">
        <f t="shared" si="117"/>
        <v>2018</v>
      </c>
      <c r="B1065" s="32">
        <v>43428</v>
      </c>
      <c r="C1065" s="28">
        <f>'Bitcoin Data'!C1065</f>
        <v>3880.76001</v>
      </c>
      <c r="D1065" s="26">
        <f>'Bitcoin Data'!K1065</f>
        <v>1787.4875868917577</v>
      </c>
      <c r="E1065" s="25">
        <f>'Bitcoin Data'!J1065</f>
        <v>55040.190892157647</v>
      </c>
      <c r="F1065" s="25">
        <f t="shared" si="112"/>
        <v>98.383657999884576</v>
      </c>
      <c r="G1065" s="23">
        <f>'Emissions Factors'!$AB$39/1000</f>
        <v>0.49266147344102867</v>
      </c>
      <c r="H1065" s="26">
        <f t="shared" si="118"/>
        <v>48469.837912741386</v>
      </c>
      <c r="I1065" s="23">
        <f t="shared" si="113"/>
        <v>27.116181543405872</v>
      </c>
      <c r="J1065" s="26">
        <f>I1065*'Social Cost of Carbon'!$C$4</f>
        <v>1355.8090771702937</v>
      </c>
      <c r="K1065" s="26">
        <f>I1065*'Social Cost of Carbon'!$C$5</f>
        <v>2711.6181543405874</v>
      </c>
      <c r="L1065" s="26">
        <f>I1065*'Social Cost of Carbon'!$C$6</f>
        <v>4067.427231510881</v>
      </c>
      <c r="M1065" s="23">
        <f t="shared" si="114"/>
        <v>0.34936689557628525</v>
      </c>
      <c r="N1065" s="23">
        <f t="shared" si="115"/>
        <v>0.6987337911525705</v>
      </c>
      <c r="O1065" s="23">
        <f t="shared" si="116"/>
        <v>1.0481006867288558</v>
      </c>
      <c r="P1065" s="27"/>
    </row>
    <row r="1066" spans="1:16" x14ac:dyDescent="0.25">
      <c r="A1066" s="24">
        <f t="shared" si="117"/>
        <v>2018</v>
      </c>
      <c r="B1066" s="32">
        <v>43429</v>
      </c>
      <c r="C1066" s="28">
        <f>'Bitcoin Data'!C1066</f>
        <v>4009.969971</v>
      </c>
      <c r="D1066" s="26">
        <f>'Bitcoin Data'!K1066</f>
        <v>1587.4415733309816</v>
      </c>
      <c r="E1066" s="25">
        <f>'Bitcoin Data'!J1066</f>
        <v>62225.798991338859</v>
      </c>
      <c r="F1066" s="25">
        <f t="shared" si="112"/>
        <v>98.779820252588365</v>
      </c>
      <c r="G1066" s="23">
        <f>'Emissions Factors'!$AB$39/1000</f>
        <v>0.49266147344102867</v>
      </c>
      <c r="H1066" s="26">
        <f t="shared" si="118"/>
        <v>48665.011791880148</v>
      </c>
      <c r="I1066" s="23">
        <f t="shared" si="113"/>
        <v>30.65625381711828</v>
      </c>
      <c r="J1066" s="26">
        <f>I1066*'Social Cost of Carbon'!$C$4</f>
        <v>1532.8126908559141</v>
      </c>
      <c r="K1066" s="26">
        <f>I1066*'Social Cost of Carbon'!$C$5</f>
        <v>3065.6253817118281</v>
      </c>
      <c r="L1066" s="26">
        <f>I1066*'Social Cost of Carbon'!$C$6</f>
        <v>4598.438072567742</v>
      </c>
      <c r="M1066" s="23">
        <f t="shared" si="114"/>
        <v>0.38225041632260992</v>
      </c>
      <c r="N1066" s="23">
        <f t="shared" si="115"/>
        <v>0.76450083264521984</v>
      </c>
      <c r="O1066" s="23">
        <f t="shared" si="116"/>
        <v>1.1467512489678298</v>
      </c>
      <c r="P1066" s="27"/>
    </row>
    <row r="1067" spans="1:16" x14ac:dyDescent="0.25">
      <c r="A1067" s="24">
        <f t="shared" si="117"/>
        <v>2018</v>
      </c>
      <c r="B1067" s="32">
        <v>43430</v>
      </c>
      <c r="C1067" s="28">
        <f>'Bitcoin Data'!C1067</f>
        <v>3779.1298830000001</v>
      </c>
      <c r="D1067" s="26">
        <f>'Bitcoin Data'!K1067</f>
        <v>1387.497109381022</v>
      </c>
      <c r="E1067" s="25">
        <f>'Bitcoin Data'!J1067</f>
        <v>69941.715357284746</v>
      </c>
      <c r="F1067" s="25">
        <f t="shared" si="112"/>
        <v>97.043927883382821</v>
      </c>
      <c r="G1067" s="23">
        <f>'Emissions Factors'!$AB$39/1000</f>
        <v>0.49266147344102867</v>
      </c>
      <c r="H1067" s="26">
        <f t="shared" si="118"/>
        <v>47809.804499532307</v>
      </c>
      <c r="I1067" s="23">
        <f t="shared" si="113"/>
        <v>34.45758854291293</v>
      </c>
      <c r="J1067" s="26">
        <f>I1067*'Social Cost of Carbon'!$C$4</f>
        <v>1722.8794271456466</v>
      </c>
      <c r="K1067" s="26">
        <f>I1067*'Social Cost of Carbon'!$C$5</f>
        <v>3445.7588542912931</v>
      </c>
      <c r="L1067" s="26">
        <f>I1067*'Social Cost of Carbon'!$C$6</f>
        <v>5168.6382814369399</v>
      </c>
      <c r="M1067" s="23">
        <f t="shared" si="114"/>
        <v>0.45589315013909154</v>
      </c>
      <c r="N1067" s="23">
        <f t="shared" si="115"/>
        <v>0.91178630027818308</v>
      </c>
      <c r="O1067" s="23">
        <f t="shared" si="116"/>
        <v>1.3676794504172747</v>
      </c>
      <c r="P1067" s="27"/>
    </row>
    <row r="1068" spans="1:16" x14ac:dyDescent="0.25">
      <c r="A1068" s="24">
        <f t="shared" si="117"/>
        <v>2018</v>
      </c>
      <c r="B1068" s="32">
        <v>43431</v>
      </c>
      <c r="C1068" s="28">
        <f>'Bitcoin Data'!C1068</f>
        <v>3820.719971</v>
      </c>
      <c r="D1068" s="26">
        <f>'Bitcoin Data'!K1068</f>
        <v>1637.5545851528382</v>
      </c>
      <c r="E1068" s="25">
        <f>'Bitcoin Data'!J1068</f>
        <v>59161.191982687633</v>
      </c>
      <c r="F1068" s="25">
        <f t="shared" si="112"/>
        <v>96.87968119435746</v>
      </c>
      <c r="G1068" s="23">
        <f>'Emissions Factors'!$AB$39/1000</f>
        <v>0.49266147344102867</v>
      </c>
      <c r="H1068" s="26">
        <f t="shared" si="118"/>
        <v>47728.886483709262</v>
      </c>
      <c r="I1068" s="23">
        <f t="shared" si="113"/>
        <v>29.146440012718465</v>
      </c>
      <c r="J1068" s="26">
        <f>I1068*'Social Cost of Carbon'!$C$4</f>
        <v>1457.3220006359231</v>
      </c>
      <c r="K1068" s="26">
        <f>I1068*'Social Cost of Carbon'!$C$5</f>
        <v>2914.6440012718463</v>
      </c>
      <c r="L1068" s="26">
        <f>I1068*'Social Cost of Carbon'!$C$6</f>
        <v>4371.9660019077701</v>
      </c>
      <c r="M1068" s="23">
        <f t="shared" si="114"/>
        <v>0.3814260170065531</v>
      </c>
      <c r="N1068" s="23">
        <f t="shared" si="115"/>
        <v>0.76285203401310619</v>
      </c>
      <c r="O1068" s="23">
        <f t="shared" si="116"/>
        <v>1.1442780510196595</v>
      </c>
      <c r="P1068" s="27"/>
    </row>
    <row r="1069" spans="1:16" x14ac:dyDescent="0.25">
      <c r="A1069" s="24">
        <f t="shared" si="117"/>
        <v>2018</v>
      </c>
      <c r="B1069" s="32">
        <v>43432</v>
      </c>
      <c r="C1069" s="28">
        <f>'Bitcoin Data'!C1069</f>
        <v>4257.419922</v>
      </c>
      <c r="D1069" s="26">
        <f>'Bitcoin Data'!K1069</f>
        <v>1475.0471195607638</v>
      </c>
      <c r="E1069" s="25">
        <f>'Bitcoin Data'!J1069</f>
        <v>66631.464319043283</v>
      </c>
      <c r="F1069" s="25">
        <f t="shared" si="112"/>
        <v>98.284549515920602</v>
      </c>
      <c r="G1069" s="23">
        <f>'Emissions Factors'!$AB$39/1000</f>
        <v>0.49266147344102867</v>
      </c>
      <c r="H1069" s="26">
        <f t="shared" si="118"/>
        <v>48421.010981001185</v>
      </c>
      <c r="I1069" s="23">
        <f t="shared" si="113"/>
        <v>32.826755388953195</v>
      </c>
      <c r="J1069" s="26">
        <f>I1069*'Social Cost of Carbon'!$C$4</f>
        <v>1641.3377694476599</v>
      </c>
      <c r="K1069" s="26">
        <f>I1069*'Social Cost of Carbon'!$C$5</f>
        <v>3282.6755388953197</v>
      </c>
      <c r="L1069" s="26">
        <f>I1069*'Social Cost of Carbon'!$C$6</f>
        <v>4924.0133083429791</v>
      </c>
      <c r="M1069" s="23">
        <f t="shared" si="114"/>
        <v>0.38552404966353698</v>
      </c>
      <c r="N1069" s="23">
        <f t="shared" si="115"/>
        <v>0.77104809932707397</v>
      </c>
      <c r="O1069" s="23">
        <f t="shared" si="116"/>
        <v>1.1565721489906109</v>
      </c>
      <c r="P1069" s="27"/>
    </row>
    <row r="1070" spans="1:16" x14ac:dyDescent="0.25">
      <c r="A1070" s="24">
        <f t="shared" si="117"/>
        <v>2018</v>
      </c>
      <c r="B1070" s="32">
        <v>43433</v>
      </c>
      <c r="C1070" s="28">
        <f>'Bitcoin Data'!C1070</f>
        <v>4278.8466799999997</v>
      </c>
      <c r="D1070" s="26">
        <f>'Bitcoin Data'!K1070</f>
        <v>1312.5273443196734</v>
      </c>
      <c r="E1070" s="25">
        <f>'Bitcoin Data'!J1070</f>
        <v>73390.939772942045</v>
      </c>
      <c r="F1070" s="25">
        <f t="shared" si="112"/>
        <v>96.327615277304716</v>
      </c>
      <c r="G1070" s="23">
        <f>'Emissions Factors'!$AB$39/1000</f>
        <v>0.49266147344102867</v>
      </c>
      <c r="H1070" s="26">
        <f t="shared" si="118"/>
        <v>47456.904875577486</v>
      </c>
      <c r="I1070" s="23">
        <f t="shared" si="113"/>
        <v>36.15688852575942</v>
      </c>
      <c r="J1070" s="26">
        <f>I1070*'Social Cost of Carbon'!$C$4</f>
        <v>1807.8444262879709</v>
      </c>
      <c r="K1070" s="26">
        <f>I1070*'Social Cost of Carbon'!$C$5</f>
        <v>3615.6888525759418</v>
      </c>
      <c r="L1070" s="26">
        <f>I1070*'Social Cost of Carbon'!$C$6</f>
        <v>5423.5332788639134</v>
      </c>
      <c r="M1070" s="23">
        <f t="shared" si="114"/>
        <v>0.42250740947043491</v>
      </c>
      <c r="N1070" s="23">
        <f t="shared" si="115"/>
        <v>0.84501481894086983</v>
      </c>
      <c r="O1070" s="23">
        <f t="shared" si="116"/>
        <v>1.267522228411305</v>
      </c>
      <c r="P1070" s="27"/>
    </row>
    <row r="1071" spans="1:16" x14ac:dyDescent="0.25">
      <c r="A1071" s="24">
        <f t="shared" si="117"/>
        <v>2018</v>
      </c>
      <c r="B1071" s="32">
        <v>43434</v>
      </c>
      <c r="C1071" s="28">
        <f>'Bitcoin Data'!C1071</f>
        <v>4017.2685550000001</v>
      </c>
      <c r="D1071" s="26">
        <f>'Bitcoin Data'!K1071</f>
        <v>1262.5377007785651</v>
      </c>
      <c r="E1071" s="25">
        <f>'Bitcoin Data'!J1071</f>
        <v>74127.77746882377</v>
      </c>
      <c r="F1071" s="25">
        <f t="shared" si="112"/>
        <v>93.58911372931388</v>
      </c>
      <c r="G1071" s="23">
        <f>'Emissions Factors'!$AB$39/1000</f>
        <v>0.49266147344102867</v>
      </c>
      <c r="H1071" s="26">
        <f t="shared" si="118"/>
        <v>46107.750667923785</v>
      </c>
      <c r="I1071" s="23">
        <f t="shared" si="113"/>
        <v>36.519900070699407</v>
      </c>
      <c r="J1071" s="26">
        <f>I1071*'Social Cost of Carbon'!$C$4</f>
        <v>1825.9950035349702</v>
      </c>
      <c r="K1071" s="26">
        <f>I1071*'Social Cost of Carbon'!$C$5</f>
        <v>3651.9900070699405</v>
      </c>
      <c r="L1071" s="26">
        <f>I1071*'Social Cost of Carbon'!$C$6</f>
        <v>5477.9850106049107</v>
      </c>
      <c r="M1071" s="23">
        <f t="shared" si="114"/>
        <v>0.45453645394512843</v>
      </c>
      <c r="N1071" s="23">
        <f t="shared" si="115"/>
        <v>0.90907290789025685</v>
      </c>
      <c r="O1071" s="23">
        <f t="shared" si="116"/>
        <v>1.3636093618353853</v>
      </c>
      <c r="P1071" s="27"/>
    </row>
    <row r="1072" spans="1:16" x14ac:dyDescent="0.25">
      <c r="A1072" s="24">
        <f t="shared" si="117"/>
        <v>2018</v>
      </c>
      <c r="B1072" s="32">
        <v>43435</v>
      </c>
      <c r="C1072" s="28">
        <f>'Bitcoin Data'!C1072</f>
        <v>4214.671875</v>
      </c>
      <c r="D1072" s="26">
        <f>'Bitcoin Data'!K1072</f>
        <v>1549.9870834409714</v>
      </c>
      <c r="E1072" s="25">
        <f>'Bitcoin Data'!J1072</f>
        <v>58976.600315981806</v>
      </c>
      <c r="F1072" s="25">
        <f t="shared" si="112"/>
        <v>91.41296871503252</v>
      </c>
      <c r="G1072" s="23">
        <f>'Emissions Factors'!$AB$39/1000</f>
        <v>0.49266147344102867</v>
      </c>
      <c r="H1072" s="26">
        <f t="shared" si="118"/>
        <v>45035.647858766577</v>
      </c>
      <c r="I1072" s="23">
        <f t="shared" si="113"/>
        <v>29.055498810214235</v>
      </c>
      <c r="J1072" s="26">
        <f>I1072*'Social Cost of Carbon'!$C$4</f>
        <v>1452.7749405107118</v>
      </c>
      <c r="K1072" s="26">
        <f>I1072*'Social Cost of Carbon'!$C$5</f>
        <v>2905.5498810214235</v>
      </c>
      <c r="L1072" s="26">
        <f>I1072*'Social Cost of Carbon'!$C$6</f>
        <v>4358.3248215321355</v>
      </c>
      <c r="M1072" s="23">
        <f t="shared" si="114"/>
        <v>0.34469467223013933</v>
      </c>
      <c r="N1072" s="23">
        <f t="shared" si="115"/>
        <v>0.68938934446027866</v>
      </c>
      <c r="O1072" s="23">
        <f t="shared" si="116"/>
        <v>1.0340840166904179</v>
      </c>
      <c r="P1072" s="27"/>
    </row>
    <row r="1073" spans="1:16" x14ac:dyDescent="0.25">
      <c r="A1073" s="24">
        <f t="shared" si="117"/>
        <v>2018</v>
      </c>
      <c r="B1073" s="32">
        <v>43436</v>
      </c>
      <c r="C1073" s="28">
        <f>'Bitcoin Data'!C1073</f>
        <v>4139.8779299999997</v>
      </c>
      <c r="D1073" s="26">
        <f>'Bitcoin Data'!K1073</f>
        <v>1424.9525015832805</v>
      </c>
      <c r="E1073" s="25">
        <f>'Bitcoin Data'!J1073</f>
        <v>63096.91371293259</v>
      </c>
      <c r="F1073" s="25">
        <f t="shared" si="112"/>
        <v>89.910105037427698</v>
      </c>
      <c r="G1073" s="23">
        <f>'Emissions Factors'!$AB$39/1000</f>
        <v>0.49266147344102867</v>
      </c>
      <c r="H1073" s="26">
        <f t="shared" si="118"/>
        <v>44295.244824976784</v>
      </c>
      <c r="I1073" s="23">
        <f t="shared" si="113"/>
        <v>31.085418479394818</v>
      </c>
      <c r="J1073" s="26">
        <f>I1073*'Social Cost of Carbon'!$C$4</f>
        <v>1554.2709239697408</v>
      </c>
      <c r="K1073" s="26">
        <f>I1073*'Social Cost of Carbon'!$C$5</f>
        <v>3108.5418479394816</v>
      </c>
      <c r="L1073" s="26">
        <f>I1073*'Social Cost of Carbon'!$C$6</f>
        <v>4662.8127719092226</v>
      </c>
      <c r="M1073" s="23">
        <f t="shared" si="114"/>
        <v>0.37543882941730627</v>
      </c>
      <c r="N1073" s="23">
        <f t="shared" si="115"/>
        <v>0.75087765883461255</v>
      </c>
      <c r="O1073" s="23">
        <f t="shared" si="116"/>
        <v>1.1263164882519188</v>
      </c>
      <c r="P1073" s="27"/>
    </row>
    <row r="1074" spans="1:16" x14ac:dyDescent="0.25">
      <c r="A1074" s="24">
        <f t="shared" si="117"/>
        <v>2018</v>
      </c>
      <c r="B1074" s="32">
        <v>43437</v>
      </c>
      <c r="C1074" s="28">
        <f>'Bitcoin Data'!C1074</f>
        <v>3894.1308589999999</v>
      </c>
      <c r="D1074" s="26">
        <f>'Bitcoin Data'!K1074</f>
        <v>1424.9525015832805</v>
      </c>
      <c r="E1074" s="25">
        <f>'Bitcoin Data'!J1074</f>
        <v>62681.073490662347</v>
      </c>
      <c r="F1074" s="25">
        <f t="shared" si="112"/>
        <v>89.31755247244476</v>
      </c>
      <c r="G1074" s="23">
        <f>'Emissions Factors'!$AB$39/1000</f>
        <v>0.49266147344102867</v>
      </c>
      <c r="H1074" s="26">
        <f t="shared" si="118"/>
        <v>44003.317005221026</v>
      </c>
      <c r="I1074" s="23">
        <f t="shared" si="113"/>
        <v>30.880550022775115</v>
      </c>
      <c r="J1074" s="26">
        <f>I1074*'Social Cost of Carbon'!$C$4</f>
        <v>1544.0275011387557</v>
      </c>
      <c r="K1074" s="26">
        <f>I1074*'Social Cost of Carbon'!$C$5</f>
        <v>3088.0550022775114</v>
      </c>
      <c r="L1074" s="26">
        <f>I1074*'Social Cost of Carbon'!$C$6</f>
        <v>4632.0825034162672</v>
      </c>
      <c r="M1074" s="23">
        <f t="shared" si="114"/>
        <v>0.39650118525684497</v>
      </c>
      <c r="N1074" s="23">
        <f t="shared" si="115"/>
        <v>0.79300237051368994</v>
      </c>
      <c r="O1074" s="23">
        <f t="shared" si="116"/>
        <v>1.1895035557705349</v>
      </c>
      <c r="P1074" s="27"/>
    </row>
    <row r="1075" spans="1:16" x14ac:dyDescent="0.25">
      <c r="A1075" s="24">
        <f t="shared" si="117"/>
        <v>2018</v>
      </c>
      <c r="B1075" s="32">
        <v>43438</v>
      </c>
      <c r="C1075" s="28">
        <f>'Bitcoin Data'!C1075</f>
        <v>3956.8937989999999</v>
      </c>
      <c r="D1075" s="26">
        <f>'Bitcoin Data'!K1075</f>
        <v>1724.9640632486824</v>
      </c>
      <c r="E1075" s="25">
        <f>'Bitcoin Data'!J1075</f>
        <v>50852.392217208282</v>
      </c>
      <c r="F1075" s="25">
        <f t="shared" si="112"/>
        <v>87.718549104911261</v>
      </c>
      <c r="G1075" s="23">
        <f>'Emissions Factors'!$AB$39/1000</f>
        <v>0.49266147344102867</v>
      </c>
      <c r="H1075" s="26">
        <f t="shared" si="118"/>
        <v>43215.54965013481</v>
      </c>
      <c r="I1075" s="23">
        <f t="shared" si="113"/>
        <v>25.053014477730933</v>
      </c>
      <c r="J1075" s="26">
        <f>I1075*'Social Cost of Carbon'!$C$4</f>
        <v>1252.6507238865468</v>
      </c>
      <c r="K1075" s="26">
        <f>I1075*'Social Cost of Carbon'!$C$5</f>
        <v>2505.3014477730935</v>
      </c>
      <c r="L1075" s="26">
        <f>I1075*'Social Cost of Carbon'!$C$6</f>
        <v>3757.95217165964</v>
      </c>
      <c r="M1075" s="23">
        <f t="shared" si="114"/>
        <v>0.31657425938576389</v>
      </c>
      <c r="N1075" s="23">
        <f t="shared" si="115"/>
        <v>0.63314851877152778</v>
      </c>
      <c r="O1075" s="23">
        <f t="shared" si="116"/>
        <v>0.94972277815729167</v>
      </c>
      <c r="P1075" s="27"/>
    </row>
    <row r="1076" spans="1:16" x14ac:dyDescent="0.25">
      <c r="A1076" s="24">
        <f t="shared" si="117"/>
        <v>2018</v>
      </c>
      <c r="B1076" s="32">
        <v>43439</v>
      </c>
      <c r="C1076" s="28">
        <f>'Bitcoin Data'!C1076</f>
        <v>3753.9948730000001</v>
      </c>
      <c r="D1076" s="26">
        <f>'Bitcoin Data'!K1076</f>
        <v>1624.9887153561435</v>
      </c>
      <c r="E1076" s="25">
        <f>'Bitcoin Data'!J1076</f>
        <v>53424.772811801151</v>
      </c>
      <c r="F1076" s="25">
        <f t="shared" si="112"/>
        <v>86.814652939642585</v>
      </c>
      <c r="G1076" s="23">
        <f>'Emissions Factors'!$AB$39/1000</f>
        <v>0.49266147344102867</v>
      </c>
      <c r="H1076" s="26">
        <f t="shared" si="118"/>
        <v>42770.234833515853</v>
      </c>
      <c r="I1076" s="23">
        <f t="shared" si="113"/>
        <v>26.320327291714161</v>
      </c>
      <c r="J1076" s="26">
        <f>I1076*'Social Cost of Carbon'!$C$4</f>
        <v>1316.0163645857081</v>
      </c>
      <c r="K1076" s="26">
        <f>I1076*'Social Cost of Carbon'!$C$5</f>
        <v>2632.0327291714161</v>
      </c>
      <c r="L1076" s="26">
        <f>I1076*'Social Cost of Carbon'!$C$6</f>
        <v>3948.049093757124</v>
      </c>
      <c r="M1076" s="23">
        <f t="shared" si="114"/>
        <v>0.35056424132354108</v>
      </c>
      <c r="N1076" s="23">
        <f t="shared" si="115"/>
        <v>0.70112848264708216</v>
      </c>
      <c r="O1076" s="23">
        <f t="shared" si="116"/>
        <v>1.0516927239706233</v>
      </c>
      <c r="P1076" s="27"/>
    </row>
    <row r="1077" spans="1:16" x14ac:dyDescent="0.25">
      <c r="A1077" s="24">
        <f t="shared" si="117"/>
        <v>2018</v>
      </c>
      <c r="B1077" s="32">
        <v>43440</v>
      </c>
      <c r="C1077" s="28">
        <f>'Bitcoin Data'!C1077</f>
        <v>3521.101807</v>
      </c>
      <c r="D1077" s="26">
        <f>'Bitcoin Data'!K1077</f>
        <v>1687.4472672728978</v>
      </c>
      <c r="E1077" s="25">
        <f>'Bitcoin Data'!J1077</f>
        <v>52052.504506251782</v>
      </c>
      <c r="F1077" s="25">
        <f t="shared" si="112"/>
        <v>87.835856483784767</v>
      </c>
      <c r="G1077" s="23">
        <f>'Emissions Factors'!$AB$39/1000</f>
        <v>0.49266147344102867</v>
      </c>
      <c r="H1077" s="26">
        <f t="shared" si="118"/>
        <v>43273.342476256134</v>
      </c>
      <c r="I1077" s="23">
        <f t="shared" si="113"/>
        <v>25.644263566345789</v>
      </c>
      <c r="J1077" s="26">
        <f>I1077*'Social Cost of Carbon'!$C$4</f>
        <v>1282.2131783172895</v>
      </c>
      <c r="K1077" s="26">
        <f>I1077*'Social Cost of Carbon'!$C$5</f>
        <v>2564.426356634579</v>
      </c>
      <c r="L1077" s="26">
        <f>I1077*'Social Cost of Carbon'!$C$6</f>
        <v>3846.6395349518684</v>
      </c>
      <c r="M1077" s="23">
        <f t="shared" si="114"/>
        <v>0.3641511233126607</v>
      </c>
      <c r="N1077" s="23">
        <f t="shared" si="115"/>
        <v>0.72830224662532139</v>
      </c>
      <c r="O1077" s="23">
        <f t="shared" si="116"/>
        <v>1.0924533699379821</v>
      </c>
      <c r="P1077" s="27"/>
    </row>
    <row r="1078" spans="1:16" x14ac:dyDescent="0.25">
      <c r="A1078" s="24">
        <f t="shared" si="117"/>
        <v>2018</v>
      </c>
      <c r="B1078" s="32">
        <v>43441</v>
      </c>
      <c r="C1078" s="28">
        <f>'Bitcoin Data'!C1078</f>
        <v>3419.9372560000002</v>
      </c>
      <c r="D1078" s="26">
        <f>'Bitcoin Data'!K1078</f>
        <v>1424.9525015832805</v>
      </c>
      <c r="E1078" s="25">
        <f>'Bitcoin Data'!J1078</f>
        <v>61275.307274092571</v>
      </c>
      <c r="F1078" s="25">
        <f t="shared" si="112"/>
        <v>87.314402385502405</v>
      </c>
      <c r="G1078" s="23">
        <f>'Emissions Factors'!$AB$39/1000</f>
        <v>0.49266147344102867</v>
      </c>
      <c r="H1078" s="26">
        <f t="shared" si="118"/>
        <v>43016.442131864489</v>
      </c>
      <c r="I1078" s="23">
        <f t="shared" si="113"/>
        <v>30.187983167206227</v>
      </c>
      <c r="J1078" s="26">
        <f>I1078*'Social Cost of Carbon'!$C$4</f>
        <v>1509.3991583603113</v>
      </c>
      <c r="K1078" s="26">
        <f>I1078*'Social Cost of Carbon'!$C$5</f>
        <v>3018.7983167206226</v>
      </c>
      <c r="L1078" s="26">
        <f>I1078*'Social Cost of Carbon'!$C$6</f>
        <v>4528.1974750809341</v>
      </c>
      <c r="M1078" s="23">
        <f t="shared" si="114"/>
        <v>0.44135288029398606</v>
      </c>
      <c r="N1078" s="23">
        <f t="shared" si="115"/>
        <v>0.88270576058797212</v>
      </c>
      <c r="O1078" s="23">
        <f t="shared" si="116"/>
        <v>1.3240586408819583</v>
      </c>
      <c r="P1078" s="27"/>
    </row>
    <row r="1079" spans="1:16" x14ac:dyDescent="0.25">
      <c r="A1079" s="24">
        <f t="shared" si="117"/>
        <v>2018</v>
      </c>
      <c r="B1079" s="32">
        <v>43442</v>
      </c>
      <c r="C1079" s="28">
        <f>'Bitcoin Data'!C1079</f>
        <v>3476.1147460000002</v>
      </c>
      <c r="D1079" s="26">
        <f>'Bitcoin Data'!K1079</f>
        <v>1587.4415733309816</v>
      </c>
      <c r="E1079" s="25">
        <f>'Bitcoin Data'!J1079</f>
        <v>53834.733277265659</v>
      </c>
      <c r="F1079" s="25">
        <f t="shared" si="112"/>
        <v>85.45949369351635</v>
      </c>
      <c r="G1079" s="23">
        <f>'Emissions Factors'!$AB$39/1000</f>
        <v>0.49266147344102867</v>
      </c>
      <c r="H1079" s="26">
        <f t="shared" si="118"/>
        <v>42102.600082572062</v>
      </c>
      <c r="I1079" s="23">
        <f t="shared" si="113"/>
        <v>26.522299018682478</v>
      </c>
      <c r="J1079" s="26">
        <f>I1079*'Social Cost of Carbon'!$C$4</f>
        <v>1326.114950934124</v>
      </c>
      <c r="K1079" s="26">
        <f>I1079*'Social Cost of Carbon'!$C$5</f>
        <v>2652.2299018682479</v>
      </c>
      <c r="L1079" s="26">
        <f>I1079*'Social Cost of Carbon'!$C$6</f>
        <v>3978.3448528023719</v>
      </c>
      <c r="M1079" s="23">
        <f t="shared" si="114"/>
        <v>0.38149343385746909</v>
      </c>
      <c r="N1079" s="23">
        <f t="shared" si="115"/>
        <v>0.76298686771493818</v>
      </c>
      <c r="O1079" s="23">
        <f t="shared" si="116"/>
        <v>1.1444803015724072</v>
      </c>
      <c r="P1079" s="27"/>
    </row>
    <row r="1080" spans="1:16" x14ac:dyDescent="0.25">
      <c r="A1080" s="24">
        <f t="shared" si="117"/>
        <v>2018</v>
      </c>
      <c r="B1080" s="32">
        <v>43443</v>
      </c>
      <c r="C1080" s="28">
        <f>'Bitcoin Data'!C1080</f>
        <v>3614.234375</v>
      </c>
      <c r="D1080" s="26">
        <f>'Bitcoin Data'!K1080</f>
        <v>1600</v>
      </c>
      <c r="E1080" s="25">
        <f>'Bitcoin Data'!J1080</f>
        <v>53383.498552470104</v>
      </c>
      <c r="F1080" s="25">
        <f t="shared" si="112"/>
        <v>85.413597683952162</v>
      </c>
      <c r="G1080" s="23">
        <f>'Emissions Factors'!$AB$39/1000</f>
        <v>0.49266147344102867</v>
      </c>
      <c r="H1080" s="26">
        <f t="shared" si="118"/>
        <v>42079.988886875108</v>
      </c>
      <c r="I1080" s="23">
        <f t="shared" si="113"/>
        <v>26.299993054296941</v>
      </c>
      <c r="J1080" s="26">
        <f>I1080*'Social Cost of Carbon'!$C$4</f>
        <v>1314.9996527148471</v>
      </c>
      <c r="K1080" s="26">
        <f>I1080*'Social Cost of Carbon'!$C$5</f>
        <v>2629.9993054296942</v>
      </c>
      <c r="L1080" s="26">
        <f>I1080*'Social Cost of Carbon'!$C$6</f>
        <v>3944.9989581445411</v>
      </c>
      <c r="M1080" s="23">
        <f t="shared" si="114"/>
        <v>0.36383906417658568</v>
      </c>
      <c r="N1080" s="23">
        <f t="shared" si="115"/>
        <v>0.72767812835317136</v>
      </c>
      <c r="O1080" s="23">
        <f t="shared" si="116"/>
        <v>1.0915171925297571</v>
      </c>
      <c r="P1080" s="27"/>
    </row>
    <row r="1081" spans="1:16" x14ac:dyDescent="0.25">
      <c r="A1081" s="24">
        <f t="shared" si="117"/>
        <v>2018</v>
      </c>
      <c r="B1081" s="32">
        <v>43444</v>
      </c>
      <c r="C1081" s="28">
        <f>'Bitcoin Data'!C1081</f>
        <v>3502.6560060000002</v>
      </c>
      <c r="D1081" s="26">
        <f>'Bitcoin Data'!K1081</f>
        <v>1549.9870834409714</v>
      </c>
      <c r="E1081" s="25">
        <f>'Bitcoin Data'!J1081</f>
        <v>54690.544897564054</v>
      </c>
      <c r="F1081" s="25">
        <f t="shared" si="112"/>
        <v>84.769638177572816</v>
      </c>
      <c r="G1081" s="23">
        <f>'Emissions Factors'!$AB$39/1000</f>
        <v>0.49266147344102867</v>
      </c>
      <c r="H1081" s="26">
        <f t="shared" si="118"/>
        <v>41762.734847625899</v>
      </c>
      <c r="I1081" s="23">
        <f t="shared" si="113"/>
        <v>26.943924432526639</v>
      </c>
      <c r="J1081" s="26">
        <f>I1081*'Social Cost of Carbon'!$C$4</f>
        <v>1347.1962216263319</v>
      </c>
      <c r="K1081" s="26">
        <f>I1081*'Social Cost of Carbon'!$C$5</f>
        <v>2694.3924432526637</v>
      </c>
      <c r="L1081" s="26">
        <f>I1081*'Social Cost of Carbon'!$C$6</f>
        <v>4041.588664878996</v>
      </c>
      <c r="M1081" s="23">
        <f t="shared" si="114"/>
        <v>0.38462133287385453</v>
      </c>
      <c r="N1081" s="23">
        <f t="shared" si="115"/>
        <v>0.76924266574770905</v>
      </c>
      <c r="O1081" s="23">
        <f t="shared" si="116"/>
        <v>1.1538639986215637</v>
      </c>
      <c r="P1081" s="27"/>
    </row>
    <row r="1082" spans="1:16" x14ac:dyDescent="0.25">
      <c r="A1082" s="24">
        <f t="shared" si="117"/>
        <v>2018</v>
      </c>
      <c r="B1082" s="32">
        <v>43445</v>
      </c>
      <c r="C1082" s="28">
        <f>'Bitcoin Data'!C1082</f>
        <v>3424.588135</v>
      </c>
      <c r="D1082" s="26">
        <f>'Bitcoin Data'!K1082</f>
        <v>1562.5</v>
      </c>
      <c r="E1082" s="25">
        <f>'Bitcoin Data'!J1082</f>
        <v>54159.589218446628</v>
      </c>
      <c r="F1082" s="25">
        <f t="shared" si="112"/>
        <v>84.624358153822854</v>
      </c>
      <c r="G1082" s="23">
        <f>'Emissions Factors'!$AB$39/1000</f>
        <v>0.49266147344102867</v>
      </c>
      <c r="H1082" s="26">
        <f t="shared" si="118"/>
        <v>41691.160977063693</v>
      </c>
      <c r="I1082" s="23">
        <f t="shared" si="113"/>
        <v>26.682343025320765</v>
      </c>
      <c r="J1082" s="26">
        <f>I1082*'Social Cost of Carbon'!$C$4</f>
        <v>1334.1171512660383</v>
      </c>
      <c r="K1082" s="26">
        <f>I1082*'Social Cost of Carbon'!$C$5</f>
        <v>2668.2343025320765</v>
      </c>
      <c r="L1082" s="26">
        <f>I1082*'Social Cost of Carbon'!$C$6</f>
        <v>4002.351453798115</v>
      </c>
      <c r="M1082" s="23">
        <f t="shared" si="114"/>
        <v>0.38957010264419384</v>
      </c>
      <c r="N1082" s="23">
        <f t="shared" si="115"/>
        <v>0.77914020528838768</v>
      </c>
      <c r="O1082" s="23">
        <f t="shared" si="116"/>
        <v>1.1687103079325816</v>
      </c>
      <c r="P1082" s="27"/>
    </row>
    <row r="1083" spans="1:16" x14ac:dyDescent="0.25">
      <c r="A1083" s="24">
        <f t="shared" si="117"/>
        <v>2018</v>
      </c>
      <c r="B1083" s="32">
        <v>43446</v>
      </c>
      <c r="C1083" s="28">
        <f>'Bitcoin Data'!C1083</f>
        <v>3486.9501949999999</v>
      </c>
      <c r="D1083" s="26">
        <f>'Bitcoin Data'!K1083</f>
        <v>1500</v>
      </c>
      <c r="E1083" s="25">
        <f>'Bitcoin Data'!J1083</f>
        <v>55567.840853576097</v>
      </c>
      <c r="F1083" s="25">
        <f t="shared" si="112"/>
        <v>83.351761280364144</v>
      </c>
      <c r="G1083" s="23">
        <f>'Emissions Factors'!$AB$39/1000</f>
        <v>0.49266147344102867</v>
      </c>
      <c r="H1083" s="26">
        <f t="shared" si="118"/>
        <v>41064.201526289085</v>
      </c>
      <c r="I1083" s="23">
        <f t="shared" si="113"/>
        <v>27.376134350859388</v>
      </c>
      <c r="J1083" s="26">
        <f>I1083*'Social Cost of Carbon'!$C$4</f>
        <v>1368.8067175429694</v>
      </c>
      <c r="K1083" s="26">
        <f>I1083*'Social Cost of Carbon'!$C$5</f>
        <v>2737.6134350859388</v>
      </c>
      <c r="L1083" s="26">
        <f>I1083*'Social Cost of Carbon'!$C$6</f>
        <v>4106.420152628908</v>
      </c>
      <c r="M1083" s="23">
        <f t="shared" si="114"/>
        <v>0.39255126715194433</v>
      </c>
      <c r="N1083" s="23">
        <f t="shared" si="115"/>
        <v>0.78510253430388866</v>
      </c>
      <c r="O1083" s="23">
        <f t="shared" si="116"/>
        <v>1.1776538014558331</v>
      </c>
      <c r="P1083" s="27"/>
    </row>
    <row r="1084" spans="1:16" x14ac:dyDescent="0.25">
      <c r="A1084" s="24">
        <f t="shared" si="117"/>
        <v>2018</v>
      </c>
      <c r="B1084" s="32">
        <v>43447</v>
      </c>
      <c r="C1084" s="28">
        <f>'Bitcoin Data'!C1084</f>
        <v>3313.6772460000002</v>
      </c>
      <c r="D1084" s="26">
        <f>'Bitcoin Data'!K1084</f>
        <v>1637.5545851528382</v>
      </c>
      <c r="E1084" s="25">
        <f>'Bitcoin Data'!J1084</f>
        <v>50296.670335588155</v>
      </c>
      <c r="F1084" s="25">
        <f t="shared" si="112"/>
        <v>82.363543125963119</v>
      </c>
      <c r="G1084" s="23">
        <f>'Emissions Factors'!$AB$39/1000</f>
        <v>0.49266147344102867</v>
      </c>
      <c r="H1084" s="26">
        <f t="shared" si="118"/>
        <v>40577.344514260702</v>
      </c>
      <c r="I1084" s="23">
        <f t="shared" si="113"/>
        <v>24.779231716708537</v>
      </c>
      <c r="J1084" s="26">
        <f>I1084*'Social Cost of Carbon'!$C$4</f>
        <v>1238.9615858354268</v>
      </c>
      <c r="K1084" s="26">
        <f>I1084*'Social Cost of Carbon'!$C$5</f>
        <v>2477.9231716708537</v>
      </c>
      <c r="L1084" s="26">
        <f>I1084*'Social Cost of Carbon'!$C$6</f>
        <v>3716.8847575062805</v>
      </c>
      <c r="M1084" s="23">
        <f t="shared" si="114"/>
        <v>0.37389325931817885</v>
      </c>
      <c r="N1084" s="23">
        <f t="shared" si="115"/>
        <v>0.7477865186363577</v>
      </c>
      <c r="O1084" s="23">
        <f t="shared" si="116"/>
        <v>1.1216797779545367</v>
      </c>
      <c r="P1084" s="27"/>
    </row>
    <row r="1085" spans="1:16" x14ac:dyDescent="0.25">
      <c r="A1085" s="24">
        <f t="shared" si="117"/>
        <v>2018</v>
      </c>
      <c r="B1085" s="32">
        <v>43448</v>
      </c>
      <c r="C1085" s="28">
        <f>'Bitcoin Data'!C1085</f>
        <v>3242.4848630000001</v>
      </c>
      <c r="D1085" s="26">
        <f>'Bitcoin Data'!K1085</f>
        <v>1825.0025347257426</v>
      </c>
      <c r="E1085" s="25">
        <f>'Bitcoin Data'!J1085</f>
        <v>44899.735353194621</v>
      </c>
      <c r="F1085" s="25">
        <f t="shared" si="112"/>
        <v>81.94213082809523</v>
      </c>
      <c r="G1085" s="23">
        <f>'Emissions Factors'!$AB$39/1000</f>
        <v>0.49266147344102867</v>
      </c>
      <c r="H1085" s="26">
        <f t="shared" si="118"/>
        <v>40369.730910666935</v>
      </c>
      <c r="I1085" s="23">
        <f t="shared" si="113"/>
        <v>22.120369776217107</v>
      </c>
      <c r="J1085" s="26">
        <f>I1085*'Social Cost of Carbon'!$C$4</f>
        <v>1106.0184888108554</v>
      </c>
      <c r="K1085" s="26">
        <f>I1085*'Social Cost of Carbon'!$C$5</f>
        <v>2212.0369776217108</v>
      </c>
      <c r="L1085" s="26">
        <f>I1085*'Social Cost of Carbon'!$C$6</f>
        <v>3318.0554664325659</v>
      </c>
      <c r="M1085" s="23">
        <f t="shared" si="114"/>
        <v>0.34110212862722478</v>
      </c>
      <c r="N1085" s="23">
        <f t="shared" si="115"/>
        <v>0.68220425725444955</v>
      </c>
      <c r="O1085" s="23">
        <f t="shared" si="116"/>
        <v>1.0233063858816742</v>
      </c>
      <c r="P1085" s="27"/>
    </row>
    <row r="1086" spans="1:16" x14ac:dyDescent="0.25">
      <c r="A1086" s="24">
        <f t="shared" si="117"/>
        <v>2018</v>
      </c>
      <c r="B1086" s="32">
        <v>43449</v>
      </c>
      <c r="C1086" s="28">
        <f>'Bitcoin Data'!C1086</f>
        <v>3236.7617190000001</v>
      </c>
      <c r="D1086" s="26">
        <f>'Bitcoin Data'!K1086</f>
        <v>1862.5827814569536</v>
      </c>
      <c r="E1086" s="25">
        <f>'Bitcoin Data'!J1086</f>
        <v>45589.348241025989</v>
      </c>
      <c r="F1086" s="25">
        <f t="shared" si="112"/>
        <v>84.91393505157987</v>
      </c>
      <c r="G1086" s="23">
        <f>'Emissions Factors'!$AB$39/1000</f>
        <v>0.49266147344102867</v>
      </c>
      <c r="H1086" s="26">
        <f t="shared" si="118"/>
        <v>41833.82435818715</v>
      </c>
      <c r="I1086" s="23">
        <f t="shared" si="113"/>
        <v>22.460115477640034</v>
      </c>
      <c r="J1086" s="26">
        <f>I1086*'Social Cost of Carbon'!$C$4</f>
        <v>1123.0057738820017</v>
      </c>
      <c r="K1086" s="26">
        <f>I1086*'Social Cost of Carbon'!$C$5</f>
        <v>2246.0115477640034</v>
      </c>
      <c r="L1086" s="26">
        <f>I1086*'Social Cost of Carbon'!$C$6</f>
        <v>3369.0173216460053</v>
      </c>
      <c r="M1086" s="23">
        <f t="shared" si="114"/>
        <v>0.3469534897455952</v>
      </c>
      <c r="N1086" s="23">
        <f t="shared" si="115"/>
        <v>0.6939069794911904</v>
      </c>
      <c r="O1086" s="23">
        <f t="shared" si="116"/>
        <v>1.0408604692367858</v>
      </c>
      <c r="P1086" s="27"/>
    </row>
    <row r="1087" spans="1:16" x14ac:dyDescent="0.25">
      <c r="A1087" s="24">
        <f t="shared" si="117"/>
        <v>2018</v>
      </c>
      <c r="B1087" s="32">
        <v>43450</v>
      </c>
      <c r="C1087" s="28">
        <f>'Bitcoin Data'!C1087</f>
        <v>3252.8391109999998</v>
      </c>
      <c r="D1087" s="26">
        <f>'Bitcoin Data'!K1087</f>
        <v>1437.4700527072353</v>
      </c>
      <c r="E1087" s="25">
        <f>'Bitcoin Data'!J1087</f>
        <v>60481.669576704146</v>
      </c>
      <c r="F1087" s="25">
        <f t="shared" si="112"/>
        <v>86.940588754246491</v>
      </c>
      <c r="G1087" s="23">
        <f>'Emissions Factors'!$AB$39/1000</f>
        <v>0.49266147344102867</v>
      </c>
      <c r="H1087" s="26">
        <f t="shared" si="118"/>
        <v>42832.278557497601</v>
      </c>
      <c r="I1087" s="23">
        <f t="shared" si="113"/>
        <v>29.796988449832501</v>
      </c>
      <c r="J1087" s="26">
        <f>I1087*'Social Cost of Carbon'!$C$4</f>
        <v>1489.8494224916251</v>
      </c>
      <c r="K1087" s="26">
        <f>I1087*'Social Cost of Carbon'!$C$5</f>
        <v>2979.6988449832502</v>
      </c>
      <c r="L1087" s="26">
        <f>I1087*'Social Cost of Carbon'!$C$6</f>
        <v>4469.5482674748755</v>
      </c>
      <c r="M1087" s="23">
        <f t="shared" si="114"/>
        <v>0.45801509747391411</v>
      </c>
      <c r="N1087" s="23">
        <f t="shared" si="115"/>
        <v>0.91603019494782822</v>
      </c>
      <c r="O1087" s="23">
        <f t="shared" si="116"/>
        <v>1.3740452924217426</v>
      </c>
      <c r="P1087" s="27"/>
    </row>
    <row r="1088" spans="1:16" x14ac:dyDescent="0.25">
      <c r="A1088" s="24">
        <f t="shared" si="117"/>
        <v>2018</v>
      </c>
      <c r="B1088" s="32">
        <v>43451</v>
      </c>
      <c r="C1088" s="28">
        <f>'Bitcoin Data'!C1088</f>
        <v>3545.8647460000002</v>
      </c>
      <c r="D1088" s="26">
        <f>'Bitcoin Data'!K1088</f>
        <v>2000</v>
      </c>
      <c r="E1088" s="25">
        <f>'Bitcoin Data'!J1088</f>
        <v>42835.019807004093</v>
      </c>
      <c r="F1088" s="25">
        <f t="shared" si="112"/>
        <v>85.670039614008189</v>
      </c>
      <c r="G1088" s="23">
        <f>'Emissions Factors'!$AB$39/1000</f>
        <v>0.49266147344102867</v>
      </c>
      <c r="H1088" s="26">
        <f t="shared" si="118"/>
        <v>42206.327945988567</v>
      </c>
      <c r="I1088" s="23">
        <f t="shared" si="113"/>
        <v>21.103163972994285</v>
      </c>
      <c r="J1088" s="26">
        <f>I1088*'Social Cost of Carbon'!$C$4</f>
        <v>1055.1581986497142</v>
      </c>
      <c r="K1088" s="26">
        <f>I1088*'Social Cost of Carbon'!$C$5</f>
        <v>2110.3163972994284</v>
      </c>
      <c r="L1088" s="26">
        <f>I1088*'Social Cost of Carbon'!$C$6</f>
        <v>3165.4745959491429</v>
      </c>
      <c r="M1088" s="23">
        <f t="shared" si="114"/>
        <v>0.29757429406747998</v>
      </c>
      <c r="N1088" s="23">
        <f t="shared" si="115"/>
        <v>0.59514858813495997</v>
      </c>
      <c r="O1088" s="23">
        <f t="shared" si="116"/>
        <v>0.89272288220244</v>
      </c>
      <c r="P1088" s="27"/>
    </row>
    <row r="1089" spans="1:16" x14ac:dyDescent="0.25">
      <c r="A1089" s="24">
        <f t="shared" si="117"/>
        <v>2018</v>
      </c>
      <c r="B1089" s="32">
        <v>43452</v>
      </c>
      <c r="C1089" s="28">
        <f>'Bitcoin Data'!C1089</f>
        <v>3696.0590820000002</v>
      </c>
      <c r="D1089" s="26">
        <f>'Bitcoin Data'!K1089</f>
        <v>1600</v>
      </c>
      <c r="E1089" s="25">
        <f>'Bitcoin Data'!J1089</f>
        <v>55632.096759699838</v>
      </c>
      <c r="F1089" s="25">
        <f t="shared" si="112"/>
        <v>89.011354815519738</v>
      </c>
      <c r="G1089" s="23">
        <f>'Emissions Factors'!$AB$39/1000</f>
        <v>0.49266147344102867</v>
      </c>
      <c r="H1089" s="26">
        <f t="shared" si="118"/>
        <v>43852.465216396158</v>
      </c>
      <c r="I1089" s="23">
        <f t="shared" si="113"/>
        <v>27.4077907602476</v>
      </c>
      <c r="J1089" s="26">
        <f>I1089*'Social Cost of Carbon'!$C$4</f>
        <v>1370.3895380123799</v>
      </c>
      <c r="K1089" s="26">
        <f>I1089*'Social Cost of Carbon'!$C$5</f>
        <v>2740.7790760247599</v>
      </c>
      <c r="L1089" s="26">
        <f>I1089*'Social Cost of Carbon'!$C$6</f>
        <v>4111.1686140371403</v>
      </c>
      <c r="M1089" s="23">
        <f t="shared" si="114"/>
        <v>0.37077046324455371</v>
      </c>
      <c r="N1089" s="23">
        <f t="shared" si="115"/>
        <v>0.74154092648910741</v>
      </c>
      <c r="O1089" s="23">
        <f t="shared" si="116"/>
        <v>1.1123113897336612</v>
      </c>
      <c r="P1089" s="27"/>
    </row>
    <row r="1090" spans="1:16" x14ac:dyDescent="0.25">
      <c r="A1090" s="24">
        <f t="shared" si="117"/>
        <v>2018</v>
      </c>
      <c r="B1090" s="32">
        <v>43453</v>
      </c>
      <c r="C1090" s="28">
        <f>'Bitcoin Data'!C1090</f>
        <v>3745.9506839999999</v>
      </c>
      <c r="D1090" s="26">
        <f>'Bitcoin Data'!K1090</f>
        <v>1862.5827814569536</v>
      </c>
      <c r="E1090" s="25">
        <f>'Bitcoin Data'!J1090</f>
        <v>47886.041229156173</v>
      </c>
      <c r="F1090" s="25">
        <f t="shared" si="112"/>
        <v>89.191715865564063</v>
      </c>
      <c r="G1090" s="23">
        <f>'Emissions Factors'!$AB$39/1000</f>
        <v>0.49266147344102867</v>
      </c>
      <c r="H1090" s="26">
        <f t="shared" si="118"/>
        <v>43941.322157062365</v>
      </c>
      <c r="I1090" s="23">
        <f t="shared" si="113"/>
        <v>23.591607629213929</v>
      </c>
      <c r="J1090" s="26">
        <f>I1090*'Social Cost of Carbon'!$C$4</f>
        <v>1179.5803814606963</v>
      </c>
      <c r="K1090" s="26">
        <f>I1090*'Social Cost of Carbon'!$C$5</f>
        <v>2359.1607629213927</v>
      </c>
      <c r="L1090" s="26">
        <f>I1090*'Social Cost of Carbon'!$C$6</f>
        <v>3538.7411443820893</v>
      </c>
      <c r="M1090" s="23">
        <f t="shared" si="114"/>
        <v>0.31489479733382852</v>
      </c>
      <c r="N1090" s="23">
        <f t="shared" si="115"/>
        <v>0.62978959466765705</v>
      </c>
      <c r="O1090" s="23">
        <f t="shared" si="116"/>
        <v>0.94468439200148568</v>
      </c>
      <c r="P1090" s="27"/>
    </row>
    <row r="1091" spans="1:16" x14ac:dyDescent="0.25">
      <c r="A1091" s="24">
        <f t="shared" si="117"/>
        <v>2018</v>
      </c>
      <c r="B1091" s="32">
        <v>43454</v>
      </c>
      <c r="C1091" s="28">
        <f>'Bitcoin Data'!C1091</f>
        <v>4134.4414059999999</v>
      </c>
      <c r="D1091" s="26">
        <f>'Bitcoin Data'!K1091</f>
        <v>1687.4472672728978</v>
      </c>
      <c r="E1091" s="25">
        <f>'Bitcoin Data'!J1091</f>
        <v>53649.235238144211</v>
      </c>
      <c r="F1091" s="25">
        <f t="shared" si="112"/>
        <v>90.530255393887302</v>
      </c>
      <c r="G1091" s="23">
        <f>'Emissions Factors'!$AB$39/1000</f>
        <v>0.49266147344102867</v>
      </c>
      <c r="H1091" s="26">
        <f t="shared" si="118"/>
        <v>44600.769013345147</v>
      </c>
      <c r="I1091" s="23">
        <f t="shared" si="113"/>
        <v>26.430911281408484</v>
      </c>
      <c r="J1091" s="26">
        <f>I1091*'Social Cost of Carbon'!$C$4</f>
        <v>1321.5455640704242</v>
      </c>
      <c r="K1091" s="26">
        <f>I1091*'Social Cost of Carbon'!$C$5</f>
        <v>2643.0911281408485</v>
      </c>
      <c r="L1091" s="26">
        <f>I1091*'Social Cost of Carbon'!$C$6</f>
        <v>3964.6366922112725</v>
      </c>
      <c r="M1091" s="23">
        <f t="shared" si="114"/>
        <v>0.31964307491516647</v>
      </c>
      <c r="N1091" s="23">
        <f t="shared" si="115"/>
        <v>0.63928614983033294</v>
      </c>
      <c r="O1091" s="23">
        <f t="shared" si="116"/>
        <v>0.95892922474549935</v>
      </c>
      <c r="P1091" s="27"/>
    </row>
    <row r="1092" spans="1:16" x14ac:dyDescent="0.25">
      <c r="A1092" s="24">
        <f t="shared" si="117"/>
        <v>2018</v>
      </c>
      <c r="B1092" s="32">
        <v>43455</v>
      </c>
      <c r="C1092" s="28">
        <f>'Bitcoin Data'!C1092</f>
        <v>3896.5437010000001</v>
      </c>
      <c r="D1092" s="26">
        <f>'Bitcoin Data'!K1092</f>
        <v>1749.9513902391602</v>
      </c>
      <c r="E1092" s="25">
        <f>'Bitcoin Data'!J1092</f>
        <v>51226.89964620446</v>
      </c>
      <c r="F1092" s="25">
        <f t="shared" si="112"/>
        <v>89.644584253517436</v>
      </c>
      <c r="G1092" s="23">
        <f>'Emissions Factors'!$AB$39/1000</f>
        <v>0.49266147344102867</v>
      </c>
      <c r="H1092" s="26">
        <f t="shared" si="118"/>
        <v>44164.432964346342</v>
      </c>
      <c r="I1092" s="23">
        <f t="shared" si="113"/>
        <v>25.237519859514798</v>
      </c>
      <c r="J1092" s="26">
        <f>I1092*'Social Cost of Carbon'!$C$4</f>
        <v>1261.8759929757398</v>
      </c>
      <c r="K1092" s="26">
        <f>I1092*'Social Cost of Carbon'!$C$5</f>
        <v>2523.7519859514796</v>
      </c>
      <c r="L1092" s="26">
        <f>I1092*'Social Cost of Carbon'!$C$6</f>
        <v>3785.6279789272198</v>
      </c>
      <c r="M1092" s="23">
        <f t="shared" si="114"/>
        <v>0.32384494819136633</v>
      </c>
      <c r="N1092" s="23">
        <f t="shared" si="115"/>
        <v>0.64768989638273267</v>
      </c>
      <c r="O1092" s="23">
        <f t="shared" si="116"/>
        <v>0.97153484457409911</v>
      </c>
      <c r="P1092" s="27"/>
    </row>
    <row r="1093" spans="1:16" x14ac:dyDescent="0.25">
      <c r="A1093" s="24">
        <f t="shared" si="117"/>
        <v>2018</v>
      </c>
      <c r="B1093" s="32">
        <v>43456</v>
      </c>
      <c r="C1093" s="28">
        <f>'Bitcoin Data'!C1093</f>
        <v>4014.1826169999999</v>
      </c>
      <c r="D1093" s="26">
        <f>'Bitcoin Data'!K1093</f>
        <v>2187.3860736419983</v>
      </c>
      <c r="E1093" s="25">
        <f>'Bitcoin Data'!J1093</f>
        <v>40128.279434985438</v>
      </c>
      <c r="F1093" s="25">
        <f t="shared" si="112"/>
        <v>87.776039595301754</v>
      </c>
      <c r="G1093" s="23">
        <f>'Emissions Factors'!$AB$39/1000</f>
        <v>0.49266147344102867</v>
      </c>
      <c r="H1093" s="26">
        <f t="shared" si="118"/>
        <v>43243.872999839441</v>
      </c>
      <c r="I1093" s="23">
        <f t="shared" si="113"/>
        <v>19.769657273093255</v>
      </c>
      <c r="J1093" s="26">
        <f>I1093*'Social Cost of Carbon'!$C$4</f>
        <v>988.48286365466276</v>
      </c>
      <c r="K1093" s="26">
        <f>I1093*'Social Cost of Carbon'!$C$5</f>
        <v>1976.9657273093255</v>
      </c>
      <c r="L1093" s="26">
        <f>I1093*'Social Cost of Carbon'!$C$6</f>
        <v>2965.4485909639884</v>
      </c>
      <c r="M1093" s="23">
        <f t="shared" si="114"/>
        <v>0.24624760703921478</v>
      </c>
      <c r="N1093" s="23">
        <f t="shared" si="115"/>
        <v>0.49249521407842956</v>
      </c>
      <c r="O1093" s="23">
        <f t="shared" si="116"/>
        <v>0.73874282111764433</v>
      </c>
      <c r="P1093" s="27"/>
    </row>
    <row r="1094" spans="1:16" x14ac:dyDescent="0.25">
      <c r="A1094" s="24">
        <f t="shared" si="117"/>
        <v>2018</v>
      </c>
      <c r="B1094" s="32">
        <v>43457</v>
      </c>
      <c r="C1094" s="28">
        <f>'Bitcoin Data'!C1094</f>
        <v>3998.9802249999998</v>
      </c>
      <c r="D1094" s="26">
        <f>'Bitcoin Data'!K1094</f>
        <v>2199.9511121975065</v>
      </c>
      <c r="E1094" s="25">
        <f>'Bitcoin Data'!J1094</f>
        <v>40272.830657434097</v>
      </c>
      <c r="F1094" s="25">
        <f t="shared" si="112"/>
        <v>88.598258596163973</v>
      </c>
      <c r="G1094" s="23">
        <f>'Emissions Factors'!$AB$39/1000</f>
        <v>0.49266147344102867</v>
      </c>
      <c r="H1094" s="26">
        <f t="shared" si="118"/>
        <v>43648.94862429543</v>
      </c>
      <c r="I1094" s="23">
        <f t="shared" si="113"/>
        <v>19.840872091332514</v>
      </c>
      <c r="J1094" s="26">
        <f>I1094*'Social Cost of Carbon'!$C$4</f>
        <v>992.04360456662573</v>
      </c>
      <c r="K1094" s="26">
        <f>I1094*'Social Cost of Carbon'!$C$5</f>
        <v>1984.0872091332515</v>
      </c>
      <c r="L1094" s="26">
        <f>I1094*'Social Cost of Carbon'!$C$6</f>
        <v>2976.1308136998773</v>
      </c>
      <c r="M1094" s="23">
        <f t="shared" si="114"/>
        <v>0.24807414609473988</v>
      </c>
      <c r="N1094" s="23">
        <f t="shared" si="115"/>
        <v>0.49614829218947976</v>
      </c>
      <c r="O1094" s="23">
        <f t="shared" si="116"/>
        <v>0.74422243828421963</v>
      </c>
      <c r="P1094" s="27"/>
    </row>
    <row r="1095" spans="1:16" x14ac:dyDescent="0.25">
      <c r="A1095" s="24">
        <f t="shared" si="117"/>
        <v>2018</v>
      </c>
      <c r="B1095" s="32">
        <v>43458</v>
      </c>
      <c r="C1095" s="28">
        <f>'Bitcoin Data'!C1095</f>
        <v>4078.5991210000002</v>
      </c>
      <c r="D1095" s="26">
        <f>'Bitcoin Data'!K1095</f>
        <v>1899.9366687777074</v>
      </c>
      <c r="E1095" s="25">
        <f>'Bitcoin Data'!J1095</f>
        <v>48787.538927547423</v>
      </c>
      <c r="F1095" s="25">
        <f t="shared" ref="F1095:F1158" si="119">E1095*D1095/1000000</f>
        <v>92.693234187867176</v>
      </c>
      <c r="G1095" s="23">
        <f>'Emissions Factors'!$AB$39/1000</f>
        <v>0.49266147344102867</v>
      </c>
      <c r="H1095" s="26">
        <f t="shared" si="118"/>
        <v>45666.385333008977</v>
      </c>
      <c r="I1095" s="23">
        <f t="shared" ref="I1095:I1158" si="120">$E1095*G1095/1000</f>
        <v>24.03574081360706</v>
      </c>
      <c r="J1095" s="26">
        <f>I1095*'Social Cost of Carbon'!$C$4</f>
        <v>1201.7870406803529</v>
      </c>
      <c r="K1095" s="26">
        <f>I1095*'Social Cost of Carbon'!$C$5</f>
        <v>2403.5740813607058</v>
      </c>
      <c r="L1095" s="26">
        <f>I1095*'Social Cost of Carbon'!$C$6</f>
        <v>3605.3611220410589</v>
      </c>
      <c r="M1095" s="23">
        <f t="shared" ref="M1095:M1158" si="121">J1095/$C1095</f>
        <v>0.29465681843860547</v>
      </c>
      <c r="N1095" s="23">
        <f t="shared" ref="N1095:N1158" si="122">K1095/$C1095</f>
        <v>0.58931363687721094</v>
      </c>
      <c r="O1095" s="23">
        <f t="shared" ref="O1095:O1158" si="123">L1095/$C1095</f>
        <v>0.88397045531581642</v>
      </c>
      <c r="P1095" s="27"/>
    </row>
    <row r="1096" spans="1:16" x14ac:dyDescent="0.25">
      <c r="A1096" s="24">
        <f t="shared" ref="A1096:A1159" si="124">YEAR(B1096)</f>
        <v>2018</v>
      </c>
      <c r="B1096" s="32">
        <v>43459</v>
      </c>
      <c r="C1096" s="28">
        <f>'Bitcoin Data'!C1096</f>
        <v>3815.4907229999999</v>
      </c>
      <c r="D1096" s="26">
        <f>'Bitcoin Data'!K1096</f>
        <v>1987.4130506790327</v>
      </c>
      <c r="E1096" s="25">
        <f>'Bitcoin Data'!J1096</f>
        <v>45552.146708384847</v>
      </c>
      <c r="F1096" s="25">
        <f t="shared" si="119"/>
        <v>90.530930854689984</v>
      </c>
      <c r="G1096" s="23">
        <f>'Emissions Factors'!$AB$39/1000</f>
        <v>0.49266147344102867</v>
      </c>
      <c r="H1096" s="26">
        <f t="shared" ref="H1096:H1159" si="125">F1096*G1096*1000</f>
        <v>44601.10178685945</v>
      </c>
      <c r="I1096" s="23">
        <f t="shared" si="120"/>
        <v>22.441787715754785</v>
      </c>
      <c r="J1096" s="26">
        <f>I1096*'Social Cost of Carbon'!$C$4</f>
        <v>1122.0893857877393</v>
      </c>
      <c r="K1096" s="26">
        <f>I1096*'Social Cost of Carbon'!$C$5</f>
        <v>2244.1787715754785</v>
      </c>
      <c r="L1096" s="26">
        <f>I1096*'Social Cost of Carbon'!$C$6</f>
        <v>3366.2681573632176</v>
      </c>
      <c r="M1096" s="23">
        <f t="shared" si="121"/>
        <v>0.2940878296528725</v>
      </c>
      <c r="N1096" s="23">
        <f t="shared" si="122"/>
        <v>0.588175659305745</v>
      </c>
      <c r="O1096" s="23">
        <f t="shared" si="123"/>
        <v>0.88226348895861739</v>
      </c>
      <c r="P1096" s="27"/>
    </row>
    <row r="1097" spans="1:16" x14ac:dyDescent="0.25">
      <c r="A1097" s="24">
        <f t="shared" si="124"/>
        <v>2018</v>
      </c>
      <c r="B1097" s="32">
        <v>43460</v>
      </c>
      <c r="C1097" s="28">
        <f>'Bitcoin Data'!C1097</f>
        <v>3857.297607</v>
      </c>
      <c r="D1097" s="26">
        <f>'Bitcoin Data'!K1097</f>
        <v>1962.4945486262536</v>
      </c>
      <c r="E1097" s="25">
        <f>'Bitcoin Data'!J1097</f>
        <v>46887.176579872852</v>
      </c>
      <c r="F1097" s="25">
        <f t="shared" si="119"/>
        <v>92.01582843847703</v>
      </c>
      <c r="G1097" s="23">
        <f>'Emissions Factors'!$AB$39/1000</f>
        <v>0.49266147344102867</v>
      </c>
      <c r="H1097" s="26">
        <f t="shared" si="125"/>
        <v>45332.653618397002</v>
      </c>
      <c r="I1097" s="23">
        <f t="shared" si="120"/>
        <v>23.099505499329851</v>
      </c>
      <c r="J1097" s="26">
        <f>I1097*'Social Cost of Carbon'!$C$4</f>
        <v>1154.9752749664926</v>
      </c>
      <c r="K1097" s="26">
        <f>I1097*'Social Cost of Carbon'!$C$5</f>
        <v>2309.9505499329853</v>
      </c>
      <c r="L1097" s="26">
        <f>I1097*'Social Cost of Carbon'!$C$6</f>
        <v>3464.9258248994774</v>
      </c>
      <c r="M1097" s="23">
        <f t="shared" si="121"/>
        <v>0.2994260211787938</v>
      </c>
      <c r="N1097" s="23">
        <f t="shared" si="122"/>
        <v>0.5988520423575876</v>
      </c>
      <c r="O1097" s="23">
        <f t="shared" si="123"/>
        <v>0.89827806353638129</v>
      </c>
      <c r="P1097" s="27"/>
    </row>
    <row r="1098" spans="1:16" x14ac:dyDescent="0.25">
      <c r="A1098" s="24">
        <f t="shared" si="124"/>
        <v>2018</v>
      </c>
      <c r="B1098" s="32">
        <v>43461</v>
      </c>
      <c r="C1098" s="28">
        <f>'Bitcoin Data'!C1098</f>
        <v>3654.8334960000002</v>
      </c>
      <c r="D1098" s="26">
        <f>'Bitcoin Data'!K1098</f>
        <v>2174.9637506041568</v>
      </c>
      <c r="E1098" s="25">
        <f>'Bitcoin Data'!J1098</f>
        <v>42595.597413846568</v>
      </c>
      <c r="F1098" s="25">
        <f t="shared" si="119"/>
        <v>92.643880310444445</v>
      </c>
      <c r="G1098" s="23">
        <f>'Emissions Factors'!$AB$39/1000</f>
        <v>0.49266147344102867</v>
      </c>
      <c r="H1098" s="26">
        <f t="shared" si="125"/>
        <v>45642.070579037863</v>
      </c>
      <c r="I1098" s="23">
        <f t="shared" si="120"/>
        <v>20.985209784006521</v>
      </c>
      <c r="J1098" s="26">
        <f>I1098*'Social Cost of Carbon'!$C$4</f>
        <v>1049.260489200326</v>
      </c>
      <c r="K1098" s="26">
        <f>I1098*'Social Cost of Carbon'!$C$5</f>
        <v>2098.520978400652</v>
      </c>
      <c r="L1098" s="26">
        <f>I1098*'Social Cost of Carbon'!$C$6</f>
        <v>3147.781467600978</v>
      </c>
      <c r="M1098" s="23">
        <f t="shared" si="121"/>
        <v>0.2870884515939453</v>
      </c>
      <c r="N1098" s="23">
        <f t="shared" si="122"/>
        <v>0.57417690318789061</v>
      </c>
      <c r="O1098" s="23">
        <f t="shared" si="123"/>
        <v>0.86126535478183597</v>
      </c>
      <c r="P1098" s="27"/>
    </row>
    <row r="1099" spans="1:16" x14ac:dyDescent="0.25">
      <c r="A1099" s="24">
        <f t="shared" si="124"/>
        <v>2018</v>
      </c>
      <c r="B1099" s="32">
        <v>43462</v>
      </c>
      <c r="C1099" s="28">
        <f>'Bitcoin Data'!C1099</f>
        <v>3923.9187010000001</v>
      </c>
      <c r="D1099" s="26">
        <f>'Bitcoin Data'!K1099</f>
        <v>2087.4405659283316</v>
      </c>
      <c r="E1099" s="25">
        <f>'Bitcoin Data'!J1099</f>
        <v>45939.038926223468</v>
      </c>
      <c r="F1099" s="25">
        <f t="shared" si="119"/>
        <v>95.895013414359568</v>
      </c>
      <c r="G1099" s="23">
        <f>'Emissions Factors'!$AB$39/1000</f>
        <v>0.49266147344102867</v>
      </c>
      <c r="H1099" s="26">
        <f t="shared" si="125"/>
        <v>47243.778604365594</v>
      </c>
      <c r="I1099" s="23">
        <f t="shared" si="120"/>
        <v>22.632394605858025</v>
      </c>
      <c r="J1099" s="26">
        <f>I1099*'Social Cost of Carbon'!$C$4</f>
        <v>1131.6197302929013</v>
      </c>
      <c r="K1099" s="26">
        <f>I1099*'Social Cost of Carbon'!$C$5</f>
        <v>2263.2394605858026</v>
      </c>
      <c r="L1099" s="26">
        <f>I1099*'Social Cost of Carbon'!$C$6</f>
        <v>3394.8591908787039</v>
      </c>
      <c r="M1099" s="23">
        <f t="shared" si="121"/>
        <v>0.28839020798379716</v>
      </c>
      <c r="N1099" s="23">
        <f t="shared" si="122"/>
        <v>0.57678041596759433</v>
      </c>
      <c r="O1099" s="23">
        <f t="shared" si="123"/>
        <v>0.86517062395139155</v>
      </c>
      <c r="P1099" s="27"/>
    </row>
    <row r="1100" spans="1:16" x14ac:dyDescent="0.25">
      <c r="A1100" s="24">
        <f t="shared" si="124"/>
        <v>2018</v>
      </c>
      <c r="B1100" s="32">
        <v>43463</v>
      </c>
      <c r="C1100" s="28">
        <f>'Bitcoin Data'!C1100</f>
        <v>3820.4086910000001</v>
      </c>
      <c r="D1100" s="26">
        <f>'Bitcoin Data'!K1100</f>
        <v>1724.9640632486824</v>
      </c>
      <c r="E1100" s="25">
        <f>'Bitcoin Data'!J1100</f>
        <v>56886.701362406478</v>
      </c>
      <c r="F1100" s="25">
        <f t="shared" si="119"/>
        <v>98.12751552691104</v>
      </c>
      <c r="G1100" s="23">
        <f>'Emissions Factors'!$AB$39/1000</f>
        <v>0.49266147344102867</v>
      </c>
      <c r="H1100" s="26">
        <f t="shared" si="125"/>
        <v>48343.646384595406</v>
      </c>
      <c r="I1100" s="23">
        <f t="shared" si="120"/>
        <v>28.025886112402951</v>
      </c>
      <c r="J1100" s="26">
        <f>I1100*'Social Cost of Carbon'!$C$4</f>
        <v>1401.2943056201475</v>
      </c>
      <c r="K1100" s="26">
        <f>I1100*'Social Cost of Carbon'!$C$5</f>
        <v>2802.588611240295</v>
      </c>
      <c r="L1100" s="26">
        <f>I1100*'Social Cost of Carbon'!$C$6</f>
        <v>4203.8829168604425</v>
      </c>
      <c r="M1100" s="23">
        <f t="shared" si="121"/>
        <v>0.3667917280476492</v>
      </c>
      <c r="N1100" s="23">
        <f t="shared" si="122"/>
        <v>0.7335834560952984</v>
      </c>
      <c r="O1100" s="23">
        <f t="shared" si="123"/>
        <v>1.1003751841429477</v>
      </c>
      <c r="P1100" s="27"/>
    </row>
    <row r="1101" spans="1:16" x14ac:dyDescent="0.25">
      <c r="A1101" s="24">
        <f t="shared" si="124"/>
        <v>2018</v>
      </c>
      <c r="B1101" s="32">
        <v>43464</v>
      </c>
      <c r="C1101" s="28">
        <f>'Bitcoin Data'!C1101</f>
        <v>3865.9526369999999</v>
      </c>
      <c r="D1101" s="26">
        <f>'Bitcoin Data'!K1101</f>
        <v>2199.9511121975065</v>
      </c>
      <c r="E1101" s="25">
        <f>'Bitcoin Data'!J1101</f>
        <v>43158.489834199681</v>
      </c>
      <c r="F1101" s="25">
        <f t="shared" si="119"/>
        <v>94.946567711512373</v>
      </c>
      <c r="G1101" s="23">
        <f>'Emissions Factors'!$AB$39/1000</f>
        <v>0.49266147344102867</v>
      </c>
      <c r="H1101" s="26">
        <f t="shared" si="125"/>
        <v>46776.515946922082</v>
      </c>
      <c r="I1101" s="23">
        <f t="shared" si="120"/>
        <v>21.262525193206471</v>
      </c>
      <c r="J1101" s="26">
        <f>I1101*'Social Cost of Carbon'!$C$4</f>
        <v>1063.1262596603235</v>
      </c>
      <c r="K1101" s="26">
        <f>I1101*'Social Cost of Carbon'!$C$5</f>
        <v>2126.252519320647</v>
      </c>
      <c r="L1101" s="26">
        <f>I1101*'Social Cost of Carbon'!$C$6</f>
        <v>3189.3787789809708</v>
      </c>
      <c r="M1101" s="23">
        <f t="shared" si="121"/>
        <v>0.27499722823436223</v>
      </c>
      <c r="N1101" s="23">
        <f t="shared" si="122"/>
        <v>0.54999445646872447</v>
      </c>
      <c r="O1101" s="23">
        <f t="shared" si="123"/>
        <v>0.82499168470308681</v>
      </c>
      <c r="P1101" s="27"/>
    </row>
    <row r="1102" spans="1:16" x14ac:dyDescent="0.25">
      <c r="A1102" s="24">
        <f t="shared" si="124"/>
        <v>2018</v>
      </c>
      <c r="B1102" s="32">
        <v>43465</v>
      </c>
      <c r="C1102" s="28">
        <f>'Bitcoin Data'!C1102</f>
        <v>3742.7004390000002</v>
      </c>
      <c r="D1102" s="26">
        <f>'Bitcoin Data'!K1102</f>
        <v>1937.5672766415501</v>
      </c>
      <c r="E1102" s="25">
        <f>'Bitcoin Data'!J1102</f>
        <v>48976.661514748259</v>
      </c>
      <c r="F1102" s="25">
        <f t="shared" si="119"/>
        <v>94.895576670125791</v>
      </c>
      <c r="G1102" s="23">
        <f>'Emissions Factors'!$AB$39/1000</f>
        <v>0.49266147344102867</v>
      </c>
      <c r="H1102" s="26">
        <f t="shared" si="125"/>
        <v>46751.394625340276</v>
      </c>
      <c r="I1102" s="23">
        <f t="shared" si="120"/>
        <v>24.1289142260784</v>
      </c>
      <c r="J1102" s="26">
        <f>I1102*'Social Cost of Carbon'!$C$4</f>
        <v>1206.44571130392</v>
      </c>
      <c r="K1102" s="26">
        <f>I1102*'Social Cost of Carbon'!$C$5</f>
        <v>2412.89142260784</v>
      </c>
      <c r="L1102" s="26">
        <f>I1102*'Social Cost of Carbon'!$C$6</f>
        <v>3619.3371339117602</v>
      </c>
      <c r="M1102" s="23">
        <f t="shared" si="121"/>
        <v>0.32234631944689279</v>
      </c>
      <c r="N1102" s="23">
        <f t="shared" si="122"/>
        <v>0.64469263889378559</v>
      </c>
      <c r="O1102" s="23">
        <f t="shared" si="123"/>
        <v>0.96703895834067843</v>
      </c>
      <c r="P1102" s="27"/>
    </row>
    <row r="1103" spans="1:16" x14ac:dyDescent="0.25">
      <c r="A1103" s="24">
        <f t="shared" si="124"/>
        <v>2019</v>
      </c>
      <c r="B1103" s="32">
        <v>43466</v>
      </c>
      <c r="C1103" s="28">
        <f>'Bitcoin Data'!C1103</f>
        <v>3843.5200199999999</v>
      </c>
      <c r="D1103" s="26">
        <f>'Bitcoin Data'!K1103</f>
        <v>1862.5827814569536</v>
      </c>
      <c r="E1103" s="25">
        <f>'Bitcoin Data'!J1103</f>
        <v>51252.612632312237</v>
      </c>
      <c r="F1103" s="25">
        <f t="shared" si="119"/>
        <v>95.462233793627917</v>
      </c>
      <c r="G1103" s="23">
        <f>'Emissions Factors'!$AB$39/1000</f>
        <v>0.49266147344102867</v>
      </c>
      <c r="H1103" s="26">
        <f t="shared" si="125"/>
        <v>47030.564758740686</v>
      </c>
      <c r="I1103" s="23">
        <f t="shared" si="120"/>
        <v>25.250187657137225</v>
      </c>
      <c r="J1103" s="26">
        <f>I1103*'Social Cost of Carbon'!$C$4</f>
        <v>1262.5093828568613</v>
      </c>
      <c r="K1103" s="26">
        <f>I1103*'Social Cost of Carbon'!$C$5</f>
        <v>2525.0187657137226</v>
      </c>
      <c r="L1103" s="26">
        <f>I1103*'Social Cost of Carbon'!$C$6</f>
        <v>3787.5281485705837</v>
      </c>
      <c r="M1103" s="23">
        <f t="shared" si="121"/>
        <v>0.32847737914393932</v>
      </c>
      <c r="N1103" s="23">
        <f t="shared" si="122"/>
        <v>0.65695475828787864</v>
      </c>
      <c r="O1103" s="23">
        <f t="shared" si="123"/>
        <v>0.98543213743181801</v>
      </c>
      <c r="P1103" s="27"/>
    </row>
    <row r="1104" spans="1:16" x14ac:dyDescent="0.25">
      <c r="A1104" s="24">
        <f t="shared" si="124"/>
        <v>2019</v>
      </c>
      <c r="B1104" s="32">
        <v>43467</v>
      </c>
      <c r="C1104" s="28">
        <f>'Bitcoin Data'!C1104</f>
        <v>3943.4094239999999</v>
      </c>
      <c r="D1104" s="26">
        <f>'Bitcoin Data'!K1104</f>
        <v>1887.5838926174499</v>
      </c>
      <c r="E1104" s="25">
        <f>'Bitcoin Data'!J1104</f>
        <v>50767.730438435385</v>
      </c>
      <c r="F1104" s="25">
        <f t="shared" si="119"/>
        <v>95.828350240335254</v>
      </c>
      <c r="G1104" s="23">
        <f>'Emissions Factors'!$AB$39/1000</f>
        <v>0.49266147344102867</v>
      </c>
      <c r="H1104" s="26">
        <f t="shared" si="125"/>
        <v>47210.936226826518</v>
      </c>
      <c r="I1104" s="23">
        <f t="shared" si="120"/>
        <v>25.011304881056539</v>
      </c>
      <c r="J1104" s="26">
        <f>I1104*'Social Cost of Carbon'!$C$4</f>
        <v>1250.565244052827</v>
      </c>
      <c r="K1104" s="26">
        <f>I1104*'Social Cost of Carbon'!$C$5</f>
        <v>2501.130488105654</v>
      </c>
      <c r="L1104" s="26">
        <f>I1104*'Social Cost of Carbon'!$C$6</f>
        <v>3751.695732158481</v>
      </c>
      <c r="M1104" s="23">
        <f t="shared" si="121"/>
        <v>0.3171279239841942</v>
      </c>
      <c r="N1104" s="23">
        <f t="shared" si="122"/>
        <v>0.63425584796838841</v>
      </c>
      <c r="O1104" s="23">
        <f t="shared" si="123"/>
        <v>0.95138377195258261</v>
      </c>
      <c r="P1104" s="27"/>
    </row>
    <row r="1105" spans="1:16" x14ac:dyDescent="0.25">
      <c r="A1105" s="24">
        <f t="shared" si="124"/>
        <v>2019</v>
      </c>
      <c r="B1105" s="32">
        <v>43468</v>
      </c>
      <c r="C1105" s="28">
        <f>'Bitcoin Data'!C1105</f>
        <v>3836.741211</v>
      </c>
      <c r="D1105" s="26">
        <f>'Bitcoin Data'!K1105</f>
        <v>1937.5672766415501</v>
      </c>
      <c r="E1105" s="25">
        <f>'Bitcoin Data'!J1105</f>
        <v>49829.718902078843</v>
      </c>
      <c r="F1105" s="25">
        <f t="shared" si="119"/>
        <v>96.548432748914863</v>
      </c>
      <c r="G1105" s="23">
        <f>'Emissions Factors'!$AB$39/1000</f>
        <v>0.49266147344102867</v>
      </c>
      <c r="H1105" s="26">
        <f t="shared" si="125"/>
        <v>47565.693136502457</v>
      </c>
      <c r="I1105" s="23">
        <f t="shared" si="120"/>
        <v>24.549182735450444</v>
      </c>
      <c r="J1105" s="26">
        <f>I1105*'Social Cost of Carbon'!$C$4</f>
        <v>1227.4591367725222</v>
      </c>
      <c r="K1105" s="26">
        <f>I1105*'Social Cost of Carbon'!$C$5</f>
        <v>2454.9182735450445</v>
      </c>
      <c r="L1105" s="26">
        <f>I1105*'Social Cost of Carbon'!$C$6</f>
        <v>3682.3774103175665</v>
      </c>
      <c r="M1105" s="23">
        <f t="shared" si="121"/>
        <v>0.31992231669245158</v>
      </c>
      <c r="N1105" s="23">
        <f t="shared" si="122"/>
        <v>0.63984463338490316</v>
      </c>
      <c r="O1105" s="23">
        <f t="shared" si="123"/>
        <v>0.95976695007735469</v>
      </c>
      <c r="P1105" s="27"/>
    </row>
    <row r="1106" spans="1:16" x14ac:dyDescent="0.25">
      <c r="A1106" s="24">
        <f t="shared" si="124"/>
        <v>2019</v>
      </c>
      <c r="B1106" s="32">
        <v>43469</v>
      </c>
      <c r="C1106" s="28">
        <f>'Bitcoin Data'!C1106</f>
        <v>3857.717529</v>
      </c>
      <c r="D1106" s="26">
        <f>'Bitcoin Data'!K1106</f>
        <v>1862.5827814569536</v>
      </c>
      <c r="E1106" s="25">
        <f>'Bitcoin Data'!J1106</f>
        <v>51651.598162944996</v>
      </c>
      <c r="F1106" s="25">
        <f t="shared" si="119"/>
        <v>96.205377373034963</v>
      </c>
      <c r="G1106" s="23">
        <f>'Emissions Factors'!$AB$39/1000</f>
        <v>0.49266147344102867</v>
      </c>
      <c r="H1106" s="26">
        <f t="shared" si="125"/>
        <v>47396.682969549605</v>
      </c>
      <c r="I1106" s="23">
        <f t="shared" si="120"/>
        <v>25.446752456540413</v>
      </c>
      <c r="J1106" s="26">
        <f>I1106*'Social Cost of Carbon'!$C$4</f>
        <v>1272.3376228270206</v>
      </c>
      <c r="K1106" s="26">
        <f>I1106*'Social Cost of Carbon'!$C$5</f>
        <v>2544.6752456540412</v>
      </c>
      <c r="L1106" s="26">
        <f>I1106*'Social Cost of Carbon'!$C$6</f>
        <v>3817.012868481062</v>
      </c>
      <c r="M1106" s="23">
        <f t="shared" si="121"/>
        <v>0.32981617064037261</v>
      </c>
      <c r="N1106" s="23">
        <f t="shared" si="122"/>
        <v>0.65963234128074522</v>
      </c>
      <c r="O1106" s="23">
        <f t="shared" si="123"/>
        <v>0.98944851192111793</v>
      </c>
      <c r="P1106" s="27"/>
    </row>
    <row r="1107" spans="1:16" x14ac:dyDescent="0.25">
      <c r="A1107" s="24">
        <f t="shared" si="124"/>
        <v>2019</v>
      </c>
      <c r="B1107" s="32">
        <v>43470</v>
      </c>
      <c r="C1107" s="28">
        <f>'Bitcoin Data'!C1107</f>
        <v>3845.1945799999999</v>
      </c>
      <c r="D1107" s="26">
        <f>'Bitcoin Data'!K1107</f>
        <v>2037.5820692777904</v>
      </c>
      <c r="E1107" s="25">
        <f>'Bitcoin Data'!J1107</f>
        <v>47063.734304804027</v>
      </c>
      <c r="F1107" s="25">
        <f t="shared" si="119"/>
        <v>95.896221132722715</v>
      </c>
      <c r="G1107" s="23">
        <f>'Emissions Factors'!$AB$39/1000</f>
        <v>0.49266147344102867</v>
      </c>
      <c r="H1107" s="26">
        <f t="shared" si="125"/>
        <v>47244.373600673884</v>
      </c>
      <c r="I1107" s="23">
        <f t="shared" si="120"/>
        <v>23.186488688241841</v>
      </c>
      <c r="J1107" s="26">
        <f>I1107*'Social Cost of Carbon'!$C$4</f>
        <v>1159.3244344120922</v>
      </c>
      <c r="K1107" s="26">
        <f>I1107*'Social Cost of Carbon'!$C$5</f>
        <v>2318.6488688241843</v>
      </c>
      <c r="L1107" s="26">
        <f>I1107*'Social Cost of Carbon'!$C$6</f>
        <v>3477.973303236276</v>
      </c>
      <c r="M1107" s="23">
        <f t="shared" si="121"/>
        <v>0.30149954970863718</v>
      </c>
      <c r="N1107" s="23">
        <f t="shared" si="122"/>
        <v>0.60299909941727436</v>
      </c>
      <c r="O1107" s="23">
        <f t="shared" si="123"/>
        <v>0.90449864912591138</v>
      </c>
      <c r="P1107" s="27"/>
    </row>
    <row r="1108" spans="1:16" x14ac:dyDescent="0.25">
      <c r="A1108" s="24">
        <f t="shared" si="124"/>
        <v>2019</v>
      </c>
      <c r="B1108" s="32">
        <v>43471</v>
      </c>
      <c r="C1108" s="28">
        <f>'Bitcoin Data'!C1108</f>
        <v>4076.632568</v>
      </c>
      <c r="D1108" s="26">
        <f>'Bitcoin Data'!K1108</f>
        <v>1762.4596103005974</v>
      </c>
      <c r="E1108" s="25">
        <f>'Bitcoin Data'!J1108</f>
        <v>56357.337628708156</v>
      </c>
      <c r="F1108" s="25">
        <f t="shared" si="119"/>
        <v>99.327531314672171</v>
      </c>
      <c r="G1108" s="23">
        <f>'Emissions Factors'!$AB$39/1000</f>
        <v>0.49266147344102867</v>
      </c>
      <c r="H1108" s="26">
        <f t="shared" si="125"/>
        <v>48934.847930746306</v>
      </c>
      <c r="I1108" s="23">
        <f t="shared" si="120"/>
        <v>27.765088995372889</v>
      </c>
      <c r="J1108" s="26">
        <f>I1108*'Social Cost of Carbon'!$C$4</f>
        <v>1388.2544497686445</v>
      </c>
      <c r="K1108" s="26">
        <f>I1108*'Social Cost of Carbon'!$C$5</f>
        <v>2776.5088995372889</v>
      </c>
      <c r="L1108" s="26">
        <f>I1108*'Social Cost of Carbon'!$C$6</f>
        <v>4164.7633493059329</v>
      </c>
      <c r="M1108" s="23">
        <f t="shared" si="121"/>
        <v>0.34053950818769119</v>
      </c>
      <c r="N1108" s="23">
        <f t="shared" si="122"/>
        <v>0.68107901637538237</v>
      </c>
      <c r="O1108" s="23">
        <f t="shared" si="123"/>
        <v>1.0216185245630733</v>
      </c>
      <c r="P1108" s="27"/>
    </row>
    <row r="1109" spans="1:16" x14ac:dyDescent="0.25">
      <c r="A1109" s="24">
        <f t="shared" si="124"/>
        <v>2019</v>
      </c>
      <c r="B1109" s="32">
        <v>43472</v>
      </c>
      <c r="C1109" s="28">
        <f>'Bitcoin Data'!C1109</f>
        <v>4025.2482909999999</v>
      </c>
      <c r="D1109" s="26">
        <f>'Bitcoin Data'!K1109</f>
        <v>1762.4596103005974</v>
      </c>
      <c r="E1109" s="25">
        <f>'Bitcoin Data'!J1109</f>
        <v>55330.791648675135</v>
      </c>
      <c r="F1109" s="25">
        <f t="shared" si="119"/>
        <v>97.51828548674753</v>
      </c>
      <c r="G1109" s="23">
        <f>'Emissions Factors'!$AB$39/1000</f>
        <v>0.49266147344102867</v>
      </c>
      <c r="H1109" s="26">
        <f t="shared" si="125"/>
        <v>48043.50221534392</v>
      </c>
      <c r="I1109" s="23">
        <f t="shared" si="120"/>
        <v>27.259349340294854</v>
      </c>
      <c r="J1109" s="26">
        <f>I1109*'Social Cost of Carbon'!$C$4</f>
        <v>1362.9674670147426</v>
      </c>
      <c r="K1109" s="26">
        <f>I1109*'Social Cost of Carbon'!$C$5</f>
        <v>2725.9349340294852</v>
      </c>
      <c r="L1109" s="26">
        <f>I1109*'Social Cost of Carbon'!$C$6</f>
        <v>4088.9024010442281</v>
      </c>
      <c r="M1109" s="23">
        <f t="shared" si="121"/>
        <v>0.33860457007389677</v>
      </c>
      <c r="N1109" s="23">
        <f t="shared" si="122"/>
        <v>0.67720914014779354</v>
      </c>
      <c r="O1109" s="23">
        <f t="shared" si="123"/>
        <v>1.0158137102216904</v>
      </c>
      <c r="P1109" s="27"/>
    </row>
    <row r="1110" spans="1:16" x14ac:dyDescent="0.25">
      <c r="A1110" s="24">
        <f t="shared" si="124"/>
        <v>2019</v>
      </c>
      <c r="B1110" s="32">
        <v>43473</v>
      </c>
      <c r="C1110" s="28">
        <f>'Bitcoin Data'!C1110</f>
        <v>4030.8479000000002</v>
      </c>
      <c r="D1110" s="26">
        <f>'Bitcoin Data'!K1110</f>
        <v>2112.4281187654033</v>
      </c>
      <c r="E1110" s="25">
        <f>'Bitcoin Data'!J1110</f>
        <v>45973.161522883718</v>
      </c>
      <c r="F1110" s="25">
        <f t="shared" si="119"/>
        <v>97.114999109483279</v>
      </c>
      <c r="G1110" s="23">
        <f>'Emissions Factors'!$AB$39/1000</f>
        <v>0.49266147344102867</v>
      </c>
      <c r="H1110" s="26">
        <f t="shared" si="125"/>
        <v>47844.818554502221</v>
      </c>
      <c r="I1110" s="23">
        <f t="shared" si="120"/>
        <v>22.649205494606299</v>
      </c>
      <c r="J1110" s="26">
        <f>I1110*'Social Cost of Carbon'!$C$4</f>
        <v>1132.4602747303149</v>
      </c>
      <c r="K1110" s="26">
        <f>I1110*'Social Cost of Carbon'!$C$5</f>
        <v>2264.9205494606299</v>
      </c>
      <c r="L1110" s="26">
        <f>I1110*'Social Cost of Carbon'!$C$6</f>
        <v>3397.3808241909451</v>
      </c>
      <c r="M1110" s="23">
        <f t="shared" si="121"/>
        <v>0.28094840163289586</v>
      </c>
      <c r="N1110" s="23">
        <f t="shared" si="122"/>
        <v>0.56189680326579172</v>
      </c>
      <c r="O1110" s="23">
        <f t="shared" si="123"/>
        <v>0.84284520489868764</v>
      </c>
      <c r="P1110" s="27"/>
    </row>
    <row r="1111" spans="1:16" x14ac:dyDescent="0.25">
      <c r="A1111" s="24">
        <f t="shared" si="124"/>
        <v>2019</v>
      </c>
      <c r="B1111" s="32">
        <v>43474</v>
      </c>
      <c r="C1111" s="28">
        <f>'Bitcoin Data'!C1111</f>
        <v>4035.2963869999999</v>
      </c>
      <c r="D1111" s="26">
        <f>'Bitcoin Data'!K1111</f>
        <v>2050.113895216401</v>
      </c>
      <c r="E1111" s="25">
        <f>'Bitcoin Data'!J1111</f>
        <v>48247.769192600354</v>
      </c>
      <c r="F1111" s="25">
        <f t="shared" si="119"/>
        <v>98.913422034943792</v>
      </c>
      <c r="G1111" s="23">
        <f>'Emissions Factors'!$AB$39/1000</f>
        <v>0.49266147344102867</v>
      </c>
      <c r="H1111" s="26">
        <f t="shared" si="125"/>
        <v>48730.832242829718</v>
      </c>
      <c r="I1111" s="23">
        <f t="shared" si="120"/>
        <v>23.769817060669162</v>
      </c>
      <c r="J1111" s="26">
        <f>I1111*'Social Cost of Carbon'!$C$4</f>
        <v>1188.4908530334581</v>
      </c>
      <c r="K1111" s="26">
        <f>I1111*'Social Cost of Carbon'!$C$5</f>
        <v>2376.9817060669161</v>
      </c>
      <c r="L1111" s="26">
        <f>I1111*'Social Cost of Carbon'!$C$6</f>
        <v>3565.4725591003744</v>
      </c>
      <c r="M1111" s="23">
        <f t="shared" si="121"/>
        <v>0.29452380669292783</v>
      </c>
      <c r="N1111" s="23">
        <f t="shared" si="122"/>
        <v>0.58904761338585565</v>
      </c>
      <c r="O1111" s="23">
        <f t="shared" si="123"/>
        <v>0.88357142007878353</v>
      </c>
      <c r="P1111" s="27"/>
    </row>
    <row r="1112" spans="1:16" x14ac:dyDescent="0.25">
      <c r="A1112" s="24">
        <f t="shared" si="124"/>
        <v>2019</v>
      </c>
      <c r="B1112" s="32">
        <v>43475</v>
      </c>
      <c r="C1112" s="28">
        <f>'Bitcoin Data'!C1112</f>
        <v>3678.9245609999998</v>
      </c>
      <c r="D1112" s="26">
        <f>'Bitcoin Data'!K1112</f>
        <v>1949.9512512187196</v>
      </c>
      <c r="E1112" s="25">
        <f>'Bitcoin Data'!J1112</f>
        <v>51315.401124893717</v>
      </c>
      <c r="F1112" s="25">
        <f t="shared" si="119"/>
        <v>100.062530630277</v>
      </c>
      <c r="G1112" s="23">
        <f>'Emissions Factors'!$AB$39/1000</f>
        <v>0.49266147344102867</v>
      </c>
      <c r="H1112" s="26">
        <f t="shared" si="125"/>
        <v>49296.953776550334</v>
      </c>
      <c r="I1112" s="23">
        <f t="shared" si="120"/>
        <v>25.281121128407559</v>
      </c>
      <c r="J1112" s="26">
        <f>I1112*'Social Cost of Carbon'!$C$4</f>
        <v>1264.0560564203779</v>
      </c>
      <c r="K1112" s="26">
        <f>I1112*'Social Cost of Carbon'!$C$5</f>
        <v>2528.1121128407558</v>
      </c>
      <c r="L1112" s="26">
        <f>I1112*'Social Cost of Carbon'!$C$6</f>
        <v>3792.1681692611337</v>
      </c>
      <c r="M1112" s="23">
        <f t="shared" si="121"/>
        <v>0.34359390508317028</v>
      </c>
      <c r="N1112" s="23">
        <f t="shared" si="122"/>
        <v>0.68718781016634056</v>
      </c>
      <c r="O1112" s="23">
        <f t="shared" si="123"/>
        <v>1.0307817152495109</v>
      </c>
      <c r="P1112" s="27"/>
    </row>
    <row r="1113" spans="1:16" x14ac:dyDescent="0.25">
      <c r="A1113" s="24">
        <f t="shared" si="124"/>
        <v>2019</v>
      </c>
      <c r="B1113" s="32">
        <v>43476</v>
      </c>
      <c r="C1113" s="28">
        <f>'Bitcoin Data'!C1113</f>
        <v>3687.3654790000001</v>
      </c>
      <c r="D1113" s="26">
        <f>'Bitcoin Data'!K1113</f>
        <v>1849.9486125385406</v>
      </c>
      <c r="E1113" s="25">
        <f>'Bitcoin Data'!J1113</f>
        <v>54110.271469572559</v>
      </c>
      <c r="F1113" s="25">
        <f t="shared" si="119"/>
        <v>100.10122162921954</v>
      </c>
      <c r="G1113" s="23">
        <f>'Emissions Factors'!$AB$39/1000</f>
        <v>0.49266147344102867</v>
      </c>
      <c r="H1113" s="26">
        <f t="shared" si="125"/>
        <v>49316.015341098268</v>
      </c>
      <c r="I1113" s="23">
        <f t="shared" si="120"/>
        <v>26.658046070493675</v>
      </c>
      <c r="J1113" s="26">
        <f>I1113*'Social Cost of Carbon'!$C$4</f>
        <v>1332.9023035246837</v>
      </c>
      <c r="K1113" s="26">
        <f>I1113*'Social Cost of Carbon'!$C$5</f>
        <v>2665.8046070493674</v>
      </c>
      <c r="L1113" s="26">
        <f>I1113*'Social Cost of Carbon'!$C$6</f>
        <v>3998.7069105740511</v>
      </c>
      <c r="M1113" s="23">
        <f t="shared" si="121"/>
        <v>0.36147821828775212</v>
      </c>
      <c r="N1113" s="23">
        <f t="shared" si="122"/>
        <v>0.72295643657550424</v>
      </c>
      <c r="O1113" s="23">
        <f t="shared" si="123"/>
        <v>1.0844346548632564</v>
      </c>
      <c r="P1113" s="27"/>
    </row>
    <row r="1114" spans="1:16" x14ac:dyDescent="0.25">
      <c r="A1114" s="24">
        <f t="shared" si="124"/>
        <v>2019</v>
      </c>
      <c r="B1114" s="32">
        <v>43477</v>
      </c>
      <c r="C1114" s="28">
        <f>'Bitcoin Data'!C1114</f>
        <v>3661.3010250000002</v>
      </c>
      <c r="D1114" s="26">
        <f>'Bitcoin Data'!K1114</f>
        <v>1724.9640632486824</v>
      </c>
      <c r="E1114" s="25">
        <f>'Bitcoin Data'!J1114</f>
        <v>57946.182464320438</v>
      </c>
      <c r="F1114" s="25">
        <f t="shared" si="119"/>
        <v>99.955082353403739</v>
      </c>
      <c r="G1114" s="23">
        <f>'Emissions Factors'!$AB$39/1000</f>
        <v>0.49266147344102867</v>
      </c>
      <c r="H1114" s="26">
        <f t="shared" si="125"/>
        <v>49244.018150147247</v>
      </c>
      <c r="I1114" s="23">
        <f t="shared" si="120"/>
        <v>28.547851633154806</v>
      </c>
      <c r="J1114" s="26">
        <f>I1114*'Social Cost of Carbon'!$C$4</f>
        <v>1427.3925816577403</v>
      </c>
      <c r="K1114" s="26">
        <f>I1114*'Social Cost of Carbon'!$C$5</f>
        <v>2854.7851633154805</v>
      </c>
      <c r="L1114" s="26">
        <f>I1114*'Social Cost of Carbon'!$C$6</f>
        <v>4282.1777449732208</v>
      </c>
      <c r="M1114" s="23">
        <f t="shared" si="121"/>
        <v>0.38985938930212388</v>
      </c>
      <c r="N1114" s="23">
        <f t="shared" si="122"/>
        <v>0.77971877860424776</v>
      </c>
      <c r="O1114" s="23">
        <f t="shared" si="123"/>
        <v>1.1695781679063717</v>
      </c>
      <c r="P1114" s="27"/>
    </row>
    <row r="1115" spans="1:16" x14ac:dyDescent="0.25">
      <c r="A1115" s="24">
        <f t="shared" si="124"/>
        <v>2019</v>
      </c>
      <c r="B1115" s="32">
        <v>43478</v>
      </c>
      <c r="C1115" s="28">
        <f>'Bitcoin Data'!C1115</f>
        <v>3552.953125</v>
      </c>
      <c r="D1115" s="26">
        <f>'Bitcoin Data'!K1115</f>
        <v>1712.4916753876892</v>
      </c>
      <c r="E1115" s="25">
        <f>'Bitcoin Data'!J1115</f>
        <v>56988.974020888592</v>
      </c>
      <c r="F1115" s="25">
        <f t="shared" si="119"/>
        <v>97.593143599656997</v>
      </c>
      <c r="G1115" s="23">
        <f>'Emissions Factors'!$AB$39/1000</f>
        <v>0.49266147344102867</v>
      </c>
      <c r="H1115" s="26">
        <f t="shared" si="125"/>
        <v>48080.381923548914</v>
      </c>
      <c r="I1115" s="23">
        <f t="shared" si="120"/>
        <v>28.076271911023479</v>
      </c>
      <c r="J1115" s="26">
        <f>I1115*'Social Cost of Carbon'!$C$4</f>
        <v>1403.8135955511739</v>
      </c>
      <c r="K1115" s="26">
        <f>I1115*'Social Cost of Carbon'!$C$5</f>
        <v>2807.6271911023478</v>
      </c>
      <c r="L1115" s="26">
        <f>I1115*'Social Cost of Carbon'!$C$6</f>
        <v>4211.4407866535221</v>
      </c>
      <c r="M1115" s="23">
        <f t="shared" si="121"/>
        <v>0.39511176932602338</v>
      </c>
      <c r="N1115" s="23">
        <f t="shared" si="122"/>
        <v>0.79022353865204675</v>
      </c>
      <c r="O1115" s="23">
        <f t="shared" si="123"/>
        <v>1.1853353079780702</v>
      </c>
      <c r="P1115" s="27"/>
    </row>
    <row r="1116" spans="1:16" x14ac:dyDescent="0.25">
      <c r="A1116" s="24">
        <f t="shared" si="124"/>
        <v>2019</v>
      </c>
      <c r="B1116" s="32">
        <v>43479</v>
      </c>
      <c r="C1116" s="28">
        <f>'Bitcoin Data'!C1116</f>
        <v>3706.0522460000002</v>
      </c>
      <c r="D1116" s="26">
        <f>'Bitcoin Data'!K1116</f>
        <v>1862.5827814569536</v>
      </c>
      <c r="E1116" s="25">
        <f>'Bitcoin Data'!J1116</f>
        <v>52170.356809876284</v>
      </c>
      <c r="F1116" s="25">
        <f t="shared" si="119"/>
        <v>97.171608296541095</v>
      </c>
      <c r="G1116" s="23">
        <f>'Emissions Factors'!$AB$39/1000</f>
        <v>0.49266147344102867</v>
      </c>
      <c r="H1116" s="26">
        <f t="shared" si="125"/>
        <v>47872.707720008424</v>
      </c>
      <c r="I1116" s="23">
        <f t="shared" si="120"/>
        <v>25.702324855897857</v>
      </c>
      <c r="J1116" s="26">
        <f>I1116*'Social Cost of Carbon'!$C$4</f>
        <v>1285.1162427948927</v>
      </c>
      <c r="K1116" s="26">
        <f>I1116*'Social Cost of Carbon'!$C$5</f>
        <v>2570.2324855897855</v>
      </c>
      <c r="L1116" s="26">
        <f>I1116*'Social Cost of Carbon'!$C$6</f>
        <v>3855.3487283846785</v>
      </c>
      <c r="M1116" s="23">
        <f t="shared" si="121"/>
        <v>0.3467615018600827</v>
      </c>
      <c r="N1116" s="23">
        <f t="shared" si="122"/>
        <v>0.6935230037201654</v>
      </c>
      <c r="O1116" s="23">
        <f t="shared" si="123"/>
        <v>1.0402845055802481</v>
      </c>
      <c r="P1116" s="27"/>
    </row>
    <row r="1117" spans="1:16" x14ac:dyDescent="0.25">
      <c r="A1117" s="24">
        <f t="shared" si="124"/>
        <v>2019</v>
      </c>
      <c r="B1117" s="32">
        <v>43480</v>
      </c>
      <c r="C1117" s="28">
        <f>'Bitcoin Data'!C1117</f>
        <v>3630.6752929999998</v>
      </c>
      <c r="D1117" s="26">
        <f>'Bitcoin Data'!K1117</f>
        <v>1650.0137501145844</v>
      </c>
      <c r="E1117" s="25">
        <f>'Bitcoin Data'!J1117</f>
        <v>59668.662463446955</v>
      </c>
      <c r="F1117" s="25">
        <f t="shared" si="119"/>
        <v>98.454113515633452</v>
      </c>
      <c r="G1117" s="23">
        <f>'Emissions Factors'!$AB$39/1000</f>
        <v>0.49266147344102867</v>
      </c>
      <c r="H1117" s="26">
        <f t="shared" si="125"/>
        <v>48504.548630942278</v>
      </c>
      <c r="I1117" s="23">
        <f t="shared" si="120"/>
        <v>29.396451167497176</v>
      </c>
      <c r="J1117" s="26">
        <f>I1117*'Social Cost of Carbon'!$C$4</f>
        <v>1469.8225583748588</v>
      </c>
      <c r="K1117" s="26">
        <f>I1117*'Social Cost of Carbon'!$C$5</f>
        <v>2939.6451167497175</v>
      </c>
      <c r="L1117" s="26">
        <f>I1117*'Social Cost of Carbon'!$C$6</f>
        <v>4409.4676751245761</v>
      </c>
      <c r="M1117" s="23">
        <f t="shared" si="121"/>
        <v>0.40483448387926629</v>
      </c>
      <c r="N1117" s="23">
        <f t="shared" si="122"/>
        <v>0.80966896775853259</v>
      </c>
      <c r="O1117" s="23">
        <f t="shared" si="123"/>
        <v>1.2145034516377988</v>
      </c>
      <c r="P1117" s="27"/>
    </row>
    <row r="1118" spans="1:16" x14ac:dyDescent="0.25">
      <c r="A1118" s="24">
        <f t="shared" si="124"/>
        <v>2019</v>
      </c>
      <c r="B1118" s="32">
        <v>43481</v>
      </c>
      <c r="C1118" s="28">
        <f>'Bitcoin Data'!C1118</f>
        <v>3655.006836</v>
      </c>
      <c r="D1118" s="26">
        <f>'Bitcoin Data'!K1118</f>
        <v>1662.5103906899419</v>
      </c>
      <c r="E1118" s="25">
        <f>'Bitcoin Data'!J1118</f>
        <v>57482.509080623036</v>
      </c>
      <c r="F1118" s="25">
        <f t="shared" si="119"/>
        <v>95.56526862946474</v>
      </c>
      <c r="G1118" s="23">
        <f>'Emissions Factors'!$AB$39/1000</f>
        <v>0.49266147344102867</v>
      </c>
      <c r="H1118" s="26">
        <f t="shared" si="125"/>
        <v>47081.326052779812</v>
      </c>
      <c r="I1118" s="23">
        <f t="shared" si="120"/>
        <v>28.319417620747057</v>
      </c>
      <c r="J1118" s="26">
        <f>I1118*'Social Cost of Carbon'!$C$4</f>
        <v>1415.9708810373529</v>
      </c>
      <c r="K1118" s="26">
        <f>I1118*'Social Cost of Carbon'!$C$5</f>
        <v>2831.9417620747058</v>
      </c>
      <c r="L1118" s="26">
        <f>I1118*'Social Cost of Carbon'!$C$6</f>
        <v>4247.9126431120585</v>
      </c>
      <c r="M1118" s="23">
        <f t="shared" si="121"/>
        <v>0.3874058092287937</v>
      </c>
      <c r="N1118" s="23">
        <f t="shared" si="122"/>
        <v>0.77481161845758739</v>
      </c>
      <c r="O1118" s="23">
        <f t="shared" si="123"/>
        <v>1.162217427686381</v>
      </c>
      <c r="P1118" s="27"/>
    </row>
    <row r="1119" spans="1:16" x14ac:dyDescent="0.25">
      <c r="A1119" s="24">
        <f t="shared" si="124"/>
        <v>2019</v>
      </c>
      <c r="B1119" s="32">
        <v>43482</v>
      </c>
      <c r="C1119" s="28">
        <f>'Bitcoin Data'!C1119</f>
        <v>3678.5639649999998</v>
      </c>
      <c r="D1119" s="26">
        <f>'Bitcoin Data'!K1119</f>
        <v>1587.4415733309816</v>
      </c>
      <c r="E1119" s="25">
        <f>'Bitcoin Data'!J1119</f>
        <v>58733.905197534106</v>
      </c>
      <c r="F1119" s="25">
        <f t="shared" si="119"/>
        <v>93.236642874646265</v>
      </c>
      <c r="G1119" s="23">
        <f>'Emissions Factors'!$AB$39/1000</f>
        <v>0.49266147344102867</v>
      </c>
      <c r="H1119" s="26">
        <f t="shared" si="125"/>
        <v>45934.101857318215</v>
      </c>
      <c r="I1119" s="23">
        <f t="shared" si="120"/>
        <v>28.935932275562845</v>
      </c>
      <c r="J1119" s="26">
        <f>I1119*'Social Cost of Carbon'!$C$4</f>
        <v>1446.7966137781423</v>
      </c>
      <c r="K1119" s="26">
        <f>I1119*'Social Cost of Carbon'!$C$5</f>
        <v>2893.5932275562845</v>
      </c>
      <c r="L1119" s="26">
        <f>I1119*'Social Cost of Carbon'!$C$6</f>
        <v>4340.3898413344268</v>
      </c>
      <c r="M1119" s="23">
        <f t="shared" si="121"/>
        <v>0.39330473183117326</v>
      </c>
      <c r="N1119" s="23">
        <f t="shared" si="122"/>
        <v>0.78660946366234652</v>
      </c>
      <c r="O1119" s="23">
        <f t="shared" si="123"/>
        <v>1.1799141954935197</v>
      </c>
      <c r="P1119" s="27"/>
    </row>
    <row r="1120" spans="1:16" x14ac:dyDescent="0.25">
      <c r="A1120" s="24">
        <f t="shared" si="124"/>
        <v>2019</v>
      </c>
      <c r="B1120" s="32">
        <v>43483</v>
      </c>
      <c r="C1120" s="28">
        <f>'Bitcoin Data'!C1120</f>
        <v>3657.8393550000001</v>
      </c>
      <c r="D1120" s="26">
        <f>'Bitcoin Data'!K1120</f>
        <v>1724.9640632486824</v>
      </c>
      <c r="E1120" s="25">
        <f>'Bitcoin Data'!J1120</f>
        <v>52794.467437811945</v>
      </c>
      <c r="F1120" s="25">
        <f t="shared" si="119"/>
        <v>91.068559068578352</v>
      </c>
      <c r="G1120" s="23">
        <f>'Emissions Factors'!$AB$39/1000</f>
        <v>0.49266147344102867</v>
      </c>
      <c r="H1120" s="26">
        <f t="shared" si="125"/>
        <v>44865.970494877169</v>
      </c>
      <c r="I1120" s="23">
        <f t="shared" si="120"/>
        <v>26.009800117446844</v>
      </c>
      <c r="J1120" s="26">
        <f>I1120*'Social Cost of Carbon'!$C$4</f>
        <v>1300.4900058723422</v>
      </c>
      <c r="K1120" s="26">
        <f>I1120*'Social Cost of Carbon'!$C$5</f>
        <v>2600.9800117446844</v>
      </c>
      <c r="L1120" s="26">
        <f>I1120*'Social Cost of Carbon'!$C$6</f>
        <v>3901.4700176170263</v>
      </c>
      <c r="M1120" s="23">
        <f t="shared" si="121"/>
        <v>0.35553502482132437</v>
      </c>
      <c r="N1120" s="23">
        <f t="shared" si="122"/>
        <v>0.71107004964264875</v>
      </c>
      <c r="O1120" s="23">
        <f t="shared" si="123"/>
        <v>1.066605074463973</v>
      </c>
      <c r="P1120" s="27"/>
    </row>
    <row r="1121" spans="1:16" x14ac:dyDescent="0.25">
      <c r="A1121" s="24">
        <f t="shared" si="124"/>
        <v>2019</v>
      </c>
      <c r="B1121" s="32">
        <v>43484</v>
      </c>
      <c r="C1121" s="28">
        <f>'Bitcoin Data'!C1121</f>
        <v>3728.5683589999999</v>
      </c>
      <c r="D1121" s="26">
        <f>'Bitcoin Data'!K1121</f>
        <v>1662.5103906899419</v>
      </c>
      <c r="E1121" s="25">
        <f>'Bitcoin Data'!J1121</f>
        <v>54555.584820602911</v>
      </c>
      <c r="F1121" s="25">
        <f t="shared" si="119"/>
        <v>90.699226634418821</v>
      </c>
      <c r="G1121" s="23">
        <f>'Emissions Factors'!$AB$39/1000</f>
        <v>0.49266147344102867</v>
      </c>
      <c r="H1121" s="26">
        <f t="shared" si="125"/>
        <v>44684.014633674575</v>
      </c>
      <c r="I1121" s="23">
        <f t="shared" si="120"/>
        <v>26.877434802155246</v>
      </c>
      <c r="J1121" s="26">
        <f>I1121*'Social Cost of Carbon'!$C$4</f>
        <v>1343.8717401077622</v>
      </c>
      <c r="K1121" s="26">
        <f>I1121*'Social Cost of Carbon'!$C$5</f>
        <v>2687.7434802155244</v>
      </c>
      <c r="L1121" s="26">
        <f>I1121*'Social Cost of Carbon'!$C$6</f>
        <v>4031.6152203232868</v>
      </c>
      <c r="M1121" s="23">
        <f t="shared" si="121"/>
        <v>0.36042566763297534</v>
      </c>
      <c r="N1121" s="23">
        <f t="shared" si="122"/>
        <v>0.72085133526595069</v>
      </c>
      <c r="O1121" s="23">
        <f t="shared" si="123"/>
        <v>1.081277002898926</v>
      </c>
      <c r="P1121" s="27"/>
    </row>
    <row r="1122" spans="1:16" x14ac:dyDescent="0.25">
      <c r="A1122" s="24">
        <f t="shared" si="124"/>
        <v>2019</v>
      </c>
      <c r="B1122" s="32">
        <v>43485</v>
      </c>
      <c r="C1122" s="28">
        <f>'Bitcoin Data'!C1122</f>
        <v>3601.013672</v>
      </c>
      <c r="D1122" s="26">
        <f>'Bitcoin Data'!K1122</f>
        <v>1962.4945486262536</v>
      </c>
      <c r="E1122" s="25">
        <f>'Bitcoin Data'!J1122</f>
        <v>46251.572743996177</v>
      </c>
      <c r="F1122" s="25">
        <f t="shared" si="119"/>
        <v>90.768459375483104</v>
      </c>
      <c r="G1122" s="23">
        <f>'Emissions Factors'!$AB$39/1000</f>
        <v>0.49266147344102867</v>
      </c>
      <c r="H1122" s="26">
        <f t="shared" si="125"/>
        <v>44718.122937897664</v>
      </c>
      <c r="I1122" s="23">
        <f t="shared" si="120"/>
        <v>22.786367977022078</v>
      </c>
      <c r="J1122" s="26">
        <f>I1122*'Social Cost of Carbon'!$C$4</f>
        <v>1139.3183988511039</v>
      </c>
      <c r="K1122" s="26">
        <f>I1122*'Social Cost of Carbon'!$C$5</f>
        <v>2278.6367977022078</v>
      </c>
      <c r="L1122" s="26">
        <f>I1122*'Social Cost of Carbon'!$C$6</f>
        <v>3417.9551965533115</v>
      </c>
      <c r="M1122" s="23">
        <f t="shared" si="121"/>
        <v>0.31638824581810804</v>
      </c>
      <c r="N1122" s="23">
        <f t="shared" si="122"/>
        <v>0.63277649163621608</v>
      </c>
      <c r="O1122" s="23">
        <f t="shared" si="123"/>
        <v>0.94916473745432406</v>
      </c>
      <c r="P1122" s="27"/>
    </row>
    <row r="1123" spans="1:16" x14ac:dyDescent="0.25">
      <c r="A1123" s="24">
        <f t="shared" si="124"/>
        <v>2019</v>
      </c>
      <c r="B1123" s="32">
        <v>43486</v>
      </c>
      <c r="C1123" s="28">
        <f>'Bitcoin Data'!C1123</f>
        <v>3576.032471</v>
      </c>
      <c r="D1123" s="26">
        <f>'Bitcoin Data'!K1123</f>
        <v>1875</v>
      </c>
      <c r="E1123" s="25">
        <f>'Bitcoin Data'!J1123</f>
        <v>49728.091032908516</v>
      </c>
      <c r="F1123" s="25">
        <f t="shared" si="119"/>
        <v>93.240170686703479</v>
      </c>
      <c r="G1123" s="23">
        <f>'Emissions Factors'!$AB$39/1000</f>
        <v>0.49266147344102867</v>
      </c>
      <c r="H1123" s="26">
        <f t="shared" si="125"/>
        <v>45935.839874404344</v>
      </c>
      <c r="I1123" s="23">
        <f t="shared" si="120"/>
        <v>24.499114599682315</v>
      </c>
      <c r="J1123" s="26">
        <f>I1123*'Social Cost of Carbon'!$C$4</f>
        <v>1224.9557299841158</v>
      </c>
      <c r="K1123" s="26">
        <f>I1123*'Social Cost of Carbon'!$C$5</f>
        <v>2449.9114599682316</v>
      </c>
      <c r="L1123" s="26">
        <f>I1123*'Social Cost of Carbon'!$C$6</f>
        <v>3674.8671899523474</v>
      </c>
      <c r="M1123" s="23">
        <f t="shared" si="121"/>
        <v>0.34254603108835019</v>
      </c>
      <c r="N1123" s="23">
        <f t="shared" si="122"/>
        <v>0.68509206217670038</v>
      </c>
      <c r="O1123" s="23">
        <f t="shared" si="123"/>
        <v>1.0276380932650506</v>
      </c>
      <c r="P1123" s="27"/>
    </row>
    <row r="1124" spans="1:16" x14ac:dyDescent="0.25">
      <c r="A1124" s="24">
        <f t="shared" si="124"/>
        <v>2019</v>
      </c>
      <c r="B1124" s="32">
        <v>43487</v>
      </c>
      <c r="C1124" s="28">
        <f>'Bitcoin Data'!C1124</f>
        <v>3604.5771479999999</v>
      </c>
      <c r="D1124" s="26">
        <f>'Bitcoin Data'!K1124</f>
        <v>1624.9887153561435</v>
      </c>
      <c r="E1124" s="25">
        <f>'Bitcoin Data'!J1124</f>
        <v>57439.416190933465</v>
      </c>
      <c r="F1124" s="25">
        <f t="shared" si="119"/>
        <v>93.338403126911842</v>
      </c>
      <c r="G1124" s="23">
        <f>'Emissions Factors'!$AB$39/1000</f>
        <v>0.49266147344102867</v>
      </c>
      <c r="H1124" s="26">
        <f t="shared" si="125"/>
        <v>45984.235213137101</v>
      </c>
      <c r="I1124" s="23">
        <f t="shared" si="120"/>
        <v>28.298187414217757</v>
      </c>
      <c r="J1124" s="26">
        <f>I1124*'Social Cost of Carbon'!$C$4</f>
        <v>1414.909370710888</v>
      </c>
      <c r="K1124" s="26">
        <f>I1124*'Social Cost of Carbon'!$C$5</f>
        <v>2829.8187414217759</v>
      </c>
      <c r="L1124" s="26">
        <f>I1124*'Social Cost of Carbon'!$C$6</f>
        <v>4244.7281121326632</v>
      </c>
      <c r="M1124" s="23">
        <f t="shared" si="121"/>
        <v>0.39253130467631986</v>
      </c>
      <c r="N1124" s="23">
        <f t="shared" si="122"/>
        <v>0.78506260935263972</v>
      </c>
      <c r="O1124" s="23">
        <f t="shared" si="123"/>
        <v>1.1775939140289593</v>
      </c>
      <c r="P1124" s="27"/>
    </row>
    <row r="1125" spans="1:16" x14ac:dyDescent="0.25">
      <c r="A1125" s="24">
        <f t="shared" si="124"/>
        <v>2019</v>
      </c>
      <c r="B1125" s="32">
        <v>43488</v>
      </c>
      <c r="C1125" s="28">
        <f>'Bitcoin Data'!C1125</f>
        <v>3585.123047</v>
      </c>
      <c r="D1125" s="26">
        <f>'Bitcoin Data'!K1125</f>
        <v>1825.0025347257426</v>
      </c>
      <c r="E1125" s="25">
        <f>'Bitcoin Data'!J1125</f>
        <v>51011.396980760415</v>
      </c>
      <c r="F1125" s="25">
        <f t="shared" si="119"/>
        <v>93.095928789788857</v>
      </c>
      <c r="G1125" s="23">
        <f>'Emissions Factors'!$AB$39/1000</f>
        <v>0.49266147344102867</v>
      </c>
      <c r="H1125" s="26">
        <f t="shared" si="125"/>
        <v>45864.777448938461</v>
      </c>
      <c r="I1125" s="23">
        <f t="shared" si="120"/>
        <v>25.131349998826668</v>
      </c>
      <c r="J1125" s="26">
        <f>I1125*'Social Cost of Carbon'!$C$4</f>
        <v>1256.5674999413334</v>
      </c>
      <c r="K1125" s="26">
        <f>I1125*'Social Cost of Carbon'!$C$5</f>
        <v>2513.1349998826668</v>
      </c>
      <c r="L1125" s="26">
        <f>I1125*'Social Cost of Carbon'!$C$6</f>
        <v>3769.7024998240004</v>
      </c>
      <c r="M1125" s="23">
        <f t="shared" si="121"/>
        <v>0.3504949435397533</v>
      </c>
      <c r="N1125" s="23">
        <f t="shared" si="122"/>
        <v>0.7009898870795066</v>
      </c>
      <c r="O1125" s="23">
        <f t="shared" si="123"/>
        <v>1.0514848306192599</v>
      </c>
      <c r="P1125" s="27"/>
    </row>
    <row r="1126" spans="1:16" x14ac:dyDescent="0.25">
      <c r="A1126" s="24">
        <f t="shared" si="124"/>
        <v>2019</v>
      </c>
      <c r="B1126" s="32">
        <v>43489</v>
      </c>
      <c r="C1126" s="28">
        <f>'Bitcoin Data'!C1126</f>
        <v>3600.8654790000001</v>
      </c>
      <c r="D1126" s="26">
        <f>'Bitcoin Data'!K1126</f>
        <v>2024.9746878164026</v>
      </c>
      <c r="E1126" s="25">
        <f>'Bitcoin Data'!J1126</f>
        <v>46566.268701398076</v>
      </c>
      <c r="F1126" s="25">
        <f t="shared" si="119"/>
        <v>94.295515426388292</v>
      </c>
      <c r="G1126" s="23">
        <f>'Emissions Factors'!$AB$39/1000</f>
        <v>0.49266147344102867</v>
      </c>
      <c r="H1126" s="26">
        <f t="shared" si="125"/>
        <v>46455.767568845709</v>
      </c>
      <c r="I1126" s="23">
        <f t="shared" si="120"/>
        <v>22.941406551081634</v>
      </c>
      <c r="J1126" s="26">
        <f>I1126*'Social Cost of Carbon'!$C$4</f>
        <v>1147.0703275540818</v>
      </c>
      <c r="K1126" s="26">
        <f>I1126*'Social Cost of Carbon'!$C$5</f>
        <v>2294.1406551081636</v>
      </c>
      <c r="L1126" s="26">
        <f>I1126*'Social Cost of Carbon'!$C$6</f>
        <v>3441.210982662245</v>
      </c>
      <c r="M1126" s="23">
        <f t="shared" si="121"/>
        <v>0.31855406269512626</v>
      </c>
      <c r="N1126" s="23">
        <f t="shared" si="122"/>
        <v>0.63710812539025252</v>
      </c>
      <c r="O1126" s="23">
        <f t="shared" si="123"/>
        <v>0.95566218808537862</v>
      </c>
      <c r="P1126" s="27"/>
    </row>
    <row r="1127" spans="1:16" x14ac:dyDescent="0.25">
      <c r="A1127" s="24">
        <f t="shared" si="124"/>
        <v>2019</v>
      </c>
      <c r="B1127" s="32">
        <v>43490</v>
      </c>
      <c r="C1127" s="28">
        <f>'Bitcoin Data'!C1127</f>
        <v>3599.7658689999998</v>
      </c>
      <c r="D1127" s="26">
        <f>'Bitcoin Data'!K1127</f>
        <v>1724.9640632486824</v>
      </c>
      <c r="E1127" s="25">
        <f>'Bitcoin Data'!J1127</f>
        <v>56585.139013368898</v>
      </c>
      <c r="F1127" s="25">
        <f t="shared" si="119"/>
        <v>97.607331311992354</v>
      </c>
      <c r="G1127" s="23">
        <f>'Emissions Factors'!$AB$39/1000</f>
        <v>0.49266147344102867</v>
      </c>
      <c r="H1127" s="26">
        <f t="shared" si="125"/>
        <v>48087.37166281281</v>
      </c>
      <c r="I1127" s="23">
        <f t="shared" si="120"/>
        <v>27.877317961191757</v>
      </c>
      <c r="J1127" s="26">
        <f>I1127*'Social Cost of Carbon'!$C$4</f>
        <v>1393.8658980595878</v>
      </c>
      <c r="K1127" s="26">
        <f>I1127*'Social Cost of Carbon'!$C$5</f>
        <v>2787.7317961191757</v>
      </c>
      <c r="L1127" s="26">
        <f>I1127*'Social Cost of Carbon'!$C$6</f>
        <v>4181.597694178764</v>
      </c>
      <c r="M1127" s="23">
        <f t="shared" si="121"/>
        <v>0.38721015443340434</v>
      </c>
      <c r="N1127" s="23">
        <f t="shared" si="122"/>
        <v>0.77442030886680868</v>
      </c>
      <c r="O1127" s="23">
        <f t="shared" si="123"/>
        <v>1.161630463300213</v>
      </c>
      <c r="P1127" s="27"/>
    </row>
    <row r="1128" spans="1:16" x14ac:dyDescent="0.25">
      <c r="A1128" s="24">
        <f t="shared" si="124"/>
        <v>2019</v>
      </c>
      <c r="B1128" s="32">
        <v>43491</v>
      </c>
      <c r="C1128" s="28">
        <f>'Bitcoin Data'!C1128</f>
        <v>3602.4604490000002</v>
      </c>
      <c r="D1128" s="26">
        <f>'Bitcoin Data'!K1128</f>
        <v>1875</v>
      </c>
      <c r="E1128" s="25">
        <f>'Bitcoin Data'!J1128</f>
        <v>52029.286030865565</v>
      </c>
      <c r="F1128" s="25">
        <f t="shared" si="119"/>
        <v>97.554911307872942</v>
      </c>
      <c r="G1128" s="23">
        <f>'Emissions Factors'!$AB$39/1000</f>
        <v>0.49266147344102867</v>
      </c>
      <c r="H1128" s="26">
        <f t="shared" si="125"/>
        <v>48061.546346345553</v>
      </c>
      <c r="I1128" s="23">
        <f t="shared" si="120"/>
        <v>25.632824718050962</v>
      </c>
      <c r="J1128" s="26">
        <f>I1128*'Social Cost of Carbon'!$C$4</f>
        <v>1281.641235902548</v>
      </c>
      <c r="K1128" s="26">
        <f>I1128*'Social Cost of Carbon'!$C$5</f>
        <v>2563.2824718050961</v>
      </c>
      <c r="L1128" s="26">
        <f>I1128*'Social Cost of Carbon'!$C$6</f>
        <v>3844.9237077076441</v>
      </c>
      <c r="M1128" s="23">
        <f t="shared" si="121"/>
        <v>0.35576830170566237</v>
      </c>
      <c r="N1128" s="23">
        <f t="shared" si="122"/>
        <v>0.71153660341132474</v>
      </c>
      <c r="O1128" s="23">
        <f t="shared" si="123"/>
        <v>1.0673049051169872</v>
      </c>
      <c r="P1128" s="27"/>
    </row>
    <row r="1129" spans="1:16" x14ac:dyDescent="0.25">
      <c r="A1129" s="24">
        <f t="shared" si="124"/>
        <v>2019</v>
      </c>
      <c r="B1129" s="32">
        <v>43492</v>
      </c>
      <c r="C1129" s="28">
        <f>'Bitcoin Data'!C1129</f>
        <v>3583.9658199999999</v>
      </c>
      <c r="D1129" s="26">
        <f>'Bitcoin Data'!K1129</f>
        <v>1712.4916753876892</v>
      </c>
      <c r="E1129" s="25">
        <f>'Bitcoin Data'!J1129</f>
        <v>57888.724759793404</v>
      </c>
      <c r="F1129" s="25">
        <f t="shared" si="119"/>
        <v>99.13395924995541</v>
      </c>
      <c r="G1129" s="23">
        <f>'Emissions Factors'!$AB$39/1000</f>
        <v>0.49266147344102867</v>
      </c>
      <c r="H1129" s="26">
        <f t="shared" si="125"/>
        <v>48839.482432125929</v>
      </c>
      <c r="I1129" s="23">
        <f t="shared" si="120"/>
        <v>28.519544435781977</v>
      </c>
      <c r="J1129" s="26">
        <f>I1129*'Social Cost of Carbon'!$C$4</f>
        <v>1425.9772217890988</v>
      </c>
      <c r="K1129" s="26">
        <f>I1129*'Social Cost of Carbon'!$C$5</f>
        <v>2851.9544435781977</v>
      </c>
      <c r="L1129" s="26">
        <f>I1129*'Social Cost of Carbon'!$C$6</f>
        <v>4277.9316653672968</v>
      </c>
      <c r="M1129" s="23">
        <f t="shared" si="121"/>
        <v>0.39787690324264835</v>
      </c>
      <c r="N1129" s="23">
        <f t="shared" si="122"/>
        <v>0.7957538064852967</v>
      </c>
      <c r="O1129" s="23">
        <f t="shared" si="123"/>
        <v>1.193630709727945</v>
      </c>
      <c r="P1129" s="27"/>
    </row>
    <row r="1130" spans="1:16" x14ac:dyDescent="0.25">
      <c r="A1130" s="24">
        <f t="shared" si="124"/>
        <v>2019</v>
      </c>
      <c r="B1130" s="32">
        <v>43493</v>
      </c>
      <c r="C1130" s="28">
        <f>'Bitcoin Data'!C1130</f>
        <v>3470.4504390000002</v>
      </c>
      <c r="D1130" s="26">
        <f>'Bitcoin Data'!K1130</f>
        <v>1812.5062934246303</v>
      </c>
      <c r="E1130" s="25">
        <f>'Bitcoin Data'!J1130</f>
        <v>53606.660330289713</v>
      </c>
      <c r="F1130" s="25">
        <f t="shared" si="119"/>
        <v>97.162409218126584</v>
      </c>
      <c r="G1130" s="23">
        <f>'Emissions Factors'!$AB$39/1000</f>
        <v>0.49266147344102867</v>
      </c>
      <c r="H1130" s="26">
        <f t="shared" si="125"/>
        <v>47868.175688482428</v>
      </c>
      <c r="I1130" s="23">
        <f t="shared" si="120"/>
        <v>26.409936264573268</v>
      </c>
      <c r="J1130" s="26">
        <f>I1130*'Social Cost of Carbon'!$C$4</f>
        <v>1320.4968132286633</v>
      </c>
      <c r="K1130" s="26">
        <f>I1130*'Social Cost of Carbon'!$C$5</f>
        <v>2640.9936264573266</v>
      </c>
      <c r="L1130" s="26">
        <f>I1130*'Social Cost of Carbon'!$C$6</f>
        <v>3961.4904396859902</v>
      </c>
      <c r="M1130" s="23">
        <f t="shared" si="121"/>
        <v>0.38049723989406992</v>
      </c>
      <c r="N1130" s="23">
        <f t="shared" si="122"/>
        <v>0.76099447978813983</v>
      </c>
      <c r="O1130" s="23">
        <f t="shared" si="123"/>
        <v>1.1414917196822099</v>
      </c>
      <c r="P1130" s="27"/>
    </row>
    <row r="1131" spans="1:16" x14ac:dyDescent="0.25">
      <c r="A1131" s="24">
        <f t="shared" si="124"/>
        <v>2019</v>
      </c>
      <c r="B1131" s="32">
        <v>43494</v>
      </c>
      <c r="C1131" s="28">
        <f>'Bitcoin Data'!C1131</f>
        <v>3448.116943</v>
      </c>
      <c r="D1131" s="26">
        <f>'Bitcoin Data'!K1131</f>
        <v>1825.0025347257426</v>
      </c>
      <c r="E1131" s="25">
        <f>'Bitcoin Data'!J1131</f>
        <v>52887.098337817602</v>
      </c>
      <c r="F1131" s="25">
        <f t="shared" si="119"/>
        <v>96.519088520806733</v>
      </c>
      <c r="G1131" s="23">
        <f>'Emissions Factors'!$AB$39/1000</f>
        <v>0.49266147344102867</v>
      </c>
      <c r="H1131" s="26">
        <f t="shared" si="125"/>
        <v>47551.236365845725</v>
      </c>
      <c r="I1131" s="23">
        <f t="shared" si="120"/>
        <v>26.055435793129799</v>
      </c>
      <c r="J1131" s="26">
        <f>I1131*'Social Cost of Carbon'!$C$4</f>
        <v>1302.77178965649</v>
      </c>
      <c r="K1131" s="26">
        <f>I1131*'Social Cost of Carbon'!$C$5</f>
        <v>2605.54357931298</v>
      </c>
      <c r="L1131" s="26">
        <f>I1131*'Social Cost of Carbon'!$C$6</f>
        <v>3908.31536896947</v>
      </c>
      <c r="M1131" s="23">
        <f t="shared" si="121"/>
        <v>0.37782123146990088</v>
      </c>
      <c r="N1131" s="23">
        <f t="shared" si="122"/>
        <v>0.75564246293980175</v>
      </c>
      <c r="O1131" s="23">
        <f t="shared" si="123"/>
        <v>1.1334636944097025</v>
      </c>
      <c r="P1131" s="27"/>
    </row>
    <row r="1132" spans="1:16" x14ac:dyDescent="0.25">
      <c r="A1132" s="24">
        <f t="shared" si="124"/>
        <v>2019</v>
      </c>
      <c r="B1132" s="32">
        <v>43495</v>
      </c>
      <c r="C1132" s="28">
        <f>'Bitcoin Data'!C1132</f>
        <v>3486.1816410000001</v>
      </c>
      <c r="D1132" s="26">
        <f>'Bitcoin Data'!K1132</f>
        <v>1700.0377786173026</v>
      </c>
      <c r="E1132" s="25">
        <f>'Bitcoin Data'!J1132</f>
        <v>57548.977553534896</v>
      </c>
      <c r="F1132" s="25">
        <f t="shared" si="119"/>
        <v>97.835435961808471</v>
      </c>
      <c r="G1132" s="23">
        <f>'Emissions Factors'!$AB$39/1000</f>
        <v>0.49266147344102867</v>
      </c>
      <c r="H1132" s="26">
        <f t="shared" si="125"/>
        <v>48199.750035689969</v>
      </c>
      <c r="I1132" s="23">
        <f t="shared" si="120"/>
        <v>28.352164076549187</v>
      </c>
      <c r="J1132" s="26">
        <f>I1132*'Social Cost of Carbon'!$C$4</f>
        <v>1417.6082038274594</v>
      </c>
      <c r="K1132" s="26">
        <f>I1132*'Social Cost of Carbon'!$C$5</f>
        <v>2835.2164076549188</v>
      </c>
      <c r="L1132" s="26">
        <f>I1132*'Social Cost of Carbon'!$C$6</f>
        <v>4252.8246114823778</v>
      </c>
      <c r="M1132" s="23">
        <f t="shared" si="121"/>
        <v>0.40663635742767062</v>
      </c>
      <c r="N1132" s="23">
        <f t="shared" si="122"/>
        <v>0.81327271485534125</v>
      </c>
      <c r="O1132" s="23">
        <f t="shared" si="123"/>
        <v>1.2199090722830117</v>
      </c>
      <c r="P1132" s="27"/>
    </row>
    <row r="1133" spans="1:16" x14ac:dyDescent="0.25">
      <c r="A1133" s="24">
        <f t="shared" si="124"/>
        <v>2019</v>
      </c>
      <c r="B1133" s="32">
        <v>43496</v>
      </c>
      <c r="C1133" s="28">
        <f>'Bitcoin Data'!C1133</f>
        <v>3457.7927249999998</v>
      </c>
      <c r="D1133" s="26">
        <f>'Bitcoin Data'!K1133</f>
        <v>1937.5672766415501</v>
      </c>
      <c r="E1133" s="25">
        <f>'Bitcoin Data'!J1133</f>
        <v>49893.409205615106</v>
      </c>
      <c r="F1133" s="25">
        <f t="shared" si="119"/>
        <v>96.6718369968861</v>
      </c>
      <c r="G1133" s="23">
        <f>'Emissions Factors'!$AB$39/1000</f>
        <v>0.49266147344102867</v>
      </c>
      <c r="H1133" s="26">
        <f t="shared" si="125"/>
        <v>47626.489655136858</v>
      </c>
      <c r="I1133" s="23">
        <f t="shared" si="120"/>
        <v>24.580560494234522</v>
      </c>
      <c r="J1133" s="26">
        <f>I1133*'Social Cost of Carbon'!$C$4</f>
        <v>1229.0280247117262</v>
      </c>
      <c r="K1133" s="26">
        <f>I1133*'Social Cost of Carbon'!$C$5</f>
        <v>2458.0560494234524</v>
      </c>
      <c r="L1133" s="26">
        <f>I1133*'Social Cost of Carbon'!$C$6</f>
        <v>3687.0840741351781</v>
      </c>
      <c r="M1133" s="23">
        <f t="shared" si="121"/>
        <v>0.3554371596150912</v>
      </c>
      <c r="N1133" s="23">
        <f t="shared" si="122"/>
        <v>0.71087431923018241</v>
      </c>
      <c r="O1133" s="23">
        <f t="shared" si="123"/>
        <v>1.0663114788452737</v>
      </c>
      <c r="P1133" s="27"/>
    </row>
    <row r="1134" spans="1:16" x14ac:dyDescent="0.25">
      <c r="A1134" s="24">
        <f t="shared" si="124"/>
        <v>2019</v>
      </c>
      <c r="B1134" s="32">
        <v>43497</v>
      </c>
      <c r="C1134" s="28">
        <f>'Bitcoin Data'!C1134</f>
        <v>3487.9453130000002</v>
      </c>
      <c r="D1134" s="26">
        <f>'Bitcoin Data'!K1134</f>
        <v>1974.9835418038181</v>
      </c>
      <c r="E1134" s="25">
        <f>'Bitcoin Data'!J1134</f>
        <v>48494.157399674208</v>
      </c>
      <c r="F1134" s="25">
        <f t="shared" si="119"/>
        <v>95.77516273800039</v>
      </c>
      <c r="G1134" s="23">
        <f>'Emissions Factors'!$AB$39/1000</f>
        <v>0.49266147344102867</v>
      </c>
      <c r="H1134" s="26">
        <f t="shared" si="125"/>
        <v>47184.732793557581</v>
      </c>
      <c r="I1134" s="23">
        <f t="shared" si="120"/>
        <v>23.891203037804658</v>
      </c>
      <c r="J1134" s="26">
        <f>I1134*'Social Cost of Carbon'!$C$4</f>
        <v>1194.5601518902329</v>
      </c>
      <c r="K1134" s="26">
        <f>I1134*'Social Cost of Carbon'!$C$5</f>
        <v>2389.1203037804657</v>
      </c>
      <c r="L1134" s="26">
        <f>I1134*'Social Cost of Carbon'!$C$6</f>
        <v>3583.6804556706988</v>
      </c>
      <c r="M1134" s="23">
        <f t="shared" si="121"/>
        <v>0.34248247741670734</v>
      </c>
      <c r="N1134" s="23">
        <f t="shared" si="122"/>
        <v>0.68496495483341469</v>
      </c>
      <c r="O1134" s="23">
        <f t="shared" si="123"/>
        <v>1.0274474322501221</v>
      </c>
      <c r="P1134" s="27"/>
    </row>
    <row r="1135" spans="1:16" x14ac:dyDescent="0.25">
      <c r="A1135" s="24">
        <f t="shared" si="124"/>
        <v>2019</v>
      </c>
      <c r="B1135" s="32">
        <v>43498</v>
      </c>
      <c r="C1135" s="28">
        <f>'Bitcoin Data'!C1135</f>
        <v>3521.0607909999999</v>
      </c>
      <c r="D1135" s="26">
        <f>'Bitcoin Data'!K1135</f>
        <v>1800</v>
      </c>
      <c r="E1135" s="25">
        <f>'Bitcoin Data'!J1135</f>
        <v>54143.785913207095</v>
      </c>
      <c r="F1135" s="25">
        <f t="shared" si="119"/>
        <v>97.458814643772769</v>
      </c>
      <c r="G1135" s="23">
        <f>'Emissions Factors'!$AB$39/1000</f>
        <v>0.49266147344102867</v>
      </c>
      <c r="H1135" s="26">
        <f t="shared" si="125"/>
        <v>48014.203222217198</v>
      </c>
      <c r="I1135" s="23">
        <f t="shared" si="120"/>
        <v>26.67455734567622</v>
      </c>
      <c r="J1135" s="26">
        <f>I1135*'Social Cost of Carbon'!$C$4</f>
        <v>1333.7278672838111</v>
      </c>
      <c r="K1135" s="26">
        <f>I1135*'Social Cost of Carbon'!$C$5</f>
        <v>2667.4557345676221</v>
      </c>
      <c r="L1135" s="26">
        <f>I1135*'Social Cost of Carbon'!$C$6</f>
        <v>4001.1836018514332</v>
      </c>
      <c r="M1135" s="23">
        <f t="shared" si="121"/>
        <v>0.37878581099561909</v>
      </c>
      <c r="N1135" s="23">
        <f t="shared" si="122"/>
        <v>0.75757162199123818</v>
      </c>
      <c r="O1135" s="23">
        <f t="shared" si="123"/>
        <v>1.1363574329868573</v>
      </c>
      <c r="P1135" s="27"/>
    </row>
    <row r="1136" spans="1:16" x14ac:dyDescent="0.25">
      <c r="A1136" s="24">
        <f t="shared" si="124"/>
        <v>2019</v>
      </c>
      <c r="B1136" s="32">
        <v>43499</v>
      </c>
      <c r="C1136" s="28">
        <f>'Bitcoin Data'!C1136</f>
        <v>3464.0134280000002</v>
      </c>
      <c r="D1136" s="26">
        <f>'Bitcoin Data'!K1136</f>
        <v>1724.9640632486824</v>
      </c>
      <c r="E1136" s="25">
        <f>'Bitcoin Data'!J1136</f>
        <v>56042.108262383081</v>
      </c>
      <c r="F1136" s="25">
        <f t="shared" si="119"/>
        <v>96.670622781302868</v>
      </c>
      <c r="G1136" s="23">
        <f>'Emissions Factors'!$AB$39/1000</f>
        <v>0.49266147344102867</v>
      </c>
      <c r="H1136" s="26">
        <f t="shared" si="125"/>
        <v>47625.89145789855</v>
      </c>
      <c r="I1136" s="23">
        <f t="shared" si="120"/>
        <v>27.609787631287293</v>
      </c>
      <c r="J1136" s="26">
        <f>I1136*'Social Cost of Carbon'!$C$4</f>
        <v>1380.4893815643647</v>
      </c>
      <c r="K1136" s="26">
        <f>I1136*'Social Cost of Carbon'!$C$5</f>
        <v>2760.9787631287295</v>
      </c>
      <c r="L1136" s="26">
        <f>I1136*'Social Cost of Carbon'!$C$6</f>
        <v>4141.4681446930936</v>
      </c>
      <c r="M1136" s="23">
        <f t="shared" si="121"/>
        <v>0.39852310340534991</v>
      </c>
      <c r="N1136" s="23">
        <f t="shared" si="122"/>
        <v>0.79704620681069982</v>
      </c>
      <c r="O1136" s="23">
        <f t="shared" si="123"/>
        <v>1.1955693102160496</v>
      </c>
      <c r="P1136" s="27"/>
    </row>
    <row r="1137" spans="1:16" x14ac:dyDescent="0.25">
      <c r="A1137" s="24">
        <f t="shared" si="124"/>
        <v>2019</v>
      </c>
      <c r="B1137" s="32">
        <v>43500</v>
      </c>
      <c r="C1137" s="28">
        <f>'Bitcoin Data'!C1137</f>
        <v>3459.1540530000002</v>
      </c>
      <c r="D1137" s="26">
        <f>'Bitcoin Data'!K1137</f>
        <v>1837.4846876276031</v>
      </c>
      <c r="E1137" s="25">
        <f>'Bitcoin Data'!J1137</f>
        <v>52549.495380530054</v>
      </c>
      <c r="F1137" s="25">
        <f t="shared" si="119"/>
        <v>96.558893104281438</v>
      </c>
      <c r="G1137" s="23">
        <f>'Emissions Factors'!$AB$39/1000</f>
        <v>0.49266147344102867</v>
      </c>
      <c r="H1137" s="26">
        <f t="shared" si="125"/>
        <v>47570.846550590075</v>
      </c>
      <c r="I1137" s="23">
        <f t="shared" si="120"/>
        <v>25.889111822754465</v>
      </c>
      <c r="J1137" s="26">
        <f>I1137*'Social Cost of Carbon'!$C$4</f>
        <v>1294.4555911377233</v>
      </c>
      <c r="K1137" s="26">
        <f>I1137*'Social Cost of Carbon'!$C$5</f>
        <v>2588.9111822754467</v>
      </c>
      <c r="L1137" s="26">
        <f>I1137*'Social Cost of Carbon'!$C$6</f>
        <v>3883.36677341317</v>
      </c>
      <c r="M1137" s="23">
        <f t="shared" si="121"/>
        <v>0.3742116052955457</v>
      </c>
      <c r="N1137" s="23">
        <f t="shared" si="122"/>
        <v>0.7484232105910914</v>
      </c>
      <c r="O1137" s="23">
        <f t="shared" si="123"/>
        <v>1.1226348158866373</v>
      </c>
      <c r="P1137" s="27"/>
    </row>
    <row r="1138" spans="1:16" x14ac:dyDescent="0.25">
      <c r="A1138" s="24">
        <f t="shared" si="124"/>
        <v>2019</v>
      </c>
      <c r="B1138" s="32">
        <v>43501</v>
      </c>
      <c r="C1138" s="28">
        <f>'Bitcoin Data'!C1138</f>
        <v>3466.357422</v>
      </c>
      <c r="D1138" s="26">
        <f>'Bitcoin Data'!K1138</f>
        <v>1837.4846876276031</v>
      </c>
      <c r="E1138" s="25">
        <f>'Bitcoin Data'!J1138</f>
        <v>52595.830098846942</v>
      </c>
      <c r="F1138" s="25">
        <f t="shared" si="119"/>
        <v>96.644032439694257</v>
      </c>
      <c r="G1138" s="23">
        <f>'Emissions Factors'!$AB$39/1000</f>
        <v>0.49266147344102867</v>
      </c>
      <c r="H1138" s="26">
        <f t="shared" si="125"/>
        <v>47612.791421022346</v>
      </c>
      <c r="I1138" s="23">
        <f t="shared" si="120"/>
        <v>25.911939153351938</v>
      </c>
      <c r="J1138" s="26">
        <f>I1138*'Social Cost of Carbon'!$C$4</f>
        <v>1295.5969576675968</v>
      </c>
      <c r="K1138" s="26">
        <f>I1138*'Social Cost of Carbon'!$C$5</f>
        <v>2591.1939153351937</v>
      </c>
      <c r="L1138" s="26">
        <f>I1138*'Social Cost of Carbon'!$C$6</f>
        <v>3886.7908730027907</v>
      </c>
      <c r="M1138" s="23">
        <f t="shared" si="121"/>
        <v>0.37376323325598382</v>
      </c>
      <c r="N1138" s="23">
        <f t="shared" si="122"/>
        <v>0.74752646651196764</v>
      </c>
      <c r="O1138" s="23">
        <f t="shared" si="123"/>
        <v>1.1212896997679516</v>
      </c>
      <c r="P1138" s="27"/>
    </row>
    <row r="1139" spans="1:16" x14ac:dyDescent="0.25">
      <c r="A1139" s="24">
        <f t="shared" si="124"/>
        <v>2019</v>
      </c>
      <c r="B1139" s="32">
        <v>43502</v>
      </c>
      <c r="C1139" s="28">
        <f>'Bitcoin Data'!C1139</f>
        <v>3413.7678219999998</v>
      </c>
      <c r="D1139" s="26">
        <f>'Bitcoin Data'!K1139</f>
        <v>2050.113895216401</v>
      </c>
      <c r="E1139" s="25">
        <f>'Bitcoin Data'!J1139</f>
        <v>47161.505637535476</v>
      </c>
      <c r="F1139" s="25">
        <f t="shared" si="119"/>
        <v>96.68645802683811</v>
      </c>
      <c r="G1139" s="23">
        <f>'Emissions Factors'!$AB$39/1000</f>
        <v>0.49266147344102867</v>
      </c>
      <c r="H1139" s="26">
        <f t="shared" si="125"/>
        <v>47633.692873296241</v>
      </c>
      <c r="I1139" s="23">
        <f t="shared" si="120"/>
        <v>23.234656857085607</v>
      </c>
      <c r="J1139" s="26">
        <f>I1139*'Social Cost of Carbon'!$C$4</f>
        <v>1161.7328428542803</v>
      </c>
      <c r="K1139" s="26">
        <f>I1139*'Social Cost of Carbon'!$C$5</f>
        <v>2323.4656857085606</v>
      </c>
      <c r="L1139" s="26">
        <f>I1139*'Social Cost of Carbon'!$C$6</f>
        <v>3485.1985285628411</v>
      </c>
      <c r="M1139" s="23">
        <f t="shared" si="121"/>
        <v>0.34030810044183502</v>
      </c>
      <c r="N1139" s="23">
        <f t="shared" si="122"/>
        <v>0.68061620088367003</v>
      </c>
      <c r="O1139" s="23">
        <f t="shared" si="123"/>
        <v>1.0209243013255052</v>
      </c>
      <c r="P1139" s="27"/>
    </row>
    <row r="1140" spans="1:16" x14ac:dyDescent="0.25">
      <c r="A1140" s="24">
        <f t="shared" si="124"/>
        <v>2019</v>
      </c>
      <c r="B1140" s="32">
        <v>43503</v>
      </c>
      <c r="C1140" s="28">
        <f>'Bitcoin Data'!C1140</f>
        <v>3399.4716800000001</v>
      </c>
      <c r="D1140" s="26">
        <f>'Bitcoin Data'!K1140</f>
        <v>2174.9637506041568</v>
      </c>
      <c r="E1140" s="25">
        <f>'Bitcoin Data'!J1140</f>
        <v>45644.119423717995</v>
      </c>
      <c r="F1140" s="25">
        <f t="shared" si="119"/>
        <v>99.274305174833728</v>
      </c>
      <c r="G1140" s="23">
        <f>'Emissions Factors'!$AB$39/1000</f>
        <v>0.49266147344102867</v>
      </c>
      <c r="H1140" s="26">
        <f t="shared" si="125"/>
        <v>48908.625462267919</v>
      </c>
      <c r="I1140" s="23">
        <f t="shared" si="120"/>
        <v>22.487099129207184</v>
      </c>
      <c r="J1140" s="26">
        <f>I1140*'Social Cost of Carbon'!$C$4</f>
        <v>1124.3549564603593</v>
      </c>
      <c r="K1140" s="26">
        <f>I1140*'Social Cost of Carbon'!$C$5</f>
        <v>2248.7099129207186</v>
      </c>
      <c r="L1140" s="26">
        <f>I1140*'Social Cost of Carbon'!$C$6</f>
        <v>3373.0648693810776</v>
      </c>
      <c r="M1140" s="23">
        <f t="shared" si="121"/>
        <v>0.3307440279838893</v>
      </c>
      <c r="N1140" s="23">
        <f t="shared" si="122"/>
        <v>0.6614880559677786</v>
      </c>
      <c r="O1140" s="23">
        <f t="shared" si="123"/>
        <v>0.99223208395166795</v>
      </c>
      <c r="P1140" s="27"/>
    </row>
    <row r="1141" spans="1:16" x14ac:dyDescent="0.25">
      <c r="A1141" s="24">
        <f t="shared" si="124"/>
        <v>2019</v>
      </c>
      <c r="B1141" s="32">
        <v>43504</v>
      </c>
      <c r="C1141" s="28">
        <f>'Bitcoin Data'!C1141</f>
        <v>3666.7802729999999</v>
      </c>
      <c r="D1141" s="26">
        <f>'Bitcoin Data'!K1141</f>
        <v>2037.5820692777904</v>
      </c>
      <c r="E1141" s="25">
        <f>'Bitcoin Data'!J1141</f>
        <v>49574.102415046131</v>
      </c>
      <c r="F1141" s="25">
        <f t="shared" si="119"/>
        <v>101.01130218143881</v>
      </c>
      <c r="G1141" s="23">
        <f>'Emissions Factors'!$AB$39/1000</f>
        <v>0.49266147344102867</v>
      </c>
      <c r="H1141" s="26">
        <f t="shared" si="125"/>
        <v>49764.376966904638</v>
      </c>
      <c r="I1141" s="23">
        <f t="shared" si="120"/>
        <v>24.423250340313082</v>
      </c>
      <c r="J1141" s="26">
        <f>I1141*'Social Cost of Carbon'!$C$4</f>
        <v>1221.1625170156542</v>
      </c>
      <c r="K1141" s="26">
        <f>I1141*'Social Cost of Carbon'!$C$5</f>
        <v>2442.3250340313084</v>
      </c>
      <c r="L1141" s="26">
        <f>I1141*'Social Cost of Carbon'!$C$6</f>
        <v>3663.4875510469624</v>
      </c>
      <c r="M1141" s="23">
        <f t="shared" si="121"/>
        <v>0.33303400424824264</v>
      </c>
      <c r="N1141" s="23">
        <f t="shared" si="122"/>
        <v>0.66606800849648529</v>
      </c>
      <c r="O1141" s="23">
        <f t="shared" si="123"/>
        <v>0.99910201274472776</v>
      </c>
      <c r="P1141" s="27"/>
    </row>
    <row r="1142" spans="1:16" x14ac:dyDescent="0.25">
      <c r="A1142" s="24">
        <f t="shared" si="124"/>
        <v>2019</v>
      </c>
      <c r="B1142" s="32">
        <v>43505</v>
      </c>
      <c r="C1142" s="28">
        <f>'Bitcoin Data'!C1142</f>
        <v>3671.2036130000001</v>
      </c>
      <c r="D1142" s="26">
        <f>'Bitcoin Data'!K1142</f>
        <v>1875</v>
      </c>
      <c r="E1142" s="25">
        <f>'Bitcoin Data'!J1142</f>
        <v>54094.899123888288</v>
      </c>
      <c r="F1142" s="25">
        <f t="shared" si="119"/>
        <v>101.42793585729054</v>
      </c>
      <c r="G1142" s="23">
        <f>'Emissions Factors'!$AB$39/1000</f>
        <v>0.49266147344102867</v>
      </c>
      <c r="H1142" s="26">
        <f t="shared" si="125"/>
        <v>49969.636327534899</v>
      </c>
      <c r="I1142" s="23">
        <f t="shared" si="120"/>
        <v>26.650472708018615</v>
      </c>
      <c r="J1142" s="26">
        <f>I1142*'Social Cost of Carbon'!$C$4</f>
        <v>1332.5236354009307</v>
      </c>
      <c r="K1142" s="26">
        <f>I1142*'Social Cost of Carbon'!$C$5</f>
        <v>2665.0472708018615</v>
      </c>
      <c r="L1142" s="26">
        <f>I1142*'Social Cost of Carbon'!$C$6</f>
        <v>3997.5709062027922</v>
      </c>
      <c r="M1142" s="23">
        <f t="shared" si="121"/>
        <v>0.36296642078972879</v>
      </c>
      <c r="N1142" s="23">
        <f t="shared" si="122"/>
        <v>0.72593284157945759</v>
      </c>
      <c r="O1142" s="23">
        <f t="shared" si="123"/>
        <v>1.0888992623691864</v>
      </c>
      <c r="P1142" s="27"/>
    </row>
    <row r="1143" spans="1:16" x14ac:dyDescent="0.25">
      <c r="A1143" s="24">
        <f t="shared" si="124"/>
        <v>2019</v>
      </c>
      <c r="B1143" s="32">
        <v>43506</v>
      </c>
      <c r="C1143" s="28">
        <f>'Bitcoin Data'!C1143</f>
        <v>3690.188232</v>
      </c>
      <c r="D1143" s="26">
        <f>'Bitcoin Data'!K1143</f>
        <v>1749.9513902391602</v>
      </c>
      <c r="E1143" s="25">
        <f>'Bitcoin Data'!J1143</f>
        <v>58252.028736733912</v>
      </c>
      <c r="F1143" s="25">
        <f t="shared" si="119"/>
        <v>101.93821867209903</v>
      </c>
      <c r="G1143" s="23">
        <f>'Emissions Factors'!$AB$39/1000</f>
        <v>0.49266147344102867</v>
      </c>
      <c r="H1143" s="26">
        <f t="shared" si="125"/>
        <v>50221.033010950086</v>
      </c>
      <c r="I1143" s="23">
        <f t="shared" si="120"/>
        <v>28.698530308368476</v>
      </c>
      <c r="J1143" s="26">
        <f>I1143*'Social Cost of Carbon'!$C$4</f>
        <v>1434.9265154184238</v>
      </c>
      <c r="K1143" s="26">
        <f>I1143*'Social Cost of Carbon'!$C$5</f>
        <v>2869.8530308368477</v>
      </c>
      <c r="L1143" s="26">
        <f>I1143*'Social Cost of Carbon'!$C$6</f>
        <v>4304.7795462552713</v>
      </c>
      <c r="M1143" s="23">
        <f t="shared" si="121"/>
        <v>0.38884913863614096</v>
      </c>
      <c r="N1143" s="23">
        <f t="shared" si="122"/>
        <v>0.77769827727228191</v>
      </c>
      <c r="O1143" s="23">
        <f t="shared" si="123"/>
        <v>1.1665474159084228</v>
      </c>
      <c r="P1143" s="27"/>
    </row>
    <row r="1144" spans="1:16" x14ac:dyDescent="0.25">
      <c r="A1144" s="24">
        <f t="shared" si="124"/>
        <v>2019</v>
      </c>
      <c r="B1144" s="32">
        <v>43507</v>
      </c>
      <c r="C1144" s="28">
        <f>'Bitcoin Data'!C1144</f>
        <v>3648.430664</v>
      </c>
      <c r="D1144" s="26">
        <f>'Bitcoin Data'!K1144</f>
        <v>1812.5062934246303</v>
      </c>
      <c r="E1144" s="25">
        <f>'Bitcoin Data'!J1144</f>
        <v>56414.341088991147</v>
      </c>
      <c r="F1144" s="25">
        <f t="shared" si="119"/>
        <v>102.25134826320016</v>
      </c>
      <c r="G1144" s="23">
        <f>'Emissions Factors'!$AB$39/1000</f>
        <v>0.49266147344102867</v>
      </c>
      <c r="H1144" s="26">
        <f t="shared" si="125"/>
        <v>50375.299896679957</v>
      </c>
      <c r="I1144" s="23">
        <f t="shared" si="120"/>
        <v>27.793172404107143</v>
      </c>
      <c r="J1144" s="26">
        <f>I1144*'Social Cost of Carbon'!$C$4</f>
        <v>1389.6586202053572</v>
      </c>
      <c r="K1144" s="26">
        <f>I1144*'Social Cost of Carbon'!$C$5</f>
        <v>2779.3172404107145</v>
      </c>
      <c r="L1144" s="26">
        <f>I1144*'Social Cost of Carbon'!$C$6</f>
        <v>4168.9758606160713</v>
      </c>
      <c r="M1144" s="23">
        <f t="shared" si="121"/>
        <v>0.38089215561021206</v>
      </c>
      <c r="N1144" s="23">
        <f t="shared" si="122"/>
        <v>0.76178431122042412</v>
      </c>
      <c r="O1144" s="23">
        <f t="shared" si="123"/>
        <v>1.142676466830636</v>
      </c>
      <c r="P1144" s="27"/>
    </row>
    <row r="1145" spans="1:16" x14ac:dyDescent="0.25">
      <c r="A1145" s="24">
        <f t="shared" si="124"/>
        <v>2019</v>
      </c>
      <c r="B1145" s="32">
        <v>43508</v>
      </c>
      <c r="C1145" s="28">
        <f>'Bitcoin Data'!C1145</f>
        <v>3653.5285640000002</v>
      </c>
      <c r="D1145" s="26">
        <f>'Bitcoin Data'!K1145</f>
        <v>1600</v>
      </c>
      <c r="E1145" s="25">
        <f>'Bitcoin Data'!J1145</f>
        <v>64116.992365093167</v>
      </c>
      <c r="F1145" s="25">
        <f t="shared" si="119"/>
        <v>102.58718778414907</v>
      </c>
      <c r="G1145" s="23">
        <f>'Emissions Factors'!$AB$39/1000</f>
        <v>0.49266147344102867</v>
      </c>
      <c r="H1145" s="26">
        <f t="shared" si="125"/>
        <v>50540.755089910373</v>
      </c>
      <c r="I1145" s="23">
        <f t="shared" si="120"/>
        <v>31.587971931193984</v>
      </c>
      <c r="J1145" s="26">
        <f>I1145*'Social Cost of Carbon'!$C$4</f>
        <v>1579.3985965596992</v>
      </c>
      <c r="K1145" s="26">
        <f>I1145*'Social Cost of Carbon'!$C$5</f>
        <v>3158.7971931193983</v>
      </c>
      <c r="L1145" s="26">
        <f>I1145*'Social Cost of Carbon'!$C$6</f>
        <v>4738.1957896790973</v>
      </c>
      <c r="M1145" s="23">
        <f t="shared" si="121"/>
        <v>0.43229403271190603</v>
      </c>
      <c r="N1145" s="23">
        <f t="shared" si="122"/>
        <v>0.86458806542381206</v>
      </c>
      <c r="O1145" s="23">
        <f t="shared" si="123"/>
        <v>1.2968820981357181</v>
      </c>
      <c r="P1145" s="27"/>
    </row>
    <row r="1146" spans="1:16" x14ac:dyDescent="0.25">
      <c r="A1146" s="24">
        <f t="shared" si="124"/>
        <v>2019</v>
      </c>
      <c r="B1146" s="32">
        <v>43509</v>
      </c>
      <c r="C1146" s="28">
        <f>'Bitcoin Data'!C1146</f>
        <v>3632.070557</v>
      </c>
      <c r="D1146" s="26">
        <f>'Bitcoin Data'!K1146</f>
        <v>1912.4521886952823</v>
      </c>
      <c r="E1146" s="25">
        <f>'Bitcoin Data'!J1146</f>
        <v>52946.292149317946</v>
      </c>
      <c r="F1146" s="25">
        <f t="shared" si="119"/>
        <v>101.25725230426295</v>
      </c>
      <c r="G1146" s="23">
        <f>'Emissions Factors'!$AB$39/1000</f>
        <v>0.49266147344102867</v>
      </c>
      <c r="H1146" s="26">
        <f t="shared" si="125"/>
        <v>49885.547116808186</v>
      </c>
      <c r="I1146" s="23">
        <f t="shared" si="120"/>
        <v>26.084598303522146</v>
      </c>
      <c r="J1146" s="26">
        <f>I1146*'Social Cost of Carbon'!$C$4</f>
        <v>1304.2299151761074</v>
      </c>
      <c r="K1146" s="26">
        <f>I1146*'Social Cost of Carbon'!$C$5</f>
        <v>2608.4598303522148</v>
      </c>
      <c r="L1146" s="26">
        <f>I1146*'Social Cost of Carbon'!$C$6</f>
        <v>3912.689745528322</v>
      </c>
      <c r="M1146" s="23">
        <f t="shared" si="121"/>
        <v>0.35908716383895606</v>
      </c>
      <c r="N1146" s="23">
        <f t="shared" si="122"/>
        <v>0.71817432767791212</v>
      </c>
      <c r="O1146" s="23">
        <f t="shared" si="123"/>
        <v>1.0772614915168681</v>
      </c>
      <c r="P1146" s="27"/>
    </row>
    <row r="1147" spans="1:16" x14ac:dyDescent="0.25">
      <c r="A1147" s="24">
        <f t="shared" si="124"/>
        <v>2019</v>
      </c>
      <c r="B1147" s="32">
        <v>43510</v>
      </c>
      <c r="C1147" s="28">
        <f>'Bitcoin Data'!C1147</f>
        <v>3616.8808589999999</v>
      </c>
      <c r="D1147" s="26">
        <f>'Bitcoin Data'!K1147</f>
        <v>1762.4596103005974</v>
      </c>
      <c r="E1147" s="25">
        <f>'Bitcoin Data'!J1147</f>
        <v>57181.334266882943</v>
      </c>
      <c r="F1147" s="25">
        <f t="shared" si="119"/>
        <v>100.77979210847872</v>
      </c>
      <c r="G1147" s="23">
        <f>'Emissions Factors'!$AB$39/1000</f>
        <v>0.49266147344102867</v>
      </c>
      <c r="H1147" s="26">
        <f t="shared" si="125"/>
        <v>49650.320873243676</v>
      </c>
      <c r="I1147" s="23">
        <f t="shared" si="120"/>
        <v>28.171040393246535</v>
      </c>
      <c r="J1147" s="26">
        <f>I1147*'Social Cost of Carbon'!$C$4</f>
        <v>1408.5520196623268</v>
      </c>
      <c r="K1147" s="26">
        <f>I1147*'Social Cost of Carbon'!$C$5</f>
        <v>2817.1040393246535</v>
      </c>
      <c r="L1147" s="26">
        <f>I1147*'Social Cost of Carbon'!$C$6</f>
        <v>4225.6560589869805</v>
      </c>
      <c r="M1147" s="23">
        <f t="shared" si="121"/>
        <v>0.38943832395180555</v>
      </c>
      <c r="N1147" s="23">
        <f t="shared" si="122"/>
        <v>0.77887664790361111</v>
      </c>
      <c r="O1147" s="23">
        <f t="shared" si="123"/>
        <v>1.1683149718554169</v>
      </c>
      <c r="P1147" s="27"/>
    </row>
    <row r="1148" spans="1:16" x14ac:dyDescent="0.25">
      <c r="A1148" s="24">
        <f t="shared" si="124"/>
        <v>2019</v>
      </c>
      <c r="B1148" s="32">
        <v>43511</v>
      </c>
      <c r="C1148" s="28">
        <f>'Bitcoin Data'!C1148</f>
        <v>3620.8107909999999</v>
      </c>
      <c r="D1148" s="26">
        <f>'Bitcoin Data'!K1148</f>
        <v>1587.4415733309816</v>
      </c>
      <c r="E1148" s="25">
        <f>'Bitcoin Data'!J1148</f>
        <v>61854.105884247983</v>
      </c>
      <c r="F1148" s="25">
        <f t="shared" si="119"/>
        <v>98.189779161871741</v>
      </c>
      <c r="G1148" s="23">
        <f>'Emissions Factors'!$AB$39/1000</f>
        <v>0.49266147344102867</v>
      </c>
      <c r="H1148" s="26">
        <f t="shared" si="125"/>
        <v>48374.321278736941</v>
      </c>
      <c r="I1148" s="23">
        <f t="shared" si="120"/>
        <v>30.473134943311013</v>
      </c>
      <c r="J1148" s="26">
        <f>I1148*'Social Cost of Carbon'!$C$4</f>
        <v>1523.6567471655508</v>
      </c>
      <c r="K1148" s="26">
        <f>I1148*'Social Cost of Carbon'!$C$5</f>
        <v>3047.3134943311015</v>
      </c>
      <c r="L1148" s="26">
        <f>I1148*'Social Cost of Carbon'!$C$6</f>
        <v>4570.9702414966523</v>
      </c>
      <c r="M1148" s="23">
        <f t="shared" si="121"/>
        <v>0.42080540384844173</v>
      </c>
      <c r="N1148" s="23">
        <f t="shared" si="122"/>
        <v>0.84161080769688346</v>
      </c>
      <c r="O1148" s="23">
        <f t="shared" si="123"/>
        <v>1.2624162115453252</v>
      </c>
      <c r="P1148" s="27"/>
    </row>
    <row r="1149" spans="1:16" x14ac:dyDescent="0.25">
      <c r="A1149" s="24">
        <f t="shared" si="124"/>
        <v>2019</v>
      </c>
      <c r="B1149" s="32">
        <v>43512</v>
      </c>
      <c r="C1149" s="28">
        <f>'Bitcoin Data'!C1149</f>
        <v>3629.7875979999999</v>
      </c>
      <c r="D1149" s="26">
        <f>'Bitcoin Data'!K1149</f>
        <v>1875</v>
      </c>
      <c r="E1149" s="25">
        <f>'Bitcoin Data'!J1149</f>
        <v>50808.152508205931</v>
      </c>
      <c r="F1149" s="25">
        <f t="shared" si="119"/>
        <v>95.265285952886117</v>
      </c>
      <c r="G1149" s="23">
        <f>'Emissions Factors'!$AB$39/1000</f>
        <v>0.49266147344102867</v>
      </c>
      <c r="H1149" s="26">
        <f t="shared" si="125"/>
        <v>46933.536145329803</v>
      </c>
      <c r="I1149" s="23">
        <f t="shared" si="120"/>
        <v>25.03121927750923</v>
      </c>
      <c r="J1149" s="26">
        <f>I1149*'Social Cost of Carbon'!$C$4</f>
        <v>1251.5609638754615</v>
      </c>
      <c r="K1149" s="26">
        <f>I1149*'Social Cost of Carbon'!$C$5</f>
        <v>2503.1219277509231</v>
      </c>
      <c r="L1149" s="26">
        <f>I1149*'Social Cost of Carbon'!$C$6</f>
        <v>3754.6828916263844</v>
      </c>
      <c r="M1149" s="23">
        <f t="shared" si="121"/>
        <v>0.34480281010521585</v>
      </c>
      <c r="N1149" s="23">
        <f t="shared" si="122"/>
        <v>0.6896056202104317</v>
      </c>
      <c r="O1149" s="23">
        <f t="shared" si="123"/>
        <v>1.0344084303156476</v>
      </c>
      <c r="P1149" s="27"/>
    </row>
    <row r="1150" spans="1:16" x14ac:dyDescent="0.25">
      <c r="A1150" s="24">
        <f t="shared" si="124"/>
        <v>2019</v>
      </c>
      <c r="B1150" s="32">
        <v>43513</v>
      </c>
      <c r="C1150" s="28">
        <f>'Bitcoin Data'!C1150</f>
        <v>3673.836182</v>
      </c>
      <c r="D1150" s="26">
        <f>'Bitcoin Data'!K1150</f>
        <v>1987.4130506790327</v>
      </c>
      <c r="E1150" s="25">
        <f>'Bitcoin Data'!J1150</f>
        <v>48209.042072113851</v>
      </c>
      <c r="F1150" s="25">
        <f t="shared" si="119"/>
        <v>95.811279374853626</v>
      </c>
      <c r="G1150" s="23">
        <f>'Emissions Factors'!$AB$39/1000</f>
        <v>0.49266147344102867</v>
      </c>
      <c r="H1150" s="26">
        <f t="shared" si="125"/>
        <v>47202.526069085427</v>
      </c>
      <c r="I1150" s="23">
        <f t="shared" si="120"/>
        <v>23.75073770042815</v>
      </c>
      <c r="J1150" s="26">
        <f>I1150*'Social Cost of Carbon'!$C$4</f>
        <v>1187.5368850214074</v>
      </c>
      <c r="K1150" s="26">
        <f>I1150*'Social Cost of Carbon'!$C$5</f>
        <v>2375.0737700428149</v>
      </c>
      <c r="L1150" s="26">
        <f>I1150*'Social Cost of Carbon'!$C$6</f>
        <v>3562.6106550642226</v>
      </c>
      <c r="M1150" s="23">
        <f t="shared" si="121"/>
        <v>0.32324165427945789</v>
      </c>
      <c r="N1150" s="23">
        <f t="shared" si="122"/>
        <v>0.64648330855891578</v>
      </c>
      <c r="O1150" s="23">
        <f t="shared" si="123"/>
        <v>0.96972496283837362</v>
      </c>
      <c r="P1150" s="27"/>
    </row>
    <row r="1151" spans="1:16" x14ac:dyDescent="0.25">
      <c r="A1151" s="24">
        <f t="shared" si="124"/>
        <v>2019</v>
      </c>
      <c r="B1151" s="32">
        <v>43514</v>
      </c>
      <c r="C1151" s="28">
        <f>'Bitcoin Data'!C1151</f>
        <v>3915.7143550000001</v>
      </c>
      <c r="D1151" s="26">
        <f>'Bitcoin Data'!K1151</f>
        <v>1937.5672766415501</v>
      </c>
      <c r="E1151" s="25">
        <f>'Bitcoin Data'!J1151</f>
        <v>50575.864002129354</v>
      </c>
      <c r="F1151" s="25">
        <f t="shared" si="119"/>
        <v>97.994139078399186</v>
      </c>
      <c r="G1151" s="23">
        <f>'Emissions Factors'!$AB$39/1000</f>
        <v>0.49266147344102867</v>
      </c>
      <c r="H1151" s="26">
        <f t="shared" si="125"/>
        <v>48277.93694694923</v>
      </c>
      <c r="I1151" s="23">
        <f t="shared" si="120"/>
        <v>24.916779679842129</v>
      </c>
      <c r="J1151" s="26">
        <f>I1151*'Social Cost of Carbon'!$C$4</f>
        <v>1245.8389839921065</v>
      </c>
      <c r="K1151" s="26">
        <f>I1151*'Social Cost of Carbon'!$C$5</f>
        <v>2491.677967984213</v>
      </c>
      <c r="L1151" s="26">
        <f>I1151*'Social Cost of Carbon'!$C$6</f>
        <v>3737.5169519763194</v>
      </c>
      <c r="M1151" s="23">
        <f t="shared" si="121"/>
        <v>0.3181639085602061</v>
      </c>
      <c r="N1151" s="23">
        <f t="shared" si="122"/>
        <v>0.6363278171204122</v>
      </c>
      <c r="O1151" s="23">
        <f t="shared" si="123"/>
        <v>0.95449172568061835</v>
      </c>
      <c r="P1151" s="27"/>
    </row>
    <row r="1152" spans="1:16" x14ac:dyDescent="0.25">
      <c r="A1152" s="24">
        <f t="shared" si="124"/>
        <v>2019</v>
      </c>
      <c r="B1152" s="32">
        <v>43515</v>
      </c>
      <c r="C1152" s="28">
        <f>'Bitcoin Data'!C1152</f>
        <v>3947.094482</v>
      </c>
      <c r="D1152" s="26">
        <f>'Bitcoin Data'!K1152</f>
        <v>1949.9512512187196</v>
      </c>
      <c r="E1152" s="25">
        <f>'Bitcoin Data'!J1152</f>
        <v>50728.446125932678</v>
      </c>
      <c r="F1152" s="25">
        <f t="shared" si="119"/>
        <v>98.917996995643833</v>
      </c>
      <c r="G1152" s="23">
        <f>'Emissions Factors'!$AB$39/1000</f>
        <v>0.49266147344102867</v>
      </c>
      <c r="H1152" s="26">
        <f t="shared" si="125"/>
        <v>48733.086149709139</v>
      </c>
      <c r="I1152" s="23">
        <f t="shared" si="120"/>
        <v>24.991951013775836</v>
      </c>
      <c r="J1152" s="26">
        <f>I1152*'Social Cost of Carbon'!$C$4</f>
        <v>1249.5975506887919</v>
      </c>
      <c r="K1152" s="26">
        <f>I1152*'Social Cost of Carbon'!$C$5</f>
        <v>2499.1951013775838</v>
      </c>
      <c r="L1152" s="26">
        <f>I1152*'Social Cost of Carbon'!$C$6</f>
        <v>3748.7926520663755</v>
      </c>
      <c r="M1152" s="23">
        <f t="shared" si="121"/>
        <v>0.31658668329003831</v>
      </c>
      <c r="N1152" s="23">
        <f t="shared" si="122"/>
        <v>0.63317336658007661</v>
      </c>
      <c r="O1152" s="23">
        <f t="shared" si="123"/>
        <v>0.94976004987011498</v>
      </c>
      <c r="P1152" s="27"/>
    </row>
    <row r="1153" spans="1:16" x14ac:dyDescent="0.25">
      <c r="A1153" s="24">
        <f t="shared" si="124"/>
        <v>2019</v>
      </c>
      <c r="B1153" s="32">
        <v>43516</v>
      </c>
      <c r="C1153" s="28">
        <f>'Bitcoin Data'!C1153</f>
        <v>3999.820557</v>
      </c>
      <c r="D1153" s="26">
        <f>'Bitcoin Data'!K1153</f>
        <v>1624.9887153561435</v>
      </c>
      <c r="E1153" s="25">
        <f>'Bitcoin Data'!J1153</f>
        <v>62522.012366246352</v>
      </c>
      <c r="F1153" s="25">
        <f t="shared" si="119"/>
        <v>101.59756455650758</v>
      </c>
      <c r="G1153" s="23">
        <f>'Emissions Factors'!$AB$39/1000</f>
        <v>0.49266147344102867</v>
      </c>
      <c r="H1153" s="26">
        <f t="shared" si="125"/>
        <v>50053.205852429055</v>
      </c>
      <c r="I1153" s="23">
        <f t="shared" si="120"/>
        <v>30.802186734853144</v>
      </c>
      <c r="J1153" s="26">
        <f>I1153*'Social Cost of Carbon'!$C$4</f>
        <v>1540.1093367426572</v>
      </c>
      <c r="K1153" s="26">
        <f>I1153*'Social Cost of Carbon'!$C$5</f>
        <v>3080.2186734853144</v>
      </c>
      <c r="L1153" s="26">
        <f>I1153*'Social Cost of Carbon'!$C$6</f>
        <v>4620.3280102279714</v>
      </c>
      <c r="M1153" s="23">
        <f t="shared" si="121"/>
        <v>0.3850446075755436</v>
      </c>
      <c r="N1153" s="23">
        <f t="shared" si="122"/>
        <v>0.77008921515108719</v>
      </c>
      <c r="O1153" s="23">
        <f t="shared" si="123"/>
        <v>1.1551338227266308</v>
      </c>
      <c r="P1153" s="27"/>
    </row>
    <row r="1154" spans="1:16" x14ac:dyDescent="0.25">
      <c r="A1154" s="24">
        <f t="shared" si="124"/>
        <v>2019</v>
      </c>
      <c r="B1154" s="32">
        <v>43517</v>
      </c>
      <c r="C1154" s="28">
        <f>'Bitcoin Data'!C1154</f>
        <v>3954.118164</v>
      </c>
      <c r="D1154" s="26">
        <f>'Bitcoin Data'!K1154</f>
        <v>1487.4803735228493</v>
      </c>
      <c r="E1154" s="25">
        <f>'Bitcoin Data'!J1154</f>
        <v>66756.84469321568</v>
      </c>
      <c r="F1154" s="25">
        <f t="shared" si="119"/>
        <v>99.299496279471299</v>
      </c>
      <c r="G1154" s="23">
        <f>'Emissions Factors'!$AB$39/1000</f>
        <v>0.49266147344102867</v>
      </c>
      <c r="H1154" s="26">
        <f t="shared" si="125"/>
        <v>48921.036148996274</v>
      </c>
      <c r="I1154" s="23">
        <f t="shared" si="120"/>
        <v>32.888525468833556</v>
      </c>
      <c r="J1154" s="26">
        <f>I1154*'Social Cost of Carbon'!$C$4</f>
        <v>1644.4262734416777</v>
      </c>
      <c r="K1154" s="26">
        <f>I1154*'Social Cost of Carbon'!$C$5</f>
        <v>3288.8525468833554</v>
      </c>
      <c r="L1154" s="26">
        <f>I1154*'Social Cost of Carbon'!$C$6</f>
        <v>4933.2788203250338</v>
      </c>
      <c r="M1154" s="23">
        <f t="shared" si="121"/>
        <v>0.41587686691137482</v>
      </c>
      <c r="N1154" s="23">
        <f t="shared" si="122"/>
        <v>0.83175373382274964</v>
      </c>
      <c r="O1154" s="23">
        <f t="shared" si="123"/>
        <v>1.2476306007341247</v>
      </c>
      <c r="P1154" s="27"/>
    </row>
    <row r="1155" spans="1:16" x14ac:dyDescent="0.25">
      <c r="A1155" s="24">
        <f t="shared" si="124"/>
        <v>2019</v>
      </c>
      <c r="B1155" s="32">
        <v>43518</v>
      </c>
      <c r="C1155" s="28">
        <f>'Bitcoin Data'!C1155</f>
        <v>4005.5266109999998</v>
      </c>
      <c r="D1155" s="26">
        <f>'Bitcoin Data'!K1155</f>
        <v>2012.5223613595704</v>
      </c>
      <c r="E1155" s="25">
        <f>'Bitcoin Data'!J1155</f>
        <v>48248.58607384441</v>
      </c>
      <c r="F1155" s="25">
        <f t="shared" si="119"/>
        <v>97.101358377593826</v>
      </c>
      <c r="G1155" s="23">
        <f>'Emissions Factors'!$AB$39/1000</f>
        <v>0.49266147344102867</v>
      </c>
      <c r="H1155" s="26">
        <f t="shared" si="125"/>
        <v>47838.098291430746</v>
      </c>
      <c r="I1155" s="23">
        <f t="shared" si="120"/>
        <v>23.770219506586482</v>
      </c>
      <c r="J1155" s="26">
        <f>I1155*'Social Cost of Carbon'!$C$4</f>
        <v>1188.5109753293241</v>
      </c>
      <c r="K1155" s="26">
        <f>I1155*'Social Cost of Carbon'!$C$5</f>
        <v>2377.0219506586482</v>
      </c>
      <c r="L1155" s="26">
        <f>I1155*'Social Cost of Carbon'!$C$6</f>
        <v>3565.5329259879722</v>
      </c>
      <c r="M1155" s="23">
        <f t="shared" si="121"/>
        <v>0.29671778289162493</v>
      </c>
      <c r="N1155" s="23">
        <f t="shared" si="122"/>
        <v>0.59343556578324985</v>
      </c>
      <c r="O1155" s="23">
        <f t="shared" si="123"/>
        <v>0.89015334867487472</v>
      </c>
      <c r="P1155" s="27"/>
    </row>
    <row r="1156" spans="1:16" x14ac:dyDescent="0.25">
      <c r="A1156" s="24">
        <f t="shared" si="124"/>
        <v>2019</v>
      </c>
      <c r="B1156" s="32">
        <v>43519</v>
      </c>
      <c r="C1156" s="28">
        <f>'Bitcoin Data'!C1156</f>
        <v>4142.5268550000001</v>
      </c>
      <c r="D1156" s="26">
        <f>'Bitcoin Data'!K1156</f>
        <v>1787.4875868917577</v>
      </c>
      <c r="E1156" s="25">
        <f>'Bitcoin Data'!J1156</f>
        <v>56201.550518071301</v>
      </c>
      <c r="F1156" s="25">
        <f t="shared" si="119"/>
        <v>100.45957391512248</v>
      </c>
      <c r="G1156" s="23">
        <f>'Emissions Factors'!$AB$39/1000</f>
        <v>0.49266147344102867</v>
      </c>
      <c r="H1156" s="26">
        <f t="shared" si="125"/>
        <v>49492.561706282169</v>
      </c>
      <c r="I1156" s="23">
        <f t="shared" si="120"/>
        <v>27.688338687903414</v>
      </c>
      <c r="J1156" s="26">
        <f>I1156*'Social Cost of Carbon'!$C$4</f>
        <v>1384.4169343951708</v>
      </c>
      <c r="K1156" s="26">
        <f>I1156*'Social Cost of Carbon'!$C$5</f>
        <v>2768.8338687903415</v>
      </c>
      <c r="L1156" s="26">
        <f>I1156*'Social Cost of Carbon'!$C$6</f>
        <v>4153.2508031855123</v>
      </c>
      <c r="M1156" s="23">
        <f t="shared" si="121"/>
        <v>0.33419624853468105</v>
      </c>
      <c r="N1156" s="23">
        <f t="shared" si="122"/>
        <v>0.6683924970693621</v>
      </c>
      <c r="O1156" s="23">
        <f t="shared" si="123"/>
        <v>1.0025887456040432</v>
      </c>
      <c r="P1156" s="27"/>
    </row>
    <row r="1157" spans="1:16" x14ac:dyDescent="0.25">
      <c r="A1157" s="24">
        <f t="shared" si="124"/>
        <v>2019</v>
      </c>
      <c r="B1157" s="32">
        <v>43520</v>
      </c>
      <c r="C1157" s="28">
        <f>'Bitcoin Data'!C1157</f>
        <v>3810.42749</v>
      </c>
      <c r="D1157" s="26">
        <f>'Bitcoin Data'!K1157</f>
        <v>1712.4916753876892</v>
      </c>
      <c r="E1157" s="25">
        <f>'Bitcoin Data'!J1157</f>
        <v>58233.226527782004</v>
      </c>
      <c r="F1157" s="25">
        <f t="shared" si="119"/>
        <v>99.723915659792226</v>
      </c>
      <c r="G1157" s="23">
        <f>'Emissions Factors'!$AB$39/1000</f>
        <v>0.49266147344102867</v>
      </c>
      <c r="H1157" s="26">
        <f t="shared" si="125"/>
        <v>49130.131226262107</v>
      </c>
      <c r="I1157" s="23">
        <f t="shared" si="120"/>
        <v>28.689267184402279</v>
      </c>
      <c r="J1157" s="26">
        <f>I1157*'Social Cost of Carbon'!$C$4</f>
        <v>1434.4633592201139</v>
      </c>
      <c r="K1157" s="26">
        <f>I1157*'Social Cost of Carbon'!$C$5</f>
        <v>2868.9267184402279</v>
      </c>
      <c r="L1157" s="26">
        <f>I1157*'Social Cost of Carbon'!$C$6</f>
        <v>4303.3900776603423</v>
      </c>
      <c r="M1157" s="23">
        <f t="shared" si="121"/>
        <v>0.37645733004621851</v>
      </c>
      <c r="N1157" s="23">
        <f t="shared" si="122"/>
        <v>0.75291466009243702</v>
      </c>
      <c r="O1157" s="23">
        <f t="shared" si="123"/>
        <v>1.1293719901386556</v>
      </c>
      <c r="P1157" s="27"/>
    </row>
    <row r="1158" spans="1:16" x14ac:dyDescent="0.25">
      <c r="A1158" s="24">
        <f t="shared" si="124"/>
        <v>2019</v>
      </c>
      <c r="B1158" s="32">
        <v>43521</v>
      </c>
      <c r="C1158" s="28">
        <f>'Bitcoin Data'!C1158</f>
        <v>3882.696289</v>
      </c>
      <c r="D1158" s="26">
        <f>'Bitcoin Data'!K1158</f>
        <v>1787.4875868917577</v>
      </c>
      <c r="E1158" s="25">
        <f>'Bitcoin Data'!J1158</f>
        <v>54565.213529374763</v>
      </c>
      <c r="F1158" s="25">
        <f t="shared" si="119"/>
        <v>97.534641859855597</v>
      </c>
      <c r="G1158" s="23">
        <f>'Emissions Factors'!$AB$39/1000</f>
        <v>0.49266147344102867</v>
      </c>
      <c r="H1158" s="26">
        <f t="shared" si="125"/>
        <v>48051.560370219493</v>
      </c>
      <c r="I1158" s="23">
        <f t="shared" si="120"/>
        <v>26.882178496006123</v>
      </c>
      <c r="J1158" s="26">
        <f>I1158*'Social Cost of Carbon'!$C$4</f>
        <v>1344.1089248003061</v>
      </c>
      <c r="K1158" s="26">
        <f>I1158*'Social Cost of Carbon'!$C$5</f>
        <v>2688.2178496006122</v>
      </c>
      <c r="L1158" s="26">
        <f>I1158*'Social Cost of Carbon'!$C$6</f>
        <v>4032.3267744009186</v>
      </c>
      <c r="M1158" s="23">
        <f t="shared" si="121"/>
        <v>0.34617925914223008</v>
      </c>
      <c r="N1158" s="23">
        <f t="shared" si="122"/>
        <v>0.69235851828446016</v>
      </c>
      <c r="O1158" s="23">
        <f t="shared" si="123"/>
        <v>1.0385377774266904</v>
      </c>
      <c r="P1158" s="27"/>
    </row>
    <row r="1159" spans="1:16" x14ac:dyDescent="0.25">
      <c r="A1159" s="24">
        <f t="shared" si="124"/>
        <v>2019</v>
      </c>
      <c r="B1159" s="32">
        <v>43522</v>
      </c>
      <c r="C1159" s="28">
        <f>'Bitcoin Data'!C1159</f>
        <v>3854.3579100000002</v>
      </c>
      <c r="D1159" s="26">
        <f>'Bitcoin Data'!K1159</f>
        <v>2012.5223613595704</v>
      </c>
      <c r="E1159" s="25">
        <f>'Bitcoin Data'!J1159</f>
        <v>47869.568669878827</v>
      </c>
      <c r="F1159" s="25">
        <f t="shared" ref="F1159:F1222" si="126">E1159*D1159/1000000</f>
        <v>96.338577376768654</v>
      </c>
      <c r="G1159" s="23">
        <f>'Emissions Factors'!$AB$39/1000</f>
        <v>0.49266147344102867</v>
      </c>
      <c r="H1159" s="26">
        <f t="shared" si="125"/>
        <v>47462.305479651397</v>
      </c>
      <c r="I1159" s="23">
        <f t="shared" ref="I1159:I1222" si="127">$E1159*G1159/1000</f>
        <v>23.583492233889007</v>
      </c>
      <c r="J1159" s="26">
        <f>I1159*'Social Cost of Carbon'!$C$4</f>
        <v>1179.1746116944503</v>
      </c>
      <c r="K1159" s="26">
        <f>I1159*'Social Cost of Carbon'!$C$5</f>
        <v>2358.3492233889006</v>
      </c>
      <c r="L1159" s="26">
        <f>I1159*'Social Cost of Carbon'!$C$6</f>
        <v>3537.5238350833511</v>
      </c>
      <c r="M1159" s="23">
        <f t="shared" ref="M1159:M1222" si="128">J1159/$C1159</f>
        <v>0.30593282700475788</v>
      </c>
      <c r="N1159" s="23">
        <f t="shared" ref="N1159:N1222" si="129">K1159/$C1159</f>
        <v>0.61186565400951576</v>
      </c>
      <c r="O1159" s="23">
        <f t="shared" ref="O1159:O1222" si="130">L1159/$C1159</f>
        <v>0.91779848101427375</v>
      </c>
      <c r="P1159" s="27"/>
    </row>
    <row r="1160" spans="1:16" x14ac:dyDescent="0.25">
      <c r="A1160" s="24">
        <f t="shared" ref="A1160:A1223" si="131">YEAR(B1160)</f>
        <v>2019</v>
      </c>
      <c r="B1160" s="32">
        <v>43523</v>
      </c>
      <c r="C1160" s="28">
        <f>'Bitcoin Data'!C1160</f>
        <v>3851.0473630000001</v>
      </c>
      <c r="D1160" s="26">
        <f>'Bitcoin Data'!K1160</f>
        <v>1762.4596103005974</v>
      </c>
      <c r="E1160" s="25">
        <f>'Bitcoin Data'!J1160</f>
        <v>54923.050453435571</v>
      </c>
      <c r="F1160" s="25">
        <f t="shared" si="126"/>
        <v>96.799658098682102</v>
      </c>
      <c r="G1160" s="23">
        <f>'Emissions Factors'!$AB$39/1000</f>
        <v>0.49266147344102867</v>
      </c>
      <c r="H1160" s="26">
        <f t="shared" ref="H1160:H1223" si="132">F1160*G1160*1000</f>
        <v>47689.462187484532</v>
      </c>
      <c r="I1160" s="23">
        <f t="shared" si="127"/>
        <v>27.058470962265528</v>
      </c>
      <c r="J1160" s="26">
        <f>I1160*'Social Cost of Carbon'!$C$4</f>
        <v>1352.9235481132764</v>
      </c>
      <c r="K1160" s="26">
        <f>I1160*'Social Cost of Carbon'!$C$5</f>
        <v>2705.8470962265528</v>
      </c>
      <c r="L1160" s="26">
        <f>I1160*'Social Cost of Carbon'!$C$6</f>
        <v>4058.7706443398292</v>
      </c>
      <c r="M1160" s="23">
        <f t="shared" si="128"/>
        <v>0.35131314174732375</v>
      </c>
      <c r="N1160" s="23">
        <f t="shared" si="129"/>
        <v>0.70262628349464751</v>
      </c>
      <c r="O1160" s="23">
        <f t="shared" si="130"/>
        <v>1.0539394252419714</v>
      </c>
      <c r="P1160" s="27"/>
    </row>
    <row r="1161" spans="1:16" x14ac:dyDescent="0.25">
      <c r="A1161" s="24">
        <f t="shared" si="131"/>
        <v>2019</v>
      </c>
      <c r="B1161" s="32">
        <v>43524</v>
      </c>
      <c r="C1161" s="28">
        <f>'Bitcoin Data'!C1161</f>
        <v>3854.7854000000002</v>
      </c>
      <c r="D1161" s="26">
        <f>'Bitcoin Data'!K1161</f>
        <v>1875</v>
      </c>
      <c r="E1161" s="25">
        <f>'Bitcoin Data'!J1161</f>
        <v>52181.317378516462</v>
      </c>
      <c r="F1161" s="25">
        <f t="shared" si="126"/>
        <v>97.83997008471836</v>
      </c>
      <c r="G1161" s="23">
        <f>'Emissions Factors'!$AB$39/1000</f>
        <v>0.49266147344102867</v>
      </c>
      <c r="H1161" s="26">
        <f t="shared" si="132"/>
        <v>48201.983823363509</v>
      </c>
      <c r="I1161" s="23">
        <f t="shared" si="127"/>
        <v>25.707724705793876</v>
      </c>
      <c r="J1161" s="26">
        <f>I1161*'Social Cost of Carbon'!$C$4</f>
        <v>1285.3862352896938</v>
      </c>
      <c r="K1161" s="26">
        <f>I1161*'Social Cost of Carbon'!$C$5</f>
        <v>2570.7724705793876</v>
      </c>
      <c r="L1161" s="26">
        <f>I1161*'Social Cost of Carbon'!$C$6</f>
        <v>3856.1587058690811</v>
      </c>
      <c r="M1161" s="23">
        <f t="shared" si="128"/>
        <v>0.33345208666861031</v>
      </c>
      <c r="N1161" s="23">
        <f t="shared" si="129"/>
        <v>0.66690417333722063</v>
      </c>
      <c r="O1161" s="23">
        <f t="shared" si="130"/>
        <v>1.0003562600058309</v>
      </c>
      <c r="P1161" s="27"/>
    </row>
    <row r="1162" spans="1:16" x14ac:dyDescent="0.25">
      <c r="A1162" s="24">
        <f t="shared" si="131"/>
        <v>2019</v>
      </c>
      <c r="B1162" s="32">
        <v>43525</v>
      </c>
      <c r="C1162" s="28">
        <f>'Bitcoin Data'!C1162</f>
        <v>3859.58374</v>
      </c>
      <c r="D1162" s="26">
        <f>'Bitcoin Data'!K1162</f>
        <v>2024.9746878164026</v>
      </c>
      <c r="E1162" s="25">
        <f>'Bitcoin Data'!J1162</f>
        <v>49789.824454097426</v>
      </c>
      <c r="F1162" s="25">
        <f t="shared" si="126"/>
        <v>100.82313423036942</v>
      </c>
      <c r="G1162" s="23">
        <f>'Emissions Factors'!$AB$39/1000</f>
        <v>0.49266147344102867</v>
      </c>
      <c r="H1162" s="26">
        <f t="shared" si="132"/>
        <v>49671.673866876408</v>
      </c>
      <c r="I1162" s="23">
        <f t="shared" si="127"/>
        <v>24.529528277925799</v>
      </c>
      <c r="J1162" s="26">
        <f>I1162*'Social Cost of Carbon'!$C$4</f>
        <v>1226.4764138962898</v>
      </c>
      <c r="K1162" s="26">
        <f>I1162*'Social Cost of Carbon'!$C$5</f>
        <v>2452.9528277925797</v>
      </c>
      <c r="L1162" s="26">
        <f>I1162*'Social Cost of Carbon'!$C$6</f>
        <v>3679.4292416888698</v>
      </c>
      <c r="M1162" s="23">
        <f t="shared" si="128"/>
        <v>0.31777427218000714</v>
      </c>
      <c r="N1162" s="23">
        <f t="shared" si="129"/>
        <v>0.63554854436001429</v>
      </c>
      <c r="O1162" s="23">
        <f t="shared" si="130"/>
        <v>0.95332281654002138</v>
      </c>
      <c r="P1162" s="27"/>
    </row>
    <row r="1163" spans="1:16" x14ac:dyDescent="0.25">
      <c r="A1163" s="24">
        <f t="shared" si="131"/>
        <v>2019</v>
      </c>
      <c r="B1163" s="32">
        <v>43526</v>
      </c>
      <c r="C1163" s="28">
        <f>'Bitcoin Data'!C1163</f>
        <v>3864.415039</v>
      </c>
      <c r="D1163" s="26">
        <f>'Bitcoin Data'!K1163</f>
        <v>1650.0137501145844</v>
      </c>
      <c r="E1163" s="25">
        <f>'Bitcoin Data'!J1163</f>
        <v>61087.842373423649</v>
      </c>
      <c r="F1163" s="25">
        <f t="shared" si="126"/>
        <v>100.79577988098137</v>
      </c>
      <c r="G1163" s="23">
        <f>'Emissions Factors'!$AB$39/1000</f>
        <v>0.49266147344102867</v>
      </c>
      <c r="H1163" s="26">
        <f t="shared" si="132"/>
        <v>49658.197432801877</v>
      </c>
      <c r="I1163" s="23">
        <f t="shared" si="127"/>
        <v>30.095626433024201</v>
      </c>
      <c r="J1163" s="26">
        <f>I1163*'Social Cost of Carbon'!$C$4</f>
        <v>1504.78132165121</v>
      </c>
      <c r="K1163" s="26">
        <f>I1163*'Social Cost of Carbon'!$C$5</f>
        <v>3009.5626433024199</v>
      </c>
      <c r="L1163" s="26">
        <f>I1163*'Social Cost of Carbon'!$C$6</f>
        <v>4514.3439649536303</v>
      </c>
      <c r="M1163" s="23">
        <f t="shared" si="128"/>
        <v>0.38939433432093368</v>
      </c>
      <c r="N1163" s="23">
        <f t="shared" si="129"/>
        <v>0.77878866864186735</v>
      </c>
      <c r="O1163" s="23">
        <f t="shared" si="130"/>
        <v>1.1681830029628011</v>
      </c>
      <c r="P1163" s="27"/>
    </row>
    <row r="1164" spans="1:16" x14ac:dyDescent="0.25">
      <c r="A1164" s="24">
        <f t="shared" si="131"/>
        <v>2019</v>
      </c>
      <c r="B1164" s="32">
        <v>43527</v>
      </c>
      <c r="C1164" s="28">
        <f>'Bitcoin Data'!C1164</f>
        <v>3847.1757809999999</v>
      </c>
      <c r="D1164" s="26">
        <f>'Bitcoin Data'!K1164</f>
        <v>1825.0025347257426</v>
      </c>
      <c r="E1164" s="25">
        <f>'Bitcoin Data'!J1164</f>
        <v>54627.997890732455</v>
      </c>
      <c r="F1164" s="25">
        <f t="shared" si="126"/>
        <v>99.69623461757925</v>
      </c>
      <c r="G1164" s="23">
        <f>'Emissions Factors'!$AB$39/1000</f>
        <v>0.49266147344102867</v>
      </c>
      <c r="H1164" s="26">
        <f t="shared" si="132"/>
        <v>49116.493843219083</v>
      </c>
      <c r="I1164" s="23">
        <f t="shared" si="127"/>
        <v>26.913109931981658</v>
      </c>
      <c r="J1164" s="26">
        <f>I1164*'Social Cost of Carbon'!$C$4</f>
        <v>1345.6554965990829</v>
      </c>
      <c r="K1164" s="26">
        <f>I1164*'Social Cost of Carbon'!$C$5</f>
        <v>2691.3109931981658</v>
      </c>
      <c r="L1164" s="26">
        <f>I1164*'Social Cost of Carbon'!$C$6</f>
        <v>4036.9664897972489</v>
      </c>
      <c r="M1164" s="23">
        <f t="shared" si="128"/>
        <v>0.34977749216577397</v>
      </c>
      <c r="N1164" s="23">
        <f t="shared" si="129"/>
        <v>0.69955498433154795</v>
      </c>
      <c r="O1164" s="23">
        <f t="shared" si="130"/>
        <v>1.049332476497322</v>
      </c>
      <c r="P1164" s="27"/>
    </row>
    <row r="1165" spans="1:16" x14ac:dyDescent="0.25">
      <c r="A1165" s="24">
        <f t="shared" si="131"/>
        <v>2019</v>
      </c>
      <c r="B1165" s="32">
        <v>43528</v>
      </c>
      <c r="C1165" s="28">
        <f>'Bitcoin Data'!C1165</f>
        <v>3761.5571289999998</v>
      </c>
      <c r="D1165" s="26">
        <f>'Bitcoin Data'!K1165</f>
        <v>1712.4916753876892</v>
      </c>
      <c r="E1165" s="25">
        <f>'Bitcoin Data'!J1165</f>
        <v>58706.222496248505</v>
      </c>
      <c r="F1165" s="25">
        <f t="shared" si="126"/>
        <v>100.53391731828305</v>
      </c>
      <c r="G1165" s="23">
        <f>'Emissions Factors'!$AB$39/1000</f>
        <v>0.49266147344102867</v>
      </c>
      <c r="H1165" s="26">
        <f t="shared" si="132"/>
        <v>49529.187836823876</v>
      </c>
      <c r="I1165" s="23">
        <f t="shared" si="127"/>
        <v>28.922294075158653</v>
      </c>
      <c r="J1165" s="26">
        <f>I1165*'Social Cost of Carbon'!$C$4</f>
        <v>1446.1147037579326</v>
      </c>
      <c r="K1165" s="26">
        <f>I1165*'Social Cost of Carbon'!$C$5</f>
        <v>2892.2294075158652</v>
      </c>
      <c r="L1165" s="26">
        <f>I1165*'Social Cost of Carbon'!$C$6</f>
        <v>4338.3441112737983</v>
      </c>
      <c r="M1165" s="23">
        <f t="shared" si="128"/>
        <v>0.38444576385906931</v>
      </c>
      <c r="N1165" s="23">
        <f t="shared" si="129"/>
        <v>0.76889152771813862</v>
      </c>
      <c r="O1165" s="23">
        <f t="shared" si="130"/>
        <v>1.153337291577208</v>
      </c>
      <c r="P1165" s="27"/>
    </row>
    <row r="1166" spans="1:16" x14ac:dyDescent="0.25">
      <c r="A1166" s="24">
        <f t="shared" si="131"/>
        <v>2019</v>
      </c>
      <c r="B1166" s="32">
        <v>43529</v>
      </c>
      <c r="C1166" s="28">
        <f>'Bitcoin Data'!C1166</f>
        <v>3896.375</v>
      </c>
      <c r="D1166" s="26">
        <f>'Bitcoin Data'!K1166</f>
        <v>1862.5827814569536</v>
      </c>
      <c r="E1166" s="25">
        <f>'Bitcoin Data'!J1166</f>
        <v>53633.821950792415</v>
      </c>
      <c r="F1166" s="25">
        <f t="shared" si="126"/>
        <v>99.897433269273947</v>
      </c>
      <c r="G1166" s="23">
        <f>'Emissions Factors'!$AB$39/1000</f>
        <v>0.49266147344102867</v>
      </c>
      <c r="H1166" s="26">
        <f t="shared" si="132"/>
        <v>49215.616667417344</v>
      </c>
      <c r="I1166" s="23">
        <f t="shared" si="127"/>
        <v>26.423317748551177</v>
      </c>
      <c r="J1166" s="26">
        <f>I1166*'Social Cost of Carbon'!$C$4</f>
        <v>1321.1658874275588</v>
      </c>
      <c r="K1166" s="26">
        <f>I1166*'Social Cost of Carbon'!$C$5</f>
        <v>2642.3317748551176</v>
      </c>
      <c r="L1166" s="26">
        <f>I1166*'Social Cost of Carbon'!$C$6</f>
        <v>3963.4976622826766</v>
      </c>
      <c r="M1166" s="23">
        <f t="shared" si="128"/>
        <v>0.33907565042573129</v>
      </c>
      <c r="N1166" s="23">
        <f t="shared" si="129"/>
        <v>0.67815130085146258</v>
      </c>
      <c r="O1166" s="23">
        <f t="shared" si="130"/>
        <v>1.0172269512771939</v>
      </c>
      <c r="P1166" s="27"/>
    </row>
    <row r="1167" spans="1:16" x14ac:dyDescent="0.25">
      <c r="A1167" s="24">
        <f t="shared" si="131"/>
        <v>2019</v>
      </c>
      <c r="B1167" s="32">
        <v>43530</v>
      </c>
      <c r="C1167" s="28">
        <f>'Bitcoin Data'!C1167</f>
        <v>3903.9426269999999</v>
      </c>
      <c r="D1167" s="26">
        <f>'Bitcoin Data'!K1167</f>
        <v>1600</v>
      </c>
      <c r="E1167" s="25">
        <f>'Bitcoin Data'!J1167</f>
        <v>61674.64023532108</v>
      </c>
      <c r="F1167" s="25">
        <f t="shared" si="126"/>
        <v>98.679424376513737</v>
      </c>
      <c r="G1167" s="23">
        <f>'Emissions Factors'!$AB$39/1000</f>
        <v>0.49266147344102867</v>
      </c>
      <c r="H1167" s="26">
        <f t="shared" si="132"/>
        <v>48615.55061164582</v>
      </c>
      <c r="I1167" s="23">
        <f t="shared" si="127"/>
        <v>30.384719132278637</v>
      </c>
      <c r="J1167" s="26">
        <f>I1167*'Social Cost of Carbon'!$C$4</f>
        <v>1519.2359566139319</v>
      </c>
      <c r="K1167" s="26">
        <f>I1167*'Social Cost of Carbon'!$C$5</f>
        <v>3038.4719132278638</v>
      </c>
      <c r="L1167" s="26">
        <f>I1167*'Social Cost of Carbon'!$C$6</f>
        <v>4557.7078698417954</v>
      </c>
      <c r="M1167" s="23">
        <f t="shared" si="128"/>
        <v>0.3891542734533972</v>
      </c>
      <c r="N1167" s="23">
        <f t="shared" si="129"/>
        <v>0.77830854690679441</v>
      </c>
      <c r="O1167" s="23">
        <f t="shared" si="130"/>
        <v>1.1674628203601916</v>
      </c>
      <c r="P1167" s="27"/>
    </row>
    <row r="1168" spans="1:16" x14ac:dyDescent="0.25">
      <c r="A1168" s="24">
        <f t="shared" si="131"/>
        <v>2019</v>
      </c>
      <c r="B1168" s="32">
        <v>43531</v>
      </c>
      <c r="C1168" s="28">
        <f>'Bitcoin Data'!C1168</f>
        <v>3911.484375</v>
      </c>
      <c r="D1168" s="26">
        <f>'Bitcoin Data'!K1168</f>
        <v>1774.9728823587418</v>
      </c>
      <c r="E1168" s="25">
        <f>'Bitcoin Data'!J1168</f>
        <v>54854.763188725905</v>
      </c>
      <c r="F1168" s="25">
        <f t="shared" si="126"/>
        <v>97.365717128199023</v>
      </c>
      <c r="G1168" s="23">
        <f>'Emissions Factors'!$AB$39/1000</f>
        <v>0.49266147344102867</v>
      </c>
      <c r="H1168" s="26">
        <f t="shared" si="132"/>
        <v>47968.337663020931</v>
      </c>
      <c r="I1168" s="23">
        <f t="shared" si="127"/>
        <v>27.024828457816405</v>
      </c>
      <c r="J1168" s="26">
        <f>I1168*'Social Cost of Carbon'!$C$4</f>
        <v>1351.2414228908203</v>
      </c>
      <c r="K1168" s="26">
        <f>I1168*'Social Cost of Carbon'!$C$5</f>
        <v>2702.4828457816407</v>
      </c>
      <c r="L1168" s="26">
        <f>I1168*'Social Cost of Carbon'!$C$6</f>
        <v>4053.7242686724608</v>
      </c>
      <c r="M1168" s="23">
        <f t="shared" si="128"/>
        <v>0.34545489470115048</v>
      </c>
      <c r="N1168" s="23">
        <f t="shared" si="129"/>
        <v>0.69090978940230097</v>
      </c>
      <c r="O1168" s="23">
        <f t="shared" si="130"/>
        <v>1.0363646841034513</v>
      </c>
      <c r="P1168" s="27"/>
    </row>
    <row r="1169" spans="1:16" x14ac:dyDescent="0.25">
      <c r="A1169" s="24">
        <f t="shared" si="131"/>
        <v>2019</v>
      </c>
      <c r="B1169" s="32">
        <v>43532</v>
      </c>
      <c r="C1169" s="28">
        <f>'Bitcoin Data'!C1169</f>
        <v>3901.1315920000002</v>
      </c>
      <c r="D1169" s="26">
        <f>'Bitcoin Data'!K1169</f>
        <v>1825.0025347257426</v>
      </c>
      <c r="E1169" s="25">
        <f>'Bitcoin Data'!J1169</f>
        <v>52897.472334500788</v>
      </c>
      <c r="F1169" s="25">
        <f t="shared" si="126"/>
        <v>96.538021091048776</v>
      </c>
      <c r="G1169" s="23">
        <f>'Emissions Factors'!$AB$39/1000</f>
        <v>0.49266147344102867</v>
      </c>
      <c r="H1169" s="26">
        <f t="shared" si="132"/>
        <v>47560.563713797193</v>
      </c>
      <c r="I1169" s="23">
        <f t="shared" si="127"/>
        <v>26.06054666162121</v>
      </c>
      <c r="J1169" s="26">
        <f>I1169*'Social Cost of Carbon'!$C$4</f>
        <v>1303.0273330810605</v>
      </c>
      <c r="K1169" s="26">
        <f>I1169*'Social Cost of Carbon'!$C$5</f>
        <v>2606.0546661621211</v>
      </c>
      <c r="L1169" s="26">
        <f>I1169*'Social Cost of Carbon'!$C$6</f>
        <v>3909.0819992431816</v>
      </c>
      <c r="M1169" s="23">
        <f t="shared" si="128"/>
        <v>0.33401265821259701</v>
      </c>
      <c r="N1169" s="23">
        <f t="shared" si="129"/>
        <v>0.66802531642519403</v>
      </c>
      <c r="O1169" s="23">
        <f t="shared" si="130"/>
        <v>1.002037974637791</v>
      </c>
      <c r="P1169" s="27"/>
    </row>
    <row r="1170" spans="1:16" x14ac:dyDescent="0.25">
      <c r="A1170" s="24">
        <f t="shared" si="131"/>
        <v>2019</v>
      </c>
      <c r="B1170" s="32">
        <v>43533</v>
      </c>
      <c r="C1170" s="28">
        <f>'Bitcoin Data'!C1170</f>
        <v>3963.313721</v>
      </c>
      <c r="D1170" s="26">
        <f>'Bitcoin Data'!K1170</f>
        <v>1724.9640632486824</v>
      </c>
      <c r="E1170" s="25">
        <f>'Bitcoin Data'!J1170</f>
        <v>55036.622885002522</v>
      </c>
      <c r="F1170" s="25">
        <f t="shared" si="126"/>
        <v>94.936196639199366</v>
      </c>
      <c r="G1170" s="23">
        <f>'Emissions Factors'!$AB$39/1000</f>
        <v>0.49266147344102867</v>
      </c>
      <c r="H1170" s="26">
        <f t="shared" si="132"/>
        <v>46771.406519155193</v>
      </c>
      <c r="I1170" s="23">
        <f t="shared" si="127"/>
        <v>27.114423723743581</v>
      </c>
      <c r="J1170" s="26">
        <f>I1170*'Social Cost of Carbon'!$C$4</f>
        <v>1355.721186187179</v>
      </c>
      <c r="K1170" s="26">
        <f>I1170*'Social Cost of Carbon'!$C$5</f>
        <v>2711.442372374358</v>
      </c>
      <c r="L1170" s="26">
        <f>I1170*'Social Cost of Carbon'!$C$6</f>
        <v>4067.1635585615372</v>
      </c>
      <c r="M1170" s="23">
        <f t="shared" si="128"/>
        <v>0.34206759333831172</v>
      </c>
      <c r="N1170" s="23">
        <f t="shared" si="129"/>
        <v>0.68413518667662343</v>
      </c>
      <c r="O1170" s="23">
        <f t="shared" si="130"/>
        <v>1.0262027800149351</v>
      </c>
      <c r="P1170" s="27"/>
    </row>
    <row r="1171" spans="1:16" x14ac:dyDescent="0.25">
      <c r="A1171" s="24">
        <f t="shared" si="131"/>
        <v>2019</v>
      </c>
      <c r="B1171" s="32">
        <v>43534</v>
      </c>
      <c r="C1171" s="28">
        <f>'Bitcoin Data'!C1171</f>
        <v>3951.5998540000001</v>
      </c>
      <c r="D1171" s="26">
        <f>'Bitcoin Data'!K1171</f>
        <v>1700.0377786173026</v>
      </c>
      <c r="E1171" s="25">
        <f>'Bitcoin Data'!J1171</f>
        <v>56155.305624756882</v>
      </c>
      <c r="F1171" s="25">
        <f t="shared" si="126"/>
        <v>95.466141031887418</v>
      </c>
      <c r="G1171" s="23">
        <f>'Emissions Factors'!$AB$39/1000</f>
        <v>0.49266147344102867</v>
      </c>
      <c r="H1171" s="26">
        <f t="shared" si="132"/>
        <v>47032.489704498701</v>
      </c>
      <c r="I1171" s="23">
        <f t="shared" si="127"/>
        <v>27.665555610624011</v>
      </c>
      <c r="J1171" s="26">
        <f>I1171*'Social Cost of Carbon'!$C$4</f>
        <v>1383.2777805312005</v>
      </c>
      <c r="K1171" s="26">
        <f>I1171*'Social Cost of Carbon'!$C$5</f>
        <v>2766.555561062401</v>
      </c>
      <c r="L1171" s="26">
        <f>I1171*'Social Cost of Carbon'!$C$6</f>
        <v>4149.8333415936013</v>
      </c>
      <c r="M1171" s="23">
        <f t="shared" si="128"/>
        <v>0.35005512492136065</v>
      </c>
      <c r="N1171" s="23">
        <f t="shared" si="129"/>
        <v>0.7001102498427213</v>
      </c>
      <c r="O1171" s="23">
        <f t="shared" si="130"/>
        <v>1.0501653747640818</v>
      </c>
      <c r="P1171" s="27"/>
    </row>
    <row r="1172" spans="1:16" x14ac:dyDescent="0.25">
      <c r="A1172" s="24">
        <f t="shared" si="131"/>
        <v>2019</v>
      </c>
      <c r="B1172" s="32">
        <v>43535</v>
      </c>
      <c r="C1172" s="28">
        <f>'Bitcoin Data'!C1172</f>
        <v>3905.2272950000001</v>
      </c>
      <c r="D1172" s="26">
        <f>'Bitcoin Data'!K1172</f>
        <v>1774.9728823587418</v>
      </c>
      <c r="E1172" s="25">
        <f>'Bitcoin Data'!J1172</f>
        <v>53209.719371659179</v>
      </c>
      <c r="F1172" s="25">
        <f t="shared" si="126"/>
        <v>94.445808962613668</v>
      </c>
      <c r="G1172" s="23">
        <f>'Emissions Factors'!$AB$39/1000</f>
        <v>0.49266147344102867</v>
      </c>
      <c r="H1172" s="26">
        <f t="shared" si="132"/>
        <v>46529.811403851163</v>
      </c>
      <c r="I1172" s="23">
        <f t="shared" si="127"/>
        <v>26.214378747025258</v>
      </c>
      <c r="J1172" s="26">
        <f>I1172*'Social Cost of Carbon'!$C$4</f>
        <v>1310.7189373512629</v>
      </c>
      <c r="K1172" s="26">
        <f>I1172*'Social Cost of Carbon'!$C$5</f>
        <v>2621.4378747025257</v>
      </c>
      <c r="L1172" s="26">
        <f>I1172*'Social Cost of Carbon'!$C$6</f>
        <v>3932.1568120537886</v>
      </c>
      <c r="M1172" s="23">
        <f t="shared" si="128"/>
        <v>0.33563192058741942</v>
      </c>
      <c r="N1172" s="23">
        <f t="shared" si="129"/>
        <v>0.67126384117483884</v>
      </c>
      <c r="O1172" s="23">
        <f t="shared" si="130"/>
        <v>1.0068957617622583</v>
      </c>
      <c r="P1172" s="27"/>
    </row>
    <row r="1173" spans="1:16" x14ac:dyDescent="0.25">
      <c r="A1173" s="24">
        <f t="shared" si="131"/>
        <v>2019</v>
      </c>
      <c r="B1173" s="32">
        <v>43536</v>
      </c>
      <c r="C1173" s="28">
        <f>'Bitcoin Data'!C1173</f>
        <v>3909.15625</v>
      </c>
      <c r="D1173" s="26">
        <f>'Bitcoin Data'!K1173</f>
        <v>1787.4875868917577</v>
      </c>
      <c r="E1173" s="25">
        <f>'Bitcoin Data'!J1173</f>
        <v>53075.609098412941</v>
      </c>
      <c r="F1173" s="25">
        <f t="shared" si="126"/>
        <v>94.871992430132366</v>
      </c>
      <c r="G1173" s="23">
        <f>'Emissions Factors'!$AB$39/1000</f>
        <v>0.49266147344102867</v>
      </c>
      <c r="H1173" s="26">
        <f t="shared" si="132"/>
        <v>46739.775578915127</v>
      </c>
      <c r="I1173" s="23">
        <f t="shared" si="127"/>
        <v>26.148307782204185</v>
      </c>
      <c r="J1173" s="26">
        <f>I1173*'Social Cost of Carbon'!$C$4</f>
        <v>1307.4153891102092</v>
      </c>
      <c r="K1173" s="26">
        <f>I1173*'Social Cost of Carbon'!$C$5</f>
        <v>2614.8307782204183</v>
      </c>
      <c r="L1173" s="26">
        <f>I1173*'Social Cost of Carbon'!$C$6</f>
        <v>3922.2461673306279</v>
      </c>
      <c r="M1173" s="23">
        <f t="shared" si="128"/>
        <v>0.33444950917738558</v>
      </c>
      <c r="N1173" s="23">
        <f t="shared" si="129"/>
        <v>0.66889901835477117</v>
      </c>
      <c r="O1173" s="23">
        <f t="shared" si="130"/>
        <v>1.0033485275321568</v>
      </c>
      <c r="P1173" s="27"/>
    </row>
    <row r="1174" spans="1:16" x14ac:dyDescent="0.25">
      <c r="A1174" s="24">
        <f t="shared" si="131"/>
        <v>2019</v>
      </c>
      <c r="B1174" s="32">
        <v>43537</v>
      </c>
      <c r="C1174" s="28">
        <f>'Bitcoin Data'!C1174</f>
        <v>3906.7172850000002</v>
      </c>
      <c r="D1174" s="26">
        <f>'Bitcoin Data'!K1174</f>
        <v>1687.4472672728978</v>
      </c>
      <c r="E1174" s="25">
        <f>'Bitcoin Data'!J1174</f>
        <v>55844.305546296753</v>
      </c>
      <c r="F1174" s="25">
        <f t="shared" si="126"/>
        <v>94.234320786851185</v>
      </c>
      <c r="G1174" s="23">
        <f>'Emissions Factors'!$AB$39/1000</f>
        <v>0.49266147344102867</v>
      </c>
      <c r="H1174" s="26">
        <f t="shared" si="132"/>
        <v>46425.619327564658</v>
      </c>
      <c r="I1174" s="23">
        <f t="shared" si="127"/>
        <v>27.512337853729569</v>
      </c>
      <c r="J1174" s="26">
        <f>I1174*'Social Cost of Carbon'!$C$4</f>
        <v>1375.6168926864784</v>
      </c>
      <c r="K1174" s="26">
        <f>I1174*'Social Cost of Carbon'!$C$5</f>
        <v>2751.2337853729568</v>
      </c>
      <c r="L1174" s="26">
        <f>I1174*'Social Cost of Carbon'!$C$6</f>
        <v>4126.8506780594353</v>
      </c>
      <c r="M1174" s="23">
        <f t="shared" si="128"/>
        <v>0.35211580268892645</v>
      </c>
      <c r="N1174" s="23">
        <f t="shared" si="129"/>
        <v>0.7042316053778529</v>
      </c>
      <c r="O1174" s="23">
        <f t="shared" si="130"/>
        <v>1.0563474080667792</v>
      </c>
      <c r="P1174" s="27"/>
    </row>
    <row r="1175" spans="1:16" x14ac:dyDescent="0.25">
      <c r="A1175" s="24">
        <f t="shared" si="131"/>
        <v>2019</v>
      </c>
      <c r="B1175" s="32">
        <v>43538</v>
      </c>
      <c r="C1175" s="28">
        <f>'Bitcoin Data'!C1175</f>
        <v>3924.3691410000001</v>
      </c>
      <c r="D1175" s="26">
        <f>'Bitcoin Data'!K1175</f>
        <v>1937.5672766415501</v>
      </c>
      <c r="E1175" s="25">
        <f>'Bitcoin Data'!J1175</f>
        <v>48955.029118137121</v>
      </c>
      <c r="F1175" s="25">
        <f t="shared" si="126"/>
        <v>94.853662446336727</v>
      </c>
      <c r="G1175" s="23">
        <f>'Emissions Factors'!$AB$39/1000</f>
        <v>0.49266147344102867</v>
      </c>
      <c r="H1175" s="26">
        <f t="shared" si="132"/>
        <v>46730.745102090215</v>
      </c>
      <c r="I1175" s="23">
        <f t="shared" si="127"/>
        <v>24.118256777689897</v>
      </c>
      <c r="J1175" s="26">
        <f>I1175*'Social Cost of Carbon'!$C$4</f>
        <v>1205.9128388844949</v>
      </c>
      <c r="K1175" s="26">
        <f>I1175*'Social Cost of Carbon'!$C$5</f>
        <v>2411.8256777689899</v>
      </c>
      <c r="L1175" s="26">
        <f>I1175*'Social Cost of Carbon'!$C$6</f>
        <v>3617.7385166534846</v>
      </c>
      <c r="M1175" s="23">
        <f t="shared" si="128"/>
        <v>0.30728832980712067</v>
      </c>
      <c r="N1175" s="23">
        <f t="shared" si="129"/>
        <v>0.61457665961424135</v>
      </c>
      <c r="O1175" s="23">
        <f t="shared" si="130"/>
        <v>0.92186498942136197</v>
      </c>
      <c r="P1175" s="27"/>
    </row>
    <row r="1176" spans="1:16" x14ac:dyDescent="0.25">
      <c r="A1176" s="24">
        <f t="shared" si="131"/>
        <v>2019</v>
      </c>
      <c r="B1176" s="32">
        <v>43539</v>
      </c>
      <c r="C1176" s="28">
        <f>'Bitcoin Data'!C1176</f>
        <v>3960.9111330000001</v>
      </c>
      <c r="D1176" s="26">
        <f>'Bitcoin Data'!K1176</f>
        <v>1912.4521886952823</v>
      </c>
      <c r="E1176" s="25">
        <f>'Bitcoin Data'!J1176</f>
        <v>50223.866579669739</v>
      </c>
      <c r="F1176" s="25">
        <f t="shared" si="126"/>
        <v>96.050743565029236</v>
      </c>
      <c r="G1176" s="23">
        <f>'Emissions Factors'!$AB$39/1000</f>
        <v>0.49266147344102867</v>
      </c>
      <c r="H1176" s="26">
        <f t="shared" si="132"/>
        <v>47320.500849853706</v>
      </c>
      <c r="I1176" s="23">
        <f t="shared" si="127"/>
        <v>24.743364111045732</v>
      </c>
      <c r="J1176" s="26">
        <f>I1176*'Social Cost of Carbon'!$C$4</f>
        <v>1237.1682055522865</v>
      </c>
      <c r="K1176" s="26">
        <f>I1176*'Social Cost of Carbon'!$C$5</f>
        <v>2474.336411104573</v>
      </c>
      <c r="L1176" s="26">
        <f>I1176*'Social Cost of Carbon'!$C$6</f>
        <v>3711.50461665686</v>
      </c>
      <c r="M1176" s="23">
        <f t="shared" si="128"/>
        <v>0.31234434805793115</v>
      </c>
      <c r="N1176" s="23">
        <f t="shared" si="129"/>
        <v>0.62468869611586231</v>
      </c>
      <c r="O1176" s="23">
        <f t="shared" si="130"/>
        <v>0.93703304417379363</v>
      </c>
      <c r="P1176" s="27"/>
    </row>
    <row r="1177" spans="1:16" x14ac:dyDescent="0.25">
      <c r="A1177" s="24">
        <f t="shared" si="131"/>
        <v>2019</v>
      </c>
      <c r="B1177" s="32">
        <v>43540</v>
      </c>
      <c r="C1177" s="28">
        <f>'Bitcoin Data'!C1177</f>
        <v>4048.7258299999999</v>
      </c>
      <c r="D1177" s="26">
        <f>'Bitcoin Data'!K1177</f>
        <v>2037.5820692777904</v>
      </c>
      <c r="E1177" s="25">
        <f>'Bitcoin Data'!J1177</f>
        <v>47442.282926808817</v>
      </c>
      <c r="F1177" s="25">
        <f t="shared" si="126"/>
        <v>96.667545017269489</v>
      </c>
      <c r="G1177" s="23">
        <f>'Emissions Factors'!$AB$39/1000</f>
        <v>0.49266147344102867</v>
      </c>
      <c r="H1177" s="26">
        <f t="shared" si="132"/>
        <v>47624.375162134951</v>
      </c>
      <c r="I1177" s="23">
        <f t="shared" si="127"/>
        <v>23.372985010127792</v>
      </c>
      <c r="J1177" s="26">
        <f>I1177*'Social Cost of Carbon'!$C$4</f>
        <v>1168.6492505063895</v>
      </c>
      <c r="K1177" s="26">
        <f>I1177*'Social Cost of Carbon'!$C$5</f>
        <v>2337.2985010127791</v>
      </c>
      <c r="L1177" s="26">
        <f>I1177*'Social Cost of Carbon'!$C$6</f>
        <v>3505.9477515191688</v>
      </c>
      <c r="M1177" s="23">
        <f t="shared" si="128"/>
        <v>0.28864618143491072</v>
      </c>
      <c r="N1177" s="23">
        <f t="shared" si="129"/>
        <v>0.57729236286982144</v>
      </c>
      <c r="O1177" s="23">
        <f t="shared" si="130"/>
        <v>0.86593854430473227</v>
      </c>
      <c r="P1177" s="27"/>
    </row>
    <row r="1178" spans="1:16" x14ac:dyDescent="0.25">
      <c r="A1178" s="24">
        <f t="shared" si="131"/>
        <v>2019</v>
      </c>
      <c r="B1178" s="32">
        <v>43541</v>
      </c>
      <c r="C1178" s="28">
        <f>'Bitcoin Data'!C1178</f>
        <v>4025.2290039999998</v>
      </c>
      <c r="D1178" s="26">
        <f>'Bitcoin Data'!K1178</f>
        <v>1825.0025347257426</v>
      </c>
      <c r="E1178" s="25">
        <f>'Bitcoin Data'!J1178</f>
        <v>54257.149457738306</v>
      </c>
      <c r="F1178" s="25">
        <f t="shared" si="126"/>
        <v>99.019435287365852</v>
      </c>
      <c r="G1178" s="23">
        <f>'Emissions Factors'!$AB$39/1000</f>
        <v>0.49266147344102867</v>
      </c>
      <c r="H1178" s="26">
        <f t="shared" si="132"/>
        <v>48783.060887972249</v>
      </c>
      <c r="I1178" s="23">
        <f t="shared" si="127"/>
        <v>26.730407196559462</v>
      </c>
      <c r="J1178" s="26">
        <f>I1178*'Social Cost of Carbon'!$C$4</f>
        <v>1336.5203598279732</v>
      </c>
      <c r="K1178" s="26">
        <f>I1178*'Social Cost of Carbon'!$C$5</f>
        <v>2673.0407196559463</v>
      </c>
      <c r="L1178" s="26">
        <f>I1178*'Social Cost of Carbon'!$C$6</f>
        <v>4009.5610794839195</v>
      </c>
      <c r="M1178" s="23">
        <f t="shared" si="128"/>
        <v>0.33203585646924183</v>
      </c>
      <c r="N1178" s="23">
        <f t="shared" si="129"/>
        <v>0.66407171293848366</v>
      </c>
      <c r="O1178" s="23">
        <f t="shared" si="130"/>
        <v>0.99610756940772549</v>
      </c>
      <c r="P1178" s="27"/>
    </row>
    <row r="1179" spans="1:16" x14ac:dyDescent="0.25">
      <c r="A1179" s="24">
        <f t="shared" si="131"/>
        <v>2019</v>
      </c>
      <c r="B1179" s="32">
        <v>43542</v>
      </c>
      <c r="C1179" s="28">
        <f>'Bitcoin Data'!C1179</f>
        <v>4032.5073240000002</v>
      </c>
      <c r="D1179" s="26">
        <f>'Bitcoin Data'!K1179</f>
        <v>2012.5223613595704</v>
      </c>
      <c r="E1179" s="25">
        <f>'Bitcoin Data'!J1179</f>
        <v>49651.539135487634</v>
      </c>
      <c r="F1179" s="25">
        <f t="shared" si="126"/>
        <v>99.924832786088686</v>
      </c>
      <c r="G1179" s="23">
        <f>'Emissions Factors'!$AB$39/1000</f>
        <v>0.49266147344102867</v>
      </c>
      <c r="H1179" s="26">
        <f t="shared" si="132"/>
        <v>49229.115353742862</v>
      </c>
      <c r="I1179" s="23">
        <f t="shared" si="127"/>
        <v>24.461400429104238</v>
      </c>
      <c r="J1179" s="26">
        <f>I1179*'Social Cost of Carbon'!$C$4</f>
        <v>1223.0700214552119</v>
      </c>
      <c r="K1179" s="26">
        <f>I1179*'Social Cost of Carbon'!$C$5</f>
        <v>2446.1400429104237</v>
      </c>
      <c r="L1179" s="26">
        <f>I1179*'Social Cost of Carbon'!$C$6</f>
        <v>3669.2100643656358</v>
      </c>
      <c r="M1179" s="23">
        <f t="shared" si="128"/>
        <v>0.30330261625960331</v>
      </c>
      <c r="N1179" s="23">
        <f t="shared" si="129"/>
        <v>0.60660523251920662</v>
      </c>
      <c r="O1179" s="23">
        <f t="shared" si="130"/>
        <v>0.90990784877881004</v>
      </c>
      <c r="P1179" s="27"/>
    </row>
    <row r="1180" spans="1:16" x14ac:dyDescent="0.25">
      <c r="A1180" s="24">
        <f t="shared" si="131"/>
        <v>2019</v>
      </c>
      <c r="B1180" s="32">
        <v>43543</v>
      </c>
      <c r="C1180" s="28">
        <f>'Bitcoin Data'!C1180</f>
        <v>4071.1901859999998</v>
      </c>
      <c r="D1180" s="26">
        <f>'Bitcoin Data'!K1180</f>
        <v>2174.9637506041568</v>
      </c>
      <c r="E1180" s="25">
        <f>'Bitcoin Data'!J1180</f>
        <v>46759.867131353567</v>
      </c>
      <c r="F1180" s="25">
        <f t="shared" si="126"/>
        <v>101.70101599376078</v>
      </c>
      <c r="G1180" s="23">
        <f>'Emissions Factors'!$AB$39/1000</f>
        <v>0.49266147344102867</v>
      </c>
      <c r="H1180" s="26">
        <f t="shared" si="132"/>
        <v>50104.172389935804</v>
      </c>
      <c r="I1180" s="23">
        <f t="shared" si="127"/>
        <v>23.036785038839376</v>
      </c>
      <c r="J1180" s="26">
        <f>I1180*'Social Cost of Carbon'!$C$4</f>
        <v>1151.8392519419688</v>
      </c>
      <c r="K1180" s="26">
        <f>I1180*'Social Cost of Carbon'!$C$5</f>
        <v>2303.6785038839375</v>
      </c>
      <c r="L1180" s="26">
        <f>I1180*'Social Cost of Carbon'!$C$6</f>
        <v>3455.5177558259065</v>
      </c>
      <c r="M1180" s="23">
        <f t="shared" si="128"/>
        <v>0.28292445189687065</v>
      </c>
      <c r="N1180" s="23">
        <f t="shared" si="129"/>
        <v>0.56584890379374131</v>
      </c>
      <c r="O1180" s="23">
        <f t="shared" si="130"/>
        <v>0.84877335569061196</v>
      </c>
      <c r="P1180" s="27"/>
    </row>
    <row r="1181" spans="1:16" x14ac:dyDescent="0.25">
      <c r="A1181" s="24">
        <f t="shared" si="131"/>
        <v>2019</v>
      </c>
      <c r="B1181" s="32">
        <v>43544</v>
      </c>
      <c r="C1181" s="28">
        <f>'Bitcoin Data'!C1181</f>
        <v>4087.476318</v>
      </c>
      <c r="D1181" s="26">
        <f>'Bitcoin Data'!K1181</f>
        <v>2012.5223613595704</v>
      </c>
      <c r="E1181" s="25">
        <f>'Bitcoin Data'!J1181</f>
        <v>51989.651042122634</v>
      </c>
      <c r="F1181" s="25">
        <f t="shared" si="126"/>
        <v>104.63033528155269</v>
      </c>
      <c r="G1181" s="23">
        <f>'Emissions Factors'!$AB$39/1000</f>
        <v>0.49266147344102867</v>
      </c>
      <c r="H1181" s="26">
        <f t="shared" si="132"/>
        <v>51547.3351464386</v>
      </c>
      <c r="I1181" s="23">
        <f t="shared" si="127"/>
        <v>25.61329808609705</v>
      </c>
      <c r="J1181" s="26">
        <f>I1181*'Social Cost of Carbon'!$C$4</f>
        <v>1280.6649043048526</v>
      </c>
      <c r="K1181" s="26">
        <f>I1181*'Social Cost of Carbon'!$C$5</f>
        <v>2561.3298086097052</v>
      </c>
      <c r="L1181" s="26">
        <f>I1181*'Social Cost of Carbon'!$C$6</f>
        <v>3841.9947129145576</v>
      </c>
      <c r="M1181" s="23">
        <f t="shared" si="128"/>
        <v>0.31331433008313581</v>
      </c>
      <c r="N1181" s="23">
        <f t="shared" si="129"/>
        <v>0.62662866016627161</v>
      </c>
      <c r="O1181" s="23">
        <f t="shared" si="130"/>
        <v>0.93994299024940742</v>
      </c>
      <c r="P1181" s="27"/>
    </row>
    <row r="1182" spans="1:16" x14ac:dyDescent="0.25">
      <c r="A1182" s="24">
        <f t="shared" si="131"/>
        <v>2019</v>
      </c>
      <c r="B1182" s="32">
        <v>43545</v>
      </c>
      <c r="C1182" s="28">
        <f>'Bitcoin Data'!C1182</f>
        <v>4029.326904</v>
      </c>
      <c r="D1182" s="26">
        <f>'Bitcoin Data'!K1182</f>
        <v>1787.4875868917577</v>
      </c>
      <c r="E1182" s="25">
        <f>'Bitcoin Data'!J1182</f>
        <v>59902.769575057384</v>
      </c>
      <c r="F1182" s="25">
        <f t="shared" si="126"/>
        <v>107.07545703585232</v>
      </c>
      <c r="G1182" s="23">
        <f>'Emissions Factors'!$AB$39/1000</f>
        <v>0.49266147344102867</v>
      </c>
      <c r="H1182" s="26">
        <f t="shared" si="132"/>
        <v>52751.952432654572</v>
      </c>
      <c r="I1182" s="23">
        <f t="shared" si="127"/>
        <v>29.511786722046192</v>
      </c>
      <c r="J1182" s="26">
        <f>I1182*'Social Cost of Carbon'!$C$4</f>
        <v>1475.5893361023095</v>
      </c>
      <c r="K1182" s="26">
        <f>I1182*'Social Cost of Carbon'!$C$5</f>
        <v>2951.178672204619</v>
      </c>
      <c r="L1182" s="26">
        <f>I1182*'Social Cost of Carbon'!$C$6</f>
        <v>4426.768008306929</v>
      </c>
      <c r="M1182" s="23">
        <f t="shared" si="128"/>
        <v>0.36621236530534668</v>
      </c>
      <c r="N1182" s="23">
        <f t="shared" si="129"/>
        <v>0.73242473061069335</v>
      </c>
      <c r="O1182" s="23">
        <f t="shared" si="130"/>
        <v>1.0986370959160401</v>
      </c>
      <c r="P1182" s="27"/>
    </row>
    <row r="1183" spans="1:16" x14ac:dyDescent="0.25">
      <c r="A1183" s="24">
        <f t="shared" si="131"/>
        <v>2019</v>
      </c>
      <c r="B1183" s="32">
        <v>43546</v>
      </c>
      <c r="C1183" s="28">
        <f>'Bitcoin Data'!C1183</f>
        <v>4023.9682619999999</v>
      </c>
      <c r="D1183" s="26">
        <f>'Bitcoin Data'!K1183</f>
        <v>2012.5223613595704</v>
      </c>
      <c r="E1183" s="25">
        <f>'Bitcoin Data'!J1183</f>
        <v>52602.70486440586</v>
      </c>
      <c r="F1183" s="25">
        <f t="shared" si="126"/>
        <v>105.86411980761464</v>
      </c>
      <c r="G1183" s="23">
        <f>'Emissions Factors'!$AB$39/1000</f>
        <v>0.49266147344102867</v>
      </c>
      <c r="H1183" s="26">
        <f t="shared" si="132"/>
        <v>52155.17324895702</v>
      </c>
      <c r="I1183" s="23">
        <f t="shared" si="127"/>
        <v>25.915326085481755</v>
      </c>
      <c r="J1183" s="26">
        <f>I1183*'Social Cost of Carbon'!$C$4</f>
        <v>1295.7663042740878</v>
      </c>
      <c r="K1183" s="26">
        <f>I1183*'Social Cost of Carbon'!$C$5</f>
        <v>2591.5326085481756</v>
      </c>
      <c r="L1183" s="26">
        <f>I1183*'Social Cost of Carbon'!$C$6</f>
        <v>3887.2989128222634</v>
      </c>
      <c r="M1183" s="23">
        <f t="shared" si="128"/>
        <v>0.32201205872087663</v>
      </c>
      <c r="N1183" s="23">
        <f t="shared" si="129"/>
        <v>0.64402411744175325</v>
      </c>
      <c r="O1183" s="23">
        <f t="shared" si="130"/>
        <v>0.96603617616262982</v>
      </c>
      <c r="P1183" s="27"/>
    </row>
    <row r="1184" spans="1:16" x14ac:dyDescent="0.25">
      <c r="A1184" s="24">
        <f t="shared" si="131"/>
        <v>2019</v>
      </c>
      <c r="B1184" s="32">
        <v>43547</v>
      </c>
      <c r="C1184" s="28">
        <f>'Bitcoin Data'!C1184</f>
        <v>4035.8264159999999</v>
      </c>
      <c r="D1184" s="26">
        <f>'Bitcoin Data'!K1184</f>
        <v>1812.5062934246303</v>
      </c>
      <c r="E1184" s="25">
        <f>'Bitcoin Data'!J1184</f>
        <v>58800.388363681603</v>
      </c>
      <c r="F1184" s="25">
        <f t="shared" si="126"/>
        <v>106.5760739649853</v>
      </c>
      <c r="G1184" s="23">
        <f>'Emissions Factors'!$AB$39/1000</f>
        <v>0.49266147344102867</v>
      </c>
      <c r="H1184" s="26">
        <f t="shared" si="132"/>
        <v>52505.925633149716</v>
      </c>
      <c r="I1184" s="23">
        <f t="shared" si="127"/>
        <v>28.968685970156098</v>
      </c>
      <c r="J1184" s="26">
        <f>I1184*'Social Cost of Carbon'!$C$4</f>
        <v>1448.4342985078049</v>
      </c>
      <c r="K1184" s="26">
        <f>I1184*'Social Cost of Carbon'!$C$5</f>
        <v>2896.8685970156098</v>
      </c>
      <c r="L1184" s="26">
        <f>I1184*'Social Cost of Carbon'!$C$6</f>
        <v>4345.3028955234149</v>
      </c>
      <c r="M1184" s="23">
        <f t="shared" si="128"/>
        <v>0.35889410227493912</v>
      </c>
      <c r="N1184" s="23">
        <f t="shared" si="129"/>
        <v>0.71778820454987824</v>
      </c>
      <c r="O1184" s="23">
        <f t="shared" si="130"/>
        <v>1.0766823068248175</v>
      </c>
      <c r="P1184" s="27"/>
    </row>
    <row r="1185" spans="1:16" x14ac:dyDescent="0.25">
      <c r="A1185" s="24">
        <f t="shared" si="131"/>
        <v>2019</v>
      </c>
      <c r="B1185" s="32">
        <v>43548</v>
      </c>
      <c r="C1185" s="28">
        <f>'Bitcoin Data'!C1185</f>
        <v>4022.1682129999999</v>
      </c>
      <c r="D1185" s="26">
        <f>'Bitcoin Data'!K1185</f>
        <v>1875</v>
      </c>
      <c r="E1185" s="25">
        <f>'Bitcoin Data'!J1185</f>
        <v>55887.971863193139</v>
      </c>
      <c r="F1185" s="25">
        <f t="shared" si="126"/>
        <v>104.78994724348713</v>
      </c>
      <c r="G1185" s="23">
        <f>'Emissions Factors'!$AB$39/1000</f>
        <v>0.49266147344102867</v>
      </c>
      <c r="H1185" s="26">
        <f t="shared" si="132"/>
        <v>51625.969810784038</v>
      </c>
      <c r="I1185" s="23">
        <f t="shared" si="127"/>
        <v>27.533850565751482</v>
      </c>
      <c r="J1185" s="26">
        <f>I1185*'Social Cost of Carbon'!$C$4</f>
        <v>1376.6925282875741</v>
      </c>
      <c r="K1185" s="26">
        <f>I1185*'Social Cost of Carbon'!$C$5</f>
        <v>2753.3850565751482</v>
      </c>
      <c r="L1185" s="26">
        <f>I1185*'Social Cost of Carbon'!$C$6</f>
        <v>4130.0775848627227</v>
      </c>
      <c r="M1185" s="23">
        <f t="shared" si="128"/>
        <v>0.34227621903976646</v>
      </c>
      <c r="N1185" s="23">
        <f t="shared" si="129"/>
        <v>0.68455243807953292</v>
      </c>
      <c r="O1185" s="23">
        <f t="shared" si="130"/>
        <v>1.0268286571192995</v>
      </c>
      <c r="P1185" s="27"/>
    </row>
    <row r="1186" spans="1:16" x14ac:dyDescent="0.25">
      <c r="A1186" s="24">
        <f t="shared" si="131"/>
        <v>2019</v>
      </c>
      <c r="B1186" s="32">
        <v>43549</v>
      </c>
      <c r="C1186" s="28">
        <f>'Bitcoin Data'!C1186</f>
        <v>3963.070557</v>
      </c>
      <c r="D1186" s="26">
        <f>'Bitcoin Data'!K1186</f>
        <v>1849.9486125385406</v>
      </c>
      <c r="E1186" s="25">
        <f>'Bitcoin Data'!J1186</f>
        <v>57206.745247200197</v>
      </c>
      <c r="F1186" s="25">
        <f t="shared" si="126"/>
        <v>105.82953899790375</v>
      </c>
      <c r="G1186" s="23">
        <f>'Emissions Factors'!$AB$39/1000</f>
        <v>0.49266147344102867</v>
      </c>
      <c r="H1186" s="26">
        <f t="shared" si="132"/>
        <v>52138.136616292068</v>
      </c>
      <c r="I1186" s="23">
        <f t="shared" si="127"/>
        <v>28.183559404251213</v>
      </c>
      <c r="J1186" s="26">
        <f>I1186*'Social Cost of Carbon'!$C$4</f>
        <v>1409.1779702125607</v>
      </c>
      <c r="K1186" s="26">
        <f>I1186*'Social Cost of Carbon'!$C$5</f>
        <v>2818.3559404251214</v>
      </c>
      <c r="L1186" s="26">
        <f>I1186*'Social Cost of Carbon'!$C$6</f>
        <v>4227.5339106376823</v>
      </c>
      <c r="M1186" s="23">
        <f t="shared" si="128"/>
        <v>0.35557731055873321</v>
      </c>
      <c r="N1186" s="23">
        <f t="shared" si="129"/>
        <v>0.71115462111746641</v>
      </c>
      <c r="O1186" s="23">
        <f t="shared" si="130"/>
        <v>1.0667319316761996</v>
      </c>
      <c r="P1186" s="27"/>
    </row>
    <row r="1187" spans="1:16" x14ac:dyDescent="0.25">
      <c r="A1187" s="24">
        <f t="shared" si="131"/>
        <v>2019</v>
      </c>
      <c r="B1187" s="32">
        <v>43550</v>
      </c>
      <c r="C1187" s="28">
        <f>'Bitcoin Data'!C1187</f>
        <v>3985.0808109999998</v>
      </c>
      <c r="D1187" s="26">
        <f>'Bitcoin Data'!K1187</f>
        <v>1675.0418760469011</v>
      </c>
      <c r="E1187" s="25">
        <f>'Bitcoin Data'!J1187</f>
        <v>62835.215499982616</v>
      </c>
      <c r="F1187" s="25">
        <f t="shared" si="126"/>
        <v>105.25161725290219</v>
      </c>
      <c r="G1187" s="23">
        <f>'Emissions Factors'!$AB$39/1000</f>
        <v>0.49266147344102867</v>
      </c>
      <c r="H1187" s="26">
        <f t="shared" si="132"/>
        <v>51853.416837865989</v>
      </c>
      <c r="I1187" s="23">
        <f t="shared" si="127"/>
        <v>30.956489852205998</v>
      </c>
      <c r="J1187" s="26">
        <f>I1187*'Social Cost of Carbon'!$C$4</f>
        <v>1547.8244926102998</v>
      </c>
      <c r="K1187" s="26">
        <f>I1187*'Social Cost of Carbon'!$C$5</f>
        <v>3095.6489852205996</v>
      </c>
      <c r="L1187" s="26">
        <f>I1187*'Social Cost of Carbon'!$C$6</f>
        <v>4643.4734778308994</v>
      </c>
      <c r="M1187" s="23">
        <f t="shared" si="128"/>
        <v>0.3884047942861904</v>
      </c>
      <c r="N1187" s="23">
        <f t="shared" si="129"/>
        <v>0.7768095885723808</v>
      </c>
      <c r="O1187" s="23">
        <f t="shared" si="130"/>
        <v>1.1652143828585713</v>
      </c>
      <c r="P1187" s="27"/>
    </row>
    <row r="1188" spans="1:16" x14ac:dyDescent="0.25">
      <c r="A1188" s="24">
        <f t="shared" si="131"/>
        <v>2019</v>
      </c>
      <c r="B1188" s="32">
        <v>43551</v>
      </c>
      <c r="C1188" s="28">
        <f>'Bitcoin Data'!C1188</f>
        <v>4087.0661620000001</v>
      </c>
      <c r="D1188" s="26">
        <f>'Bitcoin Data'!K1188</f>
        <v>1862.5827814569536</v>
      </c>
      <c r="E1188" s="25">
        <f>'Bitcoin Data'!J1188</f>
        <v>54771.507851524599</v>
      </c>
      <c r="F1188" s="25">
        <f t="shared" si="126"/>
        <v>102.01646743868406</v>
      </c>
      <c r="G1188" s="23">
        <f>'Emissions Factors'!$AB$39/1000</f>
        <v>0.49266147344102867</v>
      </c>
      <c r="H1188" s="26">
        <f t="shared" si="132"/>
        <v>50259.583163590811</v>
      </c>
      <c r="I1188" s="23">
        <f t="shared" si="127"/>
        <v>26.983811760718979</v>
      </c>
      <c r="J1188" s="26">
        <f>I1188*'Social Cost of Carbon'!$C$4</f>
        <v>1349.1905880359488</v>
      </c>
      <c r="K1188" s="26">
        <f>I1188*'Social Cost of Carbon'!$C$5</f>
        <v>2698.3811760718977</v>
      </c>
      <c r="L1188" s="26">
        <f>I1188*'Social Cost of Carbon'!$C$6</f>
        <v>4047.5717641078468</v>
      </c>
      <c r="M1188" s="23">
        <f t="shared" si="128"/>
        <v>0.33011224544887824</v>
      </c>
      <c r="N1188" s="23">
        <f t="shared" si="129"/>
        <v>0.66022449089775648</v>
      </c>
      <c r="O1188" s="23">
        <f t="shared" si="130"/>
        <v>0.99033673634663477</v>
      </c>
      <c r="P1188" s="27"/>
    </row>
    <row r="1189" spans="1:16" x14ac:dyDescent="0.25">
      <c r="A1189" s="24">
        <f t="shared" si="131"/>
        <v>2019</v>
      </c>
      <c r="B1189" s="32">
        <v>43552</v>
      </c>
      <c r="C1189" s="28">
        <f>'Bitcoin Data'!C1189</f>
        <v>4069.1071780000002</v>
      </c>
      <c r="D1189" s="26">
        <f>'Bitcoin Data'!K1189</f>
        <v>1825.0025347257426</v>
      </c>
      <c r="E1189" s="25">
        <f>'Bitcoin Data'!J1189</f>
        <v>55639.31884769423</v>
      </c>
      <c r="F1189" s="25">
        <f t="shared" si="126"/>
        <v>101.54189792745575</v>
      </c>
      <c r="G1189" s="23">
        <f>'Emissions Factors'!$AB$39/1000</f>
        <v>0.49266147344102867</v>
      </c>
      <c r="H1189" s="26">
        <f t="shared" si="132"/>
        <v>50025.781048938887</v>
      </c>
      <c r="I1189" s="23">
        <f t="shared" si="127"/>
        <v>27.411348804760237</v>
      </c>
      <c r="J1189" s="26">
        <f>I1189*'Social Cost of Carbon'!$C$4</f>
        <v>1370.5674402380118</v>
      </c>
      <c r="K1189" s="26">
        <f>I1189*'Social Cost of Carbon'!$C$5</f>
        <v>2741.1348804760237</v>
      </c>
      <c r="L1189" s="26">
        <f>I1189*'Social Cost of Carbon'!$C$6</f>
        <v>4111.7023207140355</v>
      </c>
      <c r="M1189" s="23">
        <f t="shared" si="128"/>
        <v>0.33682264444842103</v>
      </c>
      <c r="N1189" s="23">
        <f t="shared" si="129"/>
        <v>0.67364528889684205</v>
      </c>
      <c r="O1189" s="23">
        <f t="shared" si="130"/>
        <v>1.0104679333452631</v>
      </c>
      <c r="P1189" s="27"/>
    </row>
    <row r="1190" spans="1:16" x14ac:dyDescent="0.25">
      <c r="A1190" s="24">
        <f t="shared" si="131"/>
        <v>2019</v>
      </c>
      <c r="B1190" s="32">
        <v>43553</v>
      </c>
      <c r="C1190" s="28">
        <f>'Bitcoin Data'!C1190</f>
        <v>4098.3745120000003</v>
      </c>
      <c r="D1190" s="26">
        <f>'Bitcoin Data'!K1190</f>
        <v>1837.4846876276031</v>
      </c>
      <c r="E1190" s="25">
        <f>'Bitcoin Data'!J1190</f>
        <v>55777.329543133121</v>
      </c>
      <c r="F1190" s="25">
        <f t="shared" si="126"/>
        <v>102.48998895226585</v>
      </c>
      <c r="G1190" s="23">
        <f>'Emissions Factors'!$AB$39/1000</f>
        <v>0.49266147344102867</v>
      </c>
      <c r="H1190" s="26">
        <f t="shared" si="132"/>
        <v>50492.868970178046</v>
      </c>
      <c r="I1190" s="23">
        <f t="shared" si="127"/>
        <v>27.479341357325783</v>
      </c>
      <c r="J1190" s="26">
        <f>I1190*'Social Cost of Carbon'!$C$4</f>
        <v>1373.9670678662892</v>
      </c>
      <c r="K1190" s="26">
        <f>I1190*'Social Cost of Carbon'!$C$5</f>
        <v>2747.9341357325784</v>
      </c>
      <c r="L1190" s="26">
        <f>I1190*'Social Cost of Carbon'!$C$6</f>
        <v>4121.9012035988671</v>
      </c>
      <c r="M1190" s="23">
        <f t="shared" si="128"/>
        <v>0.3352468311139763</v>
      </c>
      <c r="N1190" s="23">
        <f t="shared" si="129"/>
        <v>0.67049366222795259</v>
      </c>
      <c r="O1190" s="23">
        <f t="shared" si="130"/>
        <v>1.0057404933419287</v>
      </c>
      <c r="P1190" s="27"/>
    </row>
    <row r="1191" spans="1:16" x14ac:dyDescent="0.25">
      <c r="A1191" s="24">
        <f t="shared" si="131"/>
        <v>2019</v>
      </c>
      <c r="B1191" s="32">
        <v>43554</v>
      </c>
      <c r="C1191" s="28">
        <f>'Bitcoin Data'!C1191</f>
        <v>4106.6601559999999</v>
      </c>
      <c r="D1191" s="26">
        <f>'Bitcoin Data'!K1191</f>
        <v>1737.4517374517375</v>
      </c>
      <c r="E1191" s="25">
        <f>'Bitcoin Data'!J1191</f>
        <v>58599.810468151751</v>
      </c>
      <c r="F1191" s="25">
        <f t="shared" si="126"/>
        <v>101.81434251223277</v>
      </c>
      <c r="G1191" s="23">
        <f>'Emissions Factors'!$AB$39/1000</f>
        <v>0.49266147344102867</v>
      </c>
      <c r="H1191" s="26">
        <f t="shared" si="132"/>
        <v>50160.00399950616</v>
      </c>
      <c r="I1191" s="23">
        <f t="shared" si="127"/>
        <v>28.869868968604656</v>
      </c>
      <c r="J1191" s="26">
        <f>I1191*'Social Cost of Carbon'!$C$4</f>
        <v>1443.4934484302328</v>
      </c>
      <c r="K1191" s="26">
        <f>I1191*'Social Cost of Carbon'!$C$5</f>
        <v>2886.9868968604655</v>
      </c>
      <c r="L1191" s="26">
        <f>I1191*'Social Cost of Carbon'!$C$6</f>
        <v>4330.4803452906981</v>
      </c>
      <c r="M1191" s="23">
        <f t="shared" si="128"/>
        <v>0.35150058529221839</v>
      </c>
      <c r="N1191" s="23">
        <f t="shared" si="129"/>
        <v>0.70300117058443679</v>
      </c>
      <c r="O1191" s="23">
        <f t="shared" si="130"/>
        <v>1.054501755876655</v>
      </c>
      <c r="P1191" s="27"/>
    </row>
    <row r="1192" spans="1:16" x14ac:dyDescent="0.25">
      <c r="A1192" s="24">
        <f t="shared" si="131"/>
        <v>2019</v>
      </c>
      <c r="B1192" s="32">
        <v>43555</v>
      </c>
      <c r="C1192" s="28">
        <f>'Bitcoin Data'!C1192</f>
        <v>4105.404297</v>
      </c>
      <c r="D1192" s="26">
        <f>'Bitcoin Data'!K1192</f>
        <v>1737.4517374517375</v>
      </c>
      <c r="E1192" s="25">
        <f>'Bitcoin Data'!J1192</f>
        <v>58629.400729465655</v>
      </c>
      <c r="F1192" s="25">
        <f t="shared" si="126"/>
        <v>101.86575416316427</v>
      </c>
      <c r="G1192" s="23">
        <f>'Emissions Factors'!$AB$39/1000</f>
        <v>0.49266147344102867</v>
      </c>
      <c r="H1192" s="26">
        <f t="shared" si="132"/>
        <v>50185.332539206109</v>
      </c>
      <c r="I1192" s="23">
        <f t="shared" si="127"/>
        <v>28.884446950343069</v>
      </c>
      <c r="J1192" s="26">
        <f>I1192*'Social Cost of Carbon'!$C$4</f>
        <v>1444.2223475171534</v>
      </c>
      <c r="K1192" s="26">
        <f>I1192*'Social Cost of Carbon'!$C$5</f>
        <v>2888.4446950343067</v>
      </c>
      <c r="L1192" s="26">
        <f>I1192*'Social Cost of Carbon'!$C$6</f>
        <v>4332.6670425514603</v>
      </c>
      <c r="M1192" s="23">
        <f t="shared" si="128"/>
        <v>0.35178565691386604</v>
      </c>
      <c r="N1192" s="23">
        <f t="shared" si="129"/>
        <v>0.70357131382773208</v>
      </c>
      <c r="O1192" s="23">
        <f t="shared" si="130"/>
        <v>1.0553569707415982</v>
      </c>
      <c r="P1192" s="27"/>
    </row>
    <row r="1193" spans="1:16" x14ac:dyDescent="0.25">
      <c r="A1193" s="24">
        <f t="shared" si="131"/>
        <v>2019</v>
      </c>
      <c r="B1193" s="32">
        <v>43556</v>
      </c>
      <c r="C1193" s="28">
        <f>'Bitcoin Data'!C1193</f>
        <v>4158.1831050000001</v>
      </c>
      <c r="D1193" s="26">
        <f>'Bitcoin Data'!K1193</f>
        <v>1700.0377786173026</v>
      </c>
      <c r="E1193" s="25">
        <f>'Bitcoin Data'!J1193</f>
        <v>59251.440691701544</v>
      </c>
      <c r="F1193" s="25">
        <f t="shared" si="126"/>
        <v>100.72968761339514</v>
      </c>
      <c r="G1193" s="23">
        <f>'Emissions Factors'!$AB$39/1000</f>
        <v>0.49266147344102867</v>
      </c>
      <c r="H1193" s="26">
        <f t="shared" si="132"/>
        <v>49625.636318869787</v>
      </c>
      <c r="I1193" s="23">
        <f t="shared" si="127"/>
        <v>29.190902074677407</v>
      </c>
      <c r="J1193" s="26">
        <f>I1193*'Social Cost of Carbon'!$C$4</f>
        <v>1459.5451037338703</v>
      </c>
      <c r="K1193" s="26">
        <f>I1193*'Social Cost of Carbon'!$C$5</f>
        <v>2919.0902074677406</v>
      </c>
      <c r="L1193" s="26">
        <f>I1193*'Social Cost of Carbon'!$C$6</f>
        <v>4378.6353112016113</v>
      </c>
      <c r="M1193" s="23">
        <f t="shared" si="128"/>
        <v>0.35100549131154007</v>
      </c>
      <c r="N1193" s="23">
        <f t="shared" si="129"/>
        <v>0.70201098262308015</v>
      </c>
      <c r="O1193" s="23">
        <f t="shared" si="130"/>
        <v>1.0530164739346204</v>
      </c>
      <c r="P1193" s="27"/>
    </row>
    <row r="1194" spans="1:16" x14ac:dyDescent="0.25">
      <c r="A1194" s="24">
        <f t="shared" si="131"/>
        <v>2019</v>
      </c>
      <c r="B1194" s="32">
        <v>43557</v>
      </c>
      <c r="C1194" s="28">
        <f>'Bitcoin Data'!C1194</f>
        <v>4879.8779299999997</v>
      </c>
      <c r="D1194" s="26">
        <f>'Bitcoin Data'!K1194</f>
        <v>1962.4945486262536</v>
      </c>
      <c r="E1194" s="25">
        <f>'Bitcoin Data'!J1194</f>
        <v>50685.437633592483</v>
      </c>
      <c r="F1194" s="25">
        <f t="shared" si="126"/>
        <v>99.469895050661208</v>
      </c>
      <c r="G1194" s="23">
        <f>'Emissions Factors'!$AB$39/1000</f>
        <v>0.49266147344102867</v>
      </c>
      <c r="H1194" s="26">
        <f t="shared" si="132"/>
        <v>49004.98505868324</v>
      </c>
      <c r="I1194" s="23">
        <f t="shared" si="127"/>
        <v>24.970762386569035</v>
      </c>
      <c r="J1194" s="26">
        <f>I1194*'Social Cost of Carbon'!$C$4</f>
        <v>1248.5381193284518</v>
      </c>
      <c r="K1194" s="26">
        <f>I1194*'Social Cost of Carbon'!$C$5</f>
        <v>2497.0762386569036</v>
      </c>
      <c r="L1194" s="26">
        <f>I1194*'Social Cost of Carbon'!$C$6</f>
        <v>3745.6143579853551</v>
      </c>
      <c r="M1194" s="23">
        <f t="shared" si="128"/>
        <v>0.25585437530164856</v>
      </c>
      <c r="N1194" s="23">
        <f t="shared" si="129"/>
        <v>0.51170875060329712</v>
      </c>
      <c r="O1194" s="23">
        <f t="shared" si="130"/>
        <v>0.76756312590494558</v>
      </c>
      <c r="P1194" s="27"/>
    </row>
    <row r="1195" spans="1:16" x14ac:dyDescent="0.25">
      <c r="A1195" s="24">
        <f t="shared" si="131"/>
        <v>2019</v>
      </c>
      <c r="B1195" s="32">
        <v>43558</v>
      </c>
      <c r="C1195" s="28">
        <f>'Bitcoin Data'!C1195</f>
        <v>4973.0219729999999</v>
      </c>
      <c r="D1195" s="26">
        <f>'Bitcoin Data'!K1195</f>
        <v>1774.9728823587418</v>
      </c>
      <c r="E1195" s="25">
        <f>'Bitcoin Data'!J1195</f>
        <v>57311.382863453036</v>
      </c>
      <c r="F1195" s="25">
        <f t="shared" si="126"/>
        <v>101.72615043310864</v>
      </c>
      <c r="G1195" s="23">
        <f>'Emissions Factors'!$AB$39/1000</f>
        <v>0.49266147344102867</v>
      </c>
      <c r="H1195" s="26">
        <f t="shared" si="132"/>
        <v>50116.555159859039</v>
      </c>
      <c r="I1195" s="23">
        <f t="shared" si="127"/>
        <v>28.235110326451693</v>
      </c>
      <c r="J1195" s="26">
        <f>I1195*'Social Cost of Carbon'!$C$4</f>
        <v>1411.7555163225848</v>
      </c>
      <c r="K1195" s="26">
        <f>I1195*'Social Cost of Carbon'!$C$5</f>
        <v>2823.5110326451695</v>
      </c>
      <c r="L1195" s="26">
        <f>I1195*'Social Cost of Carbon'!$C$6</f>
        <v>4235.2665489677538</v>
      </c>
      <c r="M1195" s="23">
        <f t="shared" si="128"/>
        <v>0.28388282295703116</v>
      </c>
      <c r="N1195" s="23">
        <f t="shared" si="129"/>
        <v>0.56776564591406231</v>
      </c>
      <c r="O1195" s="23">
        <f t="shared" si="130"/>
        <v>0.85164846887109336</v>
      </c>
      <c r="P1195" s="27"/>
    </row>
    <row r="1196" spans="1:16" x14ac:dyDescent="0.25">
      <c r="A1196" s="24">
        <f t="shared" si="131"/>
        <v>2019</v>
      </c>
      <c r="B1196" s="32">
        <v>43559</v>
      </c>
      <c r="C1196" s="28">
        <f>'Bitcoin Data'!C1196</f>
        <v>4922.798828</v>
      </c>
      <c r="D1196" s="26">
        <f>'Bitcoin Data'!K1196</f>
        <v>1749.9513902391602</v>
      </c>
      <c r="E1196" s="25">
        <f>'Bitcoin Data'!J1196</f>
        <v>57698.146203548175</v>
      </c>
      <c r="F1196" s="25">
        <f t="shared" si="126"/>
        <v>100.96895116312145</v>
      </c>
      <c r="G1196" s="23">
        <f>'Emissions Factors'!$AB$39/1000</f>
        <v>0.49266147344102867</v>
      </c>
      <c r="H1196" s="26">
        <f t="shared" si="132"/>
        <v>49743.512251818676</v>
      </c>
      <c r="I1196" s="23">
        <f t="shared" si="127"/>
        <v>28.425653723455941</v>
      </c>
      <c r="J1196" s="26">
        <f>I1196*'Social Cost of Carbon'!$C$4</f>
        <v>1421.282686172797</v>
      </c>
      <c r="K1196" s="26">
        <f>I1196*'Social Cost of Carbon'!$C$5</f>
        <v>2842.5653723455939</v>
      </c>
      <c r="L1196" s="26">
        <f>I1196*'Social Cost of Carbon'!$C$6</f>
        <v>4263.8480585183916</v>
      </c>
      <c r="M1196" s="23">
        <f t="shared" si="128"/>
        <v>0.28871435454335348</v>
      </c>
      <c r="N1196" s="23">
        <f t="shared" si="129"/>
        <v>0.57742870908670696</v>
      </c>
      <c r="O1196" s="23">
        <f t="shared" si="130"/>
        <v>0.86614306363006055</v>
      </c>
      <c r="P1196" s="27"/>
    </row>
    <row r="1197" spans="1:16" x14ac:dyDescent="0.25">
      <c r="A1197" s="24">
        <f t="shared" si="131"/>
        <v>2019</v>
      </c>
      <c r="B1197" s="32">
        <v>43560</v>
      </c>
      <c r="C1197" s="28">
        <f>'Bitcoin Data'!C1197</f>
        <v>5036.6811520000001</v>
      </c>
      <c r="D1197" s="26">
        <f>'Bitcoin Data'!K1197</f>
        <v>1974.9835418038181</v>
      </c>
      <c r="E1197" s="25">
        <f>'Bitcoin Data'!J1197</f>
        <v>50791.739063121313</v>
      </c>
      <c r="F1197" s="25">
        <f t="shared" si="126"/>
        <v>100.31284870925867</v>
      </c>
      <c r="G1197" s="23">
        <f>'Emissions Factors'!$AB$39/1000</f>
        <v>0.49266147344102867</v>
      </c>
      <c r="H1197" s="26">
        <f t="shared" si="132"/>
        <v>49420.275850170372</v>
      </c>
      <c r="I1197" s="23">
        <f t="shared" si="127"/>
        <v>25.0231330054696</v>
      </c>
      <c r="J1197" s="26">
        <f>I1197*'Social Cost of Carbon'!$C$4</f>
        <v>1251.15665027348</v>
      </c>
      <c r="K1197" s="26">
        <f>I1197*'Social Cost of Carbon'!$C$5</f>
        <v>2502.3133005469599</v>
      </c>
      <c r="L1197" s="26">
        <f>I1197*'Social Cost of Carbon'!$C$6</f>
        <v>3753.4699508204399</v>
      </c>
      <c r="M1197" s="23">
        <f t="shared" si="128"/>
        <v>0.24840894480220613</v>
      </c>
      <c r="N1197" s="23">
        <f t="shared" si="129"/>
        <v>0.49681788960441226</v>
      </c>
      <c r="O1197" s="23">
        <f t="shared" si="130"/>
        <v>0.74522683440661841</v>
      </c>
      <c r="P1197" s="27"/>
    </row>
    <row r="1198" spans="1:16" x14ac:dyDescent="0.25">
      <c r="A1198" s="24">
        <f t="shared" si="131"/>
        <v>2019</v>
      </c>
      <c r="B1198" s="32">
        <v>43561</v>
      </c>
      <c r="C1198" s="28">
        <f>'Bitcoin Data'!C1198</f>
        <v>5059.8173829999996</v>
      </c>
      <c r="D1198" s="26">
        <f>'Bitcoin Data'!K1198</f>
        <v>1737.4517374517375</v>
      </c>
      <c r="E1198" s="25">
        <f>'Bitcoin Data'!J1198</f>
        <v>58339.361177785322</v>
      </c>
      <c r="F1198" s="25">
        <f t="shared" si="126"/>
        <v>101.36182444016755</v>
      </c>
      <c r="G1198" s="23">
        <f>'Emissions Factors'!$AB$39/1000</f>
        <v>0.49266147344102867</v>
      </c>
      <c r="H1198" s="26">
        <f t="shared" si="132"/>
        <v>49937.065779363824</v>
      </c>
      <c r="I1198" s="23">
        <f t="shared" si="127"/>
        <v>28.741555637456063</v>
      </c>
      <c r="J1198" s="26">
        <f>I1198*'Social Cost of Carbon'!$C$4</f>
        <v>1437.0777818728031</v>
      </c>
      <c r="K1198" s="26">
        <f>I1198*'Social Cost of Carbon'!$C$5</f>
        <v>2874.1555637456063</v>
      </c>
      <c r="L1198" s="26">
        <f>I1198*'Social Cost of Carbon'!$C$6</f>
        <v>4311.2333456184097</v>
      </c>
      <c r="M1198" s="23">
        <f t="shared" si="128"/>
        <v>0.28401771706249801</v>
      </c>
      <c r="N1198" s="23">
        <f t="shared" si="129"/>
        <v>0.56803543412499602</v>
      </c>
      <c r="O1198" s="23">
        <f t="shared" si="130"/>
        <v>0.85205315118749414</v>
      </c>
      <c r="P1198" s="27"/>
    </row>
    <row r="1199" spans="1:16" x14ac:dyDescent="0.25">
      <c r="A1199" s="24">
        <f t="shared" si="131"/>
        <v>2019</v>
      </c>
      <c r="B1199" s="32">
        <v>43562</v>
      </c>
      <c r="C1199" s="28">
        <f>'Bitcoin Data'!C1199</f>
        <v>5198.8969729999999</v>
      </c>
      <c r="D1199" s="26">
        <f>'Bitcoin Data'!K1199</f>
        <v>1762.4596103005974</v>
      </c>
      <c r="E1199" s="25">
        <f>'Bitcoin Data'!J1199</f>
        <v>57481.054224478925</v>
      </c>
      <c r="F1199" s="25">
        <f t="shared" si="126"/>
        <v>101.30803642814264</v>
      </c>
      <c r="G1199" s="23">
        <f>'Emissions Factors'!$AB$39/1000</f>
        <v>0.49266147344102867</v>
      </c>
      <c r="H1199" s="26">
        <f t="shared" si="132"/>
        <v>49910.566498106164</v>
      </c>
      <c r="I1199" s="23">
        <f t="shared" si="127"/>
        <v>28.318700869175451</v>
      </c>
      <c r="J1199" s="26">
        <f>I1199*'Social Cost of Carbon'!$C$4</f>
        <v>1415.9350434587725</v>
      </c>
      <c r="K1199" s="26">
        <f>I1199*'Social Cost of Carbon'!$C$5</f>
        <v>2831.870086917545</v>
      </c>
      <c r="L1199" s="26">
        <f>I1199*'Social Cost of Carbon'!$C$6</f>
        <v>4247.8051303763177</v>
      </c>
      <c r="M1199" s="23">
        <f t="shared" si="128"/>
        <v>0.27235297233476691</v>
      </c>
      <c r="N1199" s="23">
        <f t="shared" si="129"/>
        <v>0.54470594466953381</v>
      </c>
      <c r="O1199" s="23">
        <f t="shared" si="130"/>
        <v>0.81705891700430078</v>
      </c>
      <c r="P1199" s="27"/>
    </row>
    <row r="1200" spans="1:16" x14ac:dyDescent="0.25">
      <c r="A1200" s="24">
        <f t="shared" si="131"/>
        <v>2019</v>
      </c>
      <c r="B1200" s="32">
        <v>43563</v>
      </c>
      <c r="C1200" s="28">
        <f>'Bitcoin Data'!C1200</f>
        <v>5289.7709960000002</v>
      </c>
      <c r="D1200" s="26">
        <f>'Bitcoin Data'!K1200</f>
        <v>1849.9486125385406</v>
      </c>
      <c r="E1200" s="25">
        <f>'Bitcoin Data'!J1200</f>
        <v>54857.949361789309</v>
      </c>
      <c r="F1200" s="25">
        <f t="shared" si="126"/>
        <v>101.48438730855166</v>
      </c>
      <c r="G1200" s="23">
        <f>'Emissions Factors'!$AB$39/1000</f>
        <v>0.49266147344102867</v>
      </c>
      <c r="H1200" s="26">
        <f t="shared" si="132"/>
        <v>49997.447782691088</v>
      </c>
      <c r="I1200" s="23">
        <f t="shared" si="127"/>
        <v>27.026398162532459</v>
      </c>
      <c r="J1200" s="26">
        <f>I1200*'Social Cost of Carbon'!$C$4</f>
        <v>1351.319908126623</v>
      </c>
      <c r="K1200" s="26">
        <f>I1200*'Social Cost of Carbon'!$C$5</f>
        <v>2702.639816253246</v>
      </c>
      <c r="L1200" s="26">
        <f>I1200*'Social Cost of Carbon'!$C$6</f>
        <v>4053.9597243798689</v>
      </c>
      <c r="M1200" s="23">
        <f t="shared" si="128"/>
        <v>0.25545905657323525</v>
      </c>
      <c r="N1200" s="23">
        <f t="shared" si="129"/>
        <v>0.51091811314647051</v>
      </c>
      <c r="O1200" s="23">
        <f t="shared" si="130"/>
        <v>0.76637716971970571</v>
      </c>
      <c r="P1200" s="27"/>
    </row>
    <row r="1201" spans="1:16" x14ac:dyDescent="0.25">
      <c r="A1201" s="24">
        <f t="shared" si="131"/>
        <v>2019</v>
      </c>
      <c r="B1201" s="32">
        <v>43564</v>
      </c>
      <c r="C1201" s="28">
        <f>'Bitcoin Data'!C1201</f>
        <v>5204.9584960000002</v>
      </c>
      <c r="D1201" s="26">
        <f>'Bitcoin Data'!K1201</f>
        <v>1650.0137501145844</v>
      </c>
      <c r="E1201" s="25">
        <f>'Bitcoin Data'!J1201</f>
        <v>62219.485152804016</v>
      </c>
      <c r="F1201" s="25">
        <f t="shared" si="126"/>
        <v>102.66300602717686</v>
      </c>
      <c r="G1201" s="23">
        <f>'Emissions Factors'!$AB$39/1000</f>
        <v>0.49266147344102867</v>
      </c>
      <c r="H1201" s="26">
        <f t="shared" si="132"/>
        <v>50578.107817234166</v>
      </c>
      <c r="I1201" s="23">
        <f t="shared" si="127"/>
        <v>30.653143232122634</v>
      </c>
      <c r="J1201" s="26">
        <f>I1201*'Social Cost of Carbon'!$C$4</f>
        <v>1532.6571616061317</v>
      </c>
      <c r="K1201" s="26">
        <f>I1201*'Social Cost of Carbon'!$C$5</f>
        <v>3065.3143232122634</v>
      </c>
      <c r="L1201" s="26">
        <f>I1201*'Social Cost of Carbon'!$C$6</f>
        <v>4597.9714848183949</v>
      </c>
      <c r="M1201" s="23">
        <f t="shared" si="128"/>
        <v>0.29446097654457293</v>
      </c>
      <c r="N1201" s="23">
        <f t="shared" si="129"/>
        <v>0.58892195308914586</v>
      </c>
      <c r="O1201" s="23">
        <f t="shared" si="130"/>
        <v>0.88338292963371878</v>
      </c>
      <c r="P1201" s="27"/>
    </row>
    <row r="1202" spans="1:16" x14ac:dyDescent="0.25">
      <c r="A1202" s="24">
        <f t="shared" si="131"/>
        <v>2019</v>
      </c>
      <c r="B1202" s="32">
        <v>43565</v>
      </c>
      <c r="C1202" s="28">
        <f>'Bitcoin Data'!C1202</f>
        <v>5324.5517579999996</v>
      </c>
      <c r="D1202" s="26">
        <f>'Bitcoin Data'!K1202</f>
        <v>1849.9486125385406</v>
      </c>
      <c r="E1202" s="25">
        <f>'Bitcoin Data'!J1202</f>
        <v>54128.669839762479</v>
      </c>
      <c r="F1202" s="25">
        <f t="shared" si="126"/>
        <v>100.13525766862534</v>
      </c>
      <c r="G1202" s="23">
        <f>'Emissions Factors'!$AB$39/1000</f>
        <v>0.49266147344102867</v>
      </c>
      <c r="H1202" s="26">
        <f t="shared" si="132"/>
        <v>49332.783586422025</v>
      </c>
      <c r="I1202" s="23">
        <f t="shared" si="127"/>
        <v>26.667110238660353</v>
      </c>
      <c r="J1202" s="26">
        <f>I1202*'Social Cost of Carbon'!$C$4</f>
        <v>1333.3555119330176</v>
      </c>
      <c r="K1202" s="26">
        <f>I1202*'Social Cost of Carbon'!$C$5</f>
        <v>2666.7110238660352</v>
      </c>
      <c r="L1202" s="26">
        <f>I1202*'Social Cost of Carbon'!$C$6</f>
        <v>4000.0665357990529</v>
      </c>
      <c r="M1202" s="23">
        <f t="shared" si="128"/>
        <v>0.25041648058537247</v>
      </c>
      <c r="N1202" s="23">
        <f t="shared" si="129"/>
        <v>0.50083296117074494</v>
      </c>
      <c r="O1202" s="23">
        <f t="shared" si="130"/>
        <v>0.7512494417561173</v>
      </c>
      <c r="P1202" s="27"/>
    </row>
    <row r="1203" spans="1:16" x14ac:dyDescent="0.25">
      <c r="A1203" s="24">
        <f t="shared" si="131"/>
        <v>2019</v>
      </c>
      <c r="B1203" s="32">
        <v>43566</v>
      </c>
      <c r="C1203" s="28">
        <f>'Bitcoin Data'!C1203</f>
        <v>5064.4877930000002</v>
      </c>
      <c r="D1203" s="26">
        <f>'Bitcoin Data'!K1203</f>
        <v>1962.4945486262536</v>
      </c>
      <c r="E1203" s="25">
        <f>'Bitcoin Data'!J1203</f>
        <v>51319.040148280372</v>
      </c>
      <c r="F1203" s="25">
        <f t="shared" si="126"/>
        <v>100.71333653173208</v>
      </c>
      <c r="G1203" s="23">
        <f>'Emissions Factors'!$AB$39/1000</f>
        <v>0.49266147344102867</v>
      </c>
      <c r="H1203" s="26">
        <f t="shared" si="132"/>
        <v>49617.58077088531</v>
      </c>
      <c r="I1203" s="23">
        <f t="shared" si="127"/>
        <v>25.282913935031115</v>
      </c>
      <c r="J1203" s="26">
        <f>I1203*'Social Cost of Carbon'!$C$4</f>
        <v>1264.1456967515558</v>
      </c>
      <c r="K1203" s="26">
        <f>I1203*'Social Cost of Carbon'!$C$5</f>
        <v>2528.2913935031115</v>
      </c>
      <c r="L1203" s="26">
        <f>I1203*'Social Cost of Carbon'!$C$6</f>
        <v>3792.4370902546671</v>
      </c>
      <c r="M1203" s="23">
        <f t="shared" si="128"/>
        <v>0.24960978255270438</v>
      </c>
      <c r="N1203" s="23">
        <f t="shared" si="129"/>
        <v>0.49921956510540877</v>
      </c>
      <c r="O1203" s="23">
        <f t="shared" si="130"/>
        <v>0.74882934765811304</v>
      </c>
      <c r="P1203" s="27"/>
    </row>
    <row r="1204" spans="1:16" x14ac:dyDescent="0.25">
      <c r="A1204" s="24">
        <f t="shared" si="131"/>
        <v>2019</v>
      </c>
      <c r="B1204" s="32">
        <v>43567</v>
      </c>
      <c r="C1204" s="28">
        <f>'Bitcoin Data'!C1204</f>
        <v>5089.5390630000002</v>
      </c>
      <c r="D1204" s="26">
        <f>'Bitcoin Data'!K1204</f>
        <v>1887.5838926174499</v>
      </c>
      <c r="E1204" s="25">
        <f>'Bitcoin Data'!J1204</f>
        <v>54245.00897727807</v>
      </c>
      <c r="F1204" s="25">
        <f t="shared" si="126"/>
        <v>102.39200520039905</v>
      </c>
      <c r="G1204" s="23">
        <f>'Emissions Factors'!$AB$39/1000</f>
        <v>0.49266147344102867</v>
      </c>
      <c r="H1204" s="26">
        <f t="shared" si="132"/>
        <v>50444.596150610065</v>
      </c>
      <c r="I1204" s="23">
        <f t="shared" si="127"/>
        <v>26.724426049567644</v>
      </c>
      <c r="J1204" s="26">
        <f>I1204*'Social Cost of Carbon'!$C$4</f>
        <v>1336.2213024783821</v>
      </c>
      <c r="K1204" s="26">
        <f>I1204*'Social Cost of Carbon'!$C$5</f>
        <v>2672.4426049567642</v>
      </c>
      <c r="L1204" s="26">
        <f>I1204*'Social Cost of Carbon'!$C$6</f>
        <v>4008.6639074351465</v>
      </c>
      <c r="M1204" s="23">
        <f t="shared" si="128"/>
        <v>0.26254269511210981</v>
      </c>
      <c r="N1204" s="23">
        <f t="shared" si="129"/>
        <v>0.52508539022421963</v>
      </c>
      <c r="O1204" s="23">
        <f t="shared" si="130"/>
        <v>0.78762808533632944</v>
      </c>
      <c r="P1204" s="27"/>
    </row>
    <row r="1205" spans="1:16" x14ac:dyDescent="0.25">
      <c r="A1205" s="24">
        <f t="shared" si="131"/>
        <v>2019</v>
      </c>
      <c r="B1205" s="32">
        <v>43568</v>
      </c>
      <c r="C1205" s="28">
        <f>'Bitcoin Data'!C1205</f>
        <v>5096.5864259999998</v>
      </c>
      <c r="D1205" s="26">
        <f>'Bitcoin Data'!K1205</f>
        <v>1687.4472672728978</v>
      </c>
      <c r="E1205" s="25">
        <f>'Bitcoin Data'!J1205</f>
        <v>60250.988015667841</v>
      </c>
      <c r="F1205" s="25">
        <f t="shared" si="126"/>
        <v>101.67036507753082</v>
      </c>
      <c r="G1205" s="23">
        <f>'Emissions Factors'!$AB$39/1000</f>
        <v>0.49266147344102867</v>
      </c>
      <c r="H1205" s="26">
        <f t="shared" si="132"/>
        <v>50089.071864383644</v>
      </c>
      <c r="I1205" s="23">
        <f t="shared" si="127"/>
        <v>29.683340532076681</v>
      </c>
      <c r="J1205" s="26">
        <f>I1205*'Social Cost of Carbon'!$C$4</f>
        <v>1484.1670266038341</v>
      </c>
      <c r="K1205" s="26">
        <f>I1205*'Social Cost of Carbon'!$C$5</f>
        <v>2968.3340532076681</v>
      </c>
      <c r="L1205" s="26">
        <f>I1205*'Social Cost of Carbon'!$C$6</f>
        <v>4452.5010798115018</v>
      </c>
      <c r="M1205" s="23">
        <f t="shared" si="128"/>
        <v>0.29120805624573043</v>
      </c>
      <c r="N1205" s="23">
        <f t="shared" si="129"/>
        <v>0.58241611249146086</v>
      </c>
      <c r="O1205" s="23">
        <f t="shared" si="130"/>
        <v>0.87362416873719118</v>
      </c>
      <c r="P1205" s="27"/>
    </row>
    <row r="1206" spans="1:16" x14ac:dyDescent="0.25">
      <c r="A1206" s="24">
        <f t="shared" si="131"/>
        <v>2019</v>
      </c>
      <c r="B1206" s="32">
        <v>43569</v>
      </c>
      <c r="C1206" s="28">
        <f>'Bitcoin Data'!C1206</f>
        <v>5167.7221680000002</v>
      </c>
      <c r="D1206" s="26">
        <f>'Bitcoin Data'!K1206</f>
        <v>1525.0360077946284</v>
      </c>
      <c r="E1206" s="25">
        <f>'Bitcoin Data'!J1206</f>
        <v>66388.509096997412</v>
      </c>
      <c r="F1206" s="25">
        <f t="shared" si="126"/>
        <v>101.24486687672231</v>
      </c>
      <c r="G1206" s="23">
        <f>'Emissions Factors'!$AB$39/1000</f>
        <v>0.49266147344102867</v>
      </c>
      <c r="H1206" s="26">
        <f t="shared" si="132"/>
        <v>49879.445293826815</v>
      </c>
      <c r="I1206" s="23">
        <f t="shared" si="127"/>
        <v>32.70706071127988</v>
      </c>
      <c r="J1206" s="26">
        <f>I1206*'Social Cost of Carbon'!$C$4</f>
        <v>1635.3530355639939</v>
      </c>
      <c r="K1206" s="26">
        <f>I1206*'Social Cost of Carbon'!$C$5</f>
        <v>3270.7060711279878</v>
      </c>
      <c r="L1206" s="26">
        <f>I1206*'Social Cost of Carbon'!$C$6</f>
        <v>4906.0591066919824</v>
      </c>
      <c r="M1206" s="23">
        <f t="shared" si="128"/>
        <v>0.31645529353156082</v>
      </c>
      <c r="N1206" s="23">
        <f t="shared" si="129"/>
        <v>0.63291058706312164</v>
      </c>
      <c r="O1206" s="23">
        <f t="shared" si="130"/>
        <v>0.94936588059468252</v>
      </c>
      <c r="P1206" s="27"/>
    </row>
    <row r="1207" spans="1:16" x14ac:dyDescent="0.25">
      <c r="A1207" s="24">
        <f t="shared" si="131"/>
        <v>2019</v>
      </c>
      <c r="B1207" s="32">
        <v>43570</v>
      </c>
      <c r="C1207" s="28">
        <f>'Bitcoin Data'!C1207</f>
        <v>5067.1083980000003</v>
      </c>
      <c r="D1207" s="26">
        <f>'Bitcoin Data'!K1207</f>
        <v>1812.5062934246303</v>
      </c>
      <c r="E1207" s="25">
        <f>'Bitcoin Data'!J1207</f>
        <v>54780.870102160559</v>
      </c>
      <c r="F1207" s="25">
        <f t="shared" si="126"/>
        <v>99.290671819443176</v>
      </c>
      <c r="G1207" s="23">
        <f>'Emissions Factors'!$AB$39/1000</f>
        <v>0.49266147344102867</v>
      </c>
      <c r="H1207" s="26">
        <f t="shared" si="132"/>
        <v>48916.688677516497</v>
      </c>
      <c r="I1207" s="23">
        <f t="shared" si="127"/>
        <v>26.988424180912016</v>
      </c>
      <c r="J1207" s="26">
        <f>I1207*'Social Cost of Carbon'!$C$4</f>
        <v>1349.4212090456008</v>
      </c>
      <c r="K1207" s="26">
        <f>I1207*'Social Cost of Carbon'!$C$5</f>
        <v>2698.8424180912016</v>
      </c>
      <c r="L1207" s="26">
        <f>I1207*'Social Cost of Carbon'!$C$6</f>
        <v>4048.2636271368024</v>
      </c>
      <c r="M1207" s="23">
        <f t="shared" si="128"/>
        <v>0.26630991544965182</v>
      </c>
      <c r="N1207" s="23">
        <f t="shared" si="129"/>
        <v>0.53261983089930365</v>
      </c>
      <c r="O1207" s="23">
        <f t="shared" si="130"/>
        <v>0.79892974634895553</v>
      </c>
      <c r="P1207" s="27"/>
    </row>
    <row r="1208" spans="1:16" x14ac:dyDescent="0.25">
      <c r="A1208" s="24">
        <f t="shared" si="131"/>
        <v>2019</v>
      </c>
      <c r="B1208" s="32">
        <v>43571</v>
      </c>
      <c r="C1208" s="28">
        <f>'Bitcoin Data'!C1208</f>
        <v>5235.5595700000003</v>
      </c>
      <c r="D1208" s="26">
        <f>'Bitcoin Data'!K1208</f>
        <v>1812.5062934246303</v>
      </c>
      <c r="E1208" s="25">
        <f>'Bitcoin Data'!J1208</f>
        <v>54586.037807478737</v>
      </c>
      <c r="F1208" s="25">
        <f t="shared" si="126"/>
        <v>98.937537059170026</v>
      </c>
      <c r="G1208" s="23">
        <f>'Emissions Factors'!$AB$39/1000</f>
        <v>0.49266147344102867</v>
      </c>
      <c r="H1208" s="26">
        <f t="shared" si="132"/>
        <v>48742.71278619708</v>
      </c>
      <c r="I1208" s="23">
        <f t="shared" si="127"/>
        <v>26.892437815540173</v>
      </c>
      <c r="J1208" s="26">
        <f>I1208*'Social Cost of Carbon'!$C$4</f>
        <v>1344.6218907770087</v>
      </c>
      <c r="K1208" s="26">
        <f>I1208*'Social Cost of Carbon'!$C$5</f>
        <v>2689.2437815540175</v>
      </c>
      <c r="L1208" s="26">
        <f>I1208*'Social Cost of Carbon'!$C$6</f>
        <v>4033.865672331026</v>
      </c>
      <c r="M1208" s="23">
        <f t="shared" si="128"/>
        <v>0.25682486710336649</v>
      </c>
      <c r="N1208" s="23">
        <f t="shared" si="129"/>
        <v>0.51364973420673299</v>
      </c>
      <c r="O1208" s="23">
        <f t="shared" si="130"/>
        <v>0.77047460131009948</v>
      </c>
      <c r="P1208" s="27"/>
    </row>
    <row r="1209" spans="1:16" x14ac:dyDescent="0.25">
      <c r="A1209" s="24">
        <f t="shared" si="131"/>
        <v>2019</v>
      </c>
      <c r="B1209" s="32">
        <v>43572</v>
      </c>
      <c r="C1209" s="28">
        <f>'Bitcoin Data'!C1209</f>
        <v>5251.9379879999997</v>
      </c>
      <c r="D1209" s="26">
        <f>'Bitcoin Data'!K1209</f>
        <v>1724.9640632486824</v>
      </c>
      <c r="E1209" s="25">
        <f>'Bitcoin Data'!J1209</f>
        <v>58078.244560524421</v>
      </c>
      <c r="F1209" s="25">
        <f t="shared" si="126"/>
        <v>100.1828847234729</v>
      </c>
      <c r="G1209" s="23">
        <f>'Emissions Factors'!$AB$39/1000</f>
        <v>0.49266147344102867</v>
      </c>
      <c r="H1209" s="26">
        <f t="shared" si="132"/>
        <v>49356.247601438881</v>
      </c>
      <c r="I1209" s="23">
        <f t="shared" si="127"/>
        <v>28.612913540056372</v>
      </c>
      <c r="J1209" s="26">
        <f>I1209*'Social Cost of Carbon'!$C$4</f>
        <v>1430.6456770028185</v>
      </c>
      <c r="K1209" s="26">
        <f>I1209*'Social Cost of Carbon'!$C$5</f>
        <v>2861.291354005637</v>
      </c>
      <c r="L1209" s="26">
        <f>I1209*'Social Cost of Carbon'!$C$6</f>
        <v>4291.937031008456</v>
      </c>
      <c r="M1209" s="23">
        <f t="shared" si="128"/>
        <v>0.27240338333614356</v>
      </c>
      <c r="N1209" s="23">
        <f t="shared" si="129"/>
        <v>0.54480676667228711</v>
      </c>
      <c r="O1209" s="23">
        <f t="shared" si="130"/>
        <v>0.81721015000843078</v>
      </c>
      <c r="P1209" s="27"/>
    </row>
    <row r="1210" spans="1:16" x14ac:dyDescent="0.25">
      <c r="A1210" s="24">
        <f t="shared" si="131"/>
        <v>2019</v>
      </c>
      <c r="B1210" s="32">
        <v>43573</v>
      </c>
      <c r="C1210" s="28">
        <f>'Bitcoin Data'!C1210</f>
        <v>5298.3857420000004</v>
      </c>
      <c r="D1210" s="26">
        <f>'Bitcoin Data'!K1210</f>
        <v>1862.5827814569536</v>
      </c>
      <c r="E1210" s="25">
        <f>'Bitcoin Data'!J1210</f>
        <v>53222.217330815074</v>
      </c>
      <c r="F1210" s="25">
        <f t="shared" si="126"/>
        <v>99.130785591336021</v>
      </c>
      <c r="G1210" s="23">
        <f>'Emissions Factors'!$AB$39/1000</f>
        <v>0.49266147344102867</v>
      </c>
      <c r="H1210" s="26">
        <f t="shared" si="132"/>
        <v>48837.918892794296</v>
      </c>
      <c r="I1210" s="23">
        <f t="shared" si="127"/>
        <v>26.220536009998007</v>
      </c>
      <c r="J1210" s="26">
        <f>I1210*'Social Cost of Carbon'!$C$4</f>
        <v>1311.0268004999004</v>
      </c>
      <c r="K1210" s="26">
        <f>I1210*'Social Cost of Carbon'!$C$5</f>
        <v>2622.0536009998009</v>
      </c>
      <c r="L1210" s="26">
        <f>I1210*'Social Cost of Carbon'!$C$6</f>
        <v>3933.0804014997011</v>
      </c>
      <c r="M1210" s="23">
        <f t="shared" si="128"/>
        <v>0.24743891146079947</v>
      </c>
      <c r="N1210" s="23">
        <f t="shared" si="129"/>
        <v>0.49487782292159893</v>
      </c>
      <c r="O1210" s="23">
        <f t="shared" si="130"/>
        <v>0.74231673438239842</v>
      </c>
      <c r="P1210" s="27"/>
    </row>
    <row r="1211" spans="1:16" x14ac:dyDescent="0.25">
      <c r="A1211" s="24">
        <f t="shared" si="131"/>
        <v>2019</v>
      </c>
      <c r="B1211" s="32">
        <v>43574</v>
      </c>
      <c r="C1211" s="28">
        <f>'Bitcoin Data'!C1211</f>
        <v>5303.8125</v>
      </c>
      <c r="D1211" s="26">
        <f>'Bitcoin Data'!K1211</f>
        <v>1899.9366687777074</v>
      </c>
      <c r="E1211" s="25">
        <f>'Bitcoin Data'!J1211</f>
        <v>51727.692400061977</v>
      </c>
      <c r="F1211" s="25">
        <f t="shared" si="126"/>
        <v>98.279339582131684</v>
      </c>
      <c r="G1211" s="23">
        <f>'Emissions Factors'!$AB$39/1000</f>
        <v>0.49266147344102867</v>
      </c>
      <c r="H1211" s="26">
        <f t="shared" si="132"/>
        <v>48418.444247344203</v>
      </c>
      <c r="I1211" s="23">
        <f t="shared" si="127"/>
        <v>25.484241155518834</v>
      </c>
      <c r="J1211" s="26">
        <f>I1211*'Social Cost of Carbon'!$C$4</f>
        <v>1274.2120577759417</v>
      </c>
      <c r="K1211" s="26">
        <f>I1211*'Social Cost of Carbon'!$C$5</f>
        <v>2548.4241155518835</v>
      </c>
      <c r="L1211" s="26">
        <f>I1211*'Social Cost of Carbon'!$C$6</f>
        <v>3822.636173327825</v>
      </c>
      <c r="M1211" s="23">
        <f t="shared" si="128"/>
        <v>0.24024455196633399</v>
      </c>
      <c r="N1211" s="23">
        <f t="shared" si="129"/>
        <v>0.48048910393266797</v>
      </c>
      <c r="O1211" s="23">
        <f t="shared" si="130"/>
        <v>0.72073365589900185</v>
      </c>
      <c r="P1211" s="27"/>
    </row>
    <row r="1212" spans="1:16" x14ac:dyDescent="0.25">
      <c r="A1212" s="24">
        <f t="shared" si="131"/>
        <v>2019</v>
      </c>
      <c r="B1212" s="32">
        <v>43575</v>
      </c>
      <c r="C1212" s="28">
        <f>'Bitcoin Data'!C1212</f>
        <v>5337.8862300000001</v>
      </c>
      <c r="D1212" s="26">
        <f>'Bitcoin Data'!K1212</f>
        <v>1637.5545851528382</v>
      </c>
      <c r="E1212" s="25">
        <f>'Bitcoin Data'!J1212</f>
        <v>60044.582307147524</v>
      </c>
      <c r="F1212" s="25">
        <f t="shared" si="126"/>
        <v>98.326281070656407</v>
      </c>
      <c r="G1212" s="23">
        <f>'Emissions Factors'!$AB$39/1000</f>
        <v>0.49266147344102867</v>
      </c>
      <c r="H1212" s="26">
        <f t="shared" si="132"/>
        <v>48441.570510246318</v>
      </c>
      <c r="I1212" s="23">
        <f t="shared" si="127"/>
        <v>29.581652391590421</v>
      </c>
      <c r="J1212" s="26">
        <f>I1212*'Social Cost of Carbon'!$C$4</f>
        <v>1479.082619579521</v>
      </c>
      <c r="K1212" s="26">
        <f>I1212*'Social Cost of Carbon'!$C$5</f>
        <v>2958.1652391590419</v>
      </c>
      <c r="L1212" s="26">
        <f>I1212*'Social Cost of Carbon'!$C$6</f>
        <v>4437.2478587385631</v>
      </c>
      <c r="M1212" s="23">
        <f t="shared" si="128"/>
        <v>0.27709144703511618</v>
      </c>
      <c r="N1212" s="23">
        <f t="shared" si="129"/>
        <v>0.55418289407023236</v>
      </c>
      <c r="O1212" s="23">
        <f t="shared" si="130"/>
        <v>0.83127434110534859</v>
      </c>
      <c r="P1212" s="27"/>
    </row>
    <row r="1213" spans="1:16" x14ac:dyDescent="0.25">
      <c r="A1213" s="24">
        <f t="shared" si="131"/>
        <v>2019</v>
      </c>
      <c r="B1213" s="32">
        <v>43576</v>
      </c>
      <c r="C1213" s="28">
        <f>'Bitcoin Data'!C1213</f>
        <v>5314.53125</v>
      </c>
      <c r="D1213" s="26">
        <f>'Bitcoin Data'!K1213</f>
        <v>2024.9746878164026</v>
      </c>
      <c r="E1213" s="25">
        <f>'Bitcoin Data'!J1213</f>
        <v>48333.83853574103</v>
      </c>
      <c r="F1213" s="25">
        <f t="shared" si="126"/>
        <v>97.874799599880603</v>
      </c>
      <c r="G1213" s="23">
        <f>'Emissions Factors'!$AB$39/1000</f>
        <v>0.49266147344102867</v>
      </c>
      <c r="H1213" s="26">
        <f t="shared" si="132"/>
        <v>48219.14298362258</v>
      </c>
      <c r="I1213" s="23">
        <f t="shared" si="127"/>
        <v>23.812220110078947</v>
      </c>
      <c r="J1213" s="26">
        <f>I1213*'Social Cost of Carbon'!$C$4</f>
        <v>1190.6110055039474</v>
      </c>
      <c r="K1213" s="26">
        <f>I1213*'Social Cost of Carbon'!$C$5</f>
        <v>2381.2220110078947</v>
      </c>
      <c r="L1213" s="26">
        <f>I1213*'Social Cost of Carbon'!$C$6</f>
        <v>3571.8330165118418</v>
      </c>
      <c r="M1213" s="23">
        <f t="shared" si="128"/>
        <v>0.22402935451813316</v>
      </c>
      <c r="N1213" s="23">
        <f t="shared" si="129"/>
        <v>0.44805870903626632</v>
      </c>
      <c r="O1213" s="23">
        <f t="shared" si="130"/>
        <v>0.67208806355439943</v>
      </c>
      <c r="P1213" s="27"/>
    </row>
    <row r="1214" spans="1:16" x14ac:dyDescent="0.25">
      <c r="A1214" s="24">
        <f t="shared" si="131"/>
        <v>2019</v>
      </c>
      <c r="B1214" s="32">
        <v>43577</v>
      </c>
      <c r="C1214" s="28">
        <f>'Bitcoin Data'!C1214</f>
        <v>5399.3652339999999</v>
      </c>
      <c r="D1214" s="26">
        <f>'Bitcoin Data'!K1214</f>
        <v>1675.0418760469011</v>
      </c>
      <c r="E1214" s="25">
        <f>'Bitcoin Data'!J1214</f>
        <v>60725.48799180107</v>
      </c>
      <c r="F1214" s="25">
        <f t="shared" si="126"/>
        <v>101.71773532965003</v>
      </c>
      <c r="G1214" s="23">
        <f>'Emissions Factors'!$AB$39/1000</f>
        <v>0.49266147344102867</v>
      </c>
      <c r="H1214" s="26">
        <f t="shared" si="132"/>
        <v>50112.409362589955</v>
      </c>
      <c r="I1214" s="23">
        <f t="shared" si="127"/>
        <v>29.917108389466208</v>
      </c>
      <c r="J1214" s="26">
        <f>I1214*'Social Cost of Carbon'!$C$4</f>
        <v>1495.8554194733103</v>
      </c>
      <c r="K1214" s="26">
        <f>I1214*'Social Cost of Carbon'!$C$5</f>
        <v>2991.7108389466207</v>
      </c>
      <c r="L1214" s="26">
        <f>I1214*'Social Cost of Carbon'!$C$6</f>
        <v>4487.5662584199308</v>
      </c>
      <c r="M1214" s="23">
        <f t="shared" si="128"/>
        <v>0.27704282904476513</v>
      </c>
      <c r="N1214" s="23">
        <f t="shared" si="129"/>
        <v>0.55408565808953025</v>
      </c>
      <c r="O1214" s="23">
        <f t="shared" si="130"/>
        <v>0.83112848713429544</v>
      </c>
      <c r="P1214" s="27"/>
    </row>
    <row r="1215" spans="1:16" x14ac:dyDescent="0.25">
      <c r="A1215" s="24">
        <f t="shared" si="131"/>
        <v>2019</v>
      </c>
      <c r="B1215" s="32">
        <v>43578</v>
      </c>
      <c r="C1215" s="28">
        <f>'Bitcoin Data'!C1215</f>
        <v>5572.3623049999997</v>
      </c>
      <c r="D1215" s="26">
        <f>'Bitcoin Data'!K1215</f>
        <v>1449.9758337361045</v>
      </c>
      <c r="E1215" s="25">
        <f>'Bitcoin Data'!J1215</f>
        <v>69300.788211794599</v>
      </c>
      <c r="F1215" s="25">
        <f t="shared" si="126"/>
        <v>100.48446816596608</v>
      </c>
      <c r="G1215" s="23">
        <f>'Emissions Factors'!$AB$39/1000</f>
        <v>0.49266147344102867</v>
      </c>
      <c r="H1215" s="26">
        <f t="shared" si="132"/>
        <v>49504.826144582985</v>
      </c>
      <c r="I1215" s="23">
        <f t="shared" si="127"/>
        <v>34.141828431047401</v>
      </c>
      <c r="J1215" s="26">
        <f>I1215*'Social Cost of Carbon'!$C$4</f>
        <v>1707.0914215523701</v>
      </c>
      <c r="K1215" s="26">
        <f>I1215*'Social Cost of Carbon'!$C$5</f>
        <v>3414.1828431047402</v>
      </c>
      <c r="L1215" s="26">
        <f>I1215*'Social Cost of Carbon'!$C$6</f>
        <v>5121.2742646571105</v>
      </c>
      <c r="M1215" s="23">
        <f t="shared" si="128"/>
        <v>0.30634968225605536</v>
      </c>
      <c r="N1215" s="23">
        <f t="shared" si="129"/>
        <v>0.61269936451211071</v>
      </c>
      <c r="O1215" s="23">
        <f t="shared" si="130"/>
        <v>0.91904904676816612</v>
      </c>
      <c r="P1215" s="27"/>
    </row>
    <row r="1216" spans="1:16" x14ac:dyDescent="0.25">
      <c r="A1216" s="24">
        <f t="shared" si="131"/>
        <v>2019</v>
      </c>
      <c r="B1216" s="32">
        <v>43579</v>
      </c>
      <c r="C1216" s="28">
        <f>'Bitcoin Data'!C1216</f>
        <v>5464.8666990000002</v>
      </c>
      <c r="D1216" s="26">
        <f>'Bitcoin Data'!K1216</f>
        <v>2037.5820692777904</v>
      </c>
      <c r="E1216" s="25">
        <f>'Bitcoin Data'!J1216</f>
        <v>47837.362032989586</v>
      </c>
      <c r="F1216" s="25">
        <f t="shared" si="126"/>
        <v>97.472551119969722</v>
      </c>
      <c r="G1216" s="23">
        <f>'Emissions Factors'!$AB$39/1000</f>
        <v>0.49266147344102867</v>
      </c>
      <c r="H1216" s="26">
        <f t="shared" si="132"/>
        <v>48020.970654820274</v>
      </c>
      <c r="I1216" s="23">
        <f t="shared" si="127"/>
        <v>23.567625264704574</v>
      </c>
      <c r="J1216" s="26">
        <f>I1216*'Social Cost of Carbon'!$C$4</f>
        <v>1178.3812632352287</v>
      </c>
      <c r="K1216" s="26">
        <f>I1216*'Social Cost of Carbon'!$C$5</f>
        <v>2356.7625264704575</v>
      </c>
      <c r="L1216" s="26">
        <f>I1216*'Social Cost of Carbon'!$C$6</f>
        <v>3535.1437897056862</v>
      </c>
      <c r="M1216" s="23">
        <f t="shared" si="128"/>
        <v>0.21562854652078839</v>
      </c>
      <c r="N1216" s="23">
        <f t="shared" si="129"/>
        <v>0.43125709304157678</v>
      </c>
      <c r="O1216" s="23">
        <f t="shared" si="130"/>
        <v>0.64688563956236511</v>
      </c>
      <c r="P1216" s="27"/>
    </row>
    <row r="1217" spans="1:16" x14ac:dyDescent="0.25">
      <c r="A1217" s="24">
        <f t="shared" si="131"/>
        <v>2019</v>
      </c>
      <c r="B1217" s="32">
        <v>43580</v>
      </c>
      <c r="C1217" s="28">
        <f>'Bitcoin Data'!C1217</f>
        <v>5210.515625</v>
      </c>
      <c r="D1217" s="26">
        <f>'Bitcoin Data'!K1217</f>
        <v>1787.4875868917577</v>
      </c>
      <c r="E1217" s="25">
        <f>'Bitcoin Data'!J1217</f>
        <v>55835.444066560303</v>
      </c>
      <c r="F1217" s="25">
        <f t="shared" si="126"/>
        <v>99.805163177565589</v>
      </c>
      <c r="G1217" s="23">
        <f>'Emissions Factors'!$AB$39/1000</f>
        <v>0.49266147344102867</v>
      </c>
      <c r="H1217" s="26">
        <f t="shared" si="132"/>
        <v>49170.158748081762</v>
      </c>
      <c r="I1217" s="23">
        <f t="shared" si="127"/>
        <v>27.507972144065743</v>
      </c>
      <c r="J1217" s="26">
        <f>I1217*'Social Cost of Carbon'!$C$4</f>
        <v>1375.3986072032872</v>
      </c>
      <c r="K1217" s="26">
        <f>I1217*'Social Cost of Carbon'!$C$5</f>
        <v>2750.7972144065743</v>
      </c>
      <c r="L1217" s="26">
        <f>I1217*'Social Cost of Carbon'!$C$6</f>
        <v>4126.195821609861</v>
      </c>
      <c r="M1217" s="23">
        <f t="shared" si="128"/>
        <v>0.26396593085800163</v>
      </c>
      <c r="N1217" s="23">
        <f t="shared" si="129"/>
        <v>0.52793186171600326</v>
      </c>
      <c r="O1217" s="23">
        <f t="shared" si="130"/>
        <v>0.79189779257400483</v>
      </c>
      <c r="P1217" s="27"/>
    </row>
    <row r="1218" spans="1:16" x14ac:dyDescent="0.25">
      <c r="A1218" s="24">
        <f t="shared" si="131"/>
        <v>2019</v>
      </c>
      <c r="B1218" s="32">
        <v>43581</v>
      </c>
      <c r="C1218" s="28">
        <f>'Bitcoin Data'!C1218</f>
        <v>5279.3481449999999</v>
      </c>
      <c r="D1218" s="26">
        <f>'Bitcoin Data'!K1218</f>
        <v>1887.5838926174499</v>
      </c>
      <c r="E1218" s="25">
        <f>'Bitcoin Data'!J1218</f>
        <v>52483.088284155354</v>
      </c>
      <c r="F1218" s="25">
        <f t="shared" si="126"/>
        <v>99.066232079991238</v>
      </c>
      <c r="G1218" s="23">
        <f>'Emissions Factors'!$AB$39/1000</f>
        <v>0.49266147344102867</v>
      </c>
      <c r="H1218" s="26">
        <f t="shared" si="132"/>
        <v>48806.115864779385</v>
      </c>
      <c r="I1218" s="23">
        <f t="shared" si="127"/>
        <v>25.856395604807567</v>
      </c>
      <c r="J1218" s="26">
        <f>I1218*'Social Cost of Carbon'!$C$4</f>
        <v>1292.8197802403783</v>
      </c>
      <c r="K1218" s="26">
        <f>I1218*'Social Cost of Carbon'!$C$5</f>
        <v>2585.6395604807567</v>
      </c>
      <c r="L1218" s="26">
        <f>I1218*'Social Cost of Carbon'!$C$6</f>
        <v>3878.459340721135</v>
      </c>
      <c r="M1218" s="23">
        <f t="shared" si="128"/>
        <v>0.24488246365506142</v>
      </c>
      <c r="N1218" s="23">
        <f t="shared" si="129"/>
        <v>0.48976492731012283</v>
      </c>
      <c r="O1218" s="23">
        <f t="shared" si="130"/>
        <v>0.73464739096518428</v>
      </c>
      <c r="P1218" s="27"/>
    </row>
    <row r="1219" spans="1:16" x14ac:dyDescent="0.25">
      <c r="A1219" s="24">
        <f t="shared" si="131"/>
        <v>2019</v>
      </c>
      <c r="B1219" s="32">
        <v>43582</v>
      </c>
      <c r="C1219" s="28">
        <f>'Bitcoin Data'!C1219</f>
        <v>5268.2910160000001</v>
      </c>
      <c r="D1219" s="26">
        <f>'Bitcoin Data'!K1219</f>
        <v>1712.4916753876892</v>
      </c>
      <c r="E1219" s="25">
        <f>'Bitcoin Data'!J1219</f>
        <v>57705.293322762758</v>
      </c>
      <c r="F1219" s="25">
        <f t="shared" si="126"/>
        <v>98.819834441036036</v>
      </c>
      <c r="G1219" s="23">
        <f>'Emissions Factors'!$AB$39/1000</f>
        <v>0.49266147344102867</v>
      </c>
      <c r="H1219" s="26">
        <f t="shared" si="132"/>
        <v>48684.725240919324</v>
      </c>
      <c r="I1219" s="23">
        <f t="shared" si="127"/>
        <v>28.429174833739054</v>
      </c>
      <c r="J1219" s="26">
        <f>I1219*'Social Cost of Carbon'!$C$4</f>
        <v>1421.4587416869526</v>
      </c>
      <c r="K1219" s="26">
        <f>I1219*'Social Cost of Carbon'!$C$5</f>
        <v>2842.9174833739053</v>
      </c>
      <c r="L1219" s="26">
        <f>I1219*'Social Cost of Carbon'!$C$6</f>
        <v>4264.3762250608579</v>
      </c>
      <c r="M1219" s="23">
        <f t="shared" si="128"/>
        <v>0.269814013191361</v>
      </c>
      <c r="N1219" s="23">
        <f t="shared" si="129"/>
        <v>0.539628026382722</v>
      </c>
      <c r="O1219" s="23">
        <f t="shared" si="130"/>
        <v>0.80944203957408301</v>
      </c>
      <c r="P1219" s="27"/>
    </row>
    <row r="1220" spans="1:16" x14ac:dyDescent="0.25">
      <c r="A1220" s="24">
        <f t="shared" si="131"/>
        <v>2019</v>
      </c>
      <c r="B1220" s="32">
        <v>43583</v>
      </c>
      <c r="C1220" s="28">
        <f>'Bitcoin Data'!C1220</f>
        <v>5285.1391599999997</v>
      </c>
      <c r="D1220" s="26">
        <f>'Bitcoin Data'!K1220</f>
        <v>2037.5820692777904</v>
      </c>
      <c r="E1220" s="25">
        <f>'Bitcoin Data'!J1220</f>
        <v>48723.157672035399</v>
      </c>
      <c r="F1220" s="25">
        <f t="shared" si="126"/>
        <v>99.277432431133946</v>
      </c>
      <c r="G1220" s="23">
        <f>'Emissions Factors'!$AB$39/1000</f>
        <v>0.49266147344102867</v>
      </c>
      <c r="H1220" s="26">
        <f t="shared" si="132"/>
        <v>48910.166140964611</v>
      </c>
      <c r="I1220" s="23">
        <f t="shared" si="127"/>
        <v>24.004022649404519</v>
      </c>
      <c r="J1220" s="26">
        <f>I1220*'Social Cost of Carbon'!$C$4</f>
        <v>1200.201132470226</v>
      </c>
      <c r="K1220" s="26">
        <f>I1220*'Social Cost of Carbon'!$C$5</f>
        <v>2400.4022649404519</v>
      </c>
      <c r="L1220" s="26">
        <f>I1220*'Social Cost of Carbon'!$C$6</f>
        <v>3600.6033974106776</v>
      </c>
      <c r="M1220" s="23">
        <f t="shared" si="128"/>
        <v>0.22708978820346257</v>
      </c>
      <c r="N1220" s="23">
        <f t="shared" si="129"/>
        <v>0.45417957640692513</v>
      </c>
      <c r="O1220" s="23">
        <f t="shared" si="130"/>
        <v>0.68126936461038767</v>
      </c>
      <c r="P1220" s="27"/>
    </row>
    <row r="1221" spans="1:16" x14ac:dyDescent="0.25">
      <c r="A1221" s="24">
        <f t="shared" si="131"/>
        <v>2019</v>
      </c>
      <c r="B1221" s="32">
        <v>43584</v>
      </c>
      <c r="C1221" s="28">
        <f>'Bitcoin Data'!C1221</f>
        <v>5247.3525390000004</v>
      </c>
      <c r="D1221" s="26">
        <f>'Bitcoin Data'!K1221</f>
        <v>2037.5820692777904</v>
      </c>
      <c r="E1221" s="25">
        <f>'Bitcoin Data'!J1221</f>
        <v>48739.60260679209</v>
      </c>
      <c r="F1221" s="25">
        <f t="shared" si="126"/>
        <v>99.310940335324617</v>
      </c>
      <c r="G1221" s="23">
        <f>'Emissions Factors'!$AB$39/1000</f>
        <v>0.49266147344102867</v>
      </c>
      <c r="H1221" s="26">
        <f t="shared" si="132"/>
        <v>48926.674194415114</v>
      </c>
      <c r="I1221" s="23">
        <f t="shared" si="127"/>
        <v>24.012124435192394</v>
      </c>
      <c r="J1221" s="26">
        <f>I1221*'Social Cost of Carbon'!$C$4</f>
        <v>1200.6062217596198</v>
      </c>
      <c r="K1221" s="26">
        <f>I1221*'Social Cost of Carbon'!$C$5</f>
        <v>2401.2124435192395</v>
      </c>
      <c r="L1221" s="26">
        <f>I1221*'Social Cost of Carbon'!$C$6</f>
        <v>3601.818665278859</v>
      </c>
      <c r="M1221" s="23">
        <f t="shared" si="128"/>
        <v>0.22880227940401007</v>
      </c>
      <c r="N1221" s="23">
        <f t="shared" si="129"/>
        <v>0.45760455880802015</v>
      </c>
      <c r="O1221" s="23">
        <f t="shared" si="130"/>
        <v>0.68640683821203019</v>
      </c>
      <c r="P1221" s="27"/>
    </row>
    <row r="1222" spans="1:16" x14ac:dyDescent="0.25">
      <c r="A1222" s="24">
        <f t="shared" si="131"/>
        <v>2019</v>
      </c>
      <c r="B1222" s="32">
        <v>43585</v>
      </c>
      <c r="C1222" s="28">
        <f>'Bitcoin Data'!C1222</f>
        <v>5350.7265630000002</v>
      </c>
      <c r="D1222" s="26">
        <f>'Bitcoin Data'!K1222</f>
        <v>1749.9513902391602</v>
      </c>
      <c r="E1222" s="25">
        <f>'Bitcoin Data'!J1222</f>
        <v>58353.659024665045</v>
      </c>
      <c r="F1222" s="25">
        <f t="shared" si="126"/>
        <v>102.11606673575452</v>
      </c>
      <c r="G1222" s="23">
        <f>'Emissions Factors'!$AB$39/1000</f>
        <v>0.49266147344102867</v>
      </c>
      <c r="H1222" s="26">
        <f t="shared" si="132"/>
        <v>50308.651900039236</v>
      </c>
      <c r="I1222" s="23">
        <f t="shared" si="127"/>
        <v>28.748599635766862</v>
      </c>
      <c r="J1222" s="26">
        <f>I1222*'Social Cost of Carbon'!$C$4</f>
        <v>1437.4299817883432</v>
      </c>
      <c r="K1222" s="26">
        <f>I1222*'Social Cost of Carbon'!$C$5</f>
        <v>2874.8599635766864</v>
      </c>
      <c r="L1222" s="26">
        <f>I1222*'Social Cost of Carbon'!$C$6</f>
        <v>4312.2899453650289</v>
      </c>
      <c r="M1222" s="23">
        <f t="shared" si="128"/>
        <v>0.26864201802575705</v>
      </c>
      <c r="N1222" s="23">
        <f t="shared" si="129"/>
        <v>0.53728403605151409</v>
      </c>
      <c r="O1222" s="23">
        <f t="shared" si="130"/>
        <v>0.80592605407727103</v>
      </c>
      <c r="P1222" s="27"/>
    </row>
    <row r="1223" spans="1:16" x14ac:dyDescent="0.25">
      <c r="A1223" s="24">
        <f t="shared" si="131"/>
        <v>2019</v>
      </c>
      <c r="B1223" s="32">
        <v>43586</v>
      </c>
      <c r="C1223" s="28">
        <f>'Bitcoin Data'!C1223</f>
        <v>5402.6972660000001</v>
      </c>
      <c r="D1223" s="26">
        <f>'Bitcoin Data'!K1223</f>
        <v>2137.5133594584968</v>
      </c>
      <c r="E1223" s="25">
        <f>'Bitcoin Data'!J1223</f>
        <v>48853.766253118796</v>
      </c>
      <c r="F1223" s="25">
        <f t="shared" ref="F1223:F1286" si="133">E1223*D1223/1000000</f>
        <v>104.4255780259041</v>
      </c>
      <c r="G1223" s="23">
        <f>'Emissions Factors'!$AB$39/1000</f>
        <v>0.49266147344102867</v>
      </c>
      <c r="H1223" s="26">
        <f t="shared" si="132"/>
        <v>51446.45913517302</v>
      </c>
      <c r="I1223" s="23">
        <f t="shared" ref="I1223:I1286" si="134">$E1223*G1223/1000</f>
        <v>24.068368465405111</v>
      </c>
      <c r="J1223" s="26">
        <f>I1223*'Social Cost of Carbon'!$C$4</f>
        <v>1203.4184232702555</v>
      </c>
      <c r="K1223" s="26">
        <f>I1223*'Social Cost of Carbon'!$C$5</f>
        <v>2406.836846540511</v>
      </c>
      <c r="L1223" s="26">
        <f>I1223*'Social Cost of Carbon'!$C$6</f>
        <v>3610.2552698107665</v>
      </c>
      <c r="M1223" s="23">
        <f t="shared" ref="M1223:M1286" si="135">J1223/$C1223</f>
        <v>0.22274400434085981</v>
      </c>
      <c r="N1223" s="23">
        <f t="shared" ref="N1223:N1286" si="136">K1223/$C1223</f>
        <v>0.44548800868171962</v>
      </c>
      <c r="O1223" s="23">
        <f t="shared" ref="O1223:O1286" si="137">L1223/$C1223</f>
        <v>0.66823201302257951</v>
      </c>
      <c r="P1223" s="27"/>
    </row>
    <row r="1224" spans="1:16" x14ac:dyDescent="0.25">
      <c r="A1224" s="24">
        <f t="shared" ref="A1224:A1287" si="138">YEAR(B1224)</f>
        <v>2019</v>
      </c>
      <c r="B1224" s="32">
        <v>43587</v>
      </c>
      <c r="C1224" s="28">
        <f>'Bitcoin Data'!C1224</f>
        <v>5505.2836909999996</v>
      </c>
      <c r="D1224" s="26">
        <f>'Bitcoin Data'!K1224</f>
        <v>2300.0255558395093</v>
      </c>
      <c r="E1224" s="25">
        <f>'Bitcoin Data'!J1224</f>
        <v>45720.009644195532</v>
      </c>
      <c r="F1224" s="25">
        <f t="shared" si="133"/>
        <v>105.15719059487856</v>
      </c>
      <c r="G1224" s="23">
        <f>'Emissions Factors'!$AB$39/1000</f>
        <v>0.49266147344102867</v>
      </c>
      <c r="H1224" s="26">
        <f t="shared" ref="H1224:H1287" si="139">F1224*G1224*1000</f>
        <v>51806.896461391952</v>
      </c>
      <c r="I1224" s="23">
        <f t="shared" si="134"/>
        <v>22.524487317047413</v>
      </c>
      <c r="J1224" s="26">
        <f>I1224*'Social Cost of Carbon'!$C$4</f>
        <v>1126.2243658523707</v>
      </c>
      <c r="K1224" s="26">
        <f>I1224*'Social Cost of Carbon'!$C$5</f>
        <v>2252.4487317047415</v>
      </c>
      <c r="L1224" s="26">
        <f>I1224*'Social Cost of Carbon'!$C$6</f>
        <v>3378.6730975571118</v>
      </c>
      <c r="M1224" s="23">
        <f t="shared" si="135"/>
        <v>0.20457154055358032</v>
      </c>
      <c r="N1224" s="23">
        <f t="shared" si="136"/>
        <v>0.40914308110716063</v>
      </c>
      <c r="O1224" s="23">
        <f t="shared" si="137"/>
        <v>0.61371462166074087</v>
      </c>
      <c r="P1224" s="27"/>
    </row>
    <row r="1225" spans="1:16" x14ac:dyDescent="0.25">
      <c r="A1225" s="24">
        <f t="shared" si="138"/>
        <v>2019</v>
      </c>
      <c r="B1225" s="32">
        <v>43588</v>
      </c>
      <c r="C1225" s="28">
        <f>'Bitcoin Data'!C1225</f>
        <v>5768.2895509999998</v>
      </c>
      <c r="D1225" s="26">
        <f>'Bitcoin Data'!K1225</f>
        <v>1899.9366687777074</v>
      </c>
      <c r="E1225" s="25">
        <f>'Bitcoin Data'!J1225</f>
        <v>57441.641632380153</v>
      </c>
      <c r="F1225" s="25">
        <f t="shared" si="133"/>
        <v>109.13548125214722</v>
      </c>
      <c r="G1225" s="23">
        <f>'Emissions Factors'!$AB$39/1000</f>
        <v>0.49266147344102867</v>
      </c>
      <c r="H1225" s="26">
        <f t="shared" si="139"/>
        <v>53766.846998378613</v>
      </c>
      <c r="I1225" s="23">
        <f t="shared" si="134"/>
        <v>28.299283803479941</v>
      </c>
      <c r="J1225" s="26">
        <f>I1225*'Social Cost of Carbon'!$C$4</f>
        <v>1414.9641901739972</v>
      </c>
      <c r="K1225" s="26">
        <f>I1225*'Social Cost of Carbon'!$C$5</f>
        <v>2829.9283803479943</v>
      </c>
      <c r="L1225" s="26">
        <f>I1225*'Social Cost of Carbon'!$C$6</f>
        <v>4244.8925705219908</v>
      </c>
      <c r="M1225" s="23">
        <f t="shared" si="135"/>
        <v>0.24530047905252897</v>
      </c>
      <c r="N1225" s="23">
        <f t="shared" si="136"/>
        <v>0.49060095810505794</v>
      </c>
      <c r="O1225" s="23">
        <f t="shared" si="137"/>
        <v>0.73590143715758682</v>
      </c>
      <c r="P1225" s="27"/>
    </row>
    <row r="1226" spans="1:16" x14ac:dyDescent="0.25">
      <c r="A1226" s="24">
        <f t="shared" si="138"/>
        <v>2019</v>
      </c>
      <c r="B1226" s="32">
        <v>43589</v>
      </c>
      <c r="C1226" s="28">
        <f>'Bitcoin Data'!C1226</f>
        <v>5831.1674800000001</v>
      </c>
      <c r="D1226" s="26">
        <f>'Bitcoin Data'!K1226</f>
        <v>1650.0137501145844</v>
      </c>
      <c r="E1226" s="25">
        <f>'Bitcoin Data'!J1226</f>
        <v>66166.252316769795</v>
      </c>
      <c r="F1226" s="25">
        <f t="shared" si="133"/>
        <v>109.17522611622113</v>
      </c>
      <c r="G1226" s="23">
        <f>'Emissions Factors'!$AB$39/1000</f>
        <v>0.49266147344102867</v>
      </c>
      <c r="H1226" s="26">
        <f t="shared" si="139"/>
        <v>53786.427761674975</v>
      </c>
      <c r="I1226" s="23">
        <f t="shared" si="134"/>
        <v>32.597563358450685</v>
      </c>
      <c r="J1226" s="26">
        <f>I1226*'Social Cost of Carbon'!$C$4</f>
        <v>1629.8781679225342</v>
      </c>
      <c r="K1226" s="26">
        <f>I1226*'Social Cost of Carbon'!$C$5</f>
        <v>3259.7563358450684</v>
      </c>
      <c r="L1226" s="26">
        <f>I1226*'Social Cost of Carbon'!$C$6</f>
        <v>4889.6345037676028</v>
      </c>
      <c r="M1226" s="23">
        <f t="shared" si="135"/>
        <v>0.27951146550202227</v>
      </c>
      <c r="N1226" s="23">
        <f t="shared" si="136"/>
        <v>0.55902293100404454</v>
      </c>
      <c r="O1226" s="23">
        <f t="shared" si="137"/>
        <v>0.83853439650606687</v>
      </c>
      <c r="P1226" s="27"/>
    </row>
    <row r="1227" spans="1:16" x14ac:dyDescent="0.25">
      <c r="A1227" s="24">
        <f t="shared" si="138"/>
        <v>2019</v>
      </c>
      <c r="B1227" s="32">
        <v>43590</v>
      </c>
      <c r="C1227" s="28">
        <f>'Bitcoin Data'!C1227</f>
        <v>5795.7084960000002</v>
      </c>
      <c r="D1227" s="26">
        <f>'Bitcoin Data'!K1227</f>
        <v>1612.4697661918838</v>
      </c>
      <c r="E1227" s="25">
        <f>'Bitcoin Data'!J1227</f>
        <v>67620.281035598906</v>
      </c>
      <c r="F1227" s="25">
        <f t="shared" si="133"/>
        <v>109.03565875130164</v>
      </c>
      <c r="G1227" s="23">
        <f>'Emissions Factors'!$AB$39/1000</f>
        <v>0.49266147344102867</v>
      </c>
      <c r="H1227" s="26">
        <f t="shared" si="139"/>
        <v>53717.668298029457</v>
      </c>
      <c r="I1227" s="23">
        <f t="shared" si="134"/>
        <v>33.313907289494608</v>
      </c>
      <c r="J1227" s="26">
        <f>I1227*'Social Cost of Carbon'!$C$4</f>
        <v>1665.6953644747305</v>
      </c>
      <c r="K1227" s="26">
        <f>I1227*'Social Cost of Carbon'!$C$5</f>
        <v>3331.3907289494609</v>
      </c>
      <c r="L1227" s="26">
        <f>I1227*'Social Cost of Carbon'!$C$6</f>
        <v>4997.0860934241909</v>
      </c>
      <c r="M1227" s="23">
        <f t="shared" si="135"/>
        <v>0.28740150848241186</v>
      </c>
      <c r="N1227" s="23">
        <f t="shared" si="136"/>
        <v>0.57480301696482372</v>
      </c>
      <c r="O1227" s="23">
        <f t="shared" si="137"/>
        <v>0.86220452544723547</v>
      </c>
      <c r="P1227" s="27"/>
    </row>
    <row r="1228" spans="1:16" x14ac:dyDescent="0.25">
      <c r="A1228" s="24">
        <f t="shared" si="138"/>
        <v>2019</v>
      </c>
      <c r="B1228" s="32">
        <v>43591</v>
      </c>
      <c r="C1228" s="28">
        <f>'Bitcoin Data'!C1228</f>
        <v>5746.8071289999998</v>
      </c>
      <c r="D1228" s="26">
        <f>'Bitcoin Data'!K1228</f>
        <v>1887.5838926174499</v>
      </c>
      <c r="E1228" s="25">
        <f>'Bitcoin Data'!J1228</f>
        <v>56332.923829400701</v>
      </c>
      <c r="F1228" s="25">
        <f t="shared" si="133"/>
        <v>106.33311964442247</v>
      </c>
      <c r="G1228" s="23">
        <f>'Emissions Factors'!$AB$39/1000</f>
        <v>0.49266147344102867</v>
      </c>
      <c r="H1228" s="26">
        <f t="shared" si="139"/>
        <v>52386.231399602366</v>
      </c>
      <c r="I1228" s="23">
        <f t="shared" si="134"/>
        <v>27.753061257033785</v>
      </c>
      <c r="J1228" s="26">
        <f>I1228*'Social Cost of Carbon'!$C$4</f>
        <v>1387.6530628516894</v>
      </c>
      <c r="K1228" s="26">
        <f>I1228*'Social Cost of Carbon'!$C$5</f>
        <v>2775.3061257033787</v>
      </c>
      <c r="L1228" s="26">
        <f>I1228*'Social Cost of Carbon'!$C$6</f>
        <v>4162.9591885550681</v>
      </c>
      <c r="M1228" s="23">
        <f t="shared" si="135"/>
        <v>0.24146504862660223</v>
      </c>
      <c r="N1228" s="23">
        <f t="shared" si="136"/>
        <v>0.48293009725320446</v>
      </c>
      <c r="O1228" s="23">
        <f t="shared" si="137"/>
        <v>0.72439514587980669</v>
      </c>
      <c r="P1228" s="27"/>
    </row>
    <row r="1229" spans="1:16" x14ac:dyDescent="0.25">
      <c r="A1229" s="24">
        <f t="shared" si="138"/>
        <v>2019</v>
      </c>
      <c r="B1229" s="32">
        <v>43592</v>
      </c>
      <c r="C1229" s="28">
        <f>'Bitcoin Data'!C1229</f>
        <v>5829.5014650000003</v>
      </c>
      <c r="D1229" s="26">
        <f>'Bitcoin Data'!K1229</f>
        <v>1587.4415733309816</v>
      </c>
      <c r="E1229" s="25">
        <f>'Bitcoin Data'!J1229</f>
        <v>66719.007151425511</v>
      </c>
      <c r="F1229" s="25">
        <f t="shared" si="133"/>
        <v>105.91252568353993</v>
      </c>
      <c r="G1229" s="23">
        <f>'Emissions Factors'!$AB$39/1000</f>
        <v>0.49266147344102867</v>
      </c>
      <c r="H1229" s="26">
        <f t="shared" si="139"/>
        <v>52179.020959113572</v>
      </c>
      <c r="I1229" s="23">
        <f t="shared" si="134"/>
        <v>32.869884369743822</v>
      </c>
      <c r="J1229" s="26">
        <f>I1229*'Social Cost of Carbon'!$C$4</f>
        <v>1643.4942184871911</v>
      </c>
      <c r="K1229" s="26">
        <f>I1229*'Social Cost of Carbon'!$C$5</f>
        <v>3286.9884369743822</v>
      </c>
      <c r="L1229" s="26">
        <f>I1229*'Social Cost of Carbon'!$C$6</f>
        <v>4930.4826554615729</v>
      </c>
      <c r="M1229" s="23">
        <f t="shared" si="135"/>
        <v>0.28192706157715858</v>
      </c>
      <c r="N1229" s="23">
        <f t="shared" si="136"/>
        <v>0.56385412315431716</v>
      </c>
      <c r="O1229" s="23">
        <f t="shared" si="137"/>
        <v>0.84578118473147557</v>
      </c>
      <c r="P1229" s="27"/>
    </row>
    <row r="1230" spans="1:16" x14ac:dyDescent="0.25">
      <c r="A1230" s="24">
        <f t="shared" si="138"/>
        <v>2019</v>
      </c>
      <c r="B1230" s="32">
        <v>43593</v>
      </c>
      <c r="C1230" s="28">
        <f>'Bitcoin Data'!C1230</f>
        <v>5982.4575199999999</v>
      </c>
      <c r="D1230" s="26">
        <f>'Bitcoin Data'!K1230</f>
        <v>1899.9366687777074</v>
      </c>
      <c r="E1230" s="25">
        <f>'Bitcoin Data'!J1230</f>
        <v>55404.351689634626</v>
      </c>
      <c r="F1230" s="25">
        <f t="shared" si="133"/>
        <v>105.26475938499296</v>
      </c>
      <c r="G1230" s="23">
        <f>'Emissions Factors'!$AB$39/1000</f>
        <v>0.49266147344102867</v>
      </c>
      <c r="H1230" s="26">
        <f t="shared" si="139"/>
        <v>51859.891460025981</v>
      </c>
      <c r="I1230" s="23">
        <f t="shared" si="134"/>
        <v>27.295589538460344</v>
      </c>
      <c r="J1230" s="26">
        <f>I1230*'Social Cost of Carbon'!$C$4</f>
        <v>1364.7794769230172</v>
      </c>
      <c r="K1230" s="26">
        <f>I1230*'Social Cost of Carbon'!$C$5</f>
        <v>2729.5589538460345</v>
      </c>
      <c r="L1230" s="26">
        <f>I1230*'Social Cost of Carbon'!$C$6</f>
        <v>4094.3384307690517</v>
      </c>
      <c r="M1230" s="23">
        <f t="shared" si="135"/>
        <v>0.22813024118606984</v>
      </c>
      <c r="N1230" s="23">
        <f t="shared" si="136"/>
        <v>0.45626048237213968</v>
      </c>
      <c r="O1230" s="23">
        <f t="shared" si="137"/>
        <v>0.68439072355820951</v>
      </c>
      <c r="P1230" s="27"/>
    </row>
    <row r="1231" spans="1:16" x14ac:dyDescent="0.25">
      <c r="A1231" s="24">
        <f t="shared" si="138"/>
        <v>2019</v>
      </c>
      <c r="B1231" s="32">
        <v>43594</v>
      </c>
      <c r="C1231" s="28">
        <f>'Bitcoin Data'!C1231</f>
        <v>6174.5288090000004</v>
      </c>
      <c r="D1231" s="26">
        <f>'Bitcoin Data'!K1231</f>
        <v>1875</v>
      </c>
      <c r="E1231" s="25">
        <f>'Bitcoin Data'!J1231</f>
        <v>55554.066488836659</v>
      </c>
      <c r="F1231" s="25">
        <f t="shared" si="133"/>
        <v>104.16387466656874</v>
      </c>
      <c r="G1231" s="23">
        <f>'Emissions Factors'!$AB$39/1000</f>
        <v>0.49266147344102867</v>
      </c>
      <c r="H1231" s="26">
        <f t="shared" si="139"/>
        <v>51317.527972558397</v>
      </c>
      <c r="I1231" s="23">
        <f t="shared" si="134"/>
        <v>27.369348252031145</v>
      </c>
      <c r="J1231" s="26">
        <f>I1231*'Social Cost of Carbon'!$C$4</f>
        <v>1368.4674126015573</v>
      </c>
      <c r="K1231" s="26">
        <f>I1231*'Social Cost of Carbon'!$C$5</f>
        <v>2736.9348252031145</v>
      </c>
      <c r="L1231" s="26">
        <f>I1231*'Social Cost of Carbon'!$C$6</f>
        <v>4105.402237804672</v>
      </c>
      <c r="M1231" s="23">
        <f t="shared" si="135"/>
        <v>0.22163106771918817</v>
      </c>
      <c r="N1231" s="23">
        <f t="shared" si="136"/>
        <v>0.44326213543837634</v>
      </c>
      <c r="O1231" s="23">
        <f t="shared" si="137"/>
        <v>0.66489320315756451</v>
      </c>
      <c r="P1231" s="27"/>
    </row>
    <row r="1232" spans="1:16" x14ac:dyDescent="0.25">
      <c r="A1232" s="24">
        <f t="shared" si="138"/>
        <v>2019</v>
      </c>
      <c r="B1232" s="32">
        <v>43595</v>
      </c>
      <c r="C1232" s="28">
        <f>'Bitcoin Data'!C1232</f>
        <v>6378.8491210000002</v>
      </c>
      <c r="D1232" s="26">
        <f>'Bitcoin Data'!K1232</f>
        <v>1562.5</v>
      </c>
      <c r="E1232" s="25">
        <f>'Bitcoin Data'!J1232</f>
        <v>65012.974704062617</v>
      </c>
      <c r="F1232" s="25">
        <f t="shared" si="133"/>
        <v>101.58277297509784</v>
      </c>
      <c r="G1232" s="23">
        <f>'Emissions Factors'!$AB$39/1000</f>
        <v>0.49266147344102867</v>
      </c>
      <c r="H1232" s="26">
        <f t="shared" si="139"/>
        <v>50045.918610137203</v>
      </c>
      <c r="I1232" s="23">
        <f t="shared" si="134"/>
        <v>32.029387910487813</v>
      </c>
      <c r="J1232" s="26">
        <f>I1232*'Social Cost of Carbon'!$C$4</f>
        <v>1601.4693955243906</v>
      </c>
      <c r="K1232" s="26">
        <f>I1232*'Social Cost of Carbon'!$C$5</f>
        <v>3202.9387910487812</v>
      </c>
      <c r="L1232" s="26">
        <f>I1232*'Social Cost of Carbon'!$C$6</f>
        <v>4804.4081865731723</v>
      </c>
      <c r="M1232" s="23">
        <f t="shared" si="135"/>
        <v>0.25105930006278804</v>
      </c>
      <c r="N1232" s="23">
        <f t="shared" si="136"/>
        <v>0.50211860012557608</v>
      </c>
      <c r="O1232" s="23">
        <f t="shared" si="137"/>
        <v>0.75317790018836417</v>
      </c>
      <c r="P1232" s="27"/>
    </row>
    <row r="1233" spans="1:16" x14ac:dyDescent="0.25">
      <c r="A1233" s="24">
        <f t="shared" si="138"/>
        <v>2019</v>
      </c>
      <c r="B1233" s="32">
        <v>43596</v>
      </c>
      <c r="C1233" s="28">
        <f>'Bitcoin Data'!C1233</f>
        <v>7204.7714839999999</v>
      </c>
      <c r="D1233" s="26">
        <f>'Bitcoin Data'!K1233</f>
        <v>1624.9887153561435</v>
      </c>
      <c r="E1233" s="25">
        <f>'Bitcoin Data'!J1233</f>
        <v>61265.469673830929</v>
      </c>
      <c r="F1233" s="25">
        <f t="shared" si="133"/>
        <v>99.555696860969292</v>
      </c>
      <c r="G1233" s="23">
        <f>'Emissions Factors'!$AB$39/1000</f>
        <v>0.49266147344102867</v>
      </c>
      <c r="H1233" s="26">
        <f t="shared" si="139"/>
        <v>49047.256304973525</v>
      </c>
      <c r="I1233" s="23">
        <f t="shared" si="134"/>
        <v>30.183136560566204</v>
      </c>
      <c r="J1233" s="26">
        <f>I1233*'Social Cost of Carbon'!$C$4</f>
        <v>1509.1568280283102</v>
      </c>
      <c r="K1233" s="26">
        <f>I1233*'Social Cost of Carbon'!$C$5</f>
        <v>3018.3136560566204</v>
      </c>
      <c r="L1233" s="26">
        <f>I1233*'Social Cost of Carbon'!$C$6</f>
        <v>4527.4704840849308</v>
      </c>
      <c r="M1233" s="23">
        <f t="shared" si="135"/>
        <v>0.20946630040658071</v>
      </c>
      <c r="N1233" s="23">
        <f t="shared" si="136"/>
        <v>0.41893260081316142</v>
      </c>
      <c r="O1233" s="23">
        <f t="shared" si="137"/>
        <v>0.62839890121974218</v>
      </c>
      <c r="P1233" s="27"/>
    </row>
    <row r="1234" spans="1:16" x14ac:dyDescent="0.25">
      <c r="A1234" s="24">
        <f t="shared" si="138"/>
        <v>2019</v>
      </c>
      <c r="B1234" s="32">
        <v>43597</v>
      </c>
      <c r="C1234" s="28">
        <f>'Bitcoin Data'!C1234</f>
        <v>6972.3715819999998</v>
      </c>
      <c r="D1234" s="26">
        <f>'Bitcoin Data'!K1234</f>
        <v>1974.9835418038181</v>
      </c>
      <c r="E1234" s="25">
        <f>'Bitcoin Data'!J1234</f>
        <v>50429.278900190518</v>
      </c>
      <c r="F1234" s="25">
        <f t="shared" si="133"/>
        <v>99.596995852910823</v>
      </c>
      <c r="G1234" s="23">
        <f>'Emissions Factors'!$AB$39/1000</f>
        <v>0.49266147344102867</v>
      </c>
      <c r="H1234" s="26">
        <f t="shared" si="139"/>
        <v>49067.602727195066</v>
      </c>
      <c r="I1234" s="23">
        <f t="shared" si="134"/>
        <v>24.844562847536441</v>
      </c>
      <c r="J1234" s="26">
        <f>I1234*'Social Cost of Carbon'!$C$4</f>
        <v>1242.228142376822</v>
      </c>
      <c r="K1234" s="26">
        <f>I1234*'Social Cost of Carbon'!$C$5</f>
        <v>2484.456284753644</v>
      </c>
      <c r="L1234" s="26">
        <f>I1234*'Social Cost of Carbon'!$C$6</f>
        <v>3726.6844271304662</v>
      </c>
      <c r="M1234" s="23">
        <f t="shared" si="135"/>
        <v>0.17816436312484846</v>
      </c>
      <c r="N1234" s="23">
        <f t="shared" si="136"/>
        <v>0.35632872624969691</v>
      </c>
      <c r="O1234" s="23">
        <f t="shared" si="137"/>
        <v>0.53449308937454543</v>
      </c>
      <c r="P1234" s="27"/>
    </row>
    <row r="1235" spans="1:16" x14ac:dyDescent="0.25">
      <c r="A1235" s="24">
        <f t="shared" si="138"/>
        <v>2019</v>
      </c>
      <c r="B1235" s="32">
        <v>43598</v>
      </c>
      <c r="C1235" s="28">
        <f>'Bitcoin Data'!C1235</f>
        <v>7814.9150390000004</v>
      </c>
      <c r="D1235" s="26">
        <f>'Bitcoin Data'!K1235</f>
        <v>2087.4405659283316</v>
      </c>
      <c r="E1235" s="25">
        <f>'Bitcoin Data'!J1235</f>
        <v>49121.433713770697</v>
      </c>
      <c r="F1235" s="25">
        <f t="shared" si="133"/>
        <v>102.53807339068453</v>
      </c>
      <c r="G1235" s="23">
        <f>'Emissions Factors'!$AB$39/1000</f>
        <v>0.49266147344102867</v>
      </c>
      <c r="H1235" s="26">
        <f t="shared" si="139"/>
        <v>50516.558320458978</v>
      </c>
      <c r="I1235" s="23">
        <f t="shared" si="134"/>
        <v>24.200237910962091</v>
      </c>
      <c r="J1235" s="26">
        <f>I1235*'Social Cost of Carbon'!$C$4</f>
        <v>1210.0118955481046</v>
      </c>
      <c r="K1235" s="26">
        <f>I1235*'Social Cost of Carbon'!$C$5</f>
        <v>2420.0237910962092</v>
      </c>
      <c r="L1235" s="26">
        <f>I1235*'Social Cost of Carbon'!$C$6</f>
        <v>3630.0356866443135</v>
      </c>
      <c r="M1235" s="23">
        <f t="shared" si="135"/>
        <v>0.1548336596763486</v>
      </c>
      <c r="N1235" s="23">
        <f t="shared" si="136"/>
        <v>0.3096673193526972</v>
      </c>
      <c r="O1235" s="23">
        <f t="shared" si="137"/>
        <v>0.46450097902904575</v>
      </c>
      <c r="P1235" s="27"/>
    </row>
    <row r="1236" spans="1:16" x14ac:dyDescent="0.25">
      <c r="A1236" s="24">
        <f t="shared" si="138"/>
        <v>2019</v>
      </c>
      <c r="B1236" s="32">
        <v>43599</v>
      </c>
      <c r="C1236" s="28">
        <f>'Bitcoin Data'!C1236</f>
        <v>7994.4160160000001</v>
      </c>
      <c r="D1236" s="26">
        <f>'Bitcoin Data'!K1236</f>
        <v>1899.9366687777074</v>
      </c>
      <c r="E1236" s="25">
        <f>'Bitcoin Data'!J1236</f>
        <v>54809.349247503917</v>
      </c>
      <c r="F1236" s="25">
        <f t="shared" si="133"/>
        <v>104.13429242717653</v>
      </c>
      <c r="G1236" s="23">
        <f>'Emissions Factors'!$AB$39/1000</f>
        <v>0.49266147344102867</v>
      </c>
      <c r="H1236" s="26">
        <f t="shared" si="139"/>
        <v>51302.953942911743</v>
      </c>
      <c r="I1236" s="23">
        <f t="shared" si="134"/>
        <v>27.002454758619216</v>
      </c>
      <c r="J1236" s="26">
        <f>I1236*'Social Cost of Carbon'!$C$4</f>
        <v>1350.1227379309607</v>
      </c>
      <c r="K1236" s="26">
        <f>I1236*'Social Cost of Carbon'!$C$5</f>
        <v>2700.2454758619215</v>
      </c>
      <c r="L1236" s="26">
        <f>I1236*'Social Cost of Carbon'!$C$6</f>
        <v>4050.3682137928822</v>
      </c>
      <c r="M1236" s="23">
        <f t="shared" si="135"/>
        <v>0.16888322239283385</v>
      </c>
      <c r="N1236" s="23">
        <f t="shared" si="136"/>
        <v>0.3377664447856677</v>
      </c>
      <c r="O1236" s="23">
        <f t="shared" si="137"/>
        <v>0.50664966717850157</v>
      </c>
      <c r="P1236" s="27"/>
    </row>
    <row r="1237" spans="1:16" x14ac:dyDescent="0.25">
      <c r="A1237" s="24">
        <f t="shared" si="138"/>
        <v>2019</v>
      </c>
      <c r="B1237" s="32">
        <v>43600</v>
      </c>
      <c r="C1237" s="28">
        <f>'Bitcoin Data'!C1237</f>
        <v>8205.1679690000001</v>
      </c>
      <c r="D1237" s="26">
        <f>'Bitcoin Data'!K1237</f>
        <v>1862.5827814569536</v>
      </c>
      <c r="E1237" s="25">
        <f>'Bitcoin Data'!J1237</f>
        <v>57263.02133009649</v>
      </c>
      <c r="F1237" s="25">
        <f t="shared" si="133"/>
        <v>106.65711754363998</v>
      </c>
      <c r="G1237" s="23">
        <f>'Emissions Factors'!$AB$39/1000</f>
        <v>0.49266147344102867</v>
      </c>
      <c r="H1237" s="26">
        <f t="shared" si="139"/>
        <v>52545.852682022662</v>
      </c>
      <c r="I1237" s="23">
        <f t="shared" si="134"/>
        <v>28.21128446217039</v>
      </c>
      <c r="J1237" s="26">
        <f>I1237*'Social Cost of Carbon'!$C$4</f>
        <v>1410.5642231085194</v>
      </c>
      <c r="K1237" s="26">
        <f>I1237*'Social Cost of Carbon'!$C$5</f>
        <v>2821.1284462170388</v>
      </c>
      <c r="L1237" s="26">
        <f>I1237*'Social Cost of Carbon'!$C$6</f>
        <v>4231.6926693255582</v>
      </c>
      <c r="M1237" s="23">
        <f t="shared" si="135"/>
        <v>0.171911681569199</v>
      </c>
      <c r="N1237" s="23">
        <f t="shared" si="136"/>
        <v>0.34382336313839801</v>
      </c>
      <c r="O1237" s="23">
        <f t="shared" si="137"/>
        <v>0.51573504470759701</v>
      </c>
      <c r="P1237" s="27"/>
    </row>
    <row r="1238" spans="1:16" x14ac:dyDescent="0.25">
      <c r="A1238" s="24">
        <f t="shared" si="138"/>
        <v>2019</v>
      </c>
      <c r="B1238" s="32">
        <v>43601</v>
      </c>
      <c r="C1238" s="28">
        <f>'Bitcoin Data'!C1238</f>
        <v>7884.9091799999997</v>
      </c>
      <c r="D1238" s="26">
        <f>'Bitcoin Data'!K1238</f>
        <v>1825.0025347257426</v>
      </c>
      <c r="E1238" s="25">
        <f>'Bitcoin Data'!J1238</f>
        <v>58241.318283005057</v>
      </c>
      <c r="F1238" s="25">
        <f t="shared" si="133"/>
        <v>106.29055349225295</v>
      </c>
      <c r="G1238" s="23">
        <f>'Emissions Factors'!$AB$39/1000</f>
        <v>0.49266147344102867</v>
      </c>
      <c r="H1238" s="26">
        <f t="shared" si="139"/>
        <v>52365.260696355821</v>
      </c>
      <c r="I1238" s="23">
        <f t="shared" si="134"/>
        <v>28.693253680453196</v>
      </c>
      <c r="J1238" s="26">
        <f>I1238*'Social Cost of Carbon'!$C$4</f>
        <v>1434.6626840226597</v>
      </c>
      <c r="K1238" s="26">
        <f>I1238*'Social Cost of Carbon'!$C$5</f>
        <v>2869.3253680453195</v>
      </c>
      <c r="L1238" s="26">
        <f>I1238*'Social Cost of Carbon'!$C$6</f>
        <v>4303.9880520679799</v>
      </c>
      <c r="M1238" s="23">
        <f t="shared" si="135"/>
        <v>0.18195043865079241</v>
      </c>
      <c r="N1238" s="23">
        <f t="shared" si="136"/>
        <v>0.36390087730158482</v>
      </c>
      <c r="O1238" s="23">
        <f t="shared" si="137"/>
        <v>0.54585131595237724</v>
      </c>
      <c r="P1238" s="27"/>
    </row>
    <row r="1239" spans="1:16" x14ac:dyDescent="0.25">
      <c r="A1239" s="24">
        <f t="shared" si="138"/>
        <v>2019</v>
      </c>
      <c r="B1239" s="32">
        <v>43602</v>
      </c>
      <c r="C1239" s="28">
        <f>'Bitcoin Data'!C1239</f>
        <v>7343.8955079999996</v>
      </c>
      <c r="D1239" s="26">
        <f>'Bitcoin Data'!K1239</f>
        <v>1887.5838926174499</v>
      </c>
      <c r="E1239" s="25">
        <f>'Bitcoin Data'!J1239</f>
        <v>56061.780122972363</v>
      </c>
      <c r="F1239" s="25">
        <f t="shared" si="133"/>
        <v>105.82131315158375</v>
      </c>
      <c r="G1239" s="23">
        <f>'Emissions Factors'!$AB$39/1000</f>
        <v>0.49266147344102867</v>
      </c>
      <c r="H1239" s="26">
        <f t="shared" si="139"/>
        <v>52134.084058723754</v>
      </c>
      <c r="I1239" s="23">
        <f t="shared" si="134"/>
        <v>27.619479199110536</v>
      </c>
      <c r="J1239" s="26">
        <f>I1239*'Social Cost of Carbon'!$C$4</f>
        <v>1380.9739599555269</v>
      </c>
      <c r="K1239" s="26">
        <f>I1239*'Social Cost of Carbon'!$C$5</f>
        <v>2761.9479199110538</v>
      </c>
      <c r="L1239" s="26">
        <f>I1239*'Social Cost of Carbon'!$C$6</f>
        <v>4142.9218798665806</v>
      </c>
      <c r="M1239" s="23">
        <f t="shared" si="135"/>
        <v>0.18804379207890098</v>
      </c>
      <c r="N1239" s="23">
        <f t="shared" si="136"/>
        <v>0.37608758415780197</v>
      </c>
      <c r="O1239" s="23">
        <f t="shared" si="137"/>
        <v>0.56413137623670295</v>
      </c>
      <c r="P1239" s="27"/>
    </row>
    <row r="1240" spans="1:16" x14ac:dyDescent="0.25">
      <c r="A1240" s="24">
        <f t="shared" si="138"/>
        <v>2019</v>
      </c>
      <c r="B1240" s="32">
        <v>43603</v>
      </c>
      <c r="C1240" s="28">
        <f>'Bitcoin Data'!C1240</f>
        <v>7271.2080079999996</v>
      </c>
      <c r="D1240" s="26">
        <f>'Bitcoin Data'!K1240</f>
        <v>1912.4521886952823</v>
      </c>
      <c r="E1240" s="25">
        <f>'Bitcoin Data'!J1240</f>
        <v>56703.150169771521</v>
      </c>
      <c r="F1240" s="25">
        <f t="shared" si="133"/>
        <v>108.44206364809682</v>
      </c>
      <c r="G1240" s="23">
        <f>'Emissions Factors'!$AB$39/1000</f>
        <v>0.49266147344102867</v>
      </c>
      <c r="H1240" s="26">
        <f t="shared" si="139"/>
        <v>53425.22685985719</v>
      </c>
      <c r="I1240" s="23">
        <f t="shared" si="134"/>
        <v>27.935457511387554</v>
      </c>
      <c r="J1240" s="26">
        <f>I1240*'Social Cost of Carbon'!$C$4</f>
        <v>1396.7728755693777</v>
      </c>
      <c r="K1240" s="26">
        <f>I1240*'Social Cost of Carbon'!$C$5</f>
        <v>2793.5457511387553</v>
      </c>
      <c r="L1240" s="26">
        <f>I1240*'Social Cost of Carbon'!$C$6</f>
        <v>4190.3186267081328</v>
      </c>
      <c r="M1240" s="23">
        <f t="shared" si="135"/>
        <v>0.19209639911725901</v>
      </c>
      <c r="N1240" s="23">
        <f t="shared" si="136"/>
        <v>0.38419279823451802</v>
      </c>
      <c r="O1240" s="23">
        <f t="shared" si="137"/>
        <v>0.57628919735177697</v>
      </c>
      <c r="P1240" s="27"/>
    </row>
    <row r="1241" spans="1:16" x14ac:dyDescent="0.25">
      <c r="A1241" s="24">
        <f t="shared" si="138"/>
        <v>2019</v>
      </c>
      <c r="B1241" s="32">
        <v>43604</v>
      </c>
      <c r="C1241" s="28">
        <f>'Bitcoin Data'!C1241</f>
        <v>8197.6894530000009</v>
      </c>
      <c r="D1241" s="26">
        <f>'Bitcoin Data'!K1241</f>
        <v>2037.5820692777904</v>
      </c>
      <c r="E1241" s="25">
        <f>'Bitcoin Data'!J1241</f>
        <v>54356.075645097459</v>
      </c>
      <c r="F1241" s="25">
        <f t="shared" si="133"/>
        <v>110.75496509075779</v>
      </c>
      <c r="G1241" s="23">
        <f>'Emissions Factors'!$AB$39/1000</f>
        <v>0.49266147344102867</v>
      </c>
      <c r="H1241" s="26">
        <f t="shared" si="139"/>
        <v>54564.70429252243</v>
      </c>
      <c r="I1241" s="23">
        <f t="shared" si="134"/>
        <v>26.779144317785725</v>
      </c>
      <c r="J1241" s="26">
        <f>I1241*'Social Cost of Carbon'!$C$4</f>
        <v>1338.9572158892863</v>
      </c>
      <c r="K1241" s="26">
        <f>I1241*'Social Cost of Carbon'!$C$5</f>
        <v>2677.9144317785726</v>
      </c>
      <c r="L1241" s="26">
        <f>I1241*'Social Cost of Carbon'!$C$6</f>
        <v>4016.8716476678587</v>
      </c>
      <c r="M1241" s="23">
        <f t="shared" si="135"/>
        <v>0.16333348848672058</v>
      </c>
      <c r="N1241" s="23">
        <f t="shared" si="136"/>
        <v>0.32666697697344116</v>
      </c>
      <c r="O1241" s="23">
        <f t="shared" si="137"/>
        <v>0.49000046546016168</v>
      </c>
      <c r="P1241" s="27"/>
    </row>
    <row r="1242" spans="1:16" x14ac:dyDescent="0.25">
      <c r="A1242" s="24">
        <f t="shared" si="138"/>
        <v>2019</v>
      </c>
      <c r="B1242" s="32">
        <v>43605</v>
      </c>
      <c r="C1242" s="28">
        <f>'Bitcoin Data'!C1242</f>
        <v>7978.3090819999998</v>
      </c>
      <c r="D1242" s="26">
        <f>'Bitcoin Data'!K1242</f>
        <v>2012.5223613595704</v>
      </c>
      <c r="E1242" s="25">
        <f>'Bitcoin Data'!J1242</f>
        <v>55262.000901094289</v>
      </c>
      <c r="F1242" s="25">
        <f t="shared" si="133"/>
        <v>111.21601254692497</v>
      </c>
      <c r="G1242" s="23">
        <f>'Emissions Factors'!$AB$39/1000</f>
        <v>0.49266147344102867</v>
      </c>
      <c r="H1242" s="26">
        <f t="shared" si="139"/>
        <v>54791.844611603992</v>
      </c>
      <c r="I1242" s="23">
        <f t="shared" si="134"/>
        <v>27.225458789232565</v>
      </c>
      <c r="J1242" s="26">
        <f>I1242*'Social Cost of Carbon'!$C$4</f>
        <v>1361.2729394616283</v>
      </c>
      <c r="K1242" s="26">
        <f>I1242*'Social Cost of Carbon'!$C$5</f>
        <v>2722.5458789232566</v>
      </c>
      <c r="L1242" s="26">
        <f>I1242*'Social Cost of Carbon'!$C$6</f>
        <v>4083.8188183848847</v>
      </c>
      <c r="M1242" s="23">
        <f t="shared" si="135"/>
        <v>0.17062173519108448</v>
      </c>
      <c r="N1242" s="23">
        <f t="shared" si="136"/>
        <v>0.34124347038216896</v>
      </c>
      <c r="O1242" s="23">
        <f t="shared" si="137"/>
        <v>0.51186520557325343</v>
      </c>
      <c r="P1242" s="27"/>
    </row>
    <row r="1243" spans="1:16" x14ac:dyDescent="0.25">
      <c r="A1243" s="24">
        <f t="shared" si="138"/>
        <v>2019</v>
      </c>
      <c r="B1243" s="32">
        <v>43606</v>
      </c>
      <c r="C1243" s="28">
        <f>'Bitcoin Data'!C1243</f>
        <v>7963.3276370000003</v>
      </c>
      <c r="D1243" s="26">
        <f>'Bitcoin Data'!K1243</f>
        <v>1912.4521886952823</v>
      </c>
      <c r="E1243" s="25">
        <f>'Bitcoin Data'!J1243</f>
        <v>57802.991901263711</v>
      </c>
      <c r="F1243" s="25">
        <f t="shared" si="133"/>
        <v>110.54545837470747</v>
      </c>
      <c r="G1243" s="23">
        <f>'Emissions Factors'!$AB$39/1000</f>
        <v>0.49266147344102867</v>
      </c>
      <c r="H1243" s="26">
        <f t="shared" si="139"/>
        <v>54461.488405097283</v>
      </c>
      <c r="I1243" s="23">
        <f t="shared" si="134"/>
        <v>28.47730715937643</v>
      </c>
      <c r="J1243" s="26">
        <f>I1243*'Social Cost of Carbon'!$C$4</f>
        <v>1423.8653579688214</v>
      </c>
      <c r="K1243" s="26">
        <f>I1243*'Social Cost of Carbon'!$C$5</f>
        <v>2847.7307159376428</v>
      </c>
      <c r="L1243" s="26">
        <f>I1243*'Social Cost of Carbon'!$C$6</f>
        <v>4271.5960739064649</v>
      </c>
      <c r="M1243" s="23">
        <f t="shared" si="135"/>
        <v>0.17880280994004533</v>
      </c>
      <c r="N1243" s="23">
        <f t="shared" si="136"/>
        <v>0.35760561988009065</v>
      </c>
      <c r="O1243" s="23">
        <f t="shared" si="137"/>
        <v>0.53640842982013615</v>
      </c>
      <c r="P1243" s="27"/>
    </row>
    <row r="1244" spans="1:16" x14ac:dyDescent="0.25">
      <c r="A1244" s="24">
        <f t="shared" si="138"/>
        <v>2019</v>
      </c>
      <c r="B1244" s="32">
        <v>43607</v>
      </c>
      <c r="C1244" s="28">
        <f>'Bitcoin Data'!C1244</f>
        <v>7680.0664059999999</v>
      </c>
      <c r="D1244" s="26">
        <f>'Bitcoin Data'!K1244</f>
        <v>2087.4405659283316</v>
      </c>
      <c r="E1244" s="25">
        <f>'Bitcoin Data'!J1244</f>
        <v>52980.97207186075</v>
      </c>
      <c r="F1244" s="25">
        <f t="shared" si="133"/>
        <v>110.59463032511815</v>
      </c>
      <c r="G1244" s="23">
        <f>'Emissions Factors'!$AB$39/1000</f>
        <v>0.49266147344102867</v>
      </c>
      <c r="H1244" s="26">
        <f t="shared" si="139"/>
        <v>54485.713530638575</v>
      </c>
      <c r="I1244" s="23">
        <f t="shared" si="134"/>
        <v>26.101683765260905</v>
      </c>
      <c r="J1244" s="26">
        <f>I1244*'Social Cost of Carbon'!$C$4</f>
        <v>1305.0841882630452</v>
      </c>
      <c r="K1244" s="26">
        <f>I1244*'Social Cost of Carbon'!$C$5</f>
        <v>2610.1683765260905</v>
      </c>
      <c r="L1244" s="26">
        <f>I1244*'Social Cost of Carbon'!$C$6</f>
        <v>3915.2525647891357</v>
      </c>
      <c r="M1244" s="23">
        <f t="shared" si="135"/>
        <v>0.16993136768237538</v>
      </c>
      <c r="N1244" s="23">
        <f t="shared" si="136"/>
        <v>0.33986273536475076</v>
      </c>
      <c r="O1244" s="23">
        <f t="shared" si="137"/>
        <v>0.50979410304712613</v>
      </c>
      <c r="P1244" s="27"/>
    </row>
    <row r="1245" spans="1:16" x14ac:dyDescent="0.25">
      <c r="A1245" s="24">
        <f t="shared" si="138"/>
        <v>2019</v>
      </c>
      <c r="B1245" s="32">
        <v>43608</v>
      </c>
      <c r="C1245" s="28">
        <f>'Bitcoin Data'!C1245</f>
        <v>7881.8466799999997</v>
      </c>
      <c r="D1245" s="26">
        <f>'Bitcoin Data'!K1245</f>
        <v>1974.9835418038181</v>
      </c>
      <c r="E1245" s="25">
        <f>'Bitcoin Data'!J1245</f>
        <v>56906.943302240703</v>
      </c>
      <c r="F1245" s="25">
        <f t="shared" si="133"/>
        <v>112.3902764362884</v>
      </c>
      <c r="G1245" s="23">
        <f>'Emissions Factors'!$AB$39/1000</f>
        <v>0.49266147344102867</v>
      </c>
      <c r="H1245" s="26">
        <f t="shared" si="139"/>
        <v>55370.359189546369</v>
      </c>
      <c r="I1245" s="23">
        <f t="shared" si="134"/>
        <v>28.035858536306982</v>
      </c>
      <c r="J1245" s="26">
        <f>I1245*'Social Cost of Carbon'!$C$4</f>
        <v>1401.7929268153491</v>
      </c>
      <c r="K1245" s="26">
        <f>I1245*'Social Cost of Carbon'!$C$5</f>
        <v>2803.5858536306982</v>
      </c>
      <c r="L1245" s="26">
        <f>I1245*'Social Cost of Carbon'!$C$6</f>
        <v>4205.3787804460471</v>
      </c>
      <c r="M1245" s="23">
        <f t="shared" si="135"/>
        <v>0.17785082401721486</v>
      </c>
      <c r="N1245" s="23">
        <f t="shared" si="136"/>
        <v>0.35570164803442972</v>
      </c>
      <c r="O1245" s="23">
        <f t="shared" si="137"/>
        <v>0.53355247205164458</v>
      </c>
      <c r="P1245" s="27"/>
    </row>
    <row r="1246" spans="1:16" x14ac:dyDescent="0.25">
      <c r="A1246" s="24">
        <f t="shared" si="138"/>
        <v>2019</v>
      </c>
      <c r="B1246" s="32">
        <v>43609</v>
      </c>
      <c r="C1246" s="28">
        <f>'Bitcoin Data'!C1246</f>
        <v>7987.3715819999998</v>
      </c>
      <c r="D1246" s="26">
        <f>'Bitcoin Data'!K1246</f>
        <v>1912.4521886952823</v>
      </c>
      <c r="E1246" s="25">
        <f>'Bitcoin Data'!J1246</f>
        <v>59383.292315086168</v>
      </c>
      <c r="F1246" s="25">
        <f t="shared" si="133"/>
        <v>113.56770735991829</v>
      </c>
      <c r="G1246" s="23">
        <f>'Emissions Factors'!$AB$39/1000</f>
        <v>0.49266147344102867</v>
      </c>
      <c r="H1246" s="26">
        <f t="shared" si="139"/>
        <v>55950.434043256901</v>
      </c>
      <c r="I1246" s="23">
        <f t="shared" si="134"/>
        <v>29.255860289729664</v>
      </c>
      <c r="J1246" s="26">
        <f>I1246*'Social Cost of Carbon'!$C$4</f>
        <v>1462.7930144864831</v>
      </c>
      <c r="K1246" s="26">
        <f>I1246*'Social Cost of Carbon'!$C$5</f>
        <v>2925.5860289729662</v>
      </c>
      <c r="L1246" s="26">
        <f>I1246*'Social Cost of Carbon'!$C$6</f>
        <v>4388.3790434594493</v>
      </c>
      <c r="M1246" s="23">
        <f t="shared" si="135"/>
        <v>0.18313822006014732</v>
      </c>
      <c r="N1246" s="23">
        <f t="shared" si="136"/>
        <v>0.36627644012029464</v>
      </c>
      <c r="O1246" s="23">
        <f t="shared" si="137"/>
        <v>0.54941466018044205</v>
      </c>
      <c r="P1246" s="27"/>
    </row>
    <row r="1247" spans="1:16" x14ac:dyDescent="0.25">
      <c r="A1247" s="24">
        <f t="shared" si="138"/>
        <v>2019</v>
      </c>
      <c r="B1247" s="32">
        <v>43610</v>
      </c>
      <c r="C1247" s="28">
        <f>'Bitcoin Data'!C1247</f>
        <v>8052.5439450000003</v>
      </c>
      <c r="D1247" s="26">
        <f>'Bitcoin Data'!K1247</f>
        <v>1749.9513902391602</v>
      </c>
      <c r="E1247" s="25">
        <f>'Bitcoin Data'!J1247</f>
        <v>64983.335795577506</v>
      </c>
      <c r="F1247" s="25">
        <f t="shared" si="133"/>
        <v>113.71767881784903</v>
      </c>
      <c r="G1247" s="23">
        <f>'Emissions Factors'!$AB$39/1000</f>
        <v>0.49266147344102867</v>
      </c>
      <c r="H1247" s="26">
        <f t="shared" si="139"/>
        <v>56024.319202695158</v>
      </c>
      <c r="I1247" s="23">
        <f t="shared" si="134"/>
        <v>32.014785962162357</v>
      </c>
      <c r="J1247" s="26">
        <f>I1247*'Social Cost of Carbon'!$C$4</f>
        <v>1600.7392981081177</v>
      </c>
      <c r="K1247" s="26">
        <f>I1247*'Social Cost of Carbon'!$C$5</f>
        <v>3201.4785962162355</v>
      </c>
      <c r="L1247" s="26">
        <f>I1247*'Social Cost of Carbon'!$C$6</f>
        <v>4802.2178943243534</v>
      </c>
      <c r="M1247" s="23">
        <f t="shared" si="135"/>
        <v>0.19878678204569769</v>
      </c>
      <c r="N1247" s="23">
        <f t="shared" si="136"/>
        <v>0.39757356409139538</v>
      </c>
      <c r="O1247" s="23">
        <f t="shared" si="137"/>
        <v>0.5963603461370931</v>
      </c>
      <c r="P1247" s="27"/>
    </row>
    <row r="1248" spans="1:16" x14ac:dyDescent="0.25">
      <c r="A1248" s="24">
        <f t="shared" si="138"/>
        <v>2019</v>
      </c>
      <c r="B1248" s="32">
        <v>43611</v>
      </c>
      <c r="C1248" s="28">
        <f>'Bitcoin Data'!C1248</f>
        <v>8673.2158199999994</v>
      </c>
      <c r="D1248" s="26">
        <f>'Bitcoin Data'!K1248</f>
        <v>2062.5644551392229</v>
      </c>
      <c r="E1248" s="25">
        <f>'Bitcoin Data'!J1248</f>
        <v>54458.93531332945</v>
      </c>
      <c r="F1248" s="25">
        <f t="shared" si="133"/>
        <v>112.32506424199954</v>
      </c>
      <c r="G1248" s="23">
        <f>'Emissions Factors'!$AB$39/1000</f>
        <v>0.49266147344102867</v>
      </c>
      <c r="H1248" s="26">
        <f t="shared" si="139"/>
        <v>55338.231653821691</v>
      </c>
      <c r="I1248" s="23">
        <f t="shared" si="134"/>
        <v>26.829819313494554</v>
      </c>
      <c r="J1248" s="26">
        <f>I1248*'Social Cost of Carbon'!$C$4</f>
        <v>1341.4909656747277</v>
      </c>
      <c r="K1248" s="26">
        <f>I1248*'Social Cost of Carbon'!$C$5</f>
        <v>2682.9819313494554</v>
      </c>
      <c r="L1248" s="26">
        <f>I1248*'Social Cost of Carbon'!$C$6</f>
        <v>4024.4728970241831</v>
      </c>
      <c r="M1248" s="23">
        <f t="shared" si="135"/>
        <v>0.15467053899215985</v>
      </c>
      <c r="N1248" s="23">
        <f t="shared" si="136"/>
        <v>0.3093410779843197</v>
      </c>
      <c r="O1248" s="23">
        <f t="shared" si="137"/>
        <v>0.46401161697647958</v>
      </c>
      <c r="P1248" s="27"/>
    </row>
    <row r="1249" spans="1:16" x14ac:dyDescent="0.25">
      <c r="A1249" s="24">
        <f t="shared" si="138"/>
        <v>2019</v>
      </c>
      <c r="B1249" s="32">
        <v>43612</v>
      </c>
      <c r="C1249" s="28">
        <f>'Bitcoin Data'!C1249</f>
        <v>8805.7783199999994</v>
      </c>
      <c r="D1249" s="26">
        <f>'Bitcoin Data'!K1249</f>
        <v>2087.4405659283316</v>
      </c>
      <c r="E1249" s="25">
        <f>'Bitcoin Data'!J1249</f>
        <v>53879.277652607278</v>
      </c>
      <c r="F1249" s="25">
        <f t="shared" si="133"/>
        <v>112.46978983496824</v>
      </c>
      <c r="G1249" s="23">
        <f>'Emissions Factors'!$AB$39/1000</f>
        <v>0.49266147344102867</v>
      </c>
      <c r="H1249" s="26">
        <f t="shared" si="139"/>
        <v>55409.532377698284</v>
      </c>
      <c r="I1249" s="23">
        <f t="shared" si="134"/>
        <v>26.54424431627179</v>
      </c>
      <c r="J1249" s="26">
        <f>I1249*'Social Cost of Carbon'!$C$4</f>
        <v>1327.2122158135894</v>
      </c>
      <c r="K1249" s="26">
        <f>I1249*'Social Cost of Carbon'!$C$5</f>
        <v>2654.4244316271788</v>
      </c>
      <c r="L1249" s="26">
        <f>I1249*'Social Cost of Carbon'!$C$6</f>
        <v>3981.6366474407687</v>
      </c>
      <c r="M1249" s="23">
        <f t="shared" si="135"/>
        <v>0.1507206027205088</v>
      </c>
      <c r="N1249" s="23">
        <f t="shared" si="136"/>
        <v>0.3014412054410176</v>
      </c>
      <c r="O1249" s="23">
        <f t="shared" si="137"/>
        <v>0.45216180816152646</v>
      </c>
      <c r="P1249" s="27"/>
    </row>
    <row r="1250" spans="1:16" x14ac:dyDescent="0.25">
      <c r="A1250" s="24">
        <f t="shared" si="138"/>
        <v>2019</v>
      </c>
      <c r="B1250" s="32">
        <v>43613</v>
      </c>
      <c r="C1250" s="28">
        <f>'Bitcoin Data'!C1250</f>
        <v>8719.9619139999995</v>
      </c>
      <c r="D1250" s="26">
        <f>'Bitcoin Data'!K1250</f>
        <v>2050.113895216401</v>
      </c>
      <c r="E1250" s="25">
        <f>'Bitcoin Data'!J1250</f>
        <v>55130.696449655123</v>
      </c>
      <c r="F1250" s="25">
        <f t="shared" si="133"/>
        <v>113.02420684439548</v>
      </c>
      <c r="G1250" s="23">
        <f>'Emissions Factors'!$AB$39/1000</f>
        <v>0.49266147344102867</v>
      </c>
      <c r="H1250" s="26">
        <f t="shared" si="139"/>
        <v>55682.672278463477</v>
      </c>
      <c r="I1250" s="23">
        <f t="shared" si="134"/>
        <v>27.160770144717183</v>
      </c>
      <c r="J1250" s="26">
        <f>I1250*'Social Cost of Carbon'!$C$4</f>
        <v>1358.0385072358592</v>
      </c>
      <c r="K1250" s="26">
        <f>I1250*'Social Cost of Carbon'!$C$5</f>
        <v>2716.0770144717185</v>
      </c>
      <c r="L1250" s="26">
        <f>I1250*'Social Cost of Carbon'!$C$6</f>
        <v>4074.1155217075775</v>
      </c>
      <c r="M1250" s="23">
        <f t="shared" si="135"/>
        <v>0.15573904113680964</v>
      </c>
      <c r="N1250" s="23">
        <f t="shared" si="136"/>
        <v>0.31147808227361928</v>
      </c>
      <c r="O1250" s="23">
        <f t="shared" si="137"/>
        <v>0.46721712341042887</v>
      </c>
      <c r="P1250" s="27"/>
    </row>
    <row r="1251" spans="1:16" x14ac:dyDescent="0.25">
      <c r="A1251" s="24">
        <f t="shared" si="138"/>
        <v>2019</v>
      </c>
      <c r="B1251" s="32">
        <v>43614</v>
      </c>
      <c r="C1251" s="28">
        <f>'Bitcoin Data'!C1251</f>
        <v>8659.4873050000006</v>
      </c>
      <c r="D1251" s="26">
        <f>'Bitcoin Data'!K1251</f>
        <v>2174.9637506041568</v>
      </c>
      <c r="E1251" s="25">
        <f>'Bitcoin Data'!J1251</f>
        <v>52456.078776586313</v>
      </c>
      <c r="F1251" s="25">
        <f t="shared" si="133"/>
        <v>114.09006983791127</v>
      </c>
      <c r="G1251" s="23">
        <f>'Emissions Factors'!$AB$39/1000</f>
        <v>0.49266147344102867</v>
      </c>
      <c r="H1251" s="26">
        <f t="shared" si="139"/>
        <v>56207.781911335231</v>
      </c>
      <c r="I1251" s="23">
        <f t="shared" si="134"/>
        <v>25.843089061011689</v>
      </c>
      <c r="J1251" s="26">
        <f>I1251*'Social Cost of Carbon'!$C$4</f>
        <v>1292.1544530505844</v>
      </c>
      <c r="K1251" s="26">
        <f>I1251*'Social Cost of Carbon'!$C$5</f>
        <v>2584.3089061011688</v>
      </c>
      <c r="L1251" s="26">
        <f>I1251*'Social Cost of Carbon'!$C$6</f>
        <v>3876.4633591517531</v>
      </c>
      <c r="M1251" s="23">
        <f t="shared" si="135"/>
        <v>0.14921835526041968</v>
      </c>
      <c r="N1251" s="23">
        <f t="shared" si="136"/>
        <v>0.29843671052083937</v>
      </c>
      <c r="O1251" s="23">
        <f t="shared" si="137"/>
        <v>0.44765506578125908</v>
      </c>
      <c r="P1251" s="27"/>
    </row>
    <row r="1252" spans="1:16" x14ac:dyDescent="0.25">
      <c r="A1252" s="24">
        <f t="shared" si="138"/>
        <v>2019</v>
      </c>
      <c r="B1252" s="32">
        <v>43615</v>
      </c>
      <c r="C1252" s="28">
        <f>'Bitcoin Data'!C1252</f>
        <v>8319.4726559999999</v>
      </c>
      <c r="D1252" s="26">
        <f>'Bitcoin Data'!K1252</f>
        <v>2000</v>
      </c>
      <c r="E1252" s="25">
        <f>'Bitcoin Data'!J1252</f>
        <v>57372.658129634416</v>
      </c>
      <c r="F1252" s="25">
        <f t="shared" si="133"/>
        <v>114.74531625926883</v>
      </c>
      <c r="G1252" s="23">
        <f>'Emissions Factors'!$AB$39/1000</f>
        <v>0.49266147344102867</v>
      </c>
      <c r="H1252" s="26">
        <f t="shared" si="139"/>
        <v>56530.596578748213</v>
      </c>
      <c r="I1252" s="23">
        <f t="shared" si="134"/>
        <v>28.265298289374101</v>
      </c>
      <c r="J1252" s="26">
        <f>I1252*'Social Cost of Carbon'!$C$4</f>
        <v>1413.264914468705</v>
      </c>
      <c r="K1252" s="26">
        <f>I1252*'Social Cost of Carbon'!$C$5</f>
        <v>2826.52982893741</v>
      </c>
      <c r="L1252" s="26">
        <f>I1252*'Social Cost of Carbon'!$C$6</f>
        <v>4239.7947434061152</v>
      </c>
      <c r="M1252" s="23">
        <f t="shared" si="135"/>
        <v>0.16987433854349637</v>
      </c>
      <c r="N1252" s="23">
        <f t="shared" si="136"/>
        <v>0.33974867708699275</v>
      </c>
      <c r="O1252" s="23">
        <f t="shared" si="137"/>
        <v>0.50962301563048917</v>
      </c>
      <c r="P1252" s="27"/>
    </row>
    <row r="1253" spans="1:16" x14ac:dyDescent="0.25">
      <c r="A1253" s="24">
        <f t="shared" si="138"/>
        <v>2019</v>
      </c>
      <c r="B1253" s="32">
        <v>43616</v>
      </c>
      <c r="C1253" s="28">
        <f>'Bitcoin Data'!C1253</f>
        <v>8574.5019530000009</v>
      </c>
      <c r="D1253" s="26">
        <f>'Bitcoin Data'!K1253</f>
        <v>1462.4634384140397</v>
      </c>
      <c r="E1253" s="25">
        <f>'Bitcoin Data'!J1253</f>
        <v>78628.968909099058</v>
      </c>
      <c r="F1253" s="25">
        <f t="shared" si="133"/>
        <v>114.99199222975163</v>
      </c>
      <c r="G1253" s="23">
        <f>'Emissions Factors'!$AB$39/1000</f>
        <v>0.49266147344102867</v>
      </c>
      <c r="H1253" s="26">
        <f t="shared" si="139"/>
        <v>56652.124325828758</v>
      </c>
      <c r="I1253" s="23">
        <f t="shared" si="134"/>
        <v>38.737463677905573</v>
      </c>
      <c r="J1253" s="26">
        <f>I1253*'Social Cost of Carbon'!$C$4</f>
        <v>1936.8731838952788</v>
      </c>
      <c r="K1253" s="26">
        <f>I1253*'Social Cost of Carbon'!$C$5</f>
        <v>3873.7463677905575</v>
      </c>
      <c r="L1253" s="26">
        <f>I1253*'Social Cost of Carbon'!$C$6</f>
        <v>5810.6195516858361</v>
      </c>
      <c r="M1253" s="23">
        <f t="shared" si="135"/>
        <v>0.22588754361617655</v>
      </c>
      <c r="N1253" s="23">
        <f t="shared" si="136"/>
        <v>0.4517750872323531</v>
      </c>
      <c r="O1253" s="23">
        <f t="shared" si="137"/>
        <v>0.67766263084852962</v>
      </c>
      <c r="P1253" s="27"/>
    </row>
    <row r="1254" spans="1:16" x14ac:dyDescent="0.25">
      <c r="A1254" s="24">
        <f t="shared" si="138"/>
        <v>2019</v>
      </c>
      <c r="B1254" s="32">
        <v>43617</v>
      </c>
      <c r="C1254" s="28">
        <f>'Bitcoin Data'!C1254</f>
        <v>8564.0166019999997</v>
      </c>
      <c r="D1254" s="26">
        <f>'Bitcoin Data'!K1254</f>
        <v>1887.5838926174499</v>
      </c>
      <c r="E1254" s="25">
        <f>'Bitcoin Data'!J1254</f>
        <v>59651.118587847785</v>
      </c>
      <c r="F1254" s="25">
        <f t="shared" si="133"/>
        <v>112.59649062303485</v>
      </c>
      <c r="G1254" s="23">
        <f>'Emissions Factors'!$AB$39/1000</f>
        <v>0.49266147344102867</v>
      </c>
      <c r="H1254" s="26">
        <f t="shared" si="139"/>
        <v>55471.952974633321</v>
      </c>
      <c r="I1254" s="23">
        <f t="shared" si="134"/>
        <v>29.387807975894621</v>
      </c>
      <c r="J1254" s="26">
        <f>I1254*'Social Cost of Carbon'!$C$4</f>
        <v>1469.390398794731</v>
      </c>
      <c r="K1254" s="26">
        <f>I1254*'Social Cost of Carbon'!$C$5</f>
        <v>2938.7807975894621</v>
      </c>
      <c r="L1254" s="26">
        <f>I1254*'Social Cost of Carbon'!$C$6</f>
        <v>4408.1711963841935</v>
      </c>
      <c r="M1254" s="23">
        <f t="shared" si="135"/>
        <v>0.1715772478128518</v>
      </c>
      <c r="N1254" s="23">
        <f t="shared" si="136"/>
        <v>0.3431544956257036</v>
      </c>
      <c r="O1254" s="23">
        <f t="shared" si="137"/>
        <v>0.51473174343855543</v>
      </c>
      <c r="P1254" s="27"/>
    </row>
    <row r="1255" spans="1:16" x14ac:dyDescent="0.25">
      <c r="A1255" s="24">
        <f t="shared" si="138"/>
        <v>2019</v>
      </c>
      <c r="B1255" s="32">
        <v>43618</v>
      </c>
      <c r="C1255" s="28">
        <f>'Bitcoin Data'!C1255</f>
        <v>8742.9580079999996</v>
      </c>
      <c r="D1255" s="26">
        <f>'Bitcoin Data'!K1255</f>
        <v>1637.5545851528382</v>
      </c>
      <c r="E1255" s="25">
        <f>'Bitcoin Data'!J1255</f>
        <v>70469.705898694971</v>
      </c>
      <c r="F1255" s="25">
        <f t="shared" si="133"/>
        <v>115.39799000877996</v>
      </c>
      <c r="G1255" s="23">
        <f>'Emissions Factors'!$AB$39/1000</f>
        <v>0.49266147344102867</v>
      </c>
      <c r="H1255" s="26">
        <f t="shared" si="139"/>
        <v>56852.143789858637</v>
      </c>
      <c r="I1255" s="23">
        <f t="shared" si="134"/>
        <v>34.717709141007013</v>
      </c>
      <c r="J1255" s="26">
        <f>I1255*'Social Cost of Carbon'!$C$4</f>
        <v>1735.8854570503506</v>
      </c>
      <c r="K1255" s="26">
        <f>I1255*'Social Cost of Carbon'!$C$5</f>
        <v>3471.7709141007012</v>
      </c>
      <c r="L1255" s="26">
        <f>I1255*'Social Cost of Carbon'!$C$6</f>
        <v>5207.6563711510516</v>
      </c>
      <c r="M1255" s="23">
        <f t="shared" si="135"/>
        <v>0.1985466995794761</v>
      </c>
      <c r="N1255" s="23">
        <f t="shared" si="136"/>
        <v>0.3970933991589522</v>
      </c>
      <c r="O1255" s="23">
        <f t="shared" si="137"/>
        <v>0.59564009873842827</v>
      </c>
      <c r="P1255" s="27"/>
    </row>
    <row r="1256" spans="1:16" x14ac:dyDescent="0.25">
      <c r="A1256" s="24">
        <f t="shared" si="138"/>
        <v>2019</v>
      </c>
      <c r="B1256" s="32">
        <v>43619</v>
      </c>
      <c r="C1256" s="28">
        <f>'Bitcoin Data'!C1256</f>
        <v>8208.9951170000004</v>
      </c>
      <c r="D1256" s="26">
        <f>'Bitcoin Data'!K1256</f>
        <v>1487.4803735228493</v>
      </c>
      <c r="E1256" s="25">
        <f>'Bitcoin Data'!J1256</f>
        <v>76216.194056571694</v>
      </c>
      <c r="F1256" s="25">
        <f t="shared" si="133"/>
        <v>113.37009280375923</v>
      </c>
      <c r="G1256" s="23">
        <f>'Emissions Factors'!$AB$39/1000</f>
        <v>0.49266147344102867</v>
      </c>
      <c r="H1256" s="26">
        <f t="shared" si="139"/>
        <v>55853.076964846186</v>
      </c>
      <c r="I1256" s="23">
        <f t="shared" si="134"/>
        <v>37.548782463977986</v>
      </c>
      <c r="J1256" s="26">
        <f>I1256*'Social Cost of Carbon'!$C$4</f>
        <v>1877.4391231988993</v>
      </c>
      <c r="K1256" s="26">
        <f>I1256*'Social Cost of Carbon'!$C$5</f>
        <v>3754.8782463977986</v>
      </c>
      <c r="L1256" s="26">
        <f>I1256*'Social Cost of Carbon'!$C$6</f>
        <v>5632.317369596698</v>
      </c>
      <c r="M1256" s="23">
        <f t="shared" si="135"/>
        <v>0.22870510902252975</v>
      </c>
      <c r="N1256" s="23">
        <f t="shared" si="136"/>
        <v>0.45741021804505949</v>
      </c>
      <c r="O1256" s="23">
        <f t="shared" si="137"/>
        <v>0.68611532706758915</v>
      </c>
      <c r="P1256" s="27"/>
    </row>
    <row r="1257" spans="1:16" x14ac:dyDescent="0.25">
      <c r="A1257" s="24">
        <f t="shared" si="138"/>
        <v>2019</v>
      </c>
      <c r="B1257" s="32">
        <v>43620</v>
      </c>
      <c r="C1257" s="28">
        <f>'Bitcoin Data'!C1257</f>
        <v>7707.7709960000002</v>
      </c>
      <c r="D1257" s="26">
        <f>'Bitcoin Data'!K1257</f>
        <v>1924.9278152069294</v>
      </c>
      <c r="E1257" s="25">
        <f>'Bitcoin Data'!J1257</f>
        <v>57029.250448701845</v>
      </c>
      <c r="F1257" s="25">
        <f t="shared" si="133"/>
        <v>109.77719046910843</v>
      </c>
      <c r="G1257" s="23">
        <f>'Emissions Factors'!$AB$39/1000</f>
        <v>0.49266147344102867</v>
      </c>
      <c r="H1257" s="26">
        <f t="shared" si="139"/>
        <v>54082.992406727411</v>
      </c>
      <c r="I1257" s="23">
        <f t="shared" si="134"/>
        <v>28.0961145552949</v>
      </c>
      <c r="J1257" s="26">
        <f>I1257*'Social Cost of Carbon'!$C$4</f>
        <v>1404.8057277647449</v>
      </c>
      <c r="K1257" s="26">
        <f>I1257*'Social Cost of Carbon'!$C$5</f>
        <v>2809.6114555294898</v>
      </c>
      <c r="L1257" s="26">
        <f>I1257*'Social Cost of Carbon'!$C$6</f>
        <v>4214.4171832942347</v>
      </c>
      <c r="M1257" s="23">
        <f t="shared" si="135"/>
        <v>0.18225836347418448</v>
      </c>
      <c r="N1257" s="23">
        <f t="shared" si="136"/>
        <v>0.36451672694836895</v>
      </c>
      <c r="O1257" s="23">
        <f t="shared" si="137"/>
        <v>0.54677509042255346</v>
      </c>
      <c r="P1257" s="27"/>
    </row>
    <row r="1258" spans="1:16" x14ac:dyDescent="0.25">
      <c r="A1258" s="24">
        <f t="shared" si="138"/>
        <v>2019</v>
      </c>
      <c r="B1258" s="32">
        <v>43621</v>
      </c>
      <c r="C1258" s="28">
        <f>'Bitcoin Data'!C1258</f>
        <v>7824.2314450000003</v>
      </c>
      <c r="D1258" s="26">
        <f>'Bitcoin Data'!K1258</f>
        <v>2000</v>
      </c>
      <c r="E1258" s="25">
        <f>'Bitcoin Data'!J1258</f>
        <v>55233.713941156471</v>
      </c>
      <c r="F1258" s="25">
        <f t="shared" si="133"/>
        <v>110.46742788231293</v>
      </c>
      <c r="G1258" s="23">
        <f>'Emissions Factors'!$AB$39/1000</f>
        <v>0.49266147344102867</v>
      </c>
      <c r="H1258" s="26">
        <f t="shared" si="139"/>
        <v>54423.045787740863</v>
      </c>
      <c r="I1258" s="23">
        <f t="shared" si="134"/>
        <v>27.211522893870434</v>
      </c>
      <c r="J1258" s="26">
        <f>I1258*'Social Cost of Carbon'!$C$4</f>
        <v>1360.5761446935217</v>
      </c>
      <c r="K1258" s="26">
        <f>I1258*'Social Cost of Carbon'!$C$5</f>
        <v>2721.1522893870433</v>
      </c>
      <c r="L1258" s="26">
        <f>I1258*'Social Cost of Carbon'!$C$6</f>
        <v>4081.728434080565</v>
      </c>
      <c r="M1258" s="23">
        <f t="shared" si="135"/>
        <v>0.1738926250146888</v>
      </c>
      <c r="N1258" s="23">
        <f t="shared" si="136"/>
        <v>0.3477852500293776</v>
      </c>
      <c r="O1258" s="23">
        <f t="shared" si="137"/>
        <v>0.52167787504406637</v>
      </c>
      <c r="P1258" s="27"/>
    </row>
    <row r="1259" spans="1:16" x14ac:dyDescent="0.25">
      <c r="A1259" s="24">
        <f t="shared" si="138"/>
        <v>2019</v>
      </c>
      <c r="B1259" s="32">
        <v>43622</v>
      </c>
      <c r="C1259" s="28">
        <f>'Bitcoin Data'!C1259</f>
        <v>7822.0234380000002</v>
      </c>
      <c r="D1259" s="26">
        <f>'Bitcoin Data'!K1259</f>
        <v>1962.4945486262536</v>
      </c>
      <c r="E1259" s="25">
        <f>'Bitcoin Data'!J1259</f>
        <v>56467.873689703832</v>
      </c>
      <c r="F1259" s="25">
        <f t="shared" si="133"/>
        <v>110.81789428855963</v>
      </c>
      <c r="G1259" s="23">
        <f>'Emissions Factors'!$AB$39/1000</f>
        <v>0.49266147344102867</v>
      </c>
      <c r="H1259" s="26">
        <f t="shared" si="139"/>
        <v>54595.707083833942</v>
      </c>
      <c r="I1259" s="23">
        <f t="shared" si="134"/>
        <v>27.819545854051388</v>
      </c>
      <c r="J1259" s="26">
        <f>I1259*'Social Cost of Carbon'!$C$4</f>
        <v>1390.9772927025695</v>
      </c>
      <c r="K1259" s="26">
        <f>I1259*'Social Cost of Carbon'!$C$5</f>
        <v>2781.9545854051389</v>
      </c>
      <c r="L1259" s="26">
        <f>I1259*'Social Cost of Carbon'!$C$6</f>
        <v>4172.9318781077081</v>
      </c>
      <c r="M1259" s="23">
        <f t="shared" si="135"/>
        <v>0.17782832073157609</v>
      </c>
      <c r="N1259" s="23">
        <f t="shared" si="136"/>
        <v>0.35565664146315218</v>
      </c>
      <c r="O1259" s="23">
        <f t="shared" si="137"/>
        <v>0.53348496219472819</v>
      </c>
      <c r="P1259" s="27"/>
    </row>
    <row r="1260" spans="1:16" x14ac:dyDescent="0.25">
      <c r="A1260" s="24">
        <f t="shared" si="138"/>
        <v>2019</v>
      </c>
      <c r="B1260" s="32">
        <v>43623</v>
      </c>
      <c r="C1260" s="28">
        <f>'Bitcoin Data'!C1260</f>
        <v>8043.951172</v>
      </c>
      <c r="D1260" s="26">
        <f>'Bitcoin Data'!K1260</f>
        <v>1974.9835418038181</v>
      </c>
      <c r="E1260" s="25">
        <f>'Bitcoin Data'!J1260</f>
        <v>56785.965208101661</v>
      </c>
      <c r="F1260" s="25">
        <f t="shared" si="133"/>
        <v>112.15134669144501</v>
      </c>
      <c r="G1260" s="23">
        <f>'Emissions Factors'!$AB$39/1000</f>
        <v>0.49266147344102867</v>
      </c>
      <c r="H1260" s="26">
        <f t="shared" si="139"/>
        <v>55252.64770940294</v>
      </c>
      <c r="I1260" s="23">
        <f t="shared" si="134"/>
        <v>27.976257290194354</v>
      </c>
      <c r="J1260" s="26">
        <f>I1260*'Social Cost of Carbon'!$C$4</f>
        <v>1398.8128645097177</v>
      </c>
      <c r="K1260" s="26">
        <f>I1260*'Social Cost of Carbon'!$C$5</f>
        <v>2797.6257290194353</v>
      </c>
      <c r="L1260" s="26">
        <f>I1260*'Social Cost of Carbon'!$C$6</f>
        <v>4196.438593529153</v>
      </c>
      <c r="M1260" s="23">
        <f t="shared" si="135"/>
        <v>0.17389624011876306</v>
      </c>
      <c r="N1260" s="23">
        <f t="shared" si="136"/>
        <v>0.34779248023752612</v>
      </c>
      <c r="O1260" s="23">
        <f t="shared" si="137"/>
        <v>0.52168872035628922</v>
      </c>
      <c r="P1260" s="27"/>
    </row>
    <row r="1261" spans="1:16" x14ac:dyDescent="0.25">
      <c r="A1261" s="24">
        <f t="shared" si="138"/>
        <v>2019</v>
      </c>
      <c r="B1261" s="32">
        <v>43624</v>
      </c>
      <c r="C1261" s="28">
        <f>'Bitcoin Data'!C1261</f>
        <v>7954.1279299999997</v>
      </c>
      <c r="D1261" s="26">
        <f>'Bitcoin Data'!K1261</f>
        <v>1549.9870834409714</v>
      </c>
      <c r="E1261" s="25">
        <f>'Bitcoin Data'!J1261</f>
        <v>75315.445002128443</v>
      </c>
      <c r="F1261" s="25">
        <f t="shared" si="133"/>
        <v>116.73796693690797</v>
      </c>
      <c r="G1261" s="23">
        <f>'Emissions Factors'!$AB$39/1000</f>
        <v>0.49266147344102867</v>
      </c>
      <c r="H1261" s="26">
        <f t="shared" si="139"/>
        <v>57512.29879764717</v>
      </c>
      <c r="I1261" s="23">
        <f t="shared" si="134"/>
        <v>37.105018107615358</v>
      </c>
      <c r="J1261" s="26">
        <f>I1261*'Social Cost of Carbon'!$C$4</f>
        <v>1855.2509053807678</v>
      </c>
      <c r="K1261" s="26">
        <f>I1261*'Social Cost of Carbon'!$C$5</f>
        <v>3710.5018107615356</v>
      </c>
      <c r="L1261" s="26">
        <f>I1261*'Social Cost of Carbon'!$C$6</f>
        <v>5565.7527161423041</v>
      </c>
      <c r="M1261" s="23">
        <f t="shared" si="135"/>
        <v>0.23324378507711127</v>
      </c>
      <c r="N1261" s="23">
        <f t="shared" si="136"/>
        <v>0.46648757015422254</v>
      </c>
      <c r="O1261" s="23">
        <f t="shared" si="137"/>
        <v>0.6997313552313339</v>
      </c>
      <c r="P1261" s="27"/>
    </row>
    <row r="1262" spans="1:16" x14ac:dyDescent="0.25">
      <c r="A1262" s="24">
        <f t="shared" si="138"/>
        <v>2019</v>
      </c>
      <c r="B1262" s="32">
        <v>43625</v>
      </c>
      <c r="C1262" s="28">
        <f>'Bitcoin Data'!C1262</f>
        <v>7688.0771480000003</v>
      </c>
      <c r="D1262" s="26">
        <f>'Bitcoin Data'!K1262</f>
        <v>1837.4846876276031</v>
      </c>
      <c r="E1262" s="25">
        <f>'Bitcoin Data'!J1262</f>
        <v>61832.784548872813</v>
      </c>
      <c r="F1262" s="25">
        <f t="shared" si="133"/>
        <v>113.61679480193044</v>
      </c>
      <c r="G1262" s="23">
        <f>'Emissions Factors'!$AB$39/1000</f>
        <v>0.49266147344102867</v>
      </c>
      <c r="H1262" s="26">
        <f t="shared" si="139"/>
        <v>55974.617534766061</v>
      </c>
      <c r="I1262" s="23">
        <f t="shared" si="134"/>
        <v>30.462630742809349</v>
      </c>
      <c r="J1262" s="26">
        <f>I1262*'Social Cost of Carbon'!$C$4</f>
        <v>1523.1315371404673</v>
      </c>
      <c r="K1262" s="26">
        <f>I1262*'Social Cost of Carbon'!$C$5</f>
        <v>3046.2630742809347</v>
      </c>
      <c r="L1262" s="26">
        <f>I1262*'Social Cost of Carbon'!$C$6</f>
        <v>4569.3946114214023</v>
      </c>
      <c r="M1262" s="23">
        <f t="shared" si="135"/>
        <v>0.19811605786717415</v>
      </c>
      <c r="N1262" s="23">
        <f t="shared" si="136"/>
        <v>0.3962321157343483</v>
      </c>
      <c r="O1262" s="23">
        <f t="shared" si="137"/>
        <v>0.59434817360152248</v>
      </c>
      <c r="P1262" s="27"/>
    </row>
    <row r="1263" spans="1:16" x14ac:dyDescent="0.25">
      <c r="A1263" s="24">
        <f t="shared" si="138"/>
        <v>2019</v>
      </c>
      <c r="B1263" s="32">
        <v>43626</v>
      </c>
      <c r="C1263" s="28">
        <f>'Bitcoin Data'!C1263</f>
        <v>8000.3295900000003</v>
      </c>
      <c r="D1263" s="26">
        <f>'Bitcoin Data'!K1263</f>
        <v>1962.4945486262536</v>
      </c>
      <c r="E1263" s="25">
        <f>'Bitcoin Data'!J1263</f>
        <v>58786.015510143516</v>
      </c>
      <c r="F1263" s="25">
        <f t="shared" si="133"/>
        <v>115.36723497411505</v>
      </c>
      <c r="G1263" s="23">
        <f>'Emissions Factors'!$AB$39/1000</f>
        <v>0.49266147344102867</v>
      </c>
      <c r="H1263" s="26">
        <f t="shared" si="139"/>
        <v>56836.991969164897</v>
      </c>
      <c r="I1263" s="23">
        <f t="shared" si="134"/>
        <v>28.961605018954469</v>
      </c>
      <c r="J1263" s="26">
        <f>I1263*'Social Cost of Carbon'!$C$4</f>
        <v>1448.0802509477235</v>
      </c>
      <c r="K1263" s="26">
        <f>I1263*'Social Cost of Carbon'!$C$5</f>
        <v>2896.1605018954469</v>
      </c>
      <c r="L1263" s="26">
        <f>I1263*'Social Cost of Carbon'!$C$6</f>
        <v>4344.2407528431704</v>
      </c>
      <c r="M1263" s="23">
        <f t="shared" si="135"/>
        <v>0.18100257428865796</v>
      </c>
      <c r="N1263" s="23">
        <f t="shared" si="136"/>
        <v>0.36200514857731592</v>
      </c>
      <c r="O1263" s="23">
        <f t="shared" si="137"/>
        <v>0.54300772286597387</v>
      </c>
      <c r="P1263" s="27"/>
    </row>
    <row r="1264" spans="1:16" x14ac:dyDescent="0.25">
      <c r="A1264" s="24">
        <f t="shared" si="138"/>
        <v>2019</v>
      </c>
      <c r="B1264" s="32">
        <v>43627</v>
      </c>
      <c r="C1264" s="28">
        <f>'Bitcoin Data'!C1264</f>
        <v>7927.7143550000001</v>
      </c>
      <c r="D1264" s="26">
        <f>'Bitcoin Data'!K1264</f>
        <v>1787.4875868917577</v>
      </c>
      <c r="E1264" s="25">
        <f>'Bitcoin Data'!J1264</f>
        <v>66912.453140709928</v>
      </c>
      <c r="F1264" s="25">
        <f t="shared" si="133"/>
        <v>119.60517939749541</v>
      </c>
      <c r="G1264" s="23">
        <f>'Emissions Factors'!$AB$39/1000</f>
        <v>0.49266147344102867</v>
      </c>
      <c r="H1264" s="26">
        <f t="shared" si="139"/>
        <v>58924.863913148656</v>
      </c>
      <c r="I1264" s="23">
        <f t="shared" si="134"/>
        <v>32.965187755855943</v>
      </c>
      <c r="J1264" s="26">
        <f>I1264*'Social Cost of Carbon'!$C$4</f>
        <v>1648.2593877927973</v>
      </c>
      <c r="K1264" s="26">
        <f>I1264*'Social Cost of Carbon'!$C$5</f>
        <v>3296.5187755855945</v>
      </c>
      <c r="L1264" s="26">
        <f>I1264*'Social Cost of Carbon'!$C$6</f>
        <v>4944.7781633783916</v>
      </c>
      <c r="M1264" s="23">
        <f t="shared" si="135"/>
        <v>0.20791104648633588</v>
      </c>
      <c r="N1264" s="23">
        <f t="shared" si="136"/>
        <v>0.41582209297267175</v>
      </c>
      <c r="O1264" s="23">
        <f t="shared" si="137"/>
        <v>0.62373313945900766</v>
      </c>
      <c r="P1264" s="27"/>
    </row>
    <row r="1265" spans="1:16" x14ac:dyDescent="0.25">
      <c r="A1265" s="24">
        <f t="shared" si="138"/>
        <v>2019</v>
      </c>
      <c r="B1265" s="32">
        <v>43628</v>
      </c>
      <c r="C1265" s="28">
        <f>'Bitcoin Data'!C1265</f>
        <v>8145.857422</v>
      </c>
      <c r="D1265" s="26">
        <f>'Bitcoin Data'!K1265</f>
        <v>1637.5545851528382</v>
      </c>
      <c r="E1265" s="25">
        <f>'Bitcoin Data'!J1265</f>
        <v>72239.976860059469</v>
      </c>
      <c r="F1265" s="25">
        <f t="shared" si="133"/>
        <v>118.29690533852531</v>
      </c>
      <c r="G1265" s="23">
        <f>'Emissions Factors'!$AB$39/1000</f>
        <v>0.49266147344102867</v>
      </c>
      <c r="H1265" s="26">
        <f t="shared" si="139"/>
        <v>58280.327687591773</v>
      </c>
      <c r="I1265" s="23">
        <f t="shared" si="134"/>
        <v>35.589853441222715</v>
      </c>
      <c r="J1265" s="26">
        <f>I1265*'Social Cost of Carbon'!$C$4</f>
        <v>1779.4926720611356</v>
      </c>
      <c r="K1265" s="26">
        <f>I1265*'Social Cost of Carbon'!$C$5</f>
        <v>3558.9853441222713</v>
      </c>
      <c r="L1265" s="26">
        <f>I1265*'Social Cost of Carbon'!$C$6</f>
        <v>5338.4780161834069</v>
      </c>
      <c r="M1265" s="23">
        <f t="shared" si="135"/>
        <v>0.21845369736710027</v>
      </c>
      <c r="N1265" s="23">
        <f t="shared" si="136"/>
        <v>0.43690739473420054</v>
      </c>
      <c r="O1265" s="23">
        <f t="shared" si="137"/>
        <v>0.65536109210130078</v>
      </c>
      <c r="P1265" s="27"/>
    </row>
    <row r="1266" spans="1:16" x14ac:dyDescent="0.25">
      <c r="A1266" s="24">
        <f t="shared" si="138"/>
        <v>2019</v>
      </c>
      <c r="B1266" s="32">
        <v>43629</v>
      </c>
      <c r="C1266" s="28">
        <f>'Bitcoin Data'!C1266</f>
        <v>8230.9238280000009</v>
      </c>
      <c r="D1266" s="26">
        <f>'Bitcoin Data'!K1266</f>
        <v>1887.5838926174499</v>
      </c>
      <c r="E1266" s="25">
        <f>'Bitcoin Data'!J1266</f>
        <v>60900.81278968016</v>
      </c>
      <c r="F1266" s="25">
        <f t="shared" si="133"/>
        <v>114.95539326911106</v>
      </c>
      <c r="G1266" s="23">
        <f>'Emissions Factors'!$AB$39/1000</f>
        <v>0.49266147344102867</v>
      </c>
      <c r="H1266" s="26">
        <f t="shared" si="139"/>
        <v>56634.093427953158</v>
      </c>
      <c r="I1266" s="23">
        <f t="shared" si="134"/>
        <v>30.003484162720074</v>
      </c>
      <c r="J1266" s="26">
        <f>I1266*'Social Cost of Carbon'!$C$4</f>
        <v>1500.1742081360037</v>
      </c>
      <c r="K1266" s="26">
        <f>I1266*'Social Cost of Carbon'!$C$5</f>
        <v>3000.3484162720074</v>
      </c>
      <c r="L1266" s="26">
        <f>I1266*'Social Cost of Carbon'!$C$6</f>
        <v>4500.5226244080113</v>
      </c>
      <c r="M1266" s="23">
        <f t="shared" si="135"/>
        <v>0.18226073275428731</v>
      </c>
      <c r="N1266" s="23">
        <f t="shared" si="136"/>
        <v>0.36452146550857462</v>
      </c>
      <c r="O1266" s="23">
        <f t="shared" si="137"/>
        <v>0.54678219826286201</v>
      </c>
      <c r="P1266" s="27"/>
    </row>
    <row r="1267" spans="1:16" x14ac:dyDescent="0.25">
      <c r="A1267" s="24">
        <f t="shared" si="138"/>
        <v>2019</v>
      </c>
      <c r="B1267" s="32">
        <v>43630</v>
      </c>
      <c r="C1267" s="28">
        <f>'Bitcoin Data'!C1267</f>
        <v>8693.8330079999996</v>
      </c>
      <c r="D1267" s="26">
        <f>'Bitcoin Data'!K1267</f>
        <v>2112.4281187654033</v>
      </c>
      <c r="E1267" s="25">
        <f>'Bitcoin Data'!J1267</f>
        <v>54068.499086278345</v>
      </c>
      <c r="F1267" s="25">
        <f t="shared" si="133"/>
        <v>114.2158178092959</v>
      </c>
      <c r="G1267" s="23">
        <f>'Emissions Factors'!$AB$39/1000</f>
        <v>0.49266147344102867</v>
      </c>
      <c r="H1267" s="26">
        <f t="shared" si="139"/>
        <v>56269.7330921998</v>
      </c>
      <c r="I1267" s="23">
        <f t="shared" si="134"/>
        <v>26.637466426590802</v>
      </c>
      <c r="J1267" s="26">
        <f>I1267*'Social Cost of Carbon'!$C$4</f>
        <v>1331.87332132954</v>
      </c>
      <c r="K1267" s="26">
        <f>I1267*'Social Cost of Carbon'!$C$5</f>
        <v>2663.74664265908</v>
      </c>
      <c r="L1267" s="26">
        <f>I1267*'Social Cost of Carbon'!$C$6</f>
        <v>3995.6199639886204</v>
      </c>
      <c r="M1267" s="23">
        <f t="shared" si="135"/>
        <v>0.15319748149107076</v>
      </c>
      <c r="N1267" s="23">
        <f t="shared" si="136"/>
        <v>0.30639496298214153</v>
      </c>
      <c r="O1267" s="23">
        <f t="shared" si="137"/>
        <v>0.45959244447321235</v>
      </c>
      <c r="P1267" s="27"/>
    </row>
    <row r="1268" spans="1:16" x14ac:dyDescent="0.25">
      <c r="A1268" s="24">
        <f t="shared" si="138"/>
        <v>2019</v>
      </c>
      <c r="B1268" s="32">
        <v>43631</v>
      </c>
      <c r="C1268" s="28">
        <f>'Bitcoin Data'!C1268</f>
        <v>8838.375</v>
      </c>
      <c r="D1268" s="26">
        <f>'Bitcoin Data'!K1268</f>
        <v>1825.0025347257426</v>
      </c>
      <c r="E1268" s="25">
        <f>'Bitcoin Data'!J1268</f>
        <v>63163.320675355302</v>
      </c>
      <c r="F1268" s="25">
        <f t="shared" si="133"/>
        <v>115.27322033421834</v>
      </c>
      <c r="G1268" s="23">
        <f>'Emissions Factors'!$AB$39/1000</f>
        <v>0.49266147344102867</v>
      </c>
      <c r="H1268" s="26">
        <f t="shared" si="139"/>
        <v>56790.674578148355</v>
      </c>
      <c r="I1268" s="23">
        <f t="shared" si="134"/>
        <v>31.118134631348735</v>
      </c>
      <c r="J1268" s="26">
        <f>I1268*'Social Cost of Carbon'!$C$4</f>
        <v>1555.9067315674367</v>
      </c>
      <c r="K1268" s="26">
        <f>I1268*'Social Cost of Carbon'!$C$5</f>
        <v>3111.8134631348735</v>
      </c>
      <c r="L1268" s="26">
        <f>I1268*'Social Cost of Carbon'!$C$6</f>
        <v>4667.7201947023104</v>
      </c>
      <c r="M1268" s="23">
        <f t="shared" si="135"/>
        <v>0.17603990909725337</v>
      </c>
      <c r="N1268" s="23">
        <f t="shared" si="136"/>
        <v>0.35207981819450673</v>
      </c>
      <c r="O1268" s="23">
        <f t="shared" si="137"/>
        <v>0.52811972729176015</v>
      </c>
      <c r="P1268" s="27"/>
    </row>
    <row r="1269" spans="1:16" x14ac:dyDescent="0.25">
      <c r="A1269" s="24">
        <f t="shared" si="138"/>
        <v>2019</v>
      </c>
      <c r="B1269" s="32">
        <v>43632</v>
      </c>
      <c r="C1269" s="28">
        <f>'Bitcoin Data'!C1269</f>
        <v>8994.4882809999999</v>
      </c>
      <c r="D1269" s="26">
        <f>'Bitcoin Data'!K1269</f>
        <v>1624.9887153561435</v>
      </c>
      <c r="E1269" s="25">
        <f>'Bitcoin Data'!J1269</f>
        <v>72359.268459905434</v>
      </c>
      <c r="F1269" s="25">
        <f t="shared" si="133"/>
        <v>117.58299469877204</v>
      </c>
      <c r="G1269" s="23">
        <f>'Emissions Factors'!$AB$39/1000</f>
        <v>0.49266147344102867</v>
      </c>
      <c r="H1269" s="26">
        <f t="shared" si="139"/>
        <v>57928.611419905697</v>
      </c>
      <c r="I1269" s="23">
        <f t="shared" si="134"/>
        <v>35.648623816571963</v>
      </c>
      <c r="J1269" s="26">
        <f>I1269*'Social Cost of Carbon'!$C$4</f>
        <v>1782.4311908285981</v>
      </c>
      <c r="K1269" s="26">
        <f>I1269*'Social Cost of Carbon'!$C$5</f>
        <v>3564.8623816571962</v>
      </c>
      <c r="L1269" s="26">
        <f>I1269*'Social Cost of Carbon'!$C$6</f>
        <v>5347.2935724857944</v>
      </c>
      <c r="M1269" s="23">
        <f t="shared" si="135"/>
        <v>0.19816927157421665</v>
      </c>
      <c r="N1269" s="23">
        <f t="shared" si="136"/>
        <v>0.39633854314843331</v>
      </c>
      <c r="O1269" s="23">
        <f t="shared" si="137"/>
        <v>0.59450781472265002</v>
      </c>
      <c r="P1269" s="27"/>
    </row>
    <row r="1270" spans="1:16" x14ac:dyDescent="0.25">
      <c r="A1270" s="24">
        <f t="shared" si="138"/>
        <v>2019</v>
      </c>
      <c r="B1270" s="32">
        <v>43633</v>
      </c>
      <c r="C1270" s="28">
        <f>'Bitcoin Data'!C1270</f>
        <v>9320.3525389999995</v>
      </c>
      <c r="D1270" s="26">
        <f>'Bitcoin Data'!K1270</f>
        <v>1662.5103906899419</v>
      </c>
      <c r="E1270" s="25">
        <f>'Bitcoin Data'!J1270</f>
        <v>69475.392829630131</v>
      </c>
      <c r="F1270" s="25">
        <f t="shared" si="133"/>
        <v>115.50356247652557</v>
      </c>
      <c r="G1270" s="23">
        <f>'Emissions Factors'!$AB$39/1000</f>
        <v>0.49266147344102867</v>
      </c>
      <c r="H1270" s="26">
        <f t="shared" si="139"/>
        <v>56904.155277373</v>
      </c>
      <c r="I1270" s="23">
        <f t="shared" si="134"/>
        <v>34.22784939933986</v>
      </c>
      <c r="J1270" s="26">
        <f>I1270*'Social Cost of Carbon'!$C$4</f>
        <v>1711.3924699669931</v>
      </c>
      <c r="K1270" s="26">
        <f>I1270*'Social Cost of Carbon'!$C$5</f>
        <v>3422.7849399339862</v>
      </c>
      <c r="L1270" s="26">
        <f>I1270*'Social Cost of Carbon'!$C$6</f>
        <v>5134.177409900979</v>
      </c>
      <c r="M1270" s="23">
        <f t="shared" si="135"/>
        <v>0.18361885591836336</v>
      </c>
      <c r="N1270" s="23">
        <f t="shared" si="136"/>
        <v>0.36723771183672671</v>
      </c>
      <c r="O1270" s="23">
        <f t="shared" si="137"/>
        <v>0.55085656775509007</v>
      </c>
      <c r="P1270" s="27"/>
    </row>
    <row r="1271" spans="1:16" x14ac:dyDescent="0.25">
      <c r="A1271" s="24">
        <f t="shared" si="138"/>
        <v>2019</v>
      </c>
      <c r="B1271" s="32">
        <v>43634</v>
      </c>
      <c r="C1271" s="28">
        <f>'Bitcoin Data'!C1271</f>
        <v>9081.7626949999994</v>
      </c>
      <c r="D1271" s="26">
        <f>'Bitcoin Data'!K1271</f>
        <v>2037.5820692777904</v>
      </c>
      <c r="E1271" s="25">
        <f>'Bitcoin Data'!J1271</f>
        <v>55278.72356937205</v>
      </c>
      <c r="F1271" s="25">
        <f t="shared" si="133"/>
        <v>112.63493595751608</v>
      </c>
      <c r="G1271" s="23">
        <f>'Emissions Factors'!$AB$39/1000</f>
        <v>0.49266147344102867</v>
      </c>
      <c r="H1271" s="26">
        <f t="shared" si="139"/>
        <v>55490.893509765774</v>
      </c>
      <c r="I1271" s="23">
        <f t="shared" si="134"/>
        <v>27.233697403626152</v>
      </c>
      <c r="J1271" s="26">
        <f>I1271*'Social Cost of Carbon'!$C$4</f>
        <v>1361.6848701813076</v>
      </c>
      <c r="K1271" s="26">
        <f>I1271*'Social Cost of Carbon'!$C$5</f>
        <v>2723.3697403626152</v>
      </c>
      <c r="L1271" s="26">
        <f>I1271*'Social Cost of Carbon'!$C$6</f>
        <v>4085.054610543923</v>
      </c>
      <c r="M1271" s="23">
        <f t="shared" si="135"/>
        <v>0.14993618705000833</v>
      </c>
      <c r="N1271" s="23">
        <f t="shared" si="136"/>
        <v>0.29987237410001666</v>
      </c>
      <c r="O1271" s="23">
        <f t="shared" si="137"/>
        <v>0.44980856115002499</v>
      </c>
      <c r="P1271" s="27"/>
    </row>
    <row r="1272" spans="1:16" x14ac:dyDescent="0.25">
      <c r="A1272" s="24">
        <f t="shared" si="138"/>
        <v>2019</v>
      </c>
      <c r="B1272" s="32">
        <v>43635</v>
      </c>
      <c r="C1272" s="28">
        <f>'Bitcoin Data'!C1272</f>
        <v>9273.5214840000008</v>
      </c>
      <c r="D1272" s="26">
        <f>'Bitcoin Data'!K1272</f>
        <v>2212.389380530974</v>
      </c>
      <c r="E1272" s="25">
        <f>'Bitcoin Data'!J1272</f>
        <v>51846.233948491441</v>
      </c>
      <c r="F1272" s="25">
        <f t="shared" si="133"/>
        <v>114.70405740816693</v>
      </c>
      <c r="G1272" s="23">
        <f>'Emissions Factors'!$AB$39/1000</f>
        <v>0.49266147344102867</v>
      </c>
      <c r="H1272" s="26">
        <f t="shared" si="139"/>
        <v>56510.269932371863</v>
      </c>
      <c r="I1272" s="23">
        <f t="shared" si="134"/>
        <v>25.542642009432075</v>
      </c>
      <c r="J1272" s="26">
        <f>I1272*'Social Cost of Carbon'!$C$4</f>
        <v>1277.1321004716037</v>
      </c>
      <c r="K1272" s="26">
        <f>I1272*'Social Cost of Carbon'!$C$5</f>
        <v>2554.2642009432075</v>
      </c>
      <c r="L1272" s="26">
        <f>I1272*'Social Cost of Carbon'!$C$6</f>
        <v>3831.3963014148112</v>
      </c>
      <c r="M1272" s="23">
        <f t="shared" si="135"/>
        <v>0.13771813681297809</v>
      </c>
      <c r="N1272" s="23">
        <f t="shared" si="136"/>
        <v>0.27543627362595619</v>
      </c>
      <c r="O1272" s="23">
        <f t="shared" si="137"/>
        <v>0.41315441043893425</v>
      </c>
      <c r="P1272" s="27"/>
    </row>
    <row r="1273" spans="1:16" x14ac:dyDescent="0.25">
      <c r="A1273" s="24">
        <f t="shared" si="138"/>
        <v>2019</v>
      </c>
      <c r="B1273" s="32">
        <v>43636</v>
      </c>
      <c r="C1273" s="28">
        <f>'Bitcoin Data'!C1273</f>
        <v>9527.1601559999999</v>
      </c>
      <c r="D1273" s="26">
        <f>'Bitcoin Data'!K1273</f>
        <v>1800</v>
      </c>
      <c r="E1273" s="25">
        <f>'Bitcoin Data'!J1273</f>
        <v>66493.414554535964</v>
      </c>
      <c r="F1273" s="25">
        <f t="shared" si="133"/>
        <v>119.68814619816473</v>
      </c>
      <c r="G1273" s="23">
        <f>'Emissions Factors'!$AB$39/1000</f>
        <v>0.49266147344102867</v>
      </c>
      <c r="H1273" s="26">
        <f t="shared" si="139"/>
        <v>58965.738459413085</v>
      </c>
      <c r="I1273" s="23">
        <f t="shared" si="134"/>
        <v>32.75874358856283</v>
      </c>
      <c r="J1273" s="26">
        <f>I1273*'Social Cost of Carbon'!$C$4</f>
        <v>1637.9371794281415</v>
      </c>
      <c r="K1273" s="26">
        <f>I1273*'Social Cost of Carbon'!$C$5</f>
        <v>3275.8743588562829</v>
      </c>
      <c r="L1273" s="26">
        <f>I1273*'Social Cost of Carbon'!$C$6</f>
        <v>4913.8115382844244</v>
      </c>
      <c r="M1273" s="23">
        <f t="shared" si="135"/>
        <v>0.17192291854111469</v>
      </c>
      <c r="N1273" s="23">
        <f t="shared" si="136"/>
        <v>0.34384583708222938</v>
      </c>
      <c r="O1273" s="23">
        <f t="shared" si="137"/>
        <v>0.51576875562334401</v>
      </c>
      <c r="P1273" s="27"/>
    </row>
    <row r="1274" spans="1:16" x14ac:dyDescent="0.25">
      <c r="A1274" s="24">
        <f t="shared" si="138"/>
        <v>2019</v>
      </c>
      <c r="B1274" s="32">
        <v>43637</v>
      </c>
      <c r="C1274" s="28">
        <f>'Bitcoin Data'!C1274</f>
        <v>10144.556640999999</v>
      </c>
      <c r="D1274" s="26">
        <f>'Bitcoin Data'!K1274</f>
        <v>1662.5103906899419</v>
      </c>
      <c r="E1274" s="25">
        <f>'Bitcoin Data'!J1274</f>
        <v>71414.159013711076</v>
      </c>
      <c r="F1274" s="25">
        <f t="shared" si="133"/>
        <v>118.72678140267844</v>
      </c>
      <c r="G1274" s="23">
        <f>'Emissions Factors'!$AB$39/1000</f>
        <v>0.49266147344102867</v>
      </c>
      <c r="H1274" s="26">
        <f t="shared" si="139"/>
        <v>58492.111062754484</v>
      </c>
      <c r="I1274" s="23">
        <f t="shared" si="134"/>
        <v>35.183004804246821</v>
      </c>
      <c r="J1274" s="26">
        <f>I1274*'Social Cost of Carbon'!$C$4</f>
        <v>1759.150240212341</v>
      </c>
      <c r="K1274" s="26">
        <f>I1274*'Social Cost of Carbon'!$C$5</f>
        <v>3518.3004804246821</v>
      </c>
      <c r="L1274" s="26">
        <f>I1274*'Social Cost of Carbon'!$C$6</f>
        <v>5277.4507206370236</v>
      </c>
      <c r="M1274" s="23">
        <f t="shared" si="135"/>
        <v>0.17340829199992844</v>
      </c>
      <c r="N1274" s="23">
        <f t="shared" si="136"/>
        <v>0.34681658399985688</v>
      </c>
      <c r="O1274" s="23">
        <f t="shared" si="137"/>
        <v>0.5202248759997854</v>
      </c>
      <c r="P1274" s="27"/>
    </row>
    <row r="1275" spans="1:16" x14ac:dyDescent="0.25">
      <c r="A1275" s="24">
        <f t="shared" si="138"/>
        <v>2019</v>
      </c>
      <c r="B1275" s="32">
        <v>43638</v>
      </c>
      <c r="C1275" s="28">
        <f>'Bitcoin Data'!C1275</f>
        <v>10701.691406</v>
      </c>
      <c r="D1275" s="26">
        <f>'Bitcoin Data'!K1275</f>
        <v>1762.4596103005974</v>
      </c>
      <c r="E1275" s="25">
        <f>'Bitcoin Data'!J1275</f>
        <v>65042.861502234628</v>
      </c>
      <c r="F1275" s="25">
        <f t="shared" si="133"/>
        <v>114.63541633606417</v>
      </c>
      <c r="G1275" s="23">
        <f>'Emissions Factors'!$AB$39/1000</f>
        <v>0.49266147344102867</v>
      </c>
      <c r="H1275" s="26">
        <f t="shared" si="139"/>
        <v>56476.453120651146</v>
      </c>
      <c r="I1275" s="23">
        <f t="shared" si="134"/>
        <v>32.044111984511673</v>
      </c>
      <c r="J1275" s="26">
        <f>I1275*'Social Cost of Carbon'!$C$4</f>
        <v>1602.2055992255837</v>
      </c>
      <c r="K1275" s="26">
        <f>I1275*'Social Cost of Carbon'!$C$5</f>
        <v>3204.4111984511674</v>
      </c>
      <c r="L1275" s="26">
        <f>I1275*'Social Cost of Carbon'!$C$6</f>
        <v>4806.616797676751</v>
      </c>
      <c r="M1275" s="23">
        <f t="shared" si="135"/>
        <v>0.14971517477389534</v>
      </c>
      <c r="N1275" s="23">
        <f t="shared" si="136"/>
        <v>0.29943034954779069</v>
      </c>
      <c r="O1275" s="23">
        <f t="shared" si="137"/>
        <v>0.44914552432168603</v>
      </c>
      <c r="P1275" s="27"/>
    </row>
    <row r="1276" spans="1:16" x14ac:dyDescent="0.25">
      <c r="A1276" s="24">
        <f t="shared" si="138"/>
        <v>2019</v>
      </c>
      <c r="B1276" s="32">
        <v>43639</v>
      </c>
      <c r="C1276" s="28">
        <f>'Bitcoin Data'!C1276</f>
        <v>10855.371094</v>
      </c>
      <c r="D1276" s="26">
        <f>'Bitcoin Data'!K1276</f>
        <v>2262.443438914027</v>
      </c>
      <c r="E1276" s="25">
        <f>'Bitcoin Data'!J1276</f>
        <v>50394.85069008456</v>
      </c>
      <c r="F1276" s="25">
        <f t="shared" si="133"/>
        <v>114.01549929883383</v>
      </c>
      <c r="G1276" s="23">
        <f>'Emissions Factors'!$AB$39/1000</f>
        <v>0.49266147344102867</v>
      </c>
      <c r="H1276" s="26">
        <f t="shared" si="139"/>
        <v>56171.043879678044</v>
      </c>
      <c r="I1276" s="23">
        <f t="shared" si="134"/>
        <v>24.827601394817698</v>
      </c>
      <c r="J1276" s="26">
        <f>I1276*'Social Cost of Carbon'!$C$4</f>
        <v>1241.3800697408849</v>
      </c>
      <c r="K1276" s="26">
        <f>I1276*'Social Cost of Carbon'!$C$5</f>
        <v>2482.7601394817698</v>
      </c>
      <c r="L1276" s="26">
        <f>I1276*'Social Cost of Carbon'!$C$6</f>
        <v>3724.1402092226549</v>
      </c>
      <c r="M1276" s="23">
        <f t="shared" si="135"/>
        <v>0.11435629965953192</v>
      </c>
      <c r="N1276" s="23">
        <f t="shared" si="136"/>
        <v>0.22871259931906385</v>
      </c>
      <c r="O1276" s="23">
        <f t="shared" si="137"/>
        <v>0.34306889897859577</v>
      </c>
      <c r="P1276" s="27"/>
    </row>
    <row r="1277" spans="1:16" x14ac:dyDescent="0.25">
      <c r="A1277" s="24">
        <f t="shared" si="138"/>
        <v>2019</v>
      </c>
      <c r="B1277" s="32">
        <v>43640</v>
      </c>
      <c r="C1277" s="28">
        <f>'Bitcoin Data'!C1277</f>
        <v>11011.102539</v>
      </c>
      <c r="D1277" s="26">
        <f>'Bitcoin Data'!K1277</f>
        <v>2212.389380530974</v>
      </c>
      <c r="E1277" s="25">
        <f>'Bitcoin Data'!J1277</f>
        <v>54080.172859858678</v>
      </c>
      <c r="F1277" s="25">
        <f t="shared" si="133"/>
        <v>119.64640013243073</v>
      </c>
      <c r="G1277" s="23">
        <f>'Emissions Factors'!$AB$39/1000</f>
        <v>0.49266147344102867</v>
      </c>
      <c r="H1277" s="26">
        <f t="shared" si="139"/>
        <v>58945.171781158206</v>
      </c>
      <c r="I1277" s="23">
        <f t="shared" si="134"/>
        <v>26.643217645083507</v>
      </c>
      <c r="J1277" s="26">
        <f>I1277*'Social Cost of Carbon'!$C$4</f>
        <v>1332.1608822541752</v>
      </c>
      <c r="K1277" s="26">
        <f>I1277*'Social Cost of Carbon'!$C$5</f>
        <v>2664.3217645083505</v>
      </c>
      <c r="L1277" s="26">
        <f>I1277*'Social Cost of Carbon'!$C$6</f>
        <v>3996.4826467625262</v>
      </c>
      <c r="M1277" s="23">
        <f t="shared" si="135"/>
        <v>0.12098342355234835</v>
      </c>
      <c r="N1277" s="23">
        <f t="shared" si="136"/>
        <v>0.24196684710469671</v>
      </c>
      <c r="O1277" s="23">
        <f t="shared" si="137"/>
        <v>0.3629502706570451</v>
      </c>
      <c r="P1277" s="27"/>
    </row>
    <row r="1278" spans="1:16" x14ac:dyDescent="0.25">
      <c r="A1278" s="24">
        <f t="shared" si="138"/>
        <v>2019</v>
      </c>
      <c r="B1278" s="32">
        <v>43641</v>
      </c>
      <c r="C1278" s="28">
        <f>'Bitcoin Data'!C1278</f>
        <v>11790.916992</v>
      </c>
      <c r="D1278" s="26">
        <f>'Bitcoin Data'!K1278</f>
        <v>1825.0025347257426</v>
      </c>
      <c r="E1278" s="25">
        <f>'Bitcoin Data'!J1278</f>
        <v>68213.804644642049</v>
      </c>
      <c r="F1278" s="25">
        <f t="shared" si="133"/>
        <v>124.49036637975837</v>
      </c>
      <c r="G1278" s="23">
        <f>'Emissions Factors'!$AB$39/1000</f>
        <v>0.49266147344102867</v>
      </c>
      <c r="H1278" s="26">
        <f t="shared" si="139"/>
        <v>61331.607329865255</v>
      </c>
      <c r="I1278" s="23">
        <f t="shared" si="134"/>
        <v>33.60631350524784</v>
      </c>
      <c r="J1278" s="26">
        <f>I1278*'Social Cost of Carbon'!$C$4</f>
        <v>1680.315675262392</v>
      </c>
      <c r="K1278" s="26">
        <f>I1278*'Social Cost of Carbon'!$C$5</f>
        <v>3360.631350524784</v>
      </c>
      <c r="L1278" s="26">
        <f>I1278*'Social Cost of Carbon'!$C$6</f>
        <v>5040.9470257871762</v>
      </c>
      <c r="M1278" s="23">
        <f t="shared" si="135"/>
        <v>0.14250932954599432</v>
      </c>
      <c r="N1278" s="23">
        <f t="shared" si="136"/>
        <v>0.28501865909198865</v>
      </c>
      <c r="O1278" s="23">
        <f t="shared" si="137"/>
        <v>0.42752798863798297</v>
      </c>
      <c r="P1278" s="27"/>
    </row>
    <row r="1279" spans="1:16" x14ac:dyDescent="0.25">
      <c r="A1279" s="24">
        <f t="shared" si="138"/>
        <v>2019</v>
      </c>
      <c r="B1279" s="32">
        <v>43642</v>
      </c>
      <c r="C1279" s="28">
        <f>'Bitcoin Data'!C1279</f>
        <v>13016.231444999999</v>
      </c>
      <c r="D1279" s="26">
        <f>'Bitcoin Data'!K1279</f>
        <v>2062.5644551392229</v>
      </c>
      <c r="E1279" s="25">
        <f>'Bitcoin Data'!J1279</f>
        <v>59405.740437094209</v>
      </c>
      <c r="F1279" s="25">
        <f t="shared" si="133"/>
        <v>122.52816865677732</v>
      </c>
      <c r="G1279" s="23">
        <f>'Emissions Factors'!$AB$39/1000</f>
        <v>0.49266147344102867</v>
      </c>
      <c r="H1279" s="26">
        <f t="shared" si="139"/>
        <v>60364.908108478783</v>
      </c>
      <c r="I1279" s="23">
        <f t="shared" si="134"/>
        <v>29.26691961459413</v>
      </c>
      <c r="J1279" s="26">
        <f>I1279*'Social Cost of Carbon'!$C$4</f>
        <v>1463.3459807297065</v>
      </c>
      <c r="K1279" s="26">
        <f>I1279*'Social Cost of Carbon'!$C$5</f>
        <v>2926.6919614594131</v>
      </c>
      <c r="L1279" s="26">
        <f>I1279*'Social Cost of Carbon'!$C$6</f>
        <v>4390.0379421891193</v>
      </c>
      <c r="M1279" s="23">
        <f t="shared" si="135"/>
        <v>0.11242470502411281</v>
      </c>
      <c r="N1279" s="23">
        <f t="shared" si="136"/>
        <v>0.22484941004822562</v>
      </c>
      <c r="O1279" s="23">
        <f t="shared" si="137"/>
        <v>0.3372741150723384</v>
      </c>
      <c r="P1279" s="27"/>
    </row>
    <row r="1280" spans="1:16" x14ac:dyDescent="0.25">
      <c r="A1280" s="24">
        <f t="shared" si="138"/>
        <v>2019</v>
      </c>
      <c r="B1280" s="32">
        <v>43643</v>
      </c>
      <c r="C1280" s="28">
        <f>'Bitcoin Data'!C1280</f>
        <v>11182.806640999999</v>
      </c>
      <c r="D1280" s="26">
        <f>'Bitcoin Data'!K1280</f>
        <v>1774.9728823587418</v>
      </c>
      <c r="E1280" s="25">
        <f>'Bitcoin Data'!J1280</f>
        <v>68240.589726425329</v>
      </c>
      <c r="F1280" s="25">
        <f t="shared" si="133"/>
        <v>121.12519624057352</v>
      </c>
      <c r="G1280" s="23">
        <f>'Emissions Factors'!$AB$39/1000</f>
        <v>0.49266147344102867</v>
      </c>
      <c r="H1280" s="26">
        <f t="shared" si="139"/>
        <v>59673.717650714694</v>
      </c>
      <c r="I1280" s="23">
        <f t="shared" si="134"/>
        <v>33.619509483105425</v>
      </c>
      <c r="J1280" s="26">
        <f>I1280*'Social Cost of Carbon'!$C$4</f>
        <v>1680.9754741552713</v>
      </c>
      <c r="K1280" s="26">
        <f>I1280*'Social Cost of Carbon'!$C$5</f>
        <v>3361.9509483105426</v>
      </c>
      <c r="L1280" s="26">
        <f>I1280*'Social Cost of Carbon'!$C$6</f>
        <v>5042.9264224658136</v>
      </c>
      <c r="M1280" s="23">
        <f t="shared" si="135"/>
        <v>0.1503178520490768</v>
      </c>
      <c r="N1280" s="23">
        <f t="shared" si="136"/>
        <v>0.3006357040981536</v>
      </c>
      <c r="O1280" s="23">
        <f t="shared" si="137"/>
        <v>0.45095355614723037</v>
      </c>
      <c r="P1280" s="27"/>
    </row>
    <row r="1281" spans="1:16" x14ac:dyDescent="0.25">
      <c r="A1281" s="24">
        <f t="shared" si="138"/>
        <v>2019</v>
      </c>
      <c r="B1281" s="32">
        <v>43644</v>
      </c>
      <c r="C1281" s="28">
        <f>'Bitcoin Data'!C1281</f>
        <v>12407.332031</v>
      </c>
      <c r="D1281" s="26">
        <f>'Bitcoin Data'!K1281</f>
        <v>2037.5820692777904</v>
      </c>
      <c r="E1281" s="25">
        <f>'Bitcoin Data'!J1281</f>
        <v>59784.835709293271</v>
      </c>
      <c r="F1281" s="25">
        <f t="shared" si="133"/>
        <v>121.81650925597452</v>
      </c>
      <c r="G1281" s="23">
        <f>'Emissions Factors'!$AB$39/1000</f>
        <v>0.49266147344102867</v>
      </c>
      <c r="H1281" s="26">
        <f t="shared" si="139"/>
        <v>60014.300939491113</v>
      </c>
      <c r="I1281" s="23">
        <f t="shared" si="134"/>
        <v>29.453685249970253</v>
      </c>
      <c r="J1281" s="26">
        <f>I1281*'Social Cost of Carbon'!$C$4</f>
        <v>1472.6842624985127</v>
      </c>
      <c r="K1281" s="26">
        <f>I1281*'Social Cost of Carbon'!$C$5</f>
        <v>2945.3685249970254</v>
      </c>
      <c r="L1281" s="26">
        <f>I1281*'Social Cost of Carbon'!$C$6</f>
        <v>4418.0527874955378</v>
      </c>
      <c r="M1281" s="23">
        <f t="shared" si="135"/>
        <v>0.11869467656857878</v>
      </c>
      <c r="N1281" s="23">
        <f t="shared" si="136"/>
        <v>0.23738935313715756</v>
      </c>
      <c r="O1281" s="23">
        <f t="shared" si="137"/>
        <v>0.35608402970573633</v>
      </c>
      <c r="P1281" s="27"/>
    </row>
    <row r="1282" spans="1:16" x14ac:dyDescent="0.25">
      <c r="A1282" s="24">
        <f t="shared" si="138"/>
        <v>2019</v>
      </c>
      <c r="B1282" s="32">
        <v>43645</v>
      </c>
      <c r="C1282" s="28">
        <f>'Bitcoin Data'!C1282</f>
        <v>11959.371094</v>
      </c>
      <c r="D1282" s="26">
        <f>'Bitcoin Data'!K1282</f>
        <v>2174.9637506041568</v>
      </c>
      <c r="E1282" s="25">
        <f>'Bitcoin Data'!J1282</f>
        <v>58105.234111020269</v>
      </c>
      <c r="F1282" s="25">
        <f t="shared" si="133"/>
        <v>126.37677791183724</v>
      </c>
      <c r="G1282" s="23">
        <f>'Emissions Factors'!$AB$39/1000</f>
        <v>0.49266147344102867</v>
      </c>
      <c r="H1282" s="26">
        <f t="shared" si="139"/>
        <v>62260.969614775386</v>
      </c>
      <c r="I1282" s="23">
        <f t="shared" si="134"/>
        <v>28.626210251771166</v>
      </c>
      <c r="J1282" s="26">
        <f>I1282*'Social Cost of Carbon'!$C$4</f>
        <v>1431.3105125885584</v>
      </c>
      <c r="K1282" s="26">
        <f>I1282*'Social Cost of Carbon'!$C$5</f>
        <v>2862.6210251771167</v>
      </c>
      <c r="L1282" s="26">
        <f>I1282*'Social Cost of Carbon'!$C$6</f>
        <v>4293.9315377656749</v>
      </c>
      <c r="M1282" s="23">
        <f t="shared" si="135"/>
        <v>0.11968108534625578</v>
      </c>
      <c r="N1282" s="23">
        <f t="shared" si="136"/>
        <v>0.23936217069251156</v>
      </c>
      <c r="O1282" s="23">
        <f t="shared" si="137"/>
        <v>0.3590432560387673</v>
      </c>
      <c r="P1282" s="27"/>
    </row>
    <row r="1283" spans="1:16" x14ac:dyDescent="0.25">
      <c r="A1283" s="24">
        <f t="shared" si="138"/>
        <v>2019</v>
      </c>
      <c r="B1283" s="32">
        <v>43646</v>
      </c>
      <c r="C1283" s="28">
        <f>'Bitcoin Data'!C1283</f>
        <v>10817.155273</v>
      </c>
      <c r="D1283" s="26">
        <f>'Bitcoin Data'!K1283</f>
        <v>1899.9366687777074</v>
      </c>
      <c r="E1283" s="25">
        <f>'Bitcoin Data'!J1283</f>
        <v>69135.267558311811</v>
      </c>
      <c r="F1283" s="25">
        <f t="shared" si="133"/>
        <v>131.35262993979444</v>
      </c>
      <c r="G1283" s="23">
        <f>'Emissions Factors'!$AB$39/1000</f>
        <v>0.49266147344102867</v>
      </c>
      <c r="H1283" s="26">
        <f t="shared" si="139"/>
        <v>64712.380206493304</v>
      </c>
      <c r="I1283" s="23">
        <f t="shared" si="134"/>
        <v>34.060282782017644</v>
      </c>
      <c r="J1283" s="26">
        <f>I1283*'Social Cost of Carbon'!$C$4</f>
        <v>1703.0141391008822</v>
      </c>
      <c r="K1283" s="26">
        <f>I1283*'Social Cost of Carbon'!$C$5</f>
        <v>3406.0282782017644</v>
      </c>
      <c r="L1283" s="26">
        <f>I1283*'Social Cost of Carbon'!$C$6</f>
        <v>5109.0424173026468</v>
      </c>
      <c r="M1283" s="23">
        <f t="shared" si="135"/>
        <v>0.15743641429939212</v>
      </c>
      <c r="N1283" s="23">
        <f t="shared" si="136"/>
        <v>0.31487282859878424</v>
      </c>
      <c r="O1283" s="23">
        <f t="shared" si="137"/>
        <v>0.47230924289817638</v>
      </c>
      <c r="P1283" s="27"/>
    </row>
    <row r="1284" spans="1:16" x14ac:dyDescent="0.25">
      <c r="A1284" s="24">
        <f t="shared" si="138"/>
        <v>2019</v>
      </c>
      <c r="B1284" s="32">
        <v>43647</v>
      </c>
      <c r="C1284" s="28">
        <f>'Bitcoin Data'!C1284</f>
        <v>10583.134765999999</v>
      </c>
      <c r="D1284" s="26">
        <f>'Bitcoin Data'!K1284</f>
        <v>1787.4875868917577</v>
      </c>
      <c r="E1284" s="25">
        <f>'Bitcoin Data'!J1284</f>
        <v>72311.435292904498</v>
      </c>
      <c r="F1284" s="25">
        <f t="shared" si="133"/>
        <v>129.25579297639334</v>
      </c>
      <c r="G1284" s="23">
        <f>'Emissions Factors'!$AB$39/1000</f>
        <v>0.49266147344102867</v>
      </c>
      <c r="H1284" s="26">
        <f t="shared" si="139"/>
        <v>63679.349418538506</v>
      </c>
      <c r="I1284" s="23">
        <f t="shared" si="134"/>
        <v>35.625058258037932</v>
      </c>
      <c r="J1284" s="26">
        <f>I1284*'Social Cost of Carbon'!$C$4</f>
        <v>1781.2529129018965</v>
      </c>
      <c r="K1284" s="26">
        <f>I1284*'Social Cost of Carbon'!$C$5</f>
        <v>3562.505825803793</v>
      </c>
      <c r="L1284" s="26">
        <f>I1284*'Social Cost of Carbon'!$C$6</f>
        <v>5343.7587387056901</v>
      </c>
      <c r="M1284" s="23">
        <f t="shared" si="135"/>
        <v>0.1683105197360289</v>
      </c>
      <c r="N1284" s="23">
        <f t="shared" si="136"/>
        <v>0.33662103947205779</v>
      </c>
      <c r="O1284" s="23">
        <f t="shared" si="137"/>
        <v>0.50493155920808674</v>
      </c>
      <c r="P1284" s="27"/>
    </row>
    <row r="1285" spans="1:16" x14ac:dyDescent="0.25">
      <c r="A1285" s="24">
        <f t="shared" si="138"/>
        <v>2019</v>
      </c>
      <c r="B1285" s="32">
        <v>43648</v>
      </c>
      <c r="C1285" s="28">
        <f>'Bitcoin Data'!C1285</f>
        <v>10801.677734000001</v>
      </c>
      <c r="D1285" s="26">
        <f>'Bitcoin Data'!K1285</f>
        <v>1974.9835418038181</v>
      </c>
      <c r="E1285" s="25">
        <f>'Bitcoin Data'!J1285</f>
        <v>64068.685635299575</v>
      </c>
      <c r="F1285" s="25">
        <f t="shared" si="133"/>
        <v>126.53459967471935</v>
      </c>
      <c r="G1285" s="23">
        <f>'Emissions Factors'!$AB$39/1000</f>
        <v>0.49266147344102867</v>
      </c>
      <c r="H1285" s="26">
        <f t="shared" si="139"/>
        <v>62338.722317017942</v>
      </c>
      <c r="I1285" s="23">
        <f t="shared" si="134"/>
        <v>31.564173066516755</v>
      </c>
      <c r="J1285" s="26">
        <f>I1285*'Social Cost of Carbon'!$C$4</f>
        <v>1578.2086533258378</v>
      </c>
      <c r="K1285" s="26">
        <f>I1285*'Social Cost of Carbon'!$C$5</f>
        <v>3156.4173066516755</v>
      </c>
      <c r="L1285" s="26">
        <f>I1285*'Social Cost of Carbon'!$C$6</f>
        <v>4734.625959977513</v>
      </c>
      <c r="M1285" s="23">
        <f t="shared" si="135"/>
        <v>0.14610773364939178</v>
      </c>
      <c r="N1285" s="23">
        <f t="shared" si="136"/>
        <v>0.29221546729878356</v>
      </c>
      <c r="O1285" s="23">
        <f t="shared" si="137"/>
        <v>0.43832320094817528</v>
      </c>
      <c r="P1285" s="27"/>
    </row>
    <row r="1286" spans="1:16" x14ac:dyDescent="0.25">
      <c r="A1286" s="24">
        <f t="shared" si="138"/>
        <v>2019</v>
      </c>
      <c r="B1286" s="32">
        <v>43649</v>
      </c>
      <c r="C1286" s="28">
        <f>'Bitcoin Data'!C1286</f>
        <v>11961.269531</v>
      </c>
      <c r="D1286" s="26">
        <f>'Bitcoin Data'!K1286</f>
        <v>2150.023889154324</v>
      </c>
      <c r="E1286" s="25">
        <f>'Bitcoin Data'!J1286</f>
        <v>60019.673982119231</v>
      </c>
      <c r="F1286" s="25">
        <f t="shared" si="133"/>
        <v>129.04373288081058</v>
      </c>
      <c r="G1286" s="23">
        <f>'Emissions Factors'!$AB$39/1000</f>
        <v>0.49266147344102867</v>
      </c>
      <c r="H1286" s="26">
        <f t="shared" si="139"/>
        <v>63574.87557939066</v>
      </c>
      <c r="I1286" s="23">
        <f t="shared" si="134"/>
        <v>29.569381019481032</v>
      </c>
      <c r="J1286" s="26">
        <f>I1286*'Social Cost of Carbon'!$C$4</f>
        <v>1478.4690509740517</v>
      </c>
      <c r="K1286" s="26">
        <f>I1286*'Social Cost of Carbon'!$C$5</f>
        <v>2956.9381019481034</v>
      </c>
      <c r="L1286" s="26">
        <f>I1286*'Social Cost of Carbon'!$C$6</f>
        <v>4435.4071529221546</v>
      </c>
      <c r="M1286" s="23">
        <f t="shared" si="135"/>
        <v>0.12360469322610833</v>
      </c>
      <c r="N1286" s="23">
        <f t="shared" si="136"/>
        <v>0.24720938645221666</v>
      </c>
      <c r="O1286" s="23">
        <f t="shared" si="137"/>
        <v>0.37081407967832497</v>
      </c>
      <c r="P1286" s="27"/>
    </row>
    <row r="1287" spans="1:16" x14ac:dyDescent="0.25">
      <c r="A1287" s="24">
        <f t="shared" si="138"/>
        <v>2019</v>
      </c>
      <c r="B1287" s="32">
        <v>43650</v>
      </c>
      <c r="C1287" s="28">
        <f>'Bitcoin Data'!C1287</f>
        <v>11215.4375</v>
      </c>
      <c r="D1287" s="26">
        <f>'Bitcoin Data'!K1287</f>
        <v>2087.4405659283316</v>
      </c>
      <c r="E1287" s="25">
        <f>'Bitcoin Data'!J1287</f>
        <v>62806.703390025861</v>
      </c>
      <c r="F1287" s="25">
        <f t="shared" ref="F1287:F1350" si="140">E1287*D1287/1000000</f>
        <v>131.10526046856845</v>
      </c>
      <c r="G1287" s="23">
        <f>'Emissions Factors'!$AB$39/1000</f>
        <v>0.49266147344102867</v>
      </c>
      <c r="H1287" s="26">
        <f t="shared" si="139"/>
        <v>64590.510798314783</v>
      </c>
      <c r="I1287" s="23">
        <f t="shared" ref="I1287:I1350" si="141">$E1287*G1287/1000</f>
        <v>30.942443034103793</v>
      </c>
      <c r="J1287" s="26">
        <f>I1287*'Social Cost of Carbon'!$C$4</f>
        <v>1547.1221517051897</v>
      </c>
      <c r="K1287" s="26">
        <f>I1287*'Social Cost of Carbon'!$C$5</f>
        <v>3094.2443034103794</v>
      </c>
      <c r="L1287" s="26">
        <f>I1287*'Social Cost of Carbon'!$C$6</f>
        <v>4641.3664551155689</v>
      </c>
      <c r="M1287" s="23">
        <f t="shared" ref="M1287:M1350" si="142">J1287/$C1287</f>
        <v>0.13794576909774495</v>
      </c>
      <c r="N1287" s="23">
        <f t="shared" ref="N1287:N1350" si="143">K1287/$C1287</f>
        <v>0.27589153819548989</v>
      </c>
      <c r="O1287" s="23">
        <f t="shared" ref="O1287:O1350" si="144">L1287/$C1287</f>
        <v>0.41383730729323476</v>
      </c>
      <c r="P1287" s="27"/>
    </row>
    <row r="1288" spans="1:16" x14ac:dyDescent="0.25">
      <c r="A1288" s="24">
        <f t="shared" ref="A1288:A1351" si="145">YEAR(B1288)</f>
        <v>2019</v>
      </c>
      <c r="B1288" s="32">
        <v>43651</v>
      </c>
      <c r="C1288" s="28">
        <f>'Bitcoin Data'!C1288</f>
        <v>10978.459961</v>
      </c>
      <c r="D1288" s="26">
        <f>'Bitcoin Data'!K1288</f>
        <v>2362.5147657172856</v>
      </c>
      <c r="E1288" s="25">
        <f>'Bitcoin Data'!J1288</f>
        <v>56781.412818689751</v>
      </c>
      <c r="F1288" s="25">
        <f t="shared" si="140"/>
        <v>134.1469262024433</v>
      </c>
      <c r="G1288" s="23">
        <f>'Emissions Factors'!$AB$39/1000</f>
        <v>0.49266147344102867</v>
      </c>
      <c r="H1288" s="26">
        <f t="shared" ref="H1288:H1351" si="146">F1288*G1288*1000</f>
        <v>66089.022320480653</v>
      </c>
      <c r="I1288" s="23">
        <f t="shared" si="141"/>
        <v>27.974014503319005</v>
      </c>
      <c r="J1288" s="26">
        <f>I1288*'Social Cost of Carbon'!$C$4</f>
        <v>1398.7007251659502</v>
      </c>
      <c r="K1288" s="26">
        <f>I1288*'Social Cost of Carbon'!$C$5</f>
        <v>2797.4014503319004</v>
      </c>
      <c r="L1288" s="26">
        <f>I1288*'Social Cost of Carbon'!$C$6</f>
        <v>4196.102175497851</v>
      </c>
      <c r="M1288" s="23">
        <f t="shared" si="142"/>
        <v>0.12740409220735055</v>
      </c>
      <c r="N1288" s="23">
        <f t="shared" si="143"/>
        <v>0.2548081844147011</v>
      </c>
      <c r="O1288" s="23">
        <f t="shared" si="144"/>
        <v>0.38221227662205171</v>
      </c>
      <c r="P1288" s="27"/>
    </row>
    <row r="1289" spans="1:16" x14ac:dyDescent="0.25">
      <c r="A1289" s="24">
        <f t="shared" si="145"/>
        <v>2019</v>
      </c>
      <c r="B1289" s="32">
        <v>43652</v>
      </c>
      <c r="C1289" s="28">
        <f>'Bitcoin Data'!C1289</f>
        <v>11208.550781</v>
      </c>
      <c r="D1289" s="26">
        <f>'Bitcoin Data'!K1289</f>
        <v>2224.9690976514216</v>
      </c>
      <c r="E1289" s="25">
        <f>'Bitcoin Data'!J1289</f>
        <v>61646.934327298433</v>
      </c>
      <c r="F1289" s="25">
        <f t="shared" si="140"/>
        <v>137.16252384318562</v>
      </c>
      <c r="G1289" s="23">
        <f>'Emissions Factors'!$AB$39/1000</f>
        <v>0.49266147344102867</v>
      </c>
      <c r="H1289" s="26">
        <f t="shared" si="146"/>
        <v>67574.69109747406</v>
      </c>
      <c r="I1289" s="23">
        <f t="shared" si="141"/>
        <v>30.371069498809174</v>
      </c>
      <c r="J1289" s="26">
        <f>I1289*'Social Cost of Carbon'!$C$4</f>
        <v>1518.5534749404587</v>
      </c>
      <c r="K1289" s="26">
        <f>I1289*'Social Cost of Carbon'!$C$5</f>
        <v>3037.1069498809175</v>
      </c>
      <c r="L1289" s="26">
        <f>I1289*'Social Cost of Carbon'!$C$6</f>
        <v>4555.6604248213762</v>
      </c>
      <c r="M1289" s="23">
        <f t="shared" si="142"/>
        <v>0.13548169648431366</v>
      </c>
      <c r="N1289" s="23">
        <f t="shared" si="143"/>
        <v>0.27096339296862731</v>
      </c>
      <c r="O1289" s="23">
        <f t="shared" si="144"/>
        <v>0.40644508945294094</v>
      </c>
      <c r="P1289" s="27"/>
    </row>
    <row r="1290" spans="1:16" x14ac:dyDescent="0.25">
      <c r="A1290" s="24">
        <f t="shared" si="145"/>
        <v>2019</v>
      </c>
      <c r="B1290" s="32">
        <v>43653</v>
      </c>
      <c r="C1290" s="28">
        <f>'Bitcoin Data'!C1290</f>
        <v>11450.846680000001</v>
      </c>
      <c r="D1290" s="26">
        <f>'Bitcoin Data'!K1290</f>
        <v>1912.4521886952823</v>
      </c>
      <c r="E1290" s="25">
        <f>'Bitcoin Data'!J1290</f>
        <v>71930.492254209617</v>
      </c>
      <c r="F1290" s="25">
        <f t="shared" si="140"/>
        <v>137.56362734549225</v>
      </c>
      <c r="G1290" s="23">
        <f>'Emissions Factors'!$AB$39/1000</f>
        <v>0.49266147344102867</v>
      </c>
      <c r="H1290" s="26">
        <f t="shared" si="146"/>
        <v>67772.2993399228</v>
      </c>
      <c r="I1290" s="23">
        <f t="shared" si="141"/>
        <v>35.437382299297411</v>
      </c>
      <c r="J1290" s="26">
        <f>I1290*'Social Cost of Carbon'!$C$4</f>
        <v>1771.8691149648705</v>
      </c>
      <c r="K1290" s="26">
        <f>I1290*'Social Cost of Carbon'!$C$5</f>
        <v>3543.738229929741</v>
      </c>
      <c r="L1290" s="26">
        <f>I1290*'Social Cost of Carbon'!$C$6</f>
        <v>5315.6073448946117</v>
      </c>
      <c r="M1290" s="23">
        <f t="shared" si="142"/>
        <v>0.15473695216438532</v>
      </c>
      <c r="N1290" s="23">
        <f t="shared" si="143"/>
        <v>0.30947390432877064</v>
      </c>
      <c r="O1290" s="23">
        <f t="shared" si="144"/>
        <v>0.46421085649315597</v>
      </c>
      <c r="P1290" s="27"/>
    </row>
    <row r="1291" spans="1:16" x14ac:dyDescent="0.25">
      <c r="A1291" s="24">
        <f t="shared" si="145"/>
        <v>2019</v>
      </c>
      <c r="B1291" s="32">
        <v>43654</v>
      </c>
      <c r="C1291" s="28">
        <f>'Bitcoin Data'!C1291</f>
        <v>12285.958008</v>
      </c>
      <c r="D1291" s="26">
        <f>'Bitcoin Data'!K1291</f>
        <v>2224.9690976514216</v>
      </c>
      <c r="E1291" s="25">
        <f>'Bitcoin Data'!J1291</f>
        <v>61847.320429844229</v>
      </c>
      <c r="F1291" s="25">
        <f t="shared" si="140"/>
        <v>137.60837672894885</v>
      </c>
      <c r="G1291" s="23">
        <f>'Emissions Factors'!$AB$39/1000</f>
        <v>0.49266147344102867</v>
      </c>
      <c r="H1291" s="26">
        <f t="shared" si="146"/>
        <v>67794.345637112099</v>
      </c>
      <c r="I1291" s="23">
        <f t="shared" si="141"/>
        <v>30.469792011346492</v>
      </c>
      <c r="J1291" s="26">
        <f>I1291*'Social Cost of Carbon'!$C$4</f>
        <v>1523.4896005673245</v>
      </c>
      <c r="K1291" s="26">
        <f>I1291*'Social Cost of Carbon'!$C$5</f>
        <v>3046.979201134649</v>
      </c>
      <c r="L1291" s="26">
        <f>I1291*'Social Cost of Carbon'!$C$6</f>
        <v>4570.4688017019735</v>
      </c>
      <c r="M1291" s="23">
        <f t="shared" si="142"/>
        <v>0.12400250754359607</v>
      </c>
      <c r="N1291" s="23">
        <f t="shared" si="143"/>
        <v>0.24800501508719214</v>
      </c>
      <c r="O1291" s="23">
        <f t="shared" si="144"/>
        <v>0.37200752263078823</v>
      </c>
      <c r="P1291" s="27"/>
    </row>
    <row r="1292" spans="1:16" x14ac:dyDescent="0.25">
      <c r="A1292" s="24">
        <f t="shared" si="145"/>
        <v>2019</v>
      </c>
      <c r="B1292" s="32">
        <v>43655</v>
      </c>
      <c r="C1292" s="28">
        <f>'Bitcoin Data'!C1292</f>
        <v>12573.8125</v>
      </c>
      <c r="D1292" s="26">
        <f>'Bitcoin Data'!K1292</f>
        <v>1924.9278152069294</v>
      </c>
      <c r="E1292" s="25">
        <f>'Bitcoin Data'!J1292</f>
        <v>73604.952931177118</v>
      </c>
      <c r="F1292" s="25">
        <f t="shared" si="140"/>
        <v>141.68422123421965</v>
      </c>
      <c r="G1292" s="23">
        <f>'Emissions Factors'!$AB$39/1000</f>
        <v>0.49266147344102867</v>
      </c>
      <c r="H1292" s="26">
        <f t="shared" si="146"/>
        <v>69802.357196595345</v>
      </c>
      <c r="I1292" s="23">
        <f t="shared" si="141"/>
        <v>36.262324563631282</v>
      </c>
      <c r="J1292" s="26">
        <f>I1292*'Social Cost of Carbon'!$C$4</f>
        <v>1813.1162281815641</v>
      </c>
      <c r="K1292" s="26">
        <f>I1292*'Social Cost of Carbon'!$C$5</f>
        <v>3626.2324563631282</v>
      </c>
      <c r="L1292" s="26">
        <f>I1292*'Social Cost of Carbon'!$C$6</f>
        <v>5439.3486845446923</v>
      </c>
      <c r="M1292" s="23">
        <f t="shared" si="142"/>
        <v>0.14419781018538047</v>
      </c>
      <c r="N1292" s="23">
        <f t="shared" si="143"/>
        <v>0.28839562037076094</v>
      </c>
      <c r="O1292" s="23">
        <f t="shared" si="144"/>
        <v>0.43259343055614136</v>
      </c>
      <c r="P1292" s="27"/>
    </row>
    <row r="1293" spans="1:16" x14ac:dyDescent="0.25">
      <c r="A1293" s="24">
        <f t="shared" si="145"/>
        <v>2019</v>
      </c>
      <c r="B1293" s="32">
        <v>43656</v>
      </c>
      <c r="C1293" s="28">
        <f>'Bitcoin Data'!C1293</f>
        <v>12156.512694999999</v>
      </c>
      <c r="D1293" s="26">
        <f>'Bitcoin Data'!K1293</f>
        <v>1612.4697661918838</v>
      </c>
      <c r="E1293" s="25">
        <f>'Bitcoin Data'!J1293</f>
        <v>88457.688984784836</v>
      </c>
      <c r="F1293" s="25">
        <f t="shared" si="140"/>
        <v>142.63534907517038</v>
      </c>
      <c r="G1293" s="23">
        <f>'Emissions Factors'!$AB$39/1000</f>
        <v>0.49266147344102867</v>
      </c>
      <c r="H1293" s="26">
        <f t="shared" si="146"/>
        <v>70270.941240148895</v>
      </c>
      <c r="I1293" s="23">
        <f t="shared" si="141"/>
        <v>43.579695392432349</v>
      </c>
      <c r="J1293" s="26">
        <f>I1293*'Social Cost of Carbon'!$C$4</f>
        <v>2178.9847696216175</v>
      </c>
      <c r="K1293" s="26">
        <f>I1293*'Social Cost of Carbon'!$C$5</f>
        <v>4357.969539243235</v>
      </c>
      <c r="L1293" s="26">
        <f>I1293*'Social Cost of Carbon'!$C$6</f>
        <v>6536.9543088648525</v>
      </c>
      <c r="M1293" s="23">
        <f t="shared" si="142"/>
        <v>0.17924423099708839</v>
      </c>
      <c r="N1293" s="23">
        <f t="shared" si="143"/>
        <v>0.35848846199417678</v>
      </c>
      <c r="O1293" s="23">
        <f t="shared" si="144"/>
        <v>0.53773269299126514</v>
      </c>
      <c r="P1293" s="27"/>
    </row>
    <row r="1294" spans="1:16" x14ac:dyDescent="0.25">
      <c r="A1294" s="24">
        <f t="shared" si="145"/>
        <v>2019</v>
      </c>
      <c r="B1294" s="32">
        <v>43657</v>
      </c>
      <c r="C1294" s="28">
        <f>'Bitcoin Data'!C1294</f>
        <v>11358.662109000001</v>
      </c>
      <c r="D1294" s="26">
        <f>'Bitcoin Data'!K1294</f>
        <v>1612.4697661918838</v>
      </c>
      <c r="E1294" s="25">
        <f>'Bitcoin Data'!J1294</f>
        <v>86600.519725814098</v>
      </c>
      <c r="F1294" s="25">
        <f t="shared" si="140"/>
        <v>139.64071979437909</v>
      </c>
      <c r="G1294" s="23">
        <f>'Emissions Factors'!$AB$39/1000</f>
        <v>0.49266147344102867</v>
      </c>
      <c r="H1294" s="26">
        <f t="shared" si="146"/>
        <v>68795.602766264623</v>
      </c>
      <c r="I1294" s="23">
        <f t="shared" si="141"/>
        <v>42.664739648878445</v>
      </c>
      <c r="J1294" s="26">
        <f>I1294*'Social Cost of Carbon'!$C$4</f>
        <v>2133.2369824439224</v>
      </c>
      <c r="K1294" s="26">
        <f>I1294*'Social Cost of Carbon'!$C$5</f>
        <v>4266.4739648878449</v>
      </c>
      <c r="L1294" s="26">
        <f>I1294*'Social Cost of Carbon'!$C$6</f>
        <v>6399.7109473317669</v>
      </c>
      <c r="M1294" s="23">
        <f t="shared" si="142"/>
        <v>0.18780706406907366</v>
      </c>
      <c r="N1294" s="23">
        <f t="shared" si="143"/>
        <v>0.37561412813814732</v>
      </c>
      <c r="O1294" s="23">
        <f t="shared" si="144"/>
        <v>0.56342119220722098</v>
      </c>
      <c r="P1294" s="27"/>
    </row>
    <row r="1295" spans="1:16" x14ac:dyDescent="0.25">
      <c r="A1295" s="24">
        <f t="shared" si="145"/>
        <v>2019</v>
      </c>
      <c r="B1295" s="32">
        <v>43658</v>
      </c>
      <c r="C1295" s="28">
        <f>'Bitcoin Data'!C1295</f>
        <v>11815.986328000001</v>
      </c>
      <c r="D1295" s="26">
        <f>'Bitcoin Data'!K1295</f>
        <v>2050.113895216401</v>
      </c>
      <c r="E1295" s="25">
        <f>'Bitcoin Data'!J1295</f>
        <v>66943.174534811755</v>
      </c>
      <c r="F1295" s="25">
        <f t="shared" si="140"/>
        <v>137.24113230371429</v>
      </c>
      <c r="G1295" s="23">
        <f>'Emissions Factors'!$AB$39/1000</f>
        <v>0.49266147344102867</v>
      </c>
      <c r="H1295" s="26">
        <f t="shared" si="146"/>
        <v>67613.418457463034</v>
      </c>
      <c r="I1295" s="23">
        <f t="shared" si="141"/>
        <v>32.980323003140306</v>
      </c>
      <c r="J1295" s="26">
        <f>I1295*'Social Cost of Carbon'!$C$4</f>
        <v>1649.0161501570153</v>
      </c>
      <c r="K1295" s="26">
        <f>I1295*'Social Cost of Carbon'!$C$5</f>
        <v>3298.0323003140306</v>
      </c>
      <c r="L1295" s="26">
        <f>I1295*'Social Cost of Carbon'!$C$6</f>
        <v>4947.0484504710457</v>
      </c>
      <c r="M1295" s="23">
        <f t="shared" si="142"/>
        <v>0.1395580617971256</v>
      </c>
      <c r="N1295" s="23">
        <f t="shared" si="143"/>
        <v>0.2791161235942512</v>
      </c>
      <c r="O1295" s="23">
        <f t="shared" si="144"/>
        <v>0.4186741853913768</v>
      </c>
      <c r="P1295" s="27"/>
    </row>
    <row r="1296" spans="1:16" x14ac:dyDescent="0.25">
      <c r="A1296" s="24">
        <f t="shared" si="145"/>
        <v>2019</v>
      </c>
      <c r="B1296" s="32">
        <v>43659</v>
      </c>
      <c r="C1296" s="28">
        <f>'Bitcoin Data'!C1296</f>
        <v>11392.378906</v>
      </c>
      <c r="D1296" s="26">
        <f>'Bitcoin Data'!K1296</f>
        <v>1762.4596103005974</v>
      </c>
      <c r="E1296" s="25">
        <f>'Bitcoin Data'!J1296</f>
        <v>77716.121635739139</v>
      </c>
      <c r="F1296" s="25">
        <f t="shared" si="140"/>
        <v>136.97152545219862</v>
      </c>
      <c r="G1296" s="23">
        <f>'Emissions Factors'!$AB$39/1000</f>
        <v>0.49266147344102867</v>
      </c>
      <c r="H1296" s="26">
        <f t="shared" si="146"/>
        <v>67480.593548745528</v>
      </c>
      <c r="I1296" s="23">
        <f t="shared" si="141"/>
        <v>38.28773899518545</v>
      </c>
      <c r="J1296" s="26">
        <f>I1296*'Social Cost of Carbon'!$C$4</f>
        <v>1914.3869497592725</v>
      </c>
      <c r="K1296" s="26">
        <f>I1296*'Social Cost of Carbon'!$C$5</f>
        <v>3828.773899518545</v>
      </c>
      <c r="L1296" s="26">
        <f>I1296*'Social Cost of Carbon'!$C$6</f>
        <v>5743.1608492778178</v>
      </c>
      <c r="M1296" s="23">
        <f t="shared" si="142"/>
        <v>0.1680410180836793</v>
      </c>
      <c r="N1296" s="23">
        <f t="shared" si="143"/>
        <v>0.3360820361673586</v>
      </c>
      <c r="O1296" s="23">
        <f t="shared" si="144"/>
        <v>0.50412305425103787</v>
      </c>
      <c r="P1296" s="27"/>
    </row>
    <row r="1297" spans="1:16" x14ac:dyDescent="0.25">
      <c r="A1297" s="24">
        <f t="shared" si="145"/>
        <v>2019</v>
      </c>
      <c r="B1297" s="32">
        <v>43660</v>
      </c>
      <c r="C1297" s="28">
        <f>'Bitcoin Data'!C1297</f>
        <v>10256.058594</v>
      </c>
      <c r="D1297" s="26">
        <f>'Bitcoin Data'!K1297</f>
        <v>1812.5062934246303</v>
      </c>
      <c r="E1297" s="25">
        <f>'Bitcoin Data'!J1297</f>
        <v>74425.171208531799</v>
      </c>
      <c r="F1297" s="25">
        <f t="shared" si="140"/>
        <v>134.89609120466949</v>
      </c>
      <c r="G1297" s="23">
        <f>'Emissions Factors'!$AB$39/1000</f>
        <v>0.49266147344102867</v>
      </c>
      <c r="H1297" s="26">
        <f t="shared" si="146"/>
        <v>66458.107054327847</v>
      </c>
      <c r="I1297" s="23">
        <f t="shared" si="141"/>
        <v>36.6664145086961</v>
      </c>
      <c r="J1297" s="26">
        <f>I1297*'Social Cost of Carbon'!$C$4</f>
        <v>1833.3207254348049</v>
      </c>
      <c r="K1297" s="26">
        <f>I1297*'Social Cost of Carbon'!$C$5</f>
        <v>3666.6414508696098</v>
      </c>
      <c r="L1297" s="26">
        <f>I1297*'Social Cost of Carbon'!$C$6</f>
        <v>5499.9621763044152</v>
      </c>
      <c r="M1297" s="23">
        <f t="shared" si="142"/>
        <v>0.17875489971433414</v>
      </c>
      <c r="N1297" s="23">
        <f t="shared" si="143"/>
        <v>0.35750979942866828</v>
      </c>
      <c r="O1297" s="23">
        <f t="shared" si="144"/>
        <v>0.53626469914300245</v>
      </c>
      <c r="P1297" s="27"/>
    </row>
    <row r="1298" spans="1:16" x14ac:dyDescent="0.25">
      <c r="A1298" s="24">
        <f t="shared" si="145"/>
        <v>2019</v>
      </c>
      <c r="B1298" s="32">
        <v>43661</v>
      </c>
      <c r="C1298" s="28">
        <f>'Bitcoin Data'!C1298</f>
        <v>10895.089844</v>
      </c>
      <c r="D1298" s="26">
        <f>'Bitcoin Data'!K1298</f>
        <v>1825.0025347257426</v>
      </c>
      <c r="E1298" s="25">
        <f>'Bitcoin Data'!J1298</f>
        <v>74694.380426915406</v>
      </c>
      <c r="F1298" s="25">
        <f t="shared" si="140"/>
        <v>136.31743360888953</v>
      </c>
      <c r="G1298" s="23">
        <f>'Emissions Factors'!$AB$39/1000</f>
        <v>0.49266147344102867</v>
      </c>
      <c r="H1298" s="26">
        <f t="shared" si="146"/>
        <v>67158.347697455116</v>
      </c>
      <c r="I1298" s="23">
        <f t="shared" si="141"/>
        <v>36.799043518888872</v>
      </c>
      <c r="J1298" s="26">
        <f>I1298*'Social Cost of Carbon'!$C$4</f>
        <v>1839.9521759444435</v>
      </c>
      <c r="K1298" s="26">
        <f>I1298*'Social Cost of Carbon'!$C$5</f>
        <v>3679.904351888887</v>
      </c>
      <c r="L1298" s="26">
        <f>I1298*'Social Cost of Carbon'!$C$6</f>
        <v>5519.8565278333308</v>
      </c>
      <c r="M1298" s="23">
        <f t="shared" si="142"/>
        <v>0.16887902736825228</v>
      </c>
      <c r="N1298" s="23">
        <f t="shared" si="143"/>
        <v>0.33775805473650455</v>
      </c>
      <c r="O1298" s="23">
        <f t="shared" si="144"/>
        <v>0.50663708210475689</v>
      </c>
      <c r="P1298" s="27"/>
    </row>
    <row r="1299" spans="1:16" x14ac:dyDescent="0.25">
      <c r="A1299" s="24">
        <f t="shared" si="145"/>
        <v>2019</v>
      </c>
      <c r="B1299" s="32">
        <v>43662</v>
      </c>
      <c r="C1299" s="28">
        <f>'Bitcoin Data'!C1299</f>
        <v>9477.6416019999997</v>
      </c>
      <c r="D1299" s="26">
        <f>'Bitcoin Data'!K1299</f>
        <v>2024.9746878164026</v>
      </c>
      <c r="E1299" s="25">
        <f>'Bitcoin Data'!J1299</f>
        <v>66627.580062103734</v>
      </c>
      <c r="F1299" s="25">
        <f t="shared" si="140"/>
        <v>134.91916313622087</v>
      </c>
      <c r="G1299" s="23">
        <f>'Emissions Factors'!$AB$39/1000</f>
        <v>0.49266147344102867</v>
      </c>
      <c r="H1299" s="26">
        <f t="shared" si="146"/>
        <v>66469.473706121091</v>
      </c>
      <c r="I1299" s="23">
        <f t="shared" si="141"/>
        <v>32.824841765206131</v>
      </c>
      <c r="J1299" s="26">
        <f>I1299*'Social Cost of Carbon'!$C$4</f>
        <v>1641.2420882603064</v>
      </c>
      <c r="K1299" s="26">
        <f>I1299*'Social Cost of Carbon'!$C$5</f>
        <v>3282.4841765206129</v>
      </c>
      <c r="L1299" s="26">
        <f>I1299*'Social Cost of Carbon'!$C$6</f>
        <v>4923.7262647809193</v>
      </c>
      <c r="M1299" s="23">
        <f t="shared" si="142"/>
        <v>0.1731698830977072</v>
      </c>
      <c r="N1299" s="23">
        <f t="shared" si="143"/>
        <v>0.3463397661954144</v>
      </c>
      <c r="O1299" s="23">
        <f t="shared" si="144"/>
        <v>0.5195096492931216</v>
      </c>
      <c r="P1299" s="27"/>
    </row>
    <row r="1300" spans="1:16" x14ac:dyDescent="0.25">
      <c r="A1300" s="24">
        <f t="shared" si="145"/>
        <v>2019</v>
      </c>
      <c r="B1300" s="32">
        <v>43663</v>
      </c>
      <c r="C1300" s="28">
        <f>'Bitcoin Data'!C1300</f>
        <v>9693.8027340000008</v>
      </c>
      <c r="D1300" s="26">
        <f>'Bitcoin Data'!K1300</f>
        <v>1662.5103906899419</v>
      </c>
      <c r="E1300" s="25">
        <f>'Bitcoin Data'!J1300</f>
        <v>82416.247749281232</v>
      </c>
      <c r="F1300" s="25">
        <f t="shared" si="140"/>
        <v>137.0178682448566</v>
      </c>
      <c r="G1300" s="23">
        <f>'Emissions Factors'!$AB$39/1000</f>
        <v>0.49266147344102867</v>
      </c>
      <c r="H1300" s="26">
        <f t="shared" si="146"/>
        <v>67503.424857259786</v>
      </c>
      <c r="I1300" s="23">
        <f t="shared" si="141"/>
        <v>40.603310051641756</v>
      </c>
      <c r="J1300" s="26">
        <f>I1300*'Social Cost of Carbon'!$C$4</f>
        <v>2030.1655025820878</v>
      </c>
      <c r="K1300" s="26">
        <f>I1300*'Social Cost of Carbon'!$C$5</f>
        <v>4060.3310051641756</v>
      </c>
      <c r="L1300" s="26">
        <f>I1300*'Social Cost of Carbon'!$C$6</f>
        <v>6090.4965077462639</v>
      </c>
      <c r="M1300" s="23">
        <f t="shared" si="142"/>
        <v>0.20942921558136254</v>
      </c>
      <c r="N1300" s="23">
        <f t="shared" si="143"/>
        <v>0.41885843116272509</v>
      </c>
      <c r="O1300" s="23">
        <f t="shared" si="144"/>
        <v>0.62828764674408766</v>
      </c>
      <c r="P1300" s="27"/>
    </row>
    <row r="1301" spans="1:16" x14ac:dyDescent="0.25">
      <c r="A1301" s="24">
        <f t="shared" si="145"/>
        <v>2019</v>
      </c>
      <c r="B1301" s="32">
        <v>43664</v>
      </c>
      <c r="C1301" s="28">
        <f>'Bitcoin Data'!C1301</f>
        <v>10666.482421999999</v>
      </c>
      <c r="D1301" s="26">
        <f>'Bitcoin Data'!K1301</f>
        <v>1512.4779430299975</v>
      </c>
      <c r="E1301" s="25">
        <f>'Bitcoin Data'!J1301</f>
        <v>90899.463473509662</v>
      </c>
      <c r="F1301" s="25">
        <f t="shared" si="140"/>
        <v>137.48343353694429</v>
      </c>
      <c r="G1301" s="23">
        <f>'Emissions Factors'!$AB$39/1000</f>
        <v>0.49266147344102867</v>
      </c>
      <c r="H1301" s="26">
        <f t="shared" si="146"/>
        <v>67732.790940042702</v>
      </c>
      <c r="I1301" s="23">
        <f t="shared" si="141"/>
        <v>44.78266360985824</v>
      </c>
      <c r="J1301" s="26">
        <f>I1301*'Social Cost of Carbon'!$C$4</f>
        <v>2239.1331804929118</v>
      </c>
      <c r="K1301" s="26">
        <f>I1301*'Social Cost of Carbon'!$C$5</f>
        <v>4478.2663609858237</v>
      </c>
      <c r="L1301" s="26">
        <f>I1301*'Social Cost of Carbon'!$C$6</f>
        <v>6717.399541478736</v>
      </c>
      <c r="M1301" s="23">
        <f t="shared" si="142"/>
        <v>0.20992236164704309</v>
      </c>
      <c r="N1301" s="23">
        <f t="shared" si="143"/>
        <v>0.41984472329408618</v>
      </c>
      <c r="O1301" s="23">
        <f t="shared" si="144"/>
        <v>0.62976708494112932</v>
      </c>
      <c r="P1301" s="27"/>
    </row>
    <row r="1302" spans="1:16" x14ac:dyDescent="0.25">
      <c r="A1302" s="24">
        <f t="shared" si="145"/>
        <v>2019</v>
      </c>
      <c r="B1302" s="32">
        <v>43665</v>
      </c>
      <c r="C1302" s="28">
        <f>'Bitcoin Data'!C1302</f>
        <v>10530.732421999999</v>
      </c>
      <c r="D1302" s="26">
        <f>'Bitcoin Data'!K1302</f>
        <v>1475.0471195607638</v>
      </c>
      <c r="E1302" s="25">
        <f>'Bitcoin Data'!J1302</f>
        <v>92425.437758379019</v>
      </c>
      <c r="F1302" s="25">
        <f t="shared" si="140"/>
        <v>136.33187573963963</v>
      </c>
      <c r="G1302" s="23">
        <f>'Emissions Factors'!$AB$39/1000</f>
        <v>0.49266147344102867</v>
      </c>
      <c r="H1302" s="26">
        <f t="shared" si="146"/>
        <v>67165.462778870089</v>
      </c>
      <c r="I1302" s="23">
        <f t="shared" si="141"/>
        <v>45.534452349475096</v>
      </c>
      <c r="J1302" s="26">
        <f>I1302*'Social Cost of Carbon'!$C$4</f>
        <v>2276.7226174737548</v>
      </c>
      <c r="K1302" s="26">
        <f>I1302*'Social Cost of Carbon'!$C$5</f>
        <v>4553.4452349475096</v>
      </c>
      <c r="L1302" s="26">
        <f>I1302*'Social Cost of Carbon'!$C$6</f>
        <v>6830.1678524212648</v>
      </c>
      <c r="M1302" s="23">
        <f t="shared" si="142"/>
        <v>0.21619793631043177</v>
      </c>
      <c r="N1302" s="23">
        <f t="shared" si="143"/>
        <v>0.43239587262086354</v>
      </c>
      <c r="O1302" s="23">
        <f t="shared" si="144"/>
        <v>0.64859380893129537</v>
      </c>
      <c r="P1302" s="27"/>
    </row>
    <row r="1303" spans="1:16" x14ac:dyDescent="0.25">
      <c r="A1303" s="24">
        <f t="shared" si="145"/>
        <v>2019</v>
      </c>
      <c r="B1303" s="32">
        <v>43666</v>
      </c>
      <c r="C1303" s="28">
        <f>'Bitcoin Data'!C1303</f>
        <v>10767.139648</v>
      </c>
      <c r="D1303" s="26">
        <f>'Bitcoin Data'!K1303</f>
        <v>2212.389380530974</v>
      </c>
      <c r="E1303" s="25">
        <f>'Bitcoin Data'!J1303</f>
        <v>58789.41766407722</v>
      </c>
      <c r="F1303" s="25">
        <f t="shared" si="140"/>
        <v>130.0650833276045</v>
      </c>
      <c r="G1303" s="23">
        <f>'Emissions Factors'!$AB$39/1000</f>
        <v>0.49266147344102867</v>
      </c>
      <c r="H1303" s="26">
        <f t="shared" si="146"/>
        <v>64078.055595407801</v>
      </c>
      <c r="I1303" s="23">
        <f t="shared" si="141"/>
        <v>28.963281129124319</v>
      </c>
      <c r="J1303" s="26">
        <f>I1303*'Social Cost of Carbon'!$C$4</f>
        <v>1448.164056456216</v>
      </c>
      <c r="K1303" s="26">
        <f>I1303*'Social Cost of Carbon'!$C$5</f>
        <v>2896.3281129124321</v>
      </c>
      <c r="L1303" s="26">
        <f>I1303*'Social Cost of Carbon'!$C$6</f>
        <v>4344.4921693686474</v>
      </c>
      <c r="M1303" s="23">
        <f t="shared" si="142"/>
        <v>0.13449849298882391</v>
      </c>
      <c r="N1303" s="23">
        <f t="shared" si="143"/>
        <v>0.26899698597764782</v>
      </c>
      <c r="O1303" s="23">
        <f t="shared" si="144"/>
        <v>0.4034954789664717</v>
      </c>
      <c r="P1303" s="27"/>
    </row>
    <row r="1304" spans="1:16" x14ac:dyDescent="0.25">
      <c r="A1304" s="24">
        <f t="shared" si="145"/>
        <v>2019</v>
      </c>
      <c r="B1304" s="32">
        <v>43667</v>
      </c>
      <c r="C1304" s="28">
        <f>'Bitcoin Data'!C1304</f>
        <v>10599.105469</v>
      </c>
      <c r="D1304" s="26">
        <f>'Bitcoin Data'!K1304</f>
        <v>1862.5827814569536</v>
      </c>
      <c r="E1304" s="25">
        <f>'Bitcoin Data'!J1304</f>
        <v>72393.976814335634</v>
      </c>
      <c r="F1304" s="25">
        <f t="shared" si="140"/>
        <v>134.83977469557547</v>
      </c>
      <c r="G1304" s="23">
        <f>'Emissions Factors'!$AB$39/1000</f>
        <v>0.49266147344102867</v>
      </c>
      <c r="H1304" s="26">
        <f t="shared" si="146"/>
        <v>66430.362079978557</v>
      </c>
      <c r="I1304" s="23">
        <f t="shared" si="141"/>
        <v>35.665723285606262</v>
      </c>
      <c r="J1304" s="26">
        <f>I1304*'Social Cost of Carbon'!$C$4</f>
        <v>1783.2861642803132</v>
      </c>
      <c r="K1304" s="26">
        <f>I1304*'Social Cost of Carbon'!$C$5</f>
        <v>3566.5723285606264</v>
      </c>
      <c r="L1304" s="26">
        <f>I1304*'Social Cost of Carbon'!$C$6</f>
        <v>5349.8584928409391</v>
      </c>
      <c r="M1304" s="23">
        <f t="shared" si="142"/>
        <v>0.16824874226377162</v>
      </c>
      <c r="N1304" s="23">
        <f t="shared" si="143"/>
        <v>0.33649748452754324</v>
      </c>
      <c r="O1304" s="23">
        <f t="shared" si="144"/>
        <v>0.50474622679131476</v>
      </c>
      <c r="P1304" s="27"/>
    </row>
    <row r="1305" spans="1:16" x14ac:dyDescent="0.25">
      <c r="A1305" s="24">
        <f t="shared" si="145"/>
        <v>2019</v>
      </c>
      <c r="B1305" s="32">
        <v>43668</v>
      </c>
      <c r="C1305" s="28">
        <f>'Bitcoin Data'!C1305</f>
        <v>10343.106444999999</v>
      </c>
      <c r="D1305" s="26">
        <f>'Bitcoin Data'!K1305</f>
        <v>1974.9835418038181</v>
      </c>
      <c r="E1305" s="25">
        <f>'Bitcoin Data'!J1305</f>
        <v>68509.610129880748</v>
      </c>
      <c r="F1305" s="25">
        <f t="shared" si="140"/>
        <v>135.30535246191062</v>
      </c>
      <c r="G1305" s="23">
        <f>'Emissions Factors'!$AB$39/1000</f>
        <v>0.49266147344102867</v>
      </c>
      <c r="H1305" s="26">
        <f t="shared" si="146"/>
        <v>66659.734308342609</v>
      </c>
      <c r="I1305" s="23">
        <f t="shared" si="141"/>
        <v>33.752045471457471</v>
      </c>
      <c r="J1305" s="26">
        <f>I1305*'Social Cost of Carbon'!$C$4</f>
        <v>1687.6022735728736</v>
      </c>
      <c r="K1305" s="26">
        <f>I1305*'Social Cost of Carbon'!$C$5</f>
        <v>3375.2045471457473</v>
      </c>
      <c r="L1305" s="26">
        <f>I1305*'Social Cost of Carbon'!$C$6</f>
        <v>5062.8068207186207</v>
      </c>
      <c r="M1305" s="23">
        <f t="shared" si="142"/>
        <v>0.16316203285219827</v>
      </c>
      <c r="N1305" s="23">
        <f t="shared" si="143"/>
        <v>0.32632406570439654</v>
      </c>
      <c r="O1305" s="23">
        <f t="shared" si="144"/>
        <v>0.48948609855659481</v>
      </c>
      <c r="P1305" s="27"/>
    </row>
    <row r="1306" spans="1:16" x14ac:dyDescent="0.25">
      <c r="A1306" s="24">
        <f t="shared" si="145"/>
        <v>2019</v>
      </c>
      <c r="B1306" s="32">
        <v>43669</v>
      </c>
      <c r="C1306" s="28">
        <f>'Bitcoin Data'!C1306</f>
        <v>9900.7675780000009</v>
      </c>
      <c r="D1306" s="26">
        <f>'Bitcoin Data'!K1306</f>
        <v>1787.4875868917577</v>
      </c>
      <c r="E1306" s="25">
        <f>'Bitcoin Data'!J1306</f>
        <v>76557.622723470718</v>
      </c>
      <c r="F1306" s="25">
        <f t="shared" si="140"/>
        <v>136.84580030014629</v>
      </c>
      <c r="G1306" s="23">
        <f>'Emissions Factors'!$AB$39/1000</f>
        <v>0.49266147344102867</v>
      </c>
      <c r="H1306" s="26">
        <f t="shared" si="146"/>
        <v>67418.65361008684</v>
      </c>
      <c r="I1306" s="23">
        <f t="shared" si="141"/>
        <v>37.716991214087464</v>
      </c>
      <c r="J1306" s="26">
        <f>I1306*'Social Cost of Carbon'!$C$4</f>
        <v>1885.8495607043733</v>
      </c>
      <c r="K1306" s="26">
        <f>I1306*'Social Cost of Carbon'!$C$5</f>
        <v>3771.6991214087466</v>
      </c>
      <c r="L1306" s="26">
        <f>I1306*'Social Cost of Carbon'!$C$6</f>
        <v>5657.5486821131199</v>
      </c>
      <c r="M1306" s="23">
        <f t="shared" si="142"/>
        <v>0.19047508648671088</v>
      </c>
      <c r="N1306" s="23">
        <f t="shared" si="143"/>
        <v>0.38095017297342176</v>
      </c>
      <c r="O1306" s="23">
        <f t="shared" si="144"/>
        <v>0.57142525946013267</v>
      </c>
      <c r="P1306" s="27"/>
    </row>
    <row r="1307" spans="1:16" x14ac:dyDescent="0.25">
      <c r="A1307" s="24">
        <f t="shared" si="145"/>
        <v>2019</v>
      </c>
      <c r="B1307" s="32">
        <v>43670</v>
      </c>
      <c r="C1307" s="28">
        <f>'Bitcoin Data'!C1307</f>
        <v>9811.9257809999999</v>
      </c>
      <c r="D1307" s="26">
        <f>'Bitcoin Data'!K1307</f>
        <v>1737.4517374517375</v>
      </c>
      <c r="E1307" s="25">
        <f>'Bitcoin Data'!J1307</f>
        <v>77213.009150516576</v>
      </c>
      <c r="F1307" s="25">
        <f t="shared" si="140"/>
        <v>134.15387690244194</v>
      </c>
      <c r="G1307" s="23">
        <f>'Emissions Factors'!$AB$39/1000</f>
        <v>0.49266147344102867</v>
      </c>
      <c r="H1307" s="26">
        <f t="shared" si="146"/>
        <v>66092.446662583432</v>
      </c>
      <c r="I1307" s="23">
        <f t="shared" si="141"/>
        <v>38.039874856909123</v>
      </c>
      <c r="J1307" s="26">
        <f>I1307*'Social Cost of Carbon'!$C$4</f>
        <v>1901.9937428454562</v>
      </c>
      <c r="K1307" s="26">
        <f>I1307*'Social Cost of Carbon'!$C$5</f>
        <v>3803.9874856909123</v>
      </c>
      <c r="L1307" s="26">
        <f>I1307*'Social Cost of Carbon'!$C$6</f>
        <v>5705.9812285363687</v>
      </c>
      <c r="M1307" s="23">
        <f t="shared" si="142"/>
        <v>0.19384510088004467</v>
      </c>
      <c r="N1307" s="23">
        <f t="shared" si="143"/>
        <v>0.38769020176008934</v>
      </c>
      <c r="O1307" s="23">
        <f t="shared" si="144"/>
        <v>0.58153530264013409</v>
      </c>
      <c r="P1307" s="27"/>
    </row>
    <row r="1308" spans="1:16" x14ac:dyDescent="0.25">
      <c r="A1308" s="24">
        <f t="shared" si="145"/>
        <v>2019</v>
      </c>
      <c r="B1308" s="32">
        <v>43671</v>
      </c>
      <c r="C1308" s="28">
        <f>'Bitcoin Data'!C1308</f>
        <v>9911.8417969999991</v>
      </c>
      <c r="D1308" s="26">
        <f>'Bitcoin Data'!K1308</f>
        <v>1875</v>
      </c>
      <c r="E1308" s="25">
        <f>'Bitcoin Data'!J1308</f>
        <v>71884.688558565147</v>
      </c>
      <c r="F1308" s="25">
        <f t="shared" si="140"/>
        <v>134.78379104730965</v>
      </c>
      <c r="G1308" s="23">
        <f>'Emissions Factors'!$AB$39/1000</f>
        <v>0.49266147344102867</v>
      </c>
      <c r="H1308" s="26">
        <f t="shared" si="146"/>
        <v>66402.781093335303</v>
      </c>
      <c r="I1308" s="23">
        <f t="shared" si="141"/>
        <v>35.414816583112156</v>
      </c>
      <c r="J1308" s="26">
        <f>I1308*'Social Cost of Carbon'!$C$4</f>
        <v>1770.7408291556078</v>
      </c>
      <c r="K1308" s="26">
        <f>I1308*'Social Cost of Carbon'!$C$5</f>
        <v>3541.4816583112156</v>
      </c>
      <c r="L1308" s="26">
        <f>I1308*'Social Cost of Carbon'!$C$6</f>
        <v>5312.2224874668236</v>
      </c>
      <c r="M1308" s="23">
        <f t="shared" si="142"/>
        <v>0.1786490205777452</v>
      </c>
      <c r="N1308" s="23">
        <f t="shared" si="143"/>
        <v>0.35729804115549041</v>
      </c>
      <c r="O1308" s="23">
        <f t="shared" si="144"/>
        <v>0.53594706173323559</v>
      </c>
      <c r="P1308" s="27"/>
    </row>
    <row r="1309" spans="1:16" x14ac:dyDescent="0.25">
      <c r="A1309" s="24">
        <f t="shared" si="145"/>
        <v>2019</v>
      </c>
      <c r="B1309" s="32">
        <v>43672</v>
      </c>
      <c r="C1309" s="28">
        <f>'Bitcoin Data'!C1309</f>
        <v>9870.3037110000005</v>
      </c>
      <c r="D1309" s="26">
        <f>'Bitcoin Data'!K1309</f>
        <v>2074.9279538904898</v>
      </c>
      <c r="E1309" s="25">
        <f>'Bitcoin Data'!J1309</f>
        <v>66745.261000450424</v>
      </c>
      <c r="F1309" s="25">
        <f t="shared" si="140"/>
        <v>138.49160783955131</v>
      </c>
      <c r="G1309" s="23">
        <f>'Emissions Factors'!$AB$39/1000</f>
        <v>0.49266147344102867</v>
      </c>
      <c r="H1309" s="26">
        <f t="shared" si="146"/>
        <v>68229.47957745046</v>
      </c>
      <c r="I1309" s="23">
        <f t="shared" si="141"/>
        <v>32.882818629687932</v>
      </c>
      <c r="J1309" s="26">
        <f>I1309*'Social Cost of Carbon'!$C$4</f>
        <v>1644.1409314843966</v>
      </c>
      <c r="K1309" s="26">
        <f>I1309*'Social Cost of Carbon'!$C$5</f>
        <v>3288.2818629687931</v>
      </c>
      <c r="L1309" s="26">
        <f>I1309*'Social Cost of Carbon'!$C$6</f>
        <v>4932.4227944531895</v>
      </c>
      <c r="M1309" s="23">
        <f t="shared" si="142"/>
        <v>0.16657450263177587</v>
      </c>
      <c r="N1309" s="23">
        <f t="shared" si="143"/>
        <v>0.33314900526355173</v>
      </c>
      <c r="O1309" s="23">
        <f t="shared" si="144"/>
        <v>0.49972350789532755</v>
      </c>
      <c r="P1309" s="27"/>
    </row>
    <row r="1310" spans="1:16" x14ac:dyDescent="0.25">
      <c r="A1310" s="24">
        <f t="shared" si="145"/>
        <v>2019</v>
      </c>
      <c r="B1310" s="32">
        <v>43673</v>
      </c>
      <c r="C1310" s="28">
        <f>'Bitcoin Data'!C1310</f>
        <v>9477.6777340000008</v>
      </c>
      <c r="D1310" s="26">
        <f>'Bitcoin Data'!K1310</f>
        <v>1899.9366687777074</v>
      </c>
      <c r="E1310" s="25">
        <f>'Bitcoin Data'!J1310</f>
        <v>76177.323442587032</v>
      </c>
      <c r="F1310" s="25">
        <f t="shared" si="140"/>
        <v>144.73209013791075</v>
      </c>
      <c r="G1310" s="23">
        <f>'Emissions Factors'!$AB$39/1000</f>
        <v>0.49266147344102867</v>
      </c>
      <c r="H1310" s="26">
        <f t="shared" si="146"/>
        <v>71303.924781542883</v>
      </c>
      <c r="I1310" s="23">
        <f t="shared" si="141"/>
        <v>37.529632410018742</v>
      </c>
      <c r="J1310" s="26">
        <f>I1310*'Social Cost of Carbon'!$C$4</f>
        <v>1876.4816205009372</v>
      </c>
      <c r="K1310" s="26">
        <f>I1310*'Social Cost of Carbon'!$C$5</f>
        <v>3752.9632410018744</v>
      </c>
      <c r="L1310" s="26">
        <f>I1310*'Social Cost of Carbon'!$C$6</f>
        <v>5629.4448615028114</v>
      </c>
      <c r="M1310" s="23">
        <f t="shared" si="142"/>
        <v>0.19798959968529956</v>
      </c>
      <c r="N1310" s="23">
        <f t="shared" si="143"/>
        <v>0.39597919937059911</v>
      </c>
      <c r="O1310" s="23">
        <f t="shared" si="144"/>
        <v>0.59396879905589861</v>
      </c>
      <c r="P1310" s="27"/>
    </row>
    <row r="1311" spans="1:16" x14ac:dyDescent="0.25">
      <c r="A1311" s="24">
        <f t="shared" si="145"/>
        <v>2019</v>
      </c>
      <c r="B1311" s="32">
        <v>43674</v>
      </c>
      <c r="C1311" s="28">
        <f>'Bitcoin Data'!C1311</f>
        <v>9552.8603519999997</v>
      </c>
      <c r="D1311" s="26">
        <f>'Bitcoin Data'!K1311</f>
        <v>2187.3860736419983</v>
      </c>
      <c r="E1311" s="25">
        <f>'Bitcoin Data'!J1311</f>
        <v>64547.121736956287</v>
      </c>
      <c r="F1311" s="25">
        <f t="shared" si="140"/>
        <v>141.18947518109289</v>
      </c>
      <c r="G1311" s="23">
        <f>'Emissions Factors'!$AB$39/1000</f>
        <v>0.49266147344102867</v>
      </c>
      <c r="H1311" s="26">
        <f t="shared" si="146"/>
        <v>69558.614877082771</v>
      </c>
      <c r="I1311" s="23">
        <f t="shared" si="141"/>
        <v>31.799880101306336</v>
      </c>
      <c r="J1311" s="26">
        <f>I1311*'Social Cost of Carbon'!$C$4</f>
        <v>1589.9940050653167</v>
      </c>
      <c r="K1311" s="26">
        <f>I1311*'Social Cost of Carbon'!$C$5</f>
        <v>3179.9880101306335</v>
      </c>
      <c r="L1311" s="26">
        <f>I1311*'Social Cost of Carbon'!$C$6</f>
        <v>4769.9820151959502</v>
      </c>
      <c r="M1311" s="23">
        <f t="shared" si="142"/>
        <v>0.16644166736221927</v>
      </c>
      <c r="N1311" s="23">
        <f t="shared" si="143"/>
        <v>0.33288333472443854</v>
      </c>
      <c r="O1311" s="23">
        <f t="shared" si="144"/>
        <v>0.49932500208665775</v>
      </c>
      <c r="P1311" s="27"/>
    </row>
    <row r="1312" spans="1:16" x14ac:dyDescent="0.25">
      <c r="A1312" s="24">
        <f t="shared" si="145"/>
        <v>2019</v>
      </c>
      <c r="B1312" s="32">
        <v>43675</v>
      </c>
      <c r="C1312" s="28">
        <f>'Bitcoin Data'!C1312</f>
        <v>9519.1455079999996</v>
      </c>
      <c r="D1312" s="26">
        <f>'Bitcoin Data'!K1312</f>
        <v>2100.1050052502628</v>
      </c>
      <c r="E1312" s="25">
        <f>'Bitcoin Data'!J1312</f>
        <v>68790.44966772465</v>
      </c>
      <c r="F1312" s="25">
        <f t="shared" si="140"/>
        <v>144.46716766060482</v>
      </c>
      <c r="G1312" s="23">
        <f>'Emissions Factors'!$AB$39/1000</f>
        <v>0.49266147344102867</v>
      </c>
      <c r="H1312" s="26">
        <f t="shared" si="146"/>
        <v>71173.4076835257</v>
      </c>
      <c r="I1312" s="23">
        <f t="shared" si="141"/>
        <v>33.890404291972146</v>
      </c>
      <c r="J1312" s="26">
        <f>I1312*'Social Cost of Carbon'!$C$4</f>
        <v>1694.5202145986073</v>
      </c>
      <c r="K1312" s="26">
        <f>I1312*'Social Cost of Carbon'!$C$5</f>
        <v>3389.0404291972145</v>
      </c>
      <c r="L1312" s="26">
        <f>I1312*'Social Cost of Carbon'!$C$6</f>
        <v>5083.5606437958222</v>
      </c>
      <c r="M1312" s="23">
        <f t="shared" si="142"/>
        <v>0.17801179876644527</v>
      </c>
      <c r="N1312" s="23">
        <f t="shared" si="143"/>
        <v>0.35602359753289053</v>
      </c>
      <c r="O1312" s="23">
        <f t="shared" si="144"/>
        <v>0.53403539629933583</v>
      </c>
      <c r="P1312" s="27"/>
    </row>
    <row r="1313" spans="1:16" x14ac:dyDescent="0.25">
      <c r="A1313" s="24">
        <f t="shared" si="145"/>
        <v>2019</v>
      </c>
      <c r="B1313" s="32">
        <v>43676</v>
      </c>
      <c r="C1313" s="28">
        <f>'Bitcoin Data'!C1313</f>
        <v>9607.4238280000009</v>
      </c>
      <c r="D1313" s="26">
        <f>'Bitcoin Data'!K1313</f>
        <v>1774.9728823587418</v>
      </c>
      <c r="E1313" s="25">
        <f>'Bitcoin Data'!J1313</f>
        <v>82031.542362790962</v>
      </c>
      <c r="F1313" s="25">
        <f t="shared" si="140"/>
        <v>145.60376319201632</v>
      </c>
      <c r="G1313" s="23">
        <f>'Emissions Factors'!$AB$39/1000</f>
        <v>0.49266147344102867</v>
      </c>
      <c r="H1313" s="26">
        <f t="shared" si="146"/>
        <v>71733.364512737375</v>
      </c>
      <c r="I1313" s="23">
        <f t="shared" si="141"/>
        <v>40.413780529092755</v>
      </c>
      <c r="J1313" s="26">
        <f>I1313*'Social Cost of Carbon'!$C$4</f>
        <v>2020.6890264546378</v>
      </c>
      <c r="K1313" s="26">
        <f>I1313*'Social Cost of Carbon'!$C$5</f>
        <v>4041.3780529092755</v>
      </c>
      <c r="L1313" s="26">
        <f>I1313*'Social Cost of Carbon'!$C$6</f>
        <v>6062.0670793639129</v>
      </c>
      <c r="M1313" s="23">
        <f t="shared" si="142"/>
        <v>0.21032579207815474</v>
      </c>
      <c r="N1313" s="23">
        <f t="shared" si="143"/>
        <v>0.42065158415630949</v>
      </c>
      <c r="O1313" s="23">
        <f t="shared" si="144"/>
        <v>0.63097737623446415</v>
      </c>
      <c r="P1313" s="27"/>
    </row>
    <row r="1314" spans="1:16" x14ac:dyDescent="0.25">
      <c r="A1314" s="24">
        <f t="shared" si="145"/>
        <v>2019</v>
      </c>
      <c r="B1314" s="32">
        <v>43677</v>
      </c>
      <c r="C1314" s="28">
        <f>'Bitcoin Data'!C1314</f>
        <v>10085.627930000001</v>
      </c>
      <c r="D1314" s="26">
        <f>'Bitcoin Data'!K1314</f>
        <v>2137.5133594584968</v>
      </c>
      <c r="E1314" s="25">
        <f>'Bitcoin Data'!J1314</f>
        <v>68000.299691375403</v>
      </c>
      <c r="F1314" s="25">
        <f t="shared" si="140"/>
        <v>145.35154903749643</v>
      </c>
      <c r="G1314" s="23">
        <f>'Emissions Factors'!$AB$39/1000</f>
        <v>0.49266147344102867</v>
      </c>
      <c r="H1314" s="26">
        <f t="shared" si="146"/>
        <v>71609.108315748919</v>
      </c>
      <c r="I1314" s="23">
        <f t="shared" si="141"/>
        <v>33.501127840384534</v>
      </c>
      <c r="J1314" s="26">
        <f>I1314*'Social Cost of Carbon'!$C$4</f>
        <v>1675.0563920192267</v>
      </c>
      <c r="K1314" s="26">
        <f>I1314*'Social Cost of Carbon'!$C$5</f>
        <v>3350.1127840384534</v>
      </c>
      <c r="L1314" s="26">
        <f>I1314*'Social Cost of Carbon'!$C$6</f>
        <v>5025.1691760576805</v>
      </c>
      <c r="M1314" s="23">
        <f t="shared" si="142"/>
        <v>0.1660835005658618</v>
      </c>
      <c r="N1314" s="23">
        <f t="shared" si="143"/>
        <v>0.33216700113172359</v>
      </c>
      <c r="O1314" s="23">
        <f t="shared" si="144"/>
        <v>0.49825050169758545</v>
      </c>
      <c r="P1314" s="27"/>
    </row>
    <row r="1315" spans="1:16" x14ac:dyDescent="0.25">
      <c r="A1315" s="24">
        <f t="shared" si="145"/>
        <v>2019</v>
      </c>
      <c r="B1315" s="32">
        <v>43678</v>
      </c>
      <c r="C1315" s="28">
        <f>'Bitcoin Data'!C1315</f>
        <v>10399.668944999999</v>
      </c>
      <c r="D1315" s="26">
        <f>'Bitcoin Data'!K1315</f>
        <v>1774.9728823587418</v>
      </c>
      <c r="E1315" s="25">
        <f>'Bitcoin Data'!J1315</f>
        <v>84243.871015455574</v>
      </c>
      <c r="F1315" s="25">
        <f t="shared" si="140"/>
        <v>149.53058655736123</v>
      </c>
      <c r="G1315" s="23">
        <f>'Emissions Factors'!$AB$39/1000</f>
        <v>0.49266147344102867</v>
      </c>
      <c r="H1315" s="26">
        <f t="shared" si="146"/>
        <v>73667.95909785085</v>
      </c>
      <c r="I1315" s="23">
        <f t="shared" si="141"/>
        <v>41.503709622850316</v>
      </c>
      <c r="J1315" s="26">
        <f>I1315*'Social Cost of Carbon'!$C$4</f>
        <v>2075.185481142516</v>
      </c>
      <c r="K1315" s="26">
        <f>I1315*'Social Cost of Carbon'!$C$5</f>
        <v>4150.370962285032</v>
      </c>
      <c r="L1315" s="26">
        <f>I1315*'Social Cost of Carbon'!$C$6</f>
        <v>6225.5564434275475</v>
      </c>
      <c r="M1315" s="23">
        <f t="shared" si="142"/>
        <v>0.19954341740274659</v>
      </c>
      <c r="N1315" s="23">
        <f t="shared" si="143"/>
        <v>0.39908683480549317</v>
      </c>
      <c r="O1315" s="23">
        <f t="shared" si="144"/>
        <v>0.59863025220823962</v>
      </c>
      <c r="P1315" s="27"/>
    </row>
    <row r="1316" spans="1:16" x14ac:dyDescent="0.25">
      <c r="A1316" s="24">
        <f t="shared" si="145"/>
        <v>2019</v>
      </c>
      <c r="B1316" s="32">
        <v>43679</v>
      </c>
      <c r="C1316" s="28">
        <f>'Bitcoin Data'!C1316</f>
        <v>10518.174805000001</v>
      </c>
      <c r="D1316" s="26">
        <f>'Bitcoin Data'!K1316</f>
        <v>2112.4281187654033</v>
      </c>
      <c r="E1316" s="25">
        <f>'Bitcoin Data'!J1316</f>
        <v>70244.557336165832</v>
      </c>
      <c r="F1316" s="25">
        <f t="shared" si="140"/>
        <v>148.38657810714531</v>
      </c>
      <c r="G1316" s="23">
        <f>'Emissions Factors'!$AB$39/1000</f>
        <v>0.49266147344102867</v>
      </c>
      <c r="H1316" s="26">
        <f t="shared" si="146"/>
        <v>73104.350209138502</v>
      </c>
      <c r="I1316" s="23">
        <f t="shared" si="141"/>
        <v>34.606787118448281</v>
      </c>
      <c r="J1316" s="26">
        <f>I1316*'Social Cost of Carbon'!$C$4</f>
        <v>1730.3393559224141</v>
      </c>
      <c r="K1316" s="26">
        <f>I1316*'Social Cost of Carbon'!$C$5</f>
        <v>3460.6787118448283</v>
      </c>
      <c r="L1316" s="26">
        <f>I1316*'Social Cost of Carbon'!$C$6</f>
        <v>5191.0180677672424</v>
      </c>
      <c r="M1316" s="23">
        <f t="shared" si="142"/>
        <v>0.16450946937104208</v>
      </c>
      <c r="N1316" s="23">
        <f t="shared" si="143"/>
        <v>0.32901893874208415</v>
      </c>
      <c r="O1316" s="23">
        <f t="shared" si="144"/>
        <v>0.49352840811312626</v>
      </c>
      <c r="P1316" s="27"/>
    </row>
    <row r="1317" spans="1:16" x14ac:dyDescent="0.25">
      <c r="A1317" s="24">
        <f t="shared" si="145"/>
        <v>2019</v>
      </c>
      <c r="B1317" s="32">
        <v>43680</v>
      </c>
      <c r="C1317" s="28">
        <f>'Bitcoin Data'!C1317</f>
        <v>10821.726563</v>
      </c>
      <c r="D1317" s="26">
        <f>'Bitcoin Data'!K1317</f>
        <v>2162.4219125420473</v>
      </c>
      <c r="E1317" s="25">
        <f>'Bitcoin Data'!J1317</f>
        <v>68768.060793603523</v>
      </c>
      <c r="F1317" s="25">
        <f t="shared" si="140"/>
        <v>148.70556154311191</v>
      </c>
      <c r="G1317" s="23">
        <f>'Emissions Factors'!$AB$39/1000</f>
        <v>0.49266147344102867</v>
      </c>
      <c r="H1317" s="26">
        <f t="shared" si="146"/>
        <v>73261.501058705078</v>
      </c>
      <c r="I1317" s="23">
        <f t="shared" si="141"/>
        <v>33.879374156258947</v>
      </c>
      <c r="J1317" s="26">
        <f>I1317*'Social Cost of Carbon'!$C$4</f>
        <v>1693.9687078129473</v>
      </c>
      <c r="K1317" s="26">
        <f>I1317*'Social Cost of Carbon'!$C$5</f>
        <v>3387.9374156258946</v>
      </c>
      <c r="L1317" s="26">
        <f>I1317*'Social Cost of Carbon'!$C$6</f>
        <v>5081.9061234388419</v>
      </c>
      <c r="M1317" s="23">
        <f t="shared" si="142"/>
        <v>0.15653405193259154</v>
      </c>
      <c r="N1317" s="23">
        <f t="shared" si="143"/>
        <v>0.31306810386518308</v>
      </c>
      <c r="O1317" s="23">
        <f t="shared" si="144"/>
        <v>0.46960215579777459</v>
      </c>
      <c r="P1317" s="27"/>
    </row>
    <row r="1318" spans="1:16" x14ac:dyDescent="0.25">
      <c r="A1318" s="24">
        <f t="shared" si="145"/>
        <v>2019</v>
      </c>
      <c r="B1318" s="32">
        <v>43681</v>
      </c>
      <c r="C1318" s="28">
        <f>'Bitcoin Data'!C1318</f>
        <v>10970.184569999999</v>
      </c>
      <c r="D1318" s="26">
        <f>'Bitcoin Data'!K1318</f>
        <v>2087.4405659283316</v>
      </c>
      <c r="E1318" s="25">
        <f>'Bitcoin Data'!J1318</f>
        <v>72536.159328575814</v>
      </c>
      <c r="F1318" s="25">
        <f t="shared" si="140"/>
        <v>151.41492147910992</v>
      </c>
      <c r="G1318" s="23">
        <f>'Emissions Factors'!$AB$39/1000</f>
        <v>0.49266147344102867</v>
      </c>
      <c r="H1318" s="26">
        <f t="shared" si="146"/>
        <v>74596.298316855944</v>
      </c>
      <c r="I1318" s="23">
        <f t="shared" si="141"/>
        <v>35.735771132569376</v>
      </c>
      <c r="J1318" s="26">
        <f>I1318*'Social Cost of Carbon'!$C$4</f>
        <v>1786.7885566284688</v>
      </c>
      <c r="K1318" s="26">
        <f>I1318*'Social Cost of Carbon'!$C$5</f>
        <v>3573.5771132569375</v>
      </c>
      <c r="L1318" s="26">
        <f>I1318*'Social Cost of Carbon'!$C$6</f>
        <v>5360.3656698854065</v>
      </c>
      <c r="M1318" s="23">
        <f t="shared" si="142"/>
        <v>0.16287679985939096</v>
      </c>
      <c r="N1318" s="23">
        <f t="shared" si="143"/>
        <v>0.32575359971878193</v>
      </c>
      <c r="O1318" s="23">
        <f t="shared" si="144"/>
        <v>0.48863039957817289</v>
      </c>
      <c r="P1318" s="27"/>
    </row>
    <row r="1319" spans="1:16" x14ac:dyDescent="0.25">
      <c r="A1319" s="24">
        <f t="shared" si="145"/>
        <v>2019</v>
      </c>
      <c r="B1319" s="32">
        <v>43682</v>
      </c>
      <c r="C1319" s="28">
        <f>'Bitcoin Data'!C1319</f>
        <v>11805.653319999999</v>
      </c>
      <c r="D1319" s="26">
        <f>'Bitcoin Data'!K1319</f>
        <v>1787.4875868917577</v>
      </c>
      <c r="E1319" s="25">
        <f>'Bitcoin Data'!J1319</f>
        <v>84068.619560558713</v>
      </c>
      <c r="F1319" s="25">
        <f t="shared" si="140"/>
        <v>150.27161391162431</v>
      </c>
      <c r="G1319" s="23">
        <f>'Emissions Factors'!$AB$39/1000</f>
        <v>0.49266147344102867</v>
      </c>
      <c r="H1319" s="26">
        <f t="shared" si="146"/>
        <v>74033.034726062207</v>
      </c>
      <c r="I1319" s="23">
        <f t="shared" si="141"/>
        <v>41.417369982858141</v>
      </c>
      <c r="J1319" s="26">
        <f>I1319*'Social Cost of Carbon'!$C$4</f>
        <v>2070.8684991429072</v>
      </c>
      <c r="K1319" s="26">
        <f>I1319*'Social Cost of Carbon'!$C$5</f>
        <v>4141.7369982858145</v>
      </c>
      <c r="L1319" s="26">
        <f>I1319*'Social Cost of Carbon'!$C$6</f>
        <v>6212.6054974287208</v>
      </c>
      <c r="M1319" s="23">
        <f t="shared" si="142"/>
        <v>0.17541329082013965</v>
      </c>
      <c r="N1319" s="23">
        <f t="shared" si="143"/>
        <v>0.3508265816402793</v>
      </c>
      <c r="O1319" s="23">
        <f t="shared" si="144"/>
        <v>0.52623987246041892</v>
      </c>
      <c r="P1319" s="27"/>
    </row>
    <row r="1320" spans="1:16" x14ac:dyDescent="0.25">
      <c r="A1320" s="24">
        <f t="shared" si="145"/>
        <v>2019</v>
      </c>
      <c r="B1320" s="32">
        <v>43683</v>
      </c>
      <c r="C1320" s="28">
        <f>'Bitcoin Data'!C1320</f>
        <v>11478.168944999999</v>
      </c>
      <c r="D1320" s="26">
        <f>'Bitcoin Data'!K1320</f>
        <v>2012.5223613595704</v>
      </c>
      <c r="E1320" s="25">
        <f>'Bitcoin Data'!J1320</f>
        <v>73896.707079569387</v>
      </c>
      <c r="F1320" s="25">
        <f t="shared" si="140"/>
        <v>148.71877542847147</v>
      </c>
      <c r="G1320" s="23">
        <f>'Emissions Factors'!$AB$39/1000</f>
        <v>0.49266147344102867</v>
      </c>
      <c r="H1320" s="26">
        <f t="shared" si="146"/>
        <v>73268.011030936206</v>
      </c>
      <c r="I1320" s="23">
        <f t="shared" si="141"/>
        <v>36.406060592260751</v>
      </c>
      <c r="J1320" s="26">
        <f>I1320*'Social Cost of Carbon'!$C$4</f>
        <v>1820.3030296130376</v>
      </c>
      <c r="K1320" s="26">
        <f>I1320*'Social Cost of Carbon'!$C$5</f>
        <v>3640.6060592260751</v>
      </c>
      <c r="L1320" s="26">
        <f>I1320*'Social Cost of Carbon'!$C$6</f>
        <v>5460.9090888391129</v>
      </c>
      <c r="M1320" s="23">
        <f t="shared" si="142"/>
        <v>0.15858827643462933</v>
      </c>
      <c r="N1320" s="23">
        <f t="shared" si="143"/>
        <v>0.31717655286925867</v>
      </c>
      <c r="O1320" s="23">
        <f t="shared" si="144"/>
        <v>0.47576482930388797</v>
      </c>
      <c r="P1320" s="27"/>
    </row>
    <row r="1321" spans="1:16" x14ac:dyDescent="0.25">
      <c r="A1321" s="24">
        <f t="shared" si="145"/>
        <v>2019</v>
      </c>
      <c r="B1321" s="32">
        <v>43684</v>
      </c>
      <c r="C1321" s="28">
        <f>'Bitcoin Data'!C1321</f>
        <v>11941.96875</v>
      </c>
      <c r="D1321" s="26">
        <f>'Bitcoin Data'!K1321</f>
        <v>1912.4521886952823</v>
      </c>
      <c r="E1321" s="25">
        <f>'Bitcoin Data'!J1321</f>
        <v>80242.327616407376</v>
      </c>
      <c r="F1321" s="25">
        <f t="shared" si="140"/>
        <v>153.45961507600219</v>
      </c>
      <c r="G1321" s="23">
        <f>'Emissions Factors'!$AB$39/1000</f>
        <v>0.49266147344102867</v>
      </c>
      <c r="H1321" s="26">
        <f t="shared" si="146"/>
        <v>75603.640077036325</v>
      </c>
      <c r="I1321" s="23">
        <f t="shared" si="141"/>
        <v>39.532303355837001</v>
      </c>
      <c r="J1321" s="26">
        <f>I1321*'Social Cost of Carbon'!$C$4</f>
        <v>1976.6151677918501</v>
      </c>
      <c r="K1321" s="26">
        <f>I1321*'Social Cost of Carbon'!$C$5</f>
        <v>3953.2303355837003</v>
      </c>
      <c r="L1321" s="26">
        <f>I1321*'Social Cost of Carbon'!$C$6</f>
        <v>5929.8455033755499</v>
      </c>
      <c r="M1321" s="23">
        <f t="shared" si="142"/>
        <v>0.1655183671278532</v>
      </c>
      <c r="N1321" s="23">
        <f t="shared" si="143"/>
        <v>0.3310367342557064</v>
      </c>
      <c r="O1321" s="23">
        <f t="shared" si="144"/>
        <v>0.49655510138355957</v>
      </c>
      <c r="P1321" s="27"/>
    </row>
    <row r="1322" spans="1:16" x14ac:dyDescent="0.25">
      <c r="A1322" s="24">
        <f t="shared" si="145"/>
        <v>2019</v>
      </c>
      <c r="B1322" s="32">
        <v>43685</v>
      </c>
      <c r="C1322" s="28">
        <f>'Bitcoin Data'!C1322</f>
        <v>11966.407227</v>
      </c>
      <c r="D1322" s="26">
        <f>'Bitcoin Data'!K1322</f>
        <v>1774.9728823587418</v>
      </c>
      <c r="E1322" s="25">
        <f>'Bitcoin Data'!J1322</f>
        <v>86298.355481069331</v>
      </c>
      <c r="F1322" s="25">
        <f t="shared" si="140"/>
        <v>153.17724077105296</v>
      </c>
      <c r="G1322" s="23">
        <f>'Emissions Factors'!$AB$39/1000</f>
        <v>0.49266147344102867</v>
      </c>
      <c r="H1322" s="26">
        <f t="shared" si="146"/>
        <v>75464.525135898177</v>
      </c>
      <c r="I1322" s="23">
        <f t="shared" si="141"/>
        <v>42.515874966841295</v>
      </c>
      <c r="J1322" s="26">
        <f>I1322*'Social Cost of Carbon'!$C$4</f>
        <v>2125.7937483420646</v>
      </c>
      <c r="K1322" s="26">
        <f>I1322*'Social Cost of Carbon'!$C$5</f>
        <v>4251.5874966841293</v>
      </c>
      <c r="L1322" s="26">
        <f>I1322*'Social Cost of Carbon'!$C$6</f>
        <v>6377.3812450261939</v>
      </c>
      <c r="M1322" s="23">
        <f t="shared" si="142"/>
        <v>0.17764678303322334</v>
      </c>
      <c r="N1322" s="23">
        <f t="shared" si="143"/>
        <v>0.35529356606644669</v>
      </c>
      <c r="O1322" s="23">
        <f t="shared" si="144"/>
        <v>0.53294034909967003</v>
      </c>
      <c r="P1322" s="27"/>
    </row>
    <row r="1323" spans="1:16" x14ac:dyDescent="0.25">
      <c r="A1323" s="24">
        <f t="shared" si="145"/>
        <v>2019</v>
      </c>
      <c r="B1323" s="32">
        <v>43686</v>
      </c>
      <c r="C1323" s="28">
        <f>'Bitcoin Data'!C1323</f>
        <v>11862.936523</v>
      </c>
      <c r="D1323" s="26">
        <f>'Bitcoin Data'!K1323</f>
        <v>1837.4846876276031</v>
      </c>
      <c r="E1323" s="25">
        <f>'Bitcoin Data'!J1323</f>
        <v>84421.067661134788</v>
      </c>
      <c r="F1323" s="25">
        <f t="shared" si="140"/>
        <v>155.12241914050901</v>
      </c>
      <c r="G1323" s="23">
        <f>'Emissions Factors'!$AB$39/1000</f>
        <v>0.49266147344102867</v>
      </c>
      <c r="H1323" s="26">
        <f t="shared" si="146"/>
        <v>76422.839577499995</v>
      </c>
      <c r="I1323" s="23">
        <f t="shared" si="141"/>
        <v>41.591007583399438</v>
      </c>
      <c r="J1323" s="26">
        <f>I1323*'Social Cost of Carbon'!$C$4</f>
        <v>2079.5503791699721</v>
      </c>
      <c r="K1323" s="26">
        <f>I1323*'Social Cost of Carbon'!$C$5</f>
        <v>4159.1007583399442</v>
      </c>
      <c r="L1323" s="26">
        <f>I1323*'Social Cost of Carbon'!$C$6</f>
        <v>6238.6511375099153</v>
      </c>
      <c r="M1323" s="23">
        <f t="shared" si="142"/>
        <v>0.17529811232978576</v>
      </c>
      <c r="N1323" s="23">
        <f t="shared" si="143"/>
        <v>0.35059622465957152</v>
      </c>
      <c r="O1323" s="23">
        <f t="shared" si="144"/>
        <v>0.52589433698935717</v>
      </c>
      <c r="P1323" s="27"/>
    </row>
    <row r="1324" spans="1:16" x14ac:dyDescent="0.25">
      <c r="A1324" s="24">
        <f t="shared" si="145"/>
        <v>2019</v>
      </c>
      <c r="B1324" s="32">
        <v>43687</v>
      </c>
      <c r="C1324" s="28">
        <f>'Bitcoin Data'!C1324</f>
        <v>11354.024414</v>
      </c>
      <c r="D1324" s="26">
        <f>'Bitcoin Data'!K1324</f>
        <v>1887.5838926174499</v>
      </c>
      <c r="E1324" s="25">
        <f>'Bitcoin Data'!J1324</f>
        <v>81704.540818284207</v>
      </c>
      <c r="F1324" s="25">
        <f t="shared" si="140"/>
        <v>154.22417520229823</v>
      </c>
      <c r="G1324" s="23">
        <f>'Emissions Factors'!$AB$39/1000</f>
        <v>0.49266147344102867</v>
      </c>
      <c r="H1324" s="26">
        <f t="shared" si="146"/>
        <v>75980.309395391596</v>
      </c>
      <c r="I1324" s="23">
        <f t="shared" si="141"/>
        <v>40.252679466358565</v>
      </c>
      <c r="J1324" s="26">
        <f>I1324*'Social Cost of Carbon'!$C$4</f>
        <v>2012.6339733179282</v>
      </c>
      <c r="K1324" s="26">
        <f>I1324*'Social Cost of Carbon'!$C$5</f>
        <v>4025.2679466358563</v>
      </c>
      <c r="L1324" s="26">
        <f>I1324*'Social Cost of Carbon'!$C$6</f>
        <v>6037.9019199537843</v>
      </c>
      <c r="M1324" s="23">
        <f t="shared" si="142"/>
        <v>0.17726172676150528</v>
      </c>
      <c r="N1324" s="23">
        <f t="shared" si="143"/>
        <v>0.35452345352301057</v>
      </c>
      <c r="O1324" s="23">
        <f t="shared" si="144"/>
        <v>0.53178518028451582</v>
      </c>
      <c r="P1324" s="27"/>
    </row>
    <row r="1325" spans="1:16" x14ac:dyDescent="0.25">
      <c r="A1325" s="24">
        <f t="shared" si="145"/>
        <v>2019</v>
      </c>
      <c r="B1325" s="32">
        <v>43688</v>
      </c>
      <c r="C1325" s="28">
        <f>'Bitcoin Data'!C1325</f>
        <v>11523.579102</v>
      </c>
      <c r="D1325" s="26">
        <f>'Bitcoin Data'!K1325</f>
        <v>1912.4521886952823</v>
      </c>
      <c r="E1325" s="25">
        <f>'Bitcoin Data'!J1325</f>
        <v>80202.737592357473</v>
      </c>
      <c r="F1325" s="25">
        <f t="shared" si="140"/>
        <v>153.38390104785742</v>
      </c>
      <c r="G1325" s="23">
        <f>'Emissions Factors'!$AB$39/1000</f>
        <v>0.49266147344102867</v>
      </c>
      <c r="H1325" s="26">
        <f t="shared" si="146"/>
        <v>75566.33869237038</v>
      </c>
      <c r="I1325" s="23">
        <f t="shared" si="141"/>
        <v>39.512798876255019</v>
      </c>
      <c r="J1325" s="26">
        <f>I1325*'Social Cost of Carbon'!$C$4</f>
        <v>1975.639943812751</v>
      </c>
      <c r="K1325" s="26">
        <f>I1325*'Social Cost of Carbon'!$C$5</f>
        <v>3951.2798876255019</v>
      </c>
      <c r="L1325" s="26">
        <f>I1325*'Social Cost of Carbon'!$C$6</f>
        <v>5926.9198314382529</v>
      </c>
      <c r="M1325" s="23">
        <f t="shared" si="142"/>
        <v>0.17144325789110645</v>
      </c>
      <c r="N1325" s="23">
        <f t="shared" si="143"/>
        <v>0.34288651578221291</v>
      </c>
      <c r="O1325" s="23">
        <f t="shared" si="144"/>
        <v>0.51432977367331933</v>
      </c>
      <c r="P1325" s="27"/>
    </row>
    <row r="1326" spans="1:16" x14ac:dyDescent="0.25">
      <c r="A1326" s="24">
        <f t="shared" si="145"/>
        <v>2019</v>
      </c>
      <c r="B1326" s="32">
        <v>43689</v>
      </c>
      <c r="C1326" s="28">
        <f>'Bitcoin Data'!C1326</f>
        <v>11382.616211</v>
      </c>
      <c r="D1326" s="26">
        <f>'Bitcoin Data'!K1326</f>
        <v>1662.5103906899419</v>
      </c>
      <c r="E1326" s="25">
        <f>'Bitcoin Data'!J1326</f>
        <v>92409.045736212007</v>
      </c>
      <c r="F1326" s="25">
        <f t="shared" si="140"/>
        <v>153.63099873019453</v>
      </c>
      <c r="G1326" s="23">
        <f>'Emissions Factors'!$AB$39/1000</f>
        <v>0.49266147344102867</v>
      </c>
      <c r="H1326" s="26">
        <f t="shared" si="146"/>
        <v>75688.074200634452</v>
      </c>
      <c r="I1326" s="23">
        <f t="shared" si="141"/>
        <v>45.526376631681622</v>
      </c>
      <c r="J1326" s="26">
        <f>I1326*'Social Cost of Carbon'!$C$4</f>
        <v>2276.3188315840812</v>
      </c>
      <c r="K1326" s="26">
        <f>I1326*'Social Cost of Carbon'!$C$5</f>
        <v>4552.6376631681624</v>
      </c>
      <c r="L1326" s="26">
        <f>I1326*'Social Cost of Carbon'!$C$6</f>
        <v>6828.9564947522431</v>
      </c>
      <c r="M1326" s="23">
        <f t="shared" si="142"/>
        <v>0.19998204185996174</v>
      </c>
      <c r="N1326" s="23">
        <f t="shared" si="143"/>
        <v>0.39996408371992348</v>
      </c>
      <c r="O1326" s="23">
        <f t="shared" si="144"/>
        <v>0.59994612557988514</v>
      </c>
      <c r="P1326" s="27"/>
    </row>
    <row r="1327" spans="1:16" x14ac:dyDescent="0.25">
      <c r="A1327" s="24">
        <f t="shared" si="145"/>
        <v>2019</v>
      </c>
      <c r="B1327" s="32">
        <v>43690</v>
      </c>
      <c r="C1327" s="28">
        <f>'Bitcoin Data'!C1327</f>
        <v>10895.830078000001</v>
      </c>
      <c r="D1327" s="26">
        <f>'Bitcoin Data'!K1327</f>
        <v>1962.4945486262536</v>
      </c>
      <c r="E1327" s="25">
        <f>'Bitcoin Data'!J1327</f>
        <v>77596.997526696679</v>
      </c>
      <c r="F1327" s="25">
        <f t="shared" si="140"/>
        <v>152.28368463590712</v>
      </c>
      <c r="G1327" s="23">
        <f>'Emissions Factors'!$AB$39/1000</f>
        <v>0.49266147344102867</v>
      </c>
      <c r="H1327" s="26">
        <f t="shared" si="146"/>
        <v>75024.304453754943</v>
      </c>
      <c r="I1327" s="23">
        <f t="shared" si="141"/>
        <v>38.229051136102242</v>
      </c>
      <c r="J1327" s="26">
        <f>I1327*'Social Cost of Carbon'!$C$4</f>
        <v>1911.4525568051122</v>
      </c>
      <c r="K1327" s="26">
        <f>I1327*'Social Cost of Carbon'!$C$5</f>
        <v>3822.9051136102244</v>
      </c>
      <c r="L1327" s="26">
        <f>I1327*'Social Cost of Carbon'!$C$6</f>
        <v>5734.3576704153365</v>
      </c>
      <c r="M1327" s="23">
        <f t="shared" si="142"/>
        <v>0.17542973257857297</v>
      </c>
      <c r="N1327" s="23">
        <f t="shared" si="143"/>
        <v>0.35085946515714594</v>
      </c>
      <c r="O1327" s="23">
        <f t="shared" si="144"/>
        <v>0.52628919773571892</v>
      </c>
      <c r="P1327" s="27"/>
    </row>
    <row r="1328" spans="1:16" x14ac:dyDescent="0.25">
      <c r="A1328" s="24">
        <f t="shared" si="145"/>
        <v>2019</v>
      </c>
      <c r="B1328" s="32">
        <v>43691</v>
      </c>
      <c r="C1328" s="28">
        <f>'Bitcoin Data'!C1328</f>
        <v>10051.704102</v>
      </c>
      <c r="D1328" s="26">
        <f>'Bitcoin Data'!K1328</f>
        <v>1899.9366687777074</v>
      </c>
      <c r="E1328" s="25">
        <f>'Bitcoin Data'!J1328</f>
        <v>79800.822453394969</v>
      </c>
      <c r="F1328" s="25">
        <f t="shared" si="140"/>
        <v>151.61650877782452</v>
      </c>
      <c r="G1328" s="23">
        <f>'Emissions Factors'!$AB$39/1000</f>
        <v>0.49266147344102867</v>
      </c>
      <c r="H1328" s="26">
        <f t="shared" si="146"/>
        <v>74695.612612467681</v>
      </c>
      <c r="I1328" s="23">
        <f t="shared" si="141"/>
        <v>39.314790771695485</v>
      </c>
      <c r="J1328" s="26">
        <f>I1328*'Social Cost of Carbon'!$C$4</f>
        <v>1965.7395385847742</v>
      </c>
      <c r="K1328" s="26">
        <f>I1328*'Social Cost of Carbon'!$C$5</f>
        <v>3931.4790771695484</v>
      </c>
      <c r="L1328" s="26">
        <f>I1328*'Social Cost of Carbon'!$C$6</f>
        <v>5897.2186157543229</v>
      </c>
      <c r="M1328" s="23">
        <f t="shared" si="142"/>
        <v>0.19556281389079574</v>
      </c>
      <c r="N1328" s="23">
        <f t="shared" si="143"/>
        <v>0.39112562778159149</v>
      </c>
      <c r="O1328" s="23">
        <f t="shared" si="144"/>
        <v>0.58668844167238732</v>
      </c>
      <c r="P1328" s="27"/>
    </row>
    <row r="1329" spans="1:16" x14ac:dyDescent="0.25">
      <c r="A1329" s="24">
        <f t="shared" si="145"/>
        <v>2019</v>
      </c>
      <c r="B1329" s="32">
        <v>43692</v>
      </c>
      <c r="C1329" s="28">
        <f>'Bitcoin Data'!C1329</f>
        <v>10311.545898</v>
      </c>
      <c r="D1329" s="26">
        <f>'Bitcoin Data'!K1329</f>
        <v>1962.4945486262536</v>
      </c>
      <c r="E1329" s="25">
        <f>'Bitcoin Data'!J1329</f>
        <v>77141.011103913886</v>
      </c>
      <c r="F1329" s="25">
        <f t="shared" si="140"/>
        <v>151.38881376694832</v>
      </c>
      <c r="G1329" s="23">
        <f>'Emissions Factors'!$AB$39/1000</f>
        <v>0.49266147344102867</v>
      </c>
      <c r="H1329" s="26">
        <f t="shared" si="146"/>
        <v>74583.436052914258</v>
      </c>
      <c r="I1329" s="23">
        <f t="shared" si="141"/>
        <v>38.004404193184975</v>
      </c>
      <c r="J1329" s="26">
        <f>I1329*'Social Cost of Carbon'!$C$4</f>
        <v>1900.2202096592487</v>
      </c>
      <c r="K1329" s="26">
        <f>I1329*'Social Cost of Carbon'!$C$5</f>
        <v>3800.4404193184973</v>
      </c>
      <c r="L1329" s="26">
        <f>I1329*'Social Cost of Carbon'!$C$6</f>
        <v>5700.6606289777465</v>
      </c>
      <c r="M1329" s="23">
        <f t="shared" si="142"/>
        <v>0.18428082738086926</v>
      </c>
      <c r="N1329" s="23">
        <f t="shared" si="143"/>
        <v>0.36856165476173852</v>
      </c>
      <c r="O1329" s="23">
        <f t="shared" si="144"/>
        <v>0.55284248214260789</v>
      </c>
      <c r="P1329" s="27"/>
    </row>
    <row r="1330" spans="1:16" x14ac:dyDescent="0.25">
      <c r="A1330" s="24">
        <f t="shared" si="145"/>
        <v>2019</v>
      </c>
      <c r="B1330" s="32">
        <v>43693</v>
      </c>
      <c r="C1330" s="28">
        <f>'Bitcoin Data'!C1330</f>
        <v>10374.338867</v>
      </c>
      <c r="D1330" s="26">
        <f>'Bitcoin Data'!K1330</f>
        <v>1837.4846876276031</v>
      </c>
      <c r="E1330" s="25">
        <f>'Bitcoin Data'!J1330</f>
        <v>83538.314048777742</v>
      </c>
      <c r="F1330" s="25">
        <f t="shared" si="140"/>
        <v>153.50037289485496</v>
      </c>
      <c r="G1330" s="23">
        <f>'Emissions Factors'!$AB$39/1000</f>
        <v>0.49266147344102867</v>
      </c>
      <c r="H1330" s="26">
        <f t="shared" si="146"/>
        <v>75623.719884126593</v>
      </c>
      <c r="I1330" s="23">
        <f t="shared" si="141"/>
        <v>41.156108888050227</v>
      </c>
      <c r="J1330" s="26">
        <f>I1330*'Social Cost of Carbon'!$C$4</f>
        <v>2057.8054444025115</v>
      </c>
      <c r="K1330" s="26">
        <f>I1330*'Social Cost of Carbon'!$C$5</f>
        <v>4115.610888805023</v>
      </c>
      <c r="L1330" s="26">
        <f>I1330*'Social Cost of Carbon'!$C$6</f>
        <v>6173.4163332075341</v>
      </c>
      <c r="M1330" s="23">
        <f t="shared" si="142"/>
        <v>0.19835533336473493</v>
      </c>
      <c r="N1330" s="23">
        <f t="shared" si="143"/>
        <v>0.39671066672946986</v>
      </c>
      <c r="O1330" s="23">
        <f t="shared" si="144"/>
        <v>0.59506600009420474</v>
      </c>
      <c r="P1330" s="27"/>
    </row>
    <row r="1331" spans="1:16" x14ac:dyDescent="0.25">
      <c r="A1331" s="24">
        <f t="shared" si="145"/>
        <v>2019</v>
      </c>
      <c r="B1331" s="32">
        <v>43694</v>
      </c>
      <c r="C1331" s="28">
        <f>'Bitcoin Data'!C1331</f>
        <v>10231.744140999999</v>
      </c>
      <c r="D1331" s="26">
        <f>'Bitcoin Data'!K1331</f>
        <v>1600</v>
      </c>
      <c r="E1331" s="25">
        <f>'Bitcoin Data'!J1331</f>
        <v>95886.209712681375</v>
      </c>
      <c r="F1331" s="25">
        <f t="shared" si="140"/>
        <v>153.41793554029022</v>
      </c>
      <c r="G1331" s="23">
        <f>'Emissions Factors'!$AB$39/1000</f>
        <v>0.49266147344102867</v>
      </c>
      <c r="H1331" s="26">
        <f t="shared" si="146"/>
        <v>75583.106175560126</v>
      </c>
      <c r="I1331" s="23">
        <f t="shared" si="141"/>
        <v>47.239441359725085</v>
      </c>
      <c r="J1331" s="26">
        <f>I1331*'Social Cost of Carbon'!$C$4</f>
        <v>2361.9720679862544</v>
      </c>
      <c r="K1331" s="26">
        <f>I1331*'Social Cost of Carbon'!$C$5</f>
        <v>4723.9441359725088</v>
      </c>
      <c r="L1331" s="26">
        <f>I1331*'Social Cost of Carbon'!$C$6</f>
        <v>7085.9162039587627</v>
      </c>
      <c r="M1331" s="23">
        <f t="shared" si="142"/>
        <v>0.23084745234407386</v>
      </c>
      <c r="N1331" s="23">
        <f t="shared" si="143"/>
        <v>0.46169490468814772</v>
      </c>
      <c r="O1331" s="23">
        <f t="shared" si="144"/>
        <v>0.69254235703222156</v>
      </c>
      <c r="P1331" s="27"/>
    </row>
    <row r="1332" spans="1:16" x14ac:dyDescent="0.25">
      <c r="A1332" s="24">
        <f t="shared" si="145"/>
        <v>2019</v>
      </c>
      <c r="B1332" s="32">
        <v>43695</v>
      </c>
      <c r="C1332" s="28">
        <f>'Bitcoin Data'!C1332</f>
        <v>10345.810546999999</v>
      </c>
      <c r="D1332" s="26">
        <f>'Bitcoin Data'!K1332</f>
        <v>1574.9409397147608</v>
      </c>
      <c r="E1332" s="25">
        <f>'Bitcoin Data'!J1332</f>
        <v>95226.913040157262</v>
      </c>
      <c r="F1332" s="25">
        <f t="shared" si="140"/>
        <v>149.97676390960109</v>
      </c>
      <c r="G1332" s="23">
        <f>'Emissions Factors'!$AB$39/1000</f>
        <v>0.49266147344102867</v>
      </c>
      <c r="H1332" s="26">
        <f t="shared" si="146"/>
        <v>73887.773489621366</v>
      </c>
      <c r="I1332" s="23">
        <f t="shared" si="141"/>
        <v>46.914631289604586</v>
      </c>
      <c r="J1332" s="26">
        <f>I1332*'Social Cost of Carbon'!$C$4</f>
        <v>2345.7315644802293</v>
      </c>
      <c r="K1332" s="26">
        <f>I1332*'Social Cost of Carbon'!$C$5</f>
        <v>4691.4631289604586</v>
      </c>
      <c r="L1332" s="26">
        <f>I1332*'Social Cost of Carbon'!$C$6</f>
        <v>7037.1946934406878</v>
      </c>
      <c r="M1332" s="23">
        <f t="shared" si="142"/>
        <v>0.22673250721379457</v>
      </c>
      <c r="N1332" s="23">
        <f t="shared" si="143"/>
        <v>0.45346501442758913</v>
      </c>
      <c r="O1332" s="23">
        <f t="shared" si="144"/>
        <v>0.6801975216413837</v>
      </c>
      <c r="P1332" s="27"/>
    </row>
    <row r="1333" spans="1:16" x14ac:dyDescent="0.25">
      <c r="A1333" s="24">
        <f t="shared" si="145"/>
        <v>2019</v>
      </c>
      <c r="B1333" s="32">
        <v>43696</v>
      </c>
      <c r="C1333" s="28">
        <f>'Bitcoin Data'!C1333</f>
        <v>10916.053711</v>
      </c>
      <c r="D1333" s="26">
        <f>'Bitcoin Data'!K1333</f>
        <v>2037.5820692777904</v>
      </c>
      <c r="E1333" s="25">
        <f>'Bitcoin Data'!J1333</f>
        <v>71660.105824514452</v>
      </c>
      <c r="F1333" s="25">
        <f t="shared" si="140"/>
        <v>146.01334671057961</v>
      </c>
      <c r="G1333" s="23">
        <f>'Emissions Factors'!$AB$39/1000</f>
        <v>0.49266147344102867</v>
      </c>
      <c r="H1333" s="26">
        <f t="shared" si="146"/>
        <v>71935.150532489934</v>
      </c>
      <c r="I1333" s="23">
        <f t="shared" si="141"/>
        <v>35.304173322445337</v>
      </c>
      <c r="J1333" s="26">
        <f>I1333*'Social Cost of Carbon'!$C$4</f>
        <v>1765.2086661222668</v>
      </c>
      <c r="K1333" s="26">
        <f>I1333*'Social Cost of Carbon'!$C$5</f>
        <v>3530.4173322445336</v>
      </c>
      <c r="L1333" s="26">
        <f>I1333*'Social Cost of Carbon'!$C$6</f>
        <v>5295.6259983668006</v>
      </c>
      <c r="M1333" s="23">
        <f t="shared" si="142"/>
        <v>0.16170758342307195</v>
      </c>
      <c r="N1333" s="23">
        <f t="shared" si="143"/>
        <v>0.32341516684614391</v>
      </c>
      <c r="O1333" s="23">
        <f t="shared" si="144"/>
        <v>0.48512275026921586</v>
      </c>
      <c r="P1333" s="27"/>
    </row>
    <row r="1334" spans="1:16" x14ac:dyDescent="0.25">
      <c r="A1334" s="24">
        <f t="shared" si="145"/>
        <v>2019</v>
      </c>
      <c r="B1334" s="32">
        <v>43697</v>
      </c>
      <c r="C1334" s="28">
        <f>'Bitcoin Data'!C1334</f>
        <v>10763.232421999999</v>
      </c>
      <c r="D1334" s="26">
        <f>'Bitcoin Data'!K1334</f>
        <v>1912.4521886952823</v>
      </c>
      <c r="E1334" s="25">
        <f>'Bitcoin Data'!J1334</f>
        <v>78842.792014871186</v>
      </c>
      <c r="F1334" s="25">
        <f t="shared" si="140"/>
        <v>150.78307015168733</v>
      </c>
      <c r="G1334" s="23">
        <f>'Emissions Factors'!$AB$39/1000</f>
        <v>0.49266147344102867</v>
      </c>
      <c r="H1334" s="26">
        <f t="shared" si="146"/>
        <v>74285.009510892269</v>
      </c>
      <c r="I1334" s="23">
        <f t="shared" si="141"/>
        <v>38.842806084251009</v>
      </c>
      <c r="J1334" s="26">
        <f>I1334*'Social Cost of Carbon'!$C$4</f>
        <v>1942.1403042125505</v>
      </c>
      <c r="K1334" s="26">
        <f>I1334*'Social Cost of Carbon'!$C$5</f>
        <v>3884.280608425101</v>
      </c>
      <c r="L1334" s="26">
        <f>I1334*'Social Cost of Carbon'!$C$6</f>
        <v>5826.4209126376518</v>
      </c>
      <c r="M1334" s="23">
        <f t="shared" si="142"/>
        <v>0.18044210401355121</v>
      </c>
      <c r="N1334" s="23">
        <f t="shared" si="143"/>
        <v>0.36088420802710242</v>
      </c>
      <c r="O1334" s="23">
        <f t="shared" si="144"/>
        <v>0.54132631204065362</v>
      </c>
      <c r="P1334" s="27"/>
    </row>
    <row r="1335" spans="1:16" x14ac:dyDescent="0.25">
      <c r="A1335" s="24">
        <f t="shared" si="145"/>
        <v>2019</v>
      </c>
      <c r="B1335" s="32">
        <v>43698</v>
      </c>
      <c r="C1335" s="28">
        <f>'Bitcoin Data'!C1335</f>
        <v>10138.049805000001</v>
      </c>
      <c r="D1335" s="26">
        <f>'Bitcoin Data'!K1335</f>
        <v>1700.0377786173026</v>
      </c>
      <c r="E1335" s="25">
        <f>'Bitcoin Data'!J1335</f>
        <v>88563.644653234514</v>
      </c>
      <c r="F1335" s="25">
        <f t="shared" si="140"/>
        <v>150.56154172253696</v>
      </c>
      <c r="G1335" s="23">
        <f>'Emissions Factors'!$AB$39/1000</f>
        <v>0.49266147344102867</v>
      </c>
      <c r="H1335" s="26">
        <f t="shared" si="146"/>
        <v>74175.870988577968</v>
      </c>
      <c r="I1335" s="23">
        <f t="shared" si="141"/>
        <v>43.631895668170195</v>
      </c>
      <c r="J1335" s="26">
        <f>I1335*'Social Cost of Carbon'!$C$4</f>
        <v>2181.5947834085096</v>
      </c>
      <c r="K1335" s="26">
        <f>I1335*'Social Cost of Carbon'!$C$5</f>
        <v>4363.1895668170191</v>
      </c>
      <c r="L1335" s="26">
        <f>I1335*'Social Cost of Carbon'!$C$6</f>
        <v>6544.7843502255291</v>
      </c>
      <c r="M1335" s="23">
        <f t="shared" si="142"/>
        <v>0.21518880113733171</v>
      </c>
      <c r="N1335" s="23">
        <f t="shared" si="143"/>
        <v>0.43037760227466343</v>
      </c>
      <c r="O1335" s="23">
        <f t="shared" si="144"/>
        <v>0.64556640341199512</v>
      </c>
      <c r="P1335" s="27"/>
    </row>
    <row r="1336" spans="1:16" x14ac:dyDescent="0.25">
      <c r="A1336" s="24">
        <f t="shared" si="145"/>
        <v>2019</v>
      </c>
      <c r="B1336" s="32">
        <v>43699</v>
      </c>
      <c r="C1336" s="28">
        <f>'Bitcoin Data'!C1336</f>
        <v>10131.055664</v>
      </c>
      <c r="D1336" s="26">
        <f>'Bitcoin Data'!K1336</f>
        <v>1762.4596103005974</v>
      </c>
      <c r="E1336" s="25">
        <f>'Bitcoin Data'!J1336</f>
        <v>84281.311113161471</v>
      </c>
      <c r="F1336" s="25">
        <f t="shared" si="140"/>
        <v>148.54240674012598</v>
      </c>
      <c r="G1336" s="23">
        <f>'Emissions Factors'!$AB$39/1000</f>
        <v>0.49266147344102867</v>
      </c>
      <c r="H1336" s="26">
        <f t="shared" si="146"/>
        <v>73181.120973067053</v>
      </c>
      <c r="I1336" s="23">
        <f t="shared" si="141"/>
        <v>41.522154916551877</v>
      </c>
      <c r="J1336" s="26">
        <f>I1336*'Social Cost of Carbon'!$C$4</f>
        <v>2076.107745827594</v>
      </c>
      <c r="K1336" s="26">
        <f>I1336*'Social Cost of Carbon'!$C$5</f>
        <v>4152.2154916551881</v>
      </c>
      <c r="L1336" s="26">
        <f>I1336*'Social Cost of Carbon'!$C$6</f>
        <v>6228.3232374827812</v>
      </c>
      <c r="M1336" s="23">
        <f t="shared" si="142"/>
        <v>0.20492511488263737</v>
      </c>
      <c r="N1336" s="23">
        <f t="shared" si="143"/>
        <v>0.40985022976527474</v>
      </c>
      <c r="O1336" s="23">
        <f t="shared" si="144"/>
        <v>0.61477534464791206</v>
      </c>
      <c r="P1336" s="27"/>
    </row>
    <row r="1337" spans="1:16" x14ac:dyDescent="0.25">
      <c r="A1337" s="24">
        <f t="shared" si="145"/>
        <v>2019</v>
      </c>
      <c r="B1337" s="32">
        <v>43700</v>
      </c>
      <c r="C1337" s="28">
        <f>'Bitcoin Data'!C1337</f>
        <v>10407.964844</v>
      </c>
      <c r="D1337" s="26">
        <f>'Bitcoin Data'!K1337</f>
        <v>1912.4521886952823</v>
      </c>
      <c r="E1337" s="25">
        <f>'Bitcoin Data'!J1337</f>
        <v>76624.057803966105</v>
      </c>
      <c r="F1337" s="25">
        <f t="shared" si="140"/>
        <v>146.5398470539088</v>
      </c>
      <c r="G1337" s="23">
        <f>'Emissions Factors'!$AB$39/1000</f>
        <v>0.49266147344102867</v>
      </c>
      <c r="H1337" s="26">
        <f t="shared" si="146"/>
        <v>72194.536967401684</v>
      </c>
      <c r="I1337" s="23">
        <f t="shared" si="141"/>
        <v>37.749721218732489</v>
      </c>
      <c r="J1337" s="26">
        <f>I1337*'Social Cost of Carbon'!$C$4</f>
        <v>1887.4860609366244</v>
      </c>
      <c r="K1337" s="26">
        <f>I1337*'Social Cost of Carbon'!$C$5</f>
        <v>3774.9721218732489</v>
      </c>
      <c r="L1337" s="26">
        <f>I1337*'Social Cost of Carbon'!$C$6</f>
        <v>5662.4581828098735</v>
      </c>
      <c r="M1337" s="23">
        <f t="shared" si="142"/>
        <v>0.1813501572331622</v>
      </c>
      <c r="N1337" s="23">
        <f t="shared" si="143"/>
        <v>0.36270031446632439</v>
      </c>
      <c r="O1337" s="23">
        <f t="shared" si="144"/>
        <v>0.54405047169948662</v>
      </c>
      <c r="P1337" s="27"/>
    </row>
    <row r="1338" spans="1:16" x14ac:dyDescent="0.25">
      <c r="A1338" s="24">
        <f t="shared" si="145"/>
        <v>2019</v>
      </c>
      <c r="B1338" s="32">
        <v>43701</v>
      </c>
      <c r="C1338" s="28">
        <f>'Bitcoin Data'!C1338</f>
        <v>10159.960938</v>
      </c>
      <c r="D1338" s="26">
        <f>'Bitcoin Data'!K1338</f>
        <v>2000</v>
      </c>
      <c r="E1338" s="25">
        <f>'Bitcoin Data'!J1338</f>
        <v>73888.231469359598</v>
      </c>
      <c r="F1338" s="25">
        <f t="shared" si="140"/>
        <v>147.77646293871919</v>
      </c>
      <c r="G1338" s="23">
        <f>'Emissions Factors'!$AB$39/1000</f>
        <v>0.49266147344102867</v>
      </c>
      <c r="H1338" s="26">
        <f t="shared" si="146"/>
        <v>72803.769971292961</v>
      </c>
      <c r="I1338" s="23">
        <f t="shared" si="141"/>
        <v>36.401884985646483</v>
      </c>
      <c r="J1338" s="26">
        <f>I1338*'Social Cost of Carbon'!$C$4</f>
        <v>1820.0942492823242</v>
      </c>
      <c r="K1338" s="26">
        <f>I1338*'Social Cost of Carbon'!$C$5</f>
        <v>3640.1884985646484</v>
      </c>
      <c r="L1338" s="26">
        <f>I1338*'Social Cost of Carbon'!$C$6</f>
        <v>5460.2827478469726</v>
      </c>
      <c r="M1338" s="23">
        <f t="shared" si="142"/>
        <v>0.1791438235234605</v>
      </c>
      <c r="N1338" s="23">
        <f t="shared" si="143"/>
        <v>0.35828764704692101</v>
      </c>
      <c r="O1338" s="23">
        <f t="shared" si="144"/>
        <v>0.53743147057038154</v>
      </c>
      <c r="P1338" s="27"/>
    </row>
    <row r="1339" spans="1:16" x14ac:dyDescent="0.25">
      <c r="A1339" s="24">
        <f t="shared" si="145"/>
        <v>2019</v>
      </c>
      <c r="B1339" s="32">
        <v>43702</v>
      </c>
      <c r="C1339" s="28">
        <f>'Bitcoin Data'!C1339</f>
        <v>10138.517578000001</v>
      </c>
      <c r="D1339" s="26">
        <f>'Bitcoin Data'!K1339</f>
        <v>1937.5672766415501</v>
      </c>
      <c r="E1339" s="25">
        <f>'Bitcoin Data'!J1339</f>
        <v>78869.285037655121</v>
      </c>
      <c r="F1339" s="25">
        <f t="shared" si="140"/>
        <v>152.8145458210756</v>
      </c>
      <c r="G1339" s="23">
        <f>'Emissions Factors'!$AB$39/1000</f>
        <v>0.49266147344102867</v>
      </c>
      <c r="H1339" s="26">
        <f t="shared" si="146"/>
        <v>75285.839307432689</v>
      </c>
      <c r="I1339" s="23">
        <f t="shared" si="141"/>
        <v>38.855858175891647</v>
      </c>
      <c r="J1339" s="26">
        <f>I1339*'Social Cost of Carbon'!$C$4</f>
        <v>1942.7929087945824</v>
      </c>
      <c r="K1339" s="26">
        <f>I1339*'Social Cost of Carbon'!$C$5</f>
        <v>3885.5858175891649</v>
      </c>
      <c r="L1339" s="26">
        <f>I1339*'Social Cost of Carbon'!$C$6</f>
        <v>5828.3787263837476</v>
      </c>
      <c r="M1339" s="23">
        <f t="shared" si="142"/>
        <v>0.19162494850433864</v>
      </c>
      <c r="N1339" s="23">
        <f t="shared" si="143"/>
        <v>0.38324989700867729</v>
      </c>
      <c r="O1339" s="23">
        <f t="shared" si="144"/>
        <v>0.57487484551301604</v>
      </c>
      <c r="P1339" s="27"/>
    </row>
    <row r="1340" spans="1:16" x14ac:dyDescent="0.25">
      <c r="A1340" s="24">
        <f t="shared" si="145"/>
        <v>2019</v>
      </c>
      <c r="B1340" s="32">
        <v>43703</v>
      </c>
      <c r="C1340" s="28">
        <f>'Bitcoin Data'!C1340</f>
        <v>10370.820313</v>
      </c>
      <c r="D1340" s="26">
        <f>'Bitcoin Data'!K1340</f>
        <v>1712.4916753876892</v>
      </c>
      <c r="E1340" s="25">
        <f>'Bitcoin Data'!J1340</f>
        <v>91877.128870715111</v>
      </c>
      <c r="F1340" s="25">
        <f t="shared" si="140"/>
        <v>157.33881834962153</v>
      </c>
      <c r="G1340" s="23">
        <f>'Emissions Factors'!$AB$39/1000</f>
        <v>0.49266147344102867</v>
      </c>
      <c r="H1340" s="26">
        <f t="shared" si="146"/>
        <v>77514.774077594906</v>
      </c>
      <c r="I1340" s="23">
        <f t="shared" si="141"/>
        <v>45.26432168497778</v>
      </c>
      <c r="J1340" s="26">
        <f>I1340*'Social Cost of Carbon'!$C$4</f>
        <v>2263.2160842488888</v>
      </c>
      <c r="K1340" s="26">
        <f>I1340*'Social Cost of Carbon'!$C$5</f>
        <v>4526.4321684977776</v>
      </c>
      <c r="L1340" s="26">
        <f>I1340*'Social Cost of Carbon'!$C$6</f>
        <v>6789.6482527466669</v>
      </c>
      <c r="M1340" s="23">
        <f t="shared" si="142"/>
        <v>0.21822922545595635</v>
      </c>
      <c r="N1340" s="23">
        <f t="shared" si="143"/>
        <v>0.43645845091191271</v>
      </c>
      <c r="O1340" s="23">
        <f t="shared" si="144"/>
        <v>0.65468767636786906</v>
      </c>
      <c r="P1340" s="27"/>
    </row>
    <row r="1341" spans="1:16" x14ac:dyDescent="0.25">
      <c r="A1341" s="24">
        <f t="shared" si="145"/>
        <v>2019</v>
      </c>
      <c r="B1341" s="32">
        <v>43704</v>
      </c>
      <c r="C1341" s="28">
        <f>'Bitcoin Data'!C1341</f>
        <v>10185.5</v>
      </c>
      <c r="D1341" s="26">
        <f>'Bitcoin Data'!K1341</f>
        <v>1687.4472672728978</v>
      </c>
      <c r="E1341" s="25">
        <f>'Bitcoin Data'!J1341</f>
        <v>90907.002862365931</v>
      </c>
      <c r="F1341" s="25">
        <f t="shared" si="140"/>
        <v>153.40077355606888</v>
      </c>
      <c r="G1341" s="23">
        <f>'Emissions Factors'!$AB$39/1000</f>
        <v>0.49266147344102867</v>
      </c>
      <c r="H1341" s="26">
        <f t="shared" si="146"/>
        <v>75574.65112712649</v>
      </c>
      <c r="I1341" s="23">
        <f t="shared" si="141"/>
        <v>44.78637797628101</v>
      </c>
      <c r="J1341" s="26">
        <f>I1341*'Social Cost of Carbon'!$C$4</f>
        <v>2239.3188988140505</v>
      </c>
      <c r="K1341" s="26">
        <f>I1341*'Social Cost of Carbon'!$C$5</f>
        <v>4478.637797628101</v>
      </c>
      <c r="L1341" s="26">
        <f>I1341*'Social Cost of Carbon'!$C$6</f>
        <v>6717.956696442151</v>
      </c>
      <c r="M1341" s="23">
        <f t="shared" si="142"/>
        <v>0.21985360549939134</v>
      </c>
      <c r="N1341" s="23">
        <f t="shared" si="143"/>
        <v>0.43970721099878268</v>
      </c>
      <c r="O1341" s="23">
        <f t="shared" si="144"/>
        <v>0.659560816498174</v>
      </c>
      <c r="P1341" s="27"/>
    </row>
    <row r="1342" spans="1:16" x14ac:dyDescent="0.25">
      <c r="A1342" s="24">
        <f t="shared" si="145"/>
        <v>2019</v>
      </c>
      <c r="B1342" s="32">
        <v>43705</v>
      </c>
      <c r="C1342" s="28">
        <f>'Bitcoin Data'!C1342</f>
        <v>9754.4228519999997</v>
      </c>
      <c r="D1342" s="26">
        <f>'Bitcoin Data'!K1342</f>
        <v>1887.5838926174499</v>
      </c>
      <c r="E1342" s="25">
        <f>'Bitcoin Data'!J1342</f>
        <v>79812.07272603453</v>
      </c>
      <c r="F1342" s="25">
        <f t="shared" si="140"/>
        <v>150.65198291407526</v>
      </c>
      <c r="G1342" s="23">
        <f>'Emissions Factors'!$AB$39/1000</f>
        <v>0.49266147344102867</v>
      </c>
      <c r="H1342" s="26">
        <f t="shared" si="146"/>
        <v>74220.427879260998</v>
      </c>
      <c r="I1342" s="23">
        <f t="shared" si="141"/>
        <v>39.320333347590712</v>
      </c>
      <c r="J1342" s="26">
        <f>I1342*'Social Cost of Carbon'!$C$4</f>
        <v>1966.0166673795356</v>
      </c>
      <c r="K1342" s="26">
        <f>I1342*'Social Cost of Carbon'!$C$5</f>
        <v>3932.0333347590713</v>
      </c>
      <c r="L1342" s="26">
        <f>I1342*'Social Cost of Carbon'!$C$6</f>
        <v>5898.0500021386069</v>
      </c>
      <c r="M1342" s="23">
        <f t="shared" si="142"/>
        <v>0.20155130623401599</v>
      </c>
      <c r="N1342" s="23">
        <f t="shared" si="143"/>
        <v>0.40310261246803197</v>
      </c>
      <c r="O1342" s="23">
        <f t="shared" si="144"/>
        <v>0.60465391870204799</v>
      </c>
      <c r="P1342" s="27"/>
    </row>
    <row r="1343" spans="1:16" x14ac:dyDescent="0.25">
      <c r="A1343" s="24">
        <f t="shared" si="145"/>
        <v>2019</v>
      </c>
      <c r="B1343" s="32">
        <v>43706</v>
      </c>
      <c r="C1343" s="28">
        <f>'Bitcoin Data'!C1343</f>
        <v>9510.2001949999994</v>
      </c>
      <c r="D1343" s="26">
        <f>'Bitcoin Data'!K1343</f>
        <v>2062.5644551392229</v>
      </c>
      <c r="E1343" s="25">
        <f>'Bitcoin Data'!J1343</f>
        <v>74078.600174712818</v>
      </c>
      <c r="F1343" s="25">
        <f t="shared" si="140"/>
        <v>152.79188760683289</v>
      </c>
      <c r="G1343" s="23">
        <f>'Emissions Factors'!$AB$39/1000</f>
        <v>0.49266147344102867</v>
      </c>
      <c r="H1343" s="26">
        <f t="shared" si="146"/>
        <v>75274.676478218345</v>
      </c>
      <c r="I1343" s="23">
        <f t="shared" si="141"/>
        <v>36.495672312522863</v>
      </c>
      <c r="J1343" s="26">
        <f>I1343*'Social Cost of Carbon'!$C$4</f>
        <v>1824.7836156261433</v>
      </c>
      <c r="K1343" s="26">
        <f>I1343*'Social Cost of Carbon'!$C$5</f>
        <v>3649.5672312522865</v>
      </c>
      <c r="L1343" s="26">
        <f>I1343*'Social Cost of Carbon'!$C$6</f>
        <v>5474.3508468784294</v>
      </c>
      <c r="M1343" s="23">
        <f t="shared" si="142"/>
        <v>0.19187646718367987</v>
      </c>
      <c r="N1343" s="23">
        <f t="shared" si="143"/>
        <v>0.38375293436735974</v>
      </c>
      <c r="O1343" s="23">
        <f t="shared" si="144"/>
        <v>0.57562940155103959</v>
      </c>
      <c r="P1343" s="27"/>
    </row>
    <row r="1344" spans="1:16" x14ac:dyDescent="0.25">
      <c r="A1344" s="24">
        <f t="shared" si="145"/>
        <v>2019</v>
      </c>
      <c r="B1344" s="32">
        <v>43707</v>
      </c>
      <c r="C1344" s="28">
        <f>'Bitcoin Data'!C1344</f>
        <v>9598.1738280000009</v>
      </c>
      <c r="D1344" s="26">
        <f>'Bitcoin Data'!K1344</f>
        <v>2000</v>
      </c>
      <c r="E1344" s="25">
        <f>'Bitcoin Data'!J1344</f>
        <v>78130.61107842614</v>
      </c>
      <c r="F1344" s="25">
        <f t="shared" si="140"/>
        <v>156.26122215685228</v>
      </c>
      <c r="G1344" s="23">
        <f>'Emissions Factors'!$AB$39/1000</f>
        <v>0.49266147344102867</v>
      </c>
      <c r="H1344" s="26">
        <f t="shared" si="146"/>
        <v>76983.883949490759</v>
      </c>
      <c r="I1344" s="23">
        <f t="shared" si="141"/>
        <v>38.49194197474538</v>
      </c>
      <c r="J1344" s="26">
        <f>I1344*'Social Cost of Carbon'!$C$4</f>
        <v>1924.5970987372691</v>
      </c>
      <c r="K1344" s="26">
        <f>I1344*'Social Cost of Carbon'!$C$5</f>
        <v>3849.1941974745382</v>
      </c>
      <c r="L1344" s="26">
        <f>I1344*'Social Cost of Carbon'!$C$6</f>
        <v>5773.7912962118071</v>
      </c>
      <c r="M1344" s="23">
        <f t="shared" si="142"/>
        <v>0.20051700805030148</v>
      </c>
      <c r="N1344" s="23">
        <f t="shared" si="143"/>
        <v>0.40103401610060296</v>
      </c>
      <c r="O1344" s="23">
        <f t="shared" si="144"/>
        <v>0.60155102415090445</v>
      </c>
      <c r="P1344" s="27"/>
    </row>
    <row r="1345" spans="1:16" x14ac:dyDescent="0.25">
      <c r="A1345" s="24">
        <f t="shared" si="145"/>
        <v>2019</v>
      </c>
      <c r="B1345" s="32">
        <v>43708</v>
      </c>
      <c r="C1345" s="28">
        <f>'Bitcoin Data'!C1345</f>
        <v>9630.6640630000002</v>
      </c>
      <c r="D1345" s="26">
        <f>'Bitcoin Data'!K1345</f>
        <v>2074.9279538904898</v>
      </c>
      <c r="E1345" s="25">
        <f>'Bitcoin Data'!J1345</f>
        <v>75767.723886902415</v>
      </c>
      <c r="F1345" s="25">
        <f t="shared" si="140"/>
        <v>157.21256829559002</v>
      </c>
      <c r="G1345" s="23">
        <f>'Emissions Factors'!$AB$39/1000</f>
        <v>0.49266147344102867</v>
      </c>
      <c r="H1345" s="26">
        <f t="shared" si="146"/>
        <v>77452.57553995373</v>
      </c>
      <c r="I1345" s="23">
        <f t="shared" si="141"/>
        <v>37.327838489394367</v>
      </c>
      <c r="J1345" s="26">
        <f>I1345*'Social Cost of Carbon'!$C$4</f>
        <v>1866.3919244697183</v>
      </c>
      <c r="K1345" s="26">
        <f>I1345*'Social Cost of Carbon'!$C$5</f>
        <v>3732.7838489394367</v>
      </c>
      <c r="L1345" s="26">
        <f>I1345*'Social Cost of Carbon'!$C$6</f>
        <v>5599.1757734091552</v>
      </c>
      <c r="M1345" s="23">
        <f t="shared" si="142"/>
        <v>0.19379680489948767</v>
      </c>
      <c r="N1345" s="23">
        <f t="shared" si="143"/>
        <v>0.38759360979897534</v>
      </c>
      <c r="O1345" s="23">
        <f t="shared" si="144"/>
        <v>0.58139041469846309</v>
      </c>
      <c r="P1345" s="27"/>
    </row>
    <row r="1346" spans="1:16" x14ac:dyDescent="0.25">
      <c r="A1346" s="24">
        <f t="shared" si="145"/>
        <v>2019</v>
      </c>
      <c r="B1346" s="32">
        <v>43709</v>
      </c>
      <c r="C1346" s="28">
        <f>'Bitcoin Data'!C1346</f>
        <v>9757.9707030000009</v>
      </c>
      <c r="D1346" s="26">
        <f>'Bitcoin Data'!K1346</f>
        <v>1787.4875868917577</v>
      </c>
      <c r="E1346" s="25">
        <f>'Bitcoin Data'!J1346</f>
        <v>88400.631667522059</v>
      </c>
      <c r="F1346" s="25">
        <f t="shared" si="140"/>
        <v>158.01503177908612</v>
      </c>
      <c r="G1346" s="23">
        <f>'Emissions Factors'!$AB$39/1000</f>
        <v>0.49266147344102867</v>
      </c>
      <c r="H1346" s="26">
        <f t="shared" si="146"/>
        <v>77847.918382115531</v>
      </c>
      <c r="I1346" s="23">
        <f t="shared" si="141"/>
        <v>43.55158545043907</v>
      </c>
      <c r="J1346" s="26">
        <f>I1346*'Social Cost of Carbon'!$C$4</f>
        <v>2177.5792725219535</v>
      </c>
      <c r="K1346" s="26">
        <f>I1346*'Social Cost of Carbon'!$C$5</f>
        <v>4355.158545043907</v>
      </c>
      <c r="L1346" s="26">
        <f>I1346*'Social Cost of Carbon'!$C$6</f>
        <v>6532.7378175658605</v>
      </c>
      <c r="M1346" s="23">
        <f t="shared" si="142"/>
        <v>0.22315902955647082</v>
      </c>
      <c r="N1346" s="23">
        <f t="shared" si="143"/>
        <v>0.44631805911294165</v>
      </c>
      <c r="O1346" s="23">
        <f t="shared" si="144"/>
        <v>0.66947708866941247</v>
      </c>
      <c r="P1346" s="27"/>
    </row>
    <row r="1347" spans="1:16" x14ac:dyDescent="0.25">
      <c r="A1347" s="24">
        <f t="shared" si="145"/>
        <v>2019</v>
      </c>
      <c r="B1347" s="32">
        <v>43710</v>
      </c>
      <c r="C1347" s="28">
        <f>'Bitcoin Data'!C1347</f>
        <v>10346.760742</v>
      </c>
      <c r="D1347" s="26">
        <f>'Bitcoin Data'!K1347</f>
        <v>1862.5827814569536</v>
      </c>
      <c r="E1347" s="25">
        <f>'Bitcoin Data'!J1347</f>
        <v>84398.363602435827</v>
      </c>
      <c r="F1347" s="25">
        <f t="shared" si="140"/>
        <v>157.19893882904023</v>
      </c>
      <c r="G1347" s="23">
        <f>'Emissions Factors'!$AB$39/1000</f>
        <v>0.49266147344102867</v>
      </c>
      <c r="H1347" s="26">
        <f t="shared" si="146"/>
        <v>77445.860826881093</v>
      </c>
      <c r="I1347" s="23">
        <f t="shared" si="141"/>
        <v>41.579822168387722</v>
      </c>
      <c r="J1347" s="26">
        <f>I1347*'Social Cost of Carbon'!$C$4</f>
        <v>2078.9911084193859</v>
      </c>
      <c r="K1347" s="26">
        <f>I1347*'Social Cost of Carbon'!$C$5</f>
        <v>4157.9822168387718</v>
      </c>
      <c r="L1347" s="26">
        <f>I1347*'Social Cost of Carbon'!$C$6</f>
        <v>6236.9733252581582</v>
      </c>
      <c r="M1347" s="23">
        <f t="shared" si="142"/>
        <v>0.20093159204699293</v>
      </c>
      <c r="N1347" s="23">
        <f t="shared" si="143"/>
        <v>0.40186318409398586</v>
      </c>
      <c r="O1347" s="23">
        <f t="shared" si="144"/>
        <v>0.60279477614097887</v>
      </c>
      <c r="P1347" s="27"/>
    </row>
    <row r="1348" spans="1:16" x14ac:dyDescent="0.25">
      <c r="A1348" s="24">
        <f t="shared" si="145"/>
        <v>2019</v>
      </c>
      <c r="B1348" s="32">
        <v>43711</v>
      </c>
      <c r="C1348" s="28">
        <f>'Bitcoin Data'!C1348</f>
        <v>10623.540039</v>
      </c>
      <c r="D1348" s="26">
        <f>'Bitcoin Data'!K1348</f>
        <v>2050.113895216401</v>
      </c>
      <c r="E1348" s="25">
        <f>'Bitcoin Data'!J1348</f>
        <v>78121.435650277679</v>
      </c>
      <c r="F1348" s="25">
        <f t="shared" si="140"/>
        <v>160.15784074088819</v>
      </c>
      <c r="G1348" s="23">
        <f>'Emissions Factors'!$AB$39/1000</f>
        <v>0.49266147344102867</v>
      </c>
      <c r="H1348" s="26">
        <f t="shared" si="146"/>
        <v>78903.597802539589</v>
      </c>
      <c r="I1348" s="23">
        <f t="shared" si="141"/>
        <v>38.487421594794306</v>
      </c>
      <c r="J1348" s="26">
        <f>I1348*'Social Cost of Carbon'!$C$4</f>
        <v>1924.3710797397152</v>
      </c>
      <c r="K1348" s="26">
        <f>I1348*'Social Cost of Carbon'!$C$5</f>
        <v>3848.7421594794305</v>
      </c>
      <c r="L1348" s="26">
        <f>I1348*'Social Cost of Carbon'!$C$6</f>
        <v>5773.1132392191457</v>
      </c>
      <c r="M1348" s="23">
        <f t="shared" si="142"/>
        <v>0.18114216849328668</v>
      </c>
      <c r="N1348" s="23">
        <f t="shared" si="143"/>
        <v>0.36228433698657336</v>
      </c>
      <c r="O1348" s="23">
        <f t="shared" si="144"/>
        <v>0.54342650547986004</v>
      </c>
      <c r="P1348" s="27"/>
    </row>
    <row r="1349" spans="1:16" x14ac:dyDescent="0.25">
      <c r="A1349" s="24">
        <f t="shared" si="145"/>
        <v>2019</v>
      </c>
      <c r="B1349" s="32">
        <v>43712</v>
      </c>
      <c r="C1349" s="28">
        <f>'Bitcoin Data'!C1349</f>
        <v>10594.493164</v>
      </c>
      <c r="D1349" s="26">
        <f>'Bitcoin Data'!K1349</f>
        <v>1700.0377786173026</v>
      </c>
      <c r="E1349" s="25">
        <f>'Bitcoin Data'!J1349</f>
        <v>97497.991627962168</v>
      </c>
      <c r="F1349" s="25">
        <f t="shared" si="140"/>
        <v>165.75026910684917</v>
      </c>
      <c r="G1349" s="23">
        <f>'Emissions Factors'!$AB$39/1000</f>
        <v>0.49266147344102867</v>
      </c>
      <c r="H1349" s="26">
        <f t="shared" si="146"/>
        <v>81658.771801427341</v>
      </c>
      <c r="I1349" s="23">
        <f t="shared" si="141"/>
        <v>48.033504212972922</v>
      </c>
      <c r="J1349" s="26">
        <f>I1349*'Social Cost of Carbon'!$C$4</f>
        <v>2401.675210648646</v>
      </c>
      <c r="K1349" s="26">
        <f>I1349*'Social Cost of Carbon'!$C$5</f>
        <v>4803.3504212972921</v>
      </c>
      <c r="L1349" s="26">
        <f>I1349*'Social Cost of Carbon'!$C$6</f>
        <v>7205.0256319459386</v>
      </c>
      <c r="M1349" s="23">
        <f t="shared" si="142"/>
        <v>0.22669090191209132</v>
      </c>
      <c r="N1349" s="23">
        <f t="shared" si="143"/>
        <v>0.45338180382418264</v>
      </c>
      <c r="O1349" s="23">
        <f t="shared" si="144"/>
        <v>0.68007270573627399</v>
      </c>
      <c r="P1349" s="27"/>
    </row>
    <row r="1350" spans="1:16" x14ac:dyDescent="0.25">
      <c r="A1350" s="24">
        <f t="shared" si="145"/>
        <v>2019</v>
      </c>
      <c r="B1350" s="32">
        <v>43713</v>
      </c>
      <c r="C1350" s="28">
        <f>'Bitcoin Data'!C1350</f>
        <v>10575.533203000001</v>
      </c>
      <c r="D1350" s="26">
        <f>'Bitcoin Data'!K1350</f>
        <v>2062.5644551392229</v>
      </c>
      <c r="E1350" s="25">
        <f>'Bitcoin Data'!J1350</f>
        <v>79807.464753057779</v>
      </c>
      <c r="F1350" s="25">
        <f t="shared" si="140"/>
        <v>164.60804005443336</v>
      </c>
      <c r="G1350" s="23">
        <f>'Emissions Factors'!$AB$39/1000</f>
        <v>0.49266147344102867</v>
      </c>
      <c r="H1350" s="26">
        <f t="shared" si="146"/>
        <v>81096.039553456998</v>
      </c>
      <c r="I1350" s="23">
        <f t="shared" si="141"/>
        <v>39.318063176834407</v>
      </c>
      <c r="J1350" s="26">
        <f>I1350*'Social Cost of Carbon'!$C$4</f>
        <v>1965.9031588417204</v>
      </c>
      <c r="K1350" s="26">
        <f>I1350*'Social Cost of Carbon'!$C$5</f>
        <v>3931.8063176834407</v>
      </c>
      <c r="L1350" s="26">
        <f>I1350*'Social Cost of Carbon'!$C$6</f>
        <v>5897.7094765251613</v>
      </c>
      <c r="M1350" s="23">
        <f t="shared" si="142"/>
        <v>0.18589163506990317</v>
      </c>
      <c r="N1350" s="23">
        <f t="shared" si="143"/>
        <v>0.37178327013980633</v>
      </c>
      <c r="O1350" s="23">
        <f t="shared" si="144"/>
        <v>0.55767490520970953</v>
      </c>
      <c r="P1350" s="27"/>
    </row>
    <row r="1351" spans="1:16" x14ac:dyDescent="0.25">
      <c r="A1351" s="24">
        <f t="shared" si="145"/>
        <v>2019</v>
      </c>
      <c r="B1351" s="32">
        <v>43714</v>
      </c>
      <c r="C1351" s="28">
        <f>'Bitcoin Data'!C1351</f>
        <v>10353.302734000001</v>
      </c>
      <c r="D1351" s="26">
        <f>'Bitcoin Data'!K1351</f>
        <v>1974.9835418038181</v>
      </c>
      <c r="E1351" s="25">
        <f>'Bitcoin Data'!J1351</f>
        <v>84013.5315293975</v>
      </c>
      <c r="F1351" s="25">
        <f t="shared" ref="F1351:F1414" si="147">E1351*D1351/1000000</f>
        <v>165.92534205937622</v>
      </c>
      <c r="G1351" s="23">
        <f>'Emissions Factors'!$AB$39/1000</f>
        <v>0.49266147344102867</v>
      </c>
      <c r="H1351" s="26">
        <f t="shared" si="146"/>
        <v>81745.02350017897</v>
      </c>
      <c r="I1351" s="23">
        <f t="shared" ref="I1351:I1414" si="148">$E1351*G1351/1000</f>
        <v>41.390230232257295</v>
      </c>
      <c r="J1351" s="26">
        <f>I1351*'Social Cost of Carbon'!$C$4</f>
        <v>2069.5115116128645</v>
      </c>
      <c r="K1351" s="26">
        <f>I1351*'Social Cost of Carbon'!$C$5</f>
        <v>4139.023023225729</v>
      </c>
      <c r="L1351" s="26">
        <f>I1351*'Social Cost of Carbon'!$C$6</f>
        <v>6208.5345348385945</v>
      </c>
      <c r="M1351" s="23">
        <f t="shared" ref="M1351:M1414" si="149">J1351/$C1351</f>
        <v>0.19988901752255711</v>
      </c>
      <c r="N1351" s="23">
        <f t="shared" ref="N1351:N1414" si="150">K1351/$C1351</f>
        <v>0.39977803504511422</v>
      </c>
      <c r="O1351" s="23">
        <f t="shared" ref="O1351:O1414" si="151">L1351/$C1351</f>
        <v>0.59966705256767139</v>
      </c>
      <c r="P1351" s="27"/>
    </row>
    <row r="1352" spans="1:16" x14ac:dyDescent="0.25">
      <c r="A1352" s="24">
        <f t="shared" ref="A1352:A1415" si="152">YEAR(B1352)</f>
        <v>2019</v>
      </c>
      <c r="B1352" s="32">
        <v>43715</v>
      </c>
      <c r="C1352" s="28">
        <f>'Bitcoin Data'!C1352</f>
        <v>10517.254883</v>
      </c>
      <c r="D1352" s="26">
        <f>'Bitcoin Data'!K1352</f>
        <v>1875</v>
      </c>
      <c r="E1352" s="25">
        <f>'Bitcoin Data'!J1352</f>
        <v>89006.345379978418</v>
      </c>
      <c r="F1352" s="25">
        <f t="shared" si="147"/>
        <v>166.88689758745954</v>
      </c>
      <c r="G1352" s="23">
        <f>'Emissions Factors'!$AB$39/1000</f>
        <v>0.49266147344102867</v>
      </c>
      <c r="H1352" s="26">
        <f t="shared" ref="H1352:H1415" si="153">F1352*G1352*1000</f>
        <v>82218.744863439861</v>
      </c>
      <c r="I1352" s="23">
        <f t="shared" si="148"/>
        <v>43.849997260501269</v>
      </c>
      <c r="J1352" s="26">
        <f>I1352*'Social Cost of Carbon'!$C$4</f>
        <v>2192.4998630250634</v>
      </c>
      <c r="K1352" s="26">
        <f>I1352*'Social Cost of Carbon'!$C$5</f>
        <v>4384.9997260501268</v>
      </c>
      <c r="L1352" s="26">
        <f>I1352*'Social Cost of Carbon'!$C$6</f>
        <v>6577.4995890751907</v>
      </c>
      <c r="M1352" s="23">
        <f t="shared" si="149"/>
        <v>0.2084669324282519</v>
      </c>
      <c r="N1352" s="23">
        <f t="shared" si="150"/>
        <v>0.4169338648565038</v>
      </c>
      <c r="O1352" s="23">
        <f t="shared" si="151"/>
        <v>0.62540079728475584</v>
      </c>
      <c r="P1352" s="27"/>
    </row>
    <row r="1353" spans="1:16" x14ac:dyDescent="0.25">
      <c r="A1353" s="24">
        <f t="shared" si="152"/>
        <v>2019</v>
      </c>
      <c r="B1353" s="32">
        <v>43716</v>
      </c>
      <c r="C1353" s="28">
        <f>'Bitcoin Data'!C1353</f>
        <v>10441.276367</v>
      </c>
      <c r="D1353" s="26">
        <f>'Bitcoin Data'!K1353</f>
        <v>2212.389380530974</v>
      </c>
      <c r="E1353" s="25">
        <f>'Bitcoin Data'!J1353</f>
        <v>74904.371911972325</v>
      </c>
      <c r="F1353" s="25">
        <f t="shared" si="147"/>
        <v>165.71763697339014</v>
      </c>
      <c r="G1353" s="23">
        <f>'Emissions Factors'!$AB$39/1000</f>
        <v>0.49266147344102867</v>
      </c>
      <c r="H1353" s="26">
        <f t="shared" si="153"/>
        <v>81642.695206475881</v>
      </c>
      <c r="I1353" s="23">
        <f t="shared" si="148"/>
        <v>36.902498233327087</v>
      </c>
      <c r="J1353" s="26">
        <f>I1353*'Social Cost of Carbon'!$C$4</f>
        <v>1845.1249116663544</v>
      </c>
      <c r="K1353" s="26">
        <f>I1353*'Social Cost of Carbon'!$C$5</f>
        <v>3690.2498233327087</v>
      </c>
      <c r="L1353" s="26">
        <f>I1353*'Social Cost of Carbon'!$C$6</f>
        <v>5535.3747349990626</v>
      </c>
      <c r="M1353" s="23">
        <f t="shared" si="149"/>
        <v>0.17671449799929947</v>
      </c>
      <c r="N1353" s="23">
        <f t="shared" si="150"/>
        <v>0.35342899599859895</v>
      </c>
      <c r="O1353" s="23">
        <f t="shared" si="151"/>
        <v>0.5301434939978984</v>
      </c>
      <c r="P1353" s="27"/>
    </row>
    <row r="1354" spans="1:16" x14ac:dyDescent="0.25">
      <c r="A1354" s="24">
        <f t="shared" si="152"/>
        <v>2019</v>
      </c>
      <c r="B1354" s="32">
        <v>43717</v>
      </c>
      <c r="C1354" s="28">
        <f>'Bitcoin Data'!C1354</f>
        <v>10334.974609000001</v>
      </c>
      <c r="D1354" s="26">
        <f>'Bitcoin Data'!K1354</f>
        <v>1825.0025347257426</v>
      </c>
      <c r="E1354" s="25">
        <f>'Bitcoin Data'!J1354</f>
        <v>93753.642594976773</v>
      </c>
      <c r="F1354" s="25">
        <f t="shared" si="147"/>
        <v>171.10063537560399</v>
      </c>
      <c r="G1354" s="23">
        <f>'Emissions Factors'!$AB$39/1000</f>
        <v>0.49266147344102867</v>
      </c>
      <c r="H1354" s="26">
        <f t="shared" si="153"/>
        <v>84294.691130841253</v>
      </c>
      <c r="I1354" s="23">
        <f t="shared" si="148"/>
        <v>46.188807701304846</v>
      </c>
      <c r="J1354" s="26">
        <f>I1354*'Social Cost of Carbon'!$C$4</f>
        <v>2309.4403850652425</v>
      </c>
      <c r="K1354" s="26">
        <f>I1354*'Social Cost of Carbon'!$C$5</f>
        <v>4618.880770130485</v>
      </c>
      <c r="L1354" s="26">
        <f>I1354*'Social Cost of Carbon'!$C$6</f>
        <v>6928.3211551957265</v>
      </c>
      <c r="M1354" s="23">
        <f t="shared" si="149"/>
        <v>0.22345873816217349</v>
      </c>
      <c r="N1354" s="23">
        <f t="shared" si="150"/>
        <v>0.44691747632434697</v>
      </c>
      <c r="O1354" s="23">
        <f t="shared" si="151"/>
        <v>0.67037621448652041</v>
      </c>
      <c r="P1354" s="27"/>
    </row>
    <row r="1355" spans="1:16" x14ac:dyDescent="0.25">
      <c r="A1355" s="24">
        <f t="shared" si="152"/>
        <v>2019</v>
      </c>
      <c r="B1355" s="32">
        <v>43718</v>
      </c>
      <c r="C1355" s="28">
        <f>'Bitcoin Data'!C1355</f>
        <v>10115.975586</v>
      </c>
      <c r="D1355" s="26">
        <f>'Bitcoin Data'!K1355</f>
        <v>2275.0252780586452</v>
      </c>
      <c r="E1355" s="25">
        <f>'Bitcoin Data'!J1355</f>
        <v>74962.654518284719</v>
      </c>
      <c r="F1355" s="25">
        <f t="shared" si="147"/>
        <v>170.54193393947486</v>
      </c>
      <c r="G1355" s="23">
        <f>'Emissions Factors'!$AB$39/1000</f>
        <v>0.49266147344102867</v>
      </c>
      <c r="H1355" s="26">
        <f t="shared" si="153"/>
        <v>84019.440458104262</v>
      </c>
      <c r="I1355" s="23">
        <f t="shared" si="148"/>
        <v>36.931211828028935</v>
      </c>
      <c r="J1355" s="26">
        <f>I1355*'Social Cost of Carbon'!$C$4</f>
        <v>1846.5605914014468</v>
      </c>
      <c r="K1355" s="26">
        <f>I1355*'Social Cost of Carbon'!$C$5</f>
        <v>3693.1211828028936</v>
      </c>
      <c r="L1355" s="26">
        <f>I1355*'Social Cost of Carbon'!$C$6</f>
        <v>5539.6817742043404</v>
      </c>
      <c r="M1355" s="23">
        <f t="shared" si="149"/>
        <v>0.18253905179021918</v>
      </c>
      <c r="N1355" s="23">
        <f t="shared" si="150"/>
        <v>0.36507810358043835</v>
      </c>
      <c r="O1355" s="23">
        <f t="shared" si="151"/>
        <v>0.54761715537065747</v>
      </c>
      <c r="P1355" s="27"/>
    </row>
    <row r="1356" spans="1:16" x14ac:dyDescent="0.25">
      <c r="A1356" s="24">
        <f t="shared" si="152"/>
        <v>2019</v>
      </c>
      <c r="B1356" s="32">
        <v>43719</v>
      </c>
      <c r="C1356" s="28">
        <f>'Bitcoin Data'!C1356</f>
        <v>10178.372069999999</v>
      </c>
      <c r="D1356" s="26">
        <f>'Bitcoin Data'!K1356</f>
        <v>2300.0255558395093</v>
      </c>
      <c r="E1356" s="25">
        <f>'Bitcoin Data'!J1356</f>
        <v>75325.124517567543</v>
      </c>
      <c r="F1356" s="25">
        <f t="shared" si="147"/>
        <v>173.24971138719854</v>
      </c>
      <c r="G1356" s="23">
        <f>'Emissions Factors'!$AB$39/1000</f>
        <v>0.49266147344102867</v>
      </c>
      <c r="H1356" s="26">
        <f t="shared" si="153"/>
        <v>85353.458085250197</v>
      </c>
      <c r="I1356" s="23">
        <f t="shared" si="148"/>
        <v>37.109786831953784</v>
      </c>
      <c r="J1356" s="26">
        <f>I1356*'Social Cost of Carbon'!$C$4</f>
        <v>1855.4893415976892</v>
      </c>
      <c r="K1356" s="26">
        <f>I1356*'Social Cost of Carbon'!$C$5</f>
        <v>3710.9786831953784</v>
      </c>
      <c r="L1356" s="26">
        <f>I1356*'Social Cost of Carbon'!$C$6</f>
        <v>5566.4680247930673</v>
      </c>
      <c r="M1356" s="23">
        <f t="shared" si="149"/>
        <v>0.18229726019415296</v>
      </c>
      <c r="N1356" s="23">
        <f t="shared" si="150"/>
        <v>0.36459452038830592</v>
      </c>
      <c r="O1356" s="23">
        <f t="shared" si="151"/>
        <v>0.54689178058245891</v>
      </c>
      <c r="P1356" s="27"/>
    </row>
    <row r="1357" spans="1:16" x14ac:dyDescent="0.25">
      <c r="A1357" s="24">
        <f t="shared" si="152"/>
        <v>2019</v>
      </c>
      <c r="B1357" s="32">
        <v>43720</v>
      </c>
      <c r="C1357" s="28">
        <f>'Bitcoin Data'!C1357</f>
        <v>10410.126953000001</v>
      </c>
      <c r="D1357" s="26">
        <f>'Bitcoin Data'!K1357</f>
        <v>1974.9835418038181</v>
      </c>
      <c r="E1357" s="25">
        <f>'Bitcoin Data'!J1357</f>
        <v>91452.730289565283</v>
      </c>
      <c r="F1357" s="25">
        <f t="shared" si="147"/>
        <v>180.61763717491496</v>
      </c>
      <c r="G1357" s="23">
        <f>'Emissions Factors'!$AB$39/1000</f>
        <v>0.49266147344102867</v>
      </c>
      <c r="H1357" s="26">
        <f t="shared" si="153"/>
        <v>88983.351260030715</v>
      </c>
      <c r="I1357" s="23">
        <f t="shared" si="148"/>
        <v>45.055236854662226</v>
      </c>
      <c r="J1357" s="26">
        <f>I1357*'Social Cost of Carbon'!$C$4</f>
        <v>2252.7618427331113</v>
      </c>
      <c r="K1357" s="26">
        <f>I1357*'Social Cost of Carbon'!$C$5</f>
        <v>4505.5236854662226</v>
      </c>
      <c r="L1357" s="26">
        <f>I1357*'Social Cost of Carbon'!$C$6</f>
        <v>6758.2855281993343</v>
      </c>
      <c r="M1357" s="23">
        <f t="shared" si="149"/>
        <v>0.21640099615537428</v>
      </c>
      <c r="N1357" s="23">
        <f t="shared" si="150"/>
        <v>0.43280199231074856</v>
      </c>
      <c r="O1357" s="23">
        <f t="shared" si="151"/>
        <v>0.6492029884661229</v>
      </c>
      <c r="P1357" s="27"/>
    </row>
    <row r="1358" spans="1:16" x14ac:dyDescent="0.25">
      <c r="A1358" s="24">
        <f t="shared" si="152"/>
        <v>2019</v>
      </c>
      <c r="B1358" s="32">
        <v>43721</v>
      </c>
      <c r="C1358" s="28">
        <f>'Bitcoin Data'!C1358</f>
        <v>10360.546875</v>
      </c>
      <c r="D1358" s="26">
        <f>'Bitcoin Data'!K1358</f>
        <v>1875</v>
      </c>
      <c r="E1358" s="25">
        <f>'Bitcoin Data'!J1358</f>
        <v>95697.686817806461</v>
      </c>
      <c r="F1358" s="25">
        <f t="shared" si="147"/>
        <v>179.43316278338713</v>
      </c>
      <c r="G1358" s="23">
        <f>'Emissions Factors'!$AB$39/1000</f>
        <v>0.49266147344102867</v>
      </c>
      <c r="H1358" s="26">
        <f t="shared" si="153"/>
        <v>88399.806361047449</v>
      </c>
      <c r="I1358" s="23">
        <f t="shared" si="148"/>
        <v>47.14656339255864</v>
      </c>
      <c r="J1358" s="26">
        <f>I1358*'Social Cost of Carbon'!$C$4</f>
        <v>2357.3281696279319</v>
      </c>
      <c r="K1358" s="26">
        <f>I1358*'Social Cost of Carbon'!$C$5</f>
        <v>4714.6563392558637</v>
      </c>
      <c r="L1358" s="26">
        <f>I1358*'Social Cost of Carbon'!$C$6</f>
        <v>7071.9845088837965</v>
      </c>
      <c r="M1358" s="23">
        <f t="shared" si="149"/>
        <v>0.22752931848763358</v>
      </c>
      <c r="N1358" s="23">
        <f t="shared" si="150"/>
        <v>0.45505863697526716</v>
      </c>
      <c r="O1358" s="23">
        <f t="shared" si="151"/>
        <v>0.68258795546290085</v>
      </c>
      <c r="P1358" s="27"/>
    </row>
    <row r="1359" spans="1:16" x14ac:dyDescent="0.25">
      <c r="A1359" s="24">
        <f t="shared" si="152"/>
        <v>2019</v>
      </c>
      <c r="B1359" s="32">
        <v>43722</v>
      </c>
      <c r="C1359" s="28">
        <f>'Bitcoin Data'!C1359</f>
        <v>10358.048828000001</v>
      </c>
      <c r="D1359" s="26">
        <f>'Bitcoin Data'!K1359</f>
        <v>1937.5672766415501</v>
      </c>
      <c r="E1359" s="25">
        <f>'Bitcoin Data'!J1359</f>
        <v>92124.662638525784</v>
      </c>
      <c r="F1359" s="25">
        <f t="shared" si="147"/>
        <v>178.49773170004997</v>
      </c>
      <c r="G1359" s="23">
        <f>'Emissions Factors'!$AB$39/1000</f>
        <v>0.49266147344102867</v>
      </c>
      <c r="H1359" s="26">
        <f t="shared" si="153"/>
        <v>87938.955505228019</v>
      </c>
      <c r="I1359" s="23">
        <f t="shared" si="148"/>
        <v>45.386272035753798</v>
      </c>
      <c r="J1359" s="26">
        <f>I1359*'Social Cost of Carbon'!$C$4</f>
        <v>2269.31360178769</v>
      </c>
      <c r="K1359" s="26">
        <f>I1359*'Social Cost of Carbon'!$C$5</f>
        <v>4538.62720357538</v>
      </c>
      <c r="L1359" s="26">
        <f>I1359*'Social Cost of Carbon'!$C$6</f>
        <v>6807.9408053630696</v>
      </c>
      <c r="M1359" s="23">
        <f t="shared" si="149"/>
        <v>0.21908697665657401</v>
      </c>
      <c r="N1359" s="23">
        <f t="shared" si="150"/>
        <v>0.43817395331314801</v>
      </c>
      <c r="O1359" s="23">
        <f t="shared" si="151"/>
        <v>0.65726092996972196</v>
      </c>
      <c r="P1359" s="27"/>
    </row>
    <row r="1360" spans="1:16" x14ac:dyDescent="0.25">
      <c r="A1360" s="24">
        <f t="shared" si="152"/>
        <v>2019</v>
      </c>
      <c r="B1360" s="32">
        <v>43723</v>
      </c>
      <c r="C1360" s="28">
        <f>'Bitcoin Data'!C1360</f>
        <v>10347.712890999999</v>
      </c>
      <c r="D1360" s="26">
        <f>'Bitcoin Data'!K1360</f>
        <v>1837.4846876276031</v>
      </c>
      <c r="E1360" s="25">
        <f>'Bitcoin Data'!J1360</f>
        <v>98871.919152054863</v>
      </c>
      <c r="F1360" s="25">
        <f t="shared" si="147"/>
        <v>181.67563747825514</v>
      </c>
      <c r="G1360" s="23">
        <f>'Emissions Factors'!$AB$39/1000</f>
        <v>0.49266147344102867</v>
      </c>
      <c r="H1360" s="26">
        <f t="shared" si="153"/>
        <v>89504.587248375348</v>
      </c>
      <c r="I1360" s="23">
        <f t="shared" si="148"/>
        <v>48.710385371393613</v>
      </c>
      <c r="J1360" s="26">
        <f>I1360*'Social Cost of Carbon'!$C$4</f>
        <v>2435.5192685696807</v>
      </c>
      <c r="K1360" s="26">
        <f>I1360*'Social Cost of Carbon'!$C$5</f>
        <v>4871.0385371393613</v>
      </c>
      <c r="L1360" s="26">
        <f>I1360*'Social Cost of Carbon'!$C$6</f>
        <v>7306.5578057090424</v>
      </c>
      <c r="M1360" s="23">
        <f t="shared" si="149"/>
        <v>0.23536788218080459</v>
      </c>
      <c r="N1360" s="23">
        <f t="shared" si="150"/>
        <v>0.47073576436160919</v>
      </c>
      <c r="O1360" s="23">
        <f t="shared" si="151"/>
        <v>0.70610364654241387</v>
      </c>
      <c r="P1360" s="27"/>
    </row>
    <row r="1361" spans="1:16" x14ac:dyDescent="0.25">
      <c r="A1361" s="24">
        <f t="shared" si="152"/>
        <v>2019</v>
      </c>
      <c r="B1361" s="32">
        <v>43724</v>
      </c>
      <c r="C1361" s="28">
        <f>'Bitcoin Data'!C1361</f>
        <v>10276.793944999999</v>
      </c>
      <c r="D1361" s="26">
        <f>'Bitcoin Data'!K1361</f>
        <v>2037.5820692777904</v>
      </c>
      <c r="E1361" s="25">
        <f>'Bitcoin Data'!J1361</f>
        <v>87992.830789279018</v>
      </c>
      <c r="F1361" s="25">
        <f t="shared" si="147"/>
        <v>179.29261424122961</v>
      </c>
      <c r="G1361" s="23">
        <f>'Emissions Factors'!$AB$39/1000</f>
        <v>0.49266147344102867</v>
      </c>
      <c r="H1361" s="26">
        <f t="shared" si="153"/>
        <v>88330.563509178144</v>
      </c>
      <c r="I1361" s="23">
        <f t="shared" si="148"/>
        <v>43.350677668893319</v>
      </c>
      <c r="J1361" s="26">
        <f>I1361*'Social Cost of Carbon'!$C$4</f>
        <v>2167.5338834446661</v>
      </c>
      <c r="K1361" s="26">
        <f>I1361*'Social Cost of Carbon'!$C$5</f>
        <v>4335.0677668893322</v>
      </c>
      <c r="L1361" s="26">
        <f>I1361*'Social Cost of Carbon'!$C$6</f>
        <v>6502.6016503339979</v>
      </c>
      <c r="M1361" s="23">
        <f t="shared" si="149"/>
        <v>0.21091537838016525</v>
      </c>
      <c r="N1361" s="23">
        <f t="shared" si="150"/>
        <v>0.42183075676033049</v>
      </c>
      <c r="O1361" s="23">
        <f t="shared" si="151"/>
        <v>0.63274613514049571</v>
      </c>
      <c r="P1361" s="27"/>
    </row>
    <row r="1362" spans="1:16" x14ac:dyDescent="0.25">
      <c r="A1362" s="24">
        <f t="shared" si="152"/>
        <v>2019</v>
      </c>
      <c r="B1362" s="32">
        <v>43725</v>
      </c>
      <c r="C1362" s="28">
        <f>'Bitcoin Data'!C1362</f>
        <v>10241.272461</v>
      </c>
      <c r="D1362" s="26">
        <f>'Bitcoin Data'!K1362</f>
        <v>1849.9486125385406</v>
      </c>
      <c r="E1362" s="25">
        <f>'Bitcoin Data'!J1362</f>
        <v>99708.498750356346</v>
      </c>
      <c r="F1362" s="25">
        <f t="shared" si="147"/>
        <v>184.45559892152252</v>
      </c>
      <c r="G1362" s="23">
        <f>'Emissions Factors'!$AB$39/1000</f>
        <v>0.49266147344102867</v>
      </c>
      <c r="H1362" s="26">
        <f t="shared" si="153"/>
        <v>90874.167149124696</v>
      </c>
      <c r="I1362" s="23">
        <f t="shared" si="148"/>
        <v>49.122535908943526</v>
      </c>
      <c r="J1362" s="26">
        <f>I1362*'Social Cost of Carbon'!$C$4</f>
        <v>2456.1267954471764</v>
      </c>
      <c r="K1362" s="26">
        <f>I1362*'Social Cost of Carbon'!$C$5</f>
        <v>4912.2535908943528</v>
      </c>
      <c r="L1362" s="26">
        <f>I1362*'Social Cost of Carbon'!$C$6</f>
        <v>7368.3803863415287</v>
      </c>
      <c r="M1362" s="23">
        <f t="shared" si="149"/>
        <v>0.23982633064400963</v>
      </c>
      <c r="N1362" s="23">
        <f t="shared" si="150"/>
        <v>0.47965266128801926</v>
      </c>
      <c r="O1362" s="23">
        <f t="shared" si="151"/>
        <v>0.71947899193202891</v>
      </c>
      <c r="P1362" s="27"/>
    </row>
    <row r="1363" spans="1:16" x14ac:dyDescent="0.25">
      <c r="A1363" s="24">
        <f t="shared" si="152"/>
        <v>2019</v>
      </c>
      <c r="B1363" s="32">
        <v>43726</v>
      </c>
      <c r="C1363" s="28">
        <f>'Bitcoin Data'!C1363</f>
        <v>10198.248046999999</v>
      </c>
      <c r="D1363" s="26">
        <f>'Bitcoin Data'!K1363</f>
        <v>2174.9637506041568</v>
      </c>
      <c r="E1363" s="25">
        <f>'Bitcoin Data'!J1363</f>
        <v>83435.817827583684</v>
      </c>
      <c r="F1363" s="25">
        <f t="shared" si="147"/>
        <v>181.46987927700656</v>
      </c>
      <c r="G1363" s="23">
        <f>'Emissions Factors'!$AB$39/1000</f>
        <v>0.49266147344102867</v>
      </c>
      <c r="H1363" s="26">
        <f t="shared" si="153"/>
        <v>89403.218109775655</v>
      </c>
      <c r="I1363" s="23">
        <f t="shared" si="148"/>
        <v>41.10561294869462</v>
      </c>
      <c r="J1363" s="26">
        <f>I1363*'Social Cost of Carbon'!$C$4</f>
        <v>2055.2806474347312</v>
      </c>
      <c r="K1363" s="26">
        <f>I1363*'Social Cost of Carbon'!$C$5</f>
        <v>4110.5612948694625</v>
      </c>
      <c r="L1363" s="26">
        <f>I1363*'Social Cost of Carbon'!$C$6</f>
        <v>6165.8419423041933</v>
      </c>
      <c r="M1363" s="23">
        <f t="shared" si="149"/>
        <v>0.20153271796907604</v>
      </c>
      <c r="N1363" s="23">
        <f t="shared" si="150"/>
        <v>0.40306543593815208</v>
      </c>
      <c r="O1363" s="23">
        <f t="shared" si="151"/>
        <v>0.60459815390722804</v>
      </c>
      <c r="P1363" s="27"/>
    </row>
    <row r="1364" spans="1:16" x14ac:dyDescent="0.25">
      <c r="A1364" s="24">
        <f t="shared" si="152"/>
        <v>2019</v>
      </c>
      <c r="B1364" s="32">
        <v>43727</v>
      </c>
      <c r="C1364" s="28">
        <f>'Bitcoin Data'!C1364</f>
        <v>10266.415039</v>
      </c>
      <c r="D1364" s="26">
        <f>'Bitcoin Data'!K1364</f>
        <v>1849.9486125385406</v>
      </c>
      <c r="E1364" s="25">
        <f>'Bitcoin Data'!J1364</f>
        <v>98717.276599408709</v>
      </c>
      <c r="F1364" s="25">
        <f t="shared" si="147"/>
        <v>182.62188887865949</v>
      </c>
      <c r="G1364" s="23">
        <f>'Emissions Factors'!$AB$39/1000</f>
        <v>0.49266147344102867</v>
      </c>
      <c r="H1364" s="26">
        <f t="shared" si="153"/>
        <v>89970.768857544186</v>
      </c>
      <c r="I1364" s="23">
        <f t="shared" si="148"/>
        <v>48.634198943550274</v>
      </c>
      <c r="J1364" s="26">
        <f>I1364*'Social Cost of Carbon'!$C$4</f>
        <v>2431.7099471775136</v>
      </c>
      <c r="K1364" s="26">
        <f>I1364*'Social Cost of Carbon'!$C$5</f>
        <v>4863.4198943550273</v>
      </c>
      <c r="L1364" s="26">
        <f>I1364*'Social Cost of Carbon'!$C$6</f>
        <v>7295.1298415325409</v>
      </c>
      <c r="M1364" s="23">
        <f t="shared" si="149"/>
        <v>0.2368606702475935</v>
      </c>
      <c r="N1364" s="23">
        <f t="shared" si="150"/>
        <v>0.47372134049518699</v>
      </c>
      <c r="O1364" s="23">
        <f t="shared" si="151"/>
        <v>0.71058201074278049</v>
      </c>
      <c r="P1364" s="27"/>
    </row>
    <row r="1365" spans="1:16" x14ac:dyDescent="0.25">
      <c r="A1365" s="24">
        <f t="shared" si="152"/>
        <v>2019</v>
      </c>
      <c r="B1365" s="32">
        <v>43728</v>
      </c>
      <c r="C1365" s="28">
        <f>'Bitcoin Data'!C1365</f>
        <v>10181.641602</v>
      </c>
      <c r="D1365" s="26">
        <f>'Bitcoin Data'!K1365</f>
        <v>1887.5838926174499</v>
      </c>
      <c r="E1365" s="25">
        <f>'Bitcoin Data'!J1365</f>
        <v>97137.267209911151</v>
      </c>
      <c r="F1365" s="25">
        <f t="shared" si="147"/>
        <v>183.35474095830548</v>
      </c>
      <c r="G1365" s="23">
        <f>'Emissions Factors'!$AB$39/1000</f>
        <v>0.49266147344102867</v>
      </c>
      <c r="H1365" s="26">
        <f t="shared" si="153"/>
        <v>90331.816842916902</v>
      </c>
      <c r="I1365" s="23">
        <f t="shared" si="148"/>
        <v>47.85578918966975</v>
      </c>
      <c r="J1365" s="26">
        <f>I1365*'Social Cost of Carbon'!$C$4</f>
        <v>2392.7894594834875</v>
      </c>
      <c r="K1365" s="26">
        <f>I1365*'Social Cost of Carbon'!$C$5</f>
        <v>4785.5789189669749</v>
      </c>
      <c r="L1365" s="26">
        <f>I1365*'Social Cost of Carbon'!$C$6</f>
        <v>7178.3683784504628</v>
      </c>
      <c r="M1365" s="23">
        <f t="shared" si="149"/>
        <v>0.2350101833297164</v>
      </c>
      <c r="N1365" s="23">
        <f t="shared" si="150"/>
        <v>0.47002036665943281</v>
      </c>
      <c r="O1365" s="23">
        <f t="shared" si="151"/>
        <v>0.70503054998914927</v>
      </c>
      <c r="P1365" s="27"/>
    </row>
    <row r="1366" spans="1:16" x14ac:dyDescent="0.25">
      <c r="A1366" s="24">
        <f t="shared" si="152"/>
        <v>2019</v>
      </c>
      <c r="B1366" s="32">
        <v>43729</v>
      </c>
      <c r="C1366" s="28">
        <f>'Bitcoin Data'!C1366</f>
        <v>10019.716796999999</v>
      </c>
      <c r="D1366" s="26">
        <f>'Bitcoin Data'!K1366</f>
        <v>2074.9279538904898</v>
      </c>
      <c r="E1366" s="25">
        <f>'Bitcoin Data'!J1366</f>
        <v>89369.330288110184</v>
      </c>
      <c r="F1366" s="25">
        <f t="shared" si="147"/>
        <v>185.43492163527185</v>
      </c>
      <c r="G1366" s="23">
        <f>'Emissions Factors'!$AB$39/1000</f>
        <v>0.49266147344102867</v>
      </c>
      <c r="H1366" s="26">
        <f t="shared" si="153"/>
        <v>91356.641720254716</v>
      </c>
      <c r="I1366" s="23">
        <f t="shared" si="148"/>
        <v>44.028825940178315</v>
      </c>
      <c r="J1366" s="26">
        <f>I1366*'Social Cost of Carbon'!$C$4</f>
        <v>2201.4412970089156</v>
      </c>
      <c r="K1366" s="26">
        <f>I1366*'Social Cost of Carbon'!$C$5</f>
        <v>4402.8825940178313</v>
      </c>
      <c r="L1366" s="26">
        <f>I1366*'Social Cost of Carbon'!$C$6</f>
        <v>6604.3238910267473</v>
      </c>
      <c r="M1366" s="23">
        <f t="shared" si="149"/>
        <v>0.21971093012010565</v>
      </c>
      <c r="N1366" s="23">
        <f t="shared" si="150"/>
        <v>0.43942186024021129</v>
      </c>
      <c r="O1366" s="23">
        <f t="shared" si="151"/>
        <v>0.65913279036031702</v>
      </c>
      <c r="P1366" s="27"/>
    </row>
    <row r="1367" spans="1:16" x14ac:dyDescent="0.25">
      <c r="A1367" s="24">
        <f t="shared" si="152"/>
        <v>2019</v>
      </c>
      <c r="B1367" s="32">
        <v>43730</v>
      </c>
      <c r="C1367" s="28">
        <f>'Bitcoin Data'!C1367</f>
        <v>10070.392578000001</v>
      </c>
      <c r="D1367" s="26">
        <f>'Bitcoin Data'!K1367</f>
        <v>2074.9279538904898</v>
      </c>
      <c r="E1367" s="25">
        <f>'Bitcoin Data'!J1367</f>
        <v>90226.062567181536</v>
      </c>
      <c r="F1367" s="25">
        <f t="shared" si="147"/>
        <v>187.2125793901173</v>
      </c>
      <c r="G1367" s="23">
        <f>'Emissions Factors'!$AB$39/1000</f>
        <v>0.49266147344102867</v>
      </c>
      <c r="H1367" s="26">
        <f t="shared" si="153"/>
        <v>92232.425209030756</v>
      </c>
      <c r="I1367" s="23">
        <f t="shared" si="148"/>
        <v>44.450904927130097</v>
      </c>
      <c r="J1367" s="26">
        <f>I1367*'Social Cost of Carbon'!$C$4</f>
        <v>2222.5452463565048</v>
      </c>
      <c r="K1367" s="26">
        <f>I1367*'Social Cost of Carbon'!$C$5</f>
        <v>4445.0904927130096</v>
      </c>
      <c r="L1367" s="26">
        <f>I1367*'Social Cost of Carbon'!$C$6</f>
        <v>6667.6357390695148</v>
      </c>
      <c r="M1367" s="23">
        <f t="shared" si="149"/>
        <v>0.22070095372566961</v>
      </c>
      <c r="N1367" s="23">
        <f t="shared" si="150"/>
        <v>0.44140190745133923</v>
      </c>
      <c r="O1367" s="23">
        <f t="shared" si="151"/>
        <v>0.66210286117700889</v>
      </c>
      <c r="P1367" s="27"/>
    </row>
    <row r="1368" spans="1:16" x14ac:dyDescent="0.25">
      <c r="A1368" s="24">
        <f t="shared" si="152"/>
        <v>2019</v>
      </c>
      <c r="B1368" s="32">
        <v>43731</v>
      </c>
      <c r="C1368" s="28">
        <f>'Bitcoin Data'!C1368</f>
        <v>9729.3242190000001</v>
      </c>
      <c r="D1368" s="26">
        <f>'Bitcoin Data'!K1368</f>
        <v>1424.9525015832805</v>
      </c>
      <c r="E1368" s="25">
        <f>'Bitcoin Data'!J1368</f>
        <v>133585.3723857578</v>
      </c>
      <c r="F1368" s="25">
        <f t="shared" si="147"/>
        <v>190.35281055601968</v>
      </c>
      <c r="G1368" s="23">
        <f>'Emissions Factors'!$AB$39/1000</f>
        <v>0.49266147344102867</v>
      </c>
      <c r="H1368" s="26">
        <f t="shared" si="153"/>
        <v>93779.496122169643</v>
      </c>
      <c r="I1368" s="23">
        <f t="shared" si="148"/>
        <v>65.812366389735942</v>
      </c>
      <c r="J1368" s="26">
        <f>I1368*'Social Cost of Carbon'!$C$4</f>
        <v>3290.6183194867972</v>
      </c>
      <c r="K1368" s="26">
        <f>I1368*'Social Cost of Carbon'!$C$5</f>
        <v>6581.2366389735944</v>
      </c>
      <c r="L1368" s="26">
        <f>I1368*'Social Cost of Carbon'!$C$6</f>
        <v>9871.8549584603916</v>
      </c>
      <c r="M1368" s="23">
        <f t="shared" si="149"/>
        <v>0.33821653440849292</v>
      </c>
      <c r="N1368" s="23">
        <f t="shared" si="150"/>
        <v>0.67643306881698584</v>
      </c>
      <c r="O1368" s="23">
        <f t="shared" si="151"/>
        <v>1.0146496032254788</v>
      </c>
      <c r="P1368" s="27"/>
    </row>
    <row r="1369" spans="1:16" x14ac:dyDescent="0.25">
      <c r="A1369" s="24">
        <f t="shared" si="152"/>
        <v>2019</v>
      </c>
      <c r="B1369" s="32">
        <v>43732</v>
      </c>
      <c r="C1369" s="28">
        <f>'Bitcoin Data'!C1369</f>
        <v>8620.5664059999999</v>
      </c>
      <c r="D1369" s="26">
        <f>'Bitcoin Data'!K1369</f>
        <v>1962.4945486262536</v>
      </c>
      <c r="E1369" s="25">
        <f>'Bitcoin Data'!J1369</f>
        <v>92686.772346133046</v>
      </c>
      <c r="F1369" s="25">
        <f t="shared" si="147"/>
        <v>181.89728545904867</v>
      </c>
      <c r="G1369" s="23">
        <f>'Emissions Factors'!$AB$39/1000</f>
        <v>0.49266147344102867</v>
      </c>
      <c r="H1369" s="26">
        <f t="shared" si="153"/>
        <v>89613.78466917832</v>
      </c>
      <c r="I1369" s="23">
        <f t="shared" si="148"/>
        <v>45.663201832539094</v>
      </c>
      <c r="J1369" s="26">
        <f>I1369*'Social Cost of Carbon'!$C$4</f>
        <v>2283.1600916269549</v>
      </c>
      <c r="K1369" s="26">
        <f>I1369*'Social Cost of Carbon'!$C$5</f>
        <v>4566.3201832539098</v>
      </c>
      <c r="L1369" s="26">
        <f>I1369*'Social Cost of Carbon'!$C$6</f>
        <v>6849.4802748808643</v>
      </c>
      <c r="M1369" s="23">
        <f t="shared" si="149"/>
        <v>0.26485035716885758</v>
      </c>
      <c r="N1369" s="23">
        <f t="shared" si="150"/>
        <v>0.52970071433771515</v>
      </c>
      <c r="O1369" s="23">
        <f t="shared" si="151"/>
        <v>0.79455107150657267</v>
      </c>
      <c r="P1369" s="27"/>
    </row>
    <row r="1370" spans="1:16" x14ac:dyDescent="0.25">
      <c r="A1370" s="24">
        <f t="shared" si="152"/>
        <v>2019</v>
      </c>
      <c r="B1370" s="32">
        <v>43733</v>
      </c>
      <c r="C1370" s="28">
        <f>'Bitcoin Data'!C1370</f>
        <v>8486.9931639999995</v>
      </c>
      <c r="D1370" s="26">
        <f>'Bitcoin Data'!K1370</f>
        <v>1949.9512512187196</v>
      </c>
      <c r="E1370" s="25">
        <f>'Bitcoin Data'!J1370</f>
        <v>94019.300396089224</v>
      </c>
      <c r="F1370" s="25">
        <f t="shared" si="147"/>
        <v>183.33305244606282</v>
      </c>
      <c r="G1370" s="23">
        <f>'Emissions Factors'!$AB$39/1000</f>
        <v>0.49266147344102867</v>
      </c>
      <c r="H1370" s="26">
        <f t="shared" si="153"/>
        <v>90321.131748518688</v>
      </c>
      <c r="I1370" s="23">
        <f t="shared" si="148"/>
        <v>46.319687065032007</v>
      </c>
      <c r="J1370" s="26">
        <f>I1370*'Social Cost of Carbon'!$C$4</f>
        <v>2315.9843532516002</v>
      </c>
      <c r="K1370" s="26">
        <f>I1370*'Social Cost of Carbon'!$C$5</f>
        <v>4631.9687065032003</v>
      </c>
      <c r="L1370" s="26">
        <f>I1370*'Social Cost of Carbon'!$C$6</f>
        <v>6947.953059754801</v>
      </c>
      <c r="M1370" s="23">
        <f t="shared" si="149"/>
        <v>0.2728863224581714</v>
      </c>
      <c r="N1370" s="23">
        <f t="shared" si="150"/>
        <v>0.54577264491634281</v>
      </c>
      <c r="O1370" s="23">
        <f t="shared" si="151"/>
        <v>0.81865896737451427</v>
      </c>
      <c r="P1370" s="27"/>
    </row>
    <row r="1371" spans="1:16" x14ac:dyDescent="0.25">
      <c r="A1371" s="24">
        <f t="shared" si="152"/>
        <v>2019</v>
      </c>
      <c r="B1371" s="32">
        <v>43734</v>
      </c>
      <c r="C1371" s="28">
        <f>'Bitcoin Data'!C1371</f>
        <v>8118.9677730000003</v>
      </c>
      <c r="D1371" s="26">
        <f>'Bitcoin Data'!K1371</f>
        <v>2137.5133594584968</v>
      </c>
      <c r="E1371" s="25">
        <f>'Bitcoin Data'!J1371</f>
        <v>84289.218564145573</v>
      </c>
      <c r="F1371" s="25">
        <f t="shared" si="147"/>
        <v>180.16933073917829</v>
      </c>
      <c r="G1371" s="23">
        <f>'Emissions Factors'!$AB$39/1000</f>
        <v>0.49266147344102867</v>
      </c>
      <c r="H1371" s="26">
        <f t="shared" si="153"/>
        <v>88762.487950847601</v>
      </c>
      <c r="I1371" s="23">
        <f t="shared" si="148"/>
        <v>41.52605061300487</v>
      </c>
      <c r="J1371" s="26">
        <f>I1371*'Social Cost of Carbon'!$C$4</f>
        <v>2076.3025306502436</v>
      </c>
      <c r="K1371" s="26">
        <f>I1371*'Social Cost of Carbon'!$C$5</f>
        <v>4152.6050613004873</v>
      </c>
      <c r="L1371" s="26">
        <f>I1371*'Social Cost of Carbon'!$C$6</f>
        <v>6228.9075919507304</v>
      </c>
      <c r="M1371" s="23">
        <f t="shared" si="149"/>
        <v>0.25573479150330941</v>
      </c>
      <c r="N1371" s="23">
        <f t="shared" si="150"/>
        <v>0.51146958300661882</v>
      </c>
      <c r="O1371" s="23">
        <f t="shared" si="151"/>
        <v>0.76720437450992829</v>
      </c>
      <c r="P1371" s="27"/>
    </row>
    <row r="1372" spans="1:16" x14ac:dyDescent="0.25">
      <c r="A1372" s="24">
        <f t="shared" si="152"/>
        <v>2019</v>
      </c>
      <c r="B1372" s="32">
        <v>43735</v>
      </c>
      <c r="C1372" s="28">
        <f>'Bitcoin Data'!C1372</f>
        <v>8251.8457030000009</v>
      </c>
      <c r="D1372" s="26">
        <f>'Bitcoin Data'!K1372</f>
        <v>1650.0137501145844</v>
      </c>
      <c r="E1372" s="25">
        <f>'Bitcoin Data'!J1372</f>
        <v>111694.97342045445</v>
      </c>
      <c r="F1372" s="25">
        <f t="shared" si="147"/>
        <v>184.29824196243285</v>
      </c>
      <c r="G1372" s="23">
        <f>'Emissions Factors'!$AB$39/1000</f>
        <v>0.49266147344102867</v>
      </c>
      <c r="H1372" s="26">
        <f t="shared" si="153"/>
        <v>90796.643437803403</v>
      </c>
      <c r="I1372" s="23">
        <f t="shared" si="148"/>
        <v>55.027810181277623</v>
      </c>
      <c r="J1372" s="26">
        <f>I1372*'Social Cost of Carbon'!$C$4</f>
        <v>2751.3905090638809</v>
      </c>
      <c r="K1372" s="26">
        <f>I1372*'Social Cost of Carbon'!$C$5</f>
        <v>5502.7810181277619</v>
      </c>
      <c r="L1372" s="26">
        <f>I1372*'Social Cost of Carbon'!$C$6</f>
        <v>8254.1715271916437</v>
      </c>
      <c r="M1372" s="23">
        <f t="shared" si="149"/>
        <v>0.33342728500892821</v>
      </c>
      <c r="N1372" s="23">
        <f t="shared" si="150"/>
        <v>0.66685457001785642</v>
      </c>
      <c r="O1372" s="23">
        <f t="shared" si="151"/>
        <v>1.0002818550267847</v>
      </c>
      <c r="P1372" s="27"/>
    </row>
    <row r="1373" spans="1:16" x14ac:dyDescent="0.25">
      <c r="A1373" s="24">
        <f t="shared" si="152"/>
        <v>2019</v>
      </c>
      <c r="B1373" s="32">
        <v>43736</v>
      </c>
      <c r="C1373" s="28">
        <f>'Bitcoin Data'!C1373</f>
        <v>8245.9150389999995</v>
      </c>
      <c r="D1373" s="26">
        <f>'Bitcoin Data'!K1373</f>
        <v>1987.4130506790327</v>
      </c>
      <c r="E1373" s="25">
        <f>'Bitcoin Data'!J1373</f>
        <v>91882.583741281444</v>
      </c>
      <c r="F1373" s="25">
        <f t="shared" si="147"/>
        <v>182.60864605753184</v>
      </c>
      <c r="G1373" s="23">
        <f>'Emissions Factors'!$AB$39/1000</f>
        <v>0.49266147344102867</v>
      </c>
      <c r="H1373" s="26">
        <f t="shared" si="153"/>
        <v>89964.244629774927</v>
      </c>
      <c r="I1373" s="23">
        <f t="shared" si="148"/>
        <v>45.267009089548424</v>
      </c>
      <c r="J1373" s="26">
        <f>I1373*'Social Cost of Carbon'!$C$4</f>
        <v>2263.3504544774214</v>
      </c>
      <c r="K1373" s="26">
        <f>I1373*'Social Cost of Carbon'!$C$5</f>
        <v>4526.7009089548428</v>
      </c>
      <c r="L1373" s="26">
        <f>I1373*'Social Cost of Carbon'!$C$6</f>
        <v>6790.0513634322633</v>
      </c>
      <c r="M1373" s="23">
        <f t="shared" si="149"/>
        <v>0.27448141822619398</v>
      </c>
      <c r="N1373" s="23">
        <f t="shared" si="150"/>
        <v>0.54896283645238797</v>
      </c>
      <c r="O1373" s="23">
        <f t="shared" si="151"/>
        <v>0.82344425467858184</v>
      </c>
      <c r="P1373" s="27"/>
    </row>
    <row r="1374" spans="1:16" x14ac:dyDescent="0.25">
      <c r="A1374" s="24">
        <f t="shared" si="152"/>
        <v>2019</v>
      </c>
      <c r="B1374" s="32">
        <v>43737</v>
      </c>
      <c r="C1374" s="28">
        <f>'Bitcoin Data'!C1374</f>
        <v>8104.185547</v>
      </c>
      <c r="D1374" s="26">
        <f>'Bitcoin Data'!K1374</f>
        <v>1700.0377786173026</v>
      </c>
      <c r="E1374" s="25">
        <f>'Bitcoin Data'!J1374</f>
        <v>107819.13510986209</v>
      </c>
      <c r="F1374" s="25">
        <f t="shared" si="147"/>
        <v>183.29660294460876</v>
      </c>
      <c r="G1374" s="23">
        <f>'Emissions Factors'!$AB$39/1000</f>
        <v>0.49266147344102867</v>
      </c>
      <c r="H1374" s="26">
        <f t="shared" si="153"/>
        <v>90303.174483426148</v>
      </c>
      <c r="I1374" s="23">
        <f t="shared" si="148"/>
        <v>53.118333968362009</v>
      </c>
      <c r="J1374" s="26">
        <f>I1374*'Social Cost of Carbon'!$C$4</f>
        <v>2655.9166984181006</v>
      </c>
      <c r="K1374" s="26">
        <f>I1374*'Social Cost of Carbon'!$C$5</f>
        <v>5311.8333968362012</v>
      </c>
      <c r="L1374" s="26">
        <f>I1374*'Social Cost of Carbon'!$C$6</f>
        <v>7967.7500952543014</v>
      </c>
      <c r="M1374" s="23">
        <f t="shared" si="149"/>
        <v>0.32772160546117624</v>
      </c>
      <c r="N1374" s="23">
        <f t="shared" si="150"/>
        <v>0.65544321092235247</v>
      </c>
      <c r="O1374" s="23">
        <f t="shared" si="151"/>
        <v>0.98316481638352859</v>
      </c>
      <c r="P1374" s="27"/>
    </row>
    <row r="1375" spans="1:16" x14ac:dyDescent="0.25">
      <c r="A1375" s="24">
        <f t="shared" si="152"/>
        <v>2019</v>
      </c>
      <c r="B1375" s="32">
        <v>43738</v>
      </c>
      <c r="C1375" s="28">
        <f>'Bitcoin Data'!C1375</f>
        <v>8293.8681639999995</v>
      </c>
      <c r="D1375" s="26">
        <f>'Bitcoin Data'!K1375</f>
        <v>1624.9887153561435</v>
      </c>
      <c r="E1375" s="25">
        <f>'Bitcoin Data'!J1375</f>
        <v>110640.61175125184</v>
      </c>
      <c r="F1375" s="25">
        <f t="shared" si="147"/>
        <v>179.78974555588456</v>
      </c>
      <c r="G1375" s="23">
        <f>'Emissions Factors'!$AB$39/1000</f>
        <v>0.49266147344102867</v>
      </c>
      <c r="H1375" s="26">
        <f t="shared" si="153"/>
        <v>88575.480955149731</v>
      </c>
      <c r="I1375" s="23">
        <f t="shared" si="148"/>
        <v>54.508366807788526</v>
      </c>
      <c r="J1375" s="26">
        <f>I1375*'Social Cost of Carbon'!$C$4</f>
        <v>2725.4183403894262</v>
      </c>
      <c r="K1375" s="26">
        <f>I1375*'Social Cost of Carbon'!$C$5</f>
        <v>5450.8366807788525</v>
      </c>
      <c r="L1375" s="26">
        <f>I1375*'Social Cost of Carbon'!$C$6</f>
        <v>8176.2550211682792</v>
      </c>
      <c r="M1375" s="23">
        <f t="shared" si="149"/>
        <v>0.328606421816452</v>
      </c>
      <c r="N1375" s="23">
        <f t="shared" si="150"/>
        <v>0.657212843632904</v>
      </c>
      <c r="O1375" s="23">
        <f t="shared" si="151"/>
        <v>0.98581926544935605</v>
      </c>
      <c r="P1375" s="27"/>
    </row>
    <row r="1376" spans="1:16" x14ac:dyDescent="0.25">
      <c r="A1376" s="24">
        <f t="shared" si="152"/>
        <v>2019</v>
      </c>
      <c r="B1376" s="32">
        <v>43739</v>
      </c>
      <c r="C1376" s="28">
        <f>'Bitcoin Data'!C1376</f>
        <v>8343.2763670000004</v>
      </c>
      <c r="D1376" s="26">
        <f>'Bitcoin Data'!K1376</f>
        <v>1787.4875868917577</v>
      </c>
      <c r="E1376" s="25">
        <f>'Bitcoin Data'!J1376</f>
        <v>102951.51058640816</v>
      </c>
      <c r="F1376" s="25">
        <f t="shared" si="147"/>
        <v>184.02454722495997</v>
      </c>
      <c r="G1376" s="23">
        <f>'Emissions Factors'!$AB$39/1000</f>
        <v>0.49266147344102867</v>
      </c>
      <c r="H1376" s="26">
        <f t="shared" si="153"/>
        <v>90661.804585166945</v>
      </c>
      <c r="I1376" s="23">
        <f t="shared" si="148"/>
        <v>50.720242898479505</v>
      </c>
      <c r="J1376" s="26">
        <f>I1376*'Social Cost of Carbon'!$C$4</f>
        <v>2536.012144923975</v>
      </c>
      <c r="K1376" s="26">
        <f>I1376*'Social Cost of Carbon'!$C$5</f>
        <v>5072.0242898479501</v>
      </c>
      <c r="L1376" s="26">
        <f>I1376*'Social Cost of Carbon'!$C$6</f>
        <v>7608.036434771926</v>
      </c>
      <c r="M1376" s="23">
        <f t="shared" si="149"/>
        <v>0.30395878469933163</v>
      </c>
      <c r="N1376" s="23">
        <f t="shared" si="150"/>
        <v>0.60791756939866326</v>
      </c>
      <c r="O1376" s="23">
        <f t="shared" si="151"/>
        <v>0.91187635409799506</v>
      </c>
      <c r="P1376" s="27"/>
    </row>
    <row r="1377" spans="1:16" x14ac:dyDescent="0.25">
      <c r="A1377" s="24">
        <f t="shared" si="152"/>
        <v>2019</v>
      </c>
      <c r="B1377" s="32">
        <v>43740</v>
      </c>
      <c r="C1377" s="28">
        <f>'Bitcoin Data'!C1377</f>
        <v>8393.0419920000004</v>
      </c>
      <c r="D1377" s="26">
        <f>'Bitcoin Data'!K1377</f>
        <v>1849.9486125385406</v>
      </c>
      <c r="E1377" s="25">
        <f>'Bitcoin Data'!J1377</f>
        <v>99096.660340575909</v>
      </c>
      <c r="F1377" s="25">
        <f t="shared" si="147"/>
        <v>183.32372930425143</v>
      </c>
      <c r="G1377" s="23">
        <f>'Emissions Factors'!$AB$39/1000</f>
        <v>0.49266147344102867</v>
      </c>
      <c r="H1377" s="26">
        <f t="shared" si="153"/>
        <v>90316.538595736798</v>
      </c>
      <c r="I1377" s="23">
        <f t="shared" si="148"/>
        <v>48.821106696473272</v>
      </c>
      <c r="J1377" s="26">
        <f>I1377*'Social Cost of Carbon'!$C$4</f>
        <v>2441.0553348236635</v>
      </c>
      <c r="K1377" s="26">
        <f>I1377*'Social Cost of Carbon'!$C$5</f>
        <v>4882.1106696473271</v>
      </c>
      <c r="L1377" s="26">
        <f>I1377*'Social Cost of Carbon'!$C$6</f>
        <v>7323.1660044709906</v>
      </c>
      <c r="M1377" s="23">
        <f t="shared" si="149"/>
        <v>0.29084274058802584</v>
      </c>
      <c r="N1377" s="23">
        <f t="shared" si="150"/>
        <v>0.58168548117605168</v>
      </c>
      <c r="O1377" s="23">
        <f t="shared" si="151"/>
        <v>0.87252822176407741</v>
      </c>
      <c r="P1377" s="27"/>
    </row>
    <row r="1378" spans="1:16" x14ac:dyDescent="0.25">
      <c r="A1378" s="24">
        <f t="shared" si="152"/>
        <v>2019</v>
      </c>
      <c r="B1378" s="32">
        <v>43741</v>
      </c>
      <c r="C1378" s="28">
        <f>'Bitcoin Data'!C1378</f>
        <v>8259.9921880000002</v>
      </c>
      <c r="D1378" s="26">
        <f>'Bitcoin Data'!K1378</f>
        <v>1837.4846876276031</v>
      </c>
      <c r="E1378" s="25">
        <f>'Bitcoin Data'!J1378</f>
        <v>99975.548857184433</v>
      </c>
      <c r="F1378" s="25">
        <f t="shared" si="147"/>
        <v>183.70354016224169</v>
      </c>
      <c r="G1378" s="23">
        <f>'Emissions Factors'!$AB$39/1000</f>
        <v>0.49266147344102867</v>
      </c>
      <c r="H1378" s="26">
        <f t="shared" si="153"/>
        <v>90503.656772663177</v>
      </c>
      <c r="I1378" s="23">
        <f t="shared" si="148"/>
        <v>49.254101208056035</v>
      </c>
      <c r="J1378" s="26">
        <f>I1378*'Social Cost of Carbon'!$C$4</f>
        <v>2462.7050604028018</v>
      </c>
      <c r="K1378" s="26">
        <f>I1378*'Social Cost of Carbon'!$C$5</f>
        <v>4925.4101208056036</v>
      </c>
      <c r="L1378" s="26">
        <f>I1378*'Social Cost of Carbon'!$C$6</f>
        <v>7388.1151812084054</v>
      </c>
      <c r="M1378" s="23">
        <f t="shared" si="149"/>
        <v>0.29814859437525676</v>
      </c>
      <c r="N1378" s="23">
        <f t="shared" si="150"/>
        <v>0.59629718875051352</v>
      </c>
      <c r="O1378" s="23">
        <f t="shared" si="151"/>
        <v>0.89444578312577039</v>
      </c>
      <c r="P1378" s="27"/>
    </row>
    <row r="1379" spans="1:16" x14ac:dyDescent="0.25">
      <c r="A1379" s="24">
        <f t="shared" si="152"/>
        <v>2019</v>
      </c>
      <c r="B1379" s="32">
        <v>43742</v>
      </c>
      <c r="C1379" s="28">
        <f>'Bitcoin Data'!C1379</f>
        <v>8205.9394530000009</v>
      </c>
      <c r="D1379" s="26">
        <f>'Bitcoin Data'!K1379</f>
        <v>1837.4846876276031</v>
      </c>
      <c r="E1379" s="25">
        <f>'Bitcoin Data'!J1379</f>
        <v>98530.137361535541</v>
      </c>
      <c r="F1379" s="25">
        <f t="shared" si="147"/>
        <v>181.04761867166596</v>
      </c>
      <c r="G1379" s="23">
        <f>'Emissions Factors'!$AB$39/1000</f>
        <v>0.49266147344102867</v>
      </c>
      <c r="H1379" s="26">
        <f t="shared" si="153"/>
        <v>89195.186577772445</v>
      </c>
      <c r="I1379" s="23">
        <f t="shared" si="148"/>
        <v>48.542002650881045</v>
      </c>
      <c r="J1379" s="26">
        <f>I1379*'Social Cost of Carbon'!$C$4</f>
        <v>2427.100132544052</v>
      </c>
      <c r="K1379" s="26">
        <f>I1379*'Social Cost of Carbon'!$C$5</f>
        <v>4854.2002650881041</v>
      </c>
      <c r="L1379" s="26">
        <f>I1379*'Social Cost of Carbon'!$C$6</f>
        <v>7281.300397632157</v>
      </c>
      <c r="M1379" s="23">
        <f t="shared" si="149"/>
        <v>0.2957735852726443</v>
      </c>
      <c r="N1379" s="23">
        <f t="shared" si="150"/>
        <v>0.5915471705452886</v>
      </c>
      <c r="O1379" s="23">
        <f t="shared" si="151"/>
        <v>0.88732075581793302</v>
      </c>
      <c r="P1379" s="27"/>
    </row>
    <row r="1380" spans="1:16" x14ac:dyDescent="0.25">
      <c r="A1380" s="24">
        <f t="shared" si="152"/>
        <v>2019</v>
      </c>
      <c r="B1380" s="32">
        <v>43743</v>
      </c>
      <c r="C1380" s="28">
        <f>'Bitcoin Data'!C1380</f>
        <v>8151.5004879999997</v>
      </c>
      <c r="D1380" s="26">
        <f>'Bitcoin Data'!K1380</f>
        <v>1974.9835418038181</v>
      </c>
      <c r="E1380" s="25">
        <f>'Bitcoin Data'!J1380</f>
        <v>93002.436965733636</v>
      </c>
      <c r="F1380" s="25">
        <f t="shared" si="147"/>
        <v>183.67828235497097</v>
      </c>
      <c r="G1380" s="23">
        <f>'Emissions Factors'!$AB$39/1000</f>
        <v>0.49266147344102867</v>
      </c>
      <c r="H1380" s="26">
        <f t="shared" si="153"/>
        <v>90491.213224117309</v>
      </c>
      <c r="I1380" s="23">
        <f t="shared" si="148"/>
        <v>45.818717629144722</v>
      </c>
      <c r="J1380" s="26">
        <f>I1380*'Social Cost of Carbon'!$C$4</f>
        <v>2290.9358814572361</v>
      </c>
      <c r="K1380" s="26">
        <f>I1380*'Social Cost of Carbon'!$C$5</f>
        <v>4581.8717629144721</v>
      </c>
      <c r="L1380" s="26">
        <f>I1380*'Social Cost of Carbon'!$C$6</f>
        <v>6872.8076443717082</v>
      </c>
      <c r="M1380" s="23">
        <f t="shared" si="149"/>
        <v>0.2810446843289493</v>
      </c>
      <c r="N1380" s="23">
        <f t="shared" si="150"/>
        <v>0.5620893686578986</v>
      </c>
      <c r="O1380" s="23">
        <f t="shared" si="151"/>
        <v>0.84313405298684785</v>
      </c>
      <c r="P1380" s="27"/>
    </row>
    <row r="1381" spans="1:16" x14ac:dyDescent="0.25">
      <c r="A1381" s="24">
        <f t="shared" si="152"/>
        <v>2019</v>
      </c>
      <c r="B1381" s="32">
        <v>43744</v>
      </c>
      <c r="C1381" s="28">
        <f>'Bitcoin Data'!C1381</f>
        <v>7988.1557620000003</v>
      </c>
      <c r="D1381" s="26">
        <f>'Bitcoin Data'!K1381</f>
        <v>1862.5827814569536</v>
      </c>
      <c r="E1381" s="25">
        <f>'Bitcoin Data'!J1381</f>
        <v>98464.281838234121</v>
      </c>
      <c r="F1381" s="25">
        <f t="shared" si="147"/>
        <v>183.39787594041954</v>
      </c>
      <c r="G1381" s="23">
        <f>'Emissions Factors'!$AB$39/1000</f>
        <v>0.49266147344102867</v>
      </c>
      <c r="H1381" s="26">
        <f t="shared" si="153"/>
        <v>90353.067786762069</v>
      </c>
      <c r="I1381" s="23">
        <f t="shared" si="148"/>
        <v>48.50955817173714</v>
      </c>
      <c r="J1381" s="26">
        <f>I1381*'Social Cost of Carbon'!$C$4</f>
        <v>2425.4779085868572</v>
      </c>
      <c r="K1381" s="26">
        <f>I1381*'Social Cost of Carbon'!$C$5</f>
        <v>4850.9558171737144</v>
      </c>
      <c r="L1381" s="26">
        <f>I1381*'Social Cost of Carbon'!$C$6</f>
        <v>7276.4337257605712</v>
      </c>
      <c r="M1381" s="23">
        <f t="shared" si="149"/>
        <v>0.30363427815528582</v>
      </c>
      <c r="N1381" s="23">
        <f t="shared" si="150"/>
        <v>0.60726855631057164</v>
      </c>
      <c r="O1381" s="23">
        <f t="shared" si="151"/>
        <v>0.9109028344658574</v>
      </c>
      <c r="P1381" s="27"/>
    </row>
    <row r="1382" spans="1:16" x14ac:dyDescent="0.25">
      <c r="A1382" s="24">
        <f t="shared" si="152"/>
        <v>2019</v>
      </c>
      <c r="B1382" s="32">
        <v>43745</v>
      </c>
      <c r="C1382" s="28">
        <f>'Bitcoin Data'!C1382</f>
        <v>8245.6230469999991</v>
      </c>
      <c r="D1382" s="26">
        <f>'Bitcoin Data'!K1382</f>
        <v>1937.5672766415501</v>
      </c>
      <c r="E1382" s="25">
        <f>'Bitcoin Data'!J1382</f>
        <v>95821.714996323091</v>
      </c>
      <c r="F1382" s="25">
        <f t="shared" si="147"/>
        <v>185.66101936854852</v>
      </c>
      <c r="G1382" s="23">
        <f>'Emissions Factors'!$AB$39/1000</f>
        <v>0.49266147344102867</v>
      </c>
      <c r="H1382" s="26">
        <f t="shared" si="153"/>
        <v>91468.031362672482</v>
      </c>
      <c r="I1382" s="23">
        <f t="shared" si="148"/>
        <v>47.207667297734851</v>
      </c>
      <c r="J1382" s="26">
        <f>I1382*'Social Cost of Carbon'!$C$4</f>
        <v>2360.3833648867426</v>
      </c>
      <c r="K1382" s="26">
        <f>I1382*'Social Cost of Carbon'!$C$5</f>
        <v>4720.7667297734852</v>
      </c>
      <c r="L1382" s="26">
        <f>I1382*'Social Cost of Carbon'!$C$6</f>
        <v>7081.1500946602273</v>
      </c>
      <c r="M1382" s="23">
        <f t="shared" si="149"/>
        <v>0.28625894628369164</v>
      </c>
      <c r="N1382" s="23">
        <f t="shared" si="150"/>
        <v>0.57251789256738328</v>
      </c>
      <c r="O1382" s="23">
        <f t="shared" si="151"/>
        <v>0.85877683885107492</v>
      </c>
      <c r="P1382" s="27"/>
    </row>
    <row r="1383" spans="1:16" x14ac:dyDescent="0.25">
      <c r="A1383" s="24">
        <f t="shared" si="152"/>
        <v>2019</v>
      </c>
      <c r="B1383" s="32">
        <v>43746</v>
      </c>
      <c r="C1383" s="28">
        <f>'Bitcoin Data'!C1383</f>
        <v>8228.7832030000009</v>
      </c>
      <c r="D1383" s="26">
        <f>'Bitcoin Data'!K1383</f>
        <v>2024.9746878164026</v>
      </c>
      <c r="E1383" s="25">
        <f>'Bitcoin Data'!J1383</f>
        <v>93877.954267113833</v>
      </c>
      <c r="F1383" s="25">
        <f t="shared" si="147"/>
        <v>190.10048113489137</v>
      </c>
      <c r="G1383" s="23">
        <f>'Emissions Factors'!$AB$39/1000</f>
        <v>0.49266147344102867</v>
      </c>
      <c r="H1383" s="26">
        <f t="shared" si="153"/>
        <v>93655.183137764048</v>
      </c>
      <c r="I1383" s="23">
        <f t="shared" si="148"/>
        <v>46.250051272865804</v>
      </c>
      <c r="J1383" s="26">
        <f>I1383*'Social Cost of Carbon'!$C$4</f>
        <v>2312.5025636432902</v>
      </c>
      <c r="K1383" s="26">
        <f>I1383*'Social Cost of Carbon'!$C$5</f>
        <v>4625.0051272865803</v>
      </c>
      <c r="L1383" s="26">
        <f>I1383*'Social Cost of Carbon'!$C$6</f>
        <v>6937.5076909298705</v>
      </c>
      <c r="M1383" s="23">
        <f t="shared" si="149"/>
        <v>0.28102606504449062</v>
      </c>
      <c r="N1383" s="23">
        <f t="shared" si="150"/>
        <v>0.56205213008898125</v>
      </c>
      <c r="O1383" s="23">
        <f t="shared" si="151"/>
        <v>0.84307819513347193</v>
      </c>
      <c r="P1383" s="27"/>
    </row>
    <row r="1384" spans="1:16" x14ac:dyDescent="0.25">
      <c r="A1384" s="24">
        <f t="shared" si="152"/>
        <v>2019</v>
      </c>
      <c r="B1384" s="32">
        <v>43747</v>
      </c>
      <c r="C1384" s="28">
        <f>'Bitcoin Data'!C1384</f>
        <v>8595.7402340000008</v>
      </c>
      <c r="D1384" s="26">
        <f>'Bitcoin Data'!K1384</f>
        <v>1724.9640632486824</v>
      </c>
      <c r="E1384" s="25">
        <f>'Bitcoin Data'!J1384</f>
        <v>112145.12178767152</v>
      </c>
      <c r="F1384" s="25">
        <f t="shared" si="147"/>
        <v>193.44630495238022</v>
      </c>
      <c r="G1384" s="23">
        <f>'Emissions Factors'!$AB$39/1000</f>
        <v>0.49266147344102867</v>
      </c>
      <c r="H1384" s="26">
        <f t="shared" si="153"/>
        <v>95303.541629562198</v>
      </c>
      <c r="I1384" s="23">
        <f t="shared" si="148"/>
        <v>55.249580939137857</v>
      </c>
      <c r="J1384" s="26">
        <f>I1384*'Social Cost of Carbon'!$C$4</f>
        <v>2762.4790469568929</v>
      </c>
      <c r="K1384" s="26">
        <f>I1384*'Social Cost of Carbon'!$C$5</f>
        <v>5524.9580939137859</v>
      </c>
      <c r="L1384" s="26">
        <f>I1384*'Social Cost of Carbon'!$C$6</f>
        <v>8287.4371408706793</v>
      </c>
      <c r="M1384" s="23">
        <f t="shared" si="149"/>
        <v>0.32137767914740506</v>
      </c>
      <c r="N1384" s="23">
        <f t="shared" si="150"/>
        <v>0.64275535829481012</v>
      </c>
      <c r="O1384" s="23">
        <f t="shared" si="151"/>
        <v>0.96413303744221535</v>
      </c>
      <c r="P1384" s="27"/>
    </row>
    <row r="1385" spans="1:16" x14ac:dyDescent="0.25">
      <c r="A1385" s="24">
        <f t="shared" si="152"/>
        <v>2019</v>
      </c>
      <c r="B1385" s="32">
        <v>43748</v>
      </c>
      <c r="C1385" s="28">
        <f>'Bitcoin Data'!C1385</f>
        <v>8586.4736329999996</v>
      </c>
      <c r="D1385" s="26">
        <f>'Bitcoin Data'!K1385</f>
        <v>2024.9746878164026</v>
      </c>
      <c r="E1385" s="25">
        <f>'Bitcoin Data'!J1385</f>
        <v>94583.254339576219</v>
      </c>
      <c r="F1385" s="25">
        <f t="shared" si="147"/>
        <v>191.52869592894277</v>
      </c>
      <c r="G1385" s="23">
        <f>'Emissions Factors'!$AB$39/1000</f>
        <v>0.49266147344102867</v>
      </c>
      <c r="H1385" s="26">
        <f t="shared" si="153"/>
        <v>94358.809542591698</v>
      </c>
      <c r="I1385" s="23">
        <f t="shared" si="148"/>
        <v>46.597525445783191</v>
      </c>
      <c r="J1385" s="26">
        <f>I1385*'Social Cost of Carbon'!$C$4</f>
        <v>2329.8762722891597</v>
      </c>
      <c r="K1385" s="26">
        <f>I1385*'Social Cost of Carbon'!$C$5</f>
        <v>4659.7525445783194</v>
      </c>
      <c r="L1385" s="26">
        <f>I1385*'Social Cost of Carbon'!$C$6</f>
        <v>6989.6288168674782</v>
      </c>
      <c r="M1385" s="23">
        <f t="shared" si="149"/>
        <v>0.27134262234671674</v>
      </c>
      <c r="N1385" s="23">
        <f t="shared" si="150"/>
        <v>0.54268524469343349</v>
      </c>
      <c r="O1385" s="23">
        <f t="shared" si="151"/>
        <v>0.81402786704015007</v>
      </c>
      <c r="P1385" s="27"/>
    </row>
    <row r="1386" spans="1:16" x14ac:dyDescent="0.25">
      <c r="A1386" s="24">
        <f t="shared" si="152"/>
        <v>2019</v>
      </c>
      <c r="B1386" s="32">
        <v>43749</v>
      </c>
      <c r="C1386" s="28">
        <f>'Bitcoin Data'!C1386</f>
        <v>8321.7568360000005</v>
      </c>
      <c r="D1386" s="26">
        <f>'Bitcoin Data'!K1386</f>
        <v>1949.9512512187196</v>
      </c>
      <c r="E1386" s="25">
        <f>'Bitcoin Data'!J1386</f>
        <v>99699.664990093239</v>
      </c>
      <c r="F1386" s="25">
        <f t="shared" si="147"/>
        <v>194.40948649351949</v>
      </c>
      <c r="G1386" s="23">
        <f>'Emissions Factors'!$AB$39/1000</f>
        <v>0.49266147344102867</v>
      </c>
      <c r="H1386" s="26">
        <f t="shared" si="153"/>
        <v>95778.064066811086</v>
      </c>
      <c r="I1386" s="23">
        <f t="shared" si="148"/>
        <v>49.118183855596278</v>
      </c>
      <c r="J1386" s="26">
        <f>I1386*'Social Cost of Carbon'!$C$4</f>
        <v>2455.909192779814</v>
      </c>
      <c r="K1386" s="26">
        <f>I1386*'Social Cost of Carbon'!$C$5</f>
        <v>4911.818385559628</v>
      </c>
      <c r="L1386" s="26">
        <f>I1386*'Social Cost of Carbon'!$C$6</f>
        <v>7367.7275783394416</v>
      </c>
      <c r="M1386" s="23">
        <f t="shared" si="149"/>
        <v>0.29511907655791231</v>
      </c>
      <c r="N1386" s="23">
        <f t="shared" si="150"/>
        <v>0.59023815311582462</v>
      </c>
      <c r="O1386" s="23">
        <f t="shared" si="151"/>
        <v>0.88535722967373676</v>
      </c>
      <c r="P1386" s="27"/>
    </row>
    <row r="1387" spans="1:16" x14ac:dyDescent="0.25">
      <c r="A1387" s="24">
        <f t="shared" si="152"/>
        <v>2019</v>
      </c>
      <c r="B1387" s="32">
        <v>43750</v>
      </c>
      <c r="C1387" s="28">
        <f>'Bitcoin Data'!C1387</f>
        <v>8336.5556639999995</v>
      </c>
      <c r="D1387" s="26">
        <f>'Bitcoin Data'!K1387</f>
        <v>1662.5103906899419</v>
      </c>
      <c r="E1387" s="25">
        <f>'Bitcoin Data'!J1387</f>
        <v>118186.09334587237</v>
      </c>
      <c r="F1387" s="25">
        <f t="shared" si="147"/>
        <v>196.48560822256422</v>
      </c>
      <c r="G1387" s="23">
        <f>'Emissions Factors'!$AB$39/1000</f>
        <v>0.49266147344102867</v>
      </c>
      <c r="H1387" s="26">
        <f t="shared" si="153"/>
        <v>96800.889256885188</v>
      </c>
      <c r="I1387" s="23">
        <f t="shared" si="148"/>
        <v>58.225734888016433</v>
      </c>
      <c r="J1387" s="26">
        <f>I1387*'Social Cost of Carbon'!$C$4</f>
        <v>2911.2867444008216</v>
      </c>
      <c r="K1387" s="26">
        <f>I1387*'Social Cost of Carbon'!$C$5</f>
        <v>5822.5734888016432</v>
      </c>
      <c r="L1387" s="26">
        <f>I1387*'Social Cost of Carbon'!$C$6</f>
        <v>8733.8602332024657</v>
      </c>
      <c r="M1387" s="23">
        <f t="shared" si="149"/>
        <v>0.34921937329258401</v>
      </c>
      <c r="N1387" s="23">
        <f t="shared" si="150"/>
        <v>0.69843874658516802</v>
      </c>
      <c r="O1387" s="23">
        <f t="shared" si="151"/>
        <v>1.0476581198777521</v>
      </c>
      <c r="P1387" s="27"/>
    </row>
    <row r="1388" spans="1:16" x14ac:dyDescent="0.25">
      <c r="A1388" s="24">
        <f t="shared" si="152"/>
        <v>2019</v>
      </c>
      <c r="B1388" s="32">
        <v>43751</v>
      </c>
      <c r="C1388" s="28">
        <f>'Bitcoin Data'!C1388</f>
        <v>8321.0058590000008</v>
      </c>
      <c r="D1388" s="26">
        <f>'Bitcoin Data'!K1388</f>
        <v>1774.9728823587418</v>
      </c>
      <c r="E1388" s="25">
        <f>'Bitcoin Data'!J1388</f>
        <v>108351.90531584938</v>
      </c>
      <c r="F1388" s="25">
        <f t="shared" si="147"/>
        <v>192.32169368753466</v>
      </c>
      <c r="G1388" s="23">
        <f>'Emissions Factors'!$AB$39/1000</f>
        <v>0.49266147344102867</v>
      </c>
      <c r="H1388" s="26">
        <f t="shared" si="153"/>
        <v>94749.488986775003</v>
      </c>
      <c r="I1388" s="23">
        <f t="shared" si="148"/>
        <v>53.380809323049178</v>
      </c>
      <c r="J1388" s="26">
        <f>I1388*'Social Cost of Carbon'!$C$4</f>
        <v>2669.040466152459</v>
      </c>
      <c r="K1388" s="26">
        <f>I1388*'Social Cost of Carbon'!$C$5</f>
        <v>5338.080932304918</v>
      </c>
      <c r="L1388" s="26">
        <f>I1388*'Social Cost of Carbon'!$C$6</f>
        <v>8007.1213984573769</v>
      </c>
      <c r="M1388" s="23">
        <f t="shared" si="149"/>
        <v>0.32075935426311769</v>
      </c>
      <c r="N1388" s="23">
        <f t="shared" si="150"/>
        <v>0.64151870852623538</v>
      </c>
      <c r="O1388" s="23">
        <f t="shared" si="151"/>
        <v>0.96227806278935302</v>
      </c>
      <c r="P1388" s="27"/>
    </row>
    <row r="1389" spans="1:16" x14ac:dyDescent="0.25">
      <c r="A1389" s="24">
        <f t="shared" si="152"/>
        <v>2019</v>
      </c>
      <c r="B1389" s="32">
        <v>43752</v>
      </c>
      <c r="C1389" s="28">
        <f>'Bitcoin Data'!C1389</f>
        <v>8374.6865230000003</v>
      </c>
      <c r="D1389" s="26">
        <f>'Bitcoin Data'!K1389</f>
        <v>1687.4472672728978</v>
      </c>
      <c r="E1389" s="25">
        <f>'Bitcoin Data'!J1389</f>
        <v>113456.33000657061</v>
      </c>
      <c r="F1389" s="25">
        <f t="shared" si="147"/>
        <v>191.45157402439963</v>
      </c>
      <c r="G1389" s="23">
        <f>'Emissions Factors'!$AB$39/1000</f>
        <v>0.49266147344102867</v>
      </c>
      <c r="H1389" s="26">
        <f t="shared" si="153"/>
        <v>94320.814551464893</v>
      </c>
      <c r="I1389" s="23">
        <f t="shared" si="148"/>
        <v>55.895562712248669</v>
      </c>
      <c r="J1389" s="26">
        <f>I1389*'Social Cost of Carbon'!$C$4</f>
        <v>2794.7781356124333</v>
      </c>
      <c r="K1389" s="26">
        <f>I1389*'Social Cost of Carbon'!$C$5</f>
        <v>5589.5562712248666</v>
      </c>
      <c r="L1389" s="26">
        <f>I1389*'Social Cost of Carbon'!$C$6</f>
        <v>8384.3344068373008</v>
      </c>
      <c r="M1389" s="23">
        <f t="shared" si="149"/>
        <v>0.33371734308346163</v>
      </c>
      <c r="N1389" s="23">
        <f t="shared" si="150"/>
        <v>0.66743468616692325</v>
      </c>
      <c r="O1389" s="23">
        <f t="shared" si="151"/>
        <v>1.0011520292503848</v>
      </c>
      <c r="P1389" s="27"/>
    </row>
    <row r="1390" spans="1:16" x14ac:dyDescent="0.25">
      <c r="A1390" s="24">
        <f t="shared" si="152"/>
        <v>2019</v>
      </c>
      <c r="B1390" s="32">
        <v>43753</v>
      </c>
      <c r="C1390" s="28">
        <f>'Bitcoin Data'!C1390</f>
        <v>8205.3691409999992</v>
      </c>
      <c r="D1390" s="26">
        <f>'Bitcoin Data'!K1390</f>
        <v>1912.4521886952823</v>
      </c>
      <c r="E1390" s="25">
        <f>'Bitcoin Data'!J1390</f>
        <v>98410.923944836861</v>
      </c>
      <c r="F1390" s="25">
        <f t="shared" si="147"/>
        <v>188.20618688982822</v>
      </c>
      <c r="G1390" s="23">
        <f>'Emissions Factors'!$AB$39/1000</f>
        <v>0.49266147344102867</v>
      </c>
      <c r="H1390" s="26">
        <f t="shared" si="153"/>
        <v>92721.937343860394</v>
      </c>
      <c r="I1390" s="23">
        <f t="shared" si="148"/>
        <v>48.483270793356333</v>
      </c>
      <c r="J1390" s="26">
        <f>I1390*'Social Cost of Carbon'!$C$4</f>
        <v>2424.1635396678166</v>
      </c>
      <c r="K1390" s="26">
        <f>I1390*'Social Cost of Carbon'!$C$5</f>
        <v>4848.3270793356332</v>
      </c>
      <c r="L1390" s="26">
        <f>I1390*'Social Cost of Carbon'!$C$6</f>
        <v>7272.4906190034499</v>
      </c>
      <c r="M1390" s="23">
        <f t="shared" si="149"/>
        <v>0.2954362561892469</v>
      </c>
      <c r="N1390" s="23">
        <f t="shared" si="150"/>
        <v>0.59087251237849381</v>
      </c>
      <c r="O1390" s="23">
        <f t="shared" si="151"/>
        <v>0.88630876856774077</v>
      </c>
      <c r="P1390" s="27"/>
    </row>
    <row r="1391" spans="1:16" x14ac:dyDescent="0.25">
      <c r="A1391" s="24">
        <f t="shared" si="152"/>
        <v>2019</v>
      </c>
      <c r="B1391" s="32">
        <v>43754</v>
      </c>
      <c r="C1391" s="28">
        <f>'Bitcoin Data'!C1391</f>
        <v>8047.5268550000001</v>
      </c>
      <c r="D1391" s="26">
        <f>'Bitcoin Data'!K1391</f>
        <v>1787.4875868917577</v>
      </c>
      <c r="E1391" s="25">
        <f>'Bitcoin Data'!J1391</f>
        <v>104625.18457652431</v>
      </c>
      <c r="F1391" s="25">
        <f t="shared" si="147"/>
        <v>187.01621870679617</v>
      </c>
      <c r="G1391" s="23">
        <f>'Emissions Factors'!$AB$39/1000</f>
        <v>0.49266147344102867</v>
      </c>
      <c r="H1391" s="26">
        <f t="shared" si="153"/>
        <v>92135.685865459876</v>
      </c>
      <c r="I1391" s="23">
        <f t="shared" si="148"/>
        <v>51.544797592510058</v>
      </c>
      <c r="J1391" s="26">
        <f>I1391*'Social Cost of Carbon'!$C$4</f>
        <v>2577.2398796255029</v>
      </c>
      <c r="K1391" s="26">
        <f>I1391*'Social Cost of Carbon'!$C$5</f>
        <v>5154.4797592510058</v>
      </c>
      <c r="L1391" s="26">
        <f>I1391*'Social Cost of Carbon'!$C$6</f>
        <v>7731.7196388765087</v>
      </c>
      <c r="M1391" s="23">
        <f t="shared" si="149"/>
        <v>0.3202524112142901</v>
      </c>
      <c r="N1391" s="23">
        <f t="shared" si="150"/>
        <v>0.6405048224285802</v>
      </c>
      <c r="O1391" s="23">
        <f t="shared" si="151"/>
        <v>0.96075723364287036</v>
      </c>
      <c r="P1391" s="27"/>
    </row>
    <row r="1392" spans="1:16" x14ac:dyDescent="0.25">
      <c r="A1392" s="24">
        <f t="shared" si="152"/>
        <v>2019</v>
      </c>
      <c r="B1392" s="32">
        <v>43755</v>
      </c>
      <c r="C1392" s="28">
        <f>'Bitcoin Data'!C1392</f>
        <v>8103.9111329999996</v>
      </c>
      <c r="D1392" s="26">
        <f>'Bitcoin Data'!K1392</f>
        <v>1875</v>
      </c>
      <c r="E1392" s="25">
        <f>'Bitcoin Data'!J1392</f>
        <v>100438.39598982008</v>
      </c>
      <c r="F1392" s="25">
        <f t="shared" si="147"/>
        <v>188.32199248091266</v>
      </c>
      <c r="G1392" s="23">
        <f>'Emissions Factors'!$AB$39/1000</f>
        <v>0.49266147344102867</v>
      </c>
      <c r="H1392" s="26">
        <f t="shared" si="153"/>
        <v>92778.990296996752</v>
      </c>
      <c r="I1392" s="23">
        <f t="shared" si="148"/>
        <v>49.482128158398268</v>
      </c>
      <c r="J1392" s="26">
        <f>I1392*'Social Cost of Carbon'!$C$4</f>
        <v>2474.1064079199132</v>
      </c>
      <c r="K1392" s="26">
        <f>I1392*'Social Cost of Carbon'!$C$5</f>
        <v>4948.2128158398264</v>
      </c>
      <c r="L1392" s="26">
        <f>I1392*'Social Cost of Carbon'!$C$6</f>
        <v>7422.3192237597405</v>
      </c>
      <c r="M1392" s="23">
        <f t="shared" si="149"/>
        <v>0.30529782068377886</v>
      </c>
      <c r="N1392" s="23">
        <f t="shared" si="150"/>
        <v>0.61059564136755773</v>
      </c>
      <c r="O1392" s="23">
        <f t="shared" si="151"/>
        <v>0.9158934620513367</v>
      </c>
      <c r="P1392" s="27"/>
    </row>
    <row r="1393" spans="1:16" x14ac:dyDescent="0.25">
      <c r="A1393" s="24">
        <f t="shared" si="152"/>
        <v>2019</v>
      </c>
      <c r="B1393" s="32">
        <v>43756</v>
      </c>
      <c r="C1393" s="28">
        <f>'Bitcoin Data'!C1393</f>
        <v>7973.2075199999999</v>
      </c>
      <c r="D1393" s="26">
        <f>'Bitcoin Data'!K1393</f>
        <v>2000</v>
      </c>
      <c r="E1393" s="25">
        <f>'Bitcoin Data'!J1393</f>
        <v>93158.633144192936</v>
      </c>
      <c r="F1393" s="25">
        <f t="shared" si="147"/>
        <v>186.31726628838587</v>
      </c>
      <c r="G1393" s="23">
        <f>'Emissions Factors'!$AB$39/1000</f>
        <v>0.49266147344102867</v>
      </c>
      <c r="H1393" s="26">
        <f t="shared" si="153"/>
        <v>91791.338937140681</v>
      </c>
      <c r="I1393" s="23">
        <f t="shared" si="148"/>
        <v>45.89566946857034</v>
      </c>
      <c r="J1393" s="26">
        <f>I1393*'Social Cost of Carbon'!$C$4</f>
        <v>2294.783473428517</v>
      </c>
      <c r="K1393" s="26">
        <f>I1393*'Social Cost of Carbon'!$C$5</f>
        <v>4589.5669468570341</v>
      </c>
      <c r="L1393" s="26">
        <f>I1393*'Social Cost of Carbon'!$C$6</f>
        <v>6884.3504202855511</v>
      </c>
      <c r="M1393" s="23">
        <f t="shared" si="149"/>
        <v>0.287811833276919</v>
      </c>
      <c r="N1393" s="23">
        <f t="shared" si="150"/>
        <v>0.57562366655383801</v>
      </c>
      <c r="O1393" s="23">
        <f t="shared" si="151"/>
        <v>0.86343549983075707</v>
      </c>
      <c r="P1393" s="27"/>
    </row>
    <row r="1394" spans="1:16" x14ac:dyDescent="0.25">
      <c r="A1394" s="24">
        <f t="shared" si="152"/>
        <v>2019</v>
      </c>
      <c r="B1394" s="32">
        <v>43757</v>
      </c>
      <c r="C1394" s="28">
        <f>'Bitcoin Data'!C1394</f>
        <v>7988.560547</v>
      </c>
      <c r="D1394" s="26">
        <f>'Bitcoin Data'!K1394</f>
        <v>1774.9728823587418</v>
      </c>
      <c r="E1394" s="25">
        <f>'Bitcoin Data'!J1394</f>
        <v>105327.37872543129</v>
      </c>
      <c r="F1394" s="25">
        <f t="shared" si="147"/>
        <v>186.9532410075696</v>
      </c>
      <c r="G1394" s="23">
        <f>'Emissions Factors'!$AB$39/1000</f>
        <v>0.49266147344102867</v>
      </c>
      <c r="H1394" s="26">
        <f t="shared" si="153"/>
        <v>92104.659179364986</v>
      </c>
      <c r="I1394" s="23">
        <f t="shared" si="148"/>
        <v>51.890741596552239</v>
      </c>
      <c r="J1394" s="26">
        <f>I1394*'Social Cost of Carbon'!$C$4</f>
        <v>2594.5370798276122</v>
      </c>
      <c r="K1394" s="26">
        <f>I1394*'Social Cost of Carbon'!$C$5</f>
        <v>5189.0741596552243</v>
      </c>
      <c r="L1394" s="26">
        <f>I1394*'Social Cost of Carbon'!$C$6</f>
        <v>7783.611239482836</v>
      </c>
      <c r="M1394" s="23">
        <f t="shared" si="149"/>
        <v>0.32478155038856865</v>
      </c>
      <c r="N1394" s="23">
        <f t="shared" si="150"/>
        <v>0.6495631007771373</v>
      </c>
      <c r="O1394" s="23">
        <f t="shared" si="151"/>
        <v>0.9743446511657059</v>
      </c>
      <c r="P1394" s="27"/>
    </row>
    <row r="1395" spans="1:16" x14ac:dyDescent="0.25">
      <c r="A1395" s="24">
        <f t="shared" si="152"/>
        <v>2019</v>
      </c>
      <c r="B1395" s="32">
        <v>43758</v>
      </c>
      <c r="C1395" s="28">
        <f>'Bitcoin Data'!C1395</f>
        <v>8222.078125</v>
      </c>
      <c r="D1395" s="26">
        <f>'Bitcoin Data'!K1395</f>
        <v>1825.0025347257426</v>
      </c>
      <c r="E1395" s="25">
        <f>'Bitcoin Data'!J1395</f>
        <v>103291.92791165314</v>
      </c>
      <c r="F1395" s="25">
        <f t="shared" si="147"/>
        <v>188.50803025547566</v>
      </c>
      <c r="G1395" s="23">
        <f>'Emissions Factors'!$AB$39/1000</f>
        <v>0.49266147344102867</v>
      </c>
      <c r="H1395" s="26">
        <f t="shared" si="153"/>
        <v>92870.643941128641</v>
      </c>
      <c r="I1395" s="23">
        <f t="shared" si="148"/>
        <v>50.887953399519553</v>
      </c>
      <c r="J1395" s="26">
        <f>I1395*'Social Cost of Carbon'!$C$4</f>
        <v>2544.3976699759778</v>
      </c>
      <c r="K1395" s="26">
        <f>I1395*'Social Cost of Carbon'!$C$5</f>
        <v>5088.7953399519556</v>
      </c>
      <c r="L1395" s="26">
        <f>I1395*'Social Cost of Carbon'!$C$6</f>
        <v>7633.1930099279325</v>
      </c>
      <c r="M1395" s="23">
        <f t="shared" si="149"/>
        <v>0.30945919404967681</v>
      </c>
      <c r="N1395" s="23">
        <f t="shared" si="150"/>
        <v>0.61891838809935362</v>
      </c>
      <c r="O1395" s="23">
        <f t="shared" si="151"/>
        <v>0.92837758214903032</v>
      </c>
      <c r="P1395" s="27"/>
    </row>
    <row r="1396" spans="1:16" x14ac:dyDescent="0.25">
      <c r="A1396" s="24">
        <f t="shared" si="152"/>
        <v>2019</v>
      </c>
      <c r="B1396" s="32">
        <v>43759</v>
      </c>
      <c r="C1396" s="28">
        <f>'Bitcoin Data'!C1396</f>
        <v>8243.7207030000009</v>
      </c>
      <c r="D1396" s="26">
        <f>'Bitcoin Data'!K1396</f>
        <v>1987.4130506790327</v>
      </c>
      <c r="E1396" s="25">
        <f>'Bitcoin Data'!J1396</f>
        <v>95169.968817680972</v>
      </c>
      <c r="F1396" s="25">
        <f t="shared" si="147"/>
        <v>189.14203806097575</v>
      </c>
      <c r="G1396" s="23">
        <f>'Emissions Factors'!$AB$39/1000</f>
        <v>0.49266147344102867</v>
      </c>
      <c r="H1396" s="26">
        <f t="shared" si="153"/>
        <v>93182.995160759427</v>
      </c>
      <c r="I1396" s="23">
        <f t="shared" si="148"/>
        <v>46.886577065055462</v>
      </c>
      <c r="J1396" s="26">
        <f>I1396*'Social Cost of Carbon'!$C$4</f>
        <v>2344.3288532527731</v>
      </c>
      <c r="K1396" s="26">
        <f>I1396*'Social Cost of Carbon'!$C$5</f>
        <v>4688.6577065055462</v>
      </c>
      <c r="L1396" s="26">
        <f>I1396*'Social Cost of Carbon'!$C$6</f>
        <v>7032.9865597583193</v>
      </c>
      <c r="M1396" s="23">
        <f t="shared" si="149"/>
        <v>0.28437752050474496</v>
      </c>
      <c r="N1396" s="23">
        <f t="shared" si="150"/>
        <v>0.56875504100948993</v>
      </c>
      <c r="O1396" s="23">
        <f t="shared" si="151"/>
        <v>0.85313256151423478</v>
      </c>
      <c r="P1396" s="27"/>
    </row>
    <row r="1397" spans="1:16" x14ac:dyDescent="0.25">
      <c r="A1397" s="24">
        <f t="shared" si="152"/>
        <v>2019</v>
      </c>
      <c r="B1397" s="32">
        <v>43760</v>
      </c>
      <c r="C1397" s="28">
        <f>'Bitcoin Data'!C1397</f>
        <v>8078.203125</v>
      </c>
      <c r="D1397" s="26">
        <f>'Bitcoin Data'!K1397</f>
        <v>2112.4281187654033</v>
      </c>
      <c r="E1397" s="25">
        <f>'Bitcoin Data'!J1397</f>
        <v>91576.875236697379</v>
      </c>
      <c r="F1397" s="25">
        <f t="shared" si="147"/>
        <v>193.44956627867069</v>
      </c>
      <c r="G1397" s="23">
        <f>'Emissions Factors'!$AB$39/1000</f>
        <v>0.49266147344102867</v>
      </c>
      <c r="H1397" s="26">
        <f t="shared" si="153"/>
        <v>95305.148359377839</v>
      </c>
      <c r="I1397" s="23">
        <f t="shared" si="148"/>
        <v>45.116398287236578</v>
      </c>
      <c r="J1397" s="26">
        <f>I1397*'Social Cost of Carbon'!$C$4</f>
        <v>2255.819914361829</v>
      </c>
      <c r="K1397" s="26">
        <f>I1397*'Social Cost of Carbon'!$C$5</f>
        <v>4511.639828723658</v>
      </c>
      <c r="L1397" s="26">
        <f>I1397*'Social Cost of Carbon'!$C$6</f>
        <v>6767.4597430854865</v>
      </c>
      <c r="M1397" s="23">
        <f t="shared" si="149"/>
        <v>0.27924773361796706</v>
      </c>
      <c r="N1397" s="23">
        <f t="shared" si="150"/>
        <v>0.55849546723593413</v>
      </c>
      <c r="O1397" s="23">
        <f t="shared" si="151"/>
        <v>0.83774320085390108</v>
      </c>
      <c r="P1397" s="27"/>
    </row>
    <row r="1398" spans="1:16" x14ac:dyDescent="0.25">
      <c r="A1398" s="24">
        <f t="shared" si="152"/>
        <v>2019</v>
      </c>
      <c r="B1398" s="32">
        <v>43761</v>
      </c>
      <c r="C1398" s="28">
        <f>'Bitcoin Data'!C1398</f>
        <v>7514.671875</v>
      </c>
      <c r="D1398" s="26">
        <f>'Bitcoin Data'!K1398</f>
        <v>2100.1050052502628</v>
      </c>
      <c r="E1398" s="25">
        <f>'Bitcoin Data'!J1398</f>
        <v>93463.6600234012</v>
      </c>
      <c r="F1398" s="25">
        <f t="shared" si="147"/>
        <v>196.28350022415376</v>
      </c>
      <c r="G1398" s="23">
        <f>'Emissions Factors'!$AB$39/1000</f>
        <v>0.49266147344102867</v>
      </c>
      <c r="H1398" s="26">
        <f t="shared" si="153"/>
        <v>96701.318432594067</v>
      </c>
      <c r="I1398" s="23">
        <f t="shared" si="148"/>
        <v>46.045944460320207</v>
      </c>
      <c r="J1398" s="26">
        <f>I1398*'Social Cost of Carbon'!$C$4</f>
        <v>2302.2972230160103</v>
      </c>
      <c r="K1398" s="26">
        <f>I1398*'Social Cost of Carbon'!$C$5</f>
        <v>4604.5944460320206</v>
      </c>
      <c r="L1398" s="26">
        <f>I1398*'Social Cost of Carbon'!$C$6</f>
        <v>6906.891669048031</v>
      </c>
      <c r="M1398" s="23">
        <f t="shared" si="149"/>
        <v>0.30637361967531157</v>
      </c>
      <c r="N1398" s="23">
        <f t="shared" si="150"/>
        <v>0.61274723935062314</v>
      </c>
      <c r="O1398" s="23">
        <f t="shared" si="151"/>
        <v>0.91912085902593466</v>
      </c>
      <c r="P1398" s="27"/>
    </row>
    <row r="1399" spans="1:16" x14ac:dyDescent="0.25">
      <c r="A1399" s="24">
        <f t="shared" si="152"/>
        <v>2019</v>
      </c>
      <c r="B1399" s="32">
        <v>43762</v>
      </c>
      <c r="C1399" s="28">
        <f>'Bitcoin Data'!C1399</f>
        <v>7493.4887699999999</v>
      </c>
      <c r="D1399" s="26">
        <f>'Bitcoin Data'!K1399</f>
        <v>1662.5103906899419</v>
      </c>
      <c r="E1399" s="25">
        <f>'Bitcoin Data'!J1399</f>
        <v>120847.72027768273</v>
      </c>
      <c r="F1399" s="25">
        <f t="shared" si="147"/>
        <v>200.91059065283912</v>
      </c>
      <c r="G1399" s="23">
        <f>'Emissions Factors'!$AB$39/1000</f>
        <v>0.49266147344102867</v>
      </c>
      <c r="H1399" s="26">
        <f t="shared" si="153"/>
        <v>98980.90762093509</v>
      </c>
      <c r="I1399" s="23">
        <f t="shared" si="148"/>
        <v>59.53701593399245</v>
      </c>
      <c r="J1399" s="26">
        <f>I1399*'Social Cost of Carbon'!$C$4</f>
        <v>2976.8507966996226</v>
      </c>
      <c r="K1399" s="26">
        <f>I1399*'Social Cost of Carbon'!$C$5</f>
        <v>5953.7015933992452</v>
      </c>
      <c r="L1399" s="26">
        <f>I1399*'Social Cost of Carbon'!$C$6</f>
        <v>8930.5523900988683</v>
      </c>
      <c r="M1399" s="23">
        <f t="shared" si="149"/>
        <v>0.39725832493635971</v>
      </c>
      <c r="N1399" s="23">
        <f t="shared" si="150"/>
        <v>0.79451664987271942</v>
      </c>
      <c r="O1399" s="23">
        <f t="shared" si="151"/>
        <v>1.1917749748090793</v>
      </c>
      <c r="P1399" s="27"/>
    </row>
    <row r="1400" spans="1:16" x14ac:dyDescent="0.25">
      <c r="A1400" s="24">
        <f t="shared" si="152"/>
        <v>2019</v>
      </c>
      <c r="B1400" s="32">
        <v>43763</v>
      </c>
      <c r="C1400" s="28">
        <f>'Bitcoin Data'!C1400</f>
        <v>8660.7001949999994</v>
      </c>
      <c r="D1400" s="26">
        <f>'Bitcoin Data'!K1400</f>
        <v>1724.9640632486824</v>
      </c>
      <c r="E1400" s="25">
        <f>'Bitcoin Data'!J1400</f>
        <v>115345.11693856814</v>
      </c>
      <c r="F1400" s="25">
        <f t="shared" si="147"/>
        <v>198.96618159024692</v>
      </c>
      <c r="G1400" s="23">
        <f>'Emissions Factors'!$AB$39/1000</f>
        <v>0.49266147344102867</v>
      </c>
      <c r="H1400" s="26">
        <f t="shared" si="153"/>
        <v>98022.972187186329</v>
      </c>
      <c r="I1400" s="23">
        <f t="shared" si="148"/>
        <v>56.82609526518273</v>
      </c>
      <c r="J1400" s="26">
        <f>I1400*'Social Cost of Carbon'!$C$4</f>
        <v>2841.3047632591365</v>
      </c>
      <c r="K1400" s="26">
        <f>I1400*'Social Cost of Carbon'!$C$5</f>
        <v>5682.609526518273</v>
      </c>
      <c r="L1400" s="26">
        <f>I1400*'Social Cost of Carbon'!$C$6</f>
        <v>8523.9142897774091</v>
      </c>
      <c r="M1400" s="23">
        <f t="shared" si="149"/>
        <v>0.32806871260818843</v>
      </c>
      <c r="N1400" s="23">
        <f t="shared" si="150"/>
        <v>0.65613742521637686</v>
      </c>
      <c r="O1400" s="23">
        <f t="shared" si="151"/>
        <v>0.98420613782456534</v>
      </c>
      <c r="P1400" s="27"/>
    </row>
    <row r="1401" spans="1:16" x14ac:dyDescent="0.25">
      <c r="A1401" s="24">
        <f t="shared" si="152"/>
        <v>2019</v>
      </c>
      <c r="B1401" s="32">
        <v>43764</v>
      </c>
      <c r="C1401" s="28">
        <f>'Bitcoin Data'!C1401</f>
        <v>9244.9726559999999</v>
      </c>
      <c r="D1401" s="26">
        <f>'Bitcoin Data'!K1401</f>
        <v>1749.9513902391602</v>
      </c>
      <c r="E1401" s="25">
        <f>'Bitcoin Data'!J1401</f>
        <v>112091.89332295944</v>
      </c>
      <c r="F1401" s="25">
        <f t="shared" si="147"/>
        <v>196.15536455505253</v>
      </c>
      <c r="G1401" s="23">
        <f>'Emissions Factors'!$AB$39/1000</f>
        <v>0.49266147344102867</v>
      </c>
      <c r="H1401" s="26">
        <f t="shared" si="153"/>
        <v>96638.19092505431</v>
      </c>
      <c r="I1401" s="23">
        <f t="shared" si="148"/>
        <v>55.2233573252838</v>
      </c>
      <c r="J1401" s="26">
        <f>I1401*'Social Cost of Carbon'!$C$4</f>
        <v>2761.1678662641898</v>
      </c>
      <c r="K1401" s="26">
        <f>I1401*'Social Cost of Carbon'!$C$5</f>
        <v>5522.3357325283796</v>
      </c>
      <c r="L1401" s="26">
        <f>I1401*'Social Cost of Carbon'!$C$6</f>
        <v>8283.5035987925694</v>
      </c>
      <c r="M1401" s="23">
        <f t="shared" si="149"/>
        <v>0.29866695868182891</v>
      </c>
      <c r="N1401" s="23">
        <f t="shared" si="150"/>
        <v>0.59733391736365782</v>
      </c>
      <c r="O1401" s="23">
        <f t="shared" si="151"/>
        <v>0.89600087604548662</v>
      </c>
      <c r="P1401" s="27"/>
    </row>
    <row r="1402" spans="1:16" x14ac:dyDescent="0.25">
      <c r="A1402" s="24">
        <f t="shared" si="152"/>
        <v>2019</v>
      </c>
      <c r="B1402" s="32">
        <v>43765</v>
      </c>
      <c r="C1402" s="28">
        <f>'Bitcoin Data'!C1402</f>
        <v>9551.7148440000001</v>
      </c>
      <c r="D1402" s="26">
        <f>'Bitcoin Data'!K1402</f>
        <v>1437.4700527072353</v>
      </c>
      <c r="E1402" s="25">
        <f>'Bitcoin Data'!J1402</f>
        <v>137068.01062589261</v>
      </c>
      <c r="F1402" s="25">
        <f t="shared" si="147"/>
        <v>197.03116045887774</v>
      </c>
      <c r="G1402" s="23">
        <f>'Emissions Factors'!$AB$39/1000</f>
        <v>0.49266147344102867</v>
      </c>
      <c r="H1402" s="26">
        <f t="shared" si="153"/>
        <v>97069.66182546645</v>
      </c>
      <c r="I1402" s="23">
        <f t="shared" si="148"/>
        <v>67.528128076582831</v>
      </c>
      <c r="J1402" s="26">
        <f>I1402*'Social Cost of Carbon'!$C$4</f>
        <v>3376.4064038291417</v>
      </c>
      <c r="K1402" s="26">
        <f>I1402*'Social Cost of Carbon'!$C$5</f>
        <v>6752.8128076582834</v>
      </c>
      <c r="L1402" s="26">
        <f>I1402*'Social Cost of Carbon'!$C$6</f>
        <v>10129.219211487425</v>
      </c>
      <c r="M1402" s="23">
        <f t="shared" si="149"/>
        <v>0.35348693496121936</v>
      </c>
      <c r="N1402" s="23">
        <f t="shared" si="150"/>
        <v>0.70697386992243871</v>
      </c>
      <c r="O1402" s="23">
        <f t="shared" si="151"/>
        <v>1.0604608048836581</v>
      </c>
      <c r="P1402" s="27"/>
    </row>
    <row r="1403" spans="1:16" x14ac:dyDescent="0.25">
      <c r="A1403" s="24">
        <f t="shared" si="152"/>
        <v>2019</v>
      </c>
      <c r="B1403" s="32">
        <v>43766</v>
      </c>
      <c r="C1403" s="28">
        <f>'Bitcoin Data'!C1403</f>
        <v>9256.1484380000002</v>
      </c>
      <c r="D1403" s="26">
        <f>'Bitcoin Data'!K1403</f>
        <v>1675.0418760469011</v>
      </c>
      <c r="E1403" s="25">
        <f>'Bitcoin Data'!J1403</f>
        <v>114835.88860991246</v>
      </c>
      <c r="F1403" s="25">
        <f t="shared" si="147"/>
        <v>192.35492229466072</v>
      </c>
      <c r="G1403" s="23">
        <f>'Emissions Factors'!$AB$39/1000</f>
        <v>0.49266147344102867</v>
      </c>
      <c r="H1403" s="26">
        <f t="shared" si="153"/>
        <v>94765.859441322129</v>
      </c>
      <c r="I1403" s="23">
        <f t="shared" si="148"/>
        <v>56.575218086469313</v>
      </c>
      <c r="J1403" s="26">
        <f>I1403*'Social Cost of Carbon'!$C$4</f>
        <v>2828.7609043234656</v>
      </c>
      <c r="K1403" s="26">
        <f>I1403*'Social Cost of Carbon'!$C$5</f>
        <v>5657.5218086469313</v>
      </c>
      <c r="L1403" s="26">
        <f>I1403*'Social Cost of Carbon'!$C$6</f>
        <v>8486.2827129703965</v>
      </c>
      <c r="M1403" s="23">
        <f t="shared" si="149"/>
        <v>0.30560885267465343</v>
      </c>
      <c r="N1403" s="23">
        <f t="shared" si="150"/>
        <v>0.61121770534930686</v>
      </c>
      <c r="O1403" s="23">
        <f t="shared" si="151"/>
        <v>0.91682655802396029</v>
      </c>
      <c r="P1403" s="27"/>
    </row>
    <row r="1404" spans="1:16" x14ac:dyDescent="0.25">
      <c r="A1404" s="24">
        <f t="shared" si="152"/>
        <v>2019</v>
      </c>
      <c r="B1404" s="32">
        <v>43767</v>
      </c>
      <c r="C1404" s="28">
        <f>'Bitcoin Data'!C1404</f>
        <v>9427.6875</v>
      </c>
      <c r="D1404" s="26">
        <f>'Bitcoin Data'!K1404</f>
        <v>1662.5103906899419</v>
      </c>
      <c r="E1404" s="25">
        <f>'Bitcoin Data'!J1404</f>
        <v>113662.13425753055</v>
      </c>
      <c r="F1404" s="25">
        <f t="shared" si="147"/>
        <v>188.96447923113976</v>
      </c>
      <c r="G1404" s="23">
        <f>'Emissions Factors'!$AB$39/1000</f>
        <v>0.49266147344102867</v>
      </c>
      <c r="H1404" s="26">
        <f t="shared" si="153"/>
        <v>93095.518766029985</v>
      </c>
      <c r="I1404" s="23">
        <f t="shared" si="148"/>
        <v>55.996954537767024</v>
      </c>
      <c r="J1404" s="26">
        <f>I1404*'Social Cost of Carbon'!$C$4</f>
        <v>2799.8477268883512</v>
      </c>
      <c r="K1404" s="26">
        <f>I1404*'Social Cost of Carbon'!$C$5</f>
        <v>5599.6954537767024</v>
      </c>
      <c r="L1404" s="26">
        <f>I1404*'Social Cost of Carbon'!$C$6</f>
        <v>8399.543180665054</v>
      </c>
      <c r="M1404" s="23">
        <f t="shared" si="149"/>
        <v>0.29698138879638841</v>
      </c>
      <c r="N1404" s="23">
        <f t="shared" si="150"/>
        <v>0.59396277759277682</v>
      </c>
      <c r="O1404" s="23">
        <f t="shared" si="151"/>
        <v>0.89094416638916529</v>
      </c>
      <c r="P1404" s="27"/>
    </row>
    <row r="1405" spans="1:16" x14ac:dyDescent="0.25">
      <c r="A1405" s="24">
        <f t="shared" si="152"/>
        <v>2019</v>
      </c>
      <c r="B1405" s="32">
        <v>43768</v>
      </c>
      <c r="C1405" s="28">
        <f>'Bitcoin Data'!C1405</f>
        <v>9205.7265630000002</v>
      </c>
      <c r="D1405" s="26">
        <f>'Bitcoin Data'!K1405</f>
        <v>1675.0418760469011</v>
      </c>
      <c r="E1405" s="25">
        <f>'Bitcoin Data'!J1405</f>
        <v>109582.83507372718</v>
      </c>
      <c r="F1405" s="25">
        <f t="shared" si="147"/>
        <v>183.55583764443412</v>
      </c>
      <c r="G1405" s="23">
        <f>'Emissions Factors'!$AB$39/1000</f>
        <v>0.49266147344102867</v>
      </c>
      <c r="H1405" s="26">
        <f t="shared" si="153"/>
        <v>90430.889432609154</v>
      </c>
      <c r="I1405" s="23">
        <f t="shared" si="148"/>
        <v>53.987240991267669</v>
      </c>
      <c r="J1405" s="26">
        <f>I1405*'Social Cost of Carbon'!$C$4</f>
        <v>2699.3620495633836</v>
      </c>
      <c r="K1405" s="26">
        <f>I1405*'Social Cost of Carbon'!$C$5</f>
        <v>5398.7240991267672</v>
      </c>
      <c r="L1405" s="26">
        <f>I1405*'Social Cost of Carbon'!$C$6</f>
        <v>8098.0861486901504</v>
      </c>
      <c r="M1405" s="23">
        <f t="shared" si="149"/>
        <v>0.29322639892572522</v>
      </c>
      <c r="N1405" s="23">
        <f t="shared" si="150"/>
        <v>0.58645279785145044</v>
      </c>
      <c r="O1405" s="23">
        <f t="shared" si="151"/>
        <v>0.87967919677717565</v>
      </c>
      <c r="P1405" s="27"/>
    </row>
    <row r="1406" spans="1:16" x14ac:dyDescent="0.25">
      <c r="A1406" s="24">
        <f t="shared" si="152"/>
        <v>2019</v>
      </c>
      <c r="B1406" s="32">
        <v>43769</v>
      </c>
      <c r="C1406" s="28">
        <f>'Bitcoin Data'!C1406</f>
        <v>9199.5849610000005</v>
      </c>
      <c r="D1406" s="26">
        <f>'Bitcoin Data'!K1406</f>
        <v>1650.0137501145844</v>
      </c>
      <c r="E1406" s="25">
        <f>'Bitcoin Data'!J1406</f>
        <v>108110.69638701418</v>
      </c>
      <c r="F1406" s="25">
        <f t="shared" si="147"/>
        <v>178.38413557303653</v>
      </c>
      <c r="G1406" s="23">
        <f>'Emissions Factors'!$AB$39/1000</f>
        <v>0.49266147344102867</v>
      </c>
      <c r="H1406" s="26">
        <f t="shared" si="153"/>
        <v>87882.991069916403</v>
      </c>
      <c r="I1406" s="23">
        <f t="shared" si="148"/>
        <v>53.261974976762104</v>
      </c>
      <c r="J1406" s="26">
        <f>I1406*'Social Cost of Carbon'!$C$4</f>
        <v>2663.0987488381052</v>
      </c>
      <c r="K1406" s="26">
        <f>I1406*'Social Cost of Carbon'!$C$5</f>
        <v>5326.1974976762103</v>
      </c>
      <c r="L1406" s="26">
        <f>I1406*'Social Cost of Carbon'!$C$6</f>
        <v>7989.2962465143155</v>
      </c>
      <c r="M1406" s="23">
        <f t="shared" si="149"/>
        <v>0.28948031461504375</v>
      </c>
      <c r="N1406" s="23">
        <f t="shared" si="150"/>
        <v>0.57896062923008751</v>
      </c>
      <c r="O1406" s="23">
        <f t="shared" si="151"/>
        <v>0.86844094384513126</v>
      </c>
      <c r="P1406" s="27"/>
    </row>
    <row r="1407" spans="1:16" x14ac:dyDescent="0.25">
      <c r="A1407" s="24">
        <f t="shared" si="152"/>
        <v>2019</v>
      </c>
      <c r="B1407" s="32">
        <v>43770</v>
      </c>
      <c r="C1407" s="28">
        <f>'Bitcoin Data'!C1407</f>
        <v>9261.1044920000004</v>
      </c>
      <c r="D1407" s="26">
        <f>'Bitcoin Data'!K1407</f>
        <v>1624.9887153561435</v>
      </c>
      <c r="E1407" s="25">
        <f>'Bitcoin Data'!J1407</f>
        <v>109598.30330743419</v>
      </c>
      <c r="F1407" s="25">
        <f t="shared" si="147"/>
        <v>178.09600609676048</v>
      </c>
      <c r="G1407" s="23">
        <f>'Emissions Factors'!$AB$39/1000</f>
        <v>0.49266147344102867</v>
      </c>
      <c r="H1407" s="26">
        <f t="shared" si="153"/>
        <v>87741.04077759244</v>
      </c>
      <c r="I1407" s="23">
        <f t="shared" si="148"/>
        <v>53.994861594077292</v>
      </c>
      <c r="J1407" s="26">
        <f>I1407*'Social Cost of Carbon'!$C$4</f>
        <v>2699.7430797038646</v>
      </c>
      <c r="K1407" s="26">
        <f>I1407*'Social Cost of Carbon'!$C$5</f>
        <v>5399.4861594077292</v>
      </c>
      <c r="L1407" s="26">
        <f>I1407*'Social Cost of Carbon'!$C$6</f>
        <v>8099.2292391115934</v>
      </c>
      <c r="M1407" s="23">
        <f t="shared" si="149"/>
        <v>0.29151415816936066</v>
      </c>
      <c r="N1407" s="23">
        <f t="shared" si="150"/>
        <v>0.58302831633872132</v>
      </c>
      <c r="O1407" s="23">
        <f t="shared" si="151"/>
        <v>0.87454247450808198</v>
      </c>
      <c r="P1407" s="27"/>
    </row>
    <row r="1408" spans="1:16" x14ac:dyDescent="0.25">
      <c r="A1408" s="24">
        <f t="shared" si="152"/>
        <v>2019</v>
      </c>
      <c r="B1408" s="32">
        <v>43771</v>
      </c>
      <c r="C1408" s="28">
        <f>'Bitcoin Data'!C1408</f>
        <v>9324.7177730000003</v>
      </c>
      <c r="D1408" s="26">
        <f>'Bitcoin Data'!K1408</f>
        <v>1675.0418760469011</v>
      </c>
      <c r="E1408" s="25">
        <f>'Bitcoin Data'!J1408</f>
        <v>105348.14806761192</v>
      </c>
      <c r="F1408" s="25">
        <f t="shared" si="147"/>
        <v>176.4625595772394</v>
      </c>
      <c r="G1408" s="23">
        <f>'Emissions Factors'!$AB$39/1000</f>
        <v>0.49266147344102867</v>
      </c>
      <c r="H1408" s="26">
        <f t="shared" si="153"/>
        <v>86936.304608498074</v>
      </c>
      <c r="I1408" s="23">
        <f t="shared" si="148"/>
        <v>51.900973851273349</v>
      </c>
      <c r="J1408" s="26">
        <f>I1408*'Social Cost of Carbon'!$C$4</f>
        <v>2595.0486925636674</v>
      </c>
      <c r="K1408" s="26">
        <f>I1408*'Social Cost of Carbon'!$C$5</f>
        <v>5190.0973851273347</v>
      </c>
      <c r="L1408" s="26">
        <f>I1408*'Social Cost of Carbon'!$C$6</f>
        <v>7785.1460776910026</v>
      </c>
      <c r="M1408" s="23">
        <f t="shared" si="149"/>
        <v>0.27829782688734117</v>
      </c>
      <c r="N1408" s="23">
        <f t="shared" si="150"/>
        <v>0.55659565377468234</v>
      </c>
      <c r="O1408" s="23">
        <f t="shared" si="151"/>
        <v>0.83489348066202351</v>
      </c>
      <c r="P1408" s="27"/>
    </row>
    <row r="1409" spans="1:16" x14ac:dyDescent="0.25">
      <c r="A1409" s="24">
        <f t="shared" si="152"/>
        <v>2019</v>
      </c>
      <c r="B1409" s="32">
        <v>43772</v>
      </c>
      <c r="C1409" s="28">
        <f>'Bitcoin Data'!C1409</f>
        <v>9235.3544920000004</v>
      </c>
      <c r="D1409" s="26">
        <f>'Bitcoin Data'!K1409</f>
        <v>1724.9640632486824</v>
      </c>
      <c r="E1409" s="25">
        <f>'Bitcoin Data'!J1409</f>
        <v>101576.06379191727</v>
      </c>
      <c r="F1409" s="25">
        <f t="shared" si="147"/>
        <v>175.21505972731299</v>
      </c>
      <c r="G1409" s="23">
        <f>'Emissions Factors'!$AB$39/1000</f>
        <v>0.49266147344102867</v>
      </c>
      <c r="H1409" s="26">
        <f t="shared" si="153"/>
        <v>86321.709494315874</v>
      </c>
      <c r="I1409" s="23">
        <f t="shared" si="148"/>
        <v>50.042613254065884</v>
      </c>
      <c r="J1409" s="26">
        <f>I1409*'Social Cost of Carbon'!$C$4</f>
        <v>2502.1306627032941</v>
      </c>
      <c r="K1409" s="26">
        <f>I1409*'Social Cost of Carbon'!$C$5</f>
        <v>5004.2613254065882</v>
      </c>
      <c r="L1409" s="26">
        <f>I1409*'Social Cost of Carbon'!$C$6</f>
        <v>7506.3919881098827</v>
      </c>
      <c r="M1409" s="23">
        <f t="shared" si="149"/>
        <v>0.2709295744814918</v>
      </c>
      <c r="N1409" s="23">
        <f t="shared" si="150"/>
        <v>0.54185914896298359</v>
      </c>
      <c r="O1409" s="23">
        <f t="shared" si="151"/>
        <v>0.8127887234444755</v>
      </c>
      <c r="P1409" s="27"/>
    </row>
    <row r="1410" spans="1:16" x14ac:dyDescent="0.25">
      <c r="A1410" s="24">
        <f t="shared" si="152"/>
        <v>2019</v>
      </c>
      <c r="B1410" s="32">
        <v>43773</v>
      </c>
      <c r="C1410" s="28">
        <f>'Bitcoin Data'!C1410</f>
        <v>9412.6123050000006</v>
      </c>
      <c r="D1410" s="26">
        <f>'Bitcoin Data'!K1410</f>
        <v>1650.0137501145844</v>
      </c>
      <c r="E1410" s="25">
        <f>'Bitcoin Data'!J1410</f>
        <v>108809.63156981666</v>
      </c>
      <c r="F1410" s="25">
        <f t="shared" si="147"/>
        <v>179.53738823509946</v>
      </c>
      <c r="G1410" s="23">
        <f>'Emissions Factors'!$AB$39/1000</f>
        <v>0.49266147344102867</v>
      </c>
      <c r="H1410" s="26">
        <f t="shared" si="153"/>
        <v>88451.154225658101</v>
      </c>
      <c r="I1410" s="23">
        <f t="shared" si="148"/>
        <v>53.606313413761342</v>
      </c>
      <c r="J1410" s="26">
        <f>I1410*'Social Cost of Carbon'!$C$4</f>
        <v>2680.3156706880673</v>
      </c>
      <c r="K1410" s="26">
        <f>I1410*'Social Cost of Carbon'!$C$5</f>
        <v>5360.6313413761345</v>
      </c>
      <c r="L1410" s="26">
        <f>I1410*'Social Cost of Carbon'!$C$6</f>
        <v>8040.9470120642009</v>
      </c>
      <c r="M1410" s="23">
        <f t="shared" si="149"/>
        <v>0.2847578954531334</v>
      </c>
      <c r="N1410" s="23">
        <f t="shared" si="150"/>
        <v>0.56951579090626681</v>
      </c>
      <c r="O1410" s="23">
        <f t="shared" si="151"/>
        <v>0.85427368635940015</v>
      </c>
      <c r="P1410" s="27"/>
    </row>
    <row r="1411" spans="1:16" x14ac:dyDescent="0.25">
      <c r="A1411" s="24">
        <f t="shared" si="152"/>
        <v>2019</v>
      </c>
      <c r="B1411" s="32">
        <v>43774</v>
      </c>
      <c r="C1411" s="28">
        <f>'Bitcoin Data'!C1411</f>
        <v>9342.5273440000001</v>
      </c>
      <c r="D1411" s="26">
        <f>'Bitcoin Data'!K1411</f>
        <v>1800</v>
      </c>
      <c r="E1411" s="25">
        <f>'Bitcoin Data'!J1411</f>
        <v>99476.187087774713</v>
      </c>
      <c r="F1411" s="25">
        <f t="shared" si="147"/>
        <v>179.05713675799447</v>
      </c>
      <c r="G1411" s="23">
        <f>'Emissions Factors'!$AB$39/1000</f>
        <v>0.49266147344102867</v>
      </c>
      <c r="H1411" s="26">
        <f t="shared" si="153"/>
        <v>88214.552825325329</v>
      </c>
      <c r="I1411" s="23">
        <f t="shared" si="148"/>
        <v>49.008084902958522</v>
      </c>
      <c r="J1411" s="26">
        <f>I1411*'Social Cost of Carbon'!$C$4</f>
        <v>2450.4042451479263</v>
      </c>
      <c r="K1411" s="26">
        <f>I1411*'Social Cost of Carbon'!$C$5</f>
        <v>4900.8084902958526</v>
      </c>
      <c r="L1411" s="26">
        <f>I1411*'Social Cost of Carbon'!$C$6</f>
        <v>7351.212735443778</v>
      </c>
      <c r="M1411" s="23">
        <f t="shared" si="149"/>
        <v>0.26228494227759858</v>
      </c>
      <c r="N1411" s="23">
        <f t="shared" si="150"/>
        <v>0.52456988455519715</v>
      </c>
      <c r="O1411" s="23">
        <f t="shared" si="151"/>
        <v>0.78685482683279562</v>
      </c>
      <c r="P1411" s="27"/>
    </row>
    <row r="1412" spans="1:16" x14ac:dyDescent="0.25">
      <c r="A1412" s="24">
        <f t="shared" si="152"/>
        <v>2019</v>
      </c>
      <c r="B1412" s="32">
        <v>43775</v>
      </c>
      <c r="C1412" s="28">
        <f>'Bitcoin Data'!C1412</f>
        <v>9360.8798829999996</v>
      </c>
      <c r="D1412" s="26">
        <f>'Bitcoin Data'!K1412</f>
        <v>1650.0137501145844</v>
      </c>
      <c r="E1412" s="25">
        <f>'Bitcoin Data'!J1412</f>
        <v>109739.03132176469</v>
      </c>
      <c r="F1412" s="25">
        <f t="shared" si="147"/>
        <v>181.0709106051668</v>
      </c>
      <c r="G1412" s="23">
        <f>'Emissions Factors'!$AB$39/1000</f>
        <v>0.49266147344102867</v>
      </c>
      <c r="H1412" s="26">
        <f t="shared" si="153"/>
        <v>89206.66161605026</v>
      </c>
      <c r="I1412" s="23">
        <f t="shared" si="148"/>
        <v>54.064192864971787</v>
      </c>
      <c r="J1412" s="26">
        <f>I1412*'Social Cost of Carbon'!$C$4</f>
        <v>2703.2096432485891</v>
      </c>
      <c r="K1412" s="26">
        <f>I1412*'Social Cost of Carbon'!$C$5</f>
        <v>5406.4192864971783</v>
      </c>
      <c r="L1412" s="26">
        <f>I1412*'Social Cost of Carbon'!$C$6</f>
        <v>8109.6289297457679</v>
      </c>
      <c r="M1412" s="23">
        <f t="shared" si="149"/>
        <v>0.2887773026719212</v>
      </c>
      <c r="N1412" s="23">
        <f t="shared" si="150"/>
        <v>0.5775546053438424</v>
      </c>
      <c r="O1412" s="23">
        <f t="shared" si="151"/>
        <v>0.86633190801576365</v>
      </c>
      <c r="P1412" s="27"/>
    </row>
    <row r="1413" spans="1:16" x14ac:dyDescent="0.25">
      <c r="A1413" s="24">
        <f t="shared" si="152"/>
        <v>2019</v>
      </c>
      <c r="B1413" s="32">
        <v>43776</v>
      </c>
      <c r="C1413" s="28">
        <f>'Bitcoin Data'!C1413</f>
        <v>9267.5615230000003</v>
      </c>
      <c r="D1413" s="26">
        <f>'Bitcoin Data'!K1413</f>
        <v>1687.4472672728978</v>
      </c>
      <c r="E1413" s="25">
        <f>'Bitcoin Data'!J1413</f>
        <v>107019.78735249308</v>
      </c>
      <c r="F1413" s="25">
        <f t="shared" si="147"/>
        <v>180.59024771209107</v>
      </c>
      <c r="G1413" s="23">
        <f>'Emissions Factors'!$AB$39/1000</f>
        <v>0.49266147344102867</v>
      </c>
      <c r="H1413" s="26">
        <f t="shared" si="153"/>
        <v>88969.857526919135</v>
      </c>
      <c r="I1413" s="23">
        <f t="shared" si="148"/>
        <v>52.724526124424806</v>
      </c>
      <c r="J1413" s="26">
        <f>I1413*'Social Cost of Carbon'!$C$4</f>
        <v>2636.2263062212401</v>
      </c>
      <c r="K1413" s="26">
        <f>I1413*'Social Cost of Carbon'!$C$5</f>
        <v>5272.4526124424801</v>
      </c>
      <c r="L1413" s="26">
        <f>I1413*'Social Cost of Carbon'!$C$6</f>
        <v>7908.6789186637207</v>
      </c>
      <c r="M1413" s="23">
        <f t="shared" si="149"/>
        <v>0.28445738392766212</v>
      </c>
      <c r="N1413" s="23">
        <f t="shared" si="150"/>
        <v>0.56891476785532424</v>
      </c>
      <c r="O1413" s="23">
        <f t="shared" si="151"/>
        <v>0.85337215178298642</v>
      </c>
      <c r="P1413" s="27"/>
    </row>
    <row r="1414" spans="1:16" x14ac:dyDescent="0.25">
      <c r="A1414" s="24">
        <f t="shared" si="152"/>
        <v>2019</v>
      </c>
      <c r="B1414" s="32">
        <v>43777</v>
      </c>
      <c r="C1414" s="28">
        <f>'Bitcoin Data'!C1414</f>
        <v>8804.8808590000008</v>
      </c>
      <c r="D1414" s="26">
        <f>'Bitcoin Data'!K1414</f>
        <v>1600</v>
      </c>
      <c r="E1414" s="25">
        <f>'Bitcoin Data'!J1414</f>
        <v>113142.05932572515</v>
      </c>
      <c r="F1414" s="25">
        <f t="shared" si="147"/>
        <v>181.02729492116023</v>
      </c>
      <c r="G1414" s="23">
        <f>'Emissions Factors'!$AB$39/1000</f>
        <v>0.49266147344102867</v>
      </c>
      <c r="H1414" s="26">
        <f t="shared" si="153"/>
        <v>89185.173848902457</v>
      </c>
      <c r="I1414" s="23">
        <f t="shared" si="148"/>
        <v>55.740733655564028</v>
      </c>
      <c r="J1414" s="26">
        <f>I1414*'Social Cost of Carbon'!$C$4</f>
        <v>2787.0366827782013</v>
      </c>
      <c r="K1414" s="26">
        <f>I1414*'Social Cost of Carbon'!$C$5</f>
        <v>5574.0733655564027</v>
      </c>
      <c r="L1414" s="26">
        <f>I1414*'Social Cost of Carbon'!$C$6</f>
        <v>8361.1100483346036</v>
      </c>
      <c r="M1414" s="23">
        <f t="shared" si="149"/>
        <v>0.31653315103399754</v>
      </c>
      <c r="N1414" s="23">
        <f t="shared" si="150"/>
        <v>0.63306630206799508</v>
      </c>
      <c r="O1414" s="23">
        <f t="shared" si="151"/>
        <v>0.94959945310199256</v>
      </c>
      <c r="P1414" s="27"/>
    </row>
    <row r="1415" spans="1:16" x14ac:dyDescent="0.25">
      <c r="A1415" s="24">
        <f t="shared" si="152"/>
        <v>2019</v>
      </c>
      <c r="B1415" s="32">
        <v>43778</v>
      </c>
      <c r="C1415" s="28">
        <f>'Bitcoin Data'!C1415</f>
        <v>8813.5820309999999</v>
      </c>
      <c r="D1415" s="26">
        <f>'Bitcoin Data'!K1415</f>
        <v>1800</v>
      </c>
      <c r="E1415" s="25">
        <f>'Bitcoin Data'!J1415</f>
        <v>99337.663131179899</v>
      </c>
      <c r="F1415" s="25">
        <f t="shared" ref="F1415:F1478" si="154">E1415*D1415/1000000</f>
        <v>178.80779363612382</v>
      </c>
      <c r="G1415" s="23">
        <f>'Emissions Factors'!$AB$39/1000</f>
        <v>0.49266147344102867</v>
      </c>
      <c r="H1415" s="26">
        <f t="shared" si="153"/>
        <v>88091.711075512154</v>
      </c>
      <c r="I1415" s="23">
        <f t="shared" ref="I1415:I1478" si="155">$E1415*G1415/1000</f>
        <v>48.939839486395641</v>
      </c>
      <c r="J1415" s="26">
        <f>I1415*'Social Cost of Carbon'!$C$4</f>
        <v>2446.991974319782</v>
      </c>
      <c r="K1415" s="26">
        <f>I1415*'Social Cost of Carbon'!$C$5</f>
        <v>4893.983948639564</v>
      </c>
      <c r="L1415" s="26">
        <f>I1415*'Social Cost of Carbon'!$C$6</f>
        <v>7340.9759229593465</v>
      </c>
      <c r="M1415" s="23">
        <f t="shared" ref="M1415:M1478" si="156">J1415/$C1415</f>
        <v>0.2776387586469361</v>
      </c>
      <c r="N1415" s="23">
        <f t="shared" ref="N1415:N1478" si="157">K1415/$C1415</f>
        <v>0.5552775172938722</v>
      </c>
      <c r="O1415" s="23">
        <f t="shared" ref="O1415:O1478" si="158">L1415/$C1415</f>
        <v>0.83291627594080841</v>
      </c>
      <c r="P1415" s="27"/>
    </row>
    <row r="1416" spans="1:16" x14ac:dyDescent="0.25">
      <c r="A1416" s="24">
        <f t="shared" ref="A1416:A1479" si="159">YEAR(B1416)</f>
        <v>2019</v>
      </c>
      <c r="B1416" s="32">
        <v>43779</v>
      </c>
      <c r="C1416" s="28">
        <f>'Bitcoin Data'!C1416</f>
        <v>9055.5263670000004</v>
      </c>
      <c r="D1416" s="26">
        <f>'Bitcoin Data'!K1416</f>
        <v>2074.9279538904898</v>
      </c>
      <c r="E1416" s="25">
        <f>'Bitcoin Data'!J1416</f>
        <v>86109.081313847521</v>
      </c>
      <c r="F1416" s="25">
        <f t="shared" si="154"/>
        <v>178.67013990193144</v>
      </c>
      <c r="G1416" s="23">
        <f>'Emissions Factors'!$AB$39/1000</f>
        <v>0.49266147344102867</v>
      </c>
      <c r="H1416" s="26">
        <f t="shared" ref="H1416:H1479" si="160">F1416*G1416*1000</f>
        <v>88023.894384000276</v>
      </c>
      <c r="I1416" s="23">
        <f t="shared" si="155"/>
        <v>42.422626876733467</v>
      </c>
      <c r="J1416" s="26">
        <f>I1416*'Social Cost of Carbon'!$C$4</f>
        <v>2121.1313438366733</v>
      </c>
      <c r="K1416" s="26">
        <f>I1416*'Social Cost of Carbon'!$C$5</f>
        <v>4242.2626876733466</v>
      </c>
      <c r="L1416" s="26">
        <f>I1416*'Social Cost of Carbon'!$C$6</f>
        <v>6363.3940315100199</v>
      </c>
      <c r="M1416" s="23">
        <f t="shared" si="156"/>
        <v>0.23423611813074335</v>
      </c>
      <c r="N1416" s="23">
        <f t="shared" si="157"/>
        <v>0.46847223626148671</v>
      </c>
      <c r="O1416" s="23">
        <f t="shared" si="158"/>
        <v>0.70270835439223012</v>
      </c>
      <c r="P1416" s="27"/>
    </row>
    <row r="1417" spans="1:16" x14ac:dyDescent="0.25">
      <c r="A1417" s="24">
        <f t="shared" si="159"/>
        <v>2019</v>
      </c>
      <c r="B1417" s="32">
        <v>43780</v>
      </c>
      <c r="C1417" s="28">
        <f>'Bitcoin Data'!C1417</f>
        <v>8757.7880860000005</v>
      </c>
      <c r="D1417" s="26">
        <f>'Bitcoin Data'!K1417</f>
        <v>1887.5838926174499</v>
      </c>
      <c r="E1417" s="25">
        <f>'Bitcoin Data'!J1417</f>
        <v>96248.611051171218</v>
      </c>
      <c r="F1417" s="25">
        <f t="shared" si="154"/>
        <v>181.67732790699267</v>
      </c>
      <c r="G1417" s="23">
        <f>'Emissions Factors'!$AB$39/1000</f>
        <v>0.49266147344102867</v>
      </c>
      <c r="H1417" s="26">
        <f t="shared" si="160"/>
        <v>89505.420057487921</v>
      </c>
      <c r="I1417" s="23">
        <f t="shared" si="155"/>
        <v>47.417982537122484</v>
      </c>
      <c r="J1417" s="26">
        <f>I1417*'Social Cost of Carbon'!$C$4</f>
        <v>2370.899126856124</v>
      </c>
      <c r="K1417" s="26">
        <f>I1417*'Social Cost of Carbon'!$C$5</f>
        <v>4741.798253712248</v>
      </c>
      <c r="L1417" s="26">
        <f>I1417*'Social Cost of Carbon'!$C$6</f>
        <v>7112.6973805683729</v>
      </c>
      <c r="M1417" s="23">
        <f t="shared" si="156"/>
        <v>0.27071894222311554</v>
      </c>
      <c r="N1417" s="23">
        <f t="shared" si="157"/>
        <v>0.54143788444623109</v>
      </c>
      <c r="O1417" s="23">
        <f t="shared" si="158"/>
        <v>0.81215682666934685</v>
      </c>
      <c r="P1417" s="27"/>
    </row>
    <row r="1418" spans="1:16" x14ac:dyDescent="0.25">
      <c r="A1418" s="24">
        <f t="shared" si="159"/>
        <v>2019</v>
      </c>
      <c r="B1418" s="32">
        <v>43781</v>
      </c>
      <c r="C1418" s="28">
        <f>'Bitcoin Data'!C1418</f>
        <v>8815.6621090000008</v>
      </c>
      <c r="D1418" s="26">
        <f>'Bitcoin Data'!K1418</f>
        <v>1687.4472672728978</v>
      </c>
      <c r="E1418" s="25">
        <f>'Bitcoin Data'!J1418</f>
        <v>108545.00428022888</v>
      </c>
      <c r="F1418" s="25">
        <f t="shared" si="154"/>
        <v>183.16397084879719</v>
      </c>
      <c r="G1418" s="23">
        <f>'Emissions Factors'!$AB$39/1000</f>
        <v>0.49266147344102867</v>
      </c>
      <c r="H1418" s="26">
        <f t="shared" si="160"/>
        <v>90237.83175967804</v>
      </c>
      <c r="I1418" s="23">
        <f t="shared" si="155"/>
        <v>53.475941743360323</v>
      </c>
      <c r="J1418" s="26">
        <f>I1418*'Social Cost of Carbon'!$C$4</f>
        <v>2673.7970871680163</v>
      </c>
      <c r="K1418" s="26">
        <f>I1418*'Social Cost of Carbon'!$C$5</f>
        <v>5347.5941743360327</v>
      </c>
      <c r="L1418" s="26">
        <f>I1418*'Social Cost of Carbon'!$C$6</f>
        <v>8021.3912615040481</v>
      </c>
      <c r="M1418" s="23">
        <f t="shared" si="156"/>
        <v>0.30330076789561944</v>
      </c>
      <c r="N1418" s="23">
        <f t="shared" si="157"/>
        <v>0.60660153579123888</v>
      </c>
      <c r="O1418" s="23">
        <f t="shared" si="158"/>
        <v>0.90990230368685832</v>
      </c>
      <c r="P1418" s="27"/>
    </row>
    <row r="1419" spans="1:16" x14ac:dyDescent="0.25">
      <c r="A1419" s="24">
        <f t="shared" si="159"/>
        <v>2019</v>
      </c>
      <c r="B1419" s="32">
        <v>43782</v>
      </c>
      <c r="C1419" s="28">
        <f>'Bitcoin Data'!C1419</f>
        <v>8808.2626949999994</v>
      </c>
      <c r="D1419" s="26">
        <f>'Bitcoin Data'!K1419</f>
        <v>1687.4472672728978</v>
      </c>
      <c r="E1419" s="25">
        <f>'Bitcoin Data'!J1419</f>
        <v>106382.77193246086</v>
      </c>
      <c r="F1419" s="25">
        <f t="shared" si="154"/>
        <v>179.51531778234701</v>
      </c>
      <c r="G1419" s="23">
        <f>'Emissions Factors'!$AB$39/1000</f>
        <v>0.49266147344102867</v>
      </c>
      <c r="H1419" s="26">
        <f t="shared" si="160"/>
        <v>88440.280963885569</v>
      </c>
      <c r="I1419" s="23">
        <f t="shared" si="155"/>
        <v>52.410693168987073</v>
      </c>
      <c r="J1419" s="26">
        <f>I1419*'Social Cost of Carbon'!$C$4</f>
        <v>2620.5346584493536</v>
      </c>
      <c r="K1419" s="26">
        <f>I1419*'Social Cost of Carbon'!$C$5</f>
        <v>5241.0693168987073</v>
      </c>
      <c r="L1419" s="26">
        <f>I1419*'Social Cost of Carbon'!$C$6</f>
        <v>7861.6039753480609</v>
      </c>
      <c r="M1419" s="23">
        <f t="shared" si="156"/>
        <v>0.29750868578623313</v>
      </c>
      <c r="N1419" s="23">
        <f t="shared" si="157"/>
        <v>0.59501737157246626</v>
      </c>
      <c r="O1419" s="23">
        <f t="shared" si="158"/>
        <v>0.89252605735869928</v>
      </c>
      <c r="P1419" s="27"/>
    </row>
    <row r="1420" spans="1:16" x14ac:dyDescent="0.25">
      <c r="A1420" s="24">
        <f t="shared" si="159"/>
        <v>2019</v>
      </c>
      <c r="B1420" s="32">
        <v>43783</v>
      </c>
      <c r="C1420" s="28">
        <f>'Bitcoin Data'!C1420</f>
        <v>8708.0947269999997</v>
      </c>
      <c r="D1420" s="26">
        <f>'Bitcoin Data'!K1420</f>
        <v>2112.4281187654033</v>
      </c>
      <c r="E1420" s="25">
        <f>'Bitcoin Data'!J1420</f>
        <v>84340.104888184724</v>
      </c>
      <c r="F1420" s="25">
        <f t="shared" si="154"/>
        <v>178.16240910542484</v>
      </c>
      <c r="G1420" s="23">
        <f>'Emissions Factors'!$AB$39/1000</f>
        <v>0.49266147344102867</v>
      </c>
      <c r="H1420" s="26">
        <f t="shared" si="160"/>
        <v>87773.754981681952</v>
      </c>
      <c r="I1420" s="23">
        <f t="shared" si="155"/>
        <v>41.551120344383989</v>
      </c>
      <c r="J1420" s="26">
        <f>I1420*'Social Cost of Carbon'!$C$4</f>
        <v>2077.5560172191995</v>
      </c>
      <c r="K1420" s="26">
        <f>I1420*'Social Cost of Carbon'!$C$5</f>
        <v>4155.112034438399</v>
      </c>
      <c r="L1420" s="26">
        <f>I1420*'Social Cost of Carbon'!$C$6</f>
        <v>6232.668051657598</v>
      </c>
      <c r="M1420" s="23">
        <f t="shared" si="156"/>
        <v>0.23857756287119905</v>
      </c>
      <c r="N1420" s="23">
        <f t="shared" si="157"/>
        <v>0.4771551257423981</v>
      </c>
      <c r="O1420" s="23">
        <f t="shared" si="158"/>
        <v>0.71573268861359718</v>
      </c>
      <c r="P1420" s="27"/>
    </row>
    <row r="1421" spans="1:16" x14ac:dyDescent="0.25">
      <c r="A1421" s="24">
        <f t="shared" si="159"/>
        <v>2019</v>
      </c>
      <c r="B1421" s="32">
        <v>43784</v>
      </c>
      <c r="C1421" s="28">
        <f>'Bitcoin Data'!C1421</f>
        <v>8491.9921880000002</v>
      </c>
      <c r="D1421" s="26">
        <f>'Bitcoin Data'!K1421</f>
        <v>1974.9835418038181</v>
      </c>
      <c r="E1421" s="25">
        <f>'Bitcoin Data'!J1421</f>
        <v>92308.887036730492</v>
      </c>
      <c r="F1421" s="25">
        <f t="shared" si="154"/>
        <v>182.30853265977055</v>
      </c>
      <c r="G1421" s="23">
        <f>'Emissions Factors'!$AB$39/1000</f>
        <v>0.49266147344102867</v>
      </c>
      <c r="H1421" s="26">
        <f t="shared" si="160"/>
        <v>89816.390321034458</v>
      </c>
      <c r="I1421" s="23">
        <f t="shared" si="155"/>
        <v>45.477032299217115</v>
      </c>
      <c r="J1421" s="26">
        <f>I1421*'Social Cost of Carbon'!$C$4</f>
        <v>2273.8516149608558</v>
      </c>
      <c r="K1421" s="26">
        <f>I1421*'Social Cost of Carbon'!$C$5</f>
        <v>4547.7032299217117</v>
      </c>
      <c r="L1421" s="26">
        <f>I1421*'Social Cost of Carbon'!$C$6</f>
        <v>6821.5548448825675</v>
      </c>
      <c r="M1421" s="23">
        <f t="shared" si="156"/>
        <v>0.26776421417038354</v>
      </c>
      <c r="N1421" s="23">
        <f t="shared" si="157"/>
        <v>0.53552842834076708</v>
      </c>
      <c r="O1421" s="23">
        <f t="shared" si="158"/>
        <v>0.80329264251115062</v>
      </c>
      <c r="P1421" s="27"/>
    </row>
    <row r="1422" spans="1:16" x14ac:dyDescent="0.25">
      <c r="A1422" s="24">
        <f t="shared" si="159"/>
        <v>2019</v>
      </c>
      <c r="B1422" s="32">
        <v>43785</v>
      </c>
      <c r="C1422" s="28">
        <f>'Bitcoin Data'!C1422</f>
        <v>8550.7607420000004</v>
      </c>
      <c r="D1422" s="26">
        <f>'Bitcoin Data'!K1422</f>
        <v>1849.9486125385406</v>
      </c>
      <c r="E1422" s="25">
        <f>'Bitcoin Data'!J1422</f>
        <v>101369.33170686084</v>
      </c>
      <c r="F1422" s="25">
        <f t="shared" si="154"/>
        <v>187.52805454506631</v>
      </c>
      <c r="G1422" s="23">
        <f>'Emissions Factors'!$AB$39/1000</f>
        <v>0.49266147344102867</v>
      </c>
      <c r="H1422" s="26">
        <f t="shared" si="160"/>
        <v>92387.847663701963</v>
      </c>
      <c r="I1422" s="23">
        <f t="shared" si="155"/>
        <v>49.940764320434447</v>
      </c>
      <c r="J1422" s="26">
        <f>I1422*'Social Cost of Carbon'!$C$4</f>
        <v>2497.0382160217223</v>
      </c>
      <c r="K1422" s="26">
        <f>I1422*'Social Cost of Carbon'!$C$5</f>
        <v>4994.0764320434446</v>
      </c>
      <c r="L1422" s="26">
        <f>I1422*'Social Cost of Carbon'!$C$6</f>
        <v>7491.1146480651669</v>
      </c>
      <c r="M1422" s="23">
        <f t="shared" si="156"/>
        <v>0.29202527019106744</v>
      </c>
      <c r="N1422" s="23">
        <f t="shared" si="157"/>
        <v>0.58405054038213489</v>
      </c>
      <c r="O1422" s="23">
        <f t="shared" si="158"/>
        <v>0.87607581057320227</v>
      </c>
      <c r="P1422" s="27"/>
    </row>
    <row r="1423" spans="1:16" x14ac:dyDescent="0.25">
      <c r="A1423" s="24">
        <f t="shared" si="159"/>
        <v>2019</v>
      </c>
      <c r="B1423" s="32">
        <v>43786</v>
      </c>
      <c r="C1423" s="28">
        <f>'Bitcoin Data'!C1423</f>
        <v>8577.9755860000005</v>
      </c>
      <c r="D1423" s="26">
        <f>'Bitcoin Data'!K1423</f>
        <v>1924.9278152069294</v>
      </c>
      <c r="E1423" s="25">
        <f>'Bitcoin Data'!J1423</f>
        <v>97736.627385931191</v>
      </c>
      <c r="F1423" s="25">
        <f t="shared" si="154"/>
        <v>188.13595261969425</v>
      </c>
      <c r="G1423" s="23">
        <f>'Emissions Factors'!$AB$39/1000</f>
        <v>0.49266147344102867</v>
      </c>
      <c r="H1423" s="26">
        <f t="shared" si="160"/>
        <v>92687.335624850137</v>
      </c>
      <c r="I1423" s="23">
        <f t="shared" si="155"/>
        <v>48.151070857109652</v>
      </c>
      <c r="J1423" s="26">
        <f>I1423*'Social Cost of Carbon'!$C$4</f>
        <v>2407.5535428554826</v>
      </c>
      <c r="K1423" s="26">
        <f>I1423*'Social Cost of Carbon'!$C$5</f>
        <v>4815.1070857109653</v>
      </c>
      <c r="L1423" s="26">
        <f>I1423*'Social Cost of Carbon'!$C$6</f>
        <v>7222.6606285664475</v>
      </c>
      <c r="M1423" s="23">
        <f t="shared" si="156"/>
        <v>0.28066686815765934</v>
      </c>
      <c r="N1423" s="23">
        <f t="shared" si="157"/>
        <v>0.56133373631531869</v>
      </c>
      <c r="O1423" s="23">
        <f t="shared" si="158"/>
        <v>0.84200060447297798</v>
      </c>
      <c r="P1423" s="27"/>
    </row>
    <row r="1424" spans="1:16" x14ac:dyDescent="0.25">
      <c r="A1424" s="24">
        <f t="shared" si="159"/>
        <v>2019</v>
      </c>
      <c r="B1424" s="32">
        <v>43787</v>
      </c>
      <c r="C1424" s="28">
        <f>'Bitcoin Data'!C1424</f>
        <v>8309.2861329999996</v>
      </c>
      <c r="D1424" s="26">
        <f>'Bitcoin Data'!K1424</f>
        <v>1749.9513902391602</v>
      </c>
      <c r="E1424" s="25">
        <f>'Bitcoin Data'!J1424</f>
        <v>106237.36577614208</v>
      </c>
      <c r="F1424" s="25">
        <f t="shared" si="154"/>
        <v>185.91022593530602</v>
      </c>
      <c r="G1424" s="23">
        <f>'Emissions Factors'!$AB$39/1000</f>
        <v>0.49266147344102867</v>
      </c>
      <c r="H1424" s="26">
        <f t="shared" si="160"/>
        <v>91590.805837042411</v>
      </c>
      <c r="I1424" s="23">
        <f t="shared" si="155"/>
        <v>52.33905715776767</v>
      </c>
      <c r="J1424" s="26">
        <f>I1424*'Social Cost of Carbon'!$C$4</f>
        <v>2616.9528578883833</v>
      </c>
      <c r="K1424" s="26">
        <f>I1424*'Social Cost of Carbon'!$C$5</f>
        <v>5233.9057157767666</v>
      </c>
      <c r="L1424" s="26">
        <f>I1424*'Social Cost of Carbon'!$C$6</f>
        <v>7850.8585736651503</v>
      </c>
      <c r="M1424" s="23">
        <f t="shared" si="156"/>
        <v>0.3149431631070278</v>
      </c>
      <c r="N1424" s="23">
        <f t="shared" si="157"/>
        <v>0.6298863262140556</v>
      </c>
      <c r="O1424" s="23">
        <f t="shared" si="158"/>
        <v>0.94482948932108346</v>
      </c>
      <c r="P1424" s="27"/>
    </row>
    <row r="1425" spans="1:16" x14ac:dyDescent="0.25">
      <c r="A1425" s="24">
        <f t="shared" si="159"/>
        <v>2019</v>
      </c>
      <c r="B1425" s="32">
        <v>43788</v>
      </c>
      <c r="C1425" s="28">
        <f>'Bitcoin Data'!C1425</f>
        <v>8206.1455079999996</v>
      </c>
      <c r="D1425" s="26">
        <f>'Bitcoin Data'!K1425</f>
        <v>1837.4846876276031</v>
      </c>
      <c r="E1425" s="25">
        <f>'Bitcoin Data'!J1425</f>
        <v>100062.76468485159</v>
      </c>
      <c r="F1425" s="25">
        <f t="shared" si="154"/>
        <v>183.86379791009887</v>
      </c>
      <c r="G1425" s="23">
        <f>'Emissions Factors'!$AB$39/1000</f>
        <v>0.49266147344102867</v>
      </c>
      <c r="H1425" s="26">
        <f t="shared" si="160"/>
        <v>90582.609590852837</v>
      </c>
      <c r="I1425" s="23">
        <f t="shared" si="155"/>
        <v>49.29706908622191</v>
      </c>
      <c r="J1425" s="26">
        <f>I1425*'Social Cost of Carbon'!$C$4</f>
        <v>2464.8534543110954</v>
      </c>
      <c r="K1425" s="26">
        <f>I1425*'Social Cost of Carbon'!$C$5</f>
        <v>4929.7069086221909</v>
      </c>
      <c r="L1425" s="26">
        <f>I1425*'Social Cost of Carbon'!$C$6</f>
        <v>7394.5603629332863</v>
      </c>
      <c r="M1425" s="23">
        <f t="shared" si="156"/>
        <v>0.30036677413386847</v>
      </c>
      <c r="N1425" s="23">
        <f t="shared" si="157"/>
        <v>0.60073354826773695</v>
      </c>
      <c r="O1425" s="23">
        <f t="shared" si="158"/>
        <v>0.90110032240160554</v>
      </c>
      <c r="P1425" s="27"/>
    </row>
    <row r="1426" spans="1:16" x14ac:dyDescent="0.25">
      <c r="A1426" s="24">
        <f t="shared" si="159"/>
        <v>2019</v>
      </c>
      <c r="B1426" s="32">
        <v>43789</v>
      </c>
      <c r="C1426" s="28">
        <f>'Bitcoin Data'!C1426</f>
        <v>8027.2680659999996</v>
      </c>
      <c r="D1426" s="26">
        <f>'Bitcoin Data'!K1426</f>
        <v>1774.9728823587418</v>
      </c>
      <c r="E1426" s="25">
        <f>'Bitcoin Data'!J1426</f>
        <v>104726.92992204236</v>
      </c>
      <c r="F1426" s="25">
        <f t="shared" si="154"/>
        <v>185.88746066430946</v>
      </c>
      <c r="G1426" s="23">
        <f>'Emissions Factors'!$AB$39/1000</f>
        <v>0.49266147344102867</v>
      </c>
      <c r="H1426" s="26">
        <f t="shared" si="160"/>
        <v>91579.590265089966</v>
      </c>
      <c r="I1426" s="23">
        <f t="shared" si="155"/>
        <v>51.594923604348743</v>
      </c>
      <c r="J1426" s="26">
        <f>I1426*'Social Cost of Carbon'!$C$4</f>
        <v>2579.7461802174371</v>
      </c>
      <c r="K1426" s="26">
        <f>I1426*'Social Cost of Carbon'!$C$5</f>
        <v>5159.4923604348742</v>
      </c>
      <c r="L1426" s="26">
        <f>I1426*'Social Cost of Carbon'!$C$6</f>
        <v>7739.2385406523117</v>
      </c>
      <c r="M1426" s="23">
        <f t="shared" si="156"/>
        <v>0.32137287044693508</v>
      </c>
      <c r="N1426" s="23">
        <f t="shared" si="157"/>
        <v>0.64274574089387015</v>
      </c>
      <c r="O1426" s="23">
        <f t="shared" si="158"/>
        <v>0.96411861134080534</v>
      </c>
      <c r="P1426" s="27"/>
    </row>
    <row r="1427" spans="1:16" x14ac:dyDescent="0.25">
      <c r="A1427" s="24">
        <f t="shared" si="159"/>
        <v>2019</v>
      </c>
      <c r="B1427" s="32">
        <v>43790</v>
      </c>
      <c r="C1427" s="28">
        <f>'Bitcoin Data'!C1427</f>
        <v>7642.75</v>
      </c>
      <c r="D1427" s="26">
        <f>'Bitcoin Data'!K1427</f>
        <v>1712.4916753876892</v>
      </c>
      <c r="E1427" s="25">
        <f>'Bitcoin Data'!J1427</f>
        <v>109212.23047902268</v>
      </c>
      <c r="F1427" s="25">
        <f t="shared" si="154"/>
        <v>187.02503554584797</v>
      </c>
      <c r="G1427" s="23">
        <f>'Emissions Factors'!$AB$39/1000</f>
        <v>0.49266147344102867</v>
      </c>
      <c r="H1427" s="26">
        <f t="shared" si="160"/>
        <v>92140.029582378222</v>
      </c>
      <c r="I1427" s="23">
        <f t="shared" si="155"/>
        <v>53.804658385576538</v>
      </c>
      <c r="J1427" s="26">
        <f>I1427*'Social Cost of Carbon'!$C$4</f>
        <v>2690.232919278827</v>
      </c>
      <c r="K1427" s="26">
        <f>I1427*'Social Cost of Carbon'!$C$5</f>
        <v>5380.465838557654</v>
      </c>
      <c r="L1427" s="26">
        <f>I1427*'Social Cost of Carbon'!$C$6</f>
        <v>8070.6987578364806</v>
      </c>
      <c r="M1427" s="23">
        <f t="shared" si="156"/>
        <v>0.35199802679386699</v>
      </c>
      <c r="N1427" s="23">
        <f t="shared" si="157"/>
        <v>0.70399605358773398</v>
      </c>
      <c r="O1427" s="23">
        <f t="shared" si="158"/>
        <v>1.055994080381601</v>
      </c>
      <c r="P1427" s="27"/>
    </row>
    <row r="1428" spans="1:16" x14ac:dyDescent="0.25">
      <c r="A1428" s="24">
        <f t="shared" si="159"/>
        <v>2019</v>
      </c>
      <c r="B1428" s="32">
        <v>43791</v>
      </c>
      <c r="C1428" s="28">
        <f>'Bitcoin Data'!C1428</f>
        <v>7296.5776370000003</v>
      </c>
      <c r="D1428" s="26">
        <f>'Bitcoin Data'!K1428</f>
        <v>1650.0137501145844</v>
      </c>
      <c r="E1428" s="25">
        <f>'Bitcoin Data'!J1428</f>
        <v>109947.64697744566</v>
      </c>
      <c r="F1428" s="25">
        <f t="shared" si="154"/>
        <v>181.41512930552958</v>
      </c>
      <c r="G1428" s="23">
        <f>'Emissions Factors'!$AB$39/1000</f>
        <v>0.49266147344102867</v>
      </c>
      <c r="H1428" s="26">
        <f t="shared" si="160"/>
        <v>89376.24490815695</v>
      </c>
      <c r="I1428" s="23">
        <f t="shared" si="155"/>
        <v>54.166969761282445</v>
      </c>
      <c r="J1428" s="26">
        <f>I1428*'Social Cost of Carbon'!$C$4</f>
        <v>2708.3484880641222</v>
      </c>
      <c r="K1428" s="26">
        <f>I1428*'Social Cost of Carbon'!$C$5</f>
        <v>5416.6969761282444</v>
      </c>
      <c r="L1428" s="26">
        <f>I1428*'Social Cost of Carbon'!$C$6</f>
        <v>8125.045464192367</v>
      </c>
      <c r="M1428" s="23">
        <f t="shared" si="156"/>
        <v>0.37118065794715016</v>
      </c>
      <c r="N1428" s="23">
        <f t="shared" si="157"/>
        <v>0.74236131589430032</v>
      </c>
      <c r="O1428" s="23">
        <f t="shared" si="158"/>
        <v>1.1135419738414505</v>
      </c>
      <c r="P1428" s="27"/>
    </row>
    <row r="1429" spans="1:16" x14ac:dyDescent="0.25">
      <c r="A1429" s="24">
        <f t="shared" si="159"/>
        <v>2019</v>
      </c>
      <c r="B1429" s="32">
        <v>43792</v>
      </c>
      <c r="C1429" s="28">
        <f>'Bitcoin Data'!C1429</f>
        <v>7397.796875</v>
      </c>
      <c r="D1429" s="26">
        <f>'Bitcoin Data'!K1429</f>
        <v>2162.4219125420473</v>
      </c>
      <c r="E1429" s="25">
        <f>'Bitcoin Data'!J1429</f>
        <v>81940.804876458322</v>
      </c>
      <c r="F1429" s="25">
        <f t="shared" si="154"/>
        <v>177.19059199618573</v>
      </c>
      <c r="G1429" s="23">
        <f>'Emissions Factors'!$AB$39/1000</f>
        <v>0.49266147344102867</v>
      </c>
      <c r="H1429" s="26">
        <f t="shared" si="160"/>
        <v>87294.978132728997</v>
      </c>
      <c r="I1429" s="23">
        <f t="shared" si="155"/>
        <v>40.369077665379784</v>
      </c>
      <c r="J1429" s="26">
        <f>I1429*'Social Cost of Carbon'!$C$4</f>
        <v>2018.4538832689891</v>
      </c>
      <c r="K1429" s="26">
        <f>I1429*'Social Cost of Carbon'!$C$5</f>
        <v>4036.9077665379782</v>
      </c>
      <c r="L1429" s="26">
        <f>I1429*'Social Cost of Carbon'!$C$6</f>
        <v>6055.3616498069678</v>
      </c>
      <c r="M1429" s="23">
        <f t="shared" si="156"/>
        <v>0.27284526966266415</v>
      </c>
      <c r="N1429" s="23">
        <f t="shared" si="157"/>
        <v>0.54569053932532829</v>
      </c>
      <c r="O1429" s="23">
        <f t="shared" si="158"/>
        <v>0.8185358089879925</v>
      </c>
      <c r="P1429" s="27"/>
    </row>
    <row r="1430" spans="1:16" x14ac:dyDescent="0.25">
      <c r="A1430" s="24">
        <f t="shared" si="159"/>
        <v>2019</v>
      </c>
      <c r="B1430" s="32">
        <v>43793</v>
      </c>
      <c r="C1430" s="28">
        <f>'Bitcoin Data'!C1430</f>
        <v>7047.9169920000004</v>
      </c>
      <c r="D1430" s="26">
        <f>'Bitcoin Data'!K1430</f>
        <v>1637.5545851528382</v>
      </c>
      <c r="E1430" s="25">
        <f>'Bitcoin Data'!J1430</f>
        <v>111211.84194743085</v>
      </c>
      <c r="F1430" s="25">
        <f t="shared" si="154"/>
        <v>182.11546170430813</v>
      </c>
      <c r="G1430" s="23">
        <f>'Emissions Factors'!$AB$39/1000</f>
        <v>0.49266147344102867</v>
      </c>
      <c r="H1430" s="26">
        <f t="shared" si="160"/>
        <v>89721.271699637669</v>
      </c>
      <c r="I1430" s="23">
        <f t="shared" si="155"/>
        <v>54.789789917912081</v>
      </c>
      <c r="J1430" s="26">
        <f>I1430*'Social Cost of Carbon'!$C$4</f>
        <v>2739.4894958956043</v>
      </c>
      <c r="K1430" s="26">
        <f>I1430*'Social Cost of Carbon'!$C$5</f>
        <v>5478.9789917912085</v>
      </c>
      <c r="L1430" s="26">
        <f>I1430*'Social Cost of Carbon'!$C$6</f>
        <v>8218.4684876868123</v>
      </c>
      <c r="M1430" s="23">
        <f t="shared" si="156"/>
        <v>0.38869491496638842</v>
      </c>
      <c r="N1430" s="23">
        <f t="shared" si="157"/>
        <v>0.77738982993277683</v>
      </c>
      <c r="O1430" s="23">
        <f t="shared" si="158"/>
        <v>1.1660847448991651</v>
      </c>
      <c r="P1430" s="27"/>
    </row>
    <row r="1431" spans="1:16" x14ac:dyDescent="0.25">
      <c r="A1431" s="24">
        <f t="shared" si="159"/>
        <v>2019</v>
      </c>
      <c r="B1431" s="32">
        <v>43794</v>
      </c>
      <c r="C1431" s="28">
        <f>'Bitcoin Data'!C1431</f>
        <v>7146.1337890000004</v>
      </c>
      <c r="D1431" s="26">
        <f>'Bitcoin Data'!K1431</f>
        <v>1562.5</v>
      </c>
      <c r="E1431" s="25">
        <f>'Bitcoin Data'!J1431</f>
        <v>114189.2139550281</v>
      </c>
      <c r="F1431" s="25">
        <f t="shared" si="154"/>
        <v>178.4206468047314</v>
      </c>
      <c r="G1431" s="23">
        <f>'Emissions Factors'!$AB$39/1000</f>
        <v>0.49266147344102867</v>
      </c>
      <c r="H1431" s="26">
        <f t="shared" si="160"/>
        <v>87900.978747120331</v>
      </c>
      <c r="I1431" s="23">
        <f t="shared" si="155"/>
        <v>56.256626398157017</v>
      </c>
      <c r="J1431" s="26">
        <f>I1431*'Social Cost of Carbon'!$C$4</f>
        <v>2812.8313199078507</v>
      </c>
      <c r="K1431" s="26">
        <f>I1431*'Social Cost of Carbon'!$C$5</f>
        <v>5625.6626398157014</v>
      </c>
      <c r="L1431" s="26">
        <f>I1431*'Social Cost of Carbon'!$C$6</f>
        <v>8438.4939597235534</v>
      </c>
      <c r="M1431" s="23">
        <f t="shared" si="156"/>
        <v>0.39361582122036737</v>
      </c>
      <c r="N1431" s="23">
        <f t="shared" si="157"/>
        <v>0.78723164244073474</v>
      </c>
      <c r="O1431" s="23">
        <f t="shared" si="158"/>
        <v>1.1808474636611024</v>
      </c>
      <c r="P1431" s="27"/>
    </row>
    <row r="1432" spans="1:16" x14ac:dyDescent="0.25">
      <c r="A1432" s="24">
        <f t="shared" si="159"/>
        <v>2019</v>
      </c>
      <c r="B1432" s="32">
        <v>43795</v>
      </c>
      <c r="C1432" s="28">
        <f>'Bitcoin Data'!C1432</f>
        <v>7218.3710940000001</v>
      </c>
      <c r="D1432" s="26">
        <f>'Bitcoin Data'!K1432</f>
        <v>1525.0360077946284</v>
      </c>
      <c r="E1432" s="25">
        <f>'Bitcoin Data'!J1432</f>
        <v>115485.19062822072</v>
      </c>
      <c r="F1432" s="25">
        <f t="shared" si="154"/>
        <v>176.11907407506334</v>
      </c>
      <c r="G1432" s="23">
        <f>'Emissions Factors'!$AB$39/1000</f>
        <v>0.49266147344102867</v>
      </c>
      <c r="H1432" s="26">
        <f t="shared" si="160"/>
        <v>86767.082534890375</v>
      </c>
      <c r="I1432" s="23">
        <f t="shared" si="155"/>
        <v>56.895104175517297</v>
      </c>
      <c r="J1432" s="26">
        <f>I1432*'Social Cost of Carbon'!$C$4</f>
        <v>2844.755208775865</v>
      </c>
      <c r="K1432" s="26">
        <f>I1432*'Social Cost of Carbon'!$C$5</f>
        <v>5689.5104175517299</v>
      </c>
      <c r="L1432" s="26">
        <f>I1432*'Social Cost of Carbon'!$C$6</f>
        <v>8534.2656263275949</v>
      </c>
      <c r="M1432" s="23">
        <f t="shared" si="156"/>
        <v>0.39409932957595667</v>
      </c>
      <c r="N1432" s="23">
        <f t="shared" si="157"/>
        <v>0.78819865915191334</v>
      </c>
      <c r="O1432" s="23">
        <f t="shared" si="158"/>
        <v>1.18229798872787</v>
      </c>
      <c r="P1432" s="27"/>
    </row>
    <row r="1433" spans="1:16" x14ac:dyDescent="0.25">
      <c r="A1433" s="24">
        <f t="shared" si="159"/>
        <v>2019</v>
      </c>
      <c r="B1433" s="32">
        <v>43796</v>
      </c>
      <c r="C1433" s="28">
        <f>'Bitcoin Data'!C1433</f>
        <v>7531.6635740000002</v>
      </c>
      <c r="D1433" s="26">
        <f>'Bitcoin Data'!K1433</f>
        <v>1737.4517374517375</v>
      </c>
      <c r="E1433" s="25">
        <f>'Bitcoin Data'!J1433</f>
        <v>99022.816417674185</v>
      </c>
      <c r="F1433" s="25">
        <f t="shared" si="154"/>
        <v>172.04736443225244</v>
      </c>
      <c r="G1433" s="23">
        <f>'Emissions Factors'!$AB$39/1000</f>
        <v>0.49266147344102867</v>
      </c>
      <c r="H1433" s="26">
        <f t="shared" si="160"/>
        <v>84761.108062839106</v>
      </c>
      <c r="I1433" s="23">
        <f t="shared" si="155"/>
        <v>48.784726640611851</v>
      </c>
      <c r="J1433" s="26">
        <f>I1433*'Social Cost of Carbon'!$C$4</f>
        <v>2439.2363320305926</v>
      </c>
      <c r="K1433" s="26">
        <f>I1433*'Social Cost of Carbon'!$C$5</f>
        <v>4878.4726640611852</v>
      </c>
      <c r="L1433" s="26">
        <f>I1433*'Social Cost of Carbon'!$C$6</f>
        <v>7317.7089960917774</v>
      </c>
      <c r="M1433" s="23">
        <f t="shared" si="156"/>
        <v>0.32386421778729763</v>
      </c>
      <c r="N1433" s="23">
        <f t="shared" si="157"/>
        <v>0.64772843557459525</v>
      </c>
      <c r="O1433" s="23">
        <f t="shared" si="158"/>
        <v>0.97159265336189293</v>
      </c>
      <c r="P1433" s="27"/>
    </row>
    <row r="1434" spans="1:16" x14ac:dyDescent="0.25">
      <c r="A1434" s="24">
        <f t="shared" si="159"/>
        <v>2019</v>
      </c>
      <c r="B1434" s="32">
        <v>43797</v>
      </c>
      <c r="C1434" s="28">
        <f>'Bitcoin Data'!C1434</f>
        <v>7463.1059569999998</v>
      </c>
      <c r="D1434" s="26">
        <f>'Bitcoin Data'!K1434</f>
        <v>2037.5820692777904</v>
      </c>
      <c r="E1434" s="25">
        <f>'Bitcoin Data'!J1434</f>
        <v>84371.557157295392</v>
      </c>
      <c r="F1434" s="25">
        <f t="shared" si="154"/>
        <v>171.91397202075132</v>
      </c>
      <c r="G1434" s="23">
        <f>'Emissions Factors'!$AB$39/1000</f>
        <v>0.49266147344102867</v>
      </c>
      <c r="H1434" s="26">
        <f t="shared" si="160"/>
        <v>84695.390760843118</v>
      </c>
      <c r="I1434" s="23">
        <f t="shared" si="155"/>
        <v>41.566615665627118</v>
      </c>
      <c r="J1434" s="26">
        <f>I1434*'Social Cost of Carbon'!$C$4</f>
        <v>2078.3307832813557</v>
      </c>
      <c r="K1434" s="26">
        <f>I1434*'Social Cost of Carbon'!$C$5</f>
        <v>4156.6615665627114</v>
      </c>
      <c r="L1434" s="26">
        <f>I1434*'Social Cost of Carbon'!$C$6</f>
        <v>6234.9923498440676</v>
      </c>
      <c r="M1434" s="23">
        <f t="shared" si="156"/>
        <v>0.27848067483645883</v>
      </c>
      <c r="N1434" s="23">
        <f t="shared" si="157"/>
        <v>0.55696134967291766</v>
      </c>
      <c r="O1434" s="23">
        <f t="shared" si="158"/>
        <v>0.83544202450937655</v>
      </c>
      <c r="P1434" s="27"/>
    </row>
    <row r="1435" spans="1:16" x14ac:dyDescent="0.25">
      <c r="A1435" s="24">
        <f t="shared" si="159"/>
        <v>2019</v>
      </c>
      <c r="B1435" s="32">
        <v>43798</v>
      </c>
      <c r="C1435" s="28">
        <f>'Bitcoin Data'!C1435</f>
        <v>7761.2436520000001</v>
      </c>
      <c r="D1435" s="26">
        <f>'Bitcoin Data'!K1435</f>
        <v>1700.0377786173026</v>
      </c>
      <c r="E1435" s="25">
        <f>'Bitcoin Data'!J1435</f>
        <v>104012.6973557248</v>
      </c>
      <c r="F1435" s="25">
        <f t="shared" si="154"/>
        <v>176.82551496062015</v>
      </c>
      <c r="G1435" s="23">
        <f>'Emissions Factors'!$AB$39/1000</f>
        <v>0.49266147344102867</v>
      </c>
      <c r="H1435" s="26">
        <f t="shared" si="160"/>
        <v>87115.118742467792</v>
      </c>
      <c r="I1435" s="23">
        <f t="shared" si="155"/>
        <v>51.243048735847168</v>
      </c>
      <c r="J1435" s="26">
        <f>I1435*'Social Cost of Carbon'!$C$4</f>
        <v>2562.1524367923585</v>
      </c>
      <c r="K1435" s="26">
        <f>I1435*'Social Cost of Carbon'!$C$5</f>
        <v>5124.3048735847169</v>
      </c>
      <c r="L1435" s="26">
        <f>I1435*'Social Cost of Carbon'!$C$6</f>
        <v>7686.4573103770754</v>
      </c>
      <c r="M1435" s="23">
        <f t="shared" si="156"/>
        <v>0.330121376376596</v>
      </c>
      <c r="N1435" s="23">
        <f t="shared" si="157"/>
        <v>0.660242752753192</v>
      </c>
      <c r="O1435" s="23">
        <f t="shared" si="158"/>
        <v>0.990364129129788</v>
      </c>
      <c r="P1435" s="27"/>
    </row>
    <row r="1436" spans="1:16" x14ac:dyDescent="0.25">
      <c r="A1436" s="24">
        <f t="shared" si="159"/>
        <v>2019</v>
      </c>
      <c r="B1436" s="32">
        <v>43799</v>
      </c>
      <c r="C1436" s="28">
        <f>'Bitcoin Data'!C1436</f>
        <v>7569.6298829999996</v>
      </c>
      <c r="D1436" s="26">
        <f>'Bitcoin Data'!K1436</f>
        <v>1574.9409397147608</v>
      </c>
      <c r="E1436" s="25">
        <f>'Bitcoin Data'!J1436</f>
        <v>112669.77312171475</v>
      </c>
      <c r="F1436" s="25">
        <f t="shared" si="154"/>
        <v>177.44823835776234</v>
      </c>
      <c r="G1436" s="23">
        <f>'Emissions Factors'!$AB$39/1000</f>
        <v>0.49266147344102867</v>
      </c>
      <c r="H1436" s="26">
        <f t="shared" si="160"/>
        <v>87421.910568850057</v>
      </c>
      <c r="I1436" s="23">
        <f t="shared" si="155"/>
        <v>55.508056438410399</v>
      </c>
      <c r="J1436" s="26">
        <f>I1436*'Social Cost of Carbon'!$C$4</f>
        <v>2775.4028219205202</v>
      </c>
      <c r="K1436" s="26">
        <f>I1436*'Social Cost of Carbon'!$C$5</f>
        <v>5550.8056438410404</v>
      </c>
      <c r="L1436" s="26">
        <f>I1436*'Social Cost of Carbon'!$C$6</f>
        <v>8326.2084657615596</v>
      </c>
      <c r="M1436" s="23">
        <f t="shared" si="156"/>
        <v>0.36664973913104598</v>
      </c>
      <c r="N1436" s="23">
        <f t="shared" si="157"/>
        <v>0.73329947826209196</v>
      </c>
      <c r="O1436" s="23">
        <f t="shared" si="158"/>
        <v>1.099949217393138</v>
      </c>
      <c r="P1436" s="27"/>
    </row>
    <row r="1437" spans="1:16" x14ac:dyDescent="0.25">
      <c r="A1437" s="24">
        <f t="shared" si="159"/>
        <v>2019</v>
      </c>
      <c r="B1437" s="32">
        <v>43800</v>
      </c>
      <c r="C1437" s="28">
        <f>'Bitcoin Data'!C1437</f>
        <v>7424.2924800000001</v>
      </c>
      <c r="D1437" s="26">
        <f>'Bitcoin Data'!K1437</f>
        <v>1737.4517374517375</v>
      </c>
      <c r="E1437" s="25">
        <f>'Bitcoin Data'!J1437</f>
        <v>97225.515218093744</v>
      </c>
      <c r="F1437" s="25">
        <f t="shared" si="154"/>
        <v>168.9246403403173</v>
      </c>
      <c r="G1437" s="23">
        <f>'Emissions Factors'!$AB$39/1000</f>
        <v>0.49266147344102867</v>
      </c>
      <c r="H1437" s="26">
        <f t="shared" si="160"/>
        <v>83222.662210556548</v>
      </c>
      <c r="I1437" s="23">
        <f t="shared" si="155"/>
        <v>47.899265583409225</v>
      </c>
      <c r="J1437" s="26">
        <f>I1437*'Social Cost of Carbon'!$C$4</f>
        <v>2394.9632791704612</v>
      </c>
      <c r="K1437" s="26">
        <f>I1437*'Social Cost of Carbon'!$C$5</f>
        <v>4789.9265583409224</v>
      </c>
      <c r="L1437" s="26">
        <f>I1437*'Social Cost of Carbon'!$C$6</f>
        <v>7184.889837511384</v>
      </c>
      <c r="M1437" s="23">
        <f t="shared" si="156"/>
        <v>0.32258471573178932</v>
      </c>
      <c r="N1437" s="23">
        <f t="shared" si="157"/>
        <v>0.64516943146357864</v>
      </c>
      <c r="O1437" s="23">
        <f t="shared" si="158"/>
        <v>0.96775414719536801</v>
      </c>
      <c r="P1437" s="27"/>
    </row>
    <row r="1438" spans="1:16" x14ac:dyDescent="0.25">
      <c r="A1438" s="24">
        <f t="shared" si="159"/>
        <v>2019</v>
      </c>
      <c r="B1438" s="32">
        <v>43801</v>
      </c>
      <c r="C1438" s="28">
        <f>'Bitcoin Data'!C1438</f>
        <v>7321.9882809999999</v>
      </c>
      <c r="D1438" s="26">
        <f>'Bitcoin Data'!K1438</f>
        <v>1812.5062934246303</v>
      </c>
      <c r="E1438" s="25">
        <f>'Bitcoin Data'!J1438</f>
        <v>93940.503110511097</v>
      </c>
      <c r="F1438" s="25">
        <f t="shared" si="154"/>
        <v>170.26775309527744</v>
      </c>
      <c r="G1438" s="23">
        <f>'Emissions Factors'!$AB$39/1000</f>
        <v>0.49266147344102867</v>
      </c>
      <c r="H1438" s="26">
        <f t="shared" si="160"/>
        <v>83884.362119412661</v>
      </c>
      <c r="I1438" s="23">
        <f t="shared" si="155"/>
        <v>46.280866678215936</v>
      </c>
      <c r="J1438" s="26">
        <f>I1438*'Social Cost of Carbon'!$C$4</f>
        <v>2314.0433339107967</v>
      </c>
      <c r="K1438" s="26">
        <f>I1438*'Social Cost of Carbon'!$C$5</f>
        <v>4628.0866678215934</v>
      </c>
      <c r="L1438" s="26">
        <f>I1438*'Social Cost of Carbon'!$C$6</f>
        <v>6942.1300017323902</v>
      </c>
      <c r="M1438" s="23">
        <f t="shared" si="156"/>
        <v>0.31604029467181233</v>
      </c>
      <c r="N1438" s="23">
        <f t="shared" si="157"/>
        <v>0.63208058934362465</v>
      </c>
      <c r="O1438" s="23">
        <f t="shared" si="158"/>
        <v>0.94812088401543704</v>
      </c>
      <c r="P1438" s="27"/>
    </row>
    <row r="1439" spans="1:16" x14ac:dyDescent="0.25">
      <c r="A1439" s="24">
        <f t="shared" si="159"/>
        <v>2019</v>
      </c>
      <c r="B1439" s="32">
        <v>43802</v>
      </c>
      <c r="C1439" s="28">
        <f>'Bitcoin Data'!C1439</f>
        <v>7320.1455079999996</v>
      </c>
      <c r="D1439" s="26">
        <f>'Bitcoin Data'!K1439</f>
        <v>1974.9835418038181</v>
      </c>
      <c r="E1439" s="25">
        <f>'Bitcoin Data'!J1439</f>
        <v>87979.958474957864</v>
      </c>
      <c r="F1439" s="25">
        <f t="shared" si="154"/>
        <v>173.75896999662513</v>
      </c>
      <c r="G1439" s="23">
        <f>'Emissions Factors'!$AB$39/1000</f>
        <v>0.49266147344102867</v>
      </c>
      <c r="H1439" s="26">
        <f t="shared" si="160"/>
        <v>85604.350182132839</v>
      </c>
      <c r="I1439" s="23">
        <f t="shared" si="155"/>
        <v>43.344335975553257</v>
      </c>
      <c r="J1439" s="26">
        <f>I1439*'Social Cost of Carbon'!$C$4</f>
        <v>2167.2167987776629</v>
      </c>
      <c r="K1439" s="26">
        <f>I1439*'Social Cost of Carbon'!$C$5</f>
        <v>4334.4335975553258</v>
      </c>
      <c r="L1439" s="26">
        <f>I1439*'Social Cost of Carbon'!$C$6</f>
        <v>6501.6503963329887</v>
      </c>
      <c r="M1439" s="23">
        <f t="shared" si="156"/>
        <v>0.29606198352330115</v>
      </c>
      <c r="N1439" s="23">
        <f t="shared" si="157"/>
        <v>0.59212396704660231</v>
      </c>
      <c r="O1439" s="23">
        <f t="shared" si="158"/>
        <v>0.88818595056990346</v>
      </c>
      <c r="P1439" s="27"/>
    </row>
    <row r="1440" spans="1:16" x14ac:dyDescent="0.25">
      <c r="A1440" s="24">
        <f t="shared" si="159"/>
        <v>2019</v>
      </c>
      <c r="B1440" s="32">
        <v>43803</v>
      </c>
      <c r="C1440" s="28">
        <f>'Bitcoin Data'!C1440</f>
        <v>7252.0346680000002</v>
      </c>
      <c r="D1440" s="26">
        <f>'Bitcoin Data'!K1440</f>
        <v>2087.4405659283316</v>
      </c>
      <c r="E1440" s="25">
        <f>'Bitcoin Data'!J1440</f>
        <v>86283.163650472285</v>
      </c>
      <c r="F1440" s="25">
        <f t="shared" si="154"/>
        <v>180.11097596062871</v>
      </c>
      <c r="G1440" s="23">
        <f>'Emissions Factors'!$AB$39/1000</f>
        <v>0.49266147344102867</v>
      </c>
      <c r="H1440" s="26">
        <f t="shared" si="160"/>
        <v>88733.738799665036</v>
      </c>
      <c r="I1440" s="23">
        <f t="shared" si="155"/>
        <v>42.508390537195083</v>
      </c>
      <c r="J1440" s="26">
        <f>I1440*'Social Cost of Carbon'!$C$4</f>
        <v>2125.4195268597541</v>
      </c>
      <c r="K1440" s="26">
        <f>I1440*'Social Cost of Carbon'!$C$5</f>
        <v>4250.8390537195082</v>
      </c>
      <c r="L1440" s="26">
        <f>I1440*'Social Cost of Carbon'!$C$6</f>
        <v>6376.2585805792623</v>
      </c>
      <c r="M1440" s="23">
        <f t="shared" si="156"/>
        <v>0.29307906320943061</v>
      </c>
      <c r="N1440" s="23">
        <f t="shared" si="157"/>
        <v>0.58615812641886123</v>
      </c>
      <c r="O1440" s="23">
        <f t="shared" si="158"/>
        <v>0.87923718962829178</v>
      </c>
      <c r="P1440" s="27"/>
    </row>
    <row r="1441" spans="1:16" x14ac:dyDescent="0.25">
      <c r="A1441" s="24">
        <f t="shared" si="159"/>
        <v>2019</v>
      </c>
      <c r="B1441" s="32">
        <v>43804</v>
      </c>
      <c r="C1441" s="28">
        <f>'Bitcoin Data'!C1441</f>
        <v>7448.3076170000004</v>
      </c>
      <c r="D1441" s="26">
        <f>'Bitcoin Data'!K1441</f>
        <v>1812.5062934246303</v>
      </c>
      <c r="E1441" s="25">
        <f>'Bitcoin Data'!J1441</f>
        <v>102082.17481057032</v>
      </c>
      <c r="F1441" s="25">
        <f t="shared" si="154"/>
        <v>185.02458429063196</v>
      </c>
      <c r="G1441" s="23">
        <f>'Emissions Factors'!$AB$39/1000</f>
        <v>0.49266147344102867</v>
      </c>
      <c r="H1441" s="26">
        <f t="shared" si="160"/>
        <v>91154.484319436553</v>
      </c>
      <c r="I1441" s="23">
        <f t="shared" si="155"/>
        <v>50.291954654240229</v>
      </c>
      <c r="J1441" s="26">
        <f>I1441*'Social Cost of Carbon'!$C$4</f>
        <v>2514.5977327120113</v>
      </c>
      <c r="K1441" s="26">
        <f>I1441*'Social Cost of Carbon'!$C$5</f>
        <v>5029.1954654240226</v>
      </c>
      <c r="L1441" s="26">
        <f>I1441*'Social Cost of Carbon'!$C$6</f>
        <v>7543.7931981360343</v>
      </c>
      <c r="M1441" s="23">
        <f t="shared" si="156"/>
        <v>0.3376065895791816</v>
      </c>
      <c r="N1441" s="23">
        <f t="shared" si="157"/>
        <v>0.67521317915836321</v>
      </c>
      <c r="O1441" s="23">
        <f t="shared" si="158"/>
        <v>1.0128197687375449</v>
      </c>
      <c r="P1441" s="27"/>
    </row>
    <row r="1442" spans="1:16" x14ac:dyDescent="0.25">
      <c r="A1442" s="24">
        <f t="shared" si="159"/>
        <v>2019</v>
      </c>
      <c r="B1442" s="32">
        <v>43805</v>
      </c>
      <c r="C1442" s="28">
        <f>'Bitcoin Data'!C1442</f>
        <v>7546.9965819999998</v>
      </c>
      <c r="D1442" s="26">
        <f>'Bitcoin Data'!K1442</f>
        <v>1812.5062934246303</v>
      </c>
      <c r="E1442" s="25">
        <f>'Bitcoin Data'!J1442</f>
        <v>100232.18473368621</v>
      </c>
      <c r="F1442" s="25">
        <f t="shared" si="154"/>
        <v>181.67146563350641</v>
      </c>
      <c r="G1442" s="23">
        <f>'Emissions Factors'!$AB$39/1000</f>
        <v>0.49266147344102867</v>
      </c>
      <c r="H1442" s="26">
        <f t="shared" si="160"/>
        <v>89502.53194119448</v>
      </c>
      <c r="I1442" s="23">
        <f t="shared" si="155"/>
        <v>49.38053581711123</v>
      </c>
      <c r="J1442" s="26">
        <f>I1442*'Social Cost of Carbon'!$C$4</f>
        <v>2469.0267908555616</v>
      </c>
      <c r="K1442" s="26">
        <f>I1442*'Social Cost of Carbon'!$C$5</f>
        <v>4938.0535817111231</v>
      </c>
      <c r="L1442" s="26">
        <f>I1442*'Social Cost of Carbon'!$C$6</f>
        <v>7407.0803725666847</v>
      </c>
      <c r="M1442" s="23">
        <f t="shared" si="156"/>
        <v>0.32715355890637682</v>
      </c>
      <c r="N1442" s="23">
        <f t="shared" si="157"/>
        <v>0.65430711781275364</v>
      </c>
      <c r="O1442" s="23">
        <f t="shared" si="158"/>
        <v>0.98146067671913051</v>
      </c>
      <c r="P1442" s="27"/>
    </row>
    <row r="1443" spans="1:16" x14ac:dyDescent="0.25">
      <c r="A1443" s="24">
        <f t="shared" si="159"/>
        <v>2019</v>
      </c>
      <c r="B1443" s="32">
        <v>43806</v>
      </c>
      <c r="C1443" s="28">
        <f>'Bitcoin Data'!C1443</f>
        <v>7556.2377930000002</v>
      </c>
      <c r="D1443" s="26">
        <f>'Bitcoin Data'!K1443</f>
        <v>1937.5672766415501</v>
      </c>
      <c r="E1443" s="25">
        <f>'Bitcoin Data'!J1443</f>
        <v>94443.200598564159</v>
      </c>
      <c r="F1443" s="25">
        <f t="shared" si="154"/>
        <v>182.99005498107155</v>
      </c>
      <c r="G1443" s="23">
        <f>'Emissions Factors'!$AB$39/1000</f>
        <v>0.49266147344102867</v>
      </c>
      <c r="H1443" s="26">
        <f t="shared" si="160"/>
        <v>90152.150112029558</v>
      </c>
      <c r="I1443" s="23">
        <f t="shared" si="155"/>
        <v>46.528526363375263</v>
      </c>
      <c r="J1443" s="26">
        <f>I1443*'Social Cost of Carbon'!$C$4</f>
        <v>2326.4263181687634</v>
      </c>
      <c r="K1443" s="26">
        <f>I1443*'Social Cost of Carbon'!$C$5</f>
        <v>4652.8526363375267</v>
      </c>
      <c r="L1443" s="26">
        <f>I1443*'Social Cost of Carbon'!$C$6</f>
        <v>6979.2789545062897</v>
      </c>
      <c r="M1443" s="23">
        <f t="shared" si="156"/>
        <v>0.3078815651254298</v>
      </c>
      <c r="N1443" s="23">
        <f t="shared" si="157"/>
        <v>0.6157631302508596</v>
      </c>
      <c r="O1443" s="23">
        <f t="shared" si="158"/>
        <v>0.92364469537628924</v>
      </c>
      <c r="P1443" s="27"/>
    </row>
    <row r="1444" spans="1:16" x14ac:dyDescent="0.25">
      <c r="A1444" s="24">
        <f t="shared" si="159"/>
        <v>2019</v>
      </c>
      <c r="B1444" s="32">
        <v>43807</v>
      </c>
      <c r="C1444" s="28">
        <f>'Bitcoin Data'!C1444</f>
        <v>7564.3452150000003</v>
      </c>
      <c r="D1444" s="26">
        <f>'Bitcoin Data'!K1444</f>
        <v>1849.9486125385406</v>
      </c>
      <c r="E1444" s="25">
        <f>'Bitcoin Data'!J1444</f>
        <v>101552.52382471082</v>
      </c>
      <c r="F1444" s="25">
        <f t="shared" si="154"/>
        <v>187.86695054931087</v>
      </c>
      <c r="G1444" s="23">
        <f>'Emissions Factors'!$AB$39/1000</f>
        <v>0.49266147344102867</v>
      </c>
      <c r="H1444" s="26">
        <f t="shared" si="160"/>
        <v>92554.808668496364</v>
      </c>
      <c r="I1444" s="23">
        <f t="shared" si="155"/>
        <v>50.031016019137205</v>
      </c>
      <c r="J1444" s="26">
        <f>I1444*'Social Cost of Carbon'!$C$4</f>
        <v>2501.5508009568603</v>
      </c>
      <c r="K1444" s="26">
        <f>I1444*'Social Cost of Carbon'!$C$5</f>
        <v>5003.1016019137205</v>
      </c>
      <c r="L1444" s="26">
        <f>I1444*'Social Cost of Carbon'!$C$6</f>
        <v>7504.6524028705808</v>
      </c>
      <c r="M1444" s="23">
        <f t="shared" si="156"/>
        <v>0.33070288701212591</v>
      </c>
      <c r="N1444" s="23">
        <f t="shared" si="157"/>
        <v>0.66140577402425182</v>
      </c>
      <c r="O1444" s="23">
        <f t="shared" si="158"/>
        <v>0.99210866103637774</v>
      </c>
      <c r="P1444" s="27"/>
    </row>
    <row r="1445" spans="1:16" x14ac:dyDescent="0.25">
      <c r="A1445" s="24">
        <f t="shared" si="159"/>
        <v>2019</v>
      </c>
      <c r="B1445" s="32">
        <v>43808</v>
      </c>
      <c r="C1445" s="28">
        <f>'Bitcoin Data'!C1445</f>
        <v>7400.8994140000004</v>
      </c>
      <c r="D1445" s="26">
        <f>'Bitcoin Data'!K1445</f>
        <v>1849.9486125385406</v>
      </c>
      <c r="E1445" s="25">
        <f>'Bitcoin Data'!J1445</f>
        <v>102260.52254013249</v>
      </c>
      <c r="F1445" s="25">
        <f t="shared" si="154"/>
        <v>189.17671179058425</v>
      </c>
      <c r="G1445" s="23">
        <f>'Emissions Factors'!$AB$39/1000</f>
        <v>0.49266147344102867</v>
      </c>
      <c r="H1445" s="26">
        <f t="shared" si="160"/>
        <v>93200.077571478061</v>
      </c>
      <c r="I1445" s="23">
        <f t="shared" si="155"/>
        <v>50.379819709471192</v>
      </c>
      <c r="J1445" s="26">
        <f>I1445*'Social Cost of Carbon'!$C$4</f>
        <v>2518.9909854735597</v>
      </c>
      <c r="K1445" s="26">
        <f>I1445*'Social Cost of Carbon'!$C$5</f>
        <v>5037.9819709471194</v>
      </c>
      <c r="L1445" s="26">
        <f>I1445*'Social Cost of Carbon'!$C$6</f>
        <v>7556.9729564206791</v>
      </c>
      <c r="M1445" s="23">
        <f t="shared" si="156"/>
        <v>0.34036281870126217</v>
      </c>
      <c r="N1445" s="23">
        <f t="shared" si="157"/>
        <v>0.68072563740252434</v>
      </c>
      <c r="O1445" s="23">
        <f t="shared" si="158"/>
        <v>1.0210884561037865</v>
      </c>
      <c r="P1445" s="27"/>
    </row>
    <row r="1446" spans="1:16" x14ac:dyDescent="0.25">
      <c r="A1446" s="24">
        <f t="shared" si="159"/>
        <v>2019</v>
      </c>
      <c r="B1446" s="32">
        <v>43809</v>
      </c>
      <c r="C1446" s="28">
        <f>'Bitcoin Data'!C1446</f>
        <v>7278.1196289999998</v>
      </c>
      <c r="D1446" s="26">
        <f>'Bitcoin Data'!K1446</f>
        <v>1849.9486125385406</v>
      </c>
      <c r="E1446" s="25">
        <f>'Bitcoin Data'!J1446</f>
        <v>102388.92422852023</v>
      </c>
      <c r="F1446" s="25">
        <f t="shared" si="154"/>
        <v>189.41424831586477</v>
      </c>
      <c r="G1446" s="23">
        <f>'Emissions Factors'!$AB$39/1000</f>
        <v>0.49266147344102867</v>
      </c>
      <c r="H1446" s="26">
        <f t="shared" si="160"/>
        <v>93317.102666018822</v>
      </c>
      <c r="I1446" s="23">
        <f t="shared" si="155"/>
        <v>50.443078274464618</v>
      </c>
      <c r="J1446" s="26">
        <f>I1446*'Social Cost of Carbon'!$C$4</f>
        <v>2522.1539137232307</v>
      </c>
      <c r="K1446" s="26">
        <f>I1446*'Social Cost of Carbon'!$C$5</f>
        <v>5044.3078274464615</v>
      </c>
      <c r="L1446" s="26">
        <f>I1446*'Social Cost of Carbon'!$C$6</f>
        <v>7566.4617411696927</v>
      </c>
      <c r="M1446" s="23">
        <f t="shared" si="156"/>
        <v>0.34653922198167686</v>
      </c>
      <c r="N1446" s="23">
        <f t="shared" si="157"/>
        <v>0.69307844396335372</v>
      </c>
      <c r="O1446" s="23">
        <f t="shared" si="158"/>
        <v>1.0396176659450307</v>
      </c>
      <c r="P1446" s="27"/>
    </row>
    <row r="1447" spans="1:16" x14ac:dyDescent="0.25">
      <c r="A1447" s="24">
        <f t="shared" si="159"/>
        <v>2019</v>
      </c>
      <c r="B1447" s="32">
        <v>43810</v>
      </c>
      <c r="C1447" s="28">
        <f>'Bitcoin Data'!C1447</f>
        <v>7217.4272460000002</v>
      </c>
      <c r="D1447" s="26">
        <f>'Bitcoin Data'!K1447</f>
        <v>1650.0137501145844</v>
      </c>
      <c r="E1447" s="25">
        <f>'Bitcoin Data'!J1447</f>
        <v>113534.04359432955</v>
      </c>
      <c r="F1447" s="25">
        <f t="shared" si="154"/>
        <v>187.33273303675242</v>
      </c>
      <c r="G1447" s="23">
        <f>'Emissions Factors'!$AB$39/1000</f>
        <v>0.49266147344102867</v>
      </c>
      <c r="H1447" s="26">
        <f t="shared" si="160"/>
        <v>92291.620281621319</v>
      </c>
      <c r="I1447" s="23">
        <f t="shared" si="155"/>
        <v>55.933849202900376</v>
      </c>
      <c r="J1447" s="26">
        <f>I1447*'Social Cost of Carbon'!$C$4</f>
        <v>2796.6924601450187</v>
      </c>
      <c r="K1447" s="26">
        <f>I1447*'Social Cost of Carbon'!$C$5</f>
        <v>5593.3849202900374</v>
      </c>
      <c r="L1447" s="26">
        <f>I1447*'Social Cost of Carbon'!$C$6</f>
        <v>8390.0773804350556</v>
      </c>
      <c r="M1447" s="23">
        <f t="shared" si="156"/>
        <v>0.38749160397771726</v>
      </c>
      <c r="N1447" s="23">
        <f t="shared" si="157"/>
        <v>0.77498320795543452</v>
      </c>
      <c r="O1447" s="23">
        <f t="shared" si="158"/>
        <v>1.1624748119331518</v>
      </c>
      <c r="P1447" s="27"/>
    </row>
    <row r="1448" spans="1:16" x14ac:dyDescent="0.25">
      <c r="A1448" s="24">
        <f t="shared" si="159"/>
        <v>2019</v>
      </c>
      <c r="B1448" s="32">
        <v>43811</v>
      </c>
      <c r="C1448" s="28">
        <f>'Bitcoin Data'!C1448</f>
        <v>7243.1342770000001</v>
      </c>
      <c r="D1448" s="26">
        <f>'Bitcoin Data'!K1448</f>
        <v>1662.5103906899419</v>
      </c>
      <c r="E1448" s="25">
        <f>'Bitcoin Data'!J1448</f>
        <v>108761.9472647487</v>
      </c>
      <c r="F1448" s="25">
        <f t="shared" si="154"/>
        <v>180.81786743931622</v>
      </c>
      <c r="G1448" s="23">
        <f>'Emissions Factors'!$AB$39/1000</f>
        <v>0.49266147344102867</v>
      </c>
      <c r="H1448" s="26">
        <f t="shared" si="160"/>
        <v>89081.996997118127</v>
      </c>
      <c r="I1448" s="23">
        <f t="shared" si="155"/>
        <v>53.582821193766556</v>
      </c>
      <c r="J1448" s="26">
        <f>I1448*'Social Cost of Carbon'!$C$4</f>
        <v>2679.1410596883279</v>
      </c>
      <c r="K1448" s="26">
        <f>I1448*'Social Cost of Carbon'!$C$5</f>
        <v>5358.2821193766558</v>
      </c>
      <c r="L1448" s="26">
        <f>I1448*'Social Cost of Carbon'!$C$6</f>
        <v>8037.4231790649837</v>
      </c>
      <c r="M1448" s="23">
        <f t="shared" si="156"/>
        <v>0.36988697948010274</v>
      </c>
      <c r="N1448" s="23">
        <f t="shared" si="157"/>
        <v>0.73977395896020548</v>
      </c>
      <c r="O1448" s="23">
        <f t="shared" si="158"/>
        <v>1.1096609384403082</v>
      </c>
      <c r="P1448" s="27"/>
    </row>
    <row r="1449" spans="1:16" x14ac:dyDescent="0.25">
      <c r="A1449" s="24">
        <f t="shared" si="159"/>
        <v>2019</v>
      </c>
      <c r="B1449" s="32">
        <v>43812</v>
      </c>
      <c r="C1449" s="28">
        <f>'Bitcoin Data'!C1449</f>
        <v>7269.6845700000003</v>
      </c>
      <c r="D1449" s="26">
        <f>'Bitcoin Data'!K1449</f>
        <v>1899.9366687777074</v>
      </c>
      <c r="E1449" s="25">
        <f>'Bitcoin Data'!J1449</f>
        <v>93919.460401864577</v>
      </c>
      <c r="F1449" s="25">
        <f t="shared" si="154"/>
        <v>178.44102672931837</v>
      </c>
      <c r="G1449" s="23">
        <f>'Emissions Factors'!$AB$39/1000</f>
        <v>0.49266147344102867</v>
      </c>
      <c r="H1449" s="26">
        <f t="shared" si="160"/>
        <v>87911.019150795968</v>
      </c>
      <c r="I1449" s="23">
        <f t="shared" si="155"/>
        <v>46.270499746368948</v>
      </c>
      <c r="J1449" s="26">
        <f>I1449*'Social Cost of Carbon'!$C$4</f>
        <v>2313.5249873184475</v>
      </c>
      <c r="K1449" s="26">
        <f>I1449*'Social Cost of Carbon'!$C$5</f>
        <v>4627.0499746368951</v>
      </c>
      <c r="L1449" s="26">
        <f>I1449*'Social Cost of Carbon'!$C$6</f>
        <v>6940.5749619553426</v>
      </c>
      <c r="M1449" s="23">
        <f t="shared" si="156"/>
        <v>0.3182428295260199</v>
      </c>
      <c r="N1449" s="23">
        <f t="shared" si="157"/>
        <v>0.6364856590520398</v>
      </c>
      <c r="O1449" s="23">
        <f t="shared" si="158"/>
        <v>0.95472848857805981</v>
      </c>
      <c r="P1449" s="27"/>
    </row>
    <row r="1450" spans="1:16" x14ac:dyDescent="0.25">
      <c r="A1450" s="24">
        <f t="shared" si="159"/>
        <v>2019</v>
      </c>
      <c r="B1450" s="32">
        <v>43813</v>
      </c>
      <c r="C1450" s="28">
        <f>'Bitcoin Data'!C1450</f>
        <v>7124.673828</v>
      </c>
      <c r="D1450" s="26">
        <f>'Bitcoin Data'!K1450</f>
        <v>1887.5838926174499</v>
      </c>
      <c r="E1450" s="25">
        <f>'Bitcoin Data'!J1450</f>
        <v>95138.804976989544</v>
      </c>
      <c r="F1450" s="25">
        <f t="shared" si="154"/>
        <v>179.58247583743835</v>
      </c>
      <c r="G1450" s="23">
        <f>'Emissions Factors'!$AB$39/1000</f>
        <v>0.49266147344102867</v>
      </c>
      <c r="H1450" s="26">
        <f t="shared" si="160"/>
        <v>88473.367150260296</v>
      </c>
      <c r="I1450" s="23">
        <f t="shared" si="155"/>
        <v>46.871223841382346</v>
      </c>
      <c r="J1450" s="26">
        <f>I1450*'Social Cost of Carbon'!$C$4</f>
        <v>2343.5611920691172</v>
      </c>
      <c r="K1450" s="26">
        <f>I1450*'Social Cost of Carbon'!$C$5</f>
        <v>4687.1223841382343</v>
      </c>
      <c r="L1450" s="26">
        <f>I1450*'Social Cost of Carbon'!$C$6</f>
        <v>7030.6835762073515</v>
      </c>
      <c r="M1450" s="23">
        <f t="shared" si="156"/>
        <v>0.32893592726433474</v>
      </c>
      <c r="N1450" s="23">
        <f t="shared" si="157"/>
        <v>0.65787185452866948</v>
      </c>
      <c r="O1450" s="23">
        <f t="shared" si="158"/>
        <v>0.9868077817930041</v>
      </c>
      <c r="P1450" s="27"/>
    </row>
    <row r="1451" spans="1:16" x14ac:dyDescent="0.25">
      <c r="A1451" s="24">
        <f t="shared" si="159"/>
        <v>2019</v>
      </c>
      <c r="B1451" s="32">
        <v>43814</v>
      </c>
      <c r="C1451" s="28">
        <f>'Bitcoin Data'!C1451</f>
        <v>7152.3017579999996</v>
      </c>
      <c r="D1451" s="26">
        <f>'Bitcoin Data'!K1451</f>
        <v>1549.9870834409714</v>
      </c>
      <c r="E1451" s="25">
        <f>'Bitcoin Data'!J1451</f>
        <v>115342.50516360818</v>
      </c>
      <c r="F1451" s="25">
        <f t="shared" si="154"/>
        <v>178.77939317531622</v>
      </c>
      <c r="G1451" s="23">
        <f>'Emissions Factors'!$AB$39/1000</f>
        <v>0.49266147344102867</v>
      </c>
      <c r="H1451" s="26">
        <f t="shared" si="160"/>
        <v>88077.719262644285</v>
      </c>
      <c r="I1451" s="23">
        <f t="shared" si="155"/>
        <v>56.824808544282661</v>
      </c>
      <c r="J1451" s="26">
        <f>I1451*'Social Cost of Carbon'!$C$4</f>
        <v>2841.240427214133</v>
      </c>
      <c r="K1451" s="26">
        <f>I1451*'Social Cost of Carbon'!$C$5</f>
        <v>5682.480854428266</v>
      </c>
      <c r="L1451" s="26">
        <f>I1451*'Social Cost of Carbon'!$C$6</f>
        <v>8523.7212816423998</v>
      </c>
      <c r="M1451" s="23">
        <f t="shared" si="156"/>
        <v>0.39724839965485881</v>
      </c>
      <c r="N1451" s="23">
        <f t="shared" si="157"/>
        <v>0.79449679930971762</v>
      </c>
      <c r="O1451" s="23">
        <f t="shared" si="158"/>
        <v>1.1917451989645764</v>
      </c>
      <c r="P1451" s="27"/>
    </row>
    <row r="1452" spans="1:16" x14ac:dyDescent="0.25">
      <c r="A1452" s="24">
        <f t="shared" si="159"/>
        <v>2019</v>
      </c>
      <c r="B1452" s="32">
        <v>43815</v>
      </c>
      <c r="C1452" s="28">
        <f>'Bitcoin Data'!C1452</f>
        <v>6932.4804690000001</v>
      </c>
      <c r="D1452" s="26">
        <f>'Bitcoin Data'!K1452</f>
        <v>1962.4945486262536</v>
      </c>
      <c r="E1452" s="25">
        <f>'Bitcoin Data'!J1452</f>
        <v>88889.841422024343</v>
      </c>
      <c r="F1452" s="25">
        <f t="shared" si="154"/>
        <v>174.44582921897492</v>
      </c>
      <c r="G1452" s="23">
        <f>'Emissions Factors'!$AB$39/1000</f>
        <v>0.49266147344102867</v>
      </c>
      <c r="H1452" s="26">
        <f t="shared" si="160"/>
        <v>85942.739258662245</v>
      </c>
      <c r="I1452" s="23">
        <f t="shared" si="155"/>
        <v>43.792600248913899</v>
      </c>
      <c r="J1452" s="26">
        <f>I1452*'Social Cost of Carbon'!$C$4</f>
        <v>2189.6300124456948</v>
      </c>
      <c r="K1452" s="26">
        <f>I1452*'Social Cost of Carbon'!$C$5</f>
        <v>4379.2600248913895</v>
      </c>
      <c r="L1452" s="26">
        <f>I1452*'Social Cost of Carbon'!$C$6</f>
        <v>6568.8900373370852</v>
      </c>
      <c r="M1452" s="23">
        <f t="shared" si="156"/>
        <v>0.31585087361400754</v>
      </c>
      <c r="N1452" s="23">
        <f t="shared" si="157"/>
        <v>0.63170174722801509</v>
      </c>
      <c r="O1452" s="23">
        <f t="shared" si="158"/>
        <v>0.94755262084202274</v>
      </c>
      <c r="P1452" s="27"/>
    </row>
    <row r="1453" spans="1:16" x14ac:dyDescent="0.25">
      <c r="A1453" s="24">
        <f t="shared" si="159"/>
        <v>2019</v>
      </c>
      <c r="B1453" s="32">
        <v>43816</v>
      </c>
      <c r="C1453" s="28">
        <f>'Bitcoin Data'!C1453</f>
        <v>6640.5151370000003</v>
      </c>
      <c r="D1453" s="26">
        <f>'Bitcoin Data'!K1453</f>
        <v>1762.4596103005974</v>
      </c>
      <c r="E1453" s="25">
        <f>'Bitcoin Data'!J1453</f>
        <v>99826.611688530655</v>
      </c>
      <c r="F1453" s="25">
        <f t="shared" si="154"/>
        <v>175.94037113419679</v>
      </c>
      <c r="G1453" s="23">
        <f>'Emissions Factors'!$AB$39/1000</f>
        <v>0.49266147344102867</v>
      </c>
      <c r="H1453" s="26">
        <f t="shared" si="160"/>
        <v>86679.042480734817</v>
      </c>
      <c r="I1453" s="23">
        <f t="shared" si="155"/>
        <v>49.180725603096931</v>
      </c>
      <c r="J1453" s="26">
        <f>I1453*'Social Cost of Carbon'!$C$4</f>
        <v>2459.0362801548467</v>
      </c>
      <c r="K1453" s="26">
        <f>I1453*'Social Cost of Carbon'!$C$5</f>
        <v>4918.0725603096935</v>
      </c>
      <c r="L1453" s="26">
        <f>I1453*'Social Cost of Carbon'!$C$6</f>
        <v>7377.1088404645398</v>
      </c>
      <c r="M1453" s="23">
        <f t="shared" si="156"/>
        <v>0.37030806035716241</v>
      </c>
      <c r="N1453" s="23">
        <f t="shared" si="157"/>
        <v>0.74061612071432481</v>
      </c>
      <c r="O1453" s="23">
        <f t="shared" si="158"/>
        <v>1.1109241810714872</v>
      </c>
      <c r="P1453" s="27"/>
    </row>
    <row r="1454" spans="1:16" x14ac:dyDescent="0.25">
      <c r="A1454" s="24">
        <f t="shared" si="159"/>
        <v>2019</v>
      </c>
      <c r="B1454" s="32">
        <v>43817</v>
      </c>
      <c r="C1454" s="28">
        <f>'Bitcoin Data'!C1454</f>
        <v>7276.8027339999999</v>
      </c>
      <c r="D1454" s="26">
        <f>'Bitcoin Data'!K1454</f>
        <v>1675.0418760469011</v>
      </c>
      <c r="E1454" s="25">
        <f>'Bitcoin Data'!J1454</f>
        <v>104242.92062587685</v>
      </c>
      <c r="F1454" s="25">
        <f t="shared" si="154"/>
        <v>174.61125732977698</v>
      </c>
      <c r="G1454" s="23">
        <f>'Emissions Factors'!$AB$39/1000</f>
        <v>0.49266147344102867</v>
      </c>
      <c r="H1454" s="26">
        <f t="shared" si="160"/>
        <v>86024.239315478539</v>
      </c>
      <c r="I1454" s="23">
        <f t="shared" si="155"/>
        <v>51.35647087134069</v>
      </c>
      <c r="J1454" s="26">
        <f>I1454*'Social Cost of Carbon'!$C$4</f>
        <v>2567.8235435670344</v>
      </c>
      <c r="K1454" s="26">
        <f>I1454*'Social Cost of Carbon'!$C$5</f>
        <v>5135.6470871340689</v>
      </c>
      <c r="L1454" s="26">
        <f>I1454*'Social Cost of Carbon'!$C$6</f>
        <v>7703.4706307011038</v>
      </c>
      <c r="M1454" s="23">
        <f t="shared" si="156"/>
        <v>0.35287799290877886</v>
      </c>
      <c r="N1454" s="23">
        <f t="shared" si="157"/>
        <v>0.70575598581755772</v>
      </c>
      <c r="O1454" s="23">
        <f t="shared" si="158"/>
        <v>1.0586339787263366</v>
      </c>
      <c r="P1454" s="27"/>
    </row>
    <row r="1455" spans="1:16" x14ac:dyDescent="0.25">
      <c r="A1455" s="24">
        <f t="shared" si="159"/>
        <v>2019</v>
      </c>
      <c r="B1455" s="32">
        <v>43818</v>
      </c>
      <c r="C1455" s="28">
        <f>'Bitcoin Data'!C1455</f>
        <v>7202.8442379999997</v>
      </c>
      <c r="D1455" s="26">
        <f>'Bitcoin Data'!K1455</f>
        <v>1962.4945486262536</v>
      </c>
      <c r="E1455" s="25">
        <f>'Bitcoin Data'!J1455</f>
        <v>89106.001884408688</v>
      </c>
      <c r="F1455" s="25">
        <f t="shared" si="154"/>
        <v>174.87004294803273</v>
      </c>
      <c r="G1455" s="23">
        <f>'Emissions Factors'!$AB$39/1000</f>
        <v>0.49266147344102867</v>
      </c>
      <c r="H1455" s="26">
        <f t="shared" si="160"/>
        <v>86151.733019473773</v>
      </c>
      <c r="I1455" s="23">
        <f t="shared" si="155"/>
        <v>43.899094180811858</v>
      </c>
      <c r="J1455" s="26">
        <f>I1455*'Social Cost of Carbon'!$C$4</f>
        <v>2194.9547090405931</v>
      </c>
      <c r="K1455" s="26">
        <f>I1455*'Social Cost of Carbon'!$C$5</f>
        <v>4389.9094180811862</v>
      </c>
      <c r="L1455" s="26">
        <f>I1455*'Social Cost of Carbon'!$C$6</f>
        <v>6584.8641271217784</v>
      </c>
      <c r="M1455" s="23">
        <f t="shared" si="156"/>
        <v>0.3047344405229096</v>
      </c>
      <c r="N1455" s="23">
        <f t="shared" si="157"/>
        <v>0.6094688810458192</v>
      </c>
      <c r="O1455" s="23">
        <f t="shared" si="158"/>
        <v>0.91420332156872874</v>
      </c>
      <c r="P1455" s="27"/>
    </row>
    <row r="1456" spans="1:16" x14ac:dyDescent="0.25">
      <c r="A1456" s="24">
        <f t="shared" si="159"/>
        <v>2019</v>
      </c>
      <c r="B1456" s="32">
        <v>43819</v>
      </c>
      <c r="C1456" s="28">
        <f>'Bitcoin Data'!C1456</f>
        <v>7218.8164059999999</v>
      </c>
      <c r="D1456" s="26">
        <f>'Bitcoin Data'!K1456</f>
        <v>1949.9512512187196</v>
      </c>
      <c r="E1456" s="25">
        <f>'Bitcoin Data'!J1456</f>
        <v>91817.138559893865</v>
      </c>
      <c r="F1456" s="25">
        <f t="shared" si="154"/>
        <v>179.03894421818757</v>
      </c>
      <c r="G1456" s="23">
        <f>'Emissions Factors'!$AB$39/1000</f>
        <v>0.49266147344102867</v>
      </c>
      <c r="H1456" s="26">
        <f t="shared" si="160"/>
        <v>88205.590061858427</v>
      </c>
      <c r="I1456" s="23">
        <f t="shared" si="155"/>
        <v>45.234766770056396</v>
      </c>
      <c r="J1456" s="26">
        <f>I1456*'Social Cost of Carbon'!$C$4</f>
        <v>2261.7383385028197</v>
      </c>
      <c r="K1456" s="26">
        <f>I1456*'Social Cost of Carbon'!$C$5</f>
        <v>4523.4766770056394</v>
      </c>
      <c r="L1456" s="26">
        <f>I1456*'Social Cost of Carbon'!$C$6</f>
        <v>6785.2150155084591</v>
      </c>
      <c r="M1456" s="23">
        <f t="shared" si="156"/>
        <v>0.31331151968665538</v>
      </c>
      <c r="N1456" s="23">
        <f t="shared" si="157"/>
        <v>0.62662303937331076</v>
      </c>
      <c r="O1456" s="23">
        <f t="shared" si="158"/>
        <v>0.93993455905996615</v>
      </c>
      <c r="P1456" s="27"/>
    </row>
    <row r="1457" spans="1:16" x14ac:dyDescent="0.25">
      <c r="A1457" s="24">
        <f t="shared" si="159"/>
        <v>2019</v>
      </c>
      <c r="B1457" s="32">
        <v>43820</v>
      </c>
      <c r="C1457" s="28">
        <f>'Bitcoin Data'!C1457</f>
        <v>7191.1586909999996</v>
      </c>
      <c r="D1457" s="26">
        <f>'Bitcoin Data'!K1457</f>
        <v>2199.9511121975065</v>
      </c>
      <c r="E1457" s="25">
        <f>'Bitcoin Data'!J1457</f>
        <v>81729.190082418791</v>
      </c>
      <c r="F1457" s="25">
        <f t="shared" si="154"/>
        <v>179.80022262081866</v>
      </c>
      <c r="G1457" s="23">
        <f>'Emissions Factors'!$AB$39/1000</f>
        <v>0.49266147344102867</v>
      </c>
      <c r="H1457" s="26">
        <f t="shared" si="160"/>
        <v>88580.6426013975</v>
      </c>
      <c r="I1457" s="23">
        <f t="shared" si="155"/>
        <v>40.26482320914635</v>
      </c>
      <c r="J1457" s="26">
        <f>I1457*'Social Cost of Carbon'!$C$4</f>
        <v>2013.2411604573174</v>
      </c>
      <c r="K1457" s="26">
        <f>I1457*'Social Cost of Carbon'!$C$5</f>
        <v>4026.4823209146348</v>
      </c>
      <c r="L1457" s="26">
        <f>I1457*'Social Cost of Carbon'!$C$6</f>
        <v>6039.7234813719524</v>
      </c>
      <c r="M1457" s="23">
        <f t="shared" si="156"/>
        <v>0.27996060815303142</v>
      </c>
      <c r="N1457" s="23">
        <f t="shared" si="157"/>
        <v>0.55992121630606284</v>
      </c>
      <c r="O1457" s="23">
        <f t="shared" si="158"/>
        <v>0.83988182445909432</v>
      </c>
      <c r="P1457" s="27"/>
    </row>
    <row r="1458" spans="1:16" x14ac:dyDescent="0.25">
      <c r="A1458" s="24">
        <f t="shared" si="159"/>
        <v>2019</v>
      </c>
      <c r="B1458" s="32">
        <v>43821</v>
      </c>
      <c r="C1458" s="28">
        <f>'Bitcoin Data'!C1458</f>
        <v>7511.5888670000004</v>
      </c>
      <c r="D1458" s="26">
        <f>'Bitcoin Data'!K1458</f>
        <v>2112.4281187654033</v>
      </c>
      <c r="E1458" s="25">
        <f>'Bitcoin Data'!J1458</f>
        <v>87234.291396133762</v>
      </c>
      <c r="F1458" s="25">
        <f t="shared" si="154"/>
        <v>184.27617006576784</v>
      </c>
      <c r="G1458" s="23">
        <f>'Emissions Factors'!$AB$39/1000</f>
        <v>0.49266147344102867</v>
      </c>
      <c r="H1458" s="26">
        <f t="shared" si="160"/>
        <v>90785.769464670768</v>
      </c>
      <c r="I1458" s="23">
        <f t="shared" si="155"/>
        <v>42.976974533803308</v>
      </c>
      <c r="J1458" s="26">
        <f>I1458*'Social Cost of Carbon'!$C$4</f>
        <v>2148.8487266901652</v>
      </c>
      <c r="K1458" s="26">
        <f>I1458*'Social Cost of Carbon'!$C$5</f>
        <v>4297.6974533803304</v>
      </c>
      <c r="L1458" s="26">
        <f>I1458*'Social Cost of Carbon'!$C$6</f>
        <v>6446.5461800704961</v>
      </c>
      <c r="M1458" s="23">
        <f t="shared" si="156"/>
        <v>0.28607113151925984</v>
      </c>
      <c r="N1458" s="23">
        <f t="shared" si="157"/>
        <v>0.57214226303851967</v>
      </c>
      <c r="O1458" s="23">
        <f t="shared" si="158"/>
        <v>0.85821339455777967</v>
      </c>
      <c r="P1458" s="27"/>
    </row>
    <row r="1459" spans="1:16" x14ac:dyDescent="0.25">
      <c r="A1459" s="24">
        <f t="shared" si="159"/>
        <v>2019</v>
      </c>
      <c r="B1459" s="32">
        <v>43822</v>
      </c>
      <c r="C1459" s="28">
        <f>'Bitcoin Data'!C1459</f>
        <v>7355.6284180000002</v>
      </c>
      <c r="D1459" s="26">
        <f>'Bitcoin Data'!K1459</f>
        <v>1787.4875868917577</v>
      </c>
      <c r="E1459" s="25">
        <f>'Bitcoin Data'!J1459</f>
        <v>107557.91341981897</v>
      </c>
      <c r="F1459" s="25">
        <f t="shared" si="154"/>
        <v>192.25843510990484</v>
      </c>
      <c r="G1459" s="23">
        <f>'Emissions Factors'!$AB$39/1000</f>
        <v>0.49266147344102867</v>
      </c>
      <c r="H1459" s="26">
        <f t="shared" si="160"/>
        <v>94718.323922712123</v>
      </c>
      <c r="I1459" s="23">
        <f t="shared" si="155"/>
        <v>52.989640105650608</v>
      </c>
      <c r="J1459" s="26">
        <f>I1459*'Social Cost of Carbon'!$C$4</f>
        <v>2649.4820052825303</v>
      </c>
      <c r="K1459" s="26">
        <f>I1459*'Social Cost of Carbon'!$C$5</f>
        <v>5298.9640105650606</v>
      </c>
      <c r="L1459" s="26">
        <f>I1459*'Social Cost of Carbon'!$C$6</f>
        <v>7948.4460158475913</v>
      </c>
      <c r="M1459" s="23">
        <f t="shared" si="156"/>
        <v>0.36019791304288395</v>
      </c>
      <c r="N1459" s="23">
        <f t="shared" si="157"/>
        <v>0.72039582608576791</v>
      </c>
      <c r="O1459" s="23">
        <f t="shared" si="158"/>
        <v>1.080593739128652</v>
      </c>
      <c r="P1459" s="27"/>
    </row>
    <row r="1460" spans="1:16" x14ac:dyDescent="0.25">
      <c r="A1460" s="24">
        <f t="shared" si="159"/>
        <v>2019</v>
      </c>
      <c r="B1460" s="32">
        <v>43823</v>
      </c>
      <c r="C1460" s="28">
        <f>'Bitcoin Data'!C1460</f>
        <v>7322.5322269999997</v>
      </c>
      <c r="D1460" s="26">
        <f>'Bitcoin Data'!K1460</f>
        <v>1562.5</v>
      </c>
      <c r="E1460" s="25">
        <f>'Bitcoin Data'!J1460</f>
        <v>121493.73718346657</v>
      </c>
      <c r="F1460" s="25">
        <f t="shared" si="154"/>
        <v>189.83396434916651</v>
      </c>
      <c r="G1460" s="23">
        <f>'Emissions Factors'!$AB$39/1000</f>
        <v>0.49266147344102867</v>
      </c>
      <c r="H1460" s="26">
        <f t="shared" si="160"/>
        <v>93523.880585412073</v>
      </c>
      <c r="I1460" s="23">
        <f t="shared" si="155"/>
        <v>59.855283574663737</v>
      </c>
      <c r="J1460" s="26">
        <f>I1460*'Social Cost of Carbon'!$C$4</f>
        <v>2992.7641787331868</v>
      </c>
      <c r="K1460" s="26">
        <f>I1460*'Social Cost of Carbon'!$C$5</f>
        <v>5985.5283574663736</v>
      </c>
      <c r="L1460" s="26">
        <f>I1460*'Social Cost of Carbon'!$C$6</f>
        <v>8978.2925361995603</v>
      </c>
      <c r="M1460" s="23">
        <f t="shared" si="156"/>
        <v>0.40870618058847458</v>
      </c>
      <c r="N1460" s="23">
        <f t="shared" si="157"/>
        <v>0.81741236117694915</v>
      </c>
      <c r="O1460" s="23">
        <f t="shared" si="158"/>
        <v>1.2261185417654237</v>
      </c>
      <c r="P1460" s="27"/>
    </row>
    <row r="1461" spans="1:16" x14ac:dyDescent="0.25">
      <c r="A1461" s="24">
        <f t="shared" si="159"/>
        <v>2019</v>
      </c>
      <c r="B1461" s="32">
        <v>43824</v>
      </c>
      <c r="C1461" s="28">
        <f>'Bitcoin Data'!C1461</f>
        <v>7275.1557620000003</v>
      </c>
      <c r="D1461" s="26">
        <f>'Bitcoin Data'!K1461</f>
        <v>1600</v>
      </c>
      <c r="E1461" s="25">
        <f>'Bitcoin Data'!J1461</f>
        <v>116901.87032699811</v>
      </c>
      <c r="F1461" s="25">
        <f t="shared" si="154"/>
        <v>187.04299252319697</v>
      </c>
      <c r="G1461" s="23">
        <f>'Emissions Factors'!$AB$39/1000</f>
        <v>0.49266147344102867</v>
      </c>
      <c r="H1461" s="26">
        <f t="shared" si="160"/>
        <v>92148.876293297537</v>
      </c>
      <c r="I1461" s="23">
        <f t="shared" si="155"/>
        <v>57.593047683310957</v>
      </c>
      <c r="J1461" s="26">
        <f>I1461*'Social Cost of Carbon'!$C$4</f>
        <v>2879.652384165548</v>
      </c>
      <c r="K1461" s="26">
        <f>I1461*'Social Cost of Carbon'!$C$5</f>
        <v>5759.3047683310961</v>
      </c>
      <c r="L1461" s="26">
        <f>I1461*'Social Cost of Carbon'!$C$6</f>
        <v>8638.9571524966432</v>
      </c>
      <c r="M1461" s="23">
        <f t="shared" si="156"/>
        <v>0.39582003167639507</v>
      </c>
      <c r="N1461" s="23">
        <f t="shared" si="157"/>
        <v>0.79164006335279014</v>
      </c>
      <c r="O1461" s="23">
        <f t="shared" si="158"/>
        <v>1.1874600950291849</v>
      </c>
      <c r="P1461" s="27"/>
    </row>
    <row r="1462" spans="1:16" x14ac:dyDescent="0.25">
      <c r="A1462" s="24">
        <f t="shared" si="159"/>
        <v>2019</v>
      </c>
      <c r="B1462" s="32">
        <v>43825</v>
      </c>
      <c r="C1462" s="28">
        <f>'Bitcoin Data'!C1462</f>
        <v>7238.966797</v>
      </c>
      <c r="D1462" s="26">
        <f>'Bitcoin Data'!K1462</f>
        <v>2087.4405659283316</v>
      </c>
      <c r="E1462" s="25">
        <f>'Bitcoin Data'!J1462</f>
        <v>89111.081291214839</v>
      </c>
      <c r="F1462" s="25">
        <f t="shared" si="154"/>
        <v>186.01408596101908</v>
      </c>
      <c r="G1462" s="23">
        <f>'Emissions Factors'!$AB$39/1000</f>
        <v>0.49266147344102867</v>
      </c>
      <c r="H1462" s="26">
        <f t="shared" si="160"/>
        <v>91641.973670341831</v>
      </c>
      <c r="I1462" s="23">
        <f t="shared" si="155"/>
        <v>43.901596608853183</v>
      </c>
      <c r="J1462" s="26">
        <f>I1462*'Social Cost of Carbon'!$C$4</f>
        <v>2195.0798304426589</v>
      </c>
      <c r="K1462" s="26">
        <f>I1462*'Social Cost of Carbon'!$C$5</f>
        <v>4390.1596608853179</v>
      </c>
      <c r="L1462" s="26">
        <f>I1462*'Social Cost of Carbon'!$C$6</f>
        <v>6585.2394913279777</v>
      </c>
      <c r="M1462" s="23">
        <f t="shared" si="156"/>
        <v>0.30323109526519065</v>
      </c>
      <c r="N1462" s="23">
        <f t="shared" si="157"/>
        <v>0.60646219053038131</v>
      </c>
      <c r="O1462" s="23">
        <f t="shared" si="158"/>
        <v>0.90969328579557207</v>
      </c>
      <c r="P1462" s="27"/>
    </row>
    <row r="1463" spans="1:16" x14ac:dyDescent="0.25">
      <c r="A1463" s="24">
        <f t="shared" si="159"/>
        <v>2019</v>
      </c>
      <c r="B1463" s="32">
        <v>43826</v>
      </c>
      <c r="C1463" s="28">
        <f>'Bitcoin Data'!C1463</f>
        <v>7290.0883789999998</v>
      </c>
      <c r="D1463" s="26">
        <f>'Bitcoin Data'!K1463</f>
        <v>1812.5062934246303</v>
      </c>
      <c r="E1463" s="25">
        <f>'Bitcoin Data'!J1463</f>
        <v>103612.62349432505</v>
      </c>
      <c r="F1463" s="25">
        <f t="shared" si="154"/>
        <v>187.79853216170085</v>
      </c>
      <c r="G1463" s="23">
        <f>'Emissions Factors'!$AB$39/1000</f>
        <v>0.49266147344102867</v>
      </c>
      <c r="H1463" s="26">
        <f t="shared" si="160"/>
        <v>92521.101564845943</v>
      </c>
      <c r="I1463" s="23">
        <f t="shared" si="155"/>
        <v>51.045947757804726</v>
      </c>
      <c r="J1463" s="26">
        <f>I1463*'Social Cost of Carbon'!$C$4</f>
        <v>2552.2973878902362</v>
      </c>
      <c r="K1463" s="26">
        <f>I1463*'Social Cost of Carbon'!$C$5</f>
        <v>5104.5947757804724</v>
      </c>
      <c r="L1463" s="26">
        <f>I1463*'Social Cost of Carbon'!$C$6</f>
        <v>7656.8921636707091</v>
      </c>
      <c r="M1463" s="23">
        <f t="shared" si="156"/>
        <v>0.35010513661843168</v>
      </c>
      <c r="N1463" s="23">
        <f t="shared" si="157"/>
        <v>0.70021027323686336</v>
      </c>
      <c r="O1463" s="23">
        <f t="shared" si="158"/>
        <v>1.0503154098552951</v>
      </c>
      <c r="P1463" s="27"/>
    </row>
    <row r="1464" spans="1:16" x14ac:dyDescent="0.25">
      <c r="A1464" s="24">
        <f t="shared" si="159"/>
        <v>2019</v>
      </c>
      <c r="B1464" s="32">
        <v>43827</v>
      </c>
      <c r="C1464" s="28">
        <f>'Bitcoin Data'!C1464</f>
        <v>7317.9902339999999</v>
      </c>
      <c r="D1464" s="26">
        <f>'Bitcoin Data'!K1464</f>
        <v>1862.5827814569536</v>
      </c>
      <c r="E1464" s="25">
        <f>'Bitcoin Data'!J1464</f>
        <v>99730.972149346475</v>
      </c>
      <c r="F1464" s="25">
        <f t="shared" si="154"/>
        <v>185.75719150333575</v>
      </c>
      <c r="G1464" s="23">
        <f>'Emissions Factors'!$AB$39/1000</f>
        <v>0.49266147344102867</v>
      </c>
      <c r="H1464" s="26">
        <f t="shared" si="160"/>
        <v>91515.411668300716</v>
      </c>
      <c r="I1464" s="23">
        <f t="shared" si="155"/>
        <v>49.133607686803231</v>
      </c>
      <c r="J1464" s="26">
        <f>I1464*'Social Cost of Carbon'!$C$4</f>
        <v>2456.6803843401617</v>
      </c>
      <c r="K1464" s="26">
        <f>I1464*'Social Cost of Carbon'!$C$5</f>
        <v>4913.3607686803234</v>
      </c>
      <c r="L1464" s="26">
        <f>I1464*'Social Cost of Carbon'!$C$6</f>
        <v>7370.0411530204847</v>
      </c>
      <c r="M1464" s="23">
        <f t="shared" si="156"/>
        <v>0.33570424471547083</v>
      </c>
      <c r="N1464" s="23">
        <f t="shared" si="157"/>
        <v>0.67140848943094167</v>
      </c>
      <c r="O1464" s="23">
        <f t="shared" si="158"/>
        <v>1.0071127341464126</v>
      </c>
      <c r="P1464" s="27"/>
    </row>
    <row r="1465" spans="1:16" x14ac:dyDescent="0.25">
      <c r="A1465" s="24">
        <f t="shared" si="159"/>
        <v>2019</v>
      </c>
      <c r="B1465" s="32">
        <v>43828</v>
      </c>
      <c r="C1465" s="28">
        <f>'Bitcoin Data'!C1465</f>
        <v>7422.6528319999998</v>
      </c>
      <c r="D1465" s="26">
        <f>'Bitcoin Data'!K1465</f>
        <v>1937.5672766415501</v>
      </c>
      <c r="E1465" s="25">
        <f>'Bitcoin Data'!J1465</f>
        <v>93362.943248631374</v>
      </c>
      <c r="F1465" s="25">
        <f t="shared" si="154"/>
        <v>180.8969836894903</v>
      </c>
      <c r="G1465" s="23">
        <f>'Emissions Factors'!$AB$39/1000</f>
        <v>0.49266147344102867</v>
      </c>
      <c r="H1465" s="26">
        <f t="shared" si="160"/>
        <v>89120.974525502024</v>
      </c>
      <c r="I1465" s="23">
        <f t="shared" si="155"/>
        <v>45.996325185661874</v>
      </c>
      <c r="J1465" s="26">
        <f>I1465*'Social Cost of Carbon'!$C$4</f>
        <v>2299.8162592830936</v>
      </c>
      <c r="K1465" s="26">
        <f>I1465*'Social Cost of Carbon'!$C$5</f>
        <v>4599.6325185661872</v>
      </c>
      <c r="L1465" s="26">
        <f>I1465*'Social Cost of Carbon'!$C$6</f>
        <v>6899.4487778492812</v>
      </c>
      <c r="M1465" s="23">
        <f t="shared" si="156"/>
        <v>0.30983750841320418</v>
      </c>
      <c r="N1465" s="23">
        <f t="shared" si="157"/>
        <v>0.61967501682640835</v>
      </c>
      <c r="O1465" s="23">
        <f t="shared" si="158"/>
        <v>0.92951252523961259</v>
      </c>
      <c r="P1465" s="27"/>
    </row>
    <row r="1466" spans="1:16" x14ac:dyDescent="0.25">
      <c r="A1466" s="24">
        <f t="shared" si="159"/>
        <v>2019</v>
      </c>
      <c r="B1466" s="32">
        <v>43829</v>
      </c>
      <c r="C1466" s="28">
        <f>'Bitcoin Data'!C1466</f>
        <v>7292.9951170000004</v>
      </c>
      <c r="D1466" s="26">
        <f>'Bitcoin Data'!K1466</f>
        <v>2074.9279538904898</v>
      </c>
      <c r="E1466" s="25">
        <f>'Bitcoin Data'!J1466</f>
        <v>85946.491974870441</v>
      </c>
      <c r="F1466" s="25">
        <f t="shared" si="154"/>
        <v>178.33277873748332</v>
      </c>
      <c r="G1466" s="23">
        <f>'Emissions Factors'!$AB$39/1000</f>
        <v>0.49266147344102867</v>
      </c>
      <c r="H1466" s="26">
        <f t="shared" si="160"/>
        <v>87857.68953564149</v>
      </c>
      <c r="I1466" s="23">
        <f t="shared" si="155"/>
        <v>42.342525373427222</v>
      </c>
      <c r="J1466" s="26">
        <f>I1466*'Social Cost of Carbon'!$C$4</f>
        <v>2117.1262686713612</v>
      </c>
      <c r="K1466" s="26">
        <f>I1466*'Social Cost of Carbon'!$C$5</f>
        <v>4234.2525373427225</v>
      </c>
      <c r="L1466" s="26">
        <f>I1466*'Social Cost of Carbon'!$C$6</f>
        <v>6351.3788060140832</v>
      </c>
      <c r="M1466" s="23">
        <f t="shared" si="156"/>
        <v>0.29029585714877715</v>
      </c>
      <c r="N1466" s="23">
        <f t="shared" si="157"/>
        <v>0.5805917142975543</v>
      </c>
      <c r="O1466" s="23">
        <f t="shared" si="158"/>
        <v>0.87088757144633133</v>
      </c>
      <c r="P1466" s="27"/>
    </row>
    <row r="1467" spans="1:16" x14ac:dyDescent="0.25">
      <c r="A1467" s="24">
        <f t="shared" si="159"/>
        <v>2019</v>
      </c>
      <c r="B1467" s="32">
        <v>43830</v>
      </c>
      <c r="C1467" s="28">
        <f>'Bitcoin Data'!C1467</f>
        <v>7193.5991210000002</v>
      </c>
      <c r="D1467" s="26">
        <f>'Bitcoin Data'!K1467</f>
        <v>1812.5062934246303</v>
      </c>
      <c r="E1467" s="25">
        <f>'Bitcoin Data'!J1467</f>
        <v>100572.25557228678</v>
      </c>
      <c r="F1467" s="25">
        <f t="shared" si="154"/>
        <v>182.28784616868012</v>
      </c>
      <c r="G1467" s="23">
        <f>'Emissions Factors'!$AB$39/1000</f>
        <v>0.49266147344102867</v>
      </c>
      <c r="H1467" s="26">
        <f t="shared" si="160"/>
        <v>89806.198883853533</v>
      </c>
      <c r="I1467" s="23">
        <f t="shared" si="155"/>
        <v>49.548075617530515</v>
      </c>
      <c r="J1467" s="26">
        <f>I1467*'Social Cost of Carbon'!$C$4</f>
        <v>2477.4037808765256</v>
      </c>
      <c r="K1467" s="26">
        <f>I1467*'Social Cost of Carbon'!$C$5</f>
        <v>4954.8075617530512</v>
      </c>
      <c r="L1467" s="26">
        <f>I1467*'Social Cost of Carbon'!$C$6</f>
        <v>7432.2113426295773</v>
      </c>
      <c r="M1467" s="23">
        <f t="shared" si="156"/>
        <v>0.34439002496599164</v>
      </c>
      <c r="N1467" s="23">
        <f t="shared" si="157"/>
        <v>0.68878004993198327</v>
      </c>
      <c r="O1467" s="23">
        <f t="shared" si="158"/>
        <v>1.0331700748979751</v>
      </c>
      <c r="P1467" s="27"/>
    </row>
    <row r="1468" spans="1:16" x14ac:dyDescent="0.25">
      <c r="A1468" s="24">
        <f t="shared" si="159"/>
        <v>2020</v>
      </c>
      <c r="B1468" s="32">
        <v>43831</v>
      </c>
      <c r="C1468" s="28">
        <f>'Bitcoin Data'!C1468</f>
        <v>7200.1743159999996</v>
      </c>
      <c r="D1468" s="26">
        <f>'Bitcoin Data'!K1468</f>
        <v>2174.9637506041568</v>
      </c>
      <c r="E1468" s="25">
        <f>'Bitcoin Data'!J1468</f>
        <v>85385.573515407479</v>
      </c>
      <c r="F1468" s="25">
        <f t="shared" si="154"/>
        <v>185.71052722055759</v>
      </c>
      <c r="G1468" s="23">
        <f>'Emissions Factors'!$AB$39/1000</f>
        <v>0.49266147344102867</v>
      </c>
      <c r="H1468" s="26">
        <f t="shared" si="160"/>
        <v>91492.42197399016</v>
      </c>
      <c r="I1468" s="23">
        <f t="shared" si="155"/>
        <v>42.066182458707928</v>
      </c>
      <c r="J1468" s="26">
        <f>I1468*'Social Cost of Carbon'!$C$4</f>
        <v>2103.3091229353963</v>
      </c>
      <c r="K1468" s="26">
        <f>I1468*'Social Cost of Carbon'!$C$5</f>
        <v>4206.6182458707926</v>
      </c>
      <c r="L1468" s="26">
        <f>I1468*'Social Cost of Carbon'!$C$6</f>
        <v>6309.9273688061894</v>
      </c>
      <c r="M1468" s="23">
        <f t="shared" si="156"/>
        <v>0.29211919470636832</v>
      </c>
      <c r="N1468" s="23">
        <f t="shared" si="157"/>
        <v>0.58423838941273665</v>
      </c>
      <c r="O1468" s="23">
        <f t="shared" si="158"/>
        <v>0.87635758411910503</v>
      </c>
      <c r="P1468" s="27"/>
    </row>
    <row r="1469" spans="1:16" x14ac:dyDescent="0.25">
      <c r="A1469" s="24">
        <f t="shared" si="159"/>
        <v>2020</v>
      </c>
      <c r="B1469" s="32">
        <v>43832</v>
      </c>
      <c r="C1469" s="28">
        <f>'Bitcoin Data'!C1469</f>
        <v>6985.4702150000003</v>
      </c>
      <c r="D1469" s="26">
        <f>'Bitcoin Data'!K1469</f>
        <v>1762.4596103005974</v>
      </c>
      <c r="E1469" s="25">
        <f>'Bitcoin Data'!J1469</f>
        <v>110016.79179177358</v>
      </c>
      <c r="F1469" s="25">
        <f t="shared" si="154"/>
        <v>193.90015198785125</v>
      </c>
      <c r="G1469" s="23">
        <f>'Emissions Factors'!$AB$39/1000</f>
        <v>0.49266147344102867</v>
      </c>
      <c r="H1469" s="26">
        <f t="shared" si="160"/>
        <v>95527.134578774188</v>
      </c>
      <c r="I1469" s="23">
        <f t="shared" si="155"/>
        <v>54.20103474739004</v>
      </c>
      <c r="J1469" s="26">
        <f>I1469*'Social Cost of Carbon'!$C$4</f>
        <v>2710.051737369502</v>
      </c>
      <c r="K1469" s="26">
        <f>I1469*'Social Cost of Carbon'!$C$5</f>
        <v>5420.103474739004</v>
      </c>
      <c r="L1469" s="26">
        <f>I1469*'Social Cost of Carbon'!$C$6</f>
        <v>8130.155212108506</v>
      </c>
      <c r="M1469" s="23">
        <f t="shared" si="156"/>
        <v>0.38795552109722964</v>
      </c>
      <c r="N1469" s="23">
        <f t="shared" si="157"/>
        <v>0.77591104219445928</v>
      </c>
      <c r="O1469" s="23">
        <f t="shared" si="158"/>
        <v>1.1638665632916889</v>
      </c>
      <c r="P1469" s="27"/>
    </row>
    <row r="1470" spans="1:16" x14ac:dyDescent="0.25">
      <c r="A1470" s="24">
        <f t="shared" si="159"/>
        <v>2020</v>
      </c>
      <c r="B1470" s="32">
        <v>43833</v>
      </c>
      <c r="C1470" s="28">
        <f>'Bitcoin Data'!C1470</f>
        <v>7344.8842770000001</v>
      </c>
      <c r="D1470" s="26">
        <f>'Bitcoin Data'!K1470</f>
        <v>2112.4281187654033</v>
      </c>
      <c r="E1470" s="25">
        <f>'Bitcoin Data'!J1470</f>
        <v>90347.258537558257</v>
      </c>
      <c r="F1470" s="25">
        <f t="shared" si="154"/>
        <v>190.85208938810572</v>
      </c>
      <c r="G1470" s="23">
        <f>'Emissions Factors'!$AB$39/1000</f>
        <v>0.49266147344102867</v>
      </c>
      <c r="H1470" s="26">
        <f t="shared" si="160"/>
        <v>94025.471567243076</v>
      </c>
      <c r="I1470" s="23">
        <f t="shared" si="155"/>
        <v>44.510613512471004</v>
      </c>
      <c r="J1470" s="26">
        <f>I1470*'Social Cost of Carbon'!$C$4</f>
        <v>2225.53067562355</v>
      </c>
      <c r="K1470" s="26">
        <f>I1470*'Social Cost of Carbon'!$C$5</f>
        <v>4451.0613512471</v>
      </c>
      <c r="L1470" s="26">
        <f>I1470*'Social Cost of Carbon'!$C$6</f>
        <v>6676.5920268706504</v>
      </c>
      <c r="M1470" s="23">
        <f t="shared" si="156"/>
        <v>0.30300418518405337</v>
      </c>
      <c r="N1470" s="23">
        <f t="shared" si="157"/>
        <v>0.60600837036810673</v>
      </c>
      <c r="O1470" s="23">
        <f t="shared" si="158"/>
        <v>0.90901255555216021</v>
      </c>
      <c r="P1470" s="27"/>
    </row>
    <row r="1471" spans="1:16" x14ac:dyDescent="0.25">
      <c r="A1471" s="24">
        <f t="shared" si="159"/>
        <v>2020</v>
      </c>
      <c r="B1471" s="32">
        <v>43834</v>
      </c>
      <c r="C1471" s="28">
        <f>'Bitcoin Data'!C1471</f>
        <v>7410.6567379999997</v>
      </c>
      <c r="D1471" s="26">
        <f>'Bitcoin Data'!K1471</f>
        <v>2112.4281187654033</v>
      </c>
      <c r="E1471" s="25">
        <f>'Bitcoin Data'!J1471</f>
        <v>93218.612330213233</v>
      </c>
      <c r="F1471" s="25">
        <f t="shared" si="154"/>
        <v>196.91761787863376</v>
      </c>
      <c r="G1471" s="23">
        <f>'Emissions Factors'!$AB$39/1000</f>
        <v>0.49266147344102867</v>
      </c>
      <c r="H1471" s="26">
        <f t="shared" si="160"/>
        <v>97013.723770585158</v>
      </c>
      <c r="I1471" s="23">
        <f t="shared" si="155"/>
        <v>45.92521890273089</v>
      </c>
      <c r="J1471" s="26">
        <f>I1471*'Social Cost of Carbon'!$C$4</f>
        <v>2296.2609451365447</v>
      </c>
      <c r="K1471" s="26">
        <f>I1471*'Social Cost of Carbon'!$C$5</f>
        <v>4592.5218902730894</v>
      </c>
      <c r="L1471" s="26">
        <f>I1471*'Social Cost of Carbon'!$C$6</f>
        <v>6888.7828354096337</v>
      </c>
      <c r="M1471" s="23">
        <f t="shared" si="156"/>
        <v>0.30985930482542678</v>
      </c>
      <c r="N1471" s="23">
        <f t="shared" si="157"/>
        <v>0.61971860965085357</v>
      </c>
      <c r="O1471" s="23">
        <f t="shared" si="158"/>
        <v>0.92957791447628024</v>
      </c>
      <c r="P1471" s="27"/>
    </row>
    <row r="1472" spans="1:16" x14ac:dyDescent="0.25">
      <c r="A1472" s="24">
        <f t="shared" si="159"/>
        <v>2020</v>
      </c>
      <c r="B1472" s="32">
        <v>43835</v>
      </c>
      <c r="C1472" s="28">
        <f>'Bitcoin Data'!C1472</f>
        <v>7411.3173829999996</v>
      </c>
      <c r="D1472" s="26">
        <f>'Bitcoin Data'!K1472</f>
        <v>2037.5820692777904</v>
      </c>
      <c r="E1472" s="25">
        <f>'Bitcoin Data'!J1472</f>
        <v>99179.704638567579</v>
      </c>
      <c r="F1472" s="25">
        <f t="shared" si="154"/>
        <v>202.08678780781261</v>
      </c>
      <c r="G1472" s="23">
        <f>'Emissions Factors'!$AB$39/1000</f>
        <v>0.49266147344102867</v>
      </c>
      <c r="H1472" s="26">
        <f t="shared" si="160"/>
        <v>99560.37464436148</v>
      </c>
      <c r="I1472" s="23">
        <f t="shared" si="155"/>
        <v>48.862019422682728</v>
      </c>
      <c r="J1472" s="26">
        <f>I1472*'Social Cost of Carbon'!$C$4</f>
        <v>2443.1009711341362</v>
      </c>
      <c r="K1472" s="26">
        <f>I1472*'Social Cost of Carbon'!$C$5</f>
        <v>4886.2019422682724</v>
      </c>
      <c r="L1472" s="26">
        <f>I1472*'Social Cost of Carbon'!$C$6</f>
        <v>7329.3029134024091</v>
      </c>
      <c r="M1472" s="23">
        <f t="shared" si="156"/>
        <v>0.32964462927172639</v>
      </c>
      <c r="N1472" s="23">
        <f t="shared" si="157"/>
        <v>0.65928925854345277</v>
      </c>
      <c r="O1472" s="23">
        <f t="shared" si="158"/>
        <v>0.98893388781517921</v>
      </c>
      <c r="P1472" s="27"/>
    </row>
    <row r="1473" spans="1:16" x14ac:dyDescent="0.25">
      <c r="A1473" s="24">
        <f t="shared" si="159"/>
        <v>2020</v>
      </c>
      <c r="B1473" s="32">
        <v>43836</v>
      </c>
      <c r="C1473" s="28">
        <f>'Bitcoin Data'!C1473</f>
        <v>7769.2192379999997</v>
      </c>
      <c r="D1473" s="26">
        <f>'Bitcoin Data'!K1473</f>
        <v>1687.4472672728978</v>
      </c>
      <c r="E1473" s="25">
        <f>'Bitcoin Data'!J1473</f>
        <v>121640.2989421071</v>
      </c>
      <c r="F1473" s="25">
        <f t="shared" si="154"/>
        <v>205.26159004011697</v>
      </c>
      <c r="G1473" s="23">
        <f>'Emissions Factors'!$AB$39/1000</f>
        <v>0.49266147344102867</v>
      </c>
      <c r="H1473" s="26">
        <f t="shared" si="160"/>
        <v>101124.4773900124</v>
      </c>
      <c r="I1473" s="23">
        <f t="shared" si="155"/>
        <v>59.927488906625683</v>
      </c>
      <c r="J1473" s="26">
        <f>I1473*'Social Cost of Carbon'!$C$4</f>
        <v>2996.3744453312843</v>
      </c>
      <c r="K1473" s="26">
        <f>I1473*'Social Cost of Carbon'!$C$5</f>
        <v>5992.7488906625686</v>
      </c>
      <c r="L1473" s="26">
        <f>I1473*'Social Cost of Carbon'!$C$6</f>
        <v>8989.1233359938524</v>
      </c>
      <c r="M1473" s="23">
        <f t="shared" si="156"/>
        <v>0.3856725307320108</v>
      </c>
      <c r="N1473" s="23">
        <f t="shared" si="157"/>
        <v>0.7713450614640216</v>
      </c>
      <c r="O1473" s="23">
        <f t="shared" si="158"/>
        <v>1.1570175921960324</v>
      </c>
      <c r="P1473" s="27"/>
    </row>
    <row r="1474" spans="1:16" x14ac:dyDescent="0.25">
      <c r="A1474" s="24">
        <f t="shared" si="159"/>
        <v>2020</v>
      </c>
      <c r="B1474" s="32">
        <v>43837</v>
      </c>
      <c r="C1474" s="28">
        <f>'Bitcoin Data'!C1474</f>
        <v>8163.6923829999996</v>
      </c>
      <c r="D1474" s="26">
        <f>'Bitcoin Data'!K1474</f>
        <v>2199.9511121975065</v>
      </c>
      <c r="E1474" s="25">
        <f>'Bitcoin Data'!J1474</f>
        <v>91487.173184750151</v>
      </c>
      <c r="F1474" s="25">
        <f t="shared" si="154"/>
        <v>201.267308399597</v>
      </c>
      <c r="G1474" s="23">
        <f>'Emissions Factors'!$AB$39/1000</f>
        <v>0.49266147344102867</v>
      </c>
      <c r="H1474" s="26">
        <f t="shared" si="160"/>
        <v>99156.648711655376</v>
      </c>
      <c r="I1474" s="23">
        <f t="shared" si="155"/>
        <v>45.072205542153576</v>
      </c>
      <c r="J1474" s="26">
        <f>I1474*'Social Cost of Carbon'!$C$4</f>
        <v>2253.6102771076789</v>
      </c>
      <c r="K1474" s="26">
        <f>I1474*'Social Cost of Carbon'!$C$5</f>
        <v>4507.2205542153579</v>
      </c>
      <c r="L1474" s="26">
        <f>I1474*'Social Cost of Carbon'!$C$6</f>
        <v>6760.8308313230364</v>
      </c>
      <c r="M1474" s="23">
        <f t="shared" si="156"/>
        <v>0.27605281671325305</v>
      </c>
      <c r="N1474" s="23">
        <f t="shared" si="157"/>
        <v>0.55210563342650609</v>
      </c>
      <c r="O1474" s="23">
        <f t="shared" si="158"/>
        <v>0.82815845013975908</v>
      </c>
      <c r="P1474" s="27"/>
    </row>
    <row r="1475" spans="1:16" x14ac:dyDescent="0.25">
      <c r="A1475" s="24">
        <f t="shared" si="159"/>
        <v>2020</v>
      </c>
      <c r="B1475" s="32">
        <v>43838</v>
      </c>
      <c r="C1475" s="28">
        <f>'Bitcoin Data'!C1475</f>
        <v>8079.8627930000002</v>
      </c>
      <c r="D1475" s="26">
        <f>'Bitcoin Data'!K1475</f>
        <v>1774.9728823587418</v>
      </c>
      <c r="E1475" s="25">
        <f>'Bitcoin Data'!J1475</f>
        <v>117535.41990629397</v>
      </c>
      <c r="F1475" s="25">
        <f t="shared" si="154"/>
        <v>208.62218305031965</v>
      </c>
      <c r="G1475" s="23">
        <f>'Emissions Factors'!$AB$39/1000</f>
        <v>0.49266147344102867</v>
      </c>
      <c r="H1475" s="26">
        <f t="shared" si="160"/>
        <v>102780.11209405448</v>
      </c>
      <c r="I1475" s="23">
        <f t="shared" si="155"/>
        <v>57.905173152544805</v>
      </c>
      <c r="J1475" s="26">
        <f>I1475*'Social Cost of Carbon'!$C$4</f>
        <v>2895.2586576272402</v>
      </c>
      <c r="K1475" s="26">
        <f>I1475*'Social Cost of Carbon'!$C$5</f>
        <v>5790.5173152544803</v>
      </c>
      <c r="L1475" s="26">
        <f>I1475*'Social Cost of Carbon'!$C$6</f>
        <v>8685.77597288172</v>
      </c>
      <c r="M1475" s="23">
        <f t="shared" si="156"/>
        <v>0.35833017611828155</v>
      </c>
      <c r="N1475" s="23">
        <f t="shared" si="157"/>
        <v>0.7166603522365631</v>
      </c>
      <c r="O1475" s="23">
        <f t="shared" si="158"/>
        <v>1.0749905283548444</v>
      </c>
      <c r="P1475" s="27"/>
    </row>
    <row r="1476" spans="1:16" x14ac:dyDescent="0.25">
      <c r="A1476" s="24">
        <f t="shared" si="159"/>
        <v>2020</v>
      </c>
      <c r="B1476" s="32">
        <v>43839</v>
      </c>
      <c r="C1476" s="28">
        <f>'Bitcoin Data'!C1476</f>
        <v>7879.0712890000004</v>
      </c>
      <c r="D1476" s="26">
        <f>'Bitcoin Data'!K1476</f>
        <v>1962.4945486262536</v>
      </c>
      <c r="E1476" s="25">
        <f>'Bitcoin Data'!J1476</f>
        <v>104122.53648801995</v>
      </c>
      <c r="F1476" s="25">
        <f t="shared" si="154"/>
        <v>204.33991024687734</v>
      </c>
      <c r="G1476" s="23">
        <f>'Emissions Factors'!$AB$39/1000</f>
        <v>0.49266147344102867</v>
      </c>
      <c r="H1476" s="26">
        <f t="shared" si="160"/>
        <v>100670.40126503415</v>
      </c>
      <c r="I1476" s="23">
        <f t="shared" si="155"/>
        <v>51.297162244605175</v>
      </c>
      <c r="J1476" s="26">
        <f>I1476*'Social Cost of Carbon'!$C$4</f>
        <v>2564.8581122302589</v>
      </c>
      <c r="K1476" s="26">
        <f>I1476*'Social Cost of Carbon'!$C$5</f>
        <v>5129.7162244605179</v>
      </c>
      <c r="L1476" s="26">
        <f>I1476*'Social Cost of Carbon'!$C$6</f>
        <v>7694.5743366907764</v>
      </c>
      <c r="M1476" s="23">
        <f t="shared" si="156"/>
        <v>0.32552797381222665</v>
      </c>
      <c r="N1476" s="23">
        <f t="shared" si="157"/>
        <v>0.65105594762445329</v>
      </c>
      <c r="O1476" s="23">
        <f t="shared" si="158"/>
        <v>0.97658392143667982</v>
      </c>
      <c r="P1476" s="27"/>
    </row>
    <row r="1477" spans="1:16" x14ac:dyDescent="0.25">
      <c r="A1477" s="24">
        <f t="shared" si="159"/>
        <v>2020</v>
      </c>
      <c r="B1477" s="32">
        <v>43840</v>
      </c>
      <c r="C1477" s="28">
        <f>'Bitcoin Data'!C1477</f>
        <v>8166.5541990000002</v>
      </c>
      <c r="D1477" s="26">
        <f>'Bitcoin Data'!K1477</f>
        <v>1862.5827814569536</v>
      </c>
      <c r="E1477" s="25">
        <f>'Bitcoin Data'!J1477</f>
        <v>111252.54914220226</v>
      </c>
      <c r="F1477" s="25">
        <f t="shared" si="154"/>
        <v>207.21708242545949</v>
      </c>
      <c r="G1477" s="23">
        <f>'Emissions Factors'!$AB$39/1000</f>
        <v>0.49266147344102867</v>
      </c>
      <c r="H1477" s="26">
        <f t="shared" si="160"/>
        <v>102087.87314987797</v>
      </c>
      <c r="I1477" s="23">
        <f t="shared" si="155"/>
        <v>54.809844784467813</v>
      </c>
      <c r="J1477" s="26">
        <f>I1477*'Social Cost of Carbon'!$C$4</f>
        <v>2740.4922392233907</v>
      </c>
      <c r="K1477" s="26">
        <f>I1477*'Social Cost of Carbon'!$C$5</f>
        <v>5480.9844784467814</v>
      </c>
      <c r="L1477" s="26">
        <f>I1477*'Social Cost of Carbon'!$C$6</f>
        <v>8221.4767176701716</v>
      </c>
      <c r="M1477" s="23">
        <f t="shared" si="156"/>
        <v>0.33557509966185811</v>
      </c>
      <c r="N1477" s="23">
        <f t="shared" si="157"/>
        <v>0.67115019932371622</v>
      </c>
      <c r="O1477" s="23">
        <f t="shared" si="158"/>
        <v>1.0067252989855742</v>
      </c>
      <c r="P1477" s="27"/>
    </row>
    <row r="1478" spans="1:16" x14ac:dyDescent="0.25">
      <c r="A1478" s="24">
        <f t="shared" si="159"/>
        <v>2020</v>
      </c>
      <c r="B1478" s="32">
        <v>43841</v>
      </c>
      <c r="C1478" s="28">
        <f>'Bitcoin Data'!C1478</f>
        <v>8037.5375979999999</v>
      </c>
      <c r="D1478" s="26">
        <f>'Bitcoin Data'!K1478</f>
        <v>2037.5820692777904</v>
      </c>
      <c r="E1478" s="25">
        <f>'Bitcoin Data'!J1478</f>
        <v>99811.518570169297</v>
      </c>
      <c r="F1478" s="25">
        <f t="shared" si="154"/>
        <v>203.37416054596414</v>
      </c>
      <c r="G1478" s="23">
        <f>'Emissions Factors'!$AB$39/1000</f>
        <v>0.49266147344102867</v>
      </c>
      <c r="H1478" s="26">
        <f t="shared" si="160"/>
        <v>100194.61359440701</v>
      </c>
      <c r="I1478" s="23">
        <f t="shared" si="155"/>
        <v>49.173289805166206</v>
      </c>
      <c r="J1478" s="26">
        <f>I1478*'Social Cost of Carbon'!$C$4</f>
        <v>2458.6644902583103</v>
      </c>
      <c r="K1478" s="26">
        <f>I1478*'Social Cost of Carbon'!$C$5</f>
        <v>4917.3289805166205</v>
      </c>
      <c r="L1478" s="26">
        <f>I1478*'Social Cost of Carbon'!$C$6</f>
        <v>7375.9934707749308</v>
      </c>
      <c r="M1478" s="23">
        <f t="shared" si="156"/>
        <v>0.30589772803925741</v>
      </c>
      <c r="N1478" s="23">
        <f t="shared" si="157"/>
        <v>0.61179545607851482</v>
      </c>
      <c r="O1478" s="23">
        <f t="shared" si="158"/>
        <v>0.91769318411777223</v>
      </c>
      <c r="P1478" s="27"/>
    </row>
    <row r="1479" spans="1:16" x14ac:dyDescent="0.25">
      <c r="A1479" s="24">
        <f t="shared" si="159"/>
        <v>2020</v>
      </c>
      <c r="B1479" s="32">
        <v>43842</v>
      </c>
      <c r="C1479" s="28">
        <f>'Bitcoin Data'!C1479</f>
        <v>8192.4941409999992</v>
      </c>
      <c r="D1479" s="26">
        <f>'Bitcoin Data'!K1479</f>
        <v>1887.5838926174499</v>
      </c>
      <c r="E1479" s="25">
        <f>'Bitcoin Data'!J1479</f>
        <v>107191.27838350943</v>
      </c>
      <c r="F1479" s="25">
        <f t="shared" ref="F1479:F1542" si="161">E1479*D1479/1000000</f>
        <v>202.33253050578543</v>
      </c>
      <c r="G1479" s="23">
        <f>'Emissions Factors'!$AB$39/1000</f>
        <v>0.49266147344102867</v>
      </c>
      <c r="H1479" s="26">
        <f t="shared" si="160"/>
        <v>99681.442604032127</v>
      </c>
      <c r="I1479" s="23">
        <f t="shared" ref="I1479:I1542" si="162">$E1479*G1479/1000</f>
        <v>52.809013148447242</v>
      </c>
      <c r="J1479" s="26">
        <f>I1479*'Social Cost of Carbon'!$C$4</f>
        <v>2640.4506574223619</v>
      </c>
      <c r="K1479" s="26">
        <f>I1479*'Social Cost of Carbon'!$C$5</f>
        <v>5280.9013148447239</v>
      </c>
      <c r="L1479" s="26">
        <f>I1479*'Social Cost of Carbon'!$C$6</f>
        <v>7921.3519722670862</v>
      </c>
      <c r="M1479" s="23">
        <f t="shared" ref="M1479:M1542" si="163">J1479/$C1479</f>
        <v>0.32230119570156457</v>
      </c>
      <c r="N1479" s="23">
        <f t="shared" ref="N1479:N1542" si="164">K1479/$C1479</f>
        <v>0.64460239140312914</v>
      </c>
      <c r="O1479" s="23">
        <f t="shared" ref="O1479:O1542" si="165">L1479/$C1479</f>
        <v>0.96690358710469382</v>
      </c>
      <c r="P1479" s="27"/>
    </row>
    <row r="1480" spans="1:16" x14ac:dyDescent="0.25">
      <c r="A1480" s="24">
        <f t="shared" ref="A1480:A1543" si="166">YEAR(B1480)</f>
        <v>2020</v>
      </c>
      <c r="B1480" s="32">
        <v>43843</v>
      </c>
      <c r="C1480" s="28">
        <f>'Bitcoin Data'!C1480</f>
        <v>8144.1943359999996</v>
      </c>
      <c r="D1480" s="26">
        <f>'Bitcoin Data'!K1480</f>
        <v>1787.4875868917577</v>
      </c>
      <c r="E1480" s="25">
        <f>'Bitcoin Data'!J1480</f>
        <v>111881.77863381348</v>
      </c>
      <c r="F1480" s="25">
        <f t="shared" si="161"/>
        <v>199.98729050731308</v>
      </c>
      <c r="G1480" s="23">
        <f>'Emissions Factors'!$AB$39/1000</f>
        <v>0.49266147344102867</v>
      </c>
      <c r="H1480" s="26">
        <f t="shared" ref="H1480:H1543" si="167">F1480*G1480*1000</f>
        <v>98526.033210811904</v>
      </c>
      <c r="I1480" s="23">
        <f t="shared" si="162"/>
        <v>55.119841912937545</v>
      </c>
      <c r="J1480" s="26">
        <f>I1480*'Social Cost of Carbon'!$C$4</f>
        <v>2755.9920956468773</v>
      </c>
      <c r="K1480" s="26">
        <f>I1480*'Social Cost of Carbon'!$C$5</f>
        <v>5511.9841912937545</v>
      </c>
      <c r="L1480" s="26">
        <f>I1480*'Social Cost of Carbon'!$C$6</f>
        <v>8267.9762869406313</v>
      </c>
      <c r="M1480" s="23">
        <f t="shared" si="163"/>
        <v>0.33839959877485876</v>
      </c>
      <c r="N1480" s="23">
        <f t="shared" si="164"/>
        <v>0.67679919754971751</v>
      </c>
      <c r="O1480" s="23">
        <f t="shared" si="165"/>
        <v>1.0151987963245763</v>
      </c>
      <c r="P1480" s="27"/>
    </row>
    <row r="1481" spans="1:16" x14ac:dyDescent="0.25">
      <c r="A1481" s="24">
        <f t="shared" si="166"/>
        <v>2020</v>
      </c>
      <c r="B1481" s="32">
        <v>43844</v>
      </c>
      <c r="C1481" s="28">
        <f>'Bitcoin Data'!C1481</f>
        <v>8827.7646480000003</v>
      </c>
      <c r="D1481" s="26">
        <f>'Bitcoin Data'!K1481</f>
        <v>1812.5062934246303</v>
      </c>
      <c r="E1481" s="25">
        <f>'Bitcoin Data'!J1481</f>
        <v>111100.3801098875</v>
      </c>
      <c r="F1481" s="25">
        <f t="shared" si="161"/>
        <v>201.3701381510397</v>
      </c>
      <c r="G1481" s="23">
        <f>'Emissions Factors'!$AB$39/1000</f>
        <v>0.49266147344102867</v>
      </c>
      <c r="H1481" s="26">
        <f t="shared" si="167"/>
        <v>99207.308968514728</v>
      </c>
      <c r="I1481" s="23">
        <f t="shared" si="162"/>
        <v>54.734876964795525</v>
      </c>
      <c r="J1481" s="26">
        <f>I1481*'Social Cost of Carbon'!$C$4</f>
        <v>2736.7438482397761</v>
      </c>
      <c r="K1481" s="26">
        <f>I1481*'Social Cost of Carbon'!$C$5</f>
        <v>5473.4876964795521</v>
      </c>
      <c r="L1481" s="26">
        <f>I1481*'Social Cost of Carbon'!$C$6</f>
        <v>8210.2315447193287</v>
      </c>
      <c r="M1481" s="23">
        <f t="shared" si="163"/>
        <v>0.3100154973954598</v>
      </c>
      <c r="N1481" s="23">
        <f t="shared" si="164"/>
        <v>0.62003099479091961</v>
      </c>
      <c r="O1481" s="23">
        <f t="shared" si="165"/>
        <v>0.93004649218637936</v>
      </c>
      <c r="P1481" s="27"/>
    </row>
    <row r="1482" spans="1:16" x14ac:dyDescent="0.25">
      <c r="A1482" s="24">
        <f t="shared" si="166"/>
        <v>2020</v>
      </c>
      <c r="B1482" s="32">
        <v>43845</v>
      </c>
      <c r="C1482" s="28">
        <f>'Bitcoin Data'!C1482</f>
        <v>8807.0107420000004</v>
      </c>
      <c r="D1482" s="26">
        <f>'Bitcoin Data'!K1482</f>
        <v>1887.5838926174499</v>
      </c>
      <c r="E1482" s="25">
        <f>'Bitcoin Data'!J1482</f>
        <v>103587.41829230831</v>
      </c>
      <c r="F1482" s="25">
        <f t="shared" si="161"/>
        <v>195.52994224638735</v>
      </c>
      <c r="G1482" s="23">
        <f>'Emissions Factors'!$AB$39/1000</f>
        <v>0.49266147344102867</v>
      </c>
      <c r="H1482" s="26">
        <f t="shared" si="167"/>
        <v>96330.069448944429</v>
      </c>
      <c r="I1482" s="23">
        <f t="shared" si="162"/>
        <v>51.033530125840777</v>
      </c>
      <c r="J1482" s="26">
        <f>I1482*'Social Cost of Carbon'!$C$4</f>
        <v>2551.676506292039</v>
      </c>
      <c r="K1482" s="26">
        <f>I1482*'Social Cost of Carbon'!$C$5</f>
        <v>5103.353012584078</v>
      </c>
      <c r="L1482" s="26">
        <f>I1482*'Social Cost of Carbon'!$C$6</f>
        <v>7655.0295188761165</v>
      </c>
      <c r="M1482" s="23">
        <f t="shared" si="163"/>
        <v>0.28973241671243538</v>
      </c>
      <c r="N1482" s="23">
        <f t="shared" si="164"/>
        <v>0.57946483342487076</v>
      </c>
      <c r="O1482" s="23">
        <f t="shared" si="165"/>
        <v>0.8691972501373062</v>
      </c>
      <c r="P1482" s="27"/>
    </row>
    <row r="1483" spans="1:16" x14ac:dyDescent="0.25">
      <c r="A1483" s="24">
        <f t="shared" si="166"/>
        <v>2020</v>
      </c>
      <c r="B1483" s="32">
        <v>43846</v>
      </c>
      <c r="C1483" s="28">
        <f>'Bitcoin Data'!C1483</f>
        <v>8723.7861329999996</v>
      </c>
      <c r="D1483" s="26">
        <f>'Bitcoin Data'!K1483</f>
        <v>1987.4130506790327</v>
      </c>
      <c r="E1483" s="25">
        <f>'Bitcoin Data'!J1483</f>
        <v>100175.60533949883</v>
      </c>
      <c r="F1483" s="25">
        <f t="shared" si="161"/>
        <v>199.09030541139217</v>
      </c>
      <c r="G1483" s="23">
        <f>'Emissions Factors'!$AB$39/1000</f>
        <v>0.49266147344102867</v>
      </c>
      <c r="H1483" s="26">
        <f t="shared" si="167"/>
        <v>98084.123211800877</v>
      </c>
      <c r="I1483" s="23">
        <f t="shared" si="162"/>
        <v>49.352661329404469</v>
      </c>
      <c r="J1483" s="26">
        <f>I1483*'Social Cost of Carbon'!$C$4</f>
        <v>2467.6330664702236</v>
      </c>
      <c r="K1483" s="26">
        <f>I1483*'Social Cost of Carbon'!$C$5</f>
        <v>4935.2661329404473</v>
      </c>
      <c r="L1483" s="26">
        <f>I1483*'Social Cost of Carbon'!$C$6</f>
        <v>7402.89919941067</v>
      </c>
      <c r="M1483" s="23">
        <f t="shared" si="163"/>
        <v>0.28286262740162293</v>
      </c>
      <c r="N1483" s="23">
        <f t="shared" si="164"/>
        <v>0.56572525480324587</v>
      </c>
      <c r="O1483" s="23">
        <f t="shared" si="165"/>
        <v>0.84858788220486858</v>
      </c>
      <c r="P1483" s="27"/>
    </row>
    <row r="1484" spans="1:16" x14ac:dyDescent="0.25">
      <c r="A1484" s="24">
        <f t="shared" si="166"/>
        <v>2020</v>
      </c>
      <c r="B1484" s="32">
        <v>43847</v>
      </c>
      <c r="C1484" s="28">
        <f>'Bitcoin Data'!C1484</f>
        <v>8929.0380860000005</v>
      </c>
      <c r="D1484" s="26">
        <f>'Bitcoin Data'!K1484</f>
        <v>1987.4130506790327</v>
      </c>
      <c r="E1484" s="25">
        <f>'Bitcoin Data'!J1484</f>
        <v>101363.08907274998</v>
      </c>
      <c r="F1484" s="25">
        <f t="shared" si="161"/>
        <v>201.45032608032457</v>
      </c>
      <c r="G1484" s="23">
        <f>'Emissions Factors'!$AB$39/1000</f>
        <v>0.49266147344102867</v>
      </c>
      <c r="H1484" s="26">
        <f t="shared" si="167"/>
        <v>99246.814471908394</v>
      </c>
      <c r="I1484" s="23">
        <f t="shared" si="162"/>
        <v>49.937688815115237</v>
      </c>
      <c r="J1484" s="26">
        <f>I1484*'Social Cost of Carbon'!$C$4</f>
        <v>2496.8844407557617</v>
      </c>
      <c r="K1484" s="26">
        <f>I1484*'Social Cost of Carbon'!$C$5</f>
        <v>4993.7688815115234</v>
      </c>
      <c r="L1484" s="26">
        <f>I1484*'Social Cost of Carbon'!$C$6</f>
        <v>7490.6533222672851</v>
      </c>
      <c r="M1484" s="23">
        <f t="shared" si="163"/>
        <v>0.27963644198927451</v>
      </c>
      <c r="N1484" s="23">
        <f t="shared" si="164"/>
        <v>0.55927288397854902</v>
      </c>
      <c r="O1484" s="23">
        <f t="shared" si="165"/>
        <v>0.83890932596782353</v>
      </c>
      <c r="P1484" s="27"/>
    </row>
    <row r="1485" spans="1:16" x14ac:dyDescent="0.25">
      <c r="A1485" s="24">
        <f t="shared" si="166"/>
        <v>2020</v>
      </c>
      <c r="B1485" s="32">
        <v>43848</v>
      </c>
      <c r="C1485" s="28">
        <f>'Bitcoin Data'!C1485</f>
        <v>8942.8085940000001</v>
      </c>
      <c r="D1485" s="26">
        <f>'Bitcoin Data'!K1485</f>
        <v>1650.0137501145844</v>
      </c>
      <c r="E1485" s="25">
        <f>'Bitcoin Data'!J1485</f>
        <v>124420.05797132949</v>
      </c>
      <c r="F1485" s="25">
        <f t="shared" si="161"/>
        <v>205.29480644274736</v>
      </c>
      <c r="G1485" s="23">
        <f>'Emissions Factors'!$AB$39/1000</f>
        <v>0.49266147344102867</v>
      </c>
      <c r="H1485" s="26">
        <f t="shared" si="167"/>
        <v>101140.8418318747</v>
      </c>
      <c r="I1485" s="23">
        <f t="shared" si="162"/>
        <v>61.296969085773391</v>
      </c>
      <c r="J1485" s="26">
        <f>I1485*'Social Cost of Carbon'!$C$4</f>
        <v>3064.8484542886695</v>
      </c>
      <c r="K1485" s="26">
        <f>I1485*'Social Cost of Carbon'!$C$5</f>
        <v>6129.6969085773389</v>
      </c>
      <c r="L1485" s="26">
        <f>I1485*'Social Cost of Carbon'!$C$6</f>
        <v>9194.5453628660089</v>
      </c>
      <c r="M1485" s="23">
        <f t="shared" si="163"/>
        <v>0.34271654392166784</v>
      </c>
      <c r="N1485" s="23">
        <f t="shared" si="164"/>
        <v>0.68543308784333568</v>
      </c>
      <c r="O1485" s="23">
        <f t="shared" si="165"/>
        <v>1.0281496317650034</v>
      </c>
      <c r="P1485" s="27"/>
    </row>
    <row r="1486" spans="1:16" x14ac:dyDescent="0.25">
      <c r="A1486" s="24">
        <f t="shared" si="166"/>
        <v>2020</v>
      </c>
      <c r="B1486" s="32">
        <v>43849</v>
      </c>
      <c r="C1486" s="28">
        <f>'Bitcoin Data'!C1486</f>
        <v>8706.2451170000004</v>
      </c>
      <c r="D1486" s="26">
        <f>'Bitcoin Data'!K1486</f>
        <v>1875</v>
      </c>
      <c r="E1486" s="25">
        <f>'Bitcoin Data'!J1486</f>
        <v>107286.76347523373</v>
      </c>
      <c r="F1486" s="25">
        <f t="shared" si="161"/>
        <v>201.16268151606323</v>
      </c>
      <c r="G1486" s="23">
        <f>'Emissions Factors'!$AB$39/1000</f>
        <v>0.49266147344102867</v>
      </c>
      <c r="H1486" s="26">
        <f t="shared" si="167"/>
        <v>99105.103077052088</v>
      </c>
      <c r="I1486" s="23">
        <f t="shared" si="162"/>
        <v>52.856054974427792</v>
      </c>
      <c r="J1486" s="26">
        <f>I1486*'Social Cost of Carbon'!$C$4</f>
        <v>2642.8027487213894</v>
      </c>
      <c r="K1486" s="26">
        <f>I1486*'Social Cost of Carbon'!$C$5</f>
        <v>5285.6054974427789</v>
      </c>
      <c r="L1486" s="26">
        <f>I1486*'Social Cost of Carbon'!$C$6</f>
        <v>7928.4082461641692</v>
      </c>
      <c r="M1486" s="23">
        <f t="shared" si="163"/>
        <v>0.30355253191309722</v>
      </c>
      <c r="N1486" s="23">
        <f t="shared" si="164"/>
        <v>0.60710506382619445</v>
      </c>
      <c r="O1486" s="23">
        <f t="shared" si="165"/>
        <v>0.91065759573929173</v>
      </c>
      <c r="P1486" s="27"/>
    </row>
    <row r="1487" spans="1:16" x14ac:dyDescent="0.25">
      <c r="A1487" s="24">
        <f t="shared" si="166"/>
        <v>2020</v>
      </c>
      <c r="B1487" s="32">
        <v>43850</v>
      </c>
      <c r="C1487" s="28">
        <f>'Bitcoin Data'!C1487</f>
        <v>8657.6425780000009</v>
      </c>
      <c r="D1487" s="26">
        <f>'Bitcoin Data'!K1487</f>
        <v>1899.9366687777074</v>
      </c>
      <c r="E1487" s="25">
        <f>'Bitcoin Data'!J1487</f>
        <v>106762.59982172378</v>
      </c>
      <c r="F1487" s="25">
        <f t="shared" si="161"/>
        <v>202.84217825533332</v>
      </c>
      <c r="G1487" s="23">
        <f>'Emissions Factors'!$AB$39/1000</f>
        <v>0.49266147344102867</v>
      </c>
      <c r="H1487" s="26">
        <f t="shared" si="167"/>
        <v>99932.526415260305</v>
      </c>
      <c r="I1487" s="23">
        <f t="shared" si="162"/>
        <v>52.597819736565341</v>
      </c>
      <c r="J1487" s="26">
        <f>I1487*'Social Cost of Carbon'!$C$4</f>
        <v>2629.8909868282672</v>
      </c>
      <c r="K1487" s="26">
        <f>I1487*'Social Cost of Carbon'!$C$5</f>
        <v>5259.7819736565343</v>
      </c>
      <c r="L1487" s="26">
        <f>I1487*'Social Cost of Carbon'!$C$6</f>
        <v>7889.6729604848015</v>
      </c>
      <c r="M1487" s="23">
        <f t="shared" si="163"/>
        <v>0.30376525285429345</v>
      </c>
      <c r="N1487" s="23">
        <f t="shared" si="164"/>
        <v>0.60753050570858691</v>
      </c>
      <c r="O1487" s="23">
        <f t="shared" si="165"/>
        <v>0.91129575856288036</v>
      </c>
      <c r="P1487" s="27"/>
    </row>
    <row r="1488" spans="1:16" x14ac:dyDescent="0.25">
      <c r="A1488" s="24">
        <f t="shared" si="166"/>
        <v>2020</v>
      </c>
      <c r="B1488" s="32">
        <v>43851</v>
      </c>
      <c r="C1488" s="28">
        <f>'Bitcoin Data'!C1488</f>
        <v>8745.8945309999999</v>
      </c>
      <c r="D1488" s="26">
        <f>'Bitcoin Data'!K1488</f>
        <v>1912.4521886952823</v>
      </c>
      <c r="E1488" s="25">
        <f>'Bitcoin Data'!J1488</f>
        <v>107925.2759472273</v>
      </c>
      <c r="F1488" s="25">
        <f t="shared" si="161"/>
        <v>206.40193020081716</v>
      </c>
      <c r="G1488" s="23">
        <f>'Emissions Factors'!$AB$39/1000</f>
        <v>0.49266147344102867</v>
      </c>
      <c r="H1488" s="26">
        <f t="shared" si="167"/>
        <v>101686.27905380694</v>
      </c>
      <c r="I1488" s="23">
        <f t="shared" si="162"/>
        <v>53.17062546969062</v>
      </c>
      <c r="J1488" s="26">
        <f>I1488*'Social Cost of Carbon'!$C$4</f>
        <v>2658.5312734845311</v>
      </c>
      <c r="K1488" s="26">
        <f>I1488*'Social Cost of Carbon'!$C$5</f>
        <v>5317.0625469690622</v>
      </c>
      <c r="L1488" s="26">
        <f>I1488*'Social Cost of Carbon'!$C$6</f>
        <v>7975.5938204535933</v>
      </c>
      <c r="M1488" s="23">
        <f t="shared" si="163"/>
        <v>0.30397476942596474</v>
      </c>
      <c r="N1488" s="23">
        <f t="shared" si="164"/>
        <v>0.60794953885192948</v>
      </c>
      <c r="O1488" s="23">
        <f t="shared" si="165"/>
        <v>0.91192430827789428</v>
      </c>
      <c r="P1488" s="27"/>
    </row>
    <row r="1489" spans="1:16" x14ac:dyDescent="0.25">
      <c r="A1489" s="24">
        <f t="shared" si="166"/>
        <v>2020</v>
      </c>
      <c r="B1489" s="32">
        <v>43852</v>
      </c>
      <c r="C1489" s="28">
        <f>'Bitcoin Data'!C1489</f>
        <v>8680.8759769999997</v>
      </c>
      <c r="D1489" s="26">
        <f>'Bitcoin Data'!K1489</f>
        <v>1949.9512512187196</v>
      </c>
      <c r="E1489" s="25">
        <f>'Bitcoin Data'!J1489</f>
        <v>107564.7589723362</v>
      </c>
      <c r="F1489" s="25">
        <f t="shared" si="161"/>
        <v>209.74603634514699</v>
      </c>
      <c r="G1489" s="23">
        <f>'Emissions Factors'!$AB$39/1000</f>
        <v>0.49266147344102867</v>
      </c>
      <c r="H1489" s="26">
        <f t="shared" si="167"/>
        <v>103333.79131421568</v>
      </c>
      <c r="I1489" s="23">
        <f t="shared" si="162"/>
        <v>52.993012645640263</v>
      </c>
      <c r="J1489" s="26">
        <f>I1489*'Social Cost of Carbon'!$C$4</f>
        <v>2649.6506322820132</v>
      </c>
      <c r="K1489" s="26">
        <f>I1489*'Social Cost of Carbon'!$C$5</f>
        <v>5299.3012645640265</v>
      </c>
      <c r="L1489" s="26">
        <f>I1489*'Social Cost of Carbon'!$C$6</f>
        <v>7948.9518968460397</v>
      </c>
      <c r="M1489" s="23">
        <f t="shared" si="163"/>
        <v>0.30522848607701208</v>
      </c>
      <c r="N1489" s="23">
        <f t="shared" si="164"/>
        <v>0.61045697215402417</v>
      </c>
      <c r="O1489" s="23">
        <f t="shared" si="165"/>
        <v>0.91568545823103631</v>
      </c>
      <c r="P1489" s="27"/>
    </row>
    <row r="1490" spans="1:16" x14ac:dyDescent="0.25">
      <c r="A1490" s="24">
        <f t="shared" si="166"/>
        <v>2020</v>
      </c>
      <c r="B1490" s="32">
        <v>43853</v>
      </c>
      <c r="C1490" s="28">
        <f>'Bitcoin Data'!C1490</f>
        <v>8406.515625</v>
      </c>
      <c r="D1490" s="26">
        <f>'Bitcoin Data'!K1490</f>
        <v>1987.4130506790327</v>
      </c>
      <c r="E1490" s="25">
        <f>'Bitcoin Data'!J1490</f>
        <v>105979.96956012028</v>
      </c>
      <c r="F1490" s="25">
        <f t="shared" si="161"/>
        <v>210.6259746143497</v>
      </c>
      <c r="G1490" s="23">
        <f>'Emissions Factors'!$AB$39/1000</f>
        <v>0.49266147344102867</v>
      </c>
      <c r="H1490" s="26">
        <f t="shared" si="167"/>
        <v>103767.30299845822</v>
      </c>
      <c r="I1490" s="23">
        <f t="shared" si="162"/>
        <v>52.212247958724227</v>
      </c>
      <c r="J1490" s="26">
        <f>I1490*'Social Cost of Carbon'!$C$4</f>
        <v>2610.6123979362114</v>
      </c>
      <c r="K1490" s="26">
        <f>I1490*'Social Cost of Carbon'!$C$5</f>
        <v>5221.2247958724229</v>
      </c>
      <c r="L1490" s="26">
        <f>I1490*'Social Cost of Carbon'!$C$6</f>
        <v>7831.8371938086339</v>
      </c>
      <c r="M1490" s="23">
        <f t="shared" si="163"/>
        <v>0.31054630888599716</v>
      </c>
      <c r="N1490" s="23">
        <f t="shared" si="164"/>
        <v>0.62109261777199432</v>
      </c>
      <c r="O1490" s="23">
        <f t="shared" si="165"/>
        <v>0.93163892665799142</v>
      </c>
      <c r="P1490" s="27"/>
    </row>
    <row r="1491" spans="1:16" x14ac:dyDescent="0.25">
      <c r="A1491" s="24">
        <f t="shared" si="166"/>
        <v>2020</v>
      </c>
      <c r="B1491" s="32">
        <v>43854</v>
      </c>
      <c r="C1491" s="28">
        <f>'Bitcoin Data'!C1491</f>
        <v>8445.4345699999994</v>
      </c>
      <c r="D1491" s="26">
        <f>'Bitcoin Data'!K1491</f>
        <v>1899.9366687777074</v>
      </c>
      <c r="E1491" s="25">
        <f>'Bitcoin Data'!J1491</f>
        <v>110799.93424123677</v>
      </c>
      <c r="F1491" s="25">
        <f t="shared" si="161"/>
        <v>210.51285796308443</v>
      </c>
      <c r="G1491" s="23">
        <f>'Emissions Factors'!$AB$39/1000</f>
        <v>0.49266147344102867</v>
      </c>
      <c r="H1491" s="26">
        <f t="shared" si="167"/>
        <v>103711.57478237516</v>
      </c>
      <c r="I1491" s="23">
        <f t="shared" si="162"/>
        <v>54.586858860456793</v>
      </c>
      <c r="J1491" s="26">
        <f>I1491*'Social Cost of Carbon'!$C$4</f>
        <v>2729.3429430228398</v>
      </c>
      <c r="K1491" s="26">
        <f>I1491*'Social Cost of Carbon'!$C$5</f>
        <v>5458.6858860456796</v>
      </c>
      <c r="L1491" s="26">
        <f>I1491*'Social Cost of Carbon'!$C$6</f>
        <v>8188.0288290685194</v>
      </c>
      <c r="M1491" s="23">
        <f t="shared" si="163"/>
        <v>0.32317377162781569</v>
      </c>
      <c r="N1491" s="23">
        <f t="shared" si="164"/>
        <v>0.64634754325563137</v>
      </c>
      <c r="O1491" s="23">
        <f t="shared" si="165"/>
        <v>0.96952131488344717</v>
      </c>
      <c r="P1491" s="27"/>
    </row>
    <row r="1492" spans="1:16" x14ac:dyDescent="0.25">
      <c r="A1492" s="24">
        <f t="shared" si="166"/>
        <v>2020</v>
      </c>
      <c r="B1492" s="32">
        <v>43855</v>
      </c>
      <c r="C1492" s="28">
        <f>'Bitcoin Data'!C1492</f>
        <v>8367.8476559999999</v>
      </c>
      <c r="D1492" s="26">
        <f>'Bitcoin Data'!K1492</f>
        <v>2050.113895216401</v>
      </c>
      <c r="E1492" s="25">
        <f>'Bitcoin Data'!J1492</f>
        <v>101951.25229079908</v>
      </c>
      <c r="F1492" s="25">
        <f t="shared" si="161"/>
        <v>209.01167895608015</v>
      </c>
      <c r="G1492" s="23">
        <f>'Emissions Factors'!$AB$39/1000</f>
        <v>0.49266147344102867</v>
      </c>
      <c r="H1492" s="26">
        <f t="shared" si="167"/>
        <v>102972.00172088569</v>
      </c>
      <c r="I1492" s="23">
        <f t="shared" si="162"/>
        <v>50.227454172743123</v>
      </c>
      <c r="J1492" s="26">
        <f>I1492*'Social Cost of Carbon'!$C$4</f>
        <v>2511.3727086371559</v>
      </c>
      <c r="K1492" s="26">
        <f>I1492*'Social Cost of Carbon'!$C$5</f>
        <v>5022.7454172743119</v>
      </c>
      <c r="L1492" s="26">
        <f>I1492*'Social Cost of Carbon'!$C$6</f>
        <v>7534.1181259114683</v>
      </c>
      <c r="M1492" s="23">
        <f t="shared" si="163"/>
        <v>0.30012170535112764</v>
      </c>
      <c r="N1492" s="23">
        <f t="shared" si="164"/>
        <v>0.60024341070225529</v>
      </c>
      <c r="O1492" s="23">
        <f t="shared" si="165"/>
        <v>0.90036511605338299</v>
      </c>
      <c r="P1492" s="27"/>
    </row>
    <row r="1493" spans="1:16" x14ac:dyDescent="0.25">
      <c r="A1493" s="24">
        <f t="shared" si="166"/>
        <v>2020</v>
      </c>
      <c r="B1493" s="32">
        <v>43856</v>
      </c>
      <c r="C1493" s="28">
        <f>'Bitcoin Data'!C1493</f>
        <v>8596.8300780000009</v>
      </c>
      <c r="D1493" s="26">
        <f>'Bitcoin Data'!K1493</f>
        <v>1787.4875868917577</v>
      </c>
      <c r="E1493" s="25">
        <f>'Bitcoin Data'!J1493</f>
        <v>120415.78834064394</v>
      </c>
      <c r="F1493" s="25">
        <f t="shared" si="161"/>
        <v>215.24172692468628</v>
      </c>
      <c r="G1493" s="23">
        <f>'Emissions Factors'!$AB$39/1000</f>
        <v>0.49266147344102867</v>
      </c>
      <c r="H1493" s="26">
        <f t="shared" si="167"/>
        <v>106041.30633270748</v>
      </c>
      <c r="I1493" s="23">
        <f t="shared" si="162"/>
        <v>59.324219709464685</v>
      </c>
      <c r="J1493" s="26">
        <f>I1493*'Social Cost of Carbon'!$C$4</f>
        <v>2966.2109854732344</v>
      </c>
      <c r="K1493" s="26">
        <f>I1493*'Social Cost of Carbon'!$C$5</f>
        <v>5932.4219709464687</v>
      </c>
      <c r="L1493" s="26">
        <f>I1493*'Social Cost of Carbon'!$C$6</f>
        <v>8898.6329564197022</v>
      </c>
      <c r="M1493" s="23">
        <f t="shared" si="163"/>
        <v>0.34503543266069825</v>
      </c>
      <c r="N1493" s="23">
        <f t="shared" si="164"/>
        <v>0.6900708653213965</v>
      </c>
      <c r="O1493" s="23">
        <f t="shared" si="165"/>
        <v>1.0351062979820946</v>
      </c>
      <c r="P1493" s="27"/>
    </row>
    <row r="1494" spans="1:16" x14ac:dyDescent="0.25">
      <c r="A1494" s="24">
        <f t="shared" si="166"/>
        <v>2020</v>
      </c>
      <c r="B1494" s="32">
        <v>43857</v>
      </c>
      <c r="C1494" s="28">
        <f>'Bitcoin Data'!C1494</f>
        <v>8909.8193360000005</v>
      </c>
      <c r="D1494" s="26">
        <f>'Bitcoin Data'!K1494</f>
        <v>1612.4697661918838</v>
      </c>
      <c r="E1494" s="25">
        <f>'Bitcoin Data'!J1494</f>
        <v>132554.11254395868</v>
      </c>
      <c r="F1494" s="25">
        <f t="shared" si="161"/>
        <v>213.73949886152968</v>
      </c>
      <c r="G1494" s="23">
        <f>'Emissions Factors'!$AB$39/1000</f>
        <v>0.49266147344102867</v>
      </c>
      <c r="H1494" s="26">
        <f t="shared" si="167"/>
        <v>105301.21644166829</v>
      </c>
      <c r="I1494" s="23">
        <f t="shared" si="162"/>
        <v>65.304304396574622</v>
      </c>
      <c r="J1494" s="26">
        <f>I1494*'Social Cost of Carbon'!$C$4</f>
        <v>3265.2152198287313</v>
      </c>
      <c r="K1494" s="26">
        <f>I1494*'Social Cost of Carbon'!$C$5</f>
        <v>6530.4304396574626</v>
      </c>
      <c r="L1494" s="26">
        <f>I1494*'Social Cost of Carbon'!$C$6</f>
        <v>9795.6456594861938</v>
      </c>
      <c r="M1494" s="23">
        <f t="shared" si="163"/>
        <v>0.36647378546001208</v>
      </c>
      <c r="N1494" s="23">
        <f t="shared" si="164"/>
        <v>0.73294757092002416</v>
      </c>
      <c r="O1494" s="23">
        <f t="shared" si="165"/>
        <v>1.0994213563800361</v>
      </c>
      <c r="P1494" s="27"/>
    </row>
    <row r="1495" spans="1:16" x14ac:dyDescent="0.25">
      <c r="A1495" s="24">
        <f t="shared" si="166"/>
        <v>2020</v>
      </c>
      <c r="B1495" s="32">
        <v>43858</v>
      </c>
      <c r="C1495" s="28">
        <f>'Bitcoin Data'!C1495</f>
        <v>9358.5898440000001</v>
      </c>
      <c r="D1495" s="26">
        <f>'Bitcoin Data'!K1495</f>
        <v>1774.9728823587418</v>
      </c>
      <c r="E1495" s="25">
        <f>'Bitcoin Data'!J1495</f>
        <v>117788.32269645804</v>
      </c>
      <c r="F1495" s="25">
        <f t="shared" si="161"/>
        <v>209.07107864473372</v>
      </c>
      <c r="G1495" s="23">
        <f>'Emissions Factors'!$AB$39/1000</f>
        <v>0.49266147344102867</v>
      </c>
      <c r="H1495" s="26">
        <f t="shared" si="167"/>
        <v>103001.2656590197</v>
      </c>
      <c r="I1495" s="23">
        <f t="shared" si="162"/>
        <v>58.029768613784377</v>
      </c>
      <c r="J1495" s="26">
        <f>I1495*'Social Cost of Carbon'!$C$4</f>
        <v>2901.4884306892191</v>
      </c>
      <c r="K1495" s="26">
        <f>I1495*'Social Cost of Carbon'!$C$5</f>
        <v>5802.9768613784381</v>
      </c>
      <c r="L1495" s="26">
        <f>I1495*'Social Cost of Carbon'!$C$6</f>
        <v>8704.4652920676563</v>
      </c>
      <c r="M1495" s="23">
        <f t="shared" si="163"/>
        <v>0.31003478932773487</v>
      </c>
      <c r="N1495" s="23">
        <f t="shared" si="164"/>
        <v>0.62006957865546974</v>
      </c>
      <c r="O1495" s="23">
        <f t="shared" si="165"/>
        <v>0.93010436798320451</v>
      </c>
      <c r="P1495" s="27"/>
    </row>
    <row r="1496" spans="1:16" x14ac:dyDescent="0.25">
      <c r="A1496" s="24">
        <f t="shared" si="166"/>
        <v>2020</v>
      </c>
      <c r="B1496" s="32">
        <v>43859</v>
      </c>
      <c r="C1496" s="28">
        <f>'Bitcoin Data'!C1496</f>
        <v>9316.6298829999996</v>
      </c>
      <c r="D1496" s="26">
        <f>'Bitcoin Data'!K1496</f>
        <v>2000</v>
      </c>
      <c r="E1496" s="25">
        <f>'Bitcoin Data'!J1496</f>
        <v>103797.47897250118</v>
      </c>
      <c r="F1496" s="25">
        <f t="shared" si="161"/>
        <v>207.59495794500234</v>
      </c>
      <c r="G1496" s="23">
        <f>'Emissions Factors'!$AB$39/1000</f>
        <v>0.49266147344102867</v>
      </c>
      <c r="H1496" s="26">
        <f t="shared" si="167"/>
        <v>102274.03786011324</v>
      </c>
      <c r="I1496" s="23">
        <f t="shared" si="162"/>
        <v>51.13701893005662</v>
      </c>
      <c r="J1496" s="26">
        <f>I1496*'Social Cost of Carbon'!$C$4</f>
        <v>2556.850946502831</v>
      </c>
      <c r="K1496" s="26">
        <f>I1496*'Social Cost of Carbon'!$C$5</f>
        <v>5113.701893005662</v>
      </c>
      <c r="L1496" s="26">
        <f>I1496*'Social Cost of Carbon'!$C$6</f>
        <v>7670.552839508493</v>
      </c>
      <c r="M1496" s="23">
        <f t="shared" si="163"/>
        <v>0.27443946777023975</v>
      </c>
      <c r="N1496" s="23">
        <f t="shared" si="164"/>
        <v>0.54887893554047951</v>
      </c>
      <c r="O1496" s="23">
        <f t="shared" si="165"/>
        <v>0.82331840331071926</v>
      </c>
      <c r="P1496" s="27"/>
    </row>
    <row r="1497" spans="1:16" x14ac:dyDescent="0.25">
      <c r="A1497" s="24">
        <f t="shared" si="166"/>
        <v>2020</v>
      </c>
      <c r="B1497" s="32">
        <v>43860</v>
      </c>
      <c r="C1497" s="28">
        <f>'Bitcoin Data'!C1497</f>
        <v>9508.9931639999995</v>
      </c>
      <c r="D1497" s="26">
        <f>'Bitcoin Data'!K1497</f>
        <v>1949.9512512187196</v>
      </c>
      <c r="E1497" s="25">
        <f>'Bitcoin Data'!J1497</f>
        <v>107567.61550719659</v>
      </c>
      <c r="F1497" s="25">
        <f t="shared" si="161"/>
        <v>209.75160644887214</v>
      </c>
      <c r="G1497" s="23">
        <f>'Emissions Factors'!$AB$39/1000</f>
        <v>0.49266147344102867</v>
      </c>
      <c r="H1497" s="26">
        <f t="shared" si="167"/>
        <v>103336.53548972412</v>
      </c>
      <c r="I1497" s="23">
        <f t="shared" si="162"/>
        <v>52.994419950313514</v>
      </c>
      <c r="J1497" s="26">
        <f>I1497*'Social Cost of Carbon'!$C$4</f>
        <v>2649.7209975156757</v>
      </c>
      <c r="K1497" s="26">
        <f>I1497*'Social Cost of Carbon'!$C$5</f>
        <v>5299.4419950313513</v>
      </c>
      <c r="L1497" s="26">
        <f>I1497*'Social Cost of Carbon'!$C$6</f>
        <v>7949.162992547027</v>
      </c>
      <c r="M1497" s="23">
        <f t="shared" si="163"/>
        <v>0.27865421205130608</v>
      </c>
      <c r="N1497" s="23">
        <f t="shared" si="164"/>
        <v>0.55730842410261217</v>
      </c>
      <c r="O1497" s="23">
        <f t="shared" si="165"/>
        <v>0.83596263615391819</v>
      </c>
      <c r="P1497" s="27"/>
    </row>
    <row r="1498" spans="1:16" x14ac:dyDescent="0.25">
      <c r="A1498" s="24">
        <f t="shared" si="166"/>
        <v>2020</v>
      </c>
      <c r="B1498" s="32">
        <v>43861</v>
      </c>
      <c r="C1498" s="28">
        <f>'Bitcoin Data'!C1498</f>
        <v>9350.5292969999991</v>
      </c>
      <c r="D1498" s="26">
        <f>'Bitcoin Data'!K1498</f>
        <v>1800</v>
      </c>
      <c r="E1498" s="25">
        <f>'Bitcoin Data'!J1498</f>
        <v>116936.28666625719</v>
      </c>
      <c r="F1498" s="25">
        <f t="shared" si="161"/>
        <v>210.48531599926292</v>
      </c>
      <c r="G1498" s="23">
        <f>'Emissions Factors'!$AB$39/1000</f>
        <v>0.49266147344102867</v>
      </c>
      <c r="H1498" s="26">
        <f t="shared" si="167"/>
        <v>103698.0059178974</v>
      </c>
      <c r="I1498" s="23">
        <f t="shared" si="162"/>
        <v>57.610003287720787</v>
      </c>
      <c r="J1498" s="26">
        <f>I1498*'Social Cost of Carbon'!$C$4</f>
        <v>2880.5001643860392</v>
      </c>
      <c r="K1498" s="26">
        <f>I1498*'Social Cost of Carbon'!$C$5</f>
        <v>5761.0003287720783</v>
      </c>
      <c r="L1498" s="26">
        <f>I1498*'Social Cost of Carbon'!$C$6</f>
        <v>8641.5004931581188</v>
      </c>
      <c r="M1498" s="23">
        <f t="shared" si="163"/>
        <v>0.30805744497375265</v>
      </c>
      <c r="N1498" s="23">
        <f t="shared" si="164"/>
        <v>0.6161148899475053</v>
      </c>
      <c r="O1498" s="23">
        <f t="shared" si="165"/>
        <v>0.92417233492125805</v>
      </c>
      <c r="P1498" s="27"/>
    </row>
    <row r="1499" spans="1:16" x14ac:dyDescent="0.25">
      <c r="A1499" s="24">
        <f t="shared" si="166"/>
        <v>2020</v>
      </c>
      <c r="B1499" s="32">
        <v>43862</v>
      </c>
      <c r="C1499" s="28">
        <f>'Bitcoin Data'!C1499</f>
        <v>9392.875</v>
      </c>
      <c r="D1499" s="26">
        <f>'Bitcoin Data'!K1499</f>
        <v>1887.5838926174499</v>
      </c>
      <c r="E1499" s="25">
        <f>'Bitcoin Data'!J1499</f>
        <v>111316.75938650513</v>
      </c>
      <c r="F1499" s="25">
        <f t="shared" si="161"/>
        <v>210.11972199633942</v>
      </c>
      <c r="G1499" s="23">
        <f>'Emissions Factors'!$AB$39/1000</f>
        <v>0.49266147344102867</v>
      </c>
      <c r="H1499" s="26">
        <f t="shared" si="167"/>
        <v>103517.89183773591</v>
      </c>
      <c r="I1499" s="23">
        <f t="shared" si="162"/>
        <v>54.841478698036077</v>
      </c>
      <c r="J1499" s="26">
        <f>I1499*'Social Cost of Carbon'!$C$4</f>
        <v>2742.073934901804</v>
      </c>
      <c r="K1499" s="26">
        <f>I1499*'Social Cost of Carbon'!$C$5</f>
        <v>5484.147869803608</v>
      </c>
      <c r="L1499" s="26">
        <f>I1499*'Social Cost of Carbon'!$C$6</f>
        <v>8226.2218047054121</v>
      </c>
      <c r="M1499" s="23">
        <f t="shared" si="163"/>
        <v>0.29193127076659747</v>
      </c>
      <c r="N1499" s="23">
        <f t="shared" si="164"/>
        <v>0.58386254153319495</v>
      </c>
      <c r="O1499" s="23">
        <f t="shared" si="165"/>
        <v>0.87579381229979236</v>
      </c>
      <c r="P1499" s="27"/>
    </row>
    <row r="1500" spans="1:16" x14ac:dyDescent="0.25">
      <c r="A1500" s="24">
        <f t="shared" si="166"/>
        <v>2020</v>
      </c>
      <c r="B1500" s="32">
        <v>43863</v>
      </c>
      <c r="C1500" s="28">
        <f>'Bitcoin Data'!C1500</f>
        <v>9344.3652340000008</v>
      </c>
      <c r="D1500" s="26">
        <f>'Bitcoin Data'!K1500</f>
        <v>1787.4875868917577</v>
      </c>
      <c r="E1500" s="25">
        <f>'Bitcoin Data'!J1500</f>
        <v>116829.74131299516</v>
      </c>
      <c r="F1500" s="25">
        <f t="shared" si="161"/>
        <v>208.83171237675401</v>
      </c>
      <c r="G1500" s="23">
        <f>'Emissions Factors'!$AB$39/1000</f>
        <v>0.49266147344102867</v>
      </c>
      <c r="H1500" s="26">
        <f t="shared" si="167"/>
        <v>102883.33912074474</v>
      </c>
      <c r="I1500" s="23">
        <f t="shared" si="162"/>
        <v>57.557512496994413</v>
      </c>
      <c r="J1500" s="26">
        <f>I1500*'Social Cost of Carbon'!$C$4</f>
        <v>2877.8756248497207</v>
      </c>
      <c r="K1500" s="26">
        <f>I1500*'Social Cost of Carbon'!$C$5</f>
        <v>5755.7512496994414</v>
      </c>
      <c r="L1500" s="26">
        <f>I1500*'Social Cost of Carbon'!$C$6</f>
        <v>8633.6268745491616</v>
      </c>
      <c r="M1500" s="23">
        <f t="shared" si="163"/>
        <v>0.30797978811641563</v>
      </c>
      <c r="N1500" s="23">
        <f t="shared" si="164"/>
        <v>0.61595957623283126</v>
      </c>
      <c r="O1500" s="23">
        <f t="shared" si="165"/>
        <v>0.92393936434924684</v>
      </c>
      <c r="P1500" s="27"/>
    </row>
    <row r="1501" spans="1:16" x14ac:dyDescent="0.25">
      <c r="A1501" s="24">
        <f t="shared" si="166"/>
        <v>2020</v>
      </c>
      <c r="B1501" s="32">
        <v>43864</v>
      </c>
      <c r="C1501" s="28">
        <f>'Bitcoin Data'!C1501</f>
        <v>9293.5214840000008</v>
      </c>
      <c r="D1501" s="26">
        <f>'Bitcoin Data'!K1501</f>
        <v>1849.9486125385406</v>
      </c>
      <c r="E1501" s="25">
        <f>'Bitcoin Data'!J1501</f>
        <v>113536.58117845163</v>
      </c>
      <c r="F1501" s="25">
        <f t="shared" si="161"/>
        <v>210.03684082344597</v>
      </c>
      <c r="G1501" s="23">
        <f>'Emissions Factors'!$AB$39/1000</f>
        <v>0.49266147344102867</v>
      </c>
      <c r="H1501" s="26">
        <f t="shared" si="167"/>
        <v>103477.05947697769</v>
      </c>
      <c r="I1501" s="23">
        <f t="shared" si="162"/>
        <v>55.935099372832944</v>
      </c>
      <c r="J1501" s="26">
        <f>I1501*'Social Cost of Carbon'!$C$4</f>
        <v>2796.7549686416473</v>
      </c>
      <c r="K1501" s="26">
        <f>I1501*'Social Cost of Carbon'!$C$5</f>
        <v>5593.5099372832947</v>
      </c>
      <c r="L1501" s="26">
        <f>I1501*'Social Cost of Carbon'!$C$6</f>
        <v>8390.2649059249416</v>
      </c>
      <c r="M1501" s="23">
        <f t="shared" si="163"/>
        <v>0.3009359771165992</v>
      </c>
      <c r="N1501" s="23">
        <f t="shared" si="164"/>
        <v>0.60187195423319839</v>
      </c>
      <c r="O1501" s="23">
        <f t="shared" si="165"/>
        <v>0.90280793134979753</v>
      </c>
      <c r="P1501" s="27"/>
    </row>
    <row r="1502" spans="1:16" x14ac:dyDescent="0.25">
      <c r="A1502" s="24">
        <f t="shared" si="166"/>
        <v>2020</v>
      </c>
      <c r="B1502" s="32">
        <v>43865</v>
      </c>
      <c r="C1502" s="28">
        <f>'Bitcoin Data'!C1502</f>
        <v>9180.9628909999992</v>
      </c>
      <c r="D1502" s="26">
        <f>'Bitcoin Data'!K1502</f>
        <v>1650.0137501145844</v>
      </c>
      <c r="E1502" s="25">
        <f>'Bitcoin Data'!J1502</f>
        <v>130322.68696773119</v>
      </c>
      <c r="F1502" s="25">
        <f t="shared" si="161"/>
        <v>215.03422544863523</v>
      </c>
      <c r="G1502" s="23">
        <f>'Emissions Factors'!$AB$39/1000</f>
        <v>0.49266147344102867</v>
      </c>
      <c r="H1502" s="26">
        <f t="shared" si="167"/>
        <v>105939.07834977498</v>
      </c>
      <c r="I1502" s="23">
        <f t="shared" si="162"/>
        <v>64.2049669843164</v>
      </c>
      <c r="J1502" s="26">
        <f>I1502*'Social Cost of Carbon'!$C$4</f>
        <v>3210.2483492158199</v>
      </c>
      <c r="K1502" s="26">
        <f>I1502*'Social Cost of Carbon'!$C$5</f>
        <v>6420.4966984316397</v>
      </c>
      <c r="L1502" s="26">
        <f>I1502*'Social Cost of Carbon'!$C$6</f>
        <v>9630.7450476474605</v>
      </c>
      <c r="M1502" s="23">
        <f t="shared" si="163"/>
        <v>0.34966357966252021</v>
      </c>
      <c r="N1502" s="23">
        <f t="shared" si="164"/>
        <v>0.69932715932504042</v>
      </c>
      <c r="O1502" s="23">
        <f t="shared" si="165"/>
        <v>1.0489907389875606</v>
      </c>
      <c r="P1502" s="27"/>
    </row>
    <row r="1503" spans="1:16" x14ac:dyDescent="0.25">
      <c r="A1503" s="24">
        <f t="shared" si="166"/>
        <v>2020</v>
      </c>
      <c r="B1503" s="32">
        <v>43866</v>
      </c>
      <c r="C1503" s="28">
        <f>'Bitcoin Data'!C1503</f>
        <v>9613.4238280000009</v>
      </c>
      <c r="D1503" s="26">
        <f>'Bitcoin Data'!K1503</f>
        <v>1987.4130506790327</v>
      </c>
      <c r="E1503" s="25">
        <f>'Bitcoin Data'!J1503</f>
        <v>107351.75250601867</v>
      </c>
      <c r="F1503" s="25">
        <f t="shared" si="161"/>
        <v>213.35227394372708</v>
      </c>
      <c r="G1503" s="23">
        <f>'Emissions Factors'!$AB$39/1000</f>
        <v>0.49266147344102867</v>
      </c>
      <c r="H1503" s="26">
        <f t="shared" si="167"/>
        <v>105110.44564311058</v>
      </c>
      <c r="I1503" s="23">
        <f t="shared" si="162"/>
        <v>52.8880725660918</v>
      </c>
      <c r="J1503" s="26">
        <f>I1503*'Social Cost of Carbon'!$C$4</f>
        <v>2644.4036283045898</v>
      </c>
      <c r="K1503" s="26">
        <f>I1503*'Social Cost of Carbon'!$C$5</f>
        <v>5288.8072566091796</v>
      </c>
      <c r="L1503" s="26">
        <f>I1503*'Social Cost of Carbon'!$C$6</f>
        <v>7933.2108849137703</v>
      </c>
      <c r="M1503" s="23">
        <f t="shared" si="163"/>
        <v>0.27507407096756886</v>
      </c>
      <c r="N1503" s="23">
        <f t="shared" si="164"/>
        <v>0.55014814193513772</v>
      </c>
      <c r="O1503" s="23">
        <f t="shared" si="165"/>
        <v>0.8252222129027067</v>
      </c>
      <c r="P1503" s="27"/>
    </row>
    <row r="1504" spans="1:16" x14ac:dyDescent="0.25">
      <c r="A1504" s="24">
        <f t="shared" si="166"/>
        <v>2020</v>
      </c>
      <c r="B1504" s="32">
        <v>43867</v>
      </c>
      <c r="C1504" s="28">
        <f>'Bitcoin Data'!C1504</f>
        <v>9729.8017579999996</v>
      </c>
      <c r="D1504" s="26">
        <f>'Bitcoin Data'!K1504</f>
        <v>1687.4472672728978</v>
      </c>
      <c r="E1504" s="25">
        <f>'Bitcoin Data'!J1504</f>
        <v>126244.81443454169</v>
      </c>
      <c r="F1504" s="25">
        <f t="shared" si="161"/>
        <v>213.03146712494146</v>
      </c>
      <c r="G1504" s="23">
        <f>'Emissions Factors'!$AB$39/1000</f>
        <v>0.49266147344102867</v>
      </c>
      <c r="H1504" s="26">
        <f t="shared" si="167"/>
        <v>104952.39648307773</v>
      </c>
      <c r="I1504" s="23">
        <f t="shared" si="162"/>
        <v>62.195956293610557</v>
      </c>
      <c r="J1504" s="26">
        <f>I1504*'Social Cost of Carbon'!$C$4</f>
        <v>3109.7978146805281</v>
      </c>
      <c r="K1504" s="26">
        <f>I1504*'Social Cost of Carbon'!$C$5</f>
        <v>6219.5956293610561</v>
      </c>
      <c r="L1504" s="26">
        <f>I1504*'Social Cost of Carbon'!$C$6</f>
        <v>9329.3934440415833</v>
      </c>
      <c r="M1504" s="23">
        <f t="shared" si="163"/>
        <v>0.31961574264589743</v>
      </c>
      <c r="N1504" s="23">
        <f t="shared" si="164"/>
        <v>0.63923148529179485</v>
      </c>
      <c r="O1504" s="23">
        <f t="shared" si="165"/>
        <v>0.95884722793769217</v>
      </c>
      <c r="P1504" s="27"/>
    </row>
    <row r="1505" spans="1:16" x14ac:dyDescent="0.25">
      <c r="A1505" s="24">
        <f t="shared" si="166"/>
        <v>2020</v>
      </c>
      <c r="B1505" s="32">
        <v>43868</v>
      </c>
      <c r="C1505" s="28">
        <f>'Bitcoin Data'!C1505</f>
        <v>9795.9433590000008</v>
      </c>
      <c r="D1505" s="26">
        <f>'Bitcoin Data'!K1505</f>
        <v>1737.4517374517375</v>
      </c>
      <c r="E1505" s="25">
        <f>'Bitcoin Data'!J1505</f>
        <v>120054.34956790929</v>
      </c>
      <c r="F1505" s="25">
        <f t="shared" si="161"/>
        <v>208.58863824540225</v>
      </c>
      <c r="G1505" s="23">
        <f>'Emissions Factors'!$AB$39/1000</f>
        <v>0.49266147344102867</v>
      </c>
      <c r="H1505" s="26">
        <f t="shared" si="167"/>
        <v>102763.58586103759</v>
      </c>
      <c r="I1505" s="23">
        <f t="shared" si="162"/>
        <v>59.146152751130515</v>
      </c>
      <c r="J1505" s="26">
        <f>I1505*'Social Cost of Carbon'!$C$4</f>
        <v>2957.3076375565256</v>
      </c>
      <c r="K1505" s="26">
        <f>I1505*'Social Cost of Carbon'!$C$5</f>
        <v>5914.6152751130512</v>
      </c>
      <c r="L1505" s="26">
        <f>I1505*'Social Cost of Carbon'!$C$6</f>
        <v>8871.9229126695773</v>
      </c>
      <c r="M1505" s="23">
        <f t="shared" si="163"/>
        <v>0.30189105114001152</v>
      </c>
      <c r="N1505" s="23">
        <f t="shared" si="164"/>
        <v>0.60378210228002305</v>
      </c>
      <c r="O1505" s="23">
        <f t="shared" si="165"/>
        <v>0.90567315342003463</v>
      </c>
      <c r="P1505" s="27"/>
    </row>
    <row r="1506" spans="1:16" x14ac:dyDescent="0.25">
      <c r="A1506" s="24">
        <f t="shared" si="166"/>
        <v>2020</v>
      </c>
      <c r="B1506" s="32">
        <v>43869</v>
      </c>
      <c r="C1506" s="28">
        <f>'Bitcoin Data'!C1506</f>
        <v>9865.1191409999992</v>
      </c>
      <c r="D1506" s="26">
        <f>'Bitcoin Data'!K1506</f>
        <v>1737.4517374517375</v>
      </c>
      <c r="E1506" s="25">
        <f>'Bitcoin Data'!J1506</f>
        <v>119397.03904785716</v>
      </c>
      <c r="F1506" s="25">
        <f t="shared" si="161"/>
        <v>207.44659294029236</v>
      </c>
      <c r="G1506" s="23">
        <f>'Emissions Factors'!$AB$39/1000</f>
        <v>0.49266147344102867</v>
      </c>
      <c r="H1506" s="26">
        <f t="shared" si="167"/>
        <v>102200.94413828573</v>
      </c>
      <c r="I1506" s="23">
        <f t="shared" si="162"/>
        <v>58.822321181813351</v>
      </c>
      <c r="J1506" s="26">
        <f>I1506*'Social Cost of Carbon'!$C$4</f>
        <v>2941.1160590906675</v>
      </c>
      <c r="K1506" s="26">
        <f>I1506*'Social Cost of Carbon'!$C$5</f>
        <v>5882.232118181335</v>
      </c>
      <c r="L1506" s="26">
        <f>I1506*'Social Cost of Carbon'!$C$6</f>
        <v>8823.3481772720024</v>
      </c>
      <c r="M1506" s="23">
        <f t="shared" si="163"/>
        <v>0.29813284736392293</v>
      </c>
      <c r="N1506" s="23">
        <f t="shared" si="164"/>
        <v>0.59626569472784585</v>
      </c>
      <c r="O1506" s="23">
        <f t="shared" si="165"/>
        <v>0.89439854209176883</v>
      </c>
      <c r="P1506" s="27"/>
    </row>
    <row r="1507" spans="1:16" x14ac:dyDescent="0.25">
      <c r="A1507" s="24">
        <f t="shared" si="166"/>
        <v>2020</v>
      </c>
      <c r="B1507" s="32">
        <v>43870</v>
      </c>
      <c r="C1507" s="28">
        <f>'Bitcoin Data'!C1507</f>
        <v>10116.673828000001</v>
      </c>
      <c r="D1507" s="26">
        <f>'Bitcoin Data'!K1507</f>
        <v>1912.4521886952823</v>
      </c>
      <c r="E1507" s="25">
        <f>'Bitcoin Data'!J1507</f>
        <v>107121.34811578821</v>
      </c>
      <c r="F1507" s="25">
        <f t="shared" si="161"/>
        <v>204.8644566600284</v>
      </c>
      <c r="G1507" s="23">
        <f>'Emissions Factors'!$AB$39/1000</f>
        <v>0.49266147344102867</v>
      </c>
      <c r="H1507" s="26">
        <f t="shared" si="167"/>
        <v>100928.82507382536</v>
      </c>
      <c r="I1507" s="23">
        <f t="shared" si="162"/>
        <v>52.774561199713581</v>
      </c>
      <c r="J1507" s="26">
        <f>I1507*'Social Cost of Carbon'!$C$4</f>
        <v>2638.728059985679</v>
      </c>
      <c r="K1507" s="26">
        <f>I1507*'Social Cost of Carbon'!$C$5</f>
        <v>5277.456119971358</v>
      </c>
      <c r="L1507" s="26">
        <f>I1507*'Social Cost of Carbon'!$C$6</f>
        <v>7916.1841799570375</v>
      </c>
      <c r="M1507" s="23">
        <f t="shared" si="163"/>
        <v>0.26082960712664766</v>
      </c>
      <c r="N1507" s="23">
        <f t="shared" si="164"/>
        <v>0.52165921425329531</v>
      </c>
      <c r="O1507" s="23">
        <f t="shared" si="165"/>
        <v>0.78248882137994302</v>
      </c>
      <c r="P1507" s="27"/>
    </row>
    <row r="1508" spans="1:16" x14ac:dyDescent="0.25">
      <c r="A1508" s="24">
        <f t="shared" si="166"/>
        <v>2020</v>
      </c>
      <c r="B1508" s="32">
        <v>43871</v>
      </c>
      <c r="C1508" s="28">
        <f>'Bitcoin Data'!C1508</f>
        <v>9856.6113280000009</v>
      </c>
      <c r="D1508" s="26">
        <f>'Bitcoin Data'!K1508</f>
        <v>1525.0360077946284</v>
      </c>
      <c r="E1508" s="25">
        <f>'Bitcoin Data'!J1508</f>
        <v>135611.39978598949</v>
      </c>
      <c r="F1508" s="25">
        <f t="shared" si="161"/>
        <v>206.81226774106673</v>
      </c>
      <c r="G1508" s="23">
        <f>'Emissions Factors'!$AB$39/1000</f>
        <v>0.49266147344102867</v>
      </c>
      <c r="H1508" s="26">
        <f t="shared" si="167"/>
        <v>101888.43655099446</v>
      </c>
      <c r="I1508" s="23">
        <f t="shared" si="162"/>
        <v>66.810512033965978</v>
      </c>
      <c r="J1508" s="26">
        <f>I1508*'Social Cost of Carbon'!$C$4</f>
        <v>3340.5256016982989</v>
      </c>
      <c r="K1508" s="26">
        <f>I1508*'Social Cost of Carbon'!$C$5</f>
        <v>6681.0512033965979</v>
      </c>
      <c r="L1508" s="26">
        <f>I1508*'Social Cost of Carbon'!$C$6</f>
        <v>10021.576805094897</v>
      </c>
      <c r="M1508" s="23">
        <f t="shared" si="163"/>
        <v>0.33891217686637981</v>
      </c>
      <c r="N1508" s="23">
        <f t="shared" si="164"/>
        <v>0.67782435373275962</v>
      </c>
      <c r="O1508" s="23">
        <f t="shared" si="165"/>
        <v>1.0167365305991394</v>
      </c>
      <c r="P1508" s="27"/>
    </row>
    <row r="1509" spans="1:16" x14ac:dyDescent="0.25">
      <c r="A1509" s="24">
        <f t="shared" si="166"/>
        <v>2020</v>
      </c>
      <c r="B1509" s="32">
        <v>43872</v>
      </c>
      <c r="C1509" s="28">
        <f>'Bitcoin Data'!C1509</f>
        <v>10208.236328000001</v>
      </c>
      <c r="D1509" s="26">
        <f>'Bitcoin Data'!K1509</f>
        <v>1849.9486125385406</v>
      </c>
      <c r="E1509" s="25">
        <f>'Bitcoin Data'!J1509</f>
        <v>108842.8641553261</v>
      </c>
      <c r="F1509" s="25">
        <f t="shared" si="161"/>
        <v>201.35370552886639</v>
      </c>
      <c r="G1509" s="23">
        <f>'Emissions Factors'!$AB$39/1000</f>
        <v>0.49266147344102867</v>
      </c>
      <c r="H1509" s="26">
        <f t="shared" si="167"/>
        <v>99199.213248662316</v>
      </c>
      <c r="I1509" s="23">
        <f t="shared" si="162"/>
        <v>53.622685828304682</v>
      </c>
      <c r="J1509" s="26">
        <f>I1509*'Social Cost of Carbon'!$C$4</f>
        <v>2681.1342914152342</v>
      </c>
      <c r="K1509" s="26">
        <f>I1509*'Social Cost of Carbon'!$C$5</f>
        <v>5362.2685828304684</v>
      </c>
      <c r="L1509" s="26">
        <f>I1509*'Social Cost of Carbon'!$C$6</f>
        <v>8043.4028742457022</v>
      </c>
      <c r="M1509" s="23">
        <f t="shared" si="163"/>
        <v>0.26264422229932077</v>
      </c>
      <c r="N1509" s="23">
        <f t="shared" si="164"/>
        <v>0.52528844459864155</v>
      </c>
      <c r="O1509" s="23">
        <f t="shared" si="165"/>
        <v>0.78793266689796226</v>
      </c>
      <c r="P1509" s="27"/>
    </row>
    <row r="1510" spans="1:16" x14ac:dyDescent="0.25">
      <c r="A1510" s="24">
        <f t="shared" si="166"/>
        <v>2020</v>
      </c>
      <c r="B1510" s="32">
        <v>43873</v>
      </c>
      <c r="C1510" s="28">
        <f>'Bitcoin Data'!C1510</f>
        <v>10326.054688</v>
      </c>
      <c r="D1510" s="26">
        <f>'Bitcoin Data'!K1510</f>
        <v>1774.9728823587418</v>
      </c>
      <c r="E1510" s="25">
        <f>'Bitcoin Data'!J1510</f>
        <v>115293.49519159133</v>
      </c>
      <c r="F1510" s="25">
        <f t="shared" si="161"/>
        <v>204.6428274774326</v>
      </c>
      <c r="G1510" s="23">
        <f>'Emissions Factors'!$AB$39/1000</f>
        <v>0.49266147344102867</v>
      </c>
      <c r="H1510" s="26">
        <f t="shared" si="167"/>
        <v>100819.63691417017</v>
      </c>
      <c r="I1510" s="23">
        <f t="shared" si="162"/>
        <v>56.80066321925554</v>
      </c>
      <c r="J1510" s="26">
        <f>I1510*'Social Cost of Carbon'!$C$4</f>
        <v>2840.0331609627769</v>
      </c>
      <c r="K1510" s="26">
        <f>I1510*'Social Cost of Carbon'!$C$5</f>
        <v>5680.0663219255539</v>
      </c>
      <c r="L1510" s="26">
        <f>I1510*'Social Cost of Carbon'!$C$6</f>
        <v>8520.0994828883304</v>
      </c>
      <c r="M1510" s="23">
        <f t="shared" si="163"/>
        <v>0.2750356497979044</v>
      </c>
      <c r="N1510" s="23">
        <f t="shared" si="164"/>
        <v>0.5500712995958088</v>
      </c>
      <c r="O1510" s="23">
        <f t="shared" si="165"/>
        <v>0.8251069493937131</v>
      </c>
      <c r="P1510" s="27"/>
    </row>
    <row r="1511" spans="1:16" x14ac:dyDescent="0.25">
      <c r="A1511" s="24">
        <f t="shared" si="166"/>
        <v>2020</v>
      </c>
      <c r="B1511" s="32">
        <v>43874</v>
      </c>
      <c r="C1511" s="28">
        <f>'Bitcoin Data'!C1511</f>
        <v>10214.379883</v>
      </c>
      <c r="D1511" s="26">
        <f>'Bitcoin Data'!K1511</f>
        <v>1762.4596103005974</v>
      </c>
      <c r="E1511" s="25">
        <f>'Bitcoin Data'!J1511</f>
        <v>114154.31356842715</v>
      </c>
      <c r="F1511" s="25">
        <f t="shared" si="161"/>
        <v>201.19236700594232</v>
      </c>
      <c r="G1511" s="23">
        <f>'Emissions Factors'!$AB$39/1000</f>
        <v>0.49266147344102867</v>
      </c>
      <c r="H1511" s="26">
        <f t="shared" si="167"/>
        <v>99119.72797423575</v>
      </c>
      <c r="I1511" s="23">
        <f t="shared" si="162"/>
        <v>56.239432322270538</v>
      </c>
      <c r="J1511" s="26">
        <f>I1511*'Social Cost of Carbon'!$C$4</f>
        <v>2811.971616113527</v>
      </c>
      <c r="K1511" s="26">
        <f>I1511*'Social Cost of Carbon'!$C$5</f>
        <v>5623.9432322270541</v>
      </c>
      <c r="L1511" s="26">
        <f>I1511*'Social Cost of Carbon'!$C$6</f>
        <v>8435.9148483405806</v>
      </c>
      <c r="M1511" s="23">
        <f t="shared" si="163"/>
        <v>0.275295382423905</v>
      </c>
      <c r="N1511" s="23">
        <f t="shared" si="164"/>
        <v>0.55059076484781</v>
      </c>
      <c r="O1511" s="23">
        <f t="shared" si="165"/>
        <v>0.82588614727171494</v>
      </c>
      <c r="P1511" s="27"/>
    </row>
    <row r="1512" spans="1:16" x14ac:dyDescent="0.25">
      <c r="A1512" s="24">
        <f t="shared" si="166"/>
        <v>2020</v>
      </c>
      <c r="B1512" s="32">
        <v>43875</v>
      </c>
      <c r="C1512" s="28">
        <f>'Bitcoin Data'!C1512</f>
        <v>10312.116211</v>
      </c>
      <c r="D1512" s="26">
        <f>'Bitcoin Data'!K1512</f>
        <v>1687.4472672728978</v>
      </c>
      <c r="E1512" s="25">
        <f>'Bitcoin Data'!J1512</f>
        <v>119984.3957397084</v>
      </c>
      <c r="F1512" s="25">
        <f t="shared" si="161"/>
        <v>202.46734070636086</v>
      </c>
      <c r="G1512" s="23">
        <f>'Emissions Factors'!$AB$39/1000</f>
        <v>0.49266147344102867</v>
      </c>
      <c r="H1512" s="26">
        <f t="shared" si="167"/>
        <v>99747.858396082505</v>
      </c>
      <c r="I1512" s="23">
        <f t="shared" si="162"/>
        <v>59.111689195056229</v>
      </c>
      <c r="J1512" s="26">
        <f>I1512*'Social Cost of Carbon'!$C$4</f>
        <v>2955.5844597528117</v>
      </c>
      <c r="K1512" s="26">
        <f>I1512*'Social Cost of Carbon'!$C$5</f>
        <v>5911.1689195056233</v>
      </c>
      <c r="L1512" s="26">
        <f>I1512*'Social Cost of Carbon'!$C$6</f>
        <v>8866.7533792584345</v>
      </c>
      <c r="M1512" s="23">
        <f t="shared" si="163"/>
        <v>0.28661279598459827</v>
      </c>
      <c r="N1512" s="23">
        <f t="shared" si="164"/>
        <v>0.57322559196919654</v>
      </c>
      <c r="O1512" s="23">
        <f t="shared" si="165"/>
        <v>0.85983838795379475</v>
      </c>
      <c r="P1512" s="27"/>
    </row>
    <row r="1513" spans="1:16" x14ac:dyDescent="0.25">
      <c r="A1513" s="24">
        <f t="shared" si="166"/>
        <v>2020</v>
      </c>
      <c r="B1513" s="32">
        <v>43876</v>
      </c>
      <c r="C1513" s="28">
        <f>'Bitcoin Data'!C1513</f>
        <v>9889.4248050000006</v>
      </c>
      <c r="D1513" s="26">
        <f>'Bitcoin Data'!K1513</f>
        <v>1774.9728823587418</v>
      </c>
      <c r="E1513" s="25">
        <f>'Bitcoin Data'!J1513</f>
        <v>113625.48369350309</v>
      </c>
      <c r="F1513" s="25">
        <f t="shared" si="161"/>
        <v>201.68215230086338</v>
      </c>
      <c r="G1513" s="23">
        <f>'Emissions Factors'!$AB$39/1000</f>
        <v>0.49266147344102867</v>
      </c>
      <c r="H1513" s="26">
        <f t="shared" si="167"/>
        <v>99361.026319301309</v>
      </c>
      <c r="I1513" s="23">
        <f t="shared" si="162"/>
        <v>55.978898216890812</v>
      </c>
      <c r="J1513" s="26">
        <f>I1513*'Social Cost of Carbon'!$C$4</f>
        <v>2798.9449108445406</v>
      </c>
      <c r="K1513" s="26">
        <f>I1513*'Social Cost of Carbon'!$C$5</f>
        <v>5597.8898216890811</v>
      </c>
      <c r="L1513" s="26">
        <f>I1513*'Social Cost of Carbon'!$C$6</f>
        <v>8396.8347325336217</v>
      </c>
      <c r="M1513" s="23">
        <f t="shared" si="163"/>
        <v>0.28302403486898653</v>
      </c>
      <c r="N1513" s="23">
        <f t="shared" si="164"/>
        <v>0.56604806973797306</v>
      </c>
      <c r="O1513" s="23">
        <f t="shared" si="165"/>
        <v>0.84907210460695959</v>
      </c>
      <c r="P1513" s="27"/>
    </row>
    <row r="1514" spans="1:16" x14ac:dyDescent="0.25">
      <c r="A1514" s="24">
        <f t="shared" si="166"/>
        <v>2020</v>
      </c>
      <c r="B1514" s="32">
        <v>43877</v>
      </c>
      <c r="C1514" s="28">
        <f>'Bitcoin Data'!C1514</f>
        <v>9934.4335940000001</v>
      </c>
      <c r="D1514" s="26">
        <f>'Bitcoin Data'!K1514</f>
        <v>1774.9728823587418</v>
      </c>
      <c r="E1514" s="25">
        <f>'Bitcoin Data'!J1514</f>
        <v>113996.71849641758</v>
      </c>
      <c r="F1514" s="25">
        <f t="shared" si="161"/>
        <v>202.3410840090244</v>
      </c>
      <c r="G1514" s="23">
        <f>'Emissions Factors'!$AB$39/1000</f>
        <v>0.49266147344102867</v>
      </c>
      <c r="H1514" s="26">
        <f t="shared" si="167"/>
        <v>99685.656585540928</v>
      </c>
      <c r="I1514" s="23">
        <f t="shared" si="162"/>
        <v>56.161791301887256</v>
      </c>
      <c r="J1514" s="26">
        <f>I1514*'Social Cost of Carbon'!$C$4</f>
        <v>2808.0895650943626</v>
      </c>
      <c r="K1514" s="26">
        <f>I1514*'Social Cost of Carbon'!$C$5</f>
        <v>5616.1791301887251</v>
      </c>
      <c r="L1514" s="26">
        <f>I1514*'Social Cost of Carbon'!$C$6</f>
        <v>8424.2686952830882</v>
      </c>
      <c r="M1514" s="23">
        <f t="shared" si="163"/>
        <v>0.28266227143441136</v>
      </c>
      <c r="N1514" s="23">
        <f t="shared" si="164"/>
        <v>0.56532454286882272</v>
      </c>
      <c r="O1514" s="23">
        <f t="shared" si="165"/>
        <v>0.84798681430323408</v>
      </c>
      <c r="P1514" s="27"/>
    </row>
    <row r="1515" spans="1:16" x14ac:dyDescent="0.25">
      <c r="A1515" s="24">
        <f t="shared" si="166"/>
        <v>2020</v>
      </c>
      <c r="B1515" s="32">
        <v>43878</v>
      </c>
      <c r="C1515" s="28">
        <f>'Bitcoin Data'!C1515</f>
        <v>9690.1425780000009</v>
      </c>
      <c r="D1515" s="26">
        <f>'Bitcoin Data'!K1515</f>
        <v>1962.4945486262536</v>
      </c>
      <c r="E1515" s="25">
        <f>'Bitcoin Data'!J1515</f>
        <v>101976.89269589355</v>
      </c>
      <c r="F1515" s="25">
        <f t="shared" si="161"/>
        <v>200.12909600153552</v>
      </c>
      <c r="G1515" s="23">
        <f>'Emissions Factors'!$AB$39/1000</f>
        <v>0.49266147344102867</v>
      </c>
      <c r="H1515" s="26">
        <f t="shared" si="167"/>
        <v>98595.895314537571</v>
      </c>
      <c r="I1515" s="23">
        <f t="shared" si="162"/>
        <v>50.240086212496593</v>
      </c>
      <c r="J1515" s="26">
        <f>I1515*'Social Cost of Carbon'!$C$4</f>
        <v>2512.0043106248295</v>
      </c>
      <c r="K1515" s="26">
        <f>I1515*'Social Cost of Carbon'!$C$5</f>
        <v>5024.008621249659</v>
      </c>
      <c r="L1515" s="26">
        <f>I1515*'Social Cost of Carbon'!$C$6</f>
        <v>7536.0129318744885</v>
      </c>
      <c r="M1515" s="23">
        <f t="shared" si="163"/>
        <v>0.25923295662624762</v>
      </c>
      <c r="N1515" s="23">
        <f t="shared" si="164"/>
        <v>0.51846591325249525</v>
      </c>
      <c r="O1515" s="23">
        <f t="shared" si="165"/>
        <v>0.77769886987874282</v>
      </c>
      <c r="P1515" s="27"/>
    </row>
    <row r="1516" spans="1:16" x14ac:dyDescent="0.25">
      <c r="A1516" s="24">
        <f t="shared" si="166"/>
        <v>2020</v>
      </c>
      <c r="B1516" s="32">
        <v>43879</v>
      </c>
      <c r="C1516" s="28">
        <f>'Bitcoin Data'!C1516</f>
        <v>10141.996094</v>
      </c>
      <c r="D1516" s="26">
        <f>'Bitcoin Data'!K1516</f>
        <v>1862.5827814569536</v>
      </c>
      <c r="E1516" s="25">
        <f>'Bitcoin Data'!J1516</f>
        <v>111329.75932811374</v>
      </c>
      <c r="F1516" s="25">
        <f t="shared" si="161"/>
        <v>207.3608927882913</v>
      </c>
      <c r="G1516" s="23">
        <f>'Emissions Factors'!$AB$39/1000</f>
        <v>0.49266147344102867</v>
      </c>
      <c r="H1516" s="26">
        <f t="shared" si="167"/>
        <v>102158.72297512676</v>
      </c>
      <c r="I1516" s="23">
        <f t="shared" si="162"/>
        <v>54.847883268423615</v>
      </c>
      <c r="J1516" s="26">
        <f>I1516*'Social Cost of Carbon'!$C$4</f>
        <v>2742.3941634211806</v>
      </c>
      <c r="K1516" s="26">
        <f>I1516*'Social Cost of Carbon'!$C$5</f>
        <v>5484.7883268423611</v>
      </c>
      <c r="L1516" s="26">
        <f>I1516*'Social Cost of Carbon'!$C$6</f>
        <v>8227.1824902635417</v>
      </c>
      <c r="M1516" s="23">
        <f t="shared" si="163"/>
        <v>0.27039984417304003</v>
      </c>
      <c r="N1516" s="23">
        <f t="shared" si="164"/>
        <v>0.54079968834608005</v>
      </c>
      <c r="O1516" s="23">
        <f t="shared" si="165"/>
        <v>0.81119953251912003</v>
      </c>
      <c r="P1516" s="27"/>
    </row>
    <row r="1517" spans="1:16" x14ac:dyDescent="0.25">
      <c r="A1517" s="24">
        <f t="shared" si="166"/>
        <v>2020</v>
      </c>
      <c r="B1517" s="32">
        <v>43880</v>
      </c>
      <c r="C1517" s="28">
        <f>'Bitcoin Data'!C1517</f>
        <v>9633.3867190000001</v>
      </c>
      <c r="D1517" s="26">
        <f>'Bitcoin Data'!K1517</f>
        <v>1762.4596103005974</v>
      </c>
      <c r="E1517" s="25">
        <f>'Bitcoin Data'!J1517</f>
        <v>117853.16133604357</v>
      </c>
      <c r="F1517" s="25">
        <f t="shared" si="161"/>
        <v>207.71143680101679</v>
      </c>
      <c r="G1517" s="23">
        <f>'Emissions Factors'!$AB$39/1000</f>
        <v>0.49266147344102867</v>
      </c>
      <c r="H1517" s="26">
        <f t="shared" si="167"/>
        <v>102331.42250494203</v>
      </c>
      <c r="I1517" s="23">
        <f t="shared" si="162"/>
        <v>58.061712113498501</v>
      </c>
      <c r="J1517" s="26">
        <f>I1517*'Social Cost of Carbon'!$C$4</f>
        <v>2903.0856056749249</v>
      </c>
      <c r="K1517" s="26">
        <f>I1517*'Social Cost of Carbon'!$C$5</f>
        <v>5806.1712113498497</v>
      </c>
      <c r="L1517" s="26">
        <f>I1517*'Social Cost of Carbon'!$C$6</f>
        <v>8709.256817024776</v>
      </c>
      <c r="M1517" s="23">
        <f t="shared" si="163"/>
        <v>0.30135669732319037</v>
      </c>
      <c r="N1517" s="23">
        <f t="shared" si="164"/>
        <v>0.60271339464638074</v>
      </c>
      <c r="O1517" s="23">
        <f t="shared" si="165"/>
        <v>0.90407009196957122</v>
      </c>
      <c r="P1517" s="27"/>
    </row>
    <row r="1518" spans="1:16" x14ac:dyDescent="0.25">
      <c r="A1518" s="24">
        <f t="shared" si="166"/>
        <v>2020</v>
      </c>
      <c r="B1518" s="32">
        <v>43881</v>
      </c>
      <c r="C1518" s="28">
        <f>'Bitcoin Data'!C1518</f>
        <v>9608.4755860000005</v>
      </c>
      <c r="D1518" s="26">
        <f>'Bitcoin Data'!K1518</f>
        <v>1574.9409397147608</v>
      </c>
      <c r="E1518" s="25">
        <f>'Bitcoin Data'!J1518</f>
        <v>131683.75525714579</v>
      </c>
      <c r="F1518" s="25">
        <f t="shared" si="161"/>
        <v>207.39413724985778</v>
      </c>
      <c r="G1518" s="23">
        <f>'Emissions Factors'!$AB$39/1000</f>
        <v>0.49266147344102867</v>
      </c>
      <c r="H1518" s="26">
        <f t="shared" si="167"/>
        <v>102175.10124054586</v>
      </c>
      <c r="I1518" s="23">
        <f t="shared" si="162"/>
        <v>64.87551289323325</v>
      </c>
      <c r="J1518" s="26">
        <f>I1518*'Social Cost of Carbon'!$C$4</f>
        <v>3243.7756446616627</v>
      </c>
      <c r="K1518" s="26">
        <f>I1518*'Social Cost of Carbon'!$C$5</f>
        <v>6487.5512893233254</v>
      </c>
      <c r="L1518" s="26">
        <f>I1518*'Social Cost of Carbon'!$C$6</f>
        <v>9731.3269339849867</v>
      </c>
      <c r="M1518" s="23">
        <f t="shared" si="163"/>
        <v>0.33759524241160543</v>
      </c>
      <c r="N1518" s="23">
        <f t="shared" si="164"/>
        <v>0.67519048482321087</v>
      </c>
      <c r="O1518" s="23">
        <f t="shared" si="165"/>
        <v>1.0127857272348162</v>
      </c>
      <c r="P1518" s="27"/>
    </row>
    <row r="1519" spans="1:16" x14ac:dyDescent="0.25">
      <c r="A1519" s="24">
        <f t="shared" si="166"/>
        <v>2020</v>
      </c>
      <c r="B1519" s="32">
        <v>43882</v>
      </c>
      <c r="C1519" s="28">
        <f>'Bitcoin Data'!C1519</f>
        <v>9686.4414059999999</v>
      </c>
      <c r="D1519" s="26">
        <f>'Bitcoin Data'!K1519</f>
        <v>1924.9278152069294</v>
      </c>
      <c r="E1519" s="25">
        <f>'Bitcoin Data'!J1519</f>
        <v>106080.96044849252</v>
      </c>
      <c r="F1519" s="25">
        <f t="shared" si="161"/>
        <v>204.19819143116939</v>
      </c>
      <c r="G1519" s="23">
        <f>'Emissions Factors'!$AB$39/1000</f>
        <v>0.49266147344102867</v>
      </c>
      <c r="H1519" s="26">
        <f t="shared" si="167"/>
        <v>100600.58186447315</v>
      </c>
      <c r="I1519" s="23">
        <f t="shared" si="162"/>
        <v>52.262002278593812</v>
      </c>
      <c r="J1519" s="26">
        <f>I1519*'Social Cost of Carbon'!$C$4</f>
        <v>2613.1001139296905</v>
      </c>
      <c r="K1519" s="26">
        <f>I1519*'Social Cost of Carbon'!$C$5</f>
        <v>5226.2002278593809</v>
      </c>
      <c r="L1519" s="26">
        <f>I1519*'Social Cost of Carbon'!$C$6</f>
        <v>7839.3003417890714</v>
      </c>
      <c r="M1519" s="23">
        <f t="shared" si="163"/>
        <v>0.26976884537917895</v>
      </c>
      <c r="N1519" s="23">
        <f t="shared" si="164"/>
        <v>0.53953769075835789</v>
      </c>
      <c r="O1519" s="23">
        <f t="shared" si="165"/>
        <v>0.80930653613753678</v>
      </c>
      <c r="P1519" s="27"/>
    </row>
    <row r="1520" spans="1:16" x14ac:dyDescent="0.25">
      <c r="A1520" s="24">
        <f t="shared" si="166"/>
        <v>2020</v>
      </c>
      <c r="B1520" s="32">
        <v>43883</v>
      </c>
      <c r="C1520" s="28">
        <f>'Bitcoin Data'!C1520</f>
        <v>9663.1816409999992</v>
      </c>
      <c r="D1520" s="26">
        <f>'Bitcoin Data'!K1520</f>
        <v>1849.9486125385406</v>
      </c>
      <c r="E1520" s="25">
        <f>'Bitcoin Data'!J1520</f>
        <v>112432.06570158138</v>
      </c>
      <c r="F1520" s="25">
        <f t="shared" si="161"/>
        <v>207.9935439494825</v>
      </c>
      <c r="G1520" s="23">
        <f>'Emissions Factors'!$AB$39/1000</f>
        <v>0.49266147344102867</v>
      </c>
      <c r="H1520" s="26">
        <f t="shared" si="167"/>
        <v>102470.4058283734</v>
      </c>
      <c r="I1520" s="23">
        <f t="shared" si="162"/>
        <v>55.390947150559626</v>
      </c>
      <c r="J1520" s="26">
        <f>I1520*'Social Cost of Carbon'!$C$4</f>
        <v>2769.5473575279811</v>
      </c>
      <c r="K1520" s="26">
        <f>I1520*'Social Cost of Carbon'!$C$5</f>
        <v>5539.0947150559623</v>
      </c>
      <c r="L1520" s="26">
        <f>I1520*'Social Cost of Carbon'!$C$6</f>
        <v>8308.6420725839434</v>
      </c>
      <c r="M1520" s="23">
        <f t="shared" si="163"/>
        <v>0.28660822702297595</v>
      </c>
      <c r="N1520" s="23">
        <f t="shared" si="164"/>
        <v>0.5732164540459519</v>
      </c>
      <c r="O1520" s="23">
        <f t="shared" si="165"/>
        <v>0.85982468106892784</v>
      </c>
      <c r="P1520" s="27"/>
    </row>
    <row r="1521" spans="1:16" x14ac:dyDescent="0.25">
      <c r="A1521" s="24">
        <f t="shared" si="166"/>
        <v>2020</v>
      </c>
      <c r="B1521" s="32">
        <v>43884</v>
      </c>
      <c r="C1521" s="28">
        <f>'Bitcoin Data'!C1521</f>
        <v>9924.515625</v>
      </c>
      <c r="D1521" s="26">
        <f>'Bitcoin Data'!K1521</f>
        <v>1774.9728823587418</v>
      </c>
      <c r="E1521" s="25">
        <f>'Bitcoin Data'!J1521</f>
        <v>117812.69683440115</v>
      </c>
      <c r="F1521" s="25">
        <f t="shared" si="161"/>
        <v>209.11434207861365</v>
      </c>
      <c r="G1521" s="23">
        <f>'Emissions Factors'!$AB$39/1000</f>
        <v>0.49266147344102867</v>
      </c>
      <c r="H1521" s="26">
        <f t="shared" si="167"/>
        <v>103022.5798861011</v>
      </c>
      <c r="I1521" s="23">
        <f t="shared" si="162"/>
        <v>58.041776812497289</v>
      </c>
      <c r="J1521" s="26">
        <f>I1521*'Social Cost of Carbon'!$C$4</f>
        <v>2902.0888406248646</v>
      </c>
      <c r="K1521" s="26">
        <f>I1521*'Social Cost of Carbon'!$C$5</f>
        <v>5804.1776812497292</v>
      </c>
      <c r="L1521" s="26">
        <f>I1521*'Social Cost of Carbon'!$C$6</f>
        <v>8706.2665218745933</v>
      </c>
      <c r="M1521" s="23">
        <f t="shared" si="163"/>
        <v>0.29241616923998393</v>
      </c>
      <c r="N1521" s="23">
        <f t="shared" si="164"/>
        <v>0.58483233847996785</v>
      </c>
      <c r="O1521" s="23">
        <f t="shared" si="165"/>
        <v>0.87724850771995166</v>
      </c>
      <c r="P1521" s="27"/>
    </row>
    <row r="1522" spans="1:16" x14ac:dyDescent="0.25">
      <c r="A1522" s="24">
        <f t="shared" si="166"/>
        <v>2020</v>
      </c>
      <c r="B1522" s="32">
        <v>43885</v>
      </c>
      <c r="C1522" s="28">
        <f>'Bitcoin Data'!C1522</f>
        <v>9650.1748050000006</v>
      </c>
      <c r="D1522" s="26">
        <f>'Bitcoin Data'!K1522</f>
        <v>1762.4596103005974</v>
      </c>
      <c r="E1522" s="25">
        <f>'Bitcoin Data'!J1522</f>
        <v>118585.43369045005</v>
      </c>
      <c r="F1522" s="25">
        <f t="shared" si="161"/>
        <v>209.00203724939794</v>
      </c>
      <c r="G1522" s="23">
        <f>'Emissions Factors'!$AB$39/1000</f>
        <v>0.49266147344102867</v>
      </c>
      <c r="H1522" s="26">
        <f t="shared" si="167"/>
        <v>102967.25162346514</v>
      </c>
      <c r="I1522" s="23">
        <f t="shared" si="162"/>
        <v>58.422474490580527</v>
      </c>
      <c r="J1522" s="26">
        <f>I1522*'Social Cost of Carbon'!$C$4</f>
        <v>2921.1237245290263</v>
      </c>
      <c r="K1522" s="26">
        <f>I1522*'Social Cost of Carbon'!$C$5</f>
        <v>5842.2474490580526</v>
      </c>
      <c r="L1522" s="26">
        <f>I1522*'Social Cost of Carbon'!$C$6</f>
        <v>8763.3711735870784</v>
      </c>
      <c r="M1522" s="23">
        <f t="shared" si="163"/>
        <v>0.30270163842167064</v>
      </c>
      <c r="N1522" s="23">
        <f t="shared" si="164"/>
        <v>0.60540327684334128</v>
      </c>
      <c r="O1522" s="23">
        <f t="shared" si="165"/>
        <v>0.90810491526501191</v>
      </c>
      <c r="P1522" s="27"/>
    </row>
    <row r="1523" spans="1:16" x14ac:dyDescent="0.25">
      <c r="A1523" s="24">
        <f t="shared" si="166"/>
        <v>2020</v>
      </c>
      <c r="B1523" s="32">
        <v>43886</v>
      </c>
      <c r="C1523" s="28">
        <f>'Bitcoin Data'!C1523</f>
        <v>9341.7050780000009</v>
      </c>
      <c r="D1523" s="26">
        <f>'Bitcoin Data'!K1523</f>
        <v>1800</v>
      </c>
      <c r="E1523" s="25">
        <f>'Bitcoin Data'!J1523</f>
        <v>114225.91809590822</v>
      </c>
      <c r="F1523" s="25">
        <f t="shared" si="161"/>
        <v>205.6066525726348</v>
      </c>
      <c r="G1523" s="23">
        <f>'Emissions Factors'!$AB$39/1000</f>
        <v>0.49266147344102867</v>
      </c>
      <c r="H1523" s="26">
        <f t="shared" si="167"/>
        <v>101294.47640571193</v>
      </c>
      <c r="I1523" s="23">
        <f t="shared" si="162"/>
        <v>56.274709114284398</v>
      </c>
      <c r="J1523" s="26">
        <f>I1523*'Social Cost of Carbon'!$C$4</f>
        <v>2813.7354557142198</v>
      </c>
      <c r="K1523" s="26">
        <f>I1523*'Social Cost of Carbon'!$C$5</f>
        <v>5627.4709114284396</v>
      </c>
      <c r="L1523" s="26">
        <f>I1523*'Social Cost of Carbon'!$C$6</f>
        <v>8441.2063671426604</v>
      </c>
      <c r="M1523" s="23">
        <f t="shared" si="163"/>
        <v>0.30120148647602379</v>
      </c>
      <c r="N1523" s="23">
        <f t="shared" si="164"/>
        <v>0.60240297295204759</v>
      </c>
      <c r="O1523" s="23">
        <f t="shared" si="165"/>
        <v>0.90360445942807144</v>
      </c>
      <c r="P1523" s="27"/>
    </row>
    <row r="1524" spans="1:16" x14ac:dyDescent="0.25">
      <c r="A1524" s="24">
        <f t="shared" si="166"/>
        <v>2020</v>
      </c>
      <c r="B1524" s="32">
        <v>43887</v>
      </c>
      <c r="C1524" s="28">
        <f>'Bitcoin Data'!C1524</f>
        <v>8820.5224610000005</v>
      </c>
      <c r="D1524" s="26">
        <f>'Bitcoin Data'!K1524</f>
        <v>1700.0377786173026</v>
      </c>
      <c r="E1524" s="25">
        <f>'Bitcoin Data'!J1524</f>
        <v>120111.84829300696</v>
      </c>
      <c r="F1524" s="25">
        <f t="shared" si="161"/>
        <v>204.19467975766199</v>
      </c>
      <c r="G1524" s="23">
        <f>'Emissions Factors'!$AB$39/1000</f>
        <v>0.49266147344102867</v>
      </c>
      <c r="H1524" s="26">
        <f t="shared" si="167"/>
        <v>100598.85179822874</v>
      </c>
      <c r="I1524" s="23">
        <f t="shared" si="162"/>
        <v>59.174480157758119</v>
      </c>
      <c r="J1524" s="26">
        <f>I1524*'Social Cost of Carbon'!$C$4</f>
        <v>2958.7240078879058</v>
      </c>
      <c r="K1524" s="26">
        <f>I1524*'Social Cost of Carbon'!$C$5</f>
        <v>5917.4480157758117</v>
      </c>
      <c r="L1524" s="26">
        <f>I1524*'Social Cost of Carbon'!$C$6</f>
        <v>8876.1720236637175</v>
      </c>
      <c r="M1524" s="23">
        <f t="shared" si="163"/>
        <v>0.33543636683313532</v>
      </c>
      <c r="N1524" s="23">
        <f t="shared" si="164"/>
        <v>0.67087273366627065</v>
      </c>
      <c r="O1524" s="23">
        <f t="shared" si="165"/>
        <v>1.006309100499406</v>
      </c>
      <c r="P1524" s="27"/>
    </row>
    <row r="1525" spans="1:16" x14ac:dyDescent="0.25">
      <c r="A1525" s="24">
        <f t="shared" si="166"/>
        <v>2020</v>
      </c>
      <c r="B1525" s="32">
        <v>43888</v>
      </c>
      <c r="C1525" s="28">
        <f>'Bitcoin Data'!C1525</f>
        <v>8784.4941409999992</v>
      </c>
      <c r="D1525" s="26">
        <f>'Bitcoin Data'!K1525</f>
        <v>1837.4846876276031</v>
      </c>
      <c r="E1525" s="25">
        <f>'Bitcoin Data'!J1525</f>
        <v>110451.45247992768</v>
      </c>
      <c r="F1525" s="25">
        <f t="shared" si="161"/>
        <v>202.95285265809497</v>
      </c>
      <c r="G1525" s="23">
        <f>'Emissions Factors'!$AB$39/1000</f>
        <v>0.49266147344102867</v>
      </c>
      <c r="H1525" s="26">
        <f t="shared" si="167"/>
        <v>99987.051429597064</v>
      </c>
      <c r="I1525" s="23">
        <f t="shared" si="162"/>
        <v>54.415175322462936</v>
      </c>
      <c r="J1525" s="26">
        <f>I1525*'Social Cost of Carbon'!$C$4</f>
        <v>2720.7587661231469</v>
      </c>
      <c r="K1525" s="26">
        <f>I1525*'Social Cost of Carbon'!$C$5</f>
        <v>5441.5175322462937</v>
      </c>
      <c r="L1525" s="26">
        <f>I1525*'Social Cost of Carbon'!$C$6</f>
        <v>8162.2762983694402</v>
      </c>
      <c r="M1525" s="23">
        <f t="shared" si="163"/>
        <v>0.30972287333251319</v>
      </c>
      <c r="N1525" s="23">
        <f t="shared" si="164"/>
        <v>0.61944574666502639</v>
      </c>
      <c r="O1525" s="23">
        <f t="shared" si="165"/>
        <v>0.92916861999753941</v>
      </c>
      <c r="P1525" s="27"/>
    </row>
    <row r="1526" spans="1:16" x14ac:dyDescent="0.25">
      <c r="A1526" s="24">
        <f t="shared" si="166"/>
        <v>2020</v>
      </c>
      <c r="B1526" s="32">
        <v>43889</v>
      </c>
      <c r="C1526" s="28">
        <f>'Bitcoin Data'!C1526</f>
        <v>8672.4550780000009</v>
      </c>
      <c r="D1526" s="26">
        <f>'Bitcoin Data'!K1526</f>
        <v>1974.9835418038181</v>
      </c>
      <c r="E1526" s="25">
        <f>'Bitcoin Data'!J1526</f>
        <v>104826.26060966603</v>
      </c>
      <c r="F1526" s="25">
        <f t="shared" si="161"/>
        <v>207.03013945292827</v>
      </c>
      <c r="G1526" s="23">
        <f>'Emissions Factors'!$AB$39/1000</f>
        <v>0.49266147344102867</v>
      </c>
      <c r="H1526" s="26">
        <f t="shared" si="167"/>
        <v>101995.77354958128</v>
      </c>
      <c r="I1526" s="23">
        <f t="shared" si="162"/>
        <v>51.643860007271329</v>
      </c>
      <c r="J1526" s="26">
        <f>I1526*'Social Cost of Carbon'!$C$4</f>
        <v>2582.1930003635666</v>
      </c>
      <c r="K1526" s="26">
        <f>I1526*'Social Cost of Carbon'!$C$5</f>
        <v>5164.3860007271333</v>
      </c>
      <c r="L1526" s="26">
        <f>I1526*'Social Cost of Carbon'!$C$6</f>
        <v>7746.5790010906994</v>
      </c>
      <c r="M1526" s="23">
        <f t="shared" si="163"/>
        <v>0.29774648322064984</v>
      </c>
      <c r="N1526" s="23">
        <f t="shared" si="164"/>
        <v>0.59549296644129968</v>
      </c>
      <c r="O1526" s="23">
        <f t="shared" si="165"/>
        <v>0.89323944966194946</v>
      </c>
      <c r="P1526" s="27"/>
    </row>
    <row r="1527" spans="1:16" x14ac:dyDescent="0.25">
      <c r="A1527" s="24">
        <f t="shared" si="166"/>
        <v>2020</v>
      </c>
      <c r="B1527" s="32">
        <v>43890</v>
      </c>
      <c r="C1527" s="28">
        <f>'Bitcoin Data'!C1527</f>
        <v>8599.5087889999995</v>
      </c>
      <c r="D1527" s="26">
        <f>'Bitcoin Data'!K1527</f>
        <v>1737.4517374517375</v>
      </c>
      <c r="E1527" s="25">
        <f>'Bitcoin Data'!J1527</f>
        <v>119493.0868483145</v>
      </c>
      <c r="F1527" s="25">
        <f t="shared" si="161"/>
        <v>207.61347135807537</v>
      </c>
      <c r="G1527" s="23">
        <f>'Emissions Factors'!$AB$39/1000</f>
        <v>0.49266147344102867</v>
      </c>
      <c r="H1527" s="26">
        <f t="shared" si="167"/>
        <v>102283.15870547621</v>
      </c>
      <c r="I1527" s="23">
        <f t="shared" si="162"/>
        <v>58.869640232707425</v>
      </c>
      <c r="J1527" s="26">
        <f>I1527*'Social Cost of Carbon'!$C$4</f>
        <v>2943.4820116353712</v>
      </c>
      <c r="K1527" s="26">
        <f>I1527*'Social Cost of Carbon'!$C$5</f>
        <v>5886.9640232707425</v>
      </c>
      <c r="L1527" s="26">
        <f>I1527*'Social Cost of Carbon'!$C$6</f>
        <v>8830.4460349061137</v>
      </c>
      <c r="M1527" s="23">
        <f t="shared" si="163"/>
        <v>0.34228490066787365</v>
      </c>
      <c r="N1527" s="23">
        <f t="shared" si="164"/>
        <v>0.6845698013357473</v>
      </c>
      <c r="O1527" s="23">
        <f t="shared" si="165"/>
        <v>1.0268547020036209</v>
      </c>
      <c r="P1527" s="27"/>
    </row>
    <row r="1528" spans="1:16" x14ac:dyDescent="0.25">
      <c r="A1528" s="24">
        <f t="shared" si="166"/>
        <v>2020</v>
      </c>
      <c r="B1528" s="32">
        <v>43891</v>
      </c>
      <c r="C1528" s="28">
        <f>'Bitcoin Data'!C1528</f>
        <v>8562.4541019999997</v>
      </c>
      <c r="D1528" s="26">
        <f>'Bitcoin Data'!K1528</f>
        <v>2212.389380530974</v>
      </c>
      <c r="E1528" s="25">
        <f>'Bitcoin Data'!J1528</f>
        <v>92908.909685361519</v>
      </c>
      <c r="F1528" s="25">
        <f t="shared" si="161"/>
        <v>205.55068514460518</v>
      </c>
      <c r="G1528" s="23">
        <f>'Emissions Factors'!$AB$39/1000</f>
        <v>0.49266147344102867</v>
      </c>
      <c r="H1528" s="26">
        <f t="shared" si="167"/>
        <v>101266.90341015416</v>
      </c>
      <c r="I1528" s="23">
        <f t="shared" si="162"/>
        <v>45.772640341389661</v>
      </c>
      <c r="J1528" s="26">
        <f>I1528*'Social Cost of Carbon'!$C$4</f>
        <v>2288.632017069483</v>
      </c>
      <c r="K1528" s="26">
        <f>I1528*'Social Cost of Carbon'!$C$5</f>
        <v>4577.2640341389661</v>
      </c>
      <c r="L1528" s="26">
        <f>I1528*'Social Cost of Carbon'!$C$6</f>
        <v>6865.8960512084486</v>
      </c>
      <c r="M1528" s="23">
        <f t="shared" si="163"/>
        <v>0.26728692379617069</v>
      </c>
      <c r="N1528" s="23">
        <f t="shared" si="164"/>
        <v>0.53457384759234139</v>
      </c>
      <c r="O1528" s="23">
        <f t="shared" si="165"/>
        <v>0.80186077138851197</v>
      </c>
      <c r="P1528" s="27"/>
    </row>
    <row r="1529" spans="1:16" x14ac:dyDescent="0.25">
      <c r="A1529" s="24">
        <f t="shared" si="166"/>
        <v>2020</v>
      </c>
      <c r="B1529" s="32">
        <v>43892</v>
      </c>
      <c r="C1529" s="28">
        <f>'Bitcoin Data'!C1529</f>
        <v>8869.6699219999991</v>
      </c>
      <c r="D1529" s="26">
        <f>'Bitcoin Data'!K1529</f>
        <v>1862.5827814569536</v>
      </c>
      <c r="E1529" s="25">
        <f>'Bitcoin Data'!J1529</f>
        <v>114067.2651049882</v>
      </c>
      <c r="F1529" s="25">
        <f t="shared" si="161"/>
        <v>212.45972391243663</v>
      </c>
      <c r="G1529" s="23">
        <f>'Emissions Factors'!$AB$39/1000</f>
        <v>0.49266147344102867</v>
      </c>
      <c r="H1529" s="26">
        <f t="shared" si="167"/>
        <v>104670.72062957518</v>
      </c>
      <c r="I1529" s="23">
        <f t="shared" si="162"/>
        <v>56.196546898011917</v>
      </c>
      <c r="J1529" s="26">
        <f>I1529*'Social Cost of Carbon'!$C$4</f>
        <v>2809.827344900596</v>
      </c>
      <c r="K1529" s="26">
        <f>I1529*'Social Cost of Carbon'!$C$5</f>
        <v>5619.654689801192</v>
      </c>
      <c r="L1529" s="26">
        <f>I1529*'Social Cost of Carbon'!$C$6</f>
        <v>8429.4820347017867</v>
      </c>
      <c r="M1529" s="23">
        <f t="shared" si="163"/>
        <v>0.31679051978374134</v>
      </c>
      <c r="N1529" s="23">
        <f t="shared" si="164"/>
        <v>0.63358103956748268</v>
      </c>
      <c r="O1529" s="23">
        <f t="shared" si="165"/>
        <v>0.95037155935122375</v>
      </c>
      <c r="P1529" s="27"/>
    </row>
    <row r="1530" spans="1:16" x14ac:dyDescent="0.25">
      <c r="A1530" s="24">
        <f t="shared" si="166"/>
        <v>2020</v>
      </c>
      <c r="B1530" s="32">
        <v>43893</v>
      </c>
      <c r="C1530" s="28">
        <f>'Bitcoin Data'!C1530</f>
        <v>8787.7861329999996</v>
      </c>
      <c r="D1530" s="26">
        <f>'Bitcoin Data'!K1530</f>
        <v>1912.4521886952823</v>
      </c>
      <c r="E1530" s="25">
        <f>'Bitcoin Data'!J1530</f>
        <v>111827.00818746381</v>
      </c>
      <c r="F1530" s="25">
        <f t="shared" si="161"/>
        <v>213.86380656336041</v>
      </c>
      <c r="G1530" s="23">
        <f>'Emissions Factors'!$AB$39/1000</f>
        <v>0.49266147344102867</v>
      </c>
      <c r="H1530" s="26">
        <f t="shared" si="167"/>
        <v>105362.45805721228</v>
      </c>
      <c r="I1530" s="23">
        <f t="shared" si="162"/>
        <v>55.092858624137904</v>
      </c>
      <c r="J1530" s="26">
        <f>I1530*'Social Cost of Carbon'!$C$4</f>
        <v>2754.6429312068954</v>
      </c>
      <c r="K1530" s="26">
        <f>I1530*'Social Cost of Carbon'!$C$5</f>
        <v>5509.2858624137907</v>
      </c>
      <c r="L1530" s="26">
        <f>I1530*'Social Cost of Carbon'!$C$6</f>
        <v>8263.9287936206856</v>
      </c>
      <c r="M1530" s="23">
        <f t="shared" si="163"/>
        <v>0.31346267302325748</v>
      </c>
      <c r="N1530" s="23">
        <f t="shared" si="164"/>
        <v>0.62692534604651495</v>
      </c>
      <c r="O1530" s="23">
        <f t="shared" si="165"/>
        <v>0.94038801906977243</v>
      </c>
      <c r="P1530" s="27"/>
    </row>
    <row r="1531" spans="1:16" x14ac:dyDescent="0.25">
      <c r="A1531" s="24">
        <f t="shared" si="166"/>
        <v>2020</v>
      </c>
      <c r="B1531" s="32">
        <v>43894</v>
      </c>
      <c r="C1531" s="28">
        <f>'Bitcoin Data'!C1531</f>
        <v>8755.2460940000001</v>
      </c>
      <c r="D1531" s="26">
        <f>'Bitcoin Data'!K1531</f>
        <v>2087.4405659283316</v>
      </c>
      <c r="E1531" s="25">
        <f>'Bitcoin Data'!J1531</f>
        <v>103254.80072357645</v>
      </c>
      <c r="F1531" s="25">
        <f t="shared" si="161"/>
        <v>215.53825965723954</v>
      </c>
      <c r="G1531" s="23">
        <f>'Emissions Factors'!$AB$39/1000</f>
        <v>0.49266147344102867</v>
      </c>
      <c r="H1531" s="26">
        <f t="shared" si="167"/>
        <v>106187.39658565065</v>
      </c>
      <c r="I1531" s="23">
        <f t="shared" si="162"/>
        <v>50.869662264336974</v>
      </c>
      <c r="J1531" s="26">
        <f>I1531*'Social Cost of Carbon'!$C$4</f>
        <v>2543.4831132168488</v>
      </c>
      <c r="K1531" s="26">
        <f>I1531*'Social Cost of Carbon'!$C$5</f>
        <v>5086.9662264336976</v>
      </c>
      <c r="L1531" s="26">
        <f>I1531*'Social Cost of Carbon'!$C$6</f>
        <v>7630.4493396505459</v>
      </c>
      <c r="M1531" s="23">
        <f t="shared" si="163"/>
        <v>0.29050960828615729</v>
      </c>
      <c r="N1531" s="23">
        <f t="shared" si="164"/>
        <v>0.58101921657231459</v>
      </c>
      <c r="O1531" s="23">
        <f t="shared" si="165"/>
        <v>0.87152882485847183</v>
      </c>
      <c r="P1531" s="27"/>
    </row>
    <row r="1532" spans="1:16" x14ac:dyDescent="0.25">
      <c r="A1532" s="24">
        <f t="shared" si="166"/>
        <v>2020</v>
      </c>
      <c r="B1532" s="32">
        <v>43895</v>
      </c>
      <c r="C1532" s="28">
        <f>'Bitcoin Data'!C1532</f>
        <v>9078.7626949999994</v>
      </c>
      <c r="D1532" s="26">
        <f>'Bitcoin Data'!K1532</f>
        <v>2037.5820692777904</v>
      </c>
      <c r="E1532" s="25">
        <f>'Bitcoin Data'!J1532</f>
        <v>108819.44311642573</v>
      </c>
      <c r="F1532" s="25">
        <f t="shared" si="161"/>
        <v>221.72854608282356</v>
      </c>
      <c r="G1532" s="23">
        <f>'Emissions Factors'!$AB$39/1000</f>
        <v>0.49266147344102867</v>
      </c>
      <c r="H1532" s="26">
        <f t="shared" si="167"/>
        <v>109237.11221710089</v>
      </c>
      <c r="I1532" s="23">
        <f t="shared" si="162"/>
        <v>53.611147184770502</v>
      </c>
      <c r="J1532" s="26">
        <f>I1532*'Social Cost of Carbon'!$C$4</f>
        <v>2680.5573592385249</v>
      </c>
      <c r="K1532" s="26">
        <f>I1532*'Social Cost of Carbon'!$C$5</f>
        <v>5361.1147184770498</v>
      </c>
      <c r="L1532" s="26">
        <f>I1532*'Social Cost of Carbon'!$C$6</f>
        <v>8041.6720777155751</v>
      </c>
      <c r="M1532" s="23">
        <f t="shared" si="163"/>
        <v>0.29525580184123595</v>
      </c>
      <c r="N1532" s="23">
        <f t="shared" si="164"/>
        <v>0.59051160368247191</v>
      </c>
      <c r="O1532" s="23">
        <f t="shared" si="165"/>
        <v>0.88576740552370781</v>
      </c>
      <c r="P1532" s="27"/>
    </row>
    <row r="1533" spans="1:16" x14ac:dyDescent="0.25">
      <c r="A1533" s="24">
        <f t="shared" si="166"/>
        <v>2020</v>
      </c>
      <c r="B1533" s="32">
        <v>43896</v>
      </c>
      <c r="C1533" s="28">
        <f>'Bitcoin Data'!C1533</f>
        <v>9122.5458980000003</v>
      </c>
      <c r="D1533" s="26">
        <f>'Bitcoin Data'!K1533</f>
        <v>1937.5672766415501</v>
      </c>
      <c r="E1533" s="25">
        <f>'Bitcoin Data'!J1533</f>
        <v>116054.00881133125</v>
      </c>
      <c r="F1533" s="25">
        <f t="shared" si="161"/>
        <v>224.86244979590555</v>
      </c>
      <c r="G1533" s="23">
        <f>'Emissions Factors'!$AB$39/1000</f>
        <v>0.49266147344102867</v>
      </c>
      <c r="H1533" s="26">
        <f t="shared" si="167"/>
        <v>110781.06583801017</v>
      </c>
      <c r="I1533" s="23">
        <f t="shared" si="162"/>
        <v>57.175338979728579</v>
      </c>
      <c r="J1533" s="26">
        <f>I1533*'Social Cost of Carbon'!$C$4</f>
        <v>2858.7669489864288</v>
      </c>
      <c r="K1533" s="26">
        <f>I1533*'Social Cost of Carbon'!$C$5</f>
        <v>5717.5338979728576</v>
      </c>
      <c r="L1533" s="26">
        <f>I1533*'Social Cost of Carbon'!$C$6</f>
        <v>8576.300846959286</v>
      </c>
      <c r="M1533" s="23">
        <f t="shared" si="163"/>
        <v>0.31337380824942479</v>
      </c>
      <c r="N1533" s="23">
        <f t="shared" si="164"/>
        <v>0.62674761649884958</v>
      </c>
      <c r="O1533" s="23">
        <f t="shared" si="165"/>
        <v>0.94012142474827431</v>
      </c>
      <c r="P1533" s="27"/>
    </row>
    <row r="1534" spans="1:16" x14ac:dyDescent="0.25">
      <c r="A1534" s="24">
        <f t="shared" si="166"/>
        <v>2020</v>
      </c>
      <c r="B1534" s="32">
        <v>43897</v>
      </c>
      <c r="C1534" s="28">
        <f>'Bitcoin Data'!C1534</f>
        <v>8909.9541019999997</v>
      </c>
      <c r="D1534" s="26">
        <f>'Bitcoin Data'!K1534</f>
        <v>1962.4945486262536</v>
      </c>
      <c r="E1534" s="25">
        <f>'Bitcoin Data'!J1534</f>
        <v>114207.74689912463</v>
      </c>
      <c r="F1534" s="25">
        <f t="shared" si="161"/>
        <v>224.13208070041901</v>
      </c>
      <c r="G1534" s="23">
        <f>'Emissions Factors'!$AB$39/1000</f>
        <v>0.49266147344102867</v>
      </c>
      <c r="H1534" s="26">
        <f t="shared" si="167"/>
        <v>110421.24112327198</v>
      </c>
      <c r="I1534" s="23">
        <f t="shared" si="162"/>
        <v>56.265756865702812</v>
      </c>
      <c r="J1534" s="26">
        <f>I1534*'Social Cost of Carbon'!$C$4</f>
        <v>2813.2878432851408</v>
      </c>
      <c r="K1534" s="26">
        <f>I1534*'Social Cost of Carbon'!$C$5</f>
        <v>5626.5756865702815</v>
      </c>
      <c r="L1534" s="26">
        <f>I1534*'Social Cost of Carbon'!$C$6</f>
        <v>8439.8635298554218</v>
      </c>
      <c r="M1534" s="23">
        <f t="shared" si="163"/>
        <v>0.31574661452561775</v>
      </c>
      <c r="N1534" s="23">
        <f t="shared" si="164"/>
        <v>0.63149322905123551</v>
      </c>
      <c r="O1534" s="23">
        <f t="shared" si="165"/>
        <v>0.94723984357685331</v>
      </c>
      <c r="P1534" s="27"/>
    </row>
    <row r="1535" spans="1:16" x14ac:dyDescent="0.25">
      <c r="A1535" s="24">
        <f t="shared" si="166"/>
        <v>2020</v>
      </c>
      <c r="B1535" s="32">
        <v>43898</v>
      </c>
      <c r="C1535" s="28">
        <f>'Bitcoin Data'!C1535</f>
        <v>8108.1162109999996</v>
      </c>
      <c r="D1535" s="26">
        <f>'Bitcoin Data'!K1535</f>
        <v>1974.9835418038181</v>
      </c>
      <c r="E1535" s="25">
        <f>'Bitcoin Data'!J1535</f>
        <v>115275.58682150203</v>
      </c>
      <c r="F1535" s="25">
        <f t="shared" si="161"/>
        <v>227.66738674424363</v>
      </c>
      <c r="G1535" s="23">
        <f>'Emissions Factors'!$AB$39/1000</f>
        <v>0.49266147344102867</v>
      </c>
      <c r="H1535" s="26">
        <f t="shared" si="167"/>
        <v>112162.9502078876</v>
      </c>
      <c r="I1535" s="23">
        <f t="shared" si="162"/>
        <v>56.79184045526042</v>
      </c>
      <c r="J1535" s="26">
        <f>I1535*'Social Cost of Carbon'!$C$4</f>
        <v>2839.5920227630209</v>
      </c>
      <c r="K1535" s="26">
        <f>I1535*'Social Cost of Carbon'!$C$5</f>
        <v>5679.1840455260417</v>
      </c>
      <c r="L1535" s="26">
        <f>I1535*'Social Cost of Carbon'!$C$6</f>
        <v>8518.7760682890639</v>
      </c>
      <c r="M1535" s="23">
        <f t="shared" si="163"/>
        <v>0.35021599948341209</v>
      </c>
      <c r="N1535" s="23">
        <f t="shared" si="164"/>
        <v>0.70043199896682418</v>
      </c>
      <c r="O1535" s="23">
        <f t="shared" si="165"/>
        <v>1.0506479984502364</v>
      </c>
      <c r="P1535" s="27"/>
    </row>
    <row r="1536" spans="1:16" x14ac:dyDescent="0.25">
      <c r="A1536" s="24">
        <f t="shared" si="166"/>
        <v>2020</v>
      </c>
      <c r="B1536" s="32">
        <v>43899</v>
      </c>
      <c r="C1536" s="28">
        <f>'Bitcoin Data'!C1536</f>
        <v>7923.6445309999999</v>
      </c>
      <c r="D1536" s="26">
        <f>'Bitcoin Data'!K1536</f>
        <v>1875</v>
      </c>
      <c r="E1536" s="25">
        <f>'Bitcoin Data'!J1536</f>
        <v>119300.49124776387</v>
      </c>
      <c r="F1536" s="25">
        <f t="shared" si="161"/>
        <v>223.68842108955727</v>
      </c>
      <c r="G1536" s="23">
        <f>'Emissions Factors'!$AB$39/1000</f>
        <v>0.49266147344102867</v>
      </c>
      <c r="H1536" s="26">
        <f t="shared" si="167"/>
        <v>110202.66712567856</v>
      </c>
      <c r="I1536" s="23">
        <f t="shared" si="162"/>
        <v>58.774755800361895</v>
      </c>
      <c r="J1536" s="26">
        <f>I1536*'Social Cost of Carbon'!$C$4</f>
        <v>2938.7377900180945</v>
      </c>
      <c r="K1536" s="26">
        <f>I1536*'Social Cost of Carbon'!$C$5</f>
        <v>5877.4755800361891</v>
      </c>
      <c r="L1536" s="26">
        <f>I1536*'Social Cost of Carbon'!$C$6</f>
        <v>8816.2133700542836</v>
      </c>
      <c r="M1536" s="23">
        <f t="shared" si="163"/>
        <v>0.37088208317785459</v>
      </c>
      <c r="N1536" s="23">
        <f t="shared" si="164"/>
        <v>0.74176416635570919</v>
      </c>
      <c r="O1536" s="23">
        <f t="shared" si="165"/>
        <v>1.1126462495335638</v>
      </c>
      <c r="P1536" s="27"/>
    </row>
    <row r="1537" spans="1:16" x14ac:dyDescent="0.25">
      <c r="A1537" s="24">
        <f t="shared" si="166"/>
        <v>2020</v>
      </c>
      <c r="B1537" s="32">
        <v>43900</v>
      </c>
      <c r="C1537" s="28">
        <f>'Bitcoin Data'!C1537</f>
        <v>7909.7294920000004</v>
      </c>
      <c r="D1537" s="26">
        <f>'Bitcoin Data'!K1537</f>
        <v>1650.0137501145844</v>
      </c>
      <c r="E1537" s="25">
        <f>'Bitcoin Data'!J1537</f>
        <v>136320.2078463237</v>
      </c>
      <c r="F1537" s="25">
        <f t="shared" si="161"/>
        <v>224.93021736491215</v>
      </c>
      <c r="G1537" s="23">
        <f>'Emissions Factors'!$AB$39/1000</f>
        <v>0.49266147344102867</v>
      </c>
      <c r="H1537" s="26">
        <f t="shared" si="167"/>
        <v>110814.45230840848</v>
      </c>
      <c r="I1537" s="23">
        <f t="shared" si="162"/>
        <v>67.159714457357111</v>
      </c>
      <c r="J1537" s="26">
        <f>I1537*'Social Cost of Carbon'!$C$4</f>
        <v>3357.9857228678557</v>
      </c>
      <c r="K1537" s="26">
        <f>I1537*'Social Cost of Carbon'!$C$5</f>
        <v>6715.9714457357113</v>
      </c>
      <c r="L1537" s="26">
        <f>I1537*'Social Cost of Carbon'!$C$6</f>
        <v>10073.957168603567</v>
      </c>
      <c r="M1537" s="23">
        <f t="shared" si="163"/>
        <v>0.42453863008389409</v>
      </c>
      <c r="N1537" s="23">
        <f t="shared" si="164"/>
        <v>0.84907726016778817</v>
      </c>
      <c r="O1537" s="23">
        <f t="shared" si="165"/>
        <v>1.2736158902516823</v>
      </c>
      <c r="P1537" s="27"/>
    </row>
    <row r="1538" spans="1:16" x14ac:dyDescent="0.25">
      <c r="A1538" s="24">
        <f t="shared" si="166"/>
        <v>2020</v>
      </c>
      <c r="B1538" s="32">
        <v>43901</v>
      </c>
      <c r="C1538" s="28">
        <f>'Bitcoin Data'!C1538</f>
        <v>7911.4301759999998</v>
      </c>
      <c r="D1538" s="26">
        <f>'Bitcoin Data'!K1538</f>
        <v>1487.4803735228493</v>
      </c>
      <c r="E1538" s="25">
        <f>'Bitcoin Data'!J1538</f>
        <v>149510.3116931954</v>
      </c>
      <c r="F1538" s="25">
        <f t="shared" si="161"/>
        <v>222.39365428291194</v>
      </c>
      <c r="G1538" s="23">
        <f>'Emissions Factors'!$AB$39/1000</f>
        <v>0.49266147344102867</v>
      </c>
      <c r="H1538" s="26">
        <f t="shared" si="167"/>
        <v>109564.78540295413</v>
      </c>
      <c r="I1538" s="23">
        <f t="shared" si="162"/>
        <v>73.657970453397112</v>
      </c>
      <c r="J1538" s="26">
        <f>I1538*'Social Cost of Carbon'!$C$4</f>
        <v>3682.8985226698555</v>
      </c>
      <c r="K1538" s="26">
        <f>I1538*'Social Cost of Carbon'!$C$5</f>
        <v>7365.7970453397111</v>
      </c>
      <c r="L1538" s="26">
        <f>I1538*'Social Cost of Carbon'!$C$6</f>
        <v>11048.695568009567</v>
      </c>
      <c r="M1538" s="23">
        <f t="shared" si="163"/>
        <v>0.46551615077666275</v>
      </c>
      <c r="N1538" s="23">
        <f t="shared" si="164"/>
        <v>0.9310323015533255</v>
      </c>
      <c r="O1538" s="23">
        <f t="shared" si="165"/>
        <v>1.3965484523299883</v>
      </c>
      <c r="P1538" s="27"/>
    </row>
    <row r="1539" spans="1:16" x14ac:dyDescent="0.25">
      <c r="A1539" s="24">
        <f t="shared" si="166"/>
        <v>2020</v>
      </c>
      <c r="B1539" s="32">
        <v>43902</v>
      </c>
      <c r="C1539" s="28">
        <f>'Bitcoin Data'!C1539</f>
        <v>4970.7880859999996</v>
      </c>
      <c r="D1539" s="26">
        <f>'Bitcoin Data'!K1539</f>
        <v>1887.5838926174499</v>
      </c>
      <c r="E1539" s="25">
        <f>'Bitcoin Data'!J1539</f>
        <v>113481.930082601</v>
      </c>
      <c r="F1539" s="25">
        <f t="shared" si="161"/>
        <v>214.20666332705727</v>
      </c>
      <c r="G1539" s="23">
        <f>'Emissions Factors'!$AB$39/1000</f>
        <v>0.49266147344102867</v>
      </c>
      <c r="H1539" s="26">
        <f t="shared" si="167"/>
        <v>105531.37037559439</v>
      </c>
      <c r="I1539" s="23">
        <f t="shared" si="162"/>
        <v>55.908174883426007</v>
      </c>
      <c r="J1539" s="26">
        <f>I1539*'Social Cost of Carbon'!$C$4</f>
        <v>2795.4087441713004</v>
      </c>
      <c r="K1539" s="26">
        <f>I1539*'Social Cost of Carbon'!$C$5</f>
        <v>5590.8174883426009</v>
      </c>
      <c r="L1539" s="26">
        <f>I1539*'Social Cost of Carbon'!$C$6</f>
        <v>8386.2262325139018</v>
      </c>
      <c r="M1539" s="23">
        <f t="shared" si="163"/>
        <v>0.56236731395660244</v>
      </c>
      <c r="N1539" s="23">
        <f t="shared" si="164"/>
        <v>1.1247346279132049</v>
      </c>
      <c r="O1539" s="23">
        <f t="shared" si="165"/>
        <v>1.6871019418698072</v>
      </c>
      <c r="P1539" s="27"/>
    </row>
    <row r="1540" spans="1:16" x14ac:dyDescent="0.25">
      <c r="A1540" s="24">
        <f t="shared" si="166"/>
        <v>2020</v>
      </c>
      <c r="B1540" s="32">
        <v>43903</v>
      </c>
      <c r="C1540" s="28">
        <f>'Bitcoin Data'!C1540</f>
        <v>5563.7070309999999</v>
      </c>
      <c r="D1540" s="26">
        <f>'Bitcoin Data'!K1540</f>
        <v>1562.5</v>
      </c>
      <c r="E1540" s="25">
        <f>'Bitcoin Data'!J1540</f>
        <v>136810.42348725986</v>
      </c>
      <c r="F1540" s="25">
        <f t="shared" si="161"/>
        <v>213.76628669884354</v>
      </c>
      <c r="G1540" s="23">
        <f>'Emissions Factors'!$AB$39/1000</f>
        <v>0.49266147344102867</v>
      </c>
      <c r="H1540" s="26">
        <f t="shared" si="167"/>
        <v>105314.41377706963</v>
      </c>
      <c r="I1540" s="23">
        <f t="shared" si="162"/>
        <v>67.401224817324561</v>
      </c>
      <c r="J1540" s="26">
        <f>I1540*'Social Cost of Carbon'!$C$4</f>
        <v>3370.0612408662282</v>
      </c>
      <c r="K1540" s="26">
        <f>I1540*'Social Cost of Carbon'!$C$5</f>
        <v>6740.1224817324564</v>
      </c>
      <c r="L1540" s="26">
        <f>I1540*'Social Cost of Carbon'!$C$6</f>
        <v>10110.183722598684</v>
      </c>
      <c r="M1540" s="23">
        <f t="shared" si="163"/>
        <v>0.6057222679211608</v>
      </c>
      <c r="N1540" s="23">
        <f t="shared" si="164"/>
        <v>1.2114445358423216</v>
      </c>
      <c r="O1540" s="23">
        <f t="shared" si="165"/>
        <v>1.8171668037634823</v>
      </c>
      <c r="P1540" s="27"/>
    </row>
    <row r="1541" spans="1:16" x14ac:dyDescent="0.25">
      <c r="A1541" s="24">
        <f t="shared" si="166"/>
        <v>2020</v>
      </c>
      <c r="B1541" s="32">
        <v>43904</v>
      </c>
      <c r="C1541" s="28">
        <f>'Bitcoin Data'!C1541</f>
        <v>5200.3662109999996</v>
      </c>
      <c r="D1541" s="26">
        <f>'Bitcoin Data'!K1541</f>
        <v>1600</v>
      </c>
      <c r="E1541" s="25">
        <f>'Bitcoin Data'!J1541</f>
        <v>130825.06968350538</v>
      </c>
      <c r="F1541" s="25">
        <f t="shared" si="161"/>
        <v>209.32011149360864</v>
      </c>
      <c r="G1541" s="23">
        <f>'Emissions Factors'!$AB$39/1000</f>
        <v>0.49266147344102867</v>
      </c>
      <c r="H1541" s="26">
        <f t="shared" si="167"/>
        <v>103123.95454928164</v>
      </c>
      <c r="I1541" s="23">
        <f t="shared" si="162"/>
        <v>64.452471593301013</v>
      </c>
      <c r="J1541" s="26">
        <f>I1541*'Social Cost of Carbon'!$C$4</f>
        <v>3222.6235796650508</v>
      </c>
      <c r="K1541" s="26">
        <f>I1541*'Social Cost of Carbon'!$C$5</f>
        <v>6445.2471593301016</v>
      </c>
      <c r="L1541" s="26">
        <f>I1541*'Social Cost of Carbon'!$C$6</f>
        <v>9667.8707389951524</v>
      </c>
      <c r="M1541" s="23">
        <f t="shared" si="163"/>
        <v>0.61969166187728142</v>
      </c>
      <c r="N1541" s="23">
        <f t="shared" si="164"/>
        <v>1.2393833237545628</v>
      </c>
      <c r="O1541" s="23">
        <f t="shared" si="165"/>
        <v>1.8590749856318443</v>
      </c>
      <c r="P1541" s="27"/>
    </row>
    <row r="1542" spans="1:16" x14ac:dyDescent="0.25">
      <c r="A1542" s="24">
        <f t="shared" si="166"/>
        <v>2020</v>
      </c>
      <c r="B1542" s="32">
        <v>43905</v>
      </c>
      <c r="C1542" s="28">
        <f>'Bitcoin Data'!C1542</f>
        <v>5392.3149409999996</v>
      </c>
      <c r="D1542" s="26">
        <f>'Bitcoin Data'!K1542</f>
        <v>1487.4803735228493</v>
      </c>
      <c r="E1542" s="25">
        <f>'Bitcoin Data'!J1542</f>
        <v>137899.47476384521</v>
      </c>
      <c r="F1542" s="25">
        <f t="shared" si="161"/>
        <v>205.12276223032919</v>
      </c>
      <c r="G1542" s="23">
        <f>'Emissions Factors'!$AB$39/1000</f>
        <v>0.49266147344102867</v>
      </c>
      <c r="H1542" s="26">
        <f t="shared" si="167"/>
        <v>101056.08227668775</v>
      </c>
      <c r="I1542" s="23">
        <f t="shared" si="162"/>
        <v>67.937758423899922</v>
      </c>
      <c r="J1542" s="26">
        <f>I1542*'Social Cost of Carbon'!$C$4</f>
        <v>3396.8879211949961</v>
      </c>
      <c r="K1542" s="26">
        <f>I1542*'Social Cost of Carbon'!$C$5</f>
        <v>6793.7758423899922</v>
      </c>
      <c r="L1542" s="26">
        <f>I1542*'Social Cost of Carbon'!$C$6</f>
        <v>10190.663763584987</v>
      </c>
      <c r="M1542" s="23">
        <f t="shared" si="163"/>
        <v>0.62994983756735967</v>
      </c>
      <c r="N1542" s="23">
        <f t="shared" si="164"/>
        <v>1.2598996751347193</v>
      </c>
      <c r="O1542" s="23">
        <f t="shared" si="165"/>
        <v>1.8898495127020787</v>
      </c>
      <c r="P1542" s="27"/>
    </row>
    <row r="1543" spans="1:16" x14ac:dyDescent="0.25">
      <c r="A1543" s="24">
        <f t="shared" si="166"/>
        <v>2020</v>
      </c>
      <c r="B1543" s="32">
        <v>43906</v>
      </c>
      <c r="C1543" s="28">
        <f>'Bitcoin Data'!C1543</f>
        <v>5014.4799800000001</v>
      </c>
      <c r="D1543" s="26">
        <f>'Bitcoin Data'!K1543</f>
        <v>1487.4803735228493</v>
      </c>
      <c r="E1543" s="25">
        <f>'Bitcoin Data'!J1543</f>
        <v>133636.96530101402</v>
      </c>
      <c r="F1543" s="25">
        <f t="shared" ref="F1543:F1606" si="168">E1543*D1543/1000000</f>
        <v>198.78236306241237</v>
      </c>
      <c r="G1543" s="23">
        <f>'Emissions Factors'!$AB$39/1000</f>
        <v>0.49266147344102867</v>
      </c>
      <c r="H1543" s="26">
        <f t="shared" si="167"/>
        <v>97932.411880417596</v>
      </c>
      <c r="I1543" s="23">
        <f t="shared" ref="I1543:I1606" si="169">$E1543*G1543/1000</f>
        <v>65.837784231385186</v>
      </c>
      <c r="J1543" s="26">
        <f>I1543*'Social Cost of Carbon'!$C$4</f>
        <v>3291.8892115692593</v>
      </c>
      <c r="K1543" s="26">
        <f>I1543*'Social Cost of Carbon'!$C$5</f>
        <v>6583.7784231385185</v>
      </c>
      <c r="L1543" s="26">
        <f>I1543*'Social Cost of Carbon'!$C$6</f>
        <v>9875.6676347077773</v>
      </c>
      <c r="M1543" s="23">
        <f t="shared" ref="M1543:M1606" si="170">J1543/$C1543</f>
        <v>0.6564766884500074</v>
      </c>
      <c r="N1543" s="23">
        <f t="shared" ref="N1543:N1606" si="171">K1543/$C1543</f>
        <v>1.3129533769000148</v>
      </c>
      <c r="O1543" s="23">
        <f t="shared" ref="O1543:O1606" si="172">L1543/$C1543</f>
        <v>1.9694300653500221</v>
      </c>
      <c r="P1543" s="27"/>
    </row>
    <row r="1544" spans="1:16" x14ac:dyDescent="0.25">
      <c r="A1544" s="24">
        <f t="shared" ref="A1544:A1607" si="173">YEAR(B1544)</f>
        <v>2020</v>
      </c>
      <c r="B1544" s="32">
        <v>43907</v>
      </c>
      <c r="C1544" s="28">
        <f>'Bitcoin Data'!C1544</f>
        <v>5225.6293949999999</v>
      </c>
      <c r="D1544" s="26">
        <f>'Bitcoin Data'!K1544</f>
        <v>1537.5416417527974</v>
      </c>
      <c r="E1544" s="25">
        <f>'Bitcoin Data'!J1544</f>
        <v>125467.1194534135</v>
      </c>
      <c r="F1544" s="25">
        <f t="shared" si="168"/>
        <v>192.91092083039572</v>
      </c>
      <c r="G1544" s="23">
        <f>'Emissions Factors'!$AB$39/1000</f>
        <v>0.49266147344102867</v>
      </c>
      <c r="H1544" s="26">
        <f t="shared" ref="H1544:H1607" si="174">F1544*G1544*1000</f>
        <v>95039.778499168387</v>
      </c>
      <c r="I1544" s="23">
        <f t="shared" si="169"/>
        <v>61.812815938320242</v>
      </c>
      <c r="J1544" s="26">
        <f>I1544*'Social Cost of Carbon'!$C$4</f>
        <v>3090.6407969160123</v>
      </c>
      <c r="K1544" s="26">
        <f>I1544*'Social Cost of Carbon'!$C$5</f>
        <v>6181.2815938320246</v>
      </c>
      <c r="L1544" s="26">
        <f>I1544*'Social Cost of Carbon'!$C$6</f>
        <v>9271.9223907480355</v>
      </c>
      <c r="M1544" s="23">
        <f t="shared" si="170"/>
        <v>0.5914389565921393</v>
      </c>
      <c r="N1544" s="23">
        <f t="shared" si="171"/>
        <v>1.1828779131842786</v>
      </c>
      <c r="O1544" s="23">
        <f t="shared" si="172"/>
        <v>1.7743168697764178</v>
      </c>
      <c r="P1544" s="27"/>
    </row>
    <row r="1545" spans="1:16" x14ac:dyDescent="0.25">
      <c r="A1545" s="24">
        <f t="shared" si="173"/>
        <v>2020</v>
      </c>
      <c r="B1545" s="32">
        <v>43908</v>
      </c>
      <c r="C1545" s="28">
        <f>'Bitcoin Data'!C1545</f>
        <v>5238.4384769999997</v>
      </c>
      <c r="D1545" s="26">
        <f>'Bitcoin Data'!K1545</f>
        <v>1250</v>
      </c>
      <c r="E1545" s="25">
        <f>'Bitcoin Data'!J1545</f>
        <v>152691.3049522932</v>
      </c>
      <c r="F1545" s="25">
        <f t="shared" si="168"/>
        <v>190.86413119036649</v>
      </c>
      <c r="G1545" s="23">
        <f>'Emissions Factors'!$AB$39/1000</f>
        <v>0.49266147344102867</v>
      </c>
      <c r="H1545" s="26">
        <f t="shared" si="174"/>
        <v>94031.404099287756</v>
      </c>
      <c r="I1545" s="23">
        <f t="shared" si="169"/>
        <v>75.225123279430207</v>
      </c>
      <c r="J1545" s="26">
        <f>I1545*'Social Cost of Carbon'!$C$4</f>
        <v>3761.2561639715104</v>
      </c>
      <c r="K1545" s="26">
        <f>I1545*'Social Cost of Carbon'!$C$5</f>
        <v>7522.5123279430209</v>
      </c>
      <c r="L1545" s="26">
        <f>I1545*'Social Cost of Carbon'!$C$6</f>
        <v>11283.76849191453</v>
      </c>
      <c r="M1545" s="23">
        <f t="shared" si="170"/>
        <v>0.71801094553000144</v>
      </c>
      <c r="N1545" s="23">
        <f t="shared" si="171"/>
        <v>1.4360218910600029</v>
      </c>
      <c r="O1545" s="23">
        <f t="shared" si="172"/>
        <v>2.1540328365900043</v>
      </c>
      <c r="P1545" s="27"/>
    </row>
    <row r="1546" spans="1:16" x14ac:dyDescent="0.25">
      <c r="A1546" s="24">
        <f t="shared" si="173"/>
        <v>2020</v>
      </c>
      <c r="B1546" s="32">
        <v>43909</v>
      </c>
      <c r="C1546" s="28">
        <f>'Bitcoin Data'!C1546</f>
        <v>6191.1928710000002</v>
      </c>
      <c r="D1546" s="26">
        <f>'Bitcoin Data'!K1546</f>
        <v>1337.4944271065538</v>
      </c>
      <c r="E1546" s="25">
        <f>'Bitcoin Data'!J1546</f>
        <v>139560.61694125863</v>
      </c>
      <c r="F1546" s="25">
        <f t="shared" si="168"/>
        <v>186.66154740248589</v>
      </c>
      <c r="G1546" s="23">
        <f>'Emissions Factors'!$AB$39/1000</f>
        <v>0.49266147344102867</v>
      </c>
      <c r="H1546" s="26">
        <f t="shared" si="174"/>
        <v>91960.952978091111</v>
      </c>
      <c r="I1546" s="23">
        <f t="shared" si="169"/>
        <v>68.75613917661947</v>
      </c>
      <c r="J1546" s="26">
        <f>I1546*'Social Cost of Carbon'!$C$4</f>
        <v>3437.8069588309736</v>
      </c>
      <c r="K1546" s="26">
        <f>I1546*'Social Cost of Carbon'!$C$5</f>
        <v>6875.6139176619472</v>
      </c>
      <c r="L1546" s="26">
        <f>I1546*'Social Cost of Carbon'!$C$6</f>
        <v>10313.420876492921</v>
      </c>
      <c r="M1546" s="23">
        <f t="shared" si="170"/>
        <v>0.55527376233648162</v>
      </c>
      <c r="N1546" s="23">
        <f t="shared" si="171"/>
        <v>1.1105475246729632</v>
      </c>
      <c r="O1546" s="23">
        <f t="shared" si="172"/>
        <v>1.6658212870094449</v>
      </c>
      <c r="P1546" s="27"/>
    </row>
    <row r="1547" spans="1:16" x14ac:dyDescent="0.25">
      <c r="A1547" s="24">
        <f t="shared" si="173"/>
        <v>2020</v>
      </c>
      <c r="B1547" s="32">
        <v>43910</v>
      </c>
      <c r="C1547" s="28">
        <f>'Bitcoin Data'!C1547</f>
        <v>6198.7783200000003</v>
      </c>
      <c r="D1547" s="26">
        <f>'Bitcoin Data'!K1547</f>
        <v>1362.5009461812126</v>
      </c>
      <c r="E1547" s="25">
        <f>'Bitcoin Data'!J1547</f>
        <v>129960.62714261035</v>
      </c>
      <c r="F1547" s="25">
        <f t="shared" si="168"/>
        <v>177.07147744811039</v>
      </c>
      <c r="G1547" s="23">
        <f>'Emissions Factors'!$AB$39/1000</f>
        <v>0.49266147344102867</v>
      </c>
      <c r="H1547" s="26">
        <f t="shared" si="174"/>
        <v>87236.294983965941</v>
      </c>
      <c r="I1547" s="23">
        <f t="shared" si="169"/>
        <v>64.026594057398555</v>
      </c>
      <c r="J1547" s="26">
        <f>I1547*'Social Cost of Carbon'!$C$4</f>
        <v>3201.3297028699276</v>
      </c>
      <c r="K1547" s="26">
        <f>I1547*'Social Cost of Carbon'!$C$5</f>
        <v>6402.6594057398552</v>
      </c>
      <c r="L1547" s="26">
        <f>I1547*'Social Cost of Carbon'!$C$6</f>
        <v>9603.9891086097832</v>
      </c>
      <c r="M1547" s="23">
        <f t="shared" si="170"/>
        <v>0.51644526350313613</v>
      </c>
      <c r="N1547" s="23">
        <f t="shared" si="171"/>
        <v>1.0328905270062723</v>
      </c>
      <c r="O1547" s="23">
        <f t="shared" si="172"/>
        <v>1.5493357905094085</v>
      </c>
      <c r="P1547" s="27"/>
    </row>
    <row r="1548" spans="1:16" x14ac:dyDescent="0.25">
      <c r="A1548" s="24">
        <f t="shared" si="173"/>
        <v>2020</v>
      </c>
      <c r="B1548" s="32">
        <v>43911</v>
      </c>
      <c r="C1548" s="28">
        <f>'Bitcoin Data'!C1548</f>
        <v>6185.0664059999999</v>
      </c>
      <c r="D1548" s="26">
        <f>'Bitcoin Data'!K1548</f>
        <v>1549.9870834409714</v>
      </c>
      <c r="E1548" s="25">
        <f>'Bitcoin Data'!J1548</f>
        <v>111954.08754921386</v>
      </c>
      <c r="F1548" s="25">
        <f t="shared" si="168"/>
        <v>173.52738963970117</v>
      </c>
      <c r="G1548" s="23">
        <f>'Emissions Factors'!$AB$39/1000</f>
        <v>0.49266147344102867</v>
      </c>
      <c r="H1548" s="26">
        <f t="shared" si="174"/>
        <v>85490.259462270667</v>
      </c>
      <c r="I1548" s="23">
        <f t="shared" si="169"/>
        <v>55.155465729741621</v>
      </c>
      <c r="J1548" s="26">
        <f>I1548*'Social Cost of Carbon'!$C$4</f>
        <v>2757.7732864870809</v>
      </c>
      <c r="K1548" s="26">
        <f>I1548*'Social Cost of Carbon'!$C$5</f>
        <v>5515.5465729741618</v>
      </c>
      <c r="L1548" s="26">
        <f>I1548*'Social Cost of Carbon'!$C$6</f>
        <v>8273.3198594612441</v>
      </c>
      <c r="M1548" s="23">
        <f t="shared" si="170"/>
        <v>0.44587609986075888</v>
      </c>
      <c r="N1548" s="23">
        <f t="shared" si="171"/>
        <v>0.89175219972151776</v>
      </c>
      <c r="O1548" s="23">
        <f t="shared" si="172"/>
        <v>1.3376282995822768</v>
      </c>
      <c r="P1548" s="27"/>
    </row>
    <row r="1549" spans="1:16" x14ac:dyDescent="0.25">
      <c r="A1549" s="24">
        <f t="shared" si="173"/>
        <v>2020</v>
      </c>
      <c r="B1549" s="32">
        <v>43912</v>
      </c>
      <c r="C1549" s="28">
        <f>'Bitcoin Data'!C1549</f>
        <v>5830.2548829999996</v>
      </c>
      <c r="D1549" s="26">
        <f>'Bitcoin Data'!K1549</f>
        <v>1587.4415733309816</v>
      </c>
      <c r="E1549" s="25">
        <f>'Bitcoin Data'!J1549</f>
        <v>108711.0321721427</v>
      </c>
      <c r="F1549" s="25">
        <f t="shared" si="168"/>
        <v>172.57241194978118</v>
      </c>
      <c r="G1549" s="23">
        <f>'Emissions Factors'!$AB$39/1000</f>
        <v>0.49266147344102867</v>
      </c>
      <c r="H1549" s="26">
        <f t="shared" si="174"/>
        <v>85019.778746451382</v>
      </c>
      <c r="I1549" s="23">
        <f t="shared" si="169"/>
        <v>53.557737289222899</v>
      </c>
      <c r="J1549" s="26">
        <f>I1549*'Social Cost of Carbon'!$C$4</f>
        <v>2677.8868644611448</v>
      </c>
      <c r="K1549" s="26">
        <f>I1549*'Social Cost of Carbon'!$C$5</f>
        <v>5355.7737289222896</v>
      </c>
      <c r="L1549" s="26">
        <f>I1549*'Social Cost of Carbon'!$C$6</f>
        <v>8033.6605933834353</v>
      </c>
      <c r="M1549" s="23">
        <f t="shared" si="170"/>
        <v>0.45930871260352496</v>
      </c>
      <c r="N1549" s="23">
        <f t="shared" si="171"/>
        <v>0.91861742520704992</v>
      </c>
      <c r="O1549" s="23">
        <f t="shared" si="172"/>
        <v>1.3779261378105749</v>
      </c>
      <c r="P1549" s="27"/>
    </row>
    <row r="1550" spans="1:16" x14ac:dyDescent="0.25">
      <c r="A1550" s="24">
        <f t="shared" si="173"/>
        <v>2020</v>
      </c>
      <c r="B1550" s="32">
        <v>43913</v>
      </c>
      <c r="C1550" s="28">
        <f>'Bitcoin Data'!C1550</f>
        <v>6416.3149409999996</v>
      </c>
      <c r="D1550" s="26">
        <f>'Bitcoin Data'!K1550</f>
        <v>1400.0155557283972</v>
      </c>
      <c r="E1550" s="25">
        <f>'Bitcoin Data'!J1550</f>
        <v>124428.88599416593</v>
      </c>
      <c r="F1550" s="25">
        <f t="shared" si="168"/>
        <v>174.20237597378761</v>
      </c>
      <c r="G1550" s="23">
        <f>'Emissions Factors'!$AB$39/1000</f>
        <v>0.49266147344102867</v>
      </c>
      <c r="H1550" s="26">
        <f t="shared" si="174"/>
        <v>85822.799224174261</v>
      </c>
      <c r="I1550" s="23">
        <f t="shared" si="169"/>
        <v>61.301318312511562</v>
      </c>
      <c r="J1550" s="26">
        <f>I1550*'Social Cost of Carbon'!$C$4</f>
        <v>3065.0659156255779</v>
      </c>
      <c r="K1550" s="26">
        <f>I1550*'Social Cost of Carbon'!$C$5</f>
        <v>6130.1318312511557</v>
      </c>
      <c r="L1550" s="26">
        <f>I1550*'Social Cost of Carbon'!$C$6</f>
        <v>9195.1977468767345</v>
      </c>
      <c r="M1550" s="23">
        <f t="shared" si="170"/>
        <v>0.4776987949952281</v>
      </c>
      <c r="N1550" s="23">
        <f t="shared" si="171"/>
        <v>0.95539758999045621</v>
      </c>
      <c r="O1550" s="23">
        <f t="shared" si="172"/>
        <v>1.4330963849856844</v>
      </c>
      <c r="P1550" s="27"/>
    </row>
    <row r="1551" spans="1:16" x14ac:dyDescent="0.25">
      <c r="A1551" s="24">
        <f t="shared" si="173"/>
        <v>2020</v>
      </c>
      <c r="B1551" s="32">
        <v>43914</v>
      </c>
      <c r="C1551" s="28">
        <f>'Bitcoin Data'!C1551</f>
        <v>6734.8037109999996</v>
      </c>
      <c r="D1551" s="26">
        <f>'Bitcoin Data'!K1551</f>
        <v>1650.0137501145844</v>
      </c>
      <c r="E1551" s="25">
        <f>'Bitcoin Data'!J1551</f>
        <v>104606.59287781191</v>
      </c>
      <c r="F1551" s="25">
        <f t="shared" si="168"/>
        <v>172.60231660102801</v>
      </c>
      <c r="G1551" s="23">
        <f>'Emissions Factors'!$AB$39/1000</f>
        <v>0.49266147344102867</v>
      </c>
      <c r="H1551" s="26">
        <f t="shared" si="174"/>
        <v>85034.511615997384</v>
      </c>
      <c r="I1551" s="23">
        <f t="shared" si="169"/>
        <v>51.535638178828634</v>
      </c>
      <c r="J1551" s="26">
        <f>I1551*'Social Cost of Carbon'!$C$4</f>
        <v>2576.7819089414315</v>
      </c>
      <c r="K1551" s="26">
        <f>I1551*'Social Cost of Carbon'!$C$5</f>
        <v>5153.5638178828631</v>
      </c>
      <c r="L1551" s="26">
        <f>I1551*'Social Cost of Carbon'!$C$6</f>
        <v>7730.3457268242955</v>
      </c>
      <c r="M1551" s="23">
        <f t="shared" si="170"/>
        <v>0.38260683154473479</v>
      </c>
      <c r="N1551" s="23">
        <f t="shared" si="171"/>
        <v>0.76521366308946959</v>
      </c>
      <c r="O1551" s="23">
        <f t="shared" si="172"/>
        <v>1.1478204946342045</v>
      </c>
      <c r="P1551" s="27"/>
    </row>
    <row r="1552" spans="1:16" x14ac:dyDescent="0.25">
      <c r="A1552" s="24">
        <f t="shared" si="173"/>
        <v>2020</v>
      </c>
      <c r="B1552" s="32">
        <v>43915</v>
      </c>
      <c r="C1552" s="28">
        <f>'Bitcoin Data'!C1552</f>
        <v>6681.0629879999997</v>
      </c>
      <c r="D1552" s="26">
        <f>'Bitcoin Data'!K1552</f>
        <v>1150.0127779197546</v>
      </c>
      <c r="E1552" s="25">
        <f>'Bitcoin Data'!J1552</f>
        <v>151690.06588185049</v>
      </c>
      <c r="F1552" s="25">
        <f t="shared" si="168"/>
        <v>174.44551404761748</v>
      </c>
      <c r="G1552" s="23">
        <f>'Emissions Factors'!$AB$39/1000</f>
        <v>0.49266147344102867</v>
      </c>
      <c r="H1552" s="26">
        <f t="shared" si="174"/>
        <v>85942.583985876889</v>
      </c>
      <c r="I1552" s="23">
        <f t="shared" si="169"/>
        <v>74.731851363719173</v>
      </c>
      <c r="J1552" s="26">
        <f>I1552*'Social Cost of Carbon'!$C$4</f>
        <v>3736.5925681859585</v>
      </c>
      <c r="K1552" s="26">
        <f>I1552*'Social Cost of Carbon'!$C$5</f>
        <v>7473.185136371917</v>
      </c>
      <c r="L1552" s="26">
        <f>I1552*'Social Cost of Carbon'!$C$6</f>
        <v>11209.777704557875</v>
      </c>
      <c r="M1552" s="23">
        <f t="shared" si="170"/>
        <v>0.55928114656265515</v>
      </c>
      <c r="N1552" s="23">
        <f t="shared" si="171"/>
        <v>1.1185622931253103</v>
      </c>
      <c r="O1552" s="23">
        <f t="shared" si="172"/>
        <v>1.6778434396879653</v>
      </c>
      <c r="P1552" s="27"/>
    </row>
    <row r="1553" spans="1:16" x14ac:dyDescent="0.25">
      <c r="A1553" s="24">
        <f t="shared" si="173"/>
        <v>2020</v>
      </c>
      <c r="B1553" s="32">
        <v>43916</v>
      </c>
      <c r="C1553" s="28">
        <f>'Bitcoin Data'!C1553</f>
        <v>6716.4404299999997</v>
      </c>
      <c r="D1553" s="26">
        <f>'Bitcoin Data'!K1553</f>
        <v>2000</v>
      </c>
      <c r="E1553" s="25">
        <f>'Bitcoin Data'!J1553</f>
        <v>86315.979020086481</v>
      </c>
      <c r="F1553" s="25">
        <f t="shared" si="168"/>
        <v>172.63195804017298</v>
      </c>
      <c r="G1553" s="23">
        <f>'Emissions Factors'!$AB$39/1000</f>
        <v>0.49266147344102867</v>
      </c>
      <c r="H1553" s="26">
        <f t="shared" si="174"/>
        <v>85049.114811081454</v>
      </c>
      <c r="I1553" s="23">
        <f t="shared" si="169"/>
        <v>42.524557405540726</v>
      </c>
      <c r="J1553" s="26">
        <f>I1553*'Social Cost of Carbon'!$C$4</f>
        <v>2126.2278702770363</v>
      </c>
      <c r="K1553" s="26">
        <f>I1553*'Social Cost of Carbon'!$C$5</f>
        <v>4252.4557405540727</v>
      </c>
      <c r="L1553" s="26">
        <f>I1553*'Social Cost of Carbon'!$C$6</f>
        <v>6378.683610831109</v>
      </c>
      <c r="M1553" s="23">
        <f t="shared" si="170"/>
        <v>0.31657064369690785</v>
      </c>
      <c r="N1553" s="23">
        <f t="shared" si="171"/>
        <v>0.6331412873938157</v>
      </c>
      <c r="O1553" s="23">
        <f t="shared" si="172"/>
        <v>0.94971193109072349</v>
      </c>
      <c r="P1553" s="27"/>
    </row>
    <row r="1554" spans="1:16" x14ac:dyDescent="0.25">
      <c r="A1554" s="24">
        <f t="shared" si="173"/>
        <v>2020</v>
      </c>
      <c r="B1554" s="32">
        <v>43917</v>
      </c>
      <c r="C1554" s="28">
        <f>'Bitcoin Data'!C1554</f>
        <v>6469.7983400000003</v>
      </c>
      <c r="D1554" s="26">
        <f>'Bitcoin Data'!K1554</f>
        <v>1937.5672766415501</v>
      </c>
      <c r="E1554" s="25">
        <f>'Bitcoin Data'!J1554</f>
        <v>92344.268422129753</v>
      </c>
      <c r="F1554" s="25">
        <f t="shared" si="168"/>
        <v>178.92323268012223</v>
      </c>
      <c r="G1554" s="23">
        <f>'Emissions Factors'!$AB$39/1000</f>
        <v>0.49266147344102867</v>
      </c>
      <c r="H1554" s="26">
        <f t="shared" si="174"/>
        <v>88148.583445021039</v>
      </c>
      <c r="I1554" s="23">
        <f t="shared" si="169"/>
        <v>45.494463344680298</v>
      </c>
      <c r="J1554" s="26">
        <f>I1554*'Social Cost of Carbon'!$C$4</f>
        <v>2274.7231672340149</v>
      </c>
      <c r="K1554" s="26">
        <f>I1554*'Social Cost of Carbon'!$C$5</f>
        <v>4549.4463344680298</v>
      </c>
      <c r="L1554" s="26">
        <f>I1554*'Social Cost of Carbon'!$C$6</f>
        <v>6824.1695017020447</v>
      </c>
      <c r="M1554" s="23">
        <f t="shared" si="170"/>
        <v>0.35159104622633647</v>
      </c>
      <c r="N1554" s="23">
        <f t="shared" si="171"/>
        <v>0.70318209245267294</v>
      </c>
      <c r="O1554" s="23">
        <f t="shared" si="172"/>
        <v>1.0547731386790093</v>
      </c>
      <c r="P1554" s="27"/>
    </row>
    <row r="1555" spans="1:16" x14ac:dyDescent="0.25">
      <c r="A1555" s="24">
        <f t="shared" si="173"/>
        <v>2020</v>
      </c>
      <c r="B1555" s="32">
        <v>43918</v>
      </c>
      <c r="C1555" s="28">
        <f>'Bitcoin Data'!C1555</f>
        <v>6242.1938479999999</v>
      </c>
      <c r="D1555" s="26">
        <f>'Bitcoin Data'!K1555</f>
        <v>1687.4472672728978</v>
      </c>
      <c r="E1555" s="25">
        <f>'Bitcoin Data'!J1555</f>
        <v>108682.58293850398</v>
      </c>
      <c r="F1555" s="25">
        <f t="shared" si="168"/>
        <v>183.39612757973862</v>
      </c>
      <c r="G1555" s="23">
        <f>'Emissions Factors'!$AB$39/1000</f>
        <v>0.49266147344102867</v>
      </c>
      <c r="H1555" s="26">
        <f t="shared" si="174"/>
        <v>90352.206436812907</v>
      </c>
      <c r="I1555" s="23">
        <f t="shared" si="169"/>
        <v>53.543721447860172</v>
      </c>
      <c r="J1555" s="26">
        <f>I1555*'Social Cost of Carbon'!$C$4</f>
        <v>2677.1860723930085</v>
      </c>
      <c r="K1555" s="26">
        <f>I1555*'Social Cost of Carbon'!$C$5</f>
        <v>5354.3721447860171</v>
      </c>
      <c r="L1555" s="26">
        <f>I1555*'Social Cost of Carbon'!$C$6</f>
        <v>8031.5582171790256</v>
      </c>
      <c r="M1555" s="23">
        <f t="shared" si="170"/>
        <v>0.42888544277598484</v>
      </c>
      <c r="N1555" s="23">
        <f t="shared" si="171"/>
        <v>0.85777088555196968</v>
      </c>
      <c r="O1555" s="23">
        <f t="shared" si="172"/>
        <v>1.2866563283279544</v>
      </c>
      <c r="P1555" s="27"/>
    </row>
    <row r="1556" spans="1:16" x14ac:dyDescent="0.25">
      <c r="A1556" s="24">
        <f t="shared" si="173"/>
        <v>2020</v>
      </c>
      <c r="B1556" s="32">
        <v>43919</v>
      </c>
      <c r="C1556" s="28">
        <f>'Bitcoin Data'!C1556</f>
        <v>5922.0429690000001</v>
      </c>
      <c r="D1556" s="26">
        <f>'Bitcoin Data'!K1556</f>
        <v>1887.5838926174499</v>
      </c>
      <c r="E1556" s="25">
        <f>'Bitcoin Data'!J1556</f>
        <v>95909.167332143406</v>
      </c>
      <c r="F1556" s="25">
        <f t="shared" si="168"/>
        <v>181.03659941050563</v>
      </c>
      <c r="G1556" s="23">
        <f>'Emissions Factors'!$AB$39/1000</f>
        <v>0.49266147344102867</v>
      </c>
      <c r="H1556" s="26">
        <f t="shared" si="174"/>
        <v>89189.757812332973</v>
      </c>
      <c r="I1556" s="23">
        <f t="shared" si="169"/>
        <v>47.250751694355948</v>
      </c>
      <c r="J1556" s="26">
        <f>I1556*'Social Cost of Carbon'!$C$4</f>
        <v>2362.5375847177975</v>
      </c>
      <c r="K1556" s="26">
        <f>I1556*'Social Cost of Carbon'!$C$5</f>
        <v>4725.0751694355949</v>
      </c>
      <c r="L1556" s="26">
        <f>I1556*'Social Cost of Carbon'!$C$6</f>
        <v>7087.6127541533924</v>
      </c>
      <c r="M1556" s="23">
        <f t="shared" si="170"/>
        <v>0.39893962220215656</v>
      </c>
      <c r="N1556" s="23">
        <f t="shared" si="171"/>
        <v>0.79787924440431313</v>
      </c>
      <c r="O1556" s="23">
        <f t="shared" si="172"/>
        <v>1.1968188666064696</v>
      </c>
      <c r="P1556" s="27"/>
    </row>
    <row r="1557" spans="1:16" x14ac:dyDescent="0.25">
      <c r="A1557" s="24">
        <f t="shared" si="173"/>
        <v>2020</v>
      </c>
      <c r="B1557" s="32">
        <v>43920</v>
      </c>
      <c r="C1557" s="28">
        <f>'Bitcoin Data'!C1557</f>
        <v>6429.841797</v>
      </c>
      <c r="D1557" s="26">
        <f>'Bitcoin Data'!K1557</f>
        <v>1837.4846876276031</v>
      </c>
      <c r="E1557" s="25">
        <f>'Bitcoin Data'!J1557</f>
        <v>98461.1407672075</v>
      </c>
      <c r="F1557" s="25">
        <f t="shared" si="168"/>
        <v>180.92083848608974</v>
      </c>
      <c r="G1557" s="23">
        <f>'Emissions Factors'!$AB$39/1000</f>
        <v>0.49266147344102867</v>
      </c>
      <c r="H1557" s="26">
        <f t="shared" si="174"/>
        <v>89132.726864743338</v>
      </c>
      <c r="I1557" s="23">
        <f t="shared" si="169"/>
        <v>48.508010687056988</v>
      </c>
      <c r="J1557" s="26">
        <f>I1557*'Social Cost of Carbon'!$C$4</f>
        <v>2425.4005343528493</v>
      </c>
      <c r="K1557" s="26">
        <f>I1557*'Social Cost of Carbon'!$C$5</f>
        <v>4850.8010687056985</v>
      </c>
      <c r="L1557" s="26">
        <f>I1557*'Social Cost of Carbon'!$C$6</f>
        <v>7276.2016030585482</v>
      </c>
      <c r="M1557" s="23">
        <f t="shared" si="170"/>
        <v>0.3772099860193262</v>
      </c>
      <c r="N1557" s="23">
        <f t="shared" si="171"/>
        <v>0.75441997203865241</v>
      </c>
      <c r="O1557" s="23">
        <f t="shared" si="172"/>
        <v>1.1316299580579787</v>
      </c>
      <c r="P1557" s="27"/>
    </row>
    <row r="1558" spans="1:16" x14ac:dyDescent="0.25">
      <c r="A1558" s="24">
        <f t="shared" si="173"/>
        <v>2020</v>
      </c>
      <c r="B1558" s="32">
        <v>43921</v>
      </c>
      <c r="C1558" s="28">
        <f>'Bitcoin Data'!C1558</f>
        <v>6438.6445309999999</v>
      </c>
      <c r="D1558" s="26">
        <f>'Bitcoin Data'!K1558</f>
        <v>1987.4130506790327</v>
      </c>
      <c r="E1558" s="25">
        <f>'Bitcoin Data'!J1558</f>
        <v>92230.666482929781</v>
      </c>
      <c r="F1558" s="25">
        <f t="shared" si="168"/>
        <v>183.30043024099987</v>
      </c>
      <c r="G1558" s="23">
        <f>'Emissions Factors'!$AB$39/1000</f>
        <v>0.49266147344102867</v>
      </c>
      <c r="H1558" s="26">
        <f t="shared" si="174"/>
        <v>90305.060044905491</v>
      </c>
      <c r="I1558" s="23">
        <f t="shared" si="169"/>
        <v>45.438496045928282</v>
      </c>
      <c r="J1558" s="26">
        <f>I1558*'Social Cost of Carbon'!$C$4</f>
        <v>2271.9248022964143</v>
      </c>
      <c r="K1558" s="26">
        <f>I1558*'Social Cost of Carbon'!$C$5</f>
        <v>4543.8496045928287</v>
      </c>
      <c r="L1558" s="26">
        <f>I1558*'Social Cost of Carbon'!$C$6</f>
        <v>6815.7744068892425</v>
      </c>
      <c r="M1558" s="23">
        <f t="shared" si="170"/>
        <v>0.35285762264989595</v>
      </c>
      <c r="N1558" s="23">
        <f t="shared" si="171"/>
        <v>0.7057152452997919</v>
      </c>
      <c r="O1558" s="23">
        <f t="shared" si="172"/>
        <v>1.0585728679496877</v>
      </c>
      <c r="P1558" s="27"/>
    </row>
    <row r="1559" spans="1:16" x14ac:dyDescent="0.25">
      <c r="A1559" s="24">
        <f t="shared" si="173"/>
        <v>2020</v>
      </c>
      <c r="B1559" s="32">
        <v>43922</v>
      </c>
      <c r="C1559" s="28">
        <f>'Bitcoin Data'!C1559</f>
        <v>6606.7763670000004</v>
      </c>
      <c r="D1559" s="26">
        <f>'Bitcoin Data'!K1559</f>
        <v>1912.4521886952823</v>
      </c>
      <c r="E1559" s="25">
        <f>'Bitcoin Data'!J1559</f>
        <v>95977.767303771019</v>
      </c>
      <c r="F1559" s="25">
        <f t="shared" si="168"/>
        <v>183.55289114618341</v>
      </c>
      <c r="G1559" s="23">
        <f>'Emissions Factors'!$AB$39/1000</f>
        <v>0.49266147344102867</v>
      </c>
      <c r="H1559" s="26">
        <f t="shared" si="174"/>
        <v>90429.43780643947</v>
      </c>
      <c r="I1559" s="23">
        <f t="shared" si="169"/>
        <v>47.284548257456017</v>
      </c>
      <c r="J1559" s="26">
        <f>I1559*'Social Cost of Carbon'!$C$4</f>
        <v>2364.2274128728009</v>
      </c>
      <c r="K1559" s="26">
        <f>I1559*'Social Cost of Carbon'!$C$5</f>
        <v>4728.4548257456017</v>
      </c>
      <c r="L1559" s="26">
        <f>I1559*'Social Cost of Carbon'!$C$6</f>
        <v>7092.6822386184022</v>
      </c>
      <c r="M1559" s="23">
        <f t="shared" si="170"/>
        <v>0.35784886327949789</v>
      </c>
      <c r="N1559" s="23">
        <f t="shared" si="171"/>
        <v>0.71569772655899577</v>
      </c>
      <c r="O1559" s="23">
        <f t="shared" si="172"/>
        <v>1.0735465898384935</v>
      </c>
      <c r="P1559" s="27"/>
    </row>
    <row r="1560" spans="1:16" x14ac:dyDescent="0.25">
      <c r="A1560" s="24">
        <f t="shared" si="173"/>
        <v>2020</v>
      </c>
      <c r="B1560" s="32">
        <v>43923</v>
      </c>
      <c r="C1560" s="28">
        <f>'Bitcoin Data'!C1560</f>
        <v>6793.6245120000003</v>
      </c>
      <c r="D1560" s="26">
        <f>'Bitcoin Data'!K1560</f>
        <v>1912.4521886952823</v>
      </c>
      <c r="E1560" s="25">
        <f>'Bitcoin Data'!J1560</f>
        <v>100024.47425674835</v>
      </c>
      <c r="F1560" s="25">
        <f t="shared" si="168"/>
        <v>191.29202471541331</v>
      </c>
      <c r="G1560" s="23">
        <f>'Emissions Factors'!$AB$39/1000</f>
        <v>0.49266147344102867</v>
      </c>
      <c r="H1560" s="26">
        <f t="shared" si="174"/>
        <v>94242.210753813197</v>
      </c>
      <c r="I1560" s="23">
        <f t="shared" si="169"/>
        <v>49.278204867493884</v>
      </c>
      <c r="J1560" s="26">
        <f>I1560*'Social Cost of Carbon'!$C$4</f>
        <v>2463.9102433746943</v>
      </c>
      <c r="K1560" s="26">
        <f>I1560*'Social Cost of Carbon'!$C$5</f>
        <v>4927.8204867493887</v>
      </c>
      <c r="L1560" s="26">
        <f>I1560*'Social Cost of Carbon'!$C$6</f>
        <v>7391.7307301240826</v>
      </c>
      <c r="M1560" s="23">
        <f t="shared" si="170"/>
        <v>0.36267977999410134</v>
      </c>
      <c r="N1560" s="23">
        <f t="shared" si="171"/>
        <v>0.72535955998820267</v>
      </c>
      <c r="O1560" s="23">
        <f t="shared" si="172"/>
        <v>1.0880393399823041</v>
      </c>
      <c r="P1560" s="27"/>
    </row>
    <row r="1561" spans="1:16" x14ac:dyDescent="0.25">
      <c r="A1561" s="24">
        <f t="shared" si="173"/>
        <v>2020</v>
      </c>
      <c r="B1561" s="32">
        <v>43924</v>
      </c>
      <c r="C1561" s="28">
        <f>'Bitcoin Data'!C1561</f>
        <v>6733.3872069999998</v>
      </c>
      <c r="D1561" s="26">
        <f>'Bitcoin Data'!K1561</f>
        <v>1650.0137501145844</v>
      </c>
      <c r="E1561" s="25">
        <f>'Bitcoin Data'!J1561</f>
        <v>114818.33988937594</v>
      </c>
      <c r="F1561" s="25">
        <f t="shared" si="168"/>
        <v>189.45183958280018</v>
      </c>
      <c r="G1561" s="23">
        <f>'Emissions Factors'!$AB$39/1000</f>
        <v>0.49266147344102867</v>
      </c>
      <c r="H1561" s="26">
        <f t="shared" si="174"/>
        <v>93335.622434975739</v>
      </c>
      <c r="I1561" s="23">
        <f t="shared" si="169"/>
        <v>56.566572507952792</v>
      </c>
      <c r="J1561" s="26">
        <f>I1561*'Social Cost of Carbon'!$C$4</f>
        <v>2828.3286253976394</v>
      </c>
      <c r="K1561" s="26">
        <f>I1561*'Social Cost of Carbon'!$C$5</f>
        <v>5656.6572507952787</v>
      </c>
      <c r="L1561" s="26">
        <f>I1561*'Social Cost of Carbon'!$C$6</f>
        <v>8484.985876192919</v>
      </c>
      <c r="M1561" s="23">
        <f t="shared" si="170"/>
        <v>0.42004544495188417</v>
      </c>
      <c r="N1561" s="23">
        <f t="shared" si="171"/>
        <v>0.84009088990376835</v>
      </c>
      <c r="O1561" s="23">
        <f t="shared" si="172"/>
        <v>1.2601363348556527</v>
      </c>
      <c r="P1561" s="27"/>
    </row>
    <row r="1562" spans="1:16" x14ac:dyDescent="0.25">
      <c r="A1562" s="24">
        <f t="shared" si="173"/>
        <v>2020</v>
      </c>
      <c r="B1562" s="32">
        <v>43925</v>
      </c>
      <c r="C1562" s="28">
        <f>'Bitcoin Data'!C1562</f>
        <v>6867.5273440000001</v>
      </c>
      <c r="D1562" s="26">
        <f>'Bitcoin Data'!K1562</f>
        <v>1962.4945486262536</v>
      </c>
      <c r="E1562" s="25">
        <f>'Bitcoin Data'!J1562</f>
        <v>94376.946224372863</v>
      </c>
      <c r="F1562" s="25">
        <f t="shared" si="168"/>
        <v>185.21424248132482</v>
      </c>
      <c r="G1562" s="23">
        <f>'Emissions Factors'!$AB$39/1000</f>
        <v>0.49266147344102867</v>
      </c>
      <c r="H1562" s="26">
        <f t="shared" si="174"/>
        <v>91247.921603113457</v>
      </c>
      <c r="I1562" s="23">
        <f t="shared" si="169"/>
        <v>46.495885385764261</v>
      </c>
      <c r="J1562" s="26">
        <f>I1562*'Social Cost of Carbon'!$C$4</f>
        <v>2324.7942692882129</v>
      </c>
      <c r="K1562" s="26">
        <f>I1562*'Social Cost of Carbon'!$C$5</f>
        <v>4649.5885385764259</v>
      </c>
      <c r="L1562" s="26">
        <f>I1562*'Social Cost of Carbon'!$C$6</f>
        <v>6974.3828078646393</v>
      </c>
      <c r="M1562" s="23">
        <f t="shared" si="170"/>
        <v>0.33851984168935739</v>
      </c>
      <c r="N1562" s="23">
        <f t="shared" si="171"/>
        <v>0.67703968337871479</v>
      </c>
      <c r="O1562" s="23">
        <f t="shared" si="172"/>
        <v>1.0155595250680722</v>
      </c>
      <c r="P1562" s="27"/>
    </row>
    <row r="1563" spans="1:16" x14ac:dyDescent="0.25">
      <c r="A1563" s="24">
        <f t="shared" si="173"/>
        <v>2020</v>
      </c>
      <c r="B1563" s="32">
        <v>43926</v>
      </c>
      <c r="C1563" s="28">
        <f>'Bitcoin Data'!C1563</f>
        <v>6791.1293949999999</v>
      </c>
      <c r="D1563" s="26">
        <f>'Bitcoin Data'!K1563</f>
        <v>2187.3860736419983</v>
      </c>
      <c r="E1563" s="25">
        <f>'Bitcoin Data'!J1563</f>
        <v>86435.898652133808</v>
      </c>
      <c r="F1563" s="25">
        <f t="shared" si="168"/>
        <v>189.06868097440866</v>
      </c>
      <c r="G1563" s="23">
        <f>'Emissions Factors'!$AB$39/1000</f>
        <v>0.49266147344102867</v>
      </c>
      <c r="H1563" s="26">
        <f t="shared" si="174"/>
        <v>93146.854950403969</v>
      </c>
      <c r="I1563" s="23">
        <f t="shared" si="169"/>
        <v>42.583637188159663</v>
      </c>
      <c r="J1563" s="26">
        <f>I1563*'Social Cost of Carbon'!$C$4</f>
        <v>2129.1818594079832</v>
      </c>
      <c r="K1563" s="26">
        <f>I1563*'Social Cost of Carbon'!$C$5</f>
        <v>4258.3637188159664</v>
      </c>
      <c r="L1563" s="26">
        <f>I1563*'Social Cost of Carbon'!$C$6</f>
        <v>6387.5455782239496</v>
      </c>
      <c r="M1563" s="23">
        <f t="shared" si="170"/>
        <v>0.31352397157615686</v>
      </c>
      <c r="N1563" s="23">
        <f t="shared" si="171"/>
        <v>0.62704794315231371</v>
      </c>
      <c r="O1563" s="23">
        <f t="shared" si="172"/>
        <v>0.94057191472847057</v>
      </c>
      <c r="P1563" s="27"/>
    </row>
    <row r="1564" spans="1:16" x14ac:dyDescent="0.25">
      <c r="A1564" s="24">
        <f t="shared" si="173"/>
        <v>2020</v>
      </c>
      <c r="B1564" s="32">
        <v>43927</v>
      </c>
      <c r="C1564" s="28">
        <f>'Bitcoin Data'!C1564</f>
        <v>7271.78125</v>
      </c>
      <c r="D1564" s="26">
        <f>'Bitcoin Data'!K1564</f>
        <v>1600</v>
      </c>
      <c r="E1564" s="25">
        <f>'Bitcoin Data'!J1564</f>
        <v>120798.86194825849</v>
      </c>
      <c r="F1564" s="25">
        <f t="shared" si="168"/>
        <v>193.27817911721357</v>
      </c>
      <c r="G1564" s="23">
        <f>'Emissions Factors'!$AB$39/1000</f>
        <v>0.49266147344102867</v>
      </c>
      <c r="H1564" s="26">
        <f t="shared" si="174"/>
        <v>95220.712507885488</v>
      </c>
      <c r="I1564" s="23">
        <f t="shared" si="169"/>
        <v>59.512945317428439</v>
      </c>
      <c r="J1564" s="26">
        <f>I1564*'Social Cost of Carbon'!$C$4</f>
        <v>2975.647265871422</v>
      </c>
      <c r="K1564" s="26">
        <f>I1564*'Social Cost of Carbon'!$C$5</f>
        <v>5951.2945317428439</v>
      </c>
      <c r="L1564" s="26">
        <f>I1564*'Social Cost of Carbon'!$C$6</f>
        <v>8926.9417976142668</v>
      </c>
      <c r="M1564" s="23">
        <f t="shared" si="170"/>
        <v>0.40920472764103322</v>
      </c>
      <c r="N1564" s="23">
        <f t="shared" si="171"/>
        <v>0.81840945528206643</v>
      </c>
      <c r="O1564" s="23">
        <f t="shared" si="172"/>
        <v>1.2276141829230998</v>
      </c>
      <c r="P1564" s="27"/>
    </row>
    <row r="1565" spans="1:16" x14ac:dyDescent="0.25">
      <c r="A1565" s="24">
        <f t="shared" si="173"/>
        <v>2020</v>
      </c>
      <c r="B1565" s="32">
        <v>43928</v>
      </c>
      <c r="C1565" s="28">
        <f>'Bitcoin Data'!C1565</f>
        <v>7176.4145509999998</v>
      </c>
      <c r="D1565" s="26">
        <f>'Bitcoin Data'!K1565</f>
        <v>2100.1050052502628</v>
      </c>
      <c r="E1565" s="25">
        <f>'Bitcoin Data'!J1565</f>
        <v>90358.961515217306</v>
      </c>
      <c r="F1565" s="25">
        <f t="shared" si="168"/>
        <v>189.76330734732375</v>
      </c>
      <c r="G1565" s="23">
        <f>'Emissions Factors'!$AB$39/1000</f>
        <v>0.49266147344102867</v>
      </c>
      <c r="H1565" s="26">
        <f t="shared" si="174"/>
        <v>93489.070602775304</v>
      </c>
      <c r="I1565" s="23">
        <f t="shared" si="169"/>
        <v>44.516379118688164</v>
      </c>
      <c r="J1565" s="26">
        <f>I1565*'Social Cost of Carbon'!$C$4</f>
        <v>2225.8189559344082</v>
      </c>
      <c r="K1565" s="26">
        <f>I1565*'Social Cost of Carbon'!$C$5</f>
        <v>4451.6379118688164</v>
      </c>
      <c r="L1565" s="26">
        <f>I1565*'Social Cost of Carbon'!$C$6</f>
        <v>6677.4568678032247</v>
      </c>
      <c r="M1565" s="23">
        <f t="shared" si="170"/>
        <v>0.31015752227193322</v>
      </c>
      <c r="N1565" s="23">
        <f t="shared" si="171"/>
        <v>0.62031504454386643</v>
      </c>
      <c r="O1565" s="23">
        <f t="shared" si="172"/>
        <v>0.93047256681579971</v>
      </c>
      <c r="P1565" s="27"/>
    </row>
    <row r="1566" spans="1:16" x14ac:dyDescent="0.25">
      <c r="A1566" s="24">
        <f t="shared" si="173"/>
        <v>2020</v>
      </c>
      <c r="B1566" s="32">
        <v>43929</v>
      </c>
      <c r="C1566" s="28">
        <f>'Bitcoin Data'!C1566</f>
        <v>7334.0986329999996</v>
      </c>
      <c r="D1566" s="26">
        <f>'Bitcoin Data'!K1566</f>
        <v>1787.4875868917577</v>
      </c>
      <c r="E1566" s="25">
        <f>'Bitcoin Data'!J1566</f>
        <v>107008.46230808437</v>
      </c>
      <c r="F1566" s="25">
        <f t="shared" si="168"/>
        <v>191.27629806807536</v>
      </c>
      <c r="G1566" s="23">
        <f>'Emissions Factors'!$AB$39/1000</f>
        <v>0.49266147344102867</v>
      </c>
      <c r="H1566" s="26">
        <f t="shared" si="174"/>
        <v>94234.462840563399</v>
      </c>
      <c r="I1566" s="23">
        <f t="shared" si="169"/>
        <v>52.718946711359628</v>
      </c>
      <c r="J1566" s="26">
        <f>I1566*'Social Cost of Carbon'!$C$4</f>
        <v>2635.9473355679816</v>
      </c>
      <c r="K1566" s="26">
        <f>I1566*'Social Cost of Carbon'!$C$5</f>
        <v>5271.8946711359631</v>
      </c>
      <c r="L1566" s="26">
        <f>I1566*'Social Cost of Carbon'!$C$6</f>
        <v>7907.8420067039442</v>
      </c>
      <c r="M1566" s="23">
        <f t="shared" si="170"/>
        <v>0.35940985627156097</v>
      </c>
      <c r="N1566" s="23">
        <f t="shared" si="171"/>
        <v>0.71881971254312194</v>
      </c>
      <c r="O1566" s="23">
        <f t="shared" si="172"/>
        <v>1.0782295688146828</v>
      </c>
      <c r="P1566" s="27"/>
    </row>
    <row r="1567" spans="1:16" x14ac:dyDescent="0.25">
      <c r="A1567" s="24">
        <f t="shared" si="173"/>
        <v>2020</v>
      </c>
      <c r="B1567" s="32">
        <v>43930</v>
      </c>
      <c r="C1567" s="28">
        <f>'Bitcoin Data'!C1567</f>
        <v>7302.0893550000001</v>
      </c>
      <c r="D1567" s="26">
        <f>'Bitcoin Data'!K1567</f>
        <v>1924.9278152069294</v>
      </c>
      <c r="E1567" s="25">
        <f>'Bitcoin Data'!J1567</f>
        <v>98943.825836342963</v>
      </c>
      <c r="F1567" s="25">
        <f t="shared" si="168"/>
        <v>190.45972249536661</v>
      </c>
      <c r="G1567" s="23">
        <f>'Emissions Factors'!$AB$39/1000</f>
        <v>0.49266147344102867</v>
      </c>
      <c r="H1567" s="26">
        <f t="shared" si="174"/>
        <v>93832.167515736743</v>
      </c>
      <c r="I1567" s="23">
        <f t="shared" si="169"/>
        <v>48.745811024425244</v>
      </c>
      <c r="J1567" s="26">
        <f>I1567*'Social Cost of Carbon'!$C$4</f>
        <v>2437.2905512212624</v>
      </c>
      <c r="K1567" s="26">
        <f>I1567*'Social Cost of Carbon'!$C$5</f>
        <v>4874.5811024425248</v>
      </c>
      <c r="L1567" s="26">
        <f>I1567*'Social Cost of Carbon'!$C$6</f>
        <v>7311.8716536637867</v>
      </c>
      <c r="M1567" s="23">
        <f t="shared" si="170"/>
        <v>0.33377988582848045</v>
      </c>
      <c r="N1567" s="23">
        <f t="shared" si="171"/>
        <v>0.6675597716569609</v>
      </c>
      <c r="O1567" s="23">
        <f t="shared" si="172"/>
        <v>1.0013396574854412</v>
      </c>
      <c r="P1567" s="27"/>
    </row>
    <row r="1568" spans="1:16" x14ac:dyDescent="0.25">
      <c r="A1568" s="24">
        <f t="shared" si="173"/>
        <v>2020</v>
      </c>
      <c r="B1568" s="32">
        <v>43931</v>
      </c>
      <c r="C1568" s="28">
        <f>'Bitcoin Data'!C1568</f>
        <v>6865.4931640000004</v>
      </c>
      <c r="D1568" s="26">
        <f>'Bitcoin Data'!K1568</f>
        <v>2037.5820692777904</v>
      </c>
      <c r="E1568" s="25">
        <f>'Bitcoin Data'!J1568</f>
        <v>94292.767601852451</v>
      </c>
      <c r="F1568" s="25">
        <f t="shared" si="168"/>
        <v>192.12925252811232</v>
      </c>
      <c r="G1568" s="23">
        <f>'Emissions Factors'!$AB$39/1000</f>
        <v>0.49266147344102867</v>
      </c>
      <c r="H1568" s="26">
        <f t="shared" si="174"/>
        <v>94654.680641623301</v>
      </c>
      <c r="I1568" s="23">
        <f t="shared" si="169"/>
        <v>46.454413821561126</v>
      </c>
      <c r="J1568" s="26">
        <f>I1568*'Social Cost of Carbon'!$C$4</f>
        <v>2322.7206910780565</v>
      </c>
      <c r="K1568" s="26">
        <f>I1568*'Social Cost of Carbon'!$C$5</f>
        <v>4645.4413821561129</v>
      </c>
      <c r="L1568" s="26">
        <f>I1568*'Social Cost of Carbon'!$C$6</f>
        <v>6968.1620732341689</v>
      </c>
      <c r="M1568" s="23">
        <f t="shared" si="170"/>
        <v>0.33831811285713725</v>
      </c>
      <c r="N1568" s="23">
        <f t="shared" si="171"/>
        <v>0.67663622571427451</v>
      </c>
      <c r="O1568" s="23">
        <f t="shared" si="172"/>
        <v>1.0149543385714117</v>
      </c>
      <c r="P1568" s="27"/>
    </row>
    <row r="1569" spans="1:16" x14ac:dyDescent="0.25">
      <c r="A1569" s="24">
        <f t="shared" si="173"/>
        <v>2020</v>
      </c>
      <c r="B1569" s="32">
        <v>43932</v>
      </c>
      <c r="C1569" s="28">
        <f>'Bitcoin Data'!C1569</f>
        <v>6859.0830079999996</v>
      </c>
      <c r="D1569" s="26">
        <f>'Bitcoin Data'!K1569</f>
        <v>1987.4130506790327</v>
      </c>
      <c r="E1569" s="25">
        <f>'Bitcoin Data'!J1569</f>
        <v>100263.15315213997</v>
      </c>
      <c r="F1569" s="25">
        <f t="shared" si="168"/>
        <v>199.26429907679358</v>
      </c>
      <c r="G1569" s="23">
        <f>'Emissions Factors'!$AB$39/1000</f>
        <v>0.49266147344102867</v>
      </c>
      <c r="H1569" s="26">
        <f t="shared" si="174"/>
        <v>98169.843187366932</v>
      </c>
      <c r="I1569" s="23">
        <f t="shared" si="169"/>
        <v>49.395792763776804</v>
      </c>
      <c r="J1569" s="26">
        <f>I1569*'Social Cost of Carbon'!$C$4</f>
        <v>2469.7896381888404</v>
      </c>
      <c r="K1569" s="26">
        <f>I1569*'Social Cost of Carbon'!$C$5</f>
        <v>4939.5792763776808</v>
      </c>
      <c r="L1569" s="26">
        <f>I1569*'Social Cost of Carbon'!$C$6</f>
        <v>7409.3689145665203</v>
      </c>
      <c r="M1569" s="23">
        <f t="shared" si="170"/>
        <v>0.36007577620918629</v>
      </c>
      <c r="N1569" s="23">
        <f t="shared" si="171"/>
        <v>0.72015155241837259</v>
      </c>
      <c r="O1569" s="23">
        <f t="shared" si="172"/>
        <v>1.0802273286275588</v>
      </c>
      <c r="P1569" s="27"/>
    </row>
    <row r="1570" spans="1:16" x14ac:dyDescent="0.25">
      <c r="A1570" s="24">
        <f t="shared" si="173"/>
        <v>2020</v>
      </c>
      <c r="B1570" s="32">
        <v>43933</v>
      </c>
      <c r="C1570" s="28">
        <f>'Bitcoin Data'!C1570</f>
        <v>6971.091797</v>
      </c>
      <c r="D1570" s="26">
        <f>'Bitcoin Data'!K1570</f>
        <v>1912.4521886952823</v>
      </c>
      <c r="E1570" s="25">
        <f>'Bitcoin Data'!J1570</f>
        <v>105183.22978325134</v>
      </c>
      <c r="F1570" s="25">
        <f t="shared" si="168"/>
        <v>201.15789801301784</v>
      </c>
      <c r="G1570" s="23">
        <f>'Emissions Factors'!$AB$39/1000</f>
        <v>0.49266147344102867</v>
      </c>
      <c r="H1570" s="26">
        <f t="shared" si="174"/>
        <v>99102.746429393548</v>
      </c>
      <c r="I1570" s="23">
        <f t="shared" si="169"/>
        <v>51.8197249663029</v>
      </c>
      <c r="J1570" s="26">
        <f>I1570*'Social Cost of Carbon'!$C$4</f>
        <v>2590.9862483151451</v>
      </c>
      <c r="K1570" s="26">
        <f>I1570*'Social Cost of Carbon'!$C$5</f>
        <v>5181.9724966302902</v>
      </c>
      <c r="L1570" s="26">
        <f>I1570*'Social Cost of Carbon'!$C$6</f>
        <v>7772.9587449454348</v>
      </c>
      <c r="M1570" s="23">
        <f t="shared" si="170"/>
        <v>0.37167581833166685</v>
      </c>
      <c r="N1570" s="23">
        <f t="shared" si="171"/>
        <v>0.7433516366633337</v>
      </c>
      <c r="O1570" s="23">
        <f t="shared" si="172"/>
        <v>1.1150274549950006</v>
      </c>
      <c r="P1570" s="27"/>
    </row>
    <row r="1571" spans="1:16" x14ac:dyDescent="0.25">
      <c r="A1571" s="24">
        <f t="shared" si="173"/>
        <v>2020</v>
      </c>
      <c r="B1571" s="32">
        <v>43934</v>
      </c>
      <c r="C1571" s="28">
        <f>'Bitcoin Data'!C1571</f>
        <v>6845.0375979999999</v>
      </c>
      <c r="D1571" s="26">
        <f>'Bitcoin Data'!K1571</f>
        <v>2137.5133594584968</v>
      </c>
      <c r="E1571" s="25">
        <f>'Bitcoin Data'!J1571</f>
        <v>92955.021479010553</v>
      </c>
      <c r="F1571" s="25">
        <f t="shared" si="168"/>
        <v>198.69260024013656</v>
      </c>
      <c r="G1571" s="23">
        <f>'Emissions Factors'!$AB$39/1000</f>
        <v>0.49266147344102867</v>
      </c>
      <c r="H1571" s="26">
        <f t="shared" si="174"/>
        <v>97888.189196134961</v>
      </c>
      <c r="I1571" s="23">
        <f t="shared" si="169"/>
        <v>45.795357845591809</v>
      </c>
      <c r="J1571" s="26">
        <f>I1571*'Social Cost of Carbon'!$C$4</f>
        <v>2289.7678922795903</v>
      </c>
      <c r="K1571" s="26">
        <f>I1571*'Social Cost of Carbon'!$C$5</f>
        <v>4579.5357845591807</v>
      </c>
      <c r="L1571" s="26">
        <f>I1571*'Social Cost of Carbon'!$C$6</f>
        <v>6869.303676838771</v>
      </c>
      <c r="M1571" s="23">
        <f t="shared" si="170"/>
        <v>0.33451502047974441</v>
      </c>
      <c r="N1571" s="23">
        <f t="shared" si="171"/>
        <v>0.66903004095948881</v>
      </c>
      <c r="O1571" s="23">
        <f t="shared" si="172"/>
        <v>1.0035450614392332</v>
      </c>
      <c r="P1571" s="27"/>
    </row>
    <row r="1572" spans="1:16" x14ac:dyDescent="0.25">
      <c r="A1572" s="24">
        <f t="shared" si="173"/>
        <v>2020</v>
      </c>
      <c r="B1572" s="32">
        <v>43935</v>
      </c>
      <c r="C1572" s="28">
        <f>'Bitcoin Data'!C1572</f>
        <v>6842.4277339999999</v>
      </c>
      <c r="D1572" s="26">
        <f>'Bitcoin Data'!K1572</f>
        <v>2100.1050052502628</v>
      </c>
      <c r="E1572" s="25">
        <f>'Bitcoin Data'!J1572</f>
        <v>99062.330012842329</v>
      </c>
      <c r="F1572" s="25">
        <f t="shared" si="168"/>
        <v>208.0412950917235</v>
      </c>
      <c r="G1572" s="23">
        <f>'Emissions Factors'!$AB$39/1000</f>
        <v>0.49266147344102867</v>
      </c>
      <c r="H1572" s="26">
        <f t="shared" si="174"/>
        <v>102493.93097646834</v>
      </c>
      <c r="I1572" s="23">
        <f t="shared" si="169"/>
        <v>48.804193466628341</v>
      </c>
      <c r="J1572" s="26">
        <f>I1572*'Social Cost of Carbon'!$C$4</f>
        <v>2440.209673331417</v>
      </c>
      <c r="K1572" s="26">
        <f>I1572*'Social Cost of Carbon'!$C$5</f>
        <v>4880.419346662834</v>
      </c>
      <c r="L1572" s="26">
        <f>I1572*'Social Cost of Carbon'!$C$6</f>
        <v>7320.6290199942514</v>
      </c>
      <c r="M1572" s="23">
        <f t="shared" si="170"/>
        <v>0.35662922111782397</v>
      </c>
      <c r="N1572" s="23">
        <f t="shared" si="171"/>
        <v>0.71325844223564794</v>
      </c>
      <c r="O1572" s="23">
        <f t="shared" si="172"/>
        <v>1.069887663353472</v>
      </c>
      <c r="P1572" s="27"/>
    </row>
    <row r="1573" spans="1:16" x14ac:dyDescent="0.25">
      <c r="A1573" s="24">
        <f t="shared" si="173"/>
        <v>2020</v>
      </c>
      <c r="B1573" s="32">
        <v>43936</v>
      </c>
      <c r="C1573" s="28">
        <f>'Bitcoin Data'!C1573</f>
        <v>6642.1098629999997</v>
      </c>
      <c r="D1573" s="26">
        <f>'Bitcoin Data'!K1573</f>
        <v>2112.4281187654033</v>
      </c>
      <c r="E1573" s="25">
        <f>'Bitcoin Data'!J1573</f>
        <v>99251.784920993727</v>
      </c>
      <c r="F1573" s="25">
        <f t="shared" si="168"/>
        <v>209.66226130476321</v>
      </c>
      <c r="G1573" s="23">
        <f>'Emissions Factors'!$AB$39/1000</f>
        <v>0.49266147344102867</v>
      </c>
      <c r="H1573" s="26">
        <f t="shared" si="174"/>
        <v>103292.51857938261</v>
      </c>
      <c r="I1573" s="23">
        <f t="shared" si="169"/>
        <v>48.897530600828837</v>
      </c>
      <c r="J1573" s="26">
        <f>I1573*'Social Cost of Carbon'!$C$4</f>
        <v>2444.876530041442</v>
      </c>
      <c r="K1573" s="26">
        <f>I1573*'Social Cost of Carbon'!$C$5</f>
        <v>4889.7530600828841</v>
      </c>
      <c r="L1573" s="26">
        <f>I1573*'Social Cost of Carbon'!$C$6</f>
        <v>7334.6295901243257</v>
      </c>
      <c r="M1573" s="23">
        <f t="shared" si="170"/>
        <v>0.36808733677542338</v>
      </c>
      <c r="N1573" s="23">
        <f t="shared" si="171"/>
        <v>0.73617467355084676</v>
      </c>
      <c r="O1573" s="23">
        <f t="shared" si="172"/>
        <v>1.1042620103262701</v>
      </c>
      <c r="P1573" s="27"/>
    </row>
    <row r="1574" spans="1:16" x14ac:dyDescent="0.25">
      <c r="A1574" s="24">
        <f t="shared" si="173"/>
        <v>2020</v>
      </c>
      <c r="B1574" s="32">
        <v>43937</v>
      </c>
      <c r="C1574" s="28">
        <f>'Bitcoin Data'!C1574</f>
        <v>7116.8041990000002</v>
      </c>
      <c r="D1574" s="26">
        <f>'Bitcoin Data'!K1574</f>
        <v>1924.9278152069294</v>
      </c>
      <c r="E1574" s="25">
        <f>'Bitcoin Data'!J1574</f>
        <v>111620.56649393782</v>
      </c>
      <c r="F1574" s="25">
        <f t="shared" si="168"/>
        <v>214.8615331933355</v>
      </c>
      <c r="G1574" s="23">
        <f>'Emissions Factors'!$AB$39/1000</f>
        <v>0.49266147344102867</v>
      </c>
      <c r="H1574" s="26">
        <f t="shared" si="174"/>
        <v>105853.99952882716</v>
      </c>
      <c r="I1574" s="23">
        <f t="shared" si="169"/>
        <v>54.991152755225727</v>
      </c>
      <c r="J1574" s="26">
        <f>I1574*'Social Cost of Carbon'!$C$4</f>
        <v>2749.5576377612865</v>
      </c>
      <c r="K1574" s="26">
        <f>I1574*'Social Cost of Carbon'!$C$5</f>
        <v>5499.115275522573</v>
      </c>
      <c r="L1574" s="26">
        <f>I1574*'Social Cost of Carbon'!$C$6</f>
        <v>8248.6729132838591</v>
      </c>
      <c r="M1574" s="23">
        <f t="shared" si="170"/>
        <v>0.38634723688866329</v>
      </c>
      <c r="N1574" s="23">
        <f t="shared" si="171"/>
        <v>0.77269447377732658</v>
      </c>
      <c r="O1574" s="23">
        <f t="shared" si="172"/>
        <v>1.1590417106659898</v>
      </c>
      <c r="P1574" s="27"/>
    </row>
    <row r="1575" spans="1:16" x14ac:dyDescent="0.25">
      <c r="A1575" s="24">
        <f t="shared" si="173"/>
        <v>2020</v>
      </c>
      <c r="B1575" s="32">
        <v>43938</v>
      </c>
      <c r="C1575" s="28">
        <f>AVERAGE(C1574,C1576)</f>
        <v>7187.2346190000007</v>
      </c>
      <c r="D1575" s="26">
        <f>'Bitcoin Data'!K1575</f>
        <v>1587.4415733309816</v>
      </c>
      <c r="E1575" s="25">
        <f>'Bitcoin Data'!J1575</f>
        <v>135278.13901540855</v>
      </c>
      <c r="F1575" s="25">
        <f t="shared" si="168"/>
        <v>214.74614183590739</v>
      </c>
      <c r="G1575" s="23">
        <f>'Emissions Factors'!$AB$39/1000</f>
        <v>0.49266147344102867</v>
      </c>
      <c r="H1575" s="26">
        <f t="shared" si="174"/>
        <v>105797.15065265427</v>
      </c>
      <c r="I1575" s="23">
        <f t="shared" si="169"/>
        <v>66.646327291691492</v>
      </c>
      <c r="J1575" s="26">
        <f>I1575*'Social Cost of Carbon'!$C$4</f>
        <v>3332.3163645845748</v>
      </c>
      <c r="K1575" s="26">
        <f>I1575*'Social Cost of Carbon'!$C$5</f>
        <v>6664.6327291691496</v>
      </c>
      <c r="L1575" s="26">
        <f>I1575*'Social Cost of Carbon'!$C$6</f>
        <v>9996.949093753723</v>
      </c>
      <c r="M1575" s="23">
        <f t="shared" si="170"/>
        <v>0.46364374355824467</v>
      </c>
      <c r="N1575" s="23">
        <f t="shared" si="171"/>
        <v>0.92728748711648934</v>
      </c>
      <c r="O1575" s="23">
        <f t="shared" si="172"/>
        <v>1.3909312306747339</v>
      </c>
      <c r="P1575" s="27"/>
    </row>
    <row r="1576" spans="1:16" x14ac:dyDescent="0.25">
      <c r="A1576" s="24">
        <f t="shared" si="173"/>
        <v>2020</v>
      </c>
      <c r="B1576" s="32">
        <v>43939</v>
      </c>
      <c r="C1576" s="28">
        <f>'Bitcoin Data'!C1576</f>
        <v>7257.6650390000004</v>
      </c>
      <c r="D1576" s="26">
        <f>'Bitcoin Data'!K1576</f>
        <v>1974.9835418038181</v>
      </c>
      <c r="E1576" s="25">
        <f>'Bitcoin Data'!J1576</f>
        <v>105233.84600580449</v>
      </c>
      <c r="F1576" s="25">
        <f t="shared" si="168"/>
        <v>207.83511390218132</v>
      </c>
      <c r="G1576" s="23">
        <f>'Emissions Factors'!$AB$39/1000</f>
        <v>0.49266147344102867</v>
      </c>
      <c r="H1576" s="26">
        <f t="shared" si="174"/>
        <v>102392.35344783268</v>
      </c>
      <c r="I1576" s="23">
        <f t="shared" si="169"/>
        <v>51.844661629085948</v>
      </c>
      <c r="J1576" s="26">
        <f>I1576*'Social Cost of Carbon'!$C$4</f>
        <v>2592.2330814542975</v>
      </c>
      <c r="K1576" s="26">
        <f>I1576*'Social Cost of Carbon'!$C$5</f>
        <v>5184.4661629085949</v>
      </c>
      <c r="L1576" s="26">
        <f>I1576*'Social Cost of Carbon'!$C$6</f>
        <v>7776.6992443628924</v>
      </c>
      <c r="M1576" s="23">
        <f t="shared" si="170"/>
        <v>0.35717177184736387</v>
      </c>
      <c r="N1576" s="23">
        <f t="shared" si="171"/>
        <v>0.71434354369472775</v>
      </c>
      <c r="O1576" s="23">
        <f t="shared" si="172"/>
        <v>1.0715153155420916</v>
      </c>
      <c r="P1576" s="27"/>
    </row>
    <row r="1577" spans="1:16" x14ac:dyDescent="0.25">
      <c r="A1577" s="24">
        <f t="shared" si="173"/>
        <v>2020</v>
      </c>
      <c r="B1577" s="32">
        <v>43940</v>
      </c>
      <c r="C1577" s="28">
        <f>'Bitcoin Data'!C1577</f>
        <v>7189.4248049999997</v>
      </c>
      <c r="D1577" s="26">
        <f>'Bitcoin Data'!K1577</f>
        <v>1899.9366687777074</v>
      </c>
      <c r="E1577" s="25">
        <f>'Bitcoin Data'!J1577</f>
        <v>109232.49783388498</v>
      </c>
      <c r="F1577" s="25">
        <f t="shared" si="168"/>
        <v>207.53482805677956</v>
      </c>
      <c r="G1577" s="23">
        <f>'Emissions Factors'!$AB$39/1000</f>
        <v>0.49266147344102867</v>
      </c>
      <c r="H1577" s="26">
        <f t="shared" si="174"/>
        <v>102244.41418078355</v>
      </c>
      <c r="I1577" s="23">
        <f t="shared" si="169"/>
        <v>53.814643330485744</v>
      </c>
      <c r="J1577" s="26">
        <f>I1577*'Social Cost of Carbon'!$C$4</f>
        <v>2690.7321665242871</v>
      </c>
      <c r="K1577" s="26">
        <f>I1577*'Social Cost of Carbon'!$C$5</f>
        <v>5381.4643330485742</v>
      </c>
      <c r="L1577" s="26">
        <f>I1577*'Social Cost of Carbon'!$C$6</f>
        <v>8072.1964995728613</v>
      </c>
      <c r="M1577" s="23">
        <f t="shared" si="170"/>
        <v>0.37426250910267184</v>
      </c>
      <c r="N1577" s="23">
        <f t="shared" si="171"/>
        <v>0.74852501820534367</v>
      </c>
      <c r="O1577" s="23">
        <f t="shared" si="172"/>
        <v>1.1227875273080155</v>
      </c>
      <c r="P1577" s="27"/>
    </row>
    <row r="1578" spans="1:16" x14ac:dyDescent="0.25">
      <c r="A1578" s="24">
        <f t="shared" si="173"/>
        <v>2020</v>
      </c>
      <c r="B1578" s="32">
        <v>43941</v>
      </c>
      <c r="C1578" s="28">
        <f>'Bitcoin Data'!C1578</f>
        <v>6881.9584960000002</v>
      </c>
      <c r="D1578" s="26">
        <f>'Bitcoin Data'!K1578</f>
        <v>2012.5223613595704</v>
      </c>
      <c r="E1578" s="25">
        <f>'Bitcoin Data'!J1578</f>
        <v>102972.67189815987</v>
      </c>
      <c r="F1578" s="25">
        <f t="shared" si="168"/>
        <v>207.23480480398896</v>
      </c>
      <c r="G1578" s="23">
        <f>'Emissions Factors'!$AB$39/1000</f>
        <v>0.49266147344102867</v>
      </c>
      <c r="H1578" s="26">
        <f t="shared" si="174"/>
        <v>102096.60428299717</v>
      </c>
      <c r="I1578" s="23">
        <f t="shared" si="169"/>
        <v>50.730668261507049</v>
      </c>
      <c r="J1578" s="26">
        <f>I1578*'Social Cost of Carbon'!$C$4</f>
        <v>2536.5334130753527</v>
      </c>
      <c r="K1578" s="26">
        <f>I1578*'Social Cost of Carbon'!$C$5</f>
        <v>5073.0668261507053</v>
      </c>
      <c r="L1578" s="26">
        <f>I1578*'Social Cost of Carbon'!$C$6</f>
        <v>7609.6002392260571</v>
      </c>
      <c r="M1578" s="23">
        <f t="shared" si="170"/>
        <v>0.36857726104417249</v>
      </c>
      <c r="N1578" s="23">
        <f t="shared" si="171"/>
        <v>0.73715452208834498</v>
      </c>
      <c r="O1578" s="23">
        <f t="shared" si="172"/>
        <v>1.1057317831325173</v>
      </c>
      <c r="P1578" s="27"/>
    </row>
    <row r="1579" spans="1:16" x14ac:dyDescent="0.25">
      <c r="A1579" s="24">
        <f t="shared" si="173"/>
        <v>2020</v>
      </c>
      <c r="B1579" s="32">
        <v>43942</v>
      </c>
      <c r="C1579" s="28">
        <f>'Bitcoin Data'!C1579</f>
        <v>6880.3232420000004</v>
      </c>
      <c r="D1579" s="26">
        <f>'Bitcoin Data'!K1579</f>
        <v>1862.5827814569536</v>
      </c>
      <c r="E1579" s="25">
        <f>'Bitcoin Data'!J1579</f>
        <v>110190.46085189343</v>
      </c>
      <c r="F1579" s="25">
        <f t="shared" si="168"/>
        <v>205.23885506354324</v>
      </c>
      <c r="G1579" s="23">
        <f>'Emissions Factors'!$AB$39/1000</f>
        <v>0.49266147344102867</v>
      </c>
      <c r="H1579" s="26">
        <f t="shared" si="174"/>
        <v>101113.27674295494</v>
      </c>
      <c r="I1579" s="23">
        <f t="shared" si="169"/>
        <v>54.286594802439801</v>
      </c>
      <c r="J1579" s="26">
        <f>I1579*'Social Cost of Carbon'!$C$4</f>
        <v>2714.3297401219902</v>
      </c>
      <c r="K1579" s="26">
        <f>I1579*'Social Cost of Carbon'!$C$5</f>
        <v>5428.6594802439804</v>
      </c>
      <c r="L1579" s="26">
        <f>I1579*'Social Cost of Carbon'!$C$6</f>
        <v>8142.9892203659701</v>
      </c>
      <c r="M1579" s="23">
        <f t="shared" si="170"/>
        <v>0.39450613650718214</v>
      </c>
      <c r="N1579" s="23">
        <f t="shared" si="171"/>
        <v>0.78901227301436427</v>
      </c>
      <c r="O1579" s="23">
        <f t="shared" si="172"/>
        <v>1.1835184095215463</v>
      </c>
      <c r="P1579" s="27"/>
    </row>
    <row r="1580" spans="1:16" x14ac:dyDescent="0.25">
      <c r="A1580" s="24">
        <f t="shared" si="173"/>
        <v>2020</v>
      </c>
      <c r="B1580" s="32">
        <v>43943</v>
      </c>
      <c r="C1580" s="28">
        <f>'Bitcoin Data'!C1580</f>
        <v>7117.2075199999999</v>
      </c>
      <c r="D1580" s="26">
        <f>'Bitcoin Data'!K1580</f>
        <v>1637.5545851528382</v>
      </c>
      <c r="E1580" s="25">
        <f>'Bitcoin Data'!J1580</f>
        <v>124139.15581848071</v>
      </c>
      <c r="F1580" s="25">
        <f t="shared" si="168"/>
        <v>203.28464380755571</v>
      </c>
      <c r="G1580" s="23">
        <f>'Emissions Factors'!$AB$39/1000</f>
        <v>0.49266147344102867</v>
      </c>
      <c r="H1580" s="26">
        <f t="shared" si="174"/>
        <v>100150.51214616509</v>
      </c>
      <c r="I1580" s="23">
        <f t="shared" si="169"/>
        <v>61.158579417258153</v>
      </c>
      <c r="J1580" s="26">
        <f>I1580*'Social Cost of Carbon'!$C$4</f>
        <v>3057.9289708629076</v>
      </c>
      <c r="K1580" s="26">
        <f>I1580*'Social Cost of Carbon'!$C$5</f>
        <v>6115.8579417258152</v>
      </c>
      <c r="L1580" s="26">
        <f>I1580*'Social Cost of Carbon'!$C$6</f>
        <v>9173.7869125887228</v>
      </c>
      <c r="M1580" s="23">
        <f t="shared" si="170"/>
        <v>0.4296529168595758</v>
      </c>
      <c r="N1580" s="23">
        <f t="shared" si="171"/>
        <v>0.85930583371915159</v>
      </c>
      <c r="O1580" s="23">
        <f t="shared" si="172"/>
        <v>1.2889587505787274</v>
      </c>
      <c r="P1580" s="27"/>
    </row>
    <row r="1581" spans="1:16" x14ac:dyDescent="0.25">
      <c r="A1581" s="24">
        <f t="shared" si="173"/>
        <v>2020</v>
      </c>
      <c r="B1581" s="32">
        <v>43944</v>
      </c>
      <c r="C1581" s="28">
        <f>'Bitcoin Data'!C1581</f>
        <v>7429.7246089999999</v>
      </c>
      <c r="D1581" s="26">
        <f>'Bitcoin Data'!K1581</f>
        <v>1774.9728823587418</v>
      </c>
      <c r="E1581" s="25">
        <f>'Bitcoin Data'!J1581</f>
        <v>111610.41279308795</v>
      </c>
      <c r="F1581" s="25">
        <f t="shared" si="168"/>
        <v>198.1054560965963</v>
      </c>
      <c r="G1581" s="23">
        <f>'Emissions Factors'!$AB$39/1000</f>
        <v>0.49266147344102867</v>
      </c>
      <c r="H1581" s="26">
        <f t="shared" si="174"/>
        <v>97598.925897256151</v>
      </c>
      <c r="I1581" s="23">
        <f t="shared" si="169"/>
        <v>54.986150418004144</v>
      </c>
      <c r="J1581" s="26">
        <f>I1581*'Social Cost of Carbon'!$C$4</f>
        <v>2749.3075209002072</v>
      </c>
      <c r="K1581" s="26">
        <f>I1581*'Social Cost of Carbon'!$C$5</f>
        <v>5498.6150418004145</v>
      </c>
      <c r="L1581" s="26">
        <f>I1581*'Social Cost of Carbon'!$C$6</f>
        <v>8247.9225627006217</v>
      </c>
      <c r="M1581" s="23">
        <f t="shared" si="170"/>
        <v>0.37004164563109548</v>
      </c>
      <c r="N1581" s="23">
        <f t="shared" si="171"/>
        <v>0.74008329126219097</v>
      </c>
      <c r="O1581" s="23">
        <f t="shared" si="172"/>
        <v>1.1101249368932864</v>
      </c>
      <c r="P1581" s="27"/>
    </row>
    <row r="1582" spans="1:16" x14ac:dyDescent="0.25">
      <c r="A1582" s="24">
        <f t="shared" si="173"/>
        <v>2020</v>
      </c>
      <c r="B1582" s="32">
        <v>43945</v>
      </c>
      <c r="C1582" s="28">
        <f>'Bitcoin Data'!C1582</f>
        <v>7550.9008789999998</v>
      </c>
      <c r="D1582" s="26">
        <f>'Bitcoin Data'!K1582</f>
        <v>1800</v>
      </c>
      <c r="E1582" s="25">
        <f>'Bitcoin Data'!J1582</f>
        <v>109999.37793998627</v>
      </c>
      <c r="F1582" s="25">
        <f t="shared" si="168"/>
        <v>197.9988802919753</v>
      </c>
      <c r="G1582" s="23">
        <f>'Emissions Factors'!$AB$39/1000</f>
        <v>0.49266147344102867</v>
      </c>
      <c r="H1582" s="26">
        <f t="shared" si="174"/>
        <v>97546.4201043184</v>
      </c>
      <c r="I1582" s="23">
        <f t="shared" si="169"/>
        <v>54.192455613510219</v>
      </c>
      <c r="J1582" s="26">
        <f>I1582*'Social Cost of Carbon'!$C$4</f>
        <v>2709.622780675511</v>
      </c>
      <c r="K1582" s="26">
        <f>I1582*'Social Cost of Carbon'!$C$5</f>
        <v>5419.2455613510219</v>
      </c>
      <c r="L1582" s="26">
        <f>I1582*'Social Cost of Carbon'!$C$6</f>
        <v>8128.8683420265334</v>
      </c>
      <c r="M1582" s="23">
        <f t="shared" si="170"/>
        <v>0.35884761621110811</v>
      </c>
      <c r="N1582" s="23">
        <f t="shared" si="171"/>
        <v>0.71769523242221622</v>
      </c>
      <c r="O1582" s="23">
        <f t="shared" si="172"/>
        <v>1.0765428486333244</v>
      </c>
      <c r="P1582" s="27"/>
    </row>
    <row r="1583" spans="1:16" x14ac:dyDescent="0.25">
      <c r="A1583" s="24">
        <f t="shared" si="173"/>
        <v>2020</v>
      </c>
      <c r="B1583" s="32">
        <v>43946</v>
      </c>
      <c r="C1583" s="28">
        <f>'Bitcoin Data'!C1583</f>
        <v>7569.9360349999997</v>
      </c>
      <c r="D1583" s="26">
        <f>'Bitcoin Data'!K1583</f>
        <v>1700.0377786173026</v>
      </c>
      <c r="E1583" s="25">
        <f>'Bitcoin Data'!J1583</f>
        <v>119631.40627468785</v>
      </c>
      <c r="F1583" s="25">
        <f t="shared" si="168"/>
        <v>203.37791017608436</v>
      </c>
      <c r="G1583" s="23">
        <f>'Emissions Factors'!$AB$39/1000</f>
        <v>0.49266147344102867</v>
      </c>
      <c r="H1583" s="26">
        <f t="shared" si="174"/>
        <v>100196.46089270689</v>
      </c>
      <c r="I1583" s="23">
        <f t="shared" si="169"/>
        <v>58.937784885110034</v>
      </c>
      <c r="J1583" s="26">
        <f>I1583*'Social Cost of Carbon'!$C$4</f>
        <v>2946.8892442555016</v>
      </c>
      <c r="K1583" s="26">
        <f>I1583*'Social Cost of Carbon'!$C$5</f>
        <v>5893.7784885110032</v>
      </c>
      <c r="L1583" s="26">
        <f>I1583*'Social Cost of Carbon'!$C$6</f>
        <v>8840.6677327665057</v>
      </c>
      <c r="M1583" s="23">
        <f t="shared" si="170"/>
        <v>0.38928852643277345</v>
      </c>
      <c r="N1583" s="23">
        <f t="shared" si="171"/>
        <v>0.7785770528655469</v>
      </c>
      <c r="O1583" s="23">
        <f t="shared" si="172"/>
        <v>1.1678655792983204</v>
      </c>
      <c r="P1583" s="27"/>
    </row>
    <row r="1584" spans="1:16" x14ac:dyDescent="0.25">
      <c r="A1584" s="24">
        <f t="shared" si="173"/>
        <v>2020</v>
      </c>
      <c r="B1584" s="32">
        <v>43947</v>
      </c>
      <c r="C1584" s="28">
        <f>'Bitcoin Data'!C1584</f>
        <v>7679.8671880000002</v>
      </c>
      <c r="D1584" s="26">
        <f>'Bitcoin Data'!K1584</f>
        <v>1712.4916753876892</v>
      </c>
      <c r="E1584" s="25">
        <f>'Bitcoin Data'!J1584</f>
        <v>117544.28417620419</v>
      </c>
      <c r="F1584" s="25">
        <f t="shared" si="168"/>
        <v>201.29360814115455</v>
      </c>
      <c r="G1584" s="23">
        <f>'Emissions Factors'!$AB$39/1000</f>
        <v>0.49266147344102867</v>
      </c>
      <c r="H1584" s="26">
        <f t="shared" si="174"/>
        <v>99169.605581082258</v>
      </c>
      <c r="I1584" s="23">
        <f t="shared" si="169"/>
        <v>57.909540236819744</v>
      </c>
      <c r="J1584" s="26">
        <f>I1584*'Social Cost of Carbon'!$C$4</f>
        <v>2895.4770118409874</v>
      </c>
      <c r="K1584" s="26">
        <f>I1584*'Social Cost of Carbon'!$C$5</f>
        <v>5790.9540236819748</v>
      </c>
      <c r="L1584" s="26">
        <f>I1584*'Social Cost of Carbon'!$C$6</f>
        <v>8686.4310355229609</v>
      </c>
      <c r="M1584" s="23">
        <f t="shared" si="170"/>
        <v>0.3770217558404198</v>
      </c>
      <c r="N1584" s="23">
        <f t="shared" si="171"/>
        <v>0.75404351168083961</v>
      </c>
      <c r="O1584" s="23">
        <f t="shared" si="172"/>
        <v>1.1310652675212591</v>
      </c>
      <c r="P1584" s="27"/>
    </row>
    <row r="1585" spans="1:16" x14ac:dyDescent="0.25">
      <c r="A1585" s="24">
        <f t="shared" si="173"/>
        <v>2020</v>
      </c>
      <c r="B1585" s="32">
        <v>43948</v>
      </c>
      <c r="C1585" s="28">
        <f>'Bitcoin Data'!C1585</f>
        <v>7795.6010740000002</v>
      </c>
      <c r="D1585" s="26">
        <f>'Bitcoin Data'!K1585</f>
        <v>1762.4596103005974</v>
      </c>
      <c r="E1585" s="25">
        <f>'Bitcoin Data'!J1585</f>
        <v>113785.51418735944</v>
      </c>
      <c r="F1585" s="25">
        <f t="shared" si="168"/>
        <v>200.54237299250661</v>
      </c>
      <c r="G1585" s="23">
        <f>'Emissions Factors'!$AB$39/1000</f>
        <v>0.49266147344102867</v>
      </c>
      <c r="H1585" s="26">
        <f t="shared" si="174"/>
        <v>98799.500965848667</v>
      </c>
      <c r="I1585" s="23">
        <f t="shared" si="169"/>
        <v>56.057739075789577</v>
      </c>
      <c r="J1585" s="26">
        <f>I1585*'Social Cost of Carbon'!$C$4</f>
        <v>2802.8869537894789</v>
      </c>
      <c r="K1585" s="26">
        <f>I1585*'Social Cost of Carbon'!$C$5</f>
        <v>5605.7739075789577</v>
      </c>
      <c r="L1585" s="26">
        <f>I1585*'Social Cost of Carbon'!$C$6</f>
        <v>8408.6608613684366</v>
      </c>
      <c r="M1585" s="23">
        <f t="shared" si="170"/>
        <v>0.35954725327565917</v>
      </c>
      <c r="N1585" s="23">
        <f t="shared" si="171"/>
        <v>0.71909450655131835</v>
      </c>
      <c r="O1585" s="23">
        <f t="shared" si="172"/>
        <v>1.0786417598269775</v>
      </c>
      <c r="P1585" s="27"/>
    </row>
    <row r="1586" spans="1:16" x14ac:dyDescent="0.25">
      <c r="A1586" s="24">
        <f t="shared" si="173"/>
        <v>2020</v>
      </c>
      <c r="B1586" s="32">
        <v>43949</v>
      </c>
      <c r="C1586" s="28">
        <f>'Bitcoin Data'!C1586</f>
        <v>7807.0585940000001</v>
      </c>
      <c r="D1586" s="26">
        <f>'Bitcoin Data'!K1586</f>
        <v>1924.9278152069294</v>
      </c>
      <c r="E1586" s="25">
        <f>'Bitcoin Data'!J1586</f>
        <v>103337.15225837076</v>
      </c>
      <c r="F1586" s="25">
        <f t="shared" si="168"/>
        <v>198.91655872641144</v>
      </c>
      <c r="G1586" s="23">
        <f>'Emissions Factors'!$AB$39/1000</f>
        <v>0.49266147344102867</v>
      </c>
      <c r="H1586" s="26">
        <f t="shared" si="174"/>
        <v>97998.524913972768</v>
      </c>
      <c r="I1586" s="23">
        <f t="shared" si="169"/>
        <v>50.910233692808859</v>
      </c>
      <c r="J1586" s="26">
        <f>I1586*'Social Cost of Carbon'!$C$4</f>
        <v>2545.511684640443</v>
      </c>
      <c r="K1586" s="26">
        <f>I1586*'Social Cost of Carbon'!$C$5</f>
        <v>5091.0233692808861</v>
      </c>
      <c r="L1586" s="26">
        <f>I1586*'Social Cost of Carbon'!$C$6</f>
        <v>7636.5350539213287</v>
      </c>
      <c r="M1586" s="23">
        <f t="shared" si="170"/>
        <v>0.32605259125335095</v>
      </c>
      <c r="N1586" s="23">
        <f t="shared" si="171"/>
        <v>0.65210518250670191</v>
      </c>
      <c r="O1586" s="23">
        <f t="shared" si="172"/>
        <v>0.97815777376005286</v>
      </c>
      <c r="P1586" s="27"/>
    </row>
    <row r="1587" spans="1:16" x14ac:dyDescent="0.25">
      <c r="A1587" s="24">
        <f t="shared" si="173"/>
        <v>2020</v>
      </c>
      <c r="B1587" s="32">
        <v>43950</v>
      </c>
      <c r="C1587" s="28">
        <f>'Bitcoin Data'!C1587</f>
        <v>8801.0380860000005</v>
      </c>
      <c r="D1587" s="26">
        <f>'Bitcoin Data'!K1587</f>
        <v>1812.5062934246303</v>
      </c>
      <c r="E1587" s="25">
        <f>'Bitcoin Data'!J1587</f>
        <v>110599.11109926044</v>
      </c>
      <c r="F1587" s="25">
        <f t="shared" si="168"/>
        <v>200.46158491457942</v>
      </c>
      <c r="G1587" s="23">
        <f>'Emissions Factors'!$AB$39/1000</f>
        <v>0.49266147344102867</v>
      </c>
      <c r="H1587" s="26">
        <f t="shared" si="174"/>
        <v>98759.699792340587</v>
      </c>
      <c r="I1587" s="23">
        <f t="shared" si="169"/>
        <v>54.487921035429672</v>
      </c>
      <c r="J1587" s="26">
        <f>I1587*'Social Cost of Carbon'!$C$4</f>
        <v>2724.3960517714836</v>
      </c>
      <c r="K1587" s="26">
        <f>I1587*'Social Cost of Carbon'!$C$5</f>
        <v>5448.7921035429672</v>
      </c>
      <c r="L1587" s="26">
        <f>I1587*'Social Cost of Carbon'!$C$6</f>
        <v>8173.1881553144503</v>
      </c>
      <c r="M1587" s="23">
        <f t="shared" si="170"/>
        <v>0.30955394410862042</v>
      </c>
      <c r="N1587" s="23">
        <f t="shared" si="171"/>
        <v>0.61910788821724083</v>
      </c>
      <c r="O1587" s="23">
        <f t="shared" si="172"/>
        <v>0.92866183232586119</v>
      </c>
      <c r="P1587" s="27"/>
    </row>
    <row r="1588" spans="1:16" x14ac:dyDescent="0.25">
      <c r="A1588" s="24">
        <f t="shared" si="173"/>
        <v>2020</v>
      </c>
      <c r="B1588" s="32">
        <v>43951</v>
      </c>
      <c r="C1588" s="28">
        <f>'Bitcoin Data'!C1588</f>
        <v>8658.5537110000005</v>
      </c>
      <c r="D1588" s="26">
        <f>'Bitcoin Data'!K1588</f>
        <v>1687.4472672728978</v>
      </c>
      <c r="E1588" s="25">
        <f>'Bitcoin Data'!J1588</f>
        <v>120419.52422307592</v>
      </c>
      <c r="F1588" s="25">
        <f t="shared" si="168"/>
        <v>203.20159707653198</v>
      </c>
      <c r="G1588" s="23">
        <f>'Emissions Factors'!$AB$39/1000</f>
        <v>0.49266147344102867</v>
      </c>
      <c r="H1588" s="26">
        <f t="shared" si="174"/>
        <v>100109.59822129448</v>
      </c>
      <c r="I1588" s="23">
        <f t="shared" si="169"/>
        <v>59.326060234808224</v>
      </c>
      <c r="J1588" s="26">
        <f>I1588*'Social Cost of Carbon'!$C$4</f>
        <v>2966.3030117404114</v>
      </c>
      <c r="K1588" s="26">
        <f>I1588*'Social Cost of Carbon'!$C$5</f>
        <v>5932.6060234808228</v>
      </c>
      <c r="L1588" s="26">
        <f>I1588*'Social Cost of Carbon'!$C$6</f>
        <v>8898.9090352212334</v>
      </c>
      <c r="M1588" s="23">
        <f t="shared" si="170"/>
        <v>0.34258643079986445</v>
      </c>
      <c r="N1588" s="23">
        <f t="shared" si="171"/>
        <v>0.6851728615997289</v>
      </c>
      <c r="O1588" s="23">
        <f t="shared" si="172"/>
        <v>1.0277592923995933</v>
      </c>
      <c r="P1588" s="27"/>
    </row>
    <row r="1589" spans="1:16" x14ac:dyDescent="0.25">
      <c r="A1589" s="24">
        <f t="shared" si="173"/>
        <v>2020</v>
      </c>
      <c r="B1589" s="32">
        <v>43952</v>
      </c>
      <c r="C1589" s="28">
        <f>'Bitcoin Data'!C1589</f>
        <v>8864.7666019999997</v>
      </c>
      <c r="D1589" s="26">
        <f>'Bitcoin Data'!K1589</f>
        <v>1762.4596103005974</v>
      </c>
      <c r="E1589" s="25">
        <f>'Bitcoin Data'!J1589</f>
        <v>114424.97528081165</v>
      </c>
      <c r="F1589" s="25">
        <f t="shared" si="168"/>
        <v>201.66939734207477</v>
      </c>
      <c r="G1589" s="23">
        <f>'Emissions Factors'!$AB$39/1000</f>
        <v>0.49266147344102867</v>
      </c>
      <c r="H1589" s="26">
        <f t="shared" si="174"/>
        <v>99354.742442510833</v>
      </c>
      <c r="I1589" s="23">
        <f t="shared" si="169"/>
        <v>56.372776920297945</v>
      </c>
      <c r="J1589" s="26">
        <f>I1589*'Social Cost of Carbon'!$C$4</f>
        <v>2818.6388460148974</v>
      </c>
      <c r="K1589" s="26">
        <f>I1589*'Social Cost of Carbon'!$C$5</f>
        <v>5637.2776920297947</v>
      </c>
      <c r="L1589" s="26">
        <f>I1589*'Social Cost of Carbon'!$C$6</f>
        <v>8455.9165380446921</v>
      </c>
      <c r="M1589" s="23">
        <f t="shared" si="170"/>
        <v>0.31795973572265041</v>
      </c>
      <c r="N1589" s="23">
        <f t="shared" si="171"/>
        <v>0.63591947144530081</v>
      </c>
      <c r="O1589" s="23">
        <f t="shared" si="172"/>
        <v>0.95387920716795116</v>
      </c>
      <c r="P1589" s="27"/>
    </row>
    <row r="1590" spans="1:16" x14ac:dyDescent="0.25">
      <c r="A1590" s="24">
        <f t="shared" si="173"/>
        <v>2020</v>
      </c>
      <c r="B1590" s="32">
        <v>43953</v>
      </c>
      <c r="C1590" s="28">
        <f>'Bitcoin Data'!C1590</f>
        <v>8988.5966800000006</v>
      </c>
      <c r="D1590" s="26">
        <f>'Bitcoin Data'!K1590</f>
        <v>1849.9486125385406</v>
      </c>
      <c r="E1590" s="25">
        <f>'Bitcoin Data'!J1590</f>
        <v>108625.46651672361</v>
      </c>
      <c r="F1590" s="25">
        <f t="shared" si="168"/>
        <v>200.95153106896453</v>
      </c>
      <c r="G1590" s="23">
        <f>'Emissions Factors'!$AB$39/1000</f>
        <v>0.49266147344102867</v>
      </c>
      <c r="H1590" s="26">
        <f t="shared" si="174"/>
        <v>99001.077386666715</v>
      </c>
      <c r="I1590" s="23">
        <f t="shared" si="169"/>
        <v>53.515582387348175</v>
      </c>
      <c r="J1590" s="26">
        <f>I1590*'Social Cost of Carbon'!$C$4</f>
        <v>2675.7791193674088</v>
      </c>
      <c r="K1590" s="26">
        <f>I1590*'Social Cost of Carbon'!$C$5</f>
        <v>5351.5582387348177</v>
      </c>
      <c r="L1590" s="26">
        <f>I1590*'Social Cost of Carbon'!$C$6</f>
        <v>8027.3373581022261</v>
      </c>
      <c r="M1590" s="23">
        <f t="shared" si="170"/>
        <v>0.29768596974888506</v>
      </c>
      <c r="N1590" s="23">
        <f t="shared" si="171"/>
        <v>0.59537193949777012</v>
      </c>
      <c r="O1590" s="23">
        <f t="shared" si="172"/>
        <v>0.89305790924665518</v>
      </c>
      <c r="P1590" s="27"/>
    </row>
    <row r="1591" spans="1:16" x14ac:dyDescent="0.25">
      <c r="A1591" s="24">
        <f t="shared" si="173"/>
        <v>2020</v>
      </c>
      <c r="B1591" s="32">
        <v>43954</v>
      </c>
      <c r="C1591" s="28">
        <f>'Bitcoin Data'!C1591</f>
        <v>8897.46875</v>
      </c>
      <c r="D1591" s="26">
        <f>'Bitcoin Data'!K1591</f>
        <v>2100.1050052502628</v>
      </c>
      <c r="E1591" s="25">
        <f>'Bitcoin Data'!J1591</f>
        <v>96795.416950114799</v>
      </c>
      <c r="F1591" s="25">
        <f t="shared" si="168"/>
        <v>203.28053962222222</v>
      </c>
      <c r="G1591" s="23">
        <f>'Emissions Factors'!$AB$39/1000</f>
        <v>0.49266147344102867</v>
      </c>
      <c r="H1591" s="26">
        <f t="shared" si="174"/>
        <v>100148.49017217141</v>
      </c>
      <c r="I1591" s="23">
        <f t="shared" si="169"/>
        <v>47.687372736982283</v>
      </c>
      <c r="J1591" s="26">
        <f>I1591*'Social Cost of Carbon'!$C$4</f>
        <v>2384.368636849114</v>
      </c>
      <c r="K1591" s="26">
        <f>I1591*'Social Cost of Carbon'!$C$5</f>
        <v>4768.7372736982279</v>
      </c>
      <c r="L1591" s="26">
        <f>I1591*'Social Cost of Carbon'!$C$6</f>
        <v>7153.1059105473423</v>
      </c>
      <c r="M1591" s="23">
        <f t="shared" si="170"/>
        <v>0.26798280542981551</v>
      </c>
      <c r="N1591" s="23">
        <f t="shared" si="171"/>
        <v>0.53596561085963101</v>
      </c>
      <c r="O1591" s="23">
        <f t="shared" si="172"/>
        <v>0.80394841628944658</v>
      </c>
      <c r="P1591" s="27"/>
    </row>
    <row r="1592" spans="1:16" x14ac:dyDescent="0.25">
      <c r="A1592" s="24">
        <f t="shared" si="173"/>
        <v>2020</v>
      </c>
      <c r="B1592" s="32">
        <v>43955</v>
      </c>
      <c r="C1592" s="28">
        <f>'Bitcoin Data'!C1592</f>
        <v>8912.6542969999991</v>
      </c>
      <c r="D1592" s="26">
        <f>'Bitcoin Data'!K1592</f>
        <v>1974.9835418038181</v>
      </c>
      <c r="E1592" s="25">
        <f>'Bitcoin Data'!J1592</f>
        <v>106058.29556789447</v>
      </c>
      <c r="F1592" s="25">
        <f t="shared" si="168"/>
        <v>209.46338821835641</v>
      </c>
      <c r="G1592" s="23">
        <f>'Emissions Factors'!$AB$39/1000</f>
        <v>0.49266147344102867</v>
      </c>
      <c r="H1592" s="26">
        <f t="shared" si="174"/>
        <v>103194.54147160567</v>
      </c>
      <c r="I1592" s="23">
        <f t="shared" si="169"/>
        <v>52.250836165123005</v>
      </c>
      <c r="J1592" s="26">
        <f>I1592*'Social Cost of Carbon'!$C$4</f>
        <v>2612.54180825615</v>
      </c>
      <c r="K1592" s="26">
        <f>I1592*'Social Cost of Carbon'!$C$5</f>
        <v>5225.0836165123001</v>
      </c>
      <c r="L1592" s="26">
        <f>I1592*'Social Cost of Carbon'!$C$6</f>
        <v>7837.625424768451</v>
      </c>
      <c r="M1592" s="23">
        <f t="shared" si="170"/>
        <v>0.29312724595809042</v>
      </c>
      <c r="N1592" s="23">
        <f t="shared" si="171"/>
        <v>0.58625449191618084</v>
      </c>
      <c r="O1592" s="23">
        <f t="shared" si="172"/>
        <v>0.87938173787427132</v>
      </c>
      <c r="P1592" s="27"/>
    </row>
    <row r="1593" spans="1:16" x14ac:dyDescent="0.25">
      <c r="A1593" s="24">
        <f t="shared" si="173"/>
        <v>2020</v>
      </c>
      <c r="B1593" s="32">
        <v>43956</v>
      </c>
      <c r="C1593" s="28">
        <f>'Bitcoin Data'!C1593</f>
        <v>9003.0703130000002</v>
      </c>
      <c r="D1593" s="26">
        <f>'Bitcoin Data'!K1593</f>
        <v>1974.9835418038181</v>
      </c>
      <c r="E1593" s="25">
        <f>'Bitcoin Data'!J1593</f>
        <v>107747.48302937475</v>
      </c>
      <c r="F1593" s="25">
        <f t="shared" si="168"/>
        <v>212.79950565380133</v>
      </c>
      <c r="G1593" s="23">
        <f>'Emissions Factors'!$AB$39/1000</f>
        <v>0.49266147344102867</v>
      </c>
      <c r="H1593" s="26">
        <f t="shared" si="174"/>
        <v>104838.11800292428</v>
      </c>
      <c r="I1593" s="23">
        <f t="shared" si="169"/>
        <v>53.083033748813996</v>
      </c>
      <c r="J1593" s="26">
        <f>I1593*'Social Cost of Carbon'!$C$4</f>
        <v>2654.1516874406998</v>
      </c>
      <c r="K1593" s="26">
        <f>I1593*'Social Cost of Carbon'!$C$5</f>
        <v>5308.3033748813996</v>
      </c>
      <c r="L1593" s="26">
        <f>I1593*'Social Cost of Carbon'!$C$6</f>
        <v>7962.4550623220994</v>
      </c>
      <c r="M1593" s="23">
        <f t="shared" si="170"/>
        <v>0.29480517147669416</v>
      </c>
      <c r="N1593" s="23">
        <f t="shared" si="171"/>
        <v>0.58961034295338832</v>
      </c>
      <c r="O1593" s="23">
        <f t="shared" si="172"/>
        <v>0.88441551443008248</v>
      </c>
      <c r="P1593" s="27"/>
    </row>
    <row r="1594" spans="1:16" x14ac:dyDescent="0.25">
      <c r="A1594" s="24">
        <f t="shared" si="173"/>
        <v>2020</v>
      </c>
      <c r="B1594" s="32">
        <v>43957</v>
      </c>
      <c r="C1594" s="28">
        <f>'Bitcoin Data'!C1594</f>
        <v>9268.7617190000001</v>
      </c>
      <c r="D1594" s="26">
        <f>'Bitcoin Data'!K1594</f>
        <v>1924.9278152069294</v>
      </c>
      <c r="E1594" s="25">
        <f>'Bitcoin Data'!J1594</f>
        <v>111037.65596385975</v>
      </c>
      <c r="F1594" s="25">
        <f t="shared" si="168"/>
        <v>213.73947250021124</v>
      </c>
      <c r="G1594" s="23">
        <f>'Emissions Factors'!$AB$39/1000</f>
        <v>0.49266147344102867</v>
      </c>
      <c r="H1594" s="26">
        <f t="shared" si="174"/>
        <v>105301.2034544623</v>
      </c>
      <c r="I1594" s="23">
        <f t="shared" si="169"/>
        <v>54.70397519459317</v>
      </c>
      <c r="J1594" s="26">
        <f>I1594*'Social Cost of Carbon'!$C$4</f>
        <v>2735.1987597296584</v>
      </c>
      <c r="K1594" s="26">
        <f>I1594*'Social Cost of Carbon'!$C$5</f>
        <v>5470.3975194593168</v>
      </c>
      <c r="L1594" s="26">
        <f>I1594*'Social Cost of Carbon'!$C$6</f>
        <v>8205.596279188976</v>
      </c>
      <c r="M1594" s="23">
        <f t="shared" si="170"/>
        <v>0.29509861647676028</v>
      </c>
      <c r="N1594" s="23">
        <f t="shared" si="171"/>
        <v>0.59019723295352056</v>
      </c>
      <c r="O1594" s="23">
        <f t="shared" si="172"/>
        <v>0.88529584943028095</v>
      </c>
      <c r="P1594" s="27"/>
    </row>
    <row r="1595" spans="1:16" x14ac:dyDescent="0.25">
      <c r="A1595" s="24">
        <f t="shared" si="173"/>
        <v>2020</v>
      </c>
      <c r="B1595" s="32">
        <v>43958</v>
      </c>
      <c r="C1595" s="28">
        <f>'Bitcoin Data'!C1595</f>
        <v>9951.5185550000006</v>
      </c>
      <c r="D1595" s="26">
        <f>'Bitcoin Data'!K1595</f>
        <v>1837.4846876276031</v>
      </c>
      <c r="E1595" s="25">
        <f>'Bitcoin Data'!J1595</f>
        <v>117407.37896761647</v>
      </c>
      <c r="F1595" s="25">
        <f t="shared" si="168"/>
        <v>215.73426106748639</v>
      </c>
      <c r="G1595" s="23">
        <f>'Emissions Factors'!$AB$39/1000</f>
        <v>0.49266147344102867</v>
      </c>
      <c r="H1595" s="26">
        <f t="shared" si="174"/>
        <v>106283.9589292194</v>
      </c>
      <c r="I1595" s="23">
        <f t="shared" si="169"/>
        <v>57.842092315035174</v>
      </c>
      <c r="J1595" s="26">
        <f>I1595*'Social Cost of Carbon'!$C$4</f>
        <v>2892.1046157517585</v>
      </c>
      <c r="K1595" s="26">
        <f>I1595*'Social Cost of Carbon'!$C$5</f>
        <v>5784.209231503517</v>
      </c>
      <c r="L1595" s="26">
        <f>I1595*'Social Cost of Carbon'!$C$6</f>
        <v>8676.3138472552764</v>
      </c>
      <c r="M1595" s="23">
        <f t="shared" si="170"/>
        <v>0.29061942654959538</v>
      </c>
      <c r="N1595" s="23">
        <f t="shared" si="171"/>
        <v>0.58123885309919077</v>
      </c>
      <c r="O1595" s="23">
        <f t="shared" si="172"/>
        <v>0.87185827964878637</v>
      </c>
      <c r="P1595" s="27"/>
    </row>
    <row r="1596" spans="1:16" x14ac:dyDescent="0.25">
      <c r="A1596" s="24">
        <f t="shared" si="173"/>
        <v>2020</v>
      </c>
      <c r="B1596" s="32">
        <v>43959</v>
      </c>
      <c r="C1596" s="28">
        <f>'Bitcoin Data'!C1596</f>
        <v>9842.6660159999992</v>
      </c>
      <c r="D1596" s="26">
        <f>'Bitcoin Data'!K1596</f>
        <v>1712.4916753876892</v>
      </c>
      <c r="E1596" s="25">
        <f>'Bitcoin Data'!J1596</f>
        <v>127487.60338216083</v>
      </c>
      <c r="F1596" s="25">
        <f t="shared" si="168"/>
        <v>218.3214595070778</v>
      </c>
      <c r="G1596" s="23">
        <f>'Emissions Factors'!$AB$39/1000</f>
        <v>0.49266147344102867</v>
      </c>
      <c r="H1596" s="26">
        <f t="shared" si="174"/>
        <v>107558.57192455282</v>
      </c>
      <c r="I1596" s="23">
        <f t="shared" si="169"/>
        <v>62.808230527720823</v>
      </c>
      <c r="J1596" s="26">
        <f>I1596*'Social Cost of Carbon'!$C$4</f>
        <v>3140.4115263860413</v>
      </c>
      <c r="K1596" s="26">
        <f>I1596*'Social Cost of Carbon'!$C$5</f>
        <v>6280.8230527720825</v>
      </c>
      <c r="L1596" s="26">
        <f>I1596*'Social Cost of Carbon'!$C$6</f>
        <v>9421.2345791581229</v>
      </c>
      <c r="M1596" s="23">
        <f t="shared" si="170"/>
        <v>0.31906106752795071</v>
      </c>
      <c r="N1596" s="23">
        <f t="shared" si="171"/>
        <v>0.63812213505590143</v>
      </c>
      <c r="O1596" s="23">
        <f t="shared" si="172"/>
        <v>0.95718320258385203</v>
      </c>
      <c r="P1596" s="27"/>
    </row>
    <row r="1597" spans="1:16" x14ac:dyDescent="0.25">
      <c r="A1597" s="24">
        <f t="shared" si="173"/>
        <v>2020</v>
      </c>
      <c r="B1597" s="32">
        <v>43960</v>
      </c>
      <c r="C1597" s="28">
        <f>'Bitcoin Data'!C1597</f>
        <v>9593.8964840000008</v>
      </c>
      <c r="D1597" s="26">
        <f>'Bitcoin Data'!K1597</f>
        <v>1700.0377786173026</v>
      </c>
      <c r="E1597" s="25">
        <f>'Bitcoin Data'!J1597</f>
        <v>128025.68119803243</v>
      </c>
      <c r="F1597" s="25">
        <f t="shared" si="168"/>
        <v>217.64849466987002</v>
      </c>
      <c r="G1597" s="23">
        <f>'Emissions Factors'!$AB$39/1000</f>
        <v>0.49266147344102867</v>
      </c>
      <c r="H1597" s="26">
        <f t="shared" si="174"/>
        <v>107227.02807628004</v>
      </c>
      <c r="I1597" s="23">
        <f t="shared" si="169"/>
        <v>63.073320737314056</v>
      </c>
      <c r="J1597" s="26">
        <f>I1597*'Social Cost of Carbon'!$C$4</f>
        <v>3153.6660368657026</v>
      </c>
      <c r="K1597" s="26">
        <f>I1597*'Social Cost of Carbon'!$C$5</f>
        <v>6307.3320737314052</v>
      </c>
      <c r="L1597" s="26">
        <f>I1597*'Social Cost of Carbon'!$C$6</f>
        <v>9460.9981105971092</v>
      </c>
      <c r="M1597" s="23">
        <f t="shared" si="170"/>
        <v>0.32871587077525344</v>
      </c>
      <c r="N1597" s="23">
        <f t="shared" si="171"/>
        <v>0.65743174155050688</v>
      </c>
      <c r="O1597" s="23">
        <f t="shared" si="172"/>
        <v>0.98614761232576043</v>
      </c>
      <c r="P1597" s="27"/>
    </row>
    <row r="1598" spans="1:16" x14ac:dyDescent="0.25">
      <c r="A1598" s="24">
        <f t="shared" si="173"/>
        <v>2020</v>
      </c>
      <c r="B1598" s="32">
        <v>43961</v>
      </c>
      <c r="C1598" s="28">
        <f>'Bitcoin Data'!C1598</f>
        <v>8756.4306639999995</v>
      </c>
      <c r="D1598" s="26">
        <f>'Bitcoin Data'!K1598</f>
        <v>2124.8967064101053</v>
      </c>
      <c r="E1598" s="25">
        <f>'Bitcoin Data'!J1598</f>
        <v>101348.83928833051</v>
      </c>
      <c r="F1598" s="25">
        <f t="shared" si="168"/>
        <v>215.35581480226057</v>
      </c>
      <c r="G1598" s="23">
        <f>'Emissions Factors'!$AB$39/1000</f>
        <v>0.49266147344102867</v>
      </c>
      <c r="H1598" s="26">
        <f t="shared" si="174"/>
        <v>106097.51303457499</v>
      </c>
      <c r="I1598" s="23">
        <f t="shared" si="169"/>
        <v>49.93066849532692</v>
      </c>
      <c r="J1598" s="26">
        <f>I1598*'Social Cost of Carbon'!$C$4</f>
        <v>2496.5334247663459</v>
      </c>
      <c r="K1598" s="26">
        <f>I1598*'Social Cost of Carbon'!$C$5</f>
        <v>4993.0668495326918</v>
      </c>
      <c r="L1598" s="26">
        <f>I1598*'Social Cost of Carbon'!$C$6</f>
        <v>7489.6002742990377</v>
      </c>
      <c r="M1598" s="23">
        <f t="shared" si="170"/>
        <v>0.28510856998277329</v>
      </c>
      <c r="N1598" s="23">
        <f t="shared" si="171"/>
        <v>0.57021713996554657</v>
      </c>
      <c r="O1598" s="23">
        <f t="shared" si="172"/>
        <v>0.85532570994831991</v>
      </c>
      <c r="P1598" s="27"/>
    </row>
    <row r="1599" spans="1:16" x14ac:dyDescent="0.25">
      <c r="A1599" s="24">
        <f t="shared" si="173"/>
        <v>2020</v>
      </c>
      <c r="B1599" s="32">
        <v>43962</v>
      </c>
      <c r="C1599" s="28">
        <f>'Bitcoin Data'!C1599</f>
        <v>8601.7958980000003</v>
      </c>
      <c r="D1599" s="26">
        <f>'Bitcoin Data'!K1599</f>
        <v>981.24727431312681</v>
      </c>
      <c r="E1599" s="25">
        <f>'Bitcoin Data'!J1599</f>
        <v>220086.61500595612</v>
      </c>
      <c r="F1599" s="25">
        <f t="shared" si="168"/>
        <v>215.95939108739694</v>
      </c>
      <c r="G1599" s="23">
        <f>'Emissions Factors'!$AB$39/1000</f>
        <v>0.49266147344102867</v>
      </c>
      <c r="H1599" s="26">
        <f t="shared" si="174"/>
        <v>106394.87181654434</v>
      </c>
      <c r="I1599" s="23">
        <f t="shared" si="169"/>
        <v>108.42819603348276</v>
      </c>
      <c r="J1599" s="26">
        <f>I1599*'Social Cost of Carbon'!$C$4</f>
        <v>5421.4098016741382</v>
      </c>
      <c r="K1599" s="26">
        <f>I1599*'Social Cost of Carbon'!$C$5</f>
        <v>10842.819603348276</v>
      </c>
      <c r="L1599" s="26">
        <f>I1599*'Social Cost of Carbon'!$C$6</f>
        <v>16264.229405022414</v>
      </c>
      <c r="M1599" s="23">
        <f t="shared" si="170"/>
        <v>0.63026487328473668</v>
      </c>
      <c r="N1599" s="23">
        <f t="shared" si="171"/>
        <v>1.2605297465694734</v>
      </c>
      <c r="O1599" s="23">
        <f t="shared" si="172"/>
        <v>1.89079461985421</v>
      </c>
      <c r="P1599" s="27"/>
    </row>
    <row r="1600" spans="1:16" x14ac:dyDescent="0.25">
      <c r="A1600" s="24">
        <f t="shared" si="173"/>
        <v>2020</v>
      </c>
      <c r="B1600" s="32">
        <v>43963</v>
      </c>
      <c r="C1600" s="28">
        <f>'Bitcoin Data'!C1600</f>
        <v>8804.4775389999995</v>
      </c>
      <c r="D1600" s="26">
        <f>'Bitcoin Data'!K1600</f>
        <v>912.50126736287132</v>
      </c>
      <c r="E1600" s="25">
        <f>'Bitcoin Data'!J1600</f>
        <v>236637.37151563156</v>
      </c>
      <c r="F1600" s="25">
        <f t="shared" si="168"/>
        <v>215.93190141343243</v>
      </c>
      <c r="G1600" s="23">
        <f>'Emissions Factors'!$AB$39/1000</f>
        <v>0.49266147344102867</v>
      </c>
      <c r="H1600" s="26">
        <f t="shared" si="174"/>
        <v>106381.32871326456</v>
      </c>
      <c r="I1600" s="23">
        <f t="shared" si="169"/>
        <v>116.58211612210314</v>
      </c>
      <c r="J1600" s="26">
        <f>I1600*'Social Cost of Carbon'!$C$4</f>
        <v>5829.1058061051572</v>
      </c>
      <c r="K1600" s="26">
        <f>I1600*'Social Cost of Carbon'!$C$5</f>
        <v>11658.211612210314</v>
      </c>
      <c r="L1600" s="26">
        <f>I1600*'Social Cost of Carbon'!$C$6</f>
        <v>17487.317418315473</v>
      </c>
      <c r="M1600" s="23">
        <f t="shared" si="170"/>
        <v>0.66206152270645913</v>
      </c>
      <c r="N1600" s="23">
        <f t="shared" si="171"/>
        <v>1.3241230454129183</v>
      </c>
      <c r="O1600" s="23">
        <f t="shared" si="172"/>
        <v>1.9861845681193775</v>
      </c>
      <c r="P1600" s="27"/>
    </row>
    <row r="1601" spans="1:16" x14ac:dyDescent="0.25">
      <c r="A1601" s="24">
        <f t="shared" si="173"/>
        <v>2020</v>
      </c>
      <c r="B1601" s="32">
        <v>43964</v>
      </c>
      <c r="C1601" s="28">
        <f>'Bitcoin Data'!C1601</f>
        <v>9269.9873050000006</v>
      </c>
      <c r="D1601" s="26">
        <f>'Bitcoin Data'!K1601</f>
        <v>743.74018676142464</v>
      </c>
      <c r="E1601" s="25">
        <f>'Bitcoin Data'!J1601</f>
        <v>286954.79121448786</v>
      </c>
      <c r="F1601" s="25">
        <f t="shared" si="168"/>
        <v>213.41981000994883</v>
      </c>
      <c r="G1601" s="23">
        <f>'Emissions Factors'!$AB$39/1000</f>
        <v>0.49266147344102867</v>
      </c>
      <c r="H1601" s="26">
        <f t="shared" si="174"/>
        <v>105143.7180610058</v>
      </c>
      <c r="I1601" s="23">
        <f t="shared" si="169"/>
        <v>141.37157025069234</v>
      </c>
      <c r="J1601" s="26">
        <f>I1601*'Social Cost of Carbon'!$C$4</f>
        <v>7068.5785125346174</v>
      </c>
      <c r="K1601" s="26">
        <f>I1601*'Social Cost of Carbon'!$C$5</f>
        <v>14137.157025069235</v>
      </c>
      <c r="L1601" s="26">
        <f>I1601*'Social Cost of Carbon'!$C$6</f>
        <v>21205.73553760385</v>
      </c>
      <c r="M1601" s="23">
        <f t="shared" si="170"/>
        <v>0.76252299814067726</v>
      </c>
      <c r="N1601" s="23">
        <f t="shared" si="171"/>
        <v>1.5250459962813545</v>
      </c>
      <c r="O1601" s="23">
        <f t="shared" si="172"/>
        <v>2.2875689944220317</v>
      </c>
      <c r="P1601" s="27"/>
    </row>
    <row r="1602" spans="1:16" x14ac:dyDescent="0.25">
      <c r="A1602" s="24">
        <f t="shared" si="173"/>
        <v>2020</v>
      </c>
      <c r="B1602" s="32">
        <v>43965</v>
      </c>
      <c r="C1602" s="28">
        <f>'Bitcoin Data'!C1602</f>
        <v>9733.7216800000006</v>
      </c>
      <c r="D1602" s="26">
        <f>'Bitcoin Data'!K1602</f>
        <v>712.47625079164027</v>
      </c>
      <c r="E1602" s="25">
        <f>'Bitcoin Data'!J1602</f>
        <v>289377.57099159475</v>
      </c>
      <c r="F1602" s="25">
        <f t="shared" si="168"/>
        <v>206.17464684328314</v>
      </c>
      <c r="G1602" s="23">
        <f>'Emissions Factors'!$AB$39/1000</f>
        <v>0.49266147344102867</v>
      </c>
      <c r="H1602" s="26">
        <f t="shared" si="174"/>
        <v>101574.3052999956</v>
      </c>
      <c r="I1602" s="23">
        <f t="shared" si="169"/>
        <v>142.56518050550494</v>
      </c>
      <c r="J1602" s="26">
        <f>I1602*'Social Cost of Carbon'!$C$4</f>
        <v>7128.259025275247</v>
      </c>
      <c r="K1602" s="26">
        <f>I1602*'Social Cost of Carbon'!$C$5</f>
        <v>14256.518050550494</v>
      </c>
      <c r="L1602" s="26">
        <f>I1602*'Social Cost of Carbon'!$C$6</f>
        <v>21384.777075825739</v>
      </c>
      <c r="M1602" s="23">
        <f t="shared" si="170"/>
        <v>0.73232616049848331</v>
      </c>
      <c r="N1602" s="23">
        <f t="shared" si="171"/>
        <v>1.4646523209969666</v>
      </c>
      <c r="O1602" s="23">
        <f t="shared" si="172"/>
        <v>2.1969784814954498</v>
      </c>
      <c r="P1602" s="27"/>
    </row>
    <row r="1603" spans="1:16" x14ac:dyDescent="0.25">
      <c r="A1603" s="24">
        <f t="shared" si="173"/>
        <v>2020</v>
      </c>
      <c r="B1603" s="32">
        <v>43966</v>
      </c>
      <c r="C1603" s="28">
        <f>'Bitcoin Data'!C1603</f>
        <v>9328.1972659999992</v>
      </c>
      <c r="D1603" s="26">
        <f>'Bitcoin Data'!K1603</f>
        <v>781.25</v>
      </c>
      <c r="E1603" s="25">
        <f>'Bitcoin Data'!J1603</f>
        <v>255160.88972734194</v>
      </c>
      <c r="F1603" s="25">
        <f t="shared" si="168"/>
        <v>199.34444509948591</v>
      </c>
      <c r="G1603" s="23">
        <f>'Emissions Factors'!$AB$39/1000</f>
        <v>0.49266147344102867</v>
      </c>
      <c r="H1603" s="26">
        <f t="shared" si="174"/>
        <v>98209.328044996975</v>
      </c>
      <c r="I1603" s="23">
        <f t="shared" si="169"/>
        <v>125.70793989759612</v>
      </c>
      <c r="J1603" s="26">
        <f>I1603*'Social Cost of Carbon'!$C$4</f>
        <v>6285.3969948798058</v>
      </c>
      <c r="K1603" s="26">
        <f>I1603*'Social Cost of Carbon'!$C$5</f>
        <v>12570.793989759612</v>
      </c>
      <c r="L1603" s="26">
        <f>I1603*'Social Cost of Carbon'!$C$6</f>
        <v>18856.190984639419</v>
      </c>
      <c r="M1603" s="23">
        <f t="shared" si="170"/>
        <v>0.67380618308633078</v>
      </c>
      <c r="N1603" s="23">
        <f t="shared" si="171"/>
        <v>1.3476123661726616</v>
      </c>
      <c r="O1603" s="23">
        <f t="shared" si="172"/>
        <v>2.0214185492589927</v>
      </c>
      <c r="P1603" s="27"/>
    </row>
    <row r="1604" spans="1:16" x14ac:dyDescent="0.25">
      <c r="A1604" s="24">
        <f t="shared" si="173"/>
        <v>2020</v>
      </c>
      <c r="B1604" s="32">
        <v>43967</v>
      </c>
      <c r="C1604" s="28">
        <f>'Bitcoin Data'!C1604</f>
        <v>9377.0136719999991</v>
      </c>
      <c r="D1604" s="26">
        <f>'Bitcoin Data'!K1604</f>
        <v>787.47046985738041</v>
      </c>
      <c r="E1604" s="25">
        <f>'Bitcoin Data'!J1604</f>
        <v>249908.10611480981</v>
      </c>
      <c r="F1604" s="25">
        <f t="shared" si="168"/>
        <v>196.79525374339735</v>
      </c>
      <c r="G1604" s="23">
        <f>'Emissions Factors'!$AB$39/1000</f>
        <v>0.49266147344102867</v>
      </c>
      <c r="H1604" s="26">
        <f t="shared" si="174"/>
        <v>96953.439675423258</v>
      </c>
      <c r="I1604" s="23">
        <f t="shared" si="169"/>
        <v>123.12009578337914</v>
      </c>
      <c r="J1604" s="26">
        <f>I1604*'Social Cost of Carbon'!$C$4</f>
        <v>6156.0047891689574</v>
      </c>
      <c r="K1604" s="26">
        <f>I1604*'Social Cost of Carbon'!$C$5</f>
        <v>12312.009578337915</v>
      </c>
      <c r="L1604" s="26">
        <f>I1604*'Social Cost of Carbon'!$C$6</f>
        <v>18468.014367506872</v>
      </c>
      <c r="M1604" s="23">
        <f t="shared" si="170"/>
        <v>0.65649950021411874</v>
      </c>
      <c r="N1604" s="23">
        <f t="shared" si="171"/>
        <v>1.3129990004282375</v>
      </c>
      <c r="O1604" s="23">
        <f t="shared" si="172"/>
        <v>1.969498500642356</v>
      </c>
      <c r="P1604" s="27"/>
    </row>
    <row r="1605" spans="1:16" x14ac:dyDescent="0.25">
      <c r="A1605" s="24">
        <f t="shared" si="173"/>
        <v>2020</v>
      </c>
      <c r="B1605" s="32">
        <v>43968</v>
      </c>
      <c r="C1605" s="28">
        <f>'Bitcoin Data'!C1605</f>
        <v>9670.7392579999996</v>
      </c>
      <c r="D1605" s="26">
        <f>'Bitcoin Data'!K1605</f>
        <v>637.48406289842751</v>
      </c>
      <c r="E1605" s="25">
        <f>'Bitcoin Data'!J1605</f>
        <v>305349.66747686645</v>
      </c>
      <c r="F1605" s="25">
        <f t="shared" si="168"/>
        <v>194.65554662783666</v>
      </c>
      <c r="G1605" s="23">
        <f>'Emissions Factors'!$AB$39/1000</f>
        <v>0.49266147344102867</v>
      </c>
      <c r="H1605" s="26">
        <f t="shared" si="174"/>
        <v>95899.288415138872</v>
      </c>
      <c r="I1605" s="23">
        <f t="shared" si="169"/>
        <v>150.43401709388118</v>
      </c>
      <c r="J1605" s="26">
        <f>I1605*'Social Cost of Carbon'!$C$4</f>
        <v>7521.7008546940588</v>
      </c>
      <c r="K1605" s="26">
        <f>I1605*'Social Cost of Carbon'!$C$5</f>
        <v>15043.401709388118</v>
      </c>
      <c r="L1605" s="26">
        <f>I1605*'Social Cost of Carbon'!$C$6</f>
        <v>22565.102564082175</v>
      </c>
      <c r="M1605" s="23">
        <f t="shared" si="170"/>
        <v>0.77777930456266042</v>
      </c>
      <c r="N1605" s="23">
        <f t="shared" si="171"/>
        <v>1.5555586091253208</v>
      </c>
      <c r="O1605" s="23">
        <f t="shared" si="172"/>
        <v>2.3333379136879815</v>
      </c>
      <c r="P1605" s="27"/>
    </row>
    <row r="1606" spans="1:16" x14ac:dyDescent="0.25">
      <c r="A1606" s="24">
        <f t="shared" si="173"/>
        <v>2020</v>
      </c>
      <c r="B1606" s="32">
        <v>43969</v>
      </c>
      <c r="C1606" s="28">
        <f>'Bitcoin Data'!C1606</f>
        <v>9726.5751949999994</v>
      </c>
      <c r="D1606" s="26">
        <f>'Bitcoin Data'!K1606</f>
        <v>800</v>
      </c>
      <c r="E1606" s="25">
        <f>'Bitcoin Data'!J1606</f>
        <v>225908.88862026049</v>
      </c>
      <c r="F1606" s="25">
        <f t="shared" si="168"/>
        <v>180.72711089620842</v>
      </c>
      <c r="G1606" s="23">
        <f>'Emissions Factors'!$AB$39/1000</f>
        <v>0.49266147344102867</v>
      </c>
      <c r="H1606" s="26">
        <f t="shared" si="174"/>
        <v>89037.284744866221</v>
      </c>
      <c r="I1606" s="23">
        <f t="shared" si="169"/>
        <v>111.29660593108277</v>
      </c>
      <c r="J1606" s="26">
        <f>I1606*'Social Cost of Carbon'!$C$4</f>
        <v>5564.8302965541379</v>
      </c>
      <c r="K1606" s="26">
        <f>I1606*'Social Cost of Carbon'!$C$5</f>
        <v>11129.660593108276</v>
      </c>
      <c r="L1606" s="26">
        <f>I1606*'Social Cost of Carbon'!$C$6</f>
        <v>16694.490889662415</v>
      </c>
      <c r="M1606" s="23">
        <f t="shared" si="170"/>
        <v>0.5721263841577835</v>
      </c>
      <c r="N1606" s="23">
        <f t="shared" si="171"/>
        <v>1.144252768315567</v>
      </c>
      <c r="O1606" s="23">
        <f t="shared" si="172"/>
        <v>1.7163791524733507</v>
      </c>
      <c r="P1606" s="27"/>
    </row>
    <row r="1607" spans="1:16" x14ac:dyDescent="0.25">
      <c r="A1607" s="24">
        <f t="shared" si="173"/>
        <v>2020</v>
      </c>
      <c r="B1607" s="32">
        <v>43970</v>
      </c>
      <c r="C1607" s="28">
        <f>'Bitcoin Data'!C1607</f>
        <v>9729.0380860000005</v>
      </c>
      <c r="D1607" s="26">
        <f>'Bitcoin Data'!K1607</f>
        <v>718.73502635361763</v>
      </c>
      <c r="E1607" s="25">
        <f>'Bitcoin Data'!J1607</f>
        <v>243118.43187088508</v>
      </c>
      <c r="F1607" s="25">
        <f t="shared" ref="F1607:F1670" si="175">E1607*D1607/1000000</f>
        <v>174.73773253777077</v>
      </c>
      <c r="G1607" s="23">
        <f>'Emissions Factors'!$AB$39/1000</f>
        <v>0.49266147344102867</v>
      </c>
      <c r="H1607" s="26">
        <f t="shared" si="174"/>
        <v>86086.548777802513</v>
      </c>
      <c r="I1607" s="23">
        <f t="shared" ref="I1607:I1670" si="176">$E1607*G1607/1000</f>
        <v>119.77508486618258</v>
      </c>
      <c r="J1607" s="26">
        <f>I1607*'Social Cost of Carbon'!$C$4</f>
        <v>5988.7542433091294</v>
      </c>
      <c r="K1607" s="26">
        <f>I1607*'Social Cost of Carbon'!$C$5</f>
        <v>11977.508486618259</v>
      </c>
      <c r="L1607" s="26">
        <f>I1607*'Social Cost of Carbon'!$C$6</f>
        <v>17966.262729927388</v>
      </c>
      <c r="M1607" s="23">
        <f t="shared" ref="M1607:M1670" si="177">J1607/$C1607</f>
        <v>0.6155546098567436</v>
      </c>
      <c r="N1607" s="23">
        <f t="shared" ref="N1607:N1670" si="178">K1607/$C1607</f>
        <v>1.2311092197134872</v>
      </c>
      <c r="O1607" s="23">
        <f t="shared" ref="O1607:O1670" si="179">L1607/$C1607</f>
        <v>1.8466638295702307</v>
      </c>
      <c r="P1607" s="27"/>
    </row>
    <row r="1608" spans="1:16" x14ac:dyDescent="0.25">
      <c r="A1608" s="24">
        <f t="shared" ref="A1608:A1671" si="180">YEAR(B1608)</f>
        <v>2020</v>
      </c>
      <c r="B1608" s="32">
        <v>43971</v>
      </c>
      <c r="C1608" s="28">
        <f>'Bitcoin Data'!C1608</f>
        <v>9522.9814449999994</v>
      </c>
      <c r="D1608" s="26">
        <f>'Bitcoin Data'!K1608</f>
        <v>718.73502635361763</v>
      </c>
      <c r="E1608" s="25">
        <f>'Bitcoin Data'!J1608</f>
        <v>234229.000243268</v>
      </c>
      <c r="F1608" s="25">
        <f t="shared" si="175"/>
        <v>168.34858666262673</v>
      </c>
      <c r="G1608" s="23">
        <f>'Emissions Factors'!$AB$39/1000</f>
        <v>0.49266147344102867</v>
      </c>
      <c r="H1608" s="26">
        <f t="shared" ref="H1608:H1671" si="181">F1608*G1608*1000</f>
        <v>82938.862756924398</v>
      </c>
      <c r="I1608" s="23">
        <f t="shared" si="176"/>
        <v>115.39560438246748</v>
      </c>
      <c r="J1608" s="26">
        <f>I1608*'Social Cost of Carbon'!$C$4</f>
        <v>5769.7802191233741</v>
      </c>
      <c r="K1608" s="26">
        <f>I1608*'Social Cost of Carbon'!$C$5</f>
        <v>11539.560438246748</v>
      </c>
      <c r="L1608" s="26">
        <f>I1608*'Social Cost of Carbon'!$C$6</f>
        <v>17309.340657370121</v>
      </c>
      <c r="M1608" s="23">
        <f t="shared" si="177"/>
        <v>0.60587960319430978</v>
      </c>
      <c r="N1608" s="23">
        <f t="shared" si="178"/>
        <v>1.2117592063886196</v>
      </c>
      <c r="O1608" s="23">
        <f t="shared" si="179"/>
        <v>1.8176388095829292</v>
      </c>
      <c r="P1608" s="27"/>
    </row>
    <row r="1609" spans="1:16" x14ac:dyDescent="0.25">
      <c r="A1609" s="24">
        <f t="shared" si="180"/>
        <v>2020</v>
      </c>
      <c r="B1609" s="32">
        <v>43972</v>
      </c>
      <c r="C1609" s="28">
        <f>'Bitcoin Data'!C1609</f>
        <v>9081.7617190000001</v>
      </c>
      <c r="D1609" s="26">
        <f>'Bitcoin Data'!K1609</f>
        <v>818.77729257641909</v>
      </c>
      <c r="E1609" s="25">
        <f>'Bitcoin Data'!J1609</f>
        <v>202930.4197904531</v>
      </c>
      <c r="F1609" s="25">
        <f t="shared" si="175"/>
        <v>166.15481969742336</v>
      </c>
      <c r="G1609" s="23">
        <f>'Emissions Factors'!$AB$39/1000</f>
        <v>0.49266147344102867</v>
      </c>
      <c r="H1609" s="26">
        <f t="shared" si="181"/>
        <v>81858.078291461061</v>
      </c>
      <c r="I1609" s="23">
        <f t="shared" si="176"/>
        <v>99.97599961997112</v>
      </c>
      <c r="J1609" s="26">
        <f>I1609*'Social Cost of Carbon'!$C$4</f>
        <v>4998.7999809985558</v>
      </c>
      <c r="K1609" s="26">
        <f>I1609*'Social Cost of Carbon'!$C$5</f>
        <v>9997.5999619971117</v>
      </c>
      <c r="L1609" s="26">
        <f>I1609*'Social Cost of Carbon'!$C$6</f>
        <v>14996.399942995668</v>
      </c>
      <c r="M1609" s="23">
        <f t="shared" si="177"/>
        <v>0.55042183836870995</v>
      </c>
      <c r="N1609" s="23">
        <f t="shared" si="178"/>
        <v>1.1008436767374199</v>
      </c>
      <c r="O1609" s="23">
        <f t="shared" si="179"/>
        <v>1.65126551510613</v>
      </c>
      <c r="P1609" s="27"/>
    </row>
    <row r="1610" spans="1:16" x14ac:dyDescent="0.25">
      <c r="A1610" s="24">
        <f t="shared" si="180"/>
        <v>2020</v>
      </c>
      <c r="B1610" s="32">
        <v>43973</v>
      </c>
      <c r="C1610" s="28">
        <f>'Bitcoin Data'!C1610</f>
        <v>9182.5771480000003</v>
      </c>
      <c r="D1610" s="26">
        <f>'Bitcoin Data'!K1610</f>
        <v>693.74855469051101</v>
      </c>
      <c r="E1610" s="25">
        <f>'Bitcoin Data'!J1610</f>
        <v>242045.77575414337</v>
      </c>
      <c r="F1610" s="25">
        <f t="shared" si="175"/>
        <v>167.91890709838052</v>
      </c>
      <c r="G1610" s="23">
        <f>'Emissions Factors'!$AB$39/1000</f>
        <v>0.49266147344102867</v>
      </c>
      <c r="H1610" s="26">
        <f t="shared" si="181"/>
        <v>82727.176189695354</v>
      </c>
      <c r="I1610" s="23">
        <f t="shared" si="176"/>
        <v>119.24662852321309</v>
      </c>
      <c r="J1610" s="26">
        <f>I1610*'Social Cost of Carbon'!$C$4</f>
        <v>5962.3314261606547</v>
      </c>
      <c r="K1610" s="26">
        <f>I1610*'Social Cost of Carbon'!$C$5</f>
        <v>11924.662852321309</v>
      </c>
      <c r="L1610" s="26">
        <f>I1610*'Social Cost of Carbon'!$C$6</f>
        <v>17886.994278481965</v>
      </c>
      <c r="M1610" s="23">
        <f t="shared" si="177"/>
        <v>0.64930915690256663</v>
      </c>
      <c r="N1610" s="23">
        <f t="shared" si="178"/>
        <v>1.2986183138051333</v>
      </c>
      <c r="O1610" s="23">
        <f t="shared" si="179"/>
        <v>1.9479274707076999</v>
      </c>
      <c r="P1610" s="27"/>
    </row>
    <row r="1611" spans="1:16" x14ac:dyDescent="0.25">
      <c r="A1611" s="24">
        <f t="shared" si="180"/>
        <v>2020</v>
      </c>
      <c r="B1611" s="32">
        <v>43974</v>
      </c>
      <c r="C1611" s="28">
        <f>'Bitcoin Data'!C1611</f>
        <v>9209.2871090000008</v>
      </c>
      <c r="D1611" s="26">
        <f>'Bitcoin Data'!K1611</f>
        <v>743.74018676142464</v>
      </c>
      <c r="E1611" s="25">
        <f>'Bitcoin Data'!J1611</f>
        <v>220022.13333208353</v>
      </c>
      <c r="F1611" s="25">
        <f t="shared" si="175"/>
        <v>163.63930253605088</v>
      </c>
      <c r="G1611" s="23">
        <f>'Emissions Factors'!$AB$39/1000</f>
        <v>0.49266147344102867</v>
      </c>
      <c r="H1611" s="26">
        <f t="shared" si="181"/>
        <v>80618.77990027309</v>
      </c>
      <c r="I1611" s="23">
        <f t="shared" si="176"/>
        <v>108.39642839702275</v>
      </c>
      <c r="J1611" s="26">
        <f>I1611*'Social Cost of Carbon'!$C$4</f>
        <v>5419.8214198511369</v>
      </c>
      <c r="K1611" s="26">
        <f>I1611*'Social Cost of Carbon'!$C$5</f>
        <v>10839.642839702274</v>
      </c>
      <c r="L1611" s="26">
        <f>I1611*'Social Cost of Carbon'!$C$6</f>
        <v>16259.464259553411</v>
      </c>
      <c r="M1611" s="23">
        <f t="shared" si="177"/>
        <v>0.58851693466636346</v>
      </c>
      <c r="N1611" s="23">
        <f t="shared" si="178"/>
        <v>1.1770338693327269</v>
      </c>
      <c r="O1611" s="23">
        <f t="shared" si="179"/>
        <v>1.7655508039990906</v>
      </c>
      <c r="P1611" s="27"/>
    </row>
    <row r="1612" spans="1:16" x14ac:dyDescent="0.25">
      <c r="A1612" s="24">
        <f t="shared" si="180"/>
        <v>2020</v>
      </c>
      <c r="B1612" s="32">
        <v>43975</v>
      </c>
      <c r="C1612" s="28">
        <f>'Bitcoin Data'!C1612</f>
        <v>8790.3681639999995</v>
      </c>
      <c r="D1612" s="26">
        <f>'Bitcoin Data'!K1612</f>
        <v>724.98791686805225</v>
      </c>
      <c r="E1612" s="25">
        <f>'Bitcoin Data'!J1612</f>
        <v>221638.7293975621</v>
      </c>
      <c r="F1612" s="25">
        <f t="shared" si="175"/>
        <v>160.68540072322045</v>
      </c>
      <c r="G1612" s="23">
        <f>'Emissions Factors'!$AB$39/1000</f>
        <v>0.49266147344102867</v>
      </c>
      <c r="H1612" s="26">
        <f t="shared" si="181"/>
        <v>79163.506280763919</v>
      </c>
      <c r="I1612" s="23">
        <f t="shared" si="176"/>
        <v>109.19286299660038</v>
      </c>
      <c r="J1612" s="26">
        <f>I1612*'Social Cost of Carbon'!$C$4</f>
        <v>5459.643149830019</v>
      </c>
      <c r="K1612" s="26">
        <f>I1612*'Social Cost of Carbon'!$C$5</f>
        <v>10919.286299660038</v>
      </c>
      <c r="L1612" s="26">
        <f>I1612*'Social Cost of Carbon'!$C$6</f>
        <v>16378.929449490057</v>
      </c>
      <c r="M1612" s="23">
        <f t="shared" si="177"/>
        <v>0.62109379811751186</v>
      </c>
      <c r="N1612" s="23">
        <f t="shared" si="178"/>
        <v>1.2421875962350237</v>
      </c>
      <c r="O1612" s="23">
        <f t="shared" si="179"/>
        <v>1.8632813943525355</v>
      </c>
      <c r="P1612" s="27"/>
    </row>
    <row r="1613" spans="1:16" x14ac:dyDescent="0.25">
      <c r="A1613" s="24">
        <f t="shared" si="180"/>
        <v>2020</v>
      </c>
      <c r="B1613" s="32">
        <v>43976</v>
      </c>
      <c r="C1613" s="28">
        <f>'Bitcoin Data'!C1613</f>
        <v>8906.9345699999994</v>
      </c>
      <c r="D1613" s="26">
        <f>'Bitcoin Data'!K1613</f>
        <v>781.25</v>
      </c>
      <c r="E1613" s="25">
        <f>'Bitcoin Data'!J1613</f>
        <v>207391.00000483799</v>
      </c>
      <c r="F1613" s="25">
        <f t="shared" si="175"/>
        <v>162.02421875377968</v>
      </c>
      <c r="G1613" s="23">
        <f>'Emissions Factors'!$AB$39/1000</f>
        <v>0.49266147344102867</v>
      </c>
      <c r="H1613" s="26">
        <f t="shared" si="181"/>
        <v>79823.090344368655</v>
      </c>
      <c r="I1613" s="23">
        <f t="shared" si="176"/>
        <v>102.17355564079186</v>
      </c>
      <c r="J1613" s="26">
        <f>I1613*'Social Cost of Carbon'!$C$4</f>
        <v>5108.6777820395928</v>
      </c>
      <c r="K1613" s="26">
        <f>I1613*'Social Cost of Carbon'!$C$5</f>
        <v>10217.355564079186</v>
      </c>
      <c r="L1613" s="26">
        <f>I1613*'Social Cost of Carbon'!$C$6</f>
        <v>15326.033346118778</v>
      </c>
      <c r="M1613" s="23">
        <f t="shared" si="177"/>
        <v>0.57356184014716449</v>
      </c>
      <c r="N1613" s="23">
        <f t="shared" si="178"/>
        <v>1.147123680294329</v>
      </c>
      <c r="O1613" s="23">
        <f t="shared" si="179"/>
        <v>1.7206855204414935</v>
      </c>
      <c r="P1613" s="27"/>
    </row>
    <row r="1614" spans="1:16" x14ac:dyDescent="0.25">
      <c r="A1614" s="24">
        <f t="shared" si="180"/>
        <v>2020</v>
      </c>
      <c r="B1614" s="32">
        <v>43977</v>
      </c>
      <c r="C1614" s="28">
        <f>'Bitcoin Data'!C1614</f>
        <v>8835.0527340000008</v>
      </c>
      <c r="D1614" s="26">
        <f>'Bitcoin Data'!K1614</f>
        <v>774.99354172048572</v>
      </c>
      <c r="E1614" s="25">
        <f>'Bitcoin Data'!J1614</f>
        <v>206209.50901000205</v>
      </c>
      <c r="F1614" s="25">
        <f t="shared" si="175"/>
        <v>159.8110377241039</v>
      </c>
      <c r="G1614" s="23">
        <f>'Emissions Factors'!$AB$39/1000</f>
        <v>0.49266147344102867</v>
      </c>
      <c r="H1614" s="26">
        <f t="shared" si="181"/>
        <v>78732.741317296837</v>
      </c>
      <c r="I1614" s="23">
        <f t="shared" si="176"/>
        <v>101.59148054641868</v>
      </c>
      <c r="J1614" s="26">
        <f>I1614*'Social Cost of Carbon'!$C$4</f>
        <v>5079.574027320934</v>
      </c>
      <c r="K1614" s="26">
        <f>I1614*'Social Cost of Carbon'!$C$5</f>
        <v>10159.148054641868</v>
      </c>
      <c r="L1614" s="26">
        <f>I1614*'Social Cost of Carbon'!$C$6</f>
        <v>15238.722081962802</v>
      </c>
      <c r="M1614" s="23">
        <f t="shared" si="177"/>
        <v>0.57493420585631261</v>
      </c>
      <c r="N1614" s="23">
        <f t="shared" si="178"/>
        <v>1.1498684117126252</v>
      </c>
      <c r="O1614" s="23">
        <f t="shared" si="179"/>
        <v>1.7248026175689377</v>
      </c>
      <c r="P1614" s="27"/>
    </row>
    <row r="1615" spans="1:16" x14ac:dyDescent="0.25">
      <c r="A1615" s="24">
        <f t="shared" si="180"/>
        <v>2020</v>
      </c>
      <c r="B1615" s="32">
        <v>43978</v>
      </c>
      <c r="C1615" s="28">
        <f>'Bitcoin Data'!C1615</f>
        <v>9181.0175780000009</v>
      </c>
      <c r="D1615" s="26">
        <f>'Bitcoin Data'!K1615</f>
        <v>862.48203162434118</v>
      </c>
      <c r="E1615" s="25">
        <f>'Bitcoin Data'!J1615</f>
        <v>185557.57810503809</v>
      </c>
      <c r="F1615" s="25">
        <f t="shared" si="175"/>
        <v>160.04007694732562</v>
      </c>
      <c r="G1615" s="23">
        <f>'Emissions Factors'!$AB$39/1000</f>
        <v>0.49266147344102867</v>
      </c>
      <c r="H1615" s="26">
        <f t="shared" si="181"/>
        <v>78845.580118485042</v>
      </c>
      <c r="I1615" s="23">
        <f t="shared" si="176"/>
        <v>91.417069837376829</v>
      </c>
      <c r="J1615" s="26">
        <f>I1615*'Social Cost of Carbon'!$C$4</f>
        <v>4570.853491868841</v>
      </c>
      <c r="K1615" s="26">
        <f>I1615*'Social Cost of Carbon'!$C$5</f>
        <v>9141.7069837376821</v>
      </c>
      <c r="L1615" s="26">
        <f>I1615*'Social Cost of Carbon'!$C$6</f>
        <v>13712.560475606524</v>
      </c>
      <c r="M1615" s="23">
        <f t="shared" si="177"/>
        <v>0.49785913740343352</v>
      </c>
      <c r="N1615" s="23">
        <f t="shared" si="178"/>
        <v>0.99571827480686703</v>
      </c>
      <c r="O1615" s="23">
        <f t="shared" si="179"/>
        <v>1.4935774122103007</v>
      </c>
      <c r="P1615" s="27"/>
    </row>
    <row r="1616" spans="1:16" x14ac:dyDescent="0.25">
      <c r="A1616" s="24">
        <f t="shared" si="180"/>
        <v>2020</v>
      </c>
      <c r="B1616" s="32">
        <v>43979</v>
      </c>
      <c r="C1616" s="28">
        <f>'Bitcoin Data'!C1616</f>
        <v>9525.7509769999997</v>
      </c>
      <c r="D1616" s="26">
        <f>'Bitcoin Data'!K1616</f>
        <v>818.77729257641909</v>
      </c>
      <c r="E1616" s="25">
        <f>'Bitcoin Data'!J1616</f>
        <v>200562.94464603276</v>
      </c>
      <c r="F1616" s="25">
        <f t="shared" si="175"/>
        <v>164.21638480843291</v>
      </c>
      <c r="G1616" s="23">
        <f>'Emissions Factors'!$AB$39/1000</f>
        <v>0.49266147344102867</v>
      </c>
      <c r="H1616" s="26">
        <f t="shared" si="181"/>
        <v>80903.086102881512</v>
      </c>
      <c r="I1616" s="23">
        <f t="shared" si="176"/>
        <v>98.809635826985982</v>
      </c>
      <c r="J1616" s="26">
        <f>I1616*'Social Cost of Carbon'!$C$4</f>
        <v>4940.4817913492989</v>
      </c>
      <c r="K1616" s="26">
        <f>I1616*'Social Cost of Carbon'!$C$5</f>
        <v>9880.9635826985977</v>
      </c>
      <c r="L1616" s="26">
        <f>I1616*'Social Cost of Carbon'!$C$6</f>
        <v>14821.445374047897</v>
      </c>
      <c r="M1616" s="23">
        <f t="shared" si="177"/>
        <v>0.51864486099606544</v>
      </c>
      <c r="N1616" s="23">
        <f t="shared" si="178"/>
        <v>1.0372897219921309</v>
      </c>
      <c r="O1616" s="23">
        <f t="shared" si="179"/>
        <v>1.5559345829881961</v>
      </c>
      <c r="P1616" s="27"/>
    </row>
    <row r="1617" spans="1:16" x14ac:dyDescent="0.25">
      <c r="A1617" s="24">
        <f t="shared" si="180"/>
        <v>2020</v>
      </c>
      <c r="B1617" s="32">
        <v>43980</v>
      </c>
      <c r="C1617" s="28">
        <f>'Bitcoin Data'!C1617</f>
        <v>9439.1240230000003</v>
      </c>
      <c r="D1617" s="26">
        <f>'Bitcoin Data'!K1617</f>
        <v>793.72078666549078</v>
      </c>
      <c r="E1617" s="25">
        <f>'Bitcoin Data'!J1617</f>
        <v>206783.28598478026</v>
      </c>
      <c r="F1617" s="25">
        <f t="shared" si="175"/>
        <v>164.12819242111496</v>
      </c>
      <c r="G1617" s="23">
        <f>'Emissions Factors'!$AB$39/1000</f>
        <v>0.49266147344102867</v>
      </c>
      <c r="H1617" s="26">
        <f t="shared" si="181"/>
        <v>80859.637111399163</v>
      </c>
      <c r="I1617" s="23">
        <f t="shared" si="176"/>
        <v>101.87415835623945</v>
      </c>
      <c r="J1617" s="26">
        <f>I1617*'Social Cost of Carbon'!$C$4</f>
        <v>5093.707917811972</v>
      </c>
      <c r="K1617" s="26">
        <f>I1617*'Social Cost of Carbon'!$C$5</f>
        <v>10187.415835623944</v>
      </c>
      <c r="L1617" s="26">
        <f>I1617*'Social Cost of Carbon'!$C$6</f>
        <v>15281.123753435917</v>
      </c>
      <c r="M1617" s="23">
        <f t="shared" si="177"/>
        <v>0.53963777839980731</v>
      </c>
      <c r="N1617" s="23">
        <f t="shared" si="178"/>
        <v>1.0792755567996146</v>
      </c>
      <c r="O1617" s="23">
        <f t="shared" si="179"/>
        <v>1.618913335199422</v>
      </c>
      <c r="P1617" s="27"/>
    </row>
    <row r="1618" spans="1:16" x14ac:dyDescent="0.25">
      <c r="A1618" s="24">
        <f t="shared" si="180"/>
        <v>2020</v>
      </c>
      <c r="B1618" s="32">
        <v>43981</v>
      </c>
      <c r="C1618" s="28">
        <f>'Bitcoin Data'!C1618</f>
        <v>9700.4140630000002</v>
      </c>
      <c r="D1618" s="26">
        <f>'Bitcoin Data'!K1618</f>
        <v>974.97562560935978</v>
      </c>
      <c r="E1618" s="25">
        <f>'Bitcoin Data'!J1618</f>
        <v>171366.15692171018</v>
      </c>
      <c r="F1618" s="25">
        <f t="shared" si="175"/>
        <v>167.07782605301611</v>
      </c>
      <c r="G1618" s="23">
        <f>'Emissions Factors'!$AB$39/1000</f>
        <v>0.49266147344102867</v>
      </c>
      <c r="H1618" s="26">
        <f t="shared" si="181"/>
        <v>82312.807962602805</v>
      </c>
      <c r="I1618" s="23">
        <f t="shared" si="176"/>
        <v>84.425503366976272</v>
      </c>
      <c r="J1618" s="26">
        <f>I1618*'Social Cost of Carbon'!$C$4</f>
        <v>4221.2751683488132</v>
      </c>
      <c r="K1618" s="26">
        <f>I1618*'Social Cost of Carbon'!$C$5</f>
        <v>8442.5503366976263</v>
      </c>
      <c r="L1618" s="26">
        <f>I1618*'Social Cost of Carbon'!$C$6</f>
        <v>12663.825505046441</v>
      </c>
      <c r="M1618" s="23">
        <f t="shared" si="177"/>
        <v>0.43516443122256987</v>
      </c>
      <c r="N1618" s="23">
        <f t="shared" si="178"/>
        <v>0.87032886244513974</v>
      </c>
      <c r="O1618" s="23">
        <f t="shared" si="179"/>
        <v>1.3054932936677097</v>
      </c>
      <c r="P1618" s="27"/>
    </row>
    <row r="1619" spans="1:16" x14ac:dyDescent="0.25">
      <c r="A1619" s="24">
        <f t="shared" si="180"/>
        <v>2020</v>
      </c>
      <c r="B1619" s="32">
        <v>43982</v>
      </c>
      <c r="C1619" s="28">
        <f>'Bitcoin Data'!C1619</f>
        <v>9461.0585940000001</v>
      </c>
      <c r="D1619" s="26">
        <f>'Bitcoin Data'!K1619</f>
        <v>937.5</v>
      </c>
      <c r="E1619" s="25">
        <f>'Bitcoin Data'!J1619</f>
        <v>185609.79985933535</v>
      </c>
      <c r="F1619" s="25">
        <f t="shared" si="175"/>
        <v>174.0091873681269</v>
      </c>
      <c r="G1619" s="23">
        <f>'Emissions Factors'!$AB$39/1000</f>
        <v>0.49266147344102867</v>
      </c>
      <c r="H1619" s="26">
        <f t="shared" si="181"/>
        <v>85727.622641057431</v>
      </c>
      <c r="I1619" s="23">
        <f t="shared" si="176"/>
        <v>91.442797483794592</v>
      </c>
      <c r="J1619" s="26">
        <f>I1619*'Social Cost of Carbon'!$C$4</f>
        <v>4572.1398741897292</v>
      </c>
      <c r="K1619" s="26">
        <f>I1619*'Social Cost of Carbon'!$C$5</f>
        <v>9144.2797483794584</v>
      </c>
      <c r="L1619" s="26">
        <f>I1619*'Social Cost of Carbon'!$C$6</f>
        <v>13716.419622569189</v>
      </c>
      <c r="M1619" s="23">
        <f t="shared" si="177"/>
        <v>0.48325880542472088</v>
      </c>
      <c r="N1619" s="23">
        <f t="shared" si="178"/>
        <v>0.96651761084944177</v>
      </c>
      <c r="O1619" s="23">
        <f t="shared" si="179"/>
        <v>1.4497764162741626</v>
      </c>
      <c r="P1619" s="27"/>
    </row>
    <row r="1620" spans="1:16" x14ac:dyDescent="0.25">
      <c r="A1620" s="24">
        <f t="shared" si="180"/>
        <v>2020</v>
      </c>
      <c r="B1620" s="32">
        <v>43983</v>
      </c>
      <c r="C1620" s="28">
        <f>'Bitcoin Data'!C1620</f>
        <v>10167.268555000001</v>
      </c>
      <c r="D1620" s="26">
        <f>'Bitcoin Data'!K1620</f>
        <v>837.52093802345053</v>
      </c>
      <c r="E1620" s="25">
        <f>'Bitcoin Data'!J1620</f>
        <v>215354.71587594674</v>
      </c>
      <c r="F1620" s="25">
        <f t="shared" si="175"/>
        <v>180.36408364819658</v>
      </c>
      <c r="G1620" s="23">
        <f>'Emissions Factors'!$AB$39/1000</f>
        <v>0.49266147344102867</v>
      </c>
      <c r="H1620" s="26">
        <f t="shared" si="181"/>
        <v>88858.435205961476</v>
      </c>
      <c r="I1620" s="23">
        <f t="shared" si="176"/>
        <v>106.09697163591801</v>
      </c>
      <c r="J1620" s="26">
        <f>I1620*'Social Cost of Carbon'!$C$4</f>
        <v>5304.8485817959008</v>
      </c>
      <c r="K1620" s="26">
        <f>I1620*'Social Cost of Carbon'!$C$5</f>
        <v>10609.697163591802</v>
      </c>
      <c r="L1620" s="26">
        <f>I1620*'Social Cost of Carbon'!$C$6</f>
        <v>15914.545745387701</v>
      </c>
      <c r="M1620" s="23">
        <f t="shared" si="177"/>
        <v>0.52175749593897691</v>
      </c>
      <c r="N1620" s="23">
        <f t="shared" si="178"/>
        <v>1.0435149918779538</v>
      </c>
      <c r="O1620" s="23">
        <f t="shared" si="179"/>
        <v>1.5652724878169306</v>
      </c>
      <c r="P1620" s="27"/>
    </row>
    <row r="1621" spans="1:16" x14ac:dyDescent="0.25">
      <c r="A1621" s="24">
        <f t="shared" si="180"/>
        <v>2020</v>
      </c>
      <c r="B1621" s="32">
        <v>43984</v>
      </c>
      <c r="C1621" s="28">
        <f>'Bitcoin Data'!C1621</f>
        <v>9529.8037110000005</v>
      </c>
      <c r="D1621" s="26">
        <f>'Bitcoin Data'!K1621</f>
        <v>806.23488309594188</v>
      </c>
      <c r="E1621" s="25">
        <f>'Bitcoin Data'!J1621</f>
        <v>225707.4481346377</v>
      </c>
      <c r="F1621" s="25">
        <f t="shared" si="175"/>
        <v>181.97321806071298</v>
      </c>
      <c r="G1621" s="23">
        <f>'Emissions Factors'!$AB$39/1000</f>
        <v>0.49266147344102867</v>
      </c>
      <c r="H1621" s="26">
        <f t="shared" si="181"/>
        <v>89651.19373659647</v>
      </c>
      <c r="I1621" s="23">
        <f t="shared" si="176"/>
        <v>111.19736396462517</v>
      </c>
      <c r="J1621" s="26">
        <f>I1621*'Social Cost of Carbon'!$C$4</f>
        <v>5559.8681982312582</v>
      </c>
      <c r="K1621" s="26">
        <f>I1621*'Social Cost of Carbon'!$C$5</f>
        <v>11119.736396462516</v>
      </c>
      <c r="L1621" s="26">
        <f>I1621*'Social Cost of Carbon'!$C$6</f>
        <v>16679.604594693774</v>
      </c>
      <c r="M1621" s="23">
        <f t="shared" si="177"/>
        <v>0.58341896295446771</v>
      </c>
      <c r="N1621" s="23">
        <f t="shared" si="178"/>
        <v>1.1668379259089354</v>
      </c>
      <c r="O1621" s="23">
        <f t="shared" si="179"/>
        <v>1.7502568888634031</v>
      </c>
      <c r="P1621" s="27"/>
    </row>
    <row r="1622" spans="1:16" x14ac:dyDescent="0.25">
      <c r="A1622" s="24">
        <f t="shared" si="180"/>
        <v>2020</v>
      </c>
      <c r="B1622" s="32">
        <v>43985</v>
      </c>
      <c r="C1622" s="28">
        <f>'Bitcoin Data'!C1622</f>
        <v>9656.7177730000003</v>
      </c>
      <c r="D1622" s="26">
        <f>'Bitcoin Data'!K1622</f>
        <v>868.72586872586874</v>
      </c>
      <c r="E1622" s="25">
        <f>'Bitcoin Data'!J1622</f>
        <v>210449.30757089867</v>
      </c>
      <c r="F1622" s="25">
        <f t="shared" si="175"/>
        <v>182.8227575422865</v>
      </c>
      <c r="G1622" s="23">
        <f>'Emissions Factors'!$AB$39/1000</f>
        <v>0.49266147344102867</v>
      </c>
      <c r="H1622" s="26">
        <f t="shared" si="181"/>
        <v>90069.729109334803</v>
      </c>
      <c r="I1622" s="23">
        <f t="shared" si="176"/>
        <v>103.68026595252317</v>
      </c>
      <c r="J1622" s="26">
        <f>I1622*'Social Cost of Carbon'!$C$4</f>
        <v>5184.0132976261584</v>
      </c>
      <c r="K1622" s="26">
        <f>I1622*'Social Cost of Carbon'!$C$5</f>
        <v>10368.026595252317</v>
      </c>
      <c r="L1622" s="26">
        <f>I1622*'Social Cost of Carbon'!$C$6</f>
        <v>15552.039892878476</v>
      </c>
      <c r="M1622" s="23">
        <f t="shared" si="177"/>
        <v>0.53682974065169031</v>
      </c>
      <c r="N1622" s="23">
        <f t="shared" si="178"/>
        <v>1.0736594813033806</v>
      </c>
      <c r="O1622" s="23">
        <f t="shared" si="179"/>
        <v>1.610489221955071</v>
      </c>
      <c r="P1622" s="27"/>
    </row>
    <row r="1623" spans="1:16" x14ac:dyDescent="0.25">
      <c r="A1623" s="24">
        <f t="shared" si="180"/>
        <v>2020</v>
      </c>
      <c r="B1623" s="32">
        <v>43986</v>
      </c>
      <c r="C1623" s="28">
        <f>'Bitcoin Data'!C1623</f>
        <v>9800.6367190000001</v>
      </c>
      <c r="D1623" s="26">
        <f>'Bitcoin Data'!K1623</f>
        <v>943.79194630872496</v>
      </c>
      <c r="E1623" s="25">
        <f>'Bitcoin Data'!J1623</f>
        <v>193807.46488577983</v>
      </c>
      <c r="F1623" s="25">
        <f t="shared" si="175"/>
        <v>182.91392449371</v>
      </c>
      <c r="G1623" s="23">
        <f>'Emissions Factors'!$AB$39/1000</f>
        <v>0.49266147344102867</v>
      </c>
      <c r="H1623" s="26">
        <f t="shared" si="181"/>
        <v>90114.643553952235</v>
      </c>
      <c r="I1623" s="23">
        <f t="shared" si="176"/>
        <v>95.481471214498711</v>
      </c>
      <c r="J1623" s="26">
        <f>I1623*'Social Cost of Carbon'!$C$4</f>
        <v>4774.0735607249353</v>
      </c>
      <c r="K1623" s="26">
        <f>I1623*'Social Cost of Carbon'!$C$5</f>
        <v>9548.1471214498706</v>
      </c>
      <c r="L1623" s="26">
        <f>I1623*'Social Cost of Carbon'!$C$6</f>
        <v>14322.220682174806</v>
      </c>
      <c r="M1623" s="23">
        <f t="shared" si="177"/>
        <v>0.48711871459021427</v>
      </c>
      <c r="N1623" s="23">
        <f t="shared" si="178"/>
        <v>0.97423742918042855</v>
      </c>
      <c r="O1623" s="23">
        <f t="shared" si="179"/>
        <v>1.4613561437706428</v>
      </c>
      <c r="P1623" s="27"/>
    </row>
    <row r="1624" spans="1:16" x14ac:dyDescent="0.25">
      <c r="A1624" s="24">
        <f t="shared" si="180"/>
        <v>2020</v>
      </c>
      <c r="B1624" s="32">
        <v>43987</v>
      </c>
      <c r="C1624" s="28">
        <f>'Bitcoin Data'!C1624</f>
        <v>9665.5332030000009</v>
      </c>
      <c r="D1624" s="26">
        <f>'Bitcoin Data'!K1624</f>
        <v>1118.7072715972654</v>
      </c>
      <c r="E1624" s="25">
        <f>'Bitcoin Data'!J1624</f>
        <v>165684.97032198901</v>
      </c>
      <c r="F1624" s="25">
        <f t="shared" si="175"/>
        <v>185.35298109358621</v>
      </c>
      <c r="G1624" s="23">
        <f>'Emissions Factors'!$AB$39/1000</f>
        <v>0.49266147344102867</v>
      </c>
      <c r="H1624" s="26">
        <f t="shared" si="181"/>
        <v>91316.272772253316</v>
      </c>
      <c r="I1624" s="23">
        <f t="shared" si="176"/>
        <v>81.626601605864209</v>
      </c>
      <c r="J1624" s="26">
        <f>I1624*'Social Cost of Carbon'!$C$4</f>
        <v>4081.3300802932104</v>
      </c>
      <c r="K1624" s="26">
        <f>I1624*'Social Cost of Carbon'!$C$5</f>
        <v>8162.6601605864207</v>
      </c>
      <c r="L1624" s="26">
        <f>I1624*'Social Cost of Carbon'!$C$6</f>
        <v>12243.990240879632</v>
      </c>
      <c r="M1624" s="23">
        <f t="shared" si="177"/>
        <v>0.42225607160776624</v>
      </c>
      <c r="N1624" s="23">
        <f t="shared" si="178"/>
        <v>0.84451214321553247</v>
      </c>
      <c r="O1624" s="23">
        <f t="shared" si="179"/>
        <v>1.2667682148232986</v>
      </c>
      <c r="P1624" s="27"/>
    </row>
    <row r="1625" spans="1:16" x14ac:dyDescent="0.25">
      <c r="A1625" s="24">
        <f t="shared" si="180"/>
        <v>2020</v>
      </c>
      <c r="B1625" s="32">
        <v>43988</v>
      </c>
      <c r="C1625" s="28">
        <f>'Bitcoin Data'!C1625</f>
        <v>9653.6796880000002</v>
      </c>
      <c r="D1625" s="26">
        <f>'Bitcoin Data'!K1625</f>
        <v>1224.9897917517353</v>
      </c>
      <c r="E1625" s="25">
        <f>'Bitcoin Data'!J1625</f>
        <v>156691.2715061699</v>
      </c>
      <c r="F1625" s="25">
        <f t="shared" si="175"/>
        <v>191.94520805165769</v>
      </c>
      <c r="G1625" s="23">
        <f>'Emissions Factors'!$AB$39/1000</f>
        <v>0.49266147344102867</v>
      </c>
      <c r="H1625" s="26">
        <f t="shared" si="181"/>
        <v>94564.009018674478</v>
      </c>
      <c r="I1625" s="23">
        <f t="shared" si="176"/>
        <v>77.195752695577937</v>
      </c>
      <c r="J1625" s="26">
        <f>I1625*'Social Cost of Carbon'!$C$4</f>
        <v>3859.787634778897</v>
      </c>
      <c r="K1625" s="26">
        <f>I1625*'Social Cost of Carbon'!$C$5</f>
        <v>7719.5752695577939</v>
      </c>
      <c r="L1625" s="26">
        <f>I1625*'Social Cost of Carbon'!$C$6</f>
        <v>11579.362904336691</v>
      </c>
      <c r="M1625" s="23">
        <f t="shared" si="177"/>
        <v>0.39982553384040731</v>
      </c>
      <c r="N1625" s="23">
        <f t="shared" si="178"/>
        <v>0.79965106768081462</v>
      </c>
      <c r="O1625" s="23">
        <f t="shared" si="179"/>
        <v>1.1994766015212219</v>
      </c>
      <c r="P1625" s="27"/>
    </row>
    <row r="1626" spans="1:16" x14ac:dyDescent="0.25">
      <c r="A1626" s="24">
        <f t="shared" si="180"/>
        <v>2020</v>
      </c>
      <c r="B1626" s="32">
        <v>43989</v>
      </c>
      <c r="C1626" s="28">
        <f>'Bitcoin Data'!C1626</f>
        <v>9758.8525389999995</v>
      </c>
      <c r="D1626" s="26">
        <f>'Bitcoin Data'!K1626</f>
        <v>993.70652533951636</v>
      </c>
      <c r="E1626" s="25">
        <f>'Bitcoin Data'!J1626</f>
        <v>197204.41057078718</v>
      </c>
      <c r="F1626" s="25">
        <f t="shared" si="175"/>
        <v>195.96330960992432</v>
      </c>
      <c r="G1626" s="23">
        <f>'Emissions Factors'!$AB$39/1000</f>
        <v>0.49266147344102867</v>
      </c>
      <c r="H1626" s="26">
        <f t="shared" si="181"/>
        <v>96543.57285280581</v>
      </c>
      <c r="I1626" s="23">
        <f t="shared" si="176"/>
        <v>97.155015480873587</v>
      </c>
      <c r="J1626" s="26">
        <f>I1626*'Social Cost of Carbon'!$C$4</f>
        <v>4857.7507740436795</v>
      </c>
      <c r="K1626" s="26">
        <f>I1626*'Social Cost of Carbon'!$C$5</f>
        <v>9715.501548087359</v>
      </c>
      <c r="L1626" s="26">
        <f>I1626*'Social Cost of Carbon'!$C$6</f>
        <v>14573.252322131038</v>
      </c>
      <c r="M1626" s="23">
        <f t="shared" si="177"/>
        <v>0.49777888892472788</v>
      </c>
      <c r="N1626" s="23">
        <f t="shared" si="178"/>
        <v>0.99555777784945576</v>
      </c>
      <c r="O1626" s="23">
        <f t="shared" si="179"/>
        <v>1.4933366667741836</v>
      </c>
      <c r="P1626" s="27"/>
    </row>
    <row r="1627" spans="1:16" x14ac:dyDescent="0.25">
      <c r="A1627" s="24">
        <f t="shared" si="180"/>
        <v>2020</v>
      </c>
      <c r="B1627" s="32">
        <v>43990</v>
      </c>
      <c r="C1627" s="28">
        <f>'Bitcoin Data'!C1627</f>
        <v>9771.4892579999996</v>
      </c>
      <c r="D1627" s="26">
        <f>'Bitcoin Data'!K1627</f>
        <v>1012.4873439082013</v>
      </c>
      <c r="E1627" s="25">
        <f>'Bitcoin Data'!J1627</f>
        <v>192366.75105109878</v>
      </c>
      <c r="F1627" s="25">
        <f t="shared" si="175"/>
        <v>194.76890082797718</v>
      </c>
      <c r="G1627" s="23">
        <f>'Emissions Factors'!$AB$39/1000</f>
        <v>0.49266147344102867</v>
      </c>
      <c r="H1627" s="26">
        <f t="shared" si="181"/>
        <v>95955.133662400825</v>
      </c>
      <c r="I1627" s="23">
        <f t="shared" si="176"/>
        <v>94.771687013897875</v>
      </c>
      <c r="J1627" s="26">
        <f>I1627*'Social Cost of Carbon'!$C$4</f>
        <v>4738.5843506948941</v>
      </c>
      <c r="K1627" s="26">
        <f>I1627*'Social Cost of Carbon'!$C$5</f>
        <v>9477.1687013897881</v>
      </c>
      <c r="L1627" s="26">
        <f>I1627*'Social Cost of Carbon'!$C$6</f>
        <v>14215.753052084681</v>
      </c>
      <c r="M1627" s="23">
        <f t="shared" si="177"/>
        <v>0.48493983113325079</v>
      </c>
      <c r="N1627" s="23">
        <f t="shared" si="178"/>
        <v>0.96987966226650157</v>
      </c>
      <c r="O1627" s="23">
        <f t="shared" si="179"/>
        <v>1.4548194933997523</v>
      </c>
      <c r="P1627" s="27"/>
    </row>
    <row r="1628" spans="1:16" x14ac:dyDescent="0.25">
      <c r="A1628" s="24">
        <f t="shared" si="180"/>
        <v>2020</v>
      </c>
      <c r="B1628" s="32">
        <v>43991</v>
      </c>
      <c r="C1628" s="28">
        <f>'Bitcoin Data'!C1628</f>
        <v>9795.7001949999994</v>
      </c>
      <c r="D1628" s="26">
        <f>'Bitcoin Data'!K1628</f>
        <v>1000</v>
      </c>
      <c r="E1628" s="25">
        <f>'Bitcoin Data'!J1628</f>
        <v>197111.14688876207</v>
      </c>
      <c r="F1628" s="25">
        <f t="shared" si="175"/>
        <v>197.11114688876208</v>
      </c>
      <c r="G1628" s="23">
        <f>'Emissions Factors'!$AB$39/1000</f>
        <v>0.49266147344102867</v>
      </c>
      <c r="H1628" s="26">
        <f t="shared" si="181"/>
        <v>97109.068057868557</v>
      </c>
      <c r="I1628" s="23">
        <f t="shared" si="176"/>
        <v>97.109068057868555</v>
      </c>
      <c r="J1628" s="26">
        <f>I1628*'Social Cost of Carbon'!$C$4</f>
        <v>4855.4534028934277</v>
      </c>
      <c r="K1628" s="26">
        <f>I1628*'Social Cost of Carbon'!$C$5</f>
        <v>9710.9068057868553</v>
      </c>
      <c r="L1628" s="26">
        <f>I1628*'Social Cost of Carbon'!$C$6</f>
        <v>14566.360208680284</v>
      </c>
      <c r="M1628" s="23">
        <f t="shared" si="177"/>
        <v>0.49567190769801095</v>
      </c>
      <c r="N1628" s="23">
        <f t="shared" si="178"/>
        <v>0.9913438153960219</v>
      </c>
      <c r="O1628" s="23">
        <f t="shared" si="179"/>
        <v>1.4870157230940331</v>
      </c>
      <c r="P1628" s="27"/>
    </row>
    <row r="1629" spans="1:16" x14ac:dyDescent="0.25">
      <c r="A1629" s="24">
        <f t="shared" si="180"/>
        <v>2020</v>
      </c>
      <c r="B1629" s="32">
        <v>43992</v>
      </c>
      <c r="C1629" s="28">
        <f>'Bitcoin Data'!C1629</f>
        <v>9870.0947269999997</v>
      </c>
      <c r="D1629" s="26">
        <f>'Bitcoin Data'!K1629</f>
        <v>1025.0569476082005</v>
      </c>
      <c r="E1629" s="25">
        <f>'Bitcoin Data'!J1629</f>
        <v>195161.93875112108</v>
      </c>
      <c r="F1629" s="25">
        <f t="shared" si="175"/>
        <v>200.05210122552276</v>
      </c>
      <c r="G1629" s="23">
        <f>'Emissions Factors'!$AB$39/1000</f>
        <v>0.49266147344102867</v>
      </c>
      <c r="H1629" s="26">
        <f t="shared" si="181"/>
        <v>98557.962954739865</v>
      </c>
      <c r="I1629" s="23">
        <f t="shared" si="176"/>
        <v>96.1487683047351</v>
      </c>
      <c r="J1629" s="26">
        <f>I1629*'Social Cost of Carbon'!$C$4</f>
        <v>4807.4384152367547</v>
      </c>
      <c r="K1629" s="26">
        <f>I1629*'Social Cost of Carbon'!$C$5</f>
        <v>9614.8768304735095</v>
      </c>
      <c r="L1629" s="26">
        <f>I1629*'Social Cost of Carbon'!$C$6</f>
        <v>14422.315245710264</v>
      </c>
      <c r="M1629" s="23">
        <f t="shared" si="177"/>
        <v>0.48707115262894424</v>
      </c>
      <c r="N1629" s="23">
        <f t="shared" si="178"/>
        <v>0.97414230525788847</v>
      </c>
      <c r="O1629" s="23">
        <f t="shared" si="179"/>
        <v>1.4612134578868328</v>
      </c>
      <c r="P1629" s="27"/>
    </row>
    <row r="1630" spans="1:16" x14ac:dyDescent="0.25">
      <c r="A1630" s="24">
        <f t="shared" si="180"/>
        <v>2020</v>
      </c>
      <c r="B1630" s="32">
        <v>43993</v>
      </c>
      <c r="C1630" s="28">
        <f>'Bitcoin Data'!C1630</f>
        <v>9321.78125</v>
      </c>
      <c r="D1630" s="26">
        <f>'Bitcoin Data'!K1630</f>
        <v>1156.2178828365879</v>
      </c>
      <c r="E1630" s="25">
        <f>'Bitcoin Data'!J1630</f>
        <v>174524.13437635891</v>
      </c>
      <c r="F1630" s="25">
        <f t="shared" si="175"/>
        <v>201.78792515252186</v>
      </c>
      <c r="G1630" s="23">
        <f>'Emissions Factors'!$AB$39/1000</f>
        <v>0.49266147344102867</v>
      </c>
      <c r="H1630" s="26">
        <f t="shared" si="181"/>
        <v>99413.136528249437</v>
      </c>
      <c r="I1630" s="23">
        <f t="shared" si="176"/>
        <v>85.981317192877057</v>
      </c>
      <c r="J1630" s="26">
        <f>I1630*'Social Cost of Carbon'!$C$4</f>
        <v>4299.0658596438525</v>
      </c>
      <c r="K1630" s="26">
        <f>I1630*'Social Cost of Carbon'!$C$5</f>
        <v>8598.131719287705</v>
      </c>
      <c r="L1630" s="26">
        <f>I1630*'Social Cost of Carbon'!$C$6</f>
        <v>12897.197578931558</v>
      </c>
      <c r="M1630" s="23">
        <f t="shared" si="177"/>
        <v>0.46118501865122102</v>
      </c>
      <c r="N1630" s="23">
        <f t="shared" si="178"/>
        <v>0.92237003730244205</v>
      </c>
      <c r="O1630" s="23">
        <f t="shared" si="179"/>
        <v>1.3835550559536631</v>
      </c>
      <c r="P1630" s="27"/>
    </row>
    <row r="1631" spans="1:16" x14ac:dyDescent="0.25">
      <c r="A1631" s="24">
        <f t="shared" si="180"/>
        <v>2020</v>
      </c>
      <c r="B1631" s="32">
        <v>43994</v>
      </c>
      <c r="C1631" s="28">
        <f>'Bitcoin Data'!C1631</f>
        <v>9480.84375</v>
      </c>
      <c r="D1631" s="26">
        <f>'Bitcoin Data'!K1631</f>
        <v>1018.7910346388952</v>
      </c>
      <c r="E1631" s="25">
        <f>'Bitcoin Data'!J1631</f>
        <v>202292.76899416561</v>
      </c>
      <c r="F1631" s="25">
        <f t="shared" si="175"/>
        <v>206.094059423533</v>
      </c>
      <c r="G1631" s="23">
        <f>'Emissions Factors'!$AB$39/1000</f>
        <v>0.49266147344102867</v>
      </c>
      <c r="H1631" s="26">
        <f t="shared" si="181"/>
        <v>101534.60298304069</v>
      </c>
      <c r="I1631" s="23">
        <f t="shared" si="176"/>
        <v>99.661853639131266</v>
      </c>
      <c r="J1631" s="26">
        <f>I1631*'Social Cost of Carbon'!$C$4</f>
        <v>4983.092681956563</v>
      </c>
      <c r="K1631" s="26">
        <f>I1631*'Social Cost of Carbon'!$C$5</f>
        <v>9966.1853639131259</v>
      </c>
      <c r="L1631" s="26">
        <f>I1631*'Social Cost of Carbon'!$C$6</f>
        <v>14949.278045869691</v>
      </c>
      <c r="M1631" s="23">
        <f t="shared" si="177"/>
        <v>0.52559590827098723</v>
      </c>
      <c r="N1631" s="23">
        <f t="shared" si="178"/>
        <v>1.0511918165419745</v>
      </c>
      <c r="O1631" s="23">
        <f t="shared" si="179"/>
        <v>1.576787724812962</v>
      </c>
      <c r="P1631" s="27"/>
    </row>
    <row r="1632" spans="1:16" x14ac:dyDescent="0.25">
      <c r="A1632" s="24">
        <f t="shared" si="180"/>
        <v>2020</v>
      </c>
      <c r="B1632" s="32">
        <v>43995</v>
      </c>
      <c r="C1632" s="28">
        <f>'Bitcoin Data'!C1632</f>
        <v>9475.2773440000001</v>
      </c>
      <c r="D1632" s="26">
        <f>'Bitcoin Data'!K1632</f>
        <v>987.49177090190904</v>
      </c>
      <c r="E1632" s="25">
        <f>'Bitcoin Data'!J1632</f>
        <v>205822.80646925012</v>
      </c>
      <c r="F1632" s="25">
        <f t="shared" si="175"/>
        <v>203.24832765232071</v>
      </c>
      <c r="G1632" s="23">
        <f>'Emissions Factors'!$AB$39/1000</f>
        <v>0.49266147344102867</v>
      </c>
      <c r="H1632" s="26">
        <f t="shared" si="181"/>
        <v>100132.6205756173</v>
      </c>
      <c r="I1632" s="23">
        <f t="shared" si="176"/>
        <v>101.40096710290845</v>
      </c>
      <c r="J1632" s="26">
        <f>I1632*'Social Cost of Carbon'!$C$4</f>
        <v>5070.0483551454226</v>
      </c>
      <c r="K1632" s="26">
        <f>I1632*'Social Cost of Carbon'!$C$5</f>
        <v>10140.096710290845</v>
      </c>
      <c r="L1632" s="26">
        <f>I1632*'Social Cost of Carbon'!$C$6</f>
        <v>15210.145065436267</v>
      </c>
      <c r="M1632" s="23">
        <f t="shared" si="177"/>
        <v>0.53508178927933048</v>
      </c>
      <c r="N1632" s="23">
        <f t="shared" si="178"/>
        <v>1.070163578558661</v>
      </c>
      <c r="O1632" s="23">
        <f t="shared" si="179"/>
        <v>1.6052453678379914</v>
      </c>
      <c r="P1632" s="27"/>
    </row>
    <row r="1633" spans="1:16" x14ac:dyDescent="0.25">
      <c r="A1633" s="24">
        <f t="shared" si="180"/>
        <v>2020</v>
      </c>
      <c r="B1633" s="32">
        <v>43996</v>
      </c>
      <c r="C1633" s="28">
        <f>'Bitcoin Data'!C1633</f>
        <v>9386.7880860000005</v>
      </c>
      <c r="D1633" s="26">
        <f>'Bitcoin Data'!K1633</f>
        <v>1062.4483532050526</v>
      </c>
      <c r="E1633" s="25">
        <f>'Bitcoin Data'!J1633</f>
        <v>185088.45137858434</v>
      </c>
      <c r="F1633" s="25">
        <f t="shared" si="175"/>
        <v>196.64692036445041</v>
      </c>
      <c r="G1633" s="23">
        <f>'Emissions Factors'!$AB$39/1000</f>
        <v>0.49266147344102867</v>
      </c>
      <c r="H1633" s="26">
        <f t="shared" si="181"/>
        <v>96880.361534390773</v>
      </c>
      <c r="I1633" s="23">
        <f t="shared" si="176"/>
        <v>91.185949173091558</v>
      </c>
      <c r="J1633" s="26">
        <f>I1633*'Social Cost of Carbon'!$C$4</f>
        <v>4559.2974586545779</v>
      </c>
      <c r="K1633" s="26">
        <f>I1633*'Social Cost of Carbon'!$C$5</f>
        <v>9118.5949173091558</v>
      </c>
      <c r="L1633" s="26">
        <f>I1633*'Social Cost of Carbon'!$C$6</f>
        <v>13677.892375963733</v>
      </c>
      <c r="M1633" s="23">
        <f t="shared" si="177"/>
        <v>0.48571432708218676</v>
      </c>
      <c r="N1633" s="23">
        <f t="shared" si="178"/>
        <v>0.97142865416437352</v>
      </c>
      <c r="O1633" s="23">
        <f t="shared" si="179"/>
        <v>1.4571429812465602</v>
      </c>
      <c r="P1633" s="27"/>
    </row>
    <row r="1634" spans="1:16" x14ac:dyDescent="0.25">
      <c r="A1634" s="24">
        <f t="shared" si="180"/>
        <v>2020</v>
      </c>
      <c r="B1634" s="32">
        <v>43997</v>
      </c>
      <c r="C1634" s="28">
        <f>'Bitcoin Data'!C1634</f>
        <v>9450.7021480000003</v>
      </c>
      <c r="D1634" s="26">
        <f>'Bitcoin Data'!K1634</f>
        <v>862.48203162434118</v>
      </c>
      <c r="E1634" s="25">
        <f>'Bitcoin Data'!J1634</f>
        <v>230056.54718217731</v>
      </c>
      <c r="F1634" s="25">
        <f t="shared" si="175"/>
        <v>198.4196382021654</v>
      </c>
      <c r="G1634" s="23">
        <f>'Emissions Factors'!$AB$39/1000</f>
        <v>0.49266147344102867</v>
      </c>
      <c r="H1634" s="26">
        <f t="shared" si="181"/>
        <v>97753.711316314628</v>
      </c>
      <c r="I1634" s="23">
        <f t="shared" si="176"/>
        <v>113.33999750952701</v>
      </c>
      <c r="J1634" s="26">
        <f>I1634*'Social Cost of Carbon'!$C$4</f>
        <v>5666.9998754763501</v>
      </c>
      <c r="K1634" s="26">
        <f>I1634*'Social Cost of Carbon'!$C$5</f>
        <v>11333.9997509527</v>
      </c>
      <c r="L1634" s="26">
        <f>I1634*'Social Cost of Carbon'!$C$6</f>
        <v>17000.999626429053</v>
      </c>
      <c r="M1634" s="23">
        <f t="shared" si="177"/>
        <v>0.5996379725791724</v>
      </c>
      <c r="N1634" s="23">
        <f t="shared" si="178"/>
        <v>1.1992759451583448</v>
      </c>
      <c r="O1634" s="23">
        <f t="shared" si="179"/>
        <v>1.7989139177375175</v>
      </c>
      <c r="P1634" s="27"/>
    </row>
    <row r="1635" spans="1:16" x14ac:dyDescent="0.25">
      <c r="A1635" s="24">
        <f t="shared" si="180"/>
        <v>2020</v>
      </c>
      <c r="B1635" s="32">
        <v>43998</v>
      </c>
      <c r="C1635" s="28">
        <f>'Bitcoin Data'!C1635</f>
        <v>9538.0244139999995</v>
      </c>
      <c r="D1635" s="26">
        <f>'Bitcoin Data'!K1635</f>
        <v>937.5</v>
      </c>
      <c r="E1635" s="25">
        <f>'Bitcoin Data'!J1635</f>
        <v>207164.91711578748</v>
      </c>
      <c r="F1635" s="25">
        <f t="shared" si="175"/>
        <v>194.21710979605075</v>
      </c>
      <c r="G1635" s="23">
        <f>'Emissions Factors'!$AB$39/1000</f>
        <v>0.49266147344102867</v>
      </c>
      <c r="H1635" s="26">
        <f t="shared" si="181"/>
        <v>95683.287479580395</v>
      </c>
      <c r="I1635" s="23">
        <f t="shared" si="176"/>
        <v>102.06217331155244</v>
      </c>
      <c r="J1635" s="26">
        <f>I1635*'Social Cost of Carbon'!$C$4</f>
        <v>5103.1086655776217</v>
      </c>
      <c r="K1635" s="26">
        <f>I1635*'Social Cost of Carbon'!$C$5</f>
        <v>10206.217331155243</v>
      </c>
      <c r="L1635" s="26">
        <f>I1635*'Social Cost of Carbon'!$C$6</f>
        <v>15309.325996732867</v>
      </c>
      <c r="M1635" s="23">
        <f t="shared" si="177"/>
        <v>0.53502784686598537</v>
      </c>
      <c r="N1635" s="23">
        <f t="shared" si="178"/>
        <v>1.0700556937319707</v>
      </c>
      <c r="O1635" s="23">
        <f t="shared" si="179"/>
        <v>1.6050835405979562</v>
      </c>
      <c r="P1635" s="27"/>
    </row>
    <row r="1636" spans="1:16" x14ac:dyDescent="0.25">
      <c r="A1636" s="24">
        <f t="shared" si="180"/>
        <v>2020</v>
      </c>
      <c r="B1636" s="32">
        <v>43999</v>
      </c>
      <c r="C1636" s="28">
        <f>'Bitcoin Data'!C1636</f>
        <v>9480.2548829999996</v>
      </c>
      <c r="D1636" s="26">
        <f>'Bitcoin Data'!K1636</f>
        <v>862.48203162434118</v>
      </c>
      <c r="E1636" s="25">
        <f>'Bitcoin Data'!J1636</f>
        <v>224238.07530265921</v>
      </c>
      <c r="F1636" s="25">
        <f t="shared" si="175"/>
        <v>193.40131075456952</v>
      </c>
      <c r="G1636" s="23">
        <f>'Emissions Factors'!$AB$39/1000</f>
        <v>0.49266147344102867</v>
      </c>
      <c r="H1636" s="26">
        <f t="shared" si="181"/>
        <v>95281.374721772474</v>
      </c>
      <c r="I1636" s="23">
        <f t="shared" si="176"/>
        <v>110.47346058018843</v>
      </c>
      <c r="J1636" s="26">
        <f>I1636*'Social Cost of Carbon'!$C$4</f>
        <v>5523.673029009422</v>
      </c>
      <c r="K1636" s="26">
        <f>I1636*'Social Cost of Carbon'!$C$5</f>
        <v>11047.346058018844</v>
      </c>
      <c r="L1636" s="26">
        <f>I1636*'Social Cost of Carbon'!$C$6</f>
        <v>16571.019087028264</v>
      </c>
      <c r="M1636" s="23">
        <f t="shared" si="177"/>
        <v>0.58265026596642211</v>
      </c>
      <c r="N1636" s="23">
        <f t="shared" si="178"/>
        <v>1.1653005319328442</v>
      </c>
      <c r="O1636" s="23">
        <f t="shared" si="179"/>
        <v>1.7479507978992663</v>
      </c>
      <c r="P1636" s="27"/>
    </row>
    <row r="1637" spans="1:16" x14ac:dyDescent="0.25">
      <c r="A1637" s="24">
        <f t="shared" si="180"/>
        <v>2020</v>
      </c>
      <c r="B1637" s="32">
        <v>44000</v>
      </c>
      <c r="C1637" s="28">
        <f>'Bitcoin Data'!C1637</f>
        <v>9411.8408199999994</v>
      </c>
      <c r="D1637" s="26">
        <f>'Bitcoin Data'!K1637</f>
        <v>768.77082087639872</v>
      </c>
      <c r="E1637" s="25">
        <f>'Bitcoin Data'!J1637</f>
        <v>250245.07034276499</v>
      </c>
      <c r="F1637" s="25">
        <f t="shared" si="175"/>
        <v>192.38110814767956</v>
      </c>
      <c r="G1637" s="23">
        <f>'Emissions Factors'!$AB$39/1000</f>
        <v>0.49266147344102867</v>
      </c>
      <c r="H1637" s="26">
        <f t="shared" si="181"/>
        <v>94778.760202253688</v>
      </c>
      <c r="I1637" s="23">
        <f t="shared" si="176"/>
        <v>123.28610507642047</v>
      </c>
      <c r="J1637" s="26">
        <f>I1637*'Social Cost of Carbon'!$C$4</f>
        <v>6164.3052538210231</v>
      </c>
      <c r="K1637" s="26">
        <f>I1637*'Social Cost of Carbon'!$C$5</f>
        <v>12328.610507642046</v>
      </c>
      <c r="L1637" s="26">
        <f>I1637*'Social Cost of Carbon'!$C$6</f>
        <v>18492.915761463071</v>
      </c>
      <c r="M1637" s="23">
        <f t="shared" si="177"/>
        <v>0.65495213653868656</v>
      </c>
      <c r="N1637" s="23">
        <f t="shared" si="178"/>
        <v>1.3099042730773731</v>
      </c>
      <c r="O1637" s="23">
        <f t="shared" si="179"/>
        <v>1.9648564096160599</v>
      </c>
      <c r="P1637" s="27"/>
    </row>
    <row r="1638" spans="1:16" x14ac:dyDescent="0.25">
      <c r="A1638" s="24">
        <f t="shared" si="180"/>
        <v>2020</v>
      </c>
      <c r="B1638" s="32">
        <v>44001</v>
      </c>
      <c r="C1638" s="28">
        <f>'Bitcoin Data'!C1638</f>
        <v>9288.0185550000006</v>
      </c>
      <c r="D1638" s="26">
        <f>'Bitcoin Data'!K1638</f>
        <v>893.74379344587885</v>
      </c>
      <c r="E1638" s="25">
        <f>'Bitcoin Data'!J1638</f>
        <v>207041.1634103109</v>
      </c>
      <c r="F1638" s="25">
        <f t="shared" si="175"/>
        <v>185.04175478577935</v>
      </c>
      <c r="G1638" s="23">
        <f>'Emissions Factors'!$AB$39/1000</f>
        <v>0.49266147344102867</v>
      </c>
      <c r="H1638" s="26">
        <f t="shared" si="181"/>
        <v>91162.943560875574</v>
      </c>
      <c r="I1638" s="23">
        <f t="shared" si="176"/>
        <v>102.00120462866856</v>
      </c>
      <c r="J1638" s="26">
        <f>I1638*'Social Cost of Carbon'!$C$4</f>
        <v>5100.0602314334283</v>
      </c>
      <c r="K1638" s="26">
        <f>I1638*'Social Cost of Carbon'!$C$5</f>
        <v>10200.120462866857</v>
      </c>
      <c r="L1638" s="26">
        <f>I1638*'Social Cost of Carbon'!$C$6</f>
        <v>15300.180694300285</v>
      </c>
      <c r="M1638" s="23">
        <f t="shared" si="177"/>
        <v>0.54910099514044608</v>
      </c>
      <c r="N1638" s="23">
        <f t="shared" si="178"/>
        <v>1.0982019902808922</v>
      </c>
      <c r="O1638" s="23">
        <f t="shared" si="179"/>
        <v>1.6473029854213381</v>
      </c>
      <c r="P1638" s="27"/>
    </row>
    <row r="1639" spans="1:16" x14ac:dyDescent="0.25">
      <c r="A1639" s="24">
        <f t="shared" si="180"/>
        <v>2020</v>
      </c>
      <c r="B1639" s="32">
        <v>44002</v>
      </c>
      <c r="C1639" s="28">
        <f>'Bitcoin Data'!C1639</f>
        <v>9332.3408199999994</v>
      </c>
      <c r="D1639" s="26">
        <f>'Bitcoin Data'!K1639</f>
        <v>856.24583769384458</v>
      </c>
      <c r="E1639" s="25">
        <f>'Bitcoin Data'!J1639</f>
        <v>216036.47183704999</v>
      </c>
      <c r="F1639" s="25">
        <f t="shared" si="175"/>
        <v>184.98032980053753</v>
      </c>
      <c r="G1639" s="23">
        <f>'Emissions Factors'!$AB$39/1000</f>
        <v>0.49266147344102867</v>
      </c>
      <c r="H1639" s="26">
        <f t="shared" si="181"/>
        <v>91132.681837140233</v>
      </c>
      <c r="I1639" s="23">
        <f t="shared" si="176"/>
        <v>106.43284653224234</v>
      </c>
      <c r="J1639" s="26">
        <f>I1639*'Social Cost of Carbon'!$C$4</f>
        <v>5321.6423266121164</v>
      </c>
      <c r="K1639" s="26">
        <f>I1639*'Social Cost of Carbon'!$C$5</f>
        <v>10643.284653224233</v>
      </c>
      <c r="L1639" s="26">
        <f>I1639*'Social Cost of Carbon'!$C$6</f>
        <v>15964.926979836351</v>
      </c>
      <c r="M1639" s="23">
        <f t="shared" si="177"/>
        <v>0.57023660293325173</v>
      </c>
      <c r="N1639" s="23">
        <f t="shared" si="178"/>
        <v>1.1404732058665035</v>
      </c>
      <c r="O1639" s="23">
        <f t="shared" si="179"/>
        <v>1.7107098087997554</v>
      </c>
      <c r="P1639" s="27"/>
    </row>
    <row r="1640" spans="1:16" x14ac:dyDescent="0.25">
      <c r="A1640" s="24">
        <f t="shared" si="180"/>
        <v>2020</v>
      </c>
      <c r="B1640" s="32">
        <v>44003</v>
      </c>
      <c r="C1640" s="28">
        <f>'Bitcoin Data'!C1640</f>
        <v>9303.6298829999996</v>
      </c>
      <c r="D1640" s="26">
        <f>'Bitcoin Data'!K1640</f>
        <v>912.50126736287132</v>
      </c>
      <c r="E1640" s="25">
        <f>'Bitcoin Data'!J1640</f>
        <v>202511.1972502408</v>
      </c>
      <c r="F1640" s="25">
        <f t="shared" si="175"/>
        <v>184.79172414601717</v>
      </c>
      <c r="G1640" s="23">
        <f>'Emissions Factors'!$AB$39/1000</f>
        <v>0.49266147344102867</v>
      </c>
      <c r="H1640" s="26">
        <f t="shared" si="181"/>
        <v>91039.763097484931</v>
      </c>
      <c r="I1640" s="23">
        <f t="shared" si="176"/>
        <v>99.769464825610427</v>
      </c>
      <c r="J1640" s="26">
        <f>I1640*'Social Cost of Carbon'!$C$4</f>
        <v>4988.4732412805215</v>
      </c>
      <c r="K1640" s="26">
        <f>I1640*'Social Cost of Carbon'!$C$5</f>
        <v>9976.946482561043</v>
      </c>
      <c r="L1640" s="26">
        <f>I1640*'Social Cost of Carbon'!$C$6</f>
        <v>14965.419723841564</v>
      </c>
      <c r="M1640" s="23">
        <f t="shared" si="177"/>
        <v>0.53618569354265466</v>
      </c>
      <c r="N1640" s="23">
        <f t="shared" si="178"/>
        <v>1.0723713870853093</v>
      </c>
      <c r="O1640" s="23">
        <f t="shared" si="179"/>
        <v>1.6085570806279639</v>
      </c>
      <c r="P1640" s="27"/>
    </row>
    <row r="1641" spans="1:16" x14ac:dyDescent="0.25">
      <c r="A1641" s="24">
        <f t="shared" si="180"/>
        <v>2020</v>
      </c>
      <c r="B1641" s="32">
        <v>44004</v>
      </c>
      <c r="C1641" s="28">
        <f>'Bitcoin Data'!C1641</f>
        <v>9648.7177730000003</v>
      </c>
      <c r="D1641" s="26">
        <f>'Bitcoin Data'!K1641</f>
        <v>893.74379344587885</v>
      </c>
      <c r="E1641" s="25">
        <f>'Bitcoin Data'!J1641</f>
        <v>206235.55173905852</v>
      </c>
      <c r="F1641" s="25">
        <f t="shared" si="175"/>
        <v>184.32174435466999</v>
      </c>
      <c r="G1641" s="23">
        <f>'Emissions Factors'!$AB$39/1000</f>
        <v>0.49266147344102867</v>
      </c>
      <c r="H1641" s="26">
        <f t="shared" si="181"/>
        <v>90808.222160992329</v>
      </c>
      <c r="I1641" s="23">
        <f t="shared" si="176"/>
        <v>101.60431079568806</v>
      </c>
      <c r="J1641" s="26">
        <f>I1641*'Social Cost of Carbon'!$C$4</f>
        <v>5080.2155397844035</v>
      </c>
      <c r="K1641" s="26">
        <f>I1641*'Social Cost of Carbon'!$C$5</f>
        <v>10160.431079568807</v>
      </c>
      <c r="L1641" s="26">
        <f>I1641*'Social Cost of Carbon'!$C$6</f>
        <v>15240.646619353211</v>
      </c>
      <c r="M1641" s="23">
        <f t="shared" si="177"/>
        <v>0.52651716624983758</v>
      </c>
      <c r="N1641" s="23">
        <f t="shared" si="178"/>
        <v>1.0530343324996752</v>
      </c>
      <c r="O1641" s="23">
        <f t="shared" si="179"/>
        <v>1.5795514987495127</v>
      </c>
      <c r="P1641" s="27"/>
    </row>
    <row r="1642" spans="1:16" x14ac:dyDescent="0.25">
      <c r="A1642" s="24">
        <f t="shared" si="180"/>
        <v>2020</v>
      </c>
      <c r="B1642" s="32">
        <v>44005</v>
      </c>
      <c r="C1642" s="28">
        <f>'Bitcoin Data'!C1642</f>
        <v>9629.6582030000009</v>
      </c>
      <c r="D1642" s="26">
        <f>'Bitcoin Data'!K1642</f>
        <v>987.49177090190904</v>
      </c>
      <c r="E1642" s="25">
        <f>'Bitcoin Data'!J1642</f>
        <v>191096.98440192459</v>
      </c>
      <c r="F1642" s="25">
        <f t="shared" si="175"/>
        <v>188.706699541071</v>
      </c>
      <c r="G1642" s="23">
        <f>'Emissions Factors'!$AB$39/1000</f>
        <v>0.49266147344102867</v>
      </c>
      <c r="H1642" s="26">
        <f t="shared" si="181"/>
        <v>92968.520644097531</v>
      </c>
      <c r="I1642" s="23">
        <f t="shared" si="176"/>
        <v>94.146121905589453</v>
      </c>
      <c r="J1642" s="26">
        <f>I1642*'Social Cost of Carbon'!$C$4</f>
        <v>4707.3060952794731</v>
      </c>
      <c r="K1642" s="26">
        <f>I1642*'Social Cost of Carbon'!$C$5</f>
        <v>9414.6121905589462</v>
      </c>
      <c r="L1642" s="26">
        <f>I1642*'Social Cost of Carbon'!$C$6</f>
        <v>14121.918285838417</v>
      </c>
      <c r="M1642" s="23">
        <f t="shared" si="177"/>
        <v>0.48883418248562238</v>
      </c>
      <c r="N1642" s="23">
        <f t="shared" si="178"/>
        <v>0.97766836497124476</v>
      </c>
      <c r="O1642" s="23">
        <f t="shared" si="179"/>
        <v>1.4665025474568669</v>
      </c>
      <c r="P1642" s="27"/>
    </row>
    <row r="1643" spans="1:16" x14ac:dyDescent="0.25">
      <c r="A1643" s="24">
        <f t="shared" si="180"/>
        <v>2020</v>
      </c>
      <c r="B1643" s="32">
        <v>44006</v>
      </c>
      <c r="C1643" s="28">
        <f>'Bitcoin Data'!C1643</f>
        <v>9313.6103519999997</v>
      </c>
      <c r="D1643" s="26">
        <f>'Bitcoin Data'!K1643</f>
        <v>868.72586872586874</v>
      </c>
      <c r="E1643" s="25">
        <f>'Bitcoin Data'!J1643</f>
        <v>222149.64964336922</v>
      </c>
      <c r="F1643" s="25">
        <f t="shared" si="175"/>
        <v>192.98714737358333</v>
      </c>
      <c r="G1643" s="23">
        <f>'Emissions Factors'!$AB$39/1000</f>
        <v>0.49266147344102867</v>
      </c>
      <c r="H1643" s="26">
        <f t="shared" si="181"/>
        <v>95077.332380250504</v>
      </c>
      <c r="I1643" s="23">
        <f t="shared" si="176"/>
        <v>109.44457371771058</v>
      </c>
      <c r="J1643" s="26">
        <f>I1643*'Social Cost of Carbon'!$C$4</f>
        <v>5472.2286858855296</v>
      </c>
      <c r="K1643" s="26">
        <f>I1643*'Social Cost of Carbon'!$C$5</f>
        <v>10944.457371771059</v>
      </c>
      <c r="L1643" s="26">
        <f>I1643*'Social Cost of Carbon'!$C$6</f>
        <v>16416.686057656589</v>
      </c>
      <c r="M1643" s="23">
        <f t="shared" si="177"/>
        <v>0.58755181707923032</v>
      </c>
      <c r="N1643" s="23">
        <f t="shared" si="178"/>
        <v>1.1751036341584606</v>
      </c>
      <c r="O1643" s="23">
        <f t="shared" si="179"/>
        <v>1.7626554512376909</v>
      </c>
      <c r="P1643" s="27"/>
    </row>
    <row r="1644" spans="1:16" x14ac:dyDescent="0.25">
      <c r="A1644" s="24">
        <f t="shared" si="180"/>
        <v>2020</v>
      </c>
      <c r="B1644" s="32">
        <v>44007</v>
      </c>
      <c r="C1644" s="28">
        <f>'Bitcoin Data'!C1644</f>
        <v>9264.8134769999997</v>
      </c>
      <c r="D1644" s="26">
        <f>'Bitcoin Data'!K1644</f>
        <v>881.22980515029872</v>
      </c>
      <c r="E1644" s="25">
        <f>'Bitcoin Data'!J1644</f>
        <v>219101.45201846719</v>
      </c>
      <c r="F1644" s="25">
        <f t="shared" si="175"/>
        <v>193.07872987038135</v>
      </c>
      <c r="G1644" s="23">
        <f>'Emissions Factors'!$AB$39/1000</f>
        <v>0.49266147344102867</v>
      </c>
      <c r="H1644" s="26">
        <f t="shared" si="181"/>
        <v>95122.451548064433</v>
      </c>
      <c r="I1644" s="23">
        <f t="shared" si="176"/>
        <v>107.94284418448689</v>
      </c>
      <c r="J1644" s="26">
        <f>I1644*'Social Cost of Carbon'!$C$4</f>
        <v>5397.1422092243447</v>
      </c>
      <c r="K1644" s="26">
        <f>I1644*'Social Cost of Carbon'!$C$5</f>
        <v>10794.284418448689</v>
      </c>
      <c r="L1644" s="26">
        <f>I1644*'Social Cost of Carbon'!$C$6</f>
        <v>16191.426627673032</v>
      </c>
      <c r="M1644" s="23">
        <f t="shared" si="177"/>
        <v>0.58254191761364749</v>
      </c>
      <c r="N1644" s="23">
        <f t="shared" si="178"/>
        <v>1.165083835227295</v>
      </c>
      <c r="O1644" s="23">
        <f t="shared" si="179"/>
        <v>1.7476257528409422</v>
      </c>
      <c r="P1644" s="27"/>
    </row>
    <row r="1645" spans="1:16" x14ac:dyDescent="0.25">
      <c r="A1645" s="24">
        <f t="shared" si="180"/>
        <v>2020</v>
      </c>
      <c r="B1645" s="32">
        <v>44008</v>
      </c>
      <c r="C1645" s="28">
        <f>'Bitcoin Data'!C1645</f>
        <v>9162.9179690000001</v>
      </c>
      <c r="D1645" s="26">
        <f>'Bitcoin Data'!K1645</f>
        <v>1025.0569476082005</v>
      </c>
      <c r="E1645" s="25">
        <f>'Bitcoin Data'!J1645</f>
        <v>191493.84894910004</v>
      </c>
      <c r="F1645" s="25">
        <f t="shared" si="175"/>
        <v>196.2921002895103</v>
      </c>
      <c r="G1645" s="23">
        <f>'Emissions Factors'!$AB$39/1000</f>
        <v>0.49266147344102867</v>
      </c>
      <c r="H1645" s="26">
        <f t="shared" si="181"/>
        <v>96705.555353464326</v>
      </c>
      <c r="I1645" s="23">
        <f t="shared" si="176"/>
        <v>94.341641778157395</v>
      </c>
      <c r="J1645" s="26">
        <f>I1645*'Social Cost of Carbon'!$C$4</f>
        <v>4717.0820889078695</v>
      </c>
      <c r="K1645" s="26">
        <f>I1645*'Social Cost of Carbon'!$C$5</f>
        <v>9434.1641778157391</v>
      </c>
      <c r="L1645" s="26">
        <f>I1645*'Social Cost of Carbon'!$C$6</f>
        <v>14151.246266723609</v>
      </c>
      <c r="M1645" s="23">
        <f t="shared" si="177"/>
        <v>0.51480130072829522</v>
      </c>
      <c r="N1645" s="23">
        <f t="shared" si="178"/>
        <v>1.0296026014565904</v>
      </c>
      <c r="O1645" s="23">
        <f t="shared" si="179"/>
        <v>1.5444039021848859</v>
      </c>
      <c r="P1645" s="27"/>
    </row>
    <row r="1646" spans="1:16" x14ac:dyDescent="0.25">
      <c r="A1646" s="24">
        <f t="shared" si="180"/>
        <v>2020</v>
      </c>
      <c r="B1646" s="32">
        <v>44009</v>
      </c>
      <c r="C1646" s="28">
        <f>'Bitcoin Data'!C1646</f>
        <v>9045.390625</v>
      </c>
      <c r="D1646" s="26">
        <f>'Bitcoin Data'!K1646</f>
        <v>862.48203162434118</v>
      </c>
      <c r="E1646" s="25">
        <f>'Bitcoin Data'!J1646</f>
        <v>232441.99774604954</v>
      </c>
      <c r="F1646" s="25">
        <f t="shared" si="175"/>
        <v>200.47704645083334</v>
      </c>
      <c r="G1646" s="23">
        <f>'Emissions Factors'!$AB$39/1000</f>
        <v>0.49266147344102867</v>
      </c>
      <c r="H1646" s="26">
        <f t="shared" si="181"/>
        <v>98767.317095573104</v>
      </c>
      <c r="I1646" s="23">
        <f t="shared" si="176"/>
        <v>114.51521709914503</v>
      </c>
      <c r="J1646" s="26">
        <f>I1646*'Social Cost of Carbon'!$C$4</f>
        <v>5725.7608549572515</v>
      </c>
      <c r="K1646" s="26">
        <f>I1646*'Social Cost of Carbon'!$C$5</f>
        <v>11451.521709914503</v>
      </c>
      <c r="L1646" s="26">
        <f>I1646*'Social Cost of Carbon'!$C$6</f>
        <v>17177.282564871755</v>
      </c>
      <c r="M1646" s="23">
        <f t="shared" si="177"/>
        <v>0.6330031606520311</v>
      </c>
      <c r="N1646" s="23">
        <f t="shared" si="178"/>
        <v>1.2660063213040622</v>
      </c>
      <c r="O1646" s="23">
        <f t="shared" si="179"/>
        <v>1.8990094819560936</v>
      </c>
      <c r="P1646" s="27"/>
    </row>
    <row r="1647" spans="1:16" x14ac:dyDescent="0.25">
      <c r="A1647" s="24">
        <f t="shared" si="180"/>
        <v>2020</v>
      </c>
      <c r="B1647" s="32">
        <v>44010</v>
      </c>
      <c r="C1647" s="28">
        <f>'Bitcoin Data'!C1647</f>
        <v>9143.5820309999999</v>
      </c>
      <c r="D1647" s="26">
        <f>'Bitcoin Data'!K1647</f>
        <v>937.5</v>
      </c>
      <c r="E1647" s="25">
        <f>'Bitcoin Data'!J1647</f>
        <v>213935.24493716483</v>
      </c>
      <c r="F1647" s="25">
        <f t="shared" si="175"/>
        <v>200.564292128592</v>
      </c>
      <c r="G1647" s="23">
        <f>'Emissions Factors'!$AB$39/1000</f>
        <v>0.49266147344102867</v>
      </c>
      <c r="H1647" s="26">
        <f t="shared" si="181"/>
        <v>98810.29967972904</v>
      </c>
      <c r="I1647" s="23">
        <f t="shared" si="176"/>
        <v>105.39765299171098</v>
      </c>
      <c r="J1647" s="26">
        <f>I1647*'Social Cost of Carbon'!$C$4</f>
        <v>5269.8826495855492</v>
      </c>
      <c r="K1647" s="26">
        <f>I1647*'Social Cost of Carbon'!$C$5</f>
        <v>10539.765299171098</v>
      </c>
      <c r="L1647" s="26">
        <f>I1647*'Social Cost of Carbon'!$C$6</f>
        <v>15809.647948756648</v>
      </c>
      <c r="M1647" s="23">
        <f t="shared" si="177"/>
        <v>0.57634771927662154</v>
      </c>
      <c r="N1647" s="23">
        <f t="shared" si="178"/>
        <v>1.1526954385532431</v>
      </c>
      <c r="O1647" s="23">
        <f t="shared" si="179"/>
        <v>1.7290431578298648</v>
      </c>
      <c r="P1647" s="27"/>
    </row>
    <row r="1648" spans="1:16" x14ac:dyDescent="0.25">
      <c r="A1648" s="24">
        <f t="shared" si="180"/>
        <v>2020</v>
      </c>
      <c r="B1648" s="32">
        <v>44011</v>
      </c>
      <c r="C1648" s="28">
        <f>'Bitcoin Data'!C1648</f>
        <v>9190.8544920000004</v>
      </c>
      <c r="D1648" s="26">
        <f>'Bitcoin Data'!K1648</f>
        <v>906.25314671231513</v>
      </c>
      <c r="E1648" s="25">
        <f>'Bitcoin Data'!J1648</f>
        <v>222052.53412597277</v>
      </c>
      <c r="F1648" s="25">
        <f t="shared" si="175"/>
        <v>201.23580778710658</v>
      </c>
      <c r="G1648" s="23">
        <f>'Emissions Factors'!$AB$39/1000</f>
        <v>0.49266147344102867</v>
      </c>
      <c r="H1648" s="26">
        <f t="shared" si="181"/>
        <v>99141.129573491547</v>
      </c>
      <c r="I1648" s="23">
        <f t="shared" si="176"/>
        <v>109.39672864381605</v>
      </c>
      <c r="J1648" s="26">
        <f>I1648*'Social Cost of Carbon'!$C$4</f>
        <v>5469.836432190802</v>
      </c>
      <c r="K1648" s="26">
        <f>I1648*'Social Cost of Carbon'!$C$5</f>
        <v>10939.672864381604</v>
      </c>
      <c r="L1648" s="26">
        <f>I1648*'Social Cost of Carbon'!$C$6</f>
        <v>16409.509296572407</v>
      </c>
      <c r="M1648" s="23">
        <f t="shared" si="177"/>
        <v>0.59513905229942599</v>
      </c>
      <c r="N1648" s="23">
        <f t="shared" si="178"/>
        <v>1.190278104598852</v>
      </c>
      <c r="O1648" s="23">
        <f t="shared" si="179"/>
        <v>1.785417156898278</v>
      </c>
      <c r="P1648" s="27"/>
    </row>
    <row r="1649" spans="1:16" x14ac:dyDescent="0.25">
      <c r="A1649" s="24">
        <f t="shared" si="180"/>
        <v>2020</v>
      </c>
      <c r="B1649" s="32">
        <v>44012</v>
      </c>
      <c r="C1649" s="28">
        <f>'Bitcoin Data'!C1649</f>
        <v>9137.9931639999995</v>
      </c>
      <c r="D1649" s="26">
        <f>'Bitcoin Data'!K1649</f>
        <v>918.74234381380154</v>
      </c>
      <c r="E1649" s="25">
        <f>'Bitcoin Data'!J1649</f>
        <v>219340.21064828592</v>
      </c>
      <c r="F1649" s="25">
        <f t="shared" si="175"/>
        <v>201.51713922361915</v>
      </c>
      <c r="G1649" s="23">
        <f>'Emissions Factors'!$AB$39/1000</f>
        <v>0.49266147344102867</v>
      </c>
      <c r="H1649" s="26">
        <f t="shared" si="181"/>
        <v>99279.730733529126</v>
      </c>
      <c r="I1649" s="23">
        <f t="shared" si="176"/>
        <v>108.06047136285015</v>
      </c>
      <c r="J1649" s="26">
        <f>I1649*'Social Cost of Carbon'!$C$4</f>
        <v>5403.0235681425074</v>
      </c>
      <c r="K1649" s="26">
        <f>I1649*'Social Cost of Carbon'!$C$5</f>
        <v>10806.047136285015</v>
      </c>
      <c r="L1649" s="26">
        <f>I1649*'Social Cost of Carbon'!$C$6</f>
        <v>16209.070704427522</v>
      </c>
      <c r="M1649" s="23">
        <f t="shared" si="177"/>
        <v>0.59127025717509141</v>
      </c>
      <c r="N1649" s="23">
        <f t="shared" si="178"/>
        <v>1.1825405143501828</v>
      </c>
      <c r="O1649" s="23">
        <f t="shared" si="179"/>
        <v>1.7738107715252744</v>
      </c>
      <c r="P1649" s="27"/>
    </row>
    <row r="1650" spans="1:16" x14ac:dyDescent="0.25">
      <c r="A1650" s="24">
        <f t="shared" si="180"/>
        <v>2020</v>
      </c>
      <c r="B1650" s="32">
        <v>44013</v>
      </c>
      <c r="C1650" s="28">
        <f>'Bitcoin Data'!C1650</f>
        <v>9228.3251949999994</v>
      </c>
      <c r="D1650" s="26">
        <f>'Bitcoin Data'!K1650</f>
        <v>1012.4873439082013</v>
      </c>
      <c r="E1650" s="25">
        <f>'Bitcoin Data'!J1650</f>
        <v>196810.46933062031</v>
      </c>
      <c r="F1650" s="25">
        <f t="shared" si="175"/>
        <v>199.26810934588627</v>
      </c>
      <c r="G1650" s="23">
        <f>'Emissions Factors'!$AB$39/1000</f>
        <v>0.49266147344102867</v>
      </c>
      <c r="H1650" s="26">
        <f t="shared" si="181"/>
        <v>98171.720360152351</v>
      </c>
      <c r="I1650" s="23">
        <f t="shared" si="176"/>
        <v>96.960935809043789</v>
      </c>
      <c r="J1650" s="26">
        <f>I1650*'Social Cost of Carbon'!$C$4</f>
        <v>4848.0467904521893</v>
      </c>
      <c r="K1650" s="26">
        <f>I1650*'Social Cost of Carbon'!$C$5</f>
        <v>9696.0935809043785</v>
      </c>
      <c r="L1650" s="26">
        <f>I1650*'Social Cost of Carbon'!$C$6</f>
        <v>14544.140371356569</v>
      </c>
      <c r="M1650" s="23">
        <f t="shared" si="177"/>
        <v>0.52534416462468292</v>
      </c>
      <c r="N1650" s="23">
        <f t="shared" si="178"/>
        <v>1.0506883292493658</v>
      </c>
      <c r="O1650" s="23">
        <f t="shared" si="179"/>
        <v>1.5760324938740491</v>
      </c>
      <c r="P1650" s="27"/>
    </row>
    <row r="1651" spans="1:16" x14ac:dyDescent="0.25">
      <c r="A1651" s="24">
        <f t="shared" si="180"/>
        <v>2020</v>
      </c>
      <c r="B1651" s="32">
        <v>44014</v>
      </c>
      <c r="C1651" s="28">
        <f>'Bitcoin Data'!C1651</f>
        <v>9123.4101559999999</v>
      </c>
      <c r="D1651" s="26">
        <f>'Bitcoin Data'!K1651</f>
        <v>1025.0569476082005</v>
      </c>
      <c r="E1651" s="25">
        <f>'Bitcoin Data'!J1651</f>
        <v>198655.68581070154</v>
      </c>
      <c r="F1651" s="25">
        <f t="shared" si="175"/>
        <v>203.63339092213144</v>
      </c>
      <c r="G1651" s="23">
        <f>'Emissions Factors'!$AB$39/1000</f>
        <v>0.49266147344102867</v>
      </c>
      <c r="H1651" s="26">
        <f t="shared" si="181"/>
        <v>100322.32641349027</v>
      </c>
      <c r="I1651" s="23">
        <f t="shared" si="176"/>
        <v>97.87000287893828</v>
      </c>
      <c r="J1651" s="26">
        <f>I1651*'Social Cost of Carbon'!$C$4</f>
        <v>4893.5001439469142</v>
      </c>
      <c r="K1651" s="26">
        <f>I1651*'Social Cost of Carbon'!$C$5</f>
        <v>9787.0002878938285</v>
      </c>
      <c r="L1651" s="26">
        <f>I1651*'Social Cost of Carbon'!$C$6</f>
        <v>14680.500431840743</v>
      </c>
      <c r="M1651" s="23">
        <f t="shared" si="177"/>
        <v>0.53636743939750531</v>
      </c>
      <c r="N1651" s="23">
        <f t="shared" si="178"/>
        <v>1.0727348787950106</v>
      </c>
      <c r="O1651" s="23">
        <f t="shared" si="179"/>
        <v>1.6091023181925159</v>
      </c>
      <c r="P1651" s="27"/>
    </row>
    <row r="1652" spans="1:16" x14ac:dyDescent="0.25">
      <c r="A1652" s="24">
        <f t="shared" si="180"/>
        <v>2020</v>
      </c>
      <c r="B1652" s="32">
        <v>44015</v>
      </c>
      <c r="C1652" s="28">
        <f>'Bitcoin Data'!C1652</f>
        <v>9087.3037110000005</v>
      </c>
      <c r="D1652" s="26">
        <f>'Bitcoin Data'!K1652</f>
        <v>1018.7910346388952</v>
      </c>
      <c r="E1652" s="25">
        <f>'Bitcoin Data'!J1652</f>
        <v>204157.58112442182</v>
      </c>
      <c r="F1652" s="25">
        <f t="shared" si="175"/>
        <v>207.99391330312389</v>
      </c>
      <c r="G1652" s="23">
        <f>'Emissions Factors'!$AB$39/1000</f>
        <v>0.49266147344102867</v>
      </c>
      <c r="H1652" s="26">
        <f t="shared" si="181"/>
        <v>102470.58779468259</v>
      </c>
      <c r="I1652" s="23">
        <f t="shared" si="176"/>
        <v>100.58057473091399</v>
      </c>
      <c r="J1652" s="26">
        <f>I1652*'Social Cost of Carbon'!$C$4</f>
        <v>5029.0287365456998</v>
      </c>
      <c r="K1652" s="26">
        <f>I1652*'Social Cost of Carbon'!$C$5</f>
        <v>10058.0574730914</v>
      </c>
      <c r="L1652" s="26">
        <f>I1652*'Social Cost of Carbon'!$C$6</f>
        <v>15087.086209637098</v>
      </c>
      <c r="M1652" s="23">
        <f t="shared" si="177"/>
        <v>0.55341263992950518</v>
      </c>
      <c r="N1652" s="23">
        <f t="shared" si="178"/>
        <v>1.1068252798590104</v>
      </c>
      <c r="O1652" s="23">
        <f t="shared" si="179"/>
        <v>1.6602379197885155</v>
      </c>
      <c r="P1652" s="27"/>
    </row>
    <row r="1653" spans="1:16" x14ac:dyDescent="0.25">
      <c r="A1653" s="24">
        <f t="shared" si="180"/>
        <v>2020</v>
      </c>
      <c r="B1653" s="32">
        <v>44016</v>
      </c>
      <c r="C1653" s="28">
        <f>'Bitcoin Data'!C1653</f>
        <v>9132.4882809999999</v>
      </c>
      <c r="D1653" s="26">
        <f>'Bitcoin Data'!K1653</f>
        <v>981.24727431312681</v>
      </c>
      <c r="E1653" s="25">
        <f>'Bitcoin Data'!J1653</f>
        <v>211655.99557923307</v>
      </c>
      <c r="F1653" s="25">
        <f t="shared" si="175"/>
        <v>207.68686875415366</v>
      </c>
      <c r="G1653" s="23">
        <f>'Emissions Factors'!$AB$39/1000</f>
        <v>0.49266147344102867</v>
      </c>
      <c r="H1653" s="26">
        <f t="shared" si="181"/>
        <v>102319.31877477489</v>
      </c>
      <c r="I1653" s="23">
        <f t="shared" si="176"/>
        <v>104.27475464469282</v>
      </c>
      <c r="J1653" s="26">
        <f>I1653*'Social Cost of Carbon'!$C$4</f>
        <v>5213.737732234641</v>
      </c>
      <c r="K1653" s="26">
        <f>I1653*'Social Cost of Carbon'!$C$5</f>
        <v>10427.475464469282</v>
      </c>
      <c r="L1653" s="26">
        <f>I1653*'Social Cost of Carbon'!$C$6</f>
        <v>15641.213196703922</v>
      </c>
      <c r="M1653" s="23">
        <f t="shared" si="177"/>
        <v>0.57090001890084452</v>
      </c>
      <c r="N1653" s="23">
        <f t="shared" si="178"/>
        <v>1.141800037801689</v>
      </c>
      <c r="O1653" s="23">
        <f t="shared" si="179"/>
        <v>1.7127000567025334</v>
      </c>
      <c r="P1653" s="27"/>
    </row>
    <row r="1654" spans="1:16" x14ac:dyDescent="0.25">
      <c r="A1654" s="24">
        <f t="shared" si="180"/>
        <v>2020</v>
      </c>
      <c r="B1654" s="32">
        <v>44017</v>
      </c>
      <c r="C1654" s="28">
        <f>'Bitcoin Data'!C1654</f>
        <v>9073.9423829999996</v>
      </c>
      <c r="D1654" s="26">
        <f>'Bitcoin Data'!K1654</f>
        <v>1018.7910346388952</v>
      </c>
      <c r="E1654" s="25">
        <f>'Bitcoin Data'!J1654</f>
        <v>207367.09632881425</v>
      </c>
      <c r="F1654" s="25">
        <f t="shared" si="175"/>
        <v>211.26373861889613</v>
      </c>
      <c r="G1654" s="23">
        <f>'Emissions Factors'!$AB$39/1000</f>
        <v>0.49266147344102867</v>
      </c>
      <c r="H1654" s="26">
        <f t="shared" si="181"/>
        <v>104081.50475264572</v>
      </c>
      <c r="I1654" s="23">
        <f t="shared" si="176"/>
        <v>102.16177922054136</v>
      </c>
      <c r="J1654" s="26">
        <f>I1654*'Social Cost of Carbon'!$C$4</f>
        <v>5108.0889610270679</v>
      </c>
      <c r="K1654" s="26">
        <f>I1654*'Social Cost of Carbon'!$C$5</f>
        <v>10216.177922054136</v>
      </c>
      <c r="L1654" s="26">
        <f>I1654*'Social Cost of Carbon'!$C$6</f>
        <v>15324.266883081204</v>
      </c>
      <c r="M1654" s="23">
        <f t="shared" si="177"/>
        <v>0.56294042274249567</v>
      </c>
      <c r="N1654" s="23">
        <f t="shared" si="178"/>
        <v>1.1258808454849913</v>
      </c>
      <c r="O1654" s="23">
        <f t="shared" si="179"/>
        <v>1.6888212682274868</v>
      </c>
      <c r="P1654" s="27"/>
    </row>
    <row r="1655" spans="1:16" x14ac:dyDescent="0.25">
      <c r="A1655" s="24">
        <f t="shared" si="180"/>
        <v>2020</v>
      </c>
      <c r="B1655" s="32">
        <v>44018</v>
      </c>
      <c r="C1655" s="28">
        <f>'Bitcoin Data'!C1655</f>
        <v>9375.4746090000008</v>
      </c>
      <c r="D1655" s="26">
        <f>'Bitcoin Data'!K1655</f>
        <v>962.46390760346469</v>
      </c>
      <c r="E1655" s="25">
        <f>'Bitcoin Data'!J1655</f>
        <v>222005.42805651683</v>
      </c>
      <c r="F1655" s="25">
        <f t="shared" si="175"/>
        <v>213.67221179645506</v>
      </c>
      <c r="G1655" s="23">
        <f>'Emissions Factors'!$AB$39/1000</f>
        <v>0.49266147344102867</v>
      </c>
      <c r="H1655" s="26">
        <f t="shared" si="181"/>
        <v>105268.0666970451</v>
      </c>
      <c r="I1655" s="23">
        <f t="shared" si="176"/>
        <v>109.37352129822987</v>
      </c>
      <c r="J1655" s="26">
        <f>I1655*'Social Cost of Carbon'!$C$4</f>
        <v>5468.676064911494</v>
      </c>
      <c r="K1655" s="26">
        <f>I1655*'Social Cost of Carbon'!$C$5</f>
        <v>10937.352129822988</v>
      </c>
      <c r="L1655" s="26">
        <f>I1655*'Social Cost of Carbon'!$C$6</f>
        <v>16406.028194734481</v>
      </c>
      <c r="M1655" s="23">
        <f t="shared" si="177"/>
        <v>0.58329591759139643</v>
      </c>
      <c r="N1655" s="23">
        <f t="shared" si="178"/>
        <v>1.1665918351827929</v>
      </c>
      <c r="O1655" s="23">
        <f t="shared" si="179"/>
        <v>1.7498877527741892</v>
      </c>
      <c r="P1655" s="27"/>
    </row>
    <row r="1656" spans="1:16" x14ac:dyDescent="0.25">
      <c r="A1656" s="24">
        <f t="shared" si="180"/>
        <v>2020</v>
      </c>
      <c r="B1656" s="32">
        <v>44019</v>
      </c>
      <c r="C1656" s="28">
        <f>'Bitcoin Data'!C1656</f>
        <v>9252.2773440000001</v>
      </c>
      <c r="D1656" s="26">
        <f>'Bitcoin Data'!K1656</f>
        <v>1006.2611806797852</v>
      </c>
      <c r="E1656" s="25">
        <f>'Bitcoin Data'!J1656</f>
        <v>213962.55008019783</v>
      </c>
      <c r="F1656" s="25">
        <f t="shared" si="175"/>
        <v>215.30220826495756</v>
      </c>
      <c r="G1656" s="23">
        <f>'Emissions Factors'!$AB$39/1000</f>
        <v>0.49266147344102867</v>
      </c>
      <c r="H1656" s="26">
        <f t="shared" si="181"/>
        <v>106071.10315892122</v>
      </c>
      <c r="I1656" s="23">
        <f t="shared" si="176"/>
        <v>105.41110518371015</v>
      </c>
      <c r="J1656" s="26">
        <f>I1656*'Social Cost of Carbon'!$C$4</f>
        <v>5270.5552591855076</v>
      </c>
      <c r="K1656" s="26">
        <f>I1656*'Social Cost of Carbon'!$C$5</f>
        <v>10541.110518371015</v>
      </c>
      <c r="L1656" s="26">
        <f>I1656*'Social Cost of Carbon'!$C$6</f>
        <v>15811.665777556522</v>
      </c>
      <c r="M1656" s="23">
        <f t="shared" si="177"/>
        <v>0.56964951040982403</v>
      </c>
      <c r="N1656" s="23">
        <f t="shared" si="178"/>
        <v>1.1392990208196481</v>
      </c>
      <c r="O1656" s="23">
        <f t="shared" si="179"/>
        <v>1.7089485312294721</v>
      </c>
      <c r="P1656" s="27"/>
    </row>
    <row r="1657" spans="1:16" x14ac:dyDescent="0.25">
      <c r="A1657" s="24">
        <f t="shared" si="180"/>
        <v>2020</v>
      </c>
      <c r="B1657" s="32">
        <v>44020</v>
      </c>
      <c r="C1657" s="28">
        <f>'Bitcoin Data'!C1657</f>
        <v>9428.3330079999996</v>
      </c>
      <c r="D1657" s="26">
        <f>'Bitcoin Data'!K1657</f>
        <v>943.79194630872496</v>
      </c>
      <c r="E1657" s="25">
        <f>'Bitcoin Data'!J1657</f>
        <v>230877.0617645765</v>
      </c>
      <c r="F1657" s="25">
        <f t="shared" si="175"/>
        <v>217.89991148082936</v>
      </c>
      <c r="G1657" s="23">
        <f>'Emissions Factors'!$AB$39/1000</f>
        <v>0.49266147344102867</v>
      </c>
      <c r="H1657" s="26">
        <f t="shared" si="181"/>
        <v>107350.89145281512</v>
      </c>
      <c r="I1657" s="23">
        <f t="shared" si="176"/>
        <v>113.74423343267163</v>
      </c>
      <c r="J1657" s="26">
        <f>I1657*'Social Cost of Carbon'!$C$4</f>
        <v>5687.2116716335813</v>
      </c>
      <c r="K1657" s="26">
        <f>I1657*'Social Cost of Carbon'!$C$5</f>
        <v>11374.423343267163</v>
      </c>
      <c r="L1657" s="26">
        <f>I1657*'Social Cost of Carbon'!$C$6</f>
        <v>17061.635014900745</v>
      </c>
      <c r="M1657" s="23">
        <f t="shared" si="177"/>
        <v>0.60320436993559168</v>
      </c>
      <c r="N1657" s="23">
        <f t="shared" si="178"/>
        <v>1.2064087398711834</v>
      </c>
      <c r="O1657" s="23">
        <f t="shared" si="179"/>
        <v>1.8096131098067751</v>
      </c>
      <c r="P1657" s="27"/>
    </row>
    <row r="1658" spans="1:16" x14ac:dyDescent="0.25">
      <c r="A1658" s="24">
        <f t="shared" si="180"/>
        <v>2020</v>
      </c>
      <c r="B1658" s="32">
        <v>44021</v>
      </c>
      <c r="C1658" s="28">
        <f>'Bitcoin Data'!C1658</f>
        <v>9277.9677730000003</v>
      </c>
      <c r="D1658" s="26">
        <f>'Bitcoin Data'!K1658</f>
        <v>1025.0569476082005</v>
      </c>
      <c r="E1658" s="25">
        <f>'Bitcoin Data'!J1658</f>
        <v>210380.07855725352</v>
      </c>
      <c r="F1658" s="25">
        <f t="shared" si="175"/>
        <v>215.65156116347174</v>
      </c>
      <c r="G1658" s="23">
        <f>'Emissions Factors'!$AB$39/1000</f>
        <v>0.49266147344102867</v>
      </c>
      <c r="H1658" s="26">
        <f t="shared" si="181"/>
        <v>106243.21587265411</v>
      </c>
      <c r="I1658" s="23">
        <f t="shared" si="176"/>
        <v>103.64615948465588</v>
      </c>
      <c r="J1658" s="26">
        <f>I1658*'Social Cost of Carbon'!$C$4</f>
        <v>5182.3079742327945</v>
      </c>
      <c r="K1658" s="26">
        <f>I1658*'Social Cost of Carbon'!$C$5</f>
        <v>10364.615948465589</v>
      </c>
      <c r="L1658" s="26">
        <f>I1658*'Social Cost of Carbon'!$C$6</f>
        <v>15546.923922698383</v>
      </c>
      <c r="M1658" s="23">
        <f t="shared" si="177"/>
        <v>0.55856067848327007</v>
      </c>
      <c r="N1658" s="23">
        <f t="shared" si="178"/>
        <v>1.1171213569665401</v>
      </c>
      <c r="O1658" s="23">
        <f t="shared" si="179"/>
        <v>1.6756820354498101</v>
      </c>
      <c r="P1658" s="27"/>
    </row>
    <row r="1659" spans="1:16" x14ac:dyDescent="0.25">
      <c r="A1659" s="24">
        <f t="shared" si="180"/>
        <v>2020</v>
      </c>
      <c r="B1659" s="32">
        <v>44022</v>
      </c>
      <c r="C1659" s="28">
        <f>'Bitcoin Data'!C1659</f>
        <v>9278.8076170000004</v>
      </c>
      <c r="D1659" s="26">
        <f>'Bitcoin Data'!K1659</f>
        <v>1006.2611806797852</v>
      </c>
      <c r="E1659" s="25">
        <f>'Bitcoin Data'!J1659</f>
        <v>214194.63421616011</v>
      </c>
      <c r="F1659" s="25">
        <f t="shared" si="175"/>
        <v>215.535745521628</v>
      </c>
      <c r="G1659" s="23">
        <f>'Emissions Factors'!$AB$39/1000</f>
        <v>0.49266147344102867</v>
      </c>
      <c r="H1659" s="26">
        <f t="shared" si="181"/>
        <v>106186.15796789585</v>
      </c>
      <c r="I1659" s="23">
        <f t="shared" si="176"/>
        <v>105.52544409609561</v>
      </c>
      <c r="J1659" s="26">
        <f>I1659*'Social Cost of Carbon'!$C$4</f>
        <v>5276.2722048047808</v>
      </c>
      <c r="K1659" s="26">
        <f>I1659*'Social Cost of Carbon'!$C$5</f>
        <v>10552.544409609562</v>
      </c>
      <c r="L1659" s="26">
        <f>I1659*'Social Cost of Carbon'!$C$6</f>
        <v>15828.816614414342</v>
      </c>
      <c r="M1659" s="23">
        <f t="shared" si="177"/>
        <v>0.56863687906816318</v>
      </c>
      <c r="N1659" s="23">
        <f t="shared" si="178"/>
        <v>1.1372737581363264</v>
      </c>
      <c r="O1659" s="23">
        <f t="shared" si="179"/>
        <v>1.7059106372044894</v>
      </c>
      <c r="P1659" s="27"/>
    </row>
    <row r="1660" spans="1:16" x14ac:dyDescent="0.25">
      <c r="A1660" s="24">
        <f t="shared" si="180"/>
        <v>2020</v>
      </c>
      <c r="B1660" s="32">
        <v>44023</v>
      </c>
      <c r="C1660" s="28">
        <f>'Bitcoin Data'!C1660</f>
        <v>9240.3466800000006</v>
      </c>
      <c r="D1660" s="26">
        <f>'Bitcoin Data'!K1660</f>
        <v>974.97562560935978</v>
      </c>
      <c r="E1660" s="25">
        <f>'Bitcoin Data'!J1660</f>
        <v>220552.07177603536</v>
      </c>
      <c r="F1660" s="25">
        <f t="shared" si="175"/>
        <v>215.03289415928052</v>
      </c>
      <c r="G1660" s="23">
        <f>'Emissions Factors'!$AB$39/1000</f>
        <v>0.49266147344102867</v>
      </c>
      <c r="H1660" s="26">
        <f t="shared" si="181"/>
        <v>105938.42247479991</v>
      </c>
      <c r="I1660" s="23">
        <f t="shared" si="176"/>
        <v>108.65750865165309</v>
      </c>
      <c r="J1660" s="26">
        <f>I1660*'Social Cost of Carbon'!$C$4</f>
        <v>5432.8754325826549</v>
      </c>
      <c r="K1660" s="26">
        <f>I1660*'Social Cost of Carbon'!$C$5</f>
        <v>10865.75086516531</v>
      </c>
      <c r="L1660" s="26">
        <f>I1660*'Social Cost of Carbon'!$C$6</f>
        <v>16298.626297747964</v>
      </c>
      <c r="M1660" s="23">
        <f t="shared" si="177"/>
        <v>0.58795147203098819</v>
      </c>
      <c r="N1660" s="23">
        <f t="shared" si="178"/>
        <v>1.1759029440619764</v>
      </c>
      <c r="O1660" s="23">
        <f t="shared" si="179"/>
        <v>1.7638544160929646</v>
      </c>
      <c r="P1660" s="27"/>
    </row>
    <row r="1661" spans="1:16" x14ac:dyDescent="0.25">
      <c r="A1661" s="24">
        <f t="shared" si="180"/>
        <v>2020</v>
      </c>
      <c r="B1661" s="32">
        <v>44024</v>
      </c>
      <c r="C1661" s="28">
        <f>'Bitcoin Data'!C1661</f>
        <v>9276.5</v>
      </c>
      <c r="D1661" s="26">
        <f>'Bitcoin Data'!K1661</f>
        <v>949.96833438885369</v>
      </c>
      <c r="E1661" s="25">
        <f>'Bitcoin Data'!J1661</f>
        <v>226032.76128820682</v>
      </c>
      <c r="F1661" s="25">
        <f t="shared" si="175"/>
        <v>214.72396575827119</v>
      </c>
      <c r="G1661" s="23">
        <f>'Emissions Factors'!$AB$39/1000</f>
        <v>0.49266147344102867</v>
      </c>
      <c r="H1661" s="26">
        <f t="shared" si="181"/>
        <v>105786.22535357087</v>
      </c>
      <c r="I1661" s="23">
        <f t="shared" si="176"/>
        <v>111.35763322219228</v>
      </c>
      <c r="J1661" s="26">
        <f>I1661*'Social Cost of Carbon'!$C$4</f>
        <v>5567.8816611096136</v>
      </c>
      <c r="K1661" s="26">
        <f>I1661*'Social Cost of Carbon'!$C$5</f>
        <v>11135.763322219227</v>
      </c>
      <c r="L1661" s="26">
        <f>I1661*'Social Cost of Carbon'!$C$6</f>
        <v>16703.644983328842</v>
      </c>
      <c r="M1661" s="23">
        <f t="shared" si="177"/>
        <v>0.60021362163635139</v>
      </c>
      <c r="N1661" s="23">
        <f t="shared" si="178"/>
        <v>1.2004272432727028</v>
      </c>
      <c r="O1661" s="23">
        <f t="shared" si="179"/>
        <v>1.8006408649090544</v>
      </c>
      <c r="P1661" s="27"/>
    </row>
    <row r="1662" spans="1:16" x14ac:dyDescent="0.25">
      <c r="A1662" s="24">
        <f t="shared" si="180"/>
        <v>2020</v>
      </c>
      <c r="B1662" s="32">
        <v>44025</v>
      </c>
      <c r="C1662" s="28">
        <f>'Bitcoin Data'!C1662</f>
        <v>9243.6142579999996</v>
      </c>
      <c r="D1662" s="26">
        <f>'Bitcoin Data'!K1662</f>
        <v>918.74234381380154</v>
      </c>
      <c r="E1662" s="25">
        <f>'Bitcoin Data'!J1662</f>
        <v>231274.73914941572</v>
      </c>
      <c r="F1662" s="25">
        <f t="shared" si="175"/>
        <v>212.48189591105978</v>
      </c>
      <c r="G1662" s="23">
        <f>'Emissions Factors'!$AB$39/1000</f>
        <v>0.49266147344102867</v>
      </c>
      <c r="H1662" s="26">
        <f t="shared" si="181"/>
        <v>104681.643919086</v>
      </c>
      <c r="I1662" s="23">
        <f t="shared" si="176"/>
        <v>113.94015375904071</v>
      </c>
      <c r="J1662" s="26">
        <f>I1662*'Social Cost of Carbon'!$C$4</f>
        <v>5697.0076879520357</v>
      </c>
      <c r="K1662" s="26">
        <f>I1662*'Social Cost of Carbon'!$C$5</f>
        <v>11394.015375904071</v>
      </c>
      <c r="L1662" s="26">
        <f>I1662*'Social Cost of Carbon'!$C$6</f>
        <v>17091.023063856108</v>
      </c>
      <c r="M1662" s="23">
        <f t="shared" si="177"/>
        <v>0.61631819859006887</v>
      </c>
      <c r="N1662" s="23">
        <f t="shared" si="178"/>
        <v>1.2326363971801377</v>
      </c>
      <c r="O1662" s="23">
        <f t="shared" si="179"/>
        <v>1.8489545957702067</v>
      </c>
      <c r="P1662" s="27"/>
    </row>
    <row r="1663" spans="1:16" x14ac:dyDescent="0.25">
      <c r="A1663" s="24">
        <f t="shared" si="180"/>
        <v>2020</v>
      </c>
      <c r="B1663" s="32">
        <v>44026</v>
      </c>
      <c r="C1663" s="28">
        <f>'Bitcoin Data'!C1663</f>
        <v>9243.2138670000004</v>
      </c>
      <c r="D1663" s="26">
        <f>'Bitcoin Data'!K1663</f>
        <v>900</v>
      </c>
      <c r="E1663" s="25">
        <f>'Bitcoin Data'!J1663</f>
        <v>236033.28546813424</v>
      </c>
      <c r="F1663" s="25">
        <f t="shared" si="175"/>
        <v>212.42995692132084</v>
      </c>
      <c r="G1663" s="23">
        <f>'Emissions Factors'!$AB$39/1000</f>
        <v>0.49266147344102867</v>
      </c>
      <c r="H1663" s="26">
        <f t="shared" si="181"/>
        <v>104656.05557987218</v>
      </c>
      <c r="I1663" s="23">
        <f t="shared" si="176"/>
        <v>116.28450619985796</v>
      </c>
      <c r="J1663" s="26">
        <f>I1663*'Social Cost of Carbon'!$C$4</f>
        <v>5814.2253099928976</v>
      </c>
      <c r="K1663" s="26">
        <f>I1663*'Social Cost of Carbon'!$C$5</f>
        <v>11628.450619985795</v>
      </c>
      <c r="L1663" s="26">
        <f>I1663*'Social Cost of Carbon'!$C$6</f>
        <v>17442.675929978694</v>
      </c>
      <c r="M1663" s="23">
        <f t="shared" si="177"/>
        <v>0.62902637477109213</v>
      </c>
      <c r="N1663" s="23">
        <f t="shared" si="178"/>
        <v>1.2580527495421843</v>
      </c>
      <c r="O1663" s="23">
        <f t="shared" si="179"/>
        <v>1.8870791243132763</v>
      </c>
      <c r="P1663" s="27"/>
    </row>
    <row r="1664" spans="1:16" x14ac:dyDescent="0.25">
      <c r="A1664" s="24">
        <f t="shared" si="180"/>
        <v>2020</v>
      </c>
      <c r="B1664" s="32">
        <v>44027</v>
      </c>
      <c r="C1664" s="28">
        <f>'Bitcoin Data'!C1664</f>
        <v>9192.8369139999995</v>
      </c>
      <c r="D1664" s="26">
        <f>'Bitcoin Data'!K1664</f>
        <v>862.48203162434118</v>
      </c>
      <c r="E1664" s="25">
        <f>'Bitcoin Data'!J1664</f>
        <v>245552.14903765003</v>
      </c>
      <c r="F1664" s="25">
        <f t="shared" si="175"/>
        <v>211.78431637171539</v>
      </c>
      <c r="G1664" s="23">
        <f>'Emissions Factors'!$AB$39/1000</f>
        <v>0.49266147344102867</v>
      </c>
      <c r="H1664" s="26">
        <f t="shared" si="181"/>
        <v>104337.97335539028</v>
      </c>
      <c r="I1664" s="23">
        <f t="shared" si="176"/>
        <v>120.97408355149973</v>
      </c>
      <c r="J1664" s="26">
        <f>I1664*'Social Cost of Carbon'!$C$4</f>
        <v>6048.7041775749867</v>
      </c>
      <c r="K1664" s="26">
        <f>I1664*'Social Cost of Carbon'!$C$5</f>
        <v>12097.408355149973</v>
      </c>
      <c r="L1664" s="26">
        <f>I1664*'Social Cost of Carbon'!$C$6</f>
        <v>18146.112532724961</v>
      </c>
      <c r="M1664" s="23">
        <f t="shared" si="177"/>
        <v>0.65798014629882806</v>
      </c>
      <c r="N1664" s="23">
        <f t="shared" si="178"/>
        <v>1.3159602925976561</v>
      </c>
      <c r="O1664" s="23">
        <f t="shared" si="179"/>
        <v>1.9739404388964843</v>
      </c>
      <c r="P1664" s="27"/>
    </row>
    <row r="1665" spans="1:16" x14ac:dyDescent="0.25">
      <c r="A1665" s="24">
        <f t="shared" si="180"/>
        <v>2020</v>
      </c>
      <c r="B1665" s="32">
        <v>44028</v>
      </c>
      <c r="C1665" s="28">
        <f>'Bitcoin Data'!C1665</f>
        <v>9132.2275389999995</v>
      </c>
      <c r="D1665" s="26">
        <f>'Bitcoin Data'!K1665</f>
        <v>850.0188893086513</v>
      </c>
      <c r="E1665" s="25">
        <f>'Bitcoin Data'!J1665</f>
        <v>249167.20870403349</v>
      </c>
      <c r="F1665" s="25">
        <f t="shared" si="175"/>
        <v>211.79683399473944</v>
      </c>
      <c r="G1665" s="23">
        <f>'Emissions Factors'!$AB$39/1000</f>
        <v>0.49266147344102867</v>
      </c>
      <c r="H1665" s="26">
        <f t="shared" si="181"/>
        <v>104344.14030599329</v>
      </c>
      <c r="I1665" s="23">
        <f t="shared" si="176"/>
        <v>122.75508417331744</v>
      </c>
      <c r="J1665" s="26">
        <f>I1665*'Social Cost of Carbon'!$C$4</f>
        <v>6137.7542086658723</v>
      </c>
      <c r="K1665" s="26">
        <f>I1665*'Social Cost of Carbon'!$C$5</f>
        <v>12275.508417331745</v>
      </c>
      <c r="L1665" s="26">
        <f>I1665*'Social Cost of Carbon'!$C$6</f>
        <v>18413.262625997617</v>
      </c>
      <c r="M1665" s="23">
        <f t="shared" si="177"/>
        <v>0.67209825669082823</v>
      </c>
      <c r="N1665" s="23">
        <f t="shared" si="178"/>
        <v>1.3441965133816565</v>
      </c>
      <c r="O1665" s="23">
        <f t="shared" si="179"/>
        <v>2.0162947700724847</v>
      </c>
      <c r="P1665" s="27"/>
    </row>
    <row r="1666" spans="1:16" x14ac:dyDescent="0.25">
      <c r="A1666" s="24">
        <f t="shared" si="180"/>
        <v>2020</v>
      </c>
      <c r="B1666" s="32">
        <v>44029</v>
      </c>
      <c r="C1666" s="28">
        <f>'Bitcoin Data'!C1666</f>
        <v>9151.3925780000009</v>
      </c>
      <c r="D1666" s="26">
        <f>'Bitcoin Data'!K1666</f>
        <v>737.5235597803819</v>
      </c>
      <c r="E1666" s="25">
        <f>'Bitcoin Data'!J1666</f>
        <v>283214.28548737912</v>
      </c>
      <c r="F1666" s="25">
        <f t="shared" si="175"/>
        <v>208.8772080133092</v>
      </c>
      <c r="G1666" s="23">
        <f>'Emissions Factors'!$AB$39/1000</f>
        <v>0.49266147344102867</v>
      </c>
      <c r="H1666" s="26">
        <f t="shared" si="181"/>
        <v>102905.75306808515</v>
      </c>
      <c r="I1666" s="23">
        <f t="shared" si="176"/>
        <v>139.52876718776034</v>
      </c>
      <c r="J1666" s="26">
        <f>I1666*'Social Cost of Carbon'!$C$4</f>
        <v>6976.4383593880166</v>
      </c>
      <c r="K1666" s="26">
        <f>I1666*'Social Cost of Carbon'!$C$5</f>
        <v>13952.876718776033</v>
      </c>
      <c r="L1666" s="26">
        <f>I1666*'Social Cost of Carbon'!$C$6</f>
        <v>20929.315078164051</v>
      </c>
      <c r="M1666" s="23">
        <f t="shared" si="177"/>
        <v>0.76233625646870551</v>
      </c>
      <c r="N1666" s="23">
        <f t="shared" si="178"/>
        <v>1.524672512937411</v>
      </c>
      <c r="O1666" s="23">
        <f t="shared" si="179"/>
        <v>2.2870087694061167</v>
      </c>
      <c r="P1666" s="27"/>
    </row>
    <row r="1667" spans="1:16" x14ac:dyDescent="0.25">
      <c r="A1667" s="24">
        <f t="shared" si="180"/>
        <v>2020</v>
      </c>
      <c r="B1667" s="32">
        <v>44030</v>
      </c>
      <c r="C1667" s="28">
        <f>'Bitcoin Data'!C1667</f>
        <v>9159.0400389999995</v>
      </c>
      <c r="D1667" s="26">
        <f>'Bitcoin Data'!K1667</f>
        <v>812.49435767807176</v>
      </c>
      <c r="E1667" s="25">
        <f>'Bitcoin Data'!J1667</f>
        <v>249509.31271880414</v>
      </c>
      <c r="F1667" s="25">
        <f t="shared" si="175"/>
        <v>202.72490877216191</v>
      </c>
      <c r="G1667" s="23">
        <f>'Emissions Factors'!$AB$39/1000</f>
        <v>0.49266147344102867</v>
      </c>
      <c r="H1667" s="26">
        <f t="shared" si="181"/>
        <v>99874.7522588914</v>
      </c>
      <c r="I1667" s="23">
        <f t="shared" si="176"/>
        <v>122.92362564130444</v>
      </c>
      <c r="J1667" s="26">
        <f>I1667*'Social Cost of Carbon'!$C$4</f>
        <v>6146.1812820652221</v>
      </c>
      <c r="K1667" s="26">
        <f>I1667*'Social Cost of Carbon'!$C$5</f>
        <v>12292.362564130444</v>
      </c>
      <c r="L1667" s="26">
        <f>I1667*'Social Cost of Carbon'!$C$6</f>
        <v>18438.543846195666</v>
      </c>
      <c r="M1667" s="23">
        <f t="shared" si="177"/>
        <v>0.67105081492102236</v>
      </c>
      <c r="N1667" s="23">
        <f t="shared" si="178"/>
        <v>1.3421016298420447</v>
      </c>
      <c r="O1667" s="23">
        <f t="shared" si="179"/>
        <v>2.0131524447630671</v>
      </c>
      <c r="P1667" s="27"/>
    </row>
    <row r="1668" spans="1:16" x14ac:dyDescent="0.25">
      <c r="A1668" s="24">
        <f t="shared" si="180"/>
        <v>2020</v>
      </c>
      <c r="B1668" s="32">
        <v>44031</v>
      </c>
      <c r="C1668" s="28">
        <f>'Bitcoin Data'!C1668</f>
        <v>9185.8173829999996</v>
      </c>
      <c r="D1668" s="26">
        <f>'Bitcoin Data'!K1668</f>
        <v>818.77729257641909</v>
      </c>
      <c r="E1668" s="25">
        <f>'Bitcoin Data'!J1668</f>
        <v>244369.49938442171</v>
      </c>
      <c r="F1668" s="25">
        <f t="shared" si="175"/>
        <v>200.08419709423171</v>
      </c>
      <c r="G1668" s="23">
        <f>'Emissions Factors'!$AB$39/1000</f>
        <v>0.49266147344102867</v>
      </c>
      <c r="H1668" s="26">
        <f t="shared" si="181"/>
        <v>98573.775352709388</v>
      </c>
      <c r="I1668" s="23">
        <f t="shared" si="176"/>
        <v>120.39143763077575</v>
      </c>
      <c r="J1668" s="26">
        <f>I1668*'Social Cost of Carbon'!$C$4</f>
        <v>6019.5718815387881</v>
      </c>
      <c r="K1668" s="26">
        <f>I1668*'Social Cost of Carbon'!$C$5</f>
        <v>12039.143763077576</v>
      </c>
      <c r="L1668" s="26">
        <f>I1668*'Social Cost of Carbon'!$C$6</f>
        <v>18058.715644616364</v>
      </c>
      <c r="M1668" s="23">
        <f t="shared" si="177"/>
        <v>0.65531151236242557</v>
      </c>
      <c r="N1668" s="23">
        <f t="shared" si="178"/>
        <v>1.3106230247248511</v>
      </c>
      <c r="O1668" s="23">
        <f t="shared" si="179"/>
        <v>1.9659345370872767</v>
      </c>
      <c r="P1668" s="27"/>
    </row>
    <row r="1669" spans="1:16" x14ac:dyDescent="0.25">
      <c r="A1669" s="24">
        <f t="shared" si="180"/>
        <v>2020</v>
      </c>
      <c r="B1669" s="32">
        <v>44032</v>
      </c>
      <c r="C1669" s="28">
        <f>'Bitcoin Data'!C1669</f>
        <v>9164.2314449999994</v>
      </c>
      <c r="D1669" s="26">
        <f>'Bitcoin Data'!K1669</f>
        <v>881.22980515029872</v>
      </c>
      <c r="E1669" s="25">
        <f>'Bitcoin Data'!J1669</f>
        <v>225172.13709142772</v>
      </c>
      <c r="F1669" s="25">
        <f t="shared" si="175"/>
        <v>198.42839849435521</v>
      </c>
      <c r="G1669" s="23">
        <f>'Emissions Factors'!$AB$39/1000</f>
        <v>0.49266147344102867</v>
      </c>
      <c r="H1669" s="26">
        <f t="shared" si="181"/>
        <v>97758.027174772636</v>
      </c>
      <c r="I1669" s="23">
        <f t="shared" si="176"/>
        <v>110.93363683732808</v>
      </c>
      <c r="J1669" s="26">
        <f>I1669*'Social Cost of Carbon'!$C$4</f>
        <v>5546.6818418664043</v>
      </c>
      <c r="K1669" s="26">
        <f>I1669*'Social Cost of Carbon'!$C$5</f>
        <v>11093.363683732809</v>
      </c>
      <c r="L1669" s="26">
        <f>I1669*'Social Cost of Carbon'!$C$6</f>
        <v>16640.045525599213</v>
      </c>
      <c r="M1669" s="23">
        <f t="shared" si="177"/>
        <v>0.60525335650407119</v>
      </c>
      <c r="N1669" s="23">
        <f t="shared" si="178"/>
        <v>1.2105067130081424</v>
      </c>
      <c r="O1669" s="23">
        <f t="shared" si="179"/>
        <v>1.8157600695122136</v>
      </c>
      <c r="P1669" s="27"/>
    </row>
    <row r="1670" spans="1:16" x14ac:dyDescent="0.25">
      <c r="A1670" s="24">
        <f t="shared" si="180"/>
        <v>2020</v>
      </c>
      <c r="B1670" s="32">
        <v>44033</v>
      </c>
      <c r="C1670" s="28">
        <f>'Bitcoin Data'!C1670</f>
        <v>9374.8876949999994</v>
      </c>
      <c r="D1670" s="26">
        <f>'Bitcoin Data'!K1670</f>
        <v>781.25</v>
      </c>
      <c r="E1670" s="25">
        <f>'Bitcoin Data'!J1670</f>
        <v>254006.97872751931</v>
      </c>
      <c r="F1670" s="25">
        <f t="shared" si="175"/>
        <v>198.44295213087446</v>
      </c>
      <c r="G1670" s="23">
        <f>'Emissions Factors'!$AB$39/1000</f>
        <v>0.49266147344102867</v>
      </c>
      <c r="H1670" s="26">
        <f t="shared" si="181"/>
        <v>97765.197190784136</v>
      </c>
      <c r="I1670" s="23">
        <f t="shared" si="176"/>
        <v>125.13945240420369</v>
      </c>
      <c r="J1670" s="26">
        <f>I1670*'Social Cost of Carbon'!$C$4</f>
        <v>6256.9726202101847</v>
      </c>
      <c r="K1670" s="26">
        <f>I1670*'Social Cost of Carbon'!$C$5</f>
        <v>12513.945240420369</v>
      </c>
      <c r="L1670" s="26">
        <f>I1670*'Social Cost of Carbon'!$C$6</f>
        <v>18770.917860630554</v>
      </c>
      <c r="M1670" s="23">
        <f t="shared" si="177"/>
        <v>0.66741840796101237</v>
      </c>
      <c r="N1670" s="23">
        <f t="shared" si="178"/>
        <v>1.3348368159220247</v>
      </c>
      <c r="O1670" s="23">
        <f t="shared" si="179"/>
        <v>2.0022552238830373</v>
      </c>
      <c r="P1670" s="27"/>
    </row>
    <row r="1671" spans="1:16" x14ac:dyDescent="0.25">
      <c r="A1671" s="24">
        <f t="shared" si="180"/>
        <v>2020</v>
      </c>
      <c r="B1671" s="32">
        <v>44034</v>
      </c>
      <c r="C1671" s="28">
        <f>'Bitcoin Data'!C1671</f>
        <v>9525.3632809999999</v>
      </c>
      <c r="D1671" s="26">
        <f>'Bitcoin Data'!K1671</f>
        <v>900</v>
      </c>
      <c r="E1671" s="25">
        <f>'Bitcoin Data'!J1671</f>
        <v>215909.89306113066</v>
      </c>
      <c r="F1671" s="25">
        <f t="shared" ref="F1671:F1734" si="182">E1671*D1671/1000000</f>
        <v>194.31890375501757</v>
      </c>
      <c r="G1671" s="23">
        <f>'Emissions Factors'!$AB$39/1000</f>
        <v>0.49266147344102867</v>
      </c>
      <c r="H1671" s="26">
        <f t="shared" si="181"/>
        <v>95733.437441392394</v>
      </c>
      <c r="I1671" s="23">
        <f t="shared" ref="I1671:I1734" si="183">$E1671*G1671/1000</f>
        <v>106.37048604599157</v>
      </c>
      <c r="J1671" s="26">
        <f>I1671*'Social Cost of Carbon'!$C$4</f>
        <v>5318.5243022995783</v>
      </c>
      <c r="K1671" s="26">
        <f>I1671*'Social Cost of Carbon'!$C$5</f>
        <v>10637.048604599157</v>
      </c>
      <c r="L1671" s="26">
        <f>I1671*'Social Cost of Carbon'!$C$6</f>
        <v>15955.572906898735</v>
      </c>
      <c r="M1671" s="23">
        <f t="shared" ref="M1671:M1734" si="184">J1671/$C1671</f>
        <v>0.55835395936114096</v>
      </c>
      <c r="N1671" s="23">
        <f t="shared" ref="N1671:N1734" si="185">K1671/$C1671</f>
        <v>1.1167079187222819</v>
      </c>
      <c r="O1671" s="23">
        <f t="shared" ref="O1671:O1734" si="186">L1671/$C1671</f>
        <v>1.6750618780834228</v>
      </c>
      <c r="P1671" s="27"/>
    </row>
    <row r="1672" spans="1:16" x14ac:dyDescent="0.25">
      <c r="A1672" s="24">
        <f t="shared" ref="A1672:A1735" si="187">YEAR(B1672)</f>
        <v>2020</v>
      </c>
      <c r="B1672" s="32">
        <v>44035</v>
      </c>
      <c r="C1672" s="28">
        <f>'Bitcoin Data'!C1672</f>
        <v>9581.0722659999992</v>
      </c>
      <c r="D1672" s="26">
        <f>'Bitcoin Data'!K1672</f>
        <v>850.66162570888469</v>
      </c>
      <c r="E1672" s="25">
        <f>'Bitcoin Data'!J1672</f>
        <v>229800.58551829244</v>
      </c>
      <c r="F1672" s="25">
        <f t="shared" si="182"/>
        <v>195.48253966584423</v>
      </c>
      <c r="G1672" s="23">
        <f>'Emissions Factors'!$AB$39/1000</f>
        <v>0.49266147344102867</v>
      </c>
      <c r="H1672" s="26">
        <f t="shared" ref="H1672:H1735" si="188">F1672*G1672*1000</f>
        <v>96306.716023769157</v>
      </c>
      <c r="I1672" s="23">
        <f t="shared" si="183"/>
        <v>113.21389505905307</v>
      </c>
      <c r="J1672" s="26">
        <f>I1672*'Social Cost of Carbon'!$C$4</f>
        <v>5660.6947529526533</v>
      </c>
      <c r="K1672" s="26">
        <f>I1672*'Social Cost of Carbon'!$C$5</f>
        <v>11321.389505905307</v>
      </c>
      <c r="L1672" s="26">
        <f>I1672*'Social Cost of Carbon'!$C$6</f>
        <v>16982.084258857962</v>
      </c>
      <c r="M1672" s="23">
        <f t="shared" si="184"/>
        <v>0.590820588321889</v>
      </c>
      <c r="N1672" s="23">
        <f t="shared" si="185"/>
        <v>1.181641176643778</v>
      </c>
      <c r="O1672" s="23">
        <f t="shared" si="186"/>
        <v>1.7724617649656671</v>
      </c>
      <c r="P1672" s="27"/>
    </row>
    <row r="1673" spans="1:16" x14ac:dyDescent="0.25">
      <c r="A1673" s="24">
        <f t="shared" si="187"/>
        <v>2020</v>
      </c>
      <c r="B1673" s="32">
        <v>44036</v>
      </c>
      <c r="C1673" s="28">
        <f>'Bitcoin Data'!C1673</f>
        <v>9536.8925780000009</v>
      </c>
      <c r="D1673" s="26">
        <f>'Bitcoin Data'!K1673</f>
        <v>1006.2611806797852</v>
      </c>
      <c r="E1673" s="25">
        <f>'Bitcoin Data'!J1673</f>
        <v>194161.87322489027</v>
      </c>
      <c r="F1673" s="25">
        <f t="shared" si="182"/>
        <v>195.37755579427687</v>
      </c>
      <c r="G1673" s="23">
        <f>'Emissions Factors'!$AB$39/1000</f>
        <v>0.49266147344102867</v>
      </c>
      <c r="H1673" s="26">
        <f t="shared" si="188"/>
        <v>96254.994514915234</v>
      </c>
      <c r="I1673" s="23">
        <f t="shared" si="183"/>
        <v>95.656074549044661</v>
      </c>
      <c r="J1673" s="26">
        <f>I1673*'Social Cost of Carbon'!$C$4</f>
        <v>4782.803727452233</v>
      </c>
      <c r="K1673" s="26">
        <f>I1673*'Social Cost of Carbon'!$C$5</f>
        <v>9565.6074549044661</v>
      </c>
      <c r="L1673" s="26">
        <f>I1673*'Social Cost of Carbon'!$C$6</f>
        <v>14348.4111823567</v>
      </c>
      <c r="M1673" s="23">
        <f t="shared" si="184"/>
        <v>0.50150546295187937</v>
      </c>
      <c r="N1673" s="23">
        <f t="shared" si="185"/>
        <v>1.0030109259037587</v>
      </c>
      <c r="O1673" s="23">
        <f t="shared" si="186"/>
        <v>1.5045163888556383</v>
      </c>
      <c r="P1673" s="27"/>
    </row>
    <row r="1674" spans="1:16" x14ac:dyDescent="0.25">
      <c r="A1674" s="24">
        <f t="shared" si="187"/>
        <v>2020</v>
      </c>
      <c r="B1674" s="32">
        <v>44037</v>
      </c>
      <c r="C1674" s="28">
        <f>'Bitcoin Data'!C1674</f>
        <v>9677.1132809999999</v>
      </c>
      <c r="D1674" s="26">
        <f>'Bitcoin Data'!K1674</f>
        <v>887.4864411793709</v>
      </c>
      <c r="E1674" s="25">
        <f>'Bitcoin Data'!J1674</f>
        <v>230257.22672401767</v>
      </c>
      <c r="F1674" s="25">
        <f t="shared" si="182"/>
        <v>204.35016670112998</v>
      </c>
      <c r="G1674" s="23">
        <f>'Emissions Factors'!$AB$39/1000</f>
        <v>0.49266147344102867</v>
      </c>
      <c r="H1674" s="26">
        <f t="shared" si="188"/>
        <v>100675.45422489852</v>
      </c>
      <c r="I1674" s="23">
        <f t="shared" si="183"/>
        <v>113.43886458829955</v>
      </c>
      <c r="J1674" s="26">
        <f>I1674*'Social Cost of Carbon'!$C$4</f>
        <v>5671.9432294149774</v>
      </c>
      <c r="K1674" s="26">
        <f>I1674*'Social Cost of Carbon'!$C$5</f>
        <v>11343.886458829955</v>
      </c>
      <c r="L1674" s="26">
        <f>I1674*'Social Cost of Carbon'!$C$6</f>
        <v>17015.829688244932</v>
      </c>
      <c r="M1674" s="23">
        <f t="shared" si="184"/>
        <v>0.58611933793843718</v>
      </c>
      <c r="N1674" s="23">
        <f t="shared" si="185"/>
        <v>1.1722386758768744</v>
      </c>
      <c r="O1674" s="23">
        <f t="shared" si="186"/>
        <v>1.7583580138153114</v>
      </c>
      <c r="P1674" s="27"/>
    </row>
    <row r="1675" spans="1:16" x14ac:dyDescent="0.25">
      <c r="A1675" s="24">
        <f t="shared" si="187"/>
        <v>2020</v>
      </c>
      <c r="B1675" s="32">
        <v>44038</v>
      </c>
      <c r="C1675" s="28">
        <f>'Bitcoin Data'!C1675</f>
        <v>9905.1669920000004</v>
      </c>
      <c r="D1675" s="26">
        <f>'Bitcoin Data'!K1675</f>
        <v>987.49177090190904</v>
      </c>
      <c r="E1675" s="25">
        <f>'Bitcoin Data'!J1675</f>
        <v>209391.44264636384</v>
      </c>
      <c r="F1675" s="25">
        <f t="shared" si="182"/>
        <v>206.77232651056335</v>
      </c>
      <c r="G1675" s="23">
        <f>'Emissions Factors'!$AB$39/1000</f>
        <v>0.49266147344102867</v>
      </c>
      <c r="H1675" s="26">
        <f t="shared" si="188"/>
        <v>101868.75904552362</v>
      </c>
      <c r="I1675" s="23">
        <f t="shared" si="183"/>
        <v>103.15909666010026</v>
      </c>
      <c r="J1675" s="26">
        <f>I1675*'Social Cost of Carbon'!$C$4</f>
        <v>5157.9548330050129</v>
      </c>
      <c r="K1675" s="26">
        <f>I1675*'Social Cost of Carbon'!$C$5</f>
        <v>10315.909666010026</v>
      </c>
      <c r="L1675" s="26">
        <f>I1675*'Social Cost of Carbon'!$C$6</f>
        <v>15473.864499015039</v>
      </c>
      <c r="M1675" s="23">
        <f t="shared" si="184"/>
        <v>0.52073375816590295</v>
      </c>
      <c r="N1675" s="23">
        <f t="shared" si="185"/>
        <v>1.0414675163318059</v>
      </c>
      <c r="O1675" s="23">
        <f t="shared" si="186"/>
        <v>1.562201274497709</v>
      </c>
      <c r="P1675" s="27"/>
    </row>
    <row r="1676" spans="1:16" x14ac:dyDescent="0.25">
      <c r="A1676" s="24">
        <f t="shared" si="187"/>
        <v>2020</v>
      </c>
      <c r="B1676" s="32">
        <v>44039</v>
      </c>
      <c r="C1676" s="28">
        <f>'Bitcoin Data'!C1676</f>
        <v>10990.873046999999</v>
      </c>
      <c r="D1676" s="26">
        <f>'Bitcoin Data'!K1676</f>
        <v>931.29139072847681</v>
      </c>
      <c r="E1676" s="25">
        <f>'Bitcoin Data'!J1676</f>
        <v>228022.08922212585</v>
      </c>
      <c r="F1676" s="25">
        <f t="shared" si="182"/>
        <v>212.35500858848641</v>
      </c>
      <c r="G1676" s="23">
        <f>'Emissions Factors'!$AB$39/1000</f>
        <v>0.49266147344102867</v>
      </c>
      <c r="H1676" s="26">
        <f t="shared" si="188"/>
        <v>104619.13142378602</v>
      </c>
      <c r="I1676" s="23">
        <f t="shared" si="183"/>
        <v>112.33769845327421</v>
      </c>
      <c r="J1676" s="26">
        <f>I1676*'Social Cost of Carbon'!$C$4</f>
        <v>5616.8849226637103</v>
      </c>
      <c r="K1676" s="26">
        <f>I1676*'Social Cost of Carbon'!$C$5</f>
        <v>11233.769845327421</v>
      </c>
      <c r="L1676" s="26">
        <f>I1676*'Social Cost of Carbon'!$C$6</f>
        <v>16850.654767991131</v>
      </c>
      <c r="M1676" s="23">
        <f t="shared" si="184"/>
        <v>0.51104993194301895</v>
      </c>
      <c r="N1676" s="23">
        <f t="shared" si="185"/>
        <v>1.0220998638860379</v>
      </c>
      <c r="O1676" s="23">
        <f t="shared" si="186"/>
        <v>1.5331497958290567</v>
      </c>
      <c r="P1676" s="27"/>
    </row>
    <row r="1677" spans="1:16" x14ac:dyDescent="0.25">
      <c r="A1677" s="24">
        <f t="shared" si="187"/>
        <v>2020</v>
      </c>
      <c r="B1677" s="32">
        <v>44040</v>
      </c>
      <c r="C1677" s="28">
        <f>'Bitcoin Data'!C1677</f>
        <v>10912.823242</v>
      </c>
      <c r="D1677" s="26">
        <f>'Bitcoin Data'!K1677</f>
        <v>906.25314671231513</v>
      </c>
      <c r="E1677" s="25">
        <f>'Bitcoin Data'!J1677</f>
        <v>235983.15284834435</v>
      </c>
      <c r="F1677" s="25">
        <f t="shared" si="182"/>
        <v>213.86047483990529</v>
      </c>
      <c r="G1677" s="23">
        <f>'Emissions Factors'!$AB$39/1000</f>
        <v>0.49266147344102867</v>
      </c>
      <c r="H1677" s="26">
        <f t="shared" si="188"/>
        <v>105360.81664542579</v>
      </c>
      <c r="I1677" s="23">
        <f t="shared" si="183"/>
        <v>116.25980778952481</v>
      </c>
      <c r="J1677" s="26">
        <f>I1677*'Social Cost of Carbon'!$C$4</f>
        <v>5812.990389476241</v>
      </c>
      <c r="K1677" s="26">
        <f>I1677*'Social Cost of Carbon'!$C$5</f>
        <v>11625.980778952482</v>
      </c>
      <c r="L1677" s="26">
        <f>I1677*'Social Cost of Carbon'!$C$6</f>
        <v>17438.971168428721</v>
      </c>
      <c r="M1677" s="23">
        <f t="shared" si="184"/>
        <v>0.5326752079245527</v>
      </c>
      <c r="N1677" s="23">
        <f t="shared" si="185"/>
        <v>1.0653504158491054</v>
      </c>
      <c r="O1677" s="23">
        <f t="shared" si="186"/>
        <v>1.5980256237736579</v>
      </c>
      <c r="P1677" s="27"/>
    </row>
    <row r="1678" spans="1:16" x14ac:dyDescent="0.25">
      <c r="A1678" s="24">
        <f t="shared" si="187"/>
        <v>2020</v>
      </c>
      <c r="B1678" s="32">
        <v>44041</v>
      </c>
      <c r="C1678" s="28">
        <f>'Bitcoin Data'!C1678</f>
        <v>11100.467773</v>
      </c>
      <c r="D1678" s="26">
        <f>'Bitcoin Data'!K1678</f>
        <v>924.9743062692703</v>
      </c>
      <c r="E1678" s="25">
        <f>'Bitcoin Data'!J1678</f>
        <v>234688.74145834133</v>
      </c>
      <c r="F1678" s="25">
        <f t="shared" si="182"/>
        <v>217.08105581963741</v>
      </c>
      <c r="G1678" s="23">
        <f>'Emissions Factors'!$AB$39/1000</f>
        <v>0.49266147344102867</v>
      </c>
      <c r="H1678" s="26">
        <f t="shared" si="188"/>
        <v>106947.47281623675</v>
      </c>
      <c r="I1678" s="23">
        <f t="shared" si="183"/>
        <v>115.62210116688708</v>
      </c>
      <c r="J1678" s="26">
        <f>I1678*'Social Cost of Carbon'!$C$4</f>
        <v>5781.1050583443539</v>
      </c>
      <c r="K1678" s="26">
        <f>I1678*'Social Cost of Carbon'!$C$5</f>
        <v>11562.210116688708</v>
      </c>
      <c r="L1678" s="26">
        <f>I1678*'Social Cost of Carbon'!$C$6</f>
        <v>17343.315175033062</v>
      </c>
      <c r="M1678" s="23">
        <f t="shared" si="184"/>
        <v>0.52079832819351168</v>
      </c>
      <c r="N1678" s="23">
        <f t="shared" si="185"/>
        <v>1.0415966563870234</v>
      </c>
      <c r="O1678" s="23">
        <f t="shared" si="186"/>
        <v>1.5623949845805349</v>
      </c>
      <c r="P1678" s="27"/>
    </row>
    <row r="1679" spans="1:16" x14ac:dyDescent="0.25">
      <c r="A1679" s="24">
        <f t="shared" si="187"/>
        <v>2020</v>
      </c>
      <c r="B1679" s="32">
        <v>44042</v>
      </c>
      <c r="C1679" s="28">
        <f>'Bitcoin Data'!C1679</f>
        <v>11111.213867</v>
      </c>
      <c r="D1679" s="26">
        <f>'Bitcoin Data'!K1679</f>
        <v>843.72363363644888</v>
      </c>
      <c r="E1679" s="25">
        <f>'Bitcoin Data'!J1679</f>
        <v>257088.13996477766</v>
      </c>
      <c r="F1679" s="25">
        <f t="shared" si="182"/>
        <v>216.91133961591817</v>
      </c>
      <c r="G1679" s="23">
        <f>'Emissions Factors'!$AB$39/1000</f>
        <v>0.49266147344102867</v>
      </c>
      <c r="H1679" s="26">
        <f t="shared" si="188"/>
        <v>106863.86018124562</v>
      </c>
      <c r="I1679" s="23">
        <f t="shared" si="183"/>
        <v>126.65742183926078</v>
      </c>
      <c r="J1679" s="26">
        <f>I1679*'Social Cost of Carbon'!$C$4</f>
        <v>6332.8710919630385</v>
      </c>
      <c r="K1679" s="26">
        <f>I1679*'Social Cost of Carbon'!$C$5</f>
        <v>12665.742183926077</v>
      </c>
      <c r="L1679" s="26">
        <f>I1679*'Social Cost of Carbon'!$C$6</f>
        <v>18998.613275889118</v>
      </c>
      <c r="M1679" s="23">
        <f t="shared" si="184"/>
        <v>0.56995312733305326</v>
      </c>
      <c r="N1679" s="23">
        <f t="shared" si="185"/>
        <v>1.1399062546661065</v>
      </c>
      <c r="O1679" s="23">
        <f t="shared" si="186"/>
        <v>1.7098593819991601</v>
      </c>
      <c r="P1679" s="27"/>
    </row>
    <row r="1680" spans="1:16" x14ac:dyDescent="0.25">
      <c r="A1680" s="24">
        <f t="shared" si="187"/>
        <v>2020</v>
      </c>
      <c r="B1680" s="32">
        <v>44043</v>
      </c>
      <c r="C1680" s="28">
        <f>'Bitcoin Data'!C1680</f>
        <v>11323.466796999999</v>
      </c>
      <c r="D1680" s="26">
        <f>'Bitcoin Data'!K1680</f>
        <v>956.22609434764115</v>
      </c>
      <c r="E1680" s="25">
        <f>'Bitcoin Data'!J1680</f>
        <v>225645.59931287009</v>
      </c>
      <c r="F1680" s="25">
        <f t="shared" si="182"/>
        <v>215.76821013767855</v>
      </c>
      <c r="G1680" s="23">
        <f>'Emissions Factors'!$AB$39/1000</f>
        <v>0.49266147344102867</v>
      </c>
      <c r="H1680" s="26">
        <f t="shared" si="188"/>
        <v>106300.68432816221</v>
      </c>
      <c r="I1680" s="23">
        <f t="shared" si="183"/>
        <v>111.16689343296255</v>
      </c>
      <c r="J1680" s="26">
        <f>I1680*'Social Cost of Carbon'!$C$4</f>
        <v>5558.3446716481276</v>
      </c>
      <c r="K1680" s="26">
        <f>I1680*'Social Cost of Carbon'!$C$5</f>
        <v>11116.689343296255</v>
      </c>
      <c r="L1680" s="26">
        <f>I1680*'Social Cost of Carbon'!$C$6</f>
        <v>16675.034014944384</v>
      </c>
      <c r="M1680" s="23">
        <f t="shared" si="184"/>
        <v>0.49086951649125132</v>
      </c>
      <c r="N1680" s="23">
        <f t="shared" si="185"/>
        <v>0.98173903298250265</v>
      </c>
      <c r="O1680" s="23">
        <f t="shared" si="186"/>
        <v>1.472608549473754</v>
      </c>
      <c r="P1680" s="27"/>
    </row>
    <row r="1681" spans="1:16" x14ac:dyDescent="0.25">
      <c r="A1681" s="24">
        <f t="shared" si="187"/>
        <v>2020</v>
      </c>
      <c r="B1681" s="32">
        <v>44044</v>
      </c>
      <c r="C1681" s="28">
        <f>'Bitcoin Data'!C1681</f>
        <v>11759.592773</v>
      </c>
      <c r="D1681" s="26">
        <f>'Bitcoin Data'!K1681</f>
        <v>856.24583769384458</v>
      </c>
      <c r="E1681" s="25">
        <f>'Bitcoin Data'!J1681</f>
        <v>248813.21980564657</v>
      </c>
      <c r="F1681" s="25">
        <f t="shared" si="182"/>
        <v>213.04528382178853</v>
      </c>
      <c r="G1681" s="23">
        <f>'Emissions Factors'!$AB$39/1000</f>
        <v>0.49266147344102867</v>
      </c>
      <c r="H1681" s="26">
        <f t="shared" si="188"/>
        <v>104959.20343730449</v>
      </c>
      <c r="I1681" s="23">
        <f t="shared" si="183"/>
        <v>122.58068748105637</v>
      </c>
      <c r="J1681" s="26">
        <f>I1681*'Social Cost of Carbon'!$C$4</f>
        <v>6129.0343740528187</v>
      </c>
      <c r="K1681" s="26">
        <f>I1681*'Social Cost of Carbon'!$C$5</f>
        <v>12258.068748105637</v>
      </c>
      <c r="L1681" s="26">
        <f>I1681*'Social Cost of Carbon'!$C$6</f>
        <v>18387.103122158456</v>
      </c>
      <c r="M1681" s="23">
        <f t="shared" si="184"/>
        <v>0.52119444034873963</v>
      </c>
      <c r="N1681" s="23">
        <f t="shared" si="185"/>
        <v>1.0423888806974793</v>
      </c>
      <c r="O1681" s="23">
        <f t="shared" si="186"/>
        <v>1.5635833210462191</v>
      </c>
      <c r="P1681" s="27"/>
    </row>
    <row r="1682" spans="1:16" x14ac:dyDescent="0.25">
      <c r="A1682" s="24">
        <f t="shared" si="187"/>
        <v>2020</v>
      </c>
      <c r="B1682" s="32">
        <v>44045</v>
      </c>
      <c r="C1682" s="28">
        <f>'Bitcoin Data'!C1682</f>
        <v>11053.614258</v>
      </c>
      <c r="D1682" s="26">
        <f>'Bitcoin Data'!K1682</f>
        <v>881.22980515029872</v>
      </c>
      <c r="E1682" s="25">
        <f>'Bitcoin Data'!J1682</f>
        <v>239497.63358471377</v>
      </c>
      <c r="F1682" s="25">
        <f t="shared" si="182"/>
        <v>211.05245297781494</v>
      </c>
      <c r="G1682" s="23">
        <f>'Emissions Factors'!$AB$39/1000</f>
        <v>0.49266147344102867</v>
      </c>
      <c r="H1682" s="26">
        <f t="shared" si="188"/>
        <v>103977.41245739373</v>
      </c>
      <c r="I1682" s="23">
        <f t="shared" si="183"/>
        <v>117.99125704748467</v>
      </c>
      <c r="J1682" s="26">
        <f>I1682*'Social Cost of Carbon'!$C$4</f>
        <v>5899.5628523742334</v>
      </c>
      <c r="K1682" s="26">
        <f>I1682*'Social Cost of Carbon'!$C$5</f>
        <v>11799.125704748467</v>
      </c>
      <c r="L1682" s="26">
        <f>I1682*'Social Cost of Carbon'!$C$6</f>
        <v>17698.688557122699</v>
      </c>
      <c r="M1682" s="23">
        <f t="shared" si="184"/>
        <v>0.53372251959167594</v>
      </c>
      <c r="N1682" s="23">
        <f t="shared" si="185"/>
        <v>1.0674450391833519</v>
      </c>
      <c r="O1682" s="23">
        <f t="shared" si="186"/>
        <v>1.6011675587750278</v>
      </c>
      <c r="P1682" s="27"/>
    </row>
    <row r="1683" spans="1:16" x14ac:dyDescent="0.25">
      <c r="A1683" s="24">
        <f t="shared" si="187"/>
        <v>2020</v>
      </c>
      <c r="B1683" s="32">
        <v>44046</v>
      </c>
      <c r="C1683" s="28">
        <f>'Bitcoin Data'!C1683</f>
        <v>11246.348633</v>
      </c>
      <c r="D1683" s="26">
        <f>'Bitcoin Data'!K1683</f>
        <v>1012.4873439082013</v>
      </c>
      <c r="E1683" s="25">
        <f>'Bitcoin Data'!J1683</f>
        <v>203969.47078330597</v>
      </c>
      <c r="F1683" s="25">
        <f t="shared" si="182"/>
        <v>206.51650771175093</v>
      </c>
      <c r="G1683" s="23">
        <f>'Emissions Factors'!$AB$39/1000</f>
        <v>0.49266147344102867</v>
      </c>
      <c r="H1683" s="26">
        <f t="shared" si="188"/>
        <v>101742.72697916678</v>
      </c>
      <c r="I1683" s="23">
        <f t="shared" si="183"/>
        <v>100.48790001309037</v>
      </c>
      <c r="J1683" s="26">
        <f>I1683*'Social Cost of Carbon'!$C$4</f>
        <v>5024.3950006545183</v>
      </c>
      <c r="K1683" s="26">
        <f>I1683*'Social Cost of Carbon'!$C$5</f>
        <v>10048.790001309037</v>
      </c>
      <c r="L1683" s="26">
        <f>I1683*'Social Cost of Carbon'!$C$6</f>
        <v>15073.185001963555</v>
      </c>
      <c r="M1683" s="23">
        <f t="shared" si="184"/>
        <v>0.44675789134897598</v>
      </c>
      <c r="N1683" s="23">
        <f t="shared" si="185"/>
        <v>0.89351578269795195</v>
      </c>
      <c r="O1683" s="23">
        <f t="shared" si="186"/>
        <v>1.3402736740469279</v>
      </c>
      <c r="P1683" s="27"/>
    </row>
    <row r="1684" spans="1:16" x14ac:dyDescent="0.25">
      <c r="A1684" s="24">
        <f t="shared" si="187"/>
        <v>2020</v>
      </c>
      <c r="B1684" s="32">
        <v>44047</v>
      </c>
      <c r="C1684" s="28">
        <f>'Bitcoin Data'!C1684</f>
        <v>11205.892578000001</v>
      </c>
      <c r="D1684" s="26">
        <f>'Bitcoin Data'!K1684</f>
        <v>906.25314671231513</v>
      </c>
      <c r="E1684" s="25">
        <f>'Bitcoin Data'!J1684</f>
        <v>229763.92438066384</v>
      </c>
      <c r="F1684" s="25">
        <f t="shared" si="182"/>
        <v>208.22427947094704</v>
      </c>
      <c r="G1684" s="23">
        <f>'Emissions Factors'!$AB$39/1000</f>
        <v>0.49266147344102867</v>
      </c>
      <c r="H1684" s="26">
        <f t="shared" si="188"/>
        <v>102584.0803303533</v>
      </c>
      <c r="I1684" s="23">
        <f t="shared" si="183"/>
        <v>113.19583352897094</v>
      </c>
      <c r="J1684" s="26">
        <f>I1684*'Social Cost of Carbon'!$C$4</f>
        <v>5659.7916764485472</v>
      </c>
      <c r="K1684" s="26">
        <f>I1684*'Social Cost of Carbon'!$C$5</f>
        <v>11319.583352897094</v>
      </c>
      <c r="L1684" s="26">
        <f>I1684*'Social Cost of Carbon'!$C$6</f>
        <v>16979.37502934564</v>
      </c>
      <c r="M1684" s="23">
        <f t="shared" si="184"/>
        <v>0.50507281209889054</v>
      </c>
      <c r="N1684" s="23">
        <f t="shared" si="185"/>
        <v>1.0101456241977811</v>
      </c>
      <c r="O1684" s="23">
        <f t="shared" si="186"/>
        <v>1.5152184362966716</v>
      </c>
      <c r="P1684" s="27"/>
    </row>
    <row r="1685" spans="1:16" x14ac:dyDescent="0.25">
      <c r="A1685" s="24">
        <f t="shared" si="187"/>
        <v>2020</v>
      </c>
      <c r="B1685" s="32">
        <v>44048</v>
      </c>
      <c r="C1685" s="28">
        <f>'Bitcoin Data'!C1685</f>
        <v>11747.022461</v>
      </c>
      <c r="D1685" s="26">
        <f>'Bitcoin Data'!K1685</f>
        <v>806.23488309594188</v>
      </c>
      <c r="E1685" s="25">
        <f>'Bitcoin Data'!J1685</f>
        <v>258128.81210322195</v>
      </c>
      <c r="F1685" s="25">
        <f t="shared" si="182"/>
        <v>208.1124526497355</v>
      </c>
      <c r="G1685" s="23">
        <f>'Emissions Factors'!$AB$39/1000</f>
        <v>0.49266147344102867</v>
      </c>
      <c r="H1685" s="26">
        <f t="shared" si="188"/>
        <v>102528.987563845</v>
      </c>
      <c r="I1685" s="23">
        <f t="shared" si="183"/>
        <v>127.17012090835576</v>
      </c>
      <c r="J1685" s="26">
        <f>I1685*'Social Cost of Carbon'!$C$4</f>
        <v>6358.5060454177874</v>
      </c>
      <c r="K1685" s="26">
        <f>I1685*'Social Cost of Carbon'!$C$5</f>
        <v>12717.012090835575</v>
      </c>
      <c r="L1685" s="26">
        <f>I1685*'Social Cost of Carbon'!$C$6</f>
        <v>19075.518136253362</v>
      </c>
      <c r="M1685" s="23">
        <f t="shared" si="184"/>
        <v>0.54128661680251022</v>
      </c>
      <c r="N1685" s="23">
        <f t="shared" si="185"/>
        <v>1.0825732336050204</v>
      </c>
      <c r="O1685" s="23">
        <f t="shared" si="186"/>
        <v>1.6238598504075306</v>
      </c>
      <c r="P1685" s="27"/>
    </row>
    <row r="1686" spans="1:16" x14ac:dyDescent="0.25">
      <c r="A1686" s="24">
        <f t="shared" si="187"/>
        <v>2020</v>
      </c>
      <c r="B1686" s="32">
        <v>44049</v>
      </c>
      <c r="C1686" s="28">
        <f>'Bitcoin Data'!C1686</f>
        <v>11779.773438</v>
      </c>
      <c r="D1686" s="26">
        <f>'Bitcoin Data'!K1686</f>
        <v>974.97562560935978</v>
      </c>
      <c r="E1686" s="25">
        <f>'Bitcoin Data'!J1686</f>
        <v>209369.29372817278</v>
      </c>
      <c r="F1686" s="25">
        <f t="shared" si="182"/>
        <v>204.12995813601506</v>
      </c>
      <c r="G1686" s="23">
        <f>'Emissions Factors'!$AB$39/1000</f>
        <v>0.49266147344102867</v>
      </c>
      <c r="H1686" s="26">
        <f t="shared" si="188"/>
        <v>100566.96594874468</v>
      </c>
      <c r="I1686" s="23">
        <f t="shared" si="183"/>
        <v>103.14818474142912</v>
      </c>
      <c r="J1686" s="26">
        <f>I1686*'Social Cost of Carbon'!$C$4</f>
        <v>5157.4092370714561</v>
      </c>
      <c r="K1686" s="26">
        <f>I1686*'Social Cost of Carbon'!$C$5</f>
        <v>10314.818474142912</v>
      </c>
      <c r="L1686" s="26">
        <f>I1686*'Social Cost of Carbon'!$C$6</f>
        <v>15472.227711214367</v>
      </c>
      <c r="M1686" s="23">
        <f t="shared" si="184"/>
        <v>0.43781905180233194</v>
      </c>
      <c r="N1686" s="23">
        <f t="shared" si="185"/>
        <v>0.87563810360466388</v>
      </c>
      <c r="O1686" s="23">
        <f t="shared" si="186"/>
        <v>1.3134571554069958</v>
      </c>
      <c r="P1686" s="27"/>
    </row>
    <row r="1687" spans="1:16" x14ac:dyDescent="0.25">
      <c r="A1687" s="24">
        <f t="shared" si="187"/>
        <v>2020</v>
      </c>
      <c r="B1687" s="32">
        <v>44050</v>
      </c>
      <c r="C1687" s="28">
        <f>'Bitcoin Data'!C1687</f>
        <v>11601.472656</v>
      </c>
      <c r="D1687" s="26">
        <f>'Bitcoin Data'!K1687</f>
        <v>949.96833438885369</v>
      </c>
      <c r="E1687" s="25">
        <f>'Bitcoin Data'!J1687</f>
        <v>219266.47216796142</v>
      </c>
      <c r="F1687" s="25">
        <f t="shared" si="182"/>
        <v>208.29620535271826</v>
      </c>
      <c r="G1687" s="23">
        <f>'Emissions Factors'!$AB$39/1000</f>
        <v>0.49266147344102867</v>
      </c>
      <c r="H1687" s="26">
        <f t="shared" si="188"/>
        <v>102619.51544124525</v>
      </c>
      <c r="I1687" s="23">
        <f t="shared" si="183"/>
        <v>108.02414325448419</v>
      </c>
      <c r="J1687" s="26">
        <f>I1687*'Social Cost of Carbon'!$C$4</f>
        <v>5401.2071627242094</v>
      </c>
      <c r="K1687" s="26">
        <f>I1687*'Social Cost of Carbon'!$C$5</f>
        <v>10802.414325448419</v>
      </c>
      <c r="L1687" s="26">
        <f>I1687*'Social Cost of Carbon'!$C$6</f>
        <v>16203.621488172628</v>
      </c>
      <c r="M1687" s="23">
        <f t="shared" si="184"/>
        <v>0.46556220256493352</v>
      </c>
      <c r="N1687" s="23">
        <f t="shared" si="185"/>
        <v>0.93112440512986705</v>
      </c>
      <c r="O1687" s="23">
        <f t="shared" si="186"/>
        <v>1.3966866076948006</v>
      </c>
      <c r="P1687" s="27"/>
    </row>
    <row r="1688" spans="1:16" x14ac:dyDescent="0.25">
      <c r="A1688" s="24">
        <f t="shared" si="187"/>
        <v>2020</v>
      </c>
      <c r="B1688" s="32">
        <v>44051</v>
      </c>
      <c r="C1688" s="28">
        <f>'Bitcoin Data'!C1688</f>
        <v>11754.045898</v>
      </c>
      <c r="D1688" s="26">
        <f>'Bitcoin Data'!K1688</f>
        <v>887.4864411793709</v>
      </c>
      <c r="E1688" s="25">
        <f>'Bitcoin Data'!J1688</f>
        <v>234348.1843776298</v>
      </c>
      <c r="F1688" s="25">
        <f t="shared" si="182"/>
        <v>207.98083615014974</v>
      </c>
      <c r="G1688" s="23">
        <f>'Emissions Factors'!$AB$39/1000</f>
        <v>0.49266147344102867</v>
      </c>
      <c r="H1688" s="26">
        <f t="shared" si="188"/>
        <v>102464.14518522994</v>
      </c>
      <c r="I1688" s="23">
        <f t="shared" si="183"/>
        <v>115.45432181371297</v>
      </c>
      <c r="J1688" s="26">
        <f>I1688*'Social Cost of Carbon'!$C$4</f>
        <v>5772.7160906856479</v>
      </c>
      <c r="K1688" s="26">
        <f>I1688*'Social Cost of Carbon'!$C$5</f>
        <v>11545.432181371296</v>
      </c>
      <c r="L1688" s="26">
        <f>I1688*'Social Cost of Carbon'!$C$6</f>
        <v>17318.148272056944</v>
      </c>
      <c r="M1688" s="23">
        <f t="shared" si="184"/>
        <v>0.49112587621151788</v>
      </c>
      <c r="N1688" s="23">
        <f t="shared" si="185"/>
        <v>0.98225175242303575</v>
      </c>
      <c r="O1688" s="23">
        <f t="shared" si="186"/>
        <v>1.4733776286345537</v>
      </c>
      <c r="P1688" s="27"/>
    </row>
    <row r="1689" spans="1:16" x14ac:dyDescent="0.25">
      <c r="A1689" s="24">
        <f t="shared" si="187"/>
        <v>2020</v>
      </c>
      <c r="B1689" s="32">
        <v>44052</v>
      </c>
      <c r="C1689" s="28">
        <f>'Bitcoin Data'!C1689</f>
        <v>11675.739258</v>
      </c>
      <c r="D1689" s="26">
        <f>'Bitcoin Data'!K1689</f>
        <v>974.97562560935978</v>
      </c>
      <c r="E1689" s="25">
        <f>'Bitcoin Data'!J1689</f>
        <v>214247.5225974253</v>
      </c>
      <c r="F1689" s="25">
        <f t="shared" si="182"/>
        <v>208.88611237968018</v>
      </c>
      <c r="G1689" s="23">
        <f>'Emissions Factors'!$AB$39/1000</f>
        <v>0.49266147344102867</v>
      </c>
      <c r="H1689" s="26">
        <f t="shared" si="188"/>
        <v>102910.13990634154</v>
      </c>
      <c r="I1689" s="23">
        <f t="shared" si="183"/>
        <v>105.55150016393763</v>
      </c>
      <c r="J1689" s="26">
        <f>I1689*'Social Cost of Carbon'!$C$4</f>
        <v>5277.5750081968818</v>
      </c>
      <c r="K1689" s="26">
        <f>I1689*'Social Cost of Carbon'!$C$5</f>
        <v>10555.150016393764</v>
      </c>
      <c r="L1689" s="26">
        <f>I1689*'Social Cost of Carbon'!$C$6</f>
        <v>15832.725024590645</v>
      </c>
      <c r="M1689" s="23">
        <f t="shared" si="184"/>
        <v>0.45201206463914356</v>
      </c>
      <c r="N1689" s="23">
        <f t="shared" si="185"/>
        <v>0.90402412927828713</v>
      </c>
      <c r="O1689" s="23">
        <f t="shared" si="186"/>
        <v>1.3560361939174306</v>
      </c>
      <c r="P1689" s="27"/>
    </row>
    <row r="1690" spans="1:16" x14ac:dyDescent="0.25">
      <c r="A1690" s="24">
        <f t="shared" si="187"/>
        <v>2020</v>
      </c>
      <c r="B1690" s="32">
        <v>44053</v>
      </c>
      <c r="C1690" s="28">
        <f>'Bitcoin Data'!C1690</f>
        <v>11878.111328000001</v>
      </c>
      <c r="D1690" s="26">
        <f>'Bitcoin Data'!K1690</f>
        <v>856.24583769384458</v>
      </c>
      <c r="E1690" s="25">
        <f>'Bitcoin Data'!J1690</f>
        <v>247385.97168051844</v>
      </c>
      <c r="F1690" s="25">
        <f t="shared" si="182"/>
        <v>211.82320855529125</v>
      </c>
      <c r="G1690" s="23">
        <f>'Emissions Factors'!$AB$39/1000</f>
        <v>0.49266147344102867</v>
      </c>
      <c r="H1690" s="26">
        <f t="shared" si="188"/>
        <v>104357.13403585608</v>
      </c>
      <c r="I1690" s="23">
        <f t="shared" si="183"/>
        <v>121.8775373167648</v>
      </c>
      <c r="J1690" s="26">
        <f>I1690*'Social Cost of Carbon'!$C$4</f>
        <v>6093.8768658382396</v>
      </c>
      <c r="K1690" s="26">
        <f>I1690*'Social Cost of Carbon'!$C$5</f>
        <v>12187.753731676479</v>
      </c>
      <c r="L1690" s="26">
        <f>I1690*'Social Cost of Carbon'!$C$6</f>
        <v>18281.630597514719</v>
      </c>
      <c r="M1690" s="23">
        <f t="shared" si="184"/>
        <v>0.51303415985614498</v>
      </c>
      <c r="N1690" s="23">
        <f t="shared" si="185"/>
        <v>1.02606831971229</v>
      </c>
      <c r="O1690" s="23">
        <f t="shared" si="186"/>
        <v>1.5391024795684352</v>
      </c>
      <c r="P1690" s="27"/>
    </row>
    <row r="1691" spans="1:16" x14ac:dyDescent="0.25">
      <c r="A1691" s="24">
        <f t="shared" si="187"/>
        <v>2020</v>
      </c>
      <c r="B1691" s="32">
        <v>44054</v>
      </c>
      <c r="C1691" s="28">
        <f>'Bitcoin Data'!C1691</f>
        <v>11410.525390999999</v>
      </c>
      <c r="D1691" s="26">
        <f>'Bitcoin Data'!K1691</f>
        <v>962.46390760346469</v>
      </c>
      <c r="E1691" s="25">
        <f>'Bitcoin Data'!J1691</f>
        <v>214730.06794996755</v>
      </c>
      <c r="F1691" s="25">
        <f t="shared" si="182"/>
        <v>206.66994027908325</v>
      </c>
      <c r="G1691" s="23">
        <f>'Emissions Factors'!$AB$39/1000</f>
        <v>0.49266147344102867</v>
      </c>
      <c r="H1691" s="26">
        <f t="shared" si="188"/>
        <v>101818.31729386255</v>
      </c>
      <c r="I1691" s="23">
        <f t="shared" si="183"/>
        <v>105.78923166832323</v>
      </c>
      <c r="J1691" s="26">
        <f>I1691*'Social Cost of Carbon'!$C$4</f>
        <v>5289.4615834161614</v>
      </c>
      <c r="K1691" s="26">
        <f>I1691*'Social Cost of Carbon'!$C$5</f>
        <v>10578.923166832323</v>
      </c>
      <c r="L1691" s="26">
        <f>I1691*'Social Cost of Carbon'!$C$6</f>
        <v>15868.384750248484</v>
      </c>
      <c r="M1691" s="23">
        <f t="shared" si="184"/>
        <v>0.46355986268504346</v>
      </c>
      <c r="N1691" s="23">
        <f t="shared" si="185"/>
        <v>0.92711972537008691</v>
      </c>
      <c r="O1691" s="23">
        <f t="shared" si="186"/>
        <v>1.3906795880551304</v>
      </c>
      <c r="P1691" s="27"/>
    </row>
    <row r="1692" spans="1:16" x14ac:dyDescent="0.25">
      <c r="A1692" s="24">
        <f t="shared" si="187"/>
        <v>2020</v>
      </c>
      <c r="B1692" s="32">
        <v>44055</v>
      </c>
      <c r="C1692" s="28">
        <f>'Bitcoin Data'!C1692</f>
        <v>11584.934569999999</v>
      </c>
      <c r="D1692" s="26">
        <f>'Bitcoin Data'!K1692</f>
        <v>981.24727431312681</v>
      </c>
      <c r="E1692" s="25">
        <f>'Bitcoin Data'!J1692</f>
        <v>212558.67114260519</v>
      </c>
      <c r="F1692" s="25">
        <f t="shared" si="182"/>
        <v>208.57261669030163</v>
      </c>
      <c r="G1692" s="23">
        <f>'Emissions Factors'!$AB$39/1000</f>
        <v>0.49266147344102867</v>
      </c>
      <c r="H1692" s="26">
        <f t="shared" si="188"/>
        <v>102755.69265809489</v>
      </c>
      <c r="I1692" s="23">
        <f t="shared" si="183"/>
        <v>104.71946811778294</v>
      </c>
      <c r="J1692" s="26">
        <f>I1692*'Social Cost of Carbon'!$C$4</f>
        <v>5235.9734058891472</v>
      </c>
      <c r="K1692" s="26">
        <f>I1692*'Social Cost of Carbon'!$C$5</f>
        <v>10471.946811778294</v>
      </c>
      <c r="L1692" s="26">
        <f>I1692*'Social Cost of Carbon'!$C$6</f>
        <v>15707.920217667441</v>
      </c>
      <c r="M1692" s="23">
        <f t="shared" si="184"/>
        <v>0.4519640032709436</v>
      </c>
      <c r="N1692" s="23">
        <f t="shared" si="185"/>
        <v>0.90392800654188721</v>
      </c>
      <c r="O1692" s="23">
        <f t="shared" si="186"/>
        <v>1.3558920098128306</v>
      </c>
      <c r="P1692" s="27"/>
    </row>
    <row r="1693" spans="1:16" x14ac:dyDescent="0.25">
      <c r="A1693" s="24">
        <f t="shared" si="187"/>
        <v>2020</v>
      </c>
      <c r="B1693" s="32">
        <v>44056</v>
      </c>
      <c r="C1693" s="28">
        <f>'Bitcoin Data'!C1693</f>
        <v>11784.137694999999</v>
      </c>
      <c r="D1693" s="26">
        <f>'Bitcoin Data'!K1693</f>
        <v>918.74234381380154</v>
      </c>
      <c r="E1693" s="25">
        <f>'Bitcoin Data'!J1693</f>
        <v>233289.5765001979</v>
      </c>
      <c r="F1693" s="25">
        <f t="shared" si="182"/>
        <v>214.33301230112096</v>
      </c>
      <c r="G1693" s="23">
        <f>'Emissions Factors'!$AB$39/1000</f>
        <v>0.49266147344102867</v>
      </c>
      <c r="H1693" s="26">
        <f t="shared" si="188"/>
        <v>105593.61764732438</v>
      </c>
      <c r="I1693" s="23">
        <f t="shared" si="183"/>
        <v>114.93278649702108</v>
      </c>
      <c r="J1693" s="26">
        <f>I1693*'Social Cost of Carbon'!$C$4</f>
        <v>5746.639324851054</v>
      </c>
      <c r="K1693" s="26">
        <f>I1693*'Social Cost of Carbon'!$C$5</f>
        <v>11493.278649702108</v>
      </c>
      <c r="L1693" s="26">
        <f>I1693*'Social Cost of Carbon'!$C$6</f>
        <v>17239.917974553162</v>
      </c>
      <c r="M1693" s="23">
        <f t="shared" si="184"/>
        <v>0.48765887446218054</v>
      </c>
      <c r="N1693" s="23">
        <f t="shared" si="185"/>
        <v>0.97531774892436107</v>
      </c>
      <c r="O1693" s="23">
        <f t="shared" si="186"/>
        <v>1.4629766233865416</v>
      </c>
      <c r="P1693" s="27"/>
    </row>
    <row r="1694" spans="1:16" x14ac:dyDescent="0.25">
      <c r="A1694" s="24">
        <f t="shared" si="187"/>
        <v>2020</v>
      </c>
      <c r="B1694" s="32">
        <v>44057</v>
      </c>
      <c r="C1694" s="28">
        <f>'Bitcoin Data'!C1694</f>
        <v>11768.871094</v>
      </c>
      <c r="D1694" s="26">
        <f>'Bitcoin Data'!K1694</f>
        <v>1043.7202829641658</v>
      </c>
      <c r="E1694" s="25">
        <f>'Bitcoin Data'!J1694</f>
        <v>203665.37477949378</v>
      </c>
      <c r="F1694" s="25">
        <f t="shared" si="182"/>
        <v>212.56968259485612</v>
      </c>
      <c r="G1694" s="23">
        <f>'Emissions Factors'!$AB$39/1000</f>
        <v>0.49266147344102867</v>
      </c>
      <c r="H1694" s="26">
        <f t="shared" si="188"/>
        <v>104724.89303607361</v>
      </c>
      <c r="I1694" s="23">
        <f t="shared" si="183"/>
        <v>100.33808362778473</v>
      </c>
      <c r="J1694" s="26">
        <f>I1694*'Social Cost of Carbon'!$C$4</f>
        <v>5016.9041813892363</v>
      </c>
      <c r="K1694" s="26">
        <f>I1694*'Social Cost of Carbon'!$C$5</f>
        <v>10033.808362778473</v>
      </c>
      <c r="L1694" s="26">
        <f>I1694*'Social Cost of Carbon'!$C$6</f>
        <v>15050.712544167709</v>
      </c>
      <c r="M1694" s="23">
        <f t="shared" si="184"/>
        <v>0.42628593187217012</v>
      </c>
      <c r="N1694" s="23">
        <f t="shared" si="185"/>
        <v>0.85257186374434024</v>
      </c>
      <c r="O1694" s="23">
        <f t="shared" si="186"/>
        <v>1.2788577956165104</v>
      </c>
      <c r="P1694" s="27"/>
    </row>
    <row r="1695" spans="1:16" x14ac:dyDescent="0.25">
      <c r="A1695" s="24">
        <f t="shared" si="187"/>
        <v>2020</v>
      </c>
      <c r="B1695" s="32">
        <v>44058</v>
      </c>
      <c r="C1695" s="28">
        <f>'Bitcoin Data'!C1695</f>
        <v>11865.698242</v>
      </c>
      <c r="D1695" s="26">
        <f>'Bitcoin Data'!K1695</f>
        <v>974.97562560935978</v>
      </c>
      <c r="E1695" s="25">
        <f>'Bitcoin Data'!J1695</f>
        <v>221234.31965441233</v>
      </c>
      <c r="F1695" s="25">
        <f t="shared" si="182"/>
        <v>215.69806921132175</v>
      </c>
      <c r="G1695" s="23">
        <f>'Emissions Factors'!$AB$39/1000</f>
        <v>0.49266147344102867</v>
      </c>
      <c r="H1695" s="26">
        <f t="shared" si="188"/>
        <v>106266.12859603476</v>
      </c>
      <c r="I1695" s="23">
        <f t="shared" si="183"/>
        <v>108.99362589666632</v>
      </c>
      <c r="J1695" s="26">
        <f>I1695*'Social Cost of Carbon'!$C$4</f>
        <v>5449.6812948333154</v>
      </c>
      <c r="K1695" s="26">
        <f>I1695*'Social Cost of Carbon'!$C$5</f>
        <v>10899.362589666631</v>
      </c>
      <c r="L1695" s="26">
        <f>I1695*'Social Cost of Carbon'!$C$6</f>
        <v>16349.043884499948</v>
      </c>
      <c r="M1695" s="23">
        <f t="shared" si="184"/>
        <v>0.4592802870667605</v>
      </c>
      <c r="N1695" s="23">
        <f t="shared" si="185"/>
        <v>0.91856057413352099</v>
      </c>
      <c r="O1695" s="23">
        <f t="shared" si="186"/>
        <v>1.3778408612002817</v>
      </c>
      <c r="P1695" s="27"/>
    </row>
    <row r="1696" spans="1:16" x14ac:dyDescent="0.25">
      <c r="A1696" s="24">
        <f t="shared" si="187"/>
        <v>2020</v>
      </c>
      <c r="B1696" s="32">
        <v>44059</v>
      </c>
      <c r="C1696" s="28">
        <f>'Bitcoin Data'!C1696</f>
        <v>11892.803711</v>
      </c>
      <c r="D1696" s="26">
        <f>'Bitcoin Data'!K1696</f>
        <v>949.96833438885369</v>
      </c>
      <c r="E1696" s="25">
        <f>'Bitcoin Data'!J1696</f>
        <v>230120.45079856523</v>
      </c>
      <c r="F1696" s="25">
        <f t="shared" si="182"/>
        <v>218.60714135392516</v>
      </c>
      <c r="G1696" s="23">
        <f>'Emissions Factors'!$AB$39/1000</f>
        <v>0.49266147344102867</v>
      </c>
      <c r="H1696" s="26">
        <f t="shared" si="188"/>
        <v>107699.31636415601</v>
      </c>
      <c r="I1696" s="23">
        <f t="shared" si="183"/>
        <v>113.3714803593349</v>
      </c>
      <c r="J1696" s="26">
        <f>I1696*'Social Cost of Carbon'!$C$4</f>
        <v>5668.5740179667446</v>
      </c>
      <c r="K1696" s="26">
        <f>I1696*'Social Cost of Carbon'!$C$5</f>
        <v>11337.148035933489</v>
      </c>
      <c r="L1696" s="26">
        <f>I1696*'Social Cost of Carbon'!$C$6</f>
        <v>17005.722053900234</v>
      </c>
      <c r="M1696" s="23">
        <f t="shared" si="184"/>
        <v>0.47663899579236435</v>
      </c>
      <c r="N1696" s="23">
        <f t="shared" si="185"/>
        <v>0.9532779915847287</v>
      </c>
      <c r="O1696" s="23">
        <f t="shared" si="186"/>
        <v>1.4299169873770932</v>
      </c>
      <c r="P1696" s="27"/>
    </row>
    <row r="1697" spans="1:16" x14ac:dyDescent="0.25">
      <c r="A1697" s="24">
        <f t="shared" si="187"/>
        <v>2020</v>
      </c>
      <c r="B1697" s="32">
        <v>44060</v>
      </c>
      <c r="C1697" s="28">
        <f>'Bitcoin Data'!C1697</f>
        <v>12254.402344</v>
      </c>
      <c r="D1697" s="26">
        <f>'Bitcoin Data'!K1697</f>
        <v>781.25</v>
      </c>
      <c r="E1697" s="25">
        <f>'Bitcoin Data'!J1697</f>
        <v>278864.39222906425</v>
      </c>
      <c r="F1697" s="25">
        <f t="shared" si="182"/>
        <v>217.86280642895645</v>
      </c>
      <c r="G1697" s="23">
        <f>'Emissions Factors'!$AB$39/1000</f>
        <v>0.49266147344102867</v>
      </c>
      <c r="H1697" s="26">
        <f t="shared" si="188"/>
        <v>107332.6112232873</v>
      </c>
      <c r="I1697" s="23">
        <f t="shared" si="183"/>
        <v>137.38574236580774</v>
      </c>
      <c r="J1697" s="26">
        <f>I1697*'Social Cost of Carbon'!$C$4</f>
        <v>6869.2871182903873</v>
      </c>
      <c r="K1697" s="26">
        <f>I1697*'Social Cost of Carbon'!$C$5</f>
        <v>13738.574236580775</v>
      </c>
      <c r="L1697" s="26">
        <f>I1697*'Social Cost of Carbon'!$C$6</f>
        <v>20607.861354871162</v>
      </c>
      <c r="M1697" s="23">
        <f t="shared" si="184"/>
        <v>0.56055668203629105</v>
      </c>
      <c r="N1697" s="23">
        <f t="shared" si="185"/>
        <v>1.1211133640725821</v>
      </c>
      <c r="O1697" s="23">
        <f t="shared" si="186"/>
        <v>1.6816700461088729</v>
      </c>
      <c r="P1697" s="27"/>
    </row>
    <row r="1698" spans="1:16" x14ac:dyDescent="0.25">
      <c r="A1698" s="24">
        <f t="shared" si="187"/>
        <v>2020</v>
      </c>
      <c r="B1698" s="32">
        <v>44061</v>
      </c>
      <c r="C1698" s="28">
        <f>'Bitcoin Data'!C1698</f>
        <v>11991.233398</v>
      </c>
      <c r="D1698" s="26">
        <f>'Bitcoin Data'!K1698</f>
        <v>874.97569511958011</v>
      </c>
      <c r="E1698" s="25">
        <f>'Bitcoin Data'!J1698</f>
        <v>246209.85631283329</v>
      </c>
      <c r="F1698" s="25">
        <f t="shared" si="182"/>
        <v>215.42764017261322</v>
      </c>
      <c r="G1698" s="23">
        <f>'Emissions Factors'!$AB$39/1000</f>
        <v>0.49266147344102867</v>
      </c>
      <c r="H1698" s="26">
        <f t="shared" si="188"/>
        <v>106132.89862736338</v>
      </c>
      <c r="I1698" s="23">
        <f t="shared" si="183"/>
        <v>121.2981105867844</v>
      </c>
      <c r="J1698" s="26">
        <f>I1698*'Social Cost of Carbon'!$C$4</f>
        <v>6064.9055293392203</v>
      </c>
      <c r="K1698" s="26">
        <f>I1698*'Social Cost of Carbon'!$C$5</f>
        <v>12129.811058678441</v>
      </c>
      <c r="L1698" s="26">
        <f>I1698*'Social Cost of Carbon'!$C$6</f>
        <v>18194.716588017662</v>
      </c>
      <c r="M1698" s="23">
        <f t="shared" si="184"/>
        <v>0.50577829052604184</v>
      </c>
      <c r="N1698" s="23">
        <f t="shared" si="185"/>
        <v>1.0115565810520837</v>
      </c>
      <c r="O1698" s="23">
        <f t="shared" si="186"/>
        <v>1.5173348715781256</v>
      </c>
      <c r="P1698" s="27"/>
    </row>
    <row r="1699" spans="1:16" x14ac:dyDescent="0.25">
      <c r="A1699" s="24">
        <f t="shared" si="187"/>
        <v>2020</v>
      </c>
      <c r="B1699" s="32">
        <v>44062</v>
      </c>
      <c r="C1699" s="28">
        <f>'Bitcoin Data'!C1699</f>
        <v>11758.283203000001</v>
      </c>
      <c r="D1699" s="26">
        <f>'Bitcoin Data'!K1699</f>
        <v>862.48203162434118</v>
      </c>
      <c r="E1699" s="25">
        <f>'Bitcoin Data'!J1699</f>
        <v>246338.84374998664</v>
      </c>
      <c r="F1699" s="25">
        <f t="shared" si="182"/>
        <v>212.46282642547962</v>
      </c>
      <c r="G1699" s="23">
        <f>'Emissions Factors'!$AB$39/1000</f>
        <v>0.49266147344102867</v>
      </c>
      <c r="H1699" s="26">
        <f t="shared" si="188"/>
        <v>104672.24911822232</v>
      </c>
      <c r="I1699" s="23">
        <f t="shared" si="183"/>
        <v>121.36165772762776</v>
      </c>
      <c r="J1699" s="26">
        <f>I1699*'Social Cost of Carbon'!$C$4</f>
        <v>6068.0828863813877</v>
      </c>
      <c r="K1699" s="26">
        <f>I1699*'Social Cost of Carbon'!$C$5</f>
        <v>12136.165772762775</v>
      </c>
      <c r="L1699" s="26">
        <f>I1699*'Social Cost of Carbon'!$C$6</f>
        <v>18204.248659144163</v>
      </c>
      <c r="M1699" s="23">
        <f t="shared" si="184"/>
        <v>0.51606878160862646</v>
      </c>
      <c r="N1699" s="23">
        <f t="shared" si="185"/>
        <v>1.0321375632172529</v>
      </c>
      <c r="O1699" s="23">
        <f t="shared" si="186"/>
        <v>1.5482063448258792</v>
      </c>
      <c r="P1699" s="27"/>
    </row>
    <row r="1700" spans="1:16" x14ac:dyDescent="0.25">
      <c r="A1700" s="24">
        <f t="shared" si="187"/>
        <v>2020</v>
      </c>
      <c r="B1700" s="32">
        <v>44063</v>
      </c>
      <c r="C1700" s="28">
        <f>'Bitcoin Data'!C1700</f>
        <v>11878.372069999999</v>
      </c>
      <c r="D1700" s="26">
        <f>'Bitcoin Data'!K1700</f>
        <v>912.50126736287132</v>
      </c>
      <c r="E1700" s="25">
        <f>'Bitcoin Data'!J1700</f>
        <v>228475.45171209352</v>
      </c>
      <c r="F1700" s="25">
        <f t="shared" si="182"/>
        <v>208.48413924858986</v>
      </c>
      <c r="G1700" s="23">
        <f>'Emissions Factors'!$AB$39/1000</f>
        <v>0.49266147344102867</v>
      </c>
      <c r="H1700" s="26">
        <f t="shared" si="188"/>
        <v>102712.10323129488</v>
      </c>
      <c r="I1700" s="23">
        <f t="shared" si="183"/>
        <v>112.5610526855846</v>
      </c>
      <c r="J1700" s="26">
        <f>I1700*'Social Cost of Carbon'!$C$4</f>
        <v>5628.05263427923</v>
      </c>
      <c r="K1700" s="26">
        <f>I1700*'Social Cost of Carbon'!$C$5</f>
        <v>11256.10526855846</v>
      </c>
      <c r="L1700" s="26">
        <f>I1700*'Social Cost of Carbon'!$C$6</f>
        <v>16884.157902837691</v>
      </c>
      <c r="M1700" s="23">
        <f t="shared" si="184"/>
        <v>0.47380673051094535</v>
      </c>
      <c r="N1700" s="23">
        <f t="shared" si="185"/>
        <v>0.9476134610218907</v>
      </c>
      <c r="O1700" s="23">
        <f t="shared" si="186"/>
        <v>1.4214201915328362</v>
      </c>
      <c r="P1700" s="27"/>
    </row>
    <row r="1701" spans="1:16" x14ac:dyDescent="0.25">
      <c r="A1701" s="24">
        <f t="shared" si="187"/>
        <v>2020</v>
      </c>
      <c r="B1701" s="32">
        <v>44064</v>
      </c>
      <c r="C1701" s="28">
        <f>'Bitcoin Data'!C1701</f>
        <v>11592.489258</v>
      </c>
      <c r="D1701" s="26">
        <f>'Bitcoin Data'!K1701</f>
        <v>968.78363832077503</v>
      </c>
      <c r="E1701" s="25">
        <f>'Bitcoin Data'!J1701</f>
        <v>214876.54695097159</v>
      </c>
      <c r="F1701" s="25">
        <f t="shared" si="182"/>
        <v>208.16888294496709</v>
      </c>
      <c r="G1701" s="23">
        <f>'Emissions Factors'!$AB$39/1000</f>
        <v>0.49266147344102867</v>
      </c>
      <c r="H1701" s="26">
        <f t="shared" si="188"/>
        <v>102556.78859624051</v>
      </c>
      <c r="I1701" s="23">
        <f t="shared" si="183"/>
        <v>105.86139622878605</v>
      </c>
      <c r="J1701" s="26">
        <f>I1701*'Social Cost of Carbon'!$C$4</f>
        <v>5293.0698114393026</v>
      </c>
      <c r="K1701" s="26">
        <f>I1701*'Social Cost of Carbon'!$C$5</f>
        <v>10586.139622878605</v>
      </c>
      <c r="L1701" s="26">
        <f>I1701*'Social Cost of Carbon'!$C$6</f>
        <v>15879.209434317907</v>
      </c>
      <c r="M1701" s="23">
        <f t="shared" si="184"/>
        <v>0.45659475662541976</v>
      </c>
      <c r="N1701" s="23">
        <f t="shared" si="185"/>
        <v>0.91318951325083952</v>
      </c>
      <c r="O1701" s="23">
        <f t="shared" si="186"/>
        <v>1.3697842698762592</v>
      </c>
      <c r="P1701" s="27"/>
    </row>
    <row r="1702" spans="1:16" x14ac:dyDescent="0.25">
      <c r="A1702" s="24">
        <f t="shared" si="187"/>
        <v>2020</v>
      </c>
      <c r="B1702" s="32">
        <v>44065</v>
      </c>
      <c r="C1702" s="28">
        <f>'Bitcoin Data'!C1702</f>
        <v>11681.825194999999</v>
      </c>
      <c r="D1702" s="26">
        <f>'Bitcoin Data'!K1702</f>
        <v>850.0188893086513</v>
      </c>
      <c r="E1702" s="25">
        <f>'Bitcoin Data'!J1702</f>
        <v>241899.23245893809</v>
      </c>
      <c r="F1702" s="25">
        <f t="shared" si="182"/>
        <v>205.61891689936178</v>
      </c>
      <c r="G1702" s="23">
        <f>'Emissions Factors'!$AB$39/1000</f>
        <v>0.49266147344102867</v>
      </c>
      <c r="H1702" s="26">
        <f t="shared" si="188"/>
        <v>101300.518566988</v>
      </c>
      <c r="I1702" s="23">
        <f t="shared" si="183"/>
        <v>119.17443228747435</v>
      </c>
      <c r="J1702" s="26">
        <f>I1702*'Social Cost of Carbon'!$C$4</f>
        <v>5958.7216143737169</v>
      </c>
      <c r="K1702" s="26">
        <f>I1702*'Social Cost of Carbon'!$C$5</f>
        <v>11917.443228747434</v>
      </c>
      <c r="L1702" s="26">
        <f>I1702*'Social Cost of Carbon'!$C$6</f>
        <v>17876.164843121151</v>
      </c>
      <c r="M1702" s="23">
        <f t="shared" si="184"/>
        <v>0.51008481251064608</v>
      </c>
      <c r="N1702" s="23">
        <f t="shared" si="185"/>
        <v>1.0201696250212922</v>
      </c>
      <c r="O1702" s="23">
        <f t="shared" si="186"/>
        <v>1.5302544375319385</v>
      </c>
      <c r="P1702" s="27"/>
    </row>
    <row r="1703" spans="1:16" x14ac:dyDescent="0.25">
      <c r="A1703" s="24">
        <f t="shared" si="187"/>
        <v>2020</v>
      </c>
      <c r="B1703" s="32">
        <v>44066</v>
      </c>
      <c r="C1703" s="28">
        <f>'Bitcoin Data'!C1703</f>
        <v>11664.847656</v>
      </c>
      <c r="D1703" s="26">
        <f>'Bitcoin Data'!K1703</f>
        <v>981.24727431312681</v>
      </c>
      <c r="E1703" s="25">
        <f>'Bitcoin Data'!J1703</f>
        <v>205296.93377661653</v>
      </c>
      <c r="F1703" s="25">
        <f t="shared" si="182"/>
        <v>201.44705669314746</v>
      </c>
      <c r="G1703" s="23">
        <f>'Emissions Factors'!$AB$39/1000</f>
        <v>0.49266147344102867</v>
      </c>
      <c r="H1703" s="26">
        <f t="shared" si="188"/>
        <v>99245.203770804466</v>
      </c>
      <c r="I1703" s="23">
        <f t="shared" si="183"/>
        <v>101.14188988731318</v>
      </c>
      <c r="J1703" s="26">
        <f>I1703*'Social Cost of Carbon'!$C$4</f>
        <v>5057.0944943656596</v>
      </c>
      <c r="K1703" s="26">
        <f>I1703*'Social Cost of Carbon'!$C$5</f>
        <v>10114.188988731319</v>
      </c>
      <c r="L1703" s="26">
        <f>I1703*'Social Cost of Carbon'!$C$6</f>
        <v>15171.283483096977</v>
      </c>
      <c r="M1703" s="23">
        <f t="shared" si="184"/>
        <v>0.43353283673314519</v>
      </c>
      <c r="N1703" s="23">
        <f t="shared" si="185"/>
        <v>0.86706567346629038</v>
      </c>
      <c r="O1703" s="23">
        <f t="shared" si="186"/>
        <v>1.3005985101994355</v>
      </c>
      <c r="P1703" s="27"/>
    </row>
    <row r="1704" spans="1:16" x14ac:dyDescent="0.25">
      <c r="A1704" s="24">
        <f t="shared" si="187"/>
        <v>2020</v>
      </c>
      <c r="B1704" s="32">
        <v>44067</v>
      </c>
      <c r="C1704" s="28">
        <f>'Bitcoin Data'!C1704</f>
        <v>11774.595703000001</v>
      </c>
      <c r="D1704" s="26">
        <f>'Bitcoin Data'!K1704</f>
        <v>931.29139072847681</v>
      </c>
      <c r="E1704" s="25">
        <f>'Bitcoin Data'!J1704</f>
        <v>217282.88744398922</v>
      </c>
      <c r="F1704" s="25">
        <f t="shared" si="182"/>
        <v>202.35368242921183</v>
      </c>
      <c r="G1704" s="23">
        <f>'Emissions Factors'!$AB$39/1000</f>
        <v>0.49266147344102867</v>
      </c>
      <c r="H1704" s="26">
        <f t="shared" si="188"/>
        <v>99691.863341793491</v>
      </c>
      <c r="I1704" s="23">
        <f t="shared" si="183"/>
        <v>107.04690748167691</v>
      </c>
      <c r="J1704" s="26">
        <f>I1704*'Social Cost of Carbon'!$C$4</f>
        <v>5352.3453740838459</v>
      </c>
      <c r="K1704" s="26">
        <f>I1704*'Social Cost of Carbon'!$C$5</f>
        <v>10704.690748167692</v>
      </c>
      <c r="L1704" s="26">
        <f>I1704*'Social Cost of Carbon'!$C$6</f>
        <v>16057.036122251537</v>
      </c>
      <c r="M1704" s="23">
        <f t="shared" si="184"/>
        <v>0.45456723178360542</v>
      </c>
      <c r="N1704" s="23">
        <f t="shared" si="185"/>
        <v>0.90913446356721084</v>
      </c>
      <c r="O1704" s="23">
        <f t="shared" si="186"/>
        <v>1.3637016953508161</v>
      </c>
      <c r="P1704" s="27"/>
    </row>
    <row r="1705" spans="1:16" x14ac:dyDescent="0.25">
      <c r="A1705" s="24">
        <f t="shared" si="187"/>
        <v>2020</v>
      </c>
      <c r="B1705" s="32">
        <v>44068</v>
      </c>
      <c r="C1705" s="28">
        <f>'Bitcoin Data'!C1705</f>
        <v>11366.134765999999</v>
      </c>
      <c r="D1705" s="26">
        <f>'Bitcoin Data'!K1705</f>
        <v>800</v>
      </c>
      <c r="E1705" s="25">
        <f>'Bitcoin Data'!J1705</f>
        <v>259768.29528601741</v>
      </c>
      <c r="F1705" s="25">
        <f t="shared" si="182"/>
        <v>207.81463622881392</v>
      </c>
      <c r="G1705" s="23">
        <f>'Emissions Factors'!$AB$39/1000</f>
        <v>0.49266147344102867</v>
      </c>
      <c r="H1705" s="26">
        <f t="shared" si="188"/>
        <v>102382.26488709885</v>
      </c>
      <c r="I1705" s="23">
        <f t="shared" si="183"/>
        <v>127.97783110887356</v>
      </c>
      <c r="J1705" s="26">
        <f>I1705*'Social Cost of Carbon'!$C$4</f>
        <v>6398.891555443678</v>
      </c>
      <c r="K1705" s="26">
        <f>I1705*'Social Cost of Carbon'!$C$5</f>
        <v>12797.783110887356</v>
      </c>
      <c r="L1705" s="26">
        <f>I1705*'Social Cost of Carbon'!$C$6</f>
        <v>19196.674666331033</v>
      </c>
      <c r="M1705" s="23">
        <f t="shared" si="184"/>
        <v>0.56297868071958412</v>
      </c>
      <c r="N1705" s="23">
        <f t="shared" si="185"/>
        <v>1.1259573614391682</v>
      </c>
      <c r="O1705" s="23">
        <f t="shared" si="186"/>
        <v>1.6889360421587523</v>
      </c>
      <c r="P1705" s="27"/>
    </row>
    <row r="1706" spans="1:16" x14ac:dyDescent="0.25">
      <c r="A1706" s="24">
        <f t="shared" si="187"/>
        <v>2020</v>
      </c>
      <c r="B1706" s="32">
        <v>44069</v>
      </c>
      <c r="C1706" s="28">
        <f>'Bitcoin Data'!C1706</f>
        <v>11488.363281</v>
      </c>
      <c r="D1706" s="26">
        <f>'Bitcoin Data'!K1706</f>
        <v>887.4864411793709</v>
      </c>
      <c r="E1706" s="25">
        <f>'Bitcoin Data'!J1706</f>
        <v>232346.58972352408</v>
      </c>
      <c r="F1706" s="25">
        <f t="shared" si="182"/>
        <v>206.20444803389378</v>
      </c>
      <c r="G1706" s="23">
        <f>'Emissions Factors'!$AB$39/1000</f>
        <v>0.49266147344102867</v>
      </c>
      <c r="H1706" s="26">
        <f t="shared" si="188"/>
        <v>101588.98719847214</v>
      </c>
      <c r="I1706" s="23">
        <f t="shared" si="183"/>
        <v>114.46821324218955</v>
      </c>
      <c r="J1706" s="26">
        <f>I1706*'Social Cost of Carbon'!$C$4</f>
        <v>5723.410662109477</v>
      </c>
      <c r="K1706" s="26">
        <f>I1706*'Social Cost of Carbon'!$C$5</f>
        <v>11446.821324218954</v>
      </c>
      <c r="L1706" s="26">
        <f>I1706*'Social Cost of Carbon'!$C$6</f>
        <v>17170.231986328432</v>
      </c>
      <c r="M1706" s="23">
        <f t="shared" si="184"/>
        <v>0.49819199846988865</v>
      </c>
      <c r="N1706" s="23">
        <f t="shared" si="185"/>
        <v>0.99638399693977731</v>
      </c>
      <c r="O1706" s="23">
        <f t="shared" si="186"/>
        <v>1.494575995409666</v>
      </c>
      <c r="P1706" s="27"/>
    </row>
    <row r="1707" spans="1:16" x14ac:dyDescent="0.25">
      <c r="A1707" s="24">
        <f t="shared" si="187"/>
        <v>2020</v>
      </c>
      <c r="B1707" s="32">
        <v>44070</v>
      </c>
      <c r="C1707" s="28">
        <f>'Bitcoin Data'!C1707</f>
        <v>11323.397461</v>
      </c>
      <c r="D1707" s="26">
        <f>'Bitcoin Data'!K1707</f>
        <v>806.23488309594188</v>
      </c>
      <c r="E1707" s="25">
        <f>'Bitcoin Data'!J1707</f>
        <v>257915.21273352954</v>
      </c>
      <c r="F1707" s="25">
        <f t="shared" si="182"/>
        <v>207.94024138688215</v>
      </c>
      <c r="G1707" s="23">
        <f>'Emissions Factors'!$AB$39/1000</f>
        <v>0.49266147344102867</v>
      </c>
      <c r="H1707" s="26">
        <f t="shared" si="188"/>
        <v>102444.14570934452</v>
      </c>
      <c r="I1707" s="23">
        <f t="shared" si="183"/>
        <v>127.06488872815702</v>
      </c>
      <c r="J1707" s="26">
        <f>I1707*'Social Cost of Carbon'!$C$4</f>
        <v>6353.244436407851</v>
      </c>
      <c r="K1707" s="26">
        <f>I1707*'Social Cost of Carbon'!$C$5</f>
        <v>12706.488872815702</v>
      </c>
      <c r="L1707" s="26">
        <f>I1707*'Social Cost of Carbon'!$C$6</f>
        <v>19059.733309223553</v>
      </c>
      <c r="M1707" s="23">
        <f t="shared" si="184"/>
        <v>0.56107228049617353</v>
      </c>
      <c r="N1707" s="23">
        <f t="shared" si="185"/>
        <v>1.1221445609923471</v>
      </c>
      <c r="O1707" s="23">
        <f t="shared" si="186"/>
        <v>1.6832168414885205</v>
      </c>
      <c r="P1707" s="27"/>
    </row>
    <row r="1708" spans="1:16" x14ac:dyDescent="0.25">
      <c r="A1708" s="24">
        <f t="shared" si="187"/>
        <v>2020</v>
      </c>
      <c r="B1708" s="32">
        <v>44071</v>
      </c>
      <c r="C1708" s="28">
        <f>'Bitcoin Data'!C1708</f>
        <v>11542.5</v>
      </c>
      <c r="D1708" s="26">
        <f>'Bitcoin Data'!K1708</f>
        <v>1018.7910346388952</v>
      </c>
      <c r="E1708" s="25">
        <f>'Bitcoin Data'!J1708</f>
        <v>201539.12349615982</v>
      </c>
      <c r="F1708" s="25">
        <f t="shared" si="182"/>
        <v>205.32625214686874</v>
      </c>
      <c r="G1708" s="23">
        <f>'Emissions Factors'!$AB$39/1000</f>
        <v>0.49266147344102867</v>
      </c>
      <c r="H1708" s="26">
        <f t="shared" si="188"/>
        <v>101156.33391880053</v>
      </c>
      <c r="I1708" s="23">
        <f t="shared" si="183"/>
        <v>99.290561537631547</v>
      </c>
      <c r="J1708" s="26">
        <f>I1708*'Social Cost of Carbon'!$C$4</f>
        <v>4964.5280768815774</v>
      </c>
      <c r="K1708" s="26">
        <f>I1708*'Social Cost of Carbon'!$C$5</f>
        <v>9929.0561537631547</v>
      </c>
      <c r="L1708" s="26">
        <f>I1708*'Social Cost of Carbon'!$C$6</f>
        <v>14893.584230644732</v>
      </c>
      <c r="M1708" s="23">
        <f t="shared" si="184"/>
        <v>0.43010856199970349</v>
      </c>
      <c r="N1708" s="23">
        <f t="shared" si="185"/>
        <v>0.86021712399940697</v>
      </c>
      <c r="O1708" s="23">
        <f t="shared" si="186"/>
        <v>1.2903256859991104</v>
      </c>
      <c r="P1708" s="27"/>
    </row>
    <row r="1709" spans="1:16" x14ac:dyDescent="0.25">
      <c r="A1709" s="24">
        <f t="shared" si="187"/>
        <v>2020</v>
      </c>
      <c r="B1709" s="32">
        <v>44072</v>
      </c>
      <c r="C1709" s="28">
        <f>'Bitcoin Data'!C1709</f>
        <v>11506.865234000001</v>
      </c>
      <c r="D1709" s="26">
        <f>'Bitcoin Data'!K1709</f>
        <v>912.50126736287132</v>
      </c>
      <c r="E1709" s="25">
        <f>'Bitcoin Data'!J1709</f>
        <v>227970.37108628801</v>
      </c>
      <c r="F1709" s="25">
        <f t="shared" si="182"/>
        <v>208.02325253742188</v>
      </c>
      <c r="G1709" s="23">
        <f>'Emissions Factors'!$AB$39/1000</f>
        <v>0.49266147344102867</v>
      </c>
      <c r="H1709" s="26">
        <f t="shared" si="188"/>
        <v>102485.04210508148</v>
      </c>
      <c r="I1709" s="23">
        <f t="shared" si="183"/>
        <v>112.31221892026873</v>
      </c>
      <c r="J1709" s="26">
        <f>I1709*'Social Cost of Carbon'!$C$4</f>
        <v>5615.6109460134367</v>
      </c>
      <c r="K1709" s="26">
        <f>I1709*'Social Cost of Carbon'!$C$5</f>
        <v>11231.221892026873</v>
      </c>
      <c r="L1709" s="26">
        <f>I1709*'Social Cost of Carbon'!$C$6</f>
        <v>16846.832838040311</v>
      </c>
      <c r="M1709" s="23">
        <f t="shared" si="184"/>
        <v>0.4880226570674232</v>
      </c>
      <c r="N1709" s="23">
        <f t="shared" si="185"/>
        <v>0.97604531413484641</v>
      </c>
      <c r="O1709" s="23">
        <f t="shared" si="186"/>
        <v>1.4640679712022697</v>
      </c>
      <c r="P1709" s="27"/>
    </row>
    <row r="1710" spans="1:16" x14ac:dyDescent="0.25">
      <c r="A1710" s="24">
        <f t="shared" si="187"/>
        <v>2020</v>
      </c>
      <c r="B1710" s="32">
        <v>44073</v>
      </c>
      <c r="C1710" s="28">
        <f>'Bitcoin Data'!C1710</f>
        <v>11711.505859000001</v>
      </c>
      <c r="D1710" s="26">
        <f>'Bitcoin Data'!K1710</f>
        <v>793.72078666549078</v>
      </c>
      <c r="E1710" s="25">
        <f>'Bitcoin Data'!J1710</f>
        <v>265834.14689549524</v>
      </c>
      <c r="F1710" s="25">
        <f t="shared" si="182"/>
        <v>210.99808819644213</v>
      </c>
      <c r="G1710" s="23">
        <f>'Emissions Factors'!$AB$39/1000</f>
        <v>0.49266147344102867</v>
      </c>
      <c r="H1710" s="26">
        <f t="shared" si="188"/>
        <v>103950.6290240993</v>
      </c>
      <c r="I1710" s="23">
        <f t="shared" si="183"/>
        <v>130.96624250047356</v>
      </c>
      <c r="J1710" s="26">
        <f>I1710*'Social Cost of Carbon'!$C$4</f>
        <v>6548.3121250236782</v>
      </c>
      <c r="K1710" s="26">
        <f>I1710*'Social Cost of Carbon'!$C$5</f>
        <v>13096.624250047356</v>
      </c>
      <c r="L1710" s="26">
        <f>I1710*'Social Cost of Carbon'!$C$6</f>
        <v>19644.936375071033</v>
      </c>
      <c r="M1710" s="23">
        <f t="shared" si="184"/>
        <v>0.55913493993528285</v>
      </c>
      <c r="N1710" s="23">
        <f t="shared" si="185"/>
        <v>1.1182698798705657</v>
      </c>
      <c r="O1710" s="23">
        <f t="shared" si="186"/>
        <v>1.6774048198058482</v>
      </c>
      <c r="P1710" s="27"/>
    </row>
    <row r="1711" spans="1:16" x14ac:dyDescent="0.25">
      <c r="A1711" s="24">
        <f t="shared" si="187"/>
        <v>2020</v>
      </c>
      <c r="B1711" s="32">
        <v>44074</v>
      </c>
      <c r="C1711" s="28">
        <f>'Bitcoin Data'!C1711</f>
        <v>11680.820313</v>
      </c>
      <c r="D1711" s="26">
        <f>'Bitcoin Data'!K1711</f>
        <v>937.5</v>
      </c>
      <c r="E1711" s="25">
        <f>'Bitcoin Data'!J1711</f>
        <v>219459.53682185648</v>
      </c>
      <c r="F1711" s="25">
        <f t="shared" si="182"/>
        <v>205.74331577049045</v>
      </c>
      <c r="G1711" s="23">
        <f>'Emissions Factors'!$AB$39/1000</f>
        <v>0.49266147344102867</v>
      </c>
      <c r="H1711" s="26">
        <f t="shared" si="188"/>
        <v>101361.80509813267</v>
      </c>
      <c r="I1711" s="23">
        <f t="shared" si="183"/>
        <v>108.11925877134149</v>
      </c>
      <c r="J1711" s="26">
        <f>I1711*'Social Cost of Carbon'!$C$4</f>
        <v>5405.9629385670742</v>
      </c>
      <c r="K1711" s="26">
        <f>I1711*'Social Cost of Carbon'!$C$5</f>
        <v>10811.925877134148</v>
      </c>
      <c r="L1711" s="26">
        <f>I1711*'Social Cost of Carbon'!$C$6</f>
        <v>16217.888815701224</v>
      </c>
      <c r="M1711" s="23">
        <f t="shared" si="184"/>
        <v>0.46280678871077108</v>
      </c>
      <c r="N1711" s="23">
        <f t="shared" si="185"/>
        <v>0.92561357742154216</v>
      </c>
      <c r="O1711" s="23">
        <f t="shared" si="186"/>
        <v>1.3884203661323133</v>
      </c>
      <c r="P1711" s="27"/>
    </row>
    <row r="1712" spans="1:16" x14ac:dyDescent="0.25">
      <c r="A1712" s="24">
        <f t="shared" si="187"/>
        <v>2020</v>
      </c>
      <c r="B1712" s="32">
        <v>44075</v>
      </c>
      <c r="C1712" s="28">
        <f>'Bitcoin Data'!C1712</f>
        <v>11970.478515999999</v>
      </c>
      <c r="D1712" s="26">
        <f>'Bitcoin Data'!K1712</f>
        <v>962.46390760346469</v>
      </c>
      <c r="E1712" s="25">
        <f>'Bitcoin Data'!J1712</f>
        <v>214270.71094566246</v>
      </c>
      <c r="F1712" s="25">
        <f t="shared" si="182"/>
        <v>206.22782574173476</v>
      </c>
      <c r="G1712" s="23">
        <f>'Emissions Factors'!$AB$39/1000</f>
        <v>0.49266147344102867</v>
      </c>
      <c r="H1712" s="26">
        <f t="shared" si="188"/>
        <v>101600.50449446276</v>
      </c>
      <c r="I1712" s="23">
        <f t="shared" si="183"/>
        <v>105.56292416974682</v>
      </c>
      <c r="J1712" s="26">
        <f>I1712*'Social Cost of Carbon'!$C$4</f>
        <v>5278.146208487341</v>
      </c>
      <c r="K1712" s="26">
        <f>I1712*'Social Cost of Carbon'!$C$5</f>
        <v>10556.292416974682</v>
      </c>
      <c r="L1712" s="26">
        <f>I1712*'Social Cost of Carbon'!$C$6</f>
        <v>15834.438625462024</v>
      </c>
      <c r="M1712" s="23">
        <f t="shared" si="184"/>
        <v>0.44093026034276384</v>
      </c>
      <c r="N1712" s="23">
        <f t="shared" si="185"/>
        <v>0.88186052068552767</v>
      </c>
      <c r="O1712" s="23">
        <f t="shared" si="186"/>
        <v>1.3227907810282915</v>
      </c>
      <c r="P1712" s="27"/>
    </row>
    <row r="1713" spans="1:16" x14ac:dyDescent="0.25">
      <c r="A1713" s="24">
        <f t="shared" si="187"/>
        <v>2020</v>
      </c>
      <c r="B1713" s="32">
        <v>44076</v>
      </c>
      <c r="C1713" s="28">
        <f>'Bitcoin Data'!C1713</f>
        <v>11414.034180000001</v>
      </c>
      <c r="D1713" s="26">
        <f>'Bitcoin Data'!K1713</f>
        <v>900</v>
      </c>
      <c r="E1713" s="25">
        <f>'Bitcoin Data'!J1713</f>
        <v>235064.13863282613</v>
      </c>
      <c r="F1713" s="25">
        <f t="shared" si="182"/>
        <v>211.55772476954354</v>
      </c>
      <c r="G1713" s="23">
        <f>'Emissions Factors'!$AB$39/1000</f>
        <v>0.49266147344102867</v>
      </c>
      <c r="H1713" s="26">
        <f t="shared" si="188"/>
        <v>104226.34040279493</v>
      </c>
      <c r="I1713" s="23">
        <f t="shared" si="183"/>
        <v>115.80704489199437</v>
      </c>
      <c r="J1713" s="26">
        <f>I1713*'Social Cost of Carbon'!$C$4</f>
        <v>5790.3522445997187</v>
      </c>
      <c r="K1713" s="26">
        <f>I1713*'Social Cost of Carbon'!$C$5</f>
        <v>11580.704489199437</v>
      </c>
      <c r="L1713" s="26">
        <f>I1713*'Social Cost of Carbon'!$C$6</f>
        <v>17371.056733799156</v>
      </c>
      <c r="M1713" s="23">
        <f t="shared" si="184"/>
        <v>0.50730111311088766</v>
      </c>
      <c r="N1713" s="23">
        <f t="shared" si="185"/>
        <v>1.0146022262217753</v>
      </c>
      <c r="O1713" s="23">
        <f t="shared" si="186"/>
        <v>1.5219033393326631</v>
      </c>
      <c r="P1713" s="27"/>
    </row>
    <row r="1714" spans="1:16" x14ac:dyDescent="0.25">
      <c r="A1714" s="24">
        <f t="shared" si="187"/>
        <v>2020</v>
      </c>
      <c r="B1714" s="32">
        <v>44077</v>
      </c>
      <c r="C1714" s="28">
        <f>'Bitcoin Data'!C1714</f>
        <v>10245.296875</v>
      </c>
      <c r="D1714" s="26">
        <f>'Bitcoin Data'!K1714</f>
        <v>806.23488309594188</v>
      </c>
      <c r="E1714" s="25">
        <f>'Bitcoin Data'!J1714</f>
        <v>262779.99032520287</v>
      </c>
      <c r="F1714" s="25">
        <f t="shared" si="182"/>
        <v>211.86239477979268</v>
      </c>
      <c r="G1714" s="23">
        <f>'Emissions Factors'!$AB$39/1000</f>
        <v>0.49266147344102867</v>
      </c>
      <c r="H1714" s="26">
        <f t="shared" si="188"/>
        <v>104376.43957895756</v>
      </c>
      <c r="I1714" s="23">
        <f t="shared" si="183"/>
        <v>129.46157722443371</v>
      </c>
      <c r="J1714" s="26">
        <f>I1714*'Social Cost of Carbon'!$C$4</f>
        <v>6473.0788612216857</v>
      </c>
      <c r="K1714" s="26">
        <f>I1714*'Social Cost of Carbon'!$C$5</f>
        <v>12946.157722443371</v>
      </c>
      <c r="L1714" s="26">
        <f>I1714*'Social Cost of Carbon'!$C$6</f>
        <v>19419.236583665057</v>
      </c>
      <c r="M1714" s="23">
        <f t="shared" si="184"/>
        <v>0.63180978942805754</v>
      </c>
      <c r="N1714" s="23">
        <f t="shared" si="185"/>
        <v>1.2636195788561151</v>
      </c>
      <c r="O1714" s="23">
        <f t="shared" si="186"/>
        <v>1.8954293682841725</v>
      </c>
      <c r="P1714" s="27"/>
    </row>
    <row r="1715" spans="1:16" x14ac:dyDescent="0.25">
      <c r="A1715" s="24">
        <f t="shared" si="187"/>
        <v>2020</v>
      </c>
      <c r="B1715" s="32">
        <v>44078</v>
      </c>
      <c r="C1715" s="28">
        <f>'Bitcoin Data'!C1715</f>
        <v>10511.813477</v>
      </c>
      <c r="D1715" s="26">
        <f>'Bitcoin Data'!K1715</f>
        <v>843.72363363644888</v>
      </c>
      <c r="E1715" s="25">
        <f>'Bitcoin Data'!J1715</f>
        <v>250969.16296703447</v>
      </c>
      <c r="F1715" s="25">
        <f t="shared" si="182"/>
        <v>211.74861410924444</v>
      </c>
      <c r="G1715" s="23">
        <f>'Emissions Factors'!$AB$39/1000</f>
        <v>0.49266147344102867</v>
      </c>
      <c r="H1715" s="26">
        <f t="shared" si="188"/>
        <v>104320.38422615617</v>
      </c>
      <c r="I1715" s="23">
        <f t="shared" si="183"/>
        <v>123.64283761560084</v>
      </c>
      <c r="J1715" s="26">
        <f>I1715*'Social Cost of Carbon'!$C$4</f>
        <v>6182.1418807800419</v>
      </c>
      <c r="K1715" s="26">
        <f>I1715*'Social Cost of Carbon'!$C$5</f>
        <v>12364.283761560084</v>
      </c>
      <c r="L1715" s="26">
        <f>I1715*'Social Cost of Carbon'!$C$6</f>
        <v>18546.425642340128</v>
      </c>
      <c r="M1715" s="23">
        <f t="shared" si="184"/>
        <v>0.58811373454320304</v>
      </c>
      <c r="N1715" s="23">
        <f t="shared" si="185"/>
        <v>1.1762274690864061</v>
      </c>
      <c r="O1715" s="23">
        <f t="shared" si="186"/>
        <v>1.7643412036296093</v>
      </c>
      <c r="P1715" s="27"/>
    </row>
    <row r="1716" spans="1:16" x14ac:dyDescent="0.25">
      <c r="A1716" s="24">
        <f t="shared" si="187"/>
        <v>2020</v>
      </c>
      <c r="B1716" s="32">
        <v>44079</v>
      </c>
      <c r="C1716" s="28">
        <f>'Bitcoin Data'!C1716</f>
        <v>10169.567383</v>
      </c>
      <c r="D1716" s="26">
        <f>'Bitcoin Data'!K1716</f>
        <v>881.22980515029872</v>
      </c>
      <c r="E1716" s="25">
        <f>'Bitcoin Data'!J1716</f>
        <v>233520.43109730628</v>
      </c>
      <c r="F1716" s="25">
        <f t="shared" si="182"/>
        <v>205.78516399449299</v>
      </c>
      <c r="G1716" s="23">
        <f>'Emissions Factors'!$AB$39/1000</f>
        <v>0.49266147344102867</v>
      </c>
      <c r="H1716" s="26">
        <f t="shared" si="188"/>
        <v>101382.42210583064</v>
      </c>
      <c r="I1716" s="23">
        <f t="shared" si="183"/>
        <v>115.04651966298312</v>
      </c>
      <c r="J1716" s="26">
        <f>I1716*'Social Cost of Carbon'!$C$4</f>
        <v>5752.3259831491559</v>
      </c>
      <c r="K1716" s="26">
        <f>I1716*'Social Cost of Carbon'!$C$5</f>
        <v>11504.651966298312</v>
      </c>
      <c r="L1716" s="26">
        <f>I1716*'Social Cost of Carbon'!$C$6</f>
        <v>17256.977949447468</v>
      </c>
      <c r="M1716" s="23">
        <f t="shared" si="184"/>
        <v>0.56564116903980166</v>
      </c>
      <c r="N1716" s="23">
        <f t="shared" si="185"/>
        <v>1.1312823380796033</v>
      </c>
      <c r="O1716" s="23">
        <f t="shared" si="186"/>
        <v>1.6969235071194049</v>
      </c>
      <c r="P1716" s="27"/>
    </row>
    <row r="1717" spans="1:16" x14ac:dyDescent="0.25">
      <c r="A1717" s="24">
        <f t="shared" si="187"/>
        <v>2020</v>
      </c>
      <c r="B1717" s="32">
        <v>44080</v>
      </c>
      <c r="C1717" s="28">
        <f>'Bitcoin Data'!C1717</f>
        <v>10280.351563</v>
      </c>
      <c r="D1717" s="26">
        <f>'Bitcoin Data'!K1717</f>
        <v>937.5</v>
      </c>
      <c r="E1717" s="25">
        <f>'Bitcoin Data'!J1717</f>
        <v>218272.65424884783</v>
      </c>
      <c r="F1717" s="25">
        <f t="shared" si="182"/>
        <v>204.63061335829485</v>
      </c>
      <c r="G1717" s="23">
        <f>'Emissions Factors'!$AB$39/1000</f>
        <v>0.49266147344102867</v>
      </c>
      <c r="H1717" s="26">
        <f t="shared" si="188"/>
        <v>100813.61948823898</v>
      </c>
      <c r="I1717" s="23">
        <f t="shared" si="183"/>
        <v>107.53452745412157</v>
      </c>
      <c r="J1717" s="26">
        <f>I1717*'Social Cost of Carbon'!$C$4</f>
        <v>5376.726372706079</v>
      </c>
      <c r="K1717" s="26">
        <f>I1717*'Social Cost of Carbon'!$C$5</f>
        <v>10753.452745412158</v>
      </c>
      <c r="L1717" s="26">
        <f>I1717*'Social Cost of Carbon'!$C$6</f>
        <v>16130.179118118236</v>
      </c>
      <c r="M1717" s="23">
        <f t="shared" si="184"/>
        <v>0.52300997098751445</v>
      </c>
      <c r="N1717" s="23">
        <f t="shared" si="185"/>
        <v>1.0460199419750289</v>
      </c>
      <c r="O1717" s="23">
        <f t="shared" si="186"/>
        <v>1.5690299129625433</v>
      </c>
      <c r="P1717" s="27"/>
    </row>
    <row r="1718" spans="1:16" x14ac:dyDescent="0.25">
      <c r="A1718" s="24">
        <f t="shared" si="187"/>
        <v>2020</v>
      </c>
      <c r="B1718" s="32">
        <v>44081</v>
      </c>
      <c r="C1718" s="28">
        <f>'Bitcoin Data'!C1718</f>
        <v>10369.563477</v>
      </c>
      <c r="D1718" s="26">
        <f>'Bitcoin Data'!K1718</f>
        <v>1093.6930368209992</v>
      </c>
      <c r="E1718" s="25">
        <f>'Bitcoin Data'!J1718</f>
        <v>191388.88652272115</v>
      </c>
      <c r="F1718" s="25">
        <f t="shared" si="182"/>
        <v>209.32069251482449</v>
      </c>
      <c r="G1718" s="23">
        <f>'Emissions Factors'!$AB$39/1000</f>
        <v>0.49266147344102867</v>
      </c>
      <c r="H1718" s="26">
        <f t="shared" si="188"/>
        <v>103124.24079604993</v>
      </c>
      <c r="I1718" s="23">
        <f t="shared" si="183"/>
        <v>94.289930834521641</v>
      </c>
      <c r="J1718" s="26">
        <f>I1718*'Social Cost of Carbon'!$C$4</f>
        <v>4714.4965417260819</v>
      </c>
      <c r="K1718" s="26">
        <f>I1718*'Social Cost of Carbon'!$C$5</f>
        <v>9428.9930834521638</v>
      </c>
      <c r="L1718" s="26">
        <f>I1718*'Social Cost of Carbon'!$C$6</f>
        <v>14143.489625178247</v>
      </c>
      <c r="M1718" s="23">
        <f t="shared" si="184"/>
        <v>0.4546475415462739</v>
      </c>
      <c r="N1718" s="23">
        <f t="shared" si="185"/>
        <v>0.90929508309254781</v>
      </c>
      <c r="O1718" s="23">
        <f t="shared" si="186"/>
        <v>1.3639426246388218</v>
      </c>
      <c r="P1718" s="27"/>
    </row>
    <row r="1719" spans="1:16" x14ac:dyDescent="0.25">
      <c r="A1719" s="24">
        <f t="shared" si="187"/>
        <v>2020</v>
      </c>
      <c r="B1719" s="32">
        <v>44082</v>
      </c>
      <c r="C1719" s="28">
        <f>'Bitcoin Data'!C1719</f>
        <v>10131.516602</v>
      </c>
      <c r="D1719" s="26">
        <f>'Bitcoin Data'!K1719</f>
        <v>968.78363832077503</v>
      </c>
      <c r="E1719" s="25">
        <f>'Bitcoin Data'!J1719</f>
        <v>221090.26002660542</v>
      </c>
      <c r="F1719" s="25">
        <f t="shared" si="182"/>
        <v>214.18862650586101</v>
      </c>
      <c r="G1719" s="23">
        <f>'Emissions Factors'!$AB$39/1000</f>
        <v>0.49266147344102867</v>
      </c>
      <c r="H1719" s="26">
        <f t="shared" si="188"/>
        <v>105522.48432868766</v>
      </c>
      <c r="I1719" s="23">
        <f t="shared" si="183"/>
        <v>108.92265326816759</v>
      </c>
      <c r="J1719" s="26">
        <f>I1719*'Social Cost of Carbon'!$C$4</f>
        <v>5446.1326634083798</v>
      </c>
      <c r="K1719" s="26">
        <f>I1719*'Social Cost of Carbon'!$C$5</f>
        <v>10892.26532681676</v>
      </c>
      <c r="L1719" s="26">
        <f>I1719*'Social Cost of Carbon'!$C$6</f>
        <v>16338.397990225139</v>
      </c>
      <c r="M1719" s="23">
        <f t="shared" si="184"/>
        <v>0.53754367458997132</v>
      </c>
      <c r="N1719" s="23">
        <f t="shared" si="185"/>
        <v>1.0750873491799426</v>
      </c>
      <c r="O1719" s="23">
        <f t="shared" si="186"/>
        <v>1.612631023769914</v>
      </c>
      <c r="P1719" s="27"/>
    </row>
    <row r="1720" spans="1:16" x14ac:dyDescent="0.25">
      <c r="A1720" s="24">
        <f t="shared" si="187"/>
        <v>2020</v>
      </c>
      <c r="B1720" s="32">
        <v>44083</v>
      </c>
      <c r="C1720" s="28">
        <f>'Bitcoin Data'!C1720</f>
        <v>10242.347656</v>
      </c>
      <c r="D1720" s="26">
        <f>'Bitcoin Data'!K1720</f>
        <v>931.29139072847681</v>
      </c>
      <c r="E1720" s="25">
        <f>'Bitcoin Data'!J1720</f>
        <v>229672.39129195709</v>
      </c>
      <c r="F1720" s="25">
        <f t="shared" si="182"/>
        <v>213.89192069822161</v>
      </c>
      <c r="G1720" s="23">
        <f>'Emissions Factors'!$AB$39/1000</f>
        <v>0.49266147344102867</v>
      </c>
      <c r="H1720" s="26">
        <f t="shared" si="188"/>
        <v>105376.30880831752</v>
      </c>
      <c r="I1720" s="23">
        <f t="shared" si="183"/>
        <v>113.15073870262006</v>
      </c>
      <c r="J1720" s="26">
        <f>I1720*'Social Cost of Carbon'!$C$4</f>
        <v>5657.5369351310028</v>
      </c>
      <c r="K1720" s="26">
        <f>I1720*'Social Cost of Carbon'!$C$5</f>
        <v>11315.073870262006</v>
      </c>
      <c r="L1720" s="26">
        <f>I1720*'Social Cost of Carbon'!$C$6</f>
        <v>16972.610805393007</v>
      </c>
      <c r="M1720" s="23">
        <f t="shared" si="184"/>
        <v>0.55236720380378801</v>
      </c>
      <c r="N1720" s="23">
        <f t="shared" si="185"/>
        <v>1.104734407607576</v>
      </c>
      <c r="O1720" s="23">
        <f t="shared" si="186"/>
        <v>1.6571016114113641</v>
      </c>
      <c r="P1720" s="27"/>
    </row>
    <row r="1721" spans="1:16" x14ac:dyDescent="0.25">
      <c r="A1721" s="24">
        <f t="shared" si="187"/>
        <v>2020</v>
      </c>
      <c r="B1721" s="32">
        <v>44084</v>
      </c>
      <c r="C1721" s="28">
        <f>'Bitcoin Data'!C1721</f>
        <v>10363.138671999999</v>
      </c>
      <c r="D1721" s="26">
        <f>'Bitcoin Data'!K1721</f>
        <v>987.49177090190904</v>
      </c>
      <c r="E1721" s="25">
        <f>'Bitcoin Data'!J1721</f>
        <v>217160.29100870391</v>
      </c>
      <c r="F1721" s="25">
        <f t="shared" si="182"/>
        <v>214.44400033775892</v>
      </c>
      <c r="G1721" s="23">
        <f>'Emissions Factors'!$AB$39/1000</f>
        <v>0.49266147344102867</v>
      </c>
      <c r="H1721" s="26">
        <f t="shared" si="188"/>
        <v>105648.29717698877</v>
      </c>
      <c r="I1721" s="23">
        <f t="shared" si="183"/>
        <v>106.98650894123064</v>
      </c>
      <c r="J1721" s="26">
        <f>I1721*'Social Cost of Carbon'!$C$4</f>
        <v>5349.325447061532</v>
      </c>
      <c r="K1721" s="26">
        <f>I1721*'Social Cost of Carbon'!$C$5</f>
        <v>10698.650894123064</v>
      </c>
      <c r="L1721" s="26">
        <f>I1721*'Social Cost of Carbon'!$C$6</f>
        <v>16047.976341184596</v>
      </c>
      <c r="M1721" s="23">
        <f t="shared" si="184"/>
        <v>0.51618777055592147</v>
      </c>
      <c r="N1721" s="23">
        <f t="shared" si="185"/>
        <v>1.0323755411118429</v>
      </c>
      <c r="O1721" s="23">
        <f t="shared" si="186"/>
        <v>1.5485633116677644</v>
      </c>
      <c r="P1721" s="27"/>
    </row>
    <row r="1722" spans="1:16" x14ac:dyDescent="0.25">
      <c r="A1722" s="24">
        <f t="shared" si="187"/>
        <v>2020</v>
      </c>
      <c r="B1722" s="32">
        <v>44085</v>
      </c>
      <c r="C1722" s="28">
        <f>'Bitcoin Data'!C1722</f>
        <v>10400.915039</v>
      </c>
      <c r="D1722" s="26">
        <f>'Bitcoin Data'!K1722</f>
        <v>862.48203162434118</v>
      </c>
      <c r="E1722" s="25">
        <f>'Bitcoin Data'!J1722</f>
        <v>255043.82415922463</v>
      </c>
      <c r="F1722" s="25">
        <f t="shared" si="182"/>
        <v>219.97071561408927</v>
      </c>
      <c r="G1722" s="23">
        <f>'Emissions Factors'!$AB$39/1000</f>
        <v>0.49266147344102867</v>
      </c>
      <c r="H1722" s="26">
        <f t="shared" si="188"/>
        <v>108371.09686831471</v>
      </c>
      <c r="I1722" s="23">
        <f t="shared" si="183"/>
        <v>125.65026620231824</v>
      </c>
      <c r="J1722" s="26">
        <f>I1722*'Social Cost of Carbon'!$C$4</f>
        <v>6282.5133101159117</v>
      </c>
      <c r="K1722" s="26">
        <f>I1722*'Social Cost of Carbon'!$C$5</f>
        <v>12565.026620231823</v>
      </c>
      <c r="L1722" s="26">
        <f>I1722*'Social Cost of Carbon'!$C$6</f>
        <v>18847.539930347735</v>
      </c>
      <c r="M1722" s="23">
        <f t="shared" si="184"/>
        <v>0.60403467258011045</v>
      </c>
      <c r="N1722" s="23">
        <f t="shared" si="185"/>
        <v>1.2080693451602209</v>
      </c>
      <c r="O1722" s="23">
        <f t="shared" si="186"/>
        <v>1.8121040177403314</v>
      </c>
      <c r="P1722" s="27"/>
    </row>
    <row r="1723" spans="1:16" x14ac:dyDescent="0.25">
      <c r="A1723" s="24">
        <f t="shared" si="187"/>
        <v>2020</v>
      </c>
      <c r="B1723" s="32">
        <v>44086</v>
      </c>
      <c r="C1723" s="28">
        <f>'Bitcoin Data'!C1723</f>
        <v>10442.170898</v>
      </c>
      <c r="D1723" s="26">
        <f>'Bitcoin Data'!K1723</f>
        <v>1062.4483532050526</v>
      </c>
      <c r="E1723" s="25">
        <f>'Bitcoin Data'!J1723</f>
        <v>207191.42477678566</v>
      </c>
      <c r="F1723" s="25">
        <f t="shared" si="182"/>
        <v>220.13018805230445</v>
      </c>
      <c r="G1723" s="23">
        <f>'Emissions Factors'!$AB$39/1000</f>
        <v>0.49266147344102867</v>
      </c>
      <c r="H1723" s="26">
        <f t="shared" si="188"/>
        <v>108449.66279469903</v>
      </c>
      <c r="I1723" s="23">
        <f t="shared" si="183"/>
        <v>102.07523261487728</v>
      </c>
      <c r="J1723" s="26">
        <f>I1723*'Social Cost of Carbon'!$C$4</f>
        <v>5103.7616307438639</v>
      </c>
      <c r="K1723" s="26">
        <f>I1723*'Social Cost of Carbon'!$C$5</f>
        <v>10207.523261487728</v>
      </c>
      <c r="L1723" s="26">
        <f>I1723*'Social Cost of Carbon'!$C$6</f>
        <v>15311.284892231592</v>
      </c>
      <c r="M1723" s="23">
        <f t="shared" si="184"/>
        <v>0.4887644227046114</v>
      </c>
      <c r="N1723" s="23">
        <f t="shared" si="185"/>
        <v>0.9775288454092228</v>
      </c>
      <c r="O1723" s="23">
        <f t="shared" si="186"/>
        <v>1.4662932681138343</v>
      </c>
      <c r="P1723" s="27"/>
    </row>
    <row r="1724" spans="1:16" x14ac:dyDescent="0.25">
      <c r="A1724" s="24">
        <f t="shared" si="187"/>
        <v>2020</v>
      </c>
      <c r="B1724" s="32">
        <v>44087</v>
      </c>
      <c r="C1724" s="28">
        <f>'Bitcoin Data'!C1724</f>
        <v>10323.755859000001</v>
      </c>
      <c r="D1724" s="26">
        <f>'Bitcoin Data'!K1724</f>
        <v>1012.4873439082013</v>
      </c>
      <c r="E1724" s="25">
        <f>'Bitcoin Data'!J1724</f>
        <v>222835.03350258191</v>
      </c>
      <c r="F1724" s="25">
        <f t="shared" si="182"/>
        <v>225.61765120072423</v>
      </c>
      <c r="G1724" s="23">
        <f>'Emissions Factors'!$AB$39/1000</f>
        <v>0.49266147344102867</v>
      </c>
      <c r="H1724" s="26">
        <f t="shared" si="188"/>
        <v>111153.12447485287</v>
      </c>
      <c r="I1724" s="23">
        <f t="shared" si="183"/>
        <v>109.782235939663</v>
      </c>
      <c r="J1724" s="26">
        <f>I1724*'Social Cost of Carbon'!$C$4</f>
        <v>5489.1117969831503</v>
      </c>
      <c r="K1724" s="26">
        <f>I1724*'Social Cost of Carbon'!$C$5</f>
        <v>10978.223593966301</v>
      </c>
      <c r="L1724" s="26">
        <f>I1724*'Social Cost of Carbon'!$C$6</f>
        <v>16467.335390949451</v>
      </c>
      <c r="M1724" s="23">
        <f t="shared" si="184"/>
        <v>0.53169717222612112</v>
      </c>
      <c r="N1724" s="23">
        <f t="shared" si="185"/>
        <v>1.0633943444522422</v>
      </c>
      <c r="O1724" s="23">
        <f t="shared" si="186"/>
        <v>1.5950915166783632</v>
      </c>
      <c r="P1724" s="27"/>
    </row>
    <row r="1725" spans="1:16" x14ac:dyDescent="0.25">
      <c r="A1725" s="24">
        <f t="shared" si="187"/>
        <v>2020</v>
      </c>
      <c r="B1725" s="32">
        <v>44088</v>
      </c>
      <c r="C1725" s="28">
        <f>'Bitcoin Data'!C1725</f>
        <v>10680.837890999999</v>
      </c>
      <c r="D1725" s="26">
        <f>'Bitcoin Data'!K1725</f>
        <v>1099.9755560987533</v>
      </c>
      <c r="E1725" s="25">
        <f>'Bitcoin Data'!J1725</f>
        <v>206899.82219949525</v>
      </c>
      <c r="F1725" s="25">
        <f t="shared" si="182"/>
        <v>227.58474698062295</v>
      </c>
      <c r="G1725" s="23">
        <f>'Emissions Factors'!$AB$39/1000</f>
        <v>0.49266147344102867</v>
      </c>
      <c r="H1725" s="26">
        <f t="shared" si="188"/>
        <v>112122.23678017741</v>
      </c>
      <c r="I1725" s="23">
        <f t="shared" si="183"/>
        <v>101.93157125949018</v>
      </c>
      <c r="J1725" s="26">
        <f>I1725*'Social Cost of Carbon'!$C$4</f>
        <v>5096.5785629745096</v>
      </c>
      <c r="K1725" s="26">
        <f>I1725*'Social Cost of Carbon'!$C$5</f>
        <v>10193.157125949019</v>
      </c>
      <c r="L1725" s="26">
        <f>I1725*'Social Cost of Carbon'!$C$6</f>
        <v>15289.735688923527</v>
      </c>
      <c r="M1725" s="23">
        <f t="shared" si="184"/>
        <v>0.47717029459543081</v>
      </c>
      <c r="N1725" s="23">
        <f t="shared" si="185"/>
        <v>0.95434058919086162</v>
      </c>
      <c r="O1725" s="23">
        <f t="shared" si="186"/>
        <v>1.4315108837862922</v>
      </c>
      <c r="P1725" s="27"/>
    </row>
    <row r="1726" spans="1:16" x14ac:dyDescent="0.25">
      <c r="A1726" s="24">
        <f t="shared" si="187"/>
        <v>2020</v>
      </c>
      <c r="B1726" s="32">
        <v>44089</v>
      </c>
      <c r="C1726" s="28">
        <f>'Bitcoin Data'!C1726</f>
        <v>10796.951171999999</v>
      </c>
      <c r="D1726" s="26">
        <f>'Bitcoin Data'!K1726</f>
        <v>974.97562560935978</v>
      </c>
      <c r="E1726" s="25">
        <f>'Bitcoin Data'!J1726</f>
        <v>233300.27081750162</v>
      </c>
      <c r="F1726" s="25">
        <f t="shared" si="182"/>
        <v>227.46207749512669</v>
      </c>
      <c r="G1726" s="23">
        <f>'Emissions Factors'!$AB$39/1000</f>
        <v>0.49266147344102867</v>
      </c>
      <c r="H1726" s="26">
        <f t="shared" si="188"/>
        <v>112061.80225070656</v>
      </c>
      <c r="I1726" s="23">
        <f t="shared" si="183"/>
        <v>114.93805517514137</v>
      </c>
      <c r="J1726" s="26">
        <f>I1726*'Social Cost of Carbon'!$C$4</f>
        <v>5746.902758757069</v>
      </c>
      <c r="K1726" s="26">
        <f>I1726*'Social Cost of Carbon'!$C$5</f>
        <v>11493.805517514138</v>
      </c>
      <c r="L1726" s="26">
        <f>I1726*'Social Cost of Carbon'!$C$6</f>
        <v>17240.708276271205</v>
      </c>
      <c r="M1726" s="23">
        <f t="shared" si="184"/>
        <v>0.53227088529034516</v>
      </c>
      <c r="N1726" s="23">
        <f t="shared" si="185"/>
        <v>1.0645417705806903</v>
      </c>
      <c r="O1726" s="23">
        <f t="shared" si="186"/>
        <v>1.5968126558710352</v>
      </c>
      <c r="P1726" s="27"/>
    </row>
    <row r="1727" spans="1:16" x14ac:dyDescent="0.25">
      <c r="A1727" s="24">
        <f t="shared" si="187"/>
        <v>2020</v>
      </c>
      <c r="B1727" s="32">
        <v>44090</v>
      </c>
      <c r="C1727" s="28">
        <f>'Bitcoin Data'!C1727</f>
        <v>10974.905273</v>
      </c>
      <c r="D1727" s="26">
        <f>'Bitcoin Data'!K1727</f>
        <v>968.78363832077503</v>
      </c>
      <c r="E1727" s="25">
        <f>'Bitcoin Data'!J1727</f>
        <v>234877.10820944174</v>
      </c>
      <c r="F1727" s="25">
        <f t="shared" si="182"/>
        <v>227.54509944940534</v>
      </c>
      <c r="G1727" s="23">
        <f>'Emissions Factors'!$AB$39/1000</f>
        <v>0.49266147344102867</v>
      </c>
      <c r="H1727" s="26">
        <f t="shared" si="188"/>
        <v>112102.70396902943</v>
      </c>
      <c r="I1727" s="23">
        <f t="shared" si="183"/>
        <v>115.7149022080315</v>
      </c>
      <c r="J1727" s="26">
        <f>I1727*'Social Cost of Carbon'!$C$4</f>
        <v>5785.7451104015754</v>
      </c>
      <c r="K1727" s="26">
        <f>I1727*'Social Cost of Carbon'!$C$5</f>
        <v>11571.490220803151</v>
      </c>
      <c r="L1727" s="26">
        <f>I1727*'Social Cost of Carbon'!$C$6</f>
        <v>17357.235331204727</v>
      </c>
      <c r="M1727" s="23">
        <f t="shared" si="184"/>
        <v>0.52717950328331509</v>
      </c>
      <c r="N1727" s="23">
        <f t="shared" si="185"/>
        <v>1.0543590065666302</v>
      </c>
      <c r="O1727" s="23">
        <f t="shared" si="186"/>
        <v>1.5815385098499453</v>
      </c>
      <c r="P1727" s="27"/>
    </row>
    <row r="1728" spans="1:16" x14ac:dyDescent="0.25">
      <c r="A1728" s="24">
        <f t="shared" si="187"/>
        <v>2020</v>
      </c>
      <c r="B1728" s="32">
        <v>44091</v>
      </c>
      <c r="C1728" s="28">
        <f>'Bitcoin Data'!C1728</f>
        <v>10948.990234000001</v>
      </c>
      <c r="D1728" s="26">
        <f>'Bitcoin Data'!K1728</f>
        <v>1112.4845488257108</v>
      </c>
      <c r="E1728" s="25">
        <f>'Bitcoin Data'!J1728</f>
        <v>205533.9268010509</v>
      </c>
      <c r="F1728" s="25">
        <f t="shared" si="182"/>
        <v>228.65331782564377</v>
      </c>
      <c r="G1728" s="23">
        <f>'Emissions Factors'!$AB$39/1000</f>
        <v>0.49266147344102867</v>
      </c>
      <c r="H1728" s="26">
        <f t="shared" si="188"/>
        <v>112648.68046716148</v>
      </c>
      <c r="I1728" s="23">
        <f t="shared" si="183"/>
        <v>101.25864721992626</v>
      </c>
      <c r="J1728" s="26">
        <f>I1728*'Social Cost of Carbon'!$C$4</f>
        <v>5062.932360996313</v>
      </c>
      <c r="K1728" s="26">
        <f>I1728*'Social Cost of Carbon'!$C$5</f>
        <v>10125.864721992626</v>
      </c>
      <c r="L1728" s="26">
        <f>I1728*'Social Cost of Carbon'!$C$6</f>
        <v>15188.797082988938</v>
      </c>
      <c r="M1728" s="23">
        <f t="shared" si="184"/>
        <v>0.46241089386255385</v>
      </c>
      <c r="N1728" s="23">
        <f t="shared" si="185"/>
        <v>0.9248217877251077</v>
      </c>
      <c r="O1728" s="23">
        <f t="shared" si="186"/>
        <v>1.3872326815876614</v>
      </c>
      <c r="P1728" s="27"/>
    </row>
    <row r="1729" spans="1:16" x14ac:dyDescent="0.25">
      <c r="A1729" s="24">
        <f t="shared" si="187"/>
        <v>2020</v>
      </c>
      <c r="B1729" s="32">
        <v>44092</v>
      </c>
      <c r="C1729" s="28">
        <f>'Bitcoin Data'!C1729</f>
        <v>10944.585938</v>
      </c>
      <c r="D1729" s="26">
        <f>'Bitcoin Data'!K1729</f>
        <v>1031.2822275696115</v>
      </c>
      <c r="E1729" s="25">
        <f>'Bitcoin Data'!J1729</f>
        <v>225573.28684459144</v>
      </c>
      <c r="F1729" s="25">
        <f t="shared" si="182"/>
        <v>232.6297217372892</v>
      </c>
      <c r="G1729" s="23">
        <f>'Emissions Factors'!$AB$39/1000</f>
        <v>0.49266147344102867</v>
      </c>
      <c r="H1729" s="26">
        <f t="shared" si="188"/>
        <v>114607.70147726939</v>
      </c>
      <c r="I1729" s="23">
        <f t="shared" si="183"/>
        <v>111.13126786579222</v>
      </c>
      <c r="J1729" s="26">
        <f>I1729*'Social Cost of Carbon'!$C$4</f>
        <v>5556.5633932896117</v>
      </c>
      <c r="K1729" s="26">
        <f>I1729*'Social Cost of Carbon'!$C$5</f>
        <v>11113.126786579223</v>
      </c>
      <c r="L1729" s="26">
        <f>I1729*'Social Cost of Carbon'!$C$6</f>
        <v>16669.690179868834</v>
      </c>
      <c r="M1729" s="23">
        <f t="shared" si="184"/>
        <v>0.50769973617704633</v>
      </c>
      <c r="N1729" s="23">
        <f t="shared" si="185"/>
        <v>1.0153994723540927</v>
      </c>
      <c r="O1729" s="23">
        <f t="shared" si="186"/>
        <v>1.523099208531139</v>
      </c>
      <c r="P1729" s="27"/>
    </row>
    <row r="1730" spans="1:16" x14ac:dyDescent="0.25">
      <c r="A1730" s="24">
        <f t="shared" si="187"/>
        <v>2020</v>
      </c>
      <c r="B1730" s="32">
        <v>44093</v>
      </c>
      <c r="C1730" s="28">
        <f>'Bitcoin Data'!C1730</f>
        <v>11094.346680000001</v>
      </c>
      <c r="D1730" s="26">
        <f>'Bitcoin Data'!K1730</f>
        <v>931.29139072847681</v>
      </c>
      <c r="E1730" s="25">
        <f>'Bitcoin Data'!J1730</f>
        <v>255597.48672626558</v>
      </c>
      <c r="F1730" s="25">
        <f t="shared" si="182"/>
        <v>238.03573888000727</v>
      </c>
      <c r="G1730" s="23">
        <f>'Emissions Factors'!$AB$39/1000</f>
        <v>0.49266147344102867</v>
      </c>
      <c r="H1730" s="26">
        <f t="shared" si="188"/>
        <v>117271.03784824834</v>
      </c>
      <c r="I1730" s="23">
        <f t="shared" si="183"/>
        <v>125.92303441838577</v>
      </c>
      <c r="J1730" s="26">
        <f>I1730*'Social Cost of Carbon'!$C$4</f>
        <v>6296.151720919288</v>
      </c>
      <c r="K1730" s="26">
        <f>I1730*'Social Cost of Carbon'!$C$5</f>
        <v>12592.303441838576</v>
      </c>
      <c r="L1730" s="26">
        <f>I1730*'Social Cost of Carbon'!$C$6</f>
        <v>18888.455162757866</v>
      </c>
      <c r="M1730" s="23">
        <f t="shared" si="184"/>
        <v>0.56750991315869781</v>
      </c>
      <c r="N1730" s="23">
        <f t="shared" si="185"/>
        <v>1.1350198263173956</v>
      </c>
      <c r="O1730" s="23">
        <f t="shared" si="186"/>
        <v>1.7025297394760937</v>
      </c>
      <c r="P1730" s="27"/>
    </row>
    <row r="1731" spans="1:16" x14ac:dyDescent="0.25">
      <c r="A1731" s="24">
        <f t="shared" si="187"/>
        <v>2020</v>
      </c>
      <c r="B1731" s="32">
        <v>44094</v>
      </c>
      <c r="C1731" s="28">
        <f>'Bitcoin Data'!C1731</f>
        <v>10938.271484000001</v>
      </c>
      <c r="D1731" s="26">
        <f>'Bitcoin Data'!K1731</f>
        <v>887.4864411793709</v>
      </c>
      <c r="E1731" s="25">
        <f>'Bitcoin Data'!J1731</f>
        <v>263224.71035589994</v>
      </c>
      <c r="F1731" s="25">
        <f t="shared" si="182"/>
        <v>233.60836142422835</v>
      </c>
      <c r="G1731" s="23">
        <f>'Emissions Factors'!$AB$39/1000</f>
        <v>0.49266147344102867</v>
      </c>
      <c r="H1731" s="26">
        <f t="shared" si="188"/>
        <v>115089.83954740471</v>
      </c>
      <c r="I1731" s="23">
        <f t="shared" si="183"/>
        <v>129.68067365002565</v>
      </c>
      <c r="J1731" s="26">
        <f>I1731*'Social Cost of Carbon'!$C$4</f>
        <v>6484.0336825012828</v>
      </c>
      <c r="K1731" s="26">
        <f>I1731*'Social Cost of Carbon'!$C$5</f>
        <v>12968.067365002566</v>
      </c>
      <c r="L1731" s="26">
        <f>I1731*'Social Cost of Carbon'!$C$6</f>
        <v>19452.101047503849</v>
      </c>
      <c r="M1731" s="23">
        <f t="shared" si="184"/>
        <v>0.59278412425453397</v>
      </c>
      <c r="N1731" s="23">
        <f t="shared" si="185"/>
        <v>1.1855682485090679</v>
      </c>
      <c r="O1731" s="23">
        <f t="shared" si="186"/>
        <v>1.7783523727636021</v>
      </c>
      <c r="P1731" s="27"/>
    </row>
    <row r="1732" spans="1:16" x14ac:dyDescent="0.25">
      <c r="A1732" s="24">
        <f t="shared" si="187"/>
        <v>2020</v>
      </c>
      <c r="B1732" s="32">
        <v>44095</v>
      </c>
      <c r="C1732" s="28">
        <f>'Bitcoin Data'!C1732</f>
        <v>10462.259765999999</v>
      </c>
      <c r="D1732" s="26">
        <f>'Bitcoin Data'!K1732</f>
        <v>906.25314671231513</v>
      </c>
      <c r="E1732" s="25">
        <f>'Bitcoin Data'!J1732</f>
        <v>256450.91136940505</v>
      </c>
      <c r="F1732" s="25">
        <f t="shared" si="182"/>
        <v>232.40944540576433</v>
      </c>
      <c r="G1732" s="23">
        <f>'Emissions Factors'!$AB$39/1000</f>
        <v>0.49266147344102867</v>
      </c>
      <c r="H1732" s="26">
        <f t="shared" si="188"/>
        <v>114499.17981521616</v>
      </c>
      <c r="I1732" s="23">
        <f t="shared" si="183"/>
        <v>126.34348386054575</v>
      </c>
      <c r="J1732" s="26">
        <f>I1732*'Social Cost of Carbon'!$C$4</f>
        <v>6317.1741930272874</v>
      </c>
      <c r="K1732" s="26">
        <f>I1732*'Social Cost of Carbon'!$C$5</f>
        <v>12634.348386054575</v>
      </c>
      <c r="L1732" s="26">
        <f>I1732*'Social Cost of Carbon'!$C$6</f>
        <v>18951.522579081862</v>
      </c>
      <c r="M1732" s="23">
        <f t="shared" si="184"/>
        <v>0.60380590181450933</v>
      </c>
      <c r="N1732" s="23">
        <f t="shared" si="185"/>
        <v>1.2076118036290187</v>
      </c>
      <c r="O1732" s="23">
        <f t="shared" si="186"/>
        <v>1.8114177054435281</v>
      </c>
      <c r="P1732" s="27"/>
    </row>
    <row r="1733" spans="1:16" x14ac:dyDescent="0.25">
      <c r="A1733" s="24">
        <f t="shared" si="187"/>
        <v>2020</v>
      </c>
      <c r="B1733" s="32">
        <v>44096</v>
      </c>
      <c r="C1733" s="28">
        <f>'Bitcoin Data'!C1733</f>
        <v>10538.459961</v>
      </c>
      <c r="D1733" s="26">
        <f>'Bitcoin Data'!K1733</f>
        <v>806.23488309594188</v>
      </c>
      <c r="E1733" s="25">
        <f>'Bitcoin Data'!J1733</f>
        <v>284421.08929805405</v>
      </c>
      <c r="F1733" s="25">
        <f t="shared" si="182"/>
        <v>229.31020368023707</v>
      </c>
      <c r="G1733" s="23">
        <f>'Emissions Factors'!$AB$39/1000</f>
        <v>0.49266147344102867</v>
      </c>
      <c r="H1733" s="26">
        <f t="shared" si="188"/>
        <v>112972.30282016798</v>
      </c>
      <c r="I1733" s="23">
        <f t="shared" si="183"/>
        <v>140.1233129312817</v>
      </c>
      <c r="J1733" s="26">
        <f>I1733*'Social Cost of Carbon'!$C$4</f>
        <v>7006.1656465640854</v>
      </c>
      <c r="K1733" s="26">
        <f>I1733*'Social Cost of Carbon'!$C$5</f>
        <v>14012.331293128171</v>
      </c>
      <c r="L1733" s="26">
        <f>I1733*'Social Cost of Carbon'!$C$6</f>
        <v>21018.496939692257</v>
      </c>
      <c r="M1733" s="23">
        <f t="shared" si="184"/>
        <v>0.664818737509277</v>
      </c>
      <c r="N1733" s="23">
        <f t="shared" si="185"/>
        <v>1.329637475018554</v>
      </c>
      <c r="O1733" s="23">
        <f t="shared" si="186"/>
        <v>1.9944562125278313</v>
      </c>
      <c r="P1733" s="27"/>
    </row>
    <row r="1734" spans="1:16" x14ac:dyDescent="0.25">
      <c r="A1734" s="24">
        <f t="shared" si="187"/>
        <v>2020</v>
      </c>
      <c r="B1734" s="32">
        <v>44097</v>
      </c>
      <c r="C1734" s="28">
        <f>'Bitcoin Data'!C1734</f>
        <v>10225.864258</v>
      </c>
      <c r="D1734" s="26">
        <f>'Bitcoin Data'!K1734</f>
        <v>887.4864411793709</v>
      </c>
      <c r="E1734" s="25">
        <f>'Bitcoin Data'!J1734</f>
        <v>255396.21407748046</v>
      </c>
      <c r="F1734" s="25">
        <f t="shared" si="182"/>
        <v>226.66067712230787</v>
      </c>
      <c r="G1734" s="23">
        <f>'Emissions Factors'!$AB$39/1000</f>
        <v>0.49266147344102867</v>
      </c>
      <c r="H1734" s="26">
        <f t="shared" si="188"/>
        <v>111666.98316221747</v>
      </c>
      <c r="I1734" s="23">
        <f t="shared" si="183"/>
        <v>125.82387513867191</v>
      </c>
      <c r="J1734" s="26">
        <f>I1734*'Social Cost of Carbon'!$C$4</f>
        <v>6291.1937569335951</v>
      </c>
      <c r="K1734" s="26">
        <f>I1734*'Social Cost of Carbon'!$C$5</f>
        <v>12582.38751386719</v>
      </c>
      <c r="L1734" s="26">
        <f>I1734*'Social Cost of Carbon'!$C$6</f>
        <v>18873.581270800787</v>
      </c>
      <c r="M1734" s="23">
        <f t="shared" si="184"/>
        <v>0.61522367187808169</v>
      </c>
      <c r="N1734" s="23">
        <f t="shared" si="185"/>
        <v>1.2304473437561634</v>
      </c>
      <c r="O1734" s="23">
        <f t="shared" si="186"/>
        <v>1.8456710156342453</v>
      </c>
      <c r="P1734" s="27"/>
    </row>
    <row r="1735" spans="1:16" x14ac:dyDescent="0.25">
      <c r="A1735" s="24">
        <f t="shared" si="187"/>
        <v>2020</v>
      </c>
      <c r="B1735" s="32">
        <v>44098</v>
      </c>
      <c r="C1735" s="28">
        <f>'Bitcoin Data'!C1735</f>
        <v>10745.548828000001</v>
      </c>
      <c r="D1735" s="26">
        <f>'Bitcoin Data'!K1735</f>
        <v>856.24583769384458</v>
      </c>
      <c r="E1735" s="25">
        <f>'Bitcoin Data'!J1735</f>
        <v>265315.81968546787</v>
      </c>
      <c r="F1735" s="25">
        <f t="shared" ref="F1735:F1798" si="189">E1735*D1735/1000000</f>
        <v>227.17556628001245</v>
      </c>
      <c r="G1735" s="23">
        <f>'Emissions Factors'!$AB$39/1000</f>
        <v>0.49266147344102867</v>
      </c>
      <c r="H1735" s="26">
        <f t="shared" si="188"/>
        <v>111920.649213311</v>
      </c>
      <c r="I1735" s="23">
        <f t="shared" ref="I1735:I1798" si="190">$E1735*G1735/1000</f>
        <v>130.71088265345688</v>
      </c>
      <c r="J1735" s="26">
        <f>I1735*'Social Cost of Carbon'!$C$4</f>
        <v>6535.5441326728442</v>
      </c>
      <c r="K1735" s="26">
        <f>I1735*'Social Cost of Carbon'!$C$5</f>
        <v>13071.088265345688</v>
      </c>
      <c r="L1735" s="26">
        <f>I1735*'Social Cost of Carbon'!$C$6</f>
        <v>19606.632398018533</v>
      </c>
      <c r="M1735" s="23">
        <f t="shared" ref="M1735:M1798" si="191">J1735/$C1735</f>
        <v>0.60820943046138132</v>
      </c>
      <c r="N1735" s="23">
        <f t="shared" ref="N1735:N1798" si="192">K1735/$C1735</f>
        <v>1.2164188609227626</v>
      </c>
      <c r="O1735" s="23">
        <f t="shared" ref="O1735:O1798" si="193">L1735/$C1735</f>
        <v>1.8246282913841441</v>
      </c>
      <c r="P1735" s="27"/>
    </row>
    <row r="1736" spans="1:16" x14ac:dyDescent="0.25">
      <c r="A1736" s="24">
        <f t="shared" ref="A1736:A1799" si="194">YEAR(B1736)</f>
        <v>2020</v>
      </c>
      <c r="B1736" s="32">
        <v>44099</v>
      </c>
      <c r="C1736" s="28">
        <f>'Bitcoin Data'!C1736</f>
        <v>10702.290039</v>
      </c>
      <c r="D1736" s="26">
        <f>'Bitcoin Data'!K1736</f>
        <v>1056.2140593827016</v>
      </c>
      <c r="E1736" s="25">
        <f>'Bitcoin Data'!J1736</f>
        <v>210048.9196178187</v>
      </c>
      <c r="F1736" s="25">
        <f t="shared" si="189"/>
        <v>221.85662205848709</v>
      </c>
      <c r="G1736" s="23">
        <f>'Emissions Factors'!$AB$39/1000</f>
        <v>0.49266147344102867</v>
      </c>
      <c r="H1736" s="26">
        <f t="shared" ref="H1736:H1799" si="195">F1736*G1736*1000</f>
        <v>109300.21031598367</v>
      </c>
      <c r="I1736" s="23">
        <f t="shared" si="190"/>
        <v>103.48301023361076</v>
      </c>
      <c r="J1736" s="26">
        <f>I1736*'Social Cost of Carbon'!$C$4</f>
        <v>5174.1505116805374</v>
      </c>
      <c r="K1736" s="26">
        <f>I1736*'Social Cost of Carbon'!$C$5</f>
        <v>10348.301023361075</v>
      </c>
      <c r="L1736" s="26">
        <f>I1736*'Social Cost of Carbon'!$C$6</f>
        <v>15522.451535041613</v>
      </c>
      <c r="M1736" s="23">
        <f t="shared" si="191"/>
        <v>0.48346199671523754</v>
      </c>
      <c r="N1736" s="23">
        <f t="shared" si="192"/>
        <v>0.96692399343047508</v>
      </c>
      <c r="O1736" s="23">
        <f t="shared" si="193"/>
        <v>1.4503859901457128</v>
      </c>
      <c r="P1736" s="27"/>
    </row>
    <row r="1737" spans="1:16" x14ac:dyDescent="0.25">
      <c r="A1737" s="24">
        <f t="shared" si="194"/>
        <v>2020</v>
      </c>
      <c r="B1737" s="32">
        <v>44100</v>
      </c>
      <c r="C1737" s="28">
        <f>'Bitcoin Data'!C1737</f>
        <v>10754.4375</v>
      </c>
      <c r="D1737" s="26">
        <f>'Bitcoin Data'!K1737</f>
        <v>937.5</v>
      </c>
      <c r="E1737" s="25">
        <f>'Bitcoin Data'!J1737</f>
        <v>241566.0358843226</v>
      </c>
      <c r="F1737" s="25">
        <f t="shared" si="189"/>
        <v>226.46815864155244</v>
      </c>
      <c r="G1737" s="23">
        <f>'Emissions Factors'!$AB$39/1000</f>
        <v>0.49266147344102867</v>
      </c>
      <c r="H1737" s="26">
        <f t="shared" si="195"/>
        <v>111572.13672382386</v>
      </c>
      <c r="I1737" s="23">
        <f t="shared" si="190"/>
        <v>119.01027917207878</v>
      </c>
      <c r="J1737" s="26">
        <f>I1737*'Social Cost of Carbon'!$C$4</f>
        <v>5950.5139586039395</v>
      </c>
      <c r="K1737" s="26">
        <f>I1737*'Social Cost of Carbon'!$C$5</f>
        <v>11901.027917207879</v>
      </c>
      <c r="L1737" s="26">
        <f>I1737*'Social Cost of Carbon'!$C$6</f>
        <v>17851.541875811818</v>
      </c>
      <c r="M1737" s="23">
        <f t="shared" si="191"/>
        <v>0.55330778189040009</v>
      </c>
      <c r="N1737" s="23">
        <f t="shared" si="192"/>
        <v>1.1066155637808002</v>
      </c>
      <c r="O1737" s="23">
        <f t="shared" si="193"/>
        <v>1.6599233456712001</v>
      </c>
      <c r="P1737" s="27"/>
    </row>
    <row r="1738" spans="1:16" x14ac:dyDescent="0.25">
      <c r="A1738" s="24">
        <f t="shared" si="194"/>
        <v>2020</v>
      </c>
      <c r="B1738" s="32">
        <v>44101</v>
      </c>
      <c r="C1738" s="28">
        <f>'Bitcoin Data'!C1738</f>
        <v>10774.426758</v>
      </c>
      <c r="D1738" s="26">
        <f>'Bitcoin Data'!K1738</f>
        <v>949.96833438885369</v>
      </c>
      <c r="E1738" s="25">
        <f>'Bitcoin Data'!J1738</f>
        <v>242137.46429556509</v>
      </c>
      <c r="F1738" s="25">
        <f t="shared" si="189"/>
        <v>230.02292364999852</v>
      </c>
      <c r="G1738" s="23">
        <f>'Emissions Factors'!$AB$39/1000</f>
        <v>0.49266147344102867</v>
      </c>
      <c r="H1738" s="26">
        <f t="shared" si="195"/>
        <v>113323.43249062152</v>
      </c>
      <c r="I1738" s="23">
        <f t="shared" si="190"/>
        <v>119.29179993512757</v>
      </c>
      <c r="J1738" s="26">
        <f>I1738*'Social Cost of Carbon'!$C$4</f>
        <v>5964.5899967563782</v>
      </c>
      <c r="K1738" s="26">
        <f>I1738*'Social Cost of Carbon'!$C$5</f>
        <v>11929.179993512756</v>
      </c>
      <c r="L1738" s="26">
        <f>I1738*'Social Cost of Carbon'!$C$6</f>
        <v>17893.769990269135</v>
      </c>
      <c r="M1738" s="23">
        <f t="shared" si="191"/>
        <v>0.55358768783941814</v>
      </c>
      <c r="N1738" s="23">
        <f t="shared" si="192"/>
        <v>1.1071753756788363</v>
      </c>
      <c r="O1738" s="23">
        <f t="shared" si="193"/>
        <v>1.6607630635182546</v>
      </c>
      <c r="P1738" s="27"/>
    </row>
    <row r="1739" spans="1:16" x14ac:dyDescent="0.25">
      <c r="A1739" s="24">
        <f t="shared" si="194"/>
        <v>2020</v>
      </c>
      <c r="B1739" s="32">
        <v>44102</v>
      </c>
      <c r="C1739" s="28">
        <f>'Bitcoin Data'!C1739</f>
        <v>10721.327148</v>
      </c>
      <c r="D1739" s="26">
        <f>'Bitcoin Data'!K1739</f>
        <v>806.23488309594188</v>
      </c>
      <c r="E1739" s="25">
        <f>'Bitcoin Data'!J1739</f>
        <v>288311.79285337345</v>
      </c>
      <c r="F1739" s="25">
        <f t="shared" si="189"/>
        <v>232.44702460632095</v>
      </c>
      <c r="G1739" s="23">
        <f>'Emissions Factors'!$AB$39/1000</f>
        <v>0.49266147344102867</v>
      </c>
      <c r="H1739" s="26">
        <f t="shared" si="195"/>
        <v>114517.69363953313</v>
      </c>
      <c r="I1739" s="23">
        <f t="shared" si="190"/>
        <v>142.04011267756761</v>
      </c>
      <c r="J1739" s="26">
        <f>I1739*'Social Cost of Carbon'!$C$4</f>
        <v>7102.0056338783806</v>
      </c>
      <c r="K1739" s="26">
        <f>I1739*'Social Cost of Carbon'!$C$5</f>
        <v>14204.011267756761</v>
      </c>
      <c r="L1739" s="26">
        <f>I1739*'Social Cost of Carbon'!$C$6</f>
        <v>21306.016901635139</v>
      </c>
      <c r="M1739" s="23">
        <f t="shared" si="191"/>
        <v>0.66241851739438973</v>
      </c>
      <c r="N1739" s="23">
        <f t="shared" si="192"/>
        <v>1.3248370347887795</v>
      </c>
      <c r="O1739" s="23">
        <f t="shared" si="193"/>
        <v>1.9872555521831687</v>
      </c>
      <c r="P1739" s="27"/>
    </row>
    <row r="1740" spans="1:16" x14ac:dyDescent="0.25">
      <c r="A1740" s="24">
        <f t="shared" si="194"/>
        <v>2020</v>
      </c>
      <c r="B1740" s="32">
        <v>44103</v>
      </c>
      <c r="C1740" s="28">
        <f>'Bitcoin Data'!C1740</f>
        <v>10848.830078000001</v>
      </c>
      <c r="D1740" s="26">
        <f>'Bitcoin Data'!K1740</f>
        <v>881.22980515029872</v>
      </c>
      <c r="E1740" s="25">
        <f>'Bitcoin Data'!J1740</f>
        <v>259514.77517439087</v>
      </c>
      <c r="F1740" s="25">
        <f t="shared" si="189"/>
        <v>228.69215476055206</v>
      </c>
      <c r="G1740" s="23">
        <f>'Emissions Factors'!$AB$39/1000</f>
        <v>0.49266147344102867</v>
      </c>
      <c r="H1740" s="26">
        <f t="shared" si="195"/>
        <v>112667.81392873733</v>
      </c>
      <c r="I1740" s="23">
        <f t="shared" si="190"/>
        <v>127.8529315171327</v>
      </c>
      <c r="J1740" s="26">
        <f>I1740*'Social Cost of Carbon'!$C$4</f>
        <v>6392.6465758566355</v>
      </c>
      <c r="K1740" s="26">
        <f>I1740*'Social Cost of Carbon'!$C$5</f>
        <v>12785.293151713271</v>
      </c>
      <c r="L1740" s="26">
        <f>I1740*'Social Cost of Carbon'!$C$6</f>
        <v>19177.939727569905</v>
      </c>
      <c r="M1740" s="23">
        <f t="shared" si="191"/>
        <v>0.58924755295228393</v>
      </c>
      <c r="N1740" s="23">
        <f t="shared" si="192"/>
        <v>1.1784951059045679</v>
      </c>
      <c r="O1740" s="23">
        <f t="shared" si="193"/>
        <v>1.7677426588568514</v>
      </c>
      <c r="P1740" s="27"/>
    </row>
    <row r="1741" spans="1:16" x14ac:dyDescent="0.25">
      <c r="A1741" s="24">
        <f t="shared" si="194"/>
        <v>2020</v>
      </c>
      <c r="B1741" s="32">
        <v>44104</v>
      </c>
      <c r="C1741" s="28">
        <f>'Bitcoin Data'!C1741</f>
        <v>10787.618164</v>
      </c>
      <c r="D1741" s="26">
        <f>'Bitcoin Data'!K1741</f>
        <v>974.97562560935978</v>
      </c>
      <c r="E1741" s="25">
        <f>'Bitcoin Data'!J1741</f>
        <v>237226.85276875182</v>
      </c>
      <c r="F1741" s="25">
        <f t="shared" si="189"/>
        <v>231.29039918955328</v>
      </c>
      <c r="G1741" s="23">
        <f>'Emissions Factors'!$AB$39/1000</f>
        <v>0.49266147344102867</v>
      </c>
      <c r="H1741" s="26">
        <f t="shared" si="195"/>
        <v>113947.86885748903</v>
      </c>
      <c r="I1741" s="23">
        <f t="shared" si="190"/>
        <v>116.87253082483124</v>
      </c>
      <c r="J1741" s="26">
        <f>I1741*'Social Cost of Carbon'!$C$4</f>
        <v>5843.6265412415623</v>
      </c>
      <c r="K1741" s="26">
        <f>I1741*'Social Cost of Carbon'!$C$5</f>
        <v>11687.253082483125</v>
      </c>
      <c r="L1741" s="26">
        <f>I1741*'Social Cost of Carbon'!$C$6</f>
        <v>17530.879623724686</v>
      </c>
      <c r="M1741" s="23">
        <f t="shared" si="191"/>
        <v>0.54169756960277615</v>
      </c>
      <c r="N1741" s="23">
        <f t="shared" si="192"/>
        <v>1.0833951392055523</v>
      </c>
      <c r="O1741" s="23">
        <f t="shared" si="193"/>
        <v>1.6250927088083285</v>
      </c>
      <c r="P1741" s="27"/>
    </row>
    <row r="1742" spans="1:16" x14ac:dyDescent="0.25">
      <c r="A1742" s="24">
        <f t="shared" si="194"/>
        <v>2020</v>
      </c>
      <c r="B1742" s="32">
        <v>44105</v>
      </c>
      <c r="C1742" s="28">
        <f>'Bitcoin Data'!C1742</f>
        <v>10623.330078000001</v>
      </c>
      <c r="D1742" s="26">
        <f>'Bitcoin Data'!K1742</f>
        <v>774.99354172048572</v>
      </c>
      <c r="E1742" s="25">
        <f>'Bitcoin Data'!J1742</f>
        <v>302375.4925667512</v>
      </c>
      <c r="F1742" s="25">
        <f t="shared" si="189"/>
        <v>234.33905391378292</v>
      </c>
      <c r="G1742" s="23">
        <f>'Emissions Factors'!$AB$39/1000</f>
        <v>0.49266147344102867</v>
      </c>
      <c r="H1742" s="26">
        <f t="shared" si="195"/>
        <v>115449.82358594095</v>
      </c>
      <c r="I1742" s="23">
        <f t="shared" si="190"/>
        <v>148.96875570039248</v>
      </c>
      <c r="J1742" s="26">
        <f>I1742*'Social Cost of Carbon'!$C$4</f>
        <v>7448.4377850196242</v>
      </c>
      <c r="K1742" s="26">
        <f>I1742*'Social Cost of Carbon'!$C$5</f>
        <v>14896.875570039248</v>
      </c>
      <c r="L1742" s="26">
        <f>I1742*'Social Cost of Carbon'!$C$6</f>
        <v>22345.313355058872</v>
      </c>
      <c r="M1742" s="23">
        <f t="shared" si="191"/>
        <v>0.7011396360962836</v>
      </c>
      <c r="N1742" s="23">
        <f t="shared" si="192"/>
        <v>1.4022792721925672</v>
      </c>
      <c r="O1742" s="23">
        <f t="shared" si="193"/>
        <v>2.1034189082888508</v>
      </c>
      <c r="P1742" s="27"/>
    </row>
    <row r="1743" spans="1:16" x14ac:dyDescent="0.25">
      <c r="A1743" s="24">
        <f t="shared" si="194"/>
        <v>2020</v>
      </c>
      <c r="B1743" s="32">
        <v>44106</v>
      </c>
      <c r="C1743" s="28">
        <f>'Bitcoin Data'!C1743</f>
        <v>10585.164063</v>
      </c>
      <c r="D1743" s="26">
        <f>'Bitcoin Data'!K1743</f>
        <v>850.0188893086513</v>
      </c>
      <c r="E1743" s="25">
        <f>'Bitcoin Data'!J1743</f>
        <v>272074.59934514033</v>
      </c>
      <c r="F1743" s="25">
        <f t="shared" si="189"/>
        <v>231.26854874445252</v>
      </c>
      <c r="G1743" s="23">
        <f>'Emissions Factors'!$AB$39/1000</f>
        <v>0.49266147344102867</v>
      </c>
      <c r="H1743" s="26">
        <f t="shared" si="195"/>
        <v>113937.10398501034</v>
      </c>
      <c r="I1743" s="23">
        <f t="shared" si="190"/>
        <v>134.04067299925438</v>
      </c>
      <c r="J1743" s="26">
        <f>I1743*'Social Cost of Carbon'!$C$4</f>
        <v>6702.0336499627192</v>
      </c>
      <c r="K1743" s="26">
        <f>I1743*'Social Cost of Carbon'!$C$5</f>
        <v>13404.067299925438</v>
      </c>
      <c r="L1743" s="26">
        <f>I1743*'Social Cost of Carbon'!$C$6</f>
        <v>20106.100949888158</v>
      </c>
      <c r="M1743" s="23">
        <f t="shared" si="191"/>
        <v>0.63315349767599716</v>
      </c>
      <c r="N1743" s="23">
        <f t="shared" si="192"/>
        <v>1.2663069953519943</v>
      </c>
      <c r="O1743" s="23">
        <f t="shared" si="193"/>
        <v>1.8994604930279915</v>
      </c>
      <c r="P1743" s="27"/>
    </row>
    <row r="1744" spans="1:16" x14ac:dyDescent="0.25">
      <c r="A1744" s="24">
        <f t="shared" si="194"/>
        <v>2020</v>
      </c>
      <c r="B1744" s="32">
        <v>44107</v>
      </c>
      <c r="C1744" s="28">
        <f>'Bitcoin Data'!C1744</f>
        <v>10565.493164</v>
      </c>
      <c r="D1744" s="26">
        <f>'Bitcoin Data'!K1744</f>
        <v>943.79194630872496</v>
      </c>
      <c r="E1744" s="25">
        <f>'Bitcoin Data'!J1744</f>
        <v>236994.46878539436</v>
      </c>
      <c r="F1744" s="25">
        <f t="shared" si="189"/>
        <v>223.67347095936972</v>
      </c>
      <c r="G1744" s="23">
        <f>'Emissions Factors'!$AB$39/1000</f>
        <v>0.49266147344102867</v>
      </c>
      <c r="H1744" s="26">
        <f t="shared" si="195"/>
        <v>110195.30177251222</v>
      </c>
      <c r="I1744" s="23">
        <f t="shared" si="190"/>
        <v>116.75804418918625</v>
      </c>
      <c r="J1744" s="26">
        <f>I1744*'Social Cost of Carbon'!$C$4</f>
        <v>5837.9022094593129</v>
      </c>
      <c r="K1744" s="26">
        <f>I1744*'Social Cost of Carbon'!$C$5</f>
        <v>11675.804418918626</v>
      </c>
      <c r="L1744" s="26">
        <f>I1744*'Social Cost of Carbon'!$C$6</f>
        <v>17513.706628377939</v>
      </c>
      <c r="M1744" s="23">
        <f t="shared" si="191"/>
        <v>0.55254422286229909</v>
      </c>
      <c r="N1744" s="23">
        <f t="shared" si="192"/>
        <v>1.1050884457245982</v>
      </c>
      <c r="O1744" s="23">
        <f t="shared" si="193"/>
        <v>1.6576326685868972</v>
      </c>
      <c r="P1744" s="27"/>
    </row>
    <row r="1745" spans="1:16" x14ac:dyDescent="0.25">
      <c r="A1745" s="24">
        <f t="shared" si="194"/>
        <v>2020</v>
      </c>
      <c r="B1745" s="32">
        <v>44108</v>
      </c>
      <c r="C1745" s="28">
        <f>'Bitcoin Data'!C1745</f>
        <v>10684.428711</v>
      </c>
      <c r="D1745" s="26">
        <f>'Bitcoin Data'!K1745</f>
        <v>987.49177090190904</v>
      </c>
      <c r="E1745" s="25">
        <f>'Bitcoin Data'!J1745</f>
        <v>226614.15752108776</v>
      </c>
      <c r="F1745" s="25">
        <f t="shared" si="189"/>
        <v>223.77961572194312</v>
      </c>
      <c r="G1745" s="23">
        <f>'Emissions Factors'!$AB$39/1000</f>
        <v>0.49266147344102867</v>
      </c>
      <c r="H1745" s="26">
        <f t="shared" si="195"/>
        <v>110247.59520763968</v>
      </c>
      <c r="I1745" s="23">
        <f t="shared" si="190"/>
        <v>111.64406474693646</v>
      </c>
      <c r="J1745" s="26">
        <f>I1745*'Social Cost of Carbon'!$C$4</f>
        <v>5582.2032373468228</v>
      </c>
      <c r="K1745" s="26">
        <f>I1745*'Social Cost of Carbon'!$C$5</f>
        <v>11164.406474693646</v>
      </c>
      <c r="L1745" s="26">
        <f>I1745*'Social Cost of Carbon'!$C$6</f>
        <v>16746.60971204047</v>
      </c>
      <c r="M1745" s="23">
        <f t="shared" si="191"/>
        <v>0.52246155487936807</v>
      </c>
      <c r="N1745" s="23">
        <f t="shared" si="192"/>
        <v>1.0449231097587361</v>
      </c>
      <c r="O1745" s="23">
        <f t="shared" si="193"/>
        <v>1.5673846646381044</v>
      </c>
      <c r="P1745" s="27"/>
    </row>
    <row r="1746" spans="1:16" x14ac:dyDescent="0.25">
      <c r="A1746" s="24">
        <f t="shared" si="194"/>
        <v>2020</v>
      </c>
      <c r="B1746" s="32">
        <v>44109</v>
      </c>
      <c r="C1746" s="28">
        <f>'Bitcoin Data'!C1746</f>
        <v>10804.000977</v>
      </c>
      <c r="D1746" s="26">
        <f>'Bitcoin Data'!K1746</f>
        <v>874.97569511958011</v>
      </c>
      <c r="E1746" s="25">
        <f>'Bitcoin Data'!J1746</f>
        <v>257139.15966865022</v>
      </c>
      <c r="F1746" s="25">
        <f t="shared" si="189"/>
        <v>224.99051497354191</v>
      </c>
      <c r="G1746" s="23">
        <f>'Emissions Factors'!$AB$39/1000</f>
        <v>0.49266147344102867</v>
      </c>
      <c r="H1746" s="26">
        <f t="shared" si="195"/>
        <v>110844.15861712098</v>
      </c>
      <c r="I1746" s="23">
        <f t="shared" si="190"/>
        <v>126.68255728174515</v>
      </c>
      <c r="J1746" s="26">
        <f>I1746*'Social Cost of Carbon'!$C$4</f>
        <v>6334.127864087257</v>
      </c>
      <c r="K1746" s="26">
        <f>I1746*'Social Cost of Carbon'!$C$5</f>
        <v>12668.255728174514</v>
      </c>
      <c r="L1746" s="26">
        <f>I1746*'Social Cost of Carbon'!$C$6</f>
        <v>19002.383592261773</v>
      </c>
      <c r="M1746" s="23">
        <f t="shared" si="191"/>
        <v>0.58627612840572751</v>
      </c>
      <c r="N1746" s="23">
        <f t="shared" si="192"/>
        <v>1.172552256811455</v>
      </c>
      <c r="O1746" s="23">
        <f t="shared" si="193"/>
        <v>1.7588283852171827</v>
      </c>
      <c r="P1746" s="27"/>
    </row>
    <row r="1747" spans="1:16" x14ac:dyDescent="0.25">
      <c r="A1747" s="24">
        <f t="shared" si="194"/>
        <v>2020</v>
      </c>
      <c r="B1747" s="32">
        <v>44110</v>
      </c>
      <c r="C1747" s="28">
        <f>'Bitcoin Data'!C1747</f>
        <v>10621.664063</v>
      </c>
      <c r="D1747" s="26">
        <f>'Bitcoin Data'!K1747</f>
        <v>812.49435767807176</v>
      </c>
      <c r="E1747" s="25">
        <f>'Bitcoin Data'!J1747</f>
        <v>279791.25962483993</v>
      </c>
      <c r="F1747" s="25">
        <f t="shared" si="189"/>
        <v>227.32881977282295</v>
      </c>
      <c r="G1747" s="23">
        <f>'Emissions Factors'!$AB$39/1000</f>
        <v>0.49266147344102867</v>
      </c>
      <c r="H1747" s="26">
        <f t="shared" si="195"/>
        <v>111996.151304889</v>
      </c>
      <c r="I1747" s="23">
        <f t="shared" si="190"/>
        <v>137.84237422269504</v>
      </c>
      <c r="J1747" s="26">
        <f>I1747*'Social Cost of Carbon'!$C$4</f>
        <v>6892.1187111347517</v>
      </c>
      <c r="K1747" s="26">
        <f>I1747*'Social Cost of Carbon'!$C$5</f>
        <v>13784.237422269503</v>
      </c>
      <c r="L1747" s="26">
        <f>I1747*'Social Cost of Carbon'!$C$6</f>
        <v>20676.356133404257</v>
      </c>
      <c r="M1747" s="23">
        <f t="shared" si="191"/>
        <v>0.64887372357624074</v>
      </c>
      <c r="N1747" s="23">
        <f t="shared" si="192"/>
        <v>1.2977474471524815</v>
      </c>
      <c r="O1747" s="23">
        <f t="shared" si="193"/>
        <v>1.9466211707287222</v>
      </c>
      <c r="P1747" s="27"/>
    </row>
    <row r="1748" spans="1:16" x14ac:dyDescent="0.25">
      <c r="A1748" s="24">
        <f t="shared" si="194"/>
        <v>2020</v>
      </c>
      <c r="B1748" s="32">
        <v>44111</v>
      </c>
      <c r="C1748" s="28">
        <f>'Bitcoin Data'!C1748</f>
        <v>10679.136719</v>
      </c>
      <c r="D1748" s="26">
        <f>'Bitcoin Data'!K1748</f>
        <v>943.79194630872496</v>
      </c>
      <c r="E1748" s="25">
        <f>'Bitcoin Data'!J1748</f>
        <v>238078.52380042832</v>
      </c>
      <c r="F1748" s="25">
        <f t="shared" si="189"/>
        <v>224.69659335191434</v>
      </c>
      <c r="G1748" s="23">
        <f>'Emissions Factors'!$AB$39/1000</f>
        <v>0.49266147344102867</v>
      </c>
      <c r="H1748" s="26">
        <f t="shared" si="195"/>
        <v>110699.35475793378</v>
      </c>
      <c r="I1748" s="23">
        <f t="shared" si="190"/>
        <v>117.29211633018403</v>
      </c>
      <c r="J1748" s="26">
        <f>I1748*'Social Cost of Carbon'!$C$4</f>
        <v>5864.6058165092018</v>
      </c>
      <c r="K1748" s="26">
        <f>I1748*'Social Cost of Carbon'!$C$5</f>
        <v>11729.211633018404</v>
      </c>
      <c r="L1748" s="26">
        <f>I1748*'Social Cost of Carbon'!$C$6</f>
        <v>17593.817449527603</v>
      </c>
      <c r="M1748" s="23">
        <f t="shared" si="191"/>
        <v>0.54916478464734619</v>
      </c>
      <c r="N1748" s="23">
        <f t="shared" si="192"/>
        <v>1.0983295692946924</v>
      </c>
      <c r="O1748" s="23">
        <f t="shared" si="193"/>
        <v>1.6474943539420384</v>
      </c>
      <c r="P1748" s="27"/>
    </row>
    <row r="1749" spans="1:16" x14ac:dyDescent="0.25">
      <c r="A1749" s="24">
        <f t="shared" si="194"/>
        <v>2020</v>
      </c>
      <c r="B1749" s="32">
        <v>44112</v>
      </c>
      <c r="C1749" s="28">
        <f>'Bitcoin Data'!C1749</f>
        <v>10923.627930000001</v>
      </c>
      <c r="D1749" s="26">
        <f>'Bitcoin Data'!K1749</f>
        <v>1012.4873439082013</v>
      </c>
      <c r="E1749" s="25">
        <f>'Bitcoin Data'!J1749</f>
        <v>220662.27281881683</v>
      </c>
      <c r="F1749" s="25">
        <f t="shared" si="189"/>
        <v>223.41775850707072</v>
      </c>
      <c r="G1749" s="23">
        <f>'Emissions Factors'!$AB$39/1000</f>
        <v>0.49266147344102867</v>
      </c>
      <c r="H1749" s="26">
        <f t="shared" si="195"/>
        <v>110069.32209898539</v>
      </c>
      <c r="I1749" s="23">
        <f t="shared" si="190"/>
        <v>108.71180045976455</v>
      </c>
      <c r="J1749" s="26">
        <f>I1749*'Social Cost of Carbon'!$C$4</f>
        <v>5435.5900229882272</v>
      </c>
      <c r="K1749" s="26">
        <f>I1749*'Social Cost of Carbon'!$C$5</f>
        <v>10871.180045976454</v>
      </c>
      <c r="L1749" s="26">
        <f>I1749*'Social Cost of Carbon'!$C$6</f>
        <v>16306.770068964683</v>
      </c>
      <c r="M1749" s="23">
        <f t="shared" si="191"/>
        <v>0.49759933767610731</v>
      </c>
      <c r="N1749" s="23">
        <f t="shared" si="192"/>
        <v>0.99519867535221462</v>
      </c>
      <c r="O1749" s="23">
        <f t="shared" si="193"/>
        <v>1.492798013028322</v>
      </c>
      <c r="P1749" s="27"/>
    </row>
    <row r="1750" spans="1:16" x14ac:dyDescent="0.25">
      <c r="A1750" s="24">
        <f t="shared" si="194"/>
        <v>2020</v>
      </c>
      <c r="B1750" s="32">
        <v>44113</v>
      </c>
      <c r="C1750" s="28">
        <f>AVERAGE(C1749,C1751)</f>
        <v>11109.994629000001</v>
      </c>
      <c r="D1750" s="26">
        <f>'Bitcoin Data'!K1750</f>
        <v>887.4864411793709</v>
      </c>
      <c r="E1750" s="25">
        <f>'Bitcoin Data'!J1750</f>
        <v>261233.91022832357</v>
      </c>
      <c r="F1750" s="25">
        <f t="shared" si="189"/>
        <v>231.84155330390615</v>
      </c>
      <c r="G1750" s="23">
        <f>'Emissions Factors'!$AB$39/1000</f>
        <v>0.49266147344102867</v>
      </c>
      <c r="H1750" s="26">
        <f t="shared" si="195"/>
        <v>114219.40125555919</v>
      </c>
      <c r="I1750" s="23">
        <f t="shared" si="190"/>
        <v>128.69988312584729</v>
      </c>
      <c r="J1750" s="26">
        <f>I1750*'Social Cost of Carbon'!$C$4</f>
        <v>6434.994156292365</v>
      </c>
      <c r="K1750" s="26">
        <f>I1750*'Social Cost of Carbon'!$C$5</f>
        <v>12869.98831258473</v>
      </c>
      <c r="L1750" s="26">
        <f>I1750*'Social Cost of Carbon'!$C$6</f>
        <v>19304.982468877093</v>
      </c>
      <c r="M1750" s="23">
        <f t="shared" si="191"/>
        <v>0.57920767481699242</v>
      </c>
      <c r="N1750" s="23">
        <f t="shared" si="192"/>
        <v>1.1584153496339848</v>
      </c>
      <c r="O1750" s="23">
        <f t="shared" si="193"/>
        <v>1.7376230244509772</v>
      </c>
      <c r="P1750" s="27"/>
    </row>
    <row r="1751" spans="1:16" x14ac:dyDescent="0.25">
      <c r="A1751" s="24">
        <f t="shared" si="194"/>
        <v>2020</v>
      </c>
      <c r="B1751" s="32">
        <v>44114</v>
      </c>
      <c r="C1751" s="28">
        <f>'Bitcoin Data'!C1751</f>
        <v>11296.361328000001</v>
      </c>
      <c r="D1751" s="26">
        <f>'Bitcoin Data'!K1751</f>
        <v>893.74379344587885</v>
      </c>
      <c r="E1751" s="25">
        <f>'Bitcoin Data'!J1751</f>
        <v>260749.01199169591</v>
      </c>
      <c r="F1751" s="25">
        <f t="shared" si="189"/>
        <v>233.04281111472326</v>
      </c>
      <c r="G1751" s="23">
        <f>'Emissions Factors'!$AB$39/1000</f>
        <v>0.49266147344102867</v>
      </c>
      <c r="H1751" s="26">
        <f t="shared" si="195"/>
        <v>114811.2146986189</v>
      </c>
      <c r="I1751" s="23">
        <f t="shared" si="190"/>
        <v>128.46099244612137</v>
      </c>
      <c r="J1751" s="26">
        <f>I1751*'Social Cost of Carbon'!$C$4</f>
        <v>6423.0496223060682</v>
      </c>
      <c r="K1751" s="26">
        <f>I1751*'Social Cost of Carbon'!$C$5</f>
        <v>12846.099244612136</v>
      </c>
      <c r="L1751" s="26">
        <f>I1751*'Social Cost of Carbon'!$C$6</f>
        <v>19269.148866918204</v>
      </c>
      <c r="M1751" s="23">
        <f t="shared" si="191"/>
        <v>0.56859456207242765</v>
      </c>
      <c r="N1751" s="23">
        <f t="shared" si="192"/>
        <v>1.1371891241448553</v>
      </c>
      <c r="O1751" s="23">
        <f t="shared" si="193"/>
        <v>1.705783686217283</v>
      </c>
      <c r="P1751" s="27"/>
    </row>
    <row r="1752" spans="1:16" x14ac:dyDescent="0.25">
      <c r="A1752" s="24">
        <f t="shared" si="194"/>
        <v>2020</v>
      </c>
      <c r="B1752" s="32">
        <v>44115</v>
      </c>
      <c r="C1752" s="28">
        <f>'Bitcoin Data'!C1752</f>
        <v>11384.181640999999</v>
      </c>
      <c r="D1752" s="26">
        <f>'Bitcoin Data'!K1752</f>
        <v>874.97569511958011</v>
      </c>
      <c r="E1752" s="25">
        <f>'Bitcoin Data'!J1752</f>
        <v>264106.36234117078</v>
      </c>
      <c r="F1752" s="25">
        <f t="shared" si="189"/>
        <v>231.08664797496959</v>
      </c>
      <c r="G1752" s="23">
        <f>'Emissions Factors'!$AB$39/1000</f>
        <v>0.49266147344102867</v>
      </c>
      <c r="H1752" s="26">
        <f t="shared" si="195"/>
        <v>113847.48848389683</v>
      </c>
      <c r="I1752" s="23">
        <f t="shared" si="190"/>
        <v>130.11502961615139</v>
      </c>
      <c r="J1752" s="26">
        <f>I1752*'Social Cost of Carbon'!$C$4</f>
        <v>6505.7514808075694</v>
      </c>
      <c r="K1752" s="26">
        <f>I1752*'Social Cost of Carbon'!$C$5</f>
        <v>13011.502961615139</v>
      </c>
      <c r="L1752" s="26">
        <f>I1752*'Social Cost of Carbon'!$C$6</f>
        <v>19517.254442422709</v>
      </c>
      <c r="M1752" s="23">
        <f t="shared" si="191"/>
        <v>0.57147291618900209</v>
      </c>
      <c r="N1752" s="23">
        <f t="shared" si="192"/>
        <v>1.1429458323780042</v>
      </c>
      <c r="O1752" s="23">
        <f t="shared" si="193"/>
        <v>1.7144187485670064</v>
      </c>
      <c r="P1752" s="27"/>
    </row>
    <row r="1753" spans="1:16" x14ac:dyDescent="0.25">
      <c r="A1753" s="24">
        <f t="shared" si="194"/>
        <v>2020</v>
      </c>
      <c r="B1753" s="32">
        <v>44116</v>
      </c>
      <c r="C1753" s="28">
        <v>11384.181640999999</v>
      </c>
      <c r="D1753" s="26">
        <f>'Bitcoin Data'!K1753</f>
        <v>931.29139072847681</v>
      </c>
      <c r="E1753" s="25">
        <f>'Bitcoin Data'!J1753</f>
        <v>243646.42867880187</v>
      </c>
      <c r="F1753" s="25">
        <f t="shared" si="189"/>
        <v>226.90582141030802</v>
      </c>
      <c r="G1753" s="23">
        <f>'Emissions Factors'!$AB$39/1000</f>
        <v>0.49266147344102867</v>
      </c>
      <c r="H1753" s="26">
        <f t="shared" si="195"/>
        <v>111787.75630834926</v>
      </c>
      <c r="I1753" s="23">
        <f t="shared" si="190"/>
        <v>120.03520855154304</v>
      </c>
      <c r="J1753" s="26">
        <f>I1753*'Social Cost of Carbon'!$C$4</f>
        <v>6001.7604275771519</v>
      </c>
      <c r="K1753" s="26">
        <f>I1753*'Social Cost of Carbon'!$C$5</f>
        <v>12003.520855154304</v>
      </c>
      <c r="L1753" s="26">
        <f>I1753*'Social Cost of Carbon'!$C$6</f>
        <v>18005.281282731456</v>
      </c>
      <c r="M1753" s="23">
        <f t="shared" si="191"/>
        <v>0.52720174509179307</v>
      </c>
      <c r="N1753" s="23">
        <f t="shared" si="192"/>
        <v>1.0544034901835861</v>
      </c>
      <c r="O1753" s="23">
        <f t="shared" si="193"/>
        <v>1.5816052352753791</v>
      </c>
      <c r="P1753" s="27"/>
    </row>
    <row r="1754" spans="1:16" x14ac:dyDescent="0.25">
      <c r="A1754" s="24">
        <f t="shared" si="194"/>
        <v>2020</v>
      </c>
      <c r="B1754" s="32">
        <v>44117</v>
      </c>
      <c r="C1754" s="28">
        <v>11406.8442385</v>
      </c>
      <c r="D1754" s="26">
        <f>'Bitcoin Data'!K1754</f>
        <v>1037.4639769452449</v>
      </c>
      <c r="E1754" s="25">
        <f>'Bitcoin Data'!J1754</f>
        <v>220546.27780316045</v>
      </c>
      <c r="F1754" s="25">
        <f t="shared" si="189"/>
        <v>228.80881847013762</v>
      </c>
      <c r="G1754" s="23">
        <f>'Emissions Factors'!$AB$39/1000</f>
        <v>0.49266147344102867</v>
      </c>
      <c r="H1754" s="26">
        <f t="shared" si="195"/>
        <v>112725.28964379885</v>
      </c>
      <c r="I1754" s="23">
        <f t="shared" si="190"/>
        <v>108.65465418443947</v>
      </c>
      <c r="J1754" s="26">
        <f>I1754*'Social Cost of Carbon'!$C$4</f>
        <v>5432.732709221973</v>
      </c>
      <c r="K1754" s="26">
        <f>I1754*'Social Cost of Carbon'!$C$5</f>
        <v>10865.465418443946</v>
      </c>
      <c r="L1754" s="26">
        <f>I1754*'Social Cost of Carbon'!$C$6</f>
        <v>16298.198127665919</v>
      </c>
      <c r="M1754" s="23">
        <f t="shared" si="191"/>
        <v>0.47626956199556009</v>
      </c>
      <c r="N1754" s="23">
        <f t="shared" si="192"/>
        <v>0.95253912399112017</v>
      </c>
      <c r="O1754" s="23">
        <f t="shared" si="193"/>
        <v>1.4288086859866802</v>
      </c>
      <c r="P1754" s="27"/>
    </row>
    <row r="1755" spans="1:16" x14ac:dyDescent="0.25">
      <c r="A1755" s="24">
        <f t="shared" si="194"/>
        <v>2020</v>
      </c>
      <c r="B1755" s="32">
        <v>44118</v>
      </c>
      <c r="C1755" s="28">
        <f>'Bitcoin Data'!C1755</f>
        <v>11429.506836</v>
      </c>
      <c r="D1755" s="26">
        <f>'Bitcoin Data'!K1755</f>
        <v>931.29139072847681</v>
      </c>
      <c r="E1755" s="25">
        <f>'Bitcoin Data'!J1755</f>
        <v>254250.19117379724</v>
      </c>
      <c r="F1755" s="25">
        <f t="shared" si="189"/>
        <v>236.78101413122673</v>
      </c>
      <c r="G1755" s="23">
        <f>'Emissions Factors'!$AB$39/1000</f>
        <v>0.49266147344102867</v>
      </c>
      <c r="H1755" s="26">
        <f t="shared" si="195"/>
        <v>116652.88330475119</v>
      </c>
      <c r="I1755" s="23">
        <f t="shared" si="190"/>
        <v>125.25927380634617</v>
      </c>
      <c r="J1755" s="26">
        <f>I1755*'Social Cost of Carbon'!$C$4</f>
        <v>6262.9636903173086</v>
      </c>
      <c r="K1755" s="26">
        <f>I1755*'Social Cost of Carbon'!$C$5</f>
        <v>12525.927380634617</v>
      </c>
      <c r="L1755" s="26">
        <f>I1755*'Social Cost of Carbon'!$C$6</f>
        <v>18788.891070951926</v>
      </c>
      <c r="M1755" s="23">
        <f t="shared" si="191"/>
        <v>0.54796447302438167</v>
      </c>
      <c r="N1755" s="23">
        <f t="shared" si="192"/>
        <v>1.0959289460487633</v>
      </c>
      <c r="O1755" s="23">
        <f t="shared" si="193"/>
        <v>1.6438934190731451</v>
      </c>
      <c r="P1755" s="27"/>
    </row>
    <row r="1756" spans="1:16" x14ac:dyDescent="0.25">
      <c r="A1756" s="24">
        <f t="shared" si="194"/>
        <v>2020</v>
      </c>
      <c r="B1756" s="32">
        <v>44119</v>
      </c>
      <c r="C1756" s="28">
        <f>'Bitcoin Data'!C1756</f>
        <v>11495.349609000001</v>
      </c>
      <c r="D1756" s="26">
        <f>'Bitcoin Data'!K1756</f>
        <v>943.79194630872496</v>
      </c>
      <c r="E1756" s="25">
        <f>'Bitcoin Data'!J1756</f>
        <v>250271.64815968246</v>
      </c>
      <c r="F1756" s="25">
        <f t="shared" si="189"/>
        <v>236.20436592251912</v>
      </c>
      <c r="G1756" s="23">
        <f>'Emissions Factors'!$AB$39/1000</f>
        <v>0.49266147344102867</v>
      </c>
      <c r="H1756" s="26">
        <f t="shared" si="195"/>
        <v>116368.79094859217</v>
      </c>
      <c r="I1756" s="23">
        <f t="shared" si="190"/>
        <v>123.29919894286388</v>
      </c>
      <c r="J1756" s="26">
        <f>I1756*'Social Cost of Carbon'!$C$4</f>
        <v>6164.9599471431939</v>
      </c>
      <c r="K1756" s="26">
        <f>I1756*'Social Cost of Carbon'!$C$5</f>
        <v>12329.919894286388</v>
      </c>
      <c r="L1756" s="26">
        <f>I1756*'Social Cost of Carbon'!$C$6</f>
        <v>18494.879841429582</v>
      </c>
      <c r="M1756" s="23">
        <f t="shared" si="191"/>
        <v>0.53630034377697311</v>
      </c>
      <c r="N1756" s="23">
        <f t="shared" si="192"/>
        <v>1.0726006875539462</v>
      </c>
      <c r="O1756" s="23">
        <f t="shared" si="193"/>
        <v>1.6089010313309193</v>
      </c>
      <c r="P1756" s="27"/>
    </row>
    <row r="1757" spans="1:16" x14ac:dyDescent="0.25">
      <c r="A1757" s="24">
        <f t="shared" si="194"/>
        <v>2020</v>
      </c>
      <c r="B1757" s="32">
        <v>44120</v>
      </c>
      <c r="C1757" s="28">
        <f>'Bitcoin Data'!C1757</f>
        <v>11322.123046999999</v>
      </c>
      <c r="D1757" s="26">
        <f>'Bitcoin Data'!K1757</f>
        <v>968.78363832077503</v>
      </c>
      <c r="E1757" s="25">
        <f>'Bitcoin Data'!J1757</f>
        <v>241133.99871027231</v>
      </c>
      <c r="F1757" s="25">
        <f t="shared" si="189"/>
        <v>233.60667259337467</v>
      </c>
      <c r="G1757" s="23">
        <f>'Emissions Factors'!$AB$39/1000</f>
        <v>0.49266147344102867</v>
      </c>
      <c r="H1757" s="26">
        <f t="shared" si="195"/>
        <v>115089.00752550794</v>
      </c>
      <c r="I1757" s="23">
        <f t="shared" si="190"/>
        <v>118.79743110132986</v>
      </c>
      <c r="J1757" s="26">
        <f>I1757*'Social Cost of Carbon'!$C$4</f>
        <v>5939.8715550664929</v>
      </c>
      <c r="K1757" s="26">
        <f>I1757*'Social Cost of Carbon'!$C$5</f>
        <v>11879.743110132986</v>
      </c>
      <c r="L1757" s="26">
        <f>I1757*'Social Cost of Carbon'!$C$6</f>
        <v>17819.614665199479</v>
      </c>
      <c r="M1757" s="23">
        <f t="shared" si="191"/>
        <v>0.52462524302280644</v>
      </c>
      <c r="N1757" s="23">
        <f t="shared" si="192"/>
        <v>1.0492504860456129</v>
      </c>
      <c r="O1757" s="23">
        <f t="shared" si="193"/>
        <v>1.5738757290684195</v>
      </c>
      <c r="P1757" s="27"/>
    </row>
    <row r="1758" spans="1:16" x14ac:dyDescent="0.25">
      <c r="A1758" s="24">
        <f t="shared" si="194"/>
        <v>2020</v>
      </c>
      <c r="B1758" s="32">
        <v>44121</v>
      </c>
      <c r="C1758" s="28">
        <f>'Bitcoin Data'!C1758</f>
        <v>11358.101563</v>
      </c>
      <c r="D1758" s="26">
        <f>'Bitcoin Data'!K1758</f>
        <v>981.24727431312681</v>
      </c>
      <c r="E1758" s="25">
        <f>'Bitcoin Data'!J1758</f>
        <v>240917.59083239752</v>
      </c>
      <c r="F1758" s="25">
        <f t="shared" si="189"/>
        <v>236.39972933837521</v>
      </c>
      <c r="G1758" s="23">
        <f>'Emissions Factors'!$AB$39/1000</f>
        <v>0.49266147344102867</v>
      </c>
      <c r="H1758" s="26">
        <f t="shared" si="195"/>
        <v>116465.03897690431</v>
      </c>
      <c r="I1758" s="23">
        <f t="shared" si="190"/>
        <v>118.69081527735182</v>
      </c>
      <c r="J1758" s="26">
        <f>I1758*'Social Cost of Carbon'!$C$4</f>
        <v>5934.5407638675906</v>
      </c>
      <c r="K1758" s="26">
        <f>I1758*'Social Cost of Carbon'!$C$5</f>
        <v>11869.081527735181</v>
      </c>
      <c r="L1758" s="26">
        <f>I1758*'Social Cost of Carbon'!$C$6</f>
        <v>17803.622291602773</v>
      </c>
      <c r="M1758" s="23">
        <f t="shared" si="191"/>
        <v>0.52249407446750351</v>
      </c>
      <c r="N1758" s="23">
        <f t="shared" si="192"/>
        <v>1.044988148935007</v>
      </c>
      <c r="O1758" s="23">
        <f t="shared" si="193"/>
        <v>1.5674822234025108</v>
      </c>
      <c r="P1758" s="27"/>
    </row>
    <row r="1759" spans="1:16" x14ac:dyDescent="0.25">
      <c r="A1759" s="24">
        <f t="shared" si="194"/>
        <v>2020</v>
      </c>
      <c r="B1759" s="32">
        <v>44122</v>
      </c>
      <c r="C1759" s="28">
        <f>'Bitcoin Data'!C1759</f>
        <v>11483.359375</v>
      </c>
      <c r="D1759" s="26">
        <f>'Bitcoin Data'!K1759</f>
        <v>750</v>
      </c>
      <c r="E1759" s="25">
        <f>'Bitcoin Data'!J1759</f>
        <v>319782.49491652055</v>
      </c>
      <c r="F1759" s="25">
        <f t="shared" si="189"/>
        <v>239.83687118739041</v>
      </c>
      <c r="G1759" s="23">
        <f>'Emissions Factors'!$AB$39/1000</f>
        <v>0.49266147344102867</v>
      </c>
      <c r="H1759" s="26">
        <f t="shared" si="195"/>
        <v>118158.38634466595</v>
      </c>
      <c r="I1759" s="23">
        <f t="shared" si="190"/>
        <v>157.54451512622126</v>
      </c>
      <c r="J1759" s="26">
        <f>I1759*'Social Cost of Carbon'!$C$4</f>
        <v>7877.2257563110625</v>
      </c>
      <c r="K1759" s="26">
        <f>I1759*'Social Cost of Carbon'!$C$5</f>
        <v>15754.451512622125</v>
      </c>
      <c r="L1759" s="26">
        <f>I1759*'Social Cost of Carbon'!$C$6</f>
        <v>23631.677268933188</v>
      </c>
      <c r="M1759" s="23">
        <f t="shared" si="191"/>
        <v>0.68596875697021908</v>
      </c>
      <c r="N1759" s="23">
        <f t="shared" si="192"/>
        <v>1.3719375139404382</v>
      </c>
      <c r="O1759" s="23">
        <f t="shared" si="193"/>
        <v>2.0579062709106575</v>
      </c>
      <c r="P1759" s="27"/>
    </row>
    <row r="1760" spans="1:16" x14ac:dyDescent="0.25">
      <c r="A1760" s="24">
        <f t="shared" si="194"/>
        <v>2020</v>
      </c>
      <c r="B1760" s="32">
        <v>44123</v>
      </c>
      <c r="C1760" s="28">
        <f>'Bitcoin Data'!C1760</f>
        <v>11742.037109000001</v>
      </c>
      <c r="D1760" s="26">
        <f>'Bitcoin Data'!K1760</f>
        <v>781.25</v>
      </c>
      <c r="E1760" s="25">
        <f>'Bitcoin Data'!J1760</f>
        <v>302333.39958574215</v>
      </c>
      <c r="F1760" s="25">
        <f t="shared" si="189"/>
        <v>236.19796842636106</v>
      </c>
      <c r="G1760" s="23">
        <f>'Emissions Factors'!$AB$39/1000</f>
        <v>0.49266147344102867</v>
      </c>
      <c r="H1760" s="26">
        <f t="shared" si="195"/>
        <v>116365.63914870861</v>
      </c>
      <c r="I1760" s="23">
        <f t="shared" si="190"/>
        <v>148.94801811034702</v>
      </c>
      <c r="J1760" s="26">
        <f>I1760*'Social Cost of Carbon'!$C$4</f>
        <v>7447.400905517351</v>
      </c>
      <c r="K1760" s="26">
        <f>I1760*'Social Cost of Carbon'!$C$5</f>
        <v>14894.801811034702</v>
      </c>
      <c r="L1760" s="26">
        <f>I1760*'Social Cost of Carbon'!$C$6</f>
        <v>22342.202716552052</v>
      </c>
      <c r="M1760" s="23">
        <f t="shared" si="191"/>
        <v>0.63425118115229684</v>
      </c>
      <c r="N1760" s="23">
        <f t="shared" si="192"/>
        <v>1.2685023623045937</v>
      </c>
      <c r="O1760" s="23">
        <f t="shared" si="193"/>
        <v>1.9027535434568903</v>
      </c>
      <c r="P1760" s="27"/>
    </row>
    <row r="1761" spans="1:16" x14ac:dyDescent="0.25">
      <c r="A1761" s="24">
        <f t="shared" si="194"/>
        <v>2020</v>
      </c>
      <c r="B1761" s="32">
        <v>44124</v>
      </c>
      <c r="C1761" s="28">
        <f>'Bitcoin Data'!C1761</f>
        <v>11916.334961</v>
      </c>
      <c r="D1761" s="26">
        <f>'Bitcoin Data'!K1761</f>
        <v>900</v>
      </c>
      <c r="E1761" s="25">
        <f>'Bitcoin Data'!J1761</f>
        <v>257452.17100168316</v>
      </c>
      <c r="F1761" s="25">
        <f t="shared" si="189"/>
        <v>231.70695390151485</v>
      </c>
      <c r="G1761" s="23">
        <f>'Emissions Factors'!$AB$39/1000</f>
        <v>0.49266147344102867</v>
      </c>
      <c r="H1761" s="26">
        <f t="shared" si="195"/>
        <v>114153.08931565282</v>
      </c>
      <c r="I1761" s="23">
        <f t="shared" si="190"/>
        <v>126.8367659062809</v>
      </c>
      <c r="J1761" s="26">
        <f>I1761*'Social Cost of Carbon'!$C$4</f>
        <v>6341.8382953140454</v>
      </c>
      <c r="K1761" s="26">
        <f>I1761*'Social Cost of Carbon'!$C$5</f>
        <v>12683.676590628091</v>
      </c>
      <c r="L1761" s="26">
        <f>I1761*'Social Cost of Carbon'!$C$6</f>
        <v>19025.514885942135</v>
      </c>
      <c r="M1761" s="23">
        <f t="shared" si="191"/>
        <v>0.53219704851111771</v>
      </c>
      <c r="N1761" s="23">
        <f t="shared" si="192"/>
        <v>1.0643940970222354</v>
      </c>
      <c r="O1761" s="23">
        <f t="shared" si="193"/>
        <v>1.596591145533353</v>
      </c>
      <c r="P1761" s="27"/>
    </row>
    <row r="1762" spans="1:16" x14ac:dyDescent="0.25">
      <c r="A1762" s="24">
        <f t="shared" si="194"/>
        <v>2020</v>
      </c>
      <c r="B1762" s="32">
        <v>44125</v>
      </c>
      <c r="C1762" s="28">
        <f>'Bitcoin Data'!C1762</f>
        <v>12823.689453000001</v>
      </c>
      <c r="D1762" s="26">
        <f>'Bitcoin Data'!K1762</f>
        <v>812.49435767807176</v>
      </c>
      <c r="E1762" s="25">
        <f>'Bitcoin Data'!J1762</f>
        <v>280399.43547092384</v>
      </c>
      <c r="F1762" s="25">
        <f t="shared" si="189"/>
        <v>227.8229592162422</v>
      </c>
      <c r="G1762" s="23">
        <f>'Emissions Factors'!$AB$39/1000</f>
        <v>0.49266147344102867</v>
      </c>
      <c r="H1762" s="26">
        <f t="shared" si="195"/>
        <v>112239.59477116927</v>
      </c>
      <c r="I1762" s="23">
        <f t="shared" si="190"/>
        <v>138.14199903113797</v>
      </c>
      <c r="J1762" s="26">
        <f>I1762*'Social Cost of Carbon'!$C$4</f>
        <v>6907.0999515568983</v>
      </c>
      <c r="K1762" s="26">
        <f>I1762*'Social Cost of Carbon'!$C$5</f>
        <v>13814.199903113797</v>
      </c>
      <c r="L1762" s="26">
        <f>I1762*'Social Cost of Carbon'!$C$6</f>
        <v>20721.299854670695</v>
      </c>
      <c r="M1762" s="23">
        <f t="shared" si="191"/>
        <v>0.53862033830997336</v>
      </c>
      <c r="N1762" s="23">
        <f t="shared" si="192"/>
        <v>1.0772406766199467</v>
      </c>
      <c r="O1762" s="23">
        <f t="shared" si="193"/>
        <v>1.6158610149299202</v>
      </c>
      <c r="P1762" s="27"/>
    </row>
    <row r="1763" spans="1:16" x14ac:dyDescent="0.25">
      <c r="A1763" s="24">
        <f t="shared" si="194"/>
        <v>2020</v>
      </c>
      <c r="B1763" s="32">
        <v>44126</v>
      </c>
      <c r="C1763" s="28">
        <f>'Bitcoin Data'!C1763</f>
        <v>12965.891602</v>
      </c>
      <c r="D1763" s="26">
        <f>'Bitcoin Data'!K1763</f>
        <v>856.24583769384458</v>
      </c>
      <c r="E1763" s="25">
        <f>'Bitcoin Data'!J1763</f>
        <v>262192.4424602025</v>
      </c>
      <c r="F1763" s="25">
        <f t="shared" si="189"/>
        <v>224.50118753133125</v>
      </c>
      <c r="G1763" s="23">
        <f>'Emissions Factors'!$AB$39/1000</f>
        <v>0.49266147344102867</v>
      </c>
      <c r="H1763" s="26">
        <f t="shared" si="195"/>
        <v>110603.08583844635</v>
      </c>
      <c r="I1763" s="23">
        <f t="shared" si="190"/>
        <v>129.17211502754549</v>
      </c>
      <c r="J1763" s="26">
        <f>I1763*'Social Cost of Carbon'!$C$4</f>
        <v>6458.6057513772739</v>
      </c>
      <c r="K1763" s="26">
        <f>I1763*'Social Cost of Carbon'!$C$5</f>
        <v>12917.211502754548</v>
      </c>
      <c r="L1763" s="26">
        <f>I1763*'Social Cost of Carbon'!$C$6</f>
        <v>19375.817254131824</v>
      </c>
      <c r="M1763" s="23">
        <f t="shared" si="191"/>
        <v>0.49812276314118104</v>
      </c>
      <c r="N1763" s="23">
        <f t="shared" si="192"/>
        <v>0.99624552628236207</v>
      </c>
      <c r="O1763" s="23">
        <f t="shared" si="193"/>
        <v>1.4943682894235433</v>
      </c>
      <c r="P1763" s="27"/>
    </row>
    <row r="1764" spans="1:16" x14ac:dyDescent="0.25">
      <c r="A1764" s="24">
        <f t="shared" si="194"/>
        <v>2020</v>
      </c>
      <c r="B1764" s="32">
        <v>44127</v>
      </c>
      <c r="C1764" s="28">
        <f>'Bitcoin Data'!C1764</f>
        <v>12931.539063</v>
      </c>
      <c r="D1764" s="26">
        <f>'Bitcoin Data'!K1764</f>
        <v>818.77729257641909</v>
      </c>
      <c r="E1764" s="25">
        <f>'Bitcoin Data'!J1764</f>
        <v>271573.93427057378</v>
      </c>
      <c r="F1764" s="25">
        <f t="shared" si="189"/>
        <v>222.35857063638679</v>
      </c>
      <c r="G1764" s="23">
        <f>'Emissions Factors'!$AB$39/1000</f>
        <v>0.49266147344102867</v>
      </c>
      <c r="H1764" s="26">
        <f t="shared" si="195"/>
        <v>109547.50104196338</v>
      </c>
      <c r="I1764" s="23">
        <f t="shared" si="190"/>
        <v>133.79401460591794</v>
      </c>
      <c r="J1764" s="26">
        <f>I1764*'Social Cost of Carbon'!$C$4</f>
        <v>6689.7007302958973</v>
      </c>
      <c r="K1764" s="26">
        <f>I1764*'Social Cost of Carbon'!$C$5</f>
        <v>13379.401460591795</v>
      </c>
      <c r="L1764" s="26">
        <f>I1764*'Social Cost of Carbon'!$C$6</f>
        <v>20069.10219088769</v>
      </c>
      <c r="M1764" s="23">
        <f t="shared" si="191"/>
        <v>0.51731667032863971</v>
      </c>
      <c r="N1764" s="23">
        <f t="shared" si="192"/>
        <v>1.0346333406572794</v>
      </c>
      <c r="O1764" s="23">
        <f t="shared" si="193"/>
        <v>1.551950010985919</v>
      </c>
      <c r="P1764" s="27"/>
    </row>
    <row r="1765" spans="1:16" x14ac:dyDescent="0.25">
      <c r="A1765" s="24">
        <f t="shared" si="194"/>
        <v>2020</v>
      </c>
      <c r="B1765" s="32">
        <v>44128</v>
      </c>
      <c r="C1765" s="28">
        <f>'Bitcoin Data'!C1765</f>
        <v>13108.0625</v>
      </c>
      <c r="D1765" s="26">
        <f>'Bitcoin Data'!K1765</f>
        <v>949.96833438885369</v>
      </c>
      <c r="E1765" s="25">
        <f>'Bitcoin Data'!J1765</f>
        <v>229410.78414023502</v>
      </c>
      <c r="F1765" s="25">
        <f t="shared" si="189"/>
        <v>217.93298050053991</v>
      </c>
      <c r="G1765" s="23">
        <f>'Emissions Factors'!$AB$39/1000</f>
        <v>0.49266147344102867</v>
      </c>
      <c r="H1765" s="26">
        <f t="shared" si="195"/>
        <v>107367.18328479097</v>
      </c>
      <c r="I1765" s="23">
        <f t="shared" si="190"/>
        <v>113.02185493778997</v>
      </c>
      <c r="J1765" s="26">
        <f>I1765*'Social Cost of Carbon'!$C$4</f>
        <v>5651.0927468894988</v>
      </c>
      <c r="K1765" s="26">
        <f>I1765*'Social Cost of Carbon'!$C$5</f>
        <v>11302.185493778998</v>
      </c>
      <c r="L1765" s="26">
        <f>I1765*'Social Cost of Carbon'!$C$6</f>
        <v>16953.278240668496</v>
      </c>
      <c r="M1765" s="23">
        <f t="shared" si="191"/>
        <v>0.43111579204703204</v>
      </c>
      <c r="N1765" s="23">
        <f t="shared" si="192"/>
        <v>0.86223158409406409</v>
      </c>
      <c r="O1765" s="23">
        <f t="shared" si="193"/>
        <v>1.2933473761410961</v>
      </c>
      <c r="P1765" s="27"/>
    </row>
    <row r="1766" spans="1:16" x14ac:dyDescent="0.25">
      <c r="A1766" s="24">
        <f t="shared" si="194"/>
        <v>2020</v>
      </c>
      <c r="B1766" s="32">
        <v>44129</v>
      </c>
      <c r="C1766" s="28">
        <f>'Bitcoin Data'!C1766</f>
        <v>13031.173828000001</v>
      </c>
      <c r="D1766" s="26">
        <f>'Bitcoin Data'!K1766</f>
        <v>731.23171920701986</v>
      </c>
      <c r="E1766" s="25">
        <f>'Bitcoin Data'!J1766</f>
        <v>297454.57305079856</v>
      </c>
      <c r="F1766" s="25">
        <f t="shared" si="189"/>
        <v>217.50821883792551</v>
      </c>
      <c r="G1766" s="23">
        <f>'Emissions Factors'!$AB$39/1000</f>
        <v>0.49266147344102867</v>
      </c>
      <c r="H1766" s="26">
        <f t="shared" si="195"/>
        <v>107157.91957822608</v>
      </c>
      <c r="I1766" s="23">
        <f t="shared" si="190"/>
        <v>146.54440824097853</v>
      </c>
      <c r="J1766" s="26">
        <f>I1766*'Social Cost of Carbon'!$C$4</f>
        <v>7327.2204120489259</v>
      </c>
      <c r="K1766" s="26">
        <f>I1766*'Social Cost of Carbon'!$C$5</f>
        <v>14654.440824097852</v>
      </c>
      <c r="L1766" s="26">
        <f>I1766*'Social Cost of Carbon'!$C$6</f>
        <v>21981.661236146778</v>
      </c>
      <c r="M1766" s="23">
        <f t="shared" si="191"/>
        <v>0.56228398982023964</v>
      </c>
      <c r="N1766" s="23">
        <f t="shared" si="192"/>
        <v>1.1245679796404793</v>
      </c>
      <c r="O1766" s="23">
        <f t="shared" si="193"/>
        <v>1.6868519694607189</v>
      </c>
      <c r="P1766" s="27"/>
    </row>
    <row r="1767" spans="1:16" x14ac:dyDescent="0.25">
      <c r="A1767" s="24">
        <f t="shared" si="194"/>
        <v>2020</v>
      </c>
      <c r="B1767" s="32">
        <v>44130</v>
      </c>
      <c r="C1767" s="28">
        <f>'Bitcoin Data'!C1767</f>
        <v>13075.248046999999</v>
      </c>
      <c r="D1767" s="26">
        <f>'Bitcoin Data'!K1767</f>
        <v>687.49522572759906</v>
      </c>
      <c r="E1767" s="25">
        <f>'Bitcoin Data'!J1767</f>
        <v>315197.62863154814</v>
      </c>
      <c r="F1767" s="25">
        <f t="shared" si="189"/>
        <v>216.69686484485013</v>
      </c>
      <c r="G1767" s="23">
        <f>'Emissions Factors'!$AB$39/1000</f>
        <v>0.49266147344102867</v>
      </c>
      <c r="H1767" s="26">
        <f t="shared" si="195"/>
        <v>106758.19672451532</v>
      </c>
      <c r="I1767" s="23">
        <f t="shared" si="190"/>
        <v>155.28572814673669</v>
      </c>
      <c r="J1767" s="26">
        <f>I1767*'Social Cost of Carbon'!$C$4</f>
        <v>7764.2864073368346</v>
      </c>
      <c r="K1767" s="26">
        <f>I1767*'Social Cost of Carbon'!$C$5</f>
        <v>15528.572814673669</v>
      </c>
      <c r="L1767" s="26">
        <f>I1767*'Social Cost of Carbon'!$C$6</f>
        <v>23292.859222010502</v>
      </c>
      <c r="M1767" s="23">
        <f t="shared" si="191"/>
        <v>0.59381561094883262</v>
      </c>
      <c r="N1767" s="23">
        <f t="shared" si="192"/>
        <v>1.1876312218976652</v>
      </c>
      <c r="O1767" s="23">
        <f t="shared" si="193"/>
        <v>1.7814468328464976</v>
      </c>
      <c r="P1767" s="27"/>
    </row>
    <row r="1768" spans="1:16" x14ac:dyDescent="0.25">
      <c r="A1768" s="24">
        <f t="shared" si="194"/>
        <v>2020</v>
      </c>
      <c r="B1768" s="32">
        <v>44131</v>
      </c>
      <c r="C1768" s="28">
        <f>'Bitcoin Data'!C1768</f>
        <v>13654.21875</v>
      </c>
      <c r="D1768" s="26">
        <f>'Bitcoin Data'!K1768</f>
        <v>618.76933654176685</v>
      </c>
      <c r="E1768" s="25">
        <f>'Bitcoin Data'!J1768</f>
        <v>344408.86787125707</v>
      </c>
      <c r="F1768" s="25">
        <f t="shared" si="189"/>
        <v>213.10964667179877</v>
      </c>
      <c r="G1768" s="23">
        <f>'Emissions Factors'!$AB$39/1000</f>
        <v>0.49266147344102867</v>
      </c>
      <c r="H1768" s="26">
        <f t="shared" si="195"/>
        <v>104990.91253382539</v>
      </c>
      <c r="I1768" s="23">
        <f t="shared" si="190"/>
        <v>169.67698031161007</v>
      </c>
      <c r="J1768" s="26">
        <f>I1768*'Social Cost of Carbon'!$C$4</f>
        <v>8483.849015580503</v>
      </c>
      <c r="K1768" s="26">
        <f>I1768*'Social Cost of Carbon'!$C$5</f>
        <v>16967.698031161006</v>
      </c>
      <c r="L1768" s="26">
        <f>I1768*'Social Cost of Carbon'!$C$6</f>
        <v>25451.547046741511</v>
      </c>
      <c r="M1768" s="23">
        <f t="shared" si="191"/>
        <v>0.62133536681331569</v>
      </c>
      <c r="N1768" s="23">
        <f t="shared" si="192"/>
        <v>1.2426707336266314</v>
      </c>
      <c r="O1768" s="23">
        <f t="shared" si="193"/>
        <v>1.8640061004399473</v>
      </c>
      <c r="P1768" s="27"/>
    </row>
    <row r="1769" spans="1:16" x14ac:dyDescent="0.25">
      <c r="A1769" s="24">
        <f t="shared" si="194"/>
        <v>2020</v>
      </c>
      <c r="B1769" s="32">
        <v>44132</v>
      </c>
      <c r="C1769" s="28">
        <f>'Bitcoin Data'!C1769</f>
        <v>13271.285156</v>
      </c>
      <c r="D1769" s="26">
        <f>'Bitcoin Data'!K1769</f>
        <v>625</v>
      </c>
      <c r="E1769" s="25">
        <f>'Bitcoin Data'!J1769</f>
        <v>324141.22360974096</v>
      </c>
      <c r="F1769" s="25">
        <f t="shared" si="189"/>
        <v>202.58826475608811</v>
      </c>
      <c r="G1769" s="23">
        <f>'Emissions Factors'!$AB$39/1000</f>
        <v>0.49266147344102867</v>
      </c>
      <c r="H1769" s="26">
        <f t="shared" si="195"/>
        <v>99807.433016595576</v>
      </c>
      <c r="I1769" s="23">
        <f t="shared" si="190"/>
        <v>159.69189282655293</v>
      </c>
      <c r="J1769" s="26">
        <f>I1769*'Social Cost of Carbon'!$C$4</f>
        <v>7984.594641327647</v>
      </c>
      <c r="K1769" s="26">
        <f>I1769*'Social Cost of Carbon'!$C$5</f>
        <v>15969.189282655294</v>
      </c>
      <c r="L1769" s="26">
        <f>I1769*'Social Cost of Carbon'!$C$6</f>
        <v>23953.783923982941</v>
      </c>
      <c r="M1769" s="23">
        <f t="shared" si="191"/>
        <v>0.60164441856769091</v>
      </c>
      <c r="N1769" s="23">
        <f t="shared" si="192"/>
        <v>1.2032888371353818</v>
      </c>
      <c r="O1769" s="23">
        <f t="shared" si="193"/>
        <v>1.8049332557030726</v>
      </c>
      <c r="P1769" s="27"/>
    </row>
    <row r="1770" spans="1:16" x14ac:dyDescent="0.25">
      <c r="A1770" s="24">
        <f t="shared" si="194"/>
        <v>2020</v>
      </c>
      <c r="B1770" s="32">
        <v>44133</v>
      </c>
      <c r="C1770" s="28">
        <f>'Bitcoin Data'!C1770</f>
        <v>13437.882813</v>
      </c>
      <c r="D1770" s="26">
        <f>'Bitcoin Data'!K1770</f>
        <v>675.01687542188563</v>
      </c>
      <c r="E1770" s="25">
        <f>'Bitcoin Data'!J1770</f>
        <v>289689.40426643274</v>
      </c>
      <c r="F1770" s="25">
        <f t="shared" si="189"/>
        <v>195.54523651075488</v>
      </c>
      <c r="G1770" s="23">
        <f>'Emissions Factors'!$AB$39/1000</f>
        <v>0.49266147344102867</v>
      </c>
      <c r="H1770" s="26">
        <f t="shared" si="195"/>
        <v>96337.604343762927</v>
      </c>
      <c r="I1770" s="23">
        <f t="shared" si="190"/>
        <v>142.71880874615456</v>
      </c>
      <c r="J1770" s="26">
        <f>I1770*'Social Cost of Carbon'!$C$4</f>
        <v>7135.9404373077286</v>
      </c>
      <c r="K1770" s="26">
        <f>I1770*'Social Cost of Carbon'!$C$5</f>
        <v>14271.880874615457</v>
      </c>
      <c r="L1770" s="26">
        <f>I1770*'Social Cost of Carbon'!$C$6</f>
        <v>21407.821311923184</v>
      </c>
      <c r="M1770" s="23">
        <f t="shared" si="191"/>
        <v>0.53103160197262012</v>
      </c>
      <c r="N1770" s="23">
        <f t="shared" si="192"/>
        <v>1.0620632039452402</v>
      </c>
      <c r="O1770" s="23">
        <f t="shared" si="193"/>
        <v>1.5930948059178602</v>
      </c>
      <c r="P1770" s="27"/>
    </row>
    <row r="1771" spans="1:16" x14ac:dyDescent="0.25">
      <c r="A1771" s="24">
        <f t="shared" si="194"/>
        <v>2020</v>
      </c>
      <c r="B1771" s="32">
        <v>44134</v>
      </c>
      <c r="C1771" s="28">
        <f>'Bitcoin Data'!C1771</f>
        <v>13546.522461</v>
      </c>
      <c r="D1771" s="26">
        <f>'Bitcoin Data'!K1771</f>
        <v>693.74855469051101</v>
      </c>
      <c r="E1771" s="25">
        <f>'Bitcoin Data'!J1771</f>
        <v>272059.27894239291</v>
      </c>
      <c r="F1771" s="25">
        <f t="shared" si="189"/>
        <v>188.74073155642765</v>
      </c>
      <c r="G1771" s="23">
        <f>'Emissions Factors'!$AB$39/1000</f>
        <v>0.49266147344102867</v>
      </c>
      <c r="H1771" s="26">
        <f t="shared" si="195"/>
        <v>92985.2869069273</v>
      </c>
      <c r="I1771" s="23">
        <f t="shared" si="190"/>
        <v>134.0331252270631</v>
      </c>
      <c r="J1771" s="26">
        <f>I1771*'Social Cost of Carbon'!$C$4</f>
        <v>6701.6562613531551</v>
      </c>
      <c r="K1771" s="26">
        <f>I1771*'Social Cost of Carbon'!$C$5</f>
        <v>13403.31252270631</v>
      </c>
      <c r="L1771" s="26">
        <f>I1771*'Social Cost of Carbon'!$C$6</f>
        <v>20104.968784059463</v>
      </c>
      <c r="M1771" s="23">
        <f t="shared" si="191"/>
        <v>0.49471414384370649</v>
      </c>
      <c r="N1771" s="23">
        <f t="shared" si="192"/>
        <v>0.98942828768741298</v>
      </c>
      <c r="O1771" s="23">
        <f t="shared" si="193"/>
        <v>1.4841424315311194</v>
      </c>
      <c r="P1771" s="27"/>
    </row>
    <row r="1772" spans="1:16" x14ac:dyDescent="0.25">
      <c r="A1772" s="24">
        <f t="shared" si="194"/>
        <v>2020</v>
      </c>
      <c r="B1772" s="32">
        <v>44135</v>
      </c>
      <c r="C1772" s="28">
        <f>'Bitcoin Data'!C1772</f>
        <v>13780.995117</v>
      </c>
      <c r="D1772" s="26">
        <f>'Bitcoin Data'!K1772</f>
        <v>706.27010907949466</v>
      </c>
      <c r="E1772" s="25">
        <f>'Bitcoin Data'!J1772</f>
        <v>260554.016390315</v>
      </c>
      <c r="F1772" s="25">
        <f t="shared" si="189"/>
        <v>184.0215135770882</v>
      </c>
      <c r="G1772" s="23">
        <f>'Emissions Factors'!$AB$39/1000</f>
        <v>0.49266147344102867</v>
      </c>
      <c r="H1772" s="26">
        <f t="shared" si="195"/>
        <v>90660.310023736543</v>
      </c>
      <c r="I1772" s="23">
        <f t="shared" si="190"/>
        <v>128.36492562583052</v>
      </c>
      <c r="J1772" s="26">
        <f>I1772*'Social Cost of Carbon'!$C$4</f>
        <v>6418.2462812915264</v>
      </c>
      <c r="K1772" s="26">
        <f>I1772*'Social Cost of Carbon'!$C$5</f>
        <v>12836.492562583053</v>
      </c>
      <c r="L1772" s="26">
        <f>I1772*'Social Cost of Carbon'!$C$6</f>
        <v>19254.73884387458</v>
      </c>
      <c r="M1772" s="23">
        <f t="shared" si="191"/>
        <v>0.46573169983741503</v>
      </c>
      <c r="N1772" s="23">
        <f t="shared" si="192"/>
        <v>0.93146339967483005</v>
      </c>
      <c r="O1772" s="23">
        <f t="shared" si="193"/>
        <v>1.3971950995122451</v>
      </c>
      <c r="P1772" s="27"/>
    </row>
    <row r="1773" spans="1:16" x14ac:dyDescent="0.25">
      <c r="A1773" s="24">
        <f t="shared" si="194"/>
        <v>2020</v>
      </c>
      <c r="B1773" s="32">
        <v>44136</v>
      </c>
      <c r="C1773" s="28">
        <f>'Bitcoin Data'!C1773</f>
        <v>13737.109375</v>
      </c>
      <c r="D1773" s="26">
        <f>'Bitcoin Data'!K1773</f>
        <v>781.25</v>
      </c>
      <c r="E1773" s="25">
        <f>'Bitcoin Data'!J1773</f>
        <v>223901.06116305923</v>
      </c>
      <c r="F1773" s="25">
        <f t="shared" si="189"/>
        <v>174.92270403364003</v>
      </c>
      <c r="G1773" s="23">
        <f>'Emissions Factors'!$AB$39/1000</f>
        <v>0.49266147344102867</v>
      </c>
      <c r="H1773" s="26">
        <f t="shared" si="195"/>
        <v>86177.677107502066</v>
      </c>
      <c r="I1773" s="23">
        <f t="shared" si="190"/>
        <v>110.30742669760264</v>
      </c>
      <c r="J1773" s="26">
        <f>I1773*'Social Cost of Carbon'!$C$4</f>
        <v>5515.3713348801321</v>
      </c>
      <c r="K1773" s="26">
        <f>I1773*'Social Cost of Carbon'!$C$5</f>
        <v>11030.742669760264</v>
      </c>
      <c r="L1773" s="26">
        <f>I1773*'Social Cost of Carbon'!$C$6</f>
        <v>16546.114004640396</v>
      </c>
      <c r="M1773" s="23">
        <f t="shared" si="191"/>
        <v>0.40149431618543346</v>
      </c>
      <c r="N1773" s="23">
        <f t="shared" si="192"/>
        <v>0.80298863237086693</v>
      </c>
      <c r="O1773" s="23">
        <f t="shared" si="193"/>
        <v>1.2044829485563004</v>
      </c>
      <c r="P1773" s="27"/>
    </row>
    <row r="1774" spans="1:16" x14ac:dyDescent="0.25">
      <c r="A1774" s="24">
        <f t="shared" si="194"/>
        <v>2020</v>
      </c>
      <c r="B1774" s="32">
        <v>44137</v>
      </c>
      <c r="C1774" s="28">
        <f>'Bitcoin Data'!C1774</f>
        <v>13550.489258</v>
      </c>
      <c r="D1774" s="26">
        <f>'Bitcoin Data'!K1774</f>
        <v>593.74587676474471</v>
      </c>
      <c r="E1774" s="25">
        <f>'Bitcoin Data'!J1774</f>
        <v>297558.14258077572</v>
      </c>
      <c r="F1774" s="25">
        <f t="shared" si="189"/>
        <v>176.6739202551116</v>
      </c>
      <c r="G1774" s="23">
        <f>'Emissions Factors'!$AB$39/1000</f>
        <v>0.49266147344102867</v>
      </c>
      <c r="H1774" s="26">
        <f t="shared" si="195"/>
        <v>87040.433871486079</v>
      </c>
      <c r="I1774" s="23">
        <f t="shared" si="190"/>
        <v>146.59543295822067</v>
      </c>
      <c r="J1774" s="26">
        <f>I1774*'Social Cost of Carbon'!$C$4</f>
        <v>7329.7716479110331</v>
      </c>
      <c r="K1774" s="26">
        <f>I1774*'Social Cost of Carbon'!$C$5</f>
        <v>14659.543295822066</v>
      </c>
      <c r="L1774" s="26">
        <f>I1774*'Social Cost of Carbon'!$C$6</f>
        <v>21989.314943733101</v>
      </c>
      <c r="M1774" s="23">
        <f t="shared" si="191"/>
        <v>0.5409230256083668</v>
      </c>
      <c r="N1774" s="23">
        <f t="shared" si="192"/>
        <v>1.0818460512167336</v>
      </c>
      <c r="O1774" s="23">
        <f t="shared" si="193"/>
        <v>1.6227690768251006</v>
      </c>
      <c r="P1774" s="27"/>
    </row>
    <row r="1775" spans="1:16" x14ac:dyDescent="0.25">
      <c r="A1775" s="24">
        <f t="shared" si="194"/>
        <v>2020</v>
      </c>
      <c r="B1775" s="32">
        <v>44138</v>
      </c>
      <c r="C1775" s="28">
        <f>'Bitcoin Data'!C1775</f>
        <v>13950.300781</v>
      </c>
      <c r="D1775" s="26">
        <f>'Bitcoin Data'!K1775</f>
        <v>874.97569511958011</v>
      </c>
      <c r="E1775" s="25">
        <f>'Bitcoin Data'!J1775</f>
        <v>197858.32276765103</v>
      </c>
      <c r="F1775" s="25">
        <f t="shared" si="189"/>
        <v>173.12122349881972</v>
      </c>
      <c r="G1775" s="23">
        <f>'Emissions Factors'!$AB$39/1000</f>
        <v>0.49266147344102867</v>
      </c>
      <c r="H1775" s="26">
        <f t="shared" si="195"/>
        <v>85290.157052842158</v>
      </c>
      <c r="I1775" s="23">
        <f t="shared" si="190"/>
        <v>97.477172827281578</v>
      </c>
      <c r="J1775" s="26">
        <f>I1775*'Social Cost of Carbon'!$C$4</f>
        <v>4873.8586413640787</v>
      </c>
      <c r="K1775" s="26">
        <f>I1775*'Social Cost of Carbon'!$C$5</f>
        <v>9747.7172827281574</v>
      </c>
      <c r="L1775" s="26">
        <f>I1775*'Social Cost of Carbon'!$C$6</f>
        <v>14621.575924092236</v>
      </c>
      <c r="M1775" s="23">
        <f t="shared" si="191"/>
        <v>0.34937301480998645</v>
      </c>
      <c r="N1775" s="23">
        <f t="shared" si="192"/>
        <v>0.6987460296199729</v>
      </c>
      <c r="O1775" s="23">
        <f t="shared" si="193"/>
        <v>1.0481190444299593</v>
      </c>
      <c r="P1775" s="27"/>
    </row>
    <row r="1776" spans="1:16" x14ac:dyDescent="0.25">
      <c r="A1776" s="24">
        <f t="shared" si="194"/>
        <v>2020</v>
      </c>
      <c r="B1776" s="32">
        <v>44139</v>
      </c>
      <c r="C1776" s="28">
        <f>'Bitcoin Data'!C1776</f>
        <v>14133.707031</v>
      </c>
      <c r="D1776" s="26">
        <f>'Bitcoin Data'!K1776</f>
        <v>993.70652533951636</v>
      </c>
      <c r="E1776" s="25">
        <f>'Bitcoin Data'!J1776</f>
        <v>180169.41733389808</v>
      </c>
      <c r="F1776" s="25">
        <f t="shared" si="189"/>
        <v>179.03552567131308</v>
      </c>
      <c r="G1776" s="23">
        <f>'Emissions Factors'!$AB$39/1000</f>
        <v>0.49266147344102867</v>
      </c>
      <c r="H1776" s="26">
        <f t="shared" si="195"/>
        <v>88203.90587551822</v>
      </c>
      <c r="I1776" s="23">
        <f t="shared" si="190"/>
        <v>88.762530612729833</v>
      </c>
      <c r="J1776" s="26">
        <f>I1776*'Social Cost of Carbon'!$C$4</f>
        <v>4438.1265306364912</v>
      </c>
      <c r="K1776" s="26">
        <f>I1776*'Social Cost of Carbon'!$C$5</f>
        <v>8876.2530612729824</v>
      </c>
      <c r="L1776" s="26">
        <f>I1776*'Social Cost of Carbon'!$C$6</f>
        <v>13314.379591909475</v>
      </c>
      <c r="M1776" s="23">
        <f t="shared" si="191"/>
        <v>0.31401008390100194</v>
      </c>
      <c r="N1776" s="23">
        <f t="shared" si="192"/>
        <v>0.62802016780200387</v>
      </c>
      <c r="O1776" s="23">
        <f t="shared" si="193"/>
        <v>0.94203025170300603</v>
      </c>
      <c r="P1776" s="27"/>
    </row>
    <row r="1777" spans="1:16" x14ac:dyDescent="0.25">
      <c r="A1777" s="24">
        <f t="shared" si="194"/>
        <v>2020</v>
      </c>
      <c r="B1777" s="32">
        <v>44140</v>
      </c>
      <c r="C1777" s="28">
        <f>'Bitcoin Data'!C1777</f>
        <v>15579.848633</v>
      </c>
      <c r="D1777" s="26">
        <f>'Bitcoin Data'!K1777</f>
        <v>918.74234381380154</v>
      </c>
      <c r="E1777" s="25">
        <f>'Bitcoin Data'!J1777</f>
        <v>203157.14616835173</v>
      </c>
      <c r="F1777" s="25">
        <f t="shared" si="189"/>
        <v>186.64907263323454</v>
      </c>
      <c r="G1777" s="23">
        <f>'Emissions Factors'!$AB$39/1000</f>
        <v>0.49266147344102867</v>
      </c>
      <c r="H1777" s="26">
        <f t="shared" si="195"/>
        <v>91954.807139890909</v>
      </c>
      <c r="I1777" s="23">
        <f t="shared" si="190"/>
        <v>100.08769897137461</v>
      </c>
      <c r="J1777" s="26">
        <f>I1777*'Social Cost of Carbon'!$C$4</f>
        <v>5004.3849485687306</v>
      </c>
      <c r="K1777" s="26">
        <f>I1777*'Social Cost of Carbon'!$C$5</f>
        <v>10008.769897137461</v>
      </c>
      <c r="L1777" s="26">
        <f>I1777*'Social Cost of Carbon'!$C$6</f>
        <v>15013.154845706191</v>
      </c>
      <c r="M1777" s="23">
        <f t="shared" si="191"/>
        <v>0.32120882984503707</v>
      </c>
      <c r="N1777" s="23">
        <f t="shared" si="192"/>
        <v>0.64241765969007414</v>
      </c>
      <c r="O1777" s="23">
        <f t="shared" si="193"/>
        <v>0.96362648953511121</v>
      </c>
      <c r="P1777" s="27"/>
    </row>
    <row r="1778" spans="1:16" x14ac:dyDescent="0.25">
      <c r="A1778" s="24">
        <f t="shared" si="194"/>
        <v>2020</v>
      </c>
      <c r="B1778" s="32">
        <v>44141</v>
      </c>
      <c r="C1778" s="28">
        <f>'Bitcoin Data'!C1778</f>
        <v>15565.880859000001</v>
      </c>
      <c r="D1778" s="26">
        <f>'Bitcoin Data'!K1778</f>
        <v>956.22609434764115</v>
      </c>
      <c r="E1778" s="25">
        <f>'Bitcoin Data'!J1778</f>
        <v>198796.77295157698</v>
      </c>
      <c r="F1778" s="25">
        <f t="shared" si="189"/>
        <v>190.09466176840124</v>
      </c>
      <c r="G1778" s="23">
        <f>'Emissions Factors'!$AB$39/1000</f>
        <v>0.49266147344102867</v>
      </c>
      <c r="H1778" s="26">
        <f t="shared" si="195"/>
        <v>93652.316160094531</v>
      </c>
      <c r="I1778" s="23">
        <f t="shared" si="190"/>
        <v>97.939511077645534</v>
      </c>
      <c r="J1778" s="26">
        <f>I1778*'Social Cost of Carbon'!$C$4</f>
        <v>4896.9755538822765</v>
      </c>
      <c r="K1778" s="26">
        <f>I1778*'Social Cost of Carbon'!$C$5</f>
        <v>9793.9511077645529</v>
      </c>
      <c r="L1778" s="26">
        <f>I1778*'Social Cost of Carbon'!$C$6</f>
        <v>14690.92666164683</v>
      </c>
      <c r="M1778" s="23">
        <f t="shared" si="191"/>
        <v>0.31459675159025169</v>
      </c>
      <c r="N1778" s="23">
        <f t="shared" si="192"/>
        <v>0.62919350318050338</v>
      </c>
      <c r="O1778" s="23">
        <f t="shared" si="193"/>
        <v>0.94379025477075507</v>
      </c>
      <c r="P1778" s="27"/>
    </row>
    <row r="1779" spans="1:16" x14ac:dyDescent="0.25">
      <c r="A1779" s="24">
        <f t="shared" si="194"/>
        <v>2020</v>
      </c>
      <c r="B1779" s="32">
        <v>44142</v>
      </c>
      <c r="C1779" s="28">
        <f>'Bitcoin Data'!C1779</f>
        <v>14833.753906</v>
      </c>
      <c r="D1779" s="26">
        <f>'Bitcoin Data'!K1779</f>
        <v>912.50126736287132</v>
      </c>
      <c r="E1779" s="25">
        <f>'Bitcoin Data'!J1779</f>
        <v>212607.99018863885</v>
      </c>
      <c r="F1779" s="25">
        <f t="shared" si="189"/>
        <v>194.00506049860587</v>
      </c>
      <c r="G1779" s="23">
        <f>'Emissions Factors'!$AB$39/1000</f>
        <v>0.49266147344102867</v>
      </c>
      <c r="H1779" s="26">
        <f t="shared" si="195"/>
        <v>95578.818960259086</v>
      </c>
      <c r="I1779" s="23">
        <f t="shared" si="190"/>
        <v>104.74376571167058</v>
      </c>
      <c r="J1779" s="26">
        <f>I1779*'Social Cost of Carbon'!$C$4</f>
        <v>5237.1882855835293</v>
      </c>
      <c r="K1779" s="26">
        <f>I1779*'Social Cost of Carbon'!$C$5</f>
        <v>10474.376571167059</v>
      </c>
      <c r="L1779" s="26">
        <f>I1779*'Social Cost of Carbon'!$C$6</f>
        <v>15711.564856750587</v>
      </c>
      <c r="M1779" s="23">
        <f t="shared" si="191"/>
        <v>0.35305886283209648</v>
      </c>
      <c r="N1779" s="23">
        <f t="shared" si="192"/>
        <v>0.70611772566419295</v>
      </c>
      <c r="O1779" s="23">
        <f t="shared" si="193"/>
        <v>1.0591765884962894</v>
      </c>
      <c r="P1779" s="27"/>
    </row>
    <row r="1780" spans="1:16" x14ac:dyDescent="0.25">
      <c r="A1780" s="24">
        <f t="shared" si="194"/>
        <v>2020</v>
      </c>
      <c r="B1780" s="32">
        <v>44143</v>
      </c>
      <c r="C1780" s="28">
        <f>'Bitcoin Data'!C1780</f>
        <v>15479.567383</v>
      </c>
      <c r="D1780" s="26">
        <f>'Bitcoin Data'!K1780</f>
        <v>862.48203162434118</v>
      </c>
      <c r="E1780" s="25">
        <f>'Bitcoin Data'!J1780</f>
        <v>227367.49053484682</v>
      </c>
      <c r="F1780" s="25">
        <f t="shared" si="189"/>
        <v>196.10037516182285</v>
      </c>
      <c r="G1780" s="23">
        <f>'Emissions Factors'!$AB$39/1000</f>
        <v>0.49266147344102867</v>
      </c>
      <c r="H1780" s="26">
        <f t="shared" si="195"/>
        <v>96611.099769562148</v>
      </c>
      <c r="I1780" s="23">
        <f t="shared" si="190"/>
        <v>112.01520289948677</v>
      </c>
      <c r="J1780" s="26">
        <f>I1780*'Social Cost of Carbon'!$C$4</f>
        <v>5600.7601449743379</v>
      </c>
      <c r="K1780" s="26">
        <f>I1780*'Social Cost of Carbon'!$C$5</f>
        <v>11201.520289948676</v>
      </c>
      <c r="L1780" s="26">
        <f>I1780*'Social Cost of Carbon'!$C$6</f>
        <v>16802.280434923014</v>
      </c>
      <c r="M1780" s="23">
        <f t="shared" si="191"/>
        <v>0.36181632253658558</v>
      </c>
      <c r="N1780" s="23">
        <f t="shared" si="192"/>
        <v>0.72363264507317115</v>
      </c>
      <c r="O1780" s="23">
        <f t="shared" si="193"/>
        <v>1.0854489676097567</v>
      </c>
      <c r="P1780" s="27"/>
    </row>
    <row r="1781" spans="1:16" x14ac:dyDescent="0.25">
      <c r="A1781" s="24">
        <f t="shared" si="194"/>
        <v>2020</v>
      </c>
      <c r="B1781" s="32">
        <v>44144</v>
      </c>
      <c r="C1781" s="28">
        <f>'Bitcoin Data'!C1781</f>
        <v>15332.315430000001</v>
      </c>
      <c r="D1781" s="26">
        <f>'Bitcoin Data'!K1781</f>
        <v>1156.2178828365879</v>
      </c>
      <c r="E1781" s="25">
        <f>'Bitcoin Data'!J1781</f>
        <v>167695.75922974339</v>
      </c>
      <c r="F1781" s="25">
        <f t="shared" si="189"/>
        <v>193.89283569728809</v>
      </c>
      <c r="G1781" s="23">
        <f>'Emissions Factors'!$AB$39/1000</f>
        <v>0.49266147344102867</v>
      </c>
      <c r="H1781" s="26">
        <f t="shared" si="195"/>
        <v>95523.530124285229</v>
      </c>
      <c r="I1781" s="23">
        <f t="shared" si="190"/>
        <v>82.617239831937354</v>
      </c>
      <c r="J1781" s="26">
        <f>I1781*'Social Cost of Carbon'!$C$4</f>
        <v>4130.8619915968675</v>
      </c>
      <c r="K1781" s="26">
        <f>I1781*'Social Cost of Carbon'!$C$5</f>
        <v>8261.723983193735</v>
      </c>
      <c r="L1781" s="26">
        <f>I1781*'Social Cost of Carbon'!$C$6</f>
        <v>12392.585974790603</v>
      </c>
      <c r="M1781" s="23">
        <f t="shared" si="191"/>
        <v>0.26942192850495428</v>
      </c>
      <c r="N1781" s="23">
        <f t="shared" si="192"/>
        <v>0.53884385700990856</v>
      </c>
      <c r="O1781" s="23">
        <f t="shared" si="193"/>
        <v>0.80826578551486294</v>
      </c>
      <c r="P1781" s="27"/>
    </row>
    <row r="1782" spans="1:16" x14ac:dyDescent="0.25">
      <c r="A1782" s="24">
        <f t="shared" si="194"/>
        <v>2020</v>
      </c>
      <c r="B1782" s="32">
        <v>44145</v>
      </c>
      <c r="C1782" s="28">
        <f>'Bitcoin Data'!C1782</f>
        <v>15290.902344</v>
      </c>
      <c r="D1782" s="26">
        <f>'Bitcoin Data'!K1782</f>
        <v>918.74234381380154</v>
      </c>
      <c r="E1782" s="25">
        <f>'Bitcoin Data'!J1782</f>
        <v>226003.19183857742</v>
      </c>
      <c r="F1782" s="25">
        <f t="shared" si="189"/>
        <v>207.63870217917483</v>
      </c>
      <c r="G1782" s="23">
        <f>'Emissions Factors'!$AB$39/1000</f>
        <v>0.49266147344102867</v>
      </c>
      <c r="H1782" s="26">
        <f t="shared" si="195"/>
        <v>102295.5889589752</v>
      </c>
      <c r="I1782" s="23">
        <f t="shared" si="190"/>
        <v>111.34306549356901</v>
      </c>
      <c r="J1782" s="26">
        <f>I1782*'Social Cost of Carbon'!$C$4</f>
        <v>5567.1532746784505</v>
      </c>
      <c r="K1782" s="26">
        <f>I1782*'Social Cost of Carbon'!$C$5</f>
        <v>11134.306549356901</v>
      </c>
      <c r="L1782" s="26">
        <f>I1782*'Social Cost of Carbon'!$C$6</f>
        <v>16701.459824035352</v>
      </c>
      <c r="M1782" s="23">
        <f t="shared" si="191"/>
        <v>0.36408271725461294</v>
      </c>
      <c r="N1782" s="23">
        <f t="shared" si="192"/>
        <v>0.72816543450922588</v>
      </c>
      <c r="O1782" s="23">
        <f t="shared" si="193"/>
        <v>1.0922481517638389</v>
      </c>
      <c r="P1782" s="27"/>
    </row>
    <row r="1783" spans="1:16" x14ac:dyDescent="0.25">
      <c r="A1783" s="24">
        <f t="shared" si="194"/>
        <v>2020</v>
      </c>
      <c r="B1783" s="32">
        <v>44146</v>
      </c>
      <c r="C1783" s="28">
        <f>'Bitcoin Data'!C1783</f>
        <v>15701.339844</v>
      </c>
      <c r="D1783" s="26">
        <f>'Bitcoin Data'!K1783</f>
        <v>918.74234381380154</v>
      </c>
      <c r="E1783" s="25">
        <f>'Bitcoin Data'!J1783</f>
        <v>225465.3556485943</v>
      </c>
      <c r="F1783" s="25">
        <f t="shared" si="189"/>
        <v>207.14456929740189</v>
      </c>
      <c r="G1783" s="23">
        <f>'Emissions Factors'!$AB$39/1000</f>
        <v>0.49266147344102867</v>
      </c>
      <c r="H1783" s="26">
        <f t="shared" si="195"/>
        <v>102052.14872536529</v>
      </c>
      <c r="I1783" s="23">
        <f t="shared" si="190"/>
        <v>111.07809432374202</v>
      </c>
      <c r="J1783" s="26">
        <f>I1783*'Social Cost of Carbon'!$C$4</f>
        <v>5553.9047161871013</v>
      </c>
      <c r="K1783" s="26">
        <f>I1783*'Social Cost of Carbon'!$C$5</f>
        <v>11107.809432374203</v>
      </c>
      <c r="L1783" s="26">
        <f>I1783*'Social Cost of Carbon'!$C$6</f>
        <v>16661.714148561303</v>
      </c>
      <c r="M1783" s="23">
        <f t="shared" si="191"/>
        <v>0.35372170600520003</v>
      </c>
      <c r="N1783" s="23">
        <f t="shared" si="192"/>
        <v>0.70744341201040006</v>
      </c>
      <c r="O1783" s="23">
        <f t="shared" si="193"/>
        <v>1.0611651180156001</v>
      </c>
      <c r="P1783" s="27"/>
    </row>
    <row r="1784" spans="1:16" x14ac:dyDescent="0.25">
      <c r="A1784" s="24">
        <f t="shared" si="194"/>
        <v>2020</v>
      </c>
      <c r="B1784" s="32">
        <v>44147</v>
      </c>
      <c r="C1784" s="28">
        <f>'Bitcoin Data'!C1784</f>
        <v>16276.34375</v>
      </c>
      <c r="D1784" s="26">
        <f>'Bitcoin Data'!K1784</f>
        <v>1000</v>
      </c>
      <c r="E1784" s="25">
        <f>'Bitcoin Data'!J1784</f>
        <v>204722.25268973075</v>
      </c>
      <c r="F1784" s="25">
        <f t="shared" si="189"/>
        <v>204.72225268973077</v>
      </c>
      <c r="G1784" s="23">
        <f>'Emissions Factors'!$AB$39/1000</f>
        <v>0.49266147344102867</v>
      </c>
      <c r="H1784" s="26">
        <f t="shared" si="195"/>
        <v>100858.76665628936</v>
      </c>
      <c r="I1784" s="23">
        <f t="shared" si="190"/>
        <v>100.85876665628935</v>
      </c>
      <c r="J1784" s="26">
        <f>I1784*'Social Cost of Carbon'!$C$4</f>
        <v>5042.9383328144677</v>
      </c>
      <c r="K1784" s="26">
        <f>I1784*'Social Cost of Carbon'!$C$5</f>
        <v>10085.876665628935</v>
      </c>
      <c r="L1784" s="26">
        <f>I1784*'Social Cost of Carbon'!$C$6</f>
        <v>15128.814998443402</v>
      </c>
      <c r="M1784" s="23">
        <f t="shared" si="191"/>
        <v>0.30983238067913549</v>
      </c>
      <c r="N1784" s="23">
        <f t="shared" si="192"/>
        <v>0.61966476135827098</v>
      </c>
      <c r="O1784" s="23">
        <f t="shared" si="193"/>
        <v>0.92949714203740641</v>
      </c>
      <c r="P1784" s="27"/>
    </row>
    <row r="1785" spans="1:16" x14ac:dyDescent="0.25">
      <c r="A1785" s="24">
        <f t="shared" si="194"/>
        <v>2020</v>
      </c>
      <c r="B1785" s="32">
        <v>44148</v>
      </c>
      <c r="C1785" s="28">
        <f>'Bitcoin Data'!C1785</f>
        <v>16317.808594</v>
      </c>
      <c r="D1785" s="26">
        <f>'Bitcoin Data'!K1785</f>
        <v>868.72586872586874</v>
      </c>
      <c r="E1785" s="25">
        <f>'Bitcoin Data'!J1785</f>
        <v>238411.94130365149</v>
      </c>
      <c r="F1785" s="25">
        <f t="shared" si="189"/>
        <v>207.11462082363545</v>
      </c>
      <c r="G1785" s="23">
        <f>'Emissions Factors'!$AB$39/1000</f>
        <v>0.49266147344102867</v>
      </c>
      <c r="H1785" s="26">
        <f t="shared" si="195"/>
        <v>102037.3942661522</v>
      </c>
      <c r="I1785" s="23">
        <f t="shared" si="190"/>
        <v>117.45637828859299</v>
      </c>
      <c r="J1785" s="26">
        <f>I1785*'Social Cost of Carbon'!$C$4</f>
        <v>5872.8189144296493</v>
      </c>
      <c r="K1785" s="26">
        <f>I1785*'Social Cost of Carbon'!$C$5</f>
        <v>11745.637828859299</v>
      </c>
      <c r="L1785" s="26">
        <f>I1785*'Social Cost of Carbon'!$C$6</f>
        <v>17618.456743288949</v>
      </c>
      <c r="M1785" s="23">
        <f t="shared" si="191"/>
        <v>0.3599024268852537</v>
      </c>
      <c r="N1785" s="23">
        <f t="shared" si="192"/>
        <v>0.7198048537705074</v>
      </c>
      <c r="O1785" s="23">
        <f t="shared" si="193"/>
        <v>1.079707280655761</v>
      </c>
      <c r="P1785" s="27"/>
    </row>
    <row r="1786" spans="1:16" x14ac:dyDescent="0.25">
      <c r="A1786" s="24">
        <f t="shared" si="194"/>
        <v>2020</v>
      </c>
      <c r="B1786" s="32">
        <v>44149</v>
      </c>
      <c r="C1786" s="28">
        <f>'Bitcoin Data'!C1786</f>
        <v>16068.138671999999</v>
      </c>
      <c r="D1786" s="26">
        <f>'Bitcoin Data'!K1786</f>
        <v>887.4864411793709</v>
      </c>
      <c r="E1786" s="25">
        <f>'Bitcoin Data'!J1786</f>
        <v>230212.00979214412</v>
      </c>
      <c r="F1786" s="25">
        <f t="shared" si="189"/>
        <v>204.31003728718048</v>
      </c>
      <c r="G1786" s="23">
        <f>'Emissions Factors'!$AB$39/1000</f>
        <v>0.49266147344102867</v>
      </c>
      <c r="H1786" s="26">
        <f t="shared" si="195"/>
        <v>100655.68400869385</v>
      </c>
      <c r="I1786" s="23">
        <f t="shared" si="190"/>
        <v>113.41658794801825</v>
      </c>
      <c r="J1786" s="26">
        <f>I1786*'Social Cost of Carbon'!$C$4</f>
        <v>5670.8293974009121</v>
      </c>
      <c r="K1786" s="26">
        <f>I1786*'Social Cost of Carbon'!$C$5</f>
        <v>11341.658794801824</v>
      </c>
      <c r="L1786" s="26">
        <f>I1786*'Social Cost of Carbon'!$C$6</f>
        <v>17012.488192202738</v>
      </c>
      <c r="M1786" s="23">
        <f t="shared" si="191"/>
        <v>0.35292385217478739</v>
      </c>
      <c r="N1786" s="23">
        <f t="shared" si="192"/>
        <v>0.70584770434957478</v>
      </c>
      <c r="O1786" s="23">
        <f t="shared" si="193"/>
        <v>1.0587715565243623</v>
      </c>
      <c r="P1786" s="27"/>
    </row>
    <row r="1787" spans="1:16" x14ac:dyDescent="0.25">
      <c r="A1787" s="24">
        <f t="shared" si="194"/>
        <v>2020</v>
      </c>
      <c r="B1787" s="32">
        <v>44150</v>
      </c>
      <c r="C1787" s="28">
        <f>'Bitcoin Data'!C1787</f>
        <v>15955.587890999999</v>
      </c>
      <c r="D1787" s="26">
        <f>'Bitcoin Data'!K1787</f>
        <v>937.5</v>
      </c>
      <c r="E1787" s="25">
        <f>'Bitcoin Data'!J1787</f>
        <v>216993.27632445839</v>
      </c>
      <c r="F1787" s="25">
        <f t="shared" si="189"/>
        <v>203.43119655417973</v>
      </c>
      <c r="G1787" s="23">
        <f>'Emissions Factors'!$AB$39/1000</f>
        <v>0.49266147344102867</v>
      </c>
      <c r="H1787" s="26">
        <f t="shared" si="195"/>
        <v>100222.7130382537</v>
      </c>
      <c r="I1787" s="23">
        <f t="shared" si="190"/>
        <v>106.90422724080396</v>
      </c>
      <c r="J1787" s="26">
        <f>I1787*'Social Cost of Carbon'!$C$4</f>
        <v>5345.2113620401979</v>
      </c>
      <c r="K1787" s="26">
        <f>I1787*'Social Cost of Carbon'!$C$5</f>
        <v>10690.422724080396</v>
      </c>
      <c r="L1787" s="26">
        <f>I1787*'Social Cost of Carbon'!$C$6</f>
        <v>16035.634086120594</v>
      </c>
      <c r="M1787" s="23">
        <f t="shared" si="191"/>
        <v>0.33500560421563963</v>
      </c>
      <c r="N1787" s="23">
        <f t="shared" si="192"/>
        <v>0.67001120843127926</v>
      </c>
      <c r="O1787" s="23">
        <f t="shared" si="193"/>
        <v>1.0050168126469188</v>
      </c>
      <c r="P1787" s="27"/>
    </row>
    <row r="1788" spans="1:16" x14ac:dyDescent="0.25">
      <c r="A1788" s="24">
        <f t="shared" si="194"/>
        <v>2020</v>
      </c>
      <c r="B1788" s="32">
        <v>44151</v>
      </c>
      <c r="C1788" s="28">
        <f>'Bitcoin Data'!C1788</f>
        <v>16716.111327999999</v>
      </c>
      <c r="D1788" s="26">
        <f>'Bitcoin Data'!K1788</f>
        <v>1000</v>
      </c>
      <c r="E1788" s="25">
        <f>'Bitcoin Data'!J1788</f>
        <v>205628.05286155769</v>
      </c>
      <c r="F1788" s="25">
        <f t="shared" si="189"/>
        <v>205.62805286155771</v>
      </c>
      <c r="G1788" s="23">
        <f>'Emissions Factors'!$AB$39/1000</f>
        <v>0.49266147344102867</v>
      </c>
      <c r="H1788" s="26">
        <f t="shared" si="195"/>
        <v>101305.01950358474</v>
      </c>
      <c r="I1788" s="23">
        <f t="shared" si="190"/>
        <v>101.30501950358475</v>
      </c>
      <c r="J1788" s="26">
        <f>I1788*'Social Cost of Carbon'!$C$4</f>
        <v>5065.2509751792377</v>
      </c>
      <c r="K1788" s="26">
        <f>I1788*'Social Cost of Carbon'!$C$5</f>
        <v>10130.501950358475</v>
      </c>
      <c r="L1788" s="26">
        <f>I1788*'Social Cost of Carbon'!$C$6</f>
        <v>15195.752925537712</v>
      </c>
      <c r="M1788" s="23">
        <f t="shared" si="191"/>
        <v>0.30301610678404534</v>
      </c>
      <c r="N1788" s="23">
        <f t="shared" si="192"/>
        <v>0.60603221356809067</v>
      </c>
      <c r="O1788" s="23">
        <f t="shared" si="193"/>
        <v>0.90904832035213601</v>
      </c>
      <c r="P1788" s="27"/>
    </row>
    <row r="1789" spans="1:16" x14ac:dyDescent="0.25">
      <c r="A1789" s="24">
        <f t="shared" si="194"/>
        <v>2020</v>
      </c>
      <c r="B1789" s="32">
        <v>44152</v>
      </c>
      <c r="C1789" s="28">
        <f>'Bitcoin Data'!C1789</f>
        <v>17645.40625</v>
      </c>
      <c r="D1789" s="26">
        <f>'Bitcoin Data'!K1789</f>
        <v>981.24727431312681</v>
      </c>
      <c r="E1789" s="25">
        <f>'Bitcoin Data'!J1789</f>
        <v>205023.36295731159</v>
      </c>
      <c r="F1789" s="25">
        <f t="shared" si="189"/>
        <v>201.17861607237288</v>
      </c>
      <c r="G1789" s="23">
        <f>'Emissions Factors'!$AB$39/1000</f>
        <v>0.49266147344102867</v>
      </c>
      <c r="H1789" s="26">
        <f t="shared" si="195"/>
        <v>99112.953419042227</v>
      </c>
      <c r="I1789" s="23">
        <f t="shared" si="190"/>
        <v>101.00711208438395</v>
      </c>
      <c r="J1789" s="26">
        <f>I1789*'Social Cost of Carbon'!$C$4</f>
        <v>5050.3556042191976</v>
      </c>
      <c r="K1789" s="26">
        <f>I1789*'Social Cost of Carbon'!$C$5</f>
        <v>10100.711208438395</v>
      </c>
      <c r="L1789" s="26">
        <f>I1789*'Social Cost of Carbon'!$C$6</f>
        <v>15151.066812657593</v>
      </c>
      <c r="M1789" s="23">
        <f t="shared" si="191"/>
        <v>0.2862136202854042</v>
      </c>
      <c r="N1789" s="23">
        <f t="shared" si="192"/>
        <v>0.5724272405708084</v>
      </c>
      <c r="O1789" s="23">
        <f t="shared" si="193"/>
        <v>0.8586408608562125</v>
      </c>
      <c r="P1789" s="27"/>
    </row>
    <row r="1790" spans="1:16" x14ac:dyDescent="0.25">
      <c r="A1790" s="24">
        <f t="shared" si="194"/>
        <v>2020</v>
      </c>
      <c r="B1790" s="32">
        <v>44153</v>
      </c>
      <c r="C1790" s="28">
        <f>'Bitcoin Data'!C1790</f>
        <v>17804.005859000001</v>
      </c>
      <c r="D1790" s="26">
        <f>'Bitcoin Data'!K1790</f>
        <v>1056.2140593827016</v>
      </c>
      <c r="E1790" s="25">
        <f>'Bitcoin Data'!J1790</f>
        <v>193561.81251242742</v>
      </c>
      <c r="F1790" s="25">
        <f t="shared" si="189"/>
        <v>204.44270773522436</v>
      </c>
      <c r="G1790" s="23">
        <f>'Emissions Factors'!$AB$39/1000</f>
        <v>0.49266147344102867</v>
      </c>
      <c r="H1790" s="26">
        <f t="shared" si="195"/>
        <v>100721.04562710923</v>
      </c>
      <c r="I1790" s="23">
        <f t="shared" si="190"/>
        <v>95.360447754288629</v>
      </c>
      <c r="J1790" s="26">
        <f>I1790*'Social Cost of Carbon'!$C$4</f>
        <v>4768.0223877144317</v>
      </c>
      <c r="K1790" s="26">
        <f>I1790*'Social Cost of Carbon'!$C$5</f>
        <v>9536.0447754288634</v>
      </c>
      <c r="L1790" s="26">
        <f>I1790*'Social Cost of Carbon'!$C$6</f>
        <v>14304.067163143294</v>
      </c>
      <c r="M1790" s="23">
        <f t="shared" si="191"/>
        <v>0.26780615696687027</v>
      </c>
      <c r="N1790" s="23">
        <f t="shared" si="192"/>
        <v>0.53561231393374054</v>
      </c>
      <c r="O1790" s="23">
        <f t="shared" si="193"/>
        <v>0.80341847090061069</v>
      </c>
      <c r="P1790" s="27"/>
    </row>
    <row r="1791" spans="1:16" x14ac:dyDescent="0.25">
      <c r="A1791" s="24">
        <f t="shared" si="194"/>
        <v>2020</v>
      </c>
      <c r="B1791" s="32">
        <v>44154</v>
      </c>
      <c r="C1791" s="28">
        <f>'Bitcoin Data'!C1791</f>
        <v>17817.089843999998</v>
      </c>
      <c r="D1791" s="26">
        <f>'Bitcoin Data'!K1791</f>
        <v>856.24583769384458</v>
      </c>
      <c r="E1791" s="25">
        <f>'Bitcoin Data'!J1791</f>
        <v>245392.82602354424</v>
      </c>
      <c r="F1791" s="25">
        <f t="shared" si="189"/>
        <v>210.11658588258948</v>
      </c>
      <c r="G1791" s="23">
        <f>'Emissions Factors'!$AB$39/1000</f>
        <v>0.49266147344102867</v>
      </c>
      <c r="H1791" s="26">
        <f t="shared" si="195"/>
        <v>103516.34679531497</v>
      </c>
      <c r="I1791" s="23">
        <f t="shared" si="190"/>
        <v>120.89559124061732</v>
      </c>
      <c r="J1791" s="26">
        <f>I1791*'Social Cost of Carbon'!$C$4</f>
        <v>6044.7795620308661</v>
      </c>
      <c r="K1791" s="26">
        <f>I1791*'Social Cost of Carbon'!$C$5</f>
        <v>12089.559124061732</v>
      </c>
      <c r="L1791" s="26">
        <f>I1791*'Social Cost of Carbon'!$C$6</f>
        <v>18134.338686092597</v>
      </c>
      <c r="M1791" s="23">
        <f t="shared" si="191"/>
        <v>0.33926862439134403</v>
      </c>
      <c r="N1791" s="23">
        <f t="shared" si="192"/>
        <v>0.67853724878268806</v>
      </c>
      <c r="O1791" s="23">
        <f t="shared" si="193"/>
        <v>1.017805873174032</v>
      </c>
      <c r="P1791" s="27"/>
    </row>
    <row r="1792" spans="1:16" x14ac:dyDescent="0.25">
      <c r="A1792" s="24">
        <f t="shared" si="194"/>
        <v>2020</v>
      </c>
      <c r="B1792" s="32">
        <v>44155</v>
      </c>
      <c r="C1792" s="28">
        <f>'Bitcoin Data'!C1792</f>
        <v>18621.314452999999</v>
      </c>
      <c r="D1792" s="26">
        <f>'Bitcoin Data'!K1792</f>
        <v>1050.0525026251314</v>
      </c>
      <c r="E1792" s="25">
        <f>'Bitcoin Data'!J1792</f>
        <v>196998.95287326482</v>
      </c>
      <c r="F1792" s="25">
        <f t="shared" si="189"/>
        <v>206.85924347910205</v>
      </c>
      <c r="G1792" s="23">
        <f>'Emissions Factors'!$AB$39/1000</f>
        <v>0.49266147344102867</v>
      </c>
      <c r="H1792" s="26">
        <f t="shared" si="195"/>
        <v>101911.57968731092</v>
      </c>
      <c r="I1792" s="23">
        <f t="shared" si="190"/>
        <v>97.053794388882409</v>
      </c>
      <c r="J1792" s="26">
        <f>I1792*'Social Cost of Carbon'!$C$4</f>
        <v>4852.6897194441208</v>
      </c>
      <c r="K1792" s="26">
        <f>I1792*'Social Cost of Carbon'!$C$5</f>
        <v>9705.3794388882416</v>
      </c>
      <c r="L1792" s="26">
        <f>I1792*'Social Cost of Carbon'!$C$6</f>
        <v>14558.069158332361</v>
      </c>
      <c r="M1792" s="23">
        <f t="shared" si="191"/>
        <v>0.26059866674247184</v>
      </c>
      <c r="N1792" s="23">
        <f t="shared" si="192"/>
        <v>0.52119733348494368</v>
      </c>
      <c r="O1792" s="23">
        <f t="shared" si="193"/>
        <v>0.78179600022741536</v>
      </c>
      <c r="P1792" s="27"/>
    </row>
    <row r="1793" spans="1:16" x14ac:dyDescent="0.25">
      <c r="A1793" s="24">
        <f t="shared" si="194"/>
        <v>2020</v>
      </c>
      <c r="B1793" s="32">
        <v>44156</v>
      </c>
      <c r="C1793" s="28">
        <f>'Bitcoin Data'!C1793</f>
        <v>18642.232422000001</v>
      </c>
      <c r="D1793" s="26">
        <f>'Bitcoin Data'!K1793</f>
        <v>1056.2140593827016</v>
      </c>
      <c r="E1793" s="25">
        <f>'Bitcoin Data'!J1793</f>
        <v>202476.00085023718</v>
      </c>
      <c r="F1793" s="25">
        <f t="shared" si="189"/>
        <v>213.85799878560437</v>
      </c>
      <c r="G1793" s="23">
        <f>'Emissions Factors'!$AB$39/1000</f>
        <v>0.49266147344102867</v>
      </c>
      <c r="H1793" s="26">
        <f t="shared" si="195"/>
        <v>105359.59678886557</v>
      </c>
      <c r="I1793" s="23">
        <f t="shared" si="190"/>
        <v>99.752124915324828</v>
      </c>
      <c r="J1793" s="26">
        <f>I1793*'Social Cost of Carbon'!$C$4</f>
        <v>4987.606245766241</v>
      </c>
      <c r="K1793" s="26">
        <f>I1793*'Social Cost of Carbon'!$C$5</f>
        <v>9975.2124915324821</v>
      </c>
      <c r="L1793" s="26">
        <f>I1793*'Social Cost of Carbon'!$C$6</f>
        <v>14962.818737298725</v>
      </c>
      <c r="M1793" s="23">
        <f t="shared" si="191"/>
        <v>0.26754339999968491</v>
      </c>
      <c r="N1793" s="23">
        <f t="shared" si="192"/>
        <v>0.53508679999936981</v>
      </c>
      <c r="O1793" s="23">
        <f t="shared" si="193"/>
        <v>0.80263019999905483</v>
      </c>
      <c r="P1793" s="27"/>
    </row>
    <row r="1794" spans="1:16" x14ac:dyDescent="0.25">
      <c r="A1794" s="24">
        <f t="shared" si="194"/>
        <v>2020</v>
      </c>
      <c r="B1794" s="32">
        <v>44157</v>
      </c>
      <c r="C1794" s="28">
        <f>'Bitcoin Data'!C1794</f>
        <v>18370.001952999999</v>
      </c>
      <c r="D1794" s="26">
        <f>'Bitcoin Data'!K1794</f>
        <v>1087.4818753020784</v>
      </c>
      <c r="E1794" s="25">
        <f>'Bitcoin Data'!J1794</f>
        <v>202739.28123840943</v>
      </c>
      <c r="F1794" s="25">
        <f t="shared" si="189"/>
        <v>220.47529375854097</v>
      </c>
      <c r="G1794" s="23">
        <f>'Emissions Factors'!$AB$39/1000</f>
        <v>0.49266147344102867</v>
      </c>
      <c r="H1794" s="26">
        <f t="shared" si="195"/>
        <v>108619.68308042643</v>
      </c>
      <c r="I1794" s="23">
        <f t="shared" si="190"/>
        <v>99.881833019289886</v>
      </c>
      <c r="J1794" s="26">
        <f>I1794*'Social Cost of Carbon'!$C$4</f>
        <v>4994.091650964494</v>
      </c>
      <c r="K1794" s="26">
        <f>I1794*'Social Cost of Carbon'!$C$5</f>
        <v>9988.1833019289879</v>
      </c>
      <c r="L1794" s="26">
        <f>I1794*'Social Cost of Carbon'!$C$6</f>
        <v>14982.274952893484</v>
      </c>
      <c r="M1794" s="23">
        <f t="shared" si="191"/>
        <v>0.27186124768750558</v>
      </c>
      <c r="N1794" s="23">
        <f t="shared" si="192"/>
        <v>0.54372249537501116</v>
      </c>
      <c r="O1794" s="23">
        <f t="shared" si="193"/>
        <v>0.8155837430625168</v>
      </c>
      <c r="P1794" s="27"/>
    </row>
    <row r="1795" spans="1:16" x14ac:dyDescent="0.25">
      <c r="A1795" s="24">
        <f t="shared" si="194"/>
        <v>2020</v>
      </c>
      <c r="B1795" s="32">
        <v>44158</v>
      </c>
      <c r="C1795" s="28">
        <f>'Bitcoin Data'!C1795</f>
        <v>18364.121093999998</v>
      </c>
      <c r="D1795" s="26">
        <f>'Bitcoin Data'!K1795</f>
        <v>918.74234381380154</v>
      </c>
      <c r="E1795" s="25">
        <f>'Bitcoin Data'!J1795</f>
        <v>246594.91267164581</v>
      </c>
      <c r="F1795" s="25">
        <f t="shared" si="189"/>
        <v>226.55718804050758</v>
      </c>
      <c r="G1795" s="23">
        <f>'Emissions Factors'!$AB$39/1000</f>
        <v>0.49266147344102867</v>
      </c>
      <c r="H1795" s="26">
        <f t="shared" si="195"/>
        <v>111615.99807869268</v>
      </c>
      <c r="I1795" s="23">
        <f t="shared" si="190"/>
        <v>121.48781301987482</v>
      </c>
      <c r="J1795" s="26">
        <f>I1795*'Social Cost of Carbon'!$C$4</f>
        <v>6074.3906509937415</v>
      </c>
      <c r="K1795" s="26">
        <f>I1795*'Social Cost of Carbon'!$C$5</f>
        <v>12148.781301987483</v>
      </c>
      <c r="L1795" s="26">
        <f>I1795*'Social Cost of Carbon'!$C$6</f>
        <v>18223.171952981222</v>
      </c>
      <c r="M1795" s="23">
        <f t="shared" si="191"/>
        <v>0.33077491810802706</v>
      </c>
      <c r="N1795" s="23">
        <f t="shared" si="192"/>
        <v>0.66154983621605412</v>
      </c>
      <c r="O1795" s="23">
        <f t="shared" si="193"/>
        <v>0.99232475432408096</v>
      </c>
      <c r="P1795" s="27"/>
    </row>
    <row r="1796" spans="1:16" x14ac:dyDescent="0.25">
      <c r="A1796" s="24">
        <f t="shared" si="194"/>
        <v>2020</v>
      </c>
      <c r="B1796" s="32">
        <v>44159</v>
      </c>
      <c r="C1796" s="28">
        <f>'Bitcoin Data'!C1796</f>
        <v>19107.464843999998</v>
      </c>
      <c r="D1796" s="26">
        <f>'Bitcoin Data'!K1796</f>
        <v>850.0188893086513</v>
      </c>
      <c r="E1796" s="25">
        <f>'Bitcoin Data'!J1796</f>
        <v>264514.62102982111</v>
      </c>
      <c r="F1796" s="25">
        <f t="shared" si="189"/>
        <v>224.84242437366737</v>
      </c>
      <c r="G1796" s="23">
        <f>'Emissions Factors'!$AB$39/1000</f>
        <v>0.49266147344102867</v>
      </c>
      <c r="H1796" s="26">
        <f t="shared" si="195"/>
        <v>110771.20008398403</v>
      </c>
      <c r="I1796" s="23">
        <f t="shared" si="190"/>
        <v>130.31616294324698</v>
      </c>
      <c r="J1796" s="26">
        <f>I1796*'Social Cost of Carbon'!$C$4</f>
        <v>6515.8081471623491</v>
      </c>
      <c r="K1796" s="26">
        <f>I1796*'Social Cost of Carbon'!$C$5</f>
        <v>13031.616294324698</v>
      </c>
      <c r="L1796" s="26">
        <f>I1796*'Social Cost of Carbon'!$C$6</f>
        <v>19547.424441487048</v>
      </c>
      <c r="M1796" s="23">
        <f t="shared" si="191"/>
        <v>0.34100851161363777</v>
      </c>
      <c r="N1796" s="23">
        <f t="shared" si="192"/>
        <v>0.68201702322727553</v>
      </c>
      <c r="O1796" s="23">
        <f t="shared" si="193"/>
        <v>1.0230255348409134</v>
      </c>
      <c r="P1796" s="27"/>
    </row>
    <row r="1797" spans="1:16" x14ac:dyDescent="0.25">
      <c r="A1797" s="24">
        <f t="shared" si="194"/>
        <v>2020</v>
      </c>
      <c r="B1797" s="32">
        <v>44160</v>
      </c>
      <c r="C1797" s="28">
        <f>'Bitcoin Data'!C1797</f>
        <v>18732.121093999998</v>
      </c>
      <c r="D1797" s="26">
        <f>'Bitcoin Data'!K1797</f>
        <v>968.78363832077503</v>
      </c>
      <c r="E1797" s="25">
        <f>'Bitcoin Data'!J1797</f>
        <v>227617.28358990746</v>
      </c>
      <c r="F1797" s="25">
        <f t="shared" si="189"/>
        <v>220.51190014092219</v>
      </c>
      <c r="G1797" s="23">
        <f>'Emissions Factors'!$AB$39/1000</f>
        <v>0.49266147344102867</v>
      </c>
      <c r="H1797" s="26">
        <f t="shared" si="195"/>
        <v>108637.71763470772</v>
      </c>
      <c r="I1797" s="23">
        <f t="shared" si="190"/>
        <v>112.13826631404829</v>
      </c>
      <c r="J1797" s="26">
        <f>I1797*'Social Cost of Carbon'!$C$4</f>
        <v>5606.9133157024144</v>
      </c>
      <c r="K1797" s="26">
        <f>I1797*'Social Cost of Carbon'!$C$5</f>
        <v>11213.826631404829</v>
      </c>
      <c r="L1797" s="26">
        <f>I1797*'Social Cost of Carbon'!$C$6</f>
        <v>16820.739947107246</v>
      </c>
      <c r="M1797" s="23">
        <f t="shared" si="191"/>
        <v>0.29932079168003778</v>
      </c>
      <c r="N1797" s="23">
        <f t="shared" si="192"/>
        <v>0.59864158336007556</v>
      </c>
      <c r="O1797" s="23">
        <f t="shared" si="193"/>
        <v>0.89796237504011345</v>
      </c>
      <c r="P1797" s="27"/>
    </row>
    <row r="1798" spans="1:16" x14ac:dyDescent="0.25">
      <c r="A1798" s="24">
        <f t="shared" si="194"/>
        <v>2020</v>
      </c>
      <c r="B1798" s="32">
        <v>44161</v>
      </c>
      <c r="C1798" s="28">
        <f>'Bitcoin Data'!C1798</f>
        <v>17150.623047000001</v>
      </c>
      <c r="D1798" s="26">
        <f>'Bitcoin Data'!K1798</f>
        <v>937.5</v>
      </c>
      <c r="E1798" s="25">
        <f>'Bitcoin Data'!J1798</f>
        <v>232094.3641605718</v>
      </c>
      <c r="F1798" s="25">
        <f t="shared" si="189"/>
        <v>217.58846640053605</v>
      </c>
      <c r="G1798" s="23">
        <f>'Emissions Factors'!$AB$39/1000</f>
        <v>0.49266147344102867</v>
      </c>
      <c r="H1798" s="26">
        <f t="shared" si="195"/>
        <v>107197.45446066184</v>
      </c>
      <c r="I1798" s="23">
        <f t="shared" si="190"/>
        <v>114.34395142470599</v>
      </c>
      <c r="J1798" s="26">
        <f>I1798*'Social Cost of Carbon'!$C$4</f>
        <v>5717.1975712352996</v>
      </c>
      <c r="K1798" s="26">
        <f>I1798*'Social Cost of Carbon'!$C$5</f>
        <v>11434.395142470599</v>
      </c>
      <c r="L1798" s="26">
        <f>I1798*'Social Cost of Carbon'!$C$6</f>
        <v>17151.592713705897</v>
      </c>
      <c r="M1798" s="23">
        <f t="shared" si="191"/>
        <v>0.33335217942623696</v>
      </c>
      <c r="N1798" s="23">
        <f t="shared" si="192"/>
        <v>0.66670435885247392</v>
      </c>
      <c r="O1798" s="23">
        <f t="shared" si="193"/>
        <v>1.0000565382787108</v>
      </c>
      <c r="P1798" s="27"/>
    </row>
    <row r="1799" spans="1:16" x14ac:dyDescent="0.25">
      <c r="A1799" s="24">
        <f t="shared" si="194"/>
        <v>2020</v>
      </c>
      <c r="B1799" s="32">
        <v>44162</v>
      </c>
      <c r="C1799" s="28">
        <f>'Bitcoin Data'!C1799</f>
        <v>17108.402343999998</v>
      </c>
      <c r="D1799" s="26">
        <f>'Bitcoin Data'!K1799</f>
        <v>962.46390760346469</v>
      </c>
      <c r="E1799" s="25">
        <f>'Bitcoin Data'!J1799</f>
        <v>228657.78148008918</v>
      </c>
      <c r="F1799" s="25">
        <f t="shared" ref="F1799:F1862" si="196">E1799*D1799/1000000</f>
        <v>220.07486186726575</v>
      </c>
      <c r="G1799" s="23">
        <f>'Emissions Factors'!$AB$39/1000</f>
        <v>0.49266147344102867</v>
      </c>
      <c r="H1799" s="26">
        <f t="shared" si="195"/>
        <v>108422.405714858</v>
      </c>
      <c r="I1799" s="23">
        <f t="shared" ref="I1799:I1862" si="197">$E1799*G1799/1000</f>
        <v>112.6508795377375</v>
      </c>
      <c r="J1799" s="26">
        <f>I1799*'Social Cost of Carbon'!$C$4</f>
        <v>5632.5439768868746</v>
      </c>
      <c r="K1799" s="26">
        <f>I1799*'Social Cost of Carbon'!$C$5</f>
        <v>11265.087953773749</v>
      </c>
      <c r="L1799" s="26">
        <f>I1799*'Social Cost of Carbon'!$C$6</f>
        <v>16897.631930660624</v>
      </c>
      <c r="M1799" s="23">
        <f t="shared" ref="M1799:M1862" si="198">J1799/$C1799</f>
        <v>0.32922676610199292</v>
      </c>
      <c r="N1799" s="23">
        <f t="shared" ref="N1799:N1862" si="199">K1799/$C1799</f>
        <v>0.65845353220398584</v>
      </c>
      <c r="O1799" s="23">
        <f t="shared" ref="O1799:O1862" si="200">L1799/$C1799</f>
        <v>0.9876802983059787</v>
      </c>
      <c r="P1799" s="27"/>
    </row>
    <row r="1800" spans="1:16" x14ac:dyDescent="0.25">
      <c r="A1800" s="24">
        <f t="shared" ref="A1800:A1863" si="201">YEAR(B1800)</f>
        <v>2020</v>
      </c>
      <c r="B1800" s="32">
        <v>44163</v>
      </c>
      <c r="C1800" s="28">
        <f>'Bitcoin Data'!C1800</f>
        <v>17717.414063</v>
      </c>
      <c r="D1800" s="26">
        <f>'Bitcoin Data'!K1800</f>
        <v>962.46390760346469</v>
      </c>
      <c r="E1800" s="25">
        <f>'Bitcoin Data'!J1800</f>
        <v>225623.70720798633</v>
      </c>
      <c r="F1800" s="25">
        <f t="shared" si="196"/>
        <v>217.15467488737852</v>
      </c>
      <c r="G1800" s="23">
        <f>'Emissions Factors'!$AB$39/1000</f>
        <v>0.49266147344102867</v>
      </c>
      <c r="H1800" s="26">
        <f t="shared" ref="H1800:H1863" si="202">F1800*G1800*1000</f>
        <v>106983.74209462345</v>
      </c>
      <c r="I1800" s="23">
        <f t="shared" si="197"/>
        <v>111.15610803631378</v>
      </c>
      <c r="J1800" s="26">
        <f>I1800*'Social Cost of Carbon'!$C$4</f>
        <v>5557.805401815689</v>
      </c>
      <c r="K1800" s="26">
        <f>I1800*'Social Cost of Carbon'!$C$5</f>
        <v>11115.610803631378</v>
      </c>
      <c r="L1800" s="26">
        <f>I1800*'Social Cost of Carbon'!$C$6</f>
        <v>16673.416205447069</v>
      </c>
      <c r="M1800" s="23">
        <f t="shared" si="198"/>
        <v>0.31369168108015727</v>
      </c>
      <c r="N1800" s="23">
        <f t="shared" si="199"/>
        <v>0.62738336216031454</v>
      </c>
      <c r="O1800" s="23">
        <f t="shared" si="200"/>
        <v>0.94107504324047186</v>
      </c>
      <c r="P1800" s="27"/>
    </row>
    <row r="1801" spans="1:16" x14ac:dyDescent="0.25">
      <c r="A1801" s="24">
        <f t="shared" si="201"/>
        <v>2020</v>
      </c>
      <c r="B1801" s="32">
        <v>44164</v>
      </c>
      <c r="C1801" s="28">
        <f>'Bitcoin Data'!C1801</f>
        <v>18177.484375</v>
      </c>
      <c r="D1801" s="26">
        <f>'Bitcoin Data'!K1801</f>
        <v>937.5</v>
      </c>
      <c r="E1801" s="25">
        <f>'Bitcoin Data'!J1801</f>
        <v>228306.69432961647</v>
      </c>
      <c r="F1801" s="25">
        <f t="shared" si="196"/>
        <v>214.03752593401546</v>
      </c>
      <c r="G1801" s="23">
        <f>'Emissions Factors'!$AB$39/1000</f>
        <v>0.49266147344102867</v>
      </c>
      <c r="H1801" s="26">
        <f t="shared" si="202"/>
        <v>105448.04289832445</v>
      </c>
      <c r="I1801" s="23">
        <f t="shared" si="197"/>
        <v>112.47791242487939</v>
      </c>
      <c r="J1801" s="26">
        <f>I1801*'Social Cost of Carbon'!$C$4</f>
        <v>5623.8956212439698</v>
      </c>
      <c r="K1801" s="26">
        <f>I1801*'Social Cost of Carbon'!$C$5</f>
        <v>11247.79124248794</v>
      </c>
      <c r="L1801" s="26">
        <f>I1801*'Social Cost of Carbon'!$C$6</f>
        <v>16871.686863731909</v>
      </c>
      <c r="M1801" s="23">
        <f t="shared" si="198"/>
        <v>0.30938800469985112</v>
      </c>
      <c r="N1801" s="23">
        <f t="shared" si="199"/>
        <v>0.61877600939970223</v>
      </c>
      <c r="O1801" s="23">
        <f t="shared" si="200"/>
        <v>0.92816401409955329</v>
      </c>
      <c r="P1801" s="27"/>
    </row>
    <row r="1802" spans="1:16" x14ac:dyDescent="0.25">
      <c r="A1802" s="24">
        <f t="shared" si="201"/>
        <v>2020</v>
      </c>
      <c r="B1802" s="32">
        <v>44165</v>
      </c>
      <c r="C1802" s="28">
        <f>'Bitcoin Data'!C1802</f>
        <v>19625.835938</v>
      </c>
      <c r="D1802" s="26">
        <f>'Bitcoin Data'!K1802</f>
        <v>706.27010907949466</v>
      </c>
      <c r="E1802" s="25">
        <f>'Bitcoin Data'!J1802</f>
        <v>297452.24714556808</v>
      </c>
      <c r="F1802" s="25">
        <f t="shared" si="196"/>
        <v>210.08163103744116</v>
      </c>
      <c r="G1802" s="23">
        <f>'Emissions Factors'!$AB$39/1000</f>
        <v>0.49266147344102867</v>
      </c>
      <c r="H1802" s="26">
        <f t="shared" si="202"/>
        <v>103499.1258898003</v>
      </c>
      <c r="I1802" s="23">
        <f t="shared" si="197"/>
        <v>146.54326235708058</v>
      </c>
      <c r="J1802" s="26">
        <f>I1802*'Social Cost of Carbon'!$C$4</f>
        <v>7327.1631178540292</v>
      </c>
      <c r="K1802" s="26">
        <f>I1802*'Social Cost of Carbon'!$C$5</f>
        <v>14654.326235708058</v>
      </c>
      <c r="L1802" s="26">
        <f>I1802*'Social Cost of Carbon'!$C$6</f>
        <v>21981.489353562087</v>
      </c>
      <c r="M1802" s="23">
        <f t="shared" si="198"/>
        <v>0.37334272746400604</v>
      </c>
      <c r="N1802" s="23">
        <f t="shared" si="199"/>
        <v>0.74668545492801208</v>
      </c>
      <c r="O1802" s="23">
        <f t="shared" si="200"/>
        <v>1.120028182392018</v>
      </c>
      <c r="P1802" s="27"/>
    </row>
    <row r="1803" spans="1:16" x14ac:dyDescent="0.25">
      <c r="A1803" s="24">
        <f t="shared" si="201"/>
        <v>2020</v>
      </c>
      <c r="B1803" s="32">
        <v>44166</v>
      </c>
      <c r="C1803" s="28">
        <f>'Bitcoin Data'!C1803</f>
        <v>18802.998047000001</v>
      </c>
      <c r="D1803" s="26">
        <f>'Bitcoin Data'!K1803</f>
        <v>949.96833438885369</v>
      </c>
      <c r="E1803" s="25">
        <f>'Bitcoin Data'!J1803</f>
        <v>215983.11164484406</v>
      </c>
      <c r="F1803" s="25">
        <f t="shared" si="196"/>
        <v>205.17711682537433</v>
      </c>
      <c r="G1803" s="23">
        <f>'Emissions Factors'!$AB$39/1000</f>
        <v>0.49266147344102867</v>
      </c>
      <c r="H1803" s="26">
        <f t="shared" si="202"/>
        <v>101082.86069157098</v>
      </c>
      <c r="I1803" s="23">
        <f t="shared" si="197"/>
        <v>106.40655802132707</v>
      </c>
      <c r="J1803" s="26">
        <f>I1803*'Social Cost of Carbon'!$C$4</f>
        <v>5320.3279010663537</v>
      </c>
      <c r="K1803" s="26">
        <f>I1803*'Social Cost of Carbon'!$C$5</f>
        <v>10640.655802132707</v>
      </c>
      <c r="L1803" s="26">
        <f>I1803*'Social Cost of Carbon'!$C$6</f>
        <v>15960.983703199061</v>
      </c>
      <c r="M1803" s="23">
        <f t="shared" si="198"/>
        <v>0.28295104258202092</v>
      </c>
      <c r="N1803" s="23">
        <f t="shared" si="199"/>
        <v>0.56590208516404183</v>
      </c>
      <c r="O1803" s="23">
        <f t="shared" si="200"/>
        <v>0.84885312774606281</v>
      </c>
      <c r="P1803" s="27"/>
    </row>
    <row r="1804" spans="1:16" x14ac:dyDescent="0.25">
      <c r="A1804" s="24">
        <f t="shared" si="201"/>
        <v>2020</v>
      </c>
      <c r="B1804" s="32">
        <v>44167</v>
      </c>
      <c r="C1804" s="28">
        <f>'Bitcoin Data'!C1804</f>
        <v>19201.091797000001</v>
      </c>
      <c r="D1804" s="26">
        <f>'Bitcoin Data'!K1804</f>
        <v>818.77729257641909</v>
      </c>
      <c r="E1804" s="25">
        <f>'Bitcoin Data'!J1804</f>
        <v>257645.28789279939</v>
      </c>
      <c r="F1804" s="25">
        <f t="shared" si="196"/>
        <v>210.95411126593834</v>
      </c>
      <c r="G1804" s="23">
        <f>'Emissions Factors'!$AB$39/1000</f>
        <v>0.49266147344102867</v>
      </c>
      <c r="H1804" s="26">
        <f t="shared" si="202"/>
        <v>103928.96328471988</v>
      </c>
      <c r="I1804" s="23">
        <f t="shared" si="197"/>
        <v>126.93190715840457</v>
      </c>
      <c r="J1804" s="26">
        <f>I1804*'Social Cost of Carbon'!$C$4</f>
        <v>6346.5953579202287</v>
      </c>
      <c r="K1804" s="26">
        <f>I1804*'Social Cost of Carbon'!$C$5</f>
        <v>12693.190715840457</v>
      </c>
      <c r="L1804" s="26">
        <f>I1804*'Social Cost of Carbon'!$C$6</f>
        <v>19039.786073760686</v>
      </c>
      <c r="M1804" s="23">
        <f t="shared" si="198"/>
        <v>0.3305330459860531</v>
      </c>
      <c r="N1804" s="23">
        <f t="shared" si="199"/>
        <v>0.6610660919721062</v>
      </c>
      <c r="O1804" s="23">
        <f t="shared" si="200"/>
        <v>0.99159913795815935</v>
      </c>
      <c r="P1804" s="27"/>
    </row>
    <row r="1805" spans="1:16" x14ac:dyDescent="0.25">
      <c r="A1805" s="24">
        <f t="shared" si="201"/>
        <v>2020</v>
      </c>
      <c r="B1805" s="32">
        <v>44168</v>
      </c>
      <c r="C1805" s="28">
        <f>'Bitcoin Data'!C1805</f>
        <v>19445.398438</v>
      </c>
      <c r="D1805" s="26">
        <f>'Bitcoin Data'!K1805</f>
        <v>981.24727431312681</v>
      </c>
      <c r="E1805" s="25">
        <f>'Bitcoin Data'!J1805</f>
        <v>212351.08444171833</v>
      </c>
      <c r="F1805" s="25">
        <f t="shared" si="196"/>
        <v>208.36892280587273</v>
      </c>
      <c r="G1805" s="23">
        <f>'Emissions Factors'!$AB$39/1000</f>
        <v>0.49266147344102867</v>
      </c>
      <c r="H1805" s="26">
        <f t="shared" si="202"/>
        <v>102655.34052886121</v>
      </c>
      <c r="I1805" s="23">
        <f t="shared" si="197"/>
        <v>104.61719814785725</v>
      </c>
      <c r="J1805" s="26">
        <f>I1805*'Social Cost of Carbon'!$C$4</f>
        <v>5230.8599073928626</v>
      </c>
      <c r="K1805" s="26">
        <f>I1805*'Social Cost of Carbon'!$C$5</f>
        <v>10461.719814785725</v>
      </c>
      <c r="L1805" s="26">
        <f>I1805*'Social Cost of Carbon'!$C$6</f>
        <v>15692.579722178587</v>
      </c>
      <c r="M1805" s="23">
        <f t="shared" si="198"/>
        <v>0.26900245444036619</v>
      </c>
      <c r="N1805" s="23">
        <f t="shared" si="199"/>
        <v>0.53800490888073238</v>
      </c>
      <c r="O1805" s="23">
        <f t="shared" si="200"/>
        <v>0.80700736332109846</v>
      </c>
      <c r="P1805" s="27"/>
    </row>
    <row r="1806" spans="1:16" x14ac:dyDescent="0.25">
      <c r="A1806" s="24">
        <f t="shared" si="201"/>
        <v>2020</v>
      </c>
      <c r="B1806" s="32">
        <v>44169</v>
      </c>
      <c r="C1806" s="28">
        <f>'Bitcoin Data'!C1806</f>
        <v>18699.765625</v>
      </c>
      <c r="D1806" s="26">
        <f>'Bitcoin Data'!K1806</f>
        <v>900</v>
      </c>
      <c r="E1806" s="25">
        <f>'Bitcoin Data'!J1806</f>
        <v>236034.2722889951</v>
      </c>
      <c r="F1806" s="25">
        <f t="shared" si="196"/>
        <v>212.43084506009558</v>
      </c>
      <c r="G1806" s="23">
        <f>'Emissions Factors'!$AB$39/1000</f>
        <v>0.49266147344102867</v>
      </c>
      <c r="H1806" s="26">
        <f t="shared" si="202"/>
        <v>104656.49313162956</v>
      </c>
      <c r="I1806" s="23">
        <f t="shared" si="197"/>
        <v>116.28499236847729</v>
      </c>
      <c r="J1806" s="26">
        <f>I1806*'Social Cost of Carbon'!$C$4</f>
        <v>5814.2496184238644</v>
      </c>
      <c r="K1806" s="26">
        <f>I1806*'Social Cost of Carbon'!$C$5</f>
        <v>11628.499236847729</v>
      </c>
      <c r="L1806" s="26">
        <f>I1806*'Social Cost of Carbon'!$C$6</f>
        <v>17442.748855271595</v>
      </c>
      <c r="M1806" s="23">
        <f t="shared" si="198"/>
        <v>0.31092633645903595</v>
      </c>
      <c r="N1806" s="23">
        <f t="shared" si="199"/>
        <v>0.62185267291807189</v>
      </c>
      <c r="O1806" s="23">
        <f t="shared" si="200"/>
        <v>0.93277900937710789</v>
      </c>
      <c r="P1806" s="27"/>
    </row>
    <row r="1807" spans="1:16" x14ac:dyDescent="0.25">
      <c r="A1807" s="24">
        <f t="shared" si="201"/>
        <v>2020</v>
      </c>
      <c r="B1807" s="32">
        <v>44170</v>
      </c>
      <c r="C1807" s="28">
        <f>'Bitcoin Data'!C1807</f>
        <v>19154.230468999998</v>
      </c>
      <c r="D1807" s="26">
        <f>'Bitcoin Data'!K1807</f>
        <v>900</v>
      </c>
      <c r="E1807" s="25">
        <f>'Bitcoin Data'!J1807</f>
        <v>236520.9378263554</v>
      </c>
      <c r="F1807" s="25">
        <f t="shared" si="196"/>
        <v>212.86884404371986</v>
      </c>
      <c r="G1807" s="23">
        <f>'Emissions Factors'!$AB$39/1000</f>
        <v>0.49266147344102867</v>
      </c>
      <c r="H1807" s="26">
        <f t="shared" si="202"/>
        <v>104872.27835626758</v>
      </c>
      <c r="I1807" s="23">
        <f t="shared" si="197"/>
        <v>116.52475372918619</v>
      </c>
      <c r="J1807" s="26">
        <f>I1807*'Social Cost of Carbon'!$C$4</f>
        <v>5826.2376864593098</v>
      </c>
      <c r="K1807" s="26">
        <f>I1807*'Social Cost of Carbon'!$C$5</f>
        <v>11652.47537291862</v>
      </c>
      <c r="L1807" s="26">
        <f>I1807*'Social Cost of Carbon'!$C$6</f>
        <v>17478.713059377929</v>
      </c>
      <c r="M1807" s="23">
        <f t="shared" si="198"/>
        <v>0.30417498086852063</v>
      </c>
      <c r="N1807" s="23">
        <f t="shared" si="199"/>
        <v>0.60834996173704126</v>
      </c>
      <c r="O1807" s="23">
        <f t="shared" si="200"/>
        <v>0.91252494260556194</v>
      </c>
      <c r="P1807" s="27"/>
    </row>
    <row r="1808" spans="1:16" x14ac:dyDescent="0.25">
      <c r="A1808" s="24">
        <f t="shared" si="201"/>
        <v>2020</v>
      </c>
      <c r="B1808" s="32">
        <v>44171</v>
      </c>
      <c r="C1808" s="28">
        <f>'Bitcoin Data'!C1808</f>
        <v>19345.121093999998</v>
      </c>
      <c r="D1808" s="26">
        <f>'Bitcoin Data'!K1808</f>
        <v>850.0188893086513</v>
      </c>
      <c r="E1808" s="25">
        <f>'Bitcoin Data'!J1808</f>
        <v>250943.02489723955</v>
      </c>
      <c r="F1808" s="25">
        <f t="shared" si="196"/>
        <v>213.30631130290479</v>
      </c>
      <c r="G1808" s="23">
        <f>'Emissions Factors'!$AB$39/1000</f>
        <v>0.49266147344102867</v>
      </c>
      <c r="H1808" s="26">
        <f t="shared" si="202"/>
        <v>105087.80162075983</v>
      </c>
      <c r="I1808" s="23">
        <f t="shared" si="197"/>
        <v>123.62996039562277</v>
      </c>
      <c r="J1808" s="26">
        <f>I1808*'Social Cost of Carbon'!$C$4</f>
        <v>6181.4980197811383</v>
      </c>
      <c r="K1808" s="26">
        <f>I1808*'Social Cost of Carbon'!$C$5</f>
        <v>12362.996039562277</v>
      </c>
      <c r="L1808" s="26">
        <f>I1808*'Social Cost of Carbon'!$C$6</f>
        <v>18544.494059343415</v>
      </c>
      <c r="M1808" s="23">
        <f t="shared" si="198"/>
        <v>0.31953783022316495</v>
      </c>
      <c r="N1808" s="23">
        <f t="shared" si="199"/>
        <v>0.63907566044632991</v>
      </c>
      <c r="O1808" s="23">
        <f t="shared" si="200"/>
        <v>0.95861349066949486</v>
      </c>
      <c r="P1808" s="27"/>
    </row>
    <row r="1809" spans="1:16" x14ac:dyDescent="0.25">
      <c r="A1809" s="24">
        <f t="shared" si="201"/>
        <v>2020</v>
      </c>
      <c r="B1809" s="32">
        <v>44172</v>
      </c>
      <c r="C1809" s="28">
        <f>'Bitcoin Data'!C1809</f>
        <v>19191.630859000001</v>
      </c>
      <c r="D1809" s="26">
        <f>'Bitcoin Data'!K1809</f>
        <v>937.5</v>
      </c>
      <c r="E1809" s="25">
        <f>'Bitcoin Data'!J1809</f>
        <v>225974.95631185593</v>
      </c>
      <c r="F1809" s="25">
        <f t="shared" si="196"/>
        <v>211.85152154236494</v>
      </c>
      <c r="G1809" s="23">
        <f>'Emissions Factors'!$AB$39/1000</f>
        <v>0.49266147344102867</v>
      </c>
      <c r="H1809" s="26">
        <f t="shared" si="202"/>
        <v>104371.08275378533</v>
      </c>
      <c r="I1809" s="23">
        <f t="shared" si="197"/>
        <v>111.32915493737103</v>
      </c>
      <c r="J1809" s="26">
        <f>I1809*'Social Cost of Carbon'!$C$4</f>
        <v>5566.4577468685511</v>
      </c>
      <c r="K1809" s="26">
        <f>I1809*'Social Cost of Carbon'!$C$5</f>
        <v>11132.915493737102</v>
      </c>
      <c r="L1809" s="26">
        <f>I1809*'Social Cost of Carbon'!$C$6</f>
        <v>16699.373240605655</v>
      </c>
      <c r="M1809" s="23">
        <f t="shared" si="198"/>
        <v>0.29004610331269143</v>
      </c>
      <c r="N1809" s="23">
        <f t="shared" si="199"/>
        <v>0.58009220662538286</v>
      </c>
      <c r="O1809" s="23">
        <f t="shared" si="200"/>
        <v>0.87013830993807439</v>
      </c>
      <c r="P1809" s="27"/>
    </row>
    <row r="1810" spans="1:16" x14ac:dyDescent="0.25">
      <c r="A1810" s="24">
        <f t="shared" si="201"/>
        <v>2020</v>
      </c>
      <c r="B1810" s="32">
        <v>44173</v>
      </c>
      <c r="C1810" s="28">
        <f>'Bitcoin Data'!C1810</f>
        <v>18321.144531000002</v>
      </c>
      <c r="D1810" s="26">
        <f>'Bitcoin Data'!K1810</f>
        <v>900</v>
      </c>
      <c r="E1810" s="25">
        <f>'Bitcoin Data'!J1810</f>
        <v>244173.86007647697</v>
      </c>
      <c r="F1810" s="25">
        <f t="shared" si="196"/>
        <v>219.75647406882928</v>
      </c>
      <c r="G1810" s="23">
        <f>'Emissions Factors'!$AB$39/1000</f>
        <v>0.49266147344102867</v>
      </c>
      <c r="H1810" s="26">
        <f t="shared" si="202"/>
        <v>108265.54831295463</v>
      </c>
      <c r="I1810" s="23">
        <f t="shared" si="197"/>
        <v>120.29505368106072</v>
      </c>
      <c r="J1810" s="26">
        <f>I1810*'Social Cost of Carbon'!$C$4</f>
        <v>6014.7526840530363</v>
      </c>
      <c r="K1810" s="26">
        <f>I1810*'Social Cost of Carbon'!$C$5</f>
        <v>12029.505368106073</v>
      </c>
      <c r="L1810" s="26">
        <f>I1810*'Social Cost of Carbon'!$C$6</f>
        <v>18044.258052159108</v>
      </c>
      <c r="M1810" s="23">
        <f t="shared" si="198"/>
        <v>0.32829568446861329</v>
      </c>
      <c r="N1810" s="23">
        <f t="shared" si="199"/>
        <v>0.65659136893722658</v>
      </c>
      <c r="O1810" s="23">
        <f t="shared" si="200"/>
        <v>0.98488705340583982</v>
      </c>
      <c r="P1810" s="27"/>
    </row>
    <row r="1811" spans="1:16" x14ac:dyDescent="0.25">
      <c r="A1811" s="24">
        <f t="shared" si="201"/>
        <v>2020</v>
      </c>
      <c r="B1811" s="32">
        <v>44174</v>
      </c>
      <c r="C1811" s="28">
        <f>'Bitcoin Data'!C1811</f>
        <v>18553.916015999999</v>
      </c>
      <c r="D1811" s="26">
        <f>'Bitcoin Data'!K1811</f>
        <v>868.72586872586874</v>
      </c>
      <c r="E1811" s="25">
        <f>'Bitcoin Data'!J1811</f>
        <v>250833.56438004808</v>
      </c>
      <c r="F1811" s="25">
        <f t="shared" si="196"/>
        <v>217.9056061216634</v>
      </c>
      <c r="G1811" s="23">
        <f>'Emissions Factors'!$AB$39/1000</f>
        <v>0.49266147344102867</v>
      </c>
      <c r="H1811" s="26">
        <f t="shared" si="202"/>
        <v>107353.69698295913</v>
      </c>
      <c r="I1811" s="23">
        <f t="shared" si="197"/>
        <v>123.57603341593962</v>
      </c>
      <c r="J1811" s="26">
        <f>I1811*'Social Cost of Carbon'!$C$4</f>
        <v>6178.8016707969809</v>
      </c>
      <c r="K1811" s="26">
        <f>I1811*'Social Cost of Carbon'!$C$5</f>
        <v>12357.603341593962</v>
      </c>
      <c r="L1811" s="26">
        <f>I1811*'Social Cost of Carbon'!$C$6</f>
        <v>18536.405012390944</v>
      </c>
      <c r="M1811" s="23">
        <f t="shared" si="198"/>
        <v>0.33301873660895531</v>
      </c>
      <c r="N1811" s="23">
        <f t="shared" si="199"/>
        <v>0.66603747321791062</v>
      </c>
      <c r="O1811" s="23">
        <f t="shared" si="200"/>
        <v>0.99905620982686594</v>
      </c>
      <c r="P1811" s="27"/>
    </row>
    <row r="1812" spans="1:16" x14ac:dyDescent="0.25">
      <c r="A1812" s="24">
        <f t="shared" si="201"/>
        <v>2020</v>
      </c>
      <c r="B1812" s="32">
        <v>44175</v>
      </c>
      <c r="C1812" s="28">
        <f>'Bitcoin Data'!C1812</f>
        <v>18264.992188</v>
      </c>
      <c r="D1812" s="26">
        <f>'Bitcoin Data'!K1812</f>
        <v>812.49435767807176</v>
      </c>
      <c r="E1812" s="25">
        <f>'Bitcoin Data'!J1812</f>
        <v>270180.94957528455</v>
      </c>
      <c r="F1812" s="25">
        <f t="shared" si="196"/>
        <v>219.5204970820223</v>
      </c>
      <c r="G1812" s="23">
        <f>'Emissions Factors'!$AB$39/1000</f>
        <v>0.49266147344102867</v>
      </c>
      <c r="H1812" s="26">
        <f t="shared" si="202"/>
        <v>108149.29154293615</v>
      </c>
      <c r="I1812" s="23">
        <f t="shared" si="197"/>
        <v>133.10774471345596</v>
      </c>
      <c r="J1812" s="26">
        <f>I1812*'Social Cost of Carbon'!$C$4</f>
        <v>6655.3872356727979</v>
      </c>
      <c r="K1812" s="26">
        <f>I1812*'Social Cost of Carbon'!$C$5</f>
        <v>13310.774471345596</v>
      </c>
      <c r="L1812" s="26">
        <f>I1812*'Social Cost of Carbon'!$C$6</f>
        <v>19966.161707018393</v>
      </c>
      <c r="M1812" s="23">
        <f t="shared" si="198"/>
        <v>0.36437941868080026</v>
      </c>
      <c r="N1812" s="23">
        <f t="shared" si="199"/>
        <v>0.72875883736160052</v>
      </c>
      <c r="O1812" s="23">
        <f t="shared" si="200"/>
        <v>1.0931382560424008</v>
      </c>
      <c r="P1812" s="27"/>
    </row>
    <row r="1813" spans="1:16" x14ac:dyDescent="0.25">
      <c r="A1813" s="24">
        <f t="shared" si="201"/>
        <v>2020</v>
      </c>
      <c r="B1813" s="32">
        <v>44176</v>
      </c>
      <c r="C1813" s="28">
        <f>'Bitcoin Data'!C1813</f>
        <v>18058.904297000001</v>
      </c>
      <c r="D1813" s="26">
        <f>'Bitcoin Data'!K1813</f>
        <v>862.48203162434118</v>
      </c>
      <c r="E1813" s="25">
        <f>'Bitcoin Data'!J1813</f>
        <v>247611.56132696394</v>
      </c>
      <c r="F1813" s="25">
        <f t="shared" si="196"/>
        <v>213.56052246695501</v>
      </c>
      <c r="G1813" s="23">
        <f>'Emissions Factors'!$AB$39/1000</f>
        <v>0.49266147344102867</v>
      </c>
      <c r="H1813" s="26">
        <f t="shared" si="202"/>
        <v>105213.04166740597</v>
      </c>
      <c r="I1813" s="23">
        <f t="shared" si="197"/>
        <v>121.98867664437569</v>
      </c>
      <c r="J1813" s="26">
        <f>I1813*'Social Cost of Carbon'!$C$4</f>
        <v>6099.4338322187841</v>
      </c>
      <c r="K1813" s="26">
        <f>I1813*'Social Cost of Carbon'!$C$5</f>
        <v>12198.867664437568</v>
      </c>
      <c r="L1813" s="26">
        <f>I1813*'Social Cost of Carbon'!$C$6</f>
        <v>18298.301496656353</v>
      </c>
      <c r="M1813" s="23">
        <f t="shared" si="198"/>
        <v>0.33775215438912537</v>
      </c>
      <c r="N1813" s="23">
        <f t="shared" si="199"/>
        <v>0.67550430877825074</v>
      </c>
      <c r="O1813" s="23">
        <f t="shared" si="200"/>
        <v>1.0132564631673762</v>
      </c>
      <c r="P1813" s="27"/>
    </row>
    <row r="1814" spans="1:16" x14ac:dyDescent="0.25">
      <c r="A1814" s="24">
        <f t="shared" si="201"/>
        <v>2020</v>
      </c>
      <c r="B1814" s="32">
        <v>44177</v>
      </c>
      <c r="C1814" s="28">
        <f>'Bitcoin Data'!C1814</f>
        <v>18803.65625</v>
      </c>
      <c r="D1814" s="26">
        <f>'Bitcoin Data'!K1814</f>
        <v>825.00687505729218</v>
      </c>
      <c r="E1814" s="25">
        <f>'Bitcoin Data'!J1814</f>
        <v>257147.29560771896</v>
      </c>
      <c r="F1814" s="25">
        <f t="shared" si="196"/>
        <v>212.14828677875795</v>
      </c>
      <c r="G1814" s="23">
        <f>'Emissions Factors'!$AB$39/1000</f>
        <v>0.49266147344102867</v>
      </c>
      <c r="H1814" s="26">
        <f t="shared" si="202"/>
        <v>104517.2875524128</v>
      </c>
      <c r="I1814" s="23">
        <f t="shared" si="197"/>
        <v>126.68656554547459</v>
      </c>
      <c r="J1814" s="26">
        <f>I1814*'Social Cost of Carbon'!$C$4</f>
        <v>6334.3282772737293</v>
      </c>
      <c r="K1814" s="26">
        <f>I1814*'Social Cost of Carbon'!$C$5</f>
        <v>12668.656554547459</v>
      </c>
      <c r="L1814" s="26">
        <f>I1814*'Social Cost of Carbon'!$C$6</f>
        <v>19002.984831821188</v>
      </c>
      <c r="M1814" s="23">
        <f t="shared" si="198"/>
        <v>0.33686684084504731</v>
      </c>
      <c r="N1814" s="23">
        <f t="shared" si="199"/>
        <v>0.67373368169009462</v>
      </c>
      <c r="O1814" s="23">
        <f t="shared" si="200"/>
        <v>1.010600522535142</v>
      </c>
      <c r="P1814" s="27"/>
    </row>
    <row r="1815" spans="1:16" x14ac:dyDescent="0.25">
      <c r="A1815" s="24">
        <f t="shared" si="201"/>
        <v>2020</v>
      </c>
      <c r="B1815" s="32">
        <v>44178</v>
      </c>
      <c r="C1815" s="28">
        <f>'Bitcoin Data'!C1815</f>
        <v>19142.382813</v>
      </c>
      <c r="D1815" s="26">
        <f>'Bitcoin Data'!K1815</f>
        <v>974.97562560935978</v>
      </c>
      <c r="E1815" s="25">
        <f>'Bitcoin Data'!J1815</f>
        <v>214816.3037951586</v>
      </c>
      <c r="F1815" s="25">
        <f t="shared" si="196"/>
        <v>209.44066018377504</v>
      </c>
      <c r="G1815" s="23">
        <f>'Emissions Factors'!$AB$39/1000</f>
        <v>0.49266147344102867</v>
      </c>
      <c r="H1815" s="26">
        <f t="shared" si="202"/>
        <v>103183.34424460039</v>
      </c>
      <c r="I1815" s="23">
        <f t="shared" si="197"/>
        <v>105.83171674687847</v>
      </c>
      <c r="J1815" s="26">
        <f>I1815*'Social Cost of Carbon'!$C$4</f>
        <v>5291.5858373439232</v>
      </c>
      <c r="K1815" s="26">
        <f>I1815*'Social Cost of Carbon'!$C$5</f>
        <v>10583.171674687846</v>
      </c>
      <c r="L1815" s="26">
        <f>I1815*'Social Cost of Carbon'!$C$6</f>
        <v>15874.757512031771</v>
      </c>
      <c r="M1815" s="23">
        <f t="shared" si="198"/>
        <v>0.27643297540525075</v>
      </c>
      <c r="N1815" s="23">
        <f t="shared" si="199"/>
        <v>0.55286595081050149</v>
      </c>
      <c r="O1815" s="23">
        <f t="shared" si="200"/>
        <v>0.82929892621575219</v>
      </c>
      <c r="P1815" s="27"/>
    </row>
    <row r="1816" spans="1:16" x14ac:dyDescent="0.25">
      <c r="A1816" s="24">
        <f t="shared" si="201"/>
        <v>2020</v>
      </c>
      <c r="B1816" s="32">
        <v>44179</v>
      </c>
      <c r="C1816" s="28">
        <f>'Bitcoin Data'!C1816</f>
        <v>19246.644531000002</v>
      </c>
      <c r="D1816" s="26">
        <f>'Bitcoin Data'!K1816</f>
        <v>906.25314671231513</v>
      </c>
      <c r="E1816" s="25">
        <f>'Bitcoin Data'!J1816</f>
        <v>235725.20992303401</v>
      </c>
      <c r="F1816" s="25">
        <f t="shared" si="196"/>
        <v>213.62671325217062</v>
      </c>
      <c r="G1816" s="23">
        <f>'Emissions Factors'!$AB$39/1000</f>
        <v>0.49266147344102867</v>
      </c>
      <c r="H1816" s="26">
        <f t="shared" si="202"/>
        <v>105245.6513171785</v>
      </c>
      <c r="I1816" s="23">
        <f t="shared" si="197"/>
        <v>116.13272924787772</v>
      </c>
      <c r="J1816" s="26">
        <f>I1816*'Social Cost of Carbon'!$C$4</f>
        <v>5806.6364623938862</v>
      </c>
      <c r="K1816" s="26">
        <f>I1816*'Social Cost of Carbon'!$C$5</f>
        <v>11613.272924787772</v>
      </c>
      <c r="L1816" s="26">
        <f>I1816*'Social Cost of Carbon'!$C$6</f>
        <v>17419.909387181659</v>
      </c>
      <c r="M1816" s="23">
        <f t="shared" si="198"/>
        <v>0.30169604125234967</v>
      </c>
      <c r="N1816" s="23">
        <f t="shared" si="199"/>
        <v>0.60339208250469933</v>
      </c>
      <c r="O1816" s="23">
        <f t="shared" si="200"/>
        <v>0.90508812375704895</v>
      </c>
      <c r="P1816" s="27"/>
    </row>
    <row r="1817" spans="1:16" x14ac:dyDescent="0.25">
      <c r="A1817" s="24">
        <f t="shared" si="201"/>
        <v>2020</v>
      </c>
      <c r="B1817" s="32">
        <v>44180</v>
      </c>
      <c r="C1817" s="28">
        <f>'Bitcoin Data'!C1817</f>
        <v>19417.076172000001</v>
      </c>
      <c r="D1817" s="26">
        <f>'Bitcoin Data'!K1817</f>
        <v>874.97569511958011</v>
      </c>
      <c r="E1817" s="25">
        <f>'Bitcoin Data'!J1817</f>
        <v>241877.12223255844</v>
      </c>
      <c r="F1817" s="25">
        <f t="shared" si="196"/>
        <v>211.63660315895646</v>
      </c>
      <c r="G1817" s="23">
        <f>'Emissions Factors'!$AB$39/1000</f>
        <v>0.49266147344102867</v>
      </c>
      <c r="H1817" s="26">
        <f t="shared" si="202"/>
        <v>104265.20074634576</v>
      </c>
      <c r="I1817" s="23">
        <f t="shared" si="197"/>
        <v>119.16353943076804</v>
      </c>
      <c r="J1817" s="26">
        <f>I1817*'Social Cost of Carbon'!$C$4</f>
        <v>5958.1769715384016</v>
      </c>
      <c r="K1817" s="26">
        <f>I1817*'Social Cost of Carbon'!$C$5</f>
        <v>11916.353943076803</v>
      </c>
      <c r="L1817" s="26">
        <f>I1817*'Social Cost of Carbon'!$C$6</f>
        <v>17874.530914615207</v>
      </c>
      <c r="M1817" s="23">
        <f t="shared" si="198"/>
        <v>0.30685242818021535</v>
      </c>
      <c r="N1817" s="23">
        <f t="shared" si="199"/>
        <v>0.61370485636043071</v>
      </c>
      <c r="O1817" s="23">
        <f t="shared" si="200"/>
        <v>0.92055728454064623</v>
      </c>
      <c r="P1817" s="27"/>
    </row>
    <row r="1818" spans="1:16" x14ac:dyDescent="0.25">
      <c r="A1818" s="24">
        <f t="shared" si="201"/>
        <v>2020</v>
      </c>
      <c r="B1818" s="32">
        <v>44181</v>
      </c>
      <c r="C1818" s="28">
        <f>'Bitcoin Data'!C1818</f>
        <v>21310.597656000002</v>
      </c>
      <c r="D1818" s="26">
        <f>'Bitcoin Data'!K1818</f>
        <v>893.74379344587885</v>
      </c>
      <c r="E1818" s="25">
        <f>'Bitcoin Data'!J1818</f>
        <v>234845.59162794193</v>
      </c>
      <c r="F1818" s="25">
        <f t="shared" si="196"/>
        <v>209.89178993559855</v>
      </c>
      <c r="G1818" s="23">
        <f>'Emissions Factors'!$AB$39/1000</f>
        <v>0.49266147344102867</v>
      </c>
      <c r="H1818" s="26">
        <f t="shared" si="202"/>
        <v>103405.59849284685</v>
      </c>
      <c r="I1818" s="23">
        <f t="shared" si="197"/>
        <v>115.69937520255198</v>
      </c>
      <c r="J1818" s="26">
        <f>I1818*'Social Cost of Carbon'!$C$4</f>
        <v>5784.9687601275991</v>
      </c>
      <c r="K1818" s="26">
        <f>I1818*'Social Cost of Carbon'!$C$5</f>
        <v>11569.937520255198</v>
      </c>
      <c r="L1818" s="26">
        <f>I1818*'Social Cost of Carbon'!$C$6</f>
        <v>17354.906280382798</v>
      </c>
      <c r="M1818" s="23">
        <f t="shared" si="198"/>
        <v>0.27145971471611169</v>
      </c>
      <c r="N1818" s="23">
        <f t="shared" si="199"/>
        <v>0.54291942943222338</v>
      </c>
      <c r="O1818" s="23">
        <f t="shared" si="200"/>
        <v>0.81437914414833512</v>
      </c>
      <c r="P1818" s="27"/>
    </row>
    <row r="1819" spans="1:16" x14ac:dyDescent="0.25">
      <c r="A1819" s="24">
        <f t="shared" si="201"/>
        <v>2020</v>
      </c>
      <c r="B1819" s="32">
        <v>44182</v>
      </c>
      <c r="C1819" s="28">
        <f>'Bitcoin Data'!C1819</f>
        <v>22805.162109000001</v>
      </c>
      <c r="D1819" s="26">
        <f>'Bitcoin Data'!K1819</f>
        <v>806.23488309594188</v>
      </c>
      <c r="E1819" s="25">
        <f>'Bitcoin Data'!J1819</f>
        <v>260293.57324365652</v>
      </c>
      <c r="F1819" s="25">
        <f t="shared" si="196"/>
        <v>209.85775859472437</v>
      </c>
      <c r="G1819" s="23">
        <f>'Emissions Factors'!$AB$39/1000</f>
        <v>0.49266147344102867</v>
      </c>
      <c r="H1819" s="26">
        <f t="shared" si="202"/>
        <v>103388.83256230861</v>
      </c>
      <c r="I1819" s="23">
        <f t="shared" si="197"/>
        <v>128.23661532145013</v>
      </c>
      <c r="J1819" s="26">
        <f>I1819*'Social Cost of Carbon'!$C$4</f>
        <v>6411.8307660725068</v>
      </c>
      <c r="K1819" s="26">
        <f>I1819*'Social Cost of Carbon'!$C$5</f>
        <v>12823.661532145014</v>
      </c>
      <c r="L1819" s="26">
        <f>I1819*'Social Cost of Carbon'!$C$6</f>
        <v>19235.492298217519</v>
      </c>
      <c r="M1819" s="23">
        <f t="shared" si="198"/>
        <v>0.28115699136127137</v>
      </c>
      <c r="N1819" s="23">
        <f t="shared" si="199"/>
        <v>0.56231398272254274</v>
      </c>
      <c r="O1819" s="23">
        <f t="shared" si="200"/>
        <v>0.84347097408381411</v>
      </c>
      <c r="P1819" s="27"/>
    </row>
    <row r="1820" spans="1:16" x14ac:dyDescent="0.25">
      <c r="A1820" s="24">
        <f t="shared" si="201"/>
        <v>2020</v>
      </c>
      <c r="B1820" s="32">
        <v>44183</v>
      </c>
      <c r="C1820" s="28">
        <f>'Bitcoin Data'!C1820</f>
        <v>23137.960938</v>
      </c>
      <c r="D1820" s="26">
        <f>'Bitcoin Data'!K1820</f>
        <v>981.24727431312681</v>
      </c>
      <c r="E1820" s="25">
        <f>'Bitcoin Data'!J1820</f>
        <v>212813.44483053946</v>
      </c>
      <c r="F1820" s="25">
        <f t="shared" si="196"/>
        <v>208.82261267715381</v>
      </c>
      <c r="G1820" s="23">
        <f>'Emissions Factors'!$AB$39/1000</f>
        <v>0.49266147344102867</v>
      </c>
      <c r="H1820" s="26">
        <f t="shared" si="202"/>
        <v>102878.85604933184</v>
      </c>
      <c r="I1820" s="23">
        <f t="shared" si="197"/>
        <v>104.84498529827464</v>
      </c>
      <c r="J1820" s="26">
        <f>I1820*'Social Cost of Carbon'!$C$4</f>
        <v>5242.2492649137321</v>
      </c>
      <c r="K1820" s="26">
        <f>I1820*'Social Cost of Carbon'!$C$5</f>
        <v>10484.498529827464</v>
      </c>
      <c r="L1820" s="26">
        <f>I1820*'Social Cost of Carbon'!$C$6</f>
        <v>15726.747794741195</v>
      </c>
      <c r="M1820" s="23">
        <f t="shared" si="198"/>
        <v>0.2265648766095143</v>
      </c>
      <c r="N1820" s="23">
        <f t="shared" si="199"/>
        <v>0.4531297532190286</v>
      </c>
      <c r="O1820" s="23">
        <f t="shared" si="200"/>
        <v>0.6796946298285429</v>
      </c>
      <c r="P1820" s="27"/>
    </row>
    <row r="1821" spans="1:16" x14ac:dyDescent="0.25">
      <c r="A1821" s="24">
        <f t="shared" si="201"/>
        <v>2020</v>
      </c>
      <c r="B1821" s="32">
        <v>44184</v>
      </c>
      <c r="C1821" s="28">
        <f>'Bitcoin Data'!C1821</f>
        <v>23869.832031000002</v>
      </c>
      <c r="D1821" s="26">
        <f>'Bitcoin Data'!K1821</f>
        <v>987.49177090190904</v>
      </c>
      <c r="E1821" s="25">
        <f>'Bitcoin Data'!J1821</f>
        <v>214628.70395055675</v>
      </c>
      <c r="F1821" s="25">
        <f t="shared" si="196"/>
        <v>211.94407895051685</v>
      </c>
      <c r="G1821" s="23">
        <f>'Emissions Factors'!$AB$39/1000</f>
        <v>0.49266147344102867</v>
      </c>
      <c r="H1821" s="26">
        <f t="shared" si="202"/>
        <v>104416.68222286334</v>
      </c>
      <c r="I1821" s="23">
        <f t="shared" si="197"/>
        <v>105.73929353101961</v>
      </c>
      <c r="J1821" s="26">
        <f>I1821*'Social Cost of Carbon'!$C$4</f>
        <v>5286.9646765509806</v>
      </c>
      <c r="K1821" s="26">
        <f>I1821*'Social Cost of Carbon'!$C$5</f>
        <v>10573.929353101961</v>
      </c>
      <c r="L1821" s="26">
        <f>I1821*'Social Cost of Carbon'!$C$6</f>
        <v>15860.894029652942</v>
      </c>
      <c r="M1821" s="23">
        <f t="shared" si="198"/>
        <v>0.22149149058463186</v>
      </c>
      <c r="N1821" s="23">
        <f t="shared" si="199"/>
        <v>0.44298298116926371</v>
      </c>
      <c r="O1821" s="23">
        <f t="shared" si="200"/>
        <v>0.66447447175389551</v>
      </c>
      <c r="P1821" s="27"/>
    </row>
    <row r="1822" spans="1:16" x14ac:dyDescent="0.25">
      <c r="A1822" s="24">
        <f t="shared" si="201"/>
        <v>2020</v>
      </c>
      <c r="B1822" s="32">
        <v>44185</v>
      </c>
      <c r="C1822" s="28">
        <f>'Bitcoin Data'!C1822</f>
        <v>23477.294922000001</v>
      </c>
      <c r="D1822" s="26">
        <f>'Bitcoin Data'!K1822</f>
        <v>943.79194630872496</v>
      </c>
      <c r="E1822" s="25">
        <f>'Bitcoin Data'!J1822</f>
        <v>229461.55431754416</v>
      </c>
      <c r="F1822" s="25">
        <f t="shared" si="196"/>
        <v>216.56396695238021</v>
      </c>
      <c r="G1822" s="23">
        <f>'Emissions Factors'!$AB$39/1000</f>
        <v>0.49266147344102867</v>
      </c>
      <c r="H1822" s="26">
        <f t="shared" si="202"/>
        <v>106692.72305299387</v>
      </c>
      <c r="I1822" s="23">
        <f t="shared" si="197"/>
        <v>113.04686744814994</v>
      </c>
      <c r="J1822" s="26">
        <f>I1822*'Social Cost of Carbon'!$C$4</f>
        <v>5652.3433724074966</v>
      </c>
      <c r="K1822" s="26">
        <f>I1822*'Social Cost of Carbon'!$C$5</f>
        <v>11304.686744814993</v>
      </c>
      <c r="L1822" s="26">
        <f>I1822*'Social Cost of Carbon'!$C$6</f>
        <v>16957.03011722249</v>
      </c>
      <c r="M1822" s="23">
        <f t="shared" si="198"/>
        <v>0.24075786376525105</v>
      </c>
      <c r="N1822" s="23">
        <f t="shared" si="199"/>
        <v>0.48151572753050209</v>
      </c>
      <c r="O1822" s="23">
        <f t="shared" si="200"/>
        <v>0.72227359129575319</v>
      </c>
      <c r="P1822" s="27"/>
    </row>
    <row r="1823" spans="1:16" x14ac:dyDescent="0.25">
      <c r="A1823" s="24">
        <f t="shared" si="201"/>
        <v>2020</v>
      </c>
      <c r="B1823" s="32">
        <v>44186</v>
      </c>
      <c r="C1823" s="28">
        <f>'Bitcoin Data'!C1823</f>
        <v>22803.082031000002</v>
      </c>
      <c r="D1823" s="26">
        <f>'Bitcoin Data'!K1823</f>
        <v>850.0188893086513</v>
      </c>
      <c r="E1823" s="25">
        <f>'Bitcoin Data'!J1823</f>
        <v>252426.59345465209</v>
      </c>
      <c r="F1823" s="25">
        <f t="shared" si="196"/>
        <v>214.56737260028981</v>
      </c>
      <c r="G1823" s="23">
        <f>'Emissions Factors'!$AB$39/1000</f>
        <v>0.49266147344102867</v>
      </c>
      <c r="H1823" s="26">
        <f t="shared" si="202"/>
        <v>105709.07793762899</v>
      </c>
      <c r="I1823" s="23">
        <f t="shared" si="197"/>
        <v>124.36085746706841</v>
      </c>
      <c r="J1823" s="26">
        <f>I1823*'Social Cost of Carbon'!$C$4</f>
        <v>6218.0428733534209</v>
      </c>
      <c r="K1823" s="26">
        <f>I1823*'Social Cost of Carbon'!$C$5</f>
        <v>12436.085746706842</v>
      </c>
      <c r="L1823" s="26">
        <f>I1823*'Social Cost of Carbon'!$C$6</f>
        <v>18654.128620060263</v>
      </c>
      <c r="M1823" s="23">
        <f t="shared" si="198"/>
        <v>0.27268431806280424</v>
      </c>
      <c r="N1823" s="23">
        <f t="shared" si="199"/>
        <v>0.54536863612560849</v>
      </c>
      <c r="O1823" s="23">
        <f t="shared" si="200"/>
        <v>0.81805295418841273</v>
      </c>
      <c r="P1823" s="27"/>
    </row>
    <row r="1824" spans="1:16" x14ac:dyDescent="0.25">
      <c r="A1824" s="24">
        <f t="shared" si="201"/>
        <v>2020</v>
      </c>
      <c r="B1824" s="32">
        <v>44187</v>
      </c>
      <c r="C1824" s="28">
        <f>'Bitcoin Data'!C1824</f>
        <v>23783.029297000001</v>
      </c>
      <c r="D1824" s="26">
        <f>'Bitcoin Data'!K1824</f>
        <v>893.74379344587885</v>
      </c>
      <c r="E1824" s="25">
        <f>'Bitcoin Data'!J1824</f>
        <v>237837.13528301069</v>
      </c>
      <c r="F1824" s="25">
        <f t="shared" si="196"/>
        <v>212.56546351013867</v>
      </c>
      <c r="G1824" s="23">
        <f>'Emissions Factors'!$AB$39/1000</f>
        <v>0.49266147344102867</v>
      </c>
      <c r="H1824" s="26">
        <f t="shared" si="202"/>
        <v>104722.81445558014</v>
      </c>
      <c r="I1824" s="23">
        <f t="shared" si="197"/>
        <v>117.1731935075213</v>
      </c>
      <c r="J1824" s="26">
        <f>I1824*'Social Cost of Carbon'!$C$4</f>
        <v>5858.659675376065</v>
      </c>
      <c r="K1824" s="26">
        <f>I1824*'Social Cost of Carbon'!$C$5</f>
        <v>11717.31935075213</v>
      </c>
      <c r="L1824" s="26">
        <f>I1824*'Social Cost of Carbon'!$C$6</f>
        <v>17575.979026128196</v>
      </c>
      <c r="M1824" s="23">
        <f t="shared" si="198"/>
        <v>0.2463378235889857</v>
      </c>
      <c r="N1824" s="23">
        <f t="shared" si="199"/>
        <v>0.49267564717797141</v>
      </c>
      <c r="O1824" s="23">
        <f t="shared" si="200"/>
        <v>0.73901347076695711</v>
      </c>
      <c r="P1824" s="27"/>
    </row>
    <row r="1825" spans="1:16" x14ac:dyDescent="0.25">
      <c r="A1825" s="24">
        <f t="shared" si="201"/>
        <v>2020</v>
      </c>
      <c r="B1825" s="32">
        <v>44188</v>
      </c>
      <c r="C1825" s="28">
        <f>'Bitcoin Data'!C1825</f>
        <v>23241.345702999999</v>
      </c>
      <c r="D1825" s="26">
        <f>'Bitcoin Data'!K1825</f>
        <v>962.46390760346469</v>
      </c>
      <c r="E1825" s="25">
        <f>'Bitcoin Data'!J1825</f>
        <v>221389.97393134129</v>
      </c>
      <c r="F1825" s="25">
        <f t="shared" si="196"/>
        <v>213.07985941418792</v>
      </c>
      <c r="G1825" s="23">
        <f>'Emissions Factors'!$AB$39/1000</f>
        <v>0.49266147344102867</v>
      </c>
      <c r="H1825" s="26">
        <f t="shared" si="202"/>
        <v>104976.23749960106</v>
      </c>
      <c r="I1825" s="23">
        <f t="shared" si="197"/>
        <v>109.07031076208553</v>
      </c>
      <c r="J1825" s="26">
        <f>I1825*'Social Cost of Carbon'!$C$4</f>
        <v>5453.5155381042759</v>
      </c>
      <c r="K1825" s="26">
        <f>I1825*'Social Cost of Carbon'!$C$5</f>
        <v>10907.031076208552</v>
      </c>
      <c r="L1825" s="26">
        <f>I1825*'Social Cost of Carbon'!$C$6</f>
        <v>16360.546614312829</v>
      </c>
      <c r="M1825" s="23">
        <f t="shared" si="198"/>
        <v>0.2346471502895951</v>
      </c>
      <c r="N1825" s="23">
        <f t="shared" si="199"/>
        <v>0.46929430057919019</v>
      </c>
      <c r="O1825" s="23">
        <f t="shared" si="200"/>
        <v>0.70394145086878535</v>
      </c>
      <c r="P1825" s="27"/>
    </row>
    <row r="1826" spans="1:16" x14ac:dyDescent="0.25">
      <c r="A1826" s="24">
        <f t="shared" si="201"/>
        <v>2020</v>
      </c>
      <c r="B1826" s="32">
        <v>44189</v>
      </c>
      <c r="C1826" s="28">
        <f>'Bitcoin Data'!C1826</f>
        <v>23735.949218999998</v>
      </c>
      <c r="D1826" s="26">
        <f>'Bitcoin Data'!K1826</f>
        <v>787.47046985738041</v>
      </c>
      <c r="E1826" s="25">
        <f>'Bitcoin Data'!J1826</f>
        <v>273367.56612991996</v>
      </c>
      <c r="F1826" s="25">
        <f t="shared" si="196"/>
        <v>215.26888574409656</v>
      </c>
      <c r="G1826" s="23">
        <f>'Emissions Factors'!$AB$39/1000</f>
        <v>0.49266147344102867</v>
      </c>
      <c r="H1826" s="26">
        <f t="shared" si="202"/>
        <v>106054.68643669506</v>
      </c>
      <c r="I1826" s="23">
        <f t="shared" si="197"/>
        <v>134.6776679205542</v>
      </c>
      <c r="J1826" s="26">
        <f>I1826*'Social Cost of Carbon'!$C$4</f>
        <v>6733.8833960277098</v>
      </c>
      <c r="K1826" s="26">
        <f>I1826*'Social Cost of Carbon'!$C$5</f>
        <v>13467.76679205542</v>
      </c>
      <c r="L1826" s="26">
        <f>I1826*'Social Cost of Carbon'!$C$6</f>
        <v>20201.650188083131</v>
      </c>
      <c r="M1826" s="23">
        <f t="shared" si="198"/>
        <v>0.28369977260641488</v>
      </c>
      <c r="N1826" s="23">
        <f t="shared" si="199"/>
        <v>0.56739954521282976</v>
      </c>
      <c r="O1826" s="23">
        <f t="shared" si="200"/>
        <v>0.85109931781924464</v>
      </c>
      <c r="P1826" s="27"/>
    </row>
    <row r="1827" spans="1:16" x14ac:dyDescent="0.25">
      <c r="A1827" s="24">
        <f t="shared" si="201"/>
        <v>2020</v>
      </c>
      <c r="B1827" s="32">
        <v>44190</v>
      </c>
      <c r="C1827" s="28">
        <f>'Bitcoin Data'!C1827</f>
        <v>24664.791015999999</v>
      </c>
      <c r="D1827" s="26">
        <f>'Bitcoin Data'!K1827</f>
        <v>900</v>
      </c>
      <c r="E1827" s="25">
        <f>'Bitcoin Data'!J1827</f>
        <v>238361.55156559273</v>
      </c>
      <c r="F1827" s="25">
        <f t="shared" si="196"/>
        <v>214.52539640903345</v>
      </c>
      <c r="G1827" s="23">
        <f>'Emissions Factors'!$AB$39/1000</f>
        <v>0.49266147344102867</v>
      </c>
      <c r="H1827" s="26">
        <f t="shared" si="202"/>
        <v>105688.39788539517</v>
      </c>
      <c r="I1827" s="23">
        <f t="shared" si="197"/>
        <v>117.43155320599466</v>
      </c>
      <c r="J1827" s="26">
        <f>I1827*'Social Cost of Carbon'!$C$4</f>
        <v>5871.577660299733</v>
      </c>
      <c r="K1827" s="26">
        <f>I1827*'Social Cost of Carbon'!$C$5</f>
        <v>11743.155320599466</v>
      </c>
      <c r="L1827" s="26">
        <f>I1827*'Social Cost of Carbon'!$C$6</f>
        <v>17614.7329808992</v>
      </c>
      <c r="M1827" s="23">
        <f t="shared" si="198"/>
        <v>0.23805503385335203</v>
      </c>
      <c r="N1827" s="23">
        <f t="shared" si="199"/>
        <v>0.47611006770670405</v>
      </c>
      <c r="O1827" s="23">
        <f t="shared" si="200"/>
        <v>0.71416510156005619</v>
      </c>
      <c r="P1827" s="27"/>
    </row>
    <row r="1828" spans="1:16" x14ac:dyDescent="0.25">
      <c r="A1828" s="24">
        <f t="shared" si="201"/>
        <v>2020</v>
      </c>
      <c r="B1828" s="32">
        <v>44191</v>
      </c>
      <c r="C1828" s="28">
        <f>'Bitcoin Data'!C1828</f>
        <v>26437.037109000001</v>
      </c>
      <c r="D1828" s="26">
        <f>'Bitcoin Data'!K1828</f>
        <v>856.24583769384458</v>
      </c>
      <c r="E1828" s="25">
        <f>'Bitcoin Data'!J1828</f>
        <v>247231.37627026701</v>
      </c>
      <c r="F1828" s="25">
        <f t="shared" si="196"/>
        <v>211.69083687873686</v>
      </c>
      <c r="G1828" s="23">
        <f>'Emissions Factors'!$AB$39/1000</f>
        <v>0.49266147344102867</v>
      </c>
      <c r="H1828" s="26">
        <f t="shared" si="202"/>
        <v>104291.91961064294</v>
      </c>
      <c r="I1828" s="23">
        <f t="shared" si="197"/>
        <v>121.80137411416312</v>
      </c>
      <c r="J1828" s="26">
        <f>I1828*'Social Cost of Carbon'!$C$4</f>
        <v>6090.0687057081559</v>
      </c>
      <c r="K1828" s="26">
        <f>I1828*'Social Cost of Carbon'!$C$5</f>
        <v>12180.137411416312</v>
      </c>
      <c r="L1828" s="26">
        <f>I1828*'Social Cost of Carbon'!$C$6</f>
        <v>18270.206117124468</v>
      </c>
      <c r="M1828" s="23">
        <f t="shared" si="198"/>
        <v>0.23036124209376341</v>
      </c>
      <c r="N1828" s="23">
        <f t="shared" si="199"/>
        <v>0.46072248418752682</v>
      </c>
      <c r="O1828" s="23">
        <f t="shared" si="200"/>
        <v>0.69108372628129022</v>
      </c>
      <c r="P1828" s="27"/>
    </row>
    <row r="1829" spans="1:16" x14ac:dyDescent="0.25">
      <c r="A1829" s="24">
        <f t="shared" si="201"/>
        <v>2020</v>
      </c>
      <c r="B1829" s="32">
        <v>44192</v>
      </c>
      <c r="C1829" s="28">
        <f>'Bitcoin Data'!C1829</f>
        <v>26272.294922000001</v>
      </c>
      <c r="D1829" s="26">
        <f>'Bitcoin Data'!K1829</f>
        <v>924.9743062692703</v>
      </c>
      <c r="E1829" s="25">
        <f>'Bitcoin Data'!J1829</f>
        <v>223991.85798201984</v>
      </c>
      <c r="F1829" s="25">
        <f t="shared" si="196"/>
        <v>207.18671344688372</v>
      </c>
      <c r="G1829" s="23">
        <f>'Emissions Factors'!$AB$39/1000</f>
        <v>0.49266147344102867</v>
      </c>
      <c r="H1829" s="26">
        <f t="shared" si="202"/>
        <v>102072.91152414592</v>
      </c>
      <c r="I1829" s="23">
        <f t="shared" si="197"/>
        <v>110.35215879221553</v>
      </c>
      <c r="J1829" s="26">
        <f>I1829*'Social Cost of Carbon'!$C$4</f>
        <v>5517.6079396107771</v>
      </c>
      <c r="K1829" s="26">
        <f>I1829*'Social Cost of Carbon'!$C$5</f>
        <v>11035.215879221554</v>
      </c>
      <c r="L1829" s="26">
        <f>I1829*'Social Cost of Carbon'!$C$6</f>
        <v>16552.82381883233</v>
      </c>
      <c r="M1829" s="23">
        <f t="shared" si="198"/>
        <v>0.21001621502773327</v>
      </c>
      <c r="N1829" s="23">
        <f t="shared" si="199"/>
        <v>0.42003243005546653</v>
      </c>
      <c r="O1829" s="23">
        <f t="shared" si="200"/>
        <v>0.6300486450831998</v>
      </c>
      <c r="P1829" s="27"/>
    </row>
    <row r="1830" spans="1:16" x14ac:dyDescent="0.25">
      <c r="A1830" s="24">
        <f t="shared" si="201"/>
        <v>2020</v>
      </c>
      <c r="B1830" s="32">
        <v>44193</v>
      </c>
      <c r="C1830" s="28">
        <f>'Bitcoin Data'!C1830</f>
        <v>27084.808593999998</v>
      </c>
      <c r="D1830" s="26">
        <f>'Bitcoin Data'!K1830</f>
        <v>1000</v>
      </c>
      <c r="E1830" s="25">
        <f>'Bitcoin Data'!J1830</f>
        <v>206448.57570551021</v>
      </c>
      <c r="F1830" s="25">
        <f t="shared" si="196"/>
        <v>206.44857570551022</v>
      </c>
      <c r="G1830" s="23">
        <f>'Emissions Factors'!$AB$39/1000</f>
        <v>0.49266147344102867</v>
      </c>
      <c r="H1830" s="26">
        <f t="shared" si="202"/>
        <v>101709.25949687841</v>
      </c>
      <c r="I1830" s="23">
        <f t="shared" si="197"/>
        <v>101.70925949687843</v>
      </c>
      <c r="J1830" s="26">
        <f>I1830*'Social Cost of Carbon'!$C$4</f>
        <v>5085.462974843922</v>
      </c>
      <c r="K1830" s="26">
        <f>I1830*'Social Cost of Carbon'!$C$5</f>
        <v>10170.925949687844</v>
      </c>
      <c r="L1830" s="26">
        <f>I1830*'Social Cost of Carbon'!$C$6</f>
        <v>15256.388924531764</v>
      </c>
      <c r="M1830" s="23">
        <f t="shared" si="198"/>
        <v>0.18776071306520092</v>
      </c>
      <c r="N1830" s="23">
        <f t="shared" si="199"/>
        <v>0.37552142613040185</v>
      </c>
      <c r="O1830" s="23">
        <f t="shared" si="200"/>
        <v>0.56328213919560277</v>
      </c>
      <c r="P1830" s="27"/>
    </row>
    <row r="1831" spans="1:16" x14ac:dyDescent="0.25">
      <c r="A1831" s="24">
        <f t="shared" si="201"/>
        <v>2020</v>
      </c>
      <c r="B1831" s="32">
        <v>44194</v>
      </c>
      <c r="C1831" s="28">
        <f>'Bitcoin Data'!C1831</f>
        <v>27362.4375</v>
      </c>
      <c r="D1831" s="26">
        <f>'Bitcoin Data'!K1831</f>
        <v>949.96833438885369</v>
      </c>
      <c r="E1831" s="25">
        <f>'Bitcoin Data'!J1831</f>
        <v>222348.91775049304</v>
      </c>
      <c r="F1831" s="25">
        <f t="shared" si="196"/>
        <v>211.22443104860011</v>
      </c>
      <c r="G1831" s="23">
        <f>'Emissions Factors'!$AB$39/1000</f>
        <v>0.49266147344102867</v>
      </c>
      <c r="H1831" s="26">
        <f t="shared" si="202"/>
        <v>104062.13942714629</v>
      </c>
      <c r="I1831" s="23">
        <f t="shared" si="197"/>
        <v>109.54274543697599</v>
      </c>
      <c r="J1831" s="26">
        <f>I1831*'Social Cost of Carbon'!$C$4</f>
        <v>5477.1372718487992</v>
      </c>
      <c r="K1831" s="26">
        <f>I1831*'Social Cost of Carbon'!$C$5</f>
        <v>10954.274543697598</v>
      </c>
      <c r="L1831" s="26">
        <f>I1831*'Social Cost of Carbon'!$C$6</f>
        <v>16431.411815546398</v>
      </c>
      <c r="M1831" s="23">
        <f t="shared" si="198"/>
        <v>0.20016993266220523</v>
      </c>
      <c r="N1831" s="23">
        <f t="shared" si="199"/>
        <v>0.40033986532441046</v>
      </c>
      <c r="O1831" s="23">
        <f t="shared" si="200"/>
        <v>0.60050979798661575</v>
      </c>
      <c r="P1831" s="27"/>
    </row>
    <row r="1832" spans="1:16" x14ac:dyDescent="0.25">
      <c r="A1832" s="24">
        <f t="shared" si="201"/>
        <v>2020</v>
      </c>
      <c r="B1832" s="32">
        <v>44195</v>
      </c>
      <c r="C1832" s="28">
        <f>'Bitcoin Data'!C1832</f>
        <v>28840.953125</v>
      </c>
      <c r="D1832" s="26">
        <f>'Bitcoin Data'!K1832</f>
        <v>1075.011944577162</v>
      </c>
      <c r="E1832" s="25">
        <f>'Bitcoin Data'!J1832</f>
        <v>198016.07448197706</v>
      </c>
      <c r="F1832" s="25">
        <f t="shared" si="196"/>
        <v>212.8696452864063</v>
      </c>
      <c r="G1832" s="23">
        <f>'Emissions Factors'!$AB$39/1000</f>
        <v>0.49266147344102867</v>
      </c>
      <c r="H1832" s="26">
        <f t="shared" si="202"/>
        <v>104872.67309767005</v>
      </c>
      <c r="I1832" s="23">
        <f t="shared" si="197"/>
        <v>97.554891019299291</v>
      </c>
      <c r="J1832" s="26">
        <f>I1832*'Social Cost of Carbon'!$C$4</f>
        <v>4877.7445509649642</v>
      </c>
      <c r="K1832" s="26">
        <f>I1832*'Social Cost of Carbon'!$C$5</f>
        <v>9755.4891019299284</v>
      </c>
      <c r="L1832" s="26">
        <f>I1832*'Social Cost of Carbon'!$C$6</f>
        <v>14633.233652894894</v>
      </c>
      <c r="M1832" s="23">
        <f t="shared" si="198"/>
        <v>0.16912563637631045</v>
      </c>
      <c r="N1832" s="23">
        <f t="shared" si="199"/>
        <v>0.3382512727526209</v>
      </c>
      <c r="O1832" s="23">
        <f t="shared" si="200"/>
        <v>0.50737690912893141</v>
      </c>
      <c r="P1832" s="27"/>
    </row>
    <row r="1833" spans="1:16" x14ac:dyDescent="0.25">
      <c r="A1833" s="24">
        <f t="shared" si="201"/>
        <v>2020</v>
      </c>
      <c r="B1833" s="32">
        <v>44196</v>
      </c>
      <c r="C1833" s="28">
        <f>'Bitcoin Data'!C1833</f>
        <v>29001.720702999999</v>
      </c>
      <c r="D1833" s="26">
        <f>'Bitcoin Data'!K1833</f>
        <v>1037.4639769452449</v>
      </c>
      <c r="E1833" s="25">
        <f>'Bitcoin Data'!J1833</f>
        <v>208561.29973231748</v>
      </c>
      <c r="F1833" s="25">
        <f t="shared" si="196"/>
        <v>216.37483545715935</v>
      </c>
      <c r="G1833" s="23">
        <f>'Emissions Factors'!$AB$39/1000</f>
        <v>0.49266147344102867</v>
      </c>
      <c r="H1833" s="26">
        <f t="shared" si="202"/>
        <v>106599.54525188426</v>
      </c>
      <c r="I1833" s="23">
        <f t="shared" si="197"/>
        <v>102.75011722889954</v>
      </c>
      <c r="J1833" s="26">
        <f>I1833*'Social Cost of Carbon'!$C$4</f>
        <v>5137.5058614449772</v>
      </c>
      <c r="K1833" s="26">
        <f>I1833*'Social Cost of Carbon'!$C$5</f>
        <v>10275.011722889954</v>
      </c>
      <c r="L1833" s="26">
        <f>I1833*'Social Cost of Carbon'!$C$6</f>
        <v>15412.517584334932</v>
      </c>
      <c r="M1833" s="23">
        <f t="shared" si="198"/>
        <v>0.1771448637153982</v>
      </c>
      <c r="N1833" s="23">
        <f t="shared" si="199"/>
        <v>0.3542897274307964</v>
      </c>
      <c r="O1833" s="23">
        <f t="shared" si="200"/>
        <v>0.53143459114619462</v>
      </c>
      <c r="P1833" s="27"/>
    </row>
    <row r="1834" spans="1:16" x14ac:dyDescent="0.25">
      <c r="A1834" s="24">
        <f t="shared" si="201"/>
        <v>2021</v>
      </c>
      <c r="B1834" s="32">
        <v>44197</v>
      </c>
      <c r="C1834" s="28">
        <f>'Bitcoin Data'!C1834</f>
        <v>29374.152343999998</v>
      </c>
      <c r="D1834" s="26">
        <f>'Bitcoin Data'!K1834</f>
        <v>931.29139072847681</v>
      </c>
      <c r="E1834" s="25">
        <f>'Bitcoin Data'!J1834</f>
        <v>241028.85124493972</v>
      </c>
      <c r="F1834" s="25">
        <f t="shared" si="196"/>
        <v>224.46809408158708</v>
      </c>
      <c r="G1834" s="23">
        <f>'Emissions Factors'!$AB$39/1000</f>
        <v>0.49266147344102867</v>
      </c>
      <c r="H1834" s="26">
        <f t="shared" si="202"/>
        <v>110586.78197073414</v>
      </c>
      <c r="I1834" s="23">
        <f t="shared" si="197"/>
        <v>118.74562899613053</v>
      </c>
      <c r="J1834" s="26">
        <f>I1834*'Social Cost of Carbon'!$C$4</f>
        <v>5937.2814498065263</v>
      </c>
      <c r="K1834" s="26">
        <f>I1834*'Social Cost of Carbon'!$C$5</f>
        <v>11874.562899613053</v>
      </c>
      <c r="L1834" s="26">
        <f>I1834*'Social Cost of Carbon'!$C$6</f>
        <v>17811.844349419582</v>
      </c>
      <c r="M1834" s="23">
        <f t="shared" si="198"/>
        <v>0.20212605219293359</v>
      </c>
      <c r="N1834" s="23">
        <f t="shared" si="199"/>
        <v>0.40425210438586717</v>
      </c>
      <c r="O1834" s="23">
        <f t="shared" si="200"/>
        <v>0.6063781565788009</v>
      </c>
      <c r="P1834" s="27"/>
    </row>
    <row r="1835" spans="1:16" x14ac:dyDescent="0.25">
      <c r="A1835" s="24">
        <f t="shared" si="201"/>
        <v>2021</v>
      </c>
      <c r="B1835" s="32">
        <v>44198</v>
      </c>
      <c r="C1835" s="28">
        <f>'Bitcoin Data'!C1835</f>
        <v>32127.267577999999</v>
      </c>
      <c r="D1835" s="26">
        <f>'Bitcoin Data'!K1835</f>
        <v>943.79194630872496</v>
      </c>
      <c r="E1835" s="25">
        <f>'Bitcoin Data'!J1835</f>
        <v>238688.35270102147</v>
      </c>
      <c r="F1835" s="25">
        <f t="shared" si="196"/>
        <v>225.27214495692047</v>
      </c>
      <c r="G1835" s="23">
        <f>'Emissions Factors'!$AB$39/1000</f>
        <v>0.49266147344102867</v>
      </c>
      <c r="H1835" s="26">
        <f t="shared" si="202"/>
        <v>110982.90685969744</v>
      </c>
      <c r="I1835" s="23">
        <f t="shared" si="197"/>
        <v>117.59255553489719</v>
      </c>
      <c r="J1835" s="26">
        <f>I1835*'Social Cost of Carbon'!$C$4</f>
        <v>5879.6277767448591</v>
      </c>
      <c r="K1835" s="26">
        <f>I1835*'Social Cost of Carbon'!$C$5</f>
        <v>11759.255553489718</v>
      </c>
      <c r="L1835" s="26">
        <f>I1835*'Social Cost of Carbon'!$C$6</f>
        <v>17638.883330234577</v>
      </c>
      <c r="M1835" s="23">
        <f t="shared" si="198"/>
        <v>0.18301051474327965</v>
      </c>
      <c r="N1835" s="23">
        <f t="shared" si="199"/>
        <v>0.36602102948655929</v>
      </c>
      <c r="O1835" s="23">
        <f t="shared" si="200"/>
        <v>0.54903154422983891</v>
      </c>
      <c r="P1835" s="27"/>
    </row>
    <row r="1836" spans="1:16" x14ac:dyDescent="0.25">
      <c r="A1836" s="24">
        <f t="shared" si="201"/>
        <v>2021</v>
      </c>
      <c r="B1836" s="32">
        <v>44199</v>
      </c>
      <c r="C1836" s="28">
        <f>'Bitcoin Data'!C1836</f>
        <v>32782.023437999997</v>
      </c>
      <c r="D1836" s="26">
        <f>'Bitcoin Data'!K1836</f>
        <v>987.49177090190904</v>
      </c>
      <c r="E1836" s="25">
        <f>'Bitcoin Data'!J1836</f>
        <v>230835.58992225226</v>
      </c>
      <c r="F1836" s="25">
        <f t="shared" si="196"/>
        <v>227.94824547951174</v>
      </c>
      <c r="G1836" s="23">
        <f>'Emissions Factors'!$AB$39/1000</f>
        <v>0.49266147344102867</v>
      </c>
      <c r="H1836" s="26">
        <f t="shared" si="202"/>
        <v>112301.31848623356</v>
      </c>
      <c r="I1836" s="23">
        <f t="shared" si="197"/>
        <v>113.72380185372586</v>
      </c>
      <c r="J1836" s="26">
        <f>I1836*'Social Cost of Carbon'!$C$4</f>
        <v>5686.1900926862927</v>
      </c>
      <c r="K1836" s="26">
        <f>I1836*'Social Cost of Carbon'!$C$5</f>
        <v>11372.380185372585</v>
      </c>
      <c r="L1836" s="26">
        <f>I1836*'Social Cost of Carbon'!$C$6</f>
        <v>17058.57027805888</v>
      </c>
      <c r="M1836" s="23">
        <f t="shared" si="198"/>
        <v>0.17345451855467292</v>
      </c>
      <c r="N1836" s="23">
        <f t="shared" si="199"/>
        <v>0.34690903710934584</v>
      </c>
      <c r="O1836" s="23">
        <f t="shared" si="200"/>
        <v>0.52036355566401882</v>
      </c>
      <c r="P1836" s="27"/>
    </row>
    <row r="1837" spans="1:16" x14ac:dyDescent="0.25">
      <c r="A1837" s="24">
        <f t="shared" si="201"/>
        <v>2021</v>
      </c>
      <c r="B1837" s="32">
        <v>44200</v>
      </c>
      <c r="C1837" s="28">
        <f>'Bitcoin Data'!C1837</f>
        <v>31971.914063</v>
      </c>
      <c r="D1837" s="26">
        <f>'Bitcoin Data'!K1837</f>
        <v>1081.2109562710236</v>
      </c>
      <c r="E1837" s="25">
        <f>'Bitcoin Data'!J1837</f>
        <v>212523.93882821265</v>
      </c>
      <c r="F1837" s="25">
        <f t="shared" si="196"/>
        <v>229.78321113093634</v>
      </c>
      <c r="G1837" s="23">
        <f>'Emissions Factors'!$AB$39/1000</f>
        <v>0.49266147344102867</v>
      </c>
      <c r="H1837" s="26">
        <f t="shared" si="202"/>
        <v>113205.33536777808</v>
      </c>
      <c r="I1837" s="23">
        <f t="shared" si="197"/>
        <v>104.70235684459828</v>
      </c>
      <c r="J1837" s="26">
        <f>I1837*'Social Cost of Carbon'!$C$4</f>
        <v>5235.1178422299145</v>
      </c>
      <c r="K1837" s="26">
        <f>I1837*'Social Cost of Carbon'!$C$5</f>
        <v>10470.235684459829</v>
      </c>
      <c r="L1837" s="26">
        <f>I1837*'Social Cost of Carbon'!$C$6</f>
        <v>15705.353526689743</v>
      </c>
      <c r="M1837" s="23">
        <f t="shared" si="198"/>
        <v>0.16374114580422749</v>
      </c>
      <c r="N1837" s="23">
        <f t="shared" si="199"/>
        <v>0.32748229160845499</v>
      </c>
      <c r="O1837" s="23">
        <f t="shared" si="200"/>
        <v>0.49122343741268248</v>
      </c>
      <c r="P1837" s="27"/>
    </row>
    <row r="1838" spans="1:16" x14ac:dyDescent="0.25">
      <c r="A1838" s="24">
        <f t="shared" si="201"/>
        <v>2021</v>
      </c>
      <c r="B1838" s="32">
        <v>44201</v>
      </c>
      <c r="C1838" s="28">
        <f>'Bitcoin Data'!C1838</f>
        <v>33992.429687999997</v>
      </c>
      <c r="D1838" s="26">
        <f>'Bitcoin Data'!K1838</f>
        <v>981.24727431312681</v>
      </c>
      <c r="E1838" s="25">
        <f>'Bitcoin Data'!J1838</f>
        <v>236794.10986702339</v>
      </c>
      <c r="F1838" s="25">
        <f t="shared" si="196"/>
        <v>232.35357488041979</v>
      </c>
      <c r="G1838" s="23">
        <f>'Emissions Factors'!$AB$39/1000</f>
        <v>0.49266147344102867</v>
      </c>
      <c r="H1838" s="26">
        <f t="shared" si="202"/>
        <v>114471.65455987801</v>
      </c>
      <c r="I1838" s="23">
        <f t="shared" si="197"/>
        <v>116.65933506924456</v>
      </c>
      <c r="J1838" s="26">
        <f>I1838*'Social Cost of Carbon'!$C$4</f>
        <v>5832.9667534622286</v>
      </c>
      <c r="K1838" s="26">
        <f>I1838*'Social Cost of Carbon'!$C$5</f>
        <v>11665.933506924457</v>
      </c>
      <c r="L1838" s="26">
        <f>I1838*'Social Cost of Carbon'!$C$6</f>
        <v>17498.900260386683</v>
      </c>
      <c r="M1838" s="23">
        <f t="shared" si="198"/>
        <v>0.1715960526211335</v>
      </c>
      <c r="N1838" s="23">
        <f t="shared" si="199"/>
        <v>0.34319210524226701</v>
      </c>
      <c r="O1838" s="23">
        <f t="shared" si="200"/>
        <v>0.51478815786340049</v>
      </c>
      <c r="P1838" s="27"/>
    </row>
    <row r="1839" spans="1:16" x14ac:dyDescent="0.25">
      <c r="A1839" s="24">
        <f t="shared" si="201"/>
        <v>2021</v>
      </c>
      <c r="B1839" s="32">
        <v>44202</v>
      </c>
      <c r="C1839" s="28">
        <f>'Bitcoin Data'!C1839</f>
        <v>36824.363280999998</v>
      </c>
      <c r="D1839" s="26">
        <f>'Bitcoin Data'!K1839</f>
        <v>1106.194690265487</v>
      </c>
      <c r="E1839" s="25">
        <f>'Bitcoin Data'!J1839</f>
        <v>210871.19863533924</v>
      </c>
      <c r="F1839" s="25">
        <f t="shared" si="196"/>
        <v>233.26460026033106</v>
      </c>
      <c r="G1839" s="23">
        <f>'Emissions Factors'!$AB$39/1000</f>
        <v>0.49266147344102867</v>
      </c>
      <c r="H1839" s="26">
        <f t="shared" si="202"/>
        <v>114920.48166588726</v>
      </c>
      <c r="I1839" s="23">
        <f t="shared" si="197"/>
        <v>103.88811542596207</v>
      </c>
      <c r="J1839" s="26">
        <f>I1839*'Social Cost of Carbon'!$C$4</f>
        <v>5194.4057712981039</v>
      </c>
      <c r="K1839" s="26">
        <f>I1839*'Social Cost of Carbon'!$C$5</f>
        <v>10388.811542596208</v>
      </c>
      <c r="L1839" s="26">
        <f>I1839*'Social Cost of Carbon'!$C$6</f>
        <v>15583.217313894311</v>
      </c>
      <c r="M1839" s="23">
        <f t="shared" si="198"/>
        <v>0.14105894327786583</v>
      </c>
      <c r="N1839" s="23">
        <f t="shared" si="199"/>
        <v>0.28211788655573167</v>
      </c>
      <c r="O1839" s="23">
        <f t="shared" si="200"/>
        <v>0.42317682983359745</v>
      </c>
      <c r="P1839" s="27"/>
    </row>
    <row r="1840" spans="1:16" x14ac:dyDescent="0.25">
      <c r="A1840" s="24">
        <f t="shared" si="201"/>
        <v>2021</v>
      </c>
      <c r="B1840" s="32">
        <v>44203</v>
      </c>
      <c r="C1840" s="28">
        <f>'Bitcoin Data'!C1840</f>
        <v>39371.042969000002</v>
      </c>
      <c r="D1840" s="26">
        <f>'Bitcoin Data'!K1840</f>
        <v>1050.0525026251314</v>
      </c>
      <c r="E1840" s="25">
        <f>'Bitcoin Data'!J1840</f>
        <v>223012.25844105822</v>
      </c>
      <c r="F1840" s="25">
        <f t="shared" si="196"/>
        <v>234.17458009211575</v>
      </c>
      <c r="G1840" s="23">
        <f>'Emissions Factors'!$AB$39/1000</f>
        <v>0.49266147344102867</v>
      </c>
      <c r="H1840" s="26">
        <f t="shared" si="202"/>
        <v>115368.79367061592</v>
      </c>
      <c r="I1840" s="23">
        <f t="shared" si="197"/>
        <v>109.86954783898322</v>
      </c>
      <c r="J1840" s="26">
        <f>I1840*'Social Cost of Carbon'!$C$4</f>
        <v>5493.4773919491608</v>
      </c>
      <c r="K1840" s="26">
        <f>I1840*'Social Cost of Carbon'!$C$5</f>
        <v>10986.954783898322</v>
      </c>
      <c r="L1840" s="26">
        <f>I1840*'Social Cost of Carbon'!$C$6</f>
        <v>16480.432175847483</v>
      </c>
      <c r="M1840" s="23">
        <f t="shared" si="198"/>
        <v>0.13953090844645946</v>
      </c>
      <c r="N1840" s="23">
        <f t="shared" si="199"/>
        <v>0.27906181689291892</v>
      </c>
      <c r="O1840" s="23">
        <f t="shared" si="200"/>
        <v>0.41859272533937841</v>
      </c>
      <c r="P1840" s="27"/>
    </row>
    <row r="1841" spans="1:16" x14ac:dyDescent="0.25">
      <c r="A1841" s="24">
        <f t="shared" si="201"/>
        <v>2021</v>
      </c>
      <c r="B1841" s="32">
        <v>44204</v>
      </c>
      <c r="C1841" s="28">
        <f>'Bitcoin Data'!C1841</f>
        <v>40797.609375</v>
      </c>
      <c r="D1841" s="26">
        <f>'Bitcoin Data'!K1841</f>
        <v>924.9743062692703</v>
      </c>
      <c r="E1841" s="25">
        <f>'Bitcoin Data'!J1841</f>
        <v>253480.22588795249</v>
      </c>
      <c r="F1841" s="25">
        <f t="shared" si="196"/>
        <v>234.46269609368679</v>
      </c>
      <c r="G1841" s="23">
        <f>'Emissions Factors'!$AB$39/1000</f>
        <v>0.49266147344102867</v>
      </c>
      <c r="H1841" s="26">
        <f t="shared" si="202"/>
        <v>115510.73732447185</v>
      </c>
      <c r="I1841" s="23">
        <f t="shared" si="197"/>
        <v>124.87994157412345</v>
      </c>
      <c r="J1841" s="26">
        <f>I1841*'Social Cost of Carbon'!$C$4</f>
        <v>6243.997078706172</v>
      </c>
      <c r="K1841" s="26">
        <f>I1841*'Social Cost of Carbon'!$C$5</f>
        <v>12487.994157412344</v>
      </c>
      <c r="L1841" s="26">
        <f>I1841*'Social Cost of Carbon'!$C$6</f>
        <v>18731.991236118516</v>
      </c>
      <c r="M1841" s="23">
        <f t="shared" si="198"/>
        <v>0.15304811174873337</v>
      </c>
      <c r="N1841" s="23">
        <f t="shared" si="199"/>
        <v>0.30609622349746674</v>
      </c>
      <c r="O1841" s="23">
        <f t="shared" si="200"/>
        <v>0.45914433524620007</v>
      </c>
      <c r="P1841" s="27"/>
    </row>
    <row r="1842" spans="1:16" x14ac:dyDescent="0.25">
      <c r="A1842" s="24">
        <f t="shared" si="201"/>
        <v>2021</v>
      </c>
      <c r="B1842" s="32">
        <v>44205</v>
      </c>
      <c r="C1842" s="28">
        <f>'Bitcoin Data'!C1842</f>
        <v>40254.546875</v>
      </c>
      <c r="D1842" s="26">
        <f>'Bitcoin Data'!K1842</f>
        <v>868.72586872586874</v>
      </c>
      <c r="E1842" s="25">
        <f>'Bitcoin Data'!J1842</f>
        <v>269509.58614894934</v>
      </c>
      <c r="F1842" s="25">
        <f t="shared" si="196"/>
        <v>234.12994935719539</v>
      </c>
      <c r="G1842" s="23">
        <f>'Emissions Factors'!$AB$39/1000</f>
        <v>0.49266147344102867</v>
      </c>
      <c r="H1842" s="26">
        <f t="shared" si="202"/>
        <v>115346.80582698929</v>
      </c>
      <c r="I1842" s="23">
        <f t="shared" si="197"/>
        <v>132.77698981862324</v>
      </c>
      <c r="J1842" s="26">
        <f>I1842*'Social Cost of Carbon'!$C$4</f>
        <v>6638.8494909311621</v>
      </c>
      <c r="K1842" s="26">
        <f>I1842*'Social Cost of Carbon'!$C$5</f>
        <v>13277.698981862324</v>
      </c>
      <c r="L1842" s="26">
        <f>I1842*'Social Cost of Carbon'!$C$6</f>
        <v>19916.548472793485</v>
      </c>
      <c r="M1842" s="23">
        <f t="shared" si="198"/>
        <v>0.16492172950167289</v>
      </c>
      <c r="N1842" s="23">
        <f t="shared" si="199"/>
        <v>0.32984345900334577</v>
      </c>
      <c r="O1842" s="23">
        <f t="shared" si="200"/>
        <v>0.49476518850501866</v>
      </c>
      <c r="P1842" s="27"/>
    </row>
    <row r="1843" spans="1:16" x14ac:dyDescent="0.25">
      <c r="A1843" s="24">
        <f t="shared" si="201"/>
        <v>2021</v>
      </c>
      <c r="B1843" s="32">
        <v>44206</v>
      </c>
      <c r="C1843" s="28">
        <f>'Bitcoin Data'!C1843</f>
        <v>38356.441405999998</v>
      </c>
      <c r="D1843" s="26">
        <f>'Bitcoin Data'!K1843</f>
        <v>993.70652533951636</v>
      </c>
      <c r="E1843" s="25">
        <f>'Bitcoin Data'!J1843</f>
        <v>234180.10917253749</v>
      </c>
      <c r="F1843" s="25">
        <f t="shared" si="196"/>
        <v>232.70630258947082</v>
      </c>
      <c r="G1843" s="23">
        <f>'Emissions Factors'!$AB$39/1000</f>
        <v>0.49266147344102867</v>
      </c>
      <c r="H1843" s="26">
        <f t="shared" si="202"/>
        <v>114645.42991274256</v>
      </c>
      <c r="I1843" s="23">
        <f t="shared" si="197"/>
        <v>115.37151763552328</v>
      </c>
      <c r="J1843" s="26">
        <f>I1843*'Social Cost of Carbon'!$C$4</f>
        <v>5768.5758817761634</v>
      </c>
      <c r="K1843" s="26">
        <f>I1843*'Social Cost of Carbon'!$C$5</f>
        <v>11537.151763552327</v>
      </c>
      <c r="L1843" s="26">
        <f>I1843*'Social Cost of Carbon'!$C$6</f>
        <v>17305.72764532849</v>
      </c>
      <c r="M1843" s="23">
        <f t="shared" si="198"/>
        <v>0.15039392785989267</v>
      </c>
      <c r="N1843" s="23">
        <f t="shared" si="199"/>
        <v>0.30078785571978534</v>
      </c>
      <c r="O1843" s="23">
        <f t="shared" si="200"/>
        <v>0.45118178357967798</v>
      </c>
      <c r="P1843" s="27"/>
    </row>
    <row r="1844" spans="1:16" x14ac:dyDescent="0.25">
      <c r="A1844" s="24">
        <f t="shared" si="201"/>
        <v>2021</v>
      </c>
      <c r="B1844" s="32">
        <v>44207</v>
      </c>
      <c r="C1844" s="28">
        <f>'Bitcoin Data'!C1844</f>
        <v>35566.65625</v>
      </c>
      <c r="D1844" s="26">
        <f>'Bitcoin Data'!K1844</f>
        <v>962.46390760346469</v>
      </c>
      <c r="E1844" s="25">
        <f>'Bitcoin Data'!J1844</f>
        <v>245551.16807204325</v>
      </c>
      <c r="F1844" s="25">
        <f t="shared" si="196"/>
        <v>236.33413673921385</v>
      </c>
      <c r="G1844" s="23">
        <f>'Emissions Factors'!$AB$39/1000</f>
        <v>0.49266147344102867</v>
      </c>
      <c r="H1844" s="26">
        <f t="shared" si="202"/>
        <v>116432.72403035463</v>
      </c>
      <c r="I1844" s="23">
        <f t="shared" si="197"/>
        <v>120.97360026753852</v>
      </c>
      <c r="J1844" s="26">
        <f>I1844*'Social Cost of Carbon'!$C$4</f>
        <v>6048.6800133769257</v>
      </c>
      <c r="K1844" s="26">
        <f>I1844*'Social Cost of Carbon'!$C$5</f>
        <v>12097.360026753851</v>
      </c>
      <c r="L1844" s="26">
        <f>I1844*'Social Cost of Carbon'!$C$6</f>
        <v>18146.040040130778</v>
      </c>
      <c r="M1844" s="23">
        <f t="shared" si="198"/>
        <v>0.17006602956601874</v>
      </c>
      <c r="N1844" s="23">
        <f t="shared" si="199"/>
        <v>0.34013205913203748</v>
      </c>
      <c r="O1844" s="23">
        <f t="shared" si="200"/>
        <v>0.51019808869805627</v>
      </c>
      <c r="P1844" s="27"/>
    </row>
    <row r="1845" spans="1:16" x14ac:dyDescent="0.25">
      <c r="A1845" s="24">
        <f t="shared" si="201"/>
        <v>2021</v>
      </c>
      <c r="B1845" s="32">
        <v>44208</v>
      </c>
      <c r="C1845" s="28">
        <f>'Bitcoin Data'!C1845</f>
        <v>33922.960937999997</v>
      </c>
      <c r="D1845" s="26">
        <f>'Bitcoin Data'!K1845</f>
        <v>924.9743062692703</v>
      </c>
      <c r="E1845" s="25">
        <f>'Bitcoin Data'!J1845</f>
        <v>254835.8793507576</v>
      </c>
      <c r="F1845" s="25">
        <f t="shared" si="196"/>
        <v>235.71664071498648</v>
      </c>
      <c r="G1845" s="23">
        <f>'Emissions Factors'!$AB$39/1000</f>
        <v>0.49266147344102867</v>
      </c>
      <c r="H1845" s="26">
        <f t="shared" si="202"/>
        <v>116128.50752921481</v>
      </c>
      <c r="I1845" s="23">
        <f t="shared" si="197"/>
        <v>125.54781980658444</v>
      </c>
      <c r="J1845" s="26">
        <f>I1845*'Social Cost of Carbon'!$C$4</f>
        <v>6277.3909903292224</v>
      </c>
      <c r="K1845" s="26">
        <f>I1845*'Social Cost of Carbon'!$C$5</f>
        <v>12554.781980658445</v>
      </c>
      <c r="L1845" s="26">
        <f>I1845*'Social Cost of Carbon'!$C$6</f>
        <v>18832.172970987667</v>
      </c>
      <c r="M1845" s="23">
        <f t="shared" si="198"/>
        <v>0.18504843966310094</v>
      </c>
      <c r="N1845" s="23">
        <f t="shared" si="199"/>
        <v>0.37009687932620189</v>
      </c>
      <c r="O1845" s="23">
        <f t="shared" si="200"/>
        <v>0.55514531898930286</v>
      </c>
      <c r="P1845" s="27"/>
    </row>
    <row r="1846" spans="1:16" x14ac:dyDescent="0.25">
      <c r="A1846" s="24">
        <f t="shared" si="201"/>
        <v>2021</v>
      </c>
      <c r="B1846" s="32">
        <v>44209</v>
      </c>
      <c r="C1846" s="28">
        <f>'Bitcoin Data'!C1846</f>
        <v>37316.359375</v>
      </c>
      <c r="D1846" s="26">
        <f>'Bitcoin Data'!K1846</f>
        <v>949.96833438885369</v>
      </c>
      <c r="E1846" s="25">
        <f>'Bitcoin Data'!J1846</f>
        <v>249513.48607077324</v>
      </c>
      <c r="F1846" s="25">
        <f t="shared" si="196"/>
        <v>237.02991077020889</v>
      </c>
      <c r="G1846" s="23">
        <f>'Emissions Factors'!$AB$39/1000</f>
        <v>0.49266147344102867</v>
      </c>
      <c r="H1846" s="26">
        <f t="shared" si="202"/>
        <v>116775.50508964666</v>
      </c>
      <c r="I1846" s="23">
        <f t="shared" si="197"/>
        <v>122.92568169103473</v>
      </c>
      <c r="J1846" s="26">
        <f>I1846*'Social Cost of Carbon'!$C$4</f>
        <v>6146.2840845517367</v>
      </c>
      <c r="K1846" s="26">
        <f>I1846*'Social Cost of Carbon'!$C$5</f>
        <v>12292.568169103473</v>
      </c>
      <c r="L1846" s="26">
        <f>I1846*'Social Cost of Carbon'!$C$6</f>
        <v>18438.852253655208</v>
      </c>
      <c r="M1846" s="23">
        <f t="shared" si="198"/>
        <v>0.16470749525124961</v>
      </c>
      <c r="N1846" s="23">
        <f t="shared" si="199"/>
        <v>0.32941499050249923</v>
      </c>
      <c r="O1846" s="23">
        <f t="shared" si="200"/>
        <v>0.49412248575374879</v>
      </c>
      <c r="P1846" s="27"/>
    </row>
    <row r="1847" spans="1:16" x14ac:dyDescent="0.25">
      <c r="A1847" s="24">
        <f t="shared" si="201"/>
        <v>2021</v>
      </c>
      <c r="B1847" s="32">
        <v>44210</v>
      </c>
      <c r="C1847" s="28">
        <f>'Bitcoin Data'!C1847</f>
        <v>39187.328125</v>
      </c>
      <c r="D1847" s="26">
        <f>'Bitcoin Data'!K1847</f>
        <v>918.74234381380154</v>
      </c>
      <c r="E1847" s="25">
        <f>'Bitcoin Data'!J1847</f>
        <v>255926.36742098941</v>
      </c>
      <c r="F1847" s="25">
        <f t="shared" si="196"/>
        <v>235.13039064811193</v>
      </c>
      <c r="G1847" s="23">
        <f>'Emissions Factors'!$AB$39/1000</f>
        <v>0.49266147344102867</v>
      </c>
      <c r="H1847" s="26">
        <f t="shared" si="202"/>
        <v>115839.68470746349</v>
      </c>
      <c r="I1847" s="23">
        <f t="shared" si="197"/>
        <v>126.08506126603473</v>
      </c>
      <c r="J1847" s="26">
        <f>I1847*'Social Cost of Carbon'!$C$4</f>
        <v>6304.2530633017368</v>
      </c>
      <c r="K1847" s="26">
        <f>I1847*'Social Cost of Carbon'!$C$5</f>
        <v>12608.506126603474</v>
      </c>
      <c r="L1847" s="26">
        <f>I1847*'Social Cost of Carbon'!$C$6</f>
        <v>18912.759189905209</v>
      </c>
      <c r="M1847" s="23">
        <f t="shared" si="198"/>
        <v>0.16087478695134275</v>
      </c>
      <c r="N1847" s="23">
        <f t="shared" si="199"/>
        <v>0.32174957390268549</v>
      </c>
      <c r="O1847" s="23">
        <f t="shared" si="200"/>
        <v>0.48262436085402821</v>
      </c>
      <c r="P1847" s="27"/>
    </row>
    <row r="1848" spans="1:16" x14ac:dyDescent="0.25">
      <c r="A1848" s="24">
        <f t="shared" si="201"/>
        <v>2021</v>
      </c>
      <c r="B1848" s="32">
        <v>44211</v>
      </c>
      <c r="C1848" s="28">
        <f>'Bitcoin Data'!C1848</f>
        <v>36825.367187999997</v>
      </c>
      <c r="D1848" s="26">
        <f>'Bitcoin Data'!K1848</f>
        <v>968.78363832077503</v>
      </c>
      <c r="E1848" s="25">
        <f>'Bitcoin Data'!J1848</f>
        <v>241484.48505340779</v>
      </c>
      <c r="F1848" s="25">
        <f t="shared" si="196"/>
        <v>233.94621802805921</v>
      </c>
      <c r="G1848" s="23">
        <f>'Emissions Factors'!$AB$39/1000</f>
        <v>0.49266147344102867</v>
      </c>
      <c r="H1848" s="26">
        <f t="shared" si="202"/>
        <v>115256.28847965981</v>
      </c>
      <c r="I1848" s="23">
        <f t="shared" si="197"/>
        <v>118.97010221955995</v>
      </c>
      <c r="J1848" s="26">
        <f>I1848*'Social Cost of Carbon'!$C$4</f>
        <v>5948.505110977997</v>
      </c>
      <c r="K1848" s="26">
        <f>I1848*'Social Cost of Carbon'!$C$5</f>
        <v>11897.010221955994</v>
      </c>
      <c r="L1848" s="26">
        <f>I1848*'Social Cost of Carbon'!$C$6</f>
        <v>17845.515332933992</v>
      </c>
      <c r="M1848" s="23">
        <f t="shared" si="198"/>
        <v>0.16153281189593655</v>
      </c>
      <c r="N1848" s="23">
        <f t="shared" si="199"/>
        <v>0.32306562379187309</v>
      </c>
      <c r="O1848" s="23">
        <f t="shared" si="200"/>
        <v>0.48459843568780964</v>
      </c>
      <c r="P1848" s="27"/>
    </row>
    <row r="1849" spans="1:16" x14ac:dyDescent="0.25">
      <c r="A1849" s="24">
        <f t="shared" si="201"/>
        <v>2021</v>
      </c>
      <c r="B1849" s="32">
        <v>44212</v>
      </c>
      <c r="C1849" s="28">
        <f>'Bitcoin Data'!C1849</f>
        <v>36178.140625</v>
      </c>
      <c r="D1849" s="26">
        <f>'Bitcoin Data'!K1849</f>
        <v>918.74234381380154</v>
      </c>
      <c r="E1849" s="25">
        <f>'Bitcoin Data'!J1849</f>
        <v>259823.29198693344</v>
      </c>
      <c r="F1849" s="25">
        <f t="shared" si="196"/>
        <v>238.71066025749295</v>
      </c>
      <c r="G1849" s="23">
        <f>'Emissions Factors'!$AB$39/1000</f>
        <v>0.49266147344102867</v>
      </c>
      <c r="H1849" s="26">
        <f t="shared" si="202"/>
        <v>117603.54560853727</v>
      </c>
      <c r="I1849" s="23">
        <f t="shared" si="197"/>
        <v>128.00492586458125</v>
      </c>
      <c r="J1849" s="26">
        <f>I1849*'Social Cost of Carbon'!$C$4</f>
        <v>6400.2462932290628</v>
      </c>
      <c r="K1849" s="26">
        <f>I1849*'Social Cost of Carbon'!$C$5</f>
        <v>12800.492586458126</v>
      </c>
      <c r="L1849" s="26">
        <f>I1849*'Social Cost of Carbon'!$C$6</f>
        <v>19200.738879687189</v>
      </c>
      <c r="M1849" s="23">
        <f t="shared" si="198"/>
        <v>0.17690921044201846</v>
      </c>
      <c r="N1849" s="23">
        <f t="shared" si="199"/>
        <v>0.35381842088403692</v>
      </c>
      <c r="O1849" s="23">
        <f t="shared" si="200"/>
        <v>0.53072763132605549</v>
      </c>
      <c r="P1849" s="27"/>
    </row>
    <row r="1850" spans="1:16" x14ac:dyDescent="0.25">
      <c r="A1850" s="24">
        <f t="shared" si="201"/>
        <v>2021</v>
      </c>
      <c r="B1850" s="32">
        <v>44213</v>
      </c>
      <c r="C1850" s="28">
        <f>'Bitcoin Data'!C1850</f>
        <v>35791.277344000002</v>
      </c>
      <c r="D1850" s="26">
        <f>'Bitcoin Data'!K1850</f>
        <v>831.25519534497096</v>
      </c>
      <c r="E1850" s="25">
        <f>'Bitcoin Data'!J1850</f>
        <v>291510.65249122516</v>
      </c>
      <c r="F1850" s="25">
        <f t="shared" si="196"/>
        <v>242.31974438173333</v>
      </c>
      <c r="G1850" s="23">
        <f>'Emissions Factors'!$AB$39/1000</f>
        <v>0.49266147344102867</v>
      </c>
      <c r="H1850" s="26">
        <f t="shared" si="202"/>
        <v>119381.60231095817</v>
      </c>
      <c r="I1850" s="23">
        <f t="shared" si="197"/>
        <v>143.61606758008267</v>
      </c>
      <c r="J1850" s="26">
        <f>I1850*'Social Cost of Carbon'!$C$4</f>
        <v>7180.8033790041336</v>
      </c>
      <c r="K1850" s="26">
        <f>I1850*'Social Cost of Carbon'!$C$5</f>
        <v>14361.606758008267</v>
      </c>
      <c r="L1850" s="26">
        <f>I1850*'Social Cost of Carbon'!$C$6</f>
        <v>21542.410137012401</v>
      </c>
      <c r="M1850" s="23">
        <f t="shared" si="198"/>
        <v>0.20062998338917662</v>
      </c>
      <c r="N1850" s="23">
        <f t="shared" si="199"/>
        <v>0.40125996677835324</v>
      </c>
      <c r="O1850" s="23">
        <f t="shared" si="200"/>
        <v>0.60188995016752989</v>
      </c>
      <c r="P1850" s="27"/>
    </row>
    <row r="1851" spans="1:16" x14ac:dyDescent="0.25">
      <c r="A1851" s="24">
        <f t="shared" si="201"/>
        <v>2021</v>
      </c>
      <c r="B1851" s="32">
        <v>44214</v>
      </c>
      <c r="C1851" s="28">
        <f>'Bitcoin Data'!C1851</f>
        <v>36630.074219000002</v>
      </c>
      <c r="D1851" s="26">
        <f>'Bitcoin Data'!K1851</f>
        <v>906.25314671231513</v>
      </c>
      <c r="E1851" s="25">
        <f>'Bitcoin Data'!J1851</f>
        <v>260700.10907024966</v>
      </c>
      <c r="F1851" s="25">
        <f t="shared" si="196"/>
        <v>236.26029419315753</v>
      </c>
      <c r="G1851" s="23">
        <f>'Emissions Factors'!$AB$39/1000</f>
        <v>0.49266147344102867</v>
      </c>
      <c r="H1851" s="26">
        <f t="shared" si="202"/>
        <v>116396.34465281191</v>
      </c>
      <c r="I1851" s="23">
        <f t="shared" si="197"/>
        <v>128.4368998607861</v>
      </c>
      <c r="J1851" s="26">
        <f>I1851*'Social Cost of Carbon'!$C$4</f>
        <v>6421.8449930393053</v>
      </c>
      <c r="K1851" s="26">
        <f>I1851*'Social Cost of Carbon'!$C$5</f>
        <v>12843.689986078611</v>
      </c>
      <c r="L1851" s="26">
        <f>I1851*'Social Cost of Carbon'!$C$6</f>
        <v>19265.534979117914</v>
      </c>
      <c r="M1851" s="23">
        <f t="shared" si="198"/>
        <v>0.17531618840423471</v>
      </c>
      <c r="N1851" s="23">
        <f t="shared" si="199"/>
        <v>0.35063237680846943</v>
      </c>
      <c r="O1851" s="23">
        <f t="shared" si="200"/>
        <v>0.52594856521270417</v>
      </c>
      <c r="P1851" s="27"/>
    </row>
    <row r="1852" spans="1:16" x14ac:dyDescent="0.25">
      <c r="A1852" s="24">
        <f t="shared" si="201"/>
        <v>2021</v>
      </c>
      <c r="B1852" s="32">
        <v>44215</v>
      </c>
      <c r="C1852" s="28">
        <f>'Bitcoin Data'!C1852</f>
        <v>36069.804687999997</v>
      </c>
      <c r="D1852" s="26">
        <f>'Bitcoin Data'!K1852</f>
        <v>931.29139072847681</v>
      </c>
      <c r="E1852" s="25">
        <f>'Bitcoin Data'!J1852</f>
        <v>251352.11271311445</v>
      </c>
      <c r="F1852" s="25">
        <f t="shared" si="196"/>
        <v>234.0820586111372</v>
      </c>
      <c r="G1852" s="23">
        <f>'Emissions Factors'!$AB$39/1000</f>
        <v>0.49266147344102867</v>
      </c>
      <c r="H1852" s="26">
        <f t="shared" si="202"/>
        <v>115323.2119014721</v>
      </c>
      <c r="I1852" s="23">
        <f t="shared" si="197"/>
        <v>123.83150220175848</v>
      </c>
      <c r="J1852" s="26">
        <f>I1852*'Social Cost of Carbon'!$C$4</f>
        <v>6191.5751100879243</v>
      </c>
      <c r="K1852" s="26">
        <f>I1852*'Social Cost of Carbon'!$C$5</f>
        <v>12383.150220175849</v>
      </c>
      <c r="L1852" s="26">
        <f>I1852*'Social Cost of Carbon'!$C$6</f>
        <v>18574.725330263773</v>
      </c>
      <c r="M1852" s="23">
        <f t="shared" si="198"/>
        <v>0.17165535448956254</v>
      </c>
      <c r="N1852" s="23">
        <f t="shared" si="199"/>
        <v>0.34331070897912508</v>
      </c>
      <c r="O1852" s="23">
        <f t="shared" si="200"/>
        <v>0.51496606346868767</v>
      </c>
      <c r="P1852" s="27"/>
    </row>
    <row r="1853" spans="1:16" x14ac:dyDescent="0.25">
      <c r="A1853" s="24">
        <f t="shared" si="201"/>
        <v>2021</v>
      </c>
      <c r="B1853" s="32">
        <v>44216</v>
      </c>
      <c r="C1853" s="28">
        <f>'Bitcoin Data'!C1853</f>
        <v>35547.75</v>
      </c>
      <c r="D1853" s="26">
        <f>'Bitcoin Data'!K1853</f>
        <v>881.22980515029872</v>
      </c>
      <c r="E1853" s="25">
        <f>'Bitcoin Data'!J1853</f>
        <v>265746.96985767729</v>
      </c>
      <c r="F1853" s="25">
        <f t="shared" si="196"/>
        <v>234.18415046696327</v>
      </c>
      <c r="G1853" s="23">
        <f>'Emissions Factors'!$AB$39/1000</f>
        <v>0.49266147344102867</v>
      </c>
      <c r="H1853" s="26">
        <f t="shared" si="202"/>
        <v>115373.50862558969</v>
      </c>
      <c r="I1853" s="23">
        <f t="shared" si="197"/>
        <v>130.92329373257192</v>
      </c>
      <c r="J1853" s="26">
        <f>I1853*'Social Cost of Carbon'!$C$4</f>
        <v>6546.1646866285964</v>
      </c>
      <c r="K1853" s="26">
        <f>I1853*'Social Cost of Carbon'!$C$5</f>
        <v>13092.329373257193</v>
      </c>
      <c r="L1853" s="26">
        <f>I1853*'Social Cost of Carbon'!$C$6</f>
        <v>19638.494059885787</v>
      </c>
      <c r="M1853" s="23">
        <f t="shared" si="198"/>
        <v>0.18415130877843455</v>
      </c>
      <c r="N1853" s="23">
        <f t="shared" si="199"/>
        <v>0.36830261755686911</v>
      </c>
      <c r="O1853" s="23">
        <f t="shared" si="200"/>
        <v>0.55245392633530355</v>
      </c>
      <c r="P1853" s="27"/>
    </row>
    <row r="1854" spans="1:16" x14ac:dyDescent="0.25">
      <c r="A1854" s="24">
        <f t="shared" si="201"/>
        <v>2021</v>
      </c>
      <c r="B1854" s="32">
        <v>44217</v>
      </c>
      <c r="C1854" s="28">
        <f>'Bitcoin Data'!C1854</f>
        <v>30825.699218999998</v>
      </c>
      <c r="D1854" s="26">
        <f>'Bitcoin Data'!K1854</f>
        <v>806.23488309594188</v>
      </c>
      <c r="E1854" s="25">
        <f>'Bitcoin Data'!J1854</f>
        <v>287203.97863676038</v>
      </c>
      <c r="F1854" s="25">
        <f t="shared" si="196"/>
        <v>231.5538661408979</v>
      </c>
      <c r="G1854" s="23">
        <f>'Emissions Factors'!$AB$39/1000</f>
        <v>0.49266147344102867</v>
      </c>
      <c r="H1854" s="26">
        <f t="shared" si="202"/>
        <v>114077.66887394148</v>
      </c>
      <c r="I1854" s="23">
        <f t="shared" si="197"/>
        <v>141.4943352933121</v>
      </c>
      <c r="J1854" s="26">
        <f>I1854*'Social Cost of Carbon'!$C$4</f>
        <v>7074.7167646656053</v>
      </c>
      <c r="K1854" s="26">
        <f>I1854*'Social Cost of Carbon'!$C$5</f>
        <v>14149.433529331211</v>
      </c>
      <c r="L1854" s="26">
        <f>I1854*'Social Cost of Carbon'!$C$6</f>
        <v>21224.150293996816</v>
      </c>
      <c r="M1854" s="23">
        <f t="shared" si="198"/>
        <v>0.22950709777590286</v>
      </c>
      <c r="N1854" s="23">
        <f t="shared" si="199"/>
        <v>0.45901419555180573</v>
      </c>
      <c r="O1854" s="23">
        <f t="shared" si="200"/>
        <v>0.68852129332770862</v>
      </c>
      <c r="P1854" s="27"/>
    </row>
    <row r="1855" spans="1:16" x14ac:dyDescent="0.25">
      <c r="A1855" s="24">
        <f t="shared" si="201"/>
        <v>2021</v>
      </c>
      <c r="B1855" s="32">
        <v>44218</v>
      </c>
      <c r="C1855" s="28">
        <f>'Bitcoin Data'!C1855</f>
        <v>33005.761719000002</v>
      </c>
      <c r="D1855" s="26">
        <f>'Bitcoin Data'!K1855</f>
        <v>881.22980515029872</v>
      </c>
      <c r="E1855" s="25">
        <f>'Bitcoin Data'!J1855</f>
        <v>257972.9048138987</v>
      </c>
      <c r="F1855" s="25">
        <f t="shared" si="196"/>
        <v>227.3334126432085</v>
      </c>
      <c r="G1855" s="23">
        <f>'Emissions Factors'!$AB$39/1000</f>
        <v>0.49266147344102867</v>
      </c>
      <c r="H1855" s="26">
        <f t="shared" si="202"/>
        <v>111998.41403518047</v>
      </c>
      <c r="I1855" s="23">
        <f t="shared" si="197"/>
        <v>127.09331139347758</v>
      </c>
      <c r="J1855" s="26">
        <f>I1855*'Social Cost of Carbon'!$C$4</f>
        <v>6354.665569673879</v>
      </c>
      <c r="K1855" s="26">
        <f>I1855*'Social Cost of Carbon'!$C$5</f>
        <v>12709.331139347758</v>
      </c>
      <c r="L1855" s="26">
        <f>I1855*'Social Cost of Carbon'!$C$6</f>
        <v>19063.996709021638</v>
      </c>
      <c r="M1855" s="23">
        <f t="shared" si="198"/>
        <v>0.19253200770748372</v>
      </c>
      <c r="N1855" s="23">
        <f t="shared" si="199"/>
        <v>0.38506401541496743</v>
      </c>
      <c r="O1855" s="23">
        <f t="shared" si="200"/>
        <v>0.57759602312245117</v>
      </c>
      <c r="P1855" s="27"/>
    </row>
    <row r="1856" spans="1:16" x14ac:dyDescent="0.25">
      <c r="A1856" s="24">
        <f t="shared" si="201"/>
        <v>2021</v>
      </c>
      <c r="B1856" s="32">
        <v>44219</v>
      </c>
      <c r="C1856" s="28">
        <f>'Bitcoin Data'!C1856</f>
        <v>32067.642577999999</v>
      </c>
      <c r="D1856" s="26">
        <f>'Bitcoin Data'!K1856</f>
        <v>974.97562560935978</v>
      </c>
      <c r="E1856" s="25">
        <f>'Bitcoin Data'!J1856</f>
        <v>230010.48792178489</v>
      </c>
      <c r="F1856" s="25">
        <f t="shared" si="196"/>
        <v>224.25461935825632</v>
      </c>
      <c r="G1856" s="23">
        <f>'Emissions Factors'!$AB$39/1000</f>
        <v>0.49266147344102867</v>
      </c>
      <c r="H1856" s="26">
        <f t="shared" si="202"/>
        <v>110481.6111989956</v>
      </c>
      <c r="I1856" s="23">
        <f t="shared" si="197"/>
        <v>113.31730588643647</v>
      </c>
      <c r="J1856" s="26">
        <f>I1856*'Social Cost of Carbon'!$C$4</f>
        <v>5665.865294321824</v>
      </c>
      <c r="K1856" s="26">
        <f>I1856*'Social Cost of Carbon'!$C$5</f>
        <v>11331.730588643648</v>
      </c>
      <c r="L1856" s="26">
        <f>I1856*'Social Cost of Carbon'!$C$6</f>
        <v>16997.59588296547</v>
      </c>
      <c r="M1856" s="23">
        <f t="shared" si="198"/>
        <v>0.17668480869899958</v>
      </c>
      <c r="N1856" s="23">
        <f t="shared" si="199"/>
        <v>0.35336961739799916</v>
      </c>
      <c r="O1856" s="23">
        <f t="shared" si="200"/>
        <v>0.53005442609699871</v>
      </c>
      <c r="P1856" s="27"/>
    </row>
    <row r="1857" spans="1:16" x14ac:dyDescent="0.25">
      <c r="A1857" s="24">
        <f t="shared" si="201"/>
        <v>2021</v>
      </c>
      <c r="B1857" s="32">
        <v>44220</v>
      </c>
      <c r="C1857" s="28">
        <f>'Bitcoin Data'!C1857</f>
        <v>32289.378906000002</v>
      </c>
      <c r="D1857" s="26">
        <f>'Bitcoin Data'!K1857</f>
        <v>868.72586872586874</v>
      </c>
      <c r="E1857" s="25">
        <f>'Bitcoin Data'!J1857</f>
        <v>260351.88692946525</v>
      </c>
      <c r="F1857" s="25">
        <f t="shared" si="196"/>
        <v>226.17441914721886</v>
      </c>
      <c r="G1857" s="23">
        <f>'Emissions Factors'!$AB$39/1000</f>
        <v>0.49266147344102867</v>
      </c>
      <c r="H1857" s="26">
        <f t="shared" si="202"/>
        <v>111427.42259173765</v>
      </c>
      <c r="I1857" s="23">
        <f t="shared" si="197"/>
        <v>128.26534422782245</v>
      </c>
      <c r="J1857" s="26">
        <f>I1857*'Social Cost of Carbon'!$C$4</f>
        <v>6413.2672113911231</v>
      </c>
      <c r="K1857" s="26">
        <f>I1857*'Social Cost of Carbon'!$C$5</f>
        <v>12826.534422782246</v>
      </c>
      <c r="L1857" s="26">
        <f>I1857*'Social Cost of Carbon'!$C$6</f>
        <v>19239.801634173367</v>
      </c>
      <c r="M1857" s="23">
        <f t="shared" si="198"/>
        <v>0.19861847544547881</v>
      </c>
      <c r="N1857" s="23">
        <f t="shared" si="199"/>
        <v>0.39723695089095762</v>
      </c>
      <c r="O1857" s="23">
        <f t="shared" si="200"/>
        <v>0.5958554263364364</v>
      </c>
      <c r="P1857" s="27"/>
    </row>
    <row r="1858" spans="1:16" x14ac:dyDescent="0.25">
      <c r="A1858" s="24">
        <f t="shared" si="201"/>
        <v>2021</v>
      </c>
      <c r="B1858" s="32">
        <v>44221</v>
      </c>
      <c r="C1858" s="28">
        <f>'Bitcoin Data'!C1858</f>
        <v>32366.392577999999</v>
      </c>
      <c r="D1858" s="26">
        <f>'Bitcoin Data'!K1858</f>
        <v>874.97569511958011</v>
      </c>
      <c r="E1858" s="25">
        <f>'Bitcoin Data'!J1858</f>
        <v>260289.86284112558</v>
      </c>
      <c r="F1858" s="25">
        <f t="shared" si="196"/>
        <v>227.74730367199402</v>
      </c>
      <c r="G1858" s="23">
        <f>'Emissions Factors'!$AB$39/1000</f>
        <v>0.49266147344102867</v>
      </c>
      <c r="H1858" s="26">
        <f t="shared" si="202"/>
        <v>112202.32219926598</v>
      </c>
      <c r="I1858" s="23">
        <f t="shared" si="197"/>
        <v>128.23478734907218</v>
      </c>
      <c r="J1858" s="26">
        <f>I1858*'Social Cost of Carbon'!$C$4</f>
        <v>6411.7393674536088</v>
      </c>
      <c r="K1858" s="26">
        <f>I1858*'Social Cost of Carbon'!$C$5</f>
        <v>12823.478734907218</v>
      </c>
      <c r="L1858" s="26">
        <f>I1858*'Social Cost of Carbon'!$C$6</f>
        <v>19235.218102360828</v>
      </c>
      <c r="M1858" s="23">
        <f t="shared" si="198"/>
        <v>0.19809867139199749</v>
      </c>
      <c r="N1858" s="23">
        <f t="shared" si="199"/>
        <v>0.39619734278399499</v>
      </c>
      <c r="O1858" s="23">
        <f t="shared" si="200"/>
        <v>0.59429601417599254</v>
      </c>
      <c r="P1858" s="27"/>
    </row>
    <row r="1859" spans="1:16" x14ac:dyDescent="0.25">
      <c r="A1859" s="24">
        <f t="shared" si="201"/>
        <v>2021</v>
      </c>
      <c r="B1859" s="32">
        <v>44222</v>
      </c>
      <c r="C1859" s="28">
        <f>'Bitcoin Data'!C1859</f>
        <v>32569.849609000001</v>
      </c>
      <c r="D1859" s="26">
        <f>'Bitcoin Data'!K1859</f>
        <v>1006.2611806797852</v>
      </c>
      <c r="E1859" s="25">
        <f>'Bitcoin Data'!J1859</f>
        <v>225411.67392120665</v>
      </c>
      <c r="F1859" s="25">
        <f t="shared" si="196"/>
        <v>226.82301713896015</v>
      </c>
      <c r="G1859" s="23">
        <f>'Emissions Factors'!$AB$39/1000</f>
        <v>0.49266147344102867</v>
      </c>
      <c r="H1859" s="26">
        <f t="shared" si="202"/>
        <v>111746.96183401981</v>
      </c>
      <c r="I1859" s="23">
        <f t="shared" si="197"/>
        <v>111.05164740483036</v>
      </c>
      <c r="J1859" s="26">
        <f>I1859*'Social Cost of Carbon'!$C$4</f>
        <v>5552.5823702415182</v>
      </c>
      <c r="K1859" s="26">
        <f>I1859*'Social Cost of Carbon'!$C$5</f>
        <v>11105.164740483036</v>
      </c>
      <c r="L1859" s="26">
        <f>I1859*'Social Cost of Carbon'!$C$6</f>
        <v>16657.747110724555</v>
      </c>
      <c r="M1859" s="23">
        <f t="shared" si="198"/>
        <v>0.17048228459449741</v>
      </c>
      <c r="N1859" s="23">
        <f t="shared" si="199"/>
        <v>0.34096456918899481</v>
      </c>
      <c r="O1859" s="23">
        <f t="shared" si="200"/>
        <v>0.51144685378349219</v>
      </c>
      <c r="P1859" s="27"/>
    </row>
    <row r="1860" spans="1:16" x14ac:dyDescent="0.25">
      <c r="A1860" s="24">
        <f t="shared" si="201"/>
        <v>2021</v>
      </c>
      <c r="B1860" s="32">
        <v>44223</v>
      </c>
      <c r="C1860" s="28">
        <f>'Bitcoin Data'!C1860</f>
        <v>30432.546875</v>
      </c>
      <c r="D1860" s="26">
        <f>'Bitcoin Data'!K1860</f>
        <v>887.4864411793709</v>
      </c>
      <c r="E1860" s="25">
        <f>'Bitcoin Data'!J1860</f>
        <v>258942.32075221572</v>
      </c>
      <c r="F1860" s="25">
        <f t="shared" si="196"/>
        <v>229.80779871511109</v>
      </c>
      <c r="G1860" s="23">
        <f>'Emissions Factors'!$AB$39/1000</f>
        <v>0.49266147344102867</v>
      </c>
      <c r="H1860" s="26">
        <f t="shared" si="202"/>
        <v>113217.44872322597</v>
      </c>
      <c r="I1860" s="23">
        <f t="shared" si="197"/>
        <v>127.57090527802606</v>
      </c>
      <c r="J1860" s="26">
        <f>I1860*'Social Cost of Carbon'!$C$4</f>
        <v>6378.5452639013029</v>
      </c>
      <c r="K1860" s="26">
        <f>I1860*'Social Cost of Carbon'!$C$5</f>
        <v>12757.090527802606</v>
      </c>
      <c r="L1860" s="26">
        <f>I1860*'Social Cost of Carbon'!$C$6</f>
        <v>19135.635791703909</v>
      </c>
      <c r="M1860" s="23">
        <f t="shared" si="198"/>
        <v>0.20959616985396667</v>
      </c>
      <c r="N1860" s="23">
        <f t="shared" si="199"/>
        <v>0.41919233970793335</v>
      </c>
      <c r="O1860" s="23">
        <f t="shared" si="200"/>
        <v>0.62878850956190002</v>
      </c>
      <c r="P1860" s="27"/>
    </row>
    <row r="1861" spans="1:16" x14ac:dyDescent="0.25">
      <c r="A1861" s="24">
        <f t="shared" si="201"/>
        <v>2021</v>
      </c>
      <c r="B1861" s="32">
        <v>44224</v>
      </c>
      <c r="C1861" s="28">
        <f>'Bitcoin Data'!C1861</f>
        <v>33466.097655999998</v>
      </c>
      <c r="D1861" s="26">
        <f>'Bitcoin Data'!K1861</f>
        <v>906.25314671231513</v>
      </c>
      <c r="E1861" s="25">
        <f>'Bitcoin Data'!J1861</f>
        <v>254066.97598057773</v>
      </c>
      <c r="F1861" s="25">
        <f t="shared" si="196"/>
        <v>230.24899645808074</v>
      </c>
      <c r="G1861" s="23">
        <f>'Emissions Factors'!$AB$39/1000</f>
        <v>0.49266147344102867</v>
      </c>
      <c r="H1861" s="26">
        <f t="shared" si="202"/>
        <v>113434.80985335626</v>
      </c>
      <c r="I1861" s="23">
        <f t="shared" si="197"/>
        <v>125.16901073929787</v>
      </c>
      <c r="J1861" s="26">
        <f>I1861*'Social Cost of Carbon'!$C$4</f>
        <v>6258.4505369648941</v>
      </c>
      <c r="K1861" s="26">
        <f>I1861*'Social Cost of Carbon'!$C$5</f>
        <v>12516.901073929788</v>
      </c>
      <c r="L1861" s="26">
        <f>I1861*'Social Cost of Carbon'!$C$6</f>
        <v>18775.351610894682</v>
      </c>
      <c r="M1861" s="23">
        <f t="shared" si="198"/>
        <v>0.18700867371200186</v>
      </c>
      <c r="N1861" s="23">
        <f t="shared" si="199"/>
        <v>0.37401734742400372</v>
      </c>
      <c r="O1861" s="23">
        <f t="shared" si="200"/>
        <v>0.56102602113600564</v>
      </c>
      <c r="P1861" s="27"/>
    </row>
    <row r="1862" spans="1:16" x14ac:dyDescent="0.25">
      <c r="A1862" s="24">
        <f t="shared" si="201"/>
        <v>2021</v>
      </c>
      <c r="B1862" s="32">
        <v>44225</v>
      </c>
      <c r="C1862" s="28">
        <f>'Bitcoin Data'!C1862</f>
        <v>34316.386719000002</v>
      </c>
      <c r="D1862" s="26">
        <f>'Bitcoin Data'!K1862</f>
        <v>949.96833438885369</v>
      </c>
      <c r="E1862" s="25">
        <f>'Bitcoin Data'!J1862</f>
        <v>246426.51877634774</v>
      </c>
      <c r="F1862" s="25">
        <f t="shared" si="196"/>
        <v>234.09738959121063</v>
      </c>
      <c r="G1862" s="23">
        <f>'Emissions Factors'!$AB$39/1000</f>
        <v>0.49266147344102867</v>
      </c>
      <c r="H1862" s="26">
        <f t="shared" si="202"/>
        <v>115330.76488470435</v>
      </c>
      <c r="I1862" s="23">
        <f t="shared" si="197"/>
        <v>121.4048518352988</v>
      </c>
      <c r="J1862" s="26">
        <f>I1862*'Social Cost of Carbon'!$C$4</f>
        <v>6070.2425917649398</v>
      </c>
      <c r="K1862" s="26">
        <f>I1862*'Social Cost of Carbon'!$C$5</f>
        <v>12140.48518352988</v>
      </c>
      <c r="L1862" s="26">
        <f>I1862*'Social Cost of Carbon'!$C$6</f>
        <v>18210.727775294821</v>
      </c>
      <c r="M1862" s="23">
        <f t="shared" si="198"/>
        <v>0.17689049378861382</v>
      </c>
      <c r="N1862" s="23">
        <f t="shared" si="199"/>
        <v>0.35378098757722765</v>
      </c>
      <c r="O1862" s="23">
        <f t="shared" si="200"/>
        <v>0.53067148136584152</v>
      </c>
      <c r="P1862" s="27"/>
    </row>
    <row r="1863" spans="1:16" x14ac:dyDescent="0.25">
      <c r="A1863" s="24">
        <f t="shared" si="201"/>
        <v>2021</v>
      </c>
      <c r="B1863" s="32">
        <v>44226</v>
      </c>
      <c r="C1863" s="28">
        <f>'Bitcoin Data'!C1863</f>
        <v>34269.523437999997</v>
      </c>
      <c r="D1863" s="26">
        <f>'Bitcoin Data'!K1863</f>
        <v>850.0188893086513</v>
      </c>
      <c r="E1863" s="25">
        <f>'Bitcoin Data'!J1863</f>
        <v>278345.2328405627</v>
      </c>
      <c r="F1863" s="25">
        <f t="shared" ref="F1863:F1926" si="203">E1863*D1863/1000000</f>
        <v>236.59870566349304</v>
      </c>
      <c r="G1863" s="23">
        <f>'Emissions Factors'!$AB$39/1000</f>
        <v>0.49266147344102867</v>
      </c>
      <c r="H1863" s="26">
        <f t="shared" si="202"/>
        <v>116563.06694641674</v>
      </c>
      <c r="I1863" s="23">
        <f t="shared" ref="I1863:I1926" si="204">$E1863*G1863/1000</f>
        <v>137.12997253651784</v>
      </c>
      <c r="J1863" s="26">
        <f>I1863*'Social Cost of Carbon'!$C$4</f>
        <v>6856.4986268258917</v>
      </c>
      <c r="K1863" s="26">
        <f>I1863*'Social Cost of Carbon'!$C$5</f>
        <v>13712.997253651783</v>
      </c>
      <c r="L1863" s="26">
        <f>I1863*'Social Cost of Carbon'!$C$6</f>
        <v>20569.495880477676</v>
      </c>
      <c r="M1863" s="23">
        <f t="shared" ref="M1863:M1926" si="205">J1863/$C1863</f>
        <v>0.20007569230516395</v>
      </c>
      <c r="N1863" s="23">
        <f t="shared" ref="N1863:N1926" si="206">K1863/$C1863</f>
        <v>0.4001513846103279</v>
      </c>
      <c r="O1863" s="23">
        <f t="shared" ref="O1863:O1926" si="207">L1863/$C1863</f>
        <v>0.60022707691549193</v>
      </c>
      <c r="P1863" s="27"/>
    </row>
    <row r="1864" spans="1:16" x14ac:dyDescent="0.25">
      <c r="A1864" s="24">
        <f t="shared" ref="A1864:A1927" si="208">YEAR(B1864)</f>
        <v>2021</v>
      </c>
      <c r="B1864" s="32">
        <v>44227</v>
      </c>
      <c r="C1864" s="28">
        <f>'Bitcoin Data'!C1864</f>
        <v>33114.359375</v>
      </c>
      <c r="D1864" s="26">
        <f>'Bitcoin Data'!K1864</f>
        <v>900</v>
      </c>
      <c r="E1864" s="25">
        <f>'Bitcoin Data'!J1864</f>
        <v>258078.84244268667</v>
      </c>
      <c r="F1864" s="25">
        <f t="shared" si="203"/>
        <v>232.27095819841799</v>
      </c>
      <c r="G1864" s="23">
        <f>'Emissions Factors'!$AB$39/1000</f>
        <v>0.49266147344102867</v>
      </c>
      <c r="H1864" s="26">
        <f t="shared" ref="H1864:H1927" si="209">F1864*G1864*1000</f>
        <v>114430.95250359218</v>
      </c>
      <c r="I1864" s="23">
        <f t="shared" si="204"/>
        <v>127.1455027817691</v>
      </c>
      <c r="J1864" s="26">
        <f>I1864*'Social Cost of Carbon'!$C$4</f>
        <v>6357.275139088455</v>
      </c>
      <c r="K1864" s="26">
        <f>I1864*'Social Cost of Carbon'!$C$5</f>
        <v>12714.55027817691</v>
      </c>
      <c r="L1864" s="26">
        <f>I1864*'Social Cost of Carbon'!$C$6</f>
        <v>19071.825417265365</v>
      </c>
      <c r="M1864" s="23">
        <f t="shared" si="205"/>
        <v>0.19197940890524792</v>
      </c>
      <c r="N1864" s="23">
        <f t="shared" si="206"/>
        <v>0.38395881781049584</v>
      </c>
      <c r="O1864" s="23">
        <f t="shared" si="207"/>
        <v>0.5759382267157438</v>
      </c>
      <c r="P1864" s="27"/>
    </row>
    <row r="1865" spans="1:16" x14ac:dyDescent="0.25">
      <c r="A1865" s="24">
        <f t="shared" si="208"/>
        <v>2021</v>
      </c>
      <c r="B1865" s="32">
        <v>44228</v>
      </c>
      <c r="C1865" s="28">
        <f>'Bitcoin Data'!C1865</f>
        <v>33537.175780999998</v>
      </c>
      <c r="D1865" s="26">
        <f>'Bitcoin Data'!K1865</f>
        <v>743.74018676142464</v>
      </c>
      <c r="E1865" s="25">
        <f>'Bitcoin Data'!J1865</f>
        <v>313671.08929756918</v>
      </c>
      <c r="F1865" s="25">
        <f t="shared" si="203"/>
        <v>233.28979453583361</v>
      </c>
      <c r="G1865" s="23">
        <f>'Emissions Factors'!$AB$39/1000</f>
        <v>0.49266147344102867</v>
      </c>
      <c r="H1865" s="26">
        <f t="shared" si="209"/>
        <v>114932.89391477863</v>
      </c>
      <c r="I1865" s="23">
        <f t="shared" si="204"/>
        <v>154.5336610291929</v>
      </c>
      <c r="J1865" s="26">
        <f>I1865*'Social Cost of Carbon'!$C$4</f>
        <v>7726.683051459645</v>
      </c>
      <c r="K1865" s="26">
        <f>I1865*'Social Cost of Carbon'!$C$5</f>
        <v>15453.36610291929</v>
      </c>
      <c r="L1865" s="26">
        <f>I1865*'Social Cost of Carbon'!$C$6</f>
        <v>23180.049154378936</v>
      </c>
      <c r="M1865" s="23">
        <f t="shared" si="205"/>
        <v>0.23039158401158769</v>
      </c>
      <c r="N1865" s="23">
        <f t="shared" si="206"/>
        <v>0.46078316802317537</v>
      </c>
      <c r="O1865" s="23">
        <f t="shared" si="207"/>
        <v>0.69117475203476308</v>
      </c>
      <c r="P1865" s="27"/>
    </row>
    <row r="1866" spans="1:16" x14ac:dyDescent="0.25">
      <c r="A1866" s="24">
        <f t="shared" si="208"/>
        <v>2021</v>
      </c>
      <c r="B1866" s="32">
        <v>44229</v>
      </c>
      <c r="C1866" s="28">
        <f>'Bitcoin Data'!C1866</f>
        <v>35510.289062999997</v>
      </c>
      <c r="D1866" s="26">
        <f>'Bitcoin Data'!K1866</f>
        <v>956.22609434764115</v>
      </c>
      <c r="E1866" s="25">
        <f>'Bitcoin Data'!J1866</f>
        <v>239057.11689944172</v>
      </c>
      <c r="F1866" s="25">
        <f t="shared" si="203"/>
        <v>228.59265321876063</v>
      </c>
      <c r="G1866" s="23">
        <f>'Emissions Factors'!$AB$39/1000</f>
        <v>0.49266147344102867</v>
      </c>
      <c r="H1866" s="26">
        <f t="shared" si="209"/>
        <v>112618.79335254872</v>
      </c>
      <c r="I1866" s="23">
        <f t="shared" si="204"/>
        <v>117.7742314482432</v>
      </c>
      <c r="J1866" s="26">
        <f>I1866*'Social Cost of Carbon'!$C$4</f>
        <v>5888.7115724121595</v>
      </c>
      <c r="K1866" s="26">
        <f>I1866*'Social Cost of Carbon'!$C$5</f>
        <v>11777.423144824319</v>
      </c>
      <c r="L1866" s="26">
        <f>I1866*'Social Cost of Carbon'!$C$6</f>
        <v>17666.13471723648</v>
      </c>
      <c r="M1866" s="23">
        <f t="shared" si="205"/>
        <v>0.16583113592696466</v>
      </c>
      <c r="N1866" s="23">
        <f t="shared" si="206"/>
        <v>0.33166227185392932</v>
      </c>
      <c r="O1866" s="23">
        <f t="shared" si="207"/>
        <v>0.49749340778089407</v>
      </c>
      <c r="P1866" s="27"/>
    </row>
    <row r="1867" spans="1:16" x14ac:dyDescent="0.25">
      <c r="A1867" s="24">
        <f t="shared" si="208"/>
        <v>2021</v>
      </c>
      <c r="B1867" s="32">
        <v>44230</v>
      </c>
      <c r="C1867" s="28">
        <f>'Bitcoin Data'!C1867</f>
        <v>37472.089844000002</v>
      </c>
      <c r="D1867" s="26">
        <f>'Bitcoin Data'!K1867</f>
        <v>937.5</v>
      </c>
      <c r="E1867" s="25">
        <f>'Bitcoin Data'!J1867</f>
        <v>241507.90248222632</v>
      </c>
      <c r="F1867" s="25">
        <f t="shared" si="203"/>
        <v>226.41365857708718</v>
      </c>
      <c r="G1867" s="23">
        <f>'Emissions Factors'!$AB$39/1000</f>
        <v>0.49266147344102867</v>
      </c>
      <c r="H1867" s="26">
        <f t="shared" si="209"/>
        <v>111545.28664176176</v>
      </c>
      <c r="I1867" s="23">
        <f t="shared" si="204"/>
        <v>118.98163908454588</v>
      </c>
      <c r="J1867" s="26">
        <f>I1867*'Social Cost of Carbon'!$C$4</f>
        <v>5949.0819542272939</v>
      </c>
      <c r="K1867" s="26">
        <f>I1867*'Social Cost of Carbon'!$C$5</f>
        <v>11898.163908454588</v>
      </c>
      <c r="L1867" s="26">
        <f>I1867*'Social Cost of Carbon'!$C$6</f>
        <v>17847.245862681881</v>
      </c>
      <c r="M1867" s="23">
        <f t="shared" si="205"/>
        <v>0.15876034614012477</v>
      </c>
      <c r="N1867" s="23">
        <f t="shared" si="206"/>
        <v>0.31752069228024954</v>
      </c>
      <c r="O1867" s="23">
        <f t="shared" si="207"/>
        <v>0.47628103842037423</v>
      </c>
      <c r="P1867" s="27"/>
    </row>
    <row r="1868" spans="1:16" x14ac:dyDescent="0.25">
      <c r="A1868" s="24">
        <f t="shared" si="208"/>
        <v>2021</v>
      </c>
      <c r="B1868" s="32">
        <v>44231</v>
      </c>
      <c r="C1868" s="28">
        <f>'Bitcoin Data'!C1868</f>
        <v>36926.066405999998</v>
      </c>
      <c r="D1868" s="26">
        <f>'Bitcoin Data'!K1868</f>
        <v>1000</v>
      </c>
      <c r="E1868" s="25">
        <f>'Bitcoin Data'!J1868</f>
        <v>228118.84065502224</v>
      </c>
      <c r="F1868" s="25">
        <f t="shared" si="203"/>
        <v>228.11884065502224</v>
      </c>
      <c r="G1868" s="23">
        <f>'Emissions Factors'!$AB$39/1000</f>
        <v>0.49266147344102867</v>
      </c>
      <c r="H1868" s="26">
        <f t="shared" si="209"/>
        <v>112385.36415676249</v>
      </c>
      <c r="I1868" s="23">
        <f t="shared" si="204"/>
        <v>112.38536415676249</v>
      </c>
      <c r="J1868" s="26">
        <f>I1868*'Social Cost of Carbon'!$C$4</f>
        <v>5619.2682078381249</v>
      </c>
      <c r="K1868" s="26">
        <f>I1868*'Social Cost of Carbon'!$C$5</f>
        <v>11238.53641567625</v>
      </c>
      <c r="L1868" s="26">
        <f>I1868*'Social Cost of Carbon'!$C$6</f>
        <v>16857.804623514374</v>
      </c>
      <c r="M1868" s="23">
        <f t="shared" si="205"/>
        <v>0.15217619299208832</v>
      </c>
      <c r="N1868" s="23">
        <f t="shared" si="206"/>
        <v>0.30435238598417663</v>
      </c>
      <c r="O1868" s="23">
        <f t="shared" si="207"/>
        <v>0.45652857897626492</v>
      </c>
      <c r="P1868" s="27"/>
    </row>
    <row r="1869" spans="1:16" x14ac:dyDescent="0.25">
      <c r="A1869" s="24">
        <f t="shared" si="208"/>
        <v>2021</v>
      </c>
      <c r="B1869" s="32">
        <v>44232</v>
      </c>
      <c r="C1869" s="28">
        <f>'Bitcoin Data'!C1869</f>
        <v>38144.308594000002</v>
      </c>
      <c r="D1869" s="26">
        <f>'Bitcoin Data'!K1869</f>
        <v>1056.2140593827016</v>
      </c>
      <c r="E1869" s="25">
        <f>'Bitcoin Data'!J1869</f>
        <v>219103.02719119916</v>
      </c>
      <c r="F1869" s="25">
        <f t="shared" si="203"/>
        <v>231.41969777265493</v>
      </c>
      <c r="G1869" s="23">
        <f>'Emissions Factors'!$AB$39/1000</f>
        <v>0.49266147344102867</v>
      </c>
      <c r="H1869" s="26">
        <f t="shared" si="209"/>
        <v>114011.56928795372</v>
      </c>
      <c r="I1869" s="23">
        <f t="shared" si="204"/>
        <v>107.94362021140594</v>
      </c>
      <c r="J1869" s="26">
        <f>I1869*'Social Cost of Carbon'!$C$4</f>
        <v>5397.1810105702971</v>
      </c>
      <c r="K1869" s="26">
        <f>I1869*'Social Cost of Carbon'!$C$5</f>
        <v>10794.362021140594</v>
      </c>
      <c r="L1869" s="26">
        <f>I1869*'Social Cost of Carbon'!$C$6</f>
        <v>16191.543031710891</v>
      </c>
      <c r="M1869" s="23">
        <f t="shared" si="205"/>
        <v>0.14149374335282247</v>
      </c>
      <c r="N1869" s="23">
        <f t="shared" si="206"/>
        <v>0.28298748670564494</v>
      </c>
      <c r="O1869" s="23">
        <f t="shared" si="207"/>
        <v>0.42448123005846744</v>
      </c>
      <c r="P1869" s="27"/>
    </row>
    <row r="1870" spans="1:16" x14ac:dyDescent="0.25">
      <c r="A1870" s="24">
        <f t="shared" si="208"/>
        <v>2021</v>
      </c>
      <c r="B1870" s="32">
        <v>44233</v>
      </c>
      <c r="C1870" s="28">
        <f>'Bitcoin Data'!C1870</f>
        <v>39266.011719000002</v>
      </c>
      <c r="D1870" s="26">
        <f>'Bitcoin Data'!K1870</f>
        <v>993.70652533951636</v>
      </c>
      <c r="E1870" s="25">
        <f>'Bitcoin Data'!J1870</f>
        <v>236662.57755294323</v>
      </c>
      <c r="F1870" s="25">
        <f t="shared" si="203"/>
        <v>235.17314761802902</v>
      </c>
      <c r="G1870" s="23">
        <f>'Emissions Factors'!$AB$39/1000</f>
        <v>0.49266147344102867</v>
      </c>
      <c r="H1870" s="26">
        <f t="shared" si="209"/>
        <v>115860.74941926272</v>
      </c>
      <c r="I1870" s="23">
        <f t="shared" si="204"/>
        <v>116.59453416558473</v>
      </c>
      <c r="J1870" s="26">
        <f>I1870*'Social Cost of Carbon'!$C$4</f>
        <v>5829.7267082792368</v>
      </c>
      <c r="K1870" s="26">
        <f>I1870*'Social Cost of Carbon'!$C$5</f>
        <v>11659.453416558474</v>
      </c>
      <c r="L1870" s="26">
        <f>I1870*'Social Cost of Carbon'!$C$6</f>
        <v>17489.180124837709</v>
      </c>
      <c r="M1870" s="23">
        <f t="shared" si="205"/>
        <v>0.14846750288770361</v>
      </c>
      <c r="N1870" s="23">
        <f t="shared" si="206"/>
        <v>0.29693500577540721</v>
      </c>
      <c r="O1870" s="23">
        <f t="shared" si="207"/>
        <v>0.44540250866311082</v>
      </c>
      <c r="P1870" s="27"/>
    </row>
    <row r="1871" spans="1:16" x14ac:dyDescent="0.25">
      <c r="A1871" s="24">
        <f t="shared" si="208"/>
        <v>2021</v>
      </c>
      <c r="B1871" s="32">
        <v>44234</v>
      </c>
      <c r="C1871" s="28">
        <f>'Bitcoin Data'!C1871</f>
        <v>38903.441405999998</v>
      </c>
      <c r="D1871" s="26">
        <f>'Bitcoin Data'!K1871</f>
        <v>974.97562560935978</v>
      </c>
      <c r="E1871" s="25">
        <f>'Bitcoin Data'!J1871</f>
        <v>247459.31666862222</v>
      </c>
      <c r="F1871" s="25">
        <f t="shared" si="203"/>
        <v>241.26680208185465</v>
      </c>
      <c r="G1871" s="23">
        <f>'Emissions Factors'!$AB$39/1000</f>
        <v>0.49266147344102867</v>
      </c>
      <c r="H1871" s="26">
        <f t="shared" si="209"/>
        <v>118862.85820605156</v>
      </c>
      <c r="I1871" s="23">
        <f t="shared" si="204"/>
        <v>121.91367156667353</v>
      </c>
      <c r="J1871" s="26">
        <f>I1871*'Social Cost of Carbon'!$C$4</f>
        <v>6095.6835783336765</v>
      </c>
      <c r="K1871" s="26">
        <f>I1871*'Social Cost of Carbon'!$C$5</f>
        <v>12191.367156667353</v>
      </c>
      <c r="L1871" s="26">
        <f>I1871*'Social Cost of Carbon'!$C$6</f>
        <v>18287.05073500103</v>
      </c>
      <c r="M1871" s="23">
        <f t="shared" si="205"/>
        <v>0.15668751550071228</v>
      </c>
      <c r="N1871" s="23">
        <f t="shared" si="206"/>
        <v>0.31337503100142455</v>
      </c>
      <c r="O1871" s="23">
        <f t="shared" si="207"/>
        <v>0.47006254650213686</v>
      </c>
      <c r="P1871" s="27"/>
    </row>
    <row r="1872" spans="1:16" x14ac:dyDescent="0.25">
      <c r="A1872" s="24">
        <f t="shared" si="208"/>
        <v>2021</v>
      </c>
      <c r="B1872" s="32">
        <v>44235</v>
      </c>
      <c r="C1872" s="28">
        <f>'Bitcoin Data'!C1872</f>
        <v>46196.464844000002</v>
      </c>
      <c r="D1872" s="26">
        <f>'Bitcoin Data'!K1872</f>
        <v>1012.4873439082013</v>
      </c>
      <c r="E1872" s="25">
        <f>'Bitcoin Data'!J1872</f>
        <v>241893.64939040912</v>
      </c>
      <c r="F1872" s="25">
        <f t="shared" si="203"/>
        <v>244.91425857955704</v>
      </c>
      <c r="G1872" s="23">
        <f>'Emissions Factors'!$AB$39/1000</f>
        <v>0.49266147344102867</v>
      </c>
      <c r="H1872" s="26">
        <f t="shared" si="209"/>
        <v>120659.81949852167</v>
      </c>
      <c r="I1872" s="23">
        <f t="shared" si="204"/>
        <v>119.17168172470654</v>
      </c>
      <c r="J1872" s="26">
        <f>I1872*'Social Cost of Carbon'!$C$4</f>
        <v>5958.584086235327</v>
      </c>
      <c r="K1872" s="26">
        <f>I1872*'Social Cost of Carbon'!$C$5</f>
        <v>11917.168172470654</v>
      </c>
      <c r="L1872" s="26">
        <f>I1872*'Social Cost of Carbon'!$C$6</f>
        <v>17875.752258705983</v>
      </c>
      <c r="M1872" s="23">
        <f t="shared" si="205"/>
        <v>0.12898355115173338</v>
      </c>
      <c r="N1872" s="23">
        <f t="shared" si="206"/>
        <v>0.25796710230346676</v>
      </c>
      <c r="O1872" s="23">
        <f t="shared" si="207"/>
        <v>0.38695065345520019</v>
      </c>
      <c r="P1872" s="27"/>
    </row>
    <row r="1873" spans="1:16" x14ac:dyDescent="0.25">
      <c r="A1873" s="24">
        <f t="shared" si="208"/>
        <v>2021</v>
      </c>
      <c r="B1873" s="32">
        <v>44236</v>
      </c>
      <c r="C1873" s="28">
        <f>'Bitcoin Data'!C1873</f>
        <v>46481.105469000002</v>
      </c>
      <c r="D1873" s="26">
        <f>'Bitcoin Data'!K1873</f>
        <v>893.74379344587885</v>
      </c>
      <c r="E1873" s="25">
        <f>'Bitcoin Data'!J1873</f>
        <v>285797.62337829749</v>
      </c>
      <c r="F1873" s="25">
        <f t="shared" si="203"/>
        <v>255.4298520759362</v>
      </c>
      <c r="G1873" s="23">
        <f>'Emissions Factors'!$AB$39/1000</f>
        <v>0.49266147344102867</v>
      </c>
      <c r="H1873" s="26">
        <f t="shared" si="209"/>
        <v>125840.44728455473</v>
      </c>
      <c r="I1873" s="23">
        <f t="shared" si="204"/>
        <v>140.80147823949625</v>
      </c>
      <c r="J1873" s="26">
        <f>I1873*'Social Cost of Carbon'!$C$4</f>
        <v>7040.0739119748123</v>
      </c>
      <c r="K1873" s="26">
        <f>I1873*'Social Cost of Carbon'!$C$5</f>
        <v>14080.147823949625</v>
      </c>
      <c r="L1873" s="26">
        <f>I1873*'Social Cost of Carbon'!$C$6</f>
        <v>21120.221735924439</v>
      </c>
      <c r="M1873" s="23">
        <f t="shared" si="205"/>
        <v>0.15146098271415043</v>
      </c>
      <c r="N1873" s="23">
        <f t="shared" si="206"/>
        <v>0.30292196542830085</v>
      </c>
      <c r="O1873" s="23">
        <f t="shared" si="207"/>
        <v>0.45438294814245134</v>
      </c>
      <c r="P1873" s="27"/>
    </row>
    <row r="1874" spans="1:16" x14ac:dyDescent="0.25">
      <c r="A1874" s="24">
        <f t="shared" si="208"/>
        <v>2021</v>
      </c>
      <c r="B1874" s="32">
        <v>44237</v>
      </c>
      <c r="C1874" s="28">
        <f>'Bitcoin Data'!C1874</f>
        <v>44918.183594000002</v>
      </c>
      <c r="D1874" s="26">
        <f>'Bitcoin Data'!K1874</f>
        <v>893.74379344587885</v>
      </c>
      <c r="E1874" s="25">
        <f>'Bitcoin Data'!J1874</f>
        <v>284420.41947629518</v>
      </c>
      <c r="F1874" s="25">
        <f t="shared" si="203"/>
        <v>254.19898463621217</v>
      </c>
      <c r="G1874" s="23">
        <f>'Emissions Factors'!$AB$39/1000</f>
        <v>0.49266147344102867</v>
      </c>
      <c r="H1874" s="26">
        <f t="shared" si="209"/>
        <v>125234.04631808969</v>
      </c>
      <c r="I1874" s="23">
        <f t="shared" si="204"/>
        <v>140.12298293590703</v>
      </c>
      <c r="J1874" s="26">
        <f>I1874*'Social Cost of Carbon'!$C$4</f>
        <v>7006.149146795352</v>
      </c>
      <c r="K1874" s="26">
        <f>I1874*'Social Cost of Carbon'!$C$5</f>
        <v>14012.298293590704</v>
      </c>
      <c r="L1874" s="26">
        <f>I1874*'Social Cost of Carbon'!$C$6</f>
        <v>21018.447440386055</v>
      </c>
      <c r="M1874" s="23">
        <f t="shared" si="205"/>
        <v>0.15597578945136167</v>
      </c>
      <c r="N1874" s="23">
        <f t="shared" si="206"/>
        <v>0.31195157890272335</v>
      </c>
      <c r="O1874" s="23">
        <f t="shared" si="207"/>
        <v>0.46792736835408494</v>
      </c>
      <c r="P1874" s="27"/>
    </row>
    <row r="1875" spans="1:16" x14ac:dyDescent="0.25">
      <c r="A1875" s="24">
        <f t="shared" si="208"/>
        <v>2021</v>
      </c>
      <c r="B1875" s="32">
        <v>44238</v>
      </c>
      <c r="C1875" s="28">
        <f>'Bitcoin Data'!C1875</f>
        <v>47909.332030999998</v>
      </c>
      <c r="D1875" s="26">
        <f>'Bitcoin Data'!K1875</f>
        <v>806.23488309594188</v>
      </c>
      <c r="E1875" s="25">
        <f>'Bitcoin Data'!J1875</f>
        <v>314330.66365445836</v>
      </c>
      <c r="F1875" s="25">
        <f t="shared" si="203"/>
        <v>253.42434586492209</v>
      </c>
      <c r="G1875" s="23">
        <f>'Emissions Factors'!$AB$39/1000</f>
        <v>0.49266147344102867</v>
      </c>
      <c r="H1875" s="26">
        <f t="shared" si="209"/>
        <v>124852.41163964137</v>
      </c>
      <c r="I1875" s="23">
        <f t="shared" si="204"/>
        <v>154.85860790370185</v>
      </c>
      <c r="J1875" s="26">
        <f>I1875*'Social Cost of Carbon'!$C$4</f>
        <v>7742.9303951850925</v>
      </c>
      <c r="K1875" s="26">
        <f>I1875*'Social Cost of Carbon'!$C$5</f>
        <v>15485.860790370185</v>
      </c>
      <c r="L1875" s="26">
        <f>I1875*'Social Cost of Carbon'!$C$6</f>
        <v>23228.791185555277</v>
      </c>
      <c r="M1875" s="23">
        <f t="shared" si="205"/>
        <v>0.16161632957384975</v>
      </c>
      <c r="N1875" s="23">
        <f t="shared" si="206"/>
        <v>0.3232326591476995</v>
      </c>
      <c r="O1875" s="23">
        <f t="shared" si="207"/>
        <v>0.4848489887215493</v>
      </c>
      <c r="P1875" s="27"/>
    </row>
    <row r="1876" spans="1:16" x14ac:dyDescent="0.25">
      <c r="A1876" s="24">
        <f t="shared" si="208"/>
        <v>2021</v>
      </c>
      <c r="B1876" s="32">
        <v>44239</v>
      </c>
      <c r="C1876" s="28">
        <f>'Bitcoin Data'!C1876</f>
        <v>47504.851562999997</v>
      </c>
      <c r="D1876" s="26">
        <f>'Bitcoin Data'!K1876</f>
        <v>887.4864411793709</v>
      </c>
      <c r="E1876" s="25">
        <f>'Bitcoin Data'!J1876</f>
        <v>278427.07739726332</v>
      </c>
      <c r="F1876" s="25">
        <f t="shared" si="203"/>
        <v>247.10025604727048</v>
      </c>
      <c r="G1876" s="23">
        <f>'Emissions Factors'!$AB$39/1000</f>
        <v>0.49266147344102867</v>
      </c>
      <c r="H1876" s="26">
        <f t="shared" si="209"/>
        <v>121736.77623190373</v>
      </c>
      <c r="I1876" s="23">
        <f t="shared" si="204"/>
        <v>137.17029419641509</v>
      </c>
      <c r="J1876" s="26">
        <f>I1876*'Social Cost of Carbon'!$C$4</f>
        <v>6858.5147098207544</v>
      </c>
      <c r="K1876" s="26">
        <f>I1876*'Social Cost of Carbon'!$C$5</f>
        <v>13717.029419641509</v>
      </c>
      <c r="L1876" s="26">
        <f>I1876*'Social Cost of Carbon'!$C$6</f>
        <v>20575.544129462261</v>
      </c>
      <c r="M1876" s="23">
        <f t="shared" si="205"/>
        <v>0.14437503716278594</v>
      </c>
      <c r="N1876" s="23">
        <f t="shared" si="206"/>
        <v>0.28875007432557187</v>
      </c>
      <c r="O1876" s="23">
        <f t="shared" si="207"/>
        <v>0.43312511148835781</v>
      </c>
      <c r="P1876" s="27"/>
    </row>
    <row r="1877" spans="1:16" x14ac:dyDescent="0.25">
      <c r="A1877" s="24">
        <f t="shared" si="208"/>
        <v>2021</v>
      </c>
      <c r="B1877" s="32">
        <v>44240</v>
      </c>
      <c r="C1877" s="28">
        <f>'Bitcoin Data'!C1877</f>
        <v>47105.515625</v>
      </c>
      <c r="D1877" s="26">
        <f>'Bitcoin Data'!K1877</f>
        <v>981.24727431312681</v>
      </c>
      <c r="E1877" s="25">
        <f>'Bitcoin Data'!J1877</f>
        <v>246399.18789250596</v>
      </c>
      <c r="F1877" s="25">
        <f t="shared" si="203"/>
        <v>241.77853151248948</v>
      </c>
      <c r="G1877" s="23">
        <f>'Emissions Factors'!$AB$39/1000</f>
        <v>0.49266147344102867</v>
      </c>
      <c r="H1877" s="26">
        <f t="shared" si="209"/>
        <v>119114.96758135126</v>
      </c>
      <c r="I1877" s="23">
        <f t="shared" si="204"/>
        <v>121.39138696179485</v>
      </c>
      <c r="J1877" s="26">
        <f>I1877*'Social Cost of Carbon'!$C$4</f>
        <v>6069.5693480897426</v>
      </c>
      <c r="K1877" s="26">
        <f>I1877*'Social Cost of Carbon'!$C$5</f>
        <v>12139.138696179485</v>
      </c>
      <c r="L1877" s="26">
        <f>I1877*'Social Cost of Carbon'!$C$6</f>
        <v>18208.708044269228</v>
      </c>
      <c r="M1877" s="23">
        <f t="shared" si="205"/>
        <v>0.12885050227257208</v>
      </c>
      <c r="N1877" s="23">
        <f t="shared" si="206"/>
        <v>0.25770100454514416</v>
      </c>
      <c r="O1877" s="23">
        <f t="shared" si="207"/>
        <v>0.38655150681771627</v>
      </c>
      <c r="P1877" s="27"/>
    </row>
    <row r="1878" spans="1:16" x14ac:dyDescent="0.25">
      <c r="A1878" s="24">
        <f t="shared" si="208"/>
        <v>2021</v>
      </c>
      <c r="B1878" s="32">
        <v>44241</v>
      </c>
      <c r="C1878" s="28">
        <f>'Bitcoin Data'!C1878</f>
        <v>48717.289062999997</v>
      </c>
      <c r="D1878" s="26">
        <f>'Bitcoin Data'!K1878</f>
        <v>924.9743062692703</v>
      </c>
      <c r="E1878" s="25">
        <f>'Bitcoin Data'!J1878</f>
        <v>260837.22040767976</v>
      </c>
      <c r="F1878" s="25">
        <f t="shared" si="203"/>
        <v>241.26772699579834</v>
      </c>
      <c r="G1878" s="23">
        <f>'Emissions Factors'!$AB$39/1000</f>
        <v>0.49266147344102867</v>
      </c>
      <c r="H1878" s="26">
        <f t="shared" si="209"/>
        <v>118863.31387551787</v>
      </c>
      <c r="I1878" s="23">
        <f t="shared" si="204"/>
        <v>128.50444933430987</v>
      </c>
      <c r="J1878" s="26">
        <f>I1878*'Social Cost of Carbon'!$C$4</f>
        <v>6425.2224667154933</v>
      </c>
      <c r="K1878" s="26">
        <f>I1878*'Social Cost of Carbon'!$C$5</f>
        <v>12850.444933430987</v>
      </c>
      <c r="L1878" s="26">
        <f>I1878*'Social Cost of Carbon'!$C$6</f>
        <v>19275.667400146482</v>
      </c>
      <c r="M1878" s="23">
        <f t="shared" si="205"/>
        <v>0.13188793116970352</v>
      </c>
      <c r="N1878" s="23">
        <f t="shared" si="206"/>
        <v>0.26377586233940703</v>
      </c>
      <c r="O1878" s="23">
        <f t="shared" si="207"/>
        <v>0.39566379350911057</v>
      </c>
      <c r="P1878" s="27"/>
    </row>
    <row r="1879" spans="1:16" x14ac:dyDescent="0.25">
      <c r="A1879" s="24">
        <f t="shared" si="208"/>
        <v>2021</v>
      </c>
      <c r="B1879" s="32">
        <v>44242</v>
      </c>
      <c r="C1879" s="28">
        <f>'Bitcoin Data'!C1879</f>
        <v>47945.058594000002</v>
      </c>
      <c r="D1879" s="26">
        <f>'Bitcoin Data'!K1879</f>
        <v>949.96833438885369</v>
      </c>
      <c r="E1879" s="25">
        <f>'Bitcoin Data'!J1879</f>
        <v>252116.32694550563</v>
      </c>
      <c r="F1879" s="25">
        <f t="shared" si="203"/>
        <v>239.50252718065767</v>
      </c>
      <c r="G1879" s="23">
        <f>'Emissions Factors'!$AB$39/1000</f>
        <v>0.49266147344102867</v>
      </c>
      <c r="H1879" s="26">
        <f t="shared" si="209"/>
        <v>117993.66793367283</v>
      </c>
      <c r="I1879" s="23">
        <f t="shared" si="204"/>
        <v>124.20800111151291</v>
      </c>
      <c r="J1879" s="26">
        <f>I1879*'Social Cost of Carbon'!$C$4</f>
        <v>6210.4000555756456</v>
      </c>
      <c r="K1879" s="26">
        <f>I1879*'Social Cost of Carbon'!$C$5</f>
        <v>12420.800111151291</v>
      </c>
      <c r="L1879" s="26">
        <f>I1879*'Social Cost of Carbon'!$C$6</f>
        <v>18631.200166726936</v>
      </c>
      <c r="M1879" s="23">
        <f t="shared" si="205"/>
        <v>0.12953159799355912</v>
      </c>
      <c r="N1879" s="23">
        <f t="shared" si="206"/>
        <v>0.25906319598711824</v>
      </c>
      <c r="O1879" s="23">
        <f t="shared" si="207"/>
        <v>0.38859479398067737</v>
      </c>
      <c r="P1879" s="27"/>
    </row>
    <row r="1880" spans="1:16" x14ac:dyDescent="0.25">
      <c r="A1880" s="24">
        <f t="shared" si="208"/>
        <v>2021</v>
      </c>
      <c r="B1880" s="32">
        <v>44243</v>
      </c>
      <c r="C1880" s="28">
        <f>'Bitcoin Data'!C1880</f>
        <v>49199.871094000002</v>
      </c>
      <c r="D1880" s="26">
        <f>'Bitcoin Data'!K1880</f>
        <v>756.23897151499875</v>
      </c>
      <c r="E1880" s="25">
        <f>'Bitcoin Data'!J1880</f>
        <v>313135.16049911524</v>
      </c>
      <c r="F1880" s="25">
        <f t="shared" si="203"/>
        <v>236.80501172103499</v>
      </c>
      <c r="G1880" s="23">
        <f>'Emissions Factors'!$AB$39/1000</f>
        <v>0.49266147344102867</v>
      </c>
      <c r="H1880" s="26">
        <f t="shared" si="209"/>
        <v>116664.70599270516</v>
      </c>
      <c r="I1880" s="23">
        <f t="shared" si="204"/>
        <v>154.26962955768713</v>
      </c>
      <c r="J1880" s="26">
        <f>I1880*'Social Cost of Carbon'!$C$4</f>
        <v>7713.4814778843565</v>
      </c>
      <c r="K1880" s="26">
        <f>I1880*'Social Cost of Carbon'!$C$5</f>
        <v>15426.962955768713</v>
      </c>
      <c r="L1880" s="26">
        <f>I1880*'Social Cost of Carbon'!$C$6</f>
        <v>23140.444433653069</v>
      </c>
      <c r="M1880" s="23">
        <f t="shared" si="205"/>
        <v>0.15677848958480356</v>
      </c>
      <c r="N1880" s="23">
        <f t="shared" si="206"/>
        <v>0.31355697916960712</v>
      </c>
      <c r="O1880" s="23">
        <f t="shared" si="207"/>
        <v>0.47033546875441062</v>
      </c>
      <c r="P1880" s="27"/>
    </row>
    <row r="1881" spans="1:16" x14ac:dyDescent="0.25">
      <c r="A1881" s="24">
        <f t="shared" si="208"/>
        <v>2021</v>
      </c>
      <c r="B1881" s="32">
        <v>44244</v>
      </c>
      <c r="C1881" s="28">
        <f>'Bitcoin Data'!C1881</f>
        <v>52149.007812999997</v>
      </c>
      <c r="D1881" s="26">
        <f>'Bitcoin Data'!K1881</f>
        <v>862.48203162434118</v>
      </c>
      <c r="E1881" s="25">
        <f>'Bitcoin Data'!J1881</f>
        <v>268461.02881786769</v>
      </c>
      <c r="F1881" s="25">
        <f t="shared" si="203"/>
        <v>231.54281354679534</v>
      </c>
      <c r="G1881" s="23">
        <f>'Emissions Factors'!$AB$39/1000</f>
        <v>0.49266147344102867</v>
      </c>
      <c r="H1881" s="26">
        <f t="shared" si="209"/>
        <v>114072.22368664558</v>
      </c>
      <c r="I1881" s="23">
        <f t="shared" si="204"/>
        <v>132.26040601890517</v>
      </c>
      <c r="J1881" s="26">
        <f>I1881*'Social Cost of Carbon'!$C$4</f>
        <v>6613.0203009452589</v>
      </c>
      <c r="K1881" s="26">
        <f>I1881*'Social Cost of Carbon'!$C$5</f>
        <v>13226.040601890518</v>
      </c>
      <c r="L1881" s="26">
        <f>I1881*'Social Cost of Carbon'!$C$6</f>
        <v>19839.060902835776</v>
      </c>
      <c r="M1881" s="23">
        <f t="shared" si="205"/>
        <v>0.12681008859571682</v>
      </c>
      <c r="N1881" s="23">
        <f t="shared" si="206"/>
        <v>0.25362017719143365</v>
      </c>
      <c r="O1881" s="23">
        <f t="shared" si="207"/>
        <v>0.3804302657871505</v>
      </c>
      <c r="P1881" s="27"/>
    </row>
    <row r="1882" spans="1:16" x14ac:dyDescent="0.25">
      <c r="A1882" s="24">
        <f t="shared" si="208"/>
        <v>2021</v>
      </c>
      <c r="B1882" s="32">
        <v>44245</v>
      </c>
      <c r="C1882" s="28">
        <f>'Bitcoin Data'!C1882</f>
        <v>51679.796875</v>
      </c>
      <c r="D1882" s="26">
        <f>'Bitcoin Data'!K1882</f>
        <v>856.24583769384458</v>
      </c>
      <c r="E1882" s="25">
        <f>'Bitcoin Data'!J1882</f>
        <v>268908.79892968573</v>
      </c>
      <c r="F1882" s="25">
        <f t="shared" si="203"/>
        <v>230.25203980279437</v>
      </c>
      <c r="G1882" s="23">
        <f>'Emissions Factors'!$AB$39/1000</f>
        <v>0.49266147344102867</v>
      </c>
      <c r="H1882" s="26">
        <f t="shared" si="209"/>
        <v>113436.30919204706</v>
      </c>
      <c r="I1882" s="23">
        <f t="shared" si="204"/>
        <v>132.48100510195627</v>
      </c>
      <c r="J1882" s="26">
        <f>I1882*'Social Cost of Carbon'!$C$4</f>
        <v>6624.0502550978135</v>
      </c>
      <c r="K1882" s="26">
        <f>I1882*'Social Cost of Carbon'!$C$5</f>
        <v>13248.100510195627</v>
      </c>
      <c r="L1882" s="26">
        <f>I1882*'Social Cost of Carbon'!$C$6</f>
        <v>19872.150765293442</v>
      </c>
      <c r="M1882" s="23">
        <f t="shared" si="205"/>
        <v>0.1281748508245818</v>
      </c>
      <c r="N1882" s="23">
        <f t="shared" si="206"/>
        <v>0.2563497016491636</v>
      </c>
      <c r="O1882" s="23">
        <f t="shared" si="207"/>
        <v>0.3845245524737454</v>
      </c>
      <c r="P1882" s="27"/>
    </row>
    <row r="1883" spans="1:16" x14ac:dyDescent="0.25">
      <c r="A1883" s="24">
        <f t="shared" si="208"/>
        <v>2021</v>
      </c>
      <c r="B1883" s="32">
        <v>44246</v>
      </c>
      <c r="C1883" s="28">
        <f>'Bitcoin Data'!C1883</f>
        <v>55888.132812999997</v>
      </c>
      <c r="D1883" s="26">
        <f>'Bitcoin Data'!K1883</f>
        <v>956.22609434764115</v>
      </c>
      <c r="E1883" s="25">
        <f>'Bitcoin Data'!J1883</f>
        <v>242613.81277338858</v>
      </c>
      <c r="F1883" s="25">
        <f t="shared" si="203"/>
        <v>231.99365862308719</v>
      </c>
      <c r="G1883" s="23">
        <f>'Emissions Factors'!$AB$39/1000</f>
        <v>0.49266147344102867</v>
      </c>
      <c r="H1883" s="26">
        <f t="shared" si="209"/>
        <v>114294.33768622513</v>
      </c>
      <c r="I1883" s="23">
        <f t="shared" si="204"/>
        <v>119.52647847808348</v>
      </c>
      <c r="J1883" s="26">
        <f>I1883*'Social Cost of Carbon'!$C$4</f>
        <v>5976.3239239041741</v>
      </c>
      <c r="K1883" s="26">
        <f>I1883*'Social Cost of Carbon'!$C$5</f>
        <v>11952.647847808348</v>
      </c>
      <c r="L1883" s="26">
        <f>I1883*'Social Cost of Carbon'!$C$6</f>
        <v>17928.97177171252</v>
      </c>
      <c r="M1883" s="23">
        <f t="shared" si="205"/>
        <v>0.10693368382695434</v>
      </c>
      <c r="N1883" s="23">
        <f t="shared" si="206"/>
        <v>0.21386736765390868</v>
      </c>
      <c r="O1883" s="23">
        <f t="shared" si="207"/>
        <v>0.32080105148086302</v>
      </c>
      <c r="P1883" s="27"/>
    </row>
    <row r="1884" spans="1:16" x14ac:dyDescent="0.25">
      <c r="A1884" s="24">
        <f t="shared" si="208"/>
        <v>2021</v>
      </c>
      <c r="B1884" s="32">
        <v>44247</v>
      </c>
      <c r="C1884" s="28">
        <f>'Bitcoin Data'!C1884</f>
        <v>56099.519530999998</v>
      </c>
      <c r="D1884" s="26">
        <f>'Bitcoin Data'!K1884</f>
        <v>912.50126736287132</v>
      </c>
      <c r="E1884" s="25">
        <f>'Bitcoin Data'!J1884</f>
        <v>256949.88252924997</v>
      </c>
      <c r="F1884" s="25">
        <f t="shared" si="203"/>
        <v>234.46709345668148</v>
      </c>
      <c r="G1884" s="23">
        <f>'Emissions Factors'!$AB$39/1000</f>
        <v>0.49266147344102867</v>
      </c>
      <c r="H1884" s="26">
        <f t="shared" si="209"/>
        <v>115512.90373580408</v>
      </c>
      <c r="I1884" s="23">
        <f t="shared" si="204"/>
        <v>126.58930772735953</v>
      </c>
      <c r="J1884" s="26">
        <f>I1884*'Social Cost of Carbon'!$C$4</f>
        <v>6329.465386367976</v>
      </c>
      <c r="K1884" s="26">
        <f>I1884*'Social Cost of Carbon'!$C$5</f>
        <v>12658.930772735952</v>
      </c>
      <c r="L1884" s="26">
        <f>I1884*'Social Cost of Carbon'!$C$6</f>
        <v>18988.39615910393</v>
      </c>
      <c r="M1884" s="23">
        <f t="shared" si="205"/>
        <v>0.11282566124065253</v>
      </c>
      <c r="N1884" s="23">
        <f t="shared" si="206"/>
        <v>0.22565132248130507</v>
      </c>
      <c r="O1884" s="23">
        <f t="shared" si="207"/>
        <v>0.33847698372195761</v>
      </c>
      <c r="P1884" s="27"/>
    </row>
    <row r="1885" spans="1:16" x14ac:dyDescent="0.25">
      <c r="A1885" s="24">
        <f t="shared" si="208"/>
        <v>2021</v>
      </c>
      <c r="B1885" s="32">
        <v>44248</v>
      </c>
      <c r="C1885" s="28">
        <f>'Bitcoin Data'!C1885</f>
        <v>57539.945312999997</v>
      </c>
      <c r="D1885" s="26">
        <f>'Bitcoin Data'!K1885</f>
        <v>881.22980515029872</v>
      </c>
      <c r="E1885" s="25">
        <f>'Bitcoin Data'!J1885</f>
        <v>263539.46463320591</v>
      </c>
      <c r="F1885" s="25">
        <f t="shared" si="203"/>
        <v>232.23883106813406</v>
      </c>
      <c r="G1885" s="23">
        <f>'Emissions Factors'!$AB$39/1000</f>
        <v>0.49266147344102867</v>
      </c>
      <c r="H1885" s="26">
        <f t="shared" si="209"/>
        <v>114415.12470424909</v>
      </c>
      <c r="I1885" s="23">
        <f t="shared" si="204"/>
        <v>129.83574095605508</v>
      </c>
      <c r="J1885" s="26">
        <f>I1885*'Social Cost of Carbon'!$C$4</f>
        <v>6491.7870478027535</v>
      </c>
      <c r="K1885" s="26">
        <f>I1885*'Social Cost of Carbon'!$C$5</f>
        <v>12983.574095605507</v>
      </c>
      <c r="L1885" s="26">
        <f>I1885*'Social Cost of Carbon'!$C$6</f>
        <v>19475.361143408263</v>
      </c>
      <c r="M1885" s="23">
        <f t="shared" si="205"/>
        <v>0.11282226655742171</v>
      </c>
      <c r="N1885" s="23">
        <f t="shared" si="206"/>
        <v>0.22564453311484342</v>
      </c>
      <c r="O1885" s="23">
        <f t="shared" si="207"/>
        <v>0.33846679967226517</v>
      </c>
      <c r="P1885" s="27"/>
    </row>
    <row r="1886" spans="1:16" x14ac:dyDescent="0.25">
      <c r="A1886" s="24">
        <f t="shared" si="208"/>
        <v>2021</v>
      </c>
      <c r="B1886" s="32">
        <v>44249</v>
      </c>
      <c r="C1886" s="28">
        <f>'Bitcoin Data'!C1886</f>
        <v>54207.320312999997</v>
      </c>
      <c r="D1886" s="26">
        <f>'Bitcoin Data'!K1886</f>
        <v>831.25519534497096</v>
      </c>
      <c r="E1886" s="25">
        <f>'Bitcoin Data'!J1886</f>
        <v>277526.70235240815</v>
      </c>
      <c r="F1886" s="25">
        <f t="shared" si="203"/>
        <v>230.69551317739666</v>
      </c>
      <c r="G1886" s="23">
        <f>'Emissions Factors'!$AB$39/1000</f>
        <v>0.49266147344102867</v>
      </c>
      <c r="H1886" s="26">
        <f t="shared" si="209"/>
        <v>113654.79143821048</v>
      </c>
      <c r="I1886" s="23">
        <f t="shared" si="204"/>
        <v>136.72671410016719</v>
      </c>
      <c r="J1886" s="26">
        <f>I1886*'Social Cost of Carbon'!$C$4</f>
        <v>6836.3357050083596</v>
      </c>
      <c r="K1886" s="26">
        <f>I1886*'Social Cost of Carbon'!$C$5</f>
        <v>13672.671410016719</v>
      </c>
      <c r="L1886" s="26">
        <f>I1886*'Social Cost of Carbon'!$C$6</f>
        <v>20509.007115025077</v>
      </c>
      <c r="M1886" s="23">
        <f t="shared" si="205"/>
        <v>0.12611462189118525</v>
      </c>
      <c r="N1886" s="23">
        <f t="shared" si="206"/>
        <v>0.25222924378237049</v>
      </c>
      <c r="O1886" s="23">
        <f t="shared" si="207"/>
        <v>0.37834386567355566</v>
      </c>
      <c r="P1886" s="27"/>
    </row>
    <row r="1887" spans="1:16" x14ac:dyDescent="0.25">
      <c r="A1887" s="24">
        <f t="shared" si="208"/>
        <v>2021</v>
      </c>
      <c r="B1887" s="32">
        <v>44250</v>
      </c>
      <c r="C1887" s="28">
        <f>'Bitcoin Data'!C1887</f>
        <v>48824.425780999998</v>
      </c>
      <c r="D1887" s="26">
        <f>'Bitcoin Data'!K1887</f>
        <v>793.72078666549078</v>
      </c>
      <c r="E1887" s="25">
        <f>'Bitcoin Data'!J1887</f>
        <v>285745.36566313222</v>
      </c>
      <c r="F1887" s="25">
        <f t="shared" si="203"/>
        <v>226.80203642015962</v>
      </c>
      <c r="G1887" s="23">
        <f>'Emissions Factors'!$AB$39/1000</f>
        <v>0.49266147344102867</v>
      </c>
      <c r="H1887" s="26">
        <f t="shared" si="209"/>
        <v>111736.62544218168</v>
      </c>
      <c r="I1887" s="23">
        <f t="shared" si="204"/>
        <v>140.77573287654423</v>
      </c>
      <c r="J1887" s="26">
        <f>I1887*'Social Cost of Carbon'!$C$4</f>
        <v>7038.7866438272113</v>
      </c>
      <c r="K1887" s="26">
        <f>I1887*'Social Cost of Carbon'!$C$5</f>
        <v>14077.573287654423</v>
      </c>
      <c r="L1887" s="26">
        <f>I1887*'Social Cost of Carbon'!$C$6</f>
        <v>21116.359931481635</v>
      </c>
      <c r="M1887" s="23">
        <f t="shared" si="205"/>
        <v>0.14416527242735852</v>
      </c>
      <c r="N1887" s="23">
        <f t="shared" si="206"/>
        <v>0.28833054485471704</v>
      </c>
      <c r="O1887" s="23">
        <f t="shared" si="207"/>
        <v>0.43249581728207559</v>
      </c>
      <c r="P1887" s="27"/>
    </row>
    <row r="1888" spans="1:16" x14ac:dyDescent="0.25">
      <c r="A1888" s="24">
        <f t="shared" si="208"/>
        <v>2021</v>
      </c>
      <c r="B1888" s="32">
        <v>44251</v>
      </c>
      <c r="C1888" s="28">
        <f>'Bitcoin Data'!C1888</f>
        <v>49705.332030999998</v>
      </c>
      <c r="D1888" s="26">
        <f>'Bitcoin Data'!K1888</f>
        <v>993.70652533951636</v>
      </c>
      <c r="E1888" s="25">
        <f>'Bitcoin Data'!J1888</f>
        <v>229921.63835451394</v>
      </c>
      <c r="F1888" s="25">
        <f t="shared" si="203"/>
        <v>228.47463234963291</v>
      </c>
      <c r="G1888" s="23">
        <f>'Emissions Factors'!$AB$39/1000</f>
        <v>0.49266147344102867</v>
      </c>
      <c r="H1888" s="26">
        <f t="shared" si="209"/>
        <v>112560.64901726747</v>
      </c>
      <c r="I1888" s="23">
        <f t="shared" si="204"/>
        <v>113.27353312771017</v>
      </c>
      <c r="J1888" s="26">
        <f>I1888*'Social Cost of Carbon'!$C$4</f>
        <v>5663.6766563855081</v>
      </c>
      <c r="K1888" s="26">
        <f>I1888*'Social Cost of Carbon'!$C$5</f>
        <v>11327.353312771016</v>
      </c>
      <c r="L1888" s="26">
        <f>I1888*'Social Cost of Carbon'!$C$6</f>
        <v>16991.029969156523</v>
      </c>
      <c r="M1888" s="23">
        <f t="shared" si="205"/>
        <v>0.113945052270312</v>
      </c>
      <c r="N1888" s="23">
        <f t="shared" si="206"/>
        <v>0.227890104540624</v>
      </c>
      <c r="O1888" s="23">
        <f t="shared" si="207"/>
        <v>0.34183515681093596</v>
      </c>
      <c r="P1888" s="27"/>
    </row>
    <row r="1889" spans="1:16" x14ac:dyDescent="0.25">
      <c r="A1889" s="24">
        <f t="shared" si="208"/>
        <v>2021</v>
      </c>
      <c r="B1889" s="32">
        <v>44252</v>
      </c>
      <c r="C1889" s="28">
        <f>'Bitcoin Data'!C1889</f>
        <v>47093.851562999997</v>
      </c>
      <c r="D1889" s="26">
        <f>'Bitcoin Data'!K1889</f>
        <v>974.97562560935978</v>
      </c>
      <c r="E1889" s="25">
        <f>'Bitcoin Data'!J1889</f>
        <v>239731.15658803497</v>
      </c>
      <c r="F1889" s="25">
        <f t="shared" si="203"/>
        <v>233.7320343724748</v>
      </c>
      <c r="G1889" s="23">
        <f>'Emissions Factors'!$AB$39/1000</f>
        <v>0.49266147344102867</v>
      </c>
      <c r="H1889" s="26">
        <f t="shared" si="209"/>
        <v>115150.76844431259</v>
      </c>
      <c r="I1889" s="23">
        <f t="shared" si="204"/>
        <v>118.10630483438328</v>
      </c>
      <c r="J1889" s="26">
        <f>I1889*'Social Cost of Carbon'!$C$4</f>
        <v>5905.3152417191641</v>
      </c>
      <c r="K1889" s="26">
        <f>I1889*'Social Cost of Carbon'!$C$5</f>
        <v>11810.630483438328</v>
      </c>
      <c r="L1889" s="26">
        <f>I1889*'Social Cost of Carbon'!$C$6</f>
        <v>17715.945725157493</v>
      </c>
      <c r="M1889" s="23">
        <f t="shared" si="205"/>
        <v>0.12539461194460394</v>
      </c>
      <c r="N1889" s="23">
        <f t="shared" si="206"/>
        <v>0.25078922388920788</v>
      </c>
      <c r="O1889" s="23">
        <f t="shared" si="207"/>
        <v>0.37618383583381182</v>
      </c>
      <c r="P1889" s="27"/>
    </row>
    <row r="1890" spans="1:16" x14ac:dyDescent="0.25">
      <c r="A1890" s="24">
        <f t="shared" si="208"/>
        <v>2021</v>
      </c>
      <c r="B1890" s="32">
        <v>44253</v>
      </c>
      <c r="C1890" s="28">
        <f>'Bitcoin Data'!C1890</f>
        <v>46339.761719000002</v>
      </c>
      <c r="D1890" s="26">
        <f>'Bitcoin Data'!K1890</f>
        <v>868.72586872586874</v>
      </c>
      <c r="E1890" s="25">
        <f>'Bitcoin Data'!J1890</f>
        <v>274551.20624130126</v>
      </c>
      <c r="F1890" s="25">
        <f t="shared" si="203"/>
        <v>238.50973515170958</v>
      </c>
      <c r="G1890" s="23">
        <f>'Emissions Factors'!$AB$39/1000</f>
        <v>0.49266147344102867</v>
      </c>
      <c r="H1890" s="26">
        <f t="shared" si="209"/>
        <v>117504.55754987075</v>
      </c>
      <c r="I1890" s="23">
        <f t="shared" si="204"/>
        <v>135.26080180185122</v>
      </c>
      <c r="J1890" s="26">
        <f>I1890*'Social Cost of Carbon'!$C$4</f>
        <v>6763.0400900925606</v>
      </c>
      <c r="K1890" s="26">
        <f>I1890*'Social Cost of Carbon'!$C$5</f>
        <v>13526.080180185121</v>
      </c>
      <c r="L1890" s="26">
        <f>I1890*'Social Cost of Carbon'!$C$6</f>
        <v>20289.120270277683</v>
      </c>
      <c r="M1890" s="23">
        <f t="shared" si="205"/>
        <v>0.14594464535883903</v>
      </c>
      <c r="N1890" s="23">
        <f t="shared" si="206"/>
        <v>0.29188929071767805</v>
      </c>
      <c r="O1890" s="23">
        <f t="shared" si="207"/>
        <v>0.43783393607651716</v>
      </c>
      <c r="P1890" s="27"/>
    </row>
    <row r="1891" spans="1:16" x14ac:dyDescent="0.25">
      <c r="A1891" s="24">
        <f t="shared" si="208"/>
        <v>2021</v>
      </c>
      <c r="B1891" s="32">
        <v>44254</v>
      </c>
      <c r="C1891" s="28">
        <f>'Bitcoin Data'!C1891</f>
        <v>46188.453125</v>
      </c>
      <c r="D1891" s="26">
        <f>'Bitcoin Data'!K1891</f>
        <v>981.24727431312681</v>
      </c>
      <c r="E1891" s="25">
        <f>'Bitcoin Data'!J1891</f>
        <v>240034.39961589413</v>
      </c>
      <c r="F1891" s="25">
        <f t="shared" si="203"/>
        <v>235.53310036448397</v>
      </c>
      <c r="G1891" s="23">
        <f>'Emissions Factors'!$AB$39/1000</f>
        <v>0.49266147344102867</v>
      </c>
      <c r="H1891" s="26">
        <f t="shared" si="209"/>
        <v>116038.08426970037</v>
      </c>
      <c r="I1891" s="23">
        <f t="shared" si="204"/>
        <v>118.25570099129909</v>
      </c>
      <c r="J1891" s="26">
        <f>I1891*'Social Cost of Carbon'!$C$4</f>
        <v>5912.7850495649545</v>
      </c>
      <c r="K1891" s="26">
        <f>I1891*'Social Cost of Carbon'!$C$5</f>
        <v>11825.570099129909</v>
      </c>
      <c r="L1891" s="26">
        <f>I1891*'Social Cost of Carbon'!$C$6</f>
        <v>17738.355148694864</v>
      </c>
      <c r="M1891" s="23">
        <f t="shared" si="205"/>
        <v>0.12801435531004168</v>
      </c>
      <c r="N1891" s="23">
        <f t="shared" si="206"/>
        <v>0.25602871062008337</v>
      </c>
      <c r="O1891" s="23">
        <f t="shared" si="207"/>
        <v>0.38404306593012499</v>
      </c>
      <c r="P1891" s="27"/>
    </row>
    <row r="1892" spans="1:16" x14ac:dyDescent="0.25">
      <c r="A1892" s="24">
        <f t="shared" si="208"/>
        <v>2021</v>
      </c>
      <c r="B1892" s="32">
        <v>44255</v>
      </c>
      <c r="C1892" s="28">
        <f>'Bitcoin Data'!C1892</f>
        <v>45137.769530999998</v>
      </c>
      <c r="D1892" s="26">
        <f>'Bitcoin Data'!K1892</f>
        <v>818.77729257641909</v>
      </c>
      <c r="E1892" s="25">
        <f>'Bitcoin Data'!J1892</f>
        <v>290669.38628794265</v>
      </c>
      <c r="F1892" s="25">
        <f t="shared" si="203"/>
        <v>237.993493139691</v>
      </c>
      <c r="G1892" s="23">
        <f>'Emissions Factors'!$AB$39/1000</f>
        <v>0.49266147344102867</v>
      </c>
      <c r="H1892" s="26">
        <f t="shared" si="209"/>
        <v>117250.22499957751</v>
      </c>
      <c r="I1892" s="23">
        <f t="shared" si="204"/>
        <v>143.20160813281734</v>
      </c>
      <c r="J1892" s="26">
        <f>I1892*'Social Cost of Carbon'!$C$4</f>
        <v>7160.0804066408673</v>
      </c>
      <c r="K1892" s="26">
        <f>I1892*'Social Cost of Carbon'!$C$5</f>
        <v>14320.160813281735</v>
      </c>
      <c r="L1892" s="26">
        <f>I1892*'Social Cost of Carbon'!$C$6</f>
        <v>21480.241219922602</v>
      </c>
      <c r="M1892" s="23">
        <f t="shared" si="205"/>
        <v>0.15862725342960118</v>
      </c>
      <c r="N1892" s="23">
        <f t="shared" si="206"/>
        <v>0.31725450685920237</v>
      </c>
      <c r="O1892" s="23">
        <f t="shared" si="207"/>
        <v>0.47588176028880358</v>
      </c>
      <c r="P1892" s="27"/>
    </row>
    <row r="1893" spans="1:16" x14ac:dyDescent="0.25">
      <c r="A1893" s="24">
        <f t="shared" si="208"/>
        <v>2021</v>
      </c>
      <c r="B1893" s="32">
        <v>44256</v>
      </c>
      <c r="C1893" s="28">
        <f>'Bitcoin Data'!C1893</f>
        <v>49631.242187999997</v>
      </c>
      <c r="D1893" s="26">
        <f>'Bitcoin Data'!K1893</f>
        <v>812.49435767807176</v>
      </c>
      <c r="E1893" s="25">
        <f>'Bitcoin Data'!J1893</f>
        <v>289866.90820614994</v>
      </c>
      <c r="F1893" s="25">
        <f t="shared" si="203"/>
        <v>235.51522739508439</v>
      </c>
      <c r="G1893" s="23">
        <f>'Emissions Factors'!$AB$39/1000</f>
        <v>0.49266147344102867</v>
      </c>
      <c r="H1893" s="26">
        <f t="shared" si="209"/>
        <v>116029.2789462612</v>
      </c>
      <c r="I1893" s="23">
        <f t="shared" si="204"/>
        <v>142.80625809863722</v>
      </c>
      <c r="J1893" s="26">
        <f>I1893*'Social Cost of Carbon'!$C$4</f>
        <v>7140.3129049318604</v>
      </c>
      <c r="K1893" s="26">
        <f>I1893*'Social Cost of Carbon'!$C$5</f>
        <v>14280.625809863721</v>
      </c>
      <c r="L1893" s="26">
        <f>I1893*'Social Cost of Carbon'!$C$6</f>
        <v>21420.938714795582</v>
      </c>
      <c r="M1893" s="23">
        <f t="shared" si="205"/>
        <v>0.14386730192818484</v>
      </c>
      <c r="N1893" s="23">
        <f t="shared" si="206"/>
        <v>0.28773460385636968</v>
      </c>
      <c r="O1893" s="23">
        <f t="shared" si="207"/>
        <v>0.43160190578455454</v>
      </c>
      <c r="P1893" s="27"/>
    </row>
    <row r="1894" spans="1:16" x14ac:dyDescent="0.25">
      <c r="A1894" s="24">
        <f t="shared" si="208"/>
        <v>2021</v>
      </c>
      <c r="B1894" s="32">
        <v>44257</v>
      </c>
      <c r="C1894" s="28">
        <f>'Bitcoin Data'!C1894</f>
        <v>48378.988280999998</v>
      </c>
      <c r="D1894" s="26">
        <f>'Bitcoin Data'!K1894</f>
        <v>893.74379344587885</v>
      </c>
      <c r="E1894" s="25">
        <f>'Bitcoin Data'!J1894</f>
        <v>262585.30574030295</v>
      </c>
      <c r="F1894" s="25">
        <f t="shared" si="203"/>
        <v>234.68398725548425</v>
      </c>
      <c r="G1894" s="23">
        <f>'Emissions Factors'!$AB$39/1000</f>
        <v>0.49266147344102867</v>
      </c>
      <c r="H1894" s="26">
        <f t="shared" si="209"/>
        <v>115619.75895430247</v>
      </c>
      <c r="I1894" s="23">
        <f t="shared" si="204"/>
        <v>129.36566362998065</v>
      </c>
      <c r="J1894" s="26">
        <f>I1894*'Social Cost of Carbon'!$C$4</f>
        <v>6468.2831814990323</v>
      </c>
      <c r="K1894" s="26">
        <f>I1894*'Social Cost of Carbon'!$C$5</f>
        <v>12936.566362998065</v>
      </c>
      <c r="L1894" s="26">
        <f>I1894*'Social Cost of Carbon'!$C$6</f>
        <v>19404.849544497098</v>
      </c>
      <c r="M1894" s="23">
        <f t="shared" si="205"/>
        <v>0.1337002573085915</v>
      </c>
      <c r="N1894" s="23">
        <f t="shared" si="206"/>
        <v>0.267400514617183</v>
      </c>
      <c r="O1894" s="23">
        <f t="shared" si="207"/>
        <v>0.40110077192577448</v>
      </c>
      <c r="P1894" s="27"/>
    </row>
    <row r="1895" spans="1:16" x14ac:dyDescent="0.25">
      <c r="A1895" s="24">
        <f t="shared" si="208"/>
        <v>2021</v>
      </c>
      <c r="B1895" s="32">
        <v>44258</v>
      </c>
      <c r="C1895" s="28">
        <f>'Bitcoin Data'!C1895</f>
        <v>50538.242187999997</v>
      </c>
      <c r="D1895" s="26">
        <f>'Bitcoin Data'!K1895</f>
        <v>949.96833438885369</v>
      </c>
      <c r="E1895" s="25">
        <f>'Bitcoin Data'!J1895</f>
        <v>250865.87153771496</v>
      </c>
      <c r="F1895" s="25">
        <f t="shared" si="203"/>
        <v>238.31463413969124</v>
      </c>
      <c r="G1895" s="23">
        <f>'Emissions Factors'!$AB$39/1000</f>
        <v>0.49266147344102867</v>
      </c>
      <c r="H1895" s="26">
        <f t="shared" si="209"/>
        <v>117408.43879781995</v>
      </c>
      <c r="I1895" s="23">
        <f t="shared" si="204"/>
        <v>123.59194990783847</v>
      </c>
      <c r="J1895" s="26">
        <f>I1895*'Social Cost of Carbon'!$C$4</f>
        <v>6179.5974953919231</v>
      </c>
      <c r="K1895" s="26">
        <f>I1895*'Social Cost of Carbon'!$C$5</f>
        <v>12359.194990783846</v>
      </c>
      <c r="L1895" s="26">
        <f>I1895*'Social Cost of Carbon'!$C$6</f>
        <v>18538.792486175771</v>
      </c>
      <c r="M1895" s="23">
        <f t="shared" si="205"/>
        <v>0.12227567140946646</v>
      </c>
      <c r="N1895" s="23">
        <f t="shared" si="206"/>
        <v>0.24455134281893293</v>
      </c>
      <c r="O1895" s="23">
        <f t="shared" si="207"/>
        <v>0.36682701422839942</v>
      </c>
      <c r="P1895" s="27"/>
    </row>
    <row r="1896" spans="1:16" x14ac:dyDescent="0.25">
      <c r="A1896" s="24">
        <f t="shared" si="208"/>
        <v>2021</v>
      </c>
      <c r="B1896" s="32">
        <v>44259</v>
      </c>
      <c r="C1896" s="28">
        <f>'Bitcoin Data'!C1896</f>
        <v>48561.167969000002</v>
      </c>
      <c r="D1896" s="26">
        <f>'Bitcoin Data'!K1896</f>
        <v>800</v>
      </c>
      <c r="E1896" s="25">
        <f>'Bitcoin Data'!J1896</f>
        <v>295679.97595559317</v>
      </c>
      <c r="F1896" s="25">
        <f t="shared" si="203"/>
        <v>236.54398076447455</v>
      </c>
      <c r="G1896" s="23">
        <f>'Emissions Factors'!$AB$39/1000</f>
        <v>0.49266147344102867</v>
      </c>
      <c r="H1896" s="26">
        <f t="shared" si="209"/>
        <v>116536.10609703237</v>
      </c>
      <c r="I1896" s="23">
        <f t="shared" si="204"/>
        <v>145.67013262129046</v>
      </c>
      <c r="J1896" s="26">
        <f>I1896*'Social Cost of Carbon'!$C$4</f>
        <v>7283.5066310645234</v>
      </c>
      <c r="K1896" s="26">
        <f>I1896*'Social Cost of Carbon'!$C$5</f>
        <v>14567.013262129047</v>
      </c>
      <c r="L1896" s="26">
        <f>I1896*'Social Cost of Carbon'!$C$6</f>
        <v>21850.51989319357</v>
      </c>
      <c r="M1896" s="23">
        <f t="shared" si="205"/>
        <v>0.14998623253283563</v>
      </c>
      <c r="N1896" s="23">
        <f t="shared" si="206"/>
        <v>0.29997246506567127</v>
      </c>
      <c r="O1896" s="23">
        <f t="shared" si="207"/>
        <v>0.44995869759850687</v>
      </c>
      <c r="P1896" s="27"/>
    </row>
    <row r="1897" spans="1:16" x14ac:dyDescent="0.25">
      <c r="A1897" s="24">
        <f t="shared" si="208"/>
        <v>2021</v>
      </c>
      <c r="B1897" s="32">
        <v>44260</v>
      </c>
      <c r="C1897" s="28">
        <f>'Bitcoin Data'!C1897</f>
        <v>48927.304687999997</v>
      </c>
      <c r="D1897" s="26">
        <f>'Bitcoin Data'!K1897</f>
        <v>931.29139072847681</v>
      </c>
      <c r="E1897" s="25">
        <f>'Bitcoin Data'!J1897</f>
        <v>246807.6155141106</v>
      </c>
      <c r="F1897" s="25">
        <f t="shared" si="203"/>
        <v>229.84980749451523</v>
      </c>
      <c r="G1897" s="23">
        <f>'Emissions Factors'!$AB$39/1000</f>
        <v>0.49266147344102867</v>
      </c>
      <c r="H1897" s="26">
        <f t="shared" si="209"/>
        <v>113238.14483038467</v>
      </c>
      <c r="I1897" s="23">
        <f t="shared" si="204"/>
        <v>121.59260351564862</v>
      </c>
      <c r="J1897" s="26">
        <f>I1897*'Social Cost of Carbon'!$C$4</f>
        <v>6079.6301757824313</v>
      </c>
      <c r="K1897" s="26">
        <f>I1897*'Social Cost of Carbon'!$C$5</f>
        <v>12159.260351564863</v>
      </c>
      <c r="L1897" s="26">
        <f>I1897*'Social Cost of Carbon'!$C$6</f>
        <v>18238.890527347292</v>
      </c>
      <c r="M1897" s="23">
        <f t="shared" si="205"/>
        <v>0.1242584322711227</v>
      </c>
      <c r="N1897" s="23">
        <f t="shared" si="206"/>
        <v>0.24851686454224539</v>
      </c>
      <c r="O1897" s="23">
        <f t="shared" si="207"/>
        <v>0.37277529681336802</v>
      </c>
      <c r="P1897" s="27"/>
    </row>
    <row r="1898" spans="1:16" x14ac:dyDescent="0.25">
      <c r="A1898" s="24">
        <f t="shared" si="208"/>
        <v>2021</v>
      </c>
      <c r="B1898" s="32">
        <v>44261</v>
      </c>
      <c r="C1898" s="28">
        <f>'Bitcoin Data'!C1898</f>
        <v>48912.382812999997</v>
      </c>
      <c r="D1898" s="26">
        <f>'Bitcoin Data'!K1898</f>
        <v>949.96833438885369</v>
      </c>
      <c r="E1898" s="25">
        <f>'Bitcoin Data'!J1898</f>
        <v>244292.89365159208</v>
      </c>
      <c r="F1898" s="25">
        <f t="shared" si="203"/>
        <v>232.0705132852363</v>
      </c>
      <c r="G1898" s="23">
        <f>'Emissions Factors'!$AB$39/1000</f>
        <v>0.49266147344102867</v>
      </c>
      <c r="H1898" s="26">
        <f t="shared" si="209"/>
        <v>114332.20101732033</v>
      </c>
      <c r="I1898" s="23">
        <f t="shared" si="204"/>
        <v>120.35369693756589</v>
      </c>
      <c r="J1898" s="26">
        <f>I1898*'Social Cost of Carbon'!$C$4</f>
        <v>6017.6848468782946</v>
      </c>
      <c r="K1898" s="26">
        <f>I1898*'Social Cost of Carbon'!$C$5</f>
        <v>12035.369693756589</v>
      </c>
      <c r="L1898" s="26">
        <f>I1898*'Social Cost of Carbon'!$C$6</f>
        <v>18053.054540634883</v>
      </c>
      <c r="M1898" s="23">
        <f t="shared" si="205"/>
        <v>0.1230298852927465</v>
      </c>
      <c r="N1898" s="23">
        <f t="shared" si="206"/>
        <v>0.246059770585493</v>
      </c>
      <c r="O1898" s="23">
        <f t="shared" si="207"/>
        <v>0.36908965587823944</v>
      </c>
      <c r="P1898" s="27"/>
    </row>
    <row r="1899" spans="1:16" x14ac:dyDescent="0.25">
      <c r="A1899" s="24">
        <f t="shared" si="208"/>
        <v>2021</v>
      </c>
      <c r="B1899" s="32">
        <v>44262</v>
      </c>
      <c r="C1899" s="28">
        <f>'Bitcoin Data'!C1899</f>
        <v>51206.691405999998</v>
      </c>
      <c r="D1899" s="26">
        <f>'Bitcoin Data'!K1899</f>
        <v>912.50126736287132</v>
      </c>
      <c r="E1899" s="25">
        <f>'Bitcoin Data'!J1899</f>
        <v>252453.21662062698</v>
      </c>
      <c r="F1899" s="25">
        <f t="shared" si="203"/>
        <v>230.3638801161556</v>
      </c>
      <c r="G1899" s="23">
        <f>'Emissions Factors'!$AB$39/1000</f>
        <v>0.49266147344102867</v>
      </c>
      <c r="H1899" s="26">
        <f t="shared" si="209"/>
        <v>113491.4086056177</v>
      </c>
      <c r="I1899" s="23">
        <f t="shared" si="204"/>
        <v>124.37397367524527</v>
      </c>
      <c r="J1899" s="26">
        <f>I1899*'Social Cost of Carbon'!$C$4</f>
        <v>6218.6986837622635</v>
      </c>
      <c r="K1899" s="26">
        <f>I1899*'Social Cost of Carbon'!$C$5</f>
        <v>12437.397367524527</v>
      </c>
      <c r="L1899" s="26">
        <f>I1899*'Social Cost of Carbon'!$C$6</f>
        <v>18656.09605128679</v>
      </c>
      <c r="M1899" s="23">
        <f t="shared" si="205"/>
        <v>0.1214430870851696</v>
      </c>
      <c r="N1899" s="23">
        <f t="shared" si="206"/>
        <v>0.2428861741703392</v>
      </c>
      <c r="O1899" s="23">
        <f t="shared" si="207"/>
        <v>0.3643292612555088</v>
      </c>
      <c r="P1899" s="27"/>
    </row>
    <row r="1900" spans="1:16" x14ac:dyDescent="0.25">
      <c r="A1900" s="24">
        <f t="shared" si="208"/>
        <v>2021</v>
      </c>
      <c r="B1900" s="32">
        <v>44263</v>
      </c>
      <c r="C1900" s="28">
        <f>'Bitcoin Data'!C1900</f>
        <v>52246.523437999997</v>
      </c>
      <c r="D1900" s="26">
        <f>'Bitcoin Data'!K1900</f>
        <v>968.78363832077503</v>
      </c>
      <c r="E1900" s="25">
        <f>'Bitcoin Data'!J1900</f>
        <v>240836.52445565176</v>
      </c>
      <c r="F1900" s="25">
        <f t="shared" si="203"/>
        <v>233.3184844026766</v>
      </c>
      <c r="G1900" s="23">
        <f>'Emissions Factors'!$AB$39/1000</f>
        <v>0.49266147344102867</v>
      </c>
      <c r="H1900" s="26">
        <f t="shared" si="209"/>
        <v>114947.02830685033</v>
      </c>
      <c r="I1900" s="23">
        <f t="shared" si="204"/>
        <v>118.65087699673774</v>
      </c>
      <c r="J1900" s="26">
        <f>I1900*'Social Cost of Carbon'!$C$4</f>
        <v>5932.5438498368867</v>
      </c>
      <c r="K1900" s="26">
        <f>I1900*'Social Cost of Carbon'!$C$5</f>
        <v>11865.087699673773</v>
      </c>
      <c r="L1900" s="26">
        <f>I1900*'Social Cost of Carbon'!$C$6</f>
        <v>17797.631549510661</v>
      </c>
      <c r="M1900" s="23">
        <f t="shared" si="205"/>
        <v>0.11354906431002876</v>
      </c>
      <c r="N1900" s="23">
        <f t="shared" si="206"/>
        <v>0.22709812862005752</v>
      </c>
      <c r="O1900" s="23">
        <f t="shared" si="207"/>
        <v>0.34064719293008633</v>
      </c>
      <c r="P1900" s="27"/>
    </row>
    <row r="1901" spans="1:16" x14ac:dyDescent="0.25">
      <c r="A1901" s="24">
        <f t="shared" si="208"/>
        <v>2021</v>
      </c>
      <c r="B1901" s="32">
        <v>44264</v>
      </c>
      <c r="C1901" s="28">
        <f>'Bitcoin Data'!C1901</f>
        <v>54824.117187999997</v>
      </c>
      <c r="D1901" s="26">
        <f>'Bitcoin Data'!K1901</f>
        <v>874.97569511958011</v>
      </c>
      <c r="E1901" s="25">
        <f>'Bitcoin Data'!J1901</f>
        <v>272674.40142789087</v>
      </c>
      <c r="F1901" s="25">
        <f t="shared" si="203"/>
        <v>238.58347393068425</v>
      </c>
      <c r="G1901" s="23">
        <f>'Emissions Factors'!$AB$39/1000</f>
        <v>0.49266147344102867</v>
      </c>
      <c r="H1901" s="26">
        <f t="shared" si="209"/>
        <v>117540.88580537016</v>
      </c>
      <c r="I1901" s="23">
        <f t="shared" si="204"/>
        <v>134.33617237711525</v>
      </c>
      <c r="J1901" s="26">
        <f>I1901*'Social Cost of Carbon'!$C$4</f>
        <v>6716.8086188557627</v>
      </c>
      <c r="K1901" s="26">
        <f>I1901*'Social Cost of Carbon'!$C$5</f>
        <v>13433.617237711525</v>
      </c>
      <c r="L1901" s="26">
        <f>I1901*'Social Cost of Carbon'!$C$6</f>
        <v>20150.425856567286</v>
      </c>
      <c r="M1901" s="23">
        <f t="shared" si="205"/>
        <v>0.12251558188931404</v>
      </c>
      <c r="N1901" s="23">
        <f t="shared" si="206"/>
        <v>0.24503116377862807</v>
      </c>
      <c r="O1901" s="23">
        <f t="shared" si="207"/>
        <v>0.3675467456679421</v>
      </c>
      <c r="P1901" s="27"/>
    </row>
    <row r="1902" spans="1:16" x14ac:dyDescent="0.25">
      <c r="A1902" s="24">
        <f t="shared" si="208"/>
        <v>2021</v>
      </c>
      <c r="B1902" s="32">
        <v>44265</v>
      </c>
      <c r="C1902" s="28">
        <f>'Bitcoin Data'!C1902</f>
        <v>56008.550780999998</v>
      </c>
      <c r="D1902" s="26">
        <f>'Bitcoin Data'!K1902</f>
        <v>931.29139072847681</v>
      </c>
      <c r="E1902" s="25">
        <f>'Bitcoin Data'!J1902</f>
        <v>254848.02640424203</v>
      </c>
      <c r="F1902" s="25">
        <f t="shared" si="203"/>
        <v>237.33777293441415</v>
      </c>
      <c r="G1902" s="23">
        <f>'Emissions Factors'!$AB$39/1000</f>
        <v>0.49266147344102867</v>
      </c>
      <c r="H1902" s="26">
        <f t="shared" si="209"/>
        <v>116927.17691708077</v>
      </c>
      <c r="I1902" s="23">
        <f t="shared" si="204"/>
        <v>125.55380419185207</v>
      </c>
      <c r="J1902" s="26">
        <f>I1902*'Social Cost of Carbon'!$C$4</f>
        <v>6277.6902095926034</v>
      </c>
      <c r="K1902" s="26">
        <f>I1902*'Social Cost of Carbon'!$C$5</f>
        <v>12555.380419185207</v>
      </c>
      <c r="L1902" s="26">
        <f>I1902*'Social Cost of Carbon'!$C$6</f>
        <v>18833.070628777808</v>
      </c>
      <c r="M1902" s="23">
        <f t="shared" si="205"/>
        <v>0.11208449642161084</v>
      </c>
      <c r="N1902" s="23">
        <f t="shared" si="206"/>
        <v>0.22416899284322167</v>
      </c>
      <c r="O1902" s="23">
        <f t="shared" si="207"/>
        <v>0.33625348926483251</v>
      </c>
      <c r="P1902" s="27"/>
    </row>
    <row r="1903" spans="1:16" x14ac:dyDescent="0.25">
      <c r="A1903" s="24">
        <f t="shared" si="208"/>
        <v>2021</v>
      </c>
      <c r="B1903" s="32">
        <v>44266</v>
      </c>
      <c r="C1903" s="28">
        <f>'Bitcoin Data'!C1903</f>
        <v>57805.121094000002</v>
      </c>
      <c r="D1903" s="26">
        <f>'Bitcoin Data'!K1903</f>
        <v>825.00687505729218</v>
      </c>
      <c r="E1903" s="25">
        <f>'Bitcoin Data'!J1903</f>
        <v>286138.97696813912</v>
      </c>
      <c r="F1903" s="25">
        <f t="shared" si="203"/>
        <v>236.06662322057494</v>
      </c>
      <c r="G1903" s="23">
        <f>'Emissions Factors'!$AB$39/1000</f>
        <v>0.49266147344102867</v>
      </c>
      <c r="H1903" s="26">
        <f t="shared" si="209"/>
        <v>116300.9304260966</v>
      </c>
      <c r="I1903" s="23">
        <f t="shared" si="204"/>
        <v>140.96965000203198</v>
      </c>
      <c r="J1903" s="26">
        <f>I1903*'Social Cost of Carbon'!$C$4</f>
        <v>7048.4825001015988</v>
      </c>
      <c r="K1903" s="26">
        <f>I1903*'Social Cost of Carbon'!$C$5</f>
        <v>14096.965000203198</v>
      </c>
      <c r="L1903" s="26">
        <f>I1903*'Social Cost of Carbon'!$C$6</f>
        <v>21145.447500304799</v>
      </c>
      <c r="M1903" s="23">
        <f t="shared" si="205"/>
        <v>0.12193526052198185</v>
      </c>
      <c r="N1903" s="23">
        <f t="shared" si="206"/>
        <v>0.2438705210439637</v>
      </c>
      <c r="O1903" s="23">
        <f t="shared" si="207"/>
        <v>0.36580578156594562</v>
      </c>
      <c r="P1903" s="27"/>
    </row>
    <row r="1904" spans="1:16" x14ac:dyDescent="0.25">
      <c r="A1904" s="24">
        <f t="shared" si="208"/>
        <v>2021</v>
      </c>
      <c r="B1904" s="32">
        <v>44267</v>
      </c>
      <c r="C1904" s="28">
        <f>'Bitcoin Data'!C1904</f>
        <v>57332.089844000002</v>
      </c>
      <c r="D1904" s="26">
        <f>'Bitcoin Data'!K1904</f>
        <v>937.5</v>
      </c>
      <c r="E1904" s="25">
        <f>'Bitcoin Data'!J1904</f>
        <v>252248.35487161652</v>
      </c>
      <c r="F1904" s="25">
        <f t="shared" si="203"/>
        <v>236.48283269214048</v>
      </c>
      <c r="G1904" s="23">
        <f>'Emissions Factors'!$AB$39/1000</f>
        <v>0.49266147344102867</v>
      </c>
      <c r="H1904" s="26">
        <f t="shared" si="209"/>
        <v>116505.98079761819</v>
      </c>
      <c r="I1904" s="23">
        <f t="shared" si="204"/>
        <v>124.27304618412609</v>
      </c>
      <c r="J1904" s="26">
        <f>I1904*'Social Cost of Carbon'!$C$4</f>
        <v>6213.6523092063044</v>
      </c>
      <c r="K1904" s="26">
        <f>I1904*'Social Cost of Carbon'!$C$5</f>
        <v>12427.304618412609</v>
      </c>
      <c r="L1904" s="26">
        <f>I1904*'Social Cost of Carbon'!$C$6</f>
        <v>18640.956927618914</v>
      </c>
      <c r="M1904" s="23">
        <f t="shared" si="205"/>
        <v>0.10838000718469508</v>
      </c>
      <c r="N1904" s="23">
        <f t="shared" si="206"/>
        <v>0.21676001436939016</v>
      </c>
      <c r="O1904" s="23">
        <f t="shared" si="207"/>
        <v>0.32514002155408528</v>
      </c>
      <c r="P1904" s="27"/>
    </row>
    <row r="1905" spans="1:16" x14ac:dyDescent="0.25">
      <c r="A1905" s="24">
        <f t="shared" si="208"/>
        <v>2021</v>
      </c>
      <c r="B1905" s="32">
        <v>44268</v>
      </c>
      <c r="C1905" s="28">
        <f>'Bitcoin Data'!C1905</f>
        <v>61243.085937999997</v>
      </c>
      <c r="D1905" s="26">
        <f>'Bitcoin Data'!K1905</f>
        <v>893.74379344587885</v>
      </c>
      <c r="E1905" s="25">
        <f>'Bitcoin Data'!J1905</f>
        <v>264219.50655059877</v>
      </c>
      <c r="F1905" s="25">
        <f t="shared" si="203"/>
        <v>236.14454408693038</v>
      </c>
      <c r="G1905" s="23">
        <f>'Emissions Factors'!$AB$39/1000</f>
        <v>0.49266147344102867</v>
      </c>
      <c r="H1905" s="26">
        <f t="shared" si="209"/>
        <v>116339.31903492707</v>
      </c>
      <c r="I1905" s="23">
        <f t="shared" si="204"/>
        <v>130.17077140907952</v>
      </c>
      <c r="J1905" s="26">
        <f>I1905*'Social Cost of Carbon'!$C$4</f>
        <v>6508.5385704539758</v>
      </c>
      <c r="K1905" s="26">
        <f>I1905*'Social Cost of Carbon'!$C$5</f>
        <v>13017.077140907952</v>
      </c>
      <c r="L1905" s="26">
        <f>I1905*'Social Cost of Carbon'!$C$6</f>
        <v>19525.615711361927</v>
      </c>
      <c r="M1905" s="23">
        <f t="shared" si="205"/>
        <v>0.10627385068484228</v>
      </c>
      <c r="N1905" s="23">
        <f t="shared" si="206"/>
        <v>0.21254770136968457</v>
      </c>
      <c r="O1905" s="23">
        <f t="shared" si="207"/>
        <v>0.31882155205452684</v>
      </c>
      <c r="P1905" s="27"/>
    </row>
    <row r="1906" spans="1:16" x14ac:dyDescent="0.25">
      <c r="A1906" s="24">
        <f t="shared" si="208"/>
        <v>2021</v>
      </c>
      <c r="B1906" s="32">
        <v>44269</v>
      </c>
      <c r="C1906" s="28">
        <f>'Bitcoin Data'!C1906</f>
        <v>59302.316405999998</v>
      </c>
      <c r="D1906" s="26">
        <f>'Bitcoin Data'!K1906</f>
        <v>981.24727431312681</v>
      </c>
      <c r="E1906" s="25">
        <f>'Bitcoin Data'!J1906</f>
        <v>238372.34988926412</v>
      </c>
      <c r="F1906" s="25">
        <f t="shared" si="203"/>
        <v>233.9022186004554</v>
      </c>
      <c r="G1906" s="23">
        <f>'Emissions Factors'!$AB$39/1000</f>
        <v>0.49266147344102867</v>
      </c>
      <c r="H1906" s="26">
        <f t="shared" si="209"/>
        <v>115234.61165682595</v>
      </c>
      <c r="I1906" s="23">
        <f t="shared" si="204"/>
        <v>117.43687312404529</v>
      </c>
      <c r="J1906" s="26">
        <f>I1906*'Social Cost of Carbon'!$C$4</f>
        <v>5871.8436562022644</v>
      </c>
      <c r="K1906" s="26">
        <f>I1906*'Social Cost of Carbon'!$C$5</f>
        <v>11743.687312404529</v>
      </c>
      <c r="L1906" s="26">
        <f>I1906*'Social Cost of Carbon'!$C$6</f>
        <v>17615.530968606792</v>
      </c>
      <c r="M1906" s="23">
        <f t="shared" si="205"/>
        <v>9.9015418149975873E-2</v>
      </c>
      <c r="N1906" s="23">
        <f t="shared" si="206"/>
        <v>0.19803083629995175</v>
      </c>
      <c r="O1906" s="23">
        <f t="shared" si="207"/>
        <v>0.2970462544499276</v>
      </c>
      <c r="P1906" s="27"/>
    </row>
    <row r="1907" spans="1:16" x14ac:dyDescent="0.25">
      <c r="A1907" s="24">
        <f t="shared" si="208"/>
        <v>2021</v>
      </c>
      <c r="B1907" s="32">
        <v>44270</v>
      </c>
      <c r="C1907" s="28">
        <f>'Bitcoin Data'!C1907</f>
        <v>55907.199219000002</v>
      </c>
      <c r="D1907" s="26">
        <f>'Bitcoin Data'!K1907</f>
        <v>924.9743062692703</v>
      </c>
      <c r="E1907" s="25">
        <f>'Bitcoin Data'!J1907</f>
        <v>255477.51906933513</v>
      </c>
      <c r="F1907" s="25">
        <f t="shared" si="203"/>
        <v>236.31014096855253</v>
      </c>
      <c r="G1907" s="23">
        <f>'Emissions Factors'!$AB$39/1000</f>
        <v>0.49266147344102867</v>
      </c>
      <c r="H1907" s="26">
        <f t="shared" si="209"/>
        <v>116420.90223862427</v>
      </c>
      <c r="I1907" s="23">
        <f t="shared" si="204"/>
        <v>125.86393097575714</v>
      </c>
      <c r="J1907" s="26">
        <f>I1907*'Social Cost of Carbon'!$C$4</f>
        <v>6293.196548787857</v>
      </c>
      <c r="K1907" s="26">
        <f>I1907*'Social Cost of Carbon'!$C$5</f>
        <v>12586.393097575714</v>
      </c>
      <c r="L1907" s="26">
        <f>I1907*'Social Cost of Carbon'!$C$6</f>
        <v>18879.589646363573</v>
      </c>
      <c r="M1907" s="23">
        <f t="shared" si="205"/>
        <v>0.1125650477344807</v>
      </c>
      <c r="N1907" s="23">
        <f t="shared" si="206"/>
        <v>0.2251300954689614</v>
      </c>
      <c r="O1907" s="23">
        <f t="shared" si="207"/>
        <v>0.33769514320344213</v>
      </c>
      <c r="P1907" s="27"/>
    </row>
    <row r="1908" spans="1:16" x14ac:dyDescent="0.25">
      <c r="A1908" s="24">
        <f t="shared" si="208"/>
        <v>2021</v>
      </c>
      <c r="B1908" s="32">
        <v>44271</v>
      </c>
      <c r="C1908" s="28">
        <f>'Bitcoin Data'!C1908</f>
        <v>56804.902344000002</v>
      </c>
      <c r="D1908" s="26">
        <f>'Bitcoin Data'!K1908</f>
        <v>931.29139072847681</v>
      </c>
      <c r="E1908" s="25">
        <f>'Bitcoin Data'!J1908</f>
        <v>251878.03346051206</v>
      </c>
      <c r="F1908" s="25">
        <f t="shared" si="203"/>
        <v>234.5718440753941</v>
      </c>
      <c r="G1908" s="23">
        <f>'Emissions Factors'!$AB$39/1000</f>
        <v>0.49266147344102867</v>
      </c>
      <c r="H1908" s="26">
        <f t="shared" si="209"/>
        <v>115564.51032996288</v>
      </c>
      <c r="I1908" s="23">
        <f t="shared" si="204"/>
        <v>124.09060309208459</v>
      </c>
      <c r="J1908" s="26">
        <f>I1908*'Social Cost of Carbon'!$C$4</f>
        <v>6204.5301546042292</v>
      </c>
      <c r="K1908" s="26">
        <f>I1908*'Social Cost of Carbon'!$C$5</f>
        <v>12409.060309208458</v>
      </c>
      <c r="L1908" s="26">
        <f>I1908*'Social Cost of Carbon'!$C$6</f>
        <v>18613.590463812689</v>
      </c>
      <c r="M1908" s="23">
        <f t="shared" si="205"/>
        <v>0.10922525871148832</v>
      </c>
      <c r="N1908" s="23">
        <f t="shared" si="206"/>
        <v>0.21845051742297664</v>
      </c>
      <c r="O1908" s="23">
        <f t="shared" si="207"/>
        <v>0.32767577613446497</v>
      </c>
      <c r="P1908" s="27"/>
    </row>
    <row r="1909" spans="1:16" x14ac:dyDescent="0.25">
      <c r="A1909" s="24">
        <f t="shared" si="208"/>
        <v>2021</v>
      </c>
      <c r="B1909" s="32">
        <v>44272</v>
      </c>
      <c r="C1909" s="28">
        <f>'Bitcoin Data'!C1909</f>
        <v>58870.894530999998</v>
      </c>
      <c r="D1909" s="26">
        <f>'Bitcoin Data'!K1909</f>
        <v>850.0188893086513</v>
      </c>
      <c r="E1909" s="25">
        <f>'Bitcoin Data'!J1909</f>
        <v>278248.56641103938</v>
      </c>
      <c r="F1909" s="25">
        <f t="shared" si="203"/>
        <v>236.5165373724362</v>
      </c>
      <c r="G1909" s="23">
        <f>'Emissions Factors'!$AB$39/1000</f>
        <v>0.49266147344102867</v>
      </c>
      <c r="H1909" s="26">
        <f t="shared" si="209"/>
        <v>116522.58579507454</v>
      </c>
      <c r="I1909" s="23">
        <f t="shared" si="204"/>
        <v>137.08234871091659</v>
      </c>
      <c r="J1909" s="26">
        <f>I1909*'Social Cost of Carbon'!$C$4</f>
        <v>6854.1174355458297</v>
      </c>
      <c r="K1909" s="26">
        <f>I1909*'Social Cost of Carbon'!$C$5</f>
        <v>13708.234871091659</v>
      </c>
      <c r="L1909" s="26">
        <f>I1909*'Social Cost of Carbon'!$C$6</f>
        <v>20562.352306637487</v>
      </c>
      <c r="M1909" s="23">
        <f t="shared" si="205"/>
        <v>0.11642624917031992</v>
      </c>
      <c r="N1909" s="23">
        <f t="shared" si="206"/>
        <v>0.23285249834063984</v>
      </c>
      <c r="O1909" s="23">
        <f t="shared" si="207"/>
        <v>0.34927874751095972</v>
      </c>
      <c r="P1909" s="27"/>
    </row>
    <row r="1910" spans="1:16" x14ac:dyDescent="0.25">
      <c r="A1910" s="24">
        <f t="shared" si="208"/>
        <v>2021</v>
      </c>
      <c r="B1910" s="32">
        <v>44273</v>
      </c>
      <c r="C1910" s="28">
        <f>'Bitcoin Data'!C1910</f>
        <v>57858.921875</v>
      </c>
      <c r="D1910" s="26">
        <f>'Bitcoin Data'!K1910</f>
        <v>949.96833438885369</v>
      </c>
      <c r="E1910" s="25">
        <f>'Bitcoin Data'!J1910</f>
        <v>245692.56275465945</v>
      </c>
      <c r="F1910" s="25">
        <f t="shared" si="203"/>
        <v>233.40015461177273</v>
      </c>
      <c r="G1910" s="23">
        <f>'Emissions Factors'!$AB$39/1000</f>
        <v>0.49266147344102867</v>
      </c>
      <c r="H1910" s="26">
        <f t="shared" si="209"/>
        <v>114987.26407239985</v>
      </c>
      <c r="I1910" s="23">
        <f t="shared" si="204"/>
        <v>121.04325998021292</v>
      </c>
      <c r="J1910" s="26">
        <f>I1910*'Social Cost of Carbon'!$C$4</f>
        <v>6052.1629990106458</v>
      </c>
      <c r="K1910" s="26">
        <f>I1910*'Social Cost of Carbon'!$C$5</f>
        <v>12104.325998021292</v>
      </c>
      <c r="L1910" s="26">
        <f>I1910*'Social Cost of Carbon'!$C$6</f>
        <v>18156.488997031938</v>
      </c>
      <c r="M1910" s="23">
        <f t="shared" si="205"/>
        <v>0.10460207005042203</v>
      </c>
      <c r="N1910" s="23">
        <f t="shared" si="206"/>
        <v>0.20920414010084407</v>
      </c>
      <c r="O1910" s="23">
        <f t="shared" si="207"/>
        <v>0.31380621015126614</v>
      </c>
      <c r="P1910" s="27"/>
    </row>
    <row r="1911" spans="1:16" x14ac:dyDescent="0.25">
      <c r="A1911" s="24">
        <f t="shared" si="208"/>
        <v>2021</v>
      </c>
      <c r="B1911" s="32">
        <v>44274</v>
      </c>
      <c r="C1911" s="28">
        <f>'Bitcoin Data'!C1911</f>
        <v>58346.652344000002</v>
      </c>
      <c r="D1911" s="26">
        <f>'Bitcoin Data'!K1911</f>
        <v>924.9743062692703</v>
      </c>
      <c r="E1911" s="25">
        <f>'Bitcoin Data'!J1911</f>
        <v>257165.36491979417</v>
      </c>
      <c r="F1911" s="25">
        <f t="shared" si="203"/>
        <v>237.87135501317036</v>
      </c>
      <c r="G1911" s="23">
        <f>'Emissions Factors'!$AB$39/1000</f>
        <v>0.49266147344102867</v>
      </c>
      <c r="H1911" s="26">
        <f t="shared" si="209"/>
        <v>117190.05225020253</v>
      </c>
      <c r="I1911" s="23">
        <f t="shared" si="204"/>
        <v>126.69546759938562</v>
      </c>
      <c r="J1911" s="26">
        <f>I1911*'Social Cost of Carbon'!$C$4</f>
        <v>6334.7733799692815</v>
      </c>
      <c r="K1911" s="26">
        <f>I1911*'Social Cost of Carbon'!$C$5</f>
        <v>12669.546759938563</v>
      </c>
      <c r="L1911" s="26">
        <f>I1911*'Social Cost of Carbon'!$C$6</f>
        <v>19004.320139907843</v>
      </c>
      <c r="M1911" s="23">
        <f t="shared" si="205"/>
        <v>0.10857132543990262</v>
      </c>
      <c r="N1911" s="23">
        <f t="shared" si="206"/>
        <v>0.21714265087980525</v>
      </c>
      <c r="O1911" s="23">
        <f t="shared" si="207"/>
        <v>0.32571397631970783</v>
      </c>
      <c r="P1911" s="27"/>
    </row>
    <row r="1912" spans="1:16" x14ac:dyDescent="0.25">
      <c r="A1912" s="24">
        <f t="shared" si="208"/>
        <v>2021</v>
      </c>
      <c r="B1912" s="32">
        <v>44275</v>
      </c>
      <c r="C1912" s="28">
        <f>'Bitcoin Data'!C1912</f>
        <v>58313.644530999998</v>
      </c>
      <c r="D1912" s="26">
        <f>'Bitcoin Data'!K1912</f>
        <v>962.46390760346469</v>
      </c>
      <c r="E1912" s="25">
        <f>'Bitcoin Data'!J1912</f>
        <v>246663.64903703539</v>
      </c>
      <c r="F1912" s="25">
        <f t="shared" si="203"/>
        <v>237.40485951591467</v>
      </c>
      <c r="G1912" s="23">
        <f>'Emissions Factors'!$AB$39/1000</f>
        <v>0.49266147344102867</v>
      </c>
      <c r="H1912" s="26">
        <f t="shared" si="209"/>
        <v>116960.22789117093</v>
      </c>
      <c r="I1912" s="23">
        <f t="shared" si="204"/>
        <v>121.52167677892663</v>
      </c>
      <c r="J1912" s="26">
        <f>I1912*'Social Cost of Carbon'!$C$4</f>
        <v>6076.0838389463315</v>
      </c>
      <c r="K1912" s="26">
        <f>I1912*'Social Cost of Carbon'!$C$5</f>
        <v>12152.167677892663</v>
      </c>
      <c r="L1912" s="26">
        <f>I1912*'Social Cost of Carbon'!$C$6</f>
        <v>18228.251516838995</v>
      </c>
      <c r="M1912" s="23">
        <f t="shared" si="205"/>
        <v>0.10419660591984158</v>
      </c>
      <c r="N1912" s="23">
        <f t="shared" si="206"/>
        <v>0.20839321183968315</v>
      </c>
      <c r="O1912" s="23">
        <f t="shared" si="207"/>
        <v>0.31258981775952471</v>
      </c>
      <c r="P1912" s="27"/>
    </row>
    <row r="1913" spans="1:16" x14ac:dyDescent="0.25">
      <c r="A1913" s="24">
        <f t="shared" si="208"/>
        <v>2021</v>
      </c>
      <c r="B1913" s="32">
        <v>44276</v>
      </c>
      <c r="C1913" s="28">
        <f>'Bitcoin Data'!C1913</f>
        <v>57523.421875</v>
      </c>
      <c r="D1913" s="26">
        <f>'Bitcoin Data'!K1913</f>
        <v>974.97562560935978</v>
      </c>
      <c r="E1913" s="25">
        <f>'Bitcoin Data'!J1913</f>
        <v>246663.18606025458</v>
      </c>
      <c r="F1913" s="25">
        <f t="shared" si="203"/>
        <v>240.49059414389461</v>
      </c>
      <c r="G1913" s="23">
        <f>'Emissions Factors'!$AB$39/1000</f>
        <v>0.49266147344102867</v>
      </c>
      <c r="H1913" s="26">
        <f t="shared" si="209"/>
        <v>118480.45045963954</v>
      </c>
      <c r="I1913" s="23">
        <f t="shared" si="204"/>
        <v>121.52144868810363</v>
      </c>
      <c r="J1913" s="26">
        <f>I1913*'Social Cost of Carbon'!$C$4</f>
        <v>6076.0724344051814</v>
      </c>
      <c r="K1913" s="26">
        <f>I1913*'Social Cost of Carbon'!$C$5</f>
        <v>12152.144868810363</v>
      </c>
      <c r="L1913" s="26">
        <f>I1913*'Social Cost of Carbon'!$C$6</f>
        <v>18228.217303215544</v>
      </c>
      <c r="M1913" s="23">
        <f t="shared" si="205"/>
        <v>0.10562779884007346</v>
      </c>
      <c r="N1913" s="23">
        <f t="shared" si="206"/>
        <v>0.21125559768014693</v>
      </c>
      <c r="O1913" s="23">
        <f t="shared" si="207"/>
        <v>0.31688339652022041</v>
      </c>
      <c r="P1913" s="27"/>
    </row>
    <row r="1914" spans="1:16" x14ac:dyDescent="0.25">
      <c r="A1914" s="24">
        <f t="shared" si="208"/>
        <v>2021</v>
      </c>
      <c r="B1914" s="32">
        <v>44277</v>
      </c>
      <c r="C1914" s="28">
        <f>'Bitcoin Data'!C1914</f>
        <v>54529.144530999998</v>
      </c>
      <c r="D1914" s="26">
        <f>'Bitcoin Data'!K1914</f>
        <v>943.79194630872496</v>
      </c>
      <c r="E1914" s="25">
        <f>'Bitcoin Data'!J1914</f>
        <v>255171.05482892538</v>
      </c>
      <c r="F1914" s="25">
        <f t="shared" si="203"/>
        <v>240.82838647864187</v>
      </c>
      <c r="G1914" s="23">
        <f>'Emissions Factors'!$AB$39/1000</f>
        <v>0.49266147344102867</v>
      </c>
      <c r="H1914" s="26">
        <f t="shared" si="209"/>
        <v>118646.86772899321</v>
      </c>
      <c r="I1914" s="23">
        <f t="shared" si="204"/>
        <v>125.71294785151989</v>
      </c>
      <c r="J1914" s="26">
        <f>I1914*'Social Cost of Carbon'!$C$4</f>
        <v>6285.6473925759947</v>
      </c>
      <c r="K1914" s="26">
        <f>I1914*'Social Cost of Carbon'!$C$5</f>
        <v>12571.294785151989</v>
      </c>
      <c r="L1914" s="26">
        <f>I1914*'Social Cost of Carbon'!$C$6</f>
        <v>18856.942177727982</v>
      </c>
      <c r="M1914" s="23">
        <f t="shared" si="205"/>
        <v>0.11527133694537577</v>
      </c>
      <c r="N1914" s="23">
        <f t="shared" si="206"/>
        <v>0.23054267389075153</v>
      </c>
      <c r="O1914" s="23">
        <f t="shared" si="207"/>
        <v>0.34581401083612723</v>
      </c>
      <c r="P1914" s="27"/>
    </row>
    <row r="1915" spans="1:16" x14ac:dyDescent="0.25">
      <c r="A1915" s="24">
        <f t="shared" si="208"/>
        <v>2021</v>
      </c>
      <c r="B1915" s="32">
        <v>44278</v>
      </c>
      <c r="C1915" s="28">
        <f>'Bitcoin Data'!C1915</f>
        <v>54738.945312999997</v>
      </c>
      <c r="D1915" s="26">
        <f>'Bitcoin Data'!K1915</f>
        <v>1006.2611806797852</v>
      </c>
      <c r="E1915" s="25">
        <f>'Bitcoin Data'!J1915</f>
        <v>240554.61832522345</v>
      </c>
      <c r="F1915" s="25">
        <f t="shared" si="203"/>
        <v>242.06077425391445</v>
      </c>
      <c r="G1915" s="23">
        <f>'Emissions Factors'!$AB$39/1000</f>
        <v>0.49266147344102867</v>
      </c>
      <c r="H1915" s="26">
        <f t="shared" si="209"/>
        <v>119254.01770620971</v>
      </c>
      <c r="I1915" s="23">
        <f t="shared" si="204"/>
        <v>118.51199270714886</v>
      </c>
      <c r="J1915" s="26">
        <f>I1915*'Social Cost of Carbon'!$C$4</f>
        <v>5925.5996353574428</v>
      </c>
      <c r="K1915" s="26">
        <f>I1915*'Social Cost of Carbon'!$C$5</f>
        <v>11851.199270714886</v>
      </c>
      <c r="L1915" s="26">
        <f>I1915*'Social Cost of Carbon'!$C$6</f>
        <v>17776.79890607233</v>
      </c>
      <c r="M1915" s="23">
        <f t="shared" si="205"/>
        <v>0.10825198771139216</v>
      </c>
      <c r="N1915" s="23">
        <f t="shared" si="206"/>
        <v>0.21650397542278432</v>
      </c>
      <c r="O1915" s="23">
        <f t="shared" si="207"/>
        <v>0.32475596313417648</v>
      </c>
      <c r="P1915" s="27"/>
    </row>
    <row r="1916" spans="1:16" x14ac:dyDescent="0.25">
      <c r="A1916" s="24">
        <f t="shared" si="208"/>
        <v>2021</v>
      </c>
      <c r="B1916" s="32">
        <v>44279</v>
      </c>
      <c r="C1916" s="28">
        <f>'Bitcoin Data'!C1916</f>
        <v>52774.265625</v>
      </c>
      <c r="D1916" s="26">
        <f>'Bitcoin Data'!K1916</f>
        <v>949.96833438885369</v>
      </c>
      <c r="E1916" s="25">
        <f>'Bitcoin Data'!J1916</f>
        <v>258323.6215634314</v>
      </c>
      <c r="F1916" s="25">
        <f t="shared" si="203"/>
        <v>245.39926050990948</v>
      </c>
      <c r="G1916" s="23">
        <f>'Emissions Factors'!$AB$39/1000</f>
        <v>0.49266147344102867</v>
      </c>
      <c r="H1916" s="26">
        <f t="shared" si="209"/>
        <v>120898.76126415085</v>
      </c>
      <c r="I1916" s="23">
        <f t="shared" si="204"/>
        <v>127.2660960240628</v>
      </c>
      <c r="J1916" s="26">
        <f>I1916*'Social Cost of Carbon'!$C$4</f>
        <v>6363.3048012031404</v>
      </c>
      <c r="K1916" s="26">
        <f>I1916*'Social Cost of Carbon'!$C$5</f>
        <v>12726.609602406281</v>
      </c>
      <c r="L1916" s="26">
        <f>I1916*'Social Cost of Carbon'!$C$6</f>
        <v>19089.914403609422</v>
      </c>
      <c r="M1916" s="23">
        <f t="shared" si="205"/>
        <v>0.12057590429432224</v>
      </c>
      <c r="N1916" s="23">
        <f t="shared" si="206"/>
        <v>0.24115180858864449</v>
      </c>
      <c r="O1916" s="23">
        <f t="shared" si="207"/>
        <v>0.36172771288296673</v>
      </c>
      <c r="P1916" s="27"/>
    </row>
    <row r="1917" spans="1:16" x14ac:dyDescent="0.25">
      <c r="A1917" s="24">
        <f t="shared" si="208"/>
        <v>2021</v>
      </c>
      <c r="B1917" s="32">
        <v>44280</v>
      </c>
      <c r="C1917" s="28">
        <f>'Bitcoin Data'!C1917</f>
        <v>51704.160155999998</v>
      </c>
      <c r="D1917" s="26">
        <f>'Bitcoin Data'!K1917</f>
        <v>962.46390760346469</v>
      </c>
      <c r="E1917" s="25">
        <f>'Bitcoin Data'!J1917</f>
        <v>259345.13269515691</v>
      </c>
      <c r="F1917" s="25">
        <f t="shared" si="203"/>
        <v>249.61032983171978</v>
      </c>
      <c r="G1917" s="23">
        <f>'Emissions Factors'!$AB$39/1000</f>
        <v>0.49266147344102867</v>
      </c>
      <c r="H1917" s="26">
        <f t="shared" si="209"/>
        <v>122973.39288099622</v>
      </c>
      <c r="I1917" s="23">
        <f t="shared" si="204"/>
        <v>127.76935520335509</v>
      </c>
      <c r="J1917" s="26">
        <f>I1917*'Social Cost of Carbon'!$C$4</f>
        <v>6388.4677601677549</v>
      </c>
      <c r="K1917" s="26">
        <f>I1917*'Social Cost of Carbon'!$C$5</f>
        <v>12776.93552033551</v>
      </c>
      <c r="L1917" s="26">
        <f>I1917*'Social Cost of Carbon'!$C$6</f>
        <v>19165.403280503262</v>
      </c>
      <c r="M1917" s="23">
        <f t="shared" si="205"/>
        <v>0.12355809940423927</v>
      </c>
      <c r="N1917" s="23">
        <f t="shared" si="206"/>
        <v>0.24711619880847854</v>
      </c>
      <c r="O1917" s="23">
        <f t="shared" si="207"/>
        <v>0.37067429821271775</v>
      </c>
      <c r="P1917" s="27"/>
    </row>
    <row r="1918" spans="1:16" x14ac:dyDescent="0.25">
      <c r="A1918" s="24">
        <f t="shared" si="208"/>
        <v>2021</v>
      </c>
      <c r="B1918" s="32">
        <v>44281</v>
      </c>
      <c r="C1918" s="28">
        <f>'Bitcoin Data'!C1918</f>
        <v>55137.3125</v>
      </c>
      <c r="D1918" s="26">
        <f>'Bitcoin Data'!K1918</f>
        <v>850.0188893086513</v>
      </c>
      <c r="E1918" s="25">
        <f>'Bitcoin Data'!J1918</f>
        <v>294840.75063184521</v>
      </c>
      <c r="F1918" s="25">
        <f t="shared" si="203"/>
        <v>250.6202073750101</v>
      </c>
      <c r="G1918" s="23">
        <f>'Emissions Factors'!$AB$39/1000</f>
        <v>0.49266147344102867</v>
      </c>
      <c r="H1918" s="26">
        <f t="shared" si="209"/>
        <v>123470.92063946863</v>
      </c>
      <c r="I1918" s="23">
        <f t="shared" si="204"/>
        <v>145.25667863674377</v>
      </c>
      <c r="J1918" s="26">
        <f>I1918*'Social Cost of Carbon'!$C$4</f>
        <v>7262.8339318371882</v>
      </c>
      <c r="K1918" s="26">
        <f>I1918*'Social Cost of Carbon'!$C$5</f>
        <v>14525.667863674376</v>
      </c>
      <c r="L1918" s="26">
        <f>I1918*'Social Cost of Carbon'!$C$6</f>
        <v>21788.501795511565</v>
      </c>
      <c r="M1918" s="23">
        <f t="shared" si="205"/>
        <v>0.13172266841691257</v>
      </c>
      <c r="N1918" s="23">
        <f t="shared" si="206"/>
        <v>0.26344533683382515</v>
      </c>
      <c r="O1918" s="23">
        <f t="shared" si="207"/>
        <v>0.3951680052507377</v>
      </c>
      <c r="P1918" s="27"/>
    </row>
    <row r="1919" spans="1:16" x14ac:dyDescent="0.25">
      <c r="A1919" s="24">
        <f t="shared" si="208"/>
        <v>2021</v>
      </c>
      <c r="B1919" s="32">
        <v>44282</v>
      </c>
      <c r="C1919" s="28">
        <f>'Bitcoin Data'!C1919</f>
        <v>55973.511719000002</v>
      </c>
      <c r="D1919" s="26">
        <f>'Bitcoin Data'!K1919</f>
        <v>993.70652533951636</v>
      </c>
      <c r="E1919" s="25">
        <f>'Bitcoin Data'!J1919</f>
        <v>249796.88587505239</v>
      </c>
      <c r="F1919" s="25">
        <f t="shared" si="203"/>
        <v>248.22479550353003</v>
      </c>
      <c r="G1919" s="23">
        <f>'Emissions Factors'!$AB$39/1000</f>
        <v>0.49266147344102867</v>
      </c>
      <c r="H1919" s="26">
        <f t="shared" si="209"/>
        <v>122290.79349736714</v>
      </c>
      <c r="I1919" s="23">
        <f t="shared" si="204"/>
        <v>123.06530185618379</v>
      </c>
      <c r="J1919" s="26">
        <f>I1919*'Social Cost of Carbon'!$C$4</f>
        <v>6153.2650928091898</v>
      </c>
      <c r="K1919" s="26">
        <f>I1919*'Social Cost of Carbon'!$C$5</f>
        <v>12306.53018561838</v>
      </c>
      <c r="L1919" s="26">
        <f>I1919*'Social Cost of Carbon'!$C$6</f>
        <v>18459.795278427569</v>
      </c>
      <c r="M1919" s="23">
        <f t="shared" si="205"/>
        <v>0.10993173206105071</v>
      </c>
      <c r="N1919" s="23">
        <f t="shared" si="206"/>
        <v>0.21986346412210142</v>
      </c>
      <c r="O1919" s="23">
        <f t="shared" si="207"/>
        <v>0.32979519618315212</v>
      </c>
      <c r="P1919" s="27"/>
    </row>
    <row r="1920" spans="1:16" x14ac:dyDescent="0.25">
      <c r="A1920" s="24">
        <f t="shared" si="208"/>
        <v>2021</v>
      </c>
      <c r="B1920" s="32">
        <v>44283</v>
      </c>
      <c r="C1920" s="28">
        <f>'Bitcoin Data'!C1920</f>
        <v>55950.746094000002</v>
      </c>
      <c r="D1920" s="26">
        <f>'Bitcoin Data'!K1920</f>
        <v>993.70652533951636</v>
      </c>
      <c r="E1920" s="25">
        <f>'Bitcoin Data'!J1920</f>
        <v>250835.95961754382</v>
      </c>
      <c r="F1920" s="25">
        <f t="shared" si="203"/>
        <v>249.25732986175271</v>
      </c>
      <c r="G1920" s="23">
        <f>'Emissions Factors'!$AB$39/1000</f>
        <v>0.49266147344102867</v>
      </c>
      <c r="H1920" s="26">
        <f t="shared" si="209"/>
        <v>122799.4833956676</v>
      </c>
      <c r="I1920" s="23">
        <f t="shared" si="204"/>
        <v>123.57721345717351</v>
      </c>
      <c r="J1920" s="26">
        <f>I1920*'Social Cost of Carbon'!$C$4</f>
        <v>6178.8606728586756</v>
      </c>
      <c r="K1920" s="26">
        <f>I1920*'Social Cost of Carbon'!$C$5</f>
        <v>12357.721345717351</v>
      </c>
      <c r="L1920" s="26">
        <f>I1920*'Social Cost of Carbon'!$C$6</f>
        <v>18536.582018576028</v>
      </c>
      <c r="M1920" s="23">
        <f t="shared" si="205"/>
        <v>0.1104339281281055</v>
      </c>
      <c r="N1920" s="23">
        <f t="shared" si="206"/>
        <v>0.220867856256211</v>
      </c>
      <c r="O1920" s="23">
        <f t="shared" si="207"/>
        <v>0.33130178438431651</v>
      </c>
      <c r="P1920" s="27"/>
    </row>
    <row r="1921" spans="1:16" x14ac:dyDescent="0.25">
      <c r="A1921" s="24">
        <f t="shared" si="208"/>
        <v>2021</v>
      </c>
      <c r="B1921" s="32">
        <v>44284</v>
      </c>
      <c r="C1921" s="28">
        <f>'Bitcoin Data'!C1921</f>
        <v>57750.199219000002</v>
      </c>
      <c r="D1921" s="26">
        <f>'Bitcoin Data'!K1921</f>
        <v>943.79194630872496</v>
      </c>
      <c r="E1921" s="25">
        <f>'Bitcoin Data'!J1921</f>
        <v>264700.92018109647</v>
      </c>
      <c r="F1921" s="25">
        <f t="shared" si="203"/>
        <v>249.8225966474275</v>
      </c>
      <c r="G1921" s="23">
        <f>'Emissions Factors'!$AB$39/1000</f>
        <v>0.49266147344102867</v>
      </c>
      <c r="H1921" s="26">
        <f t="shared" si="209"/>
        <v>123077.96856318542</v>
      </c>
      <c r="I1921" s="23">
        <f t="shared" si="204"/>
        <v>130.40794535761512</v>
      </c>
      <c r="J1921" s="26">
        <f>I1921*'Social Cost of Carbon'!$C$4</f>
        <v>6520.3972678807559</v>
      </c>
      <c r="K1921" s="26">
        <f>I1921*'Social Cost of Carbon'!$C$5</f>
        <v>13040.794535761512</v>
      </c>
      <c r="L1921" s="26">
        <f>I1921*'Social Cost of Carbon'!$C$6</f>
        <v>19561.191803642268</v>
      </c>
      <c r="M1921" s="23">
        <f t="shared" si="205"/>
        <v>0.11290692250522184</v>
      </c>
      <c r="N1921" s="23">
        <f t="shared" si="206"/>
        <v>0.22581384501044369</v>
      </c>
      <c r="O1921" s="23">
        <f t="shared" si="207"/>
        <v>0.33872076751566554</v>
      </c>
      <c r="P1921" s="27"/>
    </row>
    <row r="1922" spans="1:16" x14ac:dyDescent="0.25">
      <c r="A1922" s="24">
        <f t="shared" si="208"/>
        <v>2021</v>
      </c>
      <c r="B1922" s="32">
        <v>44285</v>
      </c>
      <c r="C1922" s="28">
        <f>'Bitcoin Data'!C1922</f>
        <v>58917.691405999998</v>
      </c>
      <c r="D1922" s="26">
        <f>'Bitcoin Data'!K1922</f>
        <v>912.50126736287132</v>
      </c>
      <c r="E1922" s="25">
        <f>'Bitcoin Data'!J1922</f>
        <v>273630.77552449348</v>
      </c>
      <c r="F1922" s="25">
        <f t="shared" si="203"/>
        <v>249.68842945558566</v>
      </c>
      <c r="G1922" s="23">
        <f>'Emissions Factors'!$AB$39/1000</f>
        <v>0.49266147344102867</v>
      </c>
      <c r="H1922" s="26">
        <f t="shared" si="209"/>
        <v>123011.86955676517</v>
      </c>
      <c r="I1922" s="23">
        <f t="shared" si="204"/>
        <v>134.80734104870834</v>
      </c>
      <c r="J1922" s="26">
        <f>I1922*'Social Cost of Carbon'!$C$4</f>
        <v>6740.3670524354166</v>
      </c>
      <c r="K1922" s="26">
        <f>I1922*'Social Cost of Carbon'!$C$5</f>
        <v>13480.734104870833</v>
      </c>
      <c r="L1922" s="26">
        <f>I1922*'Social Cost of Carbon'!$C$6</f>
        <v>20221.10115730625</v>
      </c>
      <c r="M1922" s="23">
        <f t="shared" si="205"/>
        <v>0.11440310866879957</v>
      </c>
      <c r="N1922" s="23">
        <f t="shared" si="206"/>
        <v>0.22880621733759915</v>
      </c>
      <c r="O1922" s="23">
        <f t="shared" si="207"/>
        <v>0.3432093260063987</v>
      </c>
      <c r="P1922" s="27"/>
    </row>
    <row r="1923" spans="1:16" x14ac:dyDescent="0.25">
      <c r="A1923" s="24">
        <f t="shared" si="208"/>
        <v>2021</v>
      </c>
      <c r="B1923" s="32">
        <v>44286</v>
      </c>
      <c r="C1923" s="28">
        <f>'Bitcoin Data'!C1923</f>
        <v>58918.832030999998</v>
      </c>
      <c r="D1923" s="26">
        <f>'Bitcoin Data'!K1923</f>
        <v>981.24727431312681</v>
      </c>
      <c r="E1923" s="25">
        <f>'Bitcoin Data'!J1923</f>
        <v>250764.96253789085</v>
      </c>
      <c r="F1923" s="25">
        <f t="shared" si="203"/>
        <v>246.06243598353873</v>
      </c>
      <c r="G1923" s="23">
        <f>'Emissions Factors'!$AB$39/1000</f>
        <v>0.49266147344102867</v>
      </c>
      <c r="H1923" s="26">
        <f t="shared" si="209"/>
        <v>121225.48227013898</v>
      </c>
      <c r="I1923" s="23">
        <f t="shared" si="204"/>
        <v>123.54223593130166</v>
      </c>
      <c r="J1923" s="26">
        <f>I1923*'Social Cost of Carbon'!$C$4</f>
        <v>6177.1117965650828</v>
      </c>
      <c r="K1923" s="26">
        <f>I1923*'Social Cost of Carbon'!$C$5</f>
        <v>12354.223593130166</v>
      </c>
      <c r="L1923" s="26">
        <f>I1923*'Social Cost of Carbon'!$C$6</f>
        <v>18531.33538969525</v>
      </c>
      <c r="M1923" s="23">
        <f t="shared" si="205"/>
        <v>0.10484104289974741</v>
      </c>
      <c r="N1923" s="23">
        <f t="shared" si="206"/>
        <v>0.20968208579949482</v>
      </c>
      <c r="O1923" s="23">
        <f t="shared" si="207"/>
        <v>0.31452312869924226</v>
      </c>
      <c r="P1923" s="27"/>
    </row>
    <row r="1924" spans="1:16" x14ac:dyDescent="0.25">
      <c r="A1924" s="24">
        <f t="shared" si="208"/>
        <v>2021</v>
      </c>
      <c r="B1924" s="32">
        <v>44287</v>
      </c>
      <c r="C1924" s="28">
        <f>'Bitcoin Data'!C1924</f>
        <v>59095.808594000002</v>
      </c>
      <c r="D1924" s="26">
        <f>'Bitcoin Data'!K1924</f>
        <v>906.25314671231513</v>
      </c>
      <c r="E1924" s="25">
        <f>'Bitcoin Data'!J1924</f>
        <v>272654.09238642518</v>
      </c>
      <c r="F1924" s="25">
        <f t="shared" si="203"/>
        <v>247.09362918918811</v>
      </c>
      <c r="G1924" s="23">
        <f>'Emissions Factors'!$AB$39/1000</f>
        <v>0.49266147344102867</v>
      </c>
      <c r="H1924" s="26">
        <f t="shared" si="209"/>
        <v>121733.51143423659</v>
      </c>
      <c r="I1924" s="23">
        <f t="shared" si="204"/>
        <v>134.32616689482259</v>
      </c>
      <c r="J1924" s="26">
        <f>I1924*'Social Cost of Carbon'!$C$4</f>
        <v>6716.30834474113</v>
      </c>
      <c r="K1924" s="26">
        <f>I1924*'Social Cost of Carbon'!$C$5</f>
        <v>13432.61668948226</v>
      </c>
      <c r="L1924" s="26">
        <f>I1924*'Social Cost of Carbon'!$C$6</f>
        <v>20148.92503422339</v>
      </c>
      <c r="M1924" s="23">
        <f t="shared" si="205"/>
        <v>0.11365117940738417</v>
      </c>
      <c r="N1924" s="23">
        <f t="shared" si="206"/>
        <v>0.22730235881476835</v>
      </c>
      <c r="O1924" s="23">
        <f t="shared" si="207"/>
        <v>0.34095353822215252</v>
      </c>
      <c r="P1924" s="27"/>
    </row>
    <row r="1925" spans="1:16" x14ac:dyDescent="0.25">
      <c r="A1925" s="24">
        <f t="shared" si="208"/>
        <v>2021</v>
      </c>
      <c r="B1925" s="32">
        <v>44288</v>
      </c>
      <c r="C1925" s="28">
        <f>'Bitcoin Data'!C1925</f>
        <v>59384.3125</v>
      </c>
      <c r="D1925" s="26">
        <f>'Bitcoin Data'!K1925</f>
        <v>874.97569511958011</v>
      </c>
      <c r="E1925" s="25">
        <f>'Bitcoin Data'!J1925</f>
        <v>279856.96029948717</v>
      </c>
      <c r="F1925" s="25">
        <f t="shared" si="203"/>
        <v>244.86803837209652</v>
      </c>
      <c r="G1925" s="23">
        <f>'Emissions Factors'!$AB$39/1000</f>
        <v>0.49266147344102867</v>
      </c>
      <c r="H1925" s="26">
        <f t="shared" si="209"/>
        <v>120637.04858301142</v>
      </c>
      <c r="I1925" s="23">
        <f t="shared" si="204"/>
        <v>137.87474241387284</v>
      </c>
      <c r="J1925" s="26">
        <f>I1925*'Social Cost of Carbon'!$C$4</f>
        <v>6893.7371206936423</v>
      </c>
      <c r="K1925" s="26">
        <f>I1925*'Social Cost of Carbon'!$C$5</f>
        <v>13787.474241387285</v>
      </c>
      <c r="L1925" s="26">
        <f>I1925*'Social Cost of Carbon'!$C$6</f>
        <v>20681.211362080925</v>
      </c>
      <c r="M1925" s="23">
        <f t="shared" si="205"/>
        <v>0.11608683893904879</v>
      </c>
      <c r="N1925" s="23">
        <f t="shared" si="206"/>
        <v>0.23217367787809759</v>
      </c>
      <c r="O1925" s="23">
        <f t="shared" si="207"/>
        <v>0.34826051681714637</v>
      </c>
      <c r="P1925" s="27"/>
    </row>
    <row r="1926" spans="1:16" x14ac:dyDescent="0.25">
      <c r="A1926" s="24">
        <f t="shared" si="208"/>
        <v>2021</v>
      </c>
      <c r="B1926" s="32">
        <v>44289</v>
      </c>
      <c r="C1926" s="28">
        <f>'Bitcoin Data'!C1926</f>
        <v>57603.890625</v>
      </c>
      <c r="D1926" s="26">
        <f>'Bitcoin Data'!K1926</f>
        <v>818.77729257641909</v>
      </c>
      <c r="E1926" s="25">
        <f>'Bitcoin Data'!J1926</f>
        <v>302219.86487268575</v>
      </c>
      <c r="F1926" s="25">
        <f t="shared" si="203"/>
        <v>247.45076272326887</v>
      </c>
      <c r="G1926" s="23">
        <f>'Emissions Factors'!$AB$39/1000</f>
        <v>0.49266147344102867</v>
      </c>
      <c r="H1926" s="26">
        <f t="shared" si="209"/>
        <v>121909.45736735202</v>
      </c>
      <c r="I1926" s="23">
        <f t="shared" si="204"/>
        <v>148.89208393132594</v>
      </c>
      <c r="J1926" s="26">
        <f>I1926*'Social Cost of Carbon'!$C$4</f>
        <v>7444.6041965662971</v>
      </c>
      <c r="K1926" s="26">
        <f>I1926*'Social Cost of Carbon'!$C$5</f>
        <v>14889.208393132594</v>
      </c>
      <c r="L1926" s="26">
        <f>I1926*'Social Cost of Carbon'!$C$6</f>
        <v>22333.812589698893</v>
      </c>
      <c r="M1926" s="23">
        <f t="shared" si="205"/>
        <v>0.12923787118877958</v>
      </c>
      <c r="N1926" s="23">
        <f t="shared" si="206"/>
        <v>0.25847574237755916</v>
      </c>
      <c r="O1926" s="23">
        <f t="shared" si="207"/>
        <v>0.38771361356633877</v>
      </c>
      <c r="P1926" s="27"/>
    </row>
    <row r="1927" spans="1:16" x14ac:dyDescent="0.25">
      <c r="A1927" s="24">
        <f t="shared" si="208"/>
        <v>2021</v>
      </c>
      <c r="B1927" s="32">
        <v>44290</v>
      </c>
      <c r="C1927" s="28">
        <f>'Bitcoin Data'!C1927</f>
        <v>58758.554687999997</v>
      </c>
      <c r="D1927" s="26">
        <f>'Bitcoin Data'!K1927</f>
        <v>912.50126736287132</v>
      </c>
      <c r="E1927" s="25">
        <f>'Bitcoin Data'!J1927</f>
        <v>265844.82199558627</v>
      </c>
      <c r="F1927" s="25">
        <f t="shared" ref="F1927:F1990" si="210">E1927*D1927/1000000</f>
        <v>242.58373699282942</v>
      </c>
      <c r="G1927" s="23">
        <f>'Emissions Factors'!$AB$39/1000</f>
        <v>0.49266147344102867</v>
      </c>
      <c r="H1927" s="26">
        <f t="shared" si="209"/>
        <v>119511.66129971831</v>
      </c>
      <c r="I1927" s="23">
        <f t="shared" ref="I1927:I1990" si="211">$E1927*G1927/1000</f>
        <v>130.97150171101353</v>
      </c>
      <c r="J1927" s="26">
        <f>I1927*'Social Cost of Carbon'!$C$4</f>
        <v>6548.5750855506767</v>
      </c>
      <c r="K1927" s="26">
        <f>I1927*'Social Cost of Carbon'!$C$5</f>
        <v>13097.150171101353</v>
      </c>
      <c r="L1927" s="26">
        <f>I1927*'Social Cost of Carbon'!$C$6</f>
        <v>19645.725256652029</v>
      </c>
      <c r="M1927" s="23">
        <f t="shared" ref="M1927:M1990" si="212">J1927/$C1927</f>
        <v>0.1114488795771565</v>
      </c>
      <c r="N1927" s="23">
        <f t="shared" ref="N1927:N1990" si="213">K1927/$C1927</f>
        <v>0.22289775915431301</v>
      </c>
      <c r="O1927" s="23">
        <f t="shared" ref="O1927:O1990" si="214">L1927/$C1927</f>
        <v>0.33434663873146953</v>
      </c>
      <c r="P1927" s="27"/>
    </row>
    <row r="1928" spans="1:16" x14ac:dyDescent="0.25">
      <c r="A1928" s="24">
        <f t="shared" ref="A1928:A1991" si="215">YEAR(B1928)</f>
        <v>2021</v>
      </c>
      <c r="B1928" s="32">
        <v>44291</v>
      </c>
      <c r="C1928" s="28">
        <f>'Bitcoin Data'!C1928</f>
        <v>59057.878905999998</v>
      </c>
      <c r="D1928" s="26">
        <f>'Bitcoin Data'!K1928</f>
        <v>974.97562560935978</v>
      </c>
      <c r="E1928" s="25">
        <f>'Bitcoin Data'!J1928</f>
        <v>247603.0844713008</v>
      </c>
      <c r="F1928" s="25">
        <f t="shared" si="210"/>
        <v>241.40697218521365</v>
      </c>
      <c r="G1928" s="23">
        <f>'Emissions Factors'!$AB$39/1000</f>
        <v>0.49266147344102867</v>
      </c>
      <c r="H1928" s="26">
        <f t="shared" ref="H1928:H1991" si="216">F1928*G1928*1000</f>
        <v>118931.91461570478</v>
      </c>
      <c r="I1928" s="23">
        <f t="shared" si="211"/>
        <v>121.98450042417453</v>
      </c>
      <c r="J1928" s="26">
        <f>I1928*'Social Cost of Carbon'!$C$4</f>
        <v>6099.2250212087265</v>
      </c>
      <c r="K1928" s="26">
        <f>I1928*'Social Cost of Carbon'!$C$5</f>
        <v>12198.450042417453</v>
      </c>
      <c r="L1928" s="26">
        <f>I1928*'Social Cost of Carbon'!$C$6</f>
        <v>18297.675063626179</v>
      </c>
      <c r="M1928" s="23">
        <f t="shared" si="212"/>
        <v>0.10327538228923888</v>
      </c>
      <c r="N1928" s="23">
        <f t="shared" si="213"/>
        <v>0.20655076457847776</v>
      </c>
      <c r="O1928" s="23">
        <f t="shared" si="214"/>
        <v>0.30982614686771659</v>
      </c>
      <c r="P1928" s="27"/>
    </row>
    <row r="1929" spans="1:16" x14ac:dyDescent="0.25">
      <c r="A1929" s="24">
        <f t="shared" si="215"/>
        <v>2021</v>
      </c>
      <c r="B1929" s="32">
        <v>44292</v>
      </c>
      <c r="C1929" s="28">
        <f>'Bitcoin Data'!C1929</f>
        <v>58192.359375</v>
      </c>
      <c r="D1929" s="26">
        <f>'Bitcoin Data'!K1929</f>
        <v>900</v>
      </c>
      <c r="E1929" s="25">
        <f>'Bitcoin Data'!J1929</f>
        <v>271714.63465903519</v>
      </c>
      <c r="F1929" s="25">
        <f t="shared" si="210"/>
        <v>244.54317119313168</v>
      </c>
      <c r="G1929" s="23">
        <f>'Emissions Factors'!$AB$39/1000</f>
        <v>0.49266147344102867</v>
      </c>
      <c r="H1929" s="26">
        <f t="shared" si="216"/>
        <v>120476.99903994998</v>
      </c>
      <c r="I1929" s="23">
        <f t="shared" si="211"/>
        <v>133.86333226661108</v>
      </c>
      <c r="J1929" s="26">
        <f>I1929*'Social Cost of Carbon'!$C$4</f>
        <v>6693.1666133305544</v>
      </c>
      <c r="K1929" s="26">
        <f>I1929*'Social Cost of Carbon'!$C$5</f>
        <v>13386.333226661109</v>
      </c>
      <c r="L1929" s="26">
        <f>I1929*'Social Cost of Carbon'!$C$6</f>
        <v>20079.499839991662</v>
      </c>
      <c r="M1929" s="23">
        <f t="shared" si="212"/>
        <v>0.11501796258506754</v>
      </c>
      <c r="N1929" s="23">
        <f t="shared" si="213"/>
        <v>0.23003592517013507</v>
      </c>
      <c r="O1929" s="23">
        <f t="shared" si="214"/>
        <v>0.34505388775520263</v>
      </c>
      <c r="P1929" s="27"/>
    </row>
    <row r="1930" spans="1:16" x14ac:dyDescent="0.25">
      <c r="A1930" s="24">
        <f t="shared" si="215"/>
        <v>2021</v>
      </c>
      <c r="B1930" s="32">
        <v>44293</v>
      </c>
      <c r="C1930" s="28">
        <f>'Bitcoin Data'!C1930</f>
        <v>56048.9375</v>
      </c>
      <c r="D1930" s="26">
        <f>'Bitcoin Data'!K1930</f>
        <v>981.24727431312681</v>
      </c>
      <c r="E1930" s="25">
        <f>'Bitcoin Data'!J1930</f>
        <v>250589.85416663828</v>
      </c>
      <c r="F1930" s="25">
        <f t="shared" si="210"/>
        <v>245.89061137153774</v>
      </c>
      <c r="G1930" s="23">
        <f>'Emissions Factors'!$AB$39/1000</f>
        <v>0.49266147344102867</v>
      </c>
      <c r="H1930" s="26">
        <f t="shared" si="216"/>
        <v>121140.83090361714</v>
      </c>
      <c r="I1930" s="23">
        <f t="shared" si="211"/>
        <v>123.45596678310851</v>
      </c>
      <c r="J1930" s="26">
        <f>I1930*'Social Cost of Carbon'!$C$4</f>
        <v>6172.7983391554253</v>
      </c>
      <c r="K1930" s="26">
        <f>I1930*'Social Cost of Carbon'!$C$5</f>
        <v>12345.596678310851</v>
      </c>
      <c r="L1930" s="26">
        <f>I1930*'Social Cost of Carbon'!$C$6</f>
        <v>18518.395017466275</v>
      </c>
      <c r="M1930" s="23">
        <f t="shared" si="212"/>
        <v>0.11013229892458577</v>
      </c>
      <c r="N1930" s="23">
        <f t="shared" si="213"/>
        <v>0.22026459784917155</v>
      </c>
      <c r="O1930" s="23">
        <f t="shared" si="214"/>
        <v>0.33039689677375733</v>
      </c>
      <c r="P1930" s="27"/>
    </row>
    <row r="1931" spans="1:16" x14ac:dyDescent="0.25">
      <c r="A1931" s="24">
        <f t="shared" si="215"/>
        <v>2021</v>
      </c>
      <c r="B1931" s="32">
        <v>44294</v>
      </c>
      <c r="C1931" s="28">
        <f>'Bitcoin Data'!C1931</f>
        <v>58323.953125</v>
      </c>
      <c r="D1931" s="26">
        <f>'Bitcoin Data'!K1931</f>
        <v>837.52093802345053</v>
      </c>
      <c r="E1931" s="25">
        <f>'Bitcoin Data'!J1931</f>
        <v>295963.2323869908</v>
      </c>
      <c r="F1931" s="25">
        <f t="shared" si="210"/>
        <v>247.87540400920503</v>
      </c>
      <c r="G1931" s="23">
        <f>'Emissions Factors'!$AB$39/1000</f>
        <v>0.49266147344102867</v>
      </c>
      <c r="H1931" s="26">
        <f t="shared" si="216"/>
        <v>122118.6617689652</v>
      </c>
      <c r="I1931" s="23">
        <f t="shared" si="211"/>
        <v>145.80968215214446</v>
      </c>
      <c r="J1931" s="26">
        <f>I1931*'Social Cost of Carbon'!$C$4</f>
        <v>7290.4841076072235</v>
      </c>
      <c r="K1931" s="26">
        <f>I1931*'Social Cost of Carbon'!$C$5</f>
        <v>14580.968215214447</v>
      </c>
      <c r="L1931" s="26">
        <f>I1931*'Social Cost of Carbon'!$C$6</f>
        <v>21871.452322821668</v>
      </c>
      <c r="M1931" s="23">
        <f t="shared" si="212"/>
        <v>0.12499982797774775</v>
      </c>
      <c r="N1931" s="23">
        <f t="shared" si="213"/>
        <v>0.2499996559554955</v>
      </c>
      <c r="O1931" s="23">
        <f t="shared" si="214"/>
        <v>0.37499948393324323</v>
      </c>
      <c r="P1931" s="27"/>
    </row>
    <row r="1932" spans="1:16" x14ac:dyDescent="0.25">
      <c r="A1932" s="24">
        <f t="shared" si="215"/>
        <v>2021</v>
      </c>
      <c r="B1932" s="32">
        <v>44295</v>
      </c>
      <c r="C1932" s="28">
        <f>'Bitcoin Data'!C1932</f>
        <v>58245.003905999998</v>
      </c>
      <c r="D1932" s="26">
        <f>'Bitcoin Data'!K1932</f>
        <v>949.96833438885369</v>
      </c>
      <c r="E1932" s="25">
        <f>'Bitcoin Data'!J1932</f>
        <v>260008.32352648108</v>
      </c>
      <c r="F1932" s="25">
        <f t="shared" si="210"/>
        <v>246.99967402768942</v>
      </c>
      <c r="G1932" s="23">
        <f>'Emissions Factors'!$AB$39/1000</f>
        <v>0.49266147344102867</v>
      </c>
      <c r="H1932" s="26">
        <f t="shared" si="216"/>
        <v>121687.22334593526</v>
      </c>
      <c r="I1932" s="23">
        <f t="shared" si="211"/>
        <v>128.09608377548784</v>
      </c>
      <c r="J1932" s="26">
        <f>I1932*'Social Cost of Carbon'!$C$4</f>
        <v>6404.8041887743921</v>
      </c>
      <c r="K1932" s="26">
        <f>I1932*'Social Cost of Carbon'!$C$5</f>
        <v>12809.608377548784</v>
      </c>
      <c r="L1932" s="26">
        <f>I1932*'Social Cost of Carbon'!$C$6</f>
        <v>19214.412566323175</v>
      </c>
      <c r="M1932" s="23">
        <f t="shared" si="212"/>
        <v>0.10996315150241776</v>
      </c>
      <c r="N1932" s="23">
        <f t="shared" si="213"/>
        <v>0.21992630300483551</v>
      </c>
      <c r="O1932" s="23">
        <f t="shared" si="214"/>
        <v>0.32988945450725327</v>
      </c>
      <c r="P1932" s="27"/>
    </row>
    <row r="1933" spans="1:16" x14ac:dyDescent="0.25">
      <c r="A1933" s="24">
        <f t="shared" si="215"/>
        <v>2021</v>
      </c>
      <c r="B1933" s="32">
        <v>44296</v>
      </c>
      <c r="C1933" s="28">
        <f>'Bitcoin Data'!C1933</f>
        <v>59793.234375</v>
      </c>
      <c r="D1933" s="26">
        <f>'Bitcoin Data'!K1933</f>
        <v>981.24727431312681</v>
      </c>
      <c r="E1933" s="25">
        <f>'Bitcoin Data'!J1933</f>
        <v>254691.10012569578</v>
      </c>
      <c r="F1933" s="25">
        <f t="shared" si="210"/>
        <v>249.91494779015065</v>
      </c>
      <c r="G1933" s="23">
        <f>'Emissions Factors'!$AB$39/1000</f>
        <v>0.49266147344102867</v>
      </c>
      <c r="H1933" s="26">
        <f t="shared" si="216"/>
        <v>123123.46641323337</v>
      </c>
      <c r="I1933" s="23">
        <f t="shared" si="211"/>
        <v>125.47649266024185</v>
      </c>
      <c r="J1933" s="26">
        <f>I1933*'Social Cost of Carbon'!$C$4</f>
        <v>6273.8246330120919</v>
      </c>
      <c r="K1933" s="26">
        <f>I1933*'Social Cost of Carbon'!$C$5</f>
        <v>12547.649266024184</v>
      </c>
      <c r="L1933" s="26">
        <f>I1933*'Social Cost of Carbon'!$C$6</f>
        <v>18821.473899036278</v>
      </c>
      <c r="M1933" s="23">
        <f t="shared" si="212"/>
        <v>0.10492532639504153</v>
      </c>
      <c r="N1933" s="23">
        <f t="shared" si="213"/>
        <v>0.20985065279008305</v>
      </c>
      <c r="O1933" s="23">
        <f t="shared" si="214"/>
        <v>0.31477597918512462</v>
      </c>
      <c r="P1933" s="27"/>
    </row>
    <row r="1934" spans="1:16" x14ac:dyDescent="0.25">
      <c r="A1934" s="24">
        <f t="shared" si="215"/>
        <v>2021</v>
      </c>
      <c r="B1934" s="32">
        <v>44297</v>
      </c>
      <c r="C1934" s="28">
        <f>'Bitcoin Data'!C1934</f>
        <v>60204.964844000002</v>
      </c>
      <c r="D1934" s="26">
        <f>'Bitcoin Data'!K1934</f>
        <v>906.25314671231513</v>
      </c>
      <c r="E1934" s="25">
        <f>'Bitcoin Data'!J1934</f>
        <v>282644.74638264283</v>
      </c>
      <c r="F1934" s="25">
        <f t="shared" si="210"/>
        <v>256.14769081097432</v>
      </c>
      <c r="G1934" s="23">
        <f>'Emissions Factors'!$AB$39/1000</f>
        <v>0.49266147344102867</v>
      </c>
      <c r="H1934" s="26">
        <f t="shared" si="216"/>
        <v>126194.09877345165</v>
      </c>
      <c r="I1934" s="23">
        <f t="shared" si="211"/>
        <v>139.24817721323868</v>
      </c>
      <c r="J1934" s="26">
        <f>I1934*'Social Cost of Carbon'!$C$4</f>
        <v>6962.4088606619334</v>
      </c>
      <c r="K1934" s="26">
        <f>I1934*'Social Cost of Carbon'!$C$5</f>
        <v>13924.817721323867</v>
      </c>
      <c r="L1934" s="26">
        <f>I1934*'Social Cost of Carbon'!$C$6</f>
        <v>20887.2265819858</v>
      </c>
      <c r="M1934" s="23">
        <f t="shared" si="212"/>
        <v>0.11564509469779723</v>
      </c>
      <c r="N1934" s="23">
        <f t="shared" si="213"/>
        <v>0.23129018939559445</v>
      </c>
      <c r="O1934" s="23">
        <f t="shared" si="214"/>
        <v>0.34693528409339169</v>
      </c>
      <c r="P1934" s="27"/>
    </row>
    <row r="1935" spans="1:16" x14ac:dyDescent="0.25">
      <c r="A1935" s="24">
        <f t="shared" si="215"/>
        <v>2021</v>
      </c>
      <c r="B1935" s="32">
        <v>44298</v>
      </c>
      <c r="C1935" s="28">
        <f>'Bitcoin Data'!C1935</f>
        <v>59893.453125</v>
      </c>
      <c r="D1935" s="26">
        <f>'Bitcoin Data'!K1935</f>
        <v>900</v>
      </c>
      <c r="E1935" s="25">
        <f>'Bitcoin Data'!J1935</f>
        <v>284183.75019219413</v>
      </c>
      <c r="F1935" s="25">
        <f t="shared" si="210"/>
        <v>255.7653751729747</v>
      </c>
      <c r="G1935" s="23">
        <f>'Emissions Factors'!$AB$39/1000</f>
        <v>0.49266147344102867</v>
      </c>
      <c r="H1935" s="26">
        <f t="shared" si="216"/>
        <v>126005.74658791522</v>
      </c>
      <c r="I1935" s="23">
        <f t="shared" si="211"/>
        <v>140.00638509768359</v>
      </c>
      <c r="J1935" s="26">
        <f>I1935*'Social Cost of Carbon'!$C$4</f>
        <v>7000.3192548841798</v>
      </c>
      <c r="K1935" s="26">
        <f>I1935*'Social Cost of Carbon'!$C$5</f>
        <v>14000.63850976836</v>
      </c>
      <c r="L1935" s="26">
        <f>I1935*'Social Cost of Carbon'!$C$6</f>
        <v>21000.957764652539</v>
      </c>
      <c r="M1935" s="23">
        <f t="shared" si="212"/>
        <v>0.11687954007718068</v>
      </c>
      <c r="N1935" s="23">
        <f t="shared" si="213"/>
        <v>0.23375908015436137</v>
      </c>
      <c r="O1935" s="23">
        <f t="shared" si="214"/>
        <v>0.35063862023154202</v>
      </c>
      <c r="P1935" s="27"/>
    </row>
    <row r="1936" spans="1:16" x14ac:dyDescent="0.25">
      <c r="A1936" s="24">
        <f t="shared" si="215"/>
        <v>2021</v>
      </c>
      <c r="B1936" s="32">
        <v>44299</v>
      </c>
      <c r="C1936" s="28">
        <f>'Bitcoin Data'!C1936</f>
        <v>63503.457030999998</v>
      </c>
      <c r="D1936" s="26">
        <f>'Bitcoin Data'!K1936</f>
        <v>887.4864411793709</v>
      </c>
      <c r="E1936" s="25">
        <f>'Bitcoin Data'!J1936</f>
        <v>284728.37820499827</v>
      </c>
      <c r="F1936" s="25">
        <f t="shared" si="210"/>
        <v>252.69257507592786</v>
      </c>
      <c r="G1936" s="23">
        <f>'Emissions Factors'!$AB$39/1000</f>
        <v>0.49266147344102867</v>
      </c>
      <c r="H1936" s="26">
        <f t="shared" si="216"/>
        <v>124491.89636451438</v>
      </c>
      <c r="I1936" s="23">
        <f t="shared" si="211"/>
        <v>140.27470233694891</v>
      </c>
      <c r="J1936" s="26">
        <f>I1936*'Social Cost of Carbon'!$C$4</f>
        <v>7013.7351168474452</v>
      </c>
      <c r="K1936" s="26">
        <f>I1936*'Social Cost of Carbon'!$C$5</f>
        <v>14027.47023369489</v>
      </c>
      <c r="L1936" s="26">
        <f>I1936*'Social Cost of Carbon'!$C$6</f>
        <v>21041.205350542336</v>
      </c>
      <c r="M1936" s="23">
        <f t="shared" si="212"/>
        <v>0.11044650865894755</v>
      </c>
      <c r="N1936" s="23">
        <f t="shared" si="213"/>
        <v>0.2208930173178951</v>
      </c>
      <c r="O1936" s="23">
        <f t="shared" si="214"/>
        <v>0.33133952597684269</v>
      </c>
      <c r="P1936" s="27"/>
    </row>
    <row r="1937" spans="1:16" x14ac:dyDescent="0.25">
      <c r="A1937" s="24">
        <f t="shared" si="215"/>
        <v>2021</v>
      </c>
      <c r="B1937" s="32">
        <v>44300</v>
      </c>
      <c r="C1937" s="28">
        <f>'Bitcoin Data'!C1937</f>
        <v>63109.695312999997</v>
      </c>
      <c r="D1937" s="26">
        <f>'Bitcoin Data'!K1937</f>
        <v>843.72363363644888</v>
      </c>
      <c r="E1937" s="25">
        <f>'Bitcoin Data'!J1937</f>
        <v>298756.46365355654</v>
      </c>
      <c r="F1937" s="25">
        <f t="shared" si="210"/>
        <v>252.06788908615439</v>
      </c>
      <c r="G1937" s="23">
        <f>'Emissions Factors'!$AB$39/1000</f>
        <v>0.49266147344102867</v>
      </c>
      <c r="H1937" s="26">
        <f t="shared" si="216"/>
        <v>124184.13764435462</v>
      </c>
      <c r="I1937" s="23">
        <f t="shared" si="211"/>
        <v>147.18579958359231</v>
      </c>
      <c r="J1937" s="26">
        <f>I1937*'Social Cost of Carbon'!$C$4</f>
        <v>7359.2899791796153</v>
      </c>
      <c r="K1937" s="26">
        <f>I1937*'Social Cost of Carbon'!$C$5</f>
        <v>14718.579958359231</v>
      </c>
      <c r="L1937" s="26">
        <f>I1937*'Social Cost of Carbon'!$C$6</f>
        <v>22077.869937538846</v>
      </c>
      <c r="M1937" s="23">
        <f t="shared" si="212"/>
        <v>0.11661108396547229</v>
      </c>
      <c r="N1937" s="23">
        <f t="shared" si="213"/>
        <v>0.23322216793094458</v>
      </c>
      <c r="O1937" s="23">
        <f t="shared" si="214"/>
        <v>0.34983325189641684</v>
      </c>
      <c r="P1937" s="27"/>
    </row>
    <row r="1938" spans="1:16" x14ac:dyDescent="0.25">
      <c r="A1938" s="24">
        <f t="shared" si="215"/>
        <v>2021</v>
      </c>
      <c r="B1938" s="32">
        <v>44301</v>
      </c>
      <c r="C1938" s="28">
        <f>'Bitcoin Data'!C1938</f>
        <v>63314.011719000002</v>
      </c>
      <c r="D1938" s="26">
        <f>'Bitcoin Data'!K1938</f>
        <v>1075.011944577162</v>
      </c>
      <c r="E1938" s="25">
        <f>'Bitcoin Data'!J1938</f>
        <v>229352.47717178892</v>
      </c>
      <c r="F1938" s="25">
        <f t="shared" si="210"/>
        <v>246.55665247803395</v>
      </c>
      <c r="G1938" s="23">
        <f>'Emissions Factors'!$AB$39/1000</f>
        <v>0.49266147344102867</v>
      </c>
      <c r="H1938" s="26">
        <f t="shared" si="216"/>
        <v>121468.96369651586</v>
      </c>
      <c r="I1938" s="23">
        <f t="shared" si="211"/>
        <v>112.99312934080342</v>
      </c>
      <c r="J1938" s="26">
        <f>I1938*'Social Cost of Carbon'!$C$4</f>
        <v>5649.6564670401713</v>
      </c>
      <c r="K1938" s="26">
        <f>I1938*'Social Cost of Carbon'!$C$5</f>
        <v>11299.312934080343</v>
      </c>
      <c r="L1938" s="26">
        <f>I1938*'Social Cost of Carbon'!$C$6</f>
        <v>16948.969401120514</v>
      </c>
      <c r="M1938" s="23">
        <f t="shared" si="212"/>
        <v>8.9232324941190808E-2</v>
      </c>
      <c r="N1938" s="23">
        <f t="shared" si="213"/>
        <v>0.17846464988238162</v>
      </c>
      <c r="O1938" s="23">
        <f t="shared" si="214"/>
        <v>0.26769697482357246</v>
      </c>
      <c r="P1938" s="27"/>
    </row>
    <row r="1939" spans="1:16" x14ac:dyDescent="0.25">
      <c r="A1939" s="24">
        <f t="shared" si="215"/>
        <v>2021</v>
      </c>
      <c r="B1939" s="32">
        <v>44302</v>
      </c>
      <c r="C1939" s="28">
        <f>'Bitcoin Data'!C1939</f>
        <v>61572.789062999997</v>
      </c>
      <c r="D1939" s="26">
        <f>'Bitcoin Data'!K1939</f>
        <v>643.73077748372793</v>
      </c>
      <c r="E1939" s="25">
        <f>'Bitcoin Data'!J1939</f>
        <v>397449.22334473778</v>
      </c>
      <c r="F1939" s="25">
        <f t="shared" si="210"/>
        <v>255.85029755401189</v>
      </c>
      <c r="G1939" s="23">
        <f>'Emissions Factors'!$AB$39/1000</f>
        <v>0.49266147344102867</v>
      </c>
      <c r="H1939" s="26">
        <f t="shared" si="216"/>
        <v>126047.5845732851</v>
      </c>
      <c r="I1939" s="23">
        <f t="shared" si="211"/>
        <v>195.807919991011</v>
      </c>
      <c r="J1939" s="26">
        <f>I1939*'Social Cost of Carbon'!$C$4</f>
        <v>9790.3959995505502</v>
      </c>
      <c r="K1939" s="26">
        <f>I1939*'Social Cost of Carbon'!$C$5</f>
        <v>19580.7919991011</v>
      </c>
      <c r="L1939" s="26">
        <f>I1939*'Social Cost of Carbon'!$C$6</f>
        <v>29371.187998651651</v>
      </c>
      <c r="M1939" s="23">
        <f t="shared" si="212"/>
        <v>0.15900523832911354</v>
      </c>
      <c r="N1939" s="23">
        <f t="shared" si="213"/>
        <v>0.31801047665822707</v>
      </c>
      <c r="O1939" s="23">
        <f t="shared" si="214"/>
        <v>0.47701571498734063</v>
      </c>
      <c r="P1939" s="27"/>
    </row>
    <row r="1940" spans="1:16" x14ac:dyDescent="0.25">
      <c r="A1940" s="24">
        <f t="shared" si="215"/>
        <v>2021</v>
      </c>
      <c r="B1940" s="32">
        <v>44303</v>
      </c>
      <c r="C1940" s="28">
        <f>'Bitcoin Data'!C1940</f>
        <v>60683.820312999997</v>
      </c>
      <c r="D1940" s="26">
        <f>'Bitcoin Data'!K1940</f>
        <v>568.7563195146613</v>
      </c>
      <c r="E1940" s="25">
        <f>'Bitcoin Data'!J1940</f>
        <v>429419.91023553815</v>
      </c>
      <c r="F1940" s="25">
        <f t="shared" si="210"/>
        <v>244.23528767188091</v>
      </c>
      <c r="G1940" s="23">
        <f>'Emissions Factors'!$AB$39/1000</f>
        <v>0.49266147344102867</v>
      </c>
      <c r="H1940" s="26">
        <f t="shared" si="216"/>
        <v>120325.31669072236</v>
      </c>
      <c r="I1940" s="23">
        <f t="shared" si="211"/>
        <v>211.5586457015545</v>
      </c>
      <c r="J1940" s="26">
        <f>I1940*'Social Cost of Carbon'!$C$4</f>
        <v>10577.932285077724</v>
      </c>
      <c r="K1940" s="26">
        <f>I1940*'Social Cost of Carbon'!$C$5</f>
        <v>21155.864570155449</v>
      </c>
      <c r="L1940" s="26">
        <f>I1940*'Social Cost of Carbon'!$C$6</f>
        <v>31733.796855233173</v>
      </c>
      <c r="M1940" s="23">
        <f t="shared" si="212"/>
        <v>0.17431223397798615</v>
      </c>
      <c r="N1940" s="23">
        <f t="shared" si="213"/>
        <v>0.34862446795597229</v>
      </c>
      <c r="O1940" s="23">
        <f t="shared" si="214"/>
        <v>0.52293670193395847</v>
      </c>
      <c r="P1940" s="27"/>
    </row>
    <row r="1941" spans="1:16" x14ac:dyDescent="0.25">
      <c r="A1941" s="24">
        <f t="shared" si="215"/>
        <v>2021</v>
      </c>
      <c r="B1941" s="32">
        <v>44304</v>
      </c>
      <c r="C1941" s="28">
        <f>'Bitcoin Data'!C1941</f>
        <v>56216.183594000002</v>
      </c>
      <c r="D1941" s="26">
        <f>'Bitcoin Data'!K1941</f>
        <v>774.99354172048572</v>
      </c>
      <c r="E1941" s="25">
        <f>'Bitcoin Data'!J1941</f>
        <v>294749.6109250497</v>
      </c>
      <c r="F1941" s="25">
        <f t="shared" si="210"/>
        <v>228.42904489153943</v>
      </c>
      <c r="G1941" s="23">
        <f>'Emissions Factors'!$AB$39/1000</f>
        <v>0.49266147344102867</v>
      </c>
      <c r="H1941" s="26">
        <f t="shared" si="216"/>
        <v>112538.18983299271</v>
      </c>
      <c r="I1941" s="23">
        <f t="shared" si="211"/>
        <v>145.21177761450491</v>
      </c>
      <c r="J1941" s="26">
        <f>I1941*'Social Cost of Carbon'!$C$4</f>
        <v>7260.5888807252459</v>
      </c>
      <c r="K1941" s="26">
        <f>I1941*'Social Cost of Carbon'!$C$5</f>
        <v>14521.177761450492</v>
      </c>
      <c r="L1941" s="26">
        <f>I1941*'Social Cost of Carbon'!$C$6</f>
        <v>21781.766642175735</v>
      </c>
      <c r="M1941" s="23">
        <f t="shared" si="212"/>
        <v>0.12915478099975777</v>
      </c>
      <c r="N1941" s="23">
        <f t="shared" si="213"/>
        <v>0.25830956199951555</v>
      </c>
      <c r="O1941" s="23">
        <f t="shared" si="214"/>
        <v>0.38746434299927324</v>
      </c>
      <c r="P1941" s="27"/>
    </row>
    <row r="1942" spans="1:16" x14ac:dyDescent="0.25">
      <c r="A1942" s="24">
        <f t="shared" si="215"/>
        <v>2021</v>
      </c>
      <c r="B1942" s="32">
        <v>44305</v>
      </c>
      <c r="C1942" s="28">
        <f>'Bitcoin Data'!C1942</f>
        <v>55724.265625</v>
      </c>
      <c r="D1942" s="26">
        <f>'Bitcoin Data'!K1942</f>
        <v>606.26473560121246</v>
      </c>
      <c r="E1942" s="25">
        <f>'Bitcoin Data'!J1942</f>
        <v>369090.88677701075</v>
      </c>
      <c r="F1942" s="25">
        <f t="shared" si="210"/>
        <v>223.76678888468146</v>
      </c>
      <c r="G1942" s="23">
        <f>'Emissions Factors'!$AB$39/1000</f>
        <v>0.49266147344102867</v>
      </c>
      <c r="H1942" s="26">
        <f t="shared" si="216"/>
        <v>110241.27591909475</v>
      </c>
      <c r="I1942" s="23">
        <f t="shared" si="211"/>
        <v>181.83686011321799</v>
      </c>
      <c r="J1942" s="26">
        <f>I1942*'Social Cost of Carbon'!$C$4</f>
        <v>9091.8430056608995</v>
      </c>
      <c r="K1942" s="26">
        <f>I1942*'Social Cost of Carbon'!$C$5</f>
        <v>18183.686011321799</v>
      </c>
      <c r="L1942" s="26">
        <f>I1942*'Social Cost of Carbon'!$C$6</f>
        <v>27275.529016982699</v>
      </c>
      <c r="M1942" s="23">
        <f t="shared" si="212"/>
        <v>0.16315769985817377</v>
      </c>
      <c r="N1942" s="23">
        <f t="shared" si="213"/>
        <v>0.32631539971634754</v>
      </c>
      <c r="O1942" s="23">
        <f t="shared" si="214"/>
        <v>0.48947309957452129</v>
      </c>
      <c r="P1942" s="27"/>
    </row>
    <row r="1943" spans="1:16" x14ac:dyDescent="0.25">
      <c r="A1943" s="24">
        <f t="shared" si="215"/>
        <v>2021</v>
      </c>
      <c r="B1943" s="32">
        <v>44306</v>
      </c>
      <c r="C1943" s="28">
        <f>'Bitcoin Data'!C1943</f>
        <v>56473.03125</v>
      </c>
      <c r="D1943" s="26">
        <f>'Bitcoin Data'!K1943</f>
        <v>800</v>
      </c>
      <c r="E1943" s="25">
        <f>'Bitcoin Data'!J1943</f>
        <v>265808.50250335591</v>
      </c>
      <c r="F1943" s="25">
        <f t="shared" si="210"/>
        <v>212.64680200268472</v>
      </c>
      <c r="G1943" s="23">
        <f>'Emissions Factors'!$AB$39/1000</f>
        <v>0.49266147344102867</v>
      </c>
      <c r="H1943" s="26">
        <f t="shared" si="216"/>
        <v>104762.88679716534</v>
      </c>
      <c r="I1943" s="23">
        <f t="shared" si="211"/>
        <v>130.9536084964567</v>
      </c>
      <c r="J1943" s="26">
        <f>I1943*'Social Cost of Carbon'!$C$4</f>
        <v>6547.6804248228345</v>
      </c>
      <c r="K1943" s="26">
        <f>I1943*'Social Cost of Carbon'!$C$5</f>
        <v>13095.360849645669</v>
      </c>
      <c r="L1943" s="26">
        <f>I1943*'Social Cost of Carbon'!$C$6</f>
        <v>19643.041274468505</v>
      </c>
      <c r="M1943" s="23">
        <f t="shared" si="212"/>
        <v>0.11594349160817952</v>
      </c>
      <c r="N1943" s="23">
        <f t="shared" si="213"/>
        <v>0.23188698321635903</v>
      </c>
      <c r="O1943" s="23">
        <f t="shared" si="214"/>
        <v>0.3478304748245386</v>
      </c>
      <c r="P1943" s="27"/>
    </row>
    <row r="1944" spans="1:16" x14ac:dyDescent="0.25">
      <c r="A1944" s="24">
        <f t="shared" si="215"/>
        <v>2021</v>
      </c>
      <c r="B1944" s="32">
        <v>44307</v>
      </c>
      <c r="C1944" s="28">
        <f>'Bitcoin Data'!C1944</f>
        <v>53906.089844000002</v>
      </c>
      <c r="D1944" s="26">
        <f>'Bitcoin Data'!K1944</f>
        <v>631.26885038928253</v>
      </c>
      <c r="E1944" s="25">
        <f>'Bitcoin Data'!J1944</f>
        <v>332222.33772408299</v>
      </c>
      <c r="F1944" s="25">
        <f t="shared" si="210"/>
        <v>209.72161320872183</v>
      </c>
      <c r="G1944" s="23">
        <f>'Emissions Factors'!$AB$39/1000</f>
        <v>0.49266147344102867</v>
      </c>
      <c r="H1944" s="26">
        <f t="shared" si="216"/>
        <v>103321.75897583841</v>
      </c>
      <c r="I1944" s="23">
        <f t="shared" si="211"/>
        <v>163.67314641316977</v>
      </c>
      <c r="J1944" s="26">
        <f>I1944*'Social Cost of Carbon'!$C$4</f>
        <v>8183.657320658489</v>
      </c>
      <c r="K1944" s="26">
        <f>I1944*'Social Cost of Carbon'!$C$5</f>
        <v>16367.314641316978</v>
      </c>
      <c r="L1944" s="26">
        <f>I1944*'Social Cost of Carbon'!$C$6</f>
        <v>24550.971961975465</v>
      </c>
      <c r="M1944" s="23">
        <f t="shared" si="212"/>
        <v>0.1518132245232654</v>
      </c>
      <c r="N1944" s="23">
        <f t="shared" si="213"/>
        <v>0.3036264490465308</v>
      </c>
      <c r="O1944" s="23">
        <f t="shared" si="214"/>
        <v>0.45543967356979614</v>
      </c>
      <c r="P1944" s="27"/>
    </row>
    <row r="1945" spans="1:16" x14ac:dyDescent="0.25">
      <c r="A1945" s="24">
        <f t="shared" si="215"/>
        <v>2021</v>
      </c>
      <c r="B1945" s="32">
        <v>44308</v>
      </c>
      <c r="C1945" s="28">
        <f>'Bitcoin Data'!C1945</f>
        <v>51762.273437999997</v>
      </c>
      <c r="D1945" s="26">
        <f>'Bitcoin Data'!K1945</f>
        <v>893.74379344587885</v>
      </c>
      <c r="E1945" s="25">
        <f>'Bitcoin Data'!J1945</f>
        <v>225796.71625736656</v>
      </c>
      <c r="F1945" s="25">
        <f t="shared" si="210"/>
        <v>201.80441373548152</v>
      </c>
      <c r="G1945" s="23">
        <f>'Emissions Factors'!$AB$39/1000</f>
        <v>0.49266147344102867</v>
      </c>
      <c r="H1945" s="26">
        <f t="shared" si="216"/>
        <v>99421.259817825281</v>
      </c>
      <c r="I1945" s="23">
        <f t="shared" si="211"/>
        <v>111.24134292950008</v>
      </c>
      <c r="J1945" s="26">
        <f>I1945*'Social Cost of Carbon'!$C$4</f>
        <v>5562.0671464750039</v>
      </c>
      <c r="K1945" s="26">
        <f>I1945*'Social Cost of Carbon'!$C$5</f>
        <v>11124.134292950008</v>
      </c>
      <c r="L1945" s="26">
        <f>I1945*'Social Cost of Carbon'!$C$6</f>
        <v>16686.201439425011</v>
      </c>
      <c r="M1945" s="23">
        <f t="shared" si="212"/>
        <v>0.10745407373069031</v>
      </c>
      <c r="N1945" s="23">
        <f t="shared" si="213"/>
        <v>0.21490814746138062</v>
      </c>
      <c r="O1945" s="23">
        <f t="shared" si="214"/>
        <v>0.32236222119207092</v>
      </c>
      <c r="P1945" s="27"/>
    </row>
    <row r="1946" spans="1:16" x14ac:dyDescent="0.25">
      <c r="A1946" s="24">
        <f t="shared" si="215"/>
        <v>2021</v>
      </c>
      <c r="B1946" s="32">
        <v>44309</v>
      </c>
      <c r="C1946" s="28">
        <f>'Bitcoin Data'!C1946</f>
        <v>51093.652344000002</v>
      </c>
      <c r="D1946" s="26">
        <f>'Bitcoin Data'!K1946</f>
        <v>843.72363363644888</v>
      </c>
      <c r="E1946" s="25">
        <f>'Bitcoin Data'!J1946</f>
        <v>231312.26816801153</v>
      </c>
      <c r="F1946" s="25">
        <f t="shared" si="210"/>
        <v>195.16362740340338</v>
      </c>
      <c r="G1946" s="23">
        <f>'Emissions Factors'!$AB$39/1000</f>
        <v>0.49266147344102867</v>
      </c>
      <c r="H1946" s="26">
        <f t="shared" si="216"/>
        <v>96149.600238656625</v>
      </c>
      <c r="I1946" s="23">
        <f t="shared" si="211"/>
        <v>113.95864286063892</v>
      </c>
      <c r="J1946" s="26">
        <f>I1946*'Social Cost of Carbon'!$C$4</f>
        <v>5697.932143031946</v>
      </c>
      <c r="K1946" s="26">
        <f>I1946*'Social Cost of Carbon'!$C$5</f>
        <v>11395.864286063892</v>
      </c>
      <c r="L1946" s="26">
        <f>I1946*'Social Cost of Carbon'!$C$6</f>
        <v>17093.796429095837</v>
      </c>
      <c r="M1946" s="23">
        <f t="shared" si="212"/>
        <v>0.11151937435729356</v>
      </c>
      <c r="N1946" s="23">
        <f t="shared" si="213"/>
        <v>0.22303874871458712</v>
      </c>
      <c r="O1946" s="23">
        <f t="shared" si="214"/>
        <v>0.33455812307188065</v>
      </c>
      <c r="P1946" s="27"/>
    </row>
    <row r="1947" spans="1:16" x14ac:dyDescent="0.25">
      <c r="A1947" s="24">
        <f t="shared" si="215"/>
        <v>2021</v>
      </c>
      <c r="B1947" s="32">
        <v>44310</v>
      </c>
      <c r="C1947" s="28">
        <f>'Bitcoin Data'!C1947</f>
        <v>50050.867187999997</v>
      </c>
      <c r="D1947" s="26">
        <f>'Bitcoin Data'!K1947</f>
        <v>906.25314671231513</v>
      </c>
      <c r="E1947" s="25">
        <f>'Bitcoin Data'!J1947</f>
        <v>223988.24291377908</v>
      </c>
      <c r="F1947" s="25">
        <f t="shared" si="210"/>
        <v>202.99004996717471</v>
      </c>
      <c r="G1947" s="23">
        <f>'Emissions Factors'!$AB$39/1000</f>
        <v>0.49266147344102867</v>
      </c>
      <c r="H1947" s="26">
        <f t="shared" si="216"/>
        <v>100005.37711069632</v>
      </c>
      <c r="I1947" s="23">
        <f t="shared" si="211"/>
        <v>110.35037778736945</v>
      </c>
      <c r="J1947" s="26">
        <f>I1947*'Social Cost of Carbon'!$C$4</f>
        <v>5517.5188893684726</v>
      </c>
      <c r="K1947" s="26">
        <f>I1947*'Social Cost of Carbon'!$C$5</f>
        <v>11035.037778736945</v>
      </c>
      <c r="L1947" s="26">
        <f>I1947*'Social Cost of Carbon'!$C$6</f>
        <v>16552.556668105419</v>
      </c>
      <c r="M1947" s="23">
        <f t="shared" si="212"/>
        <v>0.1102382276143925</v>
      </c>
      <c r="N1947" s="23">
        <f t="shared" si="213"/>
        <v>0.22047645522878501</v>
      </c>
      <c r="O1947" s="23">
        <f t="shared" si="214"/>
        <v>0.33071468284317751</v>
      </c>
      <c r="P1947" s="27"/>
    </row>
    <row r="1948" spans="1:16" x14ac:dyDescent="0.25">
      <c r="A1948" s="24">
        <f t="shared" si="215"/>
        <v>2021</v>
      </c>
      <c r="B1948" s="32">
        <v>44311</v>
      </c>
      <c r="C1948" s="28">
        <f>'Bitcoin Data'!C1948</f>
        <v>49004.253905999998</v>
      </c>
      <c r="D1948" s="26">
        <f>'Bitcoin Data'!K1948</f>
        <v>881.22980515029872</v>
      </c>
      <c r="E1948" s="25">
        <f>'Bitcoin Data'!J1948</f>
        <v>245404.55214887529</v>
      </c>
      <c r="F1948" s="25">
        <f t="shared" si="210"/>
        <v>216.25780567314968</v>
      </c>
      <c r="G1948" s="23">
        <f>'Emissions Factors'!$AB$39/1000</f>
        <v>0.49266147344102867</v>
      </c>
      <c r="H1948" s="26">
        <f t="shared" si="216"/>
        <v>106541.88918605757</v>
      </c>
      <c r="I1948" s="23">
        <f t="shared" si="211"/>
        <v>120.90136825080066</v>
      </c>
      <c r="J1948" s="26">
        <f>I1948*'Social Cost of Carbon'!$C$4</f>
        <v>6045.068412540033</v>
      </c>
      <c r="K1948" s="26">
        <f>I1948*'Social Cost of Carbon'!$C$5</f>
        <v>12090.136825080066</v>
      </c>
      <c r="L1948" s="26">
        <f>I1948*'Social Cost of Carbon'!$C$6</f>
        <v>18135.205237620099</v>
      </c>
      <c r="M1948" s="23">
        <f t="shared" si="212"/>
        <v>0.12335803385836031</v>
      </c>
      <c r="N1948" s="23">
        <f t="shared" si="213"/>
        <v>0.24671606771672061</v>
      </c>
      <c r="O1948" s="23">
        <f t="shared" si="214"/>
        <v>0.37007410157508092</v>
      </c>
      <c r="P1948" s="27"/>
    </row>
    <row r="1949" spans="1:16" x14ac:dyDescent="0.25">
      <c r="A1949" s="24">
        <f t="shared" si="215"/>
        <v>2021</v>
      </c>
      <c r="B1949" s="32">
        <v>44312</v>
      </c>
      <c r="C1949" s="28">
        <f>'Bitcoin Data'!C1949</f>
        <v>54021.753905999998</v>
      </c>
      <c r="D1949" s="26">
        <f>'Bitcoin Data'!K1949</f>
        <v>712.47625079164027</v>
      </c>
      <c r="E1949" s="25">
        <f>'Bitcoin Data'!J1949</f>
        <v>309274.32095212064</v>
      </c>
      <c r="F1949" s="25">
        <f t="shared" si="210"/>
        <v>220.35060865809734</v>
      </c>
      <c r="G1949" s="23">
        <f>'Emissions Factors'!$AB$39/1000</f>
        <v>0.49266147344102867</v>
      </c>
      <c r="H1949" s="26">
        <f t="shared" si="216"/>
        <v>108558.25553512572</v>
      </c>
      <c r="I1949" s="23">
        <f t="shared" si="211"/>
        <v>152.36754265774536</v>
      </c>
      <c r="J1949" s="26">
        <f>I1949*'Social Cost of Carbon'!$C$4</f>
        <v>7618.3771328872681</v>
      </c>
      <c r="K1949" s="26">
        <f>I1949*'Social Cost of Carbon'!$C$5</f>
        <v>15236.754265774536</v>
      </c>
      <c r="L1949" s="26">
        <f>I1949*'Social Cost of Carbon'!$C$6</f>
        <v>22855.131398661804</v>
      </c>
      <c r="M1949" s="23">
        <f t="shared" si="212"/>
        <v>0.14102424638310609</v>
      </c>
      <c r="N1949" s="23">
        <f t="shared" si="213"/>
        <v>0.28204849276621219</v>
      </c>
      <c r="O1949" s="23">
        <f t="shared" si="214"/>
        <v>0.42307273914931831</v>
      </c>
      <c r="P1949" s="27"/>
    </row>
    <row r="1950" spans="1:16" x14ac:dyDescent="0.25">
      <c r="A1950" s="24">
        <f t="shared" si="215"/>
        <v>2021</v>
      </c>
      <c r="B1950" s="32">
        <v>44313</v>
      </c>
      <c r="C1950" s="28">
        <f>'Bitcoin Data'!C1950</f>
        <v>55033.117187999997</v>
      </c>
      <c r="D1950" s="26">
        <f>'Bitcoin Data'!K1950</f>
        <v>887.4864411793709</v>
      </c>
      <c r="E1950" s="25">
        <f>'Bitcoin Data'!J1950</f>
        <v>252892.82492313633</v>
      </c>
      <c r="F1950" s="25">
        <f t="shared" si="210"/>
        <v>224.43895319083197</v>
      </c>
      <c r="G1950" s="23">
        <f>'Emissions Factors'!$AB$39/1000</f>
        <v>0.49266147344102867</v>
      </c>
      <c r="H1950" s="26">
        <f t="shared" si="216"/>
        <v>110572.42537655735</v>
      </c>
      <c r="I1950" s="23">
        <f t="shared" si="211"/>
        <v>124.59055174929644</v>
      </c>
      <c r="J1950" s="26">
        <f>I1950*'Social Cost of Carbon'!$C$4</f>
        <v>6229.5275874648223</v>
      </c>
      <c r="K1950" s="26">
        <f>I1950*'Social Cost of Carbon'!$C$5</f>
        <v>12459.055174929645</v>
      </c>
      <c r="L1950" s="26">
        <f>I1950*'Social Cost of Carbon'!$C$6</f>
        <v>18688.582762394464</v>
      </c>
      <c r="M1950" s="23">
        <f t="shared" si="212"/>
        <v>0.11319597918075362</v>
      </c>
      <c r="N1950" s="23">
        <f t="shared" si="213"/>
        <v>0.22639195836150725</v>
      </c>
      <c r="O1950" s="23">
        <f t="shared" si="214"/>
        <v>0.33958793754226085</v>
      </c>
      <c r="P1950" s="27"/>
    </row>
    <row r="1951" spans="1:16" x14ac:dyDescent="0.25">
      <c r="A1951" s="24">
        <f t="shared" si="215"/>
        <v>2021</v>
      </c>
      <c r="B1951" s="32">
        <v>44314</v>
      </c>
      <c r="C1951" s="28">
        <f>'Bitcoin Data'!C1951</f>
        <v>54824.703125</v>
      </c>
      <c r="D1951" s="26">
        <f>'Bitcoin Data'!K1951</f>
        <v>887.4864411793709</v>
      </c>
      <c r="E1951" s="25">
        <f>'Bitcoin Data'!J1951</f>
        <v>256658.44009396891</v>
      </c>
      <c r="F1951" s="25">
        <f t="shared" si="210"/>
        <v>227.78088559764521</v>
      </c>
      <c r="G1951" s="23">
        <f>'Emissions Factors'!$AB$39/1000</f>
        <v>0.49266147344102867</v>
      </c>
      <c r="H1951" s="26">
        <f t="shared" si="216"/>
        <v>112218.86672023828</v>
      </c>
      <c r="I1951" s="23">
        <f t="shared" si="211"/>
        <v>126.44572526777071</v>
      </c>
      <c r="J1951" s="26">
        <f>I1951*'Social Cost of Carbon'!$C$4</f>
        <v>6322.2862633885352</v>
      </c>
      <c r="K1951" s="26">
        <f>I1951*'Social Cost of Carbon'!$C$5</f>
        <v>12644.57252677707</v>
      </c>
      <c r="L1951" s="26">
        <f>I1951*'Social Cost of Carbon'!$C$6</f>
        <v>18966.858790165606</v>
      </c>
      <c r="M1951" s="23">
        <f t="shared" si="212"/>
        <v>0.11531820334665123</v>
      </c>
      <c r="N1951" s="23">
        <f t="shared" si="213"/>
        <v>0.23063640669330246</v>
      </c>
      <c r="O1951" s="23">
        <f t="shared" si="214"/>
        <v>0.3459546100399537</v>
      </c>
      <c r="P1951" s="27"/>
    </row>
    <row r="1952" spans="1:16" x14ac:dyDescent="0.25">
      <c r="A1952" s="24">
        <f t="shared" si="215"/>
        <v>2021</v>
      </c>
      <c r="B1952" s="32">
        <v>44315</v>
      </c>
      <c r="C1952" s="28">
        <f>'Bitcoin Data'!C1952</f>
        <v>53555.109375</v>
      </c>
      <c r="D1952" s="26">
        <f>'Bitcoin Data'!K1952</f>
        <v>762.5180038973142</v>
      </c>
      <c r="E1952" s="25">
        <f>'Bitcoin Data'!J1952</f>
        <v>311852.56192415796</v>
      </c>
      <c r="F1952" s="25">
        <f t="shared" si="210"/>
        <v>237.79319302867248</v>
      </c>
      <c r="G1952" s="23">
        <f>'Emissions Factors'!$AB$39/1000</f>
        <v>0.49266147344102867</v>
      </c>
      <c r="H1952" s="26">
        <f t="shared" si="216"/>
        <v>117151.54485175273</v>
      </c>
      <c r="I1952" s="23">
        <f t="shared" si="211"/>
        <v>153.63774265391527</v>
      </c>
      <c r="J1952" s="26">
        <f>I1952*'Social Cost of Carbon'!$C$4</f>
        <v>7681.8871326957633</v>
      </c>
      <c r="K1952" s="26">
        <f>I1952*'Social Cost of Carbon'!$C$5</f>
        <v>15363.774265391527</v>
      </c>
      <c r="L1952" s="26">
        <f>I1952*'Social Cost of Carbon'!$C$6</f>
        <v>23045.66139808729</v>
      </c>
      <c r="M1952" s="23">
        <f t="shared" si="212"/>
        <v>0.14343892155846732</v>
      </c>
      <c r="N1952" s="23">
        <f t="shared" si="213"/>
        <v>0.28687784311693465</v>
      </c>
      <c r="O1952" s="23">
        <f t="shared" si="214"/>
        <v>0.43031676467540197</v>
      </c>
      <c r="P1952" s="27"/>
    </row>
    <row r="1953" spans="1:16" x14ac:dyDescent="0.25">
      <c r="A1953" s="24">
        <f t="shared" si="215"/>
        <v>2021</v>
      </c>
      <c r="B1953" s="32">
        <v>44316</v>
      </c>
      <c r="C1953" s="28">
        <f>'Bitcoin Data'!C1953</f>
        <v>57750.175780999998</v>
      </c>
      <c r="D1953" s="26">
        <f>'Bitcoin Data'!K1953</f>
        <v>906.25314671231513</v>
      </c>
      <c r="E1953" s="25">
        <f>'Bitcoin Data'!J1953</f>
        <v>256525.85389644638</v>
      </c>
      <c r="F1953" s="25">
        <f t="shared" si="210"/>
        <v>232.47736230671813</v>
      </c>
      <c r="G1953" s="23">
        <f>'Emissions Factors'!$AB$39/1000</f>
        <v>0.49266147344102867</v>
      </c>
      <c r="H1953" s="26">
        <f t="shared" si="216"/>
        <v>114532.63985571162</v>
      </c>
      <c r="I1953" s="23">
        <f t="shared" si="211"/>
        <v>126.38040515634133</v>
      </c>
      <c r="J1953" s="26">
        <f>I1953*'Social Cost of Carbon'!$C$4</f>
        <v>6319.0202578170665</v>
      </c>
      <c r="K1953" s="26">
        <f>I1953*'Social Cost of Carbon'!$C$5</f>
        <v>12638.040515634133</v>
      </c>
      <c r="L1953" s="26">
        <f>I1953*'Social Cost of Carbon'!$C$6</f>
        <v>18957.060773451198</v>
      </c>
      <c r="M1953" s="23">
        <f t="shared" si="212"/>
        <v>0.10941993114930129</v>
      </c>
      <c r="N1953" s="23">
        <f t="shared" si="213"/>
        <v>0.21883986229860258</v>
      </c>
      <c r="O1953" s="23">
        <f t="shared" si="214"/>
        <v>0.32825979344790385</v>
      </c>
      <c r="P1953" s="27"/>
    </row>
    <row r="1954" spans="1:16" x14ac:dyDescent="0.25">
      <c r="A1954" s="24">
        <f t="shared" si="215"/>
        <v>2021</v>
      </c>
      <c r="B1954" s="32">
        <v>44317</v>
      </c>
      <c r="C1954" s="28">
        <f>'Bitcoin Data'!C1954</f>
        <v>57828.050780999998</v>
      </c>
      <c r="D1954" s="26">
        <f>'Bitcoin Data'!K1954</f>
        <v>868.72586872586874</v>
      </c>
      <c r="E1954" s="25">
        <f>'Bitcoin Data'!J1954</f>
        <v>270305.88960624352</v>
      </c>
      <c r="F1954" s="25">
        <f t="shared" si="210"/>
        <v>234.82171876990267</v>
      </c>
      <c r="G1954" s="23">
        <f>'Emissions Factors'!$AB$39/1000</f>
        <v>0.49266147344102867</v>
      </c>
      <c r="H1954" s="26">
        <f t="shared" si="216"/>
        <v>115687.61396513511</v>
      </c>
      <c r="I1954" s="23">
        <f t="shared" si="211"/>
        <v>133.16929785319996</v>
      </c>
      <c r="J1954" s="26">
        <f>I1954*'Social Cost of Carbon'!$C$4</f>
        <v>6658.4648926599984</v>
      </c>
      <c r="K1954" s="26">
        <f>I1954*'Social Cost of Carbon'!$C$5</f>
        <v>13316.929785319997</v>
      </c>
      <c r="L1954" s="26">
        <f>I1954*'Social Cost of Carbon'!$C$6</f>
        <v>19975.394677979995</v>
      </c>
      <c r="M1954" s="23">
        <f t="shared" si="212"/>
        <v>0.11514247502265294</v>
      </c>
      <c r="N1954" s="23">
        <f t="shared" si="213"/>
        <v>0.23028495004530589</v>
      </c>
      <c r="O1954" s="23">
        <f t="shared" si="214"/>
        <v>0.34542742506795882</v>
      </c>
      <c r="P1954" s="27"/>
    </row>
    <row r="1955" spans="1:16" x14ac:dyDescent="0.25">
      <c r="A1955" s="24">
        <f t="shared" si="215"/>
        <v>2021</v>
      </c>
      <c r="B1955" s="32">
        <v>44318</v>
      </c>
      <c r="C1955" s="28">
        <f>'Bitcoin Data'!C1955</f>
        <v>56631.078125</v>
      </c>
      <c r="D1955" s="26">
        <f>'Bitcoin Data'!K1955</f>
        <v>1156.2178828365879</v>
      </c>
      <c r="E1955" s="25">
        <f>'Bitcoin Data'!J1955</f>
        <v>200978.37785197797</v>
      </c>
      <c r="F1955" s="25">
        <f t="shared" si="210"/>
        <v>232.37479453594577</v>
      </c>
      <c r="G1955" s="23">
        <f>'Emissions Factors'!$AB$39/1000</f>
        <v>0.49266147344102867</v>
      </c>
      <c r="H1955" s="26">
        <f t="shared" si="216"/>
        <v>114482.10866663534</v>
      </c>
      <c r="I1955" s="23">
        <f t="shared" si="211"/>
        <v>99.014303762343275</v>
      </c>
      <c r="J1955" s="26">
        <f>I1955*'Social Cost of Carbon'!$C$4</f>
        <v>4950.715188117164</v>
      </c>
      <c r="K1955" s="26">
        <f>I1955*'Social Cost of Carbon'!$C$5</f>
        <v>9901.4303762343279</v>
      </c>
      <c r="L1955" s="26">
        <f>I1955*'Social Cost of Carbon'!$C$6</f>
        <v>14852.145564351491</v>
      </c>
      <c r="M1955" s="23">
        <f t="shared" si="212"/>
        <v>8.7420465087908197E-2</v>
      </c>
      <c r="N1955" s="23">
        <f t="shared" si="213"/>
        <v>0.17484093017581639</v>
      </c>
      <c r="O1955" s="23">
        <f t="shared" si="214"/>
        <v>0.26226139526372455</v>
      </c>
      <c r="P1955" s="27"/>
    </row>
    <row r="1956" spans="1:16" x14ac:dyDescent="0.25">
      <c r="A1956" s="24">
        <f t="shared" si="215"/>
        <v>2021</v>
      </c>
      <c r="B1956" s="32">
        <v>44319</v>
      </c>
      <c r="C1956" s="28">
        <f>'Bitcoin Data'!C1956</f>
        <v>57200.292969000002</v>
      </c>
      <c r="D1956" s="26">
        <f>'Bitcoin Data'!K1956</f>
        <v>1106.194690265487</v>
      </c>
      <c r="E1956" s="25">
        <f>'Bitcoin Data'!J1956</f>
        <v>214564.22758464669</v>
      </c>
      <c r="F1956" s="25">
        <f t="shared" si="210"/>
        <v>237.34980927505171</v>
      </c>
      <c r="G1956" s="23">
        <f>'Emissions Factors'!$AB$39/1000</f>
        <v>0.49266147344102867</v>
      </c>
      <c r="H1956" s="26">
        <f t="shared" si="216"/>
        <v>116933.1067583941</v>
      </c>
      <c r="I1956" s="23">
        <f t="shared" si="211"/>
        <v>105.70752850958824</v>
      </c>
      <c r="J1956" s="26">
        <f>I1956*'Social Cost of Carbon'!$C$4</f>
        <v>5285.3764254794123</v>
      </c>
      <c r="K1956" s="26">
        <f>I1956*'Social Cost of Carbon'!$C$5</f>
        <v>10570.752850958825</v>
      </c>
      <c r="L1956" s="26">
        <f>I1956*'Social Cost of Carbon'!$C$6</f>
        <v>15856.129276438236</v>
      </c>
      <c r="M1956" s="23">
        <f t="shared" si="212"/>
        <v>9.2401212496303994E-2</v>
      </c>
      <c r="N1956" s="23">
        <f t="shared" si="213"/>
        <v>0.18480242499260799</v>
      </c>
      <c r="O1956" s="23">
        <f t="shared" si="214"/>
        <v>0.27720363748891197</v>
      </c>
      <c r="P1956" s="27"/>
    </row>
    <row r="1957" spans="1:16" x14ac:dyDescent="0.25">
      <c r="A1957" s="24">
        <f t="shared" si="215"/>
        <v>2021</v>
      </c>
      <c r="B1957" s="32">
        <v>44320</v>
      </c>
      <c r="C1957" s="28">
        <f>'Bitcoin Data'!C1957</f>
        <v>53333.539062999997</v>
      </c>
      <c r="D1957" s="26">
        <f>'Bitcoin Data'!K1957</f>
        <v>1131.2217194570135</v>
      </c>
      <c r="E1957" s="25">
        <f>'Bitcoin Data'!J1957</f>
        <v>218570.76897221478</v>
      </c>
      <c r="F1957" s="25">
        <f t="shared" si="210"/>
        <v>247.25200109979045</v>
      </c>
      <c r="G1957" s="23">
        <f>'Emissions Factors'!$AB$39/1000</f>
        <v>0.49266147344102867</v>
      </c>
      <c r="H1957" s="26">
        <f t="shared" si="216"/>
        <v>121811.53517306561</v>
      </c>
      <c r="I1957" s="23">
        <f t="shared" si="211"/>
        <v>107.68139709299001</v>
      </c>
      <c r="J1957" s="26">
        <f>I1957*'Social Cost of Carbon'!$C$4</f>
        <v>5384.0698546495005</v>
      </c>
      <c r="K1957" s="26">
        <f>I1957*'Social Cost of Carbon'!$C$5</f>
        <v>10768.139709299001</v>
      </c>
      <c r="L1957" s="26">
        <f>I1957*'Social Cost of Carbon'!$C$6</f>
        <v>16152.209563948501</v>
      </c>
      <c r="M1957" s="23">
        <f t="shared" si="212"/>
        <v>0.10095092036344322</v>
      </c>
      <c r="N1957" s="23">
        <f t="shared" si="213"/>
        <v>0.20190184072688644</v>
      </c>
      <c r="O1957" s="23">
        <f t="shared" si="214"/>
        <v>0.30285276109032966</v>
      </c>
      <c r="P1957" s="27"/>
    </row>
    <row r="1958" spans="1:16" x14ac:dyDescent="0.25">
      <c r="A1958" s="24">
        <f t="shared" si="215"/>
        <v>2021</v>
      </c>
      <c r="B1958" s="32">
        <v>44321</v>
      </c>
      <c r="C1958" s="28">
        <f>'Bitcoin Data'!C1958</f>
        <v>57424.007812999997</v>
      </c>
      <c r="D1958" s="26">
        <f>'Bitcoin Data'!K1958</f>
        <v>981.24727431312681</v>
      </c>
      <c r="E1958" s="25">
        <f>'Bitcoin Data'!J1958</f>
        <v>255904.76394199138</v>
      </c>
      <c r="F1958" s="25">
        <f t="shared" si="210"/>
        <v>251.10585210182319</v>
      </c>
      <c r="G1958" s="23">
        <f>'Emissions Factors'!$AB$39/1000</f>
        <v>0.49266147344102867</v>
      </c>
      <c r="H1958" s="26">
        <f t="shared" si="216"/>
        <v>123710.17908614923</v>
      </c>
      <c r="I1958" s="23">
        <f t="shared" si="211"/>
        <v>126.07441806424009</v>
      </c>
      <c r="J1958" s="26">
        <f>I1958*'Social Cost of Carbon'!$C$4</f>
        <v>6303.7209032120045</v>
      </c>
      <c r="K1958" s="26">
        <f>I1958*'Social Cost of Carbon'!$C$5</f>
        <v>12607.441806424009</v>
      </c>
      <c r="L1958" s="26">
        <f>I1958*'Social Cost of Carbon'!$C$6</f>
        <v>18911.162709636013</v>
      </c>
      <c r="M1958" s="23">
        <f t="shared" si="212"/>
        <v>0.10977500775877454</v>
      </c>
      <c r="N1958" s="23">
        <f t="shared" si="213"/>
        <v>0.21955001551754907</v>
      </c>
      <c r="O1958" s="23">
        <f t="shared" si="214"/>
        <v>0.32932502327632363</v>
      </c>
      <c r="P1958" s="27"/>
    </row>
    <row r="1959" spans="1:16" x14ac:dyDescent="0.25">
      <c r="A1959" s="24">
        <f t="shared" si="215"/>
        <v>2021</v>
      </c>
      <c r="B1959" s="32">
        <v>44322</v>
      </c>
      <c r="C1959" s="28">
        <f>'Bitcoin Data'!C1959</f>
        <v>56396.515625</v>
      </c>
      <c r="D1959" s="26">
        <f>'Bitcoin Data'!K1959</f>
        <v>1062.4483532050526</v>
      </c>
      <c r="E1959" s="25">
        <f>'Bitcoin Data'!J1959</f>
        <v>235108.30036764202</v>
      </c>
      <c r="F1959" s="25">
        <f t="shared" si="210"/>
        <v>249.79042655044015</v>
      </c>
      <c r="G1959" s="23">
        <f>'Emissions Factors'!$AB$39/1000</f>
        <v>0.49266147344102867</v>
      </c>
      <c r="H1959" s="26">
        <f t="shared" si="216"/>
        <v>123062.1195958029</v>
      </c>
      <c r="I1959" s="23">
        <f t="shared" si="211"/>
        <v>115.82880167733846</v>
      </c>
      <c r="J1959" s="26">
        <f>I1959*'Social Cost of Carbon'!$C$4</f>
        <v>5791.4400838669235</v>
      </c>
      <c r="K1959" s="26">
        <f>I1959*'Social Cost of Carbon'!$C$5</f>
        <v>11582.880167733847</v>
      </c>
      <c r="L1959" s="26">
        <f>I1959*'Social Cost of Carbon'!$C$6</f>
        <v>17374.32025160077</v>
      </c>
      <c r="M1959" s="23">
        <f t="shared" si="212"/>
        <v>0.1026914521169396</v>
      </c>
      <c r="N1959" s="23">
        <f t="shared" si="213"/>
        <v>0.2053829042338792</v>
      </c>
      <c r="O1959" s="23">
        <f t="shared" si="214"/>
        <v>0.30807435635081876</v>
      </c>
      <c r="P1959" s="27"/>
    </row>
    <row r="1960" spans="1:16" x14ac:dyDescent="0.25">
      <c r="A1960" s="24">
        <f t="shared" si="215"/>
        <v>2021</v>
      </c>
      <c r="B1960" s="32">
        <v>44323</v>
      </c>
      <c r="C1960" s="28">
        <f>'Bitcoin Data'!C1960</f>
        <v>57356.402344000002</v>
      </c>
      <c r="D1960" s="26">
        <f>'Bitcoin Data'!K1960</f>
        <v>1075.011944577162</v>
      </c>
      <c r="E1960" s="25">
        <f>'Bitcoin Data'!J1960</f>
        <v>238318.38270720866</v>
      </c>
      <c r="F1960" s="25">
        <f t="shared" si="210"/>
        <v>256.1951080225607</v>
      </c>
      <c r="G1960" s="23">
        <f>'Emissions Factors'!$AB$39/1000</f>
        <v>0.49266147344102867</v>
      </c>
      <c r="H1960" s="26">
        <f t="shared" si="216"/>
        <v>126217.45940677826</v>
      </c>
      <c r="I1960" s="23">
        <f t="shared" si="211"/>
        <v>117.41028557261639</v>
      </c>
      <c r="J1960" s="26">
        <f>I1960*'Social Cost of Carbon'!$C$4</f>
        <v>5870.5142786308197</v>
      </c>
      <c r="K1960" s="26">
        <f>I1960*'Social Cost of Carbon'!$C$5</f>
        <v>11741.028557261639</v>
      </c>
      <c r="L1960" s="26">
        <f>I1960*'Social Cost of Carbon'!$C$6</f>
        <v>17611.542835892458</v>
      </c>
      <c r="M1960" s="23">
        <f t="shared" si="212"/>
        <v>0.10235150809184126</v>
      </c>
      <c r="N1960" s="23">
        <f t="shared" si="213"/>
        <v>0.20470301618368253</v>
      </c>
      <c r="O1960" s="23">
        <f t="shared" si="214"/>
        <v>0.30705452427552377</v>
      </c>
      <c r="P1960" s="27"/>
    </row>
    <row r="1961" spans="1:16" x14ac:dyDescent="0.25">
      <c r="A1961" s="24">
        <f t="shared" si="215"/>
        <v>2021</v>
      </c>
      <c r="B1961" s="32">
        <v>44324</v>
      </c>
      <c r="C1961" s="28">
        <f>'Bitcoin Data'!C1961</f>
        <v>58803.777344000002</v>
      </c>
      <c r="D1961" s="26">
        <f>'Bitcoin Data'!K1961</f>
        <v>1068.7566797292484</v>
      </c>
      <c r="E1961" s="25">
        <f>'Bitcoin Data'!J1961</f>
        <v>240807.79035631003</v>
      </c>
      <c r="F1961" s="25">
        <f t="shared" si="210"/>
        <v>257.36493447414682</v>
      </c>
      <c r="G1961" s="23">
        <f>'Emissions Factors'!$AB$39/1000</f>
        <v>0.49266147344102867</v>
      </c>
      <c r="H1961" s="26">
        <f t="shared" si="216"/>
        <v>126793.78783008696</v>
      </c>
      <c r="I1961" s="23">
        <f t="shared" si="211"/>
        <v>118.63672081301803</v>
      </c>
      <c r="J1961" s="26">
        <f>I1961*'Social Cost of Carbon'!$C$4</f>
        <v>5931.8360406509019</v>
      </c>
      <c r="K1961" s="26">
        <f>I1961*'Social Cost of Carbon'!$C$5</f>
        <v>11863.672081301804</v>
      </c>
      <c r="L1961" s="26">
        <f>I1961*'Social Cost of Carbon'!$C$6</f>
        <v>17795.508121952706</v>
      </c>
      <c r="M1961" s="23">
        <f t="shared" si="212"/>
        <v>0.10087508504683079</v>
      </c>
      <c r="N1961" s="23">
        <f t="shared" si="213"/>
        <v>0.20175017009366158</v>
      </c>
      <c r="O1961" s="23">
        <f t="shared" si="214"/>
        <v>0.30262525514049238</v>
      </c>
      <c r="P1961" s="27"/>
    </row>
    <row r="1962" spans="1:16" x14ac:dyDescent="0.25">
      <c r="A1962" s="24">
        <f t="shared" si="215"/>
        <v>2021</v>
      </c>
      <c r="B1962" s="32">
        <v>44325</v>
      </c>
      <c r="C1962" s="28">
        <f>'Bitcoin Data'!C1962</f>
        <v>58232.316405999998</v>
      </c>
      <c r="D1962" s="26">
        <f>'Bitcoin Data'!K1962</f>
        <v>1162.4903125807284</v>
      </c>
      <c r="E1962" s="25">
        <f>'Bitcoin Data'!J1962</f>
        <v>224200.29288531127</v>
      </c>
      <c r="F1962" s="25">
        <f t="shared" si="210"/>
        <v>260.63066855693637</v>
      </c>
      <c r="G1962" s="23">
        <f>'Emissions Factors'!$AB$39/1000</f>
        <v>0.49266147344102867</v>
      </c>
      <c r="H1962" s="26">
        <f t="shared" si="216"/>
        <v>128402.68919518065</v>
      </c>
      <c r="I1962" s="23">
        <f t="shared" si="211"/>
        <v>110.45484663878763</v>
      </c>
      <c r="J1962" s="26">
        <f>I1962*'Social Cost of Carbon'!$C$4</f>
        <v>5522.7423319393811</v>
      </c>
      <c r="K1962" s="26">
        <f>I1962*'Social Cost of Carbon'!$C$5</f>
        <v>11045.484663878762</v>
      </c>
      <c r="L1962" s="26">
        <f>I1962*'Social Cost of Carbon'!$C$6</f>
        <v>16568.226995818146</v>
      </c>
      <c r="M1962" s="23">
        <f t="shared" si="212"/>
        <v>9.4839818725987388E-2</v>
      </c>
      <c r="N1962" s="23">
        <f t="shared" si="213"/>
        <v>0.18967963745197478</v>
      </c>
      <c r="O1962" s="23">
        <f t="shared" si="214"/>
        <v>0.2845194561779622</v>
      </c>
      <c r="P1962" s="27"/>
    </row>
    <row r="1963" spans="1:16" x14ac:dyDescent="0.25">
      <c r="A1963" s="24">
        <f t="shared" si="215"/>
        <v>2021</v>
      </c>
      <c r="B1963" s="32">
        <v>44326</v>
      </c>
      <c r="C1963" s="28">
        <f>'Bitcoin Data'!C1963</f>
        <v>55859.796875</v>
      </c>
      <c r="D1963" s="26">
        <f>'Bitcoin Data'!K1963</f>
        <v>1125</v>
      </c>
      <c r="E1963" s="25">
        <f>'Bitcoin Data'!J1963</f>
        <v>231738.17424297641</v>
      </c>
      <c r="F1963" s="25">
        <f t="shared" si="210"/>
        <v>260.70544602334843</v>
      </c>
      <c r="G1963" s="23">
        <f>'Emissions Factors'!$AB$39/1000</f>
        <v>0.49266147344102867</v>
      </c>
      <c r="H1963" s="26">
        <f t="shared" si="216"/>
        <v>128439.52917196341</v>
      </c>
      <c r="I1963" s="23">
        <f t="shared" si="211"/>
        <v>114.1684703750786</v>
      </c>
      <c r="J1963" s="26">
        <f>I1963*'Social Cost of Carbon'!$C$4</f>
        <v>5708.4235187539298</v>
      </c>
      <c r="K1963" s="26">
        <f>I1963*'Social Cost of Carbon'!$C$5</f>
        <v>11416.84703750786</v>
      </c>
      <c r="L1963" s="26">
        <f>I1963*'Social Cost of Carbon'!$C$6</f>
        <v>17125.270556261788</v>
      </c>
      <c r="M1963" s="23">
        <f t="shared" si="212"/>
        <v>0.10219198489976482</v>
      </c>
      <c r="N1963" s="23">
        <f t="shared" si="213"/>
        <v>0.20438396979952964</v>
      </c>
      <c r="O1963" s="23">
        <f t="shared" si="214"/>
        <v>0.30657595469929444</v>
      </c>
      <c r="P1963" s="27"/>
    </row>
    <row r="1964" spans="1:16" x14ac:dyDescent="0.25">
      <c r="A1964" s="24">
        <f t="shared" si="215"/>
        <v>2021</v>
      </c>
      <c r="B1964" s="32">
        <v>44327</v>
      </c>
      <c r="C1964" s="28">
        <f>'Bitcoin Data'!C1964</f>
        <v>56704.574219000002</v>
      </c>
      <c r="D1964" s="26">
        <f>'Bitcoin Data'!K1964</f>
        <v>1075.011944577162</v>
      </c>
      <c r="E1964" s="25">
        <f>'Bitcoin Data'!J1964</f>
        <v>242982.72862812402</v>
      </c>
      <c r="F1964" s="25">
        <f t="shared" si="210"/>
        <v>261.20933560118448</v>
      </c>
      <c r="G1964" s="23">
        <f>'Emissions Factors'!$AB$39/1000</f>
        <v>0.49266147344102867</v>
      </c>
      <c r="H1964" s="26">
        <f t="shared" si="216"/>
        <v>128687.77615383168</v>
      </c>
      <c r="I1964" s="23">
        <f t="shared" si="211"/>
        <v>119.70822910665321</v>
      </c>
      <c r="J1964" s="26">
        <f>I1964*'Social Cost of Carbon'!$C$4</f>
        <v>5985.4114553326599</v>
      </c>
      <c r="K1964" s="26">
        <f>I1964*'Social Cost of Carbon'!$C$5</f>
        <v>11970.82291066532</v>
      </c>
      <c r="L1964" s="26">
        <f>I1964*'Social Cost of Carbon'!$C$6</f>
        <v>17956.234365997982</v>
      </c>
      <c r="M1964" s="23">
        <f t="shared" si="212"/>
        <v>0.10555429677006777</v>
      </c>
      <c r="N1964" s="23">
        <f t="shared" si="213"/>
        <v>0.21110859354013553</v>
      </c>
      <c r="O1964" s="23">
        <f t="shared" si="214"/>
        <v>0.31666289031020334</v>
      </c>
      <c r="P1964" s="27"/>
    </row>
    <row r="1965" spans="1:16" x14ac:dyDescent="0.25">
      <c r="A1965" s="24">
        <f t="shared" si="215"/>
        <v>2021</v>
      </c>
      <c r="B1965" s="32">
        <v>44328</v>
      </c>
      <c r="C1965" s="28">
        <f>'Bitcoin Data'!C1965</f>
        <v>49150.535155999998</v>
      </c>
      <c r="D1965" s="26">
        <f>'Bitcoin Data'!K1965</f>
        <v>1075.011944577162</v>
      </c>
      <c r="E1965" s="25">
        <f>'Bitcoin Data'!J1965</f>
        <v>241056.28563850967</v>
      </c>
      <c r="F1965" s="25">
        <f t="shared" si="210"/>
        <v>259.13838637680209</v>
      </c>
      <c r="G1965" s="23">
        <f>'Emissions Factors'!$AB$39/1000</f>
        <v>0.49266147344102867</v>
      </c>
      <c r="H1965" s="26">
        <f t="shared" si="216"/>
        <v>127667.49925752591</v>
      </c>
      <c r="I1965" s="23">
        <f t="shared" si="211"/>
        <v>118.75914486488965</v>
      </c>
      <c r="J1965" s="26">
        <f>I1965*'Social Cost of Carbon'!$C$4</f>
        <v>5937.957243244482</v>
      </c>
      <c r="K1965" s="26">
        <f>I1965*'Social Cost of Carbon'!$C$5</f>
        <v>11875.914486488964</v>
      </c>
      <c r="L1965" s="26">
        <f>I1965*'Social Cost of Carbon'!$C$6</f>
        <v>17813.871729733448</v>
      </c>
      <c r="M1965" s="23">
        <f t="shared" si="212"/>
        <v>0.12081164985076694</v>
      </c>
      <c r="N1965" s="23">
        <f t="shared" si="213"/>
        <v>0.24162329970153387</v>
      </c>
      <c r="O1965" s="23">
        <f t="shared" si="214"/>
        <v>0.36243494955230082</v>
      </c>
      <c r="P1965" s="27"/>
    </row>
    <row r="1966" spans="1:16" x14ac:dyDescent="0.25">
      <c r="A1966" s="24">
        <f t="shared" si="215"/>
        <v>2021</v>
      </c>
      <c r="B1966" s="32">
        <v>44329</v>
      </c>
      <c r="C1966" s="28">
        <f>'Bitcoin Data'!C1966</f>
        <v>49716.191405999998</v>
      </c>
      <c r="D1966" s="26">
        <f>'Bitcoin Data'!K1966</f>
        <v>1006.2611806797852</v>
      </c>
      <c r="E1966" s="25">
        <f>'Bitcoin Data'!J1966</f>
        <v>260583.70435546935</v>
      </c>
      <c r="F1966" s="25">
        <f t="shared" si="210"/>
        <v>262.21526601064664</v>
      </c>
      <c r="G1966" s="23">
        <f>'Emissions Factors'!$AB$39/1000</f>
        <v>0.49266147344102867</v>
      </c>
      <c r="H1966" s="26">
        <f t="shared" si="216"/>
        <v>129183.35931153646</v>
      </c>
      <c r="I1966" s="23">
        <f t="shared" si="211"/>
        <v>128.37955174248694</v>
      </c>
      <c r="J1966" s="26">
        <f>I1966*'Social Cost of Carbon'!$C$4</f>
        <v>6418.9775871243473</v>
      </c>
      <c r="K1966" s="26">
        <f>I1966*'Social Cost of Carbon'!$C$5</f>
        <v>12837.955174248695</v>
      </c>
      <c r="L1966" s="26">
        <f>I1966*'Social Cost of Carbon'!$C$6</f>
        <v>19256.932761373042</v>
      </c>
      <c r="M1966" s="23">
        <f t="shared" si="212"/>
        <v>0.12911241600758808</v>
      </c>
      <c r="N1966" s="23">
        <f t="shared" si="213"/>
        <v>0.25822483201517615</v>
      </c>
      <c r="O1966" s="23">
        <f t="shared" si="214"/>
        <v>0.38733724802276426</v>
      </c>
      <c r="P1966" s="27"/>
    </row>
    <row r="1967" spans="1:16" x14ac:dyDescent="0.25">
      <c r="A1967" s="24">
        <f t="shared" si="215"/>
        <v>2021</v>
      </c>
      <c r="B1967" s="32">
        <v>44330</v>
      </c>
      <c r="C1967" s="28">
        <f>'Bitcoin Data'!C1967</f>
        <v>49880.535155999998</v>
      </c>
      <c r="D1967" s="26">
        <f>'Bitcoin Data'!K1967</f>
        <v>837.52093802345053</v>
      </c>
      <c r="E1967" s="25">
        <f>'Bitcoin Data'!J1967</f>
        <v>315848.03621484921</v>
      </c>
      <c r="F1967" s="25">
        <f t="shared" si="210"/>
        <v>264.52934356352529</v>
      </c>
      <c r="G1967" s="23">
        <f>'Emissions Factors'!$AB$39/1000</f>
        <v>0.49266147344102867</v>
      </c>
      <c r="H1967" s="26">
        <f t="shared" si="216"/>
        <v>130323.41616839445</v>
      </c>
      <c r="I1967" s="23">
        <f t="shared" si="211"/>
        <v>155.60615890506301</v>
      </c>
      <c r="J1967" s="26">
        <f>I1967*'Social Cost of Carbon'!$C$4</f>
        <v>7780.307945253151</v>
      </c>
      <c r="K1967" s="26">
        <f>I1967*'Social Cost of Carbon'!$C$5</f>
        <v>15560.615890506302</v>
      </c>
      <c r="L1967" s="26">
        <f>I1967*'Social Cost of Carbon'!$C$6</f>
        <v>23340.923835759451</v>
      </c>
      <c r="M1967" s="23">
        <f t="shared" si="212"/>
        <v>0.15597883865761369</v>
      </c>
      <c r="N1967" s="23">
        <f t="shared" si="213"/>
        <v>0.31195767731522739</v>
      </c>
      <c r="O1967" s="23">
        <f t="shared" si="214"/>
        <v>0.46793651597284103</v>
      </c>
      <c r="P1967" s="27"/>
    </row>
    <row r="1968" spans="1:16" x14ac:dyDescent="0.25">
      <c r="A1968" s="24">
        <f t="shared" si="215"/>
        <v>2021</v>
      </c>
      <c r="B1968" s="32">
        <v>44331</v>
      </c>
      <c r="C1968" s="28">
        <f>'Bitcoin Data'!C1968</f>
        <v>46760.1875</v>
      </c>
      <c r="D1968" s="26">
        <f>'Bitcoin Data'!K1968</f>
        <v>768.77082087639872</v>
      </c>
      <c r="E1968" s="25">
        <f>'Bitcoin Data'!J1968</f>
        <v>341361.04826548579</v>
      </c>
      <c r="F1968" s="25">
        <f t="shared" si="210"/>
        <v>262.42841329028545</v>
      </c>
      <c r="G1968" s="23">
        <f>'Emissions Factors'!$AB$39/1000</f>
        <v>0.49266147344102867</v>
      </c>
      <c r="H1968" s="26">
        <f t="shared" si="216"/>
        <v>129288.36876438325</v>
      </c>
      <c r="I1968" s="23">
        <f t="shared" si="211"/>
        <v>168.17543701384832</v>
      </c>
      <c r="J1968" s="26">
        <f>I1968*'Social Cost of Carbon'!$C$4</f>
        <v>8408.7718506924157</v>
      </c>
      <c r="K1968" s="26">
        <f>I1968*'Social Cost of Carbon'!$C$5</f>
        <v>16817.543701384831</v>
      </c>
      <c r="L1968" s="26">
        <f>I1968*'Social Cost of Carbon'!$C$6</f>
        <v>25226.315552077249</v>
      </c>
      <c r="M1968" s="23">
        <f t="shared" si="212"/>
        <v>0.1798275905265011</v>
      </c>
      <c r="N1968" s="23">
        <f t="shared" si="213"/>
        <v>0.3596551810530022</v>
      </c>
      <c r="O1968" s="23">
        <f t="shared" si="214"/>
        <v>0.53948277157950342</v>
      </c>
      <c r="P1968" s="27"/>
    </row>
    <row r="1969" spans="1:16" x14ac:dyDescent="0.25">
      <c r="A1969" s="24">
        <f t="shared" si="215"/>
        <v>2021</v>
      </c>
      <c r="B1969" s="32">
        <v>44332</v>
      </c>
      <c r="C1969" s="28">
        <f>'Bitcoin Data'!C1969</f>
        <v>46456.058594000002</v>
      </c>
      <c r="D1969" s="26">
        <f>'Bitcoin Data'!K1969</f>
        <v>825.00687505729218</v>
      </c>
      <c r="E1969" s="25">
        <f>'Bitcoin Data'!J1969</f>
        <v>312339.29432461987</v>
      </c>
      <c r="F1969" s="25">
        <f t="shared" si="210"/>
        <v>257.68206516835448</v>
      </c>
      <c r="G1969" s="23">
        <f>'Emissions Factors'!$AB$39/1000</f>
        <v>0.49266147344102867</v>
      </c>
      <c r="H1969" s="26">
        <f t="shared" si="216"/>
        <v>126950.02590516869</v>
      </c>
      <c r="I1969" s="23">
        <f t="shared" si="211"/>
        <v>153.87753695549836</v>
      </c>
      <c r="J1969" s="26">
        <f>I1969*'Social Cost of Carbon'!$C$4</f>
        <v>7693.8768477749181</v>
      </c>
      <c r="K1969" s="26">
        <f>I1969*'Social Cost of Carbon'!$C$5</f>
        <v>15387.753695549836</v>
      </c>
      <c r="L1969" s="26">
        <f>I1969*'Social Cost of Carbon'!$C$6</f>
        <v>23081.630543324754</v>
      </c>
      <c r="M1969" s="23">
        <f t="shared" si="212"/>
        <v>0.16561622058847272</v>
      </c>
      <c r="N1969" s="23">
        <f t="shared" si="213"/>
        <v>0.33123244117694545</v>
      </c>
      <c r="O1969" s="23">
        <f t="shared" si="214"/>
        <v>0.49684866176541814</v>
      </c>
      <c r="P1969" s="27"/>
    </row>
    <row r="1970" spans="1:16" x14ac:dyDescent="0.25">
      <c r="A1970" s="24">
        <f t="shared" si="215"/>
        <v>2021</v>
      </c>
      <c r="B1970" s="32">
        <v>44333</v>
      </c>
      <c r="C1970" s="28">
        <f>'Bitcoin Data'!C1970</f>
        <v>43537.511719000002</v>
      </c>
      <c r="D1970" s="26">
        <f>'Bitcoin Data'!K1970</f>
        <v>756.23897151499875</v>
      </c>
      <c r="E1970" s="25">
        <f>'Bitcoin Data'!J1970</f>
        <v>333322.79856382782</v>
      </c>
      <c r="F1970" s="25">
        <f t="shared" si="210"/>
        <v>252.07169036841026</v>
      </c>
      <c r="G1970" s="23">
        <f>'Emissions Factors'!$AB$39/1000</f>
        <v>0.49266147344102867</v>
      </c>
      <c r="H1970" s="26">
        <f t="shared" si="216"/>
        <v>124186.01038967175</v>
      </c>
      <c r="I1970" s="23">
        <f t="shared" si="211"/>
        <v>164.2153010719426</v>
      </c>
      <c r="J1970" s="26">
        <f>I1970*'Social Cost of Carbon'!$C$4</f>
        <v>8210.7650535971297</v>
      </c>
      <c r="K1970" s="26">
        <f>I1970*'Social Cost of Carbon'!$C$5</f>
        <v>16421.530107194259</v>
      </c>
      <c r="L1970" s="26">
        <f>I1970*'Social Cost of Carbon'!$C$6</f>
        <v>24632.295160791389</v>
      </c>
      <c r="M1970" s="23">
        <f t="shared" si="212"/>
        <v>0.18859059072073492</v>
      </c>
      <c r="N1970" s="23">
        <f t="shared" si="213"/>
        <v>0.37718118144146984</v>
      </c>
      <c r="O1970" s="23">
        <f t="shared" si="214"/>
        <v>0.56577177216220476</v>
      </c>
      <c r="P1970" s="27"/>
    </row>
    <row r="1971" spans="1:16" x14ac:dyDescent="0.25">
      <c r="A1971" s="24">
        <f t="shared" si="215"/>
        <v>2021</v>
      </c>
      <c r="B1971" s="32">
        <v>44334</v>
      </c>
      <c r="C1971" s="28">
        <f>'Bitcoin Data'!C1971</f>
        <v>42909.402344000002</v>
      </c>
      <c r="D1971" s="26">
        <f>'Bitcoin Data'!K1971</f>
        <v>625</v>
      </c>
      <c r="E1971" s="25">
        <f>'Bitcoin Data'!J1971</f>
        <v>391826.64526465727</v>
      </c>
      <c r="F1971" s="25">
        <f t="shared" si="210"/>
        <v>244.8916532904108</v>
      </c>
      <c r="G1971" s="23">
        <f>'Emissions Factors'!$AB$39/1000</f>
        <v>0.49266147344102867</v>
      </c>
      <c r="H1971" s="26">
        <f t="shared" si="216"/>
        <v>120648.68274346333</v>
      </c>
      <c r="I1971" s="23">
        <f t="shared" si="211"/>
        <v>193.03789238954133</v>
      </c>
      <c r="J1971" s="26">
        <f>I1971*'Social Cost of Carbon'!$C$4</f>
        <v>9651.894619477067</v>
      </c>
      <c r="K1971" s="26">
        <f>I1971*'Social Cost of Carbon'!$C$5</f>
        <v>19303.789238954134</v>
      </c>
      <c r="L1971" s="26">
        <f>I1971*'Social Cost of Carbon'!$C$6</f>
        <v>28955.683858431199</v>
      </c>
      <c r="M1971" s="23">
        <f t="shared" si="212"/>
        <v>0.22493658947050532</v>
      </c>
      <c r="N1971" s="23">
        <f t="shared" si="213"/>
        <v>0.44987317894101064</v>
      </c>
      <c r="O1971" s="23">
        <f t="shared" si="214"/>
        <v>0.67480976841151585</v>
      </c>
      <c r="P1971" s="27"/>
    </row>
    <row r="1972" spans="1:16" x14ac:dyDescent="0.25">
      <c r="A1972" s="24">
        <f t="shared" si="215"/>
        <v>2021</v>
      </c>
      <c r="B1972" s="32">
        <v>44335</v>
      </c>
      <c r="C1972" s="28">
        <f>'Bitcoin Data'!C1972</f>
        <v>37002.441405999998</v>
      </c>
      <c r="D1972" s="26">
        <f>'Bitcoin Data'!K1972</f>
        <v>781.25</v>
      </c>
      <c r="E1972" s="25">
        <f>'Bitcoin Data'!J1972</f>
        <v>299487.48539533984</v>
      </c>
      <c r="F1972" s="25">
        <f t="shared" si="210"/>
        <v>233.97459796510927</v>
      </c>
      <c r="G1972" s="23">
        <f>'Emissions Factors'!$AB$39/1000</f>
        <v>0.49266147344102867</v>
      </c>
      <c r="H1972" s="26">
        <f t="shared" si="216"/>
        <v>115270.27018126304</v>
      </c>
      <c r="I1972" s="23">
        <f t="shared" si="211"/>
        <v>147.54594583201668</v>
      </c>
      <c r="J1972" s="26">
        <f>I1972*'Social Cost of Carbon'!$C$4</f>
        <v>7377.2972916008339</v>
      </c>
      <c r="K1972" s="26">
        <f>I1972*'Social Cost of Carbon'!$C$5</f>
        <v>14754.594583201668</v>
      </c>
      <c r="L1972" s="26">
        <f>I1972*'Social Cost of Carbon'!$C$6</f>
        <v>22131.891874802503</v>
      </c>
      <c r="M1972" s="23">
        <f t="shared" si="212"/>
        <v>0.19937325785223983</v>
      </c>
      <c r="N1972" s="23">
        <f t="shared" si="213"/>
        <v>0.39874651570447966</v>
      </c>
      <c r="O1972" s="23">
        <f t="shared" si="214"/>
        <v>0.59811977355671953</v>
      </c>
      <c r="P1972" s="27"/>
    </row>
    <row r="1973" spans="1:16" x14ac:dyDescent="0.25">
      <c r="A1973" s="24">
        <f t="shared" si="215"/>
        <v>2021</v>
      </c>
      <c r="B1973" s="32">
        <v>44336</v>
      </c>
      <c r="C1973" s="28">
        <f>'Bitcoin Data'!C1973</f>
        <v>40782.738280999998</v>
      </c>
      <c r="D1973" s="26">
        <f>'Bitcoin Data'!K1973</f>
        <v>700.0077778641986</v>
      </c>
      <c r="E1973" s="25">
        <f>'Bitcoin Data'!J1973</f>
        <v>327937.78771102638</v>
      </c>
      <c r="F1973" s="25">
        <f t="shared" si="210"/>
        <v>229.55900205329687</v>
      </c>
      <c r="G1973" s="23">
        <f>'Emissions Factors'!$AB$39/1000</f>
        <v>0.49266147344102867</v>
      </c>
      <c r="H1973" s="26">
        <f t="shared" si="216"/>
        <v>113094.87619322936</v>
      </c>
      <c r="I1973" s="23">
        <f t="shared" si="211"/>
        <v>161.56231369070551</v>
      </c>
      <c r="J1973" s="26">
        <f>I1973*'Social Cost of Carbon'!$C$4</f>
        <v>8078.1156845352752</v>
      </c>
      <c r="K1973" s="26">
        <f>I1973*'Social Cost of Carbon'!$C$5</f>
        <v>16156.23136907055</v>
      </c>
      <c r="L1973" s="26">
        <f>I1973*'Social Cost of Carbon'!$C$6</f>
        <v>24234.347053605827</v>
      </c>
      <c r="M1973" s="23">
        <f t="shared" si="212"/>
        <v>0.19807683409769314</v>
      </c>
      <c r="N1973" s="23">
        <f t="shared" si="213"/>
        <v>0.39615366819538628</v>
      </c>
      <c r="O1973" s="23">
        <f t="shared" si="214"/>
        <v>0.59423050229307939</v>
      </c>
      <c r="P1973" s="27"/>
    </row>
    <row r="1974" spans="1:16" x14ac:dyDescent="0.25">
      <c r="A1974" s="24">
        <f t="shared" si="215"/>
        <v>2021</v>
      </c>
      <c r="B1974" s="32">
        <v>44337</v>
      </c>
      <c r="C1974" s="28">
        <f>'Bitcoin Data'!C1974</f>
        <v>37304.691405999998</v>
      </c>
      <c r="D1974" s="26">
        <f>'Bitcoin Data'!K1974</f>
        <v>687.49522572759906</v>
      </c>
      <c r="E1974" s="25">
        <f>'Bitcoin Data'!J1974</f>
        <v>319648.00486487208</v>
      </c>
      <c r="F1974" s="25">
        <f t="shared" si="210"/>
        <v>219.75647725795193</v>
      </c>
      <c r="G1974" s="23">
        <f>'Emissions Factors'!$AB$39/1000</f>
        <v>0.49266147344102867</v>
      </c>
      <c r="H1974" s="26">
        <f t="shared" si="216"/>
        <v>108265.54988411251</v>
      </c>
      <c r="I1974" s="23">
        <f t="shared" si="211"/>
        <v>157.47825705921298</v>
      </c>
      <c r="J1974" s="26">
        <f>I1974*'Social Cost of Carbon'!$C$4</f>
        <v>7873.9128529606487</v>
      </c>
      <c r="K1974" s="26">
        <f>I1974*'Social Cost of Carbon'!$C$5</f>
        <v>15747.825705921297</v>
      </c>
      <c r="L1974" s="26">
        <f>I1974*'Social Cost of Carbon'!$C$6</f>
        <v>23621.738558881945</v>
      </c>
      <c r="M1974" s="23">
        <f t="shared" si="212"/>
        <v>0.21107031196870396</v>
      </c>
      <c r="N1974" s="23">
        <f t="shared" si="213"/>
        <v>0.42214062393740792</v>
      </c>
      <c r="O1974" s="23">
        <f t="shared" si="214"/>
        <v>0.63321093590611177</v>
      </c>
      <c r="P1974" s="27"/>
    </row>
    <row r="1975" spans="1:16" x14ac:dyDescent="0.25">
      <c r="A1975" s="24">
        <f t="shared" si="215"/>
        <v>2021</v>
      </c>
      <c r="B1975" s="32">
        <v>44338</v>
      </c>
      <c r="C1975" s="28">
        <f>'Bitcoin Data'!C1975</f>
        <v>37536.632812999997</v>
      </c>
      <c r="D1975" s="26">
        <f>'Bitcoin Data'!K1975</f>
        <v>724.98791686805225</v>
      </c>
      <c r="E1975" s="25">
        <f>'Bitcoin Data'!J1975</f>
        <v>294370.33404278901</v>
      </c>
      <c r="F1975" s="25">
        <f t="shared" si="210"/>
        <v>213.41493526543431</v>
      </c>
      <c r="G1975" s="23">
        <f>'Emissions Factors'!$AB$39/1000</f>
        <v>0.49266147344102867</v>
      </c>
      <c r="H1975" s="26">
        <f t="shared" si="216"/>
        <v>105141.31646219062</v>
      </c>
      <c r="I1975" s="23">
        <f t="shared" si="211"/>
        <v>145.02492250684824</v>
      </c>
      <c r="J1975" s="26">
        <f>I1975*'Social Cost of Carbon'!$C$4</f>
        <v>7251.2461253424117</v>
      </c>
      <c r="K1975" s="26">
        <f>I1975*'Social Cost of Carbon'!$C$5</f>
        <v>14502.492250684823</v>
      </c>
      <c r="L1975" s="26">
        <f>I1975*'Social Cost of Carbon'!$C$6</f>
        <v>21753.738376027235</v>
      </c>
      <c r="M1975" s="23">
        <f t="shared" si="212"/>
        <v>0.19317785272500787</v>
      </c>
      <c r="N1975" s="23">
        <f t="shared" si="213"/>
        <v>0.38635570545001574</v>
      </c>
      <c r="O1975" s="23">
        <f t="shared" si="214"/>
        <v>0.57953355817502361</v>
      </c>
      <c r="P1975" s="27"/>
    </row>
    <row r="1976" spans="1:16" x14ac:dyDescent="0.25">
      <c r="A1976" s="24">
        <f t="shared" si="215"/>
        <v>2021</v>
      </c>
      <c r="B1976" s="32">
        <v>44339</v>
      </c>
      <c r="C1976" s="28">
        <f>'Bitcoin Data'!C1976</f>
        <v>34770.582030999998</v>
      </c>
      <c r="D1976" s="26">
        <f>'Bitcoin Data'!K1976</f>
        <v>743.74018676142464</v>
      </c>
      <c r="E1976" s="25">
        <f>'Bitcoin Data'!J1976</f>
        <v>284354.81308823067</v>
      </c>
      <c r="F1976" s="25">
        <f t="shared" si="210"/>
        <v>211.48610179275067</v>
      </c>
      <c r="G1976" s="23">
        <f>'Emissions Factors'!$AB$39/1000</f>
        <v>0.49266147344102867</v>
      </c>
      <c r="H1976" s="26">
        <f t="shared" si="216"/>
        <v>104191.05452151592</v>
      </c>
      <c r="I1976" s="23">
        <f t="shared" si="211"/>
        <v>140.09066119609602</v>
      </c>
      <c r="J1976" s="26">
        <f>I1976*'Social Cost of Carbon'!$C$4</f>
        <v>7004.5330598048013</v>
      </c>
      <c r="K1976" s="26">
        <f>I1976*'Social Cost of Carbon'!$C$5</f>
        <v>14009.066119609603</v>
      </c>
      <c r="L1976" s="26">
        <f>I1976*'Social Cost of Carbon'!$C$6</f>
        <v>21013.599179414403</v>
      </c>
      <c r="M1976" s="23">
        <f t="shared" si="212"/>
        <v>0.20144998014585583</v>
      </c>
      <c r="N1976" s="23">
        <f t="shared" si="213"/>
        <v>0.40289996029171166</v>
      </c>
      <c r="O1976" s="23">
        <f t="shared" si="214"/>
        <v>0.60434994043756751</v>
      </c>
      <c r="P1976" s="27"/>
    </row>
    <row r="1977" spans="1:16" x14ac:dyDescent="0.25">
      <c r="A1977" s="24">
        <f t="shared" si="215"/>
        <v>2021</v>
      </c>
      <c r="B1977" s="32">
        <v>44340</v>
      </c>
      <c r="C1977" s="28">
        <f>'Bitcoin Data'!C1977</f>
        <v>38705.980469000002</v>
      </c>
      <c r="D1977" s="26">
        <f>'Bitcoin Data'!K1977</f>
        <v>787.47046985738041</v>
      </c>
      <c r="E1977" s="25">
        <f>'Bitcoin Data'!J1977</f>
        <v>264143.32569713204</v>
      </c>
      <c r="F1977" s="25">
        <f t="shared" si="210"/>
        <v>208.00506879641162</v>
      </c>
      <c r="G1977" s="23">
        <f>'Emissions Factors'!$AB$39/1000</f>
        <v>0.49266147344102867</v>
      </c>
      <c r="H1977" s="26">
        <f t="shared" si="216"/>
        <v>102476.08367644268</v>
      </c>
      <c r="I1977" s="23">
        <f t="shared" si="211"/>
        <v>130.13324003756262</v>
      </c>
      <c r="J1977" s="26">
        <f>I1977*'Social Cost of Carbon'!$C$4</f>
        <v>6506.6620018781305</v>
      </c>
      <c r="K1977" s="26">
        <f>I1977*'Social Cost of Carbon'!$C$5</f>
        <v>13013.324003756261</v>
      </c>
      <c r="L1977" s="26">
        <f>I1977*'Social Cost of Carbon'!$C$6</f>
        <v>19519.986005634393</v>
      </c>
      <c r="M1977" s="23">
        <f t="shared" si="212"/>
        <v>0.16810482315748027</v>
      </c>
      <c r="N1977" s="23">
        <f t="shared" si="213"/>
        <v>0.33620964631496053</v>
      </c>
      <c r="O1977" s="23">
        <f t="shared" si="214"/>
        <v>0.50431446947244085</v>
      </c>
      <c r="P1977" s="27"/>
    </row>
    <row r="1978" spans="1:16" x14ac:dyDescent="0.25">
      <c r="A1978" s="24">
        <f t="shared" si="215"/>
        <v>2021</v>
      </c>
      <c r="B1978" s="32">
        <v>44341</v>
      </c>
      <c r="C1978" s="28">
        <f>'Bitcoin Data'!C1978</f>
        <v>38402.222655999998</v>
      </c>
      <c r="D1978" s="26">
        <f>'Bitcoin Data'!K1978</f>
        <v>768.77082087639872</v>
      </c>
      <c r="E1978" s="25">
        <f>'Bitcoin Data'!J1978</f>
        <v>272106.89222689671</v>
      </c>
      <c r="F1978" s="25">
        <f t="shared" si="210"/>
        <v>209.18783890339714</v>
      </c>
      <c r="G1978" s="23">
        <f>'Emissions Factors'!$AB$39/1000</f>
        <v>0.49266147344102867</v>
      </c>
      <c r="H1978" s="26">
        <f t="shared" si="216"/>
        <v>103058.78894009217</v>
      </c>
      <c r="I1978" s="23">
        <f t="shared" si="211"/>
        <v>134.05658245796212</v>
      </c>
      <c r="J1978" s="26">
        <f>I1978*'Social Cost of Carbon'!$C$4</f>
        <v>6702.8291228981061</v>
      </c>
      <c r="K1978" s="26">
        <f>I1978*'Social Cost of Carbon'!$C$5</f>
        <v>13405.658245796212</v>
      </c>
      <c r="L1978" s="26">
        <f>I1978*'Social Cost of Carbon'!$C$6</f>
        <v>20108.487368694317</v>
      </c>
      <c r="M1978" s="23">
        <f t="shared" si="212"/>
        <v>0.17454273891750507</v>
      </c>
      <c r="N1978" s="23">
        <f t="shared" si="213"/>
        <v>0.34908547783501015</v>
      </c>
      <c r="O1978" s="23">
        <f t="shared" si="214"/>
        <v>0.52362821675251525</v>
      </c>
      <c r="P1978" s="27"/>
    </row>
    <row r="1979" spans="1:16" x14ac:dyDescent="0.25">
      <c r="A1979" s="24">
        <f t="shared" si="215"/>
        <v>2021</v>
      </c>
      <c r="B1979" s="32">
        <v>44342</v>
      </c>
      <c r="C1979" s="28">
        <f>'Bitcoin Data'!C1979</f>
        <v>39294.199219000002</v>
      </c>
      <c r="D1979" s="26">
        <f>'Bitcoin Data'!K1979</f>
        <v>762.5180038973142</v>
      </c>
      <c r="E1979" s="25">
        <f>'Bitcoin Data'!J1979</f>
        <v>281995.83473369235</v>
      </c>
      <c r="F1979" s="25">
        <f t="shared" si="210"/>
        <v>215.02690100849199</v>
      </c>
      <c r="G1979" s="23">
        <f>'Emissions Factors'!$AB$39/1000</f>
        <v>0.49266147344102867</v>
      </c>
      <c r="H1979" s="26">
        <f t="shared" si="216"/>
        <v>105935.46988030188</v>
      </c>
      <c r="I1979" s="23">
        <f t="shared" si="211"/>
        <v>138.92848344413369</v>
      </c>
      <c r="J1979" s="26">
        <f>I1979*'Social Cost of Carbon'!$C$4</f>
        <v>6946.4241722066845</v>
      </c>
      <c r="K1979" s="26">
        <f>I1979*'Social Cost of Carbon'!$C$5</f>
        <v>13892.848344413369</v>
      </c>
      <c r="L1979" s="26">
        <f>I1979*'Social Cost of Carbon'!$C$6</f>
        <v>20839.272516620054</v>
      </c>
      <c r="M1979" s="23">
        <f t="shared" si="212"/>
        <v>0.17677988889637089</v>
      </c>
      <c r="N1979" s="23">
        <f t="shared" si="213"/>
        <v>0.35355977779274178</v>
      </c>
      <c r="O1979" s="23">
        <f t="shared" si="214"/>
        <v>0.5303396666891127</v>
      </c>
      <c r="P1979" s="27"/>
    </row>
    <row r="1980" spans="1:16" x14ac:dyDescent="0.25">
      <c r="A1980" s="24">
        <f t="shared" si="215"/>
        <v>2021</v>
      </c>
      <c r="B1980" s="32">
        <v>44343</v>
      </c>
      <c r="C1980" s="28">
        <f>'Bitcoin Data'!C1980</f>
        <v>38436.96875</v>
      </c>
      <c r="D1980" s="26">
        <f>'Bitcoin Data'!K1980</f>
        <v>731.23171920701986</v>
      </c>
      <c r="E1980" s="25">
        <f>'Bitcoin Data'!J1980</f>
        <v>292842.28475165175</v>
      </c>
      <c r="F1980" s="25">
        <f t="shared" si="210"/>
        <v>214.13556733546199</v>
      </c>
      <c r="G1980" s="23">
        <f>'Emissions Factors'!$AB$39/1000</f>
        <v>0.49266147344102867</v>
      </c>
      <c r="H1980" s="26">
        <f t="shared" si="216"/>
        <v>105496.3441196193</v>
      </c>
      <c r="I1980" s="23">
        <f t="shared" si="211"/>
        <v>144.27211149158603</v>
      </c>
      <c r="J1980" s="26">
        <f>I1980*'Social Cost of Carbon'!$C$4</f>
        <v>7213.6055745793019</v>
      </c>
      <c r="K1980" s="26">
        <f>I1980*'Social Cost of Carbon'!$C$5</f>
        <v>14427.211149158604</v>
      </c>
      <c r="L1980" s="26">
        <f>I1980*'Social Cost of Carbon'!$C$6</f>
        <v>21640.816723737906</v>
      </c>
      <c r="M1980" s="23">
        <f t="shared" si="212"/>
        <v>0.18767363320187161</v>
      </c>
      <c r="N1980" s="23">
        <f t="shared" si="213"/>
        <v>0.37534726640374322</v>
      </c>
      <c r="O1980" s="23">
        <f t="shared" si="214"/>
        <v>0.56302089960561486</v>
      </c>
      <c r="P1980" s="27"/>
    </row>
    <row r="1981" spans="1:16" x14ac:dyDescent="0.25">
      <c r="A1981" s="24">
        <f t="shared" si="215"/>
        <v>2021</v>
      </c>
      <c r="B1981" s="32">
        <v>44344</v>
      </c>
      <c r="C1981" s="28">
        <f>'Bitcoin Data'!C1981</f>
        <v>35697.605469000002</v>
      </c>
      <c r="D1981" s="26">
        <f>'Bitcoin Data'!K1981</f>
        <v>743.74018676142464</v>
      </c>
      <c r="E1981" s="25">
        <f>'Bitcoin Data'!J1981</f>
        <v>289500.23732996429</v>
      </c>
      <c r="F1981" s="25">
        <f t="shared" si="210"/>
        <v>215.3129605792644</v>
      </c>
      <c r="G1981" s="23">
        <f>'Emissions Factors'!$AB$39/1000</f>
        <v>0.49266147344102867</v>
      </c>
      <c r="H1981" s="26">
        <f t="shared" si="216"/>
        <v>106076.40040993053</v>
      </c>
      <c r="I1981" s="23">
        <f t="shared" si="211"/>
        <v>142.62561348450768</v>
      </c>
      <c r="J1981" s="26">
        <f>I1981*'Social Cost of Carbon'!$C$4</f>
        <v>7131.2806742253842</v>
      </c>
      <c r="K1981" s="26">
        <f>I1981*'Social Cost of Carbon'!$C$5</f>
        <v>14262.561348450768</v>
      </c>
      <c r="L1981" s="26">
        <f>I1981*'Social Cost of Carbon'!$C$6</f>
        <v>21393.842022676152</v>
      </c>
      <c r="M1981" s="23">
        <f t="shared" si="212"/>
        <v>0.19976916043901677</v>
      </c>
      <c r="N1981" s="23">
        <f t="shared" si="213"/>
        <v>0.39953832087803354</v>
      </c>
      <c r="O1981" s="23">
        <f t="shared" si="214"/>
        <v>0.59930748131705036</v>
      </c>
      <c r="P1981" s="27"/>
    </row>
    <row r="1982" spans="1:16" x14ac:dyDescent="0.25">
      <c r="A1982" s="24">
        <f t="shared" si="215"/>
        <v>2021</v>
      </c>
      <c r="B1982" s="32">
        <v>44345</v>
      </c>
      <c r="C1982" s="28">
        <f>'Bitcoin Data'!C1982</f>
        <v>34616.066405999998</v>
      </c>
      <c r="D1982" s="26">
        <f>'Bitcoin Data'!K1982</f>
        <v>724.98791686805225</v>
      </c>
      <c r="E1982" s="25">
        <f>'Bitcoin Data'!J1982</f>
        <v>300035.88042712538</v>
      </c>
      <c r="F1982" s="25">
        <f t="shared" si="210"/>
        <v>217.52238793653362</v>
      </c>
      <c r="G1982" s="23">
        <f>'Emissions Factors'!$AB$39/1000</f>
        <v>0.49266147344102867</v>
      </c>
      <c r="H1982" s="26">
        <f t="shared" si="216"/>
        <v>107164.90014722369</v>
      </c>
      <c r="I1982" s="23">
        <f t="shared" si="211"/>
        <v>147.81611893640388</v>
      </c>
      <c r="J1982" s="26">
        <f>I1982*'Social Cost of Carbon'!$C$4</f>
        <v>7390.8059468201936</v>
      </c>
      <c r="K1982" s="26">
        <f>I1982*'Social Cost of Carbon'!$C$5</f>
        <v>14781.611893640387</v>
      </c>
      <c r="L1982" s="26">
        <f>I1982*'Social Cost of Carbon'!$C$6</f>
        <v>22172.417840460581</v>
      </c>
      <c r="M1982" s="23">
        <f t="shared" si="212"/>
        <v>0.21350796650711146</v>
      </c>
      <c r="N1982" s="23">
        <f t="shared" si="213"/>
        <v>0.42701593301422291</v>
      </c>
      <c r="O1982" s="23">
        <f t="shared" si="214"/>
        <v>0.64052389952133437</v>
      </c>
      <c r="P1982" s="27"/>
    </row>
    <row r="1983" spans="1:16" x14ac:dyDescent="0.25">
      <c r="A1983" s="24">
        <f t="shared" si="215"/>
        <v>2021</v>
      </c>
      <c r="B1983" s="32">
        <v>44346</v>
      </c>
      <c r="C1983" s="28">
        <f>'Bitcoin Data'!C1983</f>
        <v>35678.128905999998</v>
      </c>
      <c r="D1983" s="26">
        <f>'Bitcoin Data'!K1983</f>
        <v>900</v>
      </c>
      <c r="E1983" s="25">
        <f>'Bitcoin Data'!J1983</f>
        <v>241561.74174158191</v>
      </c>
      <c r="F1983" s="25">
        <f t="shared" si="210"/>
        <v>217.40556756742373</v>
      </c>
      <c r="G1983" s="23">
        <f>'Emissions Factors'!$AB$39/1000</f>
        <v>0.49266147344102867</v>
      </c>
      <c r="H1983" s="26">
        <f t="shared" si="216"/>
        <v>107107.34725205009</v>
      </c>
      <c r="I1983" s="23">
        <f t="shared" si="211"/>
        <v>119.00816361338899</v>
      </c>
      <c r="J1983" s="26">
        <f>I1983*'Social Cost of Carbon'!$C$4</f>
        <v>5950.4081806694494</v>
      </c>
      <c r="K1983" s="26">
        <f>I1983*'Social Cost of Carbon'!$C$5</f>
        <v>11900.816361338899</v>
      </c>
      <c r="L1983" s="26">
        <f>I1983*'Social Cost of Carbon'!$C$6</f>
        <v>17851.224542008349</v>
      </c>
      <c r="M1983" s="23">
        <f t="shared" si="212"/>
        <v>0.16678027584761509</v>
      </c>
      <c r="N1983" s="23">
        <f t="shared" si="213"/>
        <v>0.33356055169523019</v>
      </c>
      <c r="O1983" s="23">
        <f t="shared" si="214"/>
        <v>0.50034082754284526</v>
      </c>
      <c r="P1983" s="27"/>
    </row>
    <row r="1984" spans="1:16" x14ac:dyDescent="0.25">
      <c r="A1984" s="24">
        <f t="shared" si="215"/>
        <v>2021</v>
      </c>
      <c r="B1984" s="32">
        <v>44347</v>
      </c>
      <c r="C1984" s="28">
        <f>'Bitcoin Data'!C1984</f>
        <v>37332.855469000002</v>
      </c>
      <c r="D1984" s="26">
        <f>'Bitcoin Data'!K1984</f>
        <v>881.22980515029872</v>
      </c>
      <c r="E1984" s="25">
        <f>'Bitcoin Data'!J1984</f>
        <v>247443.62365557119</v>
      </c>
      <c r="F1984" s="25">
        <f t="shared" si="210"/>
        <v>218.05469625968286</v>
      </c>
      <c r="G1984" s="23">
        <f>'Emissions Factors'!$AB$39/1000</f>
        <v>0.49266147344102867</v>
      </c>
      <c r="H1984" s="26">
        <f t="shared" si="216"/>
        <v>107427.14795003133</v>
      </c>
      <c r="I1984" s="23">
        <f t="shared" si="211"/>
        <v>121.90594022374108</v>
      </c>
      <c r="J1984" s="26">
        <f>I1984*'Social Cost of Carbon'!$C$4</f>
        <v>6095.2970111870545</v>
      </c>
      <c r="K1984" s="26">
        <f>I1984*'Social Cost of Carbon'!$C$5</f>
        <v>12190.594022374109</v>
      </c>
      <c r="L1984" s="26">
        <f>I1984*'Social Cost of Carbon'!$C$6</f>
        <v>18285.891033561162</v>
      </c>
      <c r="M1984" s="23">
        <f t="shared" si="212"/>
        <v>0.16326897406088833</v>
      </c>
      <c r="N1984" s="23">
        <f t="shared" si="213"/>
        <v>0.32653794812177667</v>
      </c>
      <c r="O1984" s="23">
        <f t="shared" si="214"/>
        <v>0.48980692218266497</v>
      </c>
      <c r="P1984" s="27"/>
    </row>
    <row r="1985" spans="1:16" x14ac:dyDescent="0.25">
      <c r="A1985" s="24">
        <f t="shared" si="215"/>
        <v>2021</v>
      </c>
      <c r="B1985" s="32">
        <v>44348</v>
      </c>
      <c r="C1985" s="28">
        <f>'Bitcoin Data'!C1985</f>
        <v>36684.925780999998</v>
      </c>
      <c r="D1985" s="26">
        <f>'Bitcoin Data'!K1985</f>
        <v>887.4864411793709</v>
      </c>
      <c r="E1985" s="25">
        <f>'Bitcoin Data'!J1985</f>
        <v>243384.32490899987</v>
      </c>
      <c r="F1985" s="25">
        <f t="shared" si="210"/>
        <v>216.00028835233201</v>
      </c>
      <c r="G1985" s="23">
        <f>'Emissions Factors'!$AB$39/1000</f>
        <v>0.49266147344102867</v>
      </c>
      <c r="H1985" s="26">
        <f t="shared" si="216"/>
        <v>106415.02032334695</v>
      </c>
      <c r="I1985" s="23">
        <f t="shared" si="211"/>
        <v>119.90608012211793</v>
      </c>
      <c r="J1985" s="26">
        <f>I1985*'Social Cost of Carbon'!$C$4</f>
        <v>5995.3040061058964</v>
      </c>
      <c r="K1985" s="26">
        <f>I1985*'Social Cost of Carbon'!$C$5</f>
        <v>11990.608012211793</v>
      </c>
      <c r="L1985" s="26">
        <f>I1985*'Social Cost of Carbon'!$C$6</f>
        <v>17985.912018317689</v>
      </c>
      <c r="M1985" s="23">
        <f t="shared" si="212"/>
        <v>0.16342690842272353</v>
      </c>
      <c r="N1985" s="23">
        <f t="shared" si="213"/>
        <v>0.32685381684544706</v>
      </c>
      <c r="O1985" s="23">
        <f t="shared" si="214"/>
        <v>0.49028072526817063</v>
      </c>
      <c r="P1985" s="27"/>
    </row>
    <row r="1986" spans="1:16" x14ac:dyDescent="0.25">
      <c r="A1986" s="24">
        <f t="shared" si="215"/>
        <v>2021</v>
      </c>
      <c r="B1986" s="32">
        <v>44349</v>
      </c>
      <c r="C1986" s="28">
        <f>'Bitcoin Data'!C1986</f>
        <v>37575.179687999997</v>
      </c>
      <c r="D1986" s="26">
        <f>'Bitcoin Data'!K1986</f>
        <v>1037.4639769452449</v>
      </c>
      <c r="E1986" s="25">
        <f>'Bitcoin Data'!J1986</f>
        <v>207176.3599066817</v>
      </c>
      <c r="F1986" s="25">
        <f t="shared" si="210"/>
        <v>214.93801027782538</v>
      </c>
      <c r="G1986" s="23">
        <f>'Emissions Factors'!$AB$39/1000</f>
        <v>0.49266147344102867</v>
      </c>
      <c r="H1986" s="26">
        <f t="shared" si="216"/>
        <v>105891.67684195642</v>
      </c>
      <c r="I1986" s="23">
        <f t="shared" si="211"/>
        <v>102.06781073377466</v>
      </c>
      <c r="J1986" s="26">
        <f>I1986*'Social Cost of Carbon'!$C$4</f>
        <v>5103.3905366887329</v>
      </c>
      <c r="K1986" s="26">
        <f>I1986*'Social Cost of Carbon'!$C$5</f>
        <v>10206.781073377466</v>
      </c>
      <c r="L1986" s="26">
        <f>I1986*'Social Cost of Carbon'!$C$6</f>
        <v>15310.1716100662</v>
      </c>
      <c r="M1986" s="23">
        <f t="shared" si="212"/>
        <v>0.13581812726017517</v>
      </c>
      <c r="N1986" s="23">
        <f t="shared" si="213"/>
        <v>0.27163625452035034</v>
      </c>
      <c r="O1986" s="23">
        <f t="shared" si="214"/>
        <v>0.40745438178052557</v>
      </c>
      <c r="P1986" s="27"/>
    </row>
    <row r="1987" spans="1:16" x14ac:dyDescent="0.25">
      <c r="A1987" s="24">
        <f t="shared" si="215"/>
        <v>2021</v>
      </c>
      <c r="B1987" s="32">
        <v>44350</v>
      </c>
      <c r="C1987" s="28">
        <f>'Bitcoin Data'!C1987</f>
        <v>39208.765625</v>
      </c>
      <c r="D1987" s="26">
        <f>'Bitcoin Data'!K1987</f>
        <v>918.74234381380154</v>
      </c>
      <c r="E1987" s="25">
        <f>'Bitcoin Data'!J1987</f>
        <v>238729.35603065696</v>
      </c>
      <c r="F1987" s="25">
        <f t="shared" si="210"/>
        <v>219.33076809676527</v>
      </c>
      <c r="G1987" s="23">
        <f>'Emissions Factors'!$AB$39/1000</f>
        <v>0.49266147344102867</v>
      </c>
      <c r="H1987" s="26">
        <f t="shared" si="216"/>
        <v>108055.81938150495</v>
      </c>
      <c r="I1987" s="23">
        <f t="shared" si="211"/>
        <v>117.61275629569137</v>
      </c>
      <c r="J1987" s="26">
        <f>I1987*'Social Cost of Carbon'!$C$4</f>
        <v>5880.637814784568</v>
      </c>
      <c r="K1987" s="26">
        <f>I1987*'Social Cost of Carbon'!$C$5</f>
        <v>11761.275629569136</v>
      </c>
      <c r="L1987" s="26">
        <f>I1987*'Social Cost of Carbon'!$C$6</f>
        <v>17641.913444353704</v>
      </c>
      <c r="M1987" s="23">
        <f t="shared" si="212"/>
        <v>0.14998273271411022</v>
      </c>
      <c r="N1987" s="23">
        <f t="shared" si="213"/>
        <v>0.29996546542822045</v>
      </c>
      <c r="O1987" s="23">
        <f t="shared" si="214"/>
        <v>0.44994819814233067</v>
      </c>
      <c r="P1987" s="27"/>
    </row>
    <row r="1988" spans="1:16" x14ac:dyDescent="0.25">
      <c r="A1988" s="24">
        <f t="shared" si="215"/>
        <v>2021</v>
      </c>
      <c r="B1988" s="32">
        <v>44351</v>
      </c>
      <c r="C1988" s="28">
        <f>'Bitcoin Data'!C1988</f>
        <v>36894.40625</v>
      </c>
      <c r="D1988" s="26">
        <f>'Bitcoin Data'!K1988</f>
        <v>818.77729257641909</v>
      </c>
      <c r="E1988" s="25">
        <f>'Bitcoin Data'!J1988</f>
        <v>269786.12558869697</v>
      </c>
      <c r="F1988" s="25">
        <f t="shared" si="210"/>
        <v>220.89475348419509</v>
      </c>
      <c r="G1988" s="23">
        <f>'Emissions Factors'!$AB$39/1000</f>
        <v>0.49266147344102867</v>
      </c>
      <c r="H1988" s="26">
        <f t="shared" si="216"/>
        <v>108826.33472691636</v>
      </c>
      <c r="I1988" s="23">
        <f t="shared" si="211"/>
        <v>132.91323014647386</v>
      </c>
      <c r="J1988" s="26">
        <f>I1988*'Social Cost of Carbon'!$C$4</f>
        <v>6645.6615073236935</v>
      </c>
      <c r="K1988" s="26">
        <f>I1988*'Social Cost of Carbon'!$C$5</f>
        <v>13291.323014647387</v>
      </c>
      <c r="L1988" s="26">
        <f>I1988*'Social Cost of Carbon'!$C$6</f>
        <v>19936.984521971081</v>
      </c>
      <c r="M1988" s="23">
        <f t="shared" si="212"/>
        <v>0.18012653360761682</v>
      </c>
      <c r="N1988" s="23">
        <f t="shared" si="213"/>
        <v>0.36025306721523365</v>
      </c>
      <c r="O1988" s="23">
        <f t="shared" si="214"/>
        <v>0.54037960082285053</v>
      </c>
      <c r="P1988" s="27"/>
    </row>
    <row r="1989" spans="1:16" x14ac:dyDescent="0.25">
      <c r="A1989" s="24">
        <f t="shared" si="215"/>
        <v>2021</v>
      </c>
      <c r="B1989" s="32">
        <v>44352</v>
      </c>
      <c r="C1989" s="28">
        <f>'Bitcoin Data'!C1989</f>
        <v>35551.957030999998</v>
      </c>
      <c r="D1989" s="26">
        <f>'Bitcoin Data'!K1989</f>
        <v>818.77729257641909</v>
      </c>
      <c r="E1989" s="25">
        <f>'Bitcoin Data'!J1989</f>
        <v>266839.0659206456</v>
      </c>
      <c r="F1989" s="25">
        <f t="shared" si="210"/>
        <v>218.48176794812682</v>
      </c>
      <c r="G1989" s="23">
        <f>'Emissions Factors'!$AB$39/1000</f>
        <v>0.49266147344102867</v>
      </c>
      <c r="H1989" s="26">
        <f t="shared" si="216"/>
        <v>107637.54971732508</v>
      </c>
      <c r="I1989" s="23">
        <f t="shared" si="211"/>
        <v>131.46132738809305</v>
      </c>
      <c r="J1989" s="26">
        <f>I1989*'Social Cost of Carbon'!$C$4</f>
        <v>6573.0663694046525</v>
      </c>
      <c r="K1989" s="26">
        <f>I1989*'Social Cost of Carbon'!$C$5</f>
        <v>13146.132738809305</v>
      </c>
      <c r="L1989" s="26">
        <f>I1989*'Social Cost of Carbon'!$C$6</f>
        <v>19719.199108213958</v>
      </c>
      <c r="M1989" s="23">
        <f t="shared" si="212"/>
        <v>0.18488620369543035</v>
      </c>
      <c r="N1989" s="23">
        <f t="shared" si="213"/>
        <v>0.3697724073908607</v>
      </c>
      <c r="O1989" s="23">
        <f t="shared" si="214"/>
        <v>0.554658611086291</v>
      </c>
      <c r="P1989" s="27"/>
    </row>
    <row r="1990" spans="1:16" x14ac:dyDescent="0.25">
      <c r="A1990" s="24">
        <f t="shared" si="215"/>
        <v>2021</v>
      </c>
      <c r="B1990" s="32">
        <v>44353</v>
      </c>
      <c r="C1990" s="28">
        <f>'Bitcoin Data'!C1990</f>
        <v>35862.378905999998</v>
      </c>
      <c r="D1990" s="26">
        <f>'Bitcoin Data'!K1990</f>
        <v>937.5</v>
      </c>
      <c r="E1990" s="25">
        <f>'Bitcoin Data'!J1990</f>
        <v>231299.20781673223</v>
      </c>
      <c r="F1990" s="25">
        <f t="shared" si="210"/>
        <v>216.84300732818647</v>
      </c>
      <c r="G1990" s="23">
        <f>'Emissions Factors'!$AB$39/1000</f>
        <v>0.49266147344102867</v>
      </c>
      <c r="H1990" s="26">
        <f t="shared" si="216"/>
        <v>106830.19549568812</v>
      </c>
      <c r="I1990" s="23">
        <f t="shared" si="211"/>
        <v>113.952208528734</v>
      </c>
      <c r="J1990" s="26">
        <f>I1990*'Social Cost of Carbon'!$C$4</f>
        <v>5697.6104264367004</v>
      </c>
      <c r="K1990" s="26">
        <f>I1990*'Social Cost of Carbon'!$C$5</f>
        <v>11395.220852873401</v>
      </c>
      <c r="L1990" s="26">
        <f>I1990*'Social Cost of Carbon'!$C$6</f>
        <v>17092.831279310099</v>
      </c>
      <c r="M1990" s="23">
        <f t="shared" si="212"/>
        <v>0.15887430227009997</v>
      </c>
      <c r="N1990" s="23">
        <f t="shared" si="213"/>
        <v>0.31774860454019993</v>
      </c>
      <c r="O1990" s="23">
        <f t="shared" si="214"/>
        <v>0.47662290681029984</v>
      </c>
      <c r="P1990" s="27"/>
    </row>
    <row r="1991" spans="1:16" x14ac:dyDescent="0.25">
      <c r="A1991" s="24">
        <f t="shared" si="215"/>
        <v>2021</v>
      </c>
      <c r="B1991" s="32">
        <v>44354</v>
      </c>
      <c r="C1991" s="28">
        <f>'Bitcoin Data'!C1991</f>
        <v>33560.707030999998</v>
      </c>
      <c r="D1991" s="26">
        <f>'Bitcoin Data'!K1991</f>
        <v>831.25519534497096</v>
      </c>
      <c r="E1991" s="25">
        <f>'Bitcoin Data'!J1991</f>
        <v>261985.20790731083</v>
      </c>
      <c r="F1991" s="25">
        <f t="shared" ref="F1991:F2054" si="217">E1991*D1991/1000000</f>
        <v>217.7765651764845</v>
      </c>
      <c r="G1991" s="23">
        <f>'Emissions Factors'!$AB$39/1000</f>
        <v>0.49266147344102867</v>
      </c>
      <c r="H1991" s="26">
        <f t="shared" si="216"/>
        <v>107290.12348077307</v>
      </c>
      <c r="I1991" s="23">
        <f t="shared" ref="I1991:I2054" si="218">$E1991*G1991/1000</f>
        <v>129.07001854736998</v>
      </c>
      <c r="J1991" s="26">
        <f>I1991*'Social Cost of Carbon'!$C$4</f>
        <v>6453.5009273684991</v>
      </c>
      <c r="K1991" s="26">
        <f>I1991*'Social Cost of Carbon'!$C$5</f>
        <v>12907.001854736998</v>
      </c>
      <c r="L1991" s="26">
        <f>I1991*'Social Cost of Carbon'!$C$6</f>
        <v>19360.502782105497</v>
      </c>
      <c r="M1991" s="23">
        <f t="shared" ref="M1991:M2054" si="219">J1991/$C1991</f>
        <v>0.19229335429099886</v>
      </c>
      <c r="N1991" s="23">
        <f t="shared" ref="N1991:N2054" si="220">K1991/$C1991</f>
        <v>0.38458670858199773</v>
      </c>
      <c r="O1991" s="23">
        <f t="shared" ref="O1991:O2054" si="221">L1991/$C1991</f>
        <v>0.57688006287299654</v>
      </c>
      <c r="P1991" s="27"/>
    </row>
    <row r="1992" spans="1:16" x14ac:dyDescent="0.25">
      <c r="A1992" s="24">
        <f t="shared" ref="A1992:A2055" si="222">YEAR(B1992)</f>
        <v>2021</v>
      </c>
      <c r="B1992" s="32">
        <v>44355</v>
      </c>
      <c r="C1992" s="28">
        <f>'Bitcoin Data'!C1992</f>
        <v>33472.632812999997</v>
      </c>
      <c r="D1992" s="26">
        <f>'Bitcoin Data'!K1992</f>
        <v>931.29139072847681</v>
      </c>
      <c r="E1992" s="25">
        <f>'Bitcoin Data'!J1992</f>
        <v>231863.14535118008</v>
      </c>
      <c r="F1992" s="25">
        <f t="shared" si="217"/>
        <v>215.93215109277946</v>
      </c>
      <c r="G1992" s="23">
        <f>'Emissions Factors'!$AB$39/1000</f>
        <v>0.49266147344102867</v>
      </c>
      <c r="H1992" s="26">
        <f t="shared" ref="H1992:H2055" si="223">F1992*G1992*1000</f>
        <v>106381.45172065955</v>
      </c>
      <c r="I1992" s="23">
        <f t="shared" si="218"/>
        <v>114.23003882538377</v>
      </c>
      <c r="J1992" s="26">
        <f>I1992*'Social Cost of Carbon'!$C$4</f>
        <v>5711.501941269189</v>
      </c>
      <c r="K1992" s="26">
        <f>I1992*'Social Cost of Carbon'!$C$5</f>
        <v>11423.003882538378</v>
      </c>
      <c r="L1992" s="26">
        <f>I1992*'Social Cost of Carbon'!$C$6</f>
        <v>17134.505823807565</v>
      </c>
      <c r="M1992" s="23">
        <f t="shared" si="219"/>
        <v>0.17063198981619915</v>
      </c>
      <c r="N1992" s="23">
        <f t="shared" si="220"/>
        <v>0.3412639796323983</v>
      </c>
      <c r="O1992" s="23">
        <f t="shared" si="221"/>
        <v>0.51189596944859739</v>
      </c>
      <c r="P1992" s="27"/>
    </row>
    <row r="1993" spans="1:16" x14ac:dyDescent="0.25">
      <c r="A1993" s="24">
        <f t="shared" si="222"/>
        <v>2021</v>
      </c>
      <c r="B1993" s="32">
        <v>44356</v>
      </c>
      <c r="C1993" s="28">
        <f>'Bitcoin Data'!C1993</f>
        <v>37345.121094000002</v>
      </c>
      <c r="D1993" s="26">
        <f>'Bitcoin Data'!K1993</f>
        <v>787.47046985738041</v>
      </c>
      <c r="E1993" s="25">
        <f>'Bitcoin Data'!J1993</f>
        <v>275981.01309479587</v>
      </c>
      <c r="F1993" s="25">
        <f t="shared" si="217"/>
        <v>217.32689805347476</v>
      </c>
      <c r="G1993" s="23">
        <f>'Emissions Factors'!$AB$39/1000</f>
        <v>0.49266147344102867</v>
      </c>
      <c r="H1993" s="26">
        <f t="shared" si="223"/>
        <v>107068.5898133931</v>
      </c>
      <c r="I1993" s="23">
        <f t="shared" si="218"/>
        <v>135.96521255302997</v>
      </c>
      <c r="J1993" s="26">
        <f>I1993*'Social Cost of Carbon'!$C$4</f>
        <v>6798.2606276514989</v>
      </c>
      <c r="K1993" s="26">
        <f>I1993*'Social Cost of Carbon'!$C$5</f>
        <v>13596.521255302998</v>
      </c>
      <c r="L1993" s="26">
        <f>I1993*'Social Cost of Carbon'!$C$6</f>
        <v>20394.781882954496</v>
      </c>
      <c r="M1993" s="23">
        <f t="shared" si="219"/>
        <v>0.18203878923139258</v>
      </c>
      <c r="N1993" s="23">
        <f t="shared" si="220"/>
        <v>0.36407757846278516</v>
      </c>
      <c r="O1993" s="23">
        <f t="shared" si="221"/>
        <v>0.54611636769417771</v>
      </c>
      <c r="P1993" s="27"/>
    </row>
    <row r="1994" spans="1:16" x14ac:dyDescent="0.25">
      <c r="A1994" s="24">
        <f t="shared" si="222"/>
        <v>2021</v>
      </c>
      <c r="B1994" s="32">
        <v>44357</v>
      </c>
      <c r="C1994" s="28">
        <f>'Bitcoin Data'!C1994</f>
        <v>36702.597655999998</v>
      </c>
      <c r="D1994" s="26">
        <f>'Bitcoin Data'!K1994</f>
        <v>737.5235597803819</v>
      </c>
      <c r="E1994" s="25">
        <f>'Bitcoin Data'!J1994</f>
        <v>282814.24868108827</v>
      </c>
      <c r="F1994" s="25">
        <f t="shared" si="217"/>
        <v>208.58217144389039</v>
      </c>
      <c r="G1994" s="23">
        <f>'Emissions Factors'!$AB$39/1000</f>
        <v>0.49266147344102867</v>
      </c>
      <c r="H1994" s="26">
        <f t="shared" si="223"/>
        <v>102760.3999170763</v>
      </c>
      <c r="I1994" s="23">
        <f t="shared" si="218"/>
        <v>139.33168446534245</v>
      </c>
      <c r="J1994" s="26">
        <f>I1994*'Social Cost of Carbon'!$C$4</f>
        <v>6966.5842232671221</v>
      </c>
      <c r="K1994" s="26">
        <f>I1994*'Social Cost of Carbon'!$C$5</f>
        <v>13933.168446534244</v>
      </c>
      <c r="L1994" s="26">
        <f>I1994*'Social Cost of Carbon'!$C$6</f>
        <v>20899.752669801368</v>
      </c>
      <c r="M1994" s="23">
        <f t="shared" si="219"/>
        <v>0.1898117481645949</v>
      </c>
      <c r="N1994" s="23">
        <f t="shared" si="220"/>
        <v>0.37962349632918979</v>
      </c>
      <c r="O1994" s="23">
        <f t="shared" si="221"/>
        <v>0.56943524449378469</v>
      </c>
      <c r="P1994" s="27"/>
    </row>
    <row r="1995" spans="1:16" x14ac:dyDescent="0.25">
      <c r="A1995" s="24">
        <f t="shared" si="222"/>
        <v>2021</v>
      </c>
      <c r="B1995" s="32">
        <v>44358</v>
      </c>
      <c r="C1995" s="28">
        <f>'Bitcoin Data'!C1995</f>
        <v>37334.398437999997</v>
      </c>
      <c r="D1995" s="26">
        <f>'Bitcoin Data'!K1995</f>
        <v>656.26367215983669</v>
      </c>
      <c r="E1995" s="25">
        <f>'Bitcoin Data'!J1995</f>
        <v>308135.60504302062</v>
      </c>
      <c r="F1995" s="25">
        <f t="shared" si="217"/>
        <v>202.21820368872579</v>
      </c>
      <c r="G1995" s="23">
        <f>'Emissions Factors'!$AB$39/1000</f>
        <v>0.49266147344102867</v>
      </c>
      <c r="H1995" s="26">
        <f t="shared" si="223"/>
        <v>99625.118185885716</v>
      </c>
      <c r="I1995" s="23">
        <f t="shared" si="218"/>
        <v>151.80654120013742</v>
      </c>
      <c r="J1995" s="26">
        <f>I1995*'Social Cost of Carbon'!$C$4</f>
        <v>7590.3270600068709</v>
      </c>
      <c r="K1995" s="26">
        <f>I1995*'Social Cost of Carbon'!$C$5</f>
        <v>15180.654120013742</v>
      </c>
      <c r="L1995" s="26">
        <f>I1995*'Social Cost of Carbon'!$C$6</f>
        <v>22770.981180020612</v>
      </c>
      <c r="M1995" s="23">
        <f t="shared" si="219"/>
        <v>0.20330653171262092</v>
      </c>
      <c r="N1995" s="23">
        <f t="shared" si="220"/>
        <v>0.40661306342524184</v>
      </c>
      <c r="O1995" s="23">
        <f t="shared" si="221"/>
        <v>0.60991959513786276</v>
      </c>
      <c r="P1995" s="27"/>
    </row>
    <row r="1996" spans="1:16" x14ac:dyDescent="0.25">
      <c r="A1996" s="24">
        <f t="shared" si="222"/>
        <v>2021</v>
      </c>
      <c r="B1996" s="32">
        <v>44359</v>
      </c>
      <c r="C1996" s="28">
        <f>'Bitcoin Data'!C1996</f>
        <v>35552.515625</v>
      </c>
      <c r="D1996" s="26">
        <f>'Bitcoin Data'!K1996</f>
        <v>825.00687505729218</v>
      </c>
      <c r="E1996" s="25">
        <f>'Bitcoin Data'!J1996</f>
        <v>238188.82391020306</v>
      </c>
      <c r="F1996" s="25">
        <f t="shared" si="217"/>
        <v>196.50741728772829</v>
      </c>
      <c r="G1996" s="23">
        <f>'Emissions Factors'!$AB$39/1000</f>
        <v>0.49266147344102867</v>
      </c>
      <c r="H1996" s="26">
        <f t="shared" si="223"/>
        <v>96811.633743063285</v>
      </c>
      <c r="I1996" s="23">
        <f t="shared" si="218"/>
        <v>117.34645694478637</v>
      </c>
      <c r="J1996" s="26">
        <f>I1996*'Social Cost of Carbon'!$C$4</f>
        <v>5867.3228472393184</v>
      </c>
      <c r="K1996" s="26">
        <f>I1996*'Social Cost of Carbon'!$C$5</f>
        <v>11734.645694478637</v>
      </c>
      <c r="L1996" s="26">
        <f>I1996*'Social Cost of Carbon'!$C$6</f>
        <v>17601.968541717953</v>
      </c>
      <c r="M1996" s="23">
        <f t="shared" si="219"/>
        <v>0.16503256504058758</v>
      </c>
      <c r="N1996" s="23">
        <f t="shared" si="220"/>
        <v>0.33006513008117516</v>
      </c>
      <c r="O1996" s="23">
        <f t="shared" si="221"/>
        <v>0.49509769512176266</v>
      </c>
      <c r="P1996" s="27"/>
    </row>
    <row r="1997" spans="1:16" x14ac:dyDescent="0.25">
      <c r="A1997" s="24">
        <f t="shared" si="222"/>
        <v>2021</v>
      </c>
      <c r="B1997" s="32">
        <v>44360</v>
      </c>
      <c r="C1997" s="28">
        <f>'Bitcoin Data'!C1997</f>
        <v>39097.859375</v>
      </c>
      <c r="D1997" s="26">
        <f>'Bitcoin Data'!K1997</f>
        <v>825.00687505729218</v>
      </c>
      <c r="E1997" s="25">
        <f>'Bitcoin Data'!J1997</f>
        <v>238321.93632811945</v>
      </c>
      <c r="F1997" s="25">
        <f t="shared" si="217"/>
        <v>196.6172359476648</v>
      </c>
      <c r="G1997" s="23">
        <f>'Emissions Factors'!$AB$39/1000</f>
        <v>0.49266147344102867</v>
      </c>
      <c r="H1997" s="26">
        <f t="shared" si="223"/>
        <v>96865.73716587892</v>
      </c>
      <c r="I1997" s="23">
        <f t="shared" si="218"/>
        <v>117.41203630473035</v>
      </c>
      <c r="J1997" s="26">
        <f>I1997*'Social Cost of Carbon'!$C$4</f>
        <v>5870.6018152365177</v>
      </c>
      <c r="K1997" s="26">
        <f>I1997*'Social Cost of Carbon'!$C$5</f>
        <v>11741.203630473035</v>
      </c>
      <c r="L1997" s="26">
        <f>I1997*'Social Cost of Carbon'!$C$6</f>
        <v>17611.805445709553</v>
      </c>
      <c r="M1997" s="23">
        <f t="shared" si="219"/>
        <v>0.15015148934190256</v>
      </c>
      <c r="N1997" s="23">
        <f t="shared" si="220"/>
        <v>0.30030297868380512</v>
      </c>
      <c r="O1997" s="23">
        <f t="shared" si="221"/>
        <v>0.45045446802570771</v>
      </c>
      <c r="P1997" s="27"/>
    </row>
    <row r="1998" spans="1:16" x14ac:dyDescent="0.25">
      <c r="A1998" s="24">
        <f t="shared" si="222"/>
        <v>2021</v>
      </c>
      <c r="B1998" s="32">
        <v>44361</v>
      </c>
      <c r="C1998" s="28">
        <f>'Bitcoin Data'!C1998</f>
        <v>40218.476562999997</v>
      </c>
      <c r="D1998" s="26">
        <f>'Bitcoin Data'!K1998</f>
        <v>843.72363363644888</v>
      </c>
      <c r="E1998" s="25">
        <f>'Bitcoin Data'!J1998</f>
        <v>227980.25957277173</v>
      </c>
      <c r="F1998" s="25">
        <f t="shared" si="217"/>
        <v>192.35233300411977</v>
      </c>
      <c r="G1998" s="23">
        <f>'Emissions Factors'!$AB$39/1000</f>
        <v>0.49266147344102867</v>
      </c>
      <c r="H1998" s="26">
        <f t="shared" si="223"/>
        <v>94764.583797629064</v>
      </c>
      <c r="I1998" s="23">
        <f t="shared" si="218"/>
        <v>112.31709059658991</v>
      </c>
      <c r="J1998" s="26">
        <f>I1998*'Social Cost of Carbon'!$C$4</f>
        <v>5615.8545298294957</v>
      </c>
      <c r="K1998" s="26">
        <f>I1998*'Social Cost of Carbon'!$C$5</f>
        <v>11231.709059658991</v>
      </c>
      <c r="L1998" s="26">
        <f>I1998*'Social Cost of Carbon'!$C$6</f>
        <v>16847.563589488487</v>
      </c>
      <c r="M1998" s="23">
        <f t="shared" si="219"/>
        <v>0.13963369599623132</v>
      </c>
      <c r="N1998" s="23">
        <f t="shared" si="220"/>
        <v>0.27926739199246264</v>
      </c>
      <c r="O1998" s="23">
        <f t="shared" si="221"/>
        <v>0.41890108798869397</v>
      </c>
      <c r="P1998" s="27"/>
    </row>
    <row r="1999" spans="1:16" x14ac:dyDescent="0.25">
      <c r="A1999" s="24">
        <f t="shared" si="222"/>
        <v>2021</v>
      </c>
      <c r="B1999" s="32">
        <v>44362</v>
      </c>
      <c r="C1999" s="28">
        <f>'Bitcoin Data'!C1999</f>
        <v>40406.269530999998</v>
      </c>
      <c r="D1999" s="26">
        <f>'Bitcoin Data'!K1999</f>
        <v>818.77729257641909</v>
      </c>
      <c r="E1999" s="25">
        <f>'Bitcoin Data'!J1999</f>
        <v>233446.74300328665</v>
      </c>
      <c r="F1999" s="25">
        <f t="shared" si="217"/>
        <v>191.14089219701415</v>
      </c>
      <c r="G1999" s="23">
        <f>'Emissions Factors'!$AB$39/1000</f>
        <v>0.49266147344102867</v>
      </c>
      <c r="H1999" s="26">
        <f t="shared" si="223"/>
        <v>94167.75358461382</v>
      </c>
      <c r="I1999" s="23">
        <f t="shared" si="218"/>
        <v>115.01021637800835</v>
      </c>
      <c r="J1999" s="26">
        <f>I1999*'Social Cost of Carbon'!$C$4</f>
        <v>5750.5108189004177</v>
      </c>
      <c r="K1999" s="26">
        <f>I1999*'Social Cost of Carbon'!$C$5</f>
        <v>11501.021637800835</v>
      </c>
      <c r="L1999" s="26">
        <f>I1999*'Social Cost of Carbon'!$C$6</f>
        <v>17251.532456701254</v>
      </c>
      <c r="M1999" s="23">
        <f t="shared" si="219"/>
        <v>0.14231729099585849</v>
      </c>
      <c r="N1999" s="23">
        <f t="shared" si="220"/>
        <v>0.28463458199171698</v>
      </c>
      <c r="O1999" s="23">
        <f t="shared" si="221"/>
        <v>0.42695187298757553</v>
      </c>
      <c r="P1999" s="27"/>
    </row>
    <row r="2000" spans="1:16" x14ac:dyDescent="0.25">
      <c r="A2000" s="24">
        <f t="shared" si="222"/>
        <v>2021</v>
      </c>
      <c r="B2000" s="32">
        <v>44363</v>
      </c>
      <c r="C2000" s="28">
        <f>'Bitcoin Data'!C2000</f>
        <v>38347.0625</v>
      </c>
      <c r="D2000" s="26">
        <f>'Bitcoin Data'!K2000</f>
        <v>768.77082087639872</v>
      </c>
      <c r="E2000" s="25">
        <f>'Bitcoin Data'!J2000</f>
        <v>241523.38515054728</v>
      </c>
      <c r="F2000" s="25">
        <f t="shared" si="217"/>
        <v>185.67613106303284</v>
      </c>
      <c r="G2000" s="23">
        <f>'Emissions Factors'!$AB$39/1000</f>
        <v>0.49266147344102867</v>
      </c>
      <c r="H2000" s="26">
        <f t="shared" si="223"/>
        <v>91475.476312343322</v>
      </c>
      <c r="I2000" s="23">
        <f t="shared" si="218"/>
        <v>118.98926679873369</v>
      </c>
      <c r="J2000" s="26">
        <f>I2000*'Social Cost of Carbon'!$C$4</f>
        <v>5949.4633399366849</v>
      </c>
      <c r="K2000" s="26">
        <f>I2000*'Social Cost of Carbon'!$C$5</f>
        <v>11898.92667987337</v>
      </c>
      <c r="L2000" s="26">
        <f>I2000*'Social Cost of Carbon'!$C$6</f>
        <v>17848.390019810053</v>
      </c>
      <c r="M2000" s="23">
        <f t="shared" si="219"/>
        <v>0.15514782494582693</v>
      </c>
      <c r="N2000" s="23">
        <f t="shared" si="220"/>
        <v>0.31029564989165387</v>
      </c>
      <c r="O2000" s="23">
        <f t="shared" si="221"/>
        <v>0.46544347483748078</v>
      </c>
      <c r="P2000" s="27"/>
    </row>
    <row r="2001" spans="1:16" x14ac:dyDescent="0.25">
      <c r="A2001" s="24">
        <f t="shared" si="222"/>
        <v>2021</v>
      </c>
      <c r="B2001" s="32">
        <v>44364</v>
      </c>
      <c r="C2001" s="28">
        <f>'Bitcoin Data'!C2001</f>
        <v>38053.503905999998</v>
      </c>
      <c r="D2001" s="26">
        <f>'Bitcoin Data'!K2001</f>
        <v>812.49435767807176</v>
      </c>
      <c r="E2001" s="25">
        <f>'Bitcoin Data'!J2001</f>
        <v>225886.62753676751</v>
      </c>
      <c r="F2001" s="25">
        <f t="shared" si="217"/>
        <v>183.53161034855174</v>
      </c>
      <c r="G2001" s="23">
        <f>'Emissions Factors'!$AB$39/1000</f>
        <v>0.49266147344102867</v>
      </c>
      <c r="H2001" s="26">
        <f t="shared" si="223"/>
        <v>90418.953577322245</v>
      </c>
      <c r="I2001" s="23">
        <f t="shared" si="218"/>
        <v>111.28563875288873</v>
      </c>
      <c r="J2001" s="26">
        <f>I2001*'Social Cost of Carbon'!$C$4</f>
        <v>5564.2819376444368</v>
      </c>
      <c r="K2001" s="26">
        <f>I2001*'Social Cost of Carbon'!$C$5</f>
        <v>11128.563875288874</v>
      </c>
      <c r="L2001" s="26">
        <f>I2001*'Social Cost of Carbon'!$C$6</f>
        <v>16692.845812933308</v>
      </c>
      <c r="M2001" s="23">
        <f t="shared" si="219"/>
        <v>0.14622259099685961</v>
      </c>
      <c r="N2001" s="23">
        <f t="shared" si="220"/>
        <v>0.29244518199371922</v>
      </c>
      <c r="O2001" s="23">
        <f t="shared" si="221"/>
        <v>0.43866777299057874</v>
      </c>
      <c r="P2001" s="27"/>
    </row>
    <row r="2002" spans="1:16" x14ac:dyDescent="0.25">
      <c r="A2002" s="24">
        <f t="shared" si="222"/>
        <v>2021</v>
      </c>
      <c r="B2002" s="32">
        <v>44365</v>
      </c>
      <c r="C2002" s="28">
        <f>'Bitcoin Data'!C2002</f>
        <v>35787.246094000002</v>
      </c>
      <c r="D2002" s="26">
        <f>'Bitcoin Data'!K2002</f>
        <v>774.99354172048572</v>
      </c>
      <c r="E2002" s="25">
        <f>'Bitcoin Data'!J2002</f>
        <v>238106.92527853476</v>
      </c>
      <c r="F2002" s="25">
        <f t="shared" si="217"/>
        <v>184.53132932978673</v>
      </c>
      <c r="G2002" s="23">
        <f>'Emissions Factors'!$AB$39/1000</f>
        <v>0.49266147344102867</v>
      </c>
      <c r="H2002" s="26">
        <f t="shared" si="223"/>
        <v>90911.476603644449</v>
      </c>
      <c r="I2002" s="23">
        <f t="shared" si="218"/>
        <v>117.30610864423585</v>
      </c>
      <c r="J2002" s="26">
        <f>I2002*'Social Cost of Carbon'!$C$4</f>
        <v>5865.3054322117923</v>
      </c>
      <c r="K2002" s="26">
        <f>I2002*'Social Cost of Carbon'!$C$5</f>
        <v>11730.610864423585</v>
      </c>
      <c r="L2002" s="26">
        <f>I2002*'Social Cost of Carbon'!$C$6</f>
        <v>17595.916296635376</v>
      </c>
      <c r="M2002" s="23">
        <f t="shared" si="219"/>
        <v>0.16389373512579819</v>
      </c>
      <c r="N2002" s="23">
        <f t="shared" si="220"/>
        <v>0.32778747025159638</v>
      </c>
      <c r="O2002" s="23">
        <f t="shared" si="221"/>
        <v>0.49168120537739457</v>
      </c>
      <c r="P2002" s="27"/>
    </row>
    <row r="2003" spans="1:16" x14ac:dyDescent="0.25">
      <c r="A2003" s="24">
        <f t="shared" si="222"/>
        <v>2021</v>
      </c>
      <c r="B2003" s="32">
        <v>44366</v>
      </c>
      <c r="C2003" s="28">
        <f>'Bitcoin Data'!C2003</f>
        <v>35615.871094000002</v>
      </c>
      <c r="D2003" s="26">
        <f>'Bitcoin Data'!K2003</f>
        <v>643.73077748372793</v>
      </c>
      <c r="E2003" s="25">
        <f>'Bitcoin Data'!J2003</f>
        <v>290650.64691501454</v>
      </c>
      <c r="F2003" s="25">
        <f t="shared" si="217"/>
        <v>187.10076691475081</v>
      </c>
      <c r="G2003" s="23">
        <f>'Emissions Factors'!$AB$39/1000</f>
        <v>0.49266147344102867</v>
      </c>
      <c r="H2003" s="26">
        <f t="shared" si="223"/>
        <v>92177.3395101676</v>
      </c>
      <c r="I2003" s="23">
        <f t="shared" si="218"/>
        <v>143.19237596573925</v>
      </c>
      <c r="J2003" s="26">
        <f>I2003*'Social Cost of Carbon'!$C$4</f>
        <v>7159.6187982869624</v>
      </c>
      <c r="K2003" s="26">
        <f>I2003*'Social Cost of Carbon'!$C$5</f>
        <v>14319.237596573925</v>
      </c>
      <c r="L2003" s="26">
        <f>I2003*'Social Cost of Carbon'!$C$6</f>
        <v>21478.856394860886</v>
      </c>
      <c r="M2003" s="23">
        <f t="shared" si="219"/>
        <v>0.20102326795239051</v>
      </c>
      <c r="N2003" s="23">
        <f t="shared" si="220"/>
        <v>0.40204653590478101</v>
      </c>
      <c r="O2003" s="23">
        <f t="shared" si="221"/>
        <v>0.60306980385717157</v>
      </c>
      <c r="P2003" s="27"/>
    </row>
    <row r="2004" spans="1:16" x14ac:dyDescent="0.25">
      <c r="A2004" s="24">
        <f t="shared" si="222"/>
        <v>2021</v>
      </c>
      <c r="B2004" s="32">
        <v>44367</v>
      </c>
      <c r="C2004" s="28">
        <f>'Bitcoin Data'!C2004</f>
        <v>35698.296875</v>
      </c>
      <c r="D2004" s="26">
        <f>'Bitcoin Data'!K2004</f>
        <v>656.26367215983669</v>
      </c>
      <c r="E2004" s="25">
        <f>'Bitcoin Data'!J2004</f>
        <v>273682.54154920741</v>
      </c>
      <c r="F2004" s="25">
        <f t="shared" si="217"/>
        <v>179.60790972311995</v>
      </c>
      <c r="G2004" s="23">
        <f>'Emissions Factors'!$AB$39/1000</f>
        <v>0.49266147344102867</v>
      </c>
      <c r="H2004" s="26">
        <f t="shared" si="223"/>
        <v>88485.897445855531</v>
      </c>
      <c r="I2004" s="23">
        <f t="shared" si="218"/>
        <v>134.83284417471808</v>
      </c>
      <c r="J2004" s="26">
        <f>I2004*'Social Cost of Carbon'!$C$4</f>
        <v>6741.6422087359042</v>
      </c>
      <c r="K2004" s="26">
        <f>I2004*'Social Cost of Carbon'!$C$5</f>
        <v>13483.284417471808</v>
      </c>
      <c r="L2004" s="26">
        <f>I2004*'Social Cost of Carbon'!$C$6</f>
        <v>20224.926626207711</v>
      </c>
      <c r="M2004" s="23">
        <f t="shared" si="219"/>
        <v>0.18885052786529902</v>
      </c>
      <c r="N2004" s="23">
        <f t="shared" si="220"/>
        <v>0.37770105573059803</v>
      </c>
      <c r="O2004" s="23">
        <f t="shared" si="221"/>
        <v>0.56655158359589697</v>
      </c>
      <c r="P2004" s="27"/>
    </row>
    <row r="2005" spans="1:16" x14ac:dyDescent="0.25">
      <c r="A2005" s="24">
        <f t="shared" si="222"/>
        <v>2021</v>
      </c>
      <c r="B2005" s="32">
        <v>44368</v>
      </c>
      <c r="C2005" s="28">
        <f>'Bitcoin Data'!C2005</f>
        <v>31676.693359000001</v>
      </c>
      <c r="D2005" s="26">
        <f>'Bitcoin Data'!K2005</f>
        <v>656.26367215983669</v>
      </c>
      <c r="E2005" s="25">
        <f>'Bitcoin Data'!J2005</f>
        <v>263328.84790541214</v>
      </c>
      <c r="F2005" s="25">
        <f t="shared" si="217"/>
        <v>172.81315671202489</v>
      </c>
      <c r="G2005" s="23">
        <f>'Emissions Factors'!$AB$39/1000</f>
        <v>0.49266147344102867</v>
      </c>
      <c r="H2005" s="26">
        <f t="shared" si="223"/>
        <v>85138.384415741588</v>
      </c>
      <c r="I2005" s="23">
        <f t="shared" si="218"/>
        <v>129.73197820860889</v>
      </c>
      <c r="J2005" s="26">
        <f>I2005*'Social Cost of Carbon'!$C$4</f>
        <v>6486.5989104304444</v>
      </c>
      <c r="K2005" s="26">
        <f>I2005*'Social Cost of Carbon'!$C$5</f>
        <v>12973.197820860889</v>
      </c>
      <c r="L2005" s="26">
        <f>I2005*'Social Cost of Carbon'!$C$6</f>
        <v>19459.796731291335</v>
      </c>
      <c r="M2005" s="23">
        <f t="shared" si="219"/>
        <v>0.20477512715472457</v>
      </c>
      <c r="N2005" s="23">
        <f t="shared" si="220"/>
        <v>0.40955025430944914</v>
      </c>
      <c r="O2005" s="23">
        <f t="shared" si="221"/>
        <v>0.61432538146417381</v>
      </c>
      <c r="P2005" s="27"/>
    </row>
    <row r="2006" spans="1:16" x14ac:dyDescent="0.25">
      <c r="A2006" s="24">
        <f t="shared" si="222"/>
        <v>2021</v>
      </c>
      <c r="B2006" s="32">
        <v>44369</v>
      </c>
      <c r="C2006" s="28">
        <f>'Bitcoin Data'!C2006</f>
        <v>32505.660156000002</v>
      </c>
      <c r="D2006" s="26">
        <f>'Bitcoin Data'!K2006</f>
        <v>568.7563195146613</v>
      </c>
      <c r="E2006" s="25">
        <f>'Bitcoin Data'!J2006</f>
        <v>292975.20361821883</v>
      </c>
      <c r="F2006" s="25">
        <f t="shared" si="217"/>
        <v>166.63149851895662</v>
      </c>
      <c r="G2006" s="23">
        <f>'Emissions Factors'!$AB$39/1000</f>
        <v>0.49266147344102867</v>
      </c>
      <c r="H2006" s="26">
        <f t="shared" si="223"/>
        <v>82092.919582035756</v>
      </c>
      <c r="I2006" s="23">
        <f t="shared" si="218"/>
        <v>144.33759549623707</v>
      </c>
      <c r="J2006" s="26">
        <f>I2006*'Social Cost of Carbon'!$C$4</f>
        <v>7216.8797748118532</v>
      </c>
      <c r="K2006" s="26">
        <f>I2006*'Social Cost of Carbon'!$C$5</f>
        <v>14433.759549623706</v>
      </c>
      <c r="L2006" s="26">
        <f>I2006*'Social Cost of Carbon'!$C$6</f>
        <v>21650.63932443556</v>
      </c>
      <c r="M2006" s="23">
        <f t="shared" si="219"/>
        <v>0.2220191726664483</v>
      </c>
      <c r="N2006" s="23">
        <f t="shared" si="220"/>
        <v>0.4440383453328966</v>
      </c>
      <c r="O2006" s="23">
        <f t="shared" si="221"/>
        <v>0.66605751799934487</v>
      </c>
      <c r="P2006" s="27"/>
    </row>
    <row r="2007" spans="1:16" x14ac:dyDescent="0.25">
      <c r="A2007" s="24">
        <f t="shared" si="222"/>
        <v>2021</v>
      </c>
      <c r="B2007" s="32">
        <v>44370</v>
      </c>
      <c r="C2007" s="28">
        <f>'Bitcoin Data'!C2007</f>
        <v>33723.027344000002</v>
      </c>
      <c r="D2007" s="26">
        <f>'Bitcoin Data'!K2007</f>
        <v>631.26885038928253</v>
      </c>
      <c r="E2007" s="25">
        <f>'Bitcoin Data'!J2007</f>
        <v>250967.4028807522</v>
      </c>
      <c r="F2007" s="25">
        <f t="shared" si="217"/>
        <v>158.42790390171635</v>
      </c>
      <c r="G2007" s="23">
        <f>'Emissions Factors'!$AB$39/1000</f>
        <v>0.49266147344102867</v>
      </c>
      <c r="H2007" s="26">
        <f t="shared" si="223"/>
        <v>78051.324570393277</v>
      </c>
      <c r="I2007" s="23">
        <f t="shared" si="218"/>
        <v>123.64197048889963</v>
      </c>
      <c r="J2007" s="26">
        <f>I2007*'Social Cost of Carbon'!$C$4</f>
        <v>6182.0985244449812</v>
      </c>
      <c r="K2007" s="26">
        <f>I2007*'Social Cost of Carbon'!$C$5</f>
        <v>12364.197048889962</v>
      </c>
      <c r="L2007" s="26">
        <f>I2007*'Social Cost of Carbon'!$C$6</f>
        <v>18546.295573334944</v>
      </c>
      <c r="M2007" s="23">
        <f t="shared" si="219"/>
        <v>0.18331979692638417</v>
      </c>
      <c r="N2007" s="23">
        <f t="shared" si="220"/>
        <v>0.36663959385276834</v>
      </c>
      <c r="O2007" s="23">
        <f t="shared" si="221"/>
        <v>0.54995939077915257</v>
      </c>
      <c r="P2007" s="27"/>
    </row>
    <row r="2008" spans="1:16" x14ac:dyDescent="0.25">
      <c r="A2008" s="24">
        <f t="shared" si="222"/>
        <v>2021</v>
      </c>
      <c r="B2008" s="32">
        <v>44371</v>
      </c>
      <c r="C2008" s="28">
        <f>'Bitcoin Data'!C2008</f>
        <v>34662.4375</v>
      </c>
      <c r="D2008" s="26">
        <f>'Bitcoin Data'!K2008</f>
        <v>656.26367215983669</v>
      </c>
      <c r="E2008" s="25">
        <f>'Bitcoin Data'!J2008</f>
        <v>234482.67154261857</v>
      </c>
      <c r="F2008" s="25">
        <f t="shared" si="217"/>
        <v>153.88245908440769</v>
      </c>
      <c r="G2008" s="23">
        <f>'Emissions Factors'!$AB$39/1000</f>
        <v>0.49266147344102867</v>
      </c>
      <c r="H2008" s="26">
        <f t="shared" si="223"/>
        <v>75811.959029253107</v>
      </c>
      <c r="I2008" s="23">
        <f t="shared" si="218"/>
        <v>115.52057845857523</v>
      </c>
      <c r="J2008" s="26">
        <f>I2008*'Social Cost of Carbon'!$C$4</f>
        <v>5776.0289229287619</v>
      </c>
      <c r="K2008" s="26">
        <f>I2008*'Social Cost of Carbon'!$C$5</f>
        <v>11552.057845857524</v>
      </c>
      <c r="L2008" s="26">
        <f>I2008*'Social Cost of Carbon'!$C$6</f>
        <v>17328.086768786285</v>
      </c>
      <c r="M2008" s="23">
        <f t="shared" si="219"/>
        <v>0.16663654778833029</v>
      </c>
      <c r="N2008" s="23">
        <f t="shared" si="220"/>
        <v>0.33327309557666057</v>
      </c>
      <c r="O2008" s="23">
        <f t="shared" si="221"/>
        <v>0.49990964336499083</v>
      </c>
      <c r="P2008" s="27"/>
    </row>
    <row r="2009" spans="1:16" x14ac:dyDescent="0.25">
      <c r="A2009" s="24">
        <f t="shared" si="222"/>
        <v>2021</v>
      </c>
      <c r="B2009" s="32">
        <v>44372</v>
      </c>
      <c r="C2009" s="28">
        <f>'Bitcoin Data'!C2009</f>
        <v>31637.779297000001</v>
      </c>
      <c r="D2009" s="26">
        <f>'Bitcoin Data'!K2009</f>
        <v>687.49522572759906</v>
      </c>
      <c r="E2009" s="25">
        <f>'Bitcoin Data'!J2009</f>
        <v>216341.78806608444</v>
      </c>
      <c r="F2009" s="25">
        <f t="shared" si="217"/>
        <v>148.73394642080513</v>
      </c>
      <c r="G2009" s="23">
        <f>'Emissions Factors'!$AB$39/1000</f>
        <v>0.49266147344102867</v>
      </c>
      <c r="H2009" s="26">
        <f t="shared" si="223"/>
        <v>73275.485194372857</v>
      </c>
      <c r="I2009" s="23">
        <f t="shared" si="218"/>
        <v>106.58326407550392</v>
      </c>
      <c r="J2009" s="26">
        <f>I2009*'Social Cost of Carbon'!$C$4</f>
        <v>5329.1632037751961</v>
      </c>
      <c r="K2009" s="26">
        <f>I2009*'Social Cost of Carbon'!$C$5</f>
        <v>10658.326407550392</v>
      </c>
      <c r="L2009" s="26">
        <f>I2009*'Social Cost of Carbon'!$C$6</f>
        <v>15987.489611325587</v>
      </c>
      <c r="M2009" s="23">
        <f t="shared" si="219"/>
        <v>0.16844302356836166</v>
      </c>
      <c r="N2009" s="23">
        <f t="shared" si="220"/>
        <v>0.33688604713672332</v>
      </c>
      <c r="O2009" s="23">
        <f t="shared" si="221"/>
        <v>0.50532907070508493</v>
      </c>
      <c r="P2009" s="27"/>
    </row>
    <row r="2010" spans="1:16" x14ac:dyDescent="0.25">
      <c r="A2010" s="24">
        <f t="shared" si="222"/>
        <v>2021</v>
      </c>
      <c r="B2010" s="32">
        <v>44373</v>
      </c>
      <c r="C2010" s="28">
        <f>'Bitcoin Data'!C2010</f>
        <v>32186.277343999998</v>
      </c>
      <c r="D2010" s="26">
        <f>'Bitcoin Data'!K2010</f>
        <v>556.24227441285541</v>
      </c>
      <c r="E2010" s="25">
        <f>'Bitcoin Data'!J2010</f>
        <v>262149.62772713584</v>
      </c>
      <c r="F2010" s="25">
        <f t="shared" si="217"/>
        <v>145.81870516342539</v>
      </c>
      <c r="G2010" s="23">
        <f>'Emissions Factors'!$AB$39/1000</f>
        <v>0.49266147344102867</v>
      </c>
      <c r="H2010" s="26">
        <f t="shared" si="223"/>
        <v>71839.25814107609</v>
      </c>
      <c r="I2010" s="23">
        <f t="shared" si="218"/>
        <v>129.15102185806788</v>
      </c>
      <c r="J2010" s="26">
        <f>I2010*'Social Cost of Carbon'!$C$4</f>
        <v>6457.5510929033935</v>
      </c>
      <c r="K2010" s="26">
        <f>I2010*'Social Cost of Carbon'!$C$5</f>
        <v>12915.102185806787</v>
      </c>
      <c r="L2010" s="26">
        <f>I2010*'Social Cost of Carbon'!$C$6</f>
        <v>19372.653278710182</v>
      </c>
      <c r="M2010" s="23">
        <f t="shared" si="219"/>
        <v>0.20063056761384607</v>
      </c>
      <c r="N2010" s="23">
        <f t="shared" si="220"/>
        <v>0.40126113522769213</v>
      </c>
      <c r="O2010" s="23">
        <f t="shared" si="221"/>
        <v>0.60189170284153826</v>
      </c>
      <c r="P2010" s="27"/>
    </row>
    <row r="2011" spans="1:16" x14ac:dyDescent="0.25">
      <c r="A2011" s="24">
        <f t="shared" si="222"/>
        <v>2021</v>
      </c>
      <c r="B2011" s="32">
        <v>44374</v>
      </c>
      <c r="C2011" s="28">
        <f>'Bitcoin Data'!C2011</f>
        <v>34649.644530999998</v>
      </c>
      <c r="D2011" s="26">
        <f>'Bitcoin Data'!K2011</f>
        <v>362.49395843402613</v>
      </c>
      <c r="E2011" s="25">
        <f>'Bitcoin Data'!J2011</f>
        <v>394231.54218907544</v>
      </c>
      <c r="F2011" s="25">
        <f t="shared" si="217"/>
        <v>142.90655226766873</v>
      </c>
      <c r="G2011" s="23">
        <f>'Emissions Factors'!$AB$39/1000</f>
        <v>0.49266147344102867</v>
      </c>
      <c r="H2011" s="26">
        <f t="shared" si="223"/>
        <v>70404.552604567056</v>
      </c>
      <c r="I2011" s="23">
        <f t="shared" si="218"/>
        <v>194.22269245179896</v>
      </c>
      <c r="J2011" s="26">
        <f>I2011*'Social Cost of Carbon'!$C$4</f>
        <v>9711.1346225899488</v>
      </c>
      <c r="K2011" s="26">
        <f>I2011*'Social Cost of Carbon'!$C$5</f>
        <v>19422.269245179898</v>
      </c>
      <c r="L2011" s="26">
        <f>I2011*'Social Cost of Carbon'!$C$6</f>
        <v>29133.403867769845</v>
      </c>
      <c r="M2011" s="23">
        <f t="shared" si="219"/>
        <v>0.28026650068232845</v>
      </c>
      <c r="N2011" s="23">
        <f t="shared" si="220"/>
        <v>0.56053300136465689</v>
      </c>
      <c r="O2011" s="23">
        <f t="shared" si="221"/>
        <v>0.84079950204698528</v>
      </c>
      <c r="P2011" s="27"/>
    </row>
    <row r="2012" spans="1:16" x14ac:dyDescent="0.25">
      <c r="A2012" s="24">
        <f t="shared" si="222"/>
        <v>2021</v>
      </c>
      <c r="B2012" s="32">
        <v>44375</v>
      </c>
      <c r="C2012" s="28">
        <f>'Bitcoin Data'!C2012</f>
        <v>34434.335937999997</v>
      </c>
      <c r="D2012" s="26">
        <f>'Bitcoin Data'!K2012</f>
        <v>549.98777804937663</v>
      </c>
      <c r="E2012" s="25">
        <f>'Bitcoin Data'!J2012</f>
        <v>242775.60054169106</v>
      </c>
      <c r="F2012" s="25">
        <f t="shared" si="217"/>
        <v>133.5236131065277</v>
      </c>
      <c r="G2012" s="23">
        <f>'Emissions Factors'!$AB$39/1000</f>
        <v>0.49266147344102867</v>
      </c>
      <c r="H2012" s="26">
        <f t="shared" si="223"/>
        <v>65781.939972231776</v>
      </c>
      <c r="I2012" s="23">
        <f t="shared" si="218"/>
        <v>119.60618507840012</v>
      </c>
      <c r="J2012" s="26">
        <f>I2012*'Social Cost of Carbon'!$C$4</f>
        <v>5980.3092539200061</v>
      </c>
      <c r="K2012" s="26">
        <f>I2012*'Social Cost of Carbon'!$C$5</f>
        <v>11960.618507840012</v>
      </c>
      <c r="L2012" s="26">
        <f>I2012*'Social Cost of Carbon'!$C$6</f>
        <v>17940.927761760016</v>
      </c>
      <c r="M2012" s="23">
        <f t="shared" si="219"/>
        <v>0.17367284981733708</v>
      </c>
      <c r="N2012" s="23">
        <f t="shared" si="220"/>
        <v>0.34734569963467415</v>
      </c>
      <c r="O2012" s="23">
        <f t="shared" si="221"/>
        <v>0.5210185494520112</v>
      </c>
      <c r="P2012" s="27"/>
    </row>
    <row r="2013" spans="1:16" x14ac:dyDescent="0.25">
      <c r="A2013" s="24">
        <f t="shared" si="222"/>
        <v>2021</v>
      </c>
      <c r="B2013" s="32">
        <v>44376</v>
      </c>
      <c r="C2013" s="28">
        <f>'Bitcoin Data'!C2013</f>
        <v>35867.777344000002</v>
      </c>
      <c r="D2013" s="26">
        <f>'Bitcoin Data'!K2013</f>
        <v>562.5</v>
      </c>
      <c r="E2013" s="25">
        <f>'Bitcoin Data'!J2013</f>
        <v>230777.43445152571</v>
      </c>
      <c r="F2013" s="25">
        <f t="shared" si="217"/>
        <v>129.81230687898321</v>
      </c>
      <c r="G2013" s="23">
        <f>'Emissions Factors'!$AB$39/1000</f>
        <v>0.49266147344102867</v>
      </c>
      <c r="H2013" s="26">
        <f t="shared" si="223"/>
        <v>63953.522377778849</v>
      </c>
      <c r="I2013" s="23">
        <f t="shared" si="218"/>
        <v>113.69515089382907</v>
      </c>
      <c r="J2013" s="26">
        <f>I2013*'Social Cost of Carbon'!$C$4</f>
        <v>5684.7575446914534</v>
      </c>
      <c r="K2013" s="26">
        <f>I2013*'Social Cost of Carbon'!$C$5</f>
        <v>11369.515089382907</v>
      </c>
      <c r="L2013" s="26">
        <f>I2013*'Social Cost of Carbon'!$C$6</f>
        <v>17054.272634074361</v>
      </c>
      <c r="M2013" s="23">
        <f t="shared" si="219"/>
        <v>0.15849204956778304</v>
      </c>
      <c r="N2013" s="23">
        <f t="shared" si="220"/>
        <v>0.31698409913556608</v>
      </c>
      <c r="O2013" s="23">
        <f t="shared" si="221"/>
        <v>0.47547614870334909</v>
      </c>
      <c r="P2013" s="27"/>
    </row>
    <row r="2014" spans="1:16" x14ac:dyDescent="0.25">
      <c r="A2014" s="24">
        <f t="shared" si="222"/>
        <v>2021</v>
      </c>
      <c r="B2014" s="32">
        <v>44377</v>
      </c>
      <c r="C2014" s="28">
        <f>'Bitcoin Data'!C2014</f>
        <v>35040.835937999997</v>
      </c>
      <c r="D2014" s="26">
        <f>'Bitcoin Data'!K2014</f>
        <v>549.98777804937663</v>
      </c>
      <c r="E2014" s="25">
        <f>'Bitcoin Data'!J2014</f>
        <v>235533.41565692364</v>
      </c>
      <c r="F2014" s="25">
        <f t="shared" si="217"/>
        <v>129.54049993353169</v>
      </c>
      <c r="G2014" s="23">
        <f>'Emissions Factors'!$AB$39/1000</f>
        <v>0.49266147344102867</v>
      </c>
      <c r="H2014" s="26">
        <f t="shared" si="223"/>
        <v>63819.613567541201</v>
      </c>
      <c r="I2014" s="23">
        <f t="shared" si="218"/>
        <v>116.03823960213825</v>
      </c>
      <c r="J2014" s="26">
        <f>I2014*'Social Cost of Carbon'!$C$4</f>
        <v>5801.9119801069128</v>
      </c>
      <c r="K2014" s="26">
        <f>I2014*'Social Cost of Carbon'!$C$5</f>
        <v>11603.823960213826</v>
      </c>
      <c r="L2014" s="26">
        <f>I2014*'Social Cost of Carbon'!$C$6</f>
        <v>17405.735940320737</v>
      </c>
      <c r="M2014" s="23">
        <f t="shared" si="219"/>
        <v>0.16557572971068979</v>
      </c>
      <c r="N2014" s="23">
        <f t="shared" si="220"/>
        <v>0.33115145942137958</v>
      </c>
      <c r="O2014" s="23">
        <f t="shared" si="221"/>
        <v>0.49672718913206937</v>
      </c>
      <c r="P2014" s="27"/>
    </row>
    <row r="2015" spans="1:16" x14ac:dyDescent="0.25">
      <c r="A2015" s="24">
        <f t="shared" si="222"/>
        <v>2021</v>
      </c>
      <c r="B2015" s="32">
        <v>44378</v>
      </c>
      <c r="C2015" s="28">
        <f>'Bitcoin Data'!C2015</f>
        <v>33572.117187999997</v>
      </c>
      <c r="D2015" s="26">
        <f>'Bitcoin Data'!K2015</f>
        <v>600</v>
      </c>
      <c r="E2015" s="25">
        <f>'Bitcoin Data'!J2015</f>
        <v>211745.22909996309</v>
      </c>
      <c r="F2015" s="25">
        <f t="shared" si="217"/>
        <v>127.04713745997785</v>
      </c>
      <c r="G2015" s="23">
        <f>'Emissions Factors'!$AB$39/1000</f>
        <v>0.49266147344102867</v>
      </c>
      <c r="H2015" s="26">
        <f t="shared" si="223"/>
        <v>62591.229937497592</v>
      </c>
      <c r="I2015" s="23">
        <f t="shared" si="218"/>
        <v>104.31871656249601</v>
      </c>
      <c r="J2015" s="26">
        <f>I2015*'Social Cost of Carbon'!$C$4</f>
        <v>5215.9358281248005</v>
      </c>
      <c r="K2015" s="26">
        <f>I2015*'Social Cost of Carbon'!$C$5</f>
        <v>10431.871656249601</v>
      </c>
      <c r="L2015" s="26">
        <f>I2015*'Social Cost of Carbon'!$C$6</f>
        <v>15647.807484374402</v>
      </c>
      <c r="M2015" s="23">
        <f t="shared" si="219"/>
        <v>0.15536511441670955</v>
      </c>
      <c r="N2015" s="23">
        <f t="shared" si="220"/>
        <v>0.31073022883341911</v>
      </c>
      <c r="O2015" s="23">
        <f t="shared" si="221"/>
        <v>0.46609534325012864</v>
      </c>
      <c r="P2015" s="27"/>
    </row>
    <row r="2016" spans="1:16" x14ac:dyDescent="0.25">
      <c r="A2016" s="24">
        <f t="shared" si="222"/>
        <v>2021</v>
      </c>
      <c r="B2016" s="32">
        <v>44379</v>
      </c>
      <c r="C2016" s="28">
        <f>'Bitcoin Data'!C2016</f>
        <v>33897.046875</v>
      </c>
      <c r="D2016" s="26">
        <f>'Bitcoin Data'!K2016</f>
        <v>562.5</v>
      </c>
      <c r="E2016" s="25">
        <f>'Bitcoin Data'!J2016</f>
        <v>222151.40312054724</v>
      </c>
      <c r="F2016" s="25">
        <f t="shared" si="217"/>
        <v>124.96016425530782</v>
      </c>
      <c r="G2016" s="23">
        <f>'Emissions Factors'!$AB$39/1000</f>
        <v>0.49266147344102867</v>
      </c>
      <c r="H2016" s="26">
        <f t="shared" si="223"/>
        <v>61563.05864345291</v>
      </c>
      <c r="I2016" s="23">
        <f t="shared" si="218"/>
        <v>109.44543758836075</v>
      </c>
      <c r="J2016" s="26">
        <f>I2016*'Social Cost of Carbon'!$C$4</f>
        <v>5472.2718794180373</v>
      </c>
      <c r="K2016" s="26">
        <f>I2016*'Social Cost of Carbon'!$C$5</f>
        <v>10944.543758836075</v>
      </c>
      <c r="L2016" s="26">
        <f>I2016*'Social Cost of Carbon'!$C$6</f>
        <v>16416.815638254113</v>
      </c>
      <c r="M2016" s="23">
        <f t="shared" si="219"/>
        <v>0.1614380125678142</v>
      </c>
      <c r="N2016" s="23">
        <f t="shared" si="220"/>
        <v>0.32287602513562841</v>
      </c>
      <c r="O2016" s="23">
        <f t="shared" si="221"/>
        <v>0.48431403770344267</v>
      </c>
      <c r="P2016" s="27"/>
    </row>
    <row r="2017" spans="1:16" x14ac:dyDescent="0.25">
      <c r="A2017" s="24">
        <f t="shared" si="222"/>
        <v>2021</v>
      </c>
      <c r="B2017" s="32">
        <v>44380</v>
      </c>
      <c r="C2017" s="28">
        <f>'Bitcoin Data'!C2017</f>
        <v>34668.546875</v>
      </c>
      <c r="D2017" s="26">
        <f>'Bitcoin Data'!K2017</f>
        <v>793.72078666549078</v>
      </c>
      <c r="E2017" s="25">
        <f>'Bitcoin Data'!J2017</f>
        <v>152267.32078072475</v>
      </c>
      <c r="F2017" s="25">
        <f t="shared" si="217"/>
        <v>120.85773763352348</v>
      </c>
      <c r="G2017" s="23">
        <f>'Emissions Factors'!$AB$39/1000</f>
        <v>0.49266147344102867</v>
      </c>
      <c r="H2017" s="26">
        <f t="shared" si="223"/>
        <v>59541.951099280945</v>
      </c>
      <c r="I2017" s="23">
        <f t="shared" si="218"/>
        <v>75.016242612749608</v>
      </c>
      <c r="J2017" s="26">
        <f>I2017*'Social Cost of Carbon'!$C$4</f>
        <v>3750.8121306374805</v>
      </c>
      <c r="K2017" s="26">
        <f>I2017*'Social Cost of Carbon'!$C$5</f>
        <v>7501.6242612749611</v>
      </c>
      <c r="L2017" s="26">
        <f>I2017*'Social Cost of Carbon'!$C$6</f>
        <v>11252.436391912441</v>
      </c>
      <c r="M2017" s="23">
        <f t="shared" si="219"/>
        <v>0.10819063585679867</v>
      </c>
      <c r="N2017" s="23">
        <f t="shared" si="220"/>
        <v>0.21638127171359733</v>
      </c>
      <c r="O2017" s="23">
        <f t="shared" si="221"/>
        <v>0.324571907570396</v>
      </c>
      <c r="P2017" s="27"/>
    </row>
    <row r="2018" spans="1:16" x14ac:dyDescent="0.25">
      <c r="A2018" s="24">
        <f t="shared" si="222"/>
        <v>2021</v>
      </c>
      <c r="B2018" s="32">
        <v>44381</v>
      </c>
      <c r="C2018" s="28">
        <f>'Bitcoin Data'!C2018</f>
        <v>35287.78125</v>
      </c>
      <c r="D2018" s="26">
        <f>'Bitcoin Data'!K2018</f>
        <v>718.73502635361763</v>
      </c>
      <c r="E2018" s="25">
        <f>'Bitcoin Data'!J2018</f>
        <v>171041.68860048478</v>
      </c>
      <c r="F2018" s="25">
        <f t="shared" si="217"/>
        <v>122.93365256383667</v>
      </c>
      <c r="G2018" s="23">
        <f>'Emissions Factors'!$AB$39/1000</f>
        <v>0.49266147344102867</v>
      </c>
      <c r="H2018" s="26">
        <f t="shared" si="223"/>
        <v>60564.67440758727</v>
      </c>
      <c r="I2018" s="23">
        <f t="shared" si="218"/>
        <v>84.26565032575644</v>
      </c>
      <c r="J2018" s="26">
        <f>I2018*'Social Cost of Carbon'!$C$4</f>
        <v>4213.2825162878216</v>
      </c>
      <c r="K2018" s="26">
        <f>I2018*'Social Cost of Carbon'!$C$5</f>
        <v>8426.5650325756433</v>
      </c>
      <c r="L2018" s="26">
        <f>I2018*'Social Cost of Carbon'!$C$6</f>
        <v>12639.847548863467</v>
      </c>
      <c r="M2018" s="23">
        <f t="shared" si="219"/>
        <v>0.11939777359302865</v>
      </c>
      <c r="N2018" s="23">
        <f t="shared" si="220"/>
        <v>0.23879554718605731</v>
      </c>
      <c r="O2018" s="23">
        <f t="shared" si="221"/>
        <v>0.358193320779086</v>
      </c>
      <c r="P2018" s="27"/>
    </row>
    <row r="2019" spans="1:16" x14ac:dyDescent="0.25">
      <c r="A2019" s="24">
        <f t="shared" si="222"/>
        <v>2021</v>
      </c>
      <c r="B2019" s="32">
        <v>44382</v>
      </c>
      <c r="C2019" s="28">
        <f>'Bitcoin Data'!C2019</f>
        <v>33746.003905999998</v>
      </c>
      <c r="D2019" s="26">
        <f>'Bitcoin Data'!K2019</f>
        <v>825.00687505729218</v>
      </c>
      <c r="E2019" s="25">
        <f>'Bitcoin Data'!J2019</f>
        <v>154759.65143899791</v>
      </c>
      <c r="F2019" s="25">
        <f t="shared" si="217"/>
        <v>127.67777641864345</v>
      </c>
      <c r="G2019" s="23">
        <f>'Emissions Factors'!$AB$39/1000</f>
        <v>0.49266147344102867</v>
      </c>
      <c r="H2019" s="26">
        <f t="shared" si="223"/>
        <v>62901.92145608311</v>
      </c>
      <c r="I2019" s="23">
        <f t="shared" si="218"/>
        <v>76.244117907156735</v>
      </c>
      <c r="J2019" s="26">
        <f>I2019*'Social Cost of Carbon'!$C$4</f>
        <v>3812.2058953578367</v>
      </c>
      <c r="K2019" s="26">
        <f>I2019*'Social Cost of Carbon'!$C$5</f>
        <v>7624.4117907156733</v>
      </c>
      <c r="L2019" s="26">
        <f>I2019*'Social Cost of Carbon'!$C$6</f>
        <v>11436.61768607351</v>
      </c>
      <c r="M2019" s="23">
        <f t="shared" si="219"/>
        <v>0.1129676244327119</v>
      </c>
      <c r="N2019" s="23">
        <f t="shared" si="220"/>
        <v>0.22593524886542379</v>
      </c>
      <c r="O2019" s="23">
        <f t="shared" si="221"/>
        <v>0.33890287329813573</v>
      </c>
      <c r="P2019" s="27"/>
    </row>
    <row r="2020" spans="1:16" x14ac:dyDescent="0.25">
      <c r="A2020" s="24">
        <f t="shared" si="222"/>
        <v>2021</v>
      </c>
      <c r="B2020" s="32">
        <v>44383</v>
      </c>
      <c r="C2020" s="28">
        <f>'Bitcoin Data'!C2020</f>
        <v>34235.195312999997</v>
      </c>
      <c r="D2020" s="26">
        <f>'Bitcoin Data'!K2020</f>
        <v>887.4864411793709</v>
      </c>
      <c r="E2020" s="25">
        <f>'Bitcoin Data'!J2020</f>
        <v>145629.2910848381</v>
      </c>
      <c r="F2020" s="25">
        <f t="shared" si="217"/>
        <v>129.24402127635764</v>
      </c>
      <c r="G2020" s="23">
        <f>'Emissions Factors'!$AB$39/1000</f>
        <v>0.49266147344102867</v>
      </c>
      <c r="H2020" s="26">
        <f t="shared" si="223"/>
        <v>63673.549955454015</v>
      </c>
      <c r="I2020" s="23">
        <f t="shared" si="218"/>
        <v>71.745941122028796</v>
      </c>
      <c r="J2020" s="26">
        <f>I2020*'Social Cost of Carbon'!$C$4</f>
        <v>3587.2970561014399</v>
      </c>
      <c r="K2020" s="26">
        <f>I2020*'Social Cost of Carbon'!$C$5</f>
        <v>7174.5941122028798</v>
      </c>
      <c r="L2020" s="26">
        <f>I2020*'Social Cost of Carbon'!$C$6</f>
        <v>10761.891168304319</v>
      </c>
      <c r="M2020" s="23">
        <f t="shared" si="219"/>
        <v>0.10478389339695836</v>
      </c>
      <c r="N2020" s="23">
        <f t="shared" si="220"/>
        <v>0.20956778679391672</v>
      </c>
      <c r="O2020" s="23">
        <f t="shared" si="221"/>
        <v>0.31435168019087506</v>
      </c>
      <c r="P2020" s="27"/>
    </row>
    <row r="2021" spans="1:16" x14ac:dyDescent="0.25">
      <c r="A2021" s="24">
        <f t="shared" si="222"/>
        <v>2021</v>
      </c>
      <c r="B2021" s="32">
        <v>44384</v>
      </c>
      <c r="C2021" s="28">
        <f>'Bitcoin Data'!C2021</f>
        <v>33855.328125</v>
      </c>
      <c r="D2021" s="26">
        <f>'Bitcoin Data'!K2021</f>
        <v>768.77082087639872</v>
      </c>
      <c r="E2021" s="25">
        <f>'Bitcoin Data'!J2021</f>
        <v>171254.2855385404</v>
      </c>
      <c r="F2021" s="25">
        <f t="shared" si="217"/>
        <v>131.65529767206488</v>
      </c>
      <c r="G2021" s="23">
        <f>'Emissions Factors'!$AB$39/1000</f>
        <v>0.49266147344102867</v>
      </c>
      <c r="H2021" s="26">
        <f t="shared" si="223"/>
        <v>64861.492937436706</v>
      </c>
      <c r="I2021" s="23">
        <f t="shared" si="218"/>
        <v>84.370388646507962</v>
      </c>
      <c r="J2021" s="26">
        <f>I2021*'Social Cost of Carbon'!$C$4</f>
        <v>4218.5194323253982</v>
      </c>
      <c r="K2021" s="26">
        <f>I2021*'Social Cost of Carbon'!$C$5</f>
        <v>8437.0388646507963</v>
      </c>
      <c r="L2021" s="26">
        <f>I2021*'Social Cost of Carbon'!$C$6</f>
        <v>12655.558296976194</v>
      </c>
      <c r="M2021" s="23">
        <f t="shared" si="219"/>
        <v>0.12460429911504212</v>
      </c>
      <c r="N2021" s="23">
        <f t="shared" si="220"/>
        <v>0.24920859823008423</v>
      </c>
      <c r="O2021" s="23">
        <f t="shared" si="221"/>
        <v>0.37381289734512635</v>
      </c>
      <c r="P2021" s="27"/>
    </row>
    <row r="2022" spans="1:16" x14ac:dyDescent="0.25">
      <c r="A2022" s="24">
        <f t="shared" si="222"/>
        <v>2021</v>
      </c>
      <c r="B2022" s="32">
        <v>44385</v>
      </c>
      <c r="C2022" s="28">
        <f>'Bitcoin Data'!C2022</f>
        <v>32877.371094000002</v>
      </c>
      <c r="D2022" s="26">
        <f>'Bitcoin Data'!K2022</f>
        <v>868.72586872586874</v>
      </c>
      <c r="E2022" s="25">
        <f>'Bitcoin Data'!J2022</f>
        <v>151382.88563834602</v>
      </c>
      <c r="F2022" s="25">
        <f t="shared" si="217"/>
        <v>131.51022883640098</v>
      </c>
      <c r="G2022" s="23">
        <f>'Emissions Factors'!$AB$39/1000</f>
        <v>0.49266147344102867</v>
      </c>
      <c r="H2022" s="26">
        <f t="shared" si="223"/>
        <v>64790.023111108167</v>
      </c>
      <c r="I2022" s="23">
        <f t="shared" si="218"/>
        <v>74.5805154923423</v>
      </c>
      <c r="J2022" s="26">
        <f>I2022*'Social Cost of Carbon'!$C$4</f>
        <v>3729.0257746171151</v>
      </c>
      <c r="K2022" s="26">
        <f>I2022*'Social Cost of Carbon'!$C$5</f>
        <v>7458.0515492342302</v>
      </c>
      <c r="L2022" s="26">
        <f>I2022*'Social Cost of Carbon'!$C$6</f>
        <v>11187.077323851345</v>
      </c>
      <c r="M2022" s="23">
        <f t="shared" si="219"/>
        <v>0.11342226128589851</v>
      </c>
      <c r="N2022" s="23">
        <f t="shared" si="220"/>
        <v>0.22684452257179702</v>
      </c>
      <c r="O2022" s="23">
        <f t="shared" si="221"/>
        <v>0.34026678385769549</v>
      </c>
      <c r="P2022" s="27"/>
    </row>
    <row r="2023" spans="1:16" x14ac:dyDescent="0.25">
      <c r="A2023" s="24">
        <f t="shared" si="222"/>
        <v>2021</v>
      </c>
      <c r="B2023" s="32">
        <v>44386</v>
      </c>
      <c r="C2023" s="28">
        <f>'Bitcoin Data'!C2023</f>
        <v>33798.011719000002</v>
      </c>
      <c r="D2023" s="26">
        <f>'Bitcoin Data'!K2023</f>
        <v>818.77729257641909</v>
      </c>
      <c r="E2023" s="25">
        <f>'Bitcoin Data'!J2023</f>
        <v>161798.92314981611</v>
      </c>
      <c r="F2023" s="25">
        <f t="shared" si="217"/>
        <v>132.47728423838652</v>
      </c>
      <c r="G2023" s="23">
        <f>'Emissions Factors'!$AB$39/1000</f>
        <v>0.49266147344102867</v>
      </c>
      <c r="H2023" s="26">
        <f t="shared" si="223"/>
        <v>65266.454050349465</v>
      </c>
      <c r="I2023" s="23">
        <f t="shared" si="218"/>
        <v>79.712095880160163</v>
      </c>
      <c r="J2023" s="26">
        <f>I2023*'Social Cost of Carbon'!$C$4</f>
        <v>3985.604794008008</v>
      </c>
      <c r="K2023" s="26">
        <f>I2023*'Social Cost of Carbon'!$C$5</f>
        <v>7971.2095880160159</v>
      </c>
      <c r="L2023" s="26">
        <f>I2023*'Social Cost of Carbon'!$C$6</f>
        <v>11956.814382024024</v>
      </c>
      <c r="M2023" s="23">
        <f t="shared" si="219"/>
        <v>0.11792423847724294</v>
      </c>
      <c r="N2023" s="23">
        <f t="shared" si="220"/>
        <v>0.23584847695448588</v>
      </c>
      <c r="O2023" s="23">
        <f t="shared" si="221"/>
        <v>0.35377271543172883</v>
      </c>
      <c r="P2023" s="27"/>
    </row>
    <row r="2024" spans="1:16" x14ac:dyDescent="0.25">
      <c r="A2024" s="24">
        <f t="shared" si="222"/>
        <v>2021</v>
      </c>
      <c r="B2024" s="32">
        <v>44387</v>
      </c>
      <c r="C2024" s="28">
        <f>'Bitcoin Data'!C2024</f>
        <v>33520.519530999998</v>
      </c>
      <c r="D2024" s="26">
        <f>'Bitcoin Data'!K2024</f>
        <v>1006.2611806797852</v>
      </c>
      <c r="E2024" s="25">
        <f>'Bitcoin Data'!J2024</f>
        <v>132460.21814660786</v>
      </c>
      <c r="F2024" s="25">
        <f t="shared" si="217"/>
        <v>133.28957550530754</v>
      </c>
      <c r="G2024" s="23">
        <f>'Emissions Factors'!$AB$39/1000</f>
        <v>0.49266147344102867</v>
      </c>
      <c r="H2024" s="26">
        <f t="shared" si="223"/>
        <v>65666.638662774058</v>
      </c>
      <c r="I2024" s="23">
        <f t="shared" si="218"/>
        <v>65.258046244427916</v>
      </c>
      <c r="J2024" s="26">
        <f>I2024*'Social Cost of Carbon'!$C$4</f>
        <v>3262.9023122213957</v>
      </c>
      <c r="K2024" s="26">
        <f>I2024*'Social Cost of Carbon'!$C$5</f>
        <v>6525.8046244427915</v>
      </c>
      <c r="L2024" s="26">
        <f>I2024*'Social Cost of Carbon'!$C$6</f>
        <v>9788.7069366641881</v>
      </c>
      <c r="M2024" s="23">
        <f t="shared" si="219"/>
        <v>9.734044572918514E-2</v>
      </c>
      <c r="N2024" s="23">
        <f t="shared" si="220"/>
        <v>0.19468089145837028</v>
      </c>
      <c r="O2024" s="23">
        <f t="shared" si="221"/>
        <v>0.29202133718755546</v>
      </c>
      <c r="P2024" s="27"/>
    </row>
    <row r="2025" spans="1:16" x14ac:dyDescent="0.25">
      <c r="A2025" s="24">
        <f t="shared" si="222"/>
        <v>2021</v>
      </c>
      <c r="B2025" s="32">
        <v>44388</v>
      </c>
      <c r="C2025" s="28">
        <f>'Bitcoin Data'!C2025</f>
        <v>34240.1875</v>
      </c>
      <c r="D2025" s="26">
        <f>'Bitcoin Data'!K2025</f>
        <v>781.25</v>
      </c>
      <c r="E2025" s="25">
        <f>'Bitcoin Data'!J2025</f>
        <v>174735.32811194257</v>
      </c>
      <c r="F2025" s="25">
        <f t="shared" si="217"/>
        <v>136.51197508745511</v>
      </c>
      <c r="G2025" s="23">
        <f>'Emissions Factors'!$AB$39/1000</f>
        <v>0.49266147344102867</v>
      </c>
      <c r="H2025" s="26">
        <f t="shared" si="223"/>
        <v>67254.190788930631</v>
      </c>
      <c r="I2025" s="23">
        <f t="shared" si="218"/>
        <v>86.085364209831226</v>
      </c>
      <c r="J2025" s="26">
        <f>I2025*'Social Cost of Carbon'!$C$4</f>
        <v>4304.2682104915611</v>
      </c>
      <c r="K2025" s="26">
        <f>I2025*'Social Cost of Carbon'!$C$5</f>
        <v>8608.5364209831223</v>
      </c>
      <c r="L2025" s="26">
        <f>I2025*'Social Cost of Carbon'!$C$6</f>
        <v>12912.804631474684</v>
      </c>
      <c r="M2025" s="23">
        <f t="shared" si="219"/>
        <v>0.12570807944587223</v>
      </c>
      <c r="N2025" s="23">
        <f t="shared" si="220"/>
        <v>0.25141615889174446</v>
      </c>
      <c r="O2025" s="23">
        <f t="shared" si="221"/>
        <v>0.37712423833761671</v>
      </c>
      <c r="P2025" s="27"/>
    </row>
    <row r="2026" spans="1:16" x14ac:dyDescent="0.25">
      <c r="A2026" s="24">
        <f t="shared" si="222"/>
        <v>2021</v>
      </c>
      <c r="B2026" s="32">
        <v>44389</v>
      </c>
      <c r="C2026" s="28">
        <f>'Bitcoin Data'!C2026</f>
        <v>33155.847655999998</v>
      </c>
      <c r="D2026" s="26">
        <f>'Bitcoin Data'!K2026</f>
        <v>787.47046985738041</v>
      </c>
      <c r="E2026" s="25">
        <f>'Bitcoin Data'!J2026</f>
        <v>175099.28831371589</v>
      </c>
      <c r="F2026" s="25">
        <f t="shared" si="217"/>
        <v>137.88551884009476</v>
      </c>
      <c r="G2026" s="23">
        <f>'Emissions Factors'!$AB$39/1000</f>
        <v>0.49266147344102867</v>
      </c>
      <c r="H2026" s="26">
        <f t="shared" si="223"/>
        <v>67930.882877941796</v>
      </c>
      <c r="I2026" s="23">
        <f t="shared" si="218"/>
        <v>86.264673379110775</v>
      </c>
      <c r="J2026" s="26">
        <f>I2026*'Social Cost of Carbon'!$C$4</f>
        <v>4313.2336689555386</v>
      </c>
      <c r="K2026" s="26">
        <f>I2026*'Social Cost of Carbon'!$C$5</f>
        <v>8626.4673379110773</v>
      </c>
      <c r="L2026" s="26">
        <f>I2026*'Social Cost of Carbon'!$C$6</f>
        <v>12939.701006866617</v>
      </c>
      <c r="M2026" s="23">
        <f t="shared" si="219"/>
        <v>0.13008968172692761</v>
      </c>
      <c r="N2026" s="23">
        <f t="shared" si="220"/>
        <v>0.26017936345385523</v>
      </c>
      <c r="O2026" s="23">
        <f t="shared" si="221"/>
        <v>0.39026904518078287</v>
      </c>
      <c r="P2026" s="27"/>
    </row>
    <row r="2027" spans="1:16" x14ac:dyDescent="0.25">
      <c r="A2027" s="24">
        <f t="shared" si="222"/>
        <v>2021</v>
      </c>
      <c r="B2027" s="32">
        <v>44390</v>
      </c>
      <c r="C2027" s="28">
        <f>'Bitcoin Data'!C2027</f>
        <v>32702.025390999999</v>
      </c>
      <c r="D2027" s="26">
        <f>'Bitcoin Data'!K2027</f>
        <v>850.0188893086513</v>
      </c>
      <c r="E2027" s="25">
        <f>'Bitcoin Data'!J2027</f>
        <v>161106.79526036922</v>
      </c>
      <c r="F2027" s="25">
        <f t="shared" si="217"/>
        <v>136.94381916729535</v>
      </c>
      <c r="G2027" s="23">
        <f>'Emissions Factors'!$AB$39/1000</f>
        <v>0.49266147344102867</v>
      </c>
      <c r="H2027" s="26">
        <f t="shared" si="223"/>
        <v>67466.943729601509</v>
      </c>
      <c r="I2027" s="23">
        <f t="shared" si="218"/>
        <v>79.371111134335635</v>
      </c>
      <c r="J2027" s="26">
        <f>I2027*'Social Cost of Carbon'!$C$4</f>
        <v>3968.5555567167817</v>
      </c>
      <c r="K2027" s="26">
        <f>I2027*'Social Cost of Carbon'!$C$5</f>
        <v>7937.1111134335633</v>
      </c>
      <c r="L2027" s="26">
        <f>I2027*'Social Cost of Carbon'!$C$6</f>
        <v>11905.666670150345</v>
      </c>
      <c r="M2027" s="23">
        <f t="shared" si="219"/>
        <v>0.12135503869460566</v>
      </c>
      <c r="N2027" s="23">
        <f t="shared" si="220"/>
        <v>0.24271007738921133</v>
      </c>
      <c r="O2027" s="23">
        <f t="shared" si="221"/>
        <v>0.36406511608381698</v>
      </c>
      <c r="P2027" s="27"/>
    </row>
    <row r="2028" spans="1:16" x14ac:dyDescent="0.25">
      <c r="A2028" s="24">
        <f t="shared" si="222"/>
        <v>2021</v>
      </c>
      <c r="B2028" s="32">
        <v>44391</v>
      </c>
      <c r="C2028" s="28">
        <f>'Bitcoin Data'!C2028</f>
        <v>32822.347655999998</v>
      </c>
      <c r="D2028" s="26">
        <f>'Bitcoin Data'!K2028</f>
        <v>1062.4483532050526</v>
      </c>
      <c r="E2028" s="25">
        <f>'Bitcoin Data'!J2028</f>
        <v>128009.13173265355</v>
      </c>
      <c r="F2028" s="25">
        <f t="shared" si="217"/>
        <v>136.00309120456643</v>
      </c>
      <c r="G2028" s="23">
        <f>'Emissions Factors'!$AB$39/1000</f>
        <v>0.49266147344102867</v>
      </c>
      <c r="H2028" s="26">
        <f t="shared" si="223"/>
        <v>67003.4833053763</v>
      </c>
      <c r="I2028" s="23">
        <f t="shared" si="218"/>
        <v>63.065167453315837</v>
      </c>
      <c r="J2028" s="26">
        <f>I2028*'Social Cost of Carbon'!$C$4</f>
        <v>3153.2583726657917</v>
      </c>
      <c r="K2028" s="26">
        <f>I2028*'Social Cost of Carbon'!$C$5</f>
        <v>6306.5167453315835</v>
      </c>
      <c r="L2028" s="26">
        <f>I2028*'Social Cost of Carbon'!$C$6</f>
        <v>9459.7751179973748</v>
      </c>
      <c r="M2028" s="23">
        <f t="shared" si="219"/>
        <v>9.6070470208713704E-2</v>
      </c>
      <c r="N2028" s="23">
        <f t="shared" si="220"/>
        <v>0.19214094041742741</v>
      </c>
      <c r="O2028" s="23">
        <f t="shared" si="221"/>
        <v>0.28821141062614108</v>
      </c>
      <c r="P2028" s="27"/>
    </row>
    <row r="2029" spans="1:16" x14ac:dyDescent="0.25">
      <c r="A2029" s="24">
        <f t="shared" si="222"/>
        <v>2021</v>
      </c>
      <c r="B2029" s="32">
        <v>44392</v>
      </c>
      <c r="C2029" s="28">
        <f>'Bitcoin Data'!C2029</f>
        <v>31780.730468999998</v>
      </c>
      <c r="D2029" s="26">
        <f>'Bitcoin Data'!K2029</f>
        <v>800</v>
      </c>
      <c r="E2029" s="25">
        <f>'Bitcoin Data'!J2029</f>
        <v>178399.16332840145</v>
      </c>
      <c r="F2029" s="25">
        <f t="shared" si="217"/>
        <v>142.71933066272115</v>
      </c>
      <c r="G2029" s="23">
        <f>'Emissions Factors'!$AB$39/1000</f>
        <v>0.49266147344102867</v>
      </c>
      <c r="H2029" s="26">
        <f t="shared" si="223"/>
        <v>70312.315732813586</v>
      </c>
      <c r="I2029" s="23">
        <f t="shared" si="218"/>
        <v>87.890394666016988</v>
      </c>
      <c r="J2029" s="26">
        <f>I2029*'Social Cost of Carbon'!$C$4</f>
        <v>4394.5197333008491</v>
      </c>
      <c r="K2029" s="26">
        <f>I2029*'Social Cost of Carbon'!$C$5</f>
        <v>8789.0394666016982</v>
      </c>
      <c r="L2029" s="26">
        <f>I2029*'Social Cost of Carbon'!$C$6</f>
        <v>13183.559199902547</v>
      </c>
      <c r="M2029" s="23">
        <f t="shared" si="219"/>
        <v>0.13827623432341848</v>
      </c>
      <c r="N2029" s="23">
        <f t="shared" si="220"/>
        <v>0.27655246864683697</v>
      </c>
      <c r="O2029" s="23">
        <f t="shared" si="221"/>
        <v>0.41482870297025543</v>
      </c>
      <c r="P2029" s="27"/>
    </row>
    <row r="2030" spans="1:16" x14ac:dyDescent="0.25">
      <c r="A2030" s="24">
        <f t="shared" si="222"/>
        <v>2021</v>
      </c>
      <c r="B2030" s="32">
        <v>44393</v>
      </c>
      <c r="C2030" s="28">
        <f>'Bitcoin Data'!C2030</f>
        <v>31421.539063</v>
      </c>
      <c r="D2030" s="26">
        <f>'Bitcoin Data'!K2030</f>
        <v>937.5</v>
      </c>
      <c r="E2030" s="25">
        <f>'Bitcoin Data'!J2030</f>
        <v>150458.19330669811</v>
      </c>
      <c r="F2030" s="25">
        <f t="shared" si="217"/>
        <v>141.05455622502947</v>
      </c>
      <c r="G2030" s="23">
        <f>'Emissions Factors'!$AB$39/1000</f>
        <v>0.49266147344102867</v>
      </c>
      <c r="H2030" s="26">
        <f t="shared" si="223"/>
        <v>69492.145505393433</v>
      </c>
      <c r="I2030" s="23">
        <f t="shared" si="218"/>
        <v>74.124955205753011</v>
      </c>
      <c r="J2030" s="26">
        <f>I2030*'Social Cost of Carbon'!$C$4</f>
        <v>3706.2477602876506</v>
      </c>
      <c r="K2030" s="26">
        <f>I2030*'Social Cost of Carbon'!$C$5</f>
        <v>7412.4955205753013</v>
      </c>
      <c r="L2030" s="26">
        <f>I2030*'Social Cost of Carbon'!$C$6</f>
        <v>11118.743280862951</v>
      </c>
      <c r="M2030" s="23">
        <f t="shared" si="219"/>
        <v>0.117952457798348</v>
      </c>
      <c r="N2030" s="23">
        <f t="shared" si="220"/>
        <v>0.23590491559669599</v>
      </c>
      <c r="O2030" s="23">
        <f t="shared" si="221"/>
        <v>0.35385737339504397</v>
      </c>
      <c r="P2030" s="27"/>
    </row>
    <row r="2031" spans="1:16" x14ac:dyDescent="0.25">
      <c r="A2031" s="24">
        <f t="shared" si="222"/>
        <v>2021</v>
      </c>
      <c r="B2031" s="32">
        <v>44394</v>
      </c>
      <c r="C2031" s="28">
        <f>'Bitcoin Data'!C2031</f>
        <v>31533.068359000001</v>
      </c>
      <c r="D2031" s="26">
        <f>'Bitcoin Data'!K2031</f>
        <v>893.74379344587885</v>
      </c>
      <c r="E2031" s="25">
        <f>'Bitcoin Data'!J2031</f>
        <v>160807.2238107954</v>
      </c>
      <c r="F2031" s="25">
        <f t="shared" si="217"/>
        <v>143.72045822216072</v>
      </c>
      <c r="G2031" s="23">
        <f>'Emissions Factors'!$AB$39/1000</f>
        <v>0.49266147344102867</v>
      </c>
      <c r="H2031" s="26">
        <f t="shared" si="223"/>
        <v>70805.5327113495</v>
      </c>
      <c r="I2031" s="23">
        <f t="shared" si="218"/>
        <v>79.223523822587737</v>
      </c>
      <c r="J2031" s="26">
        <f>I2031*'Social Cost of Carbon'!$C$4</f>
        <v>3961.176191129387</v>
      </c>
      <c r="K2031" s="26">
        <f>I2031*'Social Cost of Carbon'!$C$5</f>
        <v>7922.352382258774</v>
      </c>
      <c r="L2031" s="26">
        <f>I2031*'Social Cost of Carbon'!$C$6</f>
        <v>11883.528573388161</v>
      </c>
      <c r="M2031" s="23">
        <f t="shared" si="219"/>
        <v>0.12561975086064878</v>
      </c>
      <c r="N2031" s="23">
        <f t="shared" si="220"/>
        <v>0.25123950172129755</v>
      </c>
      <c r="O2031" s="23">
        <f t="shared" si="221"/>
        <v>0.3768592525819463</v>
      </c>
      <c r="P2031" s="27"/>
    </row>
    <row r="2032" spans="1:16" x14ac:dyDescent="0.25">
      <c r="A2032" s="24">
        <f t="shared" si="222"/>
        <v>2021</v>
      </c>
      <c r="B2032" s="32">
        <v>44395</v>
      </c>
      <c r="C2032" s="28">
        <f>'Bitcoin Data'!C2032</f>
        <v>31796.810547000001</v>
      </c>
      <c r="D2032" s="26">
        <f>'Bitcoin Data'!K2032</f>
        <v>900</v>
      </c>
      <c r="E2032" s="25">
        <f>'Bitcoin Data'!J2032</f>
        <v>156696.12487795306</v>
      </c>
      <c r="F2032" s="25">
        <f t="shared" si="217"/>
        <v>141.02651239015776</v>
      </c>
      <c r="G2032" s="23">
        <f>'Emissions Factors'!$AB$39/1000</f>
        <v>0.49266147344102867</v>
      </c>
      <c r="H2032" s="26">
        <f t="shared" si="223"/>
        <v>69478.329388384605</v>
      </c>
      <c r="I2032" s="23">
        <f t="shared" si="218"/>
        <v>77.198143764871787</v>
      </c>
      <c r="J2032" s="26">
        <f>I2032*'Social Cost of Carbon'!$C$4</f>
        <v>3859.9071882435892</v>
      </c>
      <c r="K2032" s="26">
        <f>I2032*'Social Cost of Carbon'!$C$5</f>
        <v>7719.8143764871784</v>
      </c>
      <c r="L2032" s="26">
        <f>I2032*'Social Cost of Carbon'!$C$6</f>
        <v>11579.721564730768</v>
      </c>
      <c r="M2032" s="23">
        <f t="shared" si="219"/>
        <v>0.12139290456626531</v>
      </c>
      <c r="N2032" s="23">
        <f t="shared" si="220"/>
        <v>0.24278580913253062</v>
      </c>
      <c r="O2032" s="23">
        <f t="shared" si="221"/>
        <v>0.3641787136987959</v>
      </c>
      <c r="P2032" s="27"/>
    </row>
    <row r="2033" spans="1:16" x14ac:dyDescent="0.25">
      <c r="A2033" s="24">
        <f t="shared" si="222"/>
        <v>2021</v>
      </c>
      <c r="B2033" s="32">
        <v>44396</v>
      </c>
      <c r="C2033" s="28">
        <f>'Bitcoin Data'!C2033</f>
        <v>30817.832031000002</v>
      </c>
      <c r="D2033" s="26">
        <f>'Bitcoin Data'!K2033</f>
        <v>1062.4483532050526</v>
      </c>
      <c r="E2033" s="25">
        <f>'Bitcoin Data'!J2033</f>
        <v>134304.61499643218</v>
      </c>
      <c r="F2033" s="25">
        <f t="shared" si="217"/>
        <v>142.69171703079797</v>
      </c>
      <c r="G2033" s="23">
        <f>'Emissions Factors'!$AB$39/1000</f>
        <v>0.49266147344102867</v>
      </c>
      <c r="H2033" s="26">
        <f t="shared" si="223"/>
        <v>70298.711560223252</v>
      </c>
      <c r="I2033" s="23">
        <f t="shared" si="218"/>
        <v>66.166709514072352</v>
      </c>
      <c r="J2033" s="26">
        <f>I2033*'Social Cost of Carbon'!$C$4</f>
        <v>3308.3354757036177</v>
      </c>
      <c r="K2033" s="26">
        <f>I2033*'Social Cost of Carbon'!$C$5</f>
        <v>6616.6709514072354</v>
      </c>
      <c r="L2033" s="26">
        <f>I2033*'Social Cost of Carbon'!$C$6</f>
        <v>9925.0064271108531</v>
      </c>
      <c r="M2033" s="23">
        <f t="shared" si="219"/>
        <v>0.10735133712117471</v>
      </c>
      <c r="N2033" s="23">
        <f t="shared" si="220"/>
        <v>0.21470267424234943</v>
      </c>
      <c r="O2033" s="23">
        <f t="shared" si="221"/>
        <v>0.32205401136352413</v>
      </c>
      <c r="P2033" s="27"/>
    </row>
    <row r="2034" spans="1:16" x14ac:dyDescent="0.25">
      <c r="A2034" s="24">
        <f t="shared" si="222"/>
        <v>2021</v>
      </c>
      <c r="B2034" s="32">
        <v>44397</v>
      </c>
      <c r="C2034" s="28">
        <f>'Bitcoin Data'!C2034</f>
        <v>29807.347656000002</v>
      </c>
      <c r="D2034" s="26">
        <f>'Bitcoin Data'!K2034</f>
        <v>762.5180038973142</v>
      </c>
      <c r="E2034" s="25">
        <f>'Bitcoin Data'!J2034</f>
        <v>193800.89123481605</v>
      </c>
      <c r="F2034" s="25">
        <f t="shared" si="217"/>
        <v>147.77666873789241</v>
      </c>
      <c r="G2034" s="23">
        <f>'Emissions Factors'!$AB$39/1000</f>
        <v>0.49266147344102867</v>
      </c>
      <c r="H2034" s="26">
        <f t="shared" si="223"/>
        <v>72803.87136061686</v>
      </c>
      <c r="I2034" s="23">
        <f t="shared" si="218"/>
        <v>95.47823262992901</v>
      </c>
      <c r="J2034" s="26">
        <f>I2034*'Social Cost of Carbon'!$C$4</f>
        <v>4773.9116314964504</v>
      </c>
      <c r="K2034" s="26">
        <f>I2034*'Social Cost of Carbon'!$C$5</f>
        <v>9547.8232629929007</v>
      </c>
      <c r="L2034" s="26">
        <f>I2034*'Social Cost of Carbon'!$C$6</f>
        <v>14321.734894489351</v>
      </c>
      <c r="M2034" s="23">
        <f t="shared" si="219"/>
        <v>0.16015888721771246</v>
      </c>
      <c r="N2034" s="23">
        <f t="shared" si="220"/>
        <v>0.32031777443542492</v>
      </c>
      <c r="O2034" s="23">
        <f t="shared" si="221"/>
        <v>0.4804766616531374</v>
      </c>
      <c r="P2034" s="27"/>
    </row>
    <row r="2035" spans="1:16" x14ac:dyDescent="0.25">
      <c r="A2035" s="24">
        <f t="shared" si="222"/>
        <v>2021</v>
      </c>
      <c r="B2035" s="32">
        <v>44398</v>
      </c>
      <c r="C2035" s="28">
        <f>'Bitcoin Data'!C2035</f>
        <v>32110.693359000001</v>
      </c>
      <c r="D2035" s="26">
        <f>'Bitcoin Data'!K2035</f>
        <v>906.25314671231513</v>
      </c>
      <c r="E2035" s="25">
        <f>'Bitcoin Data'!J2035</f>
        <v>159819.63884490498</v>
      </c>
      <c r="F2035" s="25">
        <f t="shared" si="217"/>
        <v>144.83705060962089</v>
      </c>
      <c r="G2035" s="23">
        <f>'Emissions Factors'!$AB$39/1000</f>
        <v>0.49266147344102867</v>
      </c>
      <c r="H2035" s="26">
        <f t="shared" si="223"/>
        <v>71355.634762188667</v>
      </c>
      <c r="I2035" s="23">
        <f t="shared" si="218"/>
        <v>78.736978758143948</v>
      </c>
      <c r="J2035" s="26">
        <f>I2035*'Social Cost of Carbon'!$C$4</f>
        <v>3936.8489379071975</v>
      </c>
      <c r="K2035" s="26">
        <f>I2035*'Social Cost of Carbon'!$C$5</f>
        <v>7873.697875814395</v>
      </c>
      <c r="L2035" s="26">
        <f>I2035*'Social Cost of Carbon'!$C$6</f>
        <v>11810.546813721592</v>
      </c>
      <c r="M2035" s="23">
        <f t="shared" si="219"/>
        <v>0.12260242698259194</v>
      </c>
      <c r="N2035" s="23">
        <f t="shared" si="220"/>
        <v>0.24520485396518388</v>
      </c>
      <c r="O2035" s="23">
        <f t="shared" si="221"/>
        <v>0.36780728094777582</v>
      </c>
      <c r="P2035" s="27"/>
    </row>
    <row r="2036" spans="1:16" x14ac:dyDescent="0.25">
      <c r="A2036" s="24">
        <f t="shared" si="222"/>
        <v>2021</v>
      </c>
      <c r="B2036" s="32">
        <v>44399</v>
      </c>
      <c r="C2036" s="28">
        <f>'Bitcoin Data'!C2036</f>
        <v>32313.105468999998</v>
      </c>
      <c r="D2036" s="26">
        <f>'Bitcoin Data'!K2036</f>
        <v>956.22609434764115</v>
      </c>
      <c r="E2036" s="25">
        <f>'Bitcoin Data'!J2036</f>
        <v>146574.56273532266</v>
      </c>
      <c r="F2036" s="25">
        <f t="shared" si="217"/>
        <v>140.15842165511089</v>
      </c>
      <c r="G2036" s="23">
        <f>'Emissions Factors'!$AB$39/1000</f>
        <v>0.49266147344102867</v>
      </c>
      <c r="H2036" s="26">
        <f t="shared" si="223"/>
        <v>69050.6545277759</v>
      </c>
      <c r="I2036" s="23">
        <f t="shared" si="218"/>
        <v>72.211640046158564</v>
      </c>
      <c r="J2036" s="26">
        <f>I2036*'Social Cost of Carbon'!$C$4</f>
        <v>3610.5820023079282</v>
      </c>
      <c r="K2036" s="26">
        <f>I2036*'Social Cost of Carbon'!$C$5</f>
        <v>7221.1640046158564</v>
      </c>
      <c r="L2036" s="26">
        <f>I2036*'Social Cost of Carbon'!$C$6</f>
        <v>10831.746006923784</v>
      </c>
      <c r="M2036" s="23">
        <f t="shared" si="219"/>
        <v>0.11173738797008499</v>
      </c>
      <c r="N2036" s="23">
        <f t="shared" si="220"/>
        <v>0.22347477594016998</v>
      </c>
      <c r="O2036" s="23">
        <f t="shared" si="221"/>
        <v>0.33521216391025499</v>
      </c>
      <c r="P2036" s="27"/>
    </row>
    <row r="2037" spans="1:16" x14ac:dyDescent="0.25">
      <c r="A2037" s="24">
        <f t="shared" si="222"/>
        <v>2021</v>
      </c>
      <c r="B2037" s="32">
        <v>44400</v>
      </c>
      <c r="C2037" s="28">
        <f>'Bitcoin Data'!C2037</f>
        <v>33581.550780999998</v>
      </c>
      <c r="D2037" s="26">
        <f>'Bitcoin Data'!K2037</f>
        <v>843.72363363644888</v>
      </c>
      <c r="E2037" s="25">
        <f>'Bitcoin Data'!J2037</f>
        <v>169037.73117390781</v>
      </c>
      <c r="F2037" s="25">
        <f t="shared" si="217"/>
        <v>142.62112876771076</v>
      </c>
      <c r="G2037" s="23">
        <f>'Emissions Factors'!$AB$39/1000</f>
        <v>0.49266147344102867</v>
      </c>
      <c r="H2037" s="26">
        <f t="shared" si="223"/>
        <v>70263.93544252307</v>
      </c>
      <c r="I2037" s="23">
        <f t="shared" si="218"/>
        <v>83.278377707265932</v>
      </c>
      <c r="J2037" s="26">
        <f>I2037*'Social Cost of Carbon'!$C$4</f>
        <v>4163.9188853632968</v>
      </c>
      <c r="K2037" s="26">
        <f>I2037*'Social Cost of Carbon'!$C$5</f>
        <v>8327.8377707265936</v>
      </c>
      <c r="L2037" s="26">
        <f>I2037*'Social Cost of Carbon'!$C$6</f>
        <v>12491.75665608989</v>
      </c>
      <c r="M2037" s="23">
        <f t="shared" si="219"/>
        <v>0.12399424054350663</v>
      </c>
      <c r="N2037" s="23">
        <f t="shared" si="220"/>
        <v>0.24798848108701327</v>
      </c>
      <c r="O2037" s="23">
        <f t="shared" si="221"/>
        <v>0.37198272163051987</v>
      </c>
      <c r="P2037" s="27"/>
    </row>
    <row r="2038" spans="1:16" x14ac:dyDescent="0.25">
      <c r="A2038" s="24">
        <f t="shared" si="222"/>
        <v>2021</v>
      </c>
      <c r="B2038" s="32">
        <v>44401</v>
      </c>
      <c r="C2038" s="28">
        <f>'Bitcoin Data'!C2038</f>
        <v>34292.445312999997</v>
      </c>
      <c r="D2038" s="26">
        <f>'Bitcoin Data'!K2038</f>
        <v>962.46390760346469</v>
      </c>
      <c r="E2038" s="25">
        <f>'Bitcoin Data'!J2038</f>
        <v>144894.05097772452</v>
      </c>
      <c r="F2038" s="25">
        <f t="shared" si="217"/>
        <v>139.45529449251634</v>
      </c>
      <c r="G2038" s="23">
        <f>'Emissions Factors'!$AB$39/1000</f>
        <v>0.49266147344102867</v>
      </c>
      <c r="H2038" s="26">
        <f t="shared" si="223"/>
        <v>68704.250863835667</v>
      </c>
      <c r="I2038" s="23">
        <f t="shared" si="218"/>
        <v>71.38371664752529</v>
      </c>
      <c r="J2038" s="26">
        <f>I2038*'Social Cost of Carbon'!$C$4</f>
        <v>3569.1858323762644</v>
      </c>
      <c r="K2038" s="26">
        <f>I2038*'Social Cost of Carbon'!$C$5</f>
        <v>7138.3716647525289</v>
      </c>
      <c r="L2038" s="26">
        <f>I2038*'Social Cost of Carbon'!$C$6</f>
        <v>10707.557497128793</v>
      </c>
      <c r="M2038" s="23">
        <f t="shared" si="219"/>
        <v>0.10408082012813516</v>
      </c>
      <c r="N2038" s="23">
        <f t="shared" si="220"/>
        <v>0.20816164025627032</v>
      </c>
      <c r="O2038" s="23">
        <f t="shared" si="221"/>
        <v>0.31224246038440551</v>
      </c>
      <c r="P2038" s="27"/>
    </row>
    <row r="2039" spans="1:16" x14ac:dyDescent="0.25">
      <c r="A2039" s="24">
        <f t="shared" si="222"/>
        <v>2021</v>
      </c>
      <c r="B2039" s="32">
        <v>44402</v>
      </c>
      <c r="C2039" s="28">
        <f>'Bitcoin Data'!C2039</f>
        <v>35350.1875</v>
      </c>
      <c r="D2039" s="26">
        <f>'Bitcoin Data'!K2039</f>
        <v>956.22609434764115</v>
      </c>
      <c r="E2039" s="25">
        <f>'Bitcoin Data'!J2039</f>
        <v>146323.0967017597</v>
      </c>
      <c r="F2039" s="25">
        <f t="shared" si="217"/>
        <v>139.91796327197591</v>
      </c>
      <c r="G2039" s="23">
        <f>'Emissions Factors'!$AB$39/1000</f>
        <v>0.49266147344102867</v>
      </c>
      <c r="H2039" s="26">
        <f t="shared" si="223"/>
        <v>68932.189946439379</v>
      </c>
      <c r="I2039" s="23">
        <f t="shared" si="218"/>
        <v>72.087752419543065</v>
      </c>
      <c r="J2039" s="26">
        <f>I2039*'Social Cost of Carbon'!$C$4</f>
        <v>3604.3876209771533</v>
      </c>
      <c r="K2039" s="26">
        <f>I2039*'Social Cost of Carbon'!$C$5</f>
        <v>7208.7752419543067</v>
      </c>
      <c r="L2039" s="26">
        <f>I2039*'Social Cost of Carbon'!$C$6</f>
        <v>10813.16286293146</v>
      </c>
      <c r="M2039" s="23">
        <f t="shared" si="219"/>
        <v>0.10196233389079346</v>
      </c>
      <c r="N2039" s="23">
        <f t="shared" si="220"/>
        <v>0.20392466778158691</v>
      </c>
      <c r="O2039" s="23">
        <f t="shared" si="221"/>
        <v>0.30588700167238037</v>
      </c>
      <c r="P2039" s="27"/>
    </row>
    <row r="2040" spans="1:16" x14ac:dyDescent="0.25">
      <c r="A2040" s="24">
        <f t="shared" si="222"/>
        <v>2021</v>
      </c>
      <c r="B2040" s="32">
        <v>44403</v>
      </c>
      <c r="C2040" s="28">
        <f>'Bitcoin Data'!C2040</f>
        <v>37337.535155999998</v>
      </c>
      <c r="D2040" s="26">
        <f>'Bitcoin Data'!K2040</f>
        <v>937.5</v>
      </c>
      <c r="E2040" s="25">
        <f>'Bitcoin Data'!J2040</f>
        <v>150477.98303012096</v>
      </c>
      <c r="F2040" s="25">
        <f t="shared" si="217"/>
        <v>141.0731090907384</v>
      </c>
      <c r="G2040" s="23">
        <f>'Emissions Factors'!$AB$39/1000</f>
        <v>0.49266147344102867</v>
      </c>
      <c r="H2040" s="26">
        <f t="shared" si="223"/>
        <v>69501.285787550165</v>
      </c>
      <c r="I2040" s="23">
        <f t="shared" si="218"/>
        <v>74.134704840053502</v>
      </c>
      <c r="J2040" s="26">
        <f>I2040*'Social Cost of Carbon'!$C$4</f>
        <v>3706.735242002675</v>
      </c>
      <c r="K2040" s="26">
        <f>I2040*'Social Cost of Carbon'!$C$5</f>
        <v>7413.47048400535</v>
      </c>
      <c r="L2040" s="26">
        <f>I2040*'Social Cost of Carbon'!$C$6</f>
        <v>11120.205726008026</v>
      </c>
      <c r="M2040" s="23">
        <f t="shared" si="219"/>
        <v>9.9276377685767428E-2</v>
      </c>
      <c r="N2040" s="23">
        <f t="shared" si="220"/>
        <v>0.19855275537153486</v>
      </c>
      <c r="O2040" s="23">
        <f t="shared" si="221"/>
        <v>0.2978291330573023</v>
      </c>
      <c r="P2040" s="27"/>
    </row>
    <row r="2041" spans="1:16" x14ac:dyDescent="0.25">
      <c r="A2041" s="24">
        <f t="shared" si="222"/>
        <v>2021</v>
      </c>
      <c r="B2041" s="32">
        <v>44404</v>
      </c>
      <c r="C2041" s="28">
        <f>'Bitcoin Data'!C2041</f>
        <v>39406.941405999998</v>
      </c>
      <c r="D2041" s="26">
        <f>'Bitcoin Data'!K2041</f>
        <v>1062.4483532050526</v>
      </c>
      <c r="E2041" s="25">
        <f>'Bitcoin Data'!J2041</f>
        <v>130137.93910823259</v>
      </c>
      <c r="F2041" s="25">
        <f t="shared" si="217"/>
        <v>138.26483909504114</v>
      </c>
      <c r="G2041" s="23">
        <f>'Emissions Factors'!$AB$39/1000</f>
        <v>0.49266147344102867</v>
      </c>
      <c r="H2041" s="26">
        <f t="shared" si="223"/>
        <v>68117.759353649715</v>
      </c>
      <c r="I2041" s="23">
        <f t="shared" si="218"/>
        <v>64.113948831640741</v>
      </c>
      <c r="J2041" s="26">
        <f>I2041*'Social Cost of Carbon'!$C$4</f>
        <v>3205.6974415820368</v>
      </c>
      <c r="K2041" s="26">
        <f>I2041*'Social Cost of Carbon'!$C$5</f>
        <v>6411.3948831640737</v>
      </c>
      <c r="L2041" s="26">
        <f>I2041*'Social Cost of Carbon'!$C$6</f>
        <v>9617.0923247461105</v>
      </c>
      <c r="M2041" s="23">
        <f t="shared" si="219"/>
        <v>8.1348547418449116E-2</v>
      </c>
      <c r="N2041" s="23">
        <f t="shared" si="220"/>
        <v>0.16269709483689823</v>
      </c>
      <c r="O2041" s="23">
        <f t="shared" si="221"/>
        <v>0.24404564225534736</v>
      </c>
      <c r="P2041" s="27"/>
    </row>
    <row r="2042" spans="1:16" x14ac:dyDescent="0.25">
      <c r="A2042" s="24">
        <f t="shared" si="222"/>
        <v>2021</v>
      </c>
      <c r="B2042" s="32">
        <v>44405</v>
      </c>
      <c r="C2042" s="28">
        <f>'Bitcoin Data'!C2042</f>
        <v>39995.90625</v>
      </c>
      <c r="D2042" s="26">
        <f>'Bitcoin Data'!K2042</f>
        <v>981.24727431312681</v>
      </c>
      <c r="E2042" s="25">
        <f>'Bitcoin Data'!J2042</f>
        <v>147511.31735379924</v>
      </c>
      <c r="F2042" s="25">
        <f t="shared" si="217"/>
        <v>144.74507808375415</v>
      </c>
      <c r="G2042" s="23">
        <f>'Emissions Factors'!$AB$39/1000</f>
        <v>0.49266147344102867</v>
      </c>
      <c r="H2042" s="26">
        <f t="shared" si="223"/>
        <v>71310.323442079069</v>
      </c>
      <c r="I2042" s="23">
        <f t="shared" si="218"/>
        <v>72.673142956749913</v>
      </c>
      <c r="J2042" s="26">
        <f>I2042*'Social Cost of Carbon'!$C$4</f>
        <v>3633.6571478374958</v>
      </c>
      <c r="K2042" s="26">
        <f>I2042*'Social Cost of Carbon'!$C$5</f>
        <v>7267.3142956749916</v>
      </c>
      <c r="L2042" s="26">
        <f>I2042*'Social Cost of Carbon'!$C$6</f>
        <v>10900.971443512488</v>
      </c>
      <c r="M2042" s="23">
        <f t="shared" si="219"/>
        <v>9.0850726699998094E-2</v>
      </c>
      <c r="N2042" s="23">
        <f t="shared" si="220"/>
        <v>0.18170145339999619</v>
      </c>
      <c r="O2042" s="23">
        <f t="shared" si="221"/>
        <v>0.27255218009999432</v>
      </c>
      <c r="P2042" s="27"/>
    </row>
    <row r="2043" spans="1:16" x14ac:dyDescent="0.25">
      <c r="A2043" s="24">
        <f t="shared" si="222"/>
        <v>2021</v>
      </c>
      <c r="B2043" s="32">
        <v>44406</v>
      </c>
      <c r="C2043" s="28">
        <f>'Bitcoin Data'!C2043</f>
        <v>40008.421875</v>
      </c>
      <c r="D2043" s="26">
        <f>'Bitcoin Data'!K2043</f>
        <v>1000</v>
      </c>
      <c r="E2043" s="25">
        <f>'Bitcoin Data'!J2043</f>
        <v>146305.08626202066</v>
      </c>
      <c r="F2043" s="25">
        <f t="shared" si="217"/>
        <v>146.30508626202064</v>
      </c>
      <c r="G2043" s="23">
        <f>'Emissions Factors'!$AB$39/1000</f>
        <v>0.49266147344102867</v>
      </c>
      <c r="H2043" s="26">
        <f t="shared" si="223"/>
        <v>72078.879369763876</v>
      </c>
      <c r="I2043" s="23">
        <f t="shared" si="218"/>
        <v>72.078879369763911</v>
      </c>
      <c r="J2043" s="26">
        <f>I2043*'Social Cost of Carbon'!$C$4</f>
        <v>3603.9439684881954</v>
      </c>
      <c r="K2043" s="26">
        <f>I2043*'Social Cost of Carbon'!$C$5</f>
        <v>7207.8879369763908</v>
      </c>
      <c r="L2043" s="26">
        <f>I2043*'Social Cost of Carbon'!$C$6</f>
        <v>10811.831905464587</v>
      </c>
      <c r="M2043" s="23">
        <f t="shared" si="219"/>
        <v>9.0079633226927816E-2</v>
      </c>
      <c r="N2043" s="23">
        <f t="shared" si="220"/>
        <v>0.18015926645385563</v>
      </c>
      <c r="O2043" s="23">
        <f t="shared" si="221"/>
        <v>0.27023889968078346</v>
      </c>
      <c r="P2043" s="27"/>
    </row>
    <row r="2044" spans="1:16" x14ac:dyDescent="0.25">
      <c r="A2044" s="24">
        <f t="shared" si="222"/>
        <v>2021</v>
      </c>
      <c r="B2044" s="32">
        <v>44407</v>
      </c>
      <c r="C2044" s="28">
        <f>'Bitcoin Data'!C2044</f>
        <v>42235.546875</v>
      </c>
      <c r="D2044" s="26">
        <f>'Bitcoin Data'!K2044</f>
        <v>1037.4639769452449</v>
      </c>
      <c r="E2044" s="25">
        <f>'Bitcoin Data'!J2044</f>
        <v>141866.46834183007</v>
      </c>
      <c r="F2044" s="25">
        <f t="shared" si="217"/>
        <v>147.18135044109172</v>
      </c>
      <c r="G2044" s="23">
        <f>'Emissions Factors'!$AB$39/1000</f>
        <v>0.49266147344102867</v>
      </c>
      <c r="H2044" s="26">
        <f t="shared" si="223"/>
        <v>72510.580971348652</v>
      </c>
      <c r="I2044" s="23">
        <f t="shared" si="218"/>
        <v>69.892143325161044</v>
      </c>
      <c r="J2044" s="26">
        <f>I2044*'Social Cost of Carbon'!$C$4</f>
        <v>3494.6071662580521</v>
      </c>
      <c r="K2044" s="26">
        <f>I2044*'Social Cost of Carbon'!$C$5</f>
        <v>6989.2143325161042</v>
      </c>
      <c r="L2044" s="26">
        <f>I2044*'Social Cost of Carbon'!$C$6</f>
        <v>10483.821498774156</v>
      </c>
      <c r="M2044" s="23">
        <f t="shared" si="219"/>
        <v>8.2740900137996662E-2</v>
      </c>
      <c r="N2044" s="23">
        <f t="shared" si="220"/>
        <v>0.16548180027599332</v>
      </c>
      <c r="O2044" s="23">
        <f t="shared" si="221"/>
        <v>0.24822270041398997</v>
      </c>
      <c r="P2044" s="27"/>
    </row>
    <row r="2045" spans="1:16" x14ac:dyDescent="0.25">
      <c r="A2045" s="24">
        <f t="shared" si="222"/>
        <v>2021</v>
      </c>
      <c r="B2045" s="32">
        <v>44408</v>
      </c>
      <c r="C2045" s="28">
        <f>'Bitcoin Data'!C2045</f>
        <v>41626.195312999997</v>
      </c>
      <c r="D2045" s="26">
        <f>'Bitcoin Data'!K2045</f>
        <v>987.49177090190904</v>
      </c>
      <c r="E2045" s="25">
        <f>'Bitcoin Data'!J2045</f>
        <v>153245.42992396356</v>
      </c>
      <c r="F2045" s="25">
        <f t="shared" si="217"/>
        <v>151.32860097823917</v>
      </c>
      <c r="G2045" s="23">
        <f>'Emissions Factors'!$AB$39/1000</f>
        <v>0.49266147344102867</v>
      </c>
      <c r="H2045" s="26">
        <f t="shared" si="223"/>
        <v>74553.7715317088</v>
      </c>
      <c r="I2045" s="23">
        <f t="shared" si="218"/>
        <v>75.49811930444379</v>
      </c>
      <c r="J2045" s="26">
        <f>I2045*'Social Cost of Carbon'!$C$4</f>
        <v>3774.9059652221895</v>
      </c>
      <c r="K2045" s="26">
        <f>I2045*'Social Cost of Carbon'!$C$5</f>
        <v>7549.811930444379</v>
      </c>
      <c r="L2045" s="26">
        <f>I2045*'Social Cost of Carbon'!$C$6</f>
        <v>11324.717895666568</v>
      </c>
      <c r="M2045" s="23">
        <f t="shared" si="219"/>
        <v>9.0685827442011591E-2</v>
      </c>
      <c r="N2045" s="23">
        <f t="shared" si="220"/>
        <v>0.18137165488402318</v>
      </c>
      <c r="O2045" s="23">
        <f t="shared" si="221"/>
        <v>0.27205748232603477</v>
      </c>
      <c r="P2045" s="27"/>
    </row>
    <row r="2046" spans="1:16" x14ac:dyDescent="0.25">
      <c r="A2046" s="24">
        <f t="shared" si="222"/>
        <v>2021</v>
      </c>
      <c r="B2046" s="32">
        <v>44409</v>
      </c>
      <c r="C2046" s="28">
        <f>'Bitcoin Data'!C2046</f>
        <v>39974.894530999998</v>
      </c>
      <c r="D2046" s="26">
        <f>'Bitcoin Data'!K2046</f>
        <v>962.46390760346469</v>
      </c>
      <c r="E2046" s="25">
        <f>'Bitcoin Data'!J2046</f>
        <v>158770.05517840787</v>
      </c>
      <c r="F2046" s="25">
        <f t="shared" si="217"/>
        <v>152.81044771742816</v>
      </c>
      <c r="G2046" s="23">
        <f>'Emissions Factors'!$AB$39/1000</f>
        <v>0.49266147344102867</v>
      </c>
      <c r="H2046" s="26">
        <f t="shared" si="223"/>
        <v>75283.82032965144</v>
      </c>
      <c r="I2046" s="23">
        <f t="shared" si="218"/>
        <v>78.219889322507854</v>
      </c>
      <c r="J2046" s="26">
        <f>I2046*'Social Cost of Carbon'!$C$4</f>
        <v>3910.9944661253926</v>
      </c>
      <c r="K2046" s="26">
        <f>I2046*'Social Cost of Carbon'!$C$5</f>
        <v>7821.9889322507852</v>
      </c>
      <c r="L2046" s="26">
        <f>I2046*'Social Cost of Carbon'!$C$6</f>
        <v>11732.983398376178</v>
      </c>
      <c r="M2046" s="23">
        <f t="shared" si="219"/>
        <v>9.7836267287521386E-2</v>
      </c>
      <c r="N2046" s="23">
        <f t="shared" si="220"/>
        <v>0.19567253457504277</v>
      </c>
      <c r="O2046" s="23">
        <f t="shared" si="221"/>
        <v>0.29350880186256417</v>
      </c>
      <c r="P2046" s="27"/>
    </row>
    <row r="2047" spans="1:16" x14ac:dyDescent="0.25">
      <c r="A2047" s="24">
        <f t="shared" si="222"/>
        <v>2021</v>
      </c>
      <c r="B2047" s="32">
        <v>44410</v>
      </c>
      <c r="C2047" s="28">
        <f>'Bitcoin Data'!C2047</f>
        <v>39201.945312999997</v>
      </c>
      <c r="D2047" s="26">
        <f>'Bitcoin Data'!K2047</f>
        <v>893.74379344587885</v>
      </c>
      <c r="E2047" s="25">
        <f>'Bitcoin Data'!J2047</f>
        <v>172452.42004812535</v>
      </c>
      <c r="F2047" s="25">
        <f t="shared" si="217"/>
        <v>154.12828008273368</v>
      </c>
      <c r="G2047" s="23">
        <f>'Emissions Factors'!$AB$39/1000</f>
        <v>0.49266147344102867</v>
      </c>
      <c r="H2047" s="26">
        <f t="shared" si="223"/>
        <v>75933.065564491131</v>
      </c>
      <c r="I2047" s="23">
        <f t="shared" si="218"/>
        <v>84.960663359380632</v>
      </c>
      <c r="J2047" s="26">
        <f>I2047*'Social Cost of Carbon'!$C$4</f>
        <v>4248.0331679690316</v>
      </c>
      <c r="K2047" s="26">
        <f>I2047*'Social Cost of Carbon'!$C$5</f>
        <v>8496.0663359380633</v>
      </c>
      <c r="L2047" s="26">
        <f>I2047*'Social Cost of Carbon'!$C$6</f>
        <v>12744.099503907095</v>
      </c>
      <c r="M2047" s="23">
        <f t="shared" si="219"/>
        <v>0.10836281551977767</v>
      </c>
      <c r="N2047" s="23">
        <f t="shared" si="220"/>
        <v>0.21672563103955533</v>
      </c>
      <c r="O2047" s="23">
        <f t="shared" si="221"/>
        <v>0.325088446559333</v>
      </c>
      <c r="P2047" s="27"/>
    </row>
    <row r="2048" spans="1:16" x14ac:dyDescent="0.25">
      <c r="A2048" s="24">
        <f t="shared" si="222"/>
        <v>2021</v>
      </c>
      <c r="B2048" s="32">
        <v>44411</v>
      </c>
      <c r="C2048" s="28">
        <f>'Bitcoin Data'!C2048</f>
        <v>38152.980469000002</v>
      </c>
      <c r="D2048" s="26">
        <f>'Bitcoin Data'!K2048</f>
        <v>1056.2140593827016</v>
      </c>
      <c r="E2048" s="25">
        <f>'Bitcoin Data'!J2048</f>
        <v>146055.18117251559</v>
      </c>
      <c r="F2048" s="25">
        <f t="shared" si="217"/>
        <v>154.26553580009863</v>
      </c>
      <c r="G2048" s="23">
        <f>'Emissions Factors'!$AB$39/1000</f>
        <v>0.49266147344102867</v>
      </c>
      <c r="H2048" s="26">
        <f t="shared" si="223"/>
        <v>76000.686168446351</v>
      </c>
      <c r="I2048" s="23">
        <f t="shared" si="218"/>
        <v>71.955760760147925</v>
      </c>
      <c r="J2048" s="26">
        <f>I2048*'Social Cost of Carbon'!$C$4</f>
        <v>3597.7880380073962</v>
      </c>
      <c r="K2048" s="26">
        <f>I2048*'Social Cost of Carbon'!$C$5</f>
        <v>7195.5760760147923</v>
      </c>
      <c r="L2048" s="26">
        <f>I2048*'Social Cost of Carbon'!$C$6</f>
        <v>10793.364114022188</v>
      </c>
      <c r="M2048" s="23">
        <f t="shared" si="219"/>
        <v>9.4299003479706253E-2</v>
      </c>
      <c r="N2048" s="23">
        <f t="shared" si="220"/>
        <v>0.18859800695941251</v>
      </c>
      <c r="O2048" s="23">
        <f t="shared" si="221"/>
        <v>0.28289701043911875</v>
      </c>
      <c r="P2048" s="27"/>
    </row>
    <row r="2049" spans="1:16" x14ac:dyDescent="0.25">
      <c r="A2049" s="24">
        <f t="shared" si="222"/>
        <v>2021</v>
      </c>
      <c r="B2049" s="32">
        <v>44412</v>
      </c>
      <c r="C2049" s="28">
        <f>'Bitcoin Data'!C2049</f>
        <v>39747.503905999998</v>
      </c>
      <c r="D2049" s="26">
        <f>'Bitcoin Data'!K2049</f>
        <v>850.0188893086513</v>
      </c>
      <c r="E2049" s="25">
        <f>'Bitcoin Data'!J2049</f>
        <v>182857.06748635613</v>
      </c>
      <c r="F2049" s="25">
        <f t="shared" si="217"/>
        <v>155.43196140698956</v>
      </c>
      <c r="G2049" s="23">
        <f>'Emissions Factors'!$AB$39/1000</f>
        <v>0.49266147344102867</v>
      </c>
      <c r="H2049" s="26">
        <f t="shared" si="223"/>
        <v>76575.339126596577</v>
      </c>
      <c r="I2049" s="23">
        <f t="shared" si="218"/>
        <v>90.086632296933828</v>
      </c>
      <c r="J2049" s="26">
        <f>I2049*'Social Cost of Carbon'!$C$4</f>
        <v>4504.3316148466911</v>
      </c>
      <c r="K2049" s="26">
        <f>I2049*'Social Cost of Carbon'!$C$5</f>
        <v>9008.6632296933822</v>
      </c>
      <c r="L2049" s="26">
        <f>I2049*'Social Cost of Carbon'!$C$6</f>
        <v>13512.994844540075</v>
      </c>
      <c r="M2049" s="23">
        <f t="shared" si="219"/>
        <v>0.11332363474947038</v>
      </c>
      <c r="N2049" s="23">
        <f t="shared" si="220"/>
        <v>0.22664726949894076</v>
      </c>
      <c r="O2049" s="23">
        <f t="shared" si="221"/>
        <v>0.3399709042484112</v>
      </c>
      <c r="P2049" s="27"/>
    </row>
    <row r="2050" spans="1:16" x14ac:dyDescent="0.25">
      <c r="A2050" s="24">
        <f t="shared" si="222"/>
        <v>2021</v>
      </c>
      <c r="B2050" s="32">
        <v>44413</v>
      </c>
      <c r="C2050" s="28">
        <f>'Bitcoin Data'!C2050</f>
        <v>40869.554687999997</v>
      </c>
      <c r="D2050" s="26">
        <f>'Bitcoin Data'!K2050</f>
        <v>1000</v>
      </c>
      <c r="E2050" s="25">
        <f>'Bitcoin Data'!J2050</f>
        <v>153607.40236026124</v>
      </c>
      <c r="F2050" s="25">
        <f t="shared" si="217"/>
        <v>153.60740236026123</v>
      </c>
      <c r="G2050" s="23">
        <f>'Emissions Factors'!$AB$39/1000</f>
        <v>0.49266147344102867</v>
      </c>
      <c r="H2050" s="26">
        <f t="shared" si="223"/>
        <v>75676.449178255236</v>
      </c>
      <c r="I2050" s="23">
        <f t="shared" si="218"/>
        <v>75.676449178255254</v>
      </c>
      <c r="J2050" s="26">
        <f>I2050*'Social Cost of Carbon'!$C$4</f>
        <v>3783.8224589127626</v>
      </c>
      <c r="K2050" s="26">
        <f>I2050*'Social Cost of Carbon'!$C$5</f>
        <v>7567.6449178255252</v>
      </c>
      <c r="L2050" s="26">
        <f>I2050*'Social Cost of Carbon'!$C$6</f>
        <v>11351.467376738288</v>
      </c>
      <c r="M2050" s="23">
        <f t="shared" si="219"/>
        <v>9.2582913804631156E-2</v>
      </c>
      <c r="N2050" s="23">
        <f t="shared" si="220"/>
        <v>0.18516582760926231</v>
      </c>
      <c r="O2050" s="23">
        <f t="shared" si="221"/>
        <v>0.27774874141389344</v>
      </c>
      <c r="P2050" s="27"/>
    </row>
    <row r="2051" spans="1:16" x14ac:dyDescent="0.25">
      <c r="A2051" s="24">
        <f t="shared" si="222"/>
        <v>2021</v>
      </c>
      <c r="B2051" s="32">
        <v>44414</v>
      </c>
      <c r="C2051" s="28">
        <f>'Bitcoin Data'!C2051</f>
        <v>42816.5</v>
      </c>
      <c r="D2051" s="26">
        <f>'Bitcoin Data'!K2051</f>
        <v>993.70652533951636</v>
      </c>
      <c r="E2051" s="25">
        <f>'Bitcoin Data'!J2051</f>
        <v>155815.66033952223</v>
      </c>
      <c r="F2051" s="25">
        <f t="shared" si="217"/>
        <v>154.83503842946894</v>
      </c>
      <c r="G2051" s="23">
        <f>'Emissions Factors'!$AB$39/1000</f>
        <v>0.49266147344102867</v>
      </c>
      <c r="H2051" s="26">
        <f t="shared" si="223"/>
        <v>76281.258172960457</v>
      </c>
      <c r="I2051" s="23">
        <f t="shared" si="218"/>
        <v>76.764372808055882</v>
      </c>
      <c r="J2051" s="26">
        <f>I2051*'Social Cost of Carbon'!$C$4</f>
        <v>3838.2186404027939</v>
      </c>
      <c r="K2051" s="26">
        <f>I2051*'Social Cost of Carbon'!$C$5</f>
        <v>7676.4372808055878</v>
      </c>
      <c r="L2051" s="26">
        <f>I2051*'Social Cost of Carbon'!$C$6</f>
        <v>11514.655921208383</v>
      </c>
      <c r="M2051" s="23">
        <f t="shared" si="219"/>
        <v>8.9643446811458055E-2</v>
      </c>
      <c r="N2051" s="23">
        <f t="shared" si="220"/>
        <v>0.17928689362291611</v>
      </c>
      <c r="O2051" s="23">
        <f t="shared" si="221"/>
        <v>0.26893034043437419</v>
      </c>
      <c r="P2051" s="27"/>
    </row>
    <row r="2052" spans="1:16" x14ac:dyDescent="0.25">
      <c r="A2052" s="24">
        <f t="shared" si="222"/>
        <v>2021</v>
      </c>
      <c r="B2052" s="32">
        <v>44415</v>
      </c>
      <c r="C2052" s="28">
        <f>'Bitcoin Data'!C2052</f>
        <v>44555.800780999998</v>
      </c>
      <c r="D2052" s="26">
        <f>'Bitcoin Data'!K2052</f>
        <v>1043.7202829641658</v>
      </c>
      <c r="E2052" s="25">
        <f>'Bitcoin Data'!J2052</f>
        <v>148605.3184512096</v>
      </c>
      <c r="F2052" s="25">
        <f t="shared" si="217"/>
        <v>155.10238502387645</v>
      </c>
      <c r="G2052" s="23">
        <f>'Emissions Factors'!$AB$39/1000</f>
        <v>0.49266147344102867</v>
      </c>
      <c r="H2052" s="26">
        <f t="shared" si="223"/>
        <v>76412.96954008071</v>
      </c>
      <c r="I2052" s="23">
        <f t="shared" si="218"/>
        <v>73.212115149346204</v>
      </c>
      <c r="J2052" s="26">
        <f>I2052*'Social Cost of Carbon'!$C$4</f>
        <v>3660.60575746731</v>
      </c>
      <c r="K2052" s="26">
        <f>I2052*'Social Cost of Carbon'!$C$5</f>
        <v>7321.21151493462</v>
      </c>
      <c r="L2052" s="26">
        <f>I2052*'Social Cost of Carbon'!$C$6</f>
        <v>10981.817272401931</v>
      </c>
      <c r="M2052" s="23">
        <f t="shared" si="219"/>
        <v>8.2157781777054448E-2</v>
      </c>
      <c r="N2052" s="23">
        <f t="shared" si="220"/>
        <v>0.1643155635541089</v>
      </c>
      <c r="O2052" s="23">
        <f t="shared" si="221"/>
        <v>0.24647334533116338</v>
      </c>
      <c r="P2052" s="27"/>
    </row>
    <row r="2053" spans="1:16" x14ac:dyDescent="0.25">
      <c r="A2053" s="24">
        <f t="shared" si="222"/>
        <v>2021</v>
      </c>
      <c r="B2053" s="32">
        <v>44416</v>
      </c>
      <c r="C2053" s="28">
        <f>'Bitcoin Data'!C2053</f>
        <v>43798.117187999997</v>
      </c>
      <c r="D2053" s="26">
        <f>'Bitcoin Data'!K2053</f>
        <v>987.49177090190904</v>
      </c>
      <c r="E2053" s="25">
        <f>'Bitcoin Data'!J2053</f>
        <v>158576.03925348254</v>
      </c>
      <c r="F2053" s="25">
        <f t="shared" si="217"/>
        <v>156.59253382503212</v>
      </c>
      <c r="G2053" s="23">
        <f>'Emissions Factors'!$AB$39/1000</f>
        <v>0.49266147344102867</v>
      </c>
      <c r="H2053" s="26">
        <f t="shared" si="223"/>
        <v>77147.108444104451</v>
      </c>
      <c r="I2053" s="23">
        <f t="shared" si="218"/>
        <v>78.124305151063112</v>
      </c>
      <c r="J2053" s="26">
        <f>I2053*'Social Cost of Carbon'!$C$4</f>
        <v>3906.2152575531554</v>
      </c>
      <c r="K2053" s="26">
        <f>I2053*'Social Cost of Carbon'!$C$5</f>
        <v>7812.4305151063108</v>
      </c>
      <c r="L2053" s="26">
        <f>I2053*'Social Cost of Carbon'!$C$6</f>
        <v>11718.645772659467</v>
      </c>
      <c r="M2053" s="23">
        <f t="shared" si="219"/>
        <v>8.9186830584201404E-2</v>
      </c>
      <c r="N2053" s="23">
        <f t="shared" si="220"/>
        <v>0.17837366116840281</v>
      </c>
      <c r="O2053" s="23">
        <f t="shared" si="221"/>
        <v>0.26756049175260427</v>
      </c>
      <c r="P2053" s="27"/>
    </row>
    <row r="2054" spans="1:16" x14ac:dyDescent="0.25">
      <c r="A2054" s="24">
        <f t="shared" si="222"/>
        <v>2021</v>
      </c>
      <c r="B2054" s="32">
        <v>44417</v>
      </c>
      <c r="C2054" s="28">
        <f>'Bitcoin Data'!C2054</f>
        <v>46365.402344000002</v>
      </c>
      <c r="D2054" s="26">
        <f>'Bitcoin Data'!K2054</f>
        <v>949.96833438885369</v>
      </c>
      <c r="E2054" s="25">
        <f>'Bitcoin Data'!J2054</f>
        <v>165356.91643662946</v>
      </c>
      <c r="F2054" s="25">
        <f t="shared" si="217"/>
        <v>157.08383448698174</v>
      </c>
      <c r="G2054" s="23">
        <f>'Emissions Factors'!$AB$39/1000</f>
        <v>0.49266147344102867</v>
      </c>
      <c r="H2054" s="26">
        <f t="shared" si="223"/>
        <v>77389.153352123103</v>
      </c>
      <c r="I2054" s="23">
        <f t="shared" si="218"/>
        <v>81.464982095334932</v>
      </c>
      <c r="J2054" s="26">
        <f>I2054*'Social Cost of Carbon'!$C$4</f>
        <v>4073.2491047667468</v>
      </c>
      <c r="K2054" s="26">
        <f>I2054*'Social Cost of Carbon'!$C$5</f>
        <v>8146.4982095334935</v>
      </c>
      <c r="L2054" s="26">
        <f>I2054*'Social Cost of Carbon'!$C$6</f>
        <v>12219.747314300239</v>
      </c>
      <c r="M2054" s="23">
        <f t="shared" si="219"/>
        <v>8.7851046229384291E-2</v>
      </c>
      <c r="N2054" s="23">
        <f t="shared" si="220"/>
        <v>0.17570209245876858</v>
      </c>
      <c r="O2054" s="23">
        <f t="shared" si="221"/>
        <v>0.26355313868815283</v>
      </c>
      <c r="P2054" s="27"/>
    </row>
    <row r="2055" spans="1:16" x14ac:dyDescent="0.25">
      <c r="A2055" s="24">
        <f t="shared" si="222"/>
        <v>2021</v>
      </c>
      <c r="B2055" s="32">
        <v>44418</v>
      </c>
      <c r="C2055" s="28">
        <f>'Bitcoin Data'!C2055</f>
        <v>45585.03125</v>
      </c>
      <c r="D2055" s="26">
        <f>'Bitcoin Data'!K2055</f>
        <v>1031.2822275696115</v>
      </c>
      <c r="E2055" s="25">
        <f>'Bitcoin Data'!J2055</f>
        <v>153491.8571276436</v>
      </c>
      <c r="F2055" s="25">
        <f t="shared" ref="F2055:F2118" si="224">E2055*D2055/1000000</f>
        <v>158.29342433239285</v>
      </c>
      <c r="G2055" s="23">
        <f>'Emissions Factors'!$AB$39/1000</f>
        <v>0.49266147344102867</v>
      </c>
      <c r="H2055" s="26">
        <f t="shared" si="223"/>
        <v>77985.071667622629</v>
      </c>
      <c r="I2055" s="23">
        <f t="shared" ref="I2055:I2118" si="225">$E2055*G2055/1000</f>
        <v>75.619524493704759</v>
      </c>
      <c r="J2055" s="26">
        <f>I2055*'Social Cost of Carbon'!$C$4</f>
        <v>3780.9762246852379</v>
      </c>
      <c r="K2055" s="26">
        <f>I2055*'Social Cost of Carbon'!$C$5</f>
        <v>7561.9524493704757</v>
      </c>
      <c r="L2055" s="26">
        <f>I2055*'Social Cost of Carbon'!$C$6</f>
        <v>11342.928674055715</v>
      </c>
      <c r="M2055" s="23">
        <f t="shared" ref="M2055:M2118" si="226">J2055/$C2055</f>
        <v>8.2943372440602153E-2</v>
      </c>
      <c r="N2055" s="23">
        <f t="shared" ref="N2055:N2118" si="227">K2055/$C2055</f>
        <v>0.16588674488120431</v>
      </c>
      <c r="O2055" s="23">
        <f t="shared" ref="O2055:O2118" si="228">L2055/$C2055</f>
        <v>0.24883011732180649</v>
      </c>
      <c r="P2055" s="27"/>
    </row>
    <row r="2056" spans="1:16" x14ac:dyDescent="0.25">
      <c r="A2056" s="24">
        <f t="shared" ref="A2056:A2119" si="229">YEAR(B2056)</f>
        <v>2021</v>
      </c>
      <c r="B2056" s="32">
        <v>44419</v>
      </c>
      <c r="C2056" s="28">
        <f>'Bitcoin Data'!C2056</f>
        <v>45593.636719000002</v>
      </c>
      <c r="D2056" s="26">
        <f>'Bitcoin Data'!K2056</f>
        <v>918.74234381380154</v>
      </c>
      <c r="E2056" s="25">
        <f>'Bitcoin Data'!J2056</f>
        <v>171575.451093621</v>
      </c>
      <c r="F2056" s="25">
        <f t="shared" si="224"/>
        <v>157.63363207866365</v>
      </c>
      <c r="G2056" s="23">
        <f>'Emissions Factors'!$AB$39/1000</f>
        <v>0.49266147344102867</v>
      </c>
      <c r="H2056" s="26">
        <f t="shared" ref="H2056:H2119" si="230">F2056*G2056*1000</f>
        <v>77660.017443735444</v>
      </c>
      <c r="I2056" s="23">
        <f t="shared" si="225"/>
        <v>84.52861454209247</v>
      </c>
      <c r="J2056" s="26">
        <f>I2056*'Social Cost of Carbon'!$C$4</f>
        <v>4226.4307271046237</v>
      </c>
      <c r="K2056" s="26">
        <f>I2056*'Social Cost of Carbon'!$C$5</f>
        <v>8452.8614542092473</v>
      </c>
      <c r="L2056" s="26">
        <f>I2056*'Social Cost of Carbon'!$C$6</f>
        <v>12679.292181313871</v>
      </c>
      <c r="M2056" s="23">
        <f t="shared" si="226"/>
        <v>9.2697819942565915E-2</v>
      </c>
      <c r="N2056" s="23">
        <f t="shared" si="227"/>
        <v>0.18539563988513183</v>
      </c>
      <c r="O2056" s="23">
        <f t="shared" si="228"/>
        <v>0.27809345982769773</v>
      </c>
      <c r="P2056" s="27"/>
    </row>
    <row r="2057" spans="1:16" x14ac:dyDescent="0.25">
      <c r="A2057" s="24">
        <f t="shared" si="229"/>
        <v>2021</v>
      </c>
      <c r="B2057" s="32">
        <v>44420</v>
      </c>
      <c r="C2057" s="28">
        <f>'Bitcoin Data'!C2057</f>
        <v>44428.289062999997</v>
      </c>
      <c r="D2057" s="26">
        <f>'Bitcoin Data'!K2057</f>
        <v>943.79194630872496</v>
      </c>
      <c r="E2057" s="25">
        <f>'Bitcoin Data'!J2057</f>
        <v>168605.77574385217</v>
      </c>
      <c r="F2057" s="25">
        <f t="shared" si="224"/>
        <v>159.12877324818265</v>
      </c>
      <c r="G2057" s="23">
        <f>'Emissions Factors'!$AB$39/1000</f>
        <v>0.49266147344102867</v>
      </c>
      <c r="H2057" s="26">
        <f t="shared" si="230"/>
        <v>78396.615895313022</v>
      </c>
      <c r="I2057" s="23">
        <f t="shared" si="225"/>
        <v>83.065569908633861</v>
      </c>
      <c r="J2057" s="26">
        <f>I2057*'Social Cost of Carbon'!$C$4</f>
        <v>4153.278495431693</v>
      </c>
      <c r="K2057" s="26">
        <f>I2057*'Social Cost of Carbon'!$C$5</f>
        <v>8306.5569908633861</v>
      </c>
      <c r="L2057" s="26">
        <f>I2057*'Social Cost of Carbon'!$C$6</f>
        <v>12459.83548629508</v>
      </c>
      <c r="M2057" s="23">
        <f t="shared" si="226"/>
        <v>9.3482746759441501E-2</v>
      </c>
      <c r="N2057" s="23">
        <f t="shared" si="227"/>
        <v>0.186965493518883</v>
      </c>
      <c r="O2057" s="23">
        <f t="shared" si="228"/>
        <v>0.28044824027832449</v>
      </c>
      <c r="P2057" s="27"/>
    </row>
    <row r="2058" spans="1:16" x14ac:dyDescent="0.25">
      <c r="A2058" s="24">
        <f t="shared" si="229"/>
        <v>2021</v>
      </c>
      <c r="B2058" s="32">
        <v>44421</v>
      </c>
      <c r="C2058" s="28">
        <f>'Bitcoin Data'!C2058</f>
        <v>47793.320312999997</v>
      </c>
      <c r="D2058" s="26">
        <f>'Bitcoin Data'!K2058</f>
        <v>887.4864411793709</v>
      </c>
      <c r="E2058" s="25">
        <f>'Bitcoin Data'!J2058</f>
        <v>177750.82274511523</v>
      </c>
      <c r="F2058" s="25">
        <f t="shared" si="224"/>
        <v>157.75144509476749</v>
      </c>
      <c r="G2058" s="23">
        <f>'Emissions Factors'!$AB$39/1000</f>
        <v>0.49266147344102867</v>
      </c>
      <c r="H2058" s="26">
        <f t="shared" si="230"/>
        <v>77718.059377839687</v>
      </c>
      <c r="I2058" s="23">
        <f t="shared" si="225"/>
        <v>87.57098223896358</v>
      </c>
      <c r="J2058" s="26">
        <f>I2058*'Social Cost of Carbon'!$C$4</f>
        <v>4378.5491119481794</v>
      </c>
      <c r="K2058" s="26">
        <f>I2058*'Social Cost of Carbon'!$C$5</f>
        <v>8757.0982238963588</v>
      </c>
      <c r="L2058" s="26">
        <f>I2058*'Social Cost of Carbon'!$C$6</f>
        <v>13135.647335844536</v>
      </c>
      <c r="M2058" s="23">
        <f t="shared" si="226"/>
        <v>9.1614248252118086E-2</v>
      </c>
      <c r="N2058" s="23">
        <f t="shared" si="227"/>
        <v>0.18322849650423617</v>
      </c>
      <c r="O2058" s="23">
        <f t="shared" si="228"/>
        <v>0.27484274475635417</v>
      </c>
      <c r="P2058" s="27"/>
    </row>
    <row r="2059" spans="1:16" x14ac:dyDescent="0.25">
      <c r="A2059" s="24">
        <f t="shared" si="229"/>
        <v>2021</v>
      </c>
      <c r="B2059" s="32">
        <v>44422</v>
      </c>
      <c r="C2059" s="28">
        <f>'Bitcoin Data'!C2059</f>
        <v>47096.945312999997</v>
      </c>
      <c r="D2059" s="26">
        <f>'Bitcoin Data'!K2059</f>
        <v>1025.0569476082005</v>
      </c>
      <c r="E2059" s="25">
        <f>'Bitcoin Data'!J2059</f>
        <v>152568.96414769682</v>
      </c>
      <c r="F2059" s="25">
        <f t="shared" si="224"/>
        <v>156.39187668898307</v>
      </c>
      <c r="G2059" s="23">
        <f>'Emissions Factors'!$AB$39/1000</f>
        <v>0.49266147344102867</v>
      </c>
      <c r="H2059" s="26">
        <f t="shared" si="230"/>
        <v>77048.252403802064</v>
      </c>
      <c r="I2059" s="23">
        <f t="shared" si="225"/>
        <v>75.164850678375785</v>
      </c>
      <c r="J2059" s="26">
        <f>I2059*'Social Cost of Carbon'!$C$4</f>
        <v>3758.2425339187894</v>
      </c>
      <c r="K2059" s="26">
        <f>I2059*'Social Cost of Carbon'!$C$5</f>
        <v>7516.4850678375788</v>
      </c>
      <c r="L2059" s="26">
        <f>I2059*'Social Cost of Carbon'!$C$6</f>
        <v>11274.727601756367</v>
      </c>
      <c r="M2059" s="23">
        <f t="shared" si="226"/>
        <v>7.9798010442970607E-2</v>
      </c>
      <c r="N2059" s="23">
        <f t="shared" si="227"/>
        <v>0.15959602088594121</v>
      </c>
      <c r="O2059" s="23">
        <f t="shared" si="228"/>
        <v>0.23939403132891179</v>
      </c>
      <c r="P2059" s="27"/>
    </row>
    <row r="2060" spans="1:16" x14ac:dyDescent="0.25">
      <c r="A2060" s="24">
        <f t="shared" si="229"/>
        <v>2021</v>
      </c>
      <c r="B2060" s="32">
        <v>44423</v>
      </c>
      <c r="C2060" s="28">
        <f>'Bitcoin Data'!C2060</f>
        <v>47047.003905999998</v>
      </c>
      <c r="D2060" s="26">
        <f>'Bitcoin Data'!K2060</f>
        <v>1137.5126390293226</v>
      </c>
      <c r="E2060" s="25">
        <f>'Bitcoin Data'!J2060</f>
        <v>138544.95779556624</v>
      </c>
      <c r="F2060" s="25">
        <f t="shared" si="224"/>
        <v>157.59664056624067</v>
      </c>
      <c r="G2060" s="23">
        <f>'Emissions Factors'!$AB$39/1000</f>
        <v>0.49266147344102867</v>
      </c>
      <c r="H2060" s="26">
        <f t="shared" si="230"/>
        <v>77641.793150720317</v>
      </c>
      <c r="I2060" s="23">
        <f t="shared" si="225"/>
        <v>68.255763045388804</v>
      </c>
      <c r="J2060" s="26">
        <f>I2060*'Social Cost of Carbon'!$C$4</f>
        <v>3412.7881522694402</v>
      </c>
      <c r="K2060" s="26">
        <f>I2060*'Social Cost of Carbon'!$C$5</f>
        <v>6825.5763045388803</v>
      </c>
      <c r="L2060" s="26">
        <f>I2060*'Social Cost of Carbon'!$C$6</f>
        <v>10238.36445680832</v>
      </c>
      <c r="M2060" s="23">
        <f t="shared" si="226"/>
        <v>7.2539967881657189E-2</v>
      </c>
      <c r="N2060" s="23">
        <f t="shared" si="227"/>
        <v>0.14507993576331438</v>
      </c>
      <c r="O2060" s="23">
        <f t="shared" si="228"/>
        <v>0.21761990364497155</v>
      </c>
      <c r="P2060" s="27"/>
    </row>
    <row r="2061" spans="1:16" x14ac:dyDescent="0.25">
      <c r="A2061" s="24">
        <f t="shared" si="229"/>
        <v>2021</v>
      </c>
      <c r="B2061" s="32">
        <v>44424</v>
      </c>
      <c r="C2061" s="28">
        <f>'Bitcoin Data'!C2061</f>
        <v>46004.484375</v>
      </c>
      <c r="D2061" s="26">
        <f>'Bitcoin Data'!K2061</f>
        <v>1006.2611806797852</v>
      </c>
      <c r="E2061" s="25">
        <f>'Bitcoin Data'!J2061</f>
        <v>161844.65009548777</v>
      </c>
      <c r="F2061" s="25">
        <f t="shared" si="224"/>
        <v>162.85798869179223</v>
      </c>
      <c r="G2061" s="23">
        <f>'Emissions Factors'!$AB$39/1000</f>
        <v>0.49266147344102867</v>
      </c>
      <c r="H2061" s="26">
        <f t="shared" si="230"/>
        <v>80233.856670540743</v>
      </c>
      <c r="I2061" s="23">
        <f t="shared" si="225"/>
        <v>79.734623784590724</v>
      </c>
      <c r="J2061" s="26">
        <f>I2061*'Social Cost of Carbon'!$C$4</f>
        <v>3986.7311892295361</v>
      </c>
      <c r="K2061" s="26">
        <f>I2061*'Social Cost of Carbon'!$C$5</f>
        <v>7973.4623784590722</v>
      </c>
      <c r="L2061" s="26">
        <f>I2061*'Social Cost of Carbon'!$C$6</f>
        <v>11960.193567688608</v>
      </c>
      <c r="M2061" s="23">
        <f t="shared" si="226"/>
        <v>8.6659621195450814E-2</v>
      </c>
      <c r="N2061" s="23">
        <f t="shared" si="227"/>
        <v>0.17331924239090163</v>
      </c>
      <c r="O2061" s="23">
        <f t="shared" si="228"/>
        <v>0.25997886358635247</v>
      </c>
      <c r="P2061" s="27"/>
    </row>
    <row r="2062" spans="1:16" x14ac:dyDescent="0.25">
      <c r="A2062" s="24">
        <f t="shared" si="229"/>
        <v>2021</v>
      </c>
      <c r="B2062" s="32">
        <v>44425</v>
      </c>
      <c r="C2062" s="28">
        <f>'Bitcoin Data'!C2062</f>
        <v>44695.359375</v>
      </c>
      <c r="D2062" s="26">
        <f>'Bitcoin Data'!K2062</f>
        <v>1075.011944577162</v>
      </c>
      <c r="E2062" s="25">
        <f>'Bitcoin Data'!J2062</f>
        <v>154179.94245792134</v>
      </c>
      <c r="F2062" s="25">
        <f t="shared" si="224"/>
        <v>165.74527975648496</v>
      </c>
      <c r="G2062" s="23">
        <f>'Emissions Factors'!$AB$39/1000</f>
        <v>0.49266147344102867</v>
      </c>
      <c r="H2062" s="26">
        <f t="shared" si="230"/>
        <v>81656.313740725382</v>
      </c>
      <c r="I2062" s="23">
        <f t="shared" si="225"/>
        <v>75.95851762637254</v>
      </c>
      <c r="J2062" s="26">
        <f>I2062*'Social Cost of Carbon'!$C$4</f>
        <v>3797.925881318627</v>
      </c>
      <c r="K2062" s="26">
        <f>I2062*'Social Cost of Carbon'!$C$5</f>
        <v>7595.8517626372541</v>
      </c>
      <c r="L2062" s="26">
        <f>I2062*'Social Cost of Carbon'!$C$6</f>
        <v>11393.77764395588</v>
      </c>
      <c r="M2062" s="23">
        <f t="shared" si="226"/>
        <v>8.497360653157579E-2</v>
      </c>
      <c r="N2062" s="23">
        <f t="shared" si="227"/>
        <v>0.16994721306315158</v>
      </c>
      <c r="O2062" s="23">
        <f t="shared" si="228"/>
        <v>0.25492081959472734</v>
      </c>
      <c r="P2062" s="27"/>
    </row>
    <row r="2063" spans="1:16" x14ac:dyDescent="0.25">
      <c r="A2063" s="24">
        <f t="shared" si="229"/>
        <v>2021</v>
      </c>
      <c r="B2063" s="32">
        <v>44426</v>
      </c>
      <c r="C2063" s="28">
        <f>'Bitcoin Data'!C2063</f>
        <v>44801.1875</v>
      </c>
      <c r="D2063" s="26">
        <f>'Bitcoin Data'!K2063</f>
        <v>843.72363363644888</v>
      </c>
      <c r="E2063" s="25">
        <f>'Bitcoin Data'!J2063</f>
        <v>199660.42379857376</v>
      </c>
      <c r="F2063" s="25">
        <f t="shared" si="224"/>
        <v>168.45821826072597</v>
      </c>
      <c r="G2063" s="23">
        <f>'Emissions Factors'!$AB$39/1000</f>
        <v>0.49266147344102867</v>
      </c>
      <c r="H2063" s="26">
        <f t="shared" si="230"/>
        <v>82992.874021579672</v>
      </c>
      <c r="I2063" s="23">
        <f t="shared" si="225"/>
        <v>98.364998576465567</v>
      </c>
      <c r="J2063" s="26">
        <f>I2063*'Social Cost of Carbon'!$C$4</f>
        <v>4918.2499288232784</v>
      </c>
      <c r="K2063" s="26">
        <f>I2063*'Social Cost of Carbon'!$C$5</f>
        <v>9836.4998576465568</v>
      </c>
      <c r="L2063" s="26">
        <f>I2063*'Social Cost of Carbon'!$C$6</f>
        <v>14754.749786469834</v>
      </c>
      <c r="M2063" s="23">
        <f t="shared" si="226"/>
        <v>0.1097794545919855</v>
      </c>
      <c r="N2063" s="23">
        <f t="shared" si="227"/>
        <v>0.219558909183971</v>
      </c>
      <c r="O2063" s="23">
        <f t="shared" si="228"/>
        <v>0.32933836377595649</v>
      </c>
      <c r="P2063" s="27"/>
    </row>
    <row r="2064" spans="1:16" x14ac:dyDescent="0.25">
      <c r="A2064" s="24">
        <f t="shared" si="229"/>
        <v>2021</v>
      </c>
      <c r="B2064" s="32">
        <v>44427</v>
      </c>
      <c r="C2064" s="28">
        <f>'Bitcoin Data'!C2064</f>
        <v>46717.578125</v>
      </c>
      <c r="D2064" s="26">
        <f>'Bitcoin Data'!K2064</f>
        <v>962.46390760346469</v>
      </c>
      <c r="E2064" s="25">
        <f>'Bitcoin Data'!J2064</f>
        <v>174617.16901688842</v>
      </c>
      <c r="F2064" s="25">
        <f t="shared" si="224"/>
        <v>168.06272282664906</v>
      </c>
      <c r="G2064" s="23">
        <f>'Emissions Factors'!$AB$39/1000</f>
        <v>0.49266147344102867</v>
      </c>
      <c r="H2064" s="26">
        <f t="shared" si="230"/>
        <v>82798.028658288138</v>
      </c>
      <c r="I2064" s="23">
        <f t="shared" si="225"/>
        <v>86.027151775961386</v>
      </c>
      <c r="J2064" s="26">
        <f>I2064*'Social Cost of Carbon'!$C$4</f>
        <v>4301.3575887980696</v>
      </c>
      <c r="K2064" s="26">
        <f>I2064*'Social Cost of Carbon'!$C$5</f>
        <v>8602.7151775961393</v>
      </c>
      <c r="L2064" s="26">
        <f>I2064*'Social Cost of Carbon'!$C$6</f>
        <v>12904.072766394207</v>
      </c>
      <c r="M2064" s="23">
        <f t="shared" si="226"/>
        <v>9.2071502021982637E-2</v>
      </c>
      <c r="N2064" s="23">
        <f t="shared" si="227"/>
        <v>0.18414300404396527</v>
      </c>
      <c r="O2064" s="23">
        <f t="shared" si="228"/>
        <v>0.27621450606594788</v>
      </c>
      <c r="P2064" s="27"/>
    </row>
    <row r="2065" spans="1:16" x14ac:dyDescent="0.25">
      <c r="A2065" s="24">
        <f t="shared" si="229"/>
        <v>2021</v>
      </c>
      <c r="B2065" s="32">
        <v>44428</v>
      </c>
      <c r="C2065" s="28">
        <f>'Bitcoin Data'!C2065</f>
        <v>49339.175780999998</v>
      </c>
      <c r="D2065" s="26">
        <f>'Bitcoin Data'!K2065</f>
        <v>1000</v>
      </c>
      <c r="E2065" s="25">
        <f>'Bitcoin Data'!J2065</f>
        <v>170011.24412489089</v>
      </c>
      <c r="F2065" s="25">
        <f t="shared" si="224"/>
        <v>170.01124412489091</v>
      </c>
      <c r="G2065" s="23">
        <f>'Emissions Factors'!$AB$39/1000</f>
        <v>0.49266147344102867</v>
      </c>
      <c r="H2065" s="26">
        <f t="shared" si="230"/>
        <v>83757.990032111178</v>
      </c>
      <c r="I2065" s="23">
        <f t="shared" si="225"/>
        <v>83.757990032111181</v>
      </c>
      <c r="J2065" s="26">
        <f>I2065*'Social Cost of Carbon'!$C$4</f>
        <v>4187.8995016055587</v>
      </c>
      <c r="K2065" s="26">
        <f>I2065*'Social Cost of Carbon'!$C$5</f>
        <v>8375.7990032111175</v>
      </c>
      <c r="L2065" s="26">
        <f>I2065*'Social Cost of Carbon'!$C$6</f>
        <v>12563.698504816677</v>
      </c>
      <c r="M2065" s="23">
        <f t="shared" si="226"/>
        <v>8.487980261758396E-2</v>
      </c>
      <c r="N2065" s="23">
        <f t="shared" si="227"/>
        <v>0.16975960523516792</v>
      </c>
      <c r="O2065" s="23">
        <f t="shared" si="228"/>
        <v>0.25463940785275191</v>
      </c>
      <c r="P2065" s="27"/>
    </row>
    <row r="2066" spans="1:16" x14ac:dyDescent="0.25">
      <c r="A2066" s="24">
        <f t="shared" si="229"/>
        <v>2021</v>
      </c>
      <c r="B2066" s="32">
        <v>44429</v>
      </c>
      <c r="C2066" s="28">
        <f>'Bitcoin Data'!C2066</f>
        <v>48905.492187999997</v>
      </c>
      <c r="D2066" s="26">
        <f>'Bitcoin Data'!K2066</f>
        <v>1062.4483532050526</v>
      </c>
      <c r="E2066" s="25">
        <f>'Bitcoin Data'!J2066</f>
        <v>162835.69992225023</v>
      </c>
      <c r="F2066" s="25">
        <f t="shared" si="224"/>
        <v>173.0045212253869</v>
      </c>
      <c r="G2066" s="23">
        <f>'Emissions Factors'!$AB$39/1000</f>
        <v>0.49266147344102867</v>
      </c>
      <c r="H2066" s="26">
        <f t="shared" si="230"/>
        <v>85232.662338858834</v>
      </c>
      <c r="I2066" s="23">
        <f t="shared" si="225"/>
        <v>80.222875852496998</v>
      </c>
      <c r="J2066" s="26">
        <f>I2066*'Social Cost of Carbon'!$C$4</f>
        <v>4011.14379262485</v>
      </c>
      <c r="K2066" s="26">
        <f>I2066*'Social Cost of Carbon'!$C$5</f>
        <v>8022.2875852497</v>
      </c>
      <c r="L2066" s="26">
        <f>I2066*'Social Cost of Carbon'!$C$6</f>
        <v>12033.431377874549</v>
      </c>
      <c r="M2066" s="23">
        <f t="shared" si="226"/>
        <v>8.2018268565939703E-2</v>
      </c>
      <c r="N2066" s="23">
        <f t="shared" si="227"/>
        <v>0.16403653713187941</v>
      </c>
      <c r="O2066" s="23">
        <f t="shared" si="228"/>
        <v>0.2460548056978191</v>
      </c>
      <c r="P2066" s="27"/>
    </row>
    <row r="2067" spans="1:16" x14ac:dyDescent="0.25">
      <c r="A2067" s="24">
        <f t="shared" si="229"/>
        <v>2021</v>
      </c>
      <c r="B2067" s="32">
        <v>44430</v>
      </c>
      <c r="C2067" s="28">
        <f>'Bitcoin Data'!C2067</f>
        <v>49321.652344000002</v>
      </c>
      <c r="D2067" s="26">
        <f>'Bitcoin Data'!K2067</f>
        <v>1025.0569476082005</v>
      </c>
      <c r="E2067" s="25">
        <f>'Bitcoin Data'!J2067</f>
        <v>169582.14095145534</v>
      </c>
      <c r="F2067" s="25">
        <f t="shared" si="224"/>
        <v>173.83135177256244</v>
      </c>
      <c r="G2067" s="23">
        <f>'Emissions Factors'!$AB$39/1000</f>
        <v>0.49266147344102867</v>
      </c>
      <c r="H2067" s="26">
        <f t="shared" si="230"/>
        <v>85640.009894516377</v>
      </c>
      <c r="I2067" s="23">
        <f t="shared" si="225"/>
        <v>83.54658743042819</v>
      </c>
      <c r="J2067" s="26">
        <f>I2067*'Social Cost of Carbon'!$C$4</f>
        <v>4177.3293715214095</v>
      </c>
      <c r="K2067" s="26">
        <f>I2067*'Social Cost of Carbon'!$C$5</f>
        <v>8354.658743042819</v>
      </c>
      <c r="L2067" s="26">
        <f>I2067*'Social Cost of Carbon'!$C$6</f>
        <v>12531.988114564228</v>
      </c>
      <c r="M2067" s="23">
        <f t="shared" si="226"/>
        <v>8.4695649334416173E-2</v>
      </c>
      <c r="N2067" s="23">
        <f t="shared" si="227"/>
        <v>0.16939129866883235</v>
      </c>
      <c r="O2067" s="23">
        <f t="shared" si="228"/>
        <v>0.25408694800324849</v>
      </c>
      <c r="P2067" s="27"/>
    </row>
    <row r="2068" spans="1:16" x14ac:dyDescent="0.25">
      <c r="A2068" s="24">
        <f t="shared" si="229"/>
        <v>2021</v>
      </c>
      <c r="B2068" s="32">
        <v>44431</v>
      </c>
      <c r="C2068" s="28">
        <f>'Bitcoin Data'!C2068</f>
        <v>49546.148437999997</v>
      </c>
      <c r="D2068" s="26">
        <f>'Bitcoin Data'!K2068</f>
        <v>1231.1901504787963</v>
      </c>
      <c r="E2068" s="25">
        <f>'Bitcoin Data'!J2068</f>
        <v>138873.95837194464</v>
      </c>
      <c r="F2068" s="25">
        <f t="shared" si="224"/>
        <v>170.98024970554061</v>
      </c>
      <c r="G2068" s="23">
        <f>'Emissions Factors'!$AB$39/1000</f>
        <v>0.49266147344102867</v>
      </c>
      <c r="H2068" s="26">
        <f t="shared" si="230"/>
        <v>84235.381749246648</v>
      </c>
      <c r="I2068" s="23">
        <f t="shared" si="225"/>
        <v>68.417848954110326</v>
      </c>
      <c r="J2068" s="26">
        <f>I2068*'Social Cost of Carbon'!$C$4</f>
        <v>3420.8924477055161</v>
      </c>
      <c r="K2068" s="26">
        <f>I2068*'Social Cost of Carbon'!$C$5</f>
        <v>6841.7848954110323</v>
      </c>
      <c r="L2068" s="26">
        <f>I2068*'Social Cost of Carbon'!$C$6</f>
        <v>10262.677343116549</v>
      </c>
      <c r="M2068" s="23">
        <f t="shared" si="226"/>
        <v>6.904456866079671E-2</v>
      </c>
      <c r="N2068" s="23">
        <f t="shared" si="227"/>
        <v>0.13808913732159342</v>
      </c>
      <c r="O2068" s="23">
        <f t="shared" si="228"/>
        <v>0.20713370598239014</v>
      </c>
      <c r="P2068" s="27"/>
    </row>
    <row r="2069" spans="1:16" x14ac:dyDescent="0.25">
      <c r="A2069" s="24">
        <f t="shared" si="229"/>
        <v>2021</v>
      </c>
      <c r="B2069" s="32">
        <v>44432</v>
      </c>
      <c r="C2069" s="28">
        <f>'Bitcoin Data'!C2069</f>
        <v>47706.117187999997</v>
      </c>
      <c r="D2069" s="26">
        <f>'Bitcoin Data'!K2069</f>
        <v>962.46390760346469</v>
      </c>
      <c r="E2069" s="25">
        <f>'Bitcoin Data'!J2069</f>
        <v>183280.59184735661</v>
      </c>
      <c r="F2069" s="25">
        <f t="shared" si="224"/>
        <v>176.40095461728257</v>
      </c>
      <c r="G2069" s="23">
        <f>'Emissions Factors'!$AB$39/1000</f>
        <v>0.49266147344102867</v>
      </c>
      <c r="H2069" s="26">
        <f t="shared" si="230"/>
        <v>86905.954218154468</v>
      </c>
      <c r="I2069" s="23">
        <f t="shared" si="225"/>
        <v>90.295286432662493</v>
      </c>
      <c r="J2069" s="26">
        <f>I2069*'Social Cost of Carbon'!$C$4</f>
        <v>4514.7643216331244</v>
      </c>
      <c r="K2069" s="26">
        <f>I2069*'Social Cost of Carbon'!$C$5</f>
        <v>9029.5286432662488</v>
      </c>
      <c r="L2069" s="26">
        <f>I2069*'Social Cost of Carbon'!$C$6</f>
        <v>13544.292964899374</v>
      </c>
      <c r="M2069" s="23">
        <f t="shared" si="226"/>
        <v>9.4637010676039024E-2</v>
      </c>
      <c r="N2069" s="23">
        <f t="shared" si="227"/>
        <v>0.18927402135207805</v>
      </c>
      <c r="O2069" s="23">
        <f t="shared" si="228"/>
        <v>0.28391103202811707</v>
      </c>
      <c r="P2069" s="27"/>
    </row>
    <row r="2070" spans="1:16" x14ac:dyDescent="0.25">
      <c r="A2070" s="24">
        <f t="shared" si="229"/>
        <v>2021</v>
      </c>
      <c r="B2070" s="32">
        <v>44433</v>
      </c>
      <c r="C2070" s="28">
        <f>'Bitcoin Data'!C2070</f>
        <v>48960.789062999997</v>
      </c>
      <c r="D2070" s="26">
        <f>'Bitcoin Data'!K2070</f>
        <v>1000</v>
      </c>
      <c r="E2070" s="25">
        <f>'Bitcoin Data'!J2070</f>
        <v>173551.43384419772</v>
      </c>
      <c r="F2070" s="25">
        <f t="shared" si="224"/>
        <v>173.55143384419773</v>
      </c>
      <c r="G2070" s="23">
        <f>'Emissions Factors'!$AB$39/1000</f>
        <v>0.49266147344102867</v>
      </c>
      <c r="H2070" s="26">
        <f t="shared" si="230"/>
        <v>85502.105115485669</v>
      </c>
      <c r="I2070" s="23">
        <f t="shared" si="225"/>
        <v>85.502105115485648</v>
      </c>
      <c r="J2070" s="26">
        <f>I2070*'Social Cost of Carbon'!$C$4</f>
        <v>4275.1052557742823</v>
      </c>
      <c r="K2070" s="26">
        <f>I2070*'Social Cost of Carbon'!$C$5</f>
        <v>8550.2105115485647</v>
      </c>
      <c r="L2070" s="26">
        <f>I2070*'Social Cost of Carbon'!$C$6</f>
        <v>12825.315767322847</v>
      </c>
      <c r="M2070" s="23">
        <f t="shared" si="226"/>
        <v>8.7316919060951334E-2</v>
      </c>
      <c r="N2070" s="23">
        <f t="shared" si="227"/>
        <v>0.17463383812190267</v>
      </c>
      <c r="O2070" s="23">
        <f t="shared" si="228"/>
        <v>0.26195075718285404</v>
      </c>
      <c r="P2070" s="27"/>
    </row>
    <row r="2071" spans="1:16" x14ac:dyDescent="0.25">
      <c r="A2071" s="24">
        <f t="shared" si="229"/>
        <v>2021</v>
      </c>
      <c r="B2071" s="32">
        <v>44434</v>
      </c>
      <c r="C2071" s="28">
        <f>'Bitcoin Data'!C2071</f>
        <v>46942.21875</v>
      </c>
      <c r="D2071" s="26">
        <f>'Bitcoin Data'!K2071</f>
        <v>912.50126736287132</v>
      </c>
      <c r="E2071" s="25">
        <f>'Bitcoin Data'!J2071</f>
        <v>195790.35325413616</v>
      </c>
      <c r="F2071" s="25">
        <f t="shared" si="224"/>
        <v>178.65894548182354</v>
      </c>
      <c r="G2071" s="23">
        <f>'Emissions Factors'!$AB$39/1000</f>
        <v>0.49266147344102867</v>
      </c>
      <c r="H2071" s="26">
        <f t="shared" si="230"/>
        <v>88018.379324495603</v>
      </c>
      <c r="I2071" s="23">
        <f t="shared" si="225"/>
        <v>96.458363919722217</v>
      </c>
      <c r="J2071" s="26">
        <f>I2071*'Social Cost of Carbon'!$C$4</f>
        <v>4822.9181959861107</v>
      </c>
      <c r="K2071" s="26">
        <f>I2071*'Social Cost of Carbon'!$C$5</f>
        <v>9645.8363919722215</v>
      </c>
      <c r="L2071" s="26">
        <f>I2071*'Social Cost of Carbon'!$C$6</f>
        <v>14468.754587958332</v>
      </c>
      <c r="M2071" s="23">
        <f t="shared" si="226"/>
        <v>0.10274159007420396</v>
      </c>
      <c r="N2071" s="23">
        <f t="shared" si="227"/>
        <v>0.20548318014840791</v>
      </c>
      <c r="O2071" s="23">
        <f t="shared" si="228"/>
        <v>0.30822477022261185</v>
      </c>
      <c r="P2071" s="27"/>
    </row>
    <row r="2072" spans="1:16" x14ac:dyDescent="0.25">
      <c r="A2072" s="24">
        <f t="shared" si="229"/>
        <v>2021</v>
      </c>
      <c r="B2072" s="32">
        <v>44435</v>
      </c>
      <c r="C2072" s="28">
        <f>'Bitcoin Data'!C2072</f>
        <v>49058.667969000002</v>
      </c>
      <c r="D2072" s="26">
        <f>'Bitcoin Data'!K2072</f>
        <v>912.50126736287132</v>
      </c>
      <c r="E2072" s="25">
        <f>'Bitcoin Data'!J2072</f>
        <v>197582.40325035108</v>
      </c>
      <c r="F2072" s="25">
        <f t="shared" si="224"/>
        <v>180.29419337454726</v>
      </c>
      <c r="G2072" s="23">
        <f>'Emissions Factors'!$AB$39/1000</f>
        <v>0.49266147344102867</v>
      </c>
      <c r="H2072" s="26">
        <f t="shared" si="230"/>
        <v>88824.002960766215</v>
      </c>
      <c r="I2072" s="23">
        <f t="shared" si="225"/>
        <v>97.341237911337458</v>
      </c>
      <c r="J2072" s="26">
        <f>I2072*'Social Cost of Carbon'!$C$4</f>
        <v>4867.0618955668733</v>
      </c>
      <c r="K2072" s="26">
        <f>I2072*'Social Cost of Carbon'!$C$5</f>
        <v>9734.1237911337466</v>
      </c>
      <c r="L2072" s="26">
        <f>I2072*'Social Cost of Carbon'!$C$6</f>
        <v>14601.185686700619</v>
      </c>
      <c r="M2072" s="23">
        <f t="shared" si="226"/>
        <v>9.9209010294416325E-2</v>
      </c>
      <c r="N2072" s="23">
        <f t="shared" si="227"/>
        <v>0.19841802058883265</v>
      </c>
      <c r="O2072" s="23">
        <f t="shared" si="228"/>
        <v>0.29762703088324893</v>
      </c>
      <c r="P2072" s="27"/>
    </row>
    <row r="2073" spans="1:16" x14ac:dyDescent="0.25">
      <c r="A2073" s="24">
        <f t="shared" si="229"/>
        <v>2021</v>
      </c>
      <c r="B2073" s="32">
        <v>44436</v>
      </c>
      <c r="C2073" s="28">
        <f>'Bitcoin Data'!C2073</f>
        <v>48902.402344000002</v>
      </c>
      <c r="D2073" s="26">
        <f>'Bitcoin Data'!K2073</f>
        <v>881.22980515029872</v>
      </c>
      <c r="E2073" s="25">
        <f>'Bitcoin Data'!J2073</f>
        <v>205407.09060040483</v>
      </c>
      <c r="F2073" s="25">
        <f t="shared" si="224"/>
        <v>181.01085042628449</v>
      </c>
      <c r="G2073" s="23">
        <f>'Emissions Factors'!$AB$39/1000</f>
        <v>0.49266147344102867</v>
      </c>
      <c r="H2073" s="26">
        <f t="shared" si="230"/>
        <v>89177.072279826971</v>
      </c>
      <c r="I2073" s="23">
        <f t="shared" si="225"/>
        <v>101.19615991043031</v>
      </c>
      <c r="J2073" s="26">
        <f>I2073*'Social Cost of Carbon'!$C$4</f>
        <v>5059.8079955215153</v>
      </c>
      <c r="K2073" s="26">
        <f>I2073*'Social Cost of Carbon'!$C$5</f>
        <v>10119.615991043031</v>
      </c>
      <c r="L2073" s="26">
        <f>I2073*'Social Cost of Carbon'!$C$6</f>
        <v>15179.423986564547</v>
      </c>
      <c r="M2073" s="23">
        <f t="shared" si="226"/>
        <v>0.10346747302778102</v>
      </c>
      <c r="N2073" s="23">
        <f t="shared" si="227"/>
        <v>0.20693494605556204</v>
      </c>
      <c r="O2073" s="23">
        <f t="shared" si="228"/>
        <v>0.31040241908334304</v>
      </c>
      <c r="P2073" s="27"/>
    </row>
    <row r="2074" spans="1:16" x14ac:dyDescent="0.25">
      <c r="A2074" s="24">
        <f t="shared" si="229"/>
        <v>2021</v>
      </c>
      <c r="B2074" s="32">
        <v>44437</v>
      </c>
      <c r="C2074" s="28">
        <f>'Bitcoin Data'!C2074</f>
        <v>48829.832030999998</v>
      </c>
      <c r="D2074" s="26">
        <f>'Bitcoin Data'!K2074</f>
        <v>974.97562560935978</v>
      </c>
      <c r="E2074" s="25">
        <f>'Bitcoin Data'!J2074</f>
        <v>183937.82472740201</v>
      </c>
      <c r="F2074" s="25">
        <f t="shared" si="224"/>
        <v>179.33489573682354</v>
      </c>
      <c r="G2074" s="23">
        <f>'Emissions Factors'!$AB$39/1000</f>
        <v>0.49266147344102867</v>
      </c>
      <c r="H2074" s="26">
        <f t="shared" si="230"/>
        <v>88351.39397309674</v>
      </c>
      <c r="I2074" s="23">
        <f t="shared" si="225"/>
        <v>90.619079751739548</v>
      </c>
      <c r="J2074" s="26">
        <f>I2074*'Social Cost of Carbon'!$C$4</f>
        <v>4530.9539875869777</v>
      </c>
      <c r="K2074" s="26">
        <f>I2074*'Social Cost of Carbon'!$C$5</f>
        <v>9061.9079751739555</v>
      </c>
      <c r="L2074" s="26">
        <f>I2074*'Social Cost of Carbon'!$C$6</f>
        <v>13592.861962760931</v>
      </c>
      <c r="M2074" s="23">
        <f t="shared" si="226"/>
        <v>9.2790693703604515E-2</v>
      </c>
      <c r="N2074" s="23">
        <f t="shared" si="227"/>
        <v>0.18558138740720903</v>
      </c>
      <c r="O2074" s="23">
        <f t="shared" si="228"/>
        <v>0.27837208111081352</v>
      </c>
      <c r="P2074" s="27"/>
    </row>
    <row r="2075" spans="1:16" x14ac:dyDescent="0.25">
      <c r="A2075" s="24">
        <f t="shared" si="229"/>
        <v>2021</v>
      </c>
      <c r="B2075" s="32">
        <v>44438</v>
      </c>
      <c r="C2075" s="28">
        <f>'Bitcoin Data'!C2075</f>
        <v>47054.984375</v>
      </c>
      <c r="D2075" s="26">
        <f>'Bitcoin Data'!K2075</f>
        <v>843.72363363644888</v>
      </c>
      <c r="E2075" s="25">
        <f>'Bitcoin Data'!J2075</f>
        <v>214725.53855709921</v>
      </c>
      <c r="F2075" s="25">
        <f t="shared" si="224"/>
        <v>181.16901162593916</v>
      </c>
      <c r="G2075" s="23">
        <f>'Emissions Factors'!$AB$39/1000</f>
        <v>0.49266147344102867</v>
      </c>
      <c r="H2075" s="26">
        <f t="shared" si="230"/>
        <v>89254.992209490039</v>
      </c>
      <c r="I2075" s="23">
        <f t="shared" si="225"/>
        <v>105.78700021095891</v>
      </c>
      <c r="J2075" s="26">
        <f>I2075*'Social Cost of Carbon'!$C$4</f>
        <v>5289.3500105479452</v>
      </c>
      <c r="K2075" s="26">
        <f>I2075*'Social Cost of Carbon'!$C$5</f>
        <v>10578.70002109589</v>
      </c>
      <c r="L2075" s="26">
        <f>I2075*'Social Cost of Carbon'!$C$6</f>
        <v>15868.050031643836</v>
      </c>
      <c r="M2075" s="23">
        <f t="shared" si="226"/>
        <v>0.11240785818554308</v>
      </c>
      <c r="N2075" s="23">
        <f t="shared" si="227"/>
        <v>0.22481571637108616</v>
      </c>
      <c r="O2075" s="23">
        <f t="shared" si="228"/>
        <v>0.33722357455662921</v>
      </c>
      <c r="P2075" s="27"/>
    </row>
    <row r="2076" spans="1:16" x14ac:dyDescent="0.25">
      <c r="A2076" s="24">
        <f t="shared" si="229"/>
        <v>2021</v>
      </c>
      <c r="B2076" s="32">
        <v>44439</v>
      </c>
      <c r="C2076" s="28">
        <f>'Bitcoin Data'!C2076</f>
        <v>47166.6875</v>
      </c>
      <c r="D2076" s="26">
        <f>'Bitcoin Data'!K2076</f>
        <v>900</v>
      </c>
      <c r="E2076" s="25">
        <f>'Bitcoin Data'!J2076</f>
        <v>193710.37195832375</v>
      </c>
      <c r="F2076" s="25">
        <f t="shared" si="224"/>
        <v>174.33933476249138</v>
      </c>
      <c r="G2076" s="23">
        <f>'Emissions Factors'!$AB$39/1000</f>
        <v>0.49266147344102867</v>
      </c>
      <c r="H2076" s="26">
        <f t="shared" si="230"/>
        <v>85890.273542817755</v>
      </c>
      <c r="I2076" s="23">
        <f t="shared" si="225"/>
        <v>95.433637269797501</v>
      </c>
      <c r="J2076" s="26">
        <f>I2076*'Social Cost of Carbon'!$C$4</f>
        <v>4771.6818634898755</v>
      </c>
      <c r="K2076" s="26">
        <f>I2076*'Social Cost of Carbon'!$C$5</f>
        <v>9543.3637269797509</v>
      </c>
      <c r="L2076" s="26">
        <f>I2076*'Social Cost of Carbon'!$C$6</f>
        <v>14315.045590469625</v>
      </c>
      <c r="M2076" s="23">
        <f t="shared" si="226"/>
        <v>0.10116635524786165</v>
      </c>
      <c r="N2076" s="23">
        <f t="shared" si="227"/>
        <v>0.20233271049572329</v>
      </c>
      <c r="O2076" s="23">
        <f t="shared" si="228"/>
        <v>0.30349906574358493</v>
      </c>
      <c r="P2076" s="27"/>
    </row>
    <row r="2077" spans="1:16" x14ac:dyDescent="0.25">
      <c r="A2077" s="24">
        <f t="shared" si="229"/>
        <v>2021</v>
      </c>
      <c r="B2077" s="32">
        <v>44440</v>
      </c>
      <c r="C2077" s="28">
        <f>'Bitcoin Data'!C2077</f>
        <v>48847.027344000002</v>
      </c>
      <c r="D2077" s="26">
        <f>'Bitcoin Data'!K2077</f>
        <v>856.24583769384458</v>
      </c>
      <c r="E2077" s="25">
        <f>'Bitcoin Data'!J2077</f>
        <v>205112.77527597616</v>
      </c>
      <c r="F2077" s="25">
        <f t="shared" si="224"/>
        <v>175.62696008788748</v>
      </c>
      <c r="G2077" s="23">
        <f>'Emissions Factors'!$AB$39/1000</f>
        <v>0.49266147344102867</v>
      </c>
      <c r="H2077" s="26">
        <f t="shared" si="230"/>
        <v>86524.636932867375</v>
      </c>
      <c r="I2077" s="23">
        <f t="shared" si="225"/>
        <v>101.05116208904101</v>
      </c>
      <c r="J2077" s="26">
        <f>I2077*'Social Cost of Carbon'!$C$4</f>
        <v>5052.5581044520504</v>
      </c>
      <c r="K2077" s="26">
        <f>I2077*'Social Cost of Carbon'!$C$5</f>
        <v>10105.116208904101</v>
      </c>
      <c r="L2077" s="26">
        <f>I2077*'Social Cost of Carbon'!$C$6</f>
        <v>15157.674313356152</v>
      </c>
      <c r="M2077" s="23">
        <f t="shared" si="226"/>
        <v>0.10343634769972687</v>
      </c>
      <c r="N2077" s="23">
        <f t="shared" si="227"/>
        <v>0.20687269539945374</v>
      </c>
      <c r="O2077" s="23">
        <f t="shared" si="228"/>
        <v>0.31030904309918067</v>
      </c>
      <c r="P2077" s="27"/>
    </row>
    <row r="2078" spans="1:16" x14ac:dyDescent="0.25">
      <c r="A2078" s="24">
        <f t="shared" si="229"/>
        <v>2021</v>
      </c>
      <c r="B2078" s="32">
        <v>44441</v>
      </c>
      <c r="C2078" s="28">
        <f>'Bitcoin Data'!C2078</f>
        <v>49327.722655999998</v>
      </c>
      <c r="D2078" s="26">
        <f>'Bitcoin Data'!K2078</f>
        <v>931.29139072847681</v>
      </c>
      <c r="E2078" s="25">
        <f>'Bitcoin Data'!J2078</f>
        <v>186213.91579162149</v>
      </c>
      <c r="F2078" s="25">
        <f t="shared" si="224"/>
        <v>173.41941661057464</v>
      </c>
      <c r="G2078" s="23">
        <f>'Emissions Factors'!$AB$39/1000</f>
        <v>0.49266147344102867</v>
      </c>
      <c r="H2078" s="26">
        <f t="shared" si="230"/>
        <v>85437.065310649297</v>
      </c>
      <c r="I2078" s="23">
        <f t="shared" si="225"/>
        <v>91.740422129123885</v>
      </c>
      <c r="J2078" s="26">
        <f>I2078*'Social Cost of Carbon'!$C$4</f>
        <v>4587.0211064561945</v>
      </c>
      <c r="K2078" s="26">
        <f>I2078*'Social Cost of Carbon'!$C$5</f>
        <v>9174.042212912389</v>
      </c>
      <c r="L2078" s="26">
        <f>I2078*'Social Cost of Carbon'!$C$6</f>
        <v>13761.063319368583</v>
      </c>
      <c r="M2078" s="23">
        <f t="shared" si="226"/>
        <v>9.2990733394383657E-2</v>
      </c>
      <c r="N2078" s="23">
        <f t="shared" si="227"/>
        <v>0.18598146678876731</v>
      </c>
      <c r="O2078" s="23">
        <f t="shared" si="228"/>
        <v>0.27897220018315094</v>
      </c>
      <c r="P2078" s="27"/>
    </row>
    <row r="2079" spans="1:16" x14ac:dyDescent="0.25">
      <c r="A2079" s="24">
        <f t="shared" si="229"/>
        <v>2021</v>
      </c>
      <c r="B2079" s="32">
        <v>44442</v>
      </c>
      <c r="C2079" s="28">
        <f>'Bitcoin Data'!C2079</f>
        <v>50025.375</v>
      </c>
      <c r="D2079" s="26">
        <f>'Bitcoin Data'!K2079</f>
        <v>924.9743062692703</v>
      </c>
      <c r="E2079" s="25">
        <f>'Bitcoin Data'!J2079</f>
        <v>187944.3271491701</v>
      </c>
      <c r="F2079" s="25">
        <f t="shared" si="224"/>
        <v>173.84367362204841</v>
      </c>
      <c r="G2079" s="23">
        <f>'Emissions Factors'!$AB$39/1000</f>
        <v>0.49266147344102867</v>
      </c>
      <c r="H2079" s="26">
        <f t="shared" si="230"/>
        <v>85646.080395039666</v>
      </c>
      <c r="I2079" s="23">
        <f t="shared" si="225"/>
        <v>92.592929138192858</v>
      </c>
      <c r="J2079" s="26">
        <f>I2079*'Social Cost of Carbon'!$C$4</f>
        <v>4629.6464569096424</v>
      </c>
      <c r="K2079" s="26">
        <f>I2079*'Social Cost of Carbon'!$C$5</f>
        <v>9259.2929138192849</v>
      </c>
      <c r="L2079" s="26">
        <f>I2079*'Social Cost of Carbon'!$C$6</f>
        <v>13888.939370728929</v>
      </c>
      <c r="M2079" s="23">
        <f t="shared" si="226"/>
        <v>9.2545962062446155E-2</v>
      </c>
      <c r="N2079" s="23">
        <f t="shared" si="227"/>
        <v>0.18509192412489231</v>
      </c>
      <c r="O2079" s="23">
        <f t="shared" si="228"/>
        <v>0.27763788618733853</v>
      </c>
      <c r="P2079" s="27"/>
    </row>
    <row r="2080" spans="1:16" x14ac:dyDescent="0.25">
      <c r="A2080" s="24">
        <f t="shared" si="229"/>
        <v>2021</v>
      </c>
      <c r="B2080" s="32">
        <v>44443</v>
      </c>
      <c r="C2080" s="28">
        <f>'Bitcoin Data'!C2080</f>
        <v>49944.625</v>
      </c>
      <c r="D2080" s="26">
        <f>'Bitcoin Data'!K2080</f>
        <v>968.78363832077503</v>
      </c>
      <c r="E2080" s="25">
        <f>'Bitcoin Data'!J2080</f>
        <v>179704.78308520318</v>
      </c>
      <c r="F2080" s="25">
        <f t="shared" si="224"/>
        <v>174.09505358092881</v>
      </c>
      <c r="G2080" s="23">
        <f>'Emissions Factors'!$AB$39/1000</f>
        <v>0.49266147344102867</v>
      </c>
      <c r="H2080" s="26">
        <f t="shared" si="230"/>
        <v>85769.925615975226</v>
      </c>
      <c r="I2080" s="23">
        <f t="shared" si="225"/>
        <v>88.533623219156638</v>
      </c>
      <c r="J2080" s="26">
        <f>I2080*'Social Cost of Carbon'!$C$4</f>
        <v>4426.6811609578317</v>
      </c>
      <c r="K2080" s="26">
        <f>I2080*'Social Cost of Carbon'!$C$5</f>
        <v>8853.3623219156634</v>
      </c>
      <c r="L2080" s="26">
        <f>I2080*'Social Cost of Carbon'!$C$6</f>
        <v>13280.043482873496</v>
      </c>
      <c r="M2080" s="23">
        <f t="shared" si="226"/>
        <v>8.8631782918739133E-2</v>
      </c>
      <c r="N2080" s="23">
        <f t="shared" si="227"/>
        <v>0.17726356583747827</v>
      </c>
      <c r="O2080" s="23">
        <f t="shared" si="228"/>
        <v>0.26589534875621745</v>
      </c>
      <c r="P2080" s="27"/>
    </row>
    <row r="2081" spans="1:16" x14ac:dyDescent="0.25">
      <c r="A2081" s="24">
        <f t="shared" si="229"/>
        <v>2021</v>
      </c>
      <c r="B2081" s="32">
        <v>44444</v>
      </c>
      <c r="C2081" s="28">
        <f>'Bitcoin Data'!C2081</f>
        <v>51753.410155999998</v>
      </c>
      <c r="D2081" s="26">
        <f>'Bitcoin Data'!K2081</f>
        <v>1025.0569476082005</v>
      </c>
      <c r="E2081" s="25">
        <f>'Bitcoin Data'!J2081</f>
        <v>172101.12962206471</v>
      </c>
      <c r="F2081" s="25">
        <f t="shared" si="224"/>
        <v>176.41345861031689</v>
      </c>
      <c r="G2081" s="23">
        <f>'Emissions Factors'!$AB$39/1000</f>
        <v>0.49266147344102867</v>
      </c>
      <c r="H2081" s="26">
        <f t="shared" si="230"/>
        <v>86912.114453786649</v>
      </c>
      <c r="I2081" s="23">
        <f t="shared" si="225"/>
        <v>84.787596100471873</v>
      </c>
      <c r="J2081" s="26">
        <f>I2081*'Social Cost of Carbon'!$C$4</f>
        <v>4239.3798050235937</v>
      </c>
      <c r="K2081" s="26">
        <f>I2081*'Social Cost of Carbon'!$C$5</f>
        <v>8478.7596100471874</v>
      </c>
      <c r="L2081" s="26">
        <f>I2081*'Social Cost of Carbon'!$C$6</f>
        <v>12718.13941507078</v>
      </c>
      <c r="M2081" s="23">
        <f t="shared" si="226"/>
        <v>8.1914984775783017E-2</v>
      </c>
      <c r="N2081" s="23">
        <f t="shared" si="227"/>
        <v>0.16382996955156603</v>
      </c>
      <c r="O2081" s="23">
        <f t="shared" si="228"/>
        <v>0.24574495432734902</v>
      </c>
      <c r="P2081" s="27"/>
    </row>
    <row r="2082" spans="1:16" x14ac:dyDescent="0.25">
      <c r="A2082" s="24">
        <f t="shared" si="229"/>
        <v>2021</v>
      </c>
      <c r="B2082" s="32">
        <v>44445</v>
      </c>
      <c r="C2082" s="28">
        <f>'Bitcoin Data'!C2082</f>
        <v>52633.535155999998</v>
      </c>
      <c r="D2082" s="26">
        <f>'Bitcoin Data'!K2082</f>
        <v>1075.011944577162</v>
      </c>
      <c r="E2082" s="25">
        <f>'Bitcoin Data'!J2082</f>
        <v>165296.95939623436</v>
      </c>
      <c r="F2082" s="25">
        <f t="shared" si="224"/>
        <v>177.69620575323808</v>
      </c>
      <c r="G2082" s="23">
        <f>'Emissions Factors'!$AB$39/1000</f>
        <v>0.49266147344102867</v>
      </c>
      <c r="H2082" s="26">
        <f t="shared" si="230"/>
        <v>87544.074551270474</v>
      </c>
      <c r="I2082" s="23">
        <f t="shared" si="225"/>
        <v>81.435443571470714</v>
      </c>
      <c r="J2082" s="26">
        <f>I2082*'Social Cost of Carbon'!$C$4</f>
        <v>4071.7721785735357</v>
      </c>
      <c r="K2082" s="26">
        <f>I2082*'Social Cost of Carbon'!$C$5</f>
        <v>8143.5443571470714</v>
      </c>
      <c r="L2082" s="26">
        <f>I2082*'Social Cost of Carbon'!$C$6</f>
        <v>12215.316535720607</v>
      </c>
      <c r="M2082" s="23">
        <f t="shared" si="226"/>
        <v>7.73607960496146E-2</v>
      </c>
      <c r="N2082" s="23">
        <f t="shared" si="227"/>
        <v>0.1547215920992292</v>
      </c>
      <c r="O2082" s="23">
        <f t="shared" si="228"/>
        <v>0.2320823881488438</v>
      </c>
      <c r="P2082" s="27"/>
    </row>
    <row r="2083" spans="1:16" x14ac:dyDescent="0.25">
      <c r="A2083" s="24">
        <f t="shared" si="229"/>
        <v>2021</v>
      </c>
      <c r="B2083" s="32">
        <v>44446</v>
      </c>
      <c r="C2083" s="28">
        <f>'Bitcoin Data'!C2083</f>
        <v>46811.128905999998</v>
      </c>
      <c r="D2083" s="26">
        <f>'Bitcoin Data'!K2083</f>
        <v>956.22609434764115</v>
      </c>
      <c r="E2083" s="25">
        <f>'Bitcoin Data'!J2083</f>
        <v>192389.90101702299</v>
      </c>
      <c r="F2083" s="25">
        <f t="shared" si="224"/>
        <v>183.96824364143717</v>
      </c>
      <c r="G2083" s="23">
        <f>'Emissions Factors'!$AB$39/1000</f>
        <v>0.49266147344102867</v>
      </c>
      <c r="H2083" s="26">
        <f t="shared" si="230"/>
        <v>90634.065978748593</v>
      </c>
      <c r="I2083" s="23">
        <f t="shared" si="225"/>
        <v>94.78309211022021</v>
      </c>
      <c r="J2083" s="26">
        <f>I2083*'Social Cost of Carbon'!$C$4</f>
        <v>4739.1546055110102</v>
      </c>
      <c r="K2083" s="26">
        <f>I2083*'Social Cost of Carbon'!$C$5</f>
        <v>9478.3092110220205</v>
      </c>
      <c r="L2083" s="26">
        <f>I2083*'Social Cost of Carbon'!$C$6</f>
        <v>14217.463816533031</v>
      </c>
      <c r="M2083" s="23">
        <f t="shared" si="226"/>
        <v>0.10123991273587019</v>
      </c>
      <c r="N2083" s="23">
        <f t="shared" si="227"/>
        <v>0.20247982547174037</v>
      </c>
      <c r="O2083" s="23">
        <f t="shared" si="228"/>
        <v>0.30371973820761056</v>
      </c>
      <c r="P2083" s="27"/>
    </row>
    <row r="2084" spans="1:16" x14ac:dyDescent="0.25">
      <c r="A2084" s="24">
        <f t="shared" si="229"/>
        <v>2021</v>
      </c>
      <c r="B2084" s="32">
        <v>44447</v>
      </c>
      <c r="C2084" s="28">
        <f>'Bitcoin Data'!C2084</f>
        <v>46091.390625</v>
      </c>
      <c r="D2084" s="26">
        <f>'Bitcoin Data'!K2084</f>
        <v>887.4864411793709</v>
      </c>
      <c r="E2084" s="25">
        <f>'Bitcoin Data'!J2084</f>
        <v>208924.26866569452</v>
      </c>
      <c r="F2084" s="25">
        <f t="shared" si="224"/>
        <v>185.41745567411999</v>
      </c>
      <c r="G2084" s="23">
        <f>'Emissions Factors'!$AB$39/1000</f>
        <v>0.49266147344102867</v>
      </c>
      <c r="H2084" s="26">
        <f t="shared" si="230"/>
        <v>91348.036914098571</v>
      </c>
      <c r="I2084" s="23">
        <f t="shared" si="225"/>
        <v>102.92893803843039</v>
      </c>
      <c r="J2084" s="26">
        <f>I2084*'Social Cost of Carbon'!$C$4</f>
        <v>5146.4469019215194</v>
      </c>
      <c r="K2084" s="26">
        <f>I2084*'Social Cost of Carbon'!$C$5</f>
        <v>10292.893803843039</v>
      </c>
      <c r="L2084" s="26">
        <f>I2084*'Social Cost of Carbon'!$C$6</f>
        <v>15439.340705764558</v>
      </c>
      <c r="M2084" s="23">
        <f t="shared" si="226"/>
        <v>0.11165744474479108</v>
      </c>
      <c r="N2084" s="23">
        <f t="shared" si="227"/>
        <v>0.22331488948958217</v>
      </c>
      <c r="O2084" s="23">
        <f t="shared" si="228"/>
        <v>0.33497233423437328</v>
      </c>
      <c r="P2084" s="27"/>
    </row>
    <row r="2085" spans="1:16" x14ac:dyDescent="0.25">
      <c r="A2085" s="24">
        <f t="shared" si="229"/>
        <v>2021</v>
      </c>
      <c r="B2085" s="32">
        <v>44448</v>
      </c>
      <c r="C2085" s="28">
        <f>'Bitcoin Data'!C2085</f>
        <v>46391.421875</v>
      </c>
      <c r="D2085" s="26">
        <f>'Bitcoin Data'!K2085</f>
        <v>856.24583769384458</v>
      </c>
      <c r="E2085" s="25">
        <f>'Bitcoin Data'!J2085</f>
        <v>218711.28084543737</v>
      </c>
      <c r="F2085" s="25">
        <f t="shared" si="224"/>
        <v>187.27062388059522</v>
      </c>
      <c r="G2085" s="23">
        <f>'Emissions Factors'!$AB$39/1000</f>
        <v>0.49266147344102867</v>
      </c>
      <c r="H2085" s="26">
        <f t="shared" si="230"/>
        <v>92261.02149323473</v>
      </c>
      <c r="I2085" s="23">
        <f t="shared" si="225"/>
        <v>107.75062187948781</v>
      </c>
      <c r="J2085" s="26">
        <f>I2085*'Social Cost of Carbon'!$C$4</f>
        <v>5387.5310939743904</v>
      </c>
      <c r="K2085" s="26">
        <f>I2085*'Social Cost of Carbon'!$C$5</f>
        <v>10775.062187948781</v>
      </c>
      <c r="L2085" s="26">
        <f>I2085*'Social Cost of Carbon'!$C$6</f>
        <v>16162.593281923171</v>
      </c>
      <c r="M2085" s="23">
        <f t="shared" si="226"/>
        <v>0.11613205364756651</v>
      </c>
      <c r="N2085" s="23">
        <f t="shared" si="227"/>
        <v>0.23226410729513303</v>
      </c>
      <c r="O2085" s="23">
        <f t="shared" si="228"/>
        <v>0.34839616094269954</v>
      </c>
      <c r="P2085" s="27"/>
    </row>
    <row r="2086" spans="1:16" x14ac:dyDescent="0.25">
      <c r="A2086" s="24">
        <f t="shared" si="229"/>
        <v>2021</v>
      </c>
      <c r="B2086" s="32">
        <v>44449</v>
      </c>
      <c r="C2086" s="28">
        <f>'Bitcoin Data'!C2086</f>
        <v>44883.910155999998</v>
      </c>
      <c r="D2086" s="26">
        <f>'Bitcoin Data'!K2086</f>
        <v>850.0188893086513</v>
      </c>
      <c r="E2086" s="25">
        <f>'Bitcoin Data'!J2086</f>
        <v>219027.42890180674</v>
      </c>
      <c r="F2086" s="25">
        <f t="shared" si="224"/>
        <v>186.17745184324335</v>
      </c>
      <c r="G2086" s="23">
        <f>'Emissions Factors'!$AB$39/1000</f>
        <v>0.49266147344102867</v>
      </c>
      <c r="H2086" s="26">
        <f t="shared" si="230"/>
        <v>91722.457746588436</v>
      </c>
      <c r="I2086" s="23">
        <f t="shared" si="225"/>
        <v>107.90637584676426</v>
      </c>
      <c r="J2086" s="26">
        <f>I2086*'Social Cost of Carbon'!$C$4</f>
        <v>5395.3187923382129</v>
      </c>
      <c r="K2086" s="26">
        <f>I2086*'Social Cost of Carbon'!$C$5</f>
        <v>10790.637584676426</v>
      </c>
      <c r="L2086" s="26">
        <f>I2086*'Social Cost of Carbon'!$C$6</f>
        <v>16185.95637701464</v>
      </c>
      <c r="M2086" s="23">
        <f t="shared" si="226"/>
        <v>0.12020607771439844</v>
      </c>
      <c r="N2086" s="23">
        <f t="shared" si="227"/>
        <v>0.24041215542879688</v>
      </c>
      <c r="O2086" s="23">
        <f t="shared" si="228"/>
        <v>0.3606182331431953</v>
      </c>
      <c r="P2086" s="27"/>
    </row>
    <row r="2087" spans="1:16" x14ac:dyDescent="0.25">
      <c r="A2087" s="24">
        <f t="shared" si="229"/>
        <v>2021</v>
      </c>
      <c r="B2087" s="32">
        <v>44450</v>
      </c>
      <c r="C2087" s="28">
        <f>'Bitcoin Data'!C2087</f>
        <v>45201.457030999998</v>
      </c>
      <c r="D2087" s="26">
        <f>'Bitcoin Data'!K2087</f>
        <v>924.9743062692703</v>
      </c>
      <c r="E2087" s="25">
        <f>'Bitcoin Data'!J2087</f>
        <v>200089.44952879081</v>
      </c>
      <c r="F2087" s="25">
        <f t="shared" si="224"/>
        <v>185.07759976969348</v>
      </c>
      <c r="G2087" s="23">
        <f>'Emissions Factors'!$AB$39/1000</f>
        <v>0.49266147344102867</v>
      </c>
      <c r="H2087" s="26">
        <f t="shared" si="230"/>
        <v>91180.603003466182</v>
      </c>
      <c r="I2087" s="23">
        <f t="shared" si="225"/>
        <v>98.576363024858424</v>
      </c>
      <c r="J2087" s="26">
        <f>I2087*'Social Cost of Carbon'!$C$4</f>
        <v>4928.818151242921</v>
      </c>
      <c r="K2087" s="26">
        <f>I2087*'Social Cost of Carbon'!$C$5</f>
        <v>9857.636302485842</v>
      </c>
      <c r="L2087" s="26">
        <f>I2087*'Social Cost of Carbon'!$C$6</f>
        <v>14786.454453728764</v>
      </c>
      <c r="M2087" s="23">
        <f t="shared" si="226"/>
        <v>0.10904113440110229</v>
      </c>
      <c r="N2087" s="23">
        <f t="shared" si="227"/>
        <v>0.21808226880220458</v>
      </c>
      <c r="O2087" s="23">
        <f t="shared" si="228"/>
        <v>0.32712340320330691</v>
      </c>
      <c r="P2087" s="27"/>
    </row>
    <row r="2088" spans="1:16" x14ac:dyDescent="0.25">
      <c r="A2088" s="24">
        <f t="shared" si="229"/>
        <v>2021</v>
      </c>
      <c r="B2088" s="32">
        <v>44451</v>
      </c>
      <c r="C2088" s="28">
        <f>'Bitcoin Data'!C2088</f>
        <v>46063.269530999998</v>
      </c>
      <c r="D2088" s="26">
        <f>'Bitcoin Data'!K2088</f>
        <v>918.74234381380154</v>
      </c>
      <c r="E2088" s="25">
        <f>'Bitcoin Data'!J2088</f>
        <v>201286.67137818949</v>
      </c>
      <c r="F2088" s="25">
        <f t="shared" si="224"/>
        <v>184.93058824047625</v>
      </c>
      <c r="G2088" s="23">
        <f>'Emissions Factors'!$AB$39/1000</f>
        <v>0.49266147344102867</v>
      </c>
      <c r="H2088" s="26">
        <f t="shared" si="230"/>
        <v>91108.176086869207</v>
      </c>
      <c r="I2088" s="23">
        <f t="shared" si="225"/>
        <v>99.166188105218964</v>
      </c>
      <c r="J2088" s="26">
        <f>I2088*'Social Cost of Carbon'!$C$4</f>
        <v>4958.3094052609486</v>
      </c>
      <c r="K2088" s="26">
        <f>I2088*'Social Cost of Carbon'!$C$5</f>
        <v>9916.6188105218971</v>
      </c>
      <c r="L2088" s="26">
        <f>I2088*'Social Cost of Carbon'!$C$6</f>
        <v>14874.928215782844</v>
      </c>
      <c r="M2088" s="23">
        <f t="shared" si="226"/>
        <v>0.10764128243055064</v>
      </c>
      <c r="N2088" s="23">
        <f t="shared" si="227"/>
        <v>0.21528256486110128</v>
      </c>
      <c r="O2088" s="23">
        <f t="shared" si="228"/>
        <v>0.32292384729165186</v>
      </c>
      <c r="P2088" s="27"/>
    </row>
    <row r="2089" spans="1:16" x14ac:dyDescent="0.25">
      <c r="A2089" s="24">
        <f t="shared" si="229"/>
        <v>2021</v>
      </c>
      <c r="B2089" s="32">
        <v>44452</v>
      </c>
      <c r="C2089" s="28">
        <f>'Bitcoin Data'!C2089</f>
        <v>44963.074219000002</v>
      </c>
      <c r="D2089" s="26">
        <f>'Bitcoin Data'!K2089</f>
        <v>993.70652533951636</v>
      </c>
      <c r="E2089" s="25">
        <f>'Bitcoin Data'!J2089</f>
        <v>184219.87271706047</v>
      </c>
      <c r="F2089" s="25">
        <f t="shared" si="224"/>
        <v>183.06048961615812</v>
      </c>
      <c r="G2089" s="23">
        <f>'Emissions Factors'!$AB$39/1000</f>
        <v>0.49266147344102867</v>
      </c>
      <c r="H2089" s="26">
        <f t="shared" si="230"/>
        <v>90186.85054313259</v>
      </c>
      <c r="I2089" s="23">
        <f t="shared" si="225"/>
        <v>90.758033929905764</v>
      </c>
      <c r="J2089" s="26">
        <f>I2089*'Social Cost of Carbon'!$C$4</f>
        <v>4537.901696495288</v>
      </c>
      <c r="K2089" s="26">
        <f>I2089*'Social Cost of Carbon'!$C$5</f>
        <v>9075.803392990576</v>
      </c>
      <c r="L2089" s="26">
        <f>I2089*'Social Cost of Carbon'!$C$6</f>
        <v>13613.705089485864</v>
      </c>
      <c r="M2089" s="23">
        <f t="shared" si="226"/>
        <v>0.10092507630578586</v>
      </c>
      <c r="N2089" s="23">
        <f t="shared" si="227"/>
        <v>0.20185015261157171</v>
      </c>
      <c r="O2089" s="23">
        <f t="shared" si="228"/>
        <v>0.30277522891735759</v>
      </c>
      <c r="P2089" s="27"/>
    </row>
    <row r="2090" spans="1:16" x14ac:dyDescent="0.25">
      <c r="A2090" s="24">
        <f t="shared" si="229"/>
        <v>2021</v>
      </c>
      <c r="B2090" s="32">
        <v>44453</v>
      </c>
      <c r="C2090" s="28">
        <f>'Bitcoin Data'!C2090</f>
        <v>47092.492187999997</v>
      </c>
      <c r="D2090" s="26">
        <f>'Bitcoin Data'!K2090</f>
        <v>1050.0525026251314</v>
      </c>
      <c r="E2090" s="25">
        <f>'Bitcoin Data'!J2090</f>
        <v>173297.61030831895</v>
      </c>
      <c r="F2090" s="25">
        <f t="shared" si="224"/>
        <v>181.97158940320509</v>
      </c>
      <c r="G2090" s="23">
        <f>'Emissions Factors'!$AB$39/1000</f>
        <v>0.49266147344102867</v>
      </c>
      <c r="H2090" s="26">
        <f t="shared" si="230"/>
        <v>89650.391359788904</v>
      </c>
      <c r="I2090" s="23">
        <f t="shared" si="225"/>
        <v>85.377056038305611</v>
      </c>
      <c r="J2090" s="26">
        <f>I2090*'Social Cost of Carbon'!$C$4</f>
        <v>4268.8528019152809</v>
      </c>
      <c r="K2090" s="26">
        <f>I2090*'Social Cost of Carbon'!$C$5</f>
        <v>8537.7056038305618</v>
      </c>
      <c r="L2090" s="26">
        <f>I2090*'Social Cost of Carbon'!$C$6</f>
        <v>12806.558405745842</v>
      </c>
      <c r="M2090" s="23">
        <f t="shared" si="226"/>
        <v>9.0648266922748688E-2</v>
      </c>
      <c r="N2090" s="23">
        <f t="shared" si="227"/>
        <v>0.18129653384549738</v>
      </c>
      <c r="O2090" s="23">
        <f t="shared" si="228"/>
        <v>0.27194480076824601</v>
      </c>
      <c r="P2090" s="27"/>
    </row>
    <row r="2091" spans="1:16" x14ac:dyDescent="0.25">
      <c r="A2091" s="24">
        <f t="shared" si="229"/>
        <v>2021</v>
      </c>
      <c r="B2091" s="32">
        <v>44454</v>
      </c>
      <c r="C2091" s="28">
        <f>'Bitcoin Data'!C2091</f>
        <v>48176.347655999998</v>
      </c>
      <c r="D2091" s="26">
        <f>'Bitcoin Data'!K2091</f>
        <v>887.4864411793709</v>
      </c>
      <c r="E2091" s="25">
        <f>'Bitcoin Data'!J2091</f>
        <v>209301.02168419733</v>
      </c>
      <c r="F2091" s="25">
        <f t="shared" si="224"/>
        <v>185.75181886971461</v>
      </c>
      <c r="G2091" s="23">
        <f>'Emissions Factors'!$AB$39/1000</f>
        <v>0.49266147344102867</v>
      </c>
      <c r="H2091" s="26">
        <f t="shared" si="230"/>
        <v>91512.764778704674</v>
      </c>
      <c r="I2091" s="23">
        <f t="shared" si="225"/>
        <v>103.11454973564935</v>
      </c>
      <c r="J2091" s="26">
        <f>I2091*'Social Cost of Carbon'!$C$4</f>
        <v>5155.7274867824672</v>
      </c>
      <c r="K2091" s="26">
        <f>I2091*'Social Cost of Carbon'!$C$5</f>
        <v>10311.454973564934</v>
      </c>
      <c r="L2091" s="26">
        <f>I2091*'Social Cost of Carbon'!$C$6</f>
        <v>15467.182460347402</v>
      </c>
      <c r="M2091" s="23">
        <f t="shared" si="226"/>
        <v>0.10701781553879086</v>
      </c>
      <c r="N2091" s="23">
        <f t="shared" si="227"/>
        <v>0.21403563107758172</v>
      </c>
      <c r="O2091" s="23">
        <f t="shared" si="228"/>
        <v>0.32105344661637258</v>
      </c>
      <c r="P2091" s="27"/>
    </row>
    <row r="2092" spans="1:16" x14ac:dyDescent="0.25">
      <c r="A2092" s="24">
        <f t="shared" si="229"/>
        <v>2021</v>
      </c>
      <c r="B2092" s="32">
        <v>44455</v>
      </c>
      <c r="C2092" s="28">
        <f>'Bitcoin Data'!C2092</f>
        <v>47783.359375</v>
      </c>
      <c r="D2092" s="26">
        <f>'Bitcoin Data'!K2092</f>
        <v>850.0188893086513</v>
      </c>
      <c r="E2092" s="25">
        <f>'Bitcoin Data'!J2092</f>
        <v>218427.6393943388</v>
      </c>
      <c r="F2092" s="25">
        <f t="shared" si="224"/>
        <v>185.66761943228647</v>
      </c>
      <c r="G2092" s="23">
        <f>'Emissions Factors'!$AB$39/1000</f>
        <v>0.49266147344102867</v>
      </c>
      <c r="H2092" s="26">
        <f t="shared" si="230"/>
        <v>91471.282959798409</v>
      </c>
      <c r="I2092" s="23">
        <f t="shared" si="225"/>
        <v>107.61088266426063</v>
      </c>
      <c r="J2092" s="26">
        <f>I2092*'Social Cost of Carbon'!$C$4</f>
        <v>5380.5441332130313</v>
      </c>
      <c r="K2092" s="26">
        <f>I2092*'Social Cost of Carbon'!$C$5</f>
        <v>10761.088266426063</v>
      </c>
      <c r="L2092" s="26">
        <f>I2092*'Social Cost of Carbon'!$C$6</f>
        <v>16141.632399639095</v>
      </c>
      <c r="M2092" s="23">
        <f t="shared" si="226"/>
        <v>0.11260288526361131</v>
      </c>
      <c r="N2092" s="23">
        <f t="shared" si="227"/>
        <v>0.22520577052722263</v>
      </c>
      <c r="O2092" s="23">
        <f t="shared" si="228"/>
        <v>0.33780865579083397</v>
      </c>
      <c r="P2092" s="27"/>
    </row>
    <row r="2093" spans="1:16" x14ac:dyDescent="0.25">
      <c r="A2093" s="24">
        <f t="shared" si="229"/>
        <v>2021</v>
      </c>
      <c r="B2093" s="32">
        <v>44456</v>
      </c>
      <c r="C2093" s="28">
        <f>'Bitcoin Data'!C2093</f>
        <v>47267.519530999998</v>
      </c>
      <c r="D2093" s="26">
        <f>'Bitcoin Data'!K2093</f>
        <v>918.74234381380154</v>
      </c>
      <c r="E2093" s="25">
        <f>'Bitcoin Data'!J2093</f>
        <v>201785.58334467458</v>
      </c>
      <c r="F2093" s="25">
        <f t="shared" si="224"/>
        <v>185.38895978992153</v>
      </c>
      <c r="G2093" s="23">
        <f>'Emissions Factors'!$AB$39/1000</f>
        <v>0.49266147344102867</v>
      </c>
      <c r="H2093" s="26">
        <f t="shared" si="230"/>
        <v>91333.998089802364</v>
      </c>
      <c r="I2093" s="23">
        <f t="shared" si="225"/>
        <v>99.41198280974487</v>
      </c>
      <c r="J2093" s="26">
        <f>I2093*'Social Cost of Carbon'!$C$4</f>
        <v>4970.5991404872439</v>
      </c>
      <c r="K2093" s="26">
        <f>I2093*'Social Cost of Carbon'!$C$5</f>
        <v>9941.1982809744877</v>
      </c>
      <c r="L2093" s="26">
        <f>I2093*'Social Cost of Carbon'!$C$6</f>
        <v>14911.79742146173</v>
      </c>
      <c r="M2093" s="23">
        <f t="shared" si="226"/>
        <v>0.10515887420805568</v>
      </c>
      <c r="N2093" s="23">
        <f t="shared" si="227"/>
        <v>0.21031774841611137</v>
      </c>
      <c r="O2093" s="23">
        <f t="shared" si="228"/>
        <v>0.31547662262416698</v>
      </c>
      <c r="P2093" s="27"/>
    </row>
    <row r="2094" spans="1:16" x14ac:dyDescent="0.25">
      <c r="A2094" s="24">
        <f t="shared" si="229"/>
        <v>2021</v>
      </c>
      <c r="B2094" s="32">
        <v>44457</v>
      </c>
      <c r="C2094" s="28">
        <f>'Bitcoin Data'!C2094</f>
        <v>48278.363280999998</v>
      </c>
      <c r="D2094" s="26">
        <f>'Bitcoin Data'!K2094</f>
        <v>968.78363832077503</v>
      </c>
      <c r="E2094" s="25">
        <f>'Bitcoin Data'!J2094</f>
        <v>193290.58390946712</v>
      </c>
      <c r="F2094" s="25">
        <f t="shared" si="224"/>
        <v>187.25675513296062</v>
      </c>
      <c r="G2094" s="23">
        <f>'Emissions Factors'!$AB$39/1000</f>
        <v>0.49266147344102867</v>
      </c>
      <c r="H2094" s="26">
        <f t="shared" si="230"/>
        <v>92254.188895590283</v>
      </c>
      <c r="I2094" s="23">
        <f t="shared" si="225"/>
        <v>95.22682387111486</v>
      </c>
      <c r="J2094" s="26">
        <f>I2094*'Social Cost of Carbon'!$C$4</f>
        <v>4761.3411935557433</v>
      </c>
      <c r="K2094" s="26">
        <f>I2094*'Social Cost of Carbon'!$C$5</f>
        <v>9522.6823871114866</v>
      </c>
      <c r="L2094" s="26">
        <f>I2094*'Social Cost of Carbon'!$C$6</f>
        <v>14284.023580667228</v>
      </c>
      <c r="M2094" s="23">
        <f t="shared" si="226"/>
        <v>9.8622672144926968E-2</v>
      </c>
      <c r="N2094" s="23">
        <f t="shared" si="227"/>
        <v>0.19724534428985394</v>
      </c>
      <c r="O2094" s="23">
        <f t="shared" si="228"/>
        <v>0.29586801643478083</v>
      </c>
      <c r="P2094" s="27"/>
    </row>
    <row r="2095" spans="1:16" x14ac:dyDescent="0.25">
      <c r="A2095" s="24">
        <f t="shared" si="229"/>
        <v>2021</v>
      </c>
      <c r="B2095" s="32">
        <v>44458</v>
      </c>
      <c r="C2095" s="28">
        <f>'Bitcoin Data'!C2095</f>
        <v>47260.21875</v>
      </c>
      <c r="D2095" s="26">
        <f>'Bitcoin Data'!K2095</f>
        <v>1000</v>
      </c>
      <c r="E2095" s="25">
        <f>'Bitcoin Data'!J2095</f>
        <v>188407.47193832934</v>
      </c>
      <c r="F2095" s="25">
        <f t="shared" si="224"/>
        <v>188.40747193832934</v>
      </c>
      <c r="G2095" s="23">
        <f>'Emissions Factors'!$AB$39/1000</f>
        <v>0.49266147344102867</v>
      </c>
      <c r="H2095" s="26">
        <f t="shared" si="230"/>
        <v>92821.1027324366</v>
      </c>
      <c r="I2095" s="23">
        <f t="shared" si="225"/>
        <v>92.8211027324366</v>
      </c>
      <c r="J2095" s="26">
        <f>I2095*'Social Cost of Carbon'!$C$4</f>
        <v>4641.0551366218297</v>
      </c>
      <c r="K2095" s="26">
        <f>I2095*'Social Cost of Carbon'!$C$5</f>
        <v>9282.1102732436593</v>
      </c>
      <c r="L2095" s="26">
        <f>I2095*'Social Cost of Carbon'!$C$6</f>
        <v>13923.165409865491</v>
      </c>
      <c r="M2095" s="23">
        <f t="shared" si="226"/>
        <v>9.8202150971250624E-2</v>
      </c>
      <c r="N2095" s="23">
        <f t="shared" si="227"/>
        <v>0.19640430194250125</v>
      </c>
      <c r="O2095" s="23">
        <f t="shared" si="228"/>
        <v>0.29460645291375193</v>
      </c>
      <c r="P2095" s="27"/>
    </row>
    <row r="2096" spans="1:16" x14ac:dyDescent="0.25">
      <c r="A2096" s="24">
        <f t="shared" si="229"/>
        <v>2021</v>
      </c>
      <c r="B2096" s="32">
        <v>44459</v>
      </c>
      <c r="C2096" s="28">
        <f>'Bitcoin Data'!C2096</f>
        <v>42843.800780999998</v>
      </c>
      <c r="D2096" s="26">
        <f>'Bitcoin Data'!K2096</f>
        <v>1025.0569476082005</v>
      </c>
      <c r="E2096" s="25">
        <f>'Bitcoin Data'!J2096</f>
        <v>185969.03469303937</v>
      </c>
      <c r="F2096" s="25">
        <f t="shared" si="224"/>
        <v>190.62885105209048</v>
      </c>
      <c r="G2096" s="23">
        <f>'Emissions Factors'!$AB$39/1000</f>
        <v>0.49266147344102867</v>
      </c>
      <c r="H2096" s="26">
        <f t="shared" si="230"/>
        <v>93915.490639693293</v>
      </c>
      <c r="I2096" s="23">
        <f t="shared" si="225"/>
        <v>91.619778646278561</v>
      </c>
      <c r="J2096" s="26">
        <f>I2096*'Social Cost of Carbon'!$C$4</f>
        <v>4580.9889323139278</v>
      </c>
      <c r="K2096" s="26">
        <f>I2096*'Social Cost of Carbon'!$C$5</f>
        <v>9161.9778646278555</v>
      </c>
      <c r="L2096" s="26">
        <f>I2096*'Social Cost of Carbon'!$C$6</f>
        <v>13742.966796941784</v>
      </c>
      <c r="M2096" s="23">
        <f t="shared" si="226"/>
        <v>0.10692302850837326</v>
      </c>
      <c r="N2096" s="23">
        <f t="shared" si="227"/>
        <v>0.21384605701674653</v>
      </c>
      <c r="O2096" s="23">
        <f t="shared" si="228"/>
        <v>0.32076908552511985</v>
      </c>
      <c r="P2096" s="27"/>
    </row>
    <row r="2097" spans="1:16" x14ac:dyDescent="0.25">
      <c r="A2097" s="24">
        <f t="shared" si="229"/>
        <v>2021</v>
      </c>
      <c r="B2097" s="32">
        <v>44460</v>
      </c>
      <c r="C2097" s="28">
        <f>'Bitcoin Data'!C2097</f>
        <v>40693.675780999998</v>
      </c>
      <c r="D2097" s="26">
        <f>'Bitcoin Data'!K2097</f>
        <v>768.77082087639872</v>
      </c>
      <c r="E2097" s="25">
        <f>'Bitcoin Data'!J2097</f>
        <v>248993.95567196718</v>
      </c>
      <c r="F2097" s="25">
        <f t="shared" si="224"/>
        <v>191.41928769519984</v>
      </c>
      <c r="G2097" s="23">
        <f>'Emissions Factors'!$AB$39/1000</f>
        <v>0.49266147344102867</v>
      </c>
      <c r="H2097" s="26">
        <f t="shared" si="230"/>
        <v>94304.908320949326</v>
      </c>
      <c r="I2097" s="23">
        <f t="shared" si="225"/>
        <v>122.66972907926153</v>
      </c>
      <c r="J2097" s="26">
        <f>I2097*'Social Cost of Carbon'!$C$4</f>
        <v>6133.4864539630762</v>
      </c>
      <c r="K2097" s="26">
        <f>I2097*'Social Cost of Carbon'!$C$5</f>
        <v>12266.972907926152</v>
      </c>
      <c r="L2097" s="26">
        <f>I2097*'Social Cost of Carbon'!$C$6</f>
        <v>18400.459361889229</v>
      </c>
      <c r="M2097" s="23">
        <f t="shared" si="226"/>
        <v>0.15072333320222744</v>
      </c>
      <c r="N2097" s="23">
        <f t="shared" si="227"/>
        <v>0.30144666640445489</v>
      </c>
      <c r="O2097" s="23">
        <f t="shared" si="228"/>
        <v>0.45216999960668236</v>
      </c>
      <c r="P2097" s="27"/>
    </row>
    <row r="2098" spans="1:16" x14ac:dyDescent="0.25">
      <c r="A2098" s="24">
        <f t="shared" si="229"/>
        <v>2021</v>
      </c>
      <c r="B2098" s="32">
        <v>44461</v>
      </c>
      <c r="C2098" s="28">
        <f>'Bitcoin Data'!C2098</f>
        <v>43574.507812999997</v>
      </c>
      <c r="D2098" s="26">
        <f>'Bitcoin Data'!K2098</f>
        <v>837.52093802345053</v>
      </c>
      <c r="E2098" s="25">
        <f>'Bitcoin Data'!J2098</f>
        <v>219152.90703848031</v>
      </c>
      <c r="F2098" s="25">
        <f t="shared" si="224"/>
        <v>183.54514827343408</v>
      </c>
      <c r="G2098" s="23">
        <f>'Emissions Factors'!$AB$39/1000</f>
        <v>0.49266147344102867</v>
      </c>
      <c r="H2098" s="26">
        <f t="shared" si="230"/>
        <v>90425.623191342107</v>
      </c>
      <c r="I2098" s="23">
        <f t="shared" si="225"/>
        <v>107.96819409046249</v>
      </c>
      <c r="J2098" s="26">
        <f>I2098*'Social Cost of Carbon'!$C$4</f>
        <v>5398.4097045231247</v>
      </c>
      <c r="K2098" s="26">
        <f>I2098*'Social Cost of Carbon'!$C$5</f>
        <v>10796.819409046249</v>
      </c>
      <c r="L2098" s="26">
        <f>I2098*'Social Cost of Carbon'!$C$6</f>
        <v>16195.229113569374</v>
      </c>
      <c r="M2098" s="23">
        <f t="shared" si="226"/>
        <v>0.12388917225847737</v>
      </c>
      <c r="N2098" s="23">
        <f t="shared" si="227"/>
        <v>0.24777834451695474</v>
      </c>
      <c r="O2098" s="23">
        <f t="shared" si="228"/>
        <v>0.37166751677543214</v>
      </c>
      <c r="P2098" s="27"/>
    </row>
    <row r="2099" spans="1:16" x14ac:dyDescent="0.25">
      <c r="A2099" s="24">
        <f t="shared" si="229"/>
        <v>2021</v>
      </c>
      <c r="B2099" s="32">
        <v>44462</v>
      </c>
      <c r="C2099" s="28">
        <f>'Bitcoin Data'!C2099</f>
        <v>44895.097655999998</v>
      </c>
      <c r="D2099" s="26">
        <f>'Bitcoin Data'!K2099</f>
        <v>1031.2822275696115</v>
      </c>
      <c r="E2099" s="25">
        <f>'Bitcoin Data'!J2099</f>
        <v>177231.44099212825</v>
      </c>
      <c r="F2099" s="25">
        <f t="shared" si="224"/>
        <v>182.77563526173415</v>
      </c>
      <c r="G2099" s="23">
        <f>'Emissions Factors'!$AB$39/1000</f>
        <v>0.49266147344102867</v>
      </c>
      <c r="H2099" s="26">
        <f t="shared" si="230"/>
        <v>90046.513777165979</v>
      </c>
      <c r="I2099" s="23">
        <f t="shared" si="225"/>
        <v>87.315102859258644</v>
      </c>
      <c r="J2099" s="26">
        <f>I2099*'Social Cost of Carbon'!$C$4</f>
        <v>4365.755142962932</v>
      </c>
      <c r="K2099" s="26">
        <f>I2099*'Social Cost of Carbon'!$C$5</f>
        <v>8731.5102859258641</v>
      </c>
      <c r="L2099" s="26">
        <f>I2099*'Social Cost of Carbon'!$C$6</f>
        <v>13097.265428888797</v>
      </c>
      <c r="M2099" s="23">
        <f t="shared" si="226"/>
        <v>9.7243471356598582E-2</v>
      </c>
      <c r="N2099" s="23">
        <f t="shared" si="227"/>
        <v>0.19448694271319716</v>
      </c>
      <c r="O2099" s="23">
        <f t="shared" si="228"/>
        <v>0.29173041406979577</v>
      </c>
      <c r="P2099" s="27"/>
    </row>
    <row r="2100" spans="1:16" x14ac:dyDescent="0.25">
      <c r="A2100" s="24">
        <f t="shared" si="229"/>
        <v>2021</v>
      </c>
      <c r="B2100" s="32">
        <v>44463</v>
      </c>
      <c r="C2100" s="28">
        <f>'Bitcoin Data'!C2100</f>
        <v>42839.75</v>
      </c>
      <c r="D2100" s="26">
        <f>'Bitcoin Data'!K2100</f>
        <v>924.9743062692703</v>
      </c>
      <c r="E2100" s="25">
        <f>'Bitcoin Data'!J2100</f>
        <v>204089.87170962626</v>
      </c>
      <c r="F2100" s="25">
        <f t="shared" si="224"/>
        <v>188.77788750119592</v>
      </c>
      <c r="G2100" s="23">
        <f>'Emissions Factors'!$AB$39/1000</f>
        <v>0.49266147344102867</v>
      </c>
      <c r="H2100" s="26">
        <f t="shared" si="230"/>
        <v>93003.592209423921</v>
      </c>
      <c r="I2100" s="23">
        <f t="shared" si="225"/>
        <v>100.54721691085498</v>
      </c>
      <c r="J2100" s="26">
        <f>I2100*'Social Cost of Carbon'!$C$4</f>
        <v>5027.3608455427493</v>
      </c>
      <c r="K2100" s="26">
        <f>I2100*'Social Cost of Carbon'!$C$5</f>
        <v>10054.721691085499</v>
      </c>
      <c r="L2100" s="26">
        <f>I2100*'Social Cost of Carbon'!$C$6</f>
        <v>15082.082536628248</v>
      </c>
      <c r="M2100" s="23">
        <f t="shared" si="226"/>
        <v>0.11735271203829969</v>
      </c>
      <c r="N2100" s="23">
        <f t="shared" si="227"/>
        <v>0.23470542407659939</v>
      </c>
      <c r="O2100" s="23">
        <f t="shared" si="228"/>
        <v>0.35205813611489906</v>
      </c>
      <c r="P2100" s="27"/>
    </row>
    <row r="2101" spans="1:16" x14ac:dyDescent="0.25">
      <c r="A2101" s="24">
        <f t="shared" si="229"/>
        <v>2021</v>
      </c>
      <c r="B2101" s="32">
        <v>44464</v>
      </c>
      <c r="C2101" s="28">
        <f>'Bitcoin Data'!C2101</f>
        <v>42716.59375</v>
      </c>
      <c r="D2101" s="26">
        <f>'Bitcoin Data'!K2101</f>
        <v>900</v>
      </c>
      <c r="E2101" s="25">
        <f>'Bitcoin Data'!J2101</f>
        <v>210765.33700154224</v>
      </c>
      <c r="F2101" s="25">
        <f t="shared" si="224"/>
        <v>189.68880330138802</v>
      </c>
      <c r="G2101" s="23">
        <f>'Emissions Factors'!$AB$39/1000</f>
        <v>0.49266147344102867</v>
      </c>
      <c r="H2101" s="26">
        <f t="shared" si="230"/>
        <v>93452.365329727283</v>
      </c>
      <c r="I2101" s="23">
        <f t="shared" si="225"/>
        <v>103.83596147747475</v>
      </c>
      <c r="J2101" s="26">
        <f>I2101*'Social Cost of Carbon'!$C$4</f>
        <v>5191.7980738737378</v>
      </c>
      <c r="K2101" s="26">
        <f>I2101*'Social Cost of Carbon'!$C$5</f>
        <v>10383.596147747476</v>
      </c>
      <c r="L2101" s="26">
        <f>I2101*'Social Cost of Carbon'!$C$6</f>
        <v>15575.394221621213</v>
      </c>
      <c r="M2101" s="23">
        <f t="shared" si="226"/>
        <v>0.12154054474143874</v>
      </c>
      <c r="N2101" s="23">
        <f t="shared" si="227"/>
        <v>0.24308108948287749</v>
      </c>
      <c r="O2101" s="23">
        <f t="shared" si="228"/>
        <v>0.3646216342243162</v>
      </c>
      <c r="P2101" s="27"/>
    </row>
    <row r="2102" spans="1:16" x14ac:dyDescent="0.25">
      <c r="A2102" s="24">
        <f t="shared" si="229"/>
        <v>2021</v>
      </c>
      <c r="B2102" s="32">
        <v>44465</v>
      </c>
      <c r="C2102" s="28">
        <f>'Bitcoin Data'!C2102</f>
        <v>43208.539062999997</v>
      </c>
      <c r="D2102" s="26">
        <f>'Bitcoin Data'!K2102</f>
        <v>868.72586872586874</v>
      </c>
      <c r="E2102" s="25">
        <f>'Bitcoin Data'!J2102</f>
        <v>216914.39819012946</v>
      </c>
      <c r="F2102" s="25">
        <f t="shared" si="224"/>
        <v>188.43914900686923</v>
      </c>
      <c r="G2102" s="23">
        <f>'Emissions Factors'!$AB$39/1000</f>
        <v>0.49266147344102867</v>
      </c>
      <c r="H2102" s="26">
        <f t="shared" si="230"/>
        <v>92836.708803697751</v>
      </c>
      <c r="I2102" s="23">
        <f t="shared" si="225"/>
        <v>106.86536702292318</v>
      </c>
      <c r="J2102" s="26">
        <f>I2102*'Social Cost of Carbon'!$C$4</f>
        <v>5343.2683511461591</v>
      </c>
      <c r="K2102" s="26">
        <f>I2102*'Social Cost of Carbon'!$C$5</f>
        <v>10686.536702292318</v>
      </c>
      <c r="L2102" s="26">
        <f>I2102*'Social Cost of Carbon'!$C$6</f>
        <v>16029.805053438477</v>
      </c>
      <c r="M2102" s="23">
        <f t="shared" si="226"/>
        <v>0.12366232386046271</v>
      </c>
      <c r="N2102" s="23">
        <f t="shared" si="227"/>
        <v>0.24732464772092541</v>
      </c>
      <c r="O2102" s="23">
        <f t="shared" si="228"/>
        <v>0.3709869715813881</v>
      </c>
      <c r="P2102" s="27"/>
    </row>
    <row r="2103" spans="1:16" x14ac:dyDescent="0.25">
      <c r="A2103" s="24">
        <f t="shared" si="229"/>
        <v>2021</v>
      </c>
      <c r="B2103" s="32">
        <v>44466</v>
      </c>
      <c r="C2103" s="28">
        <f>'Bitcoin Data'!C2103</f>
        <v>42235.730469000002</v>
      </c>
      <c r="D2103" s="26">
        <f>'Bitcoin Data'!K2103</f>
        <v>968.78363832077503</v>
      </c>
      <c r="E2103" s="25">
        <f>'Bitcoin Data'!J2103</f>
        <v>191356.19543310939</v>
      </c>
      <c r="F2103" s="25">
        <f t="shared" si="224"/>
        <v>185.38275122690899</v>
      </c>
      <c r="G2103" s="23">
        <f>'Emissions Factors'!$AB$39/1000</f>
        <v>0.49266147344102867</v>
      </c>
      <c r="H2103" s="26">
        <f t="shared" si="230"/>
        <v>91330.939370000648</v>
      </c>
      <c r="I2103" s="23">
        <f t="shared" si="225"/>
        <v>94.273825194145118</v>
      </c>
      <c r="J2103" s="26">
        <f>I2103*'Social Cost of Carbon'!$C$4</f>
        <v>4713.691259707256</v>
      </c>
      <c r="K2103" s="26">
        <f>I2103*'Social Cost of Carbon'!$C$5</f>
        <v>9427.382519414512</v>
      </c>
      <c r="L2103" s="26">
        <f>I2103*'Social Cost of Carbon'!$C$6</f>
        <v>14141.073779121767</v>
      </c>
      <c r="M2103" s="23">
        <f t="shared" si="226"/>
        <v>0.1116043503300361</v>
      </c>
      <c r="N2103" s="23">
        <f t="shared" si="227"/>
        <v>0.2232087006600722</v>
      </c>
      <c r="O2103" s="23">
        <f t="shared" si="228"/>
        <v>0.33481305099010827</v>
      </c>
      <c r="P2103" s="27"/>
    </row>
    <row r="2104" spans="1:16" x14ac:dyDescent="0.25">
      <c r="A2104" s="24">
        <f t="shared" si="229"/>
        <v>2021</v>
      </c>
      <c r="B2104" s="32">
        <v>44467</v>
      </c>
      <c r="C2104" s="28">
        <f>'Bitcoin Data'!C2104</f>
        <v>41034.542969000002</v>
      </c>
      <c r="D2104" s="26">
        <f>'Bitcoin Data'!K2104</f>
        <v>949.96833438885369</v>
      </c>
      <c r="E2104" s="25">
        <f>'Bitcoin Data'!J2104</f>
        <v>194274.18366502377</v>
      </c>
      <c r="F2104" s="25">
        <f t="shared" si="224"/>
        <v>184.55432267101688</v>
      </c>
      <c r="G2104" s="23">
        <f>'Emissions Factors'!$AB$39/1000</f>
        <v>0.49266147344102867</v>
      </c>
      <c r="H2104" s="26">
        <f t="shared" si="230"/>
        <v>90922.804537014221</v>
      </c>
      <c r="I2104" s="23">
        <f t="shared" si="225"/>
        <v>95.711405575963639</v>
      </c>
      <c r="J2104" s="26">
        <f>I2104*'Social Cost of Carbon'!$C$4</f>
        <v>4785.5702787981818</v>
      </c>
      <c r="K2104" s="26">
        <f>I2104*'Social Cost of Carbon'!$C$5</f>
        <v>9571.1405575963636</v>
      </c>
      <c r="L2104" s="26">
        <f>I2104*'Social Cost of Carbon'!$C$6</f>
        <v>14356.710836394546</v>
      </c>
      <c r="M2104" s="23">
        <f t="shared" si="226"/>
        <v>0.11662297012576681</v>
      </c>
      <c r="N2104" s="23">
        <f t="shared" si="227"/>
        <v>0.23324594025153361</v>
      </c>
      <c r="O2104" s="23">
        <f t="shared" si="228"/>
        <v>0.34986891037730045</v>
      </c>
      <c r="P2104" s="27"/>
    </row>
    <row r="2105" spans="1:16" x14ac:dyDescent="0.25">
      <c r="A2105" s="24">
        <f t="shared" si="229"/>
        <v>2021</v>
      </c>
      <c r="B2105" s="32">
        <v>44468</v>
      </c>
      <c r="C2105" s="28">
        <f>'Bitcoin Data'!C2105</f>
        <v>41564.363280999998</v>
      </c>
      <c r="D2105" s="26">
        <f>'Bitcoin Data'!K2105</f>
        <v>812.49435767807176</v>
      </c>
      <c r="E2105" s="25">
        <f>'Bitcoin Data'!J2105</f>
        <v>234103.10174028369</v>
      </c>
      <c r="F2105" s="25">
        <f t="shared" si="224"/>
        <v>190.2074492789161</v>
      </c>
      <c r="G2105" s="23">
        <f>'Emissions Factors'!$AB$39/1000</f>
        <v>0.49266147344102867</v>
      </c>
      <c r="H2105" s="26">
        <f t="shared" si="230"/>
        <v>93707.882221210544</v>
      </c>
      <c r="I2105" s="23">
        <f t="shared" si="225"/>
        <v>115.3335790404832</v>
      </c>
      <c r="J2105" s="26">
        <f>I2105*'Social Cost of Carbon'!$C$4</f>
        <v>5766.67895202416</v>
      </c>
      <c r="K2105" s="26">
        <f>I2105*'Social Cost of Carbon'!$C$5</f>
        <v>11533.35790404832</v>
      </c>
      <c r="L2105" s="26">
        <f>I2105*'Social Cost of Carbon'!$C$6</f>
        <v>17300.036856072482</v>
      </c>
      <c r="M2105" s="23">
        <f t="shared" si="226"/>
        <v>0.13874094288508537</v>
      </c>
      <c r="N2105" s="23">
        <f t="shared" si="227"/>
        <v>0.27748188577017074</v>
      </c>
      <c r="O2105" s="23">
        <f t="shared" si="228"/>
        <v>0.41622282865525612</v>
      </c>
      <c r="P2105" s="27"/>
    </row>
    <row r="2106" spans="1:16" x14ac:dyDescent="0.25">
      <c r="A2106" s="24">
        <f t="shared" si="229"/>
        <v>2021</v>
      </c>
      <c r="B2106" s="32">
        <v>44469</v>
      </c>
      <c r="C2106" s="28">
        <f>'Bitcoin Data'!C2106</f>
        <v>43790.894530999998</v>
      </c>
      <c r="D2106" s="26">
        <f>'Bitcoin Data'!K2106</f>
        <v>1068.7566797292484</v>
      </c>
      <c r="E2106" s="25">
        <f>'Bitcoin Data'!J2106</f>
        <v>177189.07633792548</v>
      </c>
      <c r="F2106" s="25">
        <f t="shared" si="224"/>
        <v>189.37200891121358</v>
      </c>
      <c r="G2106" s="23">
        <f>'Emissions Factors'!$AB$39/1000</f>
        <v>0.49266147344102867</v>
      </c>
      <c r="H2106" s="26">
        <f t="shared" si="230"/>
        <v>93296.292938686092</v>
      </c>
      <c r="I2106" s="23">
        <f t="shared" si="225"/>
        <v>87.294231426297273</v>
      </c>
      <c r="J2106" s="26">
        <f>I2106*'Social Cost of Carbon'!$C$4</f>
        <v>4364.7115713148632</v>
      </c>
      <c r="K2106" s="26">
        <f>I2106*'Social Cost of Carbon'!$C$5</f>
        <v>8729.4231426297265</v>
      </c>
      <c r="L2106" s="26">
        <f>I2106*'Social Cost of Carbon'!$C$6</f>
        <v>13094.134713944592</v>
      </c>
      <c r="M2106" s="23">
        <f t="shared" si="226"/>
        <v>9.9671669603027674E-2</v>
      </c>
      <c r="N2106" s="23">
        <f t="shared" si="227"/>
        <v>0.19934333920605535</v>
      </c>
      <c r="O2106" s="23">
        <f t="shared" si="228"/>
        <v>0.29901500880908305</v>
      </c>
      <c r="P2106" s="27"/>
    </row>
    <row r="2107" spans="1:16" x14ac:dyDescent="0.25">
      <c r="A2107" s="24">
        <f t="shared" si="229"/>
        <v>2021</v>
      </c>
      <c r="B2107" s="32">
        <v>44470</v>
      </c>
      <c r="C2107" s="28">
        <f>'Bitcoin Data'!C2107</f>
        <v>48116.941405999998</v>
      </c>
      <c r="D2107" s="26">
        <f>'Bitcoin Data'!K2107</f>
        <v>874.97569511958011</v>
      </c>
      <c r="E2107" s="25">
        <f>'Bitcoin Data'!J2107</f>
        <v>217571.35799971226</v>
      </c>
      <c r="F2107" s="25">
        <f t="shared" si="224"/>
        <v>190.36965020390926</v>
      </c>
      <c r="G2107" s="23">
        <f>'Emissions Factors'!$AB$39/1000</f>
        <v>0.49266147344102867</v>
      </c>
      <c r="H2107" s="26">
        <f t="shared" si="230"/>
        <v>93787.79236791117</v>
      </c>
      <c r="I2107" s="23">
        <f t="shared" si="225"/>
        <v>107.18902581070378</v>
      </c>
      <c r="J2107" s="26">
        <f>I2107*'Social Cost of Carbon'!$C$4</f>
        <v>5359.4512905351894</v>
      </c>
      <c r="K2107" s="26">
        <f>I2107*'Social Cost of Carbon'!$C$5</f>
        <v>10718.902581070379</v>
      </c>
      <c r="L2107" s="26">
        <f>I2107*'Social Cost of Carbon'!$C$6</f>
        <v>16078.353871605568</v>
      </c>
      <c r="M2107" s="23">
        <f t="shared" si="226"/>
        <v>0.11138387299627665</v>
      </c>
      <c r="N2107" s="23">
        <f t="shared" si="227"/>
        <v>0.22276774599255331</v>
      </c>
      <c r="O2107" s="23">
        <f t="shared" si="228"/>
        <v>0.33415161898883</v>
      </c>
      <c r="P2107" s="27"/>
    </row>
    <row r="2108" spans="1:16" x14ac:dyDescent="0.25">
      <c r="A2108" s="24">
        <f t="shared" si="229"/>
        <v>2021</v>
      </c>
      <c r="B2108" s="32">
        <v>44471</v>
      </c>
      <c r="C2108" s="28">
        <f>'Bitcoin Data'!C2108</f>
        <v>47711.488280999998</v>
      </c>
      <c r="D2108" s="26">
        <f>'Bitcoin Data'!K2108</f>
        <v>1174.9347258485641</v>
      </c>
      <c r="E2108" s="25">
        <f>'Bitcoin Data'!J2108</f>
        <v>160691.82731510978</v>
      </c>
      <c r="F2108" s="25">
        <f t="shared" si="224"/>
        <v>188.80240807258332</v>
      </c>
      <c r="G2108" s="23">
        <f>'Emissions Factors'!$AB$39/1000</f>
        <v>0.49266147344102867</v>
      </c>
      <c r="H2108" s="26">
        <f t="shared" si="230"/>
        <v>93015.672550253264</v>
      </c>
      <c r="I2108" s="23">
        <f t="shared" si="225"/>
        <v>79.166672414993329</v>
      </c>
      <c r="J2108" s="26">
        <f>I2108*'Social Cost of Carbon'!$C$4</f>
        <v>3958.3336207496664</v>
      </c>
      <c r="K2108" s="26">
        <f>I2108*'Social Cost of Carbon'!$C$5</f>
        <v>7916.6672414993327</v>
      </c>
      <c r="L2108" s="26">
        <f>I2108*'Social Cost of Carbon'!$C$6</f>
        <v>11875.000862248999</v>
      </c>
      <c r="M2108" s="23">
        <f t="shared" si="226"/>
        <v>8.2963951940396324E-2</v>
      </c>
      <c r="N2108" s="23">
        <f t="shared" si="227"/>
        <v>0.16592790388079265</v>
      </c>
      <c r="O2108" s="23">
        <f t="shared" si="228"/>
        <v>0.24889185582118897</v>
      </c>
      <c r="P2108" s="27"/>
    </row>
    <row r="2109" spans="1:16" x14ac:dyDescent="0.25">
      <c r="A2109" s="24">
        <f t="shared" si="229"/>
        <v>2021</v>
      </c>
      <c r="B2109" s="32">
        <v>44472</v>
      </c>
      <c r="C2109" s="28">
        <f>'Bitcoin Data'!C2109</f>
        <v>48199.953125</v>
      </c>
      <c r="D2109" s="26">
        <f>'Bitcoin Data'!K2109</f>
        <v>937.5</v>
      </c>
      <c r="E2109" s="25">
        <f>'Bitcoin Data'!J2109</f>
        <v>209871.15437144201</v>
      </c>
      <c r="F2109" s="25">
        <f t="shared" si="224"/>
        <v>196.75420722322687</v>
      </c>
      <c r="G2109" s="23">
        <f>'Emissions Factors'!$AB$39/1000</f>
        <v>0.49266147344102867</v>
      </c>
      <c r="H2109" s="26">
        <f t="shared" si="230"/>
        <v>96933.217636316447</v>
      </c>
      <c r="I2109" s="23">
        <f t="shared" si="225"/>
        <v>103.39543214540421</v>
      </c>
      <c r="J2109" s="26">
        <f>I2109*'Social Cost of Carbon'!$C$4</f>
        <v>5169.7716072702106</v>
      </c>
      <c r="K2109" s="26">
        <f>I2109*'Social Cost of Carbon'!$C$5</f>
        <v>10339.543214540421</v>
      </c>
      <c r="L2109" s="26">
        <f>I2109*'Social Cost of Carbon'!$C$6</f>
        <v>15509.314821810633</v>
      </c>
      <c r="M2109" s="23">
        <f t="shared" si="226"/>
        <v>0.10725677665833229</v>
      </c>
      <c r="N2109" s="23">
        <f t="shared" si="227"/>
        <v>0.21451355331666458</v>
      </c>
      <c r="O2109" s="23">
        <f t="shared" si="228"/>
        <v>0.32177032997499688</v>
      </c>
      <c r="P2109" s="27"/>
    </row>
    <row r="2110" spans="1:16" x14ac:dyDescent="0.25">
      <c r="A2110" s="24">
        <f t="shared" si="229"/>
        <v>2021</v>
      </c>
      <c r="B2110" s="32">
        <v>44473</v>
      </c>
      <c r="C2110" s="28">
        <f>'Bitcoin Data'!C2110</f>
        <v>49112.902344000002</v>
      </c>
      <c r="D2110" s="26">
        <f>'Bitcoin Data'!K2110</f>
        <v>974.97562560935978</v>
      </c>
      <c r="E2110" s="25">
        <f>'Bitcoin Data'!J2110</f>
        <v>203759.71748148158</v>
      </c>
      <c r="F2110" s="25">
        <f t="shared" si="224"/>
        <v>198.66075802549392</v>
      </c>
      <c r="G2110" s="23">
        <f>'Emissions Factors'!$AB$39/1000</f>
        <v>0.49266147344102867</v>
      </c>
      <c r="H2110" s="26">
        <f t="shared" si="230"/>
        <v>97872.501763751497</v>
      </c>
      <c r="I2110" s="23">
        <f t="shared" si="225"/>
        <v>100.38456264235444</v>
      </c>
      <c r="J2110" s="26">
        <f>I2110*'Social Cost of Carbon'!$C$4</f>
        <v>5019.2281321177215</v>
      </c>
      <c r="K2110" s="26">
        <f>I2110*'Social Cost of Carbon'!$C$5</f>
        <v>10038.456264235443</v>
      </c>
      <c r="L2110" s="26">
        <f>I2110*'Social Cost of Carbon'!$C$6</f>
        <v>15057.684396353166</v>
      </c>
      <c r="M2110" s="23">
        <f t="shared" si="226"/>
        <v>0.10219775033781744</v>
      </c>
      <c r="N2110" s="23">
        <f t="shared" si="227"/>
        <v>0.20439550067563489</v>
      </c>
      <c r="O2110" s="23">
        <f t="shared" si="228"/>
        <v>0.30659325101345236</v>
      </c>
      <c r="P2110" s="27"/>
    </row>
    <row r="2111" spans="1:16" x14ac:dyDescent="0.25">
      <c r="A2111" s="24">
        <f t="shared" si="229"/>
        <v>2021</v>
      </c>
      <c r="B2111" s="32">
        <v>44474</v>
      </c>
      <c r="C2111" s="28">
        <f>'Bitcoin Data'!C2111</f>
        <v>51514.8125</v>
      </c>
      <c r="D2111" s="26">
        <f>'Bitcoin Data'!K2111</f>
        <v>1025.0569476082005</v>
      </c>
      <c r="E2111" s="25">
        <f>'Bitcoin Data'!J2111</f>
        <v>193895.69806003885</v>
      </c>
      <c r="F2111" s="25">
        <f t="shared" si="224"/>
        <v>198.75413240778471</v>
      </c>
      <c r="G2111" s="23">
        <f>'Emissions Factors'!$AB$39/1000</f>
        <v>0.49266147344102867</v>
      </c>
      <c r="H2111" s="26">
        <f t="shared" si="230"/>
        <v>97918.503724512513</v>
      </c>
      <c r="I2111" s="23">
        <f t="shared" si="225"/>
        <v>95.52494030013554</v>
      </c>
      <c r="J2111" s="26">
        <f>I2111*'Social Cost of Carbon'!$C$4</f>
        <v>4776.2470150067766</v>
      </c>
      <c r="K2111" s="26">
        <f>I2111*'Social Cost of Carbon'!$C$5</f>
        <v>9552.4940300135531</v>
      </c>
      <c r="L2111" s="26">
        <f>I2111*'Social Cost of Carbon'!$C$6</f>
        <v>14328.741045020332</v>
      </c>
      <c r="M2111" s="23">
        <f t="shared" si="226"/>
        <v>9.2715993385529188E-2</v>
      </c>
      <c r="N2111" s="23">
        <f t="shared" si="227"/>
        <v>0.18543198677105838</v>
      </c>
      <c r="O2111" s="23">
        <f t="shared" si="228"/>
        <v>0.27814798015658759</v>
      </c>
      <c r="P2111" s="27"/>
    </row>
    <row r="2112" spans="1:16" x14ac:dyDescent="0.25">
      <c r="A2112" s="24">
        <f t="shared" si="229"/>
        <v>2021</v>
      </c>
      <c r="B2112" s="32">
        <v>44475</v>
      </c>
      <c r="C2112" s="28">
        <f>'Bitcoin Data'!C2112</f>
        <v>55361.449219000002</v>
      </c>
      <c r="D2112" s="26">
        <f>'Bitcoin Data'!K2112</f>
        <v>818.77729257641909</v>
      </c>
      <c r="E2112" s="25">
        <f>'Bitcoin Data'!J2112</f>
        <v>247017.9025437666</v>
      </c>
      <c r="F2112" s="25">
        <f t="shared" si="224"/>
        <v>202.25264946269095</v>
      </c>
      <c r="G2112" s="23">
        <f>'Emissions Factors'!$AB$39/1000</f>
        <v>0.49266147344102867</v>
      </c>
      <c r="H2112" s="26">
        <f t="shared" si="230"/>
        <v>99642.088291641208</v>
      </c>
      <c r="I2112" s="23">
        <f t="shared" si="225"/>
        <v>121.69620383352448</v>
      </c>
      <c r="J2112" s="26">
        <f>I2112*'Social Cost of Carbon'!$C$4</f>
        <v>6084.8101916762243</v>
      </c>
      <c r="K2112" s="26">
        <f>I2112*'Social Cost of Carbon'!$C$5</f>
        <v>12169.620383352449</v>
      </c>
      <c r="L2112" s="26">
        <f>I2112*'Social Cost of Carbon'!$C$6</f>
        <v>18254.430575028673</v>
      </c>
      <c r="M2112" s="23">
        <f t="shared" si="226"/>
        <v>0.10991060164638759</v>
      </c>
      <c r="N2112" s="23">
        <f t="shared" si="227"/>
        <v>0.21982120329277519</v>
      </c>
      <c r="O2112" s="23">
        <f t="shared" si="228"/>
        <v>0.32973180493916276</v>
      </c>
      <c r="P2112" s="27"/>
    </row>
    <row r="2113" spans="1:16" x14ac:dyDescent="0.25">
      <c r="A2113" s="24">
        <f t="shared" si="229"/>
        <v>2021</v>
      </c>
      <c r="B2113" s="32">
        <v>44476</v>
      </c>
      <c r="C2113" s="28">
        <f>'Bitcoin Data'!C2113</f>
        <v>53805.984375</v>
      </c>
      <c r="D2113" s="26">
        <f>'Bitcoin Data'!K2113</f>
        <v>881.22980515029872</v>
      </c>
      <c r="E2113" s="25">
        <f>'Bitcoin Data'!J2113</f>
        <v>230875.43029150969</v>
      </c>
      <c r="F2113" s="25">
        <f t="shared" si="224"/>
        <v>203.45431044977846</v>
      </c>
      <c r="G2113" s="23">
        <f>'Emissions Factors'!$AB$39/1000</f>
        <v>0.49266147344102867</v>
      </c>
      <c r="H2113" s="26">
        <f t="shared" si="230"/>
        <v>100234.10036411633</v>
      </c>
      <c r="I2113" s="23">
        <f t="shared" si="225"/>
        <v>113.74342966874667</v>
      </c>
      <c r="J2113" s="26">
        <f>I2113*'Social Cost of Carbon'!$C$4</f>
        <v>5687.1714834373333</v>
      </c>
      <c r="K2113" s="26">
        <f>I2113*'Social Cost of Carbon'!$C$5</f>
        <v>11374.342966874667</v>
      </c>
      <c r="L2113" s="26">
        <f>I2113*'Social Cost of Carbon'!$C$6</f>
        <v>17061.514450311999</v>
      </c>
      <c r="M2113" s="23">
        <f t="shared" si="226"/>
        <v>0.10569774997146557</v>
      </c>
      <c r="N2113" s="23">
        <f t="shared" si="227"/>
        <v>0.21139549994293114</v>
      </c>
      <c r="O2113" s="23">
        <f t="shared" si="228"/>
        <v>0.31709324991439669</v>
      </c>
      <c r="P2113" s="27"/>
    </row>
    <row r="2114" spans="1:16" x14ac:dyDescent="0.25">
      <c r="A2114" s="24">
        <f t="shared" si="229"/>
        <v>2021</v>
      </c>
      <c r="B2114" s="32">
        <v>44477</v>
      </c>
      <c r="C2114" s="28">
        <f>'Bitcoin Data'!C2114</f>
        <v>53967.847655999998</v>
      </c>
      <c r="D2114" s="26">
        <f>'Bitcoin Data'!K2114</f>
        <v>750</v>
      </c>
      <c r="E2114" s="25">
        <f>'Bitcoin Data'!J2114</f>
        <v>265442.7108278572</v>
      </c>
      <c r="F2114" s="25">
        <f t="shared" si="224"/>
        <v>199.0820331208929</v>
      </c>
      <c r="G2114" s="23">
        <f>'Emissions Factors'!$AB$39/1000</f>
        <v>0.49266147344102867</v>
      </c>
      <c r="H2114" s="26">
        <f t="shared" si="230"/>
        <v>98080.047772974765</v>
      </c>
      <c r="I2114" s="23">
        <f t="shared" si="225"/>
        <v>130.77339703063302</v>
      </c>
      <c r="J2114" s="26">
        <f>I2114*'Social Cost of Carbon'!$C$4</f>
        <v>6538.6698515316511</v>
      </c>
      <c r="K2114" s="26">
        <f>I2114*'Social Cost of Carbon'!$C$5</f>
        <v>13077.339703063302</v>
      </c>
      <c r="L2114" s="26">
        <f>I2114*'Social Cost of Carbon'!$C$6</f>
        <v>19616.009554594952</v>
      </c>
      <c r="M2114" s="23">
        <f t="shared" si="226"/>
        <v>0.12115861824266581</v>
      </c>
      <c r="N2114" s="23">
        <f t="shared" si="227"/>
        <v>0.24231723648533163</v>
      </c>
      <c r="O2114" s="23">
        <f t="shared" si="228"/>
        <v>0.36347585472799743</v>
      </c>
      <c r="P2114" s="27"/>
    </row>
    <row r="2115" spans="1:16" x14ac:dyDescent="0.25">
      <c r="A2115" s="24">
        <f t="shared" si="229"/>
        <v>2021</v>
      </c>
      <c r="B2115" s="32">
        <v>44478</v>
      </c>
      <c r="C2115" s="28">
        <f>'Bitcoin Data'!C2115</f>
        <v>54968.222655999998</v>
      </c>
      <c r="D2115" s="26">
        <f>'Bitcoin Data'!K2115</f>
        <v>937.5</v>
      </c>
      <c r="E2115" s="25">
        <f>'Bitcoin Data'!J2115</f>
        <v>209448.74843600907</v>
      </c>
      <c r="F2115" s="25">
        <f t="shared" si="224"/>
        <v>196.35820165875853</v>
      </c>
      <c r="G2115" s="23">
        <f>'Emissions Factors'!$AB$39/1000</f>
        <v>0.49266147344102867</v>
      </c>
      <c r="H2115" s="26">
        <f t="shared" si="230"/>
        <v>96738.120951434626</v>
      </c>
      <c r="I2115" s="23">
        <f t="shared" si="225"/>
        <v>103.18732901486359</v>
      </c>
      <c r="J2115" s="26">
        <f>I2115*'Social Cost of Carbon'!$C$4</f>
        <v>5159.3664507431795</v>
      </c>
      <c r="K2115" s="26">
        <f>I2115*'Social Cost of Carbon'!$C$5</f>
        <v>10318.732901486359</v>
      </c>
      <c r="L2115" s="26">
        <f>I2115*'Social Cost of Carbon'!$C$6</f>
        <v>15478.099352229539</v>
      </c>
      <c r="M2115" s="23">
        <f t="shared" si="226"/>
        <v>9.386089273854327E-2</v>
      </c>
      <c r="N2115" s="23">
        <f t="shared" si="227"/>
        <v>0.18772178547708654</v>
      </c>
      <c r="O2115" s="23">
        <f t="shared" si="228"/>
        <v>0.28158267821562982</v>
      </c>
      <c r="P2115" s="27"/>
    </row>
    <row r="2116" spans="1:16" x14ac:dyDescent="0.25">
      <c r="A2116" s="24">
        <f t="shared" si="229"/>
        <v>2021</v>
      </c>
      <c r="B2116" s="32">
        <v>44479</v>
      </c>
      <c r="C2116" s="28">
        <f>'Bitcoin Data'!C2116</f>
        <v>54771.578125</v>
      </c>
      <c r="D2116" s="26">
        <f>'Bitcoin Data'!K2116</f>
        <v>993.70652533951636</v>
      </c>
      <c r="E2116" s="25">
        <f>'Bitcoin Data'!J2116</f>
        <v>191820.15366966519</v>
      </c>
      <c r="F2116" s="25">
        <f t="shared" si="224"/>
        <v>190.61293839317506</v>
      </c>
      <c r="G2116" s="23">
        <f>'Emissions Factors'!$AB$39/1000</f>
        <v>0.49266147344102867</v>
      </c>
      <c r="H2116" s="26">
        <f t="shared" si="230"/>
        <v>93907.651085705656</v>
      </c>
      <c r="I2116" s="23">
        <f t="shared" si="225"/>
        <v>94.502399542581799</v>
      </c>
      <c r="J2116" s="26">
        <f>I2116*'Social Cost of Carbon'!$C$4</f>
        <v>4725.1199771290903</v>
      </c>
      <c r="K2116" s="26">
        <f>I2116*'Social Cost of Carbon'!$C$5</f>
        <v>9450.2399542581807</v>
      </c>
      <c r="L2116" s="26">
        <f>I2116*'Social Cost of Carbon'!$C$6</f>
        <v>14175.359931387269</v>
      </c>
      <c r="M2116" s="23">
        <f t="shared" si="226"/>
        <v>8.626956058022274E-2</v>
      </c>
      <c r="N2116" s="23">
        <f t="shared" si="227"/>
        <v>0.17253912116044548</v>
      </c>
      <c r="O2116" s="23">
        <f t="shared" si="228"/>
        <v>0.25880868174066818</v>
      </c>
      <c r="P2116" s="27"/>
    </row>
    <row r="2117" spans="1:16" x14ac:dyDescent="0.25">
      <c r="A2117" s="24">
        <f t="shared" si="229"/>
        <v>2021</v>
      </c>
      <c r="B2117" s="32">
        <v>44480</v>
      </c>
      <c r="C2117" s="28">
        <f>'Bitcoin Data'!C2117</f>
        <v>57484.789062999997</v>
      </c>
      <c r="D2117" s="26">
        <f>'Bitcoin Data'!K2117</f>
        <v>912.50126736287132</v>
      </c>
      <c r="E2117" s="25">
        <f>'Bitcoin Data'!J2117</f>
        <v>212072.56313136869</v>
      </c>
      <c r="F2117" s="25">
        <f t="shared" si="224"/>
        <v>193.51648263026647</v>
      </c>
      <c r="G2117" s="23">
        <f>'Emissions Factors'!$AB$39/1000</f>
        <v>0.49266147344102867</v>
      </c>
      <c r="H2117" s="26">
        <f t="shared" si="230"/>
        <v>95338.115467752301</v>
      </c>
      <c r="I2117" s="23">
        <f t="shared" si="225"/>
        <v>104.47998142871567</v>
      </c>
      <c r="J2117" s="26">
        <f>I2117*'Social Cost of Carbon'!$C$4</f>
        <v>5223.9990714357837</v>
      </c>
      <c r="K2117" s="26">
        <f>I2117*'Social Cost of Carbon'!$C$5</f>
        <v>10447.998142871567</v>
      </c>
      <c r="L2117" s="26">
        <f>I2117*'Social Cost of Carbon'!$C$6</f>
        <v>15671.997214307352</v>
      </c>
      <c r="M2117" s="23">
        <f t="shared" si="226"/>
        <v>9.0876197974921386E-2</v>
      </c>
      <c r="N2117" s="23">
        <f t="shared" si="227"/>
        <v>0.18175239594984277</v>
      </c>
      <c r="O2117" s="23">
        <f t="shared" si="228"/>
        <v>0.27262859392476418</v>
      </c>
      <c r="P2117" s="27"/>
    </row>
    <row r="2118" spans="1:16" x14ac:dyDescent="0.25">
      <c r="A2118" s="24">
        <f t="shared" si="229"/>
        <v>2021</v>
      </c>
      <c r="B2118" s="32">
        <v>44481</v>
      </c>
      <c r="C2118" s="28">
        <f>'Bitcoin Data'!C2118</f>
        <v>56041.058594000002</v>
      </c>
      <c r="D2118" s="26">
        <f>'Bitcoin Data'!K2118</f>
        <v>837.52093802345053</v>
      </c>
      <c r="E2118" s="25">
        <f>'Bitcoin Data'!J2118</f>
        <v>230235.83898466916</v>
      </c>
      <c r="F2118" s="25">
        <f t="shared" si="224"/>
        <v>192.82733583305625</v>
      </c>
      <c r="G2118" s="23">
        <f>'Emissions Factors'!$AB$39/1000</f>
        <v>0.49266147344102867</v>
      </c>
      <c r="H2118" s="26">
        <f t="shared" si="230"/>
        <v>94998.599391221564</v>
      </c>
      <c r="I2118" s="23">
        <f t="shared" si="225"/>
        <v>113.42832767311853</v>
      </c>
      <c r="J2118" s="26">
        <f>I2118*'Social Cost of Carbon'!$C$4</f>
        <v>5671.4163836559264</v>
      </c>
      <c r="K2118" s="26">
        <f>I2118*'Social Cost of Carbon'!$C$5</f>
        <v>11342.832767311853</v>
      </c>
      <c r="L2118" s="26">
        <f>I2118*'Social Cost of Carbon'!$C$6</f>
        <v>17014.249150967778</v>
      </c>
      <c r="M2118" s="23">
        <f t="shared" si="226"/>
        <v>0.10120109301902325</v>
      </c>
      <c r="N2118" s="23">
        <f t="shared" si="227"/>
        <v>0.20240218603804649</v>
      </c>
      <c r="O2118" s="23">
        <f t="shared" si="228"/>
        <v>0.30360327905706974</v>
      </c>
      <c r="P2118" s="27"/>
    </row>
    <row r="2119" spans="1:16" x14ac:dyDescent="0.25">
      <c r="A2119" s="24">
        <f t="shared" si="229"/>
        <v>2021</v>
      </c>
      <c r="B2119" s="32">
        <v>44482</v>
      </c>
      <c r="C2119" s="28">
        <f>'Bitcoin Data'!C2119</f>
        <v>57401.097655999998</v>
      </c>
      <c r="D2119" s="26">
        <f>'Bitcoin Data'!K2119</f>
        <v>1056.2140593827016</v>
      </c>
      <c r="E2119" s="25">
        <f>'Bitcoin Data'!J2119</f>
        <v>177052.15132302718</v>
      </c>
      <c r="F2119" s="25">
        <f t="shared" ref="F2119:F2182" si="231">E2119*D2119/1000000</f>
        <v>187.0049714713349</v>
      </c>
      <c r="G2119" s="23">
        <f>'Emissions Factors'!$AB$39/1000</f>
        <v>0.49266147344102867</v>
      </c>
      <c r="H2119" s="26">
        <f t="shared" si="230"/>
        <v>92130.144785865385</v>
      </c>
      <c r="I2119" s="23">
        <f t="shared" ref="I2119:I2182" si="232">$E2119*G2119/1000</f>
        <v>87.226773746706542</v>
      </c>
      <c r="J2119" s="26">
        <f>I2119*'Social Cost of Carbon'!$C$4</f>
        <v>4361.3386873353274</v>
      </c>
      <c r="K2119" s="26">
        <f>I2119*'Social Cost of Carbon'!$C$5</f>
        <v>8722.6773746706549</v>
      </c>
      <c r="L2119" s="26">
        <f>I2119*'Social Cost of Carbon'!$C$6</f>
        <v>13084.016062005981</v>
      </c>
      <c r="M2119" s="23">
        <f t="shared" ref="M2119:M2182" si="233">J2119/$C2119</f>
        <v>7.5980057271247098E-2</v>
      </c>
      <c r="N2119" s="23">
        <f t="shared" ref="N2119:N2182" si="234">K2119/$C2119</f>
        <v>0.1519601145424942</v>
      </c>
      <c r="O2119" s="23">
        <f t="shared" ref="O2119:O2182" si="235">L2119/$C2119</f>
        <v>0.22794017181374129</v>
      </c>
      <c r="P2119" s="27"/>
    </row>
    <row r="2120" spans="1:16" x14ac:dyDescent="0.25">
      <c r="A2120" s="24">
        <f t="shared" ref="A2120:A2183" si="236">YEAR(B2120)</f>
        <v>2021</v>
      </c>
      <c r="B2120" s="32">
        <v>44483</v>
      </c>
      <c r="C2120" s="28">
        <f>'Bitcoin Data'!C2120</f>
        <v>57321.523437999997</v>
      </c>
      <c r="D2120" s="26">
        <f>'Bitcoin Data'!K2120</f>
        <v>856.24583769384458</v>
      </c>
      <c r="E2120" s="25">
        <f>'Bitcoin Data'!J2120</f>
        <v>226739.1713471323</v>
      </c>
      <c r="F2120" s="25">
        <f t="shared" si="231"/>
        <v>194.14447170813347</v>
      </c>
      <c r="G2120" s="23">
        <f>'Emissions Factors'!$AB$39/1000</f>
        <v>0.49266147344102867</v>
      </c>
      <c r="H2120" s="26">
        <f t="shared" ref="H2120:H2183" si="237">F2120*G2120*1000</f>
        <v>95647.501492159136</v>
      </c>
      <c r="I2120" s="23">
        <f t="shared" si="232"/>
        <v>111.70565424267608</v>
      </c>
      <c r="J2120" s="26">
        <f>I2120*'Social Cost of Carbon'!$C$4</f>
        <v>5585.2827121338041</v>
      </c>
      <c r="K2120" s="26">
        <f>I2120*'Social Cost of Carbon'!$C$5</f>
        <v>11170.565424267608</v>
      </c>
      <c r="L2120" s="26">
        <f>I2120*'Social Cost of Carbon'!$C$6</f>
        <v>16755.848136401411</v>
      </c>
      <c r="M2120" s="23">
        <f t="shared" si="233"/>
        <v>9.7437792597660944E-2</v>
      </c>
      <c r="N2120" s="23">
        <f t="shared" si="234"/>
        <v>0.19487558519532189</v>
      </c>
      <c r="O2120" s="23">
        <f t="shared" si="235"/>
        <v>0.29231337779298278</v>
      </c>
      <c r="P2120" s="27"/>
    </row>
    <row r="2121" spans="1:16" x14ac:dyDescent="0.25">
      <c r="A2121" s="24">
        <f t="shared" si="236"/>
        <v>2021</v>
      </c>
      <c r="B2121" s="32">
        <v>44484</v>
      </c>
      <c r="C2121" s="28">
        <f>'Bitcoin Data'!C2121</f>
        <v>61593.949219000002</v>
      </c>
      <c r="D2121" s="26">
        <f>'Bitcoin Data'!K2121</f>
        <v>881.22980515029872</v>
      </c>
      <c r="E2121" s="25">
        <f>'Bitcoin Data'!J2121</f>
        <v>219328.16681465833</v>
      </c>
      <c r="F2121" s="25">
        <f t="shared" si="231"/>
        <v>193.27851770605355</v>
      </c>
      <c r="G2121" s="23">
        <f>'Emissions Factors'!$AB$39/1000</f>
        <v>0.49266147344102867</v>
      </c>
      <c r="H2121" s="26">
        <f t="shared" si="237"/>
        <v>95220.8793175623</v>
      </c>
      <c r="I2121" s="23">
        <f t="shared" si="232"/>
        <v>108.05453783002929</v>
      </c>
      <c r="J2121" s="26">
        <f>I2121*'Social Cost of Carbon'!$C$4</f>
        <v>5402.7268915014647</v>
      </c>
      <c r="K2121" s="26">
        <f>I2121*'Social Cost of Carbon'!$C$5</f>
        <v>10805.453783002929</v>
      </c>
      <c r="L2121" s="26">
        <f>I2121*'Social Cost of Carbon'!$C$6</f>
        <v>16208.180674504394</v>
      </c>
      <c r="M2121" s="23">
        <f t="shared" si="233"/>
        <v>8.7715221381435227E-2</v>
      </c>
      <c r="N2121" s="23">
        <f t="shared" si="234"/>
        <v>0.17543044276287045</v>
      </c>
      <c r="O2121" s="23">
        <f t="shared" si="235"/>
        <v>0.26314566414430568</v>
      </c>
      <c r="P2121" s="27"/>
    </row>
    <row r="2122" spans="1:16" x14ac:dyDescent="0.25">
      <c r="A2122" s="24">
        <f t="shared" si="236"/>
        <v>2021</v>
      </c>
      <c r="B2122" s="32">
        <v>44485</v>
      </c>
      <c r="C2122" s="28">
        <f>'Bitcoin Data'!C2122</f>
        <v>60892.179687999997</v>
      </c>
      <c r="D2122" s="26">
        <f>'Bitcoin Data'!K2122</f>
        <v>831.25519534497096</v>
      </c>
      <c r="E2122" s="25">
        <f>'Bitcoin Data'!J2122</f>
        <v>237197.23726423807</v>
      </c>
      <c r="F2122" s="25">
        <f t="shared" si="231"/>
        <v>197.17143579737163</v>
      </c>
      <c r="G2122" s="23">
        <f>'Emissions Factors'!$AB$39/1000</f>
        <v>0.49266147344102867</v>
      </c>
      <c r="H2122" s="26">
        <f t="shared" si="237"/>
        <v>97138.770080416289</v>
      </c>
      <c r="I2122" s="23">
        <f t="shared" si="232"/>
        <v>116.85794040674081</v>
      </c>
      <c r="J2122" s="26">
        <f>I2122*'Social Cost of Carbon'!$C$4</f>
        <v>5842.8970203370409</v>
      </c>
      <c r="K2122" s="26">
        <f>I2122*'Social Cost of Carbon'!$C$5</f>
        <v>11685.794040674082</v>
      </c>
      <c r="L2122" s="26">
        <f>I2122*'Social Cost of Carbon'!$C$6</f>
        <v>17528.691061011123</v>
      </c>
      <c r="M2122" s="23">
        <f t="shared" si="233"/>
        <v>9.5954801589874752E-2</v>
      </c>
      <c r="N2122" s="23">
        <f t="shared" si="234"/>
        <v>0.1919096031797495</v>
      </c>
      <c r="O2122" s="23">
        <f t="shared" si="235"/>
        <v>0.28786440476962422</v>
      </c>
      <c r="P2122" s="27"/>
    </row>
    <row r="2123" spans="1:16" x14ac:dyDescent="0.25">
      <c r="A2123" s="24">
        <f t="shared" si="236"/>
        <v>2021</v>
      </c>
      <c r="B2123" s="32">
        <v>44486</v>
      </c>
      <c r="C2123" s="28">
        <f>'Bitcoin Data'!C2123</f>
        <v>61553.617187999997</v>
      </c>
      <c r="D2123" s="26">
        <f>'Bitcoin Data'!K2123</f>
        <v>1000</v>
      </c>
      <c r="E2123" s="25">
        <f>'Bitcoin Data'!J2123</f>
        <v>193831.8438779414</v>
      </c>
      <c r="F2123" s="25">
        <f t="shared" si="231"/>
        <v>193.8318438779414</v>
      </c>
      <c r="G2123" s="23">
        <f>'Emissions Factors'!$AB$39/1000</f>
        <v>0.49266147344102867</v>
      </c>
      <c r="H2123" s="26">
        <f t="shared" si="237"/>
        <v>95493.481804698036</v>
      </c>
      <c r="I2123" s="23">
        <f t="shared" si="232"/>
        <v>95.493481804698035</v>
      </c>
      <c r="J2123" s="26">
        <f>I2123*'Social Cost of Carbon'!$C$4</f>
        <v>4774.674090234902</v>
      </c>
      <c r="K2123" s="26">
        <f>I2123*'Social Cost of Carbon'!$C$5</f>
        <v>9549.348180469804</v>
      </c>
      <c r="L2123" s="26">
        <f>I2123*'Social Cost of Carbon'!$C$6</f>
        <v>14324.022270704705</v>
      </c>
      <c r="M2123" s="23">
        <f t="shared" si="233"/>
        <v>7.7569350240650592E-2</v>
      </c>
      <c r="N2123" s="23">
        <f t="shared" si="234"/>
        <v>0.15513870048130118</v>
      </c>
      <c r="O2123" s="23">
        <f t="shared" si="235"/>
        <v>0.23270805072195178</v>
      </c>
      <c r="P2123" s="27"/>
    </row>
    <row r="2124" spans="1:16" x14ac:dyDescent="0.25">
      <c r="A2124" s="24">
        <f t="shared" si="236"/>
        <v>2021</v>
      </c>
      <c r="B2124" s="32">
        <v>44487</v>
      </c>
      <c r="C2124" s="28">
        <f>'Bitcoin Data'!C2124</f>
        <v>62026.078125</v>
      </c>
      <c r="D2124" s="26">
        <f>'Bitcoin Data'!K2124</f>
        <v>924.9743062692703</v>
      </c>
      <c r="E2124" s="25">
        <f>'Bitcoin Data'!J2124</f>
        <v>209646.75531961658</v>
      </c>
      <c r="F2124" s="25">
        <f t="shared" si="231"/>
        <v>193.91786206336579</v>
      </c>
      <c r="G2124" s="23">
        <f>'Emissions Factors'!$AB$39/1000</f>
        <v>0.49266147344102867</v>
      </c>
      <c r="H2124" s="26">
        <f t="shared" si="237"/>
        <v>95535.859650671948</v>
      </c>
      <c r="I2124" s="23">
        <f t="shared" si="232"/>
        <v>103.28487937789313</v>
      </c>
      <c r="J2124" s="26">
        <f>I2124*'Social Cost of Carbon'!$C$4</f>
        <v>5164.243968894657</v>
      </c>
      <c r="K2124" s="26">
        <f>I2124*'Social Cost of Carbon'!$C$5</f>
        <v>10328.487937789314</v>
      </c>
      <c r="L2124" s="26">
        <f>I2124*'Social Cost of Carbon'!$C$6</f>
        <v>15492.73190668397</v>
      </c>
      <c r="M2124" s="23">
        <f t="shared" si="233"/>
        <v>8.3259237485356602E-2</v>
      </c>
      <c r="N2124" s="23">
        <f t="shared" si="234"/>
        <v>0.1665184749707132</v>
      </c>
      <c r="O2124" s="23">
        <f t="shared" si="235"/>
        <v>0.24977771245606978</v>
      </c>
      <c r="P2124" s="27"/>
    </row>
    <row r="2125" spans="1:16" x14ac:dyDescent="0.25">
      <c r="A2125" s="24">
        <f t="shared" si="236"/>
        <v>2021</v>
      </c>
      <c r="B2125" s="32">
        <v>44488</v>
      </c>
      <c r="C2125" s="28">
        <f>'Bitcoin Data'!C2125</f>
        <v>64261.992187999997</v>
      </c>
      <c r="D2125" s="26">
        <f>'Bitcoin Data'!K2125</f>
        <v>968.78363832077503</v>
      </c>
      <c r="E2125" s="25">
        <f>'Bitcoin Data'!J2125</f>
        <v>200486.58275476299</v>
      </c>
      <c r="F2125" s="25">
        <f t="shared" si="231"/>
        <v>194.22812107565844</v>
      </c>
      <c r="G2125" s="23">
        <f>'Emissions Factors'!$AB$39/1000</f>
        <v>0.49266147344102867</v>
      </c>
      <c r="H2125" s="26">
        <f t="shared" si="237"/>
        <v>95688.712312816409</v>
      </c>
      <c r="I2125" s="23">
        <f t="shared" si="232"/>
        <v>98.772015265118256</v>
      </c>
      <c r="J2125" s="26">
        <f>I2125*'Social Cost of Carbon'!$C$4</f>
        <v>4938.6007632559131</v>
      </c>
      <c r="K2125" s="26">
        <f>I2125*'Social Cost of Carbon'!$C$5</f>
        <v>9877.2015265118262</v>
      </c>
      <c r="L2125" s="26">
        <f>I2125*'Social Cost of Carbon'!$C$6</f>
        <v>14815.802289767738</v>
      </c>
      <c r="M2125" s="23">
        <f t="shared" si="233"/>
        <v>7.6851037372260705E-2</v>
      </c>
      <c r="N2125" s="23">
        <f t="shared" si="234"/>
        <v>0.15370207474452141</v>
      </c>
      <c r="O2125" s="23">
        <f t="shared" si="235"/>
        <v>0.23055311211678209</v>
      </c>
      <c r="P2125" s="27"/>
    </row>
    <row r="2126" spans="1:16" x14ac:dyDescent="0.25">
      <c r="A2126" s="24">
        <f t="shared" si="236"/>
        <v>2021</v>
      </c>
      <c r="B2126" s="32">
        <v>44489</v>
      </c>
      <c r="C2126" s="28">
        <f>'Bitcoin Data'!C2126</f>
        <v>65992.835938000004</v>
      </c>
      <c r="D2126" s="26">
        <f>'Bitcoin Data'!K2126</f>
        <v>931.29139072847681</v>
      </c>
      <c r="E2126" s="25">
        <f>'Bitcoin Data'!J2126</f>
        <v>213029.17094986388</v>
      </c>
      <c r="F2126" s="25">
        <f t="shared" si="231"/>
        <v>198.39223287963316</v>
      </c>
      <c r="G2126" s="23">
        <f>'Emissions Factors'!$AB$39/1000</f>
        <v>0.49266147344102867</v>
      </c>
      <c r="H2126" s="26">
        <f t="shared" si="237"/>
        <v>97740.209769735768</v>
      </c>
      <c r="I2126" s="23">
        <f t="shared" si="232"/>
        <v>104.95126524608071</v>
      </c>
      <c r="J2126" s="26">
        <f>I2126*'Social Cost of Carbon'!$C$4</f>
        <v>5247.5632623040356</v>
      </c>
      <c r="K2126" s="26">
        <f>I2126*'Social Cost of Carbon'!$C$5</f>
        <v>10495.126524608071</v>
      </c>
      <c r="L2126" s="26">
        <f>I2126*'Social Cost of Carbon'!$C$6</f>
        <v>15742.689786912106</v>
      </c>
      <c r="M2126" s="23">
        <f t="shared" si="233"/>
        <v>7.9517165578913737E-2</v>
      </c>
      <c r="N2126" s="23">
        <f t="shared" si="234"/>
        <v>0.15903433115782747</v>
      </c>
      <c r="O2126" s="23">
        <f t="shared" si="235"/>
        <v>0.2385514967367412</v>
      </c>
      <c r="P2126" s="27"/>
    </row>
    <row r="2127" spans="1:16" x14ac:dyDescent="0.25">
      <c r="A2127" s="24">
        <f t="shared" si="236"/>
        <v>2021</v>
      </c>
      <c r="B2127" s="32">
        <v>44490</v>
      </c>
      <c r="C2127" s="28">
        <f>'Bitcoin Data'!C2127</f>
        <v>62210.171875</v>
      </c>
      <c r="D2127" s="26">
        <f>'Bitcoin Data'!K2127</f>
        <v>924.9743062692703</v>
      </c>
      <c r="E2127" s="25">
        <f>'Bitcoin Data'!J2127</f>
        <v>210555.88788263776</v>
      </c>
      <c r="F2127" s="25">
        <f t="shared" si="231"/>
        <v>194.75878632515312</v>
      </c>
      <c r="G2127" s="23">
        <f>'Emissions Factors'!$AB$39/1000</f>
        <v>0.49266147344102867</v>
      </c>
      <c r="H2127" s="26">
        <f t="shared" si="237"/>
        <v>95950.150636536404</v>
      </c>
      <c r="I2127" s="23">
        <f t="shared" si="232"/>
        <v>103.73277396594436</v>
      </c>
      <c r="J2127" s="26">
        <f>I2127*'Social Cost of Carbon'!$C$4</f>
        <v>5186.6386982972181</v>
      </c>
      <c r="K2127" s="26">
        <f>I2127*'Social Cost of Carbon'!$C$5</f>
        <v>10373.277396594436</v>
      </c>
      <c r="L2127" s="26">
        <f>I2127*'Social Cost of Carbon'!$C$6</f>
        <v>15559.916094891654</v>
      </c>
      <c r="M2127" s="23">
        <f t="shared" si="233"/>
        <v>8.3372839874463339E-2</v>
      </c>
      <c r="N2127" s="23">
        <f t="shared" si="234"/>
        <v>0.16674567974892668</v>
      </c>
      <c r="O2127" s="23">
        <f t="shared" si="235"/>
        <v>0.25011851962339005</v>
      </c>
      <c r="P2127" s="27"/>
    </row>
    <row r="2128" spans="1:16" x14ac:dyDescent="0.25">
      <c r="A2128" s="24">
        <f t="shared" si="236"/>
        <v>2021</v>
      </c>
      <c r="B2128" s="32">
        <v>44491</v>
      </c>
      <c r="C2128" s="28">
        <f>'Bitcoin Data'!C2128</f>
        <v>60692.265625</v>
      </c>
      <c r="D2128" s="26">
        <f>'Bitcoin Data'!K2128</f>
        <v>987.49177090190904</v>
      </c>
      <c r="E2128" s="25">
        <f>'Bitcoin Data'!J2128</f>
        <v>199503.74918985661</v>
      </c>
      <c r="F2128" s="25">
        <f t="shared" si="231"/>
        <v>197.00831058906181</v>
      </c>
      <c r="G2128" s="23">
        <f>'Emissions Factors'!$AB$39/1000</f>
        <v>0.49266147344102867</v>
      </c>
      <c r="H2128" s="26">
        <f t="shared" si="237"/>
        <v>97058.40457493499</v>
      </c>
      <c r="I2128" s="23">
        <f t="shared" si="232"/>
        <v>98.287811032884193</v>
      </c>
      <c r="J2128" s="26">
        <f>I2128*'Social Cost of Carbon'!$C$4</f>
        <v>4914.3905516442101</v>
      </c>
      <c r="K2128" s="26">
        <f>I2128*'Social Cost of Carbon'!$C$5</f>
        <v>9828.7811032884201</v>
      </c>
      <c r="L2128" s="26">
        <f>I2128*'Social Cost of Carbon'!$C$6</f>
        <v>14743.171654932628</v>
      </c>
      <c r="M2128" s="23">
        <f t="shared" si="233"/>
        <v>8.0972270536229629E-2</v>
      </c>
      <c r="N2128" s="23">
        <f t="shared" si="234"/>
        <v>0.16194454107245926</v>
      </c>
      <c r="O2128" s="23">
        <f t="shared" si="235"/>
        <v>0.24291681160868886</v>
      </c>
      <c r="P2128" s="27"/>
    </row>
    <row r="2129" spans="1:16" x14ac:dyDescent="0.25">
      <c r="A2129" s="24">
        <f t="shared" si="236"/>
        <v>2021</v>
      </c>
      <c r="B2129" s="32">
        <v>44492</v>
      </c>
      <c r="C2129" s="28">
        <f>'Bitcoin Data'!C2129</f>
        <v>61393.617187999997</v>
      </c>
      <c r="D2129" s="26">
        <f>'Bitcoin Data'!K2129</f>
        <v>906.25314671231513</v>
      </c>
      <c r="E2129" s="25">
        <f>'Bitcoin Data'!J2129</f>
        <v>221142.45933152433</v>
      </c>
      <c r="F2129" s="25">
        <f t="shared" si="231"/>
        <v>200.41104964089408</v>
      </c>
      <c r="G2129" s="23">
        <f>'Emissions Factors'!$AB$39/1000</f>
        <v>0.49266147344102867</v>
      </c>
      <c r="H2129" s="26">
        <f t="shared" si="237"/>
        <v>98734.803009946016</v>
      </c>
      <c r="I2129" s="23">
        <f t="shared" si="232"/>
        <v>108.94836985464154</v>
      </c>
      <c r="J2129" s="26">
        <f>I2129*'Social Cost of Carbon'!$C$4</f>
        <v>5447.4184927320766</v>
      </c>
      <c r="K2129" s="26">
        <f>I2129*'Social Cost of Carbon'!$C$5</f>
        <v>10894.836985464153</v>
      </c>
      <c r="L2129" s="26">
        <f>I2129*'Social Cost of Carbon'!$C$6</f>
        <v>16342.255478196232</v>
      </c>
      <c r="M2129" s="23">
        <f t="shared" si="233"/>
        <v>8.8729394719502364E-2</v>
      </c>
      <c r="N2129" s="23">
        <f t="shared" si="234"/>
        <v>0.17745878943900473</v>
      </c>
      <c r="O2129" s="23">
        <f t="shared" si="235"/>
        <v>0.26618818415850715</v>
      </c>
      <c r="P2129" s="27"/>
    </row>
    <row r="2130" spans="1:16" x14ac:dyDescent="0.25">
      <c r="A2130" s="24">
        <f t="shared" si="236"/>
        <v>2021</v>
      </c>
      <c r="B2130" s="32">
        <v>44493</v>
      </c>
      <c r="C2130" s="28">
        <f>'Bitcoin Data'!C2130</f>
        <v>60930.835937999997</v>
      </c>
      <c r="D2130" s="26">
        <f>'Bitcoin Data'!K2130</f>
        <v>956.22609434764115</v>
      </c>
      <c r="E2130" s="25">
        <f>'Bitcoin Data'!J2130</f>
        <v>212124.62435535344</v>
      </c>
      <c r="F2130" s="25">
        <f t="shared" si="231"/>
        <v>202.83910106228015</v>
      </c>
      <c r="G2130" s="23">
        <f>'Emissions Factors'!$AB$39/1000</f>
        <v>0.49266147344102867</v>
      </c>
      <c r="H2130" s="26">
        <f t="shared" si="237"/>
        <v>99931.010400796673</v>
      </c>
      <c r="I2130" s="23">
        <f t="shared" si="232"/>
        <v>104.50562998803315</v>
      </c>
      <c r="J2130" s="26">
        <f>I2130*'Social Cost of Carbon'!$C$4</f>
        <v>5225.2814994016571</v>
      </c>
      <c r="K2130" s="26">
        <f>I2130*'Social Cost of Carbon'!$C$5</f>
        <v>10450.562998803314</v>
      </c>
      <c r="L2130" s="26">
        <f>I2130*'Social Cost of Carbon'!$C$6</f>
        <v>15675.844498204973</v>
      </c>
      <c r="M2130" s="23">
        <f t="shared" si="233"/>
        <v>8.5757587582068098E-2</v>
      </c>
      <c r="N2130" s="23">
        <f t="shared" si="234"/>
        <v>0.1715151751641362</v>
      </c>
      <c r="O2130" s="23">
        <f t="shared" si="235"/>
        <v>0.25727276274620431</v>
      </c>
      <c r="P2130" s="27"/>
    </row>
    <row r="2131" spans="1:16" x14ac:dyDescent="0.25">
      <c r="A2131" s="24">
        <f t="shared" si="236"/>
        <v>2021</v>
      </c>
      <c r="B2131" s="32">
        <v>44494</v>
      </c>
      <c r="C2131" s="28">
        <f>'Bitcoin Data'!C2131</f>
        <v>63039.824219000002</v>
      </c>
      <c r="D2131" s="26">
        <f>'Bitcoin Data'!K2131</f>
        <v>1137.5126390293226</v>
      </c>
      <c r="E2131" s="25">
        <f>'Bitcoin Data'!J2131</f>
        <v>177299.37176752565</v>
      </c>
      <c r="F2131" s="25">
        <f t="shared" si="231"/>
        <v>201.68027627751908</v>
      </c>
      <c r="G2131" s="23">
        <f>'Emissions Factors'!$AB$39/1000</f>
        <v>0.49266147344102867</v>
      </c>
      <c r="H2131" s="26">
        <f t="shared" si="237"/>
        <v>99360.102074876297</v>
      </c>
      <c r="I2131" s="23">
        <f t="shared" si="232"/>
        <v>87.348569735157895</v>
      </c>
      <c r="J2131" s="26">
        <f>I2131*'Social Cost of Carbon'!$C$4</f>
        <v>4367.4284867578945</v>
      </c>
      <c r="K2131" s="26">
        <f>I2131*'Social Cost of Carbon'!$C$5</f>
        <v>8734.8569735157889</v>
      </c>
      <c r="L2131" s="26">
        <f>I2131*'Social Cost of Carbon'!$C$6</f>
        <v>13102.285460273684</v>
      </c>
      <c r="M2131" s="23">
        <f t="shared" si="233"/>
        <v>6.9280467400820667E-2</v>
      </c>
      <c r="N2131" s="23">
        <f t="shared" si="234"/>
        <v>0.13856093480164133</v>
      </c>
      <c r="O2131" s="23">
        <f t="shared" si="235"/>
        <v>0.207841402202462</v>
      </c>
      <c r="P2131" s="27"/>
    </row>
    <row r="2132" spans="1:16" x14ac:dyDescent="0.25">
      <c r="A2132" s="24">
        <f t="shared" si="236"/>
        <v>2021</v>
      </c>
      <c r="B2132" s="32">
        <v>44495</v>
      </c>
      <c r="C2132" s="28">
        <f>'Bitcoin Data'!C2132</f>
        <v>60363.792969000002</v>
      </c>
      <c r="D2132" s="26">
        <f>'Bitcoin Data'!K2132</f>
        <v>937.5</v>
      </c>
      <c r="E2132" s="25">
        <f>'Bitcoin Data'!J2132</f>
        <v>222188.7716361176</v>
      </c>
      <c r="F2132" s="25">
        <f t="shared" si="231"/>
        <v>208.30197340886025</v>
      </c>
      <c r="G2132" s="23">
        <f>'Emissions Factors'!$AB$39/1000</f>
        <v>0.49266147344102867</v>
      </c>
      <c r="H2132" s="26">
        <f t="shared" si="237"/>
        <v>102622.35714028307</v>
      </c>
      <c r="I2132" s="23">
        <f t="shared" si="232"/>
        <v>109.46384761630193</v>
      </c>
      <c r="J2132" s="26">
        <f>I2132*'Social Cost of Carbon'!$C$4</f>
        <v>5473.1923808150968</v>
      </c>
      <c r="K2132" s="26">
        <f>I2132*'Social Cost of Carbon'!$C$5</f>
        <v>10946.384761630194</v>
      </c>
      <c r="L2132" s="26">
        <f>I2132*'Social Cost of Carbon'!$C$6</f>
        <v>16419.577142445291</v>
      </c>
      <c r="M2132" s="23">
        <f t="shared" si="233"/>
        <v>9.0670120474799693E-2</v>
      </c>
      <c r="N2132" s="23">
        <f t="shared" si="234"/>
        <v>0.18134024094959939</v>
      </c>
      <c r="O2132" s="23">
        <f t="shared" si="235"/>
        <v>0.27201036142439911</v>
      </c>
      <c r="P2132" s="27"/>
    </row>
    <row r="2133" spans="1:16" x14ac:dyDescent="0.25">
      <c r="A2133" s="24">
        <f t="shared" si="236"/>
        <v>2021</v>
      </c>
      <c r="B2133" s="32">
        <v>44496</v>
      </c>
      <c r="C2133" s="28">
        <f>'Bitcoin Data'!C2133</f>
        <v>58482.386719000002</v>
      </c>
      <c r="D2133" s="26">
        <f>'Bitcoin Data'!K2133</f>
        <v>981.24727431312681</v>
      </c>
      <c r="E2133" s="25">
        <f>'Bitcoin Data'!J2133</f>
        <v>211195.59748706079</v>
      </c>
      <c r="F2133" s="25">
        <f t="shared" si="231"/>
        <v>207.23510438111066</v>
      </c>
      <c r="G2133" s="23">
        <f>'Emissions Factors'!$AB$39/1000</f>
        <v>0.49266147344102867</v>
      </c>
      <c r="H2133" s="26">
        <f t="shared" si="237"/>
        <v>102096.75187310336</v>
      </c>
      <c r="I2133" s="23">
        <f t="shared" si="232"/>
        <v>104.04793424223378</v>
      </c>
      <c r="J2133" s="26">
        <f>I2133*'Social Cost of Carbon'!$C$4</f>
        <v>5202.3967121116893</v>
      </c>
      <c r="K2133" s="26">
        <f>I2133*'Social Cost of Carbon'!$C$5</f>
        <v>10404.793424223379</v>
      </c>
      <c r="L2133" s="26">
        <f>I2133*'Social Cost of Carbon'!$C$6</f>
        <v>15607.190136335066</v>
      </c>
      <c r="M2133" s="23">
        <f t="shared" si="233"/>
        <v>8.8956641545915441E-2</v>
      </c>
      <c r="N2133" s="23">
        <f t="shared" si="234"/>
        <v>0.17791328309183088</v>
      </c>
      <c r="O2133" s="23">
        <f t="shared" si="235"/>
        <v>0.26686992463774634</v>
      </c>
      <c r="P2133" s="27"/>
    </row>
    <row r="2134" spans="1:16" x14ac:dyDescent="0.25">
      <c r="A2134" s="24">
        <f t="shared" si="236"/>
        <v>2021</v>
      </c>
      <c r="B2134" s="32">
        <v>44497</v>
      </c>
      <c r="C2134" s="28">
        <f>'Bitcoin Data'!C2134</f>
        <v>60622.136719000002</v>
      </c>
      <c r="D2134" s="26">
        <f>'Bitcoin Data'!K2134</f>
        <v>956.22609434764115</v>
      </c>
      <c r="E2134" s="25">
        <f>'Bitcoin Data'!J2134</f>
        <v>218202.5675586861</v>
      </c>
      <c r="F2134" s="25">
        <f t="shared" si="231"/>
        <v>208.65098895326972</v>
      </c>
      <c r="G2134" s="23">
        <f>'Emissions Factors'!$AB$39/1000</f>
        <v>0.49266147344102867</v>
      </c>
      <c r="H2134" s="26">
        <f t="shared" si="237"/>
        <v>102794.30365264566</v>
      </c>
      <c r="I2134" s="23">
        <f t="shared" si="232"/>
        <v>107.4999984420779</v>
      </c>
      <c r="J2134" s="26">
        <f>I2134*'Social Cost of Carbon'!$C$4</f>
        <v>5374.9999221038952</v>
      </c>
      <c r="K2134" s="26">
        <f>I2134*'Social Cost of Carbon'!$C$5</f>
        <v>10749.99984420779</v>
      </c>
      <c r="L2134" s="26">
        <f>I2134*'Social Cost of Carbon'!$C$6</f>
        <v>16124.999766311685</v>
      </c>
      <c r="M2134" s="23">
        <f t="shared" si="233"/>
        <v>8.8663980074118368E-2</v>
      </c>
      <c r="N2134" s="23">
        <f t="shared" si="234"/>
        <v>0.17732796014823674</v>
      </c>
      <c r="O2134" s="23">
        <f t="shared" si="235"/>
        <v>0.26599194022235506</v>
      </c>
      <c r="P2134" s="27"/>
    </row>
    <row r="2135" spans="1:16" x14ac:dyDescent="0.25">
      <c r="A2135" s="24">
        <f t="shared" si="236"/>
        <v>2021</v>
      </c>
      <c r="B2135" s="32">
        <v>44498</v>
      </c>
      <c r="C2135" s="28">
        <f>'Bitcoin Data'!C2135</f>
        <v>62227.964844000002</v>
      </c>
      <c r="D2135" s="26">
        <f>'Bitcoin Data'!K2135</f>
        <v>1068.7566797292484</v>
      </c>
      <c r="E2135" s="25">
        <f>'Bitcoin Data'!J2135</f>
        <v>196015.53087982954</v>
      </c>
      <c r="F2135" s="25">
        <f t="shared" si="231"/>
        <v>209.49290795849257</v>
      </c>
      <c r="G2135" s="23">
        <f>'Emissions Factors'!$AB$39/1000</f>
        <v>0.49266147344102867</v>
      </c>
      <c r="H2135" s="26">
        <f t="shared" si="237"/>
        <v>103209.08471027676</v>
      </c>
      <c r="I2135" s="23">
        <f t="shared" si="232"/>
        <v>96.569300260582281</v>
      </c>
      <c r="J2135" s="26">
        <f>I2135*'Social Cost of Carbon'!$C$4</f>
        <v>4828.4650130291138</v>
      </c>
      <c r="K2135" s="26">
        <f>I2135*'Social Cost of Carbon'!$C$5</f>
        <v>9656.9300260582277</v>
      </c>
      <c r="L2135" s="26">
        <f>I2135*'Social Cost of Carbon'!$C$6</f>
        <v>14485.395039087342</v>
      </c>
      <c r="M2135" s="23">
        <f t="shared" si="233"/>
        <v>7.7593169327225278E-2</v>
      </c>
      <c r="N2135" s="23">
        <f t="shared" si="234"/>
        <v>0.15518633865445056</v>
      </c>
      <c r="O2135" s="23">
        <f t="shared" si="235"/>
        <v>0.23277950798167582</v>
      </c>
      <c r="P2135" s="27"/>
    </row>
    <row r="2136" spans="1:16" x14ac:dyDescent="0.25">
      <c r="A2136" s="24">
        <f t="shared" si="236"/>
        <v>2021</v>
      </c>
      <c r="B2136" s="32">
        <v>44499</v>
      </c>
      <c r="C2136" s="28">
        <f>'Bitcoin Data'!C2136</f>
        <v>61888.832030999998</v>
      </c>
      <c r="D2136" s="26">
        <f>'Bitcoin Data'!K2136</f>
        <v>968.78363832077503</v>
      </c>
      <c r="E2136" s="25">
        <f>'Bitcoin Data'!J2136</f>
        <v>218685.98348750939</v>
      </c>
      <c r="F2136" s="25">
        <f t="shared" si="231"/>
        <v>211.85940273278626</v>
      </c>
      <c r="G2136" s="23">
        <f>'Emissions Factors'!$AB$39/1000</f>
        <v>0.49266147344102867</v>
      </c>
      <c r="H2136" s="26">
        <f t="shared" si="237"/>
        <v>104374.96551267078</v>
      </c>
      <c r="I2136" s="23">
        <f t="shared" si="232"/>
        <v>107.73815884585684</v>
      </c>
      <c r="J2136" s="26">
        <f>I2136*'Social Cost of Carbon'!$C$4</f>
        <v>5386.9079422928426</v>
      </c>
      <c r="K2136" s="26">
        <f>I2136*'Social Cost of Carbon'!$C$5</f>
        <v>10773.815884585685</v>
      </c>
      <c r="L2136" s="26">
        <f>I2136*'Social Cost of Carbon'!$C$6</f>
        <v>16160.723826878526</v>
      </c>
      <c r="M2136" s="23">
        <f t="shared" si="233"/>
        <v>8.7041680469822899E-2</v>
      </c>
      <c r="N2136" s="23">
        <f t="shared" si="234"/>
        <v>0.1740833609396458</v>
      </c>
      <c r="O2136" s="23">
        <f t="shared" si="235"/>
        <v>0.26112504140946868</v>
      </c>
      <c r="P2136" s="27"/>
    </row>
    <row r="2137" spans="1:16" x14ac:dyDescent="0.25">
      <c r="A2137" s="24">
        <f t="shared" si="236"/>
        <v>2021</v>
      </c>
      <c r="B2137" s="32">
        <v>44500</v>
      </c>
      <c r="C2137" s="28">
        <f>'Bitcoin Data'!C2137</f>
        <v>61318.957030999998</v>
      </c>
      <c r="D2137" s="26">
        <f>'Bitcoin Data'!K2137</f>
        <v>868.72586872586874</v>
      </c>
      <c r="E2137" s="25">
        <f>'Bitcoin Data'!J2137</f>
        <v>245936.6441862894</v>
      </c>
      <c r="F2137" s="25">
        <f t="shared" si="231"/>
        <v>213.65152487225913</v>
      </c>
      <c r="G2137" s="23">
        <f>'Emissions Factors'!$AB$39/1000</f>
        <v>0.49266147344102867</v>
      </c>
      <c r="H2137" s="26">
        <f t="shared" si="237"/>
        <v>105257.87504648977</v>
      </c>
      <c r="I2137" s="23">
        <f t="shared" si="232"/>
        <v>121.16350949795932</v>
      </c>
      <c r="J2137" s="26">
        <f>I2137*'Social Cost of Carbon'!$C$4</f>
        <v>6058.1754748979665</v>
      </c>
      <c r="K2137" s="26">
        <f>I2137*'Social Cost of Carbon'!$C$5</f>
        <v>12116.350949795933</v>
      </c>
      <c r="L2137" s="26">
        <f>I2137*'Social Cost of Carbon'!$C$6</f>
        <v>18174.5264246939</v>
      </c>
      <c r="M2137" s="23">
        <f t="shared" si="233"/>
        <v>9.8797757956568574E-2</v>
      </c>
      <c r="N2137" s="23">
        <f t="shared" si="234"/>
        <v>0.19759551591313715</v>
      </c>
      <c r="O2137" s="23">
        <f t="shared" si="235"/>
        <v>0.29639327386970571</v>
      </c>
      <c r="P2137" s="27"/>
    </row>
    <row r="2138" spans="1:16" x14ac:dyDescent="0.25">
      <c r="A2138" s="24">
        <f t="shared" si="236"/>
        <v>2021</v>
      </c>
      <c r="B2138" s="32">
        <v>44501</v>
      </c>
      <c r="C2138" s="28">
        <f>'Bitcoin Data'!C2138</f>
        <v>61004.40625</v>
      </c>
      <c r="D2138" s="26">
        <f>'Bitcoin Data'!K2138</f>
        <v>924.9743062692703</v>
      </c>
      <c r="E2138" s="25">
        <f>'Bitcoin Data'!J2138</f>
        <v>228264.91796115157</v>
      </c>
      <c r="F2138" s="25">
        <f t="shared" si="231"/>
        <v>211.13918413672809</v>
      </c>
      <c r="G2138" s="23">
        <f>'Emissions Factors'!$AB$39/1000</f>
        <v>0.49266147344102867</v>
      </c>
      <c r="H2138" s="26">
        <f t="shared" si="237"/>
        <v>104020.14155793712</v>
      </c>
      <c r="I2138" s="23">
        <f t="shared" si="232"/>
        <v>112.45733081763646</v>
      </c>
      <c r="J2138" s="26">
        <f>I2138*'Social Cost of Carbon'!$C$4</f>
        <v>5622.8665408818233</v>
      </c>
      <c r="K2138" s="26">
        <f>I2138*'Social Cost of Carbon'!$C$5</f>
        <v>11245.733081763647</v>
      </c>
      <c r="L2138" s="26">
        <f>I2138*'Social Cost of Carbon'!$C$6</f>
        <v>16868.59962264547</v>
      </c>
      <c r="M2138" s="23">
        <f t="shared" si="233"/>
        <v>9.2171482135879709E-2</v>
      </c>
      <c r="N2138" s="23">
        <f t="shared" si="234"/>
        <v>0.18434296427175942</v>
      </c>
      <c r="O2138" s="23">
        <f t="shared" si="235"/>
        <v>0.27651444640763911</v>
      </c>
      <c r="P2138" s="27"/>
    </row>
    <row r="2139" spans="1:16" x14ac:dyDescent="0.25">
      <c r="A2139" s="24">
        <f t="shared" si="236"/>
        <v>2021</v>
      </c>
      <c r="B2139" s="32">
        <v>44502</v>
      </c>
      <c r="C2139" s="28">
        <f>'Bitcoin Data'!C2139</f>
        <v>63226.402344000002</v>
      </c>
      <c r="D2139" s="26">
        <f>'Bitcoin Data'!K2139</f>
        <v>987.49177090190904</v>
      </c>
      <c r="E2139" s="25">
        <f>'Bitcoin Data'!J2139</f>
        <v>209384.18730689032</v>
      </c>
      <c r="F2139" s="25">
        <f t="shared" si="231"/>
        <v>206.76516192253817</v>
      </c>
      <c r="G2139" s="23">
        <f>'Emissions Factors'!$AB$39/1000</f>
        <v>0.49266147344102867</v>
      </c>
      <c r="H2139" s="26">
        <f t="shared" si="237"/>
        <v>101865.22932903052</v>
      </c>
      <c r="I2139" s="23">
        <f t="shared" si="232"/>
        <v>103.15552223386491</v>
      </c>
      <c r="J2139" s="26">
        <f>I2139*'Social Cost of Carbon'!$C$4</f>
        <v>5157.7761116932461</v>
      </c>
      <c r="K2139" s="26">
        <f>I2139*'Social Cost of Carbon'!$C$5</f>
        <v>10315.552223386492</v>
      </c>
      <c r="L2139" s="26">
        <f>I2139*'Social Cost of Carbon'!$C$6</f>
        <v>15473.328335079737</v>
      </c>
      <c r="M2139" s="23">
        <f t="shared" si="233"/>
        <v>8.1576302311667168E-2</v>
      </c>
      <c r="N2139" s="23">
        <f t="shared" si="234"/>
        <v>0.16315260462333434</v>
      </c>
      <c r="O2139" s="23">
        <f t="shared" si="235"/>
        <v>0.24472890693500152</v>
      </c>
      <c r="P2139" s="27"/>
    </row>
    <row r="2140" spans="1:16" x14ac:dyDescent="0.25">
      <c r="A2140" s="24">
        <f t="shared" si="236"/>
        <v>2021</v>
      </c>
      <c r="B2140" s="32">
        <v>44503</v>
      </c>
      <c r="C2140" s="28">
        <f>'Bitcoin Data'!C2140</f>
        <v>62970.046875</v>
      </c>
      <c r="D2140" s="26">
        <f>'Bitcoin Data'!K2140</f>
        <v>1006.2611806797852</v>
      </c>
      <c r="E2140" s="25">
        <f>'Bitcoin Data'!J2140</f>
        <v>209227.07482295673</v>
      </c>
      <c r="F2140" s="25">
        <f t="shared" si="231"/>
        <v>210.53708334152617</v>
      </c>
      <c r="G2140" s="23">
        <f>'Emissions Factors'!$AB$39/1000</f>
        <v>0.49266147344102867</v>
      </c>
      <c r="H2140" s="26">
        <f t="shared" si="237"/>
        <v>103723.50969301292</v>
      </c>
      <c r="I2140" s="23">
        <f t="shared" si="232"/>
        <v>103.07811896603422</v>
      </c>
      <c r="J2140" s="26">
        <f>I2140*'Social Cost of Carbon'!$C$4</f>
        <v>5153.9059483017109</v>
      </c>
      <c r="K2140" s="26">
        <f>I2140*'Social Cost of Carbon'!$C$5</f>
        <v>10307.811896603422</v>
      </c>
      <c r="L2140" s="26">
        <f>I2140*'Social Cost of Carbon'!$C$6</f>
        <v>15461.717844905133</v>
      </c>
      <c r="M2140" s="23">
        <f t="shared" si="233"/>
        <v>8.1846944763001028E-2</v>
      </c>
      <c r="N2140" s="23">
        <f t="shared" si="234"/>
        <v>0.16369388952600206</v>
      </c>
      <c r="O2140" s="23">
        <f t="shared" si="235"/>
        <v>0.24554083428900311</v>
      </c>
      <c r="P2140" s="27"/>
    </row>
    <row r="2141" spans="1:16" x14ac:dyDescent="0.25">
      <c r="A2141" s="24">
        <f t="shared" si="236"/>
        <v>2021</v>
      </c>
      <c r="B2141" s="32">
        <v>44504</v>
      </c>
      <c r="C2141" s="28">
        <f>'Bitcoin Data'!C2141</f>
        <v>61452.230469000002</v>
      </c>
      <c r="D2141" s="26">
        <f>'Bitcoin Data'!K2141</f>
        <v>893.74379344587885</v>
      </c>
      <c r="E2141" s="25">
        <f>'Bitcoin Data'!J2141</f>
        <v>238982.32412680914</v>
      </c>
      <c r="F2141" s="25">
        <f t="shared" si="231"/>
        <v>213.58896893160698</v>
      </c>
      <c r="G2141" s="23">
        <f>'Emissions Factors'!$AB$39/1000</f>
        <v>0.49266147344102867</v>
      </c>
      <c r="H2141" s="26">
        <f t="shared" si="237"/>
        <v>105227.0561445956</v>
      </c>
      <c r="I2141" s="23">
        <f t="shared" si="232"/>
        <v>117.73738393067529</v>
      </c>
      <c r="J2141" s="26">
        <f>I2141*'Social Cost of Carbon'!$C$4</f>
        <v>5886.8691965337648</v>
      </c>
      <c r="K2141" s="26">
        <f>I2141*'Social Cost of Carbon'!$C$5</f>
        <v>11773.73839306753</v>
      </c>
      <c r="L2141" s="26">
        <f>I2141*'Social Cost of Carbon'!$C$6</f>
        <v>17660.607589601295</v>
      </c>
      <c r="M2141" s="23">
        <f t="shared" si="233"/>
        <v>9.5795858858262861E-2</v>
      </c>
      <c r="N2141" s="23">
        <f t="shared" si="234"/>
        <v>0.19159171771652572</v>
      </c>
      <c r="O2141" s="23">
        <f t="shared" si="235"/>
        <v>0.28738757657478858</v>
      </c>
      <c r="P2141" s="27"/>
    </row>
    <row r="2142" spans="1:16" x14ac:dyDescent="0.25">
      <c r="A2142" s="24">
        <f t="shared" si="236"/>
        <v>2021</v>
      </c>
      <c r="B2142" s="32">
        <v>44505</v>
      </c>
      <c r="C2142" s="28">
        <f>'Bitcoin Data'!C2142</f>
        <v>61125.675780999998</v>
      </c>
      <c r="D2142" s="26">
        <f>'Bitcoin Data'!K2142</f>
        <v>968.78363832077503</v>
      </c>
      <c r="E2142" s="25">
        <f>'Bitcoin Data'!J2142</f>
        <v>220593.89867659699</v>
      </c>
      <c r="F2142" s="25">
        <f t="shared" si="231"/>
        <v>213.70775975127805</v>
      </c>
      <c r="G2142" s="23">
        <f>'Emissions Factors'!$AB$39/1000</f>
        <v>0.49266147344102867</v>
      </c>
      <c r="H2142" s="26">
        <f t="shared" si="237"/>
        <v>105285.57980484601</v>
      </c>
      <c r="I2142" s="23">
        <f t="shared" si="232"/>
        <v>108.67811515411326</v>
      </c>
      <c r="J2142" s="26">
        <f>I2142*'Social Cost of Carbon'!$C$4</f>
        <v>5433.9057577056628</v>
      </c>
      <c r="K2142" s="26">
        <f>I2142*'Social Cost of Carbon'!$C$5</f>
        <v>10867.811515411326</v>
      </c>
      <c r="L2142" s="26">
        <f>I2142*'Social Cost of Carbon'!$C$6</f>
        <v>16301.717273116989</v>
      </c>
      <c r="M2142" s="23">
        <f t="shared" si="233"/>
        <v>8.8897270881293247E-2</v>
      </c>
      <c r="N2142" s="23">
        <f t="shared" si="234"/>
        <v>0.17779454176258649</v>
      </c>
      <c r="O2142" s="23">
        <f t="shared" si="235"/>
        <v>0.26669181264387976</v>
      </c>
      <c r="P2142" s="27"/>
    </row>
    <row r="2143" spans="1:16" x14ac:dyDescent="0.25">
      <c r="A2143" s="24">
        <f t="shared" si="236"/>
        <v>2021</v>
      </c>
      <c r="B2143" s="32">
        <v>44506</v>
      </c>
      <c r="C2143" s="28">
        <f>'Bitcoin Data'!C2143</f>
        <v>61527.480469000002</v>
      </c>
      <c r="D2143" s="26">
        <f>'Bitcoin Data'!K2143</f>
        <v>962.46390760346469</v>
      </c>
      <c r="E2143" s="25">
        <f>'Bitcoin Data'!J2143</f>
        <v>221167.26012274856</v>
      </c>
      <c r="F2143" s="25">
        <f t="shared" si="231"/>
        <v>212.86550541169251</v>
      </c>
      <c r="G2143" s="23">
        <f>'Emissions Factors'!$AB$39/1000</f>
        <v>0.49266147344102867</v>
      </c>
      <c r="H2143" s="26">
        <f t="shared" si="237"/>
        <v>104870.63354089369</v>
      </c>
      <c r="I2143" s="23">
        <f t="shared" si="232"/>
        <v>108.96058824898857</v>
      </c>
      <c r="J2143" s="26">
        <f>I2143*'Social Cost of Carbon'!$C$4</f>
        <v>5448.0294124494285</v>
      </c>
      <c r="K2143" s="26">
        <f>I2143*'Social Cost of Carbon'!$C$5</f>
        <v>10896.058824898857</v>
      </c>
      <c r="L2143" s="26">
        <f>I2143*'Social Cost of Carbon'!$C$6</f>
        <v>16344.088237348285</v>
      </c>
      <c r="M2143" s="23">
        <f t="shared" si="233"/>
        <v>8.8546278360843375E-2</v>
      </c>
      <c r="N2143" s="23">
        <f t="shared" si="234"/>
        <v>0.17709255672168675</v>
      </c>
      <c r="O2143" s="23">
        <f t="shared" si="235"/>
        <v>0.26563883508253011</v>
      </c>
      <c r="P2143" s="27"/>
    </row>
    <row r="2144" spans="1:16" x14ac:dyDescent="0.25">
      <c r="A2144" s="24">
        <f t="shared" si="236"/>
        <v>2021</v>
      </c>
      <c r="B2144" s="32">
        <v>44507</v>
      </c>
      <c r="C2144" s="28">
        <f>'Bitcoin Data'!C2144</f>
        <v>63326.988280999998</v>
      </c>
      <c r="D2144" s="26">
        <f>'Bitcoin Data'!K2144</f>
        <v>956.22609434764115</v>
      </c>
      <c r="E2144" s="25">
        <f>'Bitcoin Data'!J2144</f>
        <v>224692.99676166149</v>
      </c>
      <c r="F2144" s="25">
        <f t="shared" si="231"/>
        <v>214.85730672067075</v>
      </c>
      <c r="G2144" s="23">
        <f>'Emissions Factors'!$AB$39/1000</f>
        <v>0.49266147344102867</v>
      </c>
      <c r="H2144" s="26">
        <f t="shared" si="237"/>
        <v>105851.91730857668</v>
      </c>
      <c r="I2144" s="23">
        <f t="shared" si="232"/>
        <v>110.69758285648044</v>
      </c>
      <c r="J2144" s="26">
        <f>I2144*'Social Cost of Carbon'!$C$4</f>
        <v>5534.879142824022</v>
      </c>
      <c r="K2144" s="26">
        <f>I2144*'Social Cost of Carbon'!$C$5</f>
        <v>11069.758285648044</v>
      </c>
      <c r="L2144" s="26">
        <f>I2144*'Social Cost of Carbon'!$C$6</f>
        <v>16604.637428472066</v>
      </c>
      <c r="M2144" s="23">
        <f t="shared" si="233"/>
        <v>8.7401584901909066E-2</v>
      </c>
      <c r="N2144" s="23">
        <f t="shared" si="234"/>
        <v>0.17480316980381813</v>
      </c>
      <c r="O2144" s="23">
        <f t="shared" si="235"/>
        <v>0.26220475470572718</v>
      </c>
      <c r="P2144" s="27"/>
    </row>
    <row r="2145" spans="1:16" x14ac:dyDescent="0.25">
      <c r="A2145" s="24">
        <f t="shared" si="236"/>
        <v>2021</v>
      </c>
      <c r="B2145" s="32">
        <v>44508</v>
      </c>
      <c r="C2145" s="28">
        <f>'Bitcoin Data'!C2145</f>
        <v>67566.828125</v>
      </c>
      <c r="D2145" s="26">
        <f>'Bitcoin Data'!K2145</f>
        <v>843.72363363644888</v>
      </c>
      <c r="E2145" s="25">
        <f>'Bitcoin Data'!J2145</f>
        <v>260050.05733580122</v>
      </c>
      <c r="F2145" s="25">
        <f t="shared" si="231"/>
        <v>219.41037930272907</v>
      </c>
      <c r="G2145" s="23">
        <f>'Emissions Factors'!$AB$39/1000</f>
        <v>0.49266147344102867</v>
      </c>
      <c r="H2145" s="26">
        <f t="shared" si="237"/>
        <v>108095.04075553748</v>
      </c>
      <c r="I2145" s="23">
        <f t="shared" si="232"/>
        <v>128.11664441547981</v>
      </c>
      <c r="J2145" s="26">
        <f>I2145*'Social Cost of Carbon'!$C$4</f>
        <v>6405.8322207739902</v>
      </c>
      <c r="K2145" s="26">
        <f>I2145*'Social Cost of Carbon'!$C$5</f>
        <v>12811.66444154798</v>
      </c>
      <c r="L2145" s="26">
        <f>I2145*'Social Cost of Carbon'!$C$6</f>
        <v>19217.496662321973</v>
      </c>
      <c r="M2145" s="23">
        <f t="shared" si="233"/>
        <v>9.4807354415439943E-2</v>
      </c>
      <c r="N2145" s="23">
        <f t="shared" si="234"/>
        <v>0.18961470883087989</v>
      </c>
      <c r="O2145" s="23">
        <f t="shared" si="235"/>
        <v>0.28442206324631986</v>
      </c>
      <c r="P2145" s="27"/>
    </row>
    <row r="2146" spans="1:16" x14ac:dyDescent="0.25">
      <c r="A2146" s="24">
        <f t="shared" si="236"/>
        <v>2021</v>
      </c>
      <c r="B2146" s="32">
        <v>44509</v>
      </c>
      <c r="C2146" s="28">
        <f>'Bitcoin Data'!C2146</f>
        <v>66971.828125</v>
      </c>
      <c r="D2146" s="26">
        <f>'Bitcoin Data'!K2146</f>
        <v>949.96833438885369</v>
      </c>
      <c r="E2146" s="25">
        <f>'Bitcoin Data'!J2146</f>
        <v>228042.56300986579</v>
      </c>
      <c r="F2146" s="25">
        <f t="shared" si="231"/>
        <v>216.63321375224743</v>
      </c>
      <c r="G2146" s="23">
        <f>'Emissions Factors'!$AB$39/1000</f>
        <v>0.49266147344102867</v>
      </c>
      <c r="H2146" s="26">
        <f t="shared" si="237"/>
        <v>106726.83828344753</v>
      </c>
      <c r="I2146" s="23">
        <f t="shared" si="232"/>
        <v>112.3477850997091</v>
      </c>
      <c r="J2146" s="26">
        <f>I2146*'Social Cost of Carbon'!$C$4</f>
        <v>5617.3892549854554</v>
      </c>
      <c r="K2146" s="26">
        <f>I2146*'Social Cost of Carbon'!$C$5</f>
        <v>11234.778509970911</v>
      </c>
      <c r="L2146" s="26">
        <f>I2146*'Social Cost of Carbon'!$C$6</f>
        <v>16852.167764956364</v>
      </c>
      <c r="M2146" s="23">
        <f t="shared" si="233"/>
        <v>8.3876898873073064E-2</v>
      </c>
      <c r="N2146" s="23">
        <f t="shared" si="234"/>
        <v>0.16775379774614613</v>
      </c>
      <c r="O2146" s="23">
        <f t="shared" si="235"/>
        <v>0.25163069661921916</v>
      </c>
      <c r="P2146" s="27"/>
    </row>
    <row r="2147" spans="1:16" x14ac:dyDescent="0.25">
      <c r="A2147" s="24">
        <f t="shared" si="236"/>
        <v>2021</v>
      </c>
      <c r="B2147" s="32">
        <v>44510</v>
      </c>
      <c r="C2147" s="28">
        <f>'Bitcoin Data'!C2147</f>
        <v>64995.230469000002</v>
      </c>
      <c r="D2147" s="26">
        <f>'Bitcoin Data'!K2147</f>
        <v>931.29139072847681</v>
      </c>
      <c r="E2147" s="25">
        <f>'Bitcoin Data'!J2147</f>
        <v>231173.77501418689</v>
      </c>
      <c r="F2147" s="25">
        <f t="shared" si="231"/>
        <v>215.2901464329141</v>
      </c>
      <c r="G2147" s="23">
        <f>'Emissions Factors'!$AB$39/1000</f>
        <v>0.49266147344102867</v>
      </c>
      <c r="H2147" s="26">
        <f t="shared" si="237"/>
        <v>106065.16075897429</v>
      </c>
      <c r="I2147" s="23">
        <f t="shared" si="232"/>
        <v>113.89041261941418</v>
      </c>
      <c r="J2147" s="26">
        <f>I2147*'Social Cost of Carbon'!$C$4</f>
        <v>5694.5206309707091</v>
      </c>
      <c r="K2147" s="26">
        <f>I2147*'Social Cost of Carbon'!$C$5</f>
        <v>11389.041261941418</v>
      </c>
      <c r="L2147" s="26">
        <f>I2147*'Social Cost of Carbon'!$C$6</f>
        <v>17083.561892912126</v>
      </c>
      <c r="M2147" s="23">
        <f t="shared" si="233"/>
        <v>8.7614438626950578E-2</v>
      </c>
      <c r="N2147" s="23">
        <f t="shared" si="234"/>
        <v>0.17522887725390116</v>
      </c>
      <c r="O2147" s="23">
        <f t="shared" si="235"/>
        <v>0.26284331588085175</v>
      </c>
      <c r="P2147" s="27"/>
    </row>
    <row r="2148" spans="1:16" x14ac:dyDescent="0.25">
      <c r="A2148" s="24">
        <f t="shared" si="236"/>
        <v>2021</v>
      </c>
      <c r="B2148" s="32">
        <v>44511</v>
      </c>
      <c r="C2148" s="28">
        <f>'Bitcoin Data'!C2148</f>
        <v>64949.960937999997</v>
      </c>
      <c r="D2148" s="26">
        <f>'Bitcoin Data'!K2148</f>
        <v>987.49177090190904</v>
      </c>
      <c r="E2148" s="25">
        <f>'Bitcoin Data'!J2148</f>
        <v>215416.87720268496</v>
      </c>
      <c r="F2148" s="25">
        <f t="shared" si="231"/>
        <v>212.72239355103844</v>
      </c>
      <c r="G2148" s="23">
        <f>'Emissions Factors'!$AB$39/1000</f>
        <v>0.49266147344102867</v>
      </c>
      <c r="H2148" s="26">
        <f t="shared" si="237"/>
        <v>104800.12784075698</v>
      </c>
      <c r="I2148" s="23">
        <f t="shared" si="232"/>
        <v>106.12759612673992</v>
      </c>
      <c r="J2148" s="26">
        <f>I2148*'Social Cost of Carbon'!$C$4</f>
        <v>5306.3798063369959</v>
      </c>
      <c r="K2148" s="26">
        <f>I2148*'Social Cost of Carbon'!$C$5</f>
        <v>10612.759612673992</v>
      </c>
      <c r="L2148" s="26">
        <f>I2148*'Social Cost of Carbon'!$C$6</f>
        <v>15919.139419010988</v>
      </c>
      <c r="M2148" s="23">
        <f t="shared" si="233"/>
        <v>8.1699507277646646E-2</v>
      </c>
      <c r="N2148" s="23">
        <f t="shared" si="234"/>
        <v>0.16339901455529329</v>
      </c>
      <c r="O2148" s="23">
        <f t="shared" si="235"/>
        <v>0.24509852183293993</v>
      </c>
      <c r="P2148" s="27"/>
    </row>
    <row r="2149" spans="1:16" x14ac:dyDescent="0.25">
      <c r="A2149" s="24">
        <f t="shared" si="236"/>
        <v>2021</v>
      </c>
      <c r="B2149" s="32">
        <v>44512</v>
      </c>
      <c r="C2149" s="28">
        <f>'Bitcoin Data'!C2149</f>
        <v>64155.941405999998</v>
      </c>
      <c r="D2149" s="26">
        <f>'Bitcoin Data'!K2149</f>
        <v>887.4864411793709</v>
      </c>
      <c r="E2149" s="25">
        <f>'Bitcoin Data'!J2149</f>
        <v>243014.04397554797</v>
      </c>
      <c r="F2149" s="25">
        <f t="shared" si="231"/>
        <v>215.6716690444662</v>
      </c>
      <c r="G2149" s="23">
        <f>'Emissions Factors'!$AB$39/1000</f>
        <v>0.49266147344102867</v>
      </c>
      <c r="H2149" s="26">
        <f t="shared" si="237"/>
        <v>106253.1222509326</v>
      </c>
      <c r="I2149" s="23">
        <f t="shared" si="232"/>
        <v>119.7236569718564</v>
      </c>
      <c r="J2149" s="26">
        <f>I2149*'Social Cost of Carbon'!$C$4</f>
        <v>5986.1828485928199</v>
      </c>
      <c r="K2149" s="26">
        <f>I2149*'Social Cost of Carbon'!$C$5</f>
        <v>11972.36569718564</v>
      </c>
      <c r="L2149" s="26">
        <f>I2149*'Social Cost of Carbon'!$C$6</f>
        <v>17958.54854577846</v>
      </c>
      <c r="M2149" s="23">
        <f t="shared" si="233"/>
        <v>9.3306757213806227E-2</v>
      </c>
      <c r="N2149" s="23">
        <f t="shared" si="234"/>
        <v>0.18661351442761245</v>
      </c>
      <c r="O2149" s="23">
        <f t="shared" si="235"/>
        <v>0.27992027164141869</v>
      </c>
      <c r="P2149" s="27"/>
    </row>
    <row r="2150" spans="1:16" x14ac:dyDescent="0.25">
      <c r="A2150" s="24">
        <f t="shared" si="236"/>
        <v>2021</v>
      </c>
      <c r="B2150" s="32">
        <v>44513</v>
      </c>
      <c r="C2150" s="28">
        <f>'Bitcoin Data'!C2150</f>
        <v>64469.527344000002</v>
      </c>
      <c r="D2150" s="26">
        <f>'Bitcoin Data'!K2150</f>
        <v>956.22609434764115</v>
      </c>
      <c r="E2150" s="25">
        <f>'Bitcoin Data'!J2150</f>
        <v>222648.41003589146</v>
      </c>
      <c r="F2150" s="25">
        <f t="shared" si="231"/>
        <v>212.90221954133264</v>
      </c>
      <c r="G2150" s="23">
        <f>'Emissions Factors'!$AB$39/1000</f>
        <v>0.49266147344102867</v>
      </c>
      <c r="H2150" s="26">
        <f t="shared" si="237"/>
        <v>104888.72117809831</v>
      </c>
      <c r="I2150" s="23">
        <f t="shared" si="232"/>
        <v>109.6902937475846</v>
      </c>
      <c r="J2150" s="26">
        <f>I2150*'Social Cost of Carbon'!$C$4</f>
        <v>5484.5146873792301</v>
      </c>
      <c r="K2150" s="26">
        <f>I2150*'Social Cost of Carbon'!$C$5</f>
        <v>10969.02937475846</v>
      </c>
      <c r="L2150" s="26">
        <f>I2150*'Social Cost of Carbon'!$C$6</f>
        <v>16453.544062137691</v>
      </c>
      <c r="M2150" s="23">
        <f t="shared" si="233"/>
        <v>8.5071426972229205E-2</v>
      </c>
      <c r="N2150" s="23">
        <f t="shared" si="234"/>
        <v>0.17014285394445841</v>
      </c>
      <c r="O2150" s="23">
        <f t="shared" si="235"/>
        <v>0.25521428091668763</v>
      </c>
      <c r="P2150" s="27"/>
    </row>
    <row r="2151" spans="1:16" x14ac:dyDescent="0.25">
      <c r="A2151" s="24">
        <f t="shared" si="236"/>
        <v>2021</v>
      </c>
      <c r="B2151" s="32">
        <v>44514</v>
      </c>
      <c r="C2151" s="28">
        <f>'Bitcoin Data'!C2151</f>
        <v>65466.839844000002</v>
      </c>
      <c r="D2151" s="26">
        <f>'Bitcoin Data'!K2151</f>
        <v>981.24727431312681</v>
      </c>
      <c r="E2151" s="25">
        <f>'Bitcoin Data'!J2151</f>
        <v>216646.57907571489</v>
      </c>
      <c r="F2151" s="25">
        <f t="shared" si="231"/>
        <v>212.58386520730852</v>
      </c>
      <c r="G2151" s="23">
        <f>'Emissions Factors'!$AB$39/1000</f>
        <v>0.49266147344102867</v>
      </c>
      <c r="H2151" s="26">
        <f t="shared" si="237"/>
        <v>104731.88026282165</v>
      </c>
      <c r="I2151" s="23">
        <f t="shared" si="232"/>
        <v>106.73342286340004</v>
      </c>
      <c r="J2151" s="26">
        <f>I2151*'Social Cost of Carbon'!$C$4</f>
        <v>5336.6711431700014</v>
      </c>
      <c r="K2151" s="26">
        <f>I2151*'Social Cost of Carbon'!$C$5</f>
        <v>10673.342286340003</v>
      </c>
      <c r="L2151" s="26">
        <f>I2151*'Social Cost of Carbon'!$C$6</f>
        <v>16010.013429510005</v>
      </c>
      <c r="M2151" s="23">
        <f t="shared" si="233"/>
        <v>8.1517164352009036E-2</v>
      </c>
      <c r="N2151" s="23">
        <f t="shared" si="234"/>
        <v>0.16303432870401807</v>
      </c>
      <c r="O2151" s="23">
        <f t="shared" si="235"/>
        <v>0.24455149305602711</v>
      </c>
      <c r="P2151" s="27"/>
    </row>
    <row r="2152" spans="1:16" x14ac:dyDescent="0.25">
      <c r="A2152" s="24">
        <f t="shared" si="236"/>
        <v>2021</v>
      </c>
      <c r="B2152" s="32">
        <v>44515</v>
      </c>
      <c r="C2152" s="28">
        <f>'Bitcoin Data'!C2152</f>
        <v>63557.871094000002</v>
      </c>
      <c r="D2152" s="26">
        <f>'Bitcoin Data'!K2152</f>
        <v>943.79194630872496</v>
      </c>
      <c r="E2152" s="25">
        <f>'Bitcoin Data'!J2152</f>
        <v>227202.35052104504</v>
      </c>
      <c r="F2152" s="25">
        <f t="shared" si="231"/>
        <v>214.43174860417426</v>
      </c>
      <c r="G2152" s="23">
        <f>'Emissions Factors'!$AB$39/1000</f>
        <v>0.49266147344102867</v>
      </c>
      <c r="H2152" s="26">
        <f t="shared" si="237"/>
        <v>105642.26121986873</v>
      </c>
      <c r="I2152" s="23">
        <f t="shared" si="232"/>
        <v>111.93384477696311</v>
      </c>
      <c r="J2152" s="26">
        <f>I2152*'Social Cost of Carbon'!$C$4</f>
        <v>5596.6922388481553</v>
      </c>
      <c r="K2152" s="26">
        <f>I2152*'Social Cost of Carbon'!$C$5</f>
        <v>11193.384477696311</v>
      </c>
      <c r="L2152" s="26">
        <f>I2152*'Social Cost of Carbon'!$C$6</f>
        <v>16790.076716544467</v>
      </c>
      <c r="M2152" s="23">
        <f t="shared" si="233"/>
        <v>8.8056634725395877E-2</v>
      </c>
      <c r="N2152" s="23">
        <f t="shared" si="234"/>
        <v>0.17611326945079175</v>
      </c>
      <c r="O2152" s="23">
        <f t="shared" si="235"/>
        <v>0.26416990417618763</v>
      </c>
      <c r="P2152" s="27"/>
    </row>
    <row r="2153" spans="1:16" x14ac:dyDescent="0.25">
      <c r="A2153" s="24">
        <f t="shared" si="236"/>
        <v>2021</v>
      </c>
      <c r="B2153" s="32">
        <v>44516</v>
      </c>
      <c r="C2153" s="28">
        <f>'Bitcoin Data'!C2153</f>
        <v>60161.246094000002</v>
      </c>
      <c r="D2153" s="26">
        <f>'Bitcoin Data'!K2153</f>
        <v>937.5</v>
      </c>
      <c r="E2153" s="25">
        <f>'Bitcoin Data'!J2153</f>
        <v>233620.41753955354</v>
      </c>
      <c r="F2153" s="25">
        <f t="shared" si="231"/>
        <v>219.01914144333145</v>
      </c>
      <c r="G2153" s="23">
        <f>'Emissions Factors'!$AB$39/1000</f>
        <v>0.49266147344102867</v>
      </c>
      <c r="H2153" s="26">
        <f t="shared" si="237"/>
        <v>107902.29293526075</v>
      </c>
      <c r="I2153" s="23">
        <f t="shared" si="232"/>
        <v>115.09577913094479</v>
      </c>
      <c r="J2153" s="26">
        <f>I2153*'Social Cost of Carbon'!$C$4</f>
        <v>5754.7889565472396</v>
      </c>
      <c r="K2153" s="26">
        <f>I2153*'Social Cost of Carbon'!$C$5</f>
        <v>11509.577913094479</v>
      </c>
      <c r="L2153" s="26">
        <f>I2153*'Social Cost of Carbon'!$C$6</f>
        <v>17264.366869641719</v>
      </c>
      <c r="M2153" s="23">
        <f t="shared" si="233"/>
        <v>9.5656079788566342E-2</v>
      </c>
      <c r="N2153" s="23">
        <f t="shared" si="234"/>
        <v>0.19131215957713268</v>
      </c>
      <c r="O2153" s="23">
        <f t="shared" si="235"/>
        <v>0.28696823936569904</v>
      </c>
      <c r="P2153" s="27"/>
    </row>
    <row r="2154" spans="1:16" x14ac:dyDescent="0.25">
      <c r="A2154" s="24">
        <f t="shared" si="236"/>
        <v>2021</v>
      </c>
      <c r="B2154" s="32">
        <v>44517</v>
      </c>
      <c r="C2154" s="28">
        <f>'Bitcoin Data'!C2154</f>
        <v>60368.011719000002</v>
      </c>
      <c r="D2154" s="26">
        <f>'Bitcoin Data'!K2154</f>
        <v>931.29139072847681</v>
      </c>
      <c r="E2154" s="25">
        <f>'Bitcoin Data'!J2154</f>
        <v>236151.26622566313</v>
      </c>
      <c r="F2154" s="25">
        <f t="shared" si="231"/>
        <v>219.9256411455886</v>
      </c>
      <c r="G2154" s="23">
        <f>'Emissions Factors'!$AB$39/1000</f>
        <v>0.49266147344102867</v>
      </c>
      <c r="H2154" s="26">
        <f t="shared" si="237"/>
        <v>108348.8904142486</v>
      </c>
      <c r="I2154" s="23">
        <f t="shared" si="232"/>
        <v>116.34263077369982</v>
      </c>
      <c r="J2154" s="26">
        <f>I2154*'Social Cost of Carbon'!$C$4</f>
        <v>5817.131538684991</v>
      </c>
      <c r="K2154" s="26">
        <f>I2154*'Social Cost of Carbon'!$C$5</f>
        <v>11634.263077369982</v>
      </c>
      <c r="L2154" s="26">
        <f>I2154*'Social Cost of Carbon'!$C$6</f>
        <v>17451.394616054975</v>
      </c>
      <c r="M2154" s="23">
        <f t="shared" si="233"/>
        <v>9.6361158385710577E-2</v>
      </c>
      <c r="N2154" s="23">
        <f t="shared" si="234"/>
        <v>0.19272231677142115</v>
      </c>
      <c r="O2154" s="23">
        <f t="shared" si="235"/>
        <v>0.28908347515713173</v>
      </c>
      <c r="P2154" s="27"/>
    </row>
    <row r="2155" spans="1:16" x14ac:dyDescent="0.25">
      <c r="A2155" s="24">
        <f t="shared" si="236"/>
        <v>2021</v>
      </c>
      <c r="B2155" s="32">
        <v>44518</v>
      </c>
      <c r="C2155" s="28">
        <f>'Bitcoin Data'!C2155</f>
        <v>56942.136719000002</v>
      </c>
      <c r="D2155" s="26">
        <f>'Bitcoin Data'!K2155</f>
        <v>900</v>
      </c>
      <c r="E2155" s="25">
        <f>'Bitcoin Data'!J2155</f>
        <v>245809.68938117541</v>
      </c>
      <c r="F2155" s="25">
        <f t="shared" si="231"/>
        <v>221.22872044305785</v>
      </c>
      <c r="G2155" s="23">
        <f>'Emissions Factors'!$AB$39/1000</f>
        <v>0.49266147344102867</v>
      </c>
      <c r="H2155" s="26">
        <f t="shared" si="237"/>
        <v>108990.86738095031</v>
      </c>
      <c r="I2155" s="23">
        <f t="shared" si="232"/>
        <v>121.10096375661145</v>
      </c>
      <c r="J2155" s="26">
        <f>I2155*'Social Cost of Carbon'!$C$4</f>
        <v>6055.0481878305727</v>
      </c>
      <c r="K2155" s="26">
        <f>I2155*'Social Cost of Carbon'!$C$5</f>
        <v>12110.096375661145</v>
      </c>
      <c r="L2155" s="26">
        <f>I2155*'Social Cost of Carbon'!$C$6</f>
        <v>18165.144563491718</v>
      </c>
      <c r="M2155" s="23">
        <f t="shared" si="233"/>
        <v>0.10633686294055369</v>
      </c>
      <c r="N2155" s="23">
        <f t="shared" si="234"/>
        <v>0.21267372588110739</v>
      </c>
      <c r="O2155" s="23">
        <f t="shared" si="235"/>
        <v>0.31901058882166106</v>
      </c>
      <c r="P2155" s="27"/>
    </row>
    <row r="2156" spans="1:16" x14ac:dyDescent="0.25">
      <c r="A2156" s="24">
        <f t="shared" si="236"/>
        <v>2021</v>
      </c>
      <c r="B2156" s="32">
        <v>44519</v>
      </c>
      <c r="C2156" s="28">
        <f>'Bitcoin Data'!C2156</f>
        <v>58119.578125</v>
      </c>
      <c r="D2156" s="26">
        <f>'Bitcoin Data'!K2156</f>
        <v>856.24583769384458</v>
      </c>
      <c r="E2156" s="25">
        <f>'Bitcoin Data'!J2156</f>
        <v>256508.24788336325</v>
      </c>
      <c r="F2156" s="25">
        <f t="shared" si="231"/>
        <v>219.63411958427068</v>
      </c>
      <c r="G2156" s="23">
        <f>'Emissions Factors'!$AB$39/1000</f>
        <v>0.49266147344102867</v>
      </c>
      <c r="H2156" s="26">
        <f t="shared" si="237"/>
        <v>108205.26897230987</v>
      </c>
      <c r="I2156" s="23">
        <f t="shared" si="232"/>
        <v>126.37173135199436</v>
      </c>
      <c r="J2156" s="26">
        <f>I2156*'Social Cost of Carbon'!$C$4</f>
        <v>6318.5865675997175</v>
      </c>
      <c r="K2156" s="26">
        <f>I2156*'Social Cost of Carbon'!$C$5</f>
        <v>12637.173135199435</v>
      </c>
      <c r="L2156" s="26">
        <f>I2156*'Social Cost of Carbon'!$C$6</f>
        <v>18955.759702799154</v>
      </c>
      <c r="M2156" s="23">
        <f t="shared" si="233"/>
        <v>0.10871700675476501</v>
      </c>
      <c r="N2156" s="23">
        <f t="shared" si="234"/>
        <v>0.21743401350953001</v>
      </c>
      <c r="O2156" s="23">
        <f t="shared" si="235"/>
        <v>0.32615102026429504</v>
      </c>
      <c r="P2156" s="27"/>
    </row>
    <row r="2157" spans="1:16" x14ac:dyDescent="0.25">
      <c r="A2157" s="24">
        <f t="shared" si="236"/>
        <v>2021</v>
      </c>
      <c r="B2157" s="32">
        <v>44520</v>
      </c>
      <c r="C2157" s="28">
        <f>'Bitcoin Data'!C2157</f>
        <v>59697.195312999997</v>
      </c>
      <c r="D2157" s="26">
        <f>'Bitcoin Data'!K2157</f>
        <v>906.25314671231513</v>
      </c>
      <c r="E2157" s="25">
        <f>'Bitcoin Data'!J2157</f>
        <v>242542.27555185455</v>
      </c>
      <c r="F2157" s="25">
        <f t="shared" si="231"/>
        <v>219.80470042963358</v>
      </c>
      <c r="G2157" s="23">
        <f>'Emissions Factors'!$AB$39/1000</f>
        <v>0.49266147344102867</v>
      </c>
      <c r="H2157" s="26">
        <f t="shared" si="237"/>
        <v>108289.3075829272</v>
      </c>
      <c r="I2157" s="23">
        <f t="shared" si="232"/>
        <v>119.49123484511665</v>
      </c>
      <c r="J2157" s="26">
        <f>I2157*'Social Cost of Carbon'!$C$4</f>
        <v>5974.5617422558325</v>
      </c>
      <c r="K2157" s="26">
        <f>I2157*'Social Cost of Carbon'!$C$5</f>
        <v>11949.123484511665</v>
      </c>
      <c r="L2157" s="26">
        <f>I2157*'Social Cost of Carbon'!$C$6</f>
        <v>17923.685226767499</v>
      </c>
      <c r="M2157" s="23">
        <f t="shared" si="233"/>
        <v>0.10008111287189364</v>
      </c>
      <c r="N2157" s="23">
        <f t="shared" si="234"/>
        <v>0.20016222574378728</v>
      </c>
      <c r="O2157" s="23">
        <f t="shared" si="235"/>
        <v>0.30024333861568092</v>
      </c>
      <c r="P2157" s="27"/>
    </row>
    <row r="2158" spans="1:16" x14ac:dyDescent="0.25">
      <c r="A2158" s="24">
        <f t="shared" si="236"/>
        <v>2021</v>
      </c>
      <c r="B2158" s="32">
        <v>44521</v>
      </c>
      <c r="C2158" s="28">
        <f>'Bitcoin Data'!C2158</f>
        <v>58730.476562999997</v>
      </c>
      <c r="D2158" s="26">
        <f>'Bitcoin Data'!K2158</f>
        <v>825.00687505729218</v>
      </c>
      <c r="E2158" s="25">
        <f>'Bitcoin Data'!J2158</f>
        <v>265987.44265195634</v>
      </c>
      <c r="F2158" s="25">
        <f t="shared" si="231"/>
        <v>219.44146886677123</v>
      </c>
      <c r="G2158" s="23">
        <f>'Emissions Factors'!$AB$39/1000</f>
        <v>0.49266147344102867</v>
      </c>
      <c r="H2158" s="26">
        <f t="shared" si="237"/>
        <v>108110.35738596713</v>
      </c>
      <c r="I2158" s="23">
        <f t="shared" si="232"/>
        <v>131.04176541372394</v>
      </c>
      <c r="J2158" s="26">
        <f>I2158*'Social Cost of Carbon'!$C$4</f>
        <v>6552.0882706861967</v>
      </c>
      <c r="K2158" s="26">
        <f>I2158*'Social Cost of Carbon'!$C$5</f>
        <v>13104.176541372393</v>
      </c>
      <c r="L2158" s="26">
        <f>I2158*'Social Cost of Carbon'!$C$6</f>
        <v>19656.264812058591</v>
      </c>
      <c r="M2158" s="23">
        <f t="shared" si="233"/>
        <v>0.11156198032307454</v>
      </c>
      <c r="N2158" s="23">
        <f t="shared" si="234"/>
        <v>0.22312396064614909</v>
      </c>
      <c r="O2158" s="23">
        <f t="shared" si="235"/>
        <v>0.33468594096922366</v>
      </c>
      <c r="P2158" s="27"/>
    </row>
    <row r="2159" spans="1:16" x14ac:dyDescent="0.25">
      <c r="A2159" s="24">
        <f t="shared" si="236"/>
        <v>2021</v>
      </c>
      <c r="B2159" s="32">
        <v>44522</v>
      </c>
      <c r="C2159" s="28">
        <f>'Bitcoin Data'!C2159</f>
        <v>56289.289062999997</v>
      </c>
      <c r="D2159" s="26">
        <f>'Bitcoin Data'!K2159</f>
        <v>881.22980515029872</v>
      </c>
      <c r="E2159" s="25">
        <f>'Bitcoin Data'!J2159</f>
        <v>243250.19499395508</v>
      </c>
      <c r="F2159" s="25">
        <f t="shared" si="231"/>
        <v>214.35932193729519</v>
      </c>
      <c r="G2159" s="23">
        <f>'Emissions Factors'!$AB$39/1000</f>
        <v>0.49266147344102867</v>
      </c>
      <c r="H2159" s="26">
        <f t="shared" si="237"/>
        <v>105606.57939144767</v>
      </c>
      <c r="I2159" s="23">
        <f t="shared" si="232"/>
        <v>119.83999948053945</v>
      </c>
      <c r="J2159" s="26">
        <f>I2159*'Social Cost of Carbon'!$C$4</f>
        <v>5991.9999740269723</v>
      </c>
      <c r="K2159" s="26">
        <f>I2159*'Social Cost of Carbon'!$C$5</f>
        <v>11983.999948053945</v>
      </c>
      <c r="L2159" s="26">
        <f>I2159*'Social Cost of Carbon'!$C$6</f>
        <v>17975.999922080919</v>
      </c>
      <c r="M2159" s="23">
        <f t="shared" si="233"/>
        <v>0.106450091549755</v>
      </c>
      <c r="N2159" s="23">
        <f t="shared" si="234"/>
        <v>0.21290018309951</v>
      </c>
      <c r="O2159" s="23">
        <f t="shared" si="235"/>
        <v>0.31935027464926502</v>
      </c>
      <c r="P2159" s="27"/>
    </row>
    <row r="2160" spans="1:16" x14ac:dyDescent="0.25">
      <c r="A2160" s="24">
        <f t="shared" si="236"/>
        <v>2021</v>
      </c>
      <c r="B2160" s="32">
        <v>44523</v>
      </c>
      <c r="C2160" s="28">
        <f>'Bitcoin Data'!C2160</f>
        <v>57569.074219000002</v>
      </c>
      <c r="D2160" s="26">
        <f>'Bitcoin Data'!K2160</f>
        <v>825.00687505729218</v>
      </c>
      <c r="E2160" s="25">
        <f>'Bitcoin Data'!J2160</f>
        <v>257111.50804974802</v>
      </c>
      <c r="F2160" s="25">
        <f t="shared" si="231"/>
        <v>212.11876179739042</v>
      </c>
      <c r="G2160" s="23">
        <f>'Emissions Factors'!$AB$39/1000</f>
        <v>0.49266147344102867</v>
      </c>
      <c r="H2160" s="26">
        <f t="shared" si="237"/>
        <v>104502.74173158896</v>
      </c>
      <c r="I2160" s="23">
        <f t="shared" si="232"/>
        <v>126.66893439443376</v>
      </c>
      <c r="J2160" s="26">
        <f>I2160*'Social Cost of Carbon'!$C$4</f>
        <v>6333.4467197216882</v>
      </c>
      <c r="K2160" s="26">
        <f>I2160*'Social Cost of Carbon'!$C$5</f>
        <v>12666.893439443376</v>
      </c>
      <c r="L2160" s="26">
        <f>I2160*'Social Cost of Carbon'!$C$6</f>
        <v>19000.340159165065</v>
      </c>
      <c r="M2160" s="23">
        <f t="shared" si="233"/>
        <v>0.11001473978248218</v>
      </c>
      <c r="N2160" s="23">
        <f t="shared" si="234"/>
        <v>0.22002947956496435</v>
      </c>
      <c r="O2160" s="23">
        <f t="shared" si="235"/>
        <v>0.33004421934744654</v>
      </c>
      <c r="P2160" s="27"/>
    </row>
    <row r="2161" spans="1:16" x14ac:dyDescent="0.25">
      <c r="A2161" s="24">
        <f t="shared" si="236"/>
        <v>2021</v>
      </c>
      <c r="B2161" s="32">
        <v>44524</v>
      </c>
      <c r="C2161" s="28">
        <f>'Bitcoin Data'!C2161</f>
        <v>56280.425780999998</v>
      </c>
      <c r="D2161" s="26">
        <f>'Bitcoin Data'!K2161</f>
        <v>981.24727431312681</v>
      </c>
      <c r="E2161" s="25">
        <f>'Bitcoin Data'!J2161</f>
        <v>212159.68109504777</v>
      </c>
      <c r="F2161" s="25">
        <f t="shared" si="231"/>
        <v>208.18110879365784</v>
      </c>
      <c r="G2161" s="23">
        <f>'Emissions Factors'!$AB$39/1000</f>
        <v>0.49266147344102867</v>
      </c>
      <c r="H2161" s="26">
        <f t="shared" si="237"/>
        <v>102562.81180087056</v>
      </c>
      <c r="I2161" s="23">
        <f t="shared" si="232"/>
        <v>104.52290109306499</v>
      </c>
      <c r="J2161" s="26">
        <f>I2161*'Social Cost of Carbon'!$C$4</f>
        <v>5226.1450546532496</v>
      </c>
      <c r="K2161" s="26">
        <f>I2161*'Social Cost of Carbon'!$C$5</f>
        <v>10452.290109306499</v>
      </c>
      <c r="L2161" s="26">
        <f>I2161*'Social Cost of Carbon'!$C$6</f>
        <v>15678.435163959748</v>
      </c>
      <c r="M2161" s="23">
        <f t="shared" si="233"/>
        <v>9.2859017715846259E-2</v>
      </c>
      <c r="N2161" s="23">
        <f t="shared" si="234"/>
        <v>0.18571803543169252</v>
      </c>
      <c r="O2161" s="23">
        <f t="shared" si="235"/>
        <v>0.27857705314753878</v>
      </c>
      <c r="P2161" s="27"/>
    </row>
    <row r="2162" spans="1:16" x14ac:dyDescent="0.25">
      <c r="A2162" s="24">
        <f t="shared" si="236"/>
        <v>2021</v>
      </c>
      <c r="B2162" s="32">
        <v>44525</v>
      </c>
      <c r="C2162" s="28">
        <f>'Bitcoin Data'!C2162</f>
        <v>57274.679687999997</v>
      </c>
      <c r="D2162" s="26">
        <f>'Bitcoin Data'!K2162</f>
        <v>812.49435767807176</v>
      </c>
      <c r="E2162" s="25">
        <f>'Bitcoin Data'!J2162</f>
        <v>258177.58377643515</v>
      </c>
      <c r="F2162" s="25">
        <f t="shared" si="231"/>
        <v>209.76783009731122</v>
      </c>
      <c r="G2162" s="23">
        <f>'Emissions Factors'!$AB$39/1000</f>
        <v>0.49266147344102867</v>
      </c>
      <c r="H2162" s="26">
        <f t="shared" si="237"/>
        <v>103344.52825626871</v>
      </c>
      <c r="I2162" s="23">
        <f t="shared" si="232"/>
        <v>127.19414883274315</v>
      </c>
      <c r="J2162" s="26">
        <f>I2162*'Social Cost of Carbon'!$C$4</f>
        <v>6359.7074416371579</v>
      </c>
      <c r="K2162" s="26">
        <f>I2162*'Social Cost of Carbon'!$C$5</f>
        <v>12719.414883274316</v>
      </c>
      <c r="L2162" s="26">
        <f>I2162*'Social Cost of Carbon'!$C$6</f>
        <v>19079.122324911474</v>
      </c>
      <c r="M2162" s="23">
        <f t="shared" si="233"/>
        <v>0.11103872559883775</v>
      </c>
      <c r="N2162" s="23">
        <f t="shared" si="234"/>
        <v>0.2220774511976755</v>
      </c>
      <c r="O2162" s="23">
        <f t="shared" si="235"/>
        <v>0.33311617679651329</v>
      </c>
      <c r="P2162" s="27"/>
    </row>
    <row r="2163" spans="1:16" x14ac:dyDescent="0.25">
      <c r="A2163" s="24">
        <f t="shared" si="236"/>
        <v>2021</v>
      </c>
      <c r="B2163" s="32">
        <v>44526</v>
      </c>
      <c r="C2163" s="28">
        <f>'Bitcoin Data'!C2163</f>
        <v>53569.765625</v>
      </c>
      <c r="D2163" s="26">
        <f>'Bitcoin Data'!K2163</f>
        <v>825.00687505729218</v>
      </c>
      <c r="E2163" s="25">
        <f>'Bitcoin Data'!J2163</f>
        <v>250524.3995572998</v>
      </c>
      <c r="F2163" s="25">
        <f t="shared" si="231"/>
        <v>206.68435200437239</v>
      </c>
      <c r="G2163" s="23">
        <f>'Emissions Factors'!$AB$39/1000</f>
        <v>0.49266147344102867</v>
      </c>
      <c r="H2163" s="26">
        <f t="shared" si="237"/>
        <v>101825.41739567833</v>
      </c>
      <c r="I2163" s="23">
        <f t="shared" si="232"/>
        <v>123.4237198188283</v>
      </c>
      <c r="J2163" s="26">
        <f>I2163*'Social Cost of Carbon'!$C$4</f>
        <v>6171.1859909414152</v>
      </c>
      <c r="K2163" s="26">
        <f>I2163*'Social Cost of Carbon'!$C$5</f>
        <v>12342.37198188283</v>
      </c>
      <c r="L2163" s="26">
        <f>I2163*'Social Cost of Carbon'!$C$6</f>
        <v>18513.557972824245</v>
      </c>
      <c r="M2163" s="23">
        <f t="shared" si="233"/>
        <v>0.11519904780134858</v>
      </c>
      <c r="N2163" s="23">
        <f t="shared" si="234"/>
        <v>0.23039809560269717</v>
      </c>
      <c r="O2163" s="23">
        <f t="shared" si="235"/>
        <v>0.34559714340404574</v>
      </c>
      <c r="P2163" s="27"/>
    </row>
    <row r="2164" spans="1:16" x14ac:dyDescent="0.25">
      <c r="A2164" s="24">
        <f t="shared" si="236"/>
        <v>2021</v>
      </c>
      <c r="B2164" s="32">
        <v>44527</v>
      </c>
      <c r="C2164" s="28">
        <f>'Bitcoin Data'!C2164</f>
        <v>54815.078125</v>
      </c>
      <c r="D2164" s="26">
        <f>'Bitcoin Data'!K2164</f>
        <v>893.74379344587885</v>
      </c>
      <c r="E2164" s="25">
        <f>'Bitcoin Data'!J2164</f>
        <v>229946.11605150253</v>
      </c>
      <c r="F2164" s="25">
        <f t="shared" si="231"/>
        <v>205.51291404801617</v>
      </c>
      <c r="G2164" s="23">
        <f>'Emissions Factors'!$AB$39/1000</f>
        <v>0.49266147344102867</v>
      </c>
      <c r="H2164" s="26">
        <f t="shared" si="237"/>
        <v>101248.29504605514</v>
      </c>
      <c r="I2164" s="23">
        <f t="shared" si="232"/>
        <v>113.285592345975</v>
      </c>
      <c r="J2164" s="26">
        <f>I2164*'Social Cost of Carbon'!$C$4</f>
        <v>5664.2796172987501</v>
      </c>
      <c r="K2164" s="26">
        <f>I2164*'Social Cost of Carbon'!$C$5</f>
        <v>11328.5592345975</v>
      </c>
      <c r="L2164" s="26">
        <f>I2164*'Social Cost of Carbon'!$C$6</f>
        <v>16992.838851896249</v>
      </c>
      <c r="M2164" s="23">
        <f t="shared" si="233"/>
        <v>0.1033343344760352</v>
      </c>
      <c r="N2164" s="23">
        <f t="shared" si="234"/>
        <v>0.20666866895207039</v>
      </c>
      <c r="O2164" s="23">
        <f t="shared" si="235"/>
        <v>0.31000300342810555</v>
      </c>
      <c r="P2164" s="27"/>
    </row>
    <row r="2165" spans="1:16" x14ac:dyDescent="0.25">
      <c r="A2165" s="24">
        <f t="shared" si="236"/>
        <v>2021</v>
      </c>
      <c r="B2165" s="32">
        <v>44528</v>
      </c>
      <c r="C2165" s="28">
        <f>'Bitcoin Data'!C2165</f>
        <v>57248.457030999998</v>
      </c>
      <c r="D2165" s="26">
        <f>'Bitcoin Data'!K2165</f>
        <v>868.72586872586874</v>
      </c>
      <c r="E2165" s="25">
        <f>'Bitcoin Data'!J2165</f>
        <v>235953.1392888625</v>
      </c>
      <c r="F2165" s="25">
        <f t="shared" si="231"/>
        <v>204.97859590731298</v>
      </c>
      <c r="G2165" s="23">
        <f>'Emissions Factors'!$AB$39/1000</f>
        <v>0.49266147344102867</v>
      </c>
      <c r="H2165" s="26">
        <f t="shared" si="237"/>
        <v>100985.05708357002</v>
      </c>
      <c r="I2165" s="23">
        <f t="shared" si="232"/>
        <v>116.24502126508727</v>
      </c>
      <c r="J2165" s="26">
        <f>I2165*'Social Cost of Carbon'!$C$4</f>
        <v>5812.2510632543635</v>
      </c>
      <c r="K2165" s="26">
        <f>I2165*'Social Cost of Carbon'!$C$5</f>
        <v>11624.502126508727</v>
      </c>
      <c r="L2165" s="26">
        <f>I2165*'Social Cost of Carbon'!$C$6</f>
        <v>17436.753189763091</v>
      </c>
      <c r="M2165" s="23">
        <f t="shared" si="233"/>
        <v>0.1015267723304234</v>
      </c>
      <c r="N2165" s="23">
        <f t="shared" si="234"/>
        <v>0.2030535446608468</v>
      </c>
      <c r="O2165" s="23">
        <f t="shared" si="235"/>
        <v>0.30458031699127019</v>
      </c>
      <c r="P2165" s="27"/>
    </row>
    <row r="2166" spans="1:16" x14ac:dyDescent="0.25">
      <c r="A2166" s="24">
        <f t="shared" si="236"/>
        <v>2021</v>
      </c>
      <c r="B2166" s="32">
        <v>44529</v>
      </c>
      <c r="C2166" s="28">
        <f>'Bitcoin Data'!C2166</f>
        <v>57806.566405999998</v>
      </c>
      <c r="D2166" s="26">
        <f>'Bitcoin Data'!K2166</f>
        <v>893.74379344587885</v>
      </c>
      <c r="E2166" s="25">
        <f>'Bitcoin Data'!J2166</f>
        <v>230580.10364299983</v>
      </c>
      <c r="F2166" s="25">
        <f t="shared" si="231"/>
        <v>206.0795365230386</v>
      </c>
      <c r="G2166" s="23">
        <f>'Emissions Factors'!$AB$39/1000</f>
        <v>0.49266147344102867</v>
      </c>
      <c r="H2166" s="26">
        <f t="shared" si="237"/>
        <v>101527.44810948448</v>
      </c>
      <c r="I2166" s="23">
        <f t="shared" si="232"/>
        <v>113.5979336069454</v>
      </c>
      <c r="J2166" s="26">
        <f>I2166*'Social Cost of Carbon'!$C$4</f>
        <v>5679.8966803472704</v>
      </c>
      <c r="K2166" s="26">
        <f>I2166*'Social Cost of Carbon'!$C$5</f>
        <v>11359.793360694541</v>
      </c>
      <c r="L2166" s="26">
        <f>I2166*'Social Cost of Carbon'!$C$6</f>
        <v>17039.690041041809</v>
      </c>
      <c r="M2166" s="23">
        <f t="shared" si="233"/>
        <v>9.8256946113265936E-2</v>
      </c>
      <c r="N2166" s="23">
        <f t="shared" si="234"/>
        <v>0.19651389222653187</v>
      </c>
      <c r="O2166" s="23">
        <f t="shared" si="235"/>
        <v>0.29477083833979778</v>
      </c>
      <c r="P2166" s="27"/>
    </row>
    <row r="2167" spans="1:16" x14ac:dyDescent="0.25">
      <c r="A2167" s="24">
        <f t="shared" si="236"/>
        <v>2021</v>
      </c>
      <c r="B2167" s="32">
        <v>44530</v>
      </c>
      <c r="C2167" s="28">
        <f>'Bitcoin Data'!C2167</f>
        <v>57005.425780999998</v>
      </c>
      <c r="D2167" s="26">
        <f>'Bitcoin Data'!K2167</f>
        <v>837.52093802345053</v>
      </c>
      <c r="E2167" s="25">
        <f>'Bitcoin Data'!J2167</f>
        <v>245892.74935801557</v>
      </c>
      <c r="F2167" s="25">
        <f t="shared" si="231"/>
        <v>205.94032609549043</v>
      </c>
      <c r="G2167" s="23">
        <f>'Emissions Factors'!$AB$39/1000</f>
        <v>0.49266147344102867</v>
      </c>
      <c r="H2167" s="26">
        <f t="shared" si="237"/>
        <v>101458.86449513024</v>
      </c>
      <c r="I2167" s="23">
        <f t="shared" si="232"/>
        <v>121.1418842071855</v>
      </c>
      <c r="J2167" s="26">
        <f>I2167*'Social Cost of Carbon'!$C$4</f>
        <v>6057.0942103592752</v>
      </c>
      <c r="K2167" s="26">
        <f>I2167*'Social Cost of Carbon'!$C$5</f>
        <v>12114.18842071855</v>
      </c>
      <c r="L2167" s="26">
        <f>I2167*'Social Cost of Carbon'!$C$6</f>
        <v>18171.282631077825</v>
      </c>
      <c r="M2167" s="23">
        <f t="shared" si="233"/>
        <v>0.10625469641484749</v>
      </c>
      <c r="N2167" s="23">
        <f t="shared" si="234"/>
        <v>0.21250939282969497</v>
      </c>
      <c r="O2167" s="23">
        <f t="shared" si="235"/>
        <v>0.31876408924454247</v>
      </c>
      <c r="P2167" s="27"/>
    </row>
    <row r="2168" spans="1:16" x14ac:dyDescent="0.25">
      <c r="A2168" s="24">
        <f t="shared" si="236"/>
        <v>2021</v>
      </c>
      <c r="B2168" s="32">
        <v>44531</v>
      </c>
      <c r="C2168" s="28">
        <f>'Bitcoin Data'!C2168</f>
        <v>57229.828125</v>
      </c>
      <c r="D2168" s="26">
        <f>'Bitcoin Data'!K2168</f>
        <v>856.24583769384458</v>
      </c>
      <c r="E2168" s="25">
        <f>'Bitcoin Data'!J2168</f>
        <v>240386.1492917944</v>
      </c>
      <c r="F2168" s="25">
        <f t="shared" si="231"/>
        <v>205.82963977035007</v>
      </c>
      <c r="G2168" s="23">
        <f>'Emissions Factors'!$AB$39/1000</f>
        <v>0.49266147344102867</v>
      </c>
      <c r="H2168" s="26">
        <f t="shared" si="237"/>
        <v>101404.33360709682</v>
      </c>
      <c r="I2168" s="23">
        <f t="shared" si="232"/>
        <v>118.42899450491052</v>
      </c>
      <c r="J2168" s="26">
        <f>I2168*'Social Cost of Carbon'!$C$4</f>
        <v>5921.4497252455258</v>
      </c>
      <c r="K2168" s="26">
        <f>I2168*'Social Cost of Carbon'!$C$5</f>
        <v>11842.899450491052</v>
      </c>
      <c r="L2168" s="26">
        <f>I2168*'Social Cost of Carbon'!$C$6</f>
        <v>17764.349175736577</v>
      </c>
      <c r="M2168" s="23">
        <f t="shared" si="233"/>
        <v>0.10346789286719574</v>
      </c>
      <c r="N2168" s="23">
        <f t="shared" si="234"/>
        <v>0.20693578573439148</v>
      </c>
      <c r="O2168" s="23">
        <f t="shared" si="235"/>
        <v>0.31040367860158724</v>
      </c>
      <c r="P2168" s="27"/>
    </row>
    <row r="2169" spans="1:16" x14ac:dyDescent="0.25">
      <c r="A2169" s="24">
        <f t="shared" si="236"/>
        <v>2021</v>
      </c>
      <c r="B2169" s="32">
        <v>44532</v>
      </c>
      <c r="C2169" s="28">
        <f>'Bitcoin Data'!C2169</f>
        <v>56477.816405999998</v>
      </c>
      <c r="D2169" s="26">
        <f>'Bitcoin Data'!K2169</f>
        <v>968.78363832077503</v>
      </c>
      <c r="E2169" s="25">
        <f>'Bitcoin Data'!J2169</f>
        <v>207534.60310863066</v>
      </c>
      <c r="F2169" s="25">
        <f t="shared" si="231"/>
        <v>201.05612787703723</v>
      </c>
      <c r="G2169" s="23">
        <f>'Emissions Factors'!$AB$39/1000</f>
        <v>0.49266147344102867</v>
      </c>
      <c r="H2169" s="26">
        <f t="shared" si="237"/>
        <v>99052.608204249045</v>
      </c>
      <c r="I2169" s="23">
        <f t="shared" si="232"/>
        <v>102.24430335749707</v>
      </c>
      <c r="J2169" s="26">
        <f>I2169*'Social Cost of Carbon'!$C$4</f>
        <v>5112.2151678748542</v>
      </c>
      <c r="K2169" s="26">
        <f>I2169*'Social Cost of Carbon'!$C$5</f>
        <v>10224.430335749708</v>
      </c>
      <c r="L2169" s="26">
        <f>I2169*'Social Cost of Carbon'!$C$6</f>
        <v>15336.645503624561</v>
      </c>
      <c r="M2169" s="23">
        <f t="shared" si="233"/>
        <v>9.0517224163286725E-2</v>
      </c>
      <c r="N2169" s="23">
        <f t="shared" si="234"/>
        <v>0.18103444832657345</v>
      </c>
      <c r="O2169" s="23">
        <f t="shared" si="235"/>
        <v>0.27155167248986012</v>
      </c>
      <c r="P2169" s="27"/>
    </row>
    <row r="2170" spans="1:16" x14ac:dyDescent="0.25">
      <c r="A2170" s="24">
        <f t="shared" si="236"/>
        <v>2021</v>
      </c>
      <c r="B2170" s="32">
        <v>44533</v>
      </c>
      <c r="C2170" s="28">
        <f>'Bitcoin Data'!C2170</f>
        <v>53598.246094000002</v>
      </c>
      <c r="D2170" s="26">
        <f>'Bitcoin Data'!K2170</f>
        <v>1050.0525026251314</v>
      </c>
      <c r="E2170" s="25">
        <f>'Bitcoin Data'!J2170</f>
        <v>195936.97226033936</v>
      </c>
      <c r="F2170" s="25">
        <f t="shared" si="231"/>
        <v>205.74410807876029</v>
      </c>
      <c r="G2170" s="23">
        <f>'Emissions Factors'!$AB$39/1000</f>
        <v>0.49266147344102867</v>
      </c>
      <c r="H2170" s="26">
        <f t="shared" si="237"/>
        <v>101362.1954378923</v>
      </c>
      <c r="I2170" s="23">
        <f t="shared" si="232"/>
        <v>96.530597455352748</v>
      </c>
      <c r="J2170" s="26">
        <f>I2170*'Social Cost of Carbon'!$C$4</f>
        <v>4826.5298727676372</v>
      </c>
      <c r="K2170" s="26">
        <f>I2170*'Social Cost of Carbon'!$C$5</f>
        <v>9653.0597455352745</v>
      </c>
      <c r="L2170" s="26">
        <f>I2170*'Social Cost of Carbon'!$C$6</f>
        <v>14479.589618302913</v>
      </c>
      <c r="M2170" s="23">
        <f t="shared" si="233"/>
        <v>9.0050145751092742E-2</v>
      </c>
      <c r="N2170" s="23">
        <f t="shared" si="234"/>
        <v>0.18010029150218548</v>
      </c>
      <c r="O2170" s="23">
        <f t="shared" si="235"/>
        <v>0.27015043725327825</v>
      </c>
      <c r="P2170" s="27"/>
    </row>
    <row r="2171" spans="1:16" x14ac:dyDescent="0.25">
      <c r="A2171" s="24">
        <f t="shared" si="236"/>
        <v>2021</v>
      </c>
      <c r="B2171" s="32">
        <v>44534</v>
      </c>
      <c r="C2171" s="28">
        <f>'Bitcoin Data'!C2171</f>
        <v>49200.703125</v>
      </c>
      <c r="D2171" s="26">
        <f>'Bitcoin Data'!K2171</f>
        <v>968.78363832077503</v>
      </c>
      <c r="E2171" s="25">
        <f>'Bitcoin Data'!J2171</f>
        <v>219564.19259172992</v>
      </c>
      <c r="F2171" s="25">
        <f t="shared" si="231"/>
        <v>212.71019734397947</v>
      </c>
      <c r="G2171" s="23">
        <f>'Emissions Factors'!$AB$39/1000</f>
        <v>0.49266147344102867</v>
      </c>
      <c r="H2171" s="26">
        <f t="shared" si="237"/>
        <v>104794.11923941692</v>
      </c>
      <c r="I2171" s="23">
        <f t="shared" si="232"/>
        <v>108.17081863713145</v>
      </c>
      <c r="J2171" s="26">
        <f>I2171*'Social Cost of Carbon'!$C$4</f>
        <v>5408.5409318565726</v>
      </c>
      <c r="K2171" s="26">
        <f>I2171*'Social Cost of Carbon'!$C$5</f>
        <v>10817.081863713145</v>
      </c>
      <c r="L2171" s="26">
        <f>I2171*'Social Cost of Carbon'!$C$6</f>
        <v>16225.622795569718</v>
      </c>
      <c r="M2171" s="23">
        <f t="shared" si="233"/>
        <v>0.10992812273669254</v>
      </c>
      <c r="N2171" s="23">
        <f t="shared" si="234"/>
        <v>0.21985624547338509</v>
      </c>
      <c r="O2171" s="23">
        <f t="shared" si="235"/>
        <v>0.32978436821007762</v>
      </c>
      <c r="P2171" s="27"/>
    </row>
    <row r="2172" spans="1:16" x14ac:dyDescent="0.25">
      <c r="A2172" s="24">
        <f t="shared" si="236"/>
        <v>2021</v>
      </c>
      <c r="B2172" s="32">
        <v>44535</v>
      </c>
      <c r="C2172" s="28">
        <f>'Bitcoin Data'!C2172</f>
        <v>49368.847655999998</v>
      </c>
      <c r="D2172" s="26">
        <f>'Bitcoin Data'!K2172</f>
        <v>1037.4639769452449</v>
      </c>
      <c r="E2172" s="25">
        <f>'Bitcoin Data'!J2172</f>
        <v>206890.51174368628</v>
      </c>
      <c r="F2172" s="25">
        <f t="shared" si="231"/>
        <v>214.64145310584166</v>
      </c>
      <c r="G2172" s="23">
        <f>'Emissions Factors'!$AB$39/1000</f>
        <v>0.49266147344102867</v>
      </c>
      <c r="H2172" s="26">
        <f t="shared" si="237"/>
        <v>105745.5745486474</v>
      </c>
      <c r="I2172" s="23">
        <f t="shared" si="232"/>
        <v>101.92698435661293</v>
      </c>
      <c r="J2172" s="26">
        <f>I2172*'Social Cost of Carbon'!$C$4</f>
        <v>5096.3492178306469</v>
      </c>
      <c r="K2172" s="26">
        <f>I2172*'Social Cost of Carbon'!$C$5</f>
        <v>10192.698435661294</v>
      </c>
      <c r="L2172" s="26">
        <f>I2172*'Social Cost of Carbon'!$C$6</f>
        <v>15289.04765349194</v>
      </c>
      <c r="M2172" s="23">
        <f t="shared" si="233"/>
        <v>0.10323006227209897</v>
      </c>
      <c r="N2172" s="23">
        <f t="shared" si="234"/>
        <v>0.20646012454419793</v>
      </c>
      <c r="O2172" s="23">
        <f t="shared" si="235"/>
        <v>0.3096901868162969</v>
      </c>
      <c r="P2172" s="27"/>
    </row>
    <row r="2173" spans="1:16" x14ac:dyDescent="0.25">
      <c r="A2173" s="24">
        <f t="shared" si="236"/>
        <v>2021</v>
      </c>
      <c r="B2173" s="32">
        <v>44536</v>
      </c>
      <c r="C2173" s="28">
        <f>'Bitcoin Data'!C2173</f>
        <v>50582.625</v>
      </c>
      <c r="D2173" s="26">
        <f>'Bitcoin Data'!K2173</f>
        <v>1075.011944577162</v>
      </c>
      <c r="E2173" s="25">
        <f>'Bitcoin Data'!J2173</f>
        <v>204623.64118722809</v>
      </c>
      <c r="F2173" s="25">
        <f t="shared" si="231"/>
        <v>219.97285841914155</v>
      </c>
      <c r="G2173" s="23">
        <f>'Emissions Factors'!$AB$39/1000</f>
        <v>0.49266147344102867</v>
      </c>
      <c r="H2173" s="26">
        <f t="shared" si="237"/>
        <v>108372.15254580906</v>
      </c>
      <c r="I2173" s="23">
        <f t="shared" si="232"/>
        <v>100.81018456816815</v>
      </c>
      <c r="J2173" s="26">
        <f>I2173*'Social Cost of Carbon'!$C$4</f>
        <v>5040.5092284084076</v>
      </c>
      <c r="K2173" s="26">
        <f>I2173*'Social Cost of Carbon'!$C$5</f>
        <v>10081.018456816815</v>
      </c>
      <c r="L2173" s="26">
        <f>I2173*'Social Cost of Carbon'!$C$6</f>
        <v>15121.527685225223</v>
      </c>
      <c r="M2173" s="23">
        <f t="shared" si="233"/>
        <v>9.9649024312368287E-2</v>
      </c>
      <c r="N2173" s="23">
        <f t="shared" si="234"/>
        <v>0.19929804862473657</v>
      </c>
      <c r="O2173" s="23">
        <f t="shared" si="235"/>
        <v>0.29894707293710482</v>
      </c>
      <c r="P2173" s="27"/>
    </row>
    <row r="2174" spans="1:16" x14ac:dyDescent="0.25">
      <c r="A2174" s="24">
        <f t="shared" si="236"/>
        <v>2021</v>
      </c>
      <c r="B2174" s="32">
        <v>44537</v>
      </c>
      <c r="C2174" s="28">
        <f>'Bitcoin Data'!C2174</f>
        <v>50700.085937999997</v>
      </c>
      <c r="D2174" s="26">
        <f>'Bitcoin Data'!K2174</f>
        <v>962.46390760346469</v>
      </c>
      <c r="E2174" s="25">
        <f>'Bitcoin Data'!J2174</f>
        <v>234690.34411360641</v>
      </c>
      <c r="F2174" s="25">
        <f t="shared" si="231"/>
        <v>225.88098567238339</v>
      </c>
      <c r="G2174" s="23">
        <f>'Emissions Factors'!$AB$39/1000</f>
        <v>0.49266147344102867</v>
      </c>
      <c r="H2174" s="26">
        <f t="shared" si="237"/>
        <v>111282.85922366829</v>
      </c>
      <c r="I2174" s="23">
        <f t="shared" si="232"/>
        <v>115.62289073339139</v>
      </c>
      <c r="J2174" s="26">
        <f>I2174*'Social Cost of Carbon'!$C$4</f>
        <v>5781.1445366695698</v>
      </c>
      <c r="K2174" s="26">
        <f>I2174*'Social Cost of Carbon'!$C$5</f>
        <v>11562.28907333914</v>
      </c>
      <c r="L2174" s="26">
        <f>I2174*'Social Cost of Carbon'!$C$6</f>
        <v>17343.433610008709</v>
      </c>
      <c r="M2174" s="23">
        <f t="shared" si="233"/>
        <v>0.11402632618294183</v>
      </c>
      <c r="N2174" s="23">
        <f t="shared" si="234"/>
        <v>0.22805265236588365</v>
      </c>
      <c r="O2174" s="23">
        <f t="shared" si="235"/>
        <v>0.34207897854882546</v>
      </c>
      <c r="P2174" s="27"/>
    </row>
    <row r="2175" spans="1:16" x14ac:dyDescent="0.25">
      <c r="A2175" s="24">
        <f t="shared" si="236"/>
        <v>2021</v>
      </c>
      <c r="B2175" s="32">
        <v>44538</v>
      </c>
      <c r="C2175" s="28">
        <f>'Bitcoin Data'!C2175</f>
        <v>50504.796875</v>
      </c>
      <c r="D2175" s="26">
        <f>'Bitcoin Data'!K2175</f>
        <v>1050.0525026251314</v>
      </c>
      <c r="E2175" s="25">
        <f>'Bitcoin Data'!J2175</f>
        <v>218954.27860655205</v>
      </c>
      <c r="F2175" s="25">
        <f t="shared" si="231"/>
        <v>229.91348821129023</v>
      </c>
      <c r="G2175" s="23">
        <f>'Emissions Factors'!$AB$39/1000</f>
        <v>0.49266147344102867</v>
      </c>
      <c r="H2175" s="26">
        <f t="shared" si="237"/>
        <v>113269.51786614081</v>
      </c>
      <c r="I2175" s="23">
        <f t="shared" si="232"/>
        <v>107.87033751452144</v>
      </c>
      <c r="J2175" s="26">
        <f>I2175*'Social Cost of Carbon'!$C$4</f>
        <v>5393.5168757260717</v>
      </c>
      <c r="K2175" s="26">
        <f>I2175*'Social Cost of Carbon'!$C$5</f>
        <v>10787.033751452143</v>
      </c>
      <c r="L2175" s="26">
        <f>I2175*'Social Cost of Carbon'!$C$6</f>
        <v>16180.550627178216</v>
      </c>
      <c r="M2175" s="23">
        <f t="shared" si="233"/>
        <v>0.10679217043630714</v>
      </c>
      <c r="N2175" s="23">
        <f t="shared" si="234"/>
        <v>0.21358434087261427</v>
      </c>
      <c r="O2175" s="23">
        <f t="shared" si="235"/>
        <v>0.32037651130892142</v>
      </c>
      <c r="P2175" s="27"/>
    </row>
    <row r="2176" spans="1:16" x14ac:dyDescent="0.25">
      <c r="A2176" s="24">
        <f t="shared" si="236"/>
        <v>2021</v>
      </c>
      <c r="B2176" s="32">
        <v>44539</v>
      </c>
      <c r="C2176" s="28">
        <f>'Bitcoin Data'!C2176</f>
        <v>47672.121094000002</v>
      </c>
      <c r="D2176" s="26">
        <f>'Bitcoin Data'!K2176</f>
        <v>1018.7910346388952</v>
      </c>
      <c r="E2176" s="25">
        <f>'Bitcoin Data'!J2176</f>
        <v>231867.92566651403</v>
      </c>
      <c r="F2176" s="25">
        <f t="shared" si="231"/>
        <v>236.22496388936227</v>
      </c>
      <c r="G2176" s="23">
        <f>'Emissions Factors'!$AB$39/1000</f>
        <v>0.49266147344102867</v>
      </c>
      <c r="H2176" s="26">
        <f t="shared" si="237"/>
        <v>116378.93877328701</v>
      </c>
      <c r="I2176" s="23">
        <f t="shared" si="232"/>
        <v>114.23239390257972</v>
      </c>
      <c r="J2176" s="26">
        <f>I2176*'Social Cost of Carbon'!$C$4</f>
        <v>5711.6196951289858</v>
      </c>
      <c r="K2176" s="26">
        <f>I2176*'Social Cost of Carbon'!$C$5</f>
        <v>11423.239390257972</v>
      </c>
      <c r="L2176" s="26">
        <f>I2176*'Social Cost of Carbon'!$C$6</f>
        <v>17134.859085386957</v>
      </c>
      <c r="M2176" s="23">
        <f t="shared" si="233"/>
        <v>0.11981047966938162</v>
      </c>
      <c r="N2176" s="23">
        <f t="shared" si="234"/>
        <v>0.23962095933876323</v>
      </c>
      <c r="O2176" s="23">
        <f t="shared" si="235"/>
        <v>0.35943143900814484</v>
      </c>
      <c r="P2176" s="27"/>
    </row>
    <row r="2177" spans="1:16" x14ac:dyDescent="0.25">
      <c r="A2177" s="24">
        <f t="shared" si="236"/>
        <v>2021</v>
      </c>
      <c r="B2177" s="32">
        <v>44540</v>
      </c>
      <c r="C2177" s="28">
        <f>'Bitcoin Data'!C2177</f>
        <v>47243.304687999997</v>
      </c>
      <c r="D2177" s="26">
        <f>'Bitcoin Data'!K2177</f>
        <v>974.97562560935978</v>
      </c>
      <c r="E2177" s="25">
        <f>'Bitcoin Data'!J2177</f>
        <v>243860.29112103221</v>
      </c>
      <c r="F2177" s="25">
        <f t="shared" si="231"/>
        <v>237.75783989700898</v>
      </c>
      <c r="G2177" s="23">
        <f>'Emissions Factors'!$AB$39/1000</f>
        <v>0.49266147344102867</v>
      </c>
      <c r="H2177" s="26">
        <f t="shared" si="237"/>
        <v>117134.12772581664</v>
      </c>
      <c r="I2177" s="23">
        <f t="shared" si="232"/>
        <v>120.14057033744592</v>
      </c>
      <c r="J2177" s="26">
        <f>I2177*'Social Cost of Carbon'!$C$4</f>
        <v>6007.0285168722958</v>
      </c>
      <c r="K2177" s="26">
        <f>I2177*'Social Cost of Carbon'!$C$5</f>
        <v>12014.057033744592</v>
      </c>
      <c r="L2177" s="26">
        <f>I2177*'Social Cost of Carbon'!$C$6</f>
        <v>18021.085550616888</v>
      </c>
      <c r="M2177" s="23">
        <f t="shared" si="233"/>
        <v>0.12715089591093121</v>
      </c>
      <c r="N2177" s="23">
        <f t="shared" si="234"/>
        <v>0.25430179182186241</v>
      </c>
      <c r="O2177" s="23">
        <f t="shared" si="235"/>
        <v>0.38145268773279362</v>
      </c>
      <c r="P2177" s="27"/>
    </row>
    <row r="2178" spans="1:16" x14ac:dyDescent="0.25">
      <c r="A2178" s="24">
        <f t="shared" si="236"/>
        <v>2021</v>
      </c>
      <c r="B2178" s="32">
        <v>44541</v>
      </c>
      <c r="C2178" s="28">
        <f>'Bitcoin Data'!C2178</f>
        <v>49362.507812999997</v>
      </c>
      <c r="D2178" s="26">
        <f>'Bitcoin Data'!K2178</f>
        <v>943.79194630872496</v>
      </c>
      <c r="E2178" s="25">
        <f>'Bitcoin Data'!J2178</f>
        <v>249145.8834301731</v>
      </c>
      <c r="F2178" s="25">
        <f t="shared" si="231"/>
        <v>235.14187823736978</v>
      </c>
      <c r="G2178" s="23">
        <f>'Emissions Factors'!$AB$39/1000</f>
        <v>0.49266147344102867</v>
      </c>
      <c r="H2178" s="26">
        <f t="shared" si="237"/>
        <v>115845.34420011354</v>
      </c>
      <c r="I2178" s="23">
        <f t="shared" si="232"/>
        <v>122.74457803247586</v>
      </c>
      <c r="J2178" s="26">
        <f>I2178*'Social Cost of Carbon'!$C$4</f>
        <v>6137.2289016237928</v>
      </c>
      <c r="K2178" s="26">
        <f>I2178*'Social Cost of Carbon'!$C$5</f>
        <v>12274.457803247586</v>
      </c>
      <c r="L2178" s="26">
        <f>I2178*'Social Cost of Carbon'!$C$6</f>
        <v>18411.686704871379</v>
      </c>
      <c r="M2178" s="23">
        <f t="shared" si="233"/>
        <v>0.12432976308402845</v>
      </c>
      <c r="N2178" s="23">
        <f t="shared" si="234"/>
        <v>0.24865952616805689</v>
      </c>
      <c r="O2178" s="23">
        <f t="shared" si="235"/>
        <v>0.37298928925208535</v>
      </c>
      <c r="P2178" s="27"/>
    </row>
    <row r="2179" spans="1:16" x14ac:dyDescent="0.25">
      <c r="A2179" s="24">
        <f t="shared" si="236"/>
        <v>2021</v>
      </c>
      <c r="B2179" s="32">
        <v>44542</v>
      </c>
      <c r="C2179" s="28">
        <f>'Bitcoin Data'!C2179</f>
        <v>50098.335937999997</v>
      </c>
      <c r="D2179" s="26">
        <f>'Bitcoin Data'!K2179</f>
        <v>874.97569511958011</v>
      </c>
      <c r="E2179" s="25">
        <f>'Bitcoin Data'!J2179</f>
        <v>269463.55478380603</v>
      </c>
      <c r="F2179" s="25">
        <f t="shared" si="231"/>
        <v>235.77406115635375</v>
      </c>
      <c r="G2179" s="23">
        <f>'Emissions Factors'!$AB$39/1000</f>
        <v>0.49266147344102867</v>
      </c>
      <c r="H2179" s="26">
        <f t="shared" si="237"/>
        <v>116156.79636846443</v>
      </c>
      <c r="I2179" s="23">
        <f t="shared" si="232"/>
        <v>132.75431193844724</v>
      </c>
      <c r="J2179" s="26">
        <f>I2179*'Social Cost of Carbon'!$C$4</f>
        <v>6637.7155969223622</v>
      </c>
      <c r="K2179" s="26">
        <f>I2179*'Social Cost of Carbon'!$C$5</f>
        <v>13275.431193844724</v>
      </c>
      <c r="L2179" s="26">
        <f>I2179*'Social Cost of Carbon'!$C$6</f>
        <v>19913.146790767089</v>
      </c>
      <c r="M2179" s="23">
        <f t="shared" si="233"/>
        <v>0.13249373402615555</v>
      </c>
      <c r="N2179" s="23">
        <f t="shared" si="234"/>
        <v>0.2649874680523111</v>
      </c>
      <c r="O2179" s="23">
        <f t="shared" si="235"/>
        <v>0.39748120207846671</v>
      </c>
      <c r="P2179" s="27"/>
    </row>
    <row r="2180" spans="1:16" x14ac:dyDescent="0.25">
      <c r="A2180" s="24">
        <f t="shared" si="236"/>
        <v>2021</v>
      </c>
      <c r="B2180" s="32">
        <v>44543</v>
      </c>
      <c r="C2180" s="28">
        <f>'Bitcoin Data'!C2180</f>
        <v>46737.480469000002</v>
      </c>
      <c r="D2180" s="26">
        <f>'Bitcoin Data'!K2180</f>
        <v>881.22980515029872</v>
      </c>
      <c r="E2180" s="25">
        <f>'Bitcoin Data'!J2180</f>
        <v>264035.94886662485</v>
      </c>
      <c r="F2180" s="25">
        <f t="shared" si="231"/>
        <v>232.67634777241005</v>
      </c>
      <c r="G2180" s="23">
        <f>'Emissions Factors'!$AB$39/1000</f>
        <v>0.49266147344102867</v>
      </c>
      <c r="H2180" s="26">
        <f t="shared" si="237"/>
        <v>114630.67232843275</v>
      </c>
      <c r="I2180" s="23">
        <f t="shared" si="232"/>
        <v>130.0803396100315</v>
      </c>
      <c r="J2180" s="26">
        <f>I2180*'Social Cost of Carbon'!$C$4</f>
        <v>6504.0169805015748</v>
      </c>
      <c r="K2180" s="26">
        <f>I2180*'Social Cost of Carbon'!$C$5</f>
        <v>13008.03396100315</v>
      </c>
      <c r="L2180" s="26">
        <f>I2180*'Social Cost of Carbon'!$C$6</f>
        <v>19512.050941504724</v>
      </c>
      <c r="M2180" s="23">
        <f t="shared" si="233"/>
        <v>0.13916062473276783</v>
      </c>
      <c r="N2180" s="23">
        <f t="shared" si="234"/>
        <v>0.27832124946553566</v>
      </c>
      <c r="O2180" s="23">
        <f t="shared" si="235"/>
        <v>0.41748187419830346</v>
      </c>
      <c r="P2180" s="27"/>
    </row>
    <row r="2181" spans="1:16" x14ac:dyDescent="0.25">
      <c r="A2181" s="24">
        <f t="shared" si="236"/>
        <v>2021</v>
      </c>
      <c r="B2181" s="32">
        <v>44544</v>
      </c>
      <c r="C2181" s="28">
        <f>'Bitcoin Data'!C2181</f>
        <v>46612.632812999997</v>
      </c>
      <c r="D2181" s="26">
        <f>'Bitcoin Data'!K2181</f>
        <v>924.9743062692703</v>
      </c>
      <c r="E2181" s="25">
        <f>'Bitcoin Data'!J2181</f>
        <v>247103.10020740773</v>
      </c>
      <c r="F2181" s="25">
        <f t="shared" si="231"/>
        <v>228.56401869133293</v>
      </c>
      <c r="G2181" s="23">
        <f>'Emissions Factors'!$AB$39/1000</f>
        <v>0.49266147344102867</v>
      </c>
      <c r="H2181" s="26">
        <f t="shared" si="237"/>
        <v>112604.6862240749</v>
      </c>
      <c r="I2181" s="23">
        <f t="shared" si="232"/>
        <v>121.73817744002764</v>
      </c>
      <c r="J2181" s="26">
        <f>I2181*'Social Cost of Carbon'!$C$4</f>
        <v>6086.9088720013824</v>
      </c>
      <c r="K2181" s="26">
        <f>I2181*'Social Cost of Carbon'!$C$5</f>
        <v>12173.817744002765</v>
      </c>
      <c r="L2181" s="26">
        <f>I2181*'Social Cost of Carbon'!$C$6</f>
        <v>18260.726616004147</v>
      </c>
      <c r="M2181" s="23">
        <f t="shared" si="233"/>
        <v>0.13058496172959744</v>
      </c>
      <c r="N2181" s="23">
        <f t="shared" si="234"/>
        <v>0.26116992345919487</v>
      </c>
      <c r="O2181" s="23">
        <f t="shared" si="235"/>
        <v>0.39175488518879231</v>
      </c>
      <c r="P2181" s="27"/>
    </row>
    <row r="2182" spans="1:16" x14ac:dyDescent="0.25">
      <c r="A2182" s="24">
        <f t="shared" si="236"/>
        <v>2021</v>
      </c>
      <c r="B2182" s="32">
        <v>44545</v>
      </c>
      <c r="C2182" s="28">
        <f>'Bitcoin Data'!C2182</f>
        <v>48896.722655999998</v>
      </c>
      <c r="D2182" s="26">
        <f>'Bitcoin Data'!K2182</f>
        <v>881.22980515029872</v>
      </c>
      <c r="E2182" s="25">
        <f>'Bitcoin Data'!J2182</f>
        <v>260714.52000619762</v>
      </c>
      <c r="F2182" s="25">
        <f t="shared" si="231"/>
        <v>229.74940566491517</v>
      </c>
      <c r="G2182" s="23">
        <f>'Emissions Factors'!$AB$39/1000</f>
        <v>0.49266147344102867</v>
      </c>
      <c r="H2182" s="26">
        <f t="shared" si="237"/>
        <v>113188.68071707773</v>
      </c>
      <c r="I2182" s="23">
        <f t="shared" si="232"/>
        <v>128.44399957372386</v>
      </c>
      <c r="J2182" s="26">
        <f>I2182*'Social Cost of Carbon'!$C$4</f>
        <v>6422.1999786861925</v>
      </c>
      <c r="K2182" s="26">
        <f>I2182*'Social Cost of Carbon'!$C$5</f>
        <v>12844.399957372385</v>
      </c>
      <c r="L2182" s="26">
        <f>I2182*'Social Cost of Carbon'!$C$6</f>
        <v>19266.599936058577</v>
      </c>
      <c r="M2182" s="23">
        <f t="shared" si="233"/>
        <v>0.13134213562466932</v>
      </c>
      <c r="N2182" s="23">
        <f t="shared" si="234"/>
        <v>0.26268427124933863</v>
      </c>
      <c r="O2182" s="23">
        <f t="shared" si="235"/>
        <v>0.39402640687400792</v>
      </c>
      <c r="P2182" s="27"/>
    </row>
    <row r="2183" spans="1:16" x14ac:dyDescent="0.25">
      <c r="A2183" s="24">
        <f t="shared" si="236"/>
        <v>2021</v>
      </c>
      <c r="B2183" s="32">
        <v>44546</v>
      </c>
      <c r="C2183" s="28">
        <f>'Bitcoin Data'!C2183</f>
        <v>47665.425780999998</v>
      </c>
      <c r="D2183" s="26">
        <f>'Bitcoin Data'!K2183</f>
        <v>718.73502635361763</v>
      </c>
      <c r="E2183" s="25">
        <f>'Bitcoin Data'!J2183</f>
        <v>315095.44083808688</v>
      </c>
      <c r="F2183" s="25">
        <f t="shared" ref="F2183:F2198" si="238">E2183*D2183/1000000</f>
        <v>226.47012997466715</v>
      </c>
      <c r="G2183" s="23">
        <f>'Emissions Factors'!$AB$39/1000</f>
        <v>0.49266147344102867</v>
      </c>
      <c r="H2183" s="26">
        <f t="shared" si="237"/>
        <v>111573.10792370079</v>
      </c>
      <c r="I2183" s="23">
        <f t="shared" ref="I2183:I2198" si="239">$E2183*G2183/1000</f>
        <v>155.23538415784236</v>
      </c>
      <c r="J2183" s="26">
        <f>I2183*'Social Cost of Carbon'!$C$4</f>
        <v>7761.7692078921182</v>
      </c>
      <c r="K2183" s="26">
        <f>I2183*'Social Cost of Carbon'!$C$5</f>
        <v>15523.538415784236</v>
      </c>
      <c r="L2183" s="26">
        <f>I2183*'Social Cost of Carbon'!$C$6</f>
        <v>23285.307623676355</v>
      </c>
      <c r="M2183" s="23">
        <f t="shared" ref="M2183:M2198" si="240">J2183/$C2183</f>
        <v>0.16283855815227086</v>
      </c>
      <c r="N2183" s="23">
        <f t="shared" ref="N2183:N2198" si="241">K2183/$C2183</f>
        <v>0.32567711630454171</v>
      </c>
      <c r="O2183" s="23">
        <f t="shared" ref="O2183:O2198" si="242">L2183/$C2183</f>
        <v>0.48851567445681254</v>
      </c>
      <c r="P2183" s="27"/>
    </row>
    <row r="2184" spans="1:16" x14ac:dyDescent="0.25">
      <c r="A2184" s="24">
        <f t="shared" ref="A2184:A2198" si="243">YEAR(B2184)</f>
        <v>2021</v>
      </c>
      <c r="B2184" s="32">
        <v>44547</v>
      </c>
      <c r="C2184" s="28">
        <f>'Bitcoin Data'!C2184</f>
        <v>46202.144530999998</v>
      </c>
      <c r="D2184" s="26">
        <f>'Bitcoin Data'!K2184</f>
        <v>931.29139072847681</v>
      </c>
      <c r="E2184" s="25">
        <f>'Bitcoin Data'!J2184</f>
        <v>234519.96170290746</v>
      </c>
      <c r="F2184" s="25">
        <f t="shared" si="238"/>
        <v>218.4064212878898</v>
      </c>
      <c r="G2184" s="23">
        <f>'Emissions Factors'!$AB$39/1000</f>
        <v>0.49266147344102867</v>
      </c>
      <c r="H2184" s="26">
        <f t="shared" ref="H2184:H2247" si="244">F2184*G2184*1000</f>
        <v>107600.42932067384</v>
      </c>
      <c r="I2184" s="23">
        <f t="shared" si="239"/>
        <v>115.53894988388801</v>
      </c>
      <c r="J2184" s="26">
        <f>I2184*'Social Cost of Carbon'!$C$4</f>
        <v>5776.9474941944009</v>
      </c>
      <c r="K2184" s="26">
        <f>I2184*'Social Cost of Carbon'!$C$5</f>
        <v>11553.894988388802</v>
      </c>
      <c r="L2184" s="26">
        <f>I2184*'Social Cost of Carbon'!$C$6</f>
        <v>17330.842482583201</v>
      </c>
      <c r="M2184" s="23">
        <f t="shared" si="240"/>
        <v>0.12503634956421286</v>
      </c>
      <c r="N2184" s="23">
        <f t="shared" si="241"/>
        <v>0.25007269912842572</v>
      </c>
      <c r="O2184" s="23">
        <f t="shared" si="242"/>
        <v>0.3751090486926385</v>
      </c>
      <c r="P2184" s="27"/>
    </row>
    <row r="2185" spans="1:16" x14ac:dyDescent="0.25">
      <c r="A2185" s="24">
        <f t="shared" si="243"/>
        <v>2021</v>
      </c>
      <c r="B2185" s="32">
        <v>44548</v>
      </c>
      <c r="C2185" s="28">
        <f>'Bitcoin Data'!C2185</f>
        <v>46848.777344000002</v>
      </c>
      <c r="D2185" s="26">
        <f>'Bitcoin Data'!K2185</f>
        <v>800</v>
      </c>
      <c r="E2185" s="25">
        <f>'Bitcoin Data'!J2185</f>
        <v>274257.2229396794</v>
      </c>
      <c r="F2185" s="25">
        <f t="shared" si="238"/>
        <v>219.40577835174352</v>
      </c>
      <c r="G2185" s="23">
        <f>'Emissions Factors'!$AB$39/1000</f>
        <v>0.49266147344102867</v>
      </c>
      <c r="H2185" s="26">
        <f t="shared" si="244"/>
        <v>108092.77404424571</v>
      </c>
      <c r="I2185" s="23">
        <f t="shared" si="239"/>
        <v>135.11596755530715</v>
      </c>
      <c r="J2185" s="26">
        <f>I2185*'Social Cost of Carbon'!$C$4</f>
        <v>6755.7983777653571</v>
      </c>
      <c r="K2185" s="26">
        <f>I2185*'Social Cost of Carbon'!$C$5</f>
        <v>13511.596755530714</v>
      </c>
      <c r="L2185" s="26">
        <f>I2185*'Social Cost of Carbon'!$C$6</f>
        <v>20267.395133296071</v>
      </c>
      <c r="M2185" s="23">
        <f t="shared" si="240"/>
        <v>0.14420436905234588</v>
      </c>
      <c r="N2185" s="23">
        <f t="shared" si="241"/>
        <v>0.28840873810469175</v>
      </c>
      <c r="O2185" s="23">
        <f t="shared" si="242"/>
        <v>0.43261310715703766</v>
      </c>
      <c r="P2185" s="27"/>
    </row>
    <row r="2186" spans="1:16" x14ac:dyDescent="0.25">
      <c r="A2186" s="24">
        <f t="shared" si="243"/>
        <v>2021</v>
      </c>
      <c r="B2186" s="32">
        <v>44549</v>
      </c>
      <c r="C2186" s="28">
        <f>'Bitcoin Data'!C2186</f>
        <v>46707.015625</v>
      </c>
      <c r="D2186" s="26">
        <f>'Bitcoin Data'!K2186</f>
        <v>931.29139072847681</v>
      </c>
      <c r="E2186" s="25">
        <f>'Bitcoin Data'!J2186</f>
        <v>231031.93229613474</v>
      </c>
      <c r="F2186" s="25">
        <f t="shared" si="238"/>
        <v>215.15804953075462</v>
      </c>
      <c r="G2186" s="23">
        <f>'Emissions Factors'!$AB$39/1000</f>
        <v>0.49266147344102867</v>
      </c>
      <c r="H2186" s="26">
        <f t="shared" si="244"/>
        <v>106000.0817045194</v>
      </c>
      <c r="I2186" s="23">
        <f t="shared" si="239"/>
        <v>113.82053217694173</v>
      </c>
      <c r="J2186" s="26">
        <f>I2186*'Social Cost of Carbon'!$C$4</f>
        <v>5691.0266088470862</v>
      </c>
      <c r="K2186" s="26">
        <f>I2186*'Social Cost of Carbon'!$C$5</f>
        <v>11382.053217694172</v>
      </c>
      <c r="L2186" s="26">
        <f>I2186*'Social Cost of Carbon'!$C$6</f>
        <v>17073.07982654126</v>
      </c>
      <c r="M2186" s="23">
        <f t="shared" si="240"/>
        <v>0.12184522030992183</v>
      </c>
      <c r="N2186" s="23">
        <f t="shared" si="241"/>
        <v>0.24369044061984366</v>
      </c>
      <c r="O2186" s="23">
        <f t="shared" si="242"/>
        <v>0.36553566092976553</v>
      </c>
      <c r="P2186" s="27"/>
    </row>
    <row r="2187" spans="1:16" x14ac:dyDescent="0.25">
      <c r="A2187" s="24">
        <f t="shared" si="243"/>
        <v>2021</v>
      </c>
      <c r="B2187" s="32">
        <v>44550</v>
      </c>
      <c r="C2187" s="28">
        <f>'Bitcoin Data'!C2187</f>
        <v>46880.277344000002</v>
      </c>
      <c r="D2187" s="26">
        <f>'Bitcoin Data'!K2187</f>
        <v>900</v>
      </c>
      <c r="E2187" s="25">
        <f>'Bitcoin Data'!J2187</f>
        <v>241171.47893314634</v>
      </c>
      <c r="F2187" s="25">
        <f t="shared" si="238"/>
        <v>217.05433103983171</v>
      </c>
      <c r="G2187" s="23">
        <f>'Emissions Factors'!$AB$39/1000</f>
        <v>0.49266147344102867</v>
      </c>
      <c r="H2187" s="26">
        <f t="shared" si="244"/>
        <v>106934.30654684029</v>
      </c>
      <c r="I2187" s="23">
        <f t="shared" si="239"/>
        <v>118.81589616315588</v>
      </c>
      <c r="J2187" s="26">
        <f>I2187*'Social Cost of Carbon'!$C$4</f>
        <v>5940.7948081577943</v>
      </c>
      <c r="K2187" s="26">
        <f>I2187*'Social Cost of Carbon'!$C$5</f>
        <v>11881.589616315589</v>
      </c>
      <c r="L2187" s="26">
        <f>I2187*'Social Cost of Carbon'!$C$6</f>
        <v>17822.384424473381</v>
      </c>
      <c r="M2187" s="23">
        <f t="shared" si="240"/>
        <v>0.1267226890439489</v>
      </c>
      <c r="N2187" s="23">
        <f t="shared" si="241"/>
        <v>0.2534453780878978</v>
      </c>
      <c r="O2187" s="23">
        <f t="shared" si="242"/>
        <v>0.38016806713184664</v>
      </c>
      <c r="P2187" s="27"/>
    </row>
    <row r="2188" spans="1:16" x14ac:dyDescent="0.25">
      <c r="A2188" s="24">
        <f t="shared" si="243"/>
        <v>2021</v>
      </c>
      <c r="B2188" s="32">
        <v>44551</v>
      </c>
      <c r="C2188" s="28">
        <f>'Bitcoin Data'!C2188</f>
        <v>48936.613280999998</v>
      </c>
      <c r="D2188" s="26">
        <f>'Bitcoin Data'!K2188</f>
        <v>1006.2611806797852</v>
      </c>
      <c r="E2188" s="25">
        <f>'Bitcoin Data'!J2188</f>
        <v>216254.00718106059</v>
      </c>
      <c r="F2188" s="25">
        <f t="shared" si="238"/>
        <v>217.60801259274876</v>
      </c>
      <c r="G2188" s="23">
        <f>'Emissions Factors'!$AB$39/1000</f>
        <v>0.49266147344102867</v>
      </c>
      <c r="H2188" s="26">
        <f t="shared" si="244"/>
        <v>107207.08411651754</v>
      </c>
      <c r="I2188" s="23">
        <f t="shared" si="239"/>
        <v>106.54001781534811</v>
      </c>
      <c r="J2188" s="26">
        <f>I2188*'Social Cost of Carbon'!$C$4</f>
        <v>5327.0008907674055</v>
      </c>
      <c r="K2188" s="26">
        <f>I2188*'Social Cost of Carbon'!$C$5</f>
        <v>10654.001781534811</v>
      </c>
      <c r="L2188" s="26">
        <f>I2188*'Social Cost of Carbon'!$C$6</f>
        <v>15981.002672302217</v>
      </c>
      <c r="M2188" s="23">
        <f t="shared" si="240"/>
        <v>0.10885511958457601</v>
      </c>
      <c r="N2188" s="23">
        <f t="shared" si="241"/>
        <v>0.21771023916915203</v>
      </c>
      <c r="O2188" s="23">
        <f t="shared" si="242"/>
        <v>0.32656535875372805</v>
      </c>
      <c r="P2188" s="27"/>
    </row>
    <row r="2189" spans="1:16" x14ac:dyDescent="0.25">
      <c r="A2189" s="24">
        <f t="shared" si="243"/>
        <v>2021</v>
      </c>
      <c r="B2189" s="32">
        <v>44552</v>
      </c>
      <c r="C2189" s="28">
        <f>'Bitcoin Data'!C2189</f>
        <v>48628.511719000002</v>
      </c>
      <c r="D2189" s="26">
        <f>'Bitcoin Data'!K2189</f>
        <v>924.9743062692703</v>
      </c>
      <c r="E2189" s="25">
        <f>'Bitcoin Data'!J2189</f>
        <v>238270.40814704847</v>
      </c>
      <c r="F2189" s="25">
        <f t="shared" si="238"/>
        <v>220.39400548031205</v>
      </c>
      <c r="G2189" s="23">
        <f>'Emissions Factors'!$AB$39/1000</f>
        <v>0.49266147344102867</v>
      </c>
      <c r="H2189" s="26">
        <f t="shared" si="244"/>
        <v>108579.63547750069</v>
      </c>
      <c r="I2189" s="23">
        <f t="shared" si="239"/>
        <v>117.38665035512018</v>
      </c>
      <c r="J2189" s="26">
        <f>I2189*'Social Cost of Carbon'!$C$4</f>
        <v>5869.3325177560091</v>
      </c>
      <c r="K2189" s="26">
        <f>I2189*'Social Cost of Carbon'!$C$5</f>
        <v>11738.665035512018</v>
      </c>
      <c r="L2189" s="26">
        <f>I2189*'Social Cost of Carbon'!$C$6</f>
        <v>17607.997553268026</v>
      </c>
      <c r="M2189" s="23">
        <f t="shared" si="240"/>
        <v>0.12069735038719598</v>
      </c>
      <c r="N2189" s="23">
        <f t="shared" si="241"/>
        <v>0.24139470077439196</v>
      </c>
      <c r="O2189" s="23">
        <f t="shared" si="242"/>
        <v>0.36209205116158788</v>
      </c>
      <c r="P2189" s="27"/>
    </row>
    <row r="2190" spans="1:16" x14ac:dyDescent="0.25">
      <c r="A2190" s="24">
        <f t="shared" si="243"/>
        <v>2021</v>
      </c>
      <c r="B2190" s="32">
        <v>44553</v>
      </c>
      <c r="C2190" s="28">
        <f>'Bitcoin Data'!C2190</f>
        <v>50784.539062999997</v>
      </c>
      <c r="D2190" s="26">
        <f>'Bitcoin Data'!K2190</f>
        <v>949.96833438885369</v>
      </c>
      <c r="E2190" s="25">
        <f>'Bitcoin Data'!J2190</f>
        <v>233521.34327119082</v>
      </c>
      <c r="F2190" s="25">
        <f t="shared" si="238"/>
        <v>221.83788151158089</v>
      </c>
      <c r="G2190" s="23">
        <f>'Emissions Factors'!$AB$39/1000</f>
        <v>0.49266147344102867</v>
      </c>
      <c r="H2190" s="26">
        <f t="shared" si="244"/>
        <v>109290.97757053177</v>
      </c>
      <c r="I2190" s="23">
        <f t="shared" si="239"/>
        <v>115.04696905591311</v>
      </c>
      <c r="J2190" s="26">
        <f>I2190*'Social Cost of Carbon'!$C$4</f>
        <v>5752.3484527956552</v>
      </c>
      <c r="K2190" s="26">
        <f>I2190*'Social Cost of Carbon'!$C$5</f>
        <v>11504.69690559131</v>
      </c>
      <c r="L2190" s="26">
        <f>I2190*'Social Cost of Carbon'!$C$6</f>
        <v>17257.045358386968</v>
      </c>
      <c r="M2190" s="23">
        <f t="shared" si="240"/>
        <v>0.11326967929470948</v>
      </c>
      <c r="N2190" s="23">
        <f t="shared" si="241"/>
        <v>0.22653935858941895</v>
      </c>
      <c r="O2190" s="23">
        <f t="shared" si="242"/>
        <v>0.33980903788412847</v>
      </c>
      <c r="P2190" s="27"/>
    </row>
    <row r="2191" spans="1:16" x14ac:dyDescent="0.25">
      <c r="A2191" s="24">
        <f t="shared" si="243"/>
        <v>2021</v>
      </c>
      <c r="B2191" s="32">
        <v>44554</v>
      </c>
      <c r="C2191" s="28">
        <f>'Bitcoin Data'!C2191</f>
        <v>50822.195312999997</v>
      </c>
      <c r="D2191" s="26">
        <f>'Bitcoin Data'!K2191</f>
        <v>943.79194630872496</v>
      </c>
      <c r="E2191" s="25">
        <f>'Bitcoin Data'!J2191</f>
        <v>243667.95731785824</v>
      </c>
      <c r="F2191" s="25">
        <f t="shared" si="238"/>
        <v>229.97185569009275</v>
      </c>
      <c r="G2191" s="23">
        <f>'Emissions Factors'!$AB$39/1000</f>
        <v>0.49266147344102867</v>
      </c>
      <c r="H2191" s="26">
        <f t="shared" si="244"/>
        <v>113298.27327424871</v>
      </c>
      <c r="I2191" s="23">
        <f t="shared" si="239"/>
        <v>120.04581488258172</v>
      </c>
      <c r="J2191" s="26">
        <f>I2191*'Social Cost of Carbon'!$C$4</f>
        <v>6002.2907441290863</v>
      </c>
      <c r="K2191" s="26">
        <f>I2191*'Social Cost of Carbon'!$C$5</f>
        <v>12004.581488258173</v>
      </c>
      <c r="L2191" s="26">
        <f>I2191*'Social Cost of Carbon'!$C$6</f>
        <v>18006.872232387257</v>
      </c>
      <c r="M2191" s="23">
        <f t="shared" si="240"/>
        <v>0.11810372824634237</v>
      </c>
      <c r="N2191" s="23">
        <f t="shared" si="241"/>
        <v>0.23620745649268474</v>
      </c>
      <c r="O2191" s="23">
        <f t="shared" si="242"/>
        <v>0.35431118473902706</v>
      </c>
      <c r="P2191" s="27"/>
    </row>
    <row r="2192" spans="1:16" x14ac:dyDescent="0.25">
      <c r="A2192" s="24">
        <f t="shared" si="243"/>
        <v>2021</v>
      </c>
      <c r="B2192" s="32">
        <v>44555</v>
      </c>
      <c r="C2192" s="28">
        <f>'Bitcoin Data'!C2192</f>
        <v>50429.859375</v>
      </c>
      <c r="D2192" s="26">
        <f>'Bitcoin Data'!K2192</f>
        <v>918.74234381380154</v>
      </c>
      <c r="E2192" s="25">
        <f>'Bitcoin Data'!J2192</f>
        <v>250662.46861608661</v>
      </c>
      <c r="F2192" s="25">
        <f t="shared" si="238"/>
        <v>230.29422392249688</v>
      </c>
      <c r="G2192" s="23">
        <f>'Emissions Factors'!$AB$39/1000</f>
        <v>0.49266147344102867</v>
      </c>
      <c r="H2192" s="26">
        <f t="shared" si="244"/>
        <v>113457.09168261552</v>
      </c>
      <c r="I2192" s="23">
        <f t="shared" si="239"/>
        <v>123.49174112476683</v>
      </c>
      <c r="J2192" s="26">
        <f>I2192*'Social Cost of Carbon'!$C$4</f>
        <v>6174.5870562383416</v>
      </c>
      <c r="K2192" s="26">
        <f>I2192*'Social Cost of Carbon'!$C$5</f>
        <v>12349.174112476683</v>
      </c>
      <c r="L2192" s="26">
        <f>I2192*'Social Cost of Carbon'!$C$6</f>
        <v>18523.761168715024</v>
      </c>
      <c r="M2192" s="23">
        <f t="shared" si="240"/>
        <v>0.1224391091461048</v>
      </c>
      <c r="N2192" s="23">
        <f t="shared" si="241"/>
        <v>0.2448782182922096</v>
      </c>
      <c r="O2192" s="23">
        <f t="shared" si="242"/>
        <v>0.36731732743831441</v>
      </c>
      <c r="P2192" s="27"/>
    </row>
    <row r="2193" spans="1:16" x14ac:dyDescent="0.25">
      <c r="A2193" s="24">
        <f t="shared" si="243"/>
        <v>2021</v>
      </c>
      <c r="B2193" s="32">
        <v>44556</v>
      </c>
      <c r="C2193" s="28">
        <f>'Bitcoin Data'!C2193</f>
        <v>50809.515625</v>
      </c>
      <c r="D2193" s="26">
        <f>'Bitcoin Data'!K2193</f>
        <v>837.52093802345053</v>
      </c>
      <c r="E2193" s="25">
        <f>'Bitcoin Data'!J2193</f>
        <v>279954.71410280338</v>
      </c>
      <c r="F2193" s="25">
        <f t="shared" si="238"/>
        <v>234.4679347594668</v>
      </c>
      <c r="G2193" s="23">
        <f>'Emissions Factors'!$AB$39/1000</f>
        <v>0.49266147344102867</v>
      </c>
      <c r="H2193" s="26">
        <f t="shared" si="244"/>
        <v>115513.31821327389</v>
      </c>
      <c r="I2193" s="23">
        <f t="shared" si="239"/>
        <v>137.92290194664903</v>
      </c>
      <c r="J2193" s="26">
        <f>I2193*'Social Cost of Carbon'!$C$4</f>
        <v>6896.1450973324518</v>
      </c>
      <c r="K2193" s="26">
        <f>I2193*'Social Cost of Carbon'!$C$5</f>
        <v>13792.290194664904</v>
      </c>
      <c r="L2193" s="26">
        <f>I2193*'Social Cost of Carbon'!$C$6</f>
        <v>20688.435291997353</v>
      </c>
      <c r="M2193" s="23">
        <f t="shared" si="240"/>
        <v>0.13572546426597532</v>
      </c>
      <c r="N2193" s="23">
        <f t="shared" si="241"/>
        <v>0.27145092853195063</v>
      </c>
      <c r="O2193" s="23">
        <f t="shared" si="242"/>
        <v>0.40717639279792589</v>
      </c>
      <c r="P2193" s="27"/>
    </row>
    <row r="2194" spans="1:16" x14ac:dyDescent="0.25">
      <c r="A2194" s="24">
        <f t="shared" si="243"/>
        <v>2021</v>
      </c>
      <c r="B2194" s="32">
        <v>44557</v>
      </c>
      <c r="C2194" s="28">
        <f>'Bitcoin Data'!C2194</f>
        <v>50640.417969000002</v>
      </c>
      <c r="D2194" s="26">
        <f>'Bitcoin Data'!K2194</f>
        <v>924.9743062692703</v>
      </c>
      <c r="E2194" s="25">
        <f>'Bitcoin Data'!J2194</f>
        <v>249841.06911307116</v>
      </c>
      <c r="F2194" s="25">
        <f t="shared" si="238"/>
        <v>231.09656958043581</v>
      </c>
      <c r="G2194" s="23">
        <f>'Emissions Factors'!$AB$39/1000</f>
        <v>0.49266147344102867</v>
      </c>
      <c r="H2194" s="26">
        <f t="shared" si="244"/>
        <v>113852.37647666472</v>
      </c>
      <c r="I2194" s="23">
        <f t="shared" si="239"/>
        <v>123.08706923532752</v>
      </c>
      <c r="J2194" s="26">
        <f>I2194*'Social Cost of Carbon'!$C$4</f>
        <v>6154.3534617663763</v>
      </c>
      <c r="K2194" s="26">
        <f>I2194*'Social Cost of Carbon'!$C$5</f>
        <v>12308.706923532753</v>
      </c>
      <c r="L2194" s="26">
        <f>I2194*'Social Cost of Carbon'!$C$6</f>
        <v>18463.060385299126</v>
      </c>
      <c r="M2194" s="23">
        <f t="shared" si="240"/>
        <v>0.12153046338467863</v>
      </c>
      <c r="N2194" s="23">
        <f t="shared" si="241"/>
        <v>0.24306092676935726</v>
      </c>
      <c r="O2194" s="23">
        <f t="shared" si="242"/>
        <v>0.3645913901540358</v>
      </c>
      <c r="P2194" s="27"/>
    </row>
    <row r="2195" spans="1:16" x14ac:dyDescent="0.25">
      <c r="A2195" s="24">
        <f t="shared" si="243"/>
        <v>2021</v>
      </c>
      <c r="B2195" s="32">
        <v>44558</v>
      </c>
      <c r="C2195" s="28">
        <f>'Bitcoin Data'!C2195</f>
        <v>47588.855469000002</v>
      </c>
      <c r="D2195" s="26">
        <f>'Bitcoin Data'!K2195</f>
        <v>837.52093802345053</v>
      </c>
      <c r="E2195" s="25">
        <f>'Bitcoin Data'!J2195</f>
        <v>276969.39589452755</v>
      </c>
      <c r="F2195" s="25">
        <f t="shared" si="238"/>
        <v>231.96766825337315</v>
      </c>
      <c r="G2195" s="23">
        <f>'Emissions Factors'!$AB$39/1000</f>
        <v>0.49266147344102867</v>
      </c>
      <c r="H2195" s="26">
        <f t="shared" si="244"/>
        <v>114281.53323238654</v>
      </c>
      <c r="I2195" s="23">
        <f t="shared" si="239"/>
        <v>136.45215067946955</v>
      </c>
      <c r="J2195" s="26">
        <f>I2195*'Social Cost of Carbon'!$C$4</f>
        <v>6822.607533973478</v>
      </c>
      <c r="K2195" s="26">
        <f>I2195*'Social Cost of Carbon'!$C$5</f>
        <v>13645.215067946956</v>
      </c>
      <c r="L2195" s="26">
        <f>I2195*'Social Cost of Carbon'!$C$6</f>
        <v>20467.822601920434</v>
      </c>
      <c r="M2195" s="23">
        <f t="shared" si="240"/>
        <v>0.14336565707947763</v>
      </c>
      <c r="N2195" s="23">
        <f t="shared" si="241"/>
        <v>0.28673131415895525</v>
      </c>
      <c r="O2195" s="23">
        <f t="shared" si="242"/>
        <v>0.43009697123843288</v>
      </c>
      <c r="P2195" s="27"/>
    </row>
    <row r="2196" spans="1:16" x14ac:dyDescent="0.25">
      <c r="A2196" s="24">
        <f t="shared" si="243"/>
        <v>2021</v>
      </c>
      <c r="B2196" s="32">
        <v>44559</v>
      </c>
      <c r="C2196" s="28">
        <f>'Bitcoin Data'!C2196</f>
        <v>46444.710937999997</v>
      </c>
      <c r="D2196" s="26">
        <f>'Bitcoin Data'!K2196</f>
        <v>906.25314671231513</v>
      </c>
      <c r="E2196" s="25">
        <f>'Bitcoin Data'!J2196</f>
        <v>249302.997153531</v>
      </c>
      <c r="F2196" s="25">
        <f t="shared" si="238"/>
        <v>225.93162565519881</v>
      </c>
      <c r="G2196" s="23">
        <f>'Emissions Factors'!$AB$39/1000</f>
        <v>0.49266147344102867</v>
      </c>
      <c r="H2196" s="26">
        <f t="shared" si="244"/>
        <v>111307.80759221716</v>
      </c>
      <c r="I2196" s="23">
        <f t="shared" si="239"/>
        <v>122.82198191092316</v>
      </c>
      <c r="J2196" s="26">
        <f>I2196*'Social Cost of Carbon'!$C$4</f>
        <v>6141.0990955461575</v>
      </c>
      <c r="K2196" s="26">
        <f>I2196*'Social Cost of Carbon'!$C$5</f>
        <v>12282.198191092315</v>
      </c>
      <c r="L2196" s="26">
        <f>I2196*'Social Cost of Carbon'!$C$6</f>
        <v>18423.297286638473</v>
      </c>
      <c r="M2196" s="23">
        <f t="shared" si="240"/>
        <v>0.13222386298719863</v>
      </c>
      <c r="N2196" s="23">
        <f t="shared" si="241"/>
        <v>0.26444772597439725</v>
      </c>
      <c r="O2196" s="23">
        <f t="shared" si="242"/>
        <v>0.39667158896159593</v>
      </c>
      <c r="P2196" s="27"/>
    </row>
    <row r="2197" spans="1:16" x14ac:dyDescent="0.25">
      <c r="A2197" s="24">
        <f t="shared" si="243"/>
        <v>2021</v>
      </c>
      <c r="B2197" s="32">
        <v>44560</v>
      </c>
      <c r="C2197" s="28">
        <f>'Bitcoin Data'!C2197</f>
        <v>47178.125</v>
      </c>
      <c r="D2197" s="26">
        <f>'Bitcoin Data'!K2197</f>
        <v>743.74018676142464</v>
      </c>
      <c r="E2197" s="25">
        <f>'Bitcoin Data'!J2197</f>
        <v>302855.66715819808</v>
      </c>
      <c r="F2197" s="25">
        <f t="shared" si="238"/>
        <v>225.24593045399411</v>
      </c>
      <c r="G2197" s="23">
        <f>'Emissions Factors'!$AB$39/1000</f>
        <v>0.49266147344102867</v>
      </c>
      <c r="H2197" s="26">
        <f t="shared" si="244"/>
        <v>110969.99198406021</v>
      </c>
      <c r="I2197" s="23">
        <f t="shared" si="239"/>
        <v>149.20531922212362</v>
      </c>
      <c r="J2197" s="26">
        <f>I2197*'Social Cost of Carbon'!$C$4</f>
        <v>7460.2659611061808</v>
      </c>
      <c r="K2197" s="26">
        <f>I2197*'Social Cost of Carbon'!$C$5</f>
        <v>14920.531922212362</v>
      </c>
      <c r="L2197" s="26">
        <f>I2197*'Social Cost of Carbon'!$C$6</f>
        <v>22380.797883318544</v>
      </c>
      <c r="M2197" s="23">
        <f t="shared" si="240"/>
        <v>0.15812976800384035</v>
      </c>
      <c r="N2197" s="23">
        <f t="shared" si="241"/>
        <v>0.3162595360076807</v>
      </c>
      <c r="O2197" s="23">
        <f t="shared" si="242"/>
        <v>0.47438930401152113</v>
      </c>
      <c r="P2197" s="27"/>
    </row>
    <row r="2198" spans="1:16" x14ac:dyDescent="0.25">
      <c r="A2198" s="24">
        <f t="shared" si="243"/>
        <v>2021</v>
      </c>
      <c r="B2198" s="32">
        <v>44561</v>
      </c>
      <c r="C2198" s="28">
        <f>'Bitcoin Data'!C2198</f>
        <v>46306.445312999997</v>
      </c>
      <c r="D2198" s="26">
        <f>'Bitcoin Data'!K2198</f>
        <v>931.29139072847681</v>
      </c>
      <c r="E2198" s="25">
        <f>'Bitcoin Data'!J2198</f>
        <v>233950.31264692472</v>
      </c>
      <c r="F2198" s="25">
        <f t="shared" si="238"/>
        <v>217.87591202631648</v>
      </c>
      <c r="G2198" s="23">
        <f>'Emissions Factors'!$AB$39/1000</f>
        <v>0.49266147344102867</v>
      </c>
      <c r="H2198" s="26">
        <f t="shared" si="244"/>
        <v>107339.06784619302</v>
      </c>
      <c r="I2198" s="23">
        <f t="shared" si="239"/>
        <v>115.25830574062326</v>
      </c>
      <c r="J2198" s="26">
        <f>I2198*'Social Cost of Carbon'!$C$4</f>
        <v>5762.9152870311627</v>
      </c>
      <c r="K2198" s="26">
        <f>I2198*'Social Cost of Carbon'!$C$5</f>
        <v>11525.830574062325</v>
      </c>
      <c r="L2198" s="26">
        <f>I2198*'Social Cost of Carbon'!$C$6</f>
        <v>17288.745861093488</v>
      </c>
      <c r="M2198" s="23">
        <f t="shared" si="240"/>
        <v>0.12445168805503823</v>
      </c>
      <c r="N2198" s="23">
        <f t="shared" si="241"/>
        <v>0.24890337611007646</v>
      </c>
      <c r="O2198" s="23">
        <f t="shared" si="242"/>
        <v>0.37335506416511471</v>
      </c>
      <c r="P2198" s="27"/>
    </row>
    <row r="2199" spans="1:16" x14ac:dyDescent="0.25">
      <c r="B2199" s="32"/>
      <c r="C2199" s="28"/>
      <c r="D2199" s="26"/>
      <c r="E2199" s="25"/>
      <c r="F2199" s="25"/>
      <c r="G2199" s="23"/>
      <c r="H2199" s="26"/>
      <c r="I2199" s="23"/>
      <c r="J2199" s="26"/>
      <c r="K2199" s="26"/>
      <c r="L2199" s="26"/>
      <c r="M2199" s="23"/>
      <c r="N2199" s="23"/>
      <c r="O2199" s="23"/>
    </row>
    <row r="2200" spans="1:16" x14ac:dyDescent="0.25">
      <c r="B2200" s="32"/>
      <c r="C2200" s="28" t="s">
        <v>76</v>
      </c>
      <c r="D2200" s="26" t="s">
        <v>2</v>
      </c>
      <c r="E2200" s="25"/>
      <c r="F2200" s="25" t="s">
        <v>154</v>
      </c>
      <c r="G2200" s="23"/>
      <c r="H2200" s="81" t="s">
        <v>155</v>
      </c>
      <c r="I2200" s="80" t="s">
        <v>156</v>
      </c>
      <c r="J2200" s="97" t="s">
        <v>157</v>
      </c>
      <c r="K2200" s="97"/>
      <c r="L2200" s="97"/>
      <c r="M2200" s="97" t="s">
        <v>158</v>
      </c>
      <c r="N2200" s="97"/>
      <c r="O2200" s="97"/>
    </row>
    <row r="2201" spans="1:16" x14ac:dyDescent="0.25">
      <c r="A2201" s="24">
        <v>2016</v>
      </c>
      <c r="B2201" s="32"/>
      <c r="C2201" s="26">
        <f>SUMPRODUCT(C7:C372,$D7:$D372)/$D2201</f>
        <v>533.52152995186623</v>
      </c>
      <c r="D2201" s="26">
        <f>SUMIFS(D$7:D$2198,$A$7:$A$2198,$A2201)</f>
        <v>1045494.9902804805</v>
      </c>
      <c r="E2201" s="25"/>
      <c r="F2201" s="27">
        <f>SUMIFS(F$7:F$2198,$A$7:$A$2198,$A2201)/1000</f>
        <v>1.8549517712044792</v>
      </c>
      <c r="G2201" s="23"/>
      <c r="H2201" s="27">
        <f t="shared" ref="H2201:H2206" si="245">SUMIFS(H$7:H$2198,$A$7:$A$2198,$A2201)/1000000</f>
        <v>0.9138632727636451</v>
      </c>
      <c r="I2201" s="60">
        <f t="shared" ref="I2201:I2206" si="246">H2201*1000000/$D2201</f>
        <v>0.87409627139244173</v>
      </c>
      <c r="J2201" s="26">
        <f t="shared" ref="J2201:O2201" si="247">SUMPRODUCT(J7:J372,$D7:$D372)/$D2201</f>
        <v>43.70481356962204</v>
      </c>
      <c r="K2201" s="26">
        <f t="shared" si="247"/>
        <v>87.40962713924408</v>
      </c>
      <c r="L2201" s="26">
        <f t="shared" si="247"/>
        <v>131.11444070886625</v>
      </c>
      <c r="M2201" s="23">
        <f t="shared" si="247"/>
        <v>7.842355197887485E-2</v>
      </c>
      <c r="N2201" s="23">
        <f t="shared" si="247"/>
        <v>0.1568471039577497</v>
      </c>
      <c r="O2201" s="23">
        <f t="shared" si="247"/>
        <v>0.23527065593662444</v>
      </c>
    </row>
    <row r="2202" spans="1:16" x14ac:dyDescent="0.25">
      <c r="A2202" s="24">
        <v>2017</v>
      </c>
      <c r="B2202" s="32"/>
      <c r="C2202" s="26">
        <f>SUMPRODUCT(C373:C737,$D373:$D737)/$D2202</f>
        <v>4060.2366144717093</v>
      </c>
      <c r="D2202" s="26">
        <f t="shared" ref="D2202:D2206" si="248">SUMIFS(D$7:D$2198,$A$7:$A$2198,$A2202)</f>
        <v>699114.7815471522</v>
      </c>
      <c r="E2202" s="25"/>
      <c r="F2202" s="27">
        <f t="shared" ref="F2202:F2206" si="249">SUMIFS(F$7:F$2198,$A$7:$A$2198,$A2202)/1000</f>
        <v>7.0700445957748252</v>
      </c>
      <c r="G2202" s="23"/>
      <c r="H2202" s="27">
        <f t="shared" si="245"/>
        <v>3.4831385878482086</v>
      </c>
      <c r="I2202" s="60">
        <f t="shared" si="246"/>
        <v>4.9822127636036635</v>
      </c>
      <c r="J2202" s="26">
        <f t="shared" ref="J2202:O2202" si="250">SUMPRODUCT(J373:J737,$D373:$D737)/$D2202</f>
        <v>249.110638180183</v>
      </c>
      <c r="K2202" s="26">
        <f t="shared" si="250"/>
        <v>498.22127636036601</v>
      </c>
      <c r="L2202" s="26">
        <f t="shared" si="250"/>
        <v>747.33191454054872</v>
      </c>
      <c r="M2202" s="23">
        <f t="shared" si="250"/>
        <v>9.0838651714184732E-2</v>
      </c>
      <c r="N2202" s="23">
        <f t="shared" si="250"/>
        <v>0.18167730342836946</v>
      </c>
      <c r="O2202" s="23">
        <f t="shared" si="250"/>
        <v>0.27251595514255467</v>
      </c>
    </row>
    <row r="2203" spans="1:16" x14ac:dyDescent="0.25">
      <c r="A2203" s="24">
        <v>2018</v>
      </c>
      <c r="B2203" s="32"/>
      <c r="C2203" s="26">
        <f>SUMPRODUCT(C738:C1102,$D738:$D1102)/$D2203</f>
        <v>7674.9699471250715</v>
      </c>
      <c r="D2203" s="26">
        <f t="shared" si="248"/>
        <v>681211.34393733589</v>
      </c>
      <c r="F2203" s="27">
        <f t="shared" si="249"/>
        <v>33.760698451176708</v>
      </c>
      <c r="H2203" s="27">
        <f t="shared" si="245"/>
        <v>16.632595443354965</v>
      </c>
      <c r="I2203" s="60">
        <f t="shared" si="246"/>
        <v>24.416204444306768</v>
      </c>
      <c r="J2203" s="26">
        <f t="shared" ref="J2203:O2203" si="251">SUMPRODUCT(J738:J1102,$D738:$D1102)/$D2203</f>
        <v>1220.8102222153384</v>
      </c>
      <c r="K2203" s="26">
        <f t="shared" si="251"/>
        <v>2441.6204444306768</v>
      </c>
      <c r="L2203" s="26">
        <f t="shared" si="251"/>
        <v>3662.4306666460179</v>
      </c>
      <c r="M2203" s="23">
        <f t="shared" si="251"/>
        <v>0.18499610722049872</v>
      </c>
      <c r="N2203" s="23">
        <f t="shared" si="251"/>
        <v>0.36999221444099745</v>
      </c>
      <c r="O2203" s="23">
        <f t="shared" si="251"/>
        <v>0.55498832166149603</v>
      </c>
    </row>
    <row r="2204" spans="1:16" x14ac:dyDescent="0.25">
      <c r="A2204" s="50">
        <v>2019</v>
      </c>
      <c r="B2204" s="32"/>
      <c r="C2204" s="26">
        <f>SUMPRODUCT(C1103:C1467,$D1103:$D1467)/$D2204</f>
        <v>7437.8361897096229</v>
      </c>
      <c r="D2204" s="26">
        <f t="shared" si="248"/>
        <v>677885.52890274639</v>
      </c>
      <c r="F2204" s="27">
        <f t="shared" si="249"/>
        <v>49.867717948796553</v>
      </c>
      <c r="H2204" s="27">
        <f t="shared" si="245"/>
        <v>24.56790340179576</v>
      </c>
      <c r="I2204" s="60">
        <f t="shared" si="246"/>
        <v>36.241964689174566</v>
      </c>
      <c r="J2204" s="26">
        <f t="shared" ref="J2204:O2204" si="252">SUMPRODUCT(J1103:J1467,$D1103:$D1467)/$D2204</f>
        <v>1812.0982344587251</v>
      </c>
      <c r="K2204" s="26">
        <f t="shared" si="252"/>
        <v>3624.1964689174501</v>
      </c>
      <c r="L2204" s="26">
        <f t="shared" si="252"/>
        <v>5436.294703376183</v>
      </c>
      <c r="M2204" s="23">
        <f t="shared" si="252"/>
        <v>0.26457966539885791</v>
      </c>
      <c r="N2204" s="23">
        <f t="shared" si="252"/>
        <v>0.52915933079771582</v>
      </c>
      <c r="O2204" s="23">
        <f t="shared" si="252"/>
        <v>0.79373899619657462</v>
      </c>
    </row>
    <row r="2205" spans="1:16" x14ac:dyDescent="0.25">
      <c r="A2205" s="50">
        <v>2020</v>
      </c>
      <c r="B2205" s="32"/>
      <c r="C2205" s="26">
        <f>SUMPRODUCT(C1468:C1833,$D1468:$D1833)/$D2205</f>
        <v>10340.426447213329</v>
      </c>
      <c r="D2205" s="26">
        <f t="shared" si="248"/>
        <v>452472.98447048035</v>
      </c>
      <c r="F2205" s="27">
        <f t="shared" si="249"/>
        <v>75.372187030315672</v>
      </c>
      <c r="H2205" s="27">
        <f t="shared" si="245"/>
        <v>37.132972718828114</v>
      </c>
      <c r="I2205" s="60">
        <f t="shared" si="246"/>
        <v>82.066717778264817</v>
      </c>
      <c r="J2205" s="26">
        <f t="shared" ref="J2205:O2205" si="253">SUMPRODUCT(J1468:J1833,$D1468:$D1833)/$D2205</f>
        <v>4103.3358889132405</v>
      </c>
      <c r="K2205" s="26">
        <f t="shared" si="253"/>
        <v>8206.671777826481</v>
      </c>
      <c r="L2205" s="26">
        <f t="shared" si="253"/>
        <v>12310.007666739719</v>
      </c>
      <c r="M2205" s="23">
        <f t="shared" si="253"/>
        <v>0.40863121671764691</v>
      </c>
      <c r="N2205" s="23">
        <f t="shared" si="253"/>
        <v>0.81726243343529381</v>
      </c>
      <c r="O2205" s="23">
        <f t="shared" si="253"/>
        <v>1.2258936501529403</v>
      </c>
    </row>
    <row r="2206" spans="1:16" x14ac:dyDescent="0.25">
      <c r="A2206" s="50">
        <v>2021</v>
      </c>
      <c r="B2206" s="32"/>
      <c r="C2206" s="26">
        <f>SUMPRODUCT(C1834:C2198,$D1834:$D2198)/$D2206</f>
        <v>47778.120279080176</v>
      </c>
      <c r="D2206" s="26">
        <f t="shared" si="248"/>
        <v>329286.11934403621</v>
      </c>
      <c r="F2206" s="27">
        <f t="shared" si="249"/>
        <v>75.623463327885844</v>
      </c>
      <c r="H2206" s="27">
        <f t="shared" si="245"/>
        <v>37.256766869829839</v>
      </c>
      <c r="I2206" s="60">
        <f t="shared" si="246"/>
        <v>113.14405521875092</v>
      </c>
      <c r="J2206" s="26">
        <f t="shared" ref="J2206:O2206" si="254">SUMPRODUCT(J1834:J2198,$D1834:$D2198)/$D2206</f>
        <v>5657.2027609375455</v>
      </c>
      <c r="K2206" s="26">
        <f t="shared" si="254"/>
        <v>11314.405521875091</v>
      </c>
      <c r="L2206" s="26">
        <f t="shared" si="254"/>
        <v>16971.608282812631</v>
      </c>
      <c r="M2206" s="23">
        <f t="shared" si="254"/>
        <v>0.12285981593298931</v>
      </c>
      <c r="N2206" s="23">
        <f t="shared" si="254"/>
        <v>0.24571963186597862</v>
      </c>
      <c r="O2206" s="23">
        <f t="shared" si="254"/>
        <v>0.36857944779896751</v>
      </c>
    </row>
    <row r="2207" spans="1:16" x14ac:dyDescent="0.25">
      <c r="B2207" s="32"/>
      <c r="C2207" s="32"/>
      <c r="D2207" s="26"/>
    </row>
    <row r="2208" spans="1:16" x14ac:dyDescent="0.25">
      <c r="A2208" s="24" t="s">
        <v>0</v>
      </c>
      <c r="B2208" s="32"/>
      <c r="C2208" s="26">
        <f>SUMPRODUCT(C7:C2198,$D7:$D2198)/$D2208</f>
        <v>8770.6548634668798</v>
      </c>
      <c r="D2208" s="26">
        <f>SUM(D2201:D2206)</f>
        <v>3885465.7484822311</v>
      </c>
      <c r="F2208" s="28">
        <f>SUM(F2201:F2206)</f>
        <v>243.54906312515408</v>
      </c>
      <c r="H2208" s="28">
        <f>SUM(H2201:H2206)</f>
        <v>119.98724029442053</v>
      </c>
      <c r="I2208" s="61">
        <f>H2208*1000000/$D2208</f>
        <v>30.881044400221729</v>
      </c>
      <c r="J2208" s="87">
        <f t="shared" ref="J2208:O2208" si="255">SUMPRODUCT(J7:J2198,$D7:$D2198)/$D2208</f>
        <v>1544.0522200110884</v>
      </c>
      <c r="K2208" s="87">
        <f t="shared" si="255"/>
        <v>3088.1044400221767</v>
      </c>
      <c r="L2208" s="87">
        <f t="shared" si="255"/>
        <v>4632.156660033258</v>
      </c>
      <c r="M2208" s="23">
        <f t="shared" si="255"/>
        <v>0.17403959011963202</v>
      </c>
      <c r="N2208" s="23">
        <f t="shared" si="255"/>
        <v>0.34807918023926404</v>
      </c>
      <c r="O2208" s="23">
        <f t="shared" si="255"/>
        <v>0.52211877035889542</v>
      </c>
    </row>
    <row r="2209" spans="2:4" x14ac:dyDescent="0.25">
      <c r="B2209" s="32"/>
      <c r="C2209" s="32"/>
      <c r="D2209" s="26"/>
    </row>
  </sheetData>
  <mergeCells count="4">
    <mergeCell ref="J3:L3"/>
    <mergeCell ref="M3:O3"/>
    <mergeCell ref="M2200:O2200"/>
    <mergeCell ref="J2200:L2200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2209"/>
  <sheetViews>
    <sheetView workbookViewId="0">
      <selection activeCell="O4" sqref="O4:P4"/>
    </sheetView>
  </sheetViews>
  <sheetFormatPr defaultColWidth="8.85546875" defaultRowHeight="15" x14ac:dyDescent="0.25"/>
  <cols>
    <col min="1" max="1" width="8.85546875" style="24"/>
    <col min="2" max="2" width="10.7109375" style="24" bestFit="1" customWidth="1"/>
    <col min="3" max="3" width="20.140625" style="24" bestFit="1" customWidth="1"/>
    <col min="4" max="4" width="14.5703125" style="24" bestFit="1" customWidth="1"/>
    <col min="5" max="5" width="10.5703125" style="24" bestFit="1" customWidth="1"/>
    <col min="6" max="6" width="8" style="24" bestFit="1" customWidth="1"/>
    <col min="7" max="7" width="9.28515625" style="24" bestFit="1" customWidth="1"/>
    <col min="8" max="8" width="12.85546875" style="24" bestFit="1" customWidth="1"/>
    <col min="9" max="9" width="12.5703125" style="24" bestFit="1" customWidth="1"/>
    <col min="10" max="10" width="12.85546875" style="24" bestFit="1" customWidth="1"/>
    <col min="11" max="11" width="13.28515625" style="24" bestFit="1" customWidth="1"/>
    <col min="12" max="12" width="12.85546875" style="24" bestFit="1" customWidth="1"/>
    <col min="13" max="13" width="10.140625" style="24" bestFit="1" customWidth="1"/>
    <col min="14" max="14" width="12.85546875" style="24" bestFit="1" customWidth="1"/>
    <col min="15" max="15" width="10.140625" style="24" bestFit="1" customWidth="1"/>
    <col min="16" max="16" width="12.85546875" style="24" bestFit="1" customWidth="1"/>
    <col min="17" max="17" width="10.28515625" style="24" bestFit="1" customWidth="1"/>
    <col min="18" max="18" width="8.85546875" style="24"/>
    <col min="19" max="19" width="9.85546875" style="24" bestFit="1" customWidth="1"/>
    <col min="20" max="20" width="8.85546875" style="24"/>
    <col min="21" max="21" width="9.140625" style="24" bestFit="1" customWidth="1"/>
    <col min="22" max="16384" width="8.85546875" style="24"/>
  </cols>
  <sheetData>
    <row r="1" spans="1:21" x14ac:dyDescent="0.25">
      <c r="A1" s="78" t="s">
        <v>295</v>
      </c>
    </row>
    <row r="2" spans="1:21" x14ac:dyDescent="0.25">
      <c r="A2" s="90" t="s">
        <v>294</v>
      </c>
      <c r="M2" s="96"/>
      <c r="N2" s="96"/>
    </row>
    <row r="3" spans="1:21" x14ac:dyDescent="0.25">
      <c r="C3" s="89"/>
      <c r="G3" s="82"/>
      <c r="H3" s="82"/>
      <c r="M3" s="96" t="s">
        <v>101</v>
      </c>
      <c r="N3" s="96"/>
      <c r="O3" s="96" t="s">
        <v>105</v>
      </c>
      <c r="P3" s="96"/>
      <c r="U3" s="32"/>
    </row>
    <row r="4" spans="1:21" x14ac:dyDescent="0.25">
      <c r="C4" s="89"/>
      <c r="G4" s="82"/>
      <c r="H4" s="82"/>
      <c r="M4" s="96"/>
      <c r="N4" s="96"/>
      <c r="O4" s="96"/>
      <c r="P4" s="96"/>
      <c r="U4" s="32"/>
    </row>
    <row r="5" spans="1:21" s="92" customFormat="1" ht="45" x14ac:dyDescent="0.25">
      <c r="G5" s="92" t="s">
        <v>72</v>
      </c>
      <c r="H5" s="94" t="s">
        <v>291</v>
      </c>
      <c r="I5" s="92" t="s">
        <v>72</v>
      </c>
      <c r="J5" s="94" t="s">
        <v>291</v>
      </c>
      <c r="K5" s="92" t="s">
        <v>72</v>
      </c>
      <c r="L5" s="94" t="s">
        <v>291</v>
      </c>
      <c r="M5" s="92" t="s">
        <v>103</v>
      </c>
      <c r="N5" s="94" t="s">
        <v>291</v>
      </c>
      <c r="O5" s="92" t="s">
        <v>103</v>
      </c>
      <c r="P5" s="94" t="s">
        <v>291</v>
      </c>
      <c r="U5" s="93"/>
    </row>
    <row r="6" spans="1:21" s="33" customFormat="1" ht="45" x14ac:dyDescent="0.25">
      <c r="A6" s="33" t="s">
        <v>153</v>
      </c>
      <c r="B6" s="33" t="s">
        <v>1</v>
      </c>
      <c r="C6" s="33" t="s">
        <v>69</v>
      </c>
      <c r="D6" s="33" t="s">
        <v>2</v>
      </c>
      <c r="E6" s="33" t="s">
        <v>29</v>
      </c>
      <c r="F6" s="33" t="s">
        <v>84</v>
      </c>
      <c r="G6" s="33" t="s">
        <v>71</v>
      </c>
      <c r="H6" s="33" t="s">
        <v>71</v>
      </c>
      <c r="I6" s="33" t="s">
        <v>85</v>
      </c>
      <c r="J6" s="33" t="s">
        <v>85</v>
      </c>
      <c r="K6" s="33" t="s">
        <v>70</v>
      </c>
      <c r="L6" s="33" t="s">
        <v>70</v>
      </c>
      <c r="M6" s="33" t="s">
        <v>73</v>
      </c>
      <c r="N6" s="33" t="s">
        <v>73</v>
      </c>
      <c r="O6" s="33" t="s">
        <v>74</v>
      </c>
      <c r="P6" s="33" t="s">
        <v>74</v>
      </c>
    </row>
    <row r="7" spans="1:21" x14ac:dyDescent="0.25">
      <c r="A7" s="24">
        <f>YEAR(B7)</f>
        <v>2016</v>
      </c>
      <c r="B7" s="32">
        <v>42370</v>
      </c>
      <c r="C7" s="28">
        <f>'Bitcoin Data'!C7</f>
        <v>434.33401500000002</v>
      </c>
      <c r="D7" s="26">
        <f>'Bitcoin Data'!K7</f>
        <v>3331.6956685671221</v>
      </c>
      <c r="E7" s="25">
        <f>'Bitcoin Data'!J7</f>
        <v>894.22031673754748</v>
      </c>
      <c r="F7" s="25">
        <f t="shared" ref="F7:F70" si="0">E7*D7/1000000</f>
        <v>2.9792699560192069</v>
      </c>
      <c r="G7" s="23">
        <f>'Emissions Factors'!$AB$39/1000</f>
        <v>0.49266147344102867</v>
      </c>
      <c r="H7" s="23">
        <f>'Emissions Factors'!$AE$39/1000</f>
        <v>0.32422903788805163</v>
      </c>
      <c r="I7" s="26">
        <f>$F7*G7*1000</f>
        <v>1467.7715263110113</v>
      </c>
      <c r="J7" s="26">
        <f>$F7*H7*1000</f>
        <v>965.96583144888541</v>
      </c>
      <c r="K7" s="23">
        <f t="shared" ref="K7:L70" si="1">$E7*G7/1000</f>
        <v>0.44054789882482348</v>
      </c>
      <c r="L7" s="23">
        <f t="shared" si="1"/>
        <v>0.28993219295576383</v>
      </c>
      <c r="M7" s="26">
        <f>K7*'Social Cost of Carbon'!$C$5</f>
        <v>44.054789882482346</v>
      </c>
      <c r="N7" s="26">
        <f>L7*'Social Cost of Carbon'!$C$5</f>
        <v>28.993219295576385</v>
      </c>
      <c r="O7" s="23">
        <f t="shared" ref="O7:O70" si="2">M7/$C7</f>
        <v>0.10143066939503309</v>
      </c>
      <c r="P7" s="23">
        <f t="shared" ref="P7:P70" si="3">N7/$C7</f>
        <v>6.6753278109190656E-2</v>
      </c>
      <c r="Q7" s="27"/>
    </row>
    <row r="8" spans="1:21" x14ac:dyDescent="0.25">
      <c r="A8" s="24">
        <f t="shared" ref="A8:A71" si="4">YEAR(B8)</f>
        <v>2016</v>
      </c>
      <c r="B8" s="32">
        <v>42371</v>
      </c>
      <c r="C8" s="28">
        <f>'Bitcoin Data'!C8</f>
        <v>433.43798800000002</v>
      </c>
      <c r="D8" s="26">
        <f>'Bitcoin Data'!K8</f>
        <v>3619.3029490616645</v>
      </c>
      <c r="E8" s="25">
        <f>'Bitcoin Data'!J8</f>
        <v>789.87757644665987</v>
      </c>
      <c r="F8" s="25">
        <f t="shared" si="0"/>
        <v>2.8588062418310765</v>
      </c>
      <c r="G8" s="23">
        <f>'Emissions Factors'!$AB$39/1000</f>
        <v>0.49266147344102867</v>
      </c>
      <c r="H8" s="23">
        <f>'Emissions Factors'!$AE$39/1000</f>
        <v>0.32422903788805163</v>
      </c>
      <c r="I8" s="26">
        <f t="shared" ref="I8:I71" si="5">F8*G8*1000</f>
        <v>1408.4236953829079</v>
      </c>
      <c r="J8" s="26">
        <f t="shared" ref="J8:J71" si="6">$F8*H8*1000</f>
        <v>926.90799729724665</v>
      </c>
      <c r="K8" s="23">
        <f t="shared" si="1"/>
        <v>0.38914225065024022</v>
      </c>
      <c r="L8" s="23">
        <f t="shared" si="1"/>
        <v>0.25610124666064649</v>
      </c>
      <c r="M8" s="26">
        <f>K8*'Social Cost of Carbon'!$C$5</f>
        <v>38.91422506502402</v>
      </c>
      <c r="N8" s="26">
        <f>L8*'Social Cost of Carbon'!$C$5</f>
        <v>25.61012466606465</v>
      </c>
      <c r="O8" s="23">
        <f t="shared" si="2"/>
        <v>8.978037491495558E-2</v>
      </c>
      <c r="P8" s="23">
        <f t="shared" si="3"/>
        <v>5.9086017781313269E-2</v>
      </c>
      <c r="Q8" s="27"/>
    </row>
    <row r="9" spans="1:21" x14ac:dyDescent="0.25">
      <c r="A9" s="24">
        <f t="shared" si="4"/>
        <v>2016</v>
      </c>
      <c r="B9" s="32">
        <v>42372</v>
      </c>
      <c r="C9" s="28">
        <f>'Bitcoin Data'!C9</f>
        <v>430.010986</v>
      </c>
      <c r="D9" s="26">
        <f>'Bitcoin Data'!K9</f>
        <v>3639.2368292626275</v>
      </c>
      <c r="E9" s="25">
        <f>'Bitcoin Data'!J9</f>
        <v>788.67042003260519</v>
      </c>
      <c r="F9" s="25">
        <f t="shared" si="0"/>
        <v>2.8701584387326826</v>
      </c>
      <c r="G9" s="23">
        <f>'Emissions Factors'!$AB$39/1000</f>
        <v>0.49266147344102867</v>
      </c>
      <c r="H9" s="23">
        <f>'Emissions Factors'!$AE$39/1000</f>
        <v>0.32422903788805163</v>
      </c>
      <c r="I9" s="26">
        <f t="shared" si="5"/>
        <v>1414.0164854352458</v>
      </c>
      <c r="J9" s="26">
        <f t="shared" si="6"/>
        <v>930.58870917657009</v>
      </c>
      <c r="K9" s="23">
        <f t="shared" si="1"/>
        <v>0.38854753119261826</v>
      </c>
      <c r="L9" s="23">
        <f t="shared" si="1"/>
        <v>0.25570985149793712</v>
      </c>
      <c r="M9" s="26">
        <f>K9*'Social Cost of Carbon'!$C$5</f>
        <v>38.854753119261822</v>
      </c>
      <c r="N9" s="26">
        <f>L9*'Social Cost of Carbon'!$C$5</f>
        <v>25.570985149793714</v>
      </c>
      <c r="O9" s="23">
        <f t="shared" si="2"/>
        <v>9.0357582443863008E-2</v>
      </c>
      <c r="P9" s="23">
        <f t="shared" si="3"/>
        <v>5.9465888040808601E-2</v>
      </c>
      <c r="Q9" s="27"/>
    </row>
    <row r="10" spans="1:21" x14ac:dyDescent="0.25">
      <c r="A10" s="24">
        <f t="shared" si="4"/>
        <v>2016</v>
      </c>
      <c r="B10" s="32">
        <v>42373</v>
      </c>
      <c r="C10" s="28">
        <f>'Bitcoin Data'!C10</f>
        <v>433.091003</v>
      </c>
      <c r="D10" s="26">
        <f>'Bitcoin Data'!K10</f>
        <v>4516.5836808724489</v>
      </c>
      <c r="E10" s="25">
        <f>'Bitcoin Data'!J10</f>
        <v>661.3131950080425</v>
      </c>
      <c r="F10" s="25">
        <f t="shared" si="0"/>
        <v>2.9868763845189443</v>
      </c>
      <c r="G10" s="23">
        <f>'Emissions Factors'!$AB$39/1000</f>
        <v>0.49266147344102867</v>
      </c>
      <c r="H10" s="23">
        <f>'Emissions Factors'!$AE$39/1000</f>
        <v>0.32422903788805163</v>
      </c>
      <c r="I10" s="26">
        <f t="shared" si="5"/>
        <v>1471.5189205833158</v>
      </c>
      <c r="J10" s="26">
        <f t="shared" si="6"/>
        <v>968.43205644311945</v>
      </c>
      <c r="K10" s="23">
        <f t="shared" si="1"/>
        <v>0.32580353305865656</v>
      </c>
      <c r="L10" s="23">
        <f t="shared" si="1"/>
        <v>0.21441694096013109</v>
      </c>
      <c r="M10" s="26">
        <f>K10*'Social Cost of Carbon'!$C$5</f>
        <v>32.580353305865657</v>
      </c>
      <c r="N10" s="26">
        <f>L10*'Social Cost of Carbon'!$C$5</f>
        <v>21.441694096013109</v>
      </c>
      <c r="O10" s="23">
        <f t="shared" si="2"/>
        <v>7.5227499717572421E-2</v>
      </c>
      <c r="P10" s="23">
        <f t="shared" si="3"/>
        <v>4.95085188736029E-2</v>
      </c>
      <c r="Q10" s="27"/>
    </row>
    <row r="11" spans="1:21" x14ac:dyDescent="0.25">
      <c r="A11" s="24">
        <f t="shared" si="4"/>
        <v>2016</v>
      </c>
      <c r="B11" s="32">
        <v>42374</v>
      </c>
      <c r="C11" s="28">
        <f>'Bitcoin Data'!C11</f>
        <v>431.959991</v>
      </c>
      <c r="D11" s="26">
        <f>'Bitcoin Data'!K11</f>
        <v>3914.4436877402413</v>
      </c>
      <c r="E11" s="25">
        <f>'Bitcoin Data'!J11</f>
        <v>768.44795193076379</v>
      </c>
      <c r="F11" s="25">
        <f t="shared" si="0"/>
        <v>3.0080462347922947</v>
      </c>
      <c r="G11" s="23">
        <f>'Emissions Factors'!$AB$39/1000</f>
        <v>0.49266147344102867</v>
      </c>
      <c r="H11" s="23">
        <f>'Emissions Factors'!$AE$39/1000</f>
        <v>0.32422903788805163</v>
      </c>
      <c r="I11" s="26">
        <f t="shared" si="5"/>
        <v>1481.9484902115103</v>
      </c>
      <c r="J11" s="26">
        <f t="shared" si="6"/>
        <v>975.29593662948196</v>
      </c>
      <c r="K11" s="23">
        <f t="shared" si="1"/>
        <v>0.37858470026095087</v>
      </c>
      <c r="L11" s="23">
        <f t="shared" si="1"/>
        <v>0.24915314012155529</v>
      </c>
      <c r="M11" s="26">
        <f>K11*'Social Cost of Carbon'!$C$5</f>
        <v>37.858470026095084</v>
      </c>
      <c r="N11" s="26">
        <f>L11*'Social Cost of Carbon'!$C$5</f>
        <v>24.91531401215553</v>
      </c>
      <c r="O11" s="23">
        <f t="shared" si="2"/>
        <v>8.7643464244111166E-2</v>
      </c>
      <c r="P11" s="23">
        <f t="shared" si="3"/>
        <v>5.7679679903862975E-2</v>
      </c>
      <c r="Q11" s="27"/>
    </row>
    <row r="12" spans="1:21" x14ac:dyDescent="0.25">
      <c r="A12" s="24">
        <f t="shared" si="4"/>
        <v>2016</v>
      </c>
      <c r="B12" s="32">
        <v>42375</v>
      </c>
      <c r="C12" s="28">
        <f>'Bitcoin Data'!C12</f>
        <v>429.10501099999999</v>
      </c>
      <c r="D12" s="26">
        <f>'Bitcoin Data'!K12</f>
        <v>3529.9435552104546</v>
      </c>
      <c r="E12" s="25">
        <f>'Bitcoin Data'!J12</f>
        <v>844.69687258304987</v>
      </c>
      <c r="F12" s="25">
        <f t="shared" si="0"/>
        <v>2.9817322814809635</v>
      </c>
      <c r="G12" s="23">
        <f>'Emissions Factors'!$AB$39/1000</f>
        <v>0.49266147344102867</v>
      </c>
      <c r="H12" s="23">
        <f>'Emissions Factors'!$AE$39/1000</f>
        <v>0.32422903788805163</v>
      </c>
      <c r="I12" s="26">
        <f t="shared" si="5"/>
        <v>1468.9846192010916</v>
      </c>
      <c r="J12" s="26">
        <f t="shared" si="6"/>
        <v>966.76418886431793</v>
      </c>
      <c r="K12" s="23">
        <f t="shared" si="1"/>
        <v>0.4161496058577942</v>
      </c>
      <c r="L12" s="23">
        <f t="shared" si="1"/>
        <v>0.27387525430464843</v>
      </c>
      <c r="M12" s="26">
        <f>K12*'Social Cost of Carbon'!$C$5</f>
        <v>41.614960585779421</v>
      </c>
      <c r="N12" s="26">
        <f>L12*'Social Cost of Carbon'!$C$5</f>
        <v>27.387525430464844</v>
      </c>
      <c r="O12" s="23">
        <f t="shared" si="2"/>
        <v>9.6980831076287341E-2</v>
      </c>
      <c r="P12" s="23">
        <f t="shared" si="3"/>
        <v>6.3824762536890636E-2</v>
      </c>
      <c r="Q12" s="27"/>
    </row>
    <row r="13" spans="1:21" x14ac:dyDescent="0.25">
      <c r="A13" s="24">
        <f t="shared" si="4"/>
        <v>2016</v>
      </c>
      <c r="B13" s="32">
        <v>42376</v>
      </c>
      <c r="C13" s="28">
        <f>'Bitcoin Data'!C13</f>
        <v>458.04800399999999</v>
      </c>
      <c r="D13" s="26">
        <f>'Bitcoin Data'!K13</f>
        <v>3694.4987433677748</v>
      </c>
      <c r="E13" s="25">
        <f>'Bitcoin Data'!J13</f>
        <v>814.15694575672433</v>
      </c>
      <c r="F13" s="25">
        <f t="shared" si="0"/>
        <v>3.0079018130023636</v>
      </c>
      <c r="G13" s="23">
        <f>'Emissions Factors'!$AB$39/1000</f>
        <v>0.49266147344102867</v>
      </c>
      <c r="H13" s="23">
        <f>'Emissions Factors'!$AE$39/1000</f>
        <v>0.32422903788805163</v>
      </c>
      <c r="I13" s="26">
        <f t="shared" si="5"/>
        <v>1481.877339159686</v>
      </c>
      <c r="J13" s="26">
        <f t="shared" si="6"/>
        <v>975.24911089148259</v>
      </c>
      <c r="K13" s="23">
        <f t="shared" si="1"/>
        <v>0.40110376050875546</v>
      </c>
      <c r="L13" s="23">
        <f t="shared" si="1"/>
        <v>0.26397332321257738</v>
      </c>
      <c r="M13" s="26">
        <f>K13*'Social Cost of Carbon'!$C$5</f>
        <v>40.110376050875544</v>
      </c>
      <c r="N13" s="26">
        <f>L13*'Social Cost of Carbon'!$C$5</f>
        <v>26.397332321257739</v>
      </c>
      <c r="O13" s="23">
        <f t="shared" si="2"/>
        <v>8.7568062082147055E-2</v>
      </c>
      <c r="P13" s="23">
        <f t="shared" si="3"/>
        <v>5.7630056436743557E-2</v>
      </c>
      <c r="Q13" s="27"/>
    </row>
    <row r="14" spans="1:21" x14ac:dyDescent="0.25">
      <c r="A14" s="24">
        <f t="shared" si="4"/>
        <v>2016</v>
      </c>
      <c r="B14" s="32">
        <v>42377</v>
      </c>
      <c r="C14" s="28">
        <f>'Bitcoin Data'!C14</f>
        <v>453.23001099999999</v>
      </c>
      <c r="D14" s="26">
        <f>'Bitcoin Data'!K14</f>
        <v>4302.7393001485407</v>
      </c>
      <c r="E14" s="25">
        <f>'Bitcoin Data'!J14</f>
        <v>725.92783724339426</v>
      </c>
      <c r="F14" s="25">
        <f t="shared" si="0"/>
        <v>3.123478234378986</v>
      </c>
      <c r="G14" s="23">
        <f>'Emissions Factors'!$AB$39/1000</f>
        <v>0.49266147344102867</v>
      </c>
      <c r="H14" s="23">
        <f>'Emissions Factors'!$AE$39/1000</f>
        <v>0.32422903788805163</v>
      </c>
      <c r="I14" s="26">
        <f t="shared" si="5"/>
        <v>1538.817389210134</v>
      </c>
      <c r="J14" s="26">
        <f t="shared" si="6"/>
        <v>1012.722342796969</v>
      </c>
      <c r="K14" s="23">
        <f t="shared" si="1"/>
        <v>0.35763667790818987</v>
      </c>
      <c r="L14" s="23">
        <f t="shared" si="1"/>
        <v>0.23536688424557986</v>
      </c>
      <c r="M14" s="26">
        <f>K14*'Social Cost of Carbon'!$C$5</f>
        <v>35.763667790818985</v>
      </c>
      <c r="N14" s="26">
        <f>L14*'Social Cost of Carbon'!$C$5</f>
        <v>23.536688424557987</v>
      </c>
      <c r="O14" s="23">
        <f t="shared" si="2"/>
        <v>7.8908428221490801E-2</v>
      </c>
      <c r="P14" s="23">
        <f t="shared" si="3"/>
        <v>5.1931001595915911E-2</v>
      </c>
      <c r="Q14" s="27"/>
    </row>
    <row r="15" spans="1:21" x14ac:dyDescent="0.25">
      <c r="A15" s="24">
        <f t="shared" si="4"/>
        <v>2016</v>
      </c>
      <c r="B15" s="32">
        <v>42378</v>
      </c>
      <c r="C15" s="28">
        <f>'Bitcoin Data'!C15</f>
        <v>447.61099200000001</v>
      </c>
      <c r="D15" s="26">
        <f>'Bitcoin Data'!K15</f>
        <v>3802.462227196419</v>
      </c>
      <c r="E15" s="25">
        <f>'Bitcoin Data'!J15</f>
        <v>829.10071713406205</v>
      </c>
      <c r="F15" s="25">
        <f t="shared" si="0"/>
        <v>3.1526241594437336</v>
      </c>
      <c r="G15" s="23">
        <f>'Emissions Factors'!$AB$39/1000</f>
        <v>0.49266147344102867</v>
      </c>
      <c r="H15" s="23">
        <f>'Emissions Factors'!$AE$39/1000</f>
        <v>0.32422903788805163</v>
      </c>
      <c r="I15" s="26">
        <f t="shared" si="5"/>
        <v>1553.1764635973343</v>
      </c>
      <c r="J15" s="26">
        <f t="shared" si="6"/>
        <v>1022.1722980390692</v>
      </c>
      <c r="K15" s="23">
        <f t="shared" si="1"/>
        <v>0.40846598093428055</v>
      </c>
      <c r="L15" s="23">
        <f t="shared" si="1"/>
        <v>0.26881852782867061</v>
      </c>
      <c r="M15" s="26">
        <f>K15*'Social Cost of Carbon'!$C$5</f>
        <v>40.846598093428057</v>
      </c>
      <c r="N15" s="26">
        <f>L15*'Social Cost of Carbon'!$C$5</f>
        <v>26.88185278286706</v>
      </c>
      <c r="O15" s="23">
        <f t="shared" si="2"/>
        <v>9.1254680567424612E-2</v>
      </c>
      <c r="P15" s="23">
        <f t="shared" si="3"/>
        <v>6.0056283834216163E-2</v>
      </c>
      <c r="Q15" s="27"/>
    </row>
    <row r="16" spans="1:21" x14ac:dyDescent="0.25">
      <c r="A16" s="24">
        <f t="shared" si="4"/>
        <v>2016</v>
      </c>
      <c r="B16" s="32">
        <v>42379</v>
      </c>
      <c r="C16" s="28">
        <f>'Bitcoin Data'!C16</f>
        <v>447.99099699999999</v>
      </c>
      <c r="D16" s="26">
        <f>'Bitcoin Data'!K16</f>
        <v>4338.1458443317197</v>
      </c>
      <c r="E16" s="25">
        <f>'Bitcoin Data'!J16</f>
        <v>722.78059293341255</v>
      </c>
      <c r="F16" s="25">
        <f t="shared" si="0"/>
        <v>3.1355276255977</v>
      </c>
      <c r="G16" s="23">
        <f>'Emissions Factors'!$AB$39/1000</f>
        <v>0.49266147344102867</v>
      </c>
      <c r="H16" s="23">
        <f>'Emissions Factors'!$AE$39/1000</f>
        <v>0.32422903788805163</v>
      </c>
      <c r="I16" s="26">
        <f t="shared" si="5"/>
        <v>1544.7536600420131</v>
      </c>
      <c r="J16" s="26">
        <f t="shared" si="6"/>
        <v>1016.6291053189493</v>
      </c>
      <c r="K16" s="23">
        <f t="shared" si="1"/>
        <v>0.35608615188915538</v>
      </c>
      <c r="L16" s="23">
        <f t="shared" si="1"/>
        <v>0.23434645625095585</v>
      </c>
      <c r="M16" s="26">
        <f>K16*'Social Cost of Carbon'!$C$5</f>
        <v>35.608615188915536</v>
      </c>
      <c r="N16" s="26">
        <f>L16*'Social Cost of Carbon'!$C$5</f>
        <v>23.434645625095584</v>
      </c>
      <c r="O16" s="23">
        <f t="shared" si="2"/>
        <v>7.9485113378105529E-2</v>
      </c>
      <c r="P16" s="23">
        <f t="shared" si="3"/>
        <v>5.2310528073169257E-2</v>
      </c>
      <c r="Q16" s="27"/>
    </row>
    <row r="17" spans="1:17" x14ac:dyDescent="0.25">
      <c r="A17" s="24">
        <f t="shared" si="4"/>
        <v>2016</v>
      </c>
      <c r="B17" s="32">
        <v>42380</v>
      </c>
      <c r="C17" s="28">
        <f>'Bitcoin Data'!C17</f>
        <v>448.42800899999997</v>
      </c>
      <c r="D17" s="26">
        <f>'Bitcoin Data'!K17</f>
        <v>4242.4872621399645</v>
      </c>
      <c r="E17" s="25">
        <f>'Bitcoin Data'!J17</f>
        <v>743.76107670522731</v>
      </c>
      <c r="F17" s="25">
        <f t="shared" si="0"/>
        <v>3.1553968939974317</v>
      </c>
      <c r="G17" s="23">
        <f>'Emissions Factors'!$AB$39/1000</f>
        <v>0.49266147344102867</v>
      </c>
      <c r="H17" s="23">
        <f>'Emissions Factors'!$AE$39/1000</f>
        <v>0.32422903788805163</v>
      </c>
      <c r="I17" s="26">
        <f t="shared" si="5"/>
        <v>1554.5424830880202</v>
      </c>
      <c r="J17" s="26">
        <f t="shared" si="6"/>
        <v>1023.0712990957338</v>
      </c>
      <c r="K17" s="23">
        <f t="shared" si="1"/>
        <v>0.3664224279376832</v>
      </c>
      <c r="L17" s="23">
        <f t="shared" si="1"/>
        <v>0.24114893831871723</v>
      </c>
      <c r="M17" s="26">
        <f>K17*'Social Cost of Carbon'!$C$5</f>
        <v>36.642242793768318</v>
      </c>
      <c r="N17" s="26">
        <f>L17*'Social Cost of Carbon'!$C$5</f>
        <v>24.114893831871722</v>
      </c>
      <c r="O17" s="23">
        <f t="shared" si="2"/>
        <v>8.1712654112487251E-2</v>
      </c>
      <c r="P17" s="23">
        <f t="shared" si="3"/>
        <v>5.3776511163181433E-2</v>
      </c>
      <c r="Q17" s="27"/>
    </row>
    <row r="18" spans="1:17" x14ac:dyDescent="0.25">
      <c r="A18" s="24">
        <f t="shared" si="4"/>
        <v>2016</v>
      </c>
      <c r="B18" s="32">
        <v>42381</v>
      </c>
      <c r="C18" s="28">
        <f>'Bitcoin Data'!C18</f>
        <v>435.69000199999999</v>
      </c>
      <c r="D18" s="26">
        <f>'Bitcoin Data'!K18</f>
        <v>4275.2855429682495</v>
      </c>
      <c r="E18" s="25">
        <f>'Bitcoin Data'!J18</f>
        <v>766.4510995599245</v>
      </c>
      <c r="F18" s="25">
        <f t="shared" si="0"/>
        <v>3.2767973053406636</v>
      </c>
      <c r="G18" s="23">
        <f>'Emissions Factors'!$AB$39/1000</f>
        <v>0.49266147344102867</v>
      </c>
      <c r="H18" s="23">
        <f>'Emissions Factors'!$AE$39/1000</f>
        <v>0.32422903788805163</v>
      </c>
      <c r="I18" s="26">
        <f t="shared" si="5"/>
        <v>1614.3517886167235</v>
      </c>
      <c r="J18" s="26">
        <f t="shared" si="6"/>
        <v>1062.4328376647636</v>
      </c>
      <c r="K18" s="23">
        <f t="shared" si="1"/>
        <v>0.37760092802968898</v>
      </c>
      <c r="L18" s="23">
        <f t="shared" si="1"/>
        <v>0.24850570259855359</v>
      </c>
      <c r="M18" s="26">
        <f>K18*'Social Cost of Carbon'!$C$5</f>
        <v>37.760092802968899</v>
      </c>
      <c r="N18" s="26">
        <f>L18*'Social Cost of Carbon'!$C$5</f>
        <v>24.85057025985536</v>
      </c>
      <c r="O18" s="23">
        <f t="shared" si="2"/>
        <v>8.6667338313099279E-2</v>
      </c>
      <c r="P18" s="23">
        <f t="shared" si="3"/>
        <v>5.7037274543323947E-2</v>
      </c>
      <c r="Q18" s="27"/>
    </row>
    <row r="19" spans="1:17" x14ac:dyDescent="0.25">
      <c r="A19" s="24">
        <f t="shared" si="4"/>
        <v>2016</v>
      </c>
      <c r="B19" s="32">
        <v>42382</v>
      </c>
      <c r="C19" s="28">
        <f>'Bitcoin Data'!C19</f>
        <v>432.37100199999998</v>
      </c>
      <c r="D19" s="26">
        <f>'Bitcoin Data'!K19</f>
        <v>3697.4323386537153</v>
      </c>
      <c r="E19" s="25">
        <f>'Bitcoin Data'!J19</f>
        <v>904.85407981277137</v>
      </c>
      <c r="F19" s="25">
        <f t="shared" si="0"/>
        <v>3.3456367364624908</v>
      </c>
      <c r="G19" s="23">
        <f>'Emissions Factors'!$AB$39/1000</f>
        <v>0.49266147344102867</v>
      </c>
      <c r="H19" s="23">
        <f>'Emissions Factors'!$AE$39/1000</f>
        <v>0.32422903788805163</v>
      </c>
      <c r="I19" s="26">
        <f t="shared" si="5"/>
        <v>1648.2663241840451</v>
      </c>
      <c r="J19" s="26">
        <f t="shared" si="6"/>
        <v>1084.7525801861543</v>
      </c>
      <c r="K19" s="23">
        <f t="shared" si="1"/>
        <v>0.44578674420968611</v>
      </c>
      <c r="L19" s="23">
        <f t="shared" si="1"/>
        <v>0.29337996772677316</v>
      </c>
      <c r="M19" s="26">
        <f>K19*'Social Cost of Carbon'!$C$5</f>
        <v>44.578674420968611</v>
      </c>
      <c r="N19" s="26">
        <f>L19*'Social Cost of Carbon'!$C$5</f>
        <v>29.337996772677315</v>
      </c>
      <c r="O19" s="23">
        <f t="shared" si="2"/>
        <v>0.10310283116759207</v>
      </c>
      <c r="P19" s="23">
        <f t="shared" si="3"/>
        <v>6.785375669730348E-2</v>
      </c>
      <c r="Q19" s="27"/>
    </row>
    <row r="20" spans="1:17" x14ac:dyDescent="0.25">
      <c r="A20" s="24">
        <f t="shared" si="4"/>
        <v>2016</v>
      </c>
      <c r="B20" s="32">
        <v>42383</v>
      </c>
      <c r="C20" s="28">
        <f>'Bitcoin Data'!C20</f>
        <v>430.30599999999998</v>
      </c>
      <c r="D20" s="26">
        <f>'Bitcoin Data'!K20</f>
        <v>3309.9062147153313</v>
      </c>
      <c r="E20" s="25">
        <f>'Bitcoin Data'!J20</f>
        <v>981.49671901724753</v>
      </c>
      <c r="F20" s="25">
        <f t="shared" si="0"/>
        <v>3.2486620899978949</v>
      </c>
      <c r="G20" s="23">
        <f>'Emissions Factors'!$AB$39/1000</f>
        <v>0.49266147344102867</v>
      </c>
      <c r="H20" s="23">
        <f>'Emissions Factors'!$AE$39/1000</f>
        <v>0.32422903788805163</v>
      </c>
      <c r="I20" s="26">
        <f t="shared" si="5"/>
        <v>1600.4906519703745</v>
      </c>
      <c r="J20" s="26">
        <f t="shared" si="6"/>
        <v>1053.3105838634044</v>
      </c>
      <c r="K20" s="23">
        <f t="shared" si="1"/>
        <v>0.48354561976857247</v>
      </c>
      <c r="L20" s="23">
        <f t="shared" si="1"/>
        <v>0.31822973689724154</v>
      </c>
      <c r="M20" s="26">
        <f>K20*'Social Cost of Carbon'!$C$5</f>
        <v>48.354561976857248</v>
      </c>
      <c r="N20" s="26">
        <f>L20*'Social Cost of Carbon'!$C$5</f>
        <v>31.822973689724154</v>
      </c>
      <c r="O20" s="23">
        <f t="shared" si="2"/>
        <v>0.11237250230500447</v>
      </c>
      <c r="P20" s="23">
        <f t="shared" si="3"/>
        <v>7.3954287622585213E-2</v>
      </c>
      <c r="Q20" s="27"/>
    </row>
    <row r="21" spans="1:17" x14ac:dyDescent="0.25">
      <c r="A21" s="24">
        <f t="shared" si="4"/>
        <v>2016</v>
      </c>
      <c r="B21" s="32">
        <v>42384</v>
      </c>
      <c r="C21" s="28">
        <f>'Bitcoin Data'!C21</f>
        <v>364.33099399999998</v>
      </c>
      <c r="D21" s="26">
        <f>'Bitcoin Data'!K21</f>
        <v>3056.0129885190877</v>
      </c>
      <c r="E21" s="25">
        <f>'Bitcoin Data'!J21</f>
        <v>1037.5530893593373</v>
      </c>
      <c r="F21" s="25">
        <f t="shared" si="0"/>
        <v>3.1707757173602404</v>
      </c>
      <c r="G21" s="23">
        <f>'Emissions Factors'!$AB$39/1000</f>
        <v>0.49266147344102867</v>
      </c>
      <c r="H21" s="23">
        <f>'Emissions Factors'!$AE$39/1000</f>
        <v>0.32422903788805163</v>
      </c>
      <c r="I21" s="26">
        <f t="shared" si="5"/>
        <v>1562.1190368657308</v>
      </c>
      <c r="J21" s="26">
        <f t="shared" si="6"/>
        <v>1028.0575601985076</v>
      </c>
      <c r="K21" s="23">
        <f t="shared" si="1"/>
        <v>0.51116243377706239</v>
      </c>
      <c r="L21" s="23">
        <f t="shared" si="1"/>
        <v>0.3364048399207536</v>
      </c>
      <c r="M21" s="26">
        <f>K21*'Social Cost of Carbon'!$C$5</f>
        <v>51.11624337770624</v>
      </c>
      <c r="N21" s="26">
        <f>L21*'Social Cost of Carbon'!$C$5</f>
        <v>33.64048399207536</v>
      </c>
      <c r="O21" s="23">
        <f t="shared" si="2"/>
        <v>0.14030166035697267</v>
      </c>
      <c r="P21" s="23">
        <f t="shared" si="3"/>
        <v>9.2334949664137994E-2</v>
      </c>
      <c r="Q21" s="27"/>
    </row>
    <row r="22" spans="1:17" x14ac:dyDescent="0.25">
      <c r="A22" s="24">
        <f t="shared" si="4"/>
        <v>2016</v>
      </c>
      <c r="B22" s="32">
        <v>42385</v>
      </c>
      <c r="C22" s="28">
        <f>'Bitcoin Data'!C22</f>
        <v>387.53601099999997</v>
      </c>
      <c r="D22" s="26">
        <f>'Bitcoin Data'!K22</f>
        <v>3540.7383464549021</v>
      </c>
      <c r="E22" s="25">
        <f>'Bitcoin Data'!J22</f>
        <v>879.14059498636561</v>
      </c>
      <c r="F22" s="25">
        <f t="shared" si="0"/>
        <v>3.1128068165934031</v>
      </c>
      <c r="G22" s="23">
        <f>'Emissions Factors'!$AB$39/1000</f>
        <v>0.49266147344102867</v>
      </c>
      <c r="H22" s="23">
        <f>'Emissions Factors'!$AE$39/1000</f>
        <v>0.32422903788805163</v>
      </c>
      <c r="I22" s="26">
        <f t="shared" si="5"/>
        <v>1533.5599928001839</v>
      </c>
      <c r="J22" s="26">
        <f t="shared" si="6"/>
        <v>1009.2623592754479</v>
      </c>
      <c r="K22" s="23">
        <f t="shared" si="1"/>
        <v>0.43311870088780552</v>
      </c>
      <c r="L22" s="23">
        <f t="shared" si="1"/>
        <v>0.28504290928075859</v>
      </c>
      <c r="M22" s="26">
        <f>K22*'Social Cost of Carbon'!$C$5</f>
        <v>43.311870088780552</v>
      </c>
      <c r="N22" s="26">
        <f>L22*'Social Cost of Carbon'!$C$5</f>
        <v>28.504290928075861</v>
      </c>
      <c r="O22" s="23">
        <f t="shared" si="2"/>
        <v>0.11176218173123673</v>
      </c>
      <c r="P22" s="23">
        <f t="shared" si="3"/>
        <v>7.3552625095467228E-2</v>
      </c>
      <c r="Q22" s="27"/>
    </row>
    <row r="23" spans="1:17" x14ac:dyDescent="0.25">
      <c r="A23" s="24">
        <f t="shared" si="4"/>
        <v>2016</v>
      </c>
      <c r="B23" s="32">
        <v>42386</v>
      </c>
      <c r="C23" s="28">
        <f>'Bitcoin Data'!C23</f>
        <v>382.29901100000001</v>
      </c>
      <c r="D23" s="26">
        <f>'Bitcoin Data'!K23</f>
        <v>3774.4757672545484</v>
      </c>
      <c r="E23" s="25">
        <f>'Bitcoin Data'!J23</f>
        <v>809.35723370825986</v>
      </c>
      <c r="F23" s="25">
        <f t="shared" si="0"/>
        <v>3.0548992656840031</v>
      </c>
      <c r="G23" s="23">
        <f>'Emissions Factors'!$AB$39/1000</f>
        <v>0.49266147344102867</v>
      </c>
      <c r="H23" s="23">
        <f>'Emissions Factors'!$AE$39/1000</f>
        <v>0.32422903788805163</v>
      </c>
      <c r="I23" s="26">
        <f t="shared" si="5"/>
        <v>1505.0311734457975</v>
      </c>
      <c r="J23" s="26">
        <f t="shared" si="6"/>
        <v>990.48704975763962</v>
      </c>
      <c r="K23" s="23">
        <f t="shared" si="1"/>
        <v>0.39873912729886635</v>
      </c>
      <c r="L23" s="23">
        <f t="shared" si="1"/>
        <v>0.26241711719296407</v>
      </c>
      <c r="M23" s="26">
        <f>K23*'Social Cost of Carbon'!$C$5</f>
        <v>39.873912729886634</v>
      </c>
      <c r="N23" s="26">
        <f>L23*'Social Cost of Carbon'!$C$5</f>
        <v>26.241711719296408</v>
      </c>
      <c r="O23" s="23">
        <f t="shared" si="2"/>
        <v>0.10430032927782446</v>
      </c>
      <c r="P23" s="23">
        <f t="shared" si="3"/>
        <v>6.8641850918354605E-2</v>
      </c>
      <c r="Q23" s="27"/>
    </row>
    <row r="24" spans="1:17" x14ac:dyDescent="0.25">
      <c r="A24" s="24">
        <f t="shared" si="4"/>
        <v>2016</v>
      </c>
      <c r="B24" s="32">
        <v>42387</v>
      </c>
      <c r="C24" s="28">
        <f>'Bitcoin Data'!C24</f>
        <v>387.16799900000001</v>
      </c>
      <c r="D24" s="26">
        <f>'Bitcoin Data'!K24</f>
        <v>4333.07436310718</v>
      </c>
      <c r="E24" s="25">
        <f>'Bitcoin Data'!J24</f>
        <v>715.23083448658508</v>
      </c>
      <c r="F24" s="25">
        <f t="shared" si="0"/>
        <v>3.0991483926175767</v>
      </c>
      <c r="G24" s="23">
        <f>'Emissions Factors'!$AB$39/1000</f>
        <v>0.49266147344102867</v>
      </c>
      <c r="H24" s="23">
        <f>'Emissions Factors'!$AE$39/1000</f>
        <v>0.32422903788805163</v>
      </c>
      <c r="I24" s="26">
        <f t="shared" si="5"/>
        <v>1526.831013519371</v>
      </c>
      <c r="J24" s="26">
        <f t="shared" si="6"/>
        <v>1004.8339016106986</v>
      </c>
      <c r="K24" s="23">
        <f t="shared" si="1"/>
        <v>0.35236667676861755</v>
      </c>
      <c r="L24" s="23">
        <f t="shared" si="1"/>
        <v>0.2318986053334538</v>
      </c>
      <c r="M24" s="26">
        <f>K24*'Social Cost of Carbon'!$C$5</f>
        <v>35.236667676861757</v>
      </c>
      <c r="N24" s="26">
        <f>L24*'Social Cost of Carbon'!$C$5</f>
        <v>23.189860533345382</v>
      </c>
      <c r="O24" s="23">
        <f t="shared" si="2"/>
        <v>9.1011312318872092E-2</v>
      </c>
      <c r="P24" s="23">
        <f t="shared" si="3"/>
        <v>5.9896118979981559E-2</v>
      </c>
      <c r="Q24" s="27"/>
    </row>
    <row r="25" spans="1:17" x14ac:dyDescent="0.25">
      <c r="A25" s="24">
        <f t="shared" si="4"/>
        <v>2016</v>
      </c>
      <c r="B25" s="32">
        <v>42388</v>
      </c>
      <c r="C25" s="28">
        <f>'Bitcoin Data'!C25</f>
        <v>380.14898699999998</v>
      </c>
      <c r="D25" s="26">
        <f>'Bitcoin Data'!K25</f>
        <v>3318.2789488882586</v>
      </c>
      <c r="E25" s="25">
        <f>'Bitcoin Data'!J25</f>
        <v>929.42827319428295</v>
      </c>
      <c r="F25" s="25">
        <f t="shared" si="0"/>
        <v>3.0841022734421544</v>
      </c>
      <c r="G25" s="23">
        <f>'Emissions Factors'!$AB$39/1000</f>
        <v>0.49266147344102867</v>
      </c>
      <c r="H25" s="23">
        <f>'Emissions Factors'!$AE$39/1000</f>
        <v>0.32422903788805163</v>
      </c>
      <c r="I25" s="26">
        <f t="shared" si="5"/>
        <v>1519.418370276838</v>
      </c>
      <c r="J25" s="26">
        <f t="shared" si="6"/>
        <v>999.95551286650243</v>
      </c>
      <c r="K25" s="23">
        <f t="shared" si="1"/>
        <v>0.45789350252964633</v>
      </c>
      <c r="L25" s="23">
        <f t="shared" si="1"/>
        <v>0.30134763480373555</v>
      </c>
      <c r="M25" s="26">
        <f>K25*'Social Cost of Carbon'!$C$5</f>
        <v>45.789350252964631</v>
      </c>
      <c r="N25" s="26">
        <f>L25*'Social Cost of Carbon'!$C$5</f>
        <v>30.134763480373554</v>
      </c>
      <c r="O25" s="23">
        <f t="shared" si="2"/>
        <v>0.12045106476362814</v>
      </c>
      <c r="P25" s="23">
        <f t="shared" si="3"/>
        <v>7.9270929322175346E-2</v>
      </c>
      <c r="Q25" s="27"/>
    </row>
    <row r="26" spans="1:17" x14ac:dyDescent="0.25">
      <c r="A26" s="24">
        <f t="shared" si="4"/>
        <v>2016</v>
      </c>
      <c r="B26" s="32">
        <v>42389</v>
      </c>
      <c r="C26" s="28">
        <f>'Bitcoin Data'!C26</f>
        <v>420.23001099999999</v>
      </c>
      <c r="D26" s="26">
        <f>'Bitcoin Data'!K26</f>
        <v>3835.7380688124331</v>
      </c>
      <c r="E26" s="25">
        <f>'Bitcoin Data'!J26</f>
        <v>815.81608914206674</v>
      </c>
      <c r="F26" s="25">
        <f t="shared" si="0"/>
        <v>3.129256830271903</v>
      </c>
      <c r="G26" s="23">
        <f>'Emissions Factors'!$AB$39/1000</f>
        <v>0.49266147344102867</v>
      </c>
      <c r="H26" s="23">
        <f>'Emissions Factors'!$AE$39/1000</f>
        <v>0.32422903788805163</v>
      </c>
      <c r="I26" s="26">
        <f t="shared" si="5"/>
        <v>1541.6642807771589</v>
      </c>
      <c r="J26" s="26">
        <f t="shared" si="6"/>
        <v>1014.5959313836732</v>
      </c>
      <c r="K26" s="23">
        <f t="shared" si="1"/>
        <v>0.4019211565336282</v>
      </c>
      <c r="L26" s="23">
        <f t="shared" si="1"/>
        <v>0.26451126567612526</v>
      </c>
      <c r="M26" s="26">
        <f>K26*'Social Cost of Carbon'!$C$5</f>
        <v>40.192115653362819</v>
      </c>
      <c r="N26" s="26">
        <f>L26*'Social Cost of Carbon'!$C$5</f>
        <v>26.451126567612526</v>
      </c>
      <c r="O26" s="23">
        <f t="shared" si="2"/>
        <v>9.5643134952974176E-2</v>
      </c>
      <c r="P26" s="23">
        <f t="shared" si="3"/>
        <v>6.2944401578240744E-2</v>
      </c>
      <c r="Q26" s="27"/>
    </row>
    <row r="27" spans="1:17" x14ac:dyDescent="0.25">
      <c r="A27" s="24">
        <f t="shared" si="4"/>
        <v>2016</v>
      </c>
      <c r="B27" s="32">
        <v>42390</v>
      </c>
      <c r="C27" s="28">
        <f>'Bitcoin Data'!C27</f>
        <v>410.26199300000002</v>
      </c>
      <c r="D27" s="26">
        <f>'Bitcoin Data'!K27</f>
        <v>3397.7082232989874</v>
      </c>
      <c r="E27" s="25">
        <f>'Bitcoin Data'!J27</f>
        <v>931.31495547570967</v>
      </c>
      <c r="F27" s="25">
        <f t="shared" si="0"/>
        <v>3.1643364827011489</v>
      </c>
      <c r="G27" s="23">
        <f>'Emissions Factors'!$AB$39/1000</f>
        <v>0.49266147344102867</v>
      </c>
      <c r="H27" s="23">
        <f>'Emissions Factors'!$AE$39/1000</f>
        <v>0.32422903788805163</v>
      </c>
      <c r="I27" s="26">
        <f t="shared" si="5"/>
        <v>1558.94667403075</v>
      </c>
      <c r="J27" s="26">
        <f t="shared" si="6"/>
        <v>1025.969773340255</v>
      </c>
      <c r="K27" s="23">
        <f t="shared" si="1"/>
        <v>0.45882299820232914</v>
      </c>
      <c r="L27" s="23">
        <f t="shared" si="1"/>
        <v>0.30195935198464297</v>
      </c>
      <c r="M27" s="26">
        <f>K27*'Social Cost of Carbon'!$C$5</f>
        <v>45.882299820232916</v>
      </c>
      <c r="N27" s="26">
        <f>L27*'Social Cost of Carbon'!$C$5</f>
        <v>30.195935198464298</v>
      </c>
      <c r="O27" s="23">
        <f t="shared" si="2"/>
        <v>0.11183658394657317</v>
      </c>
      <c r="P27" s="23">
        <f t="shared" si="3"/>
        <v>7.3601590480413565E-2</v>
      </c>
      <c r="Q27" s="27"/>
    </row>
    <row r="28" spans="1:17" x14ac:dyDescent="0.25">
      <c r="A28" s="24">
        <f t="shared" si="4"/>
        <v>2016</v>
      </c>
      <c r="B28" s="32">
        <v>42391</v>
      </c>
      <c r="C28" s="28">
        <f>'Bitcoin Data'!C28</f>
        <v>382.49200400000001</v>
      </c>
      <c r="D28" s="26">
        <f>'Bitcoin Data'!K28</f>
        <v>4397.2517176764568</v>
      </c>
      <c r="E28" s="25">
        <f>'Bitcoin Data'!J28</f>
        <v>738.97934734128057</v>
      </c>
      <c r="F28" s="25">
        <f t="shared" si="0"/>
        <v>3.2494782044238728</v>
      </c>
      <c r="G28" s="23">
        <f>'Emissions Factors'!$AB$39/1000</f>
        <v>0.49266147344102867</v>
      </c>
      <c r="H28" s="23">
        <f>'Emissions Factors'!$AE$39/1000</f>
        <v>0.32422903788805163</v>
      </c>
      <c r="I28" s="26">
        <f t="shared" si="5"/>
        <v>1600.8927201059732</v>
      </c>
      <c r="J28" s="26">
        <f t="shared" si="6"/>
        <v>1053.5751918585458</v>
      </c>
      <c r="K28" s="23">
        <f t="shared" si="1"/>
        <v>0.36406665410364503</v>
      </c>
      <c r="L28" s="23">
        <f t="shared" si="1"/>
        <v>0.23959856280760372</v>
      </c>
      <c r="M28" s="26">
        <f>K28*'Social Cost of Carbon'!$C$5</f>
        <v>36.406665410364504</v>
      </c>
      <c r="N28" s="26">
        <f>L28*'Social Cost of Carbon'!$C$5</f>
        <v>23.959856280760373</v>
      </c>
      <c r="O28" s="23">
        <f t="shared" si="2"/>
        <v>9.5182814358557161E-2</v>
      </c>
      <c r="P28" s="23">
        <f t="shared" si="3"/>
        <v>6.2641456632281323E-2</v>
      </c>
      <c r="Q28" s="27"/>
    </row>
    <row r="29" spans="1:17" x14ac:dyDescent="0.25">
      <c r="A29" s="24">
        <f t="shared" si="4"/>
        <v>2016</v>
      </c>
      <c r="B29" s="32">
        <v>42392</v>
      </c>
      <c r="C29" s="28">
        <f>'Bitcoin Data'!C29</f>
        <v>387.49099699999999</v>
      </c>
      <c r="D29" s="26">
        <f>'Bitcoin Data'!K29</f>
        <v>4514.9763531266462</v>
      </c>
      <c r="E29" s="25">
        <f>'Bitcoin Data'!J29</f>
        <v>748.89939460153209</v>
      </c>
      <c r="F29" s="25">
        <f t="shared" si="0"/>
        <v>3.3812630574967786</v>
      </c>
      <c r="G29" s="23">
        <f>'Emissions Factors'!$AB$39/1000</f>
        <v>0.49266147344102867</v>
      </c>
      <c r="H29" s="23">
        <f>'Emissions Factors'!$AE$39/1000</f>
        <v>0.32422903788805163</v>
      </c>
      <c r="I29" s="26">
        <f t="shared" si="5"/>
        <v>1665.8180399980806</v>
      </c>
      <c r="J29" s="26">
        <f t="shared" si="6"/>
        <v>1096.3036679785923</v>
      </c>
      <c r="K29" s="23">
        <f t="shared" si="1"/>
        <v>0.36895387920348516</v>
      </c>
      <c r="L29" s="23">
        <f t="shared" si="1"/>
        <v>0.24281493018659908</v>
      </c>
      <c r="M29" s="26">
        <f>K29*'Social Cost of Carbon'!$C$5</f>
        <v>36.895387920348519</v>
      </c>
      <c r="N29" s="26">
        <f>L29*'Social Cost of Carbon'!$C$5</f>
        <v>24.281493018659909</v>
      </c>
      <c r="O29" s="23">
        <f t="shared" si="2"/>
        <v>9.5216116518827193E-2</v>
      </c>
      <c r="P29" s="23">
        <f t="shared" si="3"/>
        <v>6.2663373360026503E-2</v>
      </c>
      <c r="Q29" s="27"/>
    </row>
    <row r="30" spans="1:17" x14ac:dyDescent="0.25">
      <c r="A30" s="24">
        <f t="shared" si="4"/>
        <v>2016</v>
      </c>
      <c r="B30" s="32">
        <v>42393</v>
      </c>
      <c r="C30" s="28">
        <f>'Bitcoin Data'!C30</f>
        <v>402.97100799999998</v>
      </c>
      <c r="D30" s="26">
        <f>'Bitcoin Data'!K30</f>
        <v>4239.2314843507929</v>
      </c>
      <c r="E30" s="25">
        <f>'Bitcoin Data'!J30</f>
        <v>790.10052922262958</v>
      </c>
      <c r="F30" s="25">
        <f t="shared" si="0"/>
        <v>3.3494190392827949</v>
      </c>
      <c r="G30" s="23">
        <f>'Emissions Factors'!$AB$39/1000</f>
        <v>0.49266147344102867</v>
      </c>
      <c r="H30" s="23">
        <f>'Emissions Factors'!$AE$39/1000</f>
        <v>0.32422903788805163</v>
      </c>
      <c r="I30" s="26">
        <f t="shared" si="5"/>
        <v>1650.1297190644964</v>
      </c>
      <c r="J30" s="26">
        <f t="shared" si="6"/>
        <v>1085.9789125905827</v>
      </c>
      <c r="K30" s="23">
        <f t="shared" si="1"/>
        <v>0.38925209089335722</v>
      </c>
      <c r="L30" s="23">
        <f t="shared" si="1"/>
        <v>0.25617353442469365</v>
      </c>
      <c r="M30" s="26">
        <f>K30*'Social Cost of Carbon'!$C$5</f>
        <v>38.925209089335723</v>
      </c>
      <c r="N30" s="26">
        <f>L30*'Social Cost of Carbon'!$C$5</f>
        <v>25.617353442469366</v>
      </c>
      <c r="O30" s="23">
        <f t="shared" si="2"/>
        <v>9.6595557289659226E-2</v>
      </c>
      <c r="P30" s="23">
        <f t="shared" si="3"/>
        <v>6.3571207193320878E-2</v>
      </c>
      <c r="Q30" s="27"/>
    </row>
    <row r="31" spans="1:17" x14ac:dyDescent="0.25">
      <c r="A31" s="24">
        <f t="shared" si="4"/>
        <v>2016</v>
      </c>
      <c r="B31" s="32">
        <v>42394</v>
      </c>
      <c r="C31" s="28">
        <f>'Bitcoin Data'!C31</f>
        <v>391.72601300000002</v>
      </c>
      <c r="D31" s="26">
        <f>'Bitcoin Data'!K31</f>
        <v>4087.8027125851345</v>
      </c>
      <c r="E31" s="25">
        <f>'Bitcoin Data'!J31</f>
        <v>838.50724572022318</v>
      </c>
      <c r="F31" s="25">
        <f t="shared" si="0"/>
        <v>3.4276521935774182</v>
      </c>
      <c r="G31" s="23">
        <f>'Emissions Factors'!$AB$39/1000</f>
        <v>0.49266147344102867</v>
      </c>
      <c r="H31" s="23">
        <f>'Emissions Factors'!$AE$39/1000</f>
        <v>0.32422903788805163</v>
      </c>
      <c r="I31" s="26">
        <f t="shared" si="5"/>
        <v>1688.6721801312251</v>
      </c>
      <c r="J31" s="26">
        <f t="shared" si="6"/>
        <v>1111.344372938476</v>
      </c>
      <c r="K31" s="23">
        <f t="shared" si="1"/>
        <v>0.41310021516750384</v>
      </c>
      <c r="L31" s="23">
        <f t="shared" si="1"/>
        <v>0.27186839754202807</v>
      </c>
      <c r="M31" s="26">
        <f>K31*'Social Cost of Carbon'!$C$5</f>
        <v>41.310021516750382</v>
      </c>
      <c r="N31" s="26">
        <f>L31*'Social Cost of Carbon'!$C$5</f>
        <v>27.186839754202808</v>
      </c>
      <c r="O31" s="23">
        <f t="shared" si="2"/>
        <v>0.10545641633646213</v>
      </c>
      <c r="P31" s="23">
        <f t="shared" si="3"/>
        <v>6.9402691810009576E-2</v>
      </c>
      <c r="Q31" s="27"/>
    </row>
    <row r="32" spans="1:17" x14ac:dyDescent="0.25">
      <c r="A32" s="24">
        <f t="shared" si="4"/>
        <v>2016</v>
      </c>
      <c r="B32" s="32">
        <v>42395</v>
      </c>
      <c r="C32" s="28">
        <f>'Bitcoin Data'!C32</f>
        <v>392.15301499999998</v>
      </c>
      <c r="D32" s="26">
        <f>'Bitcoin Data'!K32</f>
        <v>3983.0811253126212</v>
      </c>
      <c r="E32" s="25">
        <f>'Bitcoin Data'!J32</f>
        <v>883.23816405580965</v>
      </c>
      <c r="F32" s="25">
        <f t="shared" si="0"/>
        <v>3.5180092604064681</v>
      </c>
      <c r="G32" s="23">
        <f>'Emissions Factors'!$AB$39/1000</f>
        <v>0.49266147344102867</v>
      </c>
      <c r="H32" s="23">
        <f>'Emissions Factors'!$AE$39/1000</f>
        <v>0.32422903788805163</v>
      </c>
      <c r="I32" s="26">
        <f t="shared" si="5"/>
        <v>1733.1876258110342</v>
      </c>
      <c r="J32" s="26">
        <f t="shared" si="6"/>
        <v>1140.6407577828452</v>
      </c>
      <c r="K32" s="23">
        <f t="shared" si="1"/>
        <v>0.4351374153030842</v>
      </c>
      <c r="L32" s="23">
        <f t="shared" si="1"/>
        <v>0.28637146015782428</v>
      </c>
      <c r="M32" s="26">
        <f>K32*'Social Cost of Carbon'!$C$5</f>
        <v>43.513741530308423</v>
      </c>
      <c r="N32" s="26">
        <f>L32*'Social Cost of Carbon'!$C$5</f>
        <v>28.637146015782427</v>
      </c>
      <c r="O32" s="23">
        <f t="shared" si="2"/>
        <v>0.11096112962515008</v>
      </c>
      <c r="P32" s="23">
        <f t="shared" si="3"/>
        <v>7.3025438847594812E-2</v>
      </c>
      <c r="Q32" s="27"/>
    </row>
    <row r="33" spans="1:17" x14ac:dyDescent="0.25">
      <c r="A33" s="24">
        <f t="shared" si="4"/>
        <v>2016</v>
      </c>
      <c r="B33" s="32">
        <v>42396</v>
      </c>
      <c r="C33" s="28">
        <f>'Bitcoin Data'!C33</f>
        <v>394.97198500000002</v>
      </c>
      <c r="D33" s="26">
        <f>'Bitcoin Data'!K33</f>
        <v>3860.6120707548257</v>
      </c>
      <c r="E33" s="25">
        <f>'Bitcoin Data'!J33</f>
        <v>935.85360379761528</v>
      </c>
      <c r="F33" s="25">
        <f t="shared" si="0"/>
        <v>3.6129677192804777</v>
      </c>
      <c r="G33" s="23">
        <f>'Emissions Factors'!$AB$39/1000</f>
        <v>0.49266147344102867</v>
      </c>
      <c r="H33" s="23">
        <f>'Emissions Factors'!$AE$39/1000</f>
        <v>0.32422903788805163</v>
      </c>
      <c r="I33" s="26">
        <f t="shared" si="5"/>
        <v>1779.9700000755929</v>
      </c>
      <c r="J33" s="26">
        <f t="shared" si="6"/>
        <v>1171.4290475428975</v>
      </c>
      <c r="K33" s="23">
        <f t="shared" si="1"/>
        <v>0.46105901537202981</v>
      </c>
      <c r="L33" s="23">
        <f t="shared" si="1"/>
        <v>0.30343091356336671</v>
      </c>
      <c r="M33" s="26">
        <f>K33*'Social Cost of Carbon'!$C$5</f>
        <v>46.105901537202982</v>
      </c>
      <c r="N33" s="26">
        <f>L33*'Social Cost of Carbon'!$C$5</f>
        <v>30.343091356336672</v>
      </c>
      <c r="O33" s="23">
        <f t="shared" si="2"/>
        <v>0.11673208047199342</v>
      </c>
      <c r="P33" s="23">
        <f t="shared" si="3"/>
        <v>7.6823401427664972E-2</v>
      </c>
      <c r="Q33" s="27"/>
    </row>
    <row r="34" spans="1:17" x14ac:dyDescent="0.25">
      <c r="A34" s="24">
        <f t="shared" si="4"/>
        <v>2016</v>
      </c>
      <c r="B34" s="32">
        <v>42397</v>
      </c>
      <c r="C34" s="28">
        <f>'Bitcoin Data'!C34</f>
        <v>380.28900099999998</v>
      </c>
      <c r="D34" s="26">
        <f>'Bitcoin Data'!K34</f>
        <v>3644.8954589059326</v>
      </c>
      <c r="E34" s="25">
        <f>'Bitcoin Data'!J34</f>
        <v>983.14540910212395</v>
      </c>
      <c r="F34" s="25">
        <f t="shared" si="0"/>
        <v>3.5834622370805471</v>
      </c>
      <c r="G34" s="23">
        <f>'Emissions Factors'!$AB$39/1000</f>
        <v>0.49266147344102867</v>
      </c>
      <c r="H34" s="23">
        <f>'Emissions Factors'!$AE$39/1000</f>
        <v>0.32422903788805163</v>
      </c>
      <c r="I34" s="26">
        <f t="shared" si="5"/>
        <v>1765.4337857403873</v>
      </c>
      <c r="J34" s="26">
        <f t="shared" si="6"/>
        <v>1161.862513436791</v>
      </c>
      <c r="K34" s="23">
        <f t="shared" si="1"/>
        <v>0.48435786585503532</v>
      </c>
      <c r="L34" s="23">
        <f t="shared" si="1"/>
        <v>0.31876429009723656</v>
      </c>
      <c r="M34" s="26">
        <f>K34*'Social Cost of Carbon'!$C$5</f>
        <v>48.435786585503529</v>
      </c>
      <c r="N34" s="26">
        <f>L34*'Social Cost of Carbon'!$C$5</f>
        <v>31.876429009723655</v>
      </c>
      <c r="O34" s="23">
        <f t="shared" si="2"/>
        <v>0.12736573095234888</v>
      </c>
      <c r="P34" s="23">
        <f t="shared" si="3"/>
        <v>8.3821590753090577E-2</v>
      </c>
      <c r="Q34" s="27"/>
    </row>
    <row r="35" spans="1:17" x14ac:dyDescent="0.25">
      <c r="A35" s="24">
        <f t="shared" si="4"/>
        <v>2016</v>
      </c>
      <c r="B35" s="32">
        <v>42398</v>
      </c>
      <c r="C35" s="28">
        <f>'Bitcoin Data'!C35</f>
        <v>379.47399899999999</v>
      </c>
      <c r="D35" s="26">
        <f>'Bitcoin Data'!K35</f>
        <v>4224.2177374560288</v>
      </c>
      <c r="E35" s="25">
        <f>'Bitcoin Data'!J35</f>
        <v>848.65910468050004</v>
      </c>
      <c r="F35" s="25">
        <f t="shared" si="0"/>
        <v>3.5849208430449209</v>
      </c>
      <c r="G35" s="23">
        <f>'Emissions Factors'!$AB$39/1000</f>
        <v>0.49266147344102867</v>
      </c>
      <c r="H35" s="23">
        <f>'Emissions Factors'!$AE$39/1000</f>
        <v>0.32422903788805163</v>
      </c>
      <c r="I35" s="26">
        <f t="shared" si="5"/>
        <v>1766.1523847039655</v>
      </c>
      <c r="J35" s="26">
        <f t="shared" si="6"/>
        <v>1162.3354358452775</v>
      </c>
      <c r="K35" s="23">
        <f t="shared" si="1"/>
        <v>0.41810164496103935</v>
      </c>
      <c r="L35" s="23">
        <f t="shared" si="1"/>
        <v>0.27515992500549386</v>
      </c>
      <c r="M35" s="26">
        <f>K35*'Social Cost of Carbon'!$C$5</f>
        <v>41.810164496103937</v>
      </c>
      <c r="N35" s="26">
        <f>L35*'Social Cost of Carbon'!$C$5</f>
        <v>27.515992500549384</v>
      </c>
      <c r="O35" s="23">
        <f t="shared" si="2"/>
        <v>0.11017926025573083</v>
      </c>
      <c r="P35" s="23">
        <f t="shared" si="3"/>
        <v>7.2510877090552345E-2</v>
      </c>
      <c r="Q35" s="27"/>
    </row>
    <row r="36" spans="1:17" x14ac:dyDescent="0.25">
      <c r="A36" s="24">
        <f t="shared" si="4"/>
        <v>2016</v>
      </c>
      <c r="B36" s="32">
        <v>42399</v>
      </c>
      <c r="C36" s="28">
        <f>'Bitcoin Data'!C36</f>
        <v>378.25500499999998</v>
      </c>
      <c r="D36" s="26">
        <f>'Bitcoin Data'!K36</f>
        <v>4677.4903305000398</v>
      </c>
      <c r="E36" s="25">
        <f>'Bitcoin Data'!J36</f>
        <v>781.24436318847654</v>
      </c>
      <c r="F36" s="25">
        <f t="shared" si="0"/>
        <v>3.6542629545717604</v>
      </c>
      <c r="G36" s="23">
        <f>'Emissions Factors'!$AB$39/1000</f>
        <v>0.49266147344102867</v>
      </c>
      <c r="H36" s="23">
        <f>'Emissions Factors'!$AE$39/1000</f>
        <v>0.32422903788805163</v>
      </c>
      <c r="I36" s="26">
        <f t="shared" si="5"/>
        <v>1800.3145715402904</v>
      </c>
      <c r="J36" s="26">
        <f t="shared" si="6"/>
        <v>1184.8181619507507</v>
      </c>
      <c r="K36" s="23">
        <f t="shared" si="1"/>
        <v>0.38488899908593299</v>
      </c>
      <c r="L36" s="23">
        <f t="shared" si="1"/>
        <v>0.25330210823206334</v>
      </c>
      <c r="M36" s="26">
        <f>K36*'Social Cost of Carbon'!$C$5</f>
        <v>38.488899908593297</v>
      </c>
      <c r="N36" s="26">
        <f>L36*'Social Cost of Carbon'!$C$5</f>
        <v>25.330210823206333</v>
      </c>
      <c r="O36" s="23">
        <f t="shared" si="2"/>
        <v>0.10175384172006739</v>
      </c>
      <c r="P36" s="23">
        <f t="shared" si="3"/>
        <v>6.6965963406634452E-2</v>
      </c>
      <c r="Q36" s="27"/>
    </row>
    <row r="37" spans="1:17" x14ac:dyDescent="0.25">
      <c r="A37" s="24">
        <f t="shared" si="4"/>
        <v>2016</v>
      </c>
      <c r="B37" s="32">
        <v>42400</v>
      </c>
      <c r="C37" s="28">
        <f>'Bitcoin Data'!C37</f>
        <v>368.766998</v>
      </c>
      <c r="D37" s="26">
        <f>'Bitcoin Data'!K37</f>
        <v>4526.2572936926954</v>
      </c>
      <c r="E37" s="25">
        <f>'Bitcoin Data'!J37</f>
        <v>819.06558668070727</v>
      </c>
      <c r="F37" s="25">
        <f t="shared" si="0"/>
        <v>3.7073015857262379</v>
      </c>
      <c r="G37" s="23">
        <f>'Emissions Factors'!$AB$39/1000</f>
        <v>0.49266147344102867</v>
      </c>
      <c r="H37" s="23">
        <f>'Emissions Factors'!$AE$39/1000</f>
        <v>0.32422903788805163</v>
      </c>
      <c r="I37" s="26">
        <f t="shared" si="5"/>
        <v>1826.4446617141505</v>
      </c>
      <c r="J37" s="26">
        <f t="shared" si="6"/>
        <v>1202.0148263008664</v>
      </c>
      <c r="K37" s="23">
        <f t="shared" si="1"/>
        <v>0.40352205877895786</v>
      </c>
      <c r="L37" s="23">
        <f t="shared" si="1"/>
        <v>0.26556484713669831</v>
      </c>
      <c r="M37" s="26">
        <f>K37*'Social Cost of Carbon'!$C$5</f>
        <v>40.352205877895784</v>
      </c>
      <c r="N37" s="26">
        <f>L37*'Social Cost of Carbon'!$C$5</f>
        <v>26.556484713669832</v>
      </c>
      <c r="O37" s="23">
        <f t="shared" si="2"/>
        <v>0.10942466678619593</v>
      </c>
      <c r="P37" s="23">
        <f t="shared" si="3"/>
        <v>7.2014266075051084E-2</v>
      </c>
      <c r="Q37" s="27"/>
    </row>
    <row r="38" spans="1:17" x14ac:dyDescent="0.25">
      <c r="A38" s="24">
        <f t="shared" si="4"/>
        <v>2016</v>
      </c>
      <c r="B38" s="32">
        <v>42401</v>
      </c>
      <c r="C38" s="28">
        <f>'Bitcoin Data'!C38</f>
        <v>373.05599999999998</v>
      </c>
      <c r="D38" s="26">
        <f>'Bitcoin Data'!K38</f>
        <v>4141.133881896234</v>
      </c>
      <c r="E38" s="25">
        <f>'Bitcoin Data'!J38</f>
        <v>904.95150339673546</v>
      </c>
      <c r="F38" s="25">
        <f t="shared" si="0"/>
        <v>3.7475253321891562</v>
      </c>
      <c r="G38" s="23">
        <f>'Emissions Factors'!$AB$39/1000</f>
        <v>0.49266147344102867</v>
      </c>
      <c r="H38" s="23">
        <f>'Emissions Factors'!$AE$39/1000</f>
        <v>0.32422903788805163</v>
      </c>
      <c r="I38" s="26">
        <f t="shared" si="5"/>
        <v>1846.2613519138902</v>
      </c>
      <c r="J38" s="26">
        <f t="shared" si="6"/>
        <v>1215.0565329167912</v>
      </c>
      <c r="K38" s="23">
        <f t="shared" si="1"/>
        <v>0.44583474105610976</v>
      </c>
      <c r="L38" s="23">
        <f t="shared" si="1"/>
        <v>0.29341155528166946</v>
      </c>
      <c r="M38" s="26">
        <f>K38*'Social Cost of Carbon'!$C$5</f>
        <v>44.583474105610975</v>
      </c>
      <c r="N38" s="26">
        <f>L38*'Social Cost of Carbon'!$C$5</f>
        <v>29.341155528166947</v>
      </c>
      <c r="O38" s="23">
        <f t="shared" si="2"/>
        <v>0.11950879788989047</v>
      </c>
      <c r="P38" s="23">
        <f t="shared" si="3"/>
        <v>7.8650807192933367E-2</v>
      </c>
      <c r="Q38" s="27"/>
    </row>
    <row r="39" spans="1:17" x14ac:dyDescent="0.25">
      <c r="A39" s="24">
        <f t="shared" si="4"/>
        <v>2016</v>
      </c>
      <c r="B39" s="32">
        <v>42402</v>
      </c>
      <c r="C39" s="28">
        <f>'Bitcoin Data'!C39</f>
        <v>374.44799799999998</v>
      </c>
      <c r="D39" s="26">
        <f>'Bitcoin Data'!K39</f>
        <v>4370.2088438279807</v>
      </c>
      <c r="E39" s="25">
        <f>'Bitcoin Data'!J39</f>
        <v>865.10117175096605</v>
      </c>
      <c r="F39" s="25">
        <f t="shared" si="0"/>
        <v>3.7806727915920204</v>
      </c>
      <c r="G39" s="23">
        <f>'Emissions Factors'!$AB$39/1000</f>
        <v>0.49266147344102867</v>
      </c>
      <c r="H39" s="23">
        <f>'Emissions Factors'!$AE$39/1000</f>
        <v>0.32422903788805163</v>
      </c>
      <c r="I39" s="26">
        <f t="shared" si="5"/>
        <v>1862.5918281041318</v>
      </c>
      <c r="J39" s="26">
        <f t="shared" si="6"/>
        <v>1225.8039017874153</v>
      </c>
      <c r="K39" s="23">
        <f t="shared" si="1"/>
        <v>0.42620201795039131</v>
      </c>
      <c r="L39" s="23">
        <f t="shared" si="1"/>
        <v>0.2804909205926418</v>
      </c>
      <c r="M39" s="26">
        <f>K39*'Social Cost of Carbon'!$C$5</f>
        <v>42.620201795039129</v>
      </c>
      <c r="N39" s="26">
        <f>L39*'Social Cost of Carbon'!$C$5</f>
        <v>28.049092059264179</v>
      </c>
      <c r="O39" s="23">
        <f t="shared" si="2"/>
        <v>0.1138214171865839</v>
      </c>
      <c r="P39" s="23">
        <f t="shared" si="3"/>
        <v>7.4907843569947938E-2</v>
      </c>
      <c r="Q39" s="27"/>
    </row>
    <row r="40" spans="1:17" x14ac:dyDescent="0.25">
      <c r="A40" s="24">
        <f t="shared" si="4"/>
        <v>2016</v>
      </c>
      <c r="B40" s="32">
        <v>42403</v>
      </c>
      <c r="C40" s="28">
        <f>'Bitcoin Data'!C40</f>
        <v>369.949005</v>
      </c>
      <c r="D40" s="26">
        <f>'Bitcoin Data'!K40</f>
        <v>4481.8472666573944</v>
      </c>
      <c r="E40" s="25">
        <f>'Bitcoin Data'!J40</f>
        <v>863.48535138759564</v>
      </c>
      <c r="F40" s="25">
        <f t="shared" si="0"/>
        <v>3.8700094619151955</v>
      </c>
      <c r="G40" s="23">
        <f>'Emissions Factors'!$AB$39/1000</f>
        <v>0.49266147344102867</v>
      </c>
      <c r="H40" s="23">
        <f>'Emissions Factors'!$AE$39/1000</f>
        <v>0.32422903788805163</v>
      </c>
      <c r="I40" s="26">
        <f t="shared" si="5"/>
        <v>1906.6045637378627</v>
      </c>
      <c r="J40" s="26">
        <f t="shared" si="6"/>
        <v>1254.7694444544202</v>
      </c>
      <c r="K40" s="23">
        <f t="shared" si="1"/>
        <v>0.42540596550935728</v>
      </c>
      <c r="L40" s="23">
        <f t="shared" si="1"/>
        <v>0.2799670247108263</v>
      </c>
      <c r="M40" s="26">
        <f>K40*'Social Cost of Carbon'!$C$5</f>
        <v>42.540596550935724</v>
      </c>
      <c r="N40" s="26">
        <f>L40*'Social Cost of Carbon'!$C$5</f>
        <v>27.996702471082628</v>
      </c>
      <c r="O40" s="23">
        <f t="shared" si="2"/>
        <v>0.11499043375163484</v>
      </c>
      <c r="P40" s="23">
        <f t="shared" si="3"/>
        <v>7.5677193593432224E-2</v>
      </c>
      <c r="Q40" s="27"/>
    </row>
    <row r="41" spans="1:17" x14ac:dyDescent="0.25">
      <c r="A41" s="24">
        <f t="shared" si="4"/>
        <v>2016</v>
      </c>
      <c r="B41" s="32">
        <v>42404</v>
      </c>
      <c r="C41" s="28">
        <f>'Bitcoin Data'!C41</f>
        <v>389.59399400000001</v>
      </c>
      <c r="D41" s="26">
        <f>'Bitcoin Data'!K41</f>
        <v>4228.483534922746</v>
      </c>
      <c r="E41" s="25">
        <f>'Bitcoin Data'!J41</f>
        <v>927.19163019657174</v>
      </c>
      <c r="F41" s="25">
        <f t="shared" si="0"/>
        <v>3.9206145420043832</v>
      </c>
      <c r="G41" s="23">
        <f>'Emissions Factors'!$AB$39/1000</f>
        <v>0.49266147344102867</v>
      </c>
      <c r="H41" s="23">
        <f>'Emissions Factors'!$AE$39/1000</f>
        <v>0.32422903788805163</v>
      </c>
      <c r="I41" s="26">
        <f t="shared" si="5"/>
        <v>1931.535737058203</v>
      </c>
      <c r="J41" s="26">
        <f t="shared" si="6"/>
        <v>1271.1770808839854</v>
      </c>
      <c r="K41" s="23">
        <f t="shared" si="1"/>
        <v>0.45679159469483238</v>
      </c>
      <c r="L41" s="23">
        <f t="shared" si="1"/>
        <v>0.30062245019648859</v>
      </c>
      <c r="M41" s="26">
        <f>K41*'Social Cost of Carbon'!$C$5</f>
        <v>45.679159469483238</v>
      </c>
      <c r="N41" s="26">
        <f>L41*'Social Cost of Carbon'!$C$5</f>
        <v>30.062245019648859</v>
      </c>
      <c r="O41" s="23">
        <f t="shared" si="2"/>
        <v>0.11724811001445581</v>
      </c>
      <c r="P41" s="23">
        <f t="shared" si="3"/>
        <v>7.7163009396004345E-2</v>
      </c>
      <c r="Q41" s="27"/>
    </row>
    <row r="42" spans="1:17" x14ac:dyDescent="0.25">
      <c r="A42" s="24">
        <f t="shared" si="4"/>
        <v>2016</v>
      </c>
      <c r="B42" s="32">
        <v>42405</v>
      </c>
      <c r="C42" s="28">
        <f>'Bitcoin Data'!C42</f>
        <v>386.54901100000001</v>
      </c>
      <c r="D42" s="26">
        <f>'Bitcoin Data'!K42</f>
        <v>4666.4061961343159</v>
      </c>
      <c r="E42" s="25">
        <f>'Bitcoin Data'!J42</f>
        <v>841.98414073939898</v>
      </c>
      <c r="F42" s="25">
        <f t="shared" si="0"/>
        <v>3.9290400113931589</v>
      </c>
      <c r="G42" s="23">
        <f>'Emissions Factors'!$AB$39/1000</f>
        <v>0.49266147344102867</v>
      </c>
      <c r="H42" s="23">
        <f>'Emissions Factors'!$AE$39/1000</f>
        <v>0.32422903788805163</v>
      </c>
      <c r="I42" s="26">
        <f t="shared" si="5"/>
        <v>1935.6866412217098</v>
      </c>
      <c r="J42" s="26">
        <f t="shared" si="6"/>
        <v>1273.9088627176634</v>
      </c>
      <c r="K42" s="23">
        <f t="shared" si="1"/>
        <v>0.41481314739065078</v>
      </c>
      <c r="L42" s="23">
        <f t="shared" si="1"/>
        <v>0.27299570786893324</v>
      </c>
      <c r="M42" s="26">
        <f>K42*'Social Cost of Carbon'!$C$5</f>
        <v>41.481314739065077</v>
      </c>
      <c r="N42" s="26">
        <f>L42*'Social Cost of Carbon'!$C$5</f>
        <v>27.299570786893323</v>
      </c>
      <c r="O42" s="23">
        <f t="shared" si="2"/>
        <v>0.10731191532932179</v>
      </c>
      <c r="P42" s="23">
        <f t="shared" si="3"/>
        <v>7.0623827794228461E-2</v>
      </c>
      <c r="Q42" s="27"/>
    </row>
    <row r="43" spans="1:17" x14ac:dyDescent="0.25">
      <c r="A43" s="24">
        <f t="shared" si="4"/>
        <v>2016</v>
      </c>
      <c r="B43" s="32">
        <v>42406</v>
      </c>
      <c r="C43" s="28">
        <f>'Bitcoin Data'!C43</f>
        <v>376.52200299999998</v>
      </c>
      <c r="D43" s="26">
        <f>'Bitcoin Data'!K43</f>
        <v>4997.3971889640807</v>
      </c>
      <c r="E43" s="25">
        <f>'Bitcoin Data'!J43</f>
        <v>794.21972833894779</v>
      </c>
      <c r="F43" s="25">
        <f t="shared" si="0"/>
        <v>3.9690314378208735</v>
      </c>
      <c r="G43" s="23">
        <f>'Emissions Factors'!$AB$39/1000</f>
        <v>0.49266147344102867</v>
      </c>
      <c r="H43" s="23">
        <f>'Emissions Factors'!$AE$39/1000</f>
        <v>0.32422903788805163</v>
      </c>
      <c r="I43" s="26">
        <f t="shared" si="5"/>
        <v>1955.3888762905963</v>
      </c>
      <c r="J43" s="26">
        <f t="shared" si="6"/>
        <v>1286.8752444320921</v>
      </c>
      <c r="K43" s="23">
        <f t="shared" si="1"/>
        <v>0.39128146159939958</v>
      </c>
      <c r="L43" s="23">
        <f t="shared" si="1"/>
        <v>0.2575090983910468</v>
      </c>
      <c r="M43" s="26">
        <f>K43*'Social Cost of Carbon'!$C$5</f>
        <v>39.128146159939959</v>
      </c>
      <c r="N43" s="26">
        <f>L43*'Social Cost of Carbon'!$C$5</f>
        <v>25.750909839104679</v>
      </c>
      <c r="O43" s="23">
        <f t="shared" si="2"/>
        <v>0.10391994584162445</v>
      </c>
      <c r="P43" s="23">
        <f t="shared" si="3"/>
        <v>6.8391513998996442E-2</v>
      </c>
      <c r="Q43" s="27"/>
    </row>
    <row r="44" spans="1:17" x14ac:dyDescent="0.25">
      <c r="A44" s="24">
        <f t="shared" si="4"/>
        <v>2016</v>
      </c>
      <c r="B44" s="32">
        <v>42407</v>
      </c>
      <c r="C44" s="28">
        <f>'Bitcoin Data'!C44</f>
        <v>376.61999500000002</v>
      </c>
      <c r="D44" s="26">
        <f>'Bitcoin Data'!K44</f>
        <v>4403.5677053168101</v>
      </c>
      <c r="E44" s="25">
        <f>'Bitcoin Data'!J44</f>
        <v>934.69326711571671</v>
      </c>
      <c r="F44" s="25">
        <f t="shared" si="0"/>
        <v>4.1159850854478286</v>
      </c>
      <c r="G44" s="23">
        <f>'Emissions Factors'!$AB$39/1000</f>
        <v>0.49266147344102867</v>
      </c>
      <c r="H44" s="23">
        <f>'Emissions Factors'!$AE$39/1000</f>
        <v>0.32422903788805163</v>
      </c>
      <c r="I44" s="26">
        <f t="shared" si="5"/>
        <v>2027.7872768580255</v>
      </c>
      <c r="J44" s="26">
        <f t="shared" si="6"/>
        <v>1334.5218842163194</v>
      </c>
      <c r="K44" s="23">
        <f t="shared" si="1"/>
        <v>0.46048736219263797</v>
      </c>
      <c r="L44" s="23">
        <f t="shared" si="1"/>
        <v>0.30305469871736845</v>
      </c>
      <c r="M44" s="26">
        <f>K44*'Social Cost of Carbon'!$C$5</f>
        <v>46.048736219263795</v>
      </c>
      <c r="N44" s="26">
        <f>L44*'Social Cost of Carbon'!$C$5</f>
        <v>30.305469871736847</v>
      </c>
      <c r="O44" s="23">
        <f t="shared" si="2"/>
        <v>0.12226843192237787</v>
      </c>
      <c r="P44" s="23">
        <f t="shared" si="3"/>
        <v>8.0466970086749759E-2</v>
      </c>
      <c r="Q44" s="27"/>
    </row>
    <row r="45" spans="1:17" x14ac:dyDescent="0.25">
      <c r="A45" s="24">
        <f t="shared" si="4"/>
        <v>2016</v>
      </c>
      <c r="B45" s="32">
        <v>42408</v>
      </c>
      <c r="C45" s="28">
        <f>'Bitcoin Data'!C45</f>
        <v>373.44699100000003</v>
      </c>
      <c r="D45" s="26">
        <f>'Bitcoin Data'!K45</f>
        <v>3726.1346947338998</v>
      </c>
      <c r="E45" s="25">
        <f>'Bitcoin Data'!J45</f>
        <v>1131.5938052915562</v>
      </c>
      <c r="F45" s="25">
        <f t="shared" si="0"/>
        <v>4.2164709382428249</v>
      </c>
      <c r="G45" s="23">
        <f>'Emissions Factors'!$AB$39/1000</f>
        <v>0.49266147344102867</v>
      </c>
      <c r="H45" s="23">
        <f>'Emissions Factors'!$AE$39/1000</f>
        <v>0.32422903788805163</v>
      </c>
      <c r="I45" s="26">
        <f t="shared" si="5"/>
        <v>2077.2927851559866</v>
      </c>
      <c r="J45" s="26">
        <f t="shared" si="6"/>
        <v>1367.1023155894015</v>
      </c>
      <c r="K45" s="23">
        <f t="shared" si="1"/>
        <v>0.55749267145167858</v>
      </c>
      <c r="L45" s="23">
        <f t="shared" si="1"/>
        <v>0.36689557076976054</v>
      </c>
      <c r="M45" s="26">
        <f>K45*'Social Cost of Carbon'!$C$5</f>
        <v>55.749267145167856</v>
      </c>
      <c r="N45" s="26">
        <f>L45*'Social Cost of Carbon'!$C$5</f>
        <v>36.689557076976051</v>
      </c>
      <c r="O45" s="23">
        <f t="shared" si="2"/>
        <v>0.14928294641197912</v>
      </c>
      <c r="P45" s="23">
        <f t="shared" si="3"/>
        <v>9.8245689378110554E-2</v>
      </c>
      <c r="Q45" s="27"/>
    </row>
    <row r="46" spans="1:17" x14ac:dyDescent="0.25">
      <c r="A46" s="24">
        <f t="shared" si="4"/>
        <v>2016</v>
      </c>
      <c r="B46" s="32">
        <v>42409</v>
      </c>
      <c r="C46" s="28">
        <f>'Bitcoin Data'!C46</f>
        <v>376.02899200000002</v>
      </c>
      <c r="D46" s="26">
        <f>'Bitcoin Data'!K46</f>
        <v>4518.5598992072082</v>
      </c>
      <c r="E46" s="25">
        <f>'Bitcoin Data'!J46</f>
        <v>955.05304553372071</v>
      </c>
      <c r="F46" s="25">
        <f t="shared" si="0"/>
        <v>4.3154643931643859</v>
      </c>
      <c r="G46" s="23">
        <f>'Emissions Factors'!$AB$39/1000</f>
        <v>0.49266147344102867</v>
      </c>
      <c r="H46" s="23">
        <f>'Emissions Factors'!$AE$39/1000</f>
        <v>0.32422903788805163</v>
      </c>
      <c r="I46" s="26">
        <f t="shared" si="5"/>
        <v>2126.0630465186614</v>
      </c>
      <c r="J46" s="26">
        <f t="shared" si="6"/>
        <v>1399.1988682358333</v>
      </c>
      <c r="K46" s="23">
        <f t="shared" si="1"/>
        <v>0.47051784062698471</v>
      </c>
      <c r="L46" s="23">
        <f t="shared" si="1"/>
        <v>0.30965593008545184</v>
      </c>
      <c r="M46" s="26">
        <f>K46*'Social Cost of Carbon'!$C$5</f>
        <v>47.051784062698474</v>
      </c>
      <c r="N46" s="26">
        <f>L46*'Social Cost of Carbon'!$C$5</f>
        <v>30.965593008545184</v>
      </c>
      <c r="O46" s="23">
        <f t="shared" si="2"/>
        <v>0.12512807539770357</v>
      </c>
      <c r="P46" s="23">
        <f t="shared" si="3"/>
        <v>8.2348950924893527E-2</v>
      </c>
      <c r="Q46" s="27"/>
    </row>
    <row r="47" spans="1:17" x14ac:dyDescent="0.25">
      <c r="A47" s="24">
        <f t="shared" si="4"/>
        <v>2016</v>
      </c>
      <c r="B47" s="32">
        <v>42410</v>
      </c>
      <c r="C47" s="28">
        <f>'Bitcoin Data'!C47</f>
        <v>381.64898699999998</v>
      </c>
      <c r="D47" s="26">
        <f>'Bitcoin Data'!K47</f>
        <v>3989.3239636474241</v>
      </c>
      <c r="E47" s="25">
        <f>'Bitcoin Data'!J47</f>
        <v>1096.8876242476406</v>
      </c>
      <c r="F47" s="25">
        <f t="shared" si="0"/>
        <v>4.3758400848394032</v>
      </c>
      <c r="G47" s="23">
        <f>'Emissions Factors'!$AB$39/1000</f>
        <v>0.49266147344102867</v>
      </c>
      <c r="H47" s="23">
        <f>'Emissions Factors'!$AE$39/1000</f>
        <v>0.32422903788805163</v>
      </c>
      <c r="I47" s="26">
        <f t="shared" si="5"/>
        <v>2155.8078237392961</v>
      </c>
      <c r="J47" s="26">
        <f t="shared" si="6"/>
        <v>1418.77442065945</v>
      </c>
      <c r="K47" s="23">
        <f t="shared" si="1"/>
        <v>0.54039427316107203</v>
      </c>
      <c r="L47" s="23">
        <f t="shared" si="1"/>
        <v>0.35564281908112322</v>
      </c>
      <c r="M47" s="26">
        <f>K47*'Social Cost of Carbon'!$C$5</f>
        <v>54.039427316107201</v>
      </c>
      <c r="N47" s="26">
        <f>L47*'Social Cost of Carbon'!$C$5</f>
        <v>35.564281908112321</v>
      </c>
      <c r="O47" s="23">
        <f t="shared" si="2"/>
        <v>0.14159457815122461</v>
      </c>
      <c r="P47" s="23">
        <f t="shared" si="3"/>
        <v>9.3185841229842761E-2</v>
      </c>
      <c r="Q47" s="27"/>
    </row>
    <row r="48" spans="1:17" x14ac:dyDescent="0.25">
      <c r="A48" s="24">
        <f t="shared" si="4"/>
        <v>2016</v>
      </c>
      <c r="B48" s="32">
        <v>42411</v>
      </c>
      <c r="C48" s="28">
        <f>'Bitcoin Data'!C48</f>
        <v>379.65399200000002</v>
      </c>
      <c r="D48" s="26">
        <f>'Bitcoin Data'!K48</f>
        <v>4786.9246040906792</v>
      </c>
      <c r="E48" s="25">
        <f>'Bitcoin Data'!J48</f>
        <v>950.56227076134041</v>
      </c>
      <c r="F48" s="25">
        <f t="shared" si="0"/>
        <v>4.5502699216277662</v>
      </c>
      <c r="G48" s="23">
        <f>'Emissions Factors'!$AB$39/1000</f>
        <v>0.49266147344102867</v>
      </c>
      <c r="H48" s="23">
        <f>'Emissions Factors'!$AE$39/1000</f>
        <v>0.32422903788805163</v>
      </c>
      <c r="I48" s="26">
        <f t="shared" si="5"/>
        <v>2241.7426841435295</v>
      </c>
      <c r="J48" s="26">
        <f t="shared" si="6"/>
        <v>1475.3296388203107</v>
      </c>
      <c r="K48" s="23">
        <f t="shared" si="1"/>
        <v>0.46830540891073202</v>
      </c>
      <c r="L48" s="23">
        <f t="shared" si="1"/>
        <v>0.30819989050163105</v>
      </c>
      <c r="M48" s="26">
        <f>K48*'Social Cost of Carbon'!$C$5</f>
        <v>46.830540891073206</v>
      </c>
      <c r="N48" s="26">
        <f>L48*'Social Cost of Carbon'!$C$5</f>
        <v>30.819989050163105</v>
      </c>
      <c r="O48" s="23">
        <f t="shared" si="2"/>
        <v>0.12335058205070369</v>
      </c>
      <c r="P48" s="23">
        <f t="shared" si="3"/>
        <v>8.1179151805581704E-2</v>
      </c>
      <c r="Q48" s="27"/>
    </row>
    <row r="49" spans="1:17" x14ac:dyDescent="0.25">
      <c r="A49" s="24">
        <f t="shared" si="4"/>
        <v>2016</v>
      </c>
      <c r="B49" s="32">
        <v>42412</v>
      </c>
      <c r="C49" s="28">
        <f>'Bitcoin Data'!C49</f>
        <v>384.26299999999998</v>
      </c>
      <c r="D49" s="26">
        <f>'Bitcoin Data'!K49</f>
        <v>4260.9939550551453</v>
      </c>
      <c r="E49" s="25">
        <f>'Bitcoin Data'!J49</f>
        <v>1067.2347614063588</v>
      </c>
      <c r="F49" s="25">
        <f t="shared" si="0"/>
        <v>4.5474808669772147</v>
      </c>
      <c r="G49" s="23">
        <f>'Emissions Factors'!$AB$39/1000</f>
        <v>0.49266147344102867</v>
      </c>
      <c r="H49" s="23">
        <f>'Emissions Factors'!$AE$39/1000</f>
        <v>0.32422903788805163</v>
      </c>
      <c r="I49" s="26">
        <f t="shared" si="5"/>
        <v>2240.3686243698812</v>
      </c>
      <c r="J49" s="26">
        <f t="shared" si="6"/>
        <v>1474.4253463143452</v>
      </c>
      <c r="K49" s="23">
        <f t="shared" si="1"/>
        <v>0.52578545006194133</v>
      </c>
      <c r="L49" s="23">
        <f t="shared" si="1"/>
        <v>0.346028499891468</v>
      </c>
      <c r="M49" s="26">
        <f>K49*'Social Cost of Carbon'!$C$5</f>
        <v>52.578545006194133</v>
      </c>
      <c r="N49" s="26">
        <f>L49*'Social Cost of Carbon'!$C$5</f>
        <v>34.602849989146797</v>
      </c>
      <c r="O49" s="23">
        <f t="shared" si="2"/>
        <v>0.13682958027755504</v>
      </c>
      <c r="P49" s="23">
        <f t="shared" si="3"/>
        <v>9.0049913702716103E-2</v>
      </c>
      <c r="Q49" s="27"/>
    </row>
    <row r="50" spans="1:17" x14ac:dyDescent="0.25">
      <c r="A50" s="24">
        <f t="shared" si="4"/>
        <v>2016</v>
      </c>
      <c r="B50" s="32">
        <v>42413</v>
      </c>
      <c r="C50" s="28">
        <f>'Bitcoin Data'!C50</f>
        <v>391.85998499999999</v>
      </c>
      <c r="D50" s="26">
        <f>'Bitcoin Data'!K50</f>
        <v>3920.145190562615</v>
      </c>
      <c r="E50" s="25">
        <f>'Bitcoin Data'!J50</f>
        <v>1128.3607458300171</v>
      </c>
      <c r="F50" s="25">
        <f t="shared" si="0"/>
        <v>4.4233379509851867</v>
      </c>
      <c r="G50" s="23">
        <f>'Emissions Factors'!$AB$39/1000</f>
        <v>0.49266147344102867</v>
      </c>
      <c r="H50" s="23">
        <f>'Emissions Factors'!$AE$39/1000</f>
        <v>0.32422903788805163</v>
      </c>
      <c r="I50" s="26">
        <f t="shared" si="5"/>
        <v>2179.2081924599825</v>
      </c>
      <c r="J50" s="26">
        <f t="shared" si="6"/>
        <v>1434.1746081016327</v>
      </c>
      <c r="K50" s="23">
        <f t="shared" si="1"/>
        <v>0.55589986761363419</v>
      </c>
      <c r="L50" s="23">
        <f t="shared" si="1"/>
        <v>0.36584731901111084</v>
      </c>
      <c r="M50" s="26">
        <f>K50*'Social Cost of Carbon'!$C$5</f>
        <v>55.58998676136342</v>
      </c>
      <c r="N50" s="26">
        <f>L50*'Social Cost of Carbon'!$C$5</f>
        <v>36.584731901111084</v>
      </c>
      <c r="O50" s="23">
        <f t="shared" si="2"/>
        <v>0.141861861096543</v>
      </c>
      <c r="P50" s="23">
        <f t="shared" si="3"/>
        <v>9.3361744759703102E-2</v>
      </c>
      <c r="Q50" s="27"/>
    </row>
    <row r="51" spans="1:17" x14ac:dyDescent="0.25">
      <c r="A51" s="24">
        <f t="shared" si="4"/>
        <v>2016</v>
      </c>
      <c r="B51" s="32">
        <v>42414</v>
      </c>
      <c r="C51" s="28">
        <f>'Bitcoin Data'!C51</f>
        <v>407.23001099999999</v>
      </c>
      <c r="D51" s="26">
        <f>'Bitcoin Data'!K51</f>
        <v>4145.2023121387301</v>
      </c>
      <c r="E51" s="25">
        <f>'Bitcoin Data'!J51</f>
        <v>1085.7502658580388</v>
      </c>
      <c r="F51" s="25">
        <f t="shared" si="0"/>
        <v>4.5006545124399828</v>
      </c>
      <c r="G51" s="23">
        <f>'Emissions Factors'!$AB$39/1000</f>
        <v>0.49266147344102867</v>
      </c>
      <c r="H51" s="23">
        <f>'Emissions Factors'!$AE$39/1000</f>
        <v>0.32422903788805163</v>
      </c>
      <c r="I51" s="26">
        <f t="shared" si="5"/>
        <v>2217.2990835476962</v>
      </c>
      <c r="J51" s="26">
        <f t="shared" si="6"/>
        <v>1459.2428824349338</v>
      </c>
      <c r="K51" s="23">
        <f t="shared" si="1"/>
        <v>0.53490732576661004</v>
      </c>
      <c r="L51" s="23">
        <f t="shared" si="1"/>
        <v>0.35203176408584819</v>
      </c>
      <c r="M51" s="26">
        <f>K51*'Social Cost of Carbon'!$C$5</f>
        <v>53.490732576661003</v>
      </c>
      <c r="N51" s="26">
        <f>L51*'Social Cost of Carbon'!$C$5</f>
        <v>35.203176408584817</v>
      </c>
      <c r="O51" s="23">
        <f t="shared" si="2"/>
        <v>0.13135262905921</v>
      </c>
      <c r="P51" s="23">
        <f t="shared" si="3"/>
        <v>8.6445437363860733E-2</v>
      </c>
      <c r="Q51" s="27"/>
    </row>
    <row r="52" spans="1:17" x14ac:dyDescent="0.25">
      <c r="A52" s="24">
        <f t="shared" si="4"/>
        <v>2016</v>
      </c>
      <c r="B52" s="32">
        <v>42415</v>
      </c>
      <c r="C52" s="28">
        <f>'Bitcoin Data'!C52</f>
        <v>400.18499800000001</v>
      </c>
      <c r="D52" s="26">
        <f>'Bitcoin Data'!K52</f>
        <v>3806.255651649702</v>
      </c>
      <c r="E52" s="25">
        <f>'Bitcoin Data'!J52</f>
        <v>1158.6725605916038</v>
      </c>
      <c r="F52" s="25">
        <f t="shared" si="0"/>
        <v>4.4102039821632237</v>
      </c>
      <c r="G52" s="23">
        <f>'Emissions Factors'!$AB$39/1000</f>
        <v>0.49266147344102867</v>
      </c>
      <c r="H52" s="23">
        <f>'Emissions Factors'!$AE$39/1000</f>
        <v>0.32422903788805163</v>
      </c>
      <c r="I52" s="26">
        <f t="shared" si="5"/>
        <v>2172.737592028026</v>
      </c>
      <c r="J52" s="26">
        <f t="shared" si="6"/>
        <v>1429.9161940268361</v>
      </c>
      <c r="K52" s="23">
        <f t="shared" si="1"/>
        <v>0.57083333093674915</v>
      </c>
      <c r="L52" s="23">
        <f t="shared" si="1"/>
        <v>0.37567528954790091</v>
      </c>
      <c r="M52" s="26">
        <f>K52*'Social Cost of Carbon'!$C$5</f>
        <v>57.083333093674916</v>
      </c>
      <c r="N52" s="26">
        <f>L52*'Social Cost of Carbon'!$C$5</f>
        <v>37.567528954790092</v>
      </c>
      <c r="O52" s="23">
        <f t="shared" si="2"/>
        <v>0.14264236135527228</v>
      </c>
      <c r="P52" s="23">
        <f t="shared" si="3"/>
        <v>9.3875405481317148E-2</v>
      </c>
      <c r="Q52" s="27"/>
    </row>
    <row r="53" spans="1:17" x14ac:dyDescent="0.25">
      <c r="A53" s="24">
        <f t="shared" si="4"/>
        <v>2016</v>
      </c>
      <c r="B53" s="32">
        <v>42416</v>
      </c>
      <c r="C53" s="28">
        <f>'Bitcoin Data'!C53</f>
        <v>407.48800699999998</v>
      </c>
      <c r="D53" s="26">
        <f>'Bitcoin Data'!K53</f>
        <v>3497.7704764140099</v>
      </c>
      <c r="E53" s="25">
        <f>'Bitcoin Data'!J53</f>
        <v>1236.2272349629175</v>
      </c>
      <c r="F53" s="25">
        <f t="shared" si="0"/>
        <v>4.3240391245922174</v>
      </c>
      <c r="G53" s="23">
        <f>'Emissions Factors'!$AB$39/1000</f>
        <v>0.49266147344102867</v>
      </c>
      <c r="H53" s="23">
        <f>'Emissions Factors'!$AE$39/1000</f>
        <v>0.32422903788805163</v>
      </c>
      <c r="I53" s="26">
        <f t="shared" si="5"/>
        <v>2130.2874863382576</v>
      </c>
      <c r="J53" s="26">
        <f t="shared" si="6"/>
        <v>1401.9790451568276</v>
      </c>
      <c r="K53" s="23">
        <f t="shared" si="1"/>
        <v>0.60904153108475967</v>
      </c>
      <c r="L53" s="23">
        <f t="shared" si="1"/>
        <v>0.4008207670030331</v>
      </c>
      <c r="M53" s="26">
        <f>K53*'Social Cost of Carbon'!$C$5</f>
        <v>60.904153108475967</v>
      </c>
      <c r="N53" s="26">
        <f>L53*'Social Cost of Carbon'!$C$5</f>
        <v>40.082076700303311</v>
      </c>
      <c r="O53" s="23">
        <f t="shared" si="2"/>
        <v>0.14946244321854599</v>
      </c>
      <c r="P53" s="23">
        <f t="shared" si="3"/>
        <v>9.8363819331505661E-2</v>
      </c>
      <c r="Q53" s="27"/>
    </row>
    <row r="54" spans="1:17" x14ac:dyDescent="0.25">
      <c r="A54" s="24">
        <f t="shared" si="4"/>
        <v>2016</v>
      </c>
      <c r="B54" s="32">
        <v>42417</v>
      </c>
      <c r="C54" s="28">
        <f>'Bitcoin Data'!C54</f>
        <v>416.32199100000003</v>
      </c>
      <c r="D54" s="26">
        <f>'Bitcoin Data'!K54</f>
        <v>3805.2373158756154</v>
      </c>
      <c r="E54" s="25">
        <f>'Bitcoin Data'!J54</f>
        <v>1078.5039238095658</v>
      </c>
      <c r="F54" s="25">
        <f t="shared" si="0"/>
        <v>4.1039633761984318</v>
      </c>
      <c r="G54" s="23">
        <f>'Emissions Factors'!$AB$39/1000</f>
        <v>0.49266147344102867</v>
      </c>
      <c r="H54" s="23">
        <f>'Emissions Factors'!$AE$39/1000</f>
        <v>0.32422903788805163</v>
      </c>
      <c r="I54" s="26">
        <f t="shared" si="5"/>
        <v>2021.8646438659382</v>
      </c>
      <c r="J54" s="26">
        <f t="shared" si="6"/>
        <v>1330.6240969926175</v>
      </c>
      <c r="K54" s="23">
        <f t="shared" si="1"/>
        <v>0.53133733221595159</v>
      </c>
      <c r="L54" s="23">
        <f t="shared" si="1"/>
        <v>0.34968228957526404</v>
      </c>
      <c r="M54" s="26">
        <f>K54*'Social Cost of Carbon'!$C$5</f>
        <v>53.133733221595158</v>
      </c>
      <c r="N54" s="26">
        <f>L54*'Social Cost of Carbon'!$C$5</f>
        <v>34.968228957526406</v>
      </c>
      <c r="O54" s="23">
        <f t="shared" si="2"/>
        <v>0.1276265351584446</v>
      </c>
      <c r="P54" s="23">
        <f t="shared" si="3"/>
        <v>8.3993230512597175E-2</v>
      </c>
      <c r="Q54" s="27"/>
    </row>
    <row r="55" spans="1:17" x14ac:dyDescent="0.25">
      <c r="A55" s="24">
        <f t="shared" si="4"/>
        <v>2016</v>
      </c>
      <c r="B55" s="32">
        <v>42418</v>
      </c>
      <c r="C55" s="28">
        <f>'Bitcoin Data'!C55</f>
        <v>422.37298600000003</v>
      </c>
      <c r="D55" s="26">
        <f>'Bitcoin Data'!K55</f>
        <v>4287.1739462341602</v>
      </c>
      <c r="E55" s="25">
        <f>'Bitcoin Data'!J55</f>
        <v>977.25240245336931</v>
      </c>
      <c r="F55" s="25">
        <f t="shared" si="0"/>
        <v>4.1896510386928254</v>
      </c>
      <c r="G55" s="23">
        <f>'Emissions Factors'!$AB$39/1000</f>
        <v>0.49266147344102867</v>
      </c>
      <c r="H55" s="23">
        <f>'Emissions Factors'!$AE$39/1000</f>
        <v>0.32422903788805163</v>
      </c>
      <c r="I55" s="26">
        <f t="shared" si="5"/>
        <v>2064.0796539261432</v>
      </c>
      <c r="J55" s="26">
        <f t="shared" si="6"/>
        <v>1358.4065253620511</v>
      </c>
      <c r="K55" s="23">
        <f t="shared" si="1"/>
        <v>0.4814546085164621</v>
      </c>
      <c r="L55" s="23">
        <f t="shared" si="1"/>
        <v>0.31685360622124298</v>
      </c>
      <c r="M55" s="26">
        <f>K55*'Social Cost of Carbon'!$C$5</f>
        <v>48.145460851646213</v>
      </c>
      <c r="N55" s="26">
        <f>L55*'Social Cost of Carbon'!$C$5</f>
        <v>31.685360622124296</v>
      </c>
      <c r="O55" s="23">
        <f t="shared" si="2"/>
        <v>0.11398802112700979</v>
      </c>
      <c r="P55" s="23">
        <f t="shared" si="3"/>
        <v>7.5017488505110724E-2</v>
      </c>
      <c r="Q55" s="27"/>
    </row>
    <row r="56" spans="1:17" x14ac:dyDescent="0.25">
      <c r="A56" s="24">
        <f t="shared" si="4"/>
        <v>2016</v>
      </c>
      <c r="B56" s="32">
        <v>42419</v>
      </c>
      <c r="C56" s="28">
        <f>'Bitcoin Data'!C56</f>
        <v>420.78500400000001</v>
      </c>
      <c r="D56" s="26">
        <f>'Bitcoin Data'!K56</f>
        <v>3575.3016518076329</v>
      </c>
      <c r="E56" s="25">
        <f>'Bitcoin Data'!J56</f>
        <v>1176.6863035158017</v>
      </c>
      <c r="F56" s="25">
        <f t="shared" si="0"/>
        <v>4.2070084846194638</v>
      </c>
      <c r="G56" s="23">
        <f>'Emissions Factors'!$AB$39/1000</f>
        <v>0.49266147344102867</v>
      </c>
      <c r="H56" s="23">
        <f>'Emissions Factors'!$AE$39/1000</f>
        <v>0.32422903788805163</v>
      </c>
      <c r="I56" s="26">
        <f t="shared" si="5"/>
        <v>2072.630998811534</v>
      </c>
      <c r="J56" s="26">
        <f t="shared" si="6"/>
        <v>1364.0343133550389</v>
      </c>
      <c r="K56" s="23">
        <f t="shared" si="1"/>
        <v>0.57970800806797229</v>
      </c>
      <c r="L56" s="23">
        <f t="shared" si="1"/>
        <v>0.38151586808497628</v>
      </c>
      <c r="M56" s="26">
        <f>K56*'Social Cost of Carbon'!$C$5</f>
        <v>57.970800806797229</v>
      </c>
      <c r="N56" s="26">
        <f>L56*'Social Cost of Carbon'!$C$5</f>
        <v>38.151586808497626</v>
      </c>
      <c r="O56" s="23">
        <f t="shared" si="2"/>
        <v>0.13776821953188528</v>
      </c>
      <c r="P56" s="23">
        <f t="shared" si="3"/>
        <v>9.0667648432874351E-2</v>
      </c>
      <c r="Q56" s="27"/>
    </row>
    <row r="57" spans="1:17" x14ac:dyDescent="0.25">
      <c r="A57" s="24">
        <f t="shared" si="4"/>
        <v>2016</v>
      </c>
      <c r="B57" s="32">
        <v>42420</v>
      </c>
      <c r="C57" s="28">
        <f>'Bitcoin Data'!C57</f>
        <v>437.16400099999998</v>
      </c>
      <c r="D57" s="26">
        <f>'Bitcoin Data'!K57</f>
        <v>3748.3514195145667</v>
      </c>
      <c r="E57" s="25">
        <f>'Bitcoin Data'!J57</f>
        <v>1120.913822744327</v>
      </c>
      <c r="F57" s="25">
        <f t="shared" si="0"/>
        <v>4.2015789186371979</v>
      </c>
      <c r="G57" s="23">
        <f>'Emissions Factors'!$AB$39/1000</f>
        <v>0.49266147344102867</v>
      </c>
      <c r="H57" s="23">
        <f>'Emissions Factors'!$AE$39/1000</f>
        <v>0.32422903788805163</v>
      </c>
      <c r="I57" s="26">
        <f t="shared" si="5"/>
        <v>2069.956060834566</v>
      </c>
      <c r="J57" s="26">
        <f t="shared" si="6"/>
        <v>1362.2738904004591</v>
      </c>
      <c r="K57" s="23">
        <f t="shared" si="1"/>
        <v>0.55223105551363616</v>
      </c>
      <c r="L57" s="23">
        <f t="shared" si="1"/>
        <v>0.36343281030381119</v>
      </c>
      <c r="M57" s="26">
        <f>K57*'Social Cost of Carbon'!$C$5</f>
        <v>55.223105551363616</v>
      </c>
      <c r="N57" s="26">
        <f>L57*'Social Cost of Carbon'!$C$5</f>
        <v>36.343281030381121</v>
      </c>
      <c r="O57" s="23">
        <f t="shared" si="2"/>
        <v>0.12632125569589986</v>
      </c>
      <c r="P57" s="23">
        <f t="shared" si="3"/>
        <v>8.3134203519152808E-2</v>
      </c>
      <c r="Q57" s="27"/>
    </row>
    <row r="58" spans="1:17" x14ac:dyDescent="0.25">
      <c r="A58" s="24">
        <f t="shared" si="4"/>
        <v>2016</v>
      </c>
      <c r="B58" s="32">
        <v>42421</v>
      </c>
      <c r="C58" s="28">
        <f>'Bitcoin Data'!C58</f>
        <v>438.79800399999999</v>
      </c>
      <c r="D58" s="26">
        <f>'Bitcoin Data'!K58</f>
        <v>3209.6959565353673</v>
      </c>
      <c r="E58" s="25">
        <f>'Bitcoin Data'!J58</f>
        <v>1301.7361355794076</v>
      </c>
      <c r="F58" s="25">
        <f t="shared" si="0"/>
        <v>4.1781772108451989</v>
      </c>
      <c r="G58" s="23">
        <f>'Emissions Factors'!$AB$39/1000</f>
        <v>0.49266147344102867</v>
      </c>
      <c r="H58" s="23">
        <f>'Emissions Factors'!$AE$39/1000</f>
        <v>0.32422903788805163</v>
      </c>
      <c r="I58" s="26">
        <f t="shared" si="5"/>
        <v>2058.4269409927233</v>
      </c>
      <c r="J58" s="26">
        <f t="shared" si="6"/>
        <v>1354.6863771981218</v>
      </c>
      <c r="K58" s="23">
        <f t="shared" si="1"/>
        <v>0.6413152425859816</v>
      </c>
      <c r="L58" s="23">
        <f t="shared" si="1"/>
        <v>0.42206065482302163</v>
      </c>
      <c r="M58" s="26">
        <f>K58*'Social Cost of Carbon'!$C$5</f>
        <v>64.131524258598162</v>
      </c>
      <c r="N58" s="26">
        <f>L58*'Social Cost of Carbon'!$C$5</f>
        <v>42.206065482302165</v>
      </c>
      <c r="O58" s="23">
        <f t="shared" si="2"/>
        <v>0.14615272556845579</v>
      </c>
      <c r="P58" s="23">
        <f t="shared" si="3"/>
        <v>9.6185636893421619E-2</v>
      </c>
      <c r="Q58" s="27"/>
    </row>
    <row r="59" spans="1:17" x14ac:dyDescent="0.25">
      <c r="A59" s="24">
        <f t="shared" si="4"/>
        <v>2016</v>
      </c>
      <c r="B59" s="32">
        <v>42422</v>
      </c>
      <c r="C59" s="28">
        <f>'Bitcoin Data'!C59</f>
        <v>437.74798600000003</v>
      </c>
      <c r="D59" s="26">
        <f>'Bitcoin Data'!K59</f>
        <v>3168.911581914389</v>
      </c>
      <c r="E59" s="25">
        <f>'Bitcoin Data'!J59</f>
        <v>1315.7749002976404</v>
      </c>
      <c r="F59" s="25">
        <f t="shared" si="0"/>
        <v>4.1695743207454434</v>
      </c>
      <c r="G59" s="23">
        <f>'Emissions Factors'!$AB$39/1000</f>
        <v>0.49266147344102867</v>
      </c>
      <c r="H59" s="23">
        <f>'Emissions Factors'!$AE$39/1000</f>
        <v>0.32422903788805163</v>
      </c>
      <c r="I59" s="26">
        <f t="shared" si="5"/>
        <v>2054.1886284803263</v>
      </c>
      <c r="J59" s="26">
        <f t="shared" si="6"/>
        <v>1351.8970704180215</v>
      </c>
      <c r="K59" s="23">
        <f t="shared" si="1"/>
        <v>0.64823160109735822</v>
      </c>
      <c r="L59" s="23">
        <f t="shared" si="1"/>
        <v>0.42661243000075105</v>
      </c>
      <c r="M59" s="26">
        <f>K59*'Social Cost of Carbon'!$C$5</f>
        <v>64.823160109735824</v>
      </c>
      <c r="N59" s="26">
        <f>L59*'Social Cost of Carbon'!$C$5</f>
        <v>42.661243000075103</v>
      </c>
      <c r="O59" s="23">
        <f t="shared" si="2"/>
        <v>0.14808328577835153</v>
      </c>
      <c r="P59" s="23">
        <f t="shared" si="3"/>
        <v>9.7456171963004989E-2</v>
      </c>
      <c r="Q59" s="27"/>
    </row>
    <row r="60" spans="1:17" x14ac:dyDescent="0.25">
      <c r="A60" s="24">
        <f t="shared" si="4"/>
        <v>2016</v>
      </c>
      <c r="B60" s="32">
        <v>42423</v>
      </c>
      <c r="C60" s="28">
        <f>'Bitcoin Data'!C60</f>
        <v>420.73599200000001</v>
      </c>
      <c r="D60" s="26">
        <f>'Bitcoin Data'!K60</f>
        <v>3411.0939513928543</v>
      </c>
      <c r="E60" s="25">
        <f>'Bitcoin Data'!J60</f>
        <v>1237.7913568224153</v>
      </c>
      <c r="F60" s="25">
        <f t="shared" si="0"/>
        <v>4.2222226103432954</v>
      </c>
      <c r="G60" s="23">
        <f>'Emissions Factors'!$AB$39/1000</f>
        <v>0.49266147344102867</v>
      </c>
      <c r="H60" s="23">
        <f>'Emissions Factors'!$AE$39/1000</f>
        <v>0.32422903788805163</v>
      </c>
      <c r="I60" s="26">
        <f t="shared" si="5"/>
        <v>2080.1264124077543</v>
      </c>
      <c r="J60" s="26">
        <f t="shared" si="6"/>
        <v>1368.9671747007847</v>
      </c>
      <c r="K60" s="23">
        <f t="shared" si="1"/>
        <v>0.60981211366470123</v>
      </c>
      <c r="L60" s="23">
        <f t="shared" si="1"/>
        <v>0.40132790072867774</v>
      </c>
      <c r="M60" s="26">
        <f>K60*'Social Cost of Carbon'!$C$5</f>
        <v>60.98121136647012</v>
      </c>
      <c r="N60" s="26">
        <f>L60*'Social Cost of Carbon'!$C$5</f>
        <v>40.132790072867778</v>
      </c>
      <c r="O60" s="23">
        <f t="shared" si="2"/>
        <v>0.14493937415858191</v>
      </c>
      <c r="P60" s="23">
        <f t="shared" si="3"/>
        <v>9.5387109341640963E-2</v>
      </c>
      <c r="Q60" s="27"/>
    </row>
    <row r="61" spans="1:17" x14ac:dyDescent="0.25">
      <c r="A61" s="24">
        <f t="shared" si="4"/>
        <v>2016</v>
      </c>
      <c r="B61" s="32">
        <v>42424</v>
      </c>
      <c r="C61" s="28">
        <f>'Bitcoin Data'!C61</f>
        <v>424.95498700000002</v>
      </c>
      <c r="D61" s="26">
        <f>'Bitcoin Data'!K61</f>
        <v>2938.0302471412929</v>
      </c>
      <c r="E61" s="25">
        <f>'Bitcoin Data'!J61</f>
        <v>1378.8647996575958</v>
      </c>
      <c r="F61" s="25">
        <f t="shared" si="0"/>
        <v>4.0511464881124351</v>
      </c>
      <c r="G61" s="23">
        <f>'Emissions Factors'!$AB$39/1000</f>
        <v>0.49266147344102867</v>
      </c>
      <c r="H61" s="23">
        <f>'Emissions Factors'!$AE$39/1000</f>
        <v>0.32422903788805163</v>
      </c>
      <c r="I61" s="26">
        <f t="shared" si="5"/>
        <v>1995.843797958921</v>
      </c>
      <c r="J61" s="26">
        <f t="shared" si="6"/>
        <v>1313.499328184254</v>
      </c>
      <c r="K61" s="23">
        <f t="shared" si="1"/>
        <v>0.67931356387527986</v>
      </c>
      <c r="L61" s="23">
        <f t="shared" si="1"/>
        <v>0.44706800737068336</v>
      </c>
      <c r="M61" s="26">
        <f>K61*'Social Cost of Carbon'!$C$5</f>
        <v>67.931356387527984</v>
      </c>
      <c r="N61" s="26">
        <f>L61*'Social Cost of Carbon'!$C$5</f>
        <v>44.706800737068335</v>
      </c>
      <c r="O61" s="23">
        <f t="shared" si="2"/>
        <v>0.15985541637502418</v>
      </c>
      <c r="P61" s="23">
        <f t="shared" si="3"/>
        <v>0.10520361474677395</v>
      </c>
      <c r="Q61" s="27"/>
    </row>
    <row r="62" spans="1:17" x14ac:dyDescent="0.25">
      <c r="A62" s="24">
        <f t="shared" si="4"/>
        <v>2016</v>
      </c>
      <c r="B62" s="32">
        <v>42425</v>
      </c>
      <c r="C62" s="28">
        <f>'Bitcoin Data'!C62</f>
        <v>424.54400600000002</v>
      </c>
      <c r="D62" s="26">
        <f>'Bitcoin Data'!K62</f>
        <v>3901.3249123134115</v>
      </c>
      <c r="E62" s="25">
        <f>'Bitcoin Data'!J62</f>
        <v>1045.1197939586791</v>
      </c>
      <c r="F62" s="25">
        <f t="shared" si="0"/>
        <v>4.0773518885228546</v>
      </c>
      <c r="G62" s="23">
        <f>'Emissions Factors'!$AB$39/1000</f>
        <v>0.49266147344102867</v>
      </c>
      <c r="H62" s="23">
        <f>'Emissions Factors'!$AE$39/1000</f>
        <v>0.32422903788805163</v>
      </c>
      <c r="I62" s="26">
        <f t="shared" si="5"/>
        <v>2008.7541891372305</v>
      </c>
      <c r="J62" s="26">
        <f t="shared" si="6"/>
        <v>1321.9958799467954</v>
      </c>
      <c r="K62" s="23">
        <f t="shared" si="1"/>
        <v>0.51489025761406715</v>
      </c>
      <c r="L62" s="23">
        <f t="shared" si="1"/>
        <v>0.33885818527298128</v>
      </c>
      <c r="M62" s="26">
        <f>K62*'Social Cost of Carbon'!$C$5</f>
        <v>51.489025761406715</v>
      </c>
      <c r="N62" s="26">
        <f>L62*'Social Cost of Carbon'!$C$5</f>
        <v>33.885818527298127</v>
      </c>
      <c r="O62" s="23">
        <f t="shared" si="2"/>
        <v>0.12128077427480324</v>
      </c>
      <c r="P62" s="23">
        <f t="shared" si="3"/>
        <v>7.9816975504061471E-2</v>
      </c>
      <c r="Q62" s="27"/>
    </row>
    <row r="63" spans="1:17" x14ac:dyDescent="0.25">
      <c r="A63" s="24">
        <f t="shared" si="4"/>
        <v>2016</v>
      </c>
      <c r="B63" s="32">
        <v>42426</v>
      </c>
      <c r="C63" s="28">
        <f>'Bitcoin Data'!C63</f>
        <v>432.15200800000002</v>
      </c>
      <c r="D63" s="26">
        <f>'Bitcoin Data'!K63</f>
        <v>3504.7053914978655</v>
      </c>
      <c r="E63" s="25">
        <f>'Bitcoin Data'!J63</f>
        <v>1151.9772976218767</v>
      </c>
      <c r="F63" s="25">
        <f t="shared" si="0"/>
        <v>4.0373410458585326</v>
      </c>
      <c r="G63" s="23">
        <f>'Emissions Factors'!$AB$39/1000</f>
        <v>0.49266147344102867</v>
      </c>
      <c r="H63" s="23">
        <f>'Emissions Factors'!$AE$39/1000</f>
        <v>0.32422903788805163</v>
      </c>
      <c r="I63" s="26">
        <f t="shared" si="5"/>
        <v>1989.0423884366085</v>
      </c>
      <c r="J63" s="26">
        <f t="shared" si="6"/>
        <v>1309.0232029246522</v>
      </c>
      <c r="K63" s="23">
        <f t="shared" si="1"/>
        <v>0.56753483281700823</v>
      </c>
      <c r="L63" s="23">
        <f t="shared" si="1"/>
        <v>0.37350449087681881</v>
      </c>
      <c r="M63" s="26">
        <f>K63*'Social Cost of Carbon'!$C$5</f>
        <v>56.753483281700824</v>
      </c>
      <c r="N63" s="26">
        <f>L63*'Social Cost of Carbon'!$C$5</f>
        <v>37.350449087681881</v>
      </c>
      <c r="O63" s="23">
        <f t="shared" si="2"/>
        <v>0.13132759360382473</v>
      </c>
      <c r="P63" s="23">
        <f t="shared" si="3"/>
        <v>8.6428961097600357E-2</v>
      </c>
      <c r="Q63" s="27"/>
    </row>
    <row r="64" spans="1:17" x14ac:dyDescent="0.25">
      <c r="A64" s="24">
        <f t="shared" si="4"/>
        <v>2016</v>
      </c>
      <c r="B64" s="32">
        <v>42427</v>
      </c>
      <c r="C64" s="28">
        <f>'Bitcoin Data'!C64</f>
        <v>432.51901199999998</v>
      </c>
      <c r="D64" s="26">
        <f>'Bitcoin Data'!K64</f>
        <v>3654.6961325966854</v>
      </c>
      <c r="E64" s="25">
        <f>'Bitcoin Data'!J64</f>
        <v>1110.5706572077158</v>
      </c>
      <c r="F64" s="25">
        <f t="shared" si="0"/>
        <v>4.0587982858723981</v>
      </c>
      <c r="G64" s="23">
        <f>'Emissions Factors'!$AB$39/1000</f>
        <v>0.49266147344102867</v>
      </c>
      <c r="H64" s="23">
        <f>'Emissions Factors'!$AE$39/1000</f>
        <v>0.32422903788805163</v>
      </c>
      <c r="I64" s="26">
        <f t="shared" si="5"/>
        <v>1999.6135439178172</v>
      </c>
      <c r="J64" s="26">
        <f t="shared" si="6"/>
        <v>1315.9802632100807</v>
      </c>
      <c r="K64" s="23">
        <f t="shared" si="1"/>
        <v>0.54713537634032494</v>
      </c>
      <c r="L64" s="23">
        <f t="shared" si="1"/>
        <v>0.36007925569315885</v>
      </c>
      <c r="M64" s="26">
        <f>K64*'Social Cost of Carbon'!$C$5</f>
        <v>54.713537634032491</v>
      </c>
      <c r="N64" s="26">
        <f>L64*'Social Cost of Carbon'!$C$5</f>
        <v>36.007925569315887</v>
      </c>
      <c r="O64" s="23">
        <f t="shared" si="2"/>
        <v>0.12649972860391279</v>
      </c>
      <c r="P64" s="23">
        <f t="shared" si="3"/>
        <v>8.3251659627197813E-2</v>
      </c>
      <c r="Q64" s="27"/>
    </row>
    <row r="65" spans="1:17" x14ac:dyDescent="0.25">
      <c r="A65" s="24">
        <f t="shared" si="4"/>
        <v>2016</v>
      </c>
      <c r="B65" s="32">
        <v>42428</v>
      </c>
      <c r="C65" s="28">
        <f>'Bitcoin Data'!C65</f>
        <v>433.50399800000002</v>
      </c>
      <c r="D65" s="26">
        <f>'Bitcoin Data'!K65</f>
        <v>3341.8387964577391</v>
      </c>
      <c r="E65" s="25">
        <f>'Bitcoin Data'!J65</f>
        <v>1240.7382348165522</v>
      </c>
      <c r="F65" s="25">
        <f t="shared" si="0"/>
        <v>4.1463471693584468</v>
      </c>
      <c r="G65" s="23">
        <f>'Emissions Factors'!$AB$39/1000</f>
        <v>0.49266147344102867</v>
      </c>
      <c r="H65" s="23">
        <f>'Emissions Factors'!$AE$39/1000</f>
        <v>0.32422903788805163</v>
      </c>
      <c r="I65" s="26">
        <f t="shared" si="5"/>
        <v>2042.7455058541709</v>
      </c>
      <c r="J65" s="26">
        <f t="shared" si="6"/>
        <v>1344.3661534709354</v>
      </c>
      <c r="K65" s="23">
        <f t="shared" si="1"/>
        <v>0.61126392691934361</v>
      </c>
      <c r="L65" s="23">
        <f t="shared" si="1"/>
        <v>0.40228336414549021</v>
      </c>
      <c r="M65" s="26">
        <f>K65*'Social Cost of Carbon'!$C$5</f>
        <v>61.126392691934363</v>
      </c>
      <c r="N65" s="26">
        <f>L65*'Social Cost of Carbon'!$C$5</f>
        <v>40.22833641454902</v>
      </c>
      <c r="O65" s="23">
        <f t="shared" si="2"/>
        <v>0.14100537243934336</v>
      </c>
      <c r="P65" s="23">
        <f t="shared" si="3"/>
        <v>9.2798074758583926E-2</v>
      </c>
      <c r="Q65" s="27"/>
    </row>
    <row r="66" spans="1:17" x14ac:dyDescent="0.25">
      <c r="A66" s="24">
        <f t="shared" si="4"/>
        <v>2016</v>
      </c>
      <c r="B66" s="32">
        <v>42429</v>
      </c>
      <c r="C66" s="28">
        <f>'Bitcoin Data'!C66</f>
        <v>437.69699100000003</v>
      </c>
      <c r="D66" s="26">
        <f>'Bitcoin Data'!K66</f>
        <v>3397.5920713390346</v>
      </c>
      <c r="E66" s="25">
        <f>'Bitcoin Data'!J66</f>
        <v>1219.722758693923</v>
      </c>
      <c r="F66" s="25">
        <f t="shared" si="0"/>
        <v>4.1441203741702477</v>
      </c>
      <c r="G66" s="23">
        <f>'Emissions Factors'!$AB$39/1000</f>
        <v>0.49266147344102867</v>
      </c>
      <c r="H66" s="23">
        <f>'Emissions Factors'!$AE$39/1000</f>
        <v>0.32422903788805163</v>
      </c>
      <c r="I66" s="26">
        <f t="shared" si="5"/>
        <v>2041.6484496557014</v>
      </c>
      <c r="J66" s="26">
        <f t="shared" si="6"/>
        <v>1343.6441618094918</v>
      </c>
      <c r="K66" s="23">
        <f t="shared" si="1"/>
        <v>0.6009104114877043</v>
      </c>
      <c r="L66" s="23">
        <f t="shared" si="1"/>
        <v>0.39546953654149081</v>
      </c>
      <c r="M66" s="26">
        <f>K66*'Social Cost of Carbon'!$C$5</f>
        <v>60.091041148770429</v>
      </c>
      <c r="N66" s="26">
        <f>L66*'Social Cost of Carbon'!$C$5</f>
        <v>39.546953654149078</v>
      </c>
      <c r="O66" s="23">
        <f t="shared" si="2"/>
        <v>0.1372891346853477</v>
      </c>
      <c r="P66" s="23">
        <f t="shared" si="3"/>
        <v>9.0352354408004321E-2</v>
      </c>
      <c r="Q66" s="27"/>
    </row>
    <row r="67" spans="1:17" x14ac:dyDescent="0.25">
      <c r="A67" s="24">
        <f t="shared" si="4"/>
        <v>2016</v>
      </c>
      <c r="B67" s="32">
        <v>42430</v>
      </c>
      <c r="C67" s="28">
        <f>'Bitcoin Data'!C67</f>
        <v>435.12298600000003</v>
      </c>
      <c r="D67" s="26">
        <f>'Bitcoin Data'!K67</f>
        <v>3467.09470304977</v>
      </c>
      <c r="E67" s="25">
        <f>'Bitcoin Data'!J67</f>
        <v>1201.4330675567137</v>
      </c>
      <c r="F67" s="25">
        <f t="shared" si="0"/>
        <v>4.1654822245947187</v>
      </c>
      <c r="G67" s="23">
        <f>'Emissions Factors'!$AB$39/1000</f>
        <v>0.49266147344102867</v>
      </c>
      <c r="H67" s="23">
        <f>'Emissions Factors'!$AE$39/1000</f>
        <v>0.32422903788805163</v>
      </c>
      <c r="I67" s="26">
        <f t="shared" si="5"/>
        <v>2052.1726103612477</v>
      </c>
      <c r="J67" s="26">
        <f t="shared" si="6"/>
        <v>1350.5702940201268</v>
      </c>
      <c r="K67" s="23">
        <f t="shared" si="1"/>
        <v>0.59189978530326548</v>
      </c>
      <c r="L67" s="23">
        <f t="shared" si="1"/>
        <v>0.38953948758080381</v>
      </c>
      <c r="M67" s="26">
        <f>K67*'Social Cost of Carbon'!$C$5</f>
        <v>59.189978530326549</v>
      </c>
      <c r="N67" s="26">
        <f>L67*'Social Cost of Carbon'!$C$5</f>
        <v>38.953948758080379</v>
      </c>
      <c r="O67" s="23">
        <f t="shared" si="2"/>
        <v>0.13603045675533801</v>
      </c>
      <c r="P67" s="23">
        <f t="shared" si="3"/>
        <v>8.9523996689249541E-2</v>
      </c>
      <c r="Q67" s="27"/>
    </row>
    <row r="68" spans="1:17" x14ac:dyDescent="0.25">
      <c r="A68" s="24">
        <f t="shared" si="4"/>
        <v>2016</v>
      </c>
      <c r="B68" s="32">
        <v>42431</v>
      </c>
      <c r="C68" s="28">
        <f>'Bitcoin Data'!C68</f>
        <v>423.989014</v>
      </c>
      <c r="D68" s="26">
        <f>'Bitcoin Data'!K68</f>
        <v>3899.6791665229248</v>
      </c>
      <c r="E68" s="25">
        <f>'Bitcoin Data'!J68</f>
        <v>1082.0953339277874</v>
      </c>
      <c r="F68" s="25">
        <f t="shared" si="0"/>
        <v>4.2198246299098603</v>
      </c>
      <c r="G68" s="23">
        <f>'Emissions Factors'!$AB$39/1000</f>
        <v>0.49266147344102867</v>
      </c>
      <c r="H68" s="23">
        <f>'Emissions Factors'!$AE$39/1000</f>
        <v>0.32422903788805163</v>
      </c>
      <c r="I68" s="26">
        <f t="shared" si="5"/>
        <v>2078.9450198341351</v>
      </c>
      <c r="J68" s="26">
        <f t="shared" si="6"/>
        <v>1368.1896798119774</v>
      </c>
      <c r="K68" s="23">
        <f t="shared" si="1"/>
        <v>0.53310668161652564</v>
      </c>
      <c r="L68" s="23">
        <f t="shared" si="1"/>
        <v>0.35084672902255643</v>
      </c>
      <c r="M68" s="26">
        <f>K68*'Social Cost of Carbon'!$C$5</f>
        <v>53.310668161652565</v>
      </c>
      <c r="N68" s="26">
        <f>L68*'Social Cost of Carbon'!$C$5</f>
        <v>35.08467290225564</v>
      </c>
      <c r="O68" s="23">
        <f t="shared" si="2"/>
        <v>0.12573596579474713</v>
      </c>
      <c r="P68" s="23">
        <f t="shared" si="3"/>
        <v>8.2749014110671371E-2</v>
      </c>
      <c r="Q68" s="27"/>
    </row>
    <row r="69" spans="1:17" x14ac:dyDescent="0.25">
      <c r="A69" s="24">
        <f t="shared" si="4"/>
        <v>2016</v>
      </c>
      <c r="B69" s="32">
        <v>42432</v>
      </c>
      <c r="C69" s="28">
        <f>'Bitcoin Data'!C69</f>
        <v>421.65100100000001</v>
      </c>
      <c r="D69" s="26">
        <f>'Bitcoin Data'!K69</f>
        <v>3417.6414054991938</v>
      </c>
      <c r="E69" s="25">
        <f>'Bitcoin Data'!J69</f>
        <v>1210.614769232345</v>
      </c>
      <c r="F69" s="25">
        <f t="shared" si="0"/>
        <v>4.1374471614373132</v>
      </c>
      <c r="G69" s="23">
        <f>'Emissions Factors'!$AB$39/1000</f>
        <v>0.49266147344102867</v>
      </c>
      <c r="H69" s="23">
        <f>'Emissions Factors'!$AE$39/1000</f>
        <v>0.32422903788805163</v>
      </c>
      <c r="I69" s="26">
        <f t="shared" si="5"/>
        <v>2038.3608148381086</v>
      </c>
      <c r="J69" s="26">
        <f t="shared" si="6"/>
        <v>1341.4805124654704</v>
      </c>
      <c r="K69" s="23">
        <f t="shared" si="1"/>
        <v>0.59642325597947798</v>
      </c>
      <c r="L69" s="23">
        <f t="shared" si="1"/>
        <v>0.39251646188126887</v>
      </c>
      <c r="M69" s="26">
        <f>K69*'Social Cost of Carbon'!$C$5</f>
        <v>59.642325597947796</v>
      </c>
      <c r="N69" s="26">
        <f>L69*'Social Cost of Carbon'!$C$5</f>
        <v>39.251646188126884</v>
      </c>
      <c r="O69" s="23">
        <f t="shared" si="2"/>
        <v>0.1414495055306362</v>
      </c>
      <c r="P69" s="23">
        <f t="shared" si="3"/>
        <v>9.3090366428720706E-2</v>
      </c>
      <c r="Q69" s="27"/>
    </row>
    <row r="70" spans="1:17" x14ac:dyDescent="0.25">
      <c r="A70" s="24">
        <f t="shared" si="4"/>
        <v>2016</v>
      </c>
      <c r="B70" s="32">
        <v>42433</v>
      </c>
      <c r="C70" s="28">
        <f>'Bitcoin Data'!C70</f>
        <v>410.93899499999998</v>
      </c>
      <c r="D70" s="26">
        <f>'Bitcoin Data'!K70</f>
        <v>3853.4137470650562</v>
      </c>
      <c r="E70" s="25">
        <f>'Bitcoin Data'!J70</f>
        <v>1098.8004886568719</v>
      </c>
      <c r="F70" s="25">
        <f t="shared" si="0"/>
        <v>4.2341329082721915</v>
      </c>
      <c r="G70" s="23">
        <f>'Emissions Factors'!$AB$39/1000</f>
        <v>0.49266147344102867</v>
      </c>
      <c r="H70" s="23">
        <f>'Emissions Factors'!$AE$39/1000</f>
        <v>0.32422903788805163</v>
      </c>
      <c r="I70" s="26">
        <f t="shared" si="5"/>
        <v>2085.9941573345259</v>
      </c>
      <c r="J70" s="26">
        <f t="shared" si="6"/>
        <v>1372.8288391392307</v>
      </c>
      <c r="K70" s="23">
        <f t="shared" si="1"/>
        <v>0.5413366677594168</v>
      </c>
      <c r="L70" s="23">
        <f t="shared" si="1"/>
        <v>0.35626302526813858</v>
      </c>
      <c r="M70" s="26">
        <f>K70*'Social Cost of Carbon'!$C$5</f>
        <v>54.133666775941677</v>
      </c>
      <c r="N70" s="26">
        <f>L70*'Social Cost of Carbon'!$C$5</f>
        <v>35.626302526813859</v>
      </c>
      <c r="O70" s="23">
        <f t="shared" si="2"/>
        <v>0.13173163762650872</v>
      </c>
      <c r="P70" s="23">
        <f t="shared" si="3"/>
        <v>8.6694869458212073E-2</v>
      </c>
      <c r="Q70" s="27"/>
    </row>
    <row r="71" spans="1:17" x14ac:dyDescent="0.25">
      <c r="A71" s="24">
        <f t="shared" si="4"/>
        <v>2016</v>
      </c>
      <c r="B71" s="32">
        <v>42434</v>
      </c>
      <c r="C71" s="28">
        <f>'Bitcoin Data'!C71</f>
        <v>400.57000699999998</v>
      </c>
      <c r="D71" s="26">
        <f>'Bitcoin Data'!K71</f>
        <v>3746.5743128389581</v>
      </c>
      <c r="E71" s="25">
        <f>'Bitcoin Data'!J71</f>
        <v>1142.0920153756949</v>
      </c>
      <c r="F71" s="25">
        <f t="shared" ref="F71:F134" si="7">E71*D71/1000000</f>
        <v>4.2789326077050545</v>
      </c>
      <c r="G71" s="23">
        <f>'Emissions Factors'!$AB$39/1000</f>
        <v>0.49266147344102867</v>
      </c>
      <c r="H71" s="23">
        <f>'Emissions Factors'!$AE$39/1000</f>
        <v>0.32422903788805163</v>
      </c>
      <c r="I71" s="26">
        <f t="shared" si="5"/>
        <v>2108.0652432668353</v>
      </c>
      <c r="J71" s="26">
        <f t="shared" si="6"/>
        <v>1387.3542025840218</v>
      </c>
      <c r="K71" s="23">
        <f t="shared" ref="K71:L134" si="8">$E71*G71/1000</f>
        <v>0.56266473510022386</v>
      </c>
      <c r="L71" s="23">
        <f t="shared" si="8"/>
        <v>0.37029939532488743</v>
      </c>
      <c r="M71" s="26">
        <f>K71*'Social Cost of Carbon'!$C$5</f>
        <v>56.266473510022387</v>
      </c>
      <c r="N71" s="26">
        <f>L71*'Social Cost of Carbon'!$C$5</f>
        <v>37.02993953248874</v>
      </c>
      <c r="O71" s="23">
        <f t="shared" ref="O71:O134" si="9">M71/$C71</f>
        <v>0.14046601724233035</v>
      </c>
      <c r="P71" s="23">
        <f t="shared" ref="P71:P134" si="10">N71/$C71</f>
        <v>9.2443115773490112E-2</v>
      </c>
      <c r="Q71" s="27"/>
    </row>
    <row r="72" spans="1:17" x14ac:dyDescent="0.25">
      <c r="A72" s="24">
        <f t="shared" ref="A72:A135" si="11">YEAR(B72)</f>
        <v>2016</v>
      </c>
      <c r="B72" s="32">
        <v>42435</v>
      </c>
      <c r="C72" s="28">
        <f>'Bitcoin Data'!C72</f>
        <v>407.70700099999999</v>
      </c>
      <c r="D72" s="26">
        <f>'Bitcoin Data'!K72</f>
        <v>3685.3269390390137</v>
      </c>
      <c r="E72" s="25">
        <f>'Bitcoin Data'!J72</f>
        <v>1160.0588074600705</v>
      </c>
      <c r="F72" s="25">
        <f t="shared" si="7"/>
        <v>4.2751959740020702</v>
      </c>
      <c r="G72" s="23">
        <f>'Emissions Factors'!$AB$39/1000</f>
        <v>0.49266147344102867</v>
      </c>
      <c r="H72" s="23">
        <f>'Emissions Factors'!$AE$39/1000</f>
        <v>0.32422903788805163</v>
      </c>
      <c r="I72" s="26">
        <f t="shared" ref="I72:I135" si="12">F72*G72*1000</f>
        <v>2106.2243478010132</v>
      </c>
      <c r="J72" s="26">
        <f t="shared" ref="J72:J135" si="13">$F72*H72*1000</f>
        <v>1386.142677433563</v>
      </c>
      <c r="K72" s="23">
        <f t="shared" si="8"/>
        <v>0.57151628136152088</v>
      </c>
      <c r="L72" s="23">
        <f t="shared" si="8"/>
        <v>0.37612475103633919</v>
      </c>
      <c r="M72" s="26">
        <f>K72*'Social Cost of Carbon'!$C$5</f>
        <v>57.151628136152091</v>
      </c>
      <c r="N72" s="26">
        <f>L72*'Social Cost of Carbon'!$C$5</f>
        <v>37.612475103633919</v>
      </c>
      <c r="O72" s="23">
        <f t="shared" si="9"/>
        <v>0.14017818677622387</v>
      </c>
      <c r="P72" s="23">
        <f t="shared" si="10"/>
        <v>9.2253689564761529E-2</v>
      </c>
      <c r="Q72" s="27"/>
    </row>
    <row r="73" spans="1:17" x14ac:dyDescent="0.25">
      <c r="A73" s="24">
        <f t="shared" si="11"/>
        <v>2016</v>
      </c>
      <c r="B73" s="32">
        <v>42436</v>
      </c>
      <c r="C73" s="28">
        <f>'Bitcoin Data'!C73</f>
        <v>414.32101399999999</v>
      </c>
      <c r="D73" s="26">
        <f>'Bitcoin Data'!K73</f>
        <v>3399.6023856858933</v>
      </c>
      <c r="E73" s="25">
        <f>'Bitcoin Data'!J73</f>
        <v>1287.5872331219612</v>
      </c>
      <c r="F73" s="25">
        <f t="shared" si="7"/>
        <v>4.3772846295001173</v>
      </c>
      <c r="G73" s="23">
        <f>'Emissions Factors'!$AB$39/1000</f>
        <v>0.49266147344102867</v>
      </c>
      <c r="H73" s="23">
        <f>'Emissions Factors'!$AE$39/1000</f>
        <v>0.32422903788805163</v>
      </c>
      <c r="I73" s="26">
        <f t="shared" si="12"/>
        <v>2156.5194952402953</v>
      </c>
      <c r="J73" s="26">
        <f t="shared" si="13"/>
        <v>1419.2427839849795</v>
      </c>
      <c r="K73" s="23">
        <f t="shared" si="8"/>
        <v>0.63434462345372267</v>
      </c>
      <c r="L73" s="23">
        <f t="shared" si="8"/>
        <v>0.41747316979207194</v>
      </c>
      <c r="M73" s="26">
        <f>K73*'Social Cost of Carbon'!$C$5</f>
        <v>63.434462345372268</v>
      </c>
      <c r="N73" s="26">
        <f>L73*'Social Cost of Carbon'!$C$5</f>
        <v>41.747316979207191</v>
      </c>
      <c r="O73" s="23">
        <f t="shared" si="9"/>
        <v>0.15310462226608731</v>
      </c>
      <c r="P73" s="23">
        <f t="shared" si="10"/>
        <v>0.10076080036627635</v>
      </c>
      <c r="Q73" s="27"/>
    </row>
    <row r="74" spans="1:17" x14ac:dyDescent="0.25">
      <c r="A74" s="24">
        <f t="shared" si="11"/>
        <v>2016</v>
      </c>
      <c r="B74" s="32">
        <v>42437</v>
      </c>
      <c r="C74" s="28">
        <f>'Bitcoin Data'!C74</f>
        <v>413.97198500000002</v>
      </c>
      <c r="D74" s="26">
        <f>'Bitcoin Data'!K74</f>
        <v>3793.4062425161669</v>
      </c>
      <c r="E74" s="25">
        <f>'Bitcoin Data'!J74</f>
        <v>1119.6613830147526</v>
      </c>
      <c r="F74" s="25">
        <f t="shared" si="7"/>
        <v>4.2473304798324474</v>
      </c>
      <c r="G74" s="23">
        <f>'Emissions Factors'!$AB$39/1000</f>
        <v>0.49266147344102867</v>
      </c>
      <c r="H74" s="23">
        <f>'Emissions Factors'!$AE$39/1000</f>
        <v>0.32422903788805163</v>
      </c>
      <c r="I74" s="26">
        <f t="shared" si="12"/>
        <v>2092.496092385245</v>
      </c>
      <c r="J74" s="26">
        <f t="shared" si="13"/>
        <v>1377.1078750686711</v>
      </c>
      <c r="K74" s="23">
        <f t="shared" si="8"/>
        <v>0.55161402671106796</v>
      </c>
      <c r="L74" s="23">
        <f t="shared" si="8"/>
        <v>0.36302673297527849</v>
      </c>
      <c r="M74" s="26">
        <f>K74*'Social Cost of Carbon'!$C$5</f>
        <v>55.161402671106799</v>
      </c>
      <c r="N74" s="26">
        <f>L74*'Social Cost of Carbon'!$C$5</f>
        <v>36.302673297527846</v>
      </c>
      <c r="O74" s="23">
        <f t="shared" si="9"/>
        <v>0.13324911991594504</v>
      </c>
      <c r="P74" s="23">
        <f t="shared" si="10"/>
        <v>8.7693550802786444E-2</v>
      </c>
      <c r="Q74" s="27"/>
    </row>
    <row r="75" spans="1:17" x14ac:dyDescent="0.25">
      <c r="A75" s="24">
        <f t="shared" si="11"/>
        <v>2016</v>
      </c>
      <c r="B75" s="32">
        <v>42438</v>
      </c>
      <c r="C75" s="28">
        <f>'Bitcoin Data'!C75</f>
        <v>414.85998499999999</v>
      </c>
      <c r="D75" s="26">
        <f>'Bitcoin Data'!K75</f>
        <v>4168.7344913151383</v>
      </c>
      <c r="E75" s="25">
        <f>'Bitcoin Data'!J75</f>
        <v>1048.604380417743</v>
      </c>
      <c r="F75" s="25">
        <f t="shared" si="7"/>
        <v>4.3713532483915856</v>
      </c>
      <c r="G75" s="23">
        <f>'Emissions Factors'!$AB$39/1000</f>
        <v>0.49266147344102867</v>
      </c>
      <c r="H75" s="23">
        <f>'Emissions Factors'!$AE$39/1000</f>
        <v>0.32422903788805163</v>
      </c>
      <c r="I75" s="26">
        <f t="shared" si="12"/>
        <v>2153.5973322838258</v>
      </c>
      <c r="J75" s="26">
        <f t="shared" si="13"/>
        <v>1417.3196579948128</v>
      </c>
      <c r="K75" s="23">
        <f t="shared" si="8"/>
        <v>0.51660697911332221</v>
      </c>
      <c r="L75" s="23">
        <f t="shared" si="8"/>
        <v>0.33998798938804131</v>
      </c>
      <c r="M75" s="26">
        <f>K75*'Social Cost of Carbon'!$C$5</f>
        <v>51.660697911332221</v>
      </c>
      <c r="N75" s="26">
        <f>L75*'Social Cost of Carbon'!$C$5</f>
        <v>33.998798938804129</v>
      </c>
      <c r="O75" s="23">
        <f t="shared" si="9"/>
        <v>0.12452562256958145</v>
      </c>
      <c r="P75" s="23">
        <f t="shared" si="10"/>
        <v>8.1952466297283713E-2</v>
      </c>
      <c r="Q75" s="27"/>
    </row>
    <row r="76" spans="1:17" x14ac:dyDescent="0.25">
      <c r="A76" s="24">
        <f t="shared" si="11"/>
        <v>2016</v>
      </c>
      <c r="B76" s="32">
        <v>42439</v>
      </c>
      <c r="C76" s="28">
        <f>'Bitcoin Data'!C76</f>
        <v>417.131012</v>
      </c>
      <c r="D76" s="26">
        <f>'Bitcoin Data'!K76</f>
        <v>3890.9872741007653</v>
      </c>
      <c r="E76" s="25">
        <f>'Bitcoin Data'!J76</f>
        <v>1127.6943429387006</v>
      </c>
      <c r="F76" s="25">
        <f t="shared" si="7"/>
        <v>4.3878443374499083</v>
      </c>
      <c r="G76" s="23">
        <f>'Emissions Factors'!$AB$39/1000</f>
        <v>0.49266147344102867</v>
      </c>
      <c r="H76" s="23">
        <f>'Emissions Factors'!$AE$39/1000</f>
        <v>0.32422903788805163</v>
      </c>
      <c r="I76" s="26">
        <f t="shared" si="12"/>
        <v>2161.721856517946</v>
      </c>
      <c r="J76" s="26">
        <f t="shared" si="13"/>
        <v>1422.6665479339192</v>
      </c>
      <c r="K76" s="23">
        <f t="shared" si="8"/>
        <v>0.55557155658329294</v>
      </c>
      <c r="L76" s="23">
        <f t="shared" si="8"/>
        <v>0.36563125184281348</v>
      </c>
      <c r="M76" s="26">
        <f>K76*'Social Cost of Carbon'!$C$5</f>
        <v>55.557155658329293</v>
      </c>
      <c r="N76" s="26">
        <f>L76*'Social Cost of Carbon'!$C$5</f>
        <v>36.563125184281347</v>
      </c>
      <c r="O76" s="23">
        <f t="shared" si="9"/>
        <v>0.13318874420760951</v>
      </c>
      <c r="P76" s="23">
        <f t="shared" si="10"/>
        <v>8.7653816504732446E-2</v>
      </c>
      <c r="Q76" s="27"/>
    </row>
    <row r="77" spans="1:17" x14ac:dyDescent="0.25">
      <c r="A77" s="24">
        <f t="shared" si="11"/>
        <v>2016</v>
      </c>
      <c r="B77" s="32">
        <v>42440</v>
      </c>
      <c r="C77" s="28">
        <f>'Bitcoin Data'!C77</f>
        <v>421.69000199999999</v>
      </c>
      <c r="D77" s="26">
        <f>'Bitcoin Data'!K77</f>
        <v>4031.5430917829331</v>
      </c>
      <c r="E77" s="25">
        <f>'Bitcoin Data'!J77</f>
        <v>1086.5727028172432</v>
      </c>
      <c r="F77" s="25">
        <f t="shared" si="7"/>
        <v>4.380564673762767</v>
      </c>
      <c r="G77" s="23">
        <f>'Emissions Factors'!$AB$39/1000</f>
        <v>0.49266147344102867</v>
      </c>
      <c r="H77" s="23">
        <f>'Emissions Factors'!$AE$39/1000</f>
        <v>0.32422903788805163</v>
      </c>
      <c r="I77" s="26">
        <f t="shared" si="12"/>
        <v>2158.1354466796843</v>
      </c>
      <c r="J77" s="26">
        <f t="shared" si="13"/>
        <v>1420.3062695804886</v>
      </c>
      <c r="K77" s="23">
        <f t="shared" si="8"/>
        <v>0.53531250877074399</v>
      </c>
      <c r="L77" s="23">
        <f t="shared" si="8"/>
        <v>0.35229842202985462</v>
      </c>
      <c r="M77" s="26">
        <f>K77*'Social Cost of Carbon'!$C$5</f>
        <v>53.531250877074399</v>
      </c>
      <c r="N77" s="26">
        <f>L77*'Social Cost of Carbon'!$C$5</f>
        <v>35.229842202985459</v>
      </c>
      <c r="O77" s="23">
        <f t="shared" si="9"/>
        <v>0.12694455790553555</v>
      </c>
      <c r="P77" s="23">
        <f t="shared" si="10"/>
        <v>8.3544409485396001E-2</v>
      </c>
      <c r="Q77" s="27"/>
    </row>
    <row r="78" spans="1:17" x14ac:dyDescent="0.25">
      <c r="A78" s="24">
        <f t="shared" si="11"/>
        <v>2016</v>
      </c>
      <c r="B78" s="32">
        <v>42441</v>
      </c>
      <c r="C78" s="28">
        <f>'Bitcoin Data'!C78</f>
        <v>411.62399299999998</v>
      </c>
      <c r="D78" s="26">
        <f>'Bitcoin Data'!K78</f>
        <v>3620.4066904892193</v>
      </c>
      <c r="E78" s="25">
        <f>'Bitcoin Data'!J78</f>
        <v>1216.8463415150277</v>
      </c>
      <c r="F78" s="25">
        <f t="shared" si="7"/>
        <v>4.4054786361183353</v>
      </c>
      <c r="G78" s="23">
        <f>'Emissions Factors'!$AB$39/1000</f>
        <v>0.49266147344102867</v>
      </c>
      <c r="H78" s="23">
        <f>'Emissions Factors'!$AE$39/1000</f>
        <v>0.32422903788805163</v>
      </c>
      <c r="I78" s="26">
        <f t="shared" si="12"/>
        <v>2170.4095960830327</v>
      </c>
      <c r="J78" s="26">
        <f t="shared" si="13"/>
        <v>1428.3840996250137</v>
      </c>
      <c r="K78" s="23">
        <f t="shared" si="8"/>
        <v>0.59949331156211871</v>
      </c>
      <c r="L78" s="23">
        <f t="shared" si="8"/>
        <v>0.39453691856701295</v>
      </c>
      <c r="M78" s="26">
        <f>K78*'Social Cost of Carbon'!$C$5</f>
        <v>59.949331156211869</v>
      </c>
      <c r="N78" s="26">
        <f>L78*'Social Cost of Carbon'!$C$5</f>
        <v>39.453691856701298</v>
      </c>
      <c r="O78" s="23">
        <f t="shared" si="9"/>
        <v>0.1456410028951152</v>
      </c>
      <c r="P78" s="23">
        <f t="shared" si="10"/>
        <v>9.5848863350152913E-2</v>
      </c>
      <c r="Q78" s="27"/>
    </row>
    <row r="79" spans="1:17" x14ac:dyDescent="0.25">
      <c r="A79" s="24">
        <f t="shared" si="11"/>
        <v>2016</v>
      </c>
      <c r="B79" s="32">
        <v>42442</v>
      </c>
      <c r="C79" s="28">
        <f>'Bitcoin Data'!C79</f>
        <v>414.06500199999999</v>
      </c>
      <c r="D79" s="26">
        <f>'Bitcoin Data'!K79</f>
        <v>3265.2504518020969</v>
      </c>
      <c r="E79" s="25">
        <f>'Bitcoin Data'!J79</f>
        <v>1315.0920995736763</v>
      </c>
      <c r="F79" s="25">
        <f t="shared" si="7"/>
        <v>4.2941050722943146</v>
      </c>
      <c r="G79" s="23">
        <f>'Emissions Factors'!$AB$39/1000</f>
        <v>0.49266147344102867</v>
      </c>
      <c r="H79" s="23">
        <f>'Emissions Factors'!$AE$39/1000</f>
        <v>0.32422903788805163</v>
      </c>
      <c r="I79" s="26">
        <f t="shared" si="12"/>
        <v>2115.5401320271121</v>
      </c>
      <c r="J79" s="26">
        <f t="shared" si="13"/>
        <v>1392.2735561801881</v>
      </c>
      <c r="K79" s="23">
        <f t="shared" si="8"/>
        <v>0.64789521148662332</v>
      </c>
      <c r="L79" s="23">
        <f t="shared" si="8"/>
        <v>0.42639104617895085</v>
      </c>
      <c r="M79" s="26">
        <f>K79*'Social Cost of Carbon'!$C$5</f>
        <v>64.789521148662331</v>
      </c>
      <c r="N79" s="26">
        <f>L79*'Social Cost of Carbon'!$C$5</f>
        <v>42.639104617895086</v>
      </c>
      <c r="O79" s="23">
        <f t="shared" si="9"/>
        <v>0.15647186030144691</v>
      </c>
      <c r="P79" s="23">
        <f t="shared" si="10"/>
        <v>0.1029768379649123</v>
      </c>
      <c r="Q79" s="27"/>
    </row>
    <row r="80" spans="1:17" x14ac:dyDescent="0.25">
      <c r="A80" s="24">
        <f t="shared" si="11"/>
        <v>2016</v>
      </c>
      <c r="B80" s="32">
        <v>42443</v>
      </c>
      <c r="C80" s="28">
        <f>'Bitcoin Data'!C80</f>
        <v>416.43798800000002</v>
      </c>
      <c r="D80" s="26">
        <f>'Bitcoin Data'!K80</f>
        <v>3821.8073032465368</v>
      </c>
      <c r="E80" s="25">
        <f>'Bitcoin Data'!J80</f>
        <v>1143.1688799646922</v>
      </c>
      <c r="F80" s="25">
        <f t="shared" si="7"/>
        <v>4.3689711742932245</v>
      </c>
      <c r="G80" s="23">
        <f>'Emissions Factors'!$AB$39/1000</f>
        <v>0.49266147344102867</v>
      </c>
      <c r="H80" s="23">
        <f>'Emissions Factors'!$AE$39/1000</f>
        <v>0.32422903788805163</v>
      </c>
      <c r="I80" s="26">
        <f t="shared" si="12"/>
        <v>2152.4237761486811</v>
      </c>
      <c r="J80" s="26">
        <f t="shared" si="13"/>
        <v>1416.5473204017235</v>
      </c>
      <c r="K80" s="23">
        <f t="shared" si="8"/>
        <v>0.56319526479533566</v>
      </c>
      <c r="L80" s="23">
        <f t="shared" si="8"/>
        <v>0.37064854609451375</v>
      </c>
      <c r="M80" s="26">
        <f>K80*'Social Cost of Carbon'!$C$5</f>
        <v>56.319526479533565</v>
      </c>
      <c r="N80" s="26">
        <f>L80*'Social Cost of Carbon'!$C$5</f>
        <v>37.064854609451373</v>
      </c>
      <c r="O80" s="23">
        <f t="shared" si="9"/>
        <v>0.13524108775478369</v>
      </c>
      <c r="P80" s="23">
        <f t="shared" si="10"/>
        <v>8.9004499295226094E-2</v>
      </c>
      <c r="Q80" s="27"/>
    </row>
    <row r="81" spans="1:17" x14ac:dyDescent="0.25">
      <c r="A81" s="24">
        <f t="shared" si="11"/>
        <v>2016</v>
      </c>
      <c r="B81" s="32">
        <v>42444</v>
      </c>
      <c r="C81" s="28">
        <f>'Bitcoin Data'!C81</f>
        <v>416.82998700000002</v>
      </c>
      <c r="D81" s="26">
        <f>'Bitcoin Data'!K81</f>
        <v>3998.9420788151292</v>
      </c>
      <c r="E81" s="25">
        <f>'Bitcoin Data'!J81</f>
        <v>1077.1955066027904</v>
      </c>
      <c r="F81" s="25">
        <f t="shared" si="7"/>
        <v>4.3076424384644785</v>
      </c>
      <c r="G81" s="23">
        <f>'Emissions Factors'!$AB$39/1000</f>
        <v>0.49266147344102867</v>
      </c>
      <c r="H81" s="23">
        <f>'Emissions Factors'!$AE$39/1000</f>
        <v>0.32422903788805163</v>
      </c>
      <c r="I81" s="26">
        <f t="shared" si="12"/>
        <v>2122.2094707910155</v>
      </c>
      <c r="J81" s="26">
        <f t="shared" si="13"/>
        <v>1396.6627633890785</v>
      </c>
      <c r="K81" s="23">
        <f t="shared" si="8"/>
        <v>0.53069272546698609</v>
      </c>
      <c r="L81" s="23">
        <f t="shared" si="8"/>
        <v>0.34925806272315507</v>
      </c>
      <c r="M81" s="26">
        <f>K81*'Social Cost of Carbon'!$C$5</f>
        <v>53.069272546698606</v>
      </c>
      <c r="N81" s="26">
        <f>L81*'Social Cost of Carbon'!$C$5</f>
        <v>34.925806272315505</v>
      </c>
      <c r="O81" s="23">
        <f t="shared" si="9"/>
        <v>0.12731635007511732</v>
      </c>
      <c r="P81" s="23">
        <f t="shared" si="10"/>
        <v>8.3789092343578203E-2</v>
      </c>
      <c r="Q81" s="27"/>
    </row>
    <row r="82" spans="1:17" x14ac:dyDescent="0.25">
      <c r="A82" s="24">
        <f t="shared" si="11"/>
        <v>2016</v>
      </c>
      <c r="B82" s="32">
        <v>42445</v>
      </c>
      <c r="C82" s="28">
        <f>'Bitcoin Data'!C82</f>
        <v>417.010986</v>
      </c>
      <c r="D82" s="26">
        <f>'Bitcoin Data'!K82</f>
        <v>3834.9764051768466</v>
      </c>
      <c r="E82" s="25">
        <f>'Bitcoin Data'!J82</f>
        <v>1133.2901656531108</v>
      </c>
      <c r="F82" s="25">
        <f t="shared" si="7"/>
        <v>4.3461410454986398</v>
      </c>
      <c r="G82" s="23">
        <f>'Emissions Factors'!$AB$39/1000</f>
        <v>0.49266147344102867</v>
      </c>
      <c r="H82" s="23">
        <f>'Emissions Factors'!$AE$39/1000</f>
        <v>0.32422903788805163</v>
      </c>
      <c r="I82" s="26">
        <f t="shared" si="12"/>
        <v>2141.176251257893</v>
      </c>
      <c r="J82" s="26">
        <f t="shared" si="13"/>
        <v>1409.1451297077949</v>
      </c>
      <c r="K82" s="23">
        <f t="shared" si="8"/>
        <v>0.558328402846889</v>
      </c>
      <c r="L82" s="23">
        <f t="shared" si="8"/>
        <v>0.36744558005769873</v>
      </c>
      <c r="M82" s="26">
        <f>K82*'Social Cost of Carbon'!$C$5</f>
        <v>55.832840284688899</v>
      </c>
      <c r="N82" s="26">
        <f>L82*'Social Cost of Carbon'!$C$5</f>
        <v>36.744558005769875</v>
      </c>
      <c r="O82" s="23">
        <f t="shared" si="9"/>
        <v>0.13388817599325525</v>
      </c>
      <c r="P82" s="23">
        <f t="shared" si="10"/>
        <v>8.811412466186172E-2</v>
      </c>
      <c r="Q82" s="27"/>
    </row>
    <row r="83" spans="1:17" x14ac:dyDescent="0.25">
      <c r="A83" s="24">
        <f t="shared" si="11"/>
        <v>2016</v>
      </c>
      <c r="B83" s="32">
        <v>42446</v>
      </c>
      <c r="C83" s="28">
        <f>'Bitcoin Data'!C83</f>
        <v>420.62100199999998</v>
      </c>
      <c r="D83" s="26">
        <f>'Bitcoin Data'!K83</f>
        <v>3498.1565073567581</v>
      </c>
      <c r="E83" s="25">
        <f>'Bitcoin Data'!J83</f>
        <v>1205.4647597326593</v>
      </c>
      <c r="F83" s="25">
        <f t="shared" si="7"/>
        <v>4.2169043936480533</v>
      </c>
      <c r="G83" s="23">
        <f>'Emissions Factors'!$AB$39/1000</f>
        <v>0.49266147344102867</v>
      </c>
      <c r="H83" s="23">
        <f>'Emissions Factors'!$AE$39/1000</f>
        <v>0.32422903788805163</v>
      </c>
      <c r="I83" s="26">
        <f t="shared" si="12"/>
        <v>2077.5063319345977</v>
      </c>
      <c r="J83" s="26">
        <f t="shared" si="13"/>
        <v>1367.2428544184061</v>
      </c>
      <c r="K83" s="23">
        <f t="shared" si="8"/>
        <v>0.59388604471112749</v>
      </c>
      <c r="L83" s="23">
        <f t="shared" si="8"/>
        <v>0.39084667925607147</v>
      </c>
      <c r="M83" s="26">
        <f>K83*'Social Cost of Carbon'!$C$5</f>
        <v>59.38860447111275</v>
      </c>
      <c r="N83" s="26">
        <f>L83*'Social Cost of Carbon'!$C$5</f>
        <v>39.08466792560715</v>
      </c>
      <c r="O83" s="23">
        <f t="shared" si="9"/>
        <v>0.14119267508927849</v>
      </c>
      <c r="P83" s="23">
        <f t="shared" si="10"/>
        <v>9.2921341872527694E-2</v>
      </c>
      <c r="Q83" s="27"/>
    </row>
    <row r="84" spans="1:17" x14ac:dyDescent="0.25">
      <c r="A84" s="24">
        <f t="shared" si="11"/>
        <v>2016</v>
      </c>
      <c r="B84" s="32">
        <v>42447</v>
      </c>
      <c r="C84" s="28">
        <f>'Bitcoin Data'!C84</f>
        <v>409.54800399999999</v>
      </c>
      <c r="D84" s="26">
        <f>'Bitcoin Data'!K84</f>
        <v>3406.1894878424973</v>
      </c>
      <c r="E84" s="25">
        <f>'Bitcoin Data'!J84</f>
        <v>1236.2277673921071</v>
      </c>
      <c r="F84" s="25">
        <f t="shared" si="7"/>
        <v>4.210826025869995</v>
      </c>
      <c r="G84" s="23">
        <f>'Emissions Factors'!$AB$39/1000</f>
        <v>0.49266147344102867</v>
      </c>
      <c r="H84" s="23">
        <f>'Emissions Factors'!$AE$39/1000</f>
        <v>0.32422903788805163</v>
      </c>
      <c r="I84" s="26">
        <f t="shared" si="12"/>
        <v>2074.5117543089432</v>
      </c>
      <c r="J84" s="26">
        <f t="shared" si="13"/>
        <v>1365.2720710817964</v>
      </c>
      <c r="K84" s="23">
        <f t="shared" si="8"/>
        <v>0.60904179339210873</v>
      </c>
      <c r="L84" s="23">
        <f t="shared" si="8"/>
        <v>0.40082093963203697</v>
      </c>
      <c r="M84" s="26">
        <f>K84*'Social Cost of Carbon'!$C$5</f>
        <v>60.90417933921087</v>
      </c>
      <c r="N84" s="26">
        <f>L84*'Social Cost of Carbon'!$C$5</f>
        <v>40.082093963203697</v>
      </c>
      <c r="O84" s="23">
        <f t="shared" si="9"/>
        <v>0.14871072192848697</v>
      </c>
      <c r="P84" s="23">
        <f t="shared" si="10"/>
        <v>9.7869098547001335E-2</v>
      </c>
      <c r="Q84" s="27"/>
    </row>
    <row r="85" spans="1:17" x14ac:dyDescent="0.25">
      <c r="A85" s="24">
        <f t="shared" si="11"/>
        <v>2016</v>
      </c>
      <c r="B85" s="32">
        <v>42448</v>
      </c>
      <c r="C85" s="28">
        <f>'Bitcoin Data'!C85</f>
        <v>410.44400000000002</v>
      </c>
      <c r="D85" s="26">
        <f>'Bitcoin Data'!K85</f>
        <v>3420.8258611454062</v>
      </c>
      <c r="E85" s="25">
        <f>'Bitcoin Data'!J85</f>
        <v>1243.5441321298786</v>
      </c>
      <c r="F85" s="25">
        <f t="shared" si="7"/>
        <v>4.253947926665508</v>
      </c>
      <c r="G85" s="23">
        <f>'Emissions Factors'!$AB$39/1000</f>
        <v>0.49266147344102867</v>
      </c>
      <c r="H85" s="23">
        <f>'Emissions Factors'!$AE$39/1000</f>
        <v>0.32422903788805163</v>
      </c>
      <c r="I85" s="26">
        <f t="shared" si="12"/>
        <v>2095.7562534924382</v>
      </c>
      <c r="J85" s="26">
        <f t="shared" si="13"/>
        <v>1379.2534434886297</v>
      </c>
      <c r="K85" s="23">
        <f t="shared" si="8"/>
        <v>0.61264628442405122</v>
      </c>
      <c r="L85" s="23">
        <f t="shared" si="8"/>
        <v>0.40319311753180265</v>
      </c>
      <c r="M85" s="26">
        <f>K85*'Social Cost of Carbon'!$C$5</f>
        <v>61.264628442405126</v>
      </c>
      <c r="N85" s="26">
        <f>L85*'Social Cost of Carbon'!$C$5</f>
        <v>40.319311753180266</v>
      </c>
      <c r="O85" s="23">
        <f t="shared" si="9"/>
        <v>0.14926428073599596</v>
      </c>
      <c r="P85" s="23">
        <f t="shared" si="10"/>
        <v>9.8233405173861144E-2</v>
      </c>
      <c r="Q85" s="27"/>
    </row>
    <row r="86" spans="1:17" x14ac:dyDescent="0.25">
      <c r="A86" s="24">
        <f t="shared" si="11"/>
        <v>2016</v>
      </c>
      <c r="B86" s="32">
        <v>42449</v>
      </c>
      <c r="C86" s="28">
        <f>'Bitcoin Data'!C86</f>
        <v>413.75500499999998</v>
      </c>
      <c r="D86" s="26">
        <f>'Bitcoin Data'!K86</f>
        <v>3627.1623113728383</v>
      </c>
      <c r="E86" s="25">
        <f>'Bitcoin Data'!J86</f>
        <v>1180.579446126774</v>
      </c>
      <c r="F86" s="25">
        <f t="shared" si="7"/>
        <v>4.2821532725724554</v>
      </c>
      <c r="G86" s="23">
        <f>'Emissions Factors'!$AB$39/1000</f>
        <v>0.49266147344102867</v>
      </c>
      <c r="H86" s="23">
        <f>'Emissions Factors'!$AE$39/1000</f>
        <v>0.32422903788805163</v>
      </c>
      <c r="I86" s="26">
        <f t="shared" si="12"/>
        <v>2109.6519407658689</v>
      </c>
      <c r="J86" s="26">
        <f t="shared" si="13"/>
        <v>1388.398435655339</v>
      </c>
      <c r="K86" s="23">
        <f t="shared" si="8"/>
        <v>0.58162600944301002</v>
      </c>
      <c r="L86" s="23">
        <f t="shared" si="8"/>
        <v>0.38277813796809279</v>
      </c>
      <c r="M86" s="26">
        <f>K86*'Social Cost of Carbon'!$C$5</f>
        <v>58.162600944301005</v>
      </c>
      <c r="N86" s="26">
        <f>L86*'Social Cost of Carbon'!$C$5</f>
        <v>38.277813796809276</v>
      </c>
      <c r="O86" s="23">
        <f t="shared" si="9"/>
        <v>0.14057256164019336</v>
      </c>
      <c r="P86" s="23">
        <f t="shared" si="10"/>
        <v>9.251323448476298E-2</v>
      </c>
      <c r="Q86" s="27"/>
    </row>
    <row r="87" spans="1:17" x14ac:dyDescent="0.25">
      <c r="A87" s="24">
        <f t="shared" si="11"/>
        <v>2016</v>
      </c>
      <c r="B87" s="32">
        <v>42450</v>
      </c>
      <c r="C87" s="28">
        <f>'Bitcoin Data'!C87</f>
        <v>413.307007</v>
      </c>
      <c r="D87" s="26">
        <f>'Bitcoin Data'!K87</f>
        <v>3488.3234576507789</v>
      </c>
      <c r="E87" s="25">
        <f>'Bitcoin Data'!J87</f>
        <v>1200.4897778514419</v>
      </c>
      <c r="F87" s="25">
        <f t="shared" si="7"/>
        <v>4.1876966527491568</v>
      </c>
      <c r="G87" s="23">
        <f>'Emissions Factors'!$AB$39/1000</f>
        <v>0.49266147344102867</v>
      </c>
      <c r="H87" s="23">
        <f>'Emissions Factors'!$AE$39/1000</f>
        <v>0.32422903788805163</v>
      </c>
      <c r="I87" s="26">
        <f t="shared" si="12"/>
        <v>2063.1168032674636</v>
      </c>
      <c r="J87" s="26">
        <f t="shared" si="13"/>
        <v>1357.7728566878732</v>
      </c>
      <c r="K87" s="23">
        <f t="shared" si="8"/>
        <v>0.5914350628071845</v>
      </c>
      <c r="L87" s="23">
        <f t="shared" si="8"/>
        <v>0.38923364566721386</v>
      </c>
      <c r="M87" s="26">
        <f>K87*'Social Cost of Carbon'!$C$5</f>
        <v>59.143506280718448</v>
      </c>
      <c r="N87" s="26">
        <f>L87*'Social Cost of Carbon'!$C$5</f>
        <v>38.923364566721389</v>
      </c>
      <c r="O87" s="23">
        <f t="shared" si="9"/>
        <v>0.14309824241793812</v>
      </c>
      <c r="P87" s="23">
        <f t="shared" si="10"/>
        <v>9.4175428694634716E-2</v>
      </c>
      <c r="Q87" s="27"/>
    </row>
    <row r="88" spans="1:17" x14ac:dyDescent="0.25">
      <c r="A88" s="24">
        <f t="shared" si="11"/>
        <v>2016</v>
      </c>
      <c r="B88" s="32">
        <v>42451</v>
      </c>
      <c r="C88" s="28">
        <f>'Bitcoin Data'!C88</f>
        <v>418.08898900000003</v>
      </c>
      <c r="D88" s="26">
        <f>'Bitcoin Data'!K88</f>
        <v>3674.0604528215158</v>
      </c>
      <c r="E88" s="25">
        <f>'Bitcoin Data'!J88</f>
        <v>1121.5329378128845</v>
      </c>
      <c r="F88" s="25">
        <f t="shared" si="7"/>
        <v>4.1205798133550511</v>
      </c>
      <c r="G88" s="23">
        <f>'Emissions Factors'!$AB$39/1000</f>
        <v>0.49266147344102867</v>
      </c>
      <c r="H88" s="23">
        <f>'Emissions Factors'!$AE$39/1000</f>
        <v>0.32422903788805163</v>
      </c>
      <c r="I88" s="26">
        <f t="shared" si="12"/>
        <v>2030.0509222788583</v>
      </c>
      <c r="J88" s="26">
        <f t="shared" si="13"/>
        <v>1336.0116284250357</v>
      </c>
      <c r="K88" s="23">
        <f t="shared" si="8"/>
        <v>0.55253606965554125</v>
      </c>
      <c r="L88" s="23">
        <f t="shared" si="8"/>
        <v>0.36363354538683162</v>
      </c>
      <c r="M88" s="26">
        <f>K88*'Social Cost of Carbon'!$C$5</f>
        <v>55.253606965554127</v>
      </c>
      <c r="N88" s="26">
        <f>L88*'Social Cost of Carbon'!$C$5</f>
        <v>36.363354538683161</v>
      </c>
      <c r="O88" s="23">
        <f t="shared" si="9"/>
        <v>0.13215752727119567</v>
      </c>
      <c r="P88" s="23">
        <f t="shared" si="10"/>
        <v>8.6975154800556495E-2</v>
      </c>
      <c r="Q88" s="27"/>
    </row>
    <row r="89" spans="1:17" x14ac:dyDescent="0.25">
      <c r="A89" s="24">
        <f t="shared" si="11"/>
        <v>2016</v>
      </c>
      <c r="B89" s="32">
        <v>42452</v>
      </c>
      <c r="C89" s="28">
        <f>'Bitcoin Data'!C89</f>
        <v>418.04098499999998</v>
      </c>
      <c r="D89" s="26">
        <f>'Bitcoin Data'!K89</f>
        <v>3731.2619558286478</v>
      </c>
      <c r="E89" s="25">
        <f>'Bitcoin Data'!J89</f>
        <v>1131.2767986408196</v>
      </c>
      <c r="F89" s="25">
        <f t="shared" si="7"/>
        <v>4.2210900802801161</v>
      </c>
      <c r="G89" s="23">
        <f>'Emissions Factors'!$AB$39/1000</f>
        <v>0.49266147344102867</v>
      </c>
      <c r="H89" s="23">
        <f>'Emissions Factors'!$AE$39/1000</f>
        <v>0.32422903788805163</v>
      </c>
      <c r="I89" s="26">
        <f t="shared" si="12"/>
        <v>2079.568458478112</v>
      </c>
      <c r="J89" s="26">
        <f t="shared" si="13"/>
        <v>1368.5999755680207</v>
      </c>
      <c r="K89" s="23">
        <f t="shared" si="8"/>
        <v>0.55733649448803613</v>
      </c>
      <c r="L89" s="23">
        <f t="shared" si="8"/>
        <v>0.36679278800838805</v>
      </c>
      <c r="M89" s="26">
        <f>K89*'Social Cost of Carbon'!$C$5</f>
        <v>55.733649448803611</v>
      </c>
      <c r="N89" s="26">
        <f>L89*'Social Cost of Carbon'!$C$5</f>
        <v>36.679278800838802</v>
      </c>
      <c r="O89" s="23">
        <f t="shared" si="9"/>
        <v>0.13332101743278502</v>
      </c>
      <c r="P89" s="23">
        <f t="shared" si="10"/>
        <v>8.7740867802325179E-2</v>
      </c>
      <c r="Q89" s="27"/>
    </row>
    <row r="90" spans="1:17" x14ac:dyDescent="0.25">
      <c r="A90" s="24">
        <f t="shared" si="11"/>
        <v>2016</v>
      </c>
      <c r="B90" s="32">
        <v>42453</v>
      </c>
      <c r="C90" s="28">
        <f>'Bitcoin Data'!C90</f>
        <v>416.39401199999998</v>
      </c>
      <c r="D90" s="26">
        <f>'Bitcoin Data'!K90</f>
        <v>3677.5538568450329</v>
      </c>
      <c r="E90" s="25">
        <f>'Bitcoin Data'!J90</f>
        <v>1163.8552530086477</v>
      </c>
      <c r="F90" s="25">
        <f t="shared" si="7"/>
        <v>4.2801403745113031</v>
      </c>
      <c r="G90" s="23">
        <f>'Emissions Factors'!$AB$39/1000</f>
        <v>0.49266147344102867</v>
      </c>
      <c r="H90" s="23">
        <f>'Emissions Factors'!$AE$39/1000</f>
        <v>0.32422903788805163</v>
      </c>
      <c r="I90" s="26">
        <f t="shared" si="12"/>
        <v>2108.6602634411752</v>
      </c>
      <c r="J90" s="26">
        <f t="shared" si="13"/>
        <v>1387.7457956536048</v>
      </c>
      <c r="K90" s="23">
        <f t="shared" si="8"/>
        <v>0.57338664381932158</v>
      </c>
      <c r="L90" s="23">
        <f t="shared" si="8"/>
        <v>0.37735566892394873</v>
      </c>
      <c r="M90" s="26">
        <f>K90*'Social Cost of Carbon'!$C$5</f>
        <v>57.338664381932162</v>
      </c>
      <c r="N90" s="26">
        <f>L90*'Social Cost of Carbon'!$C$5</f>
        <v>37.735566892394871</v>
      </c>
      <c r="O90" s="23">
        <f t="shared" si="9"/>
        <v>0.13770290333073321</v>
      </c>
      <c r="P90" s="23">
        <f t="shared" si="10"/>
        <v>9.0624662711035517E-2</v>
      </c>
      <c r="Q90" s="27"/>
    </row>
    <row r="91" spans="1:17" x14ac:dyDescent="0.25">
      <c r="A91" s="24">
        <f t="shared" si="11"/>
        <v>2016</v>
      </c>
      <c r="B91" s="32">
        <v>42454</v>
      </c>
      <c r="C91" s="28">
        <f>'Bitcoin Data'!C91</f>
        <v>417.17700200000002</v>
      </c>
      <c r="D91" s="26">
        <f>'Bitcoin Data'!K91</f>
        <v>3646.4969994102908</v>
      </c>
      <c r="E91" s="25">
        <f>'Bitcoin Data'!J91</f>
        <v>1186.0652827587523</v>
      </c>
      <c r="F91" s="25">
        <f t="shared" si="7"/>
        <v>4.324983494684508</v>
      </c>
      <c r="G91" s="23">
        <f>'Emissions Factors'!$AB$39/1000</f>
        <v>0.49266147344102867</v>
      </c>
      <c r="H91" s="23">
        <f>'Emissions Factors'!$AE$39/1000</f>
        <v>0.32422903788805163</v>
      </c>
      <c r="I91" s="26">
        <f t="shared" si="12"/>
        <v>2130.7527410993989</v>
      </c>
      <c r="J91" s="26">
        <f t="shared" si="13"/>
        <v>1402.2852373632613</v>
      </c>
      <c r="K91" s="23">
        <f t="shared" si="8"/>
        <v>0.58432866980117726</v>
      </c>
      <c r="L91" s="23">
        <f t="shared" si="8"/>
        <v>0.38455680550129018</v>
      </c>
      <c r="M91" s="26">
        <f>K91*'Social Cost of Carbon'!$C$5</f>
        <v>58.432866980117723</v>
      </c>
      <c r="N91" s="26">
        <f>L91*'Social Cost of Carbon'!$C$5</f>
        <v>38.455680550129017</v>
      </c>
      <c r="O91" s="23">
        <f t="shared" si="9"/>
        <v>0.14006732561954055</v>
      </c>
      <c r="P91" s="23">
        <f t="shared" si="10"/>
        <v>9.2180729919836321E-2</v>
      </c>
      <c r="Q91" s="27"/>
    </row>
    <row r="92" spans="1:17" x14ac:dyDescent="0.25">
      <c r="A92" s="24">
        <f t="shared" si="11"/>
        <v>2016</v>
      </c>
      <c r="B92" s="32">
        <v>42455</v>
      </c>
      <c r="C92" s="28">
        <f>'Bitcoin Data'!C92</f>
        <v>417.94500699999998</v>
      </c>
      <c r="D92" s="26">
        <f>'Bitcoin Data'!K92</f>
        <v>3909.2941552219763</v>
      </c>
      <c r="E92" s="25">
        <f>'Bitcoin Data'!J92</f>
        <v>1100.9184807777929</v>
      </c>
      <c r="F92" s="25">
        <f t="shared" si="7"/>
        <v>4.3038141822804841</v>
      </c>
      <c r="G92" s="23">
        <f>'Emissions Factors'!$AB$39/1000</f>
        <v>0.49266147344102867</v>
      </c>
      <c r="H92" s="23">
        <f>'Emissions Factors'!$AE$39/1000</f>
        <v>0.32422903788805163</v>
      </c>
      <c r="I92" s="26">
        <f t="shared" si="12"/>
        <v>2120.3234364586992</v>
      </c>
      <c r="J92" s="26">
        <f t="shared" si="13"/>
        <v>1395.4215315697529</v>
      </c>
      <c r="K92" s="23">
        <f t="shared" si="8"/>
        <v>0.54238012087844634</v>
      </c>
      <c r="L92" s="23">
        <f t="shared" si="8"/>
        <v>0.35694973981575923</v>
      </c>
      <c r="M92" s="26">
        <f>K92*'Social Cost of Carbon'!$C$5</f>
        <v>54.238012087844631</v>
      </c>
      <c r="N92" s="26">
        <f>L92*'Social Cost of Carbon'!$C$5</f>
        <v>35.69497398157592</v>
      </c>
      <c r="O92" s="23">
        <f t="shared" si="9"/>
        <v>0.12977308301195864</v>
      </c>
      <c r="P92" s="23">
        <f t="shared" si="10"/>
        <v>8.5405910786669412E-2</v>
      </c>
      <c r="Q92" s="27"/>
    </row>
    <row r="93" spans="1:17" x14ac:dyDescent="0.25">
      <c r="A93" s="24">
        <f t="shared" si="11"/>
        <v>2016</v>
      </c>
      <c r="B93" s="32">
        <v>42456</v>
      </c>
      <c r="C93" s="28">
        <f>'Bitcoin Data'!C93</f>
        <v>426.76501500000001</v>
      </c>
      <c r="D93" s="26">
        <f>'Bitcoin Data'!K93</f>
        <v>3491.299264048454</v>
      </c>
      <c r="E93" s="25">
        <f>'Bitcoin Data'!J93</f>
        <v>1268.4816118833055</v>
      </c>
      <c r="F93" s="25">
        <f t="shared" si="7"/>
        <v>4.4286489180271813</v>
      </c>
      <c r="G93" s="23">
        <f>'Emissions Factors'!$AB$39/1000</f>
        <v>0.49266147344102867</v>
      </c>
      <c r="H93" s="23">
        <f>'Emissions Factors'!$AE$39/1000</f>
        <v>0.32422903788805163</v>
      </c>
      <c r="I93" s="26">
        <f t="shared" si="12"/>
        <v>2181.8247013082887</v>
      </c>
      <c r="J93" s="26">
        <f t="shared" si="13"/>
        <v>1435.8965778359138</v>
      </c>
      <c r="K93" s="23">
        <f t="shared" si="8"/>
        <v>0.6249320199432804</v>
      </c>
      <c r="L93" s="23">
        <f t="shared" si="8"/>
        <v>0.41127857259960904</v>
      </c>
      <c r="M93" s="26">
        <f>K93*'Social Cost of Carbon'!$C$5</f>
        <v>62.493201994328039</v>
      </c>
      <c r="N93" s="26">
        <f>L93*'Social Cost of Carbon'!$C$5</f>
        <v>41.127857259960905</v>
      </c>
      <c r="O93" s="23">
        <f t="shared" si="9"/>
        <v>0.14643468840651813</v>
      </c>
      <c r="P93" s="23">
        <f t="shared" si="10"/>
        <v>9.6371201514634242E-2</v>
      </c>
      <c r="Q93" s="27"/>
    </row>
    <row r="94" spans="1:17" x14ac:dyDescent="0.25">
      <c r="A94" s="24">
        <f t="shared" si="11"/>
        <v>2016</v>
      </c>
      <c r="B94" s="32">
        <v>42457</v>
      </c>
      <c r="C94" s="28">
        <f>'Bitcoin Data'!C94</f>
        <v>424.23098800000002</v>
      </c>
      <c r="D94" s="26">
        <f>'Bitcoin Data'!K94</f>
        <v>4195.3727506426767</v>
      </c>
      <c r="E94" s="25">
        <f>'Bitcoin Data'!J94</f>
        <v>1047.1833311884691</v>
      </c>
      <c r="F94" s="25">
        <f t="shared" si="7"/>
        <v>4.3933244125953292</v>
      </c>
      <c r="G94" s="23">
        <f>'Emissions Factors'!$AB$39/1000</f>
        <v>0.49266147344102867</v>
      </c>
      <c r="H94" s="23">
        <f>'Emissions Factors'!$AE$39/1000</f>
        <v>0.32422903788805163</v>
      </c>
      <c r="I94" s="26">
        <f t="shared" si="12"/>
        <v>2164.4216784136565</v>
      </c>
      <c r="J94" s="26">
        <f t="shared" si="13"/>
        <v>1424.4433474258731</v>
      </c>
      <c r="K94" s="23">
        <f t="shared" si="8"/>
        <v>0.5159068829061958</v>
      </c>
      <c r="L94" s="23">
        <f t="shared" si="8"/>
        <v>0.33952724396364226</v>
      </c>
      <c r="M94" s="26">
        <f>K94*'Social Cost of Carbon'!$C$5</f>
        <v>51.590688290619582</v>
      </c>
      <c r="N94" s="26">
        <f>L94*'Social Cost of Carbon'!$C$5</f>
        <v>33.952724396364225</v>
      </c>
      <c r="O94" s="23">
        <f t="shared" si="9"/>
        <v>0.12160990062003575</v>
      </c>
      <c r="P94" s="23">
        <f t="shared" si="10"/>
        <v>8.0033579245192304E-2</v>
      </c>
      <c r="Q94" s="27"/>
    </row>
    <row r="95" spans="1:17" x14ac:dyDescent="0.25">
      <c r="A95" s="24">
        <f t="shared" si="11"/>
        <v>2016</v>
      </c>
      <c r="B95" s="32">
        <v>42458</v>
      </c>
      <c r="C95" s="28">
        <f>'Bitcoin Data'!C95</f>
        <v>416.51599099999999</v>
      </c>
      <c r="D95" s="26">
        <f>'Bitcoin Data'!K95</f>
        <v>3924.0916454524431</v>
      </c>
      <c r="E95" s="25">
        <f>'Bitcoin Data'!J95</f>
        <v>1141.7526618341044</v>
      </c>
      <c r="F95" s="25">
        <f t="shared" si="7"/>
        <v>4.4803420814762971</v>
      </c>
      <c r="G95" s="23">
        <f>'Emissions Factors'!$AB$39/1000</f>
        <v>0.49266147344102867</v>
      </c>
      <c r="H95" s="23">
        <f>'Emissions Factors'!$AE$39/1000</f>
        <v>0.32422903788805163</v>
      </c>
      <c r="I95" s="26">
        <f t="shared" si="12"/>
        <v>2207.2919313799575</v>
      </c>
      <c r="J95" s="26">
        <f t="shared" si="13"/>
        <v>1452.6570024864104</v>
      </c>
      <c r="K95" s="23">
        <f t="shared" si="8"/>
        <v>0.56249754868440638</v>
      </c>
      <c r="L95" s="23">
        <f t="shared" si="8"/>
        <v>0.37018936705259364</v>
      </c>
      <c r="M95" s="26">
        <f>K95*'Social Cost of Carbon'!$C$5</f>
        <v>56.24975486844064</v>
      </c>
      <c r="N95" s="26">
        <f>L95*'Social Cost of Carbon'!$C$5</f>
        <v>37.018936705259364</v>
      </c>
      <c r="O95" s="23">
        <f t="shared" si="9"/>
        <v>0.13504824804779378</v>
      </c>
      <c r="P95" s="23">
        <f t="shared" si="10"/>
        <v>8.8877588148252792E-2</v>
      </c>
      <c r="Q95" s="27"/>
    </row>
    <row r="96" spans="1:17" x14ac:dyDescent="0.25">
      <c r="A96" s="24">
        <f t="shared" si="11"/>
        <v>2016</v>
      </c>
      <c r="B96" s="32">
        <v>42459</v>
      </c>
      <c r="C96" s="28">
        <f>'Bitcoin Data'!C96</f>
        <v>414.81601000000001</v>
      </c>
      <c r="D96" s="26">
        <f>'Bitcoin Data'!K96</f>
        <v>3700.9581089586691</v>
      </c>
      <c r="E96" s="25">
        <f>'Bitcoin Data'!J96</f>
        <v>1220.1024803321468</v>
      </c>
      <c r="F96" s="25">
        <f t="shared" si="7"/>
        <v>4.5155481683458438</v>
      </c>
      <c r="G96" s="23">
        <f>'Emissions Factors'!$AB$39/1000</f>
        <v>0.49266147344102867</v>
      </c>
      <c r="H96" s="23">
        <f>'Emissions Factors'!$AE$39/1000</f>
        <v>0.32422903788805163</v>
      </c>
      <c r="I96" s="26">
        <f t="shared" si="12"/>
        <v>2224.6366140112018</v>
      </c>
      <c r="J96" s="26">
        <f t="shared" si="13"/>
        <v>1464.0718381599268</v>
      </c>
      <c r="K96" s="23">
        <f t="shared" si="8"/>
        <v>0.60109748570948918</v>
      </c>
      <c r="L96" s="23">
        <f t="shared" si="8"/>
        <v>0.39559265332291738</v>
      </c>
      <c r="M96" s="26">
        <f>K96*'Social Cost of Carbon'!$C$5</f>
        <v>60.109748570948916</v>
      </c>
      <c r="N96" s="26">
        <f>L96*'Social Cost of Carbon'!$C$5</f>
        <v>39.559265332291737</v>
      </c>
      <c r="O96" s="23">
        <f t="shared" si="9"/>
        <v>0.14490701207735188</v>
      </c>
      <c r="P96" s="23">
        <f t="shared" si="10"/>
        <v>9.5365811296173789E-2</v>
      </c>
      <c r="Q96" s="27"/>
    </row>
    <row r="97" spans="1:17" x14ac:dyDescent="0.25">
      <c r="A97" s="24">
        <f t="shared" si="11"/>
        <v>2016</v>
      </c>
      <c r="B97" s="32">
        <v>42460</v>
      </c>
      <c r="C97" s="28">
        <f>'Bitcoin Data'!C97</f>
        <v>416.72900399999997</v>
      </c>
      <c r="D97" s="26">
        <f>'Bitcoin Data'!K97</f>
        <v>3106.5438771486379</v>
      </c>
      <c r="E97" s="25">
        <f>'Bitcoin Data'!J97</f>
        <v>1422.5271339338794</v>
      </c>
      <c r="F97" s="25">
        <f t="shared" si="7"/>
        <v>4.4191429580000934</v>
      </c>
      <c r="G97" s="23">
        <f>'Emissions Factors'!$AB$39/1000</f>
        <v>0.49266147344102867</v>
      </c>
      <c r="H97" s="23">
        <f>'Emissions Factors'!$AE$39/1000</f>
        <v>0.32422903788805163</v>
      </c>
      <c r="I97" s="26">
        <f t="shared" si="12"/>
        <v>2177.1414810348715</v>
      </c>
      <c r="J97" s="26">
        <f t="shared" si="13"/>
        <v>1432.8144695621288</v>
      </c>
      <c r="K97" s="23">
        <f t="shared" si="8"/>
        <v>0.70082431381370858</v>
      </c>
      <c r="L97" s="23">
        <f t="shared" si="8"/>
        <v>0.46122460400502929</v>
      </c>
      <c r="M97" s="26">
        <f>K97*'Social Cost of Carbon'!$C$5</f>
        <v>70.082431381370853</v>
      </c>
      <c r="N97" s="26">
        <f>L97*'Social Cost of Carbon'!$C$5</f>
        <v>46.122460400502931</v>
      </c>
      <c r="O97" s="23">
        <f t="shared" si="9"/>
        <v>0.16817267506864211</v>
      </c>
      <c r="P97" s="23">
        <f t="shared" si="10"/>
        <v>0.11067734656765799</v>
      </c>
      <c r="Q97" s="27"/>
    </row>
    <row r="98" spans="1:17" x14ac:dyDescent="0.25">
      <c r="A98" s="24">
        <f t="shared" si="11"/>
        <v>2016</v>
      </c>
      <c r="B98" s="32">
        <v>42461</v>
      </c>
      <c r="C98" s="28">
        <f>'Bitcoin Data'!C98</f>
        <v>417.959991</v>
      </c>
      <c r="D98" s="26">
        <f>'Bitcoin Data'!K98</f>
        <v>3805.8386595266911</v>
      </c>
      <c r="E98" s="25">
        <f>'Bitcoin Data'!J98</f>
        <v>1149.5683164414838</v>
      </c>
      <c r="F98" s="25">
        <f t="shared" si="7"/>
        <v>4.375071540480012</v>
      </c>
      <c r="G98" s="23">
        <f>'Emissions Factors'!$AB$39/1000</f>
        <v>0.49266147344102867</v>
      </c>
      <c r="H98" s="23">
        <f>'Emissions Factors'!$AE$39/1000</f>
        <v>0.32422903788805163</v>
      </c>
      <c r="I98" s="26">
        <f t="shared" si="12"/>
        <v>2155.4291915427939</v>
      </c>
      <c r="J98" s="26">
        <f t="shared" si="13"/>
        <v>1418.5252362612302</v>
      </c>
      <c r="K98" s="23">
        <f t="shared" si="8"/>
        <v>0.5663480205991841</v>
      </c>
      <c r="L98" s="23">
        <f t="shared" si="8"/>
        <v>0.37272342922640955</v>
      </c>
      <c r="M98" s="26">
        <f>K98*'Social Cost of Carbon'!$C$5</f>
        <v>56.634802059918407</v>
      </c>
      <c r="N98" s="26">
        <f>L98*'Social Cost of Carbon'!$C$5</f>
        <v>37.272342922640952</v>
      </c>
      <c r="O98" s="23">
        <f t="shared" si="9"/>
        <v>0.13550292678592388</v>
      </c>
      <c r="P98" s="23">
        <f t="shared" si="10"/>
        <v>8.9176820090995146E-2</v>
      </c>
      <c r="Q98" s="27"/>
    </row>
    <row r="99" spans="1:17" x14ac:dyDescent="0.25">
      <c r="A99" s="24">
        <f t="shared" si="11"/>
        <v>2016</v>
      </c>
      <c r="B99" s="32">
        <v>42462</v>
      </c>
      <c r="C99" s="28">
        <f>'Bitcoin Data'!C99</f>
        <v>420.87298600000003</v>
      </c>
      <c r="D99" s="26">
        <f>'Bitcoin Data'!K99</f>
        <v>3461.418738975553</v>
      </c>
      <c r="E99" s="25">
        <f>'Bitcoin Data'!J99</f>
        <v>1260.8712594564386</v>
      </c>
      <c r="F99" s="25">
        <f t="shared" si="7"/>
        <v>4.3644034049182228</v>
      </c>
      <c r="G99" s="23">
        <f>'Emissions Factors'!$AB$39/1000</f>
        <v>0.49266147344102867</v>
      </c>
      <c r="H99" s="23">
        <f>'Emissions Factors'!$AE$39/1000</f>
        <v>0.32422903788805163</v>
      </c>
      <c r="I99" s="26">
        <f t="shared" si="12"/>
        <v>2150.1734121580539</v>
      </c>
      <c r="J99" s="26">
        <f t="shared" si="13"/>
        <v>1415.0663169319719</v>
      </c>
      <c r="K99" s="23">
        <f t="shared" si="8"/>
        <v>0.62118269250325453</v>
      </c>
      <c r="L99" s="23">
        <f t="shared" si="8"/>
        <v>0.40881107535425704</v>
      </c>
      <c r="M99" s="26">
        <f>K99*'Social Cost of Carbon'!$C$5</f>
        <v>62.118269250325454</v>
      </c>
      <c r="N99" s="26">
        <f>L99*'Social Cost of Carbon'!$C$5</f>
        <v>40.881107535425706</v>
      </c>
      <c r="O99" s="23">
        <f t="shared" si="9"/>
        <v>0.14759386160822746</v>
      </c>
      <c r="P99" s="23">
        <f t="shared" si="10"/>
        <v>9.7134073450429778E-2</v>
      </c>
      <c r="Q99" s="27"/>
    </row>
    <row r="100" spans="1:17" x14ac:dyDescent="0.25">
      <c r="A100" s="24">
        <f t="shared" si="11"/>
        <v>2016</v>
      </c>
      <c r="B100" s="32">
        <v>42463</v>
      </c>
      <c r="C100" s="28">
        <f>'Bitcoin Data'!C100</f>
        <v>420.90399200000002</v>
      </c>
      <c r="D100" s="26">
        <f>'Bitcoin Data'!K100</f>
        <v>3555.7204298582301</v>
      </c>
      <c r="E100" s="25">
        <f>'Bitcoin Data'!J100</f>
        <v>1234.956984808189</v>
      </c>
      <c r="F100" s="25">
        <f t="shared" si="7"/>
        <v>4.3911617808785968</v>
      </c>
      <c r="G100" s="23">
        <f>'Emissions Factors'!$AB$39/1000</f>
        <v>0.49266147344102867</v>
      </c>
      <c r="H100" s="23">
        <f>'Emissions Factors'!$AE$39/1000</f>
        <v>0.32422903788805163</v>
      </c>
      <c r="I100" s="26">
        <f t="shared" si="12"/>
        <v>2163.3562330855807</v>
      </c>
      <c r="J100" s="26">
        <f t="shared" si="13"/>
        <v>1423.7421594250509</v>
      </c>
      <c r="K100" s="23">
        <f t="shared" si="8"/>
        <v>0.60841572777189246</v>
      </c>
      <c r="L100" s="23">
        <f t="shared" si="8"/>
        <v>0.40040891501748832</v>
      </c>
      <c r="M100" s="26">
        <f>K100*'Social Cost of Carbon'!$C$5</f>
        <v>60.841572777189242</v>
      </c>
      <c r="N100" s="26">
        <f>L100*'Social Cost of Carbon'!$C$5</f>
        <v>40.040891501748831</v>
      </c>
      <c r="O100" s="23">
        <f t="shared" si="9"/>
        <v>0.1445497641590181</v>
      </c>
      <c r="P100" s="23">
        <f t="shared" si="10"/>
        <v>9.5130700261329026E-2</v>
      </c>
      <c r="Q100" s="27"/>
    </row>
    <row r="101" spans="1:17" x14ac:dyDescent="0.25">
      <c r="A101" s="24">
        <f t="shared" si="11"/>
        <v>2016</v>
      </c>
      <c r="B101" s="32">
        <v>42464</v>
      </c>
      <c r="C101" s="28">
        <f>'Bitcoin Data'!C101</f>
        <v>421.44400000000002</v>
      </c>
      <c r="D101" s="26">
        <f>'Bitcoin Data'!K101</f>
        <v>4164.3631971382792</v>
      </c>
      <c r="E101" s="25">
        <f>'Bitcoin Data'!J101</f>
        <v>1048.6512117274222</v>
      </c>
      <c r="F101" s="25">
        <f t="shared" si="7"/>
        <v>4.3669645127521379</v>
      </c>
      <c r="G101" s="23">
        <f>'Emissions Factors'!$AB$39/1000</f>
        <v>0.49266147344102867</v>
      </c>
      <c r="H101" s="23">
        <f>'Emissions Factors'!$AE$39/1000</f>
        <v>0.32422903788805163</v>
      </c>
      <c r="I101" s="26">
        <f t="shared" si="12"/>
        <v>2151.4351713171523</v>
      </c>
      <c r="J101" s="26">
        <f t="shared" si="13"/>
        <v>1415.8967024608899</v>
      </c>
      <c r="K101" s="23">
        <f t="shared" si="8"/>
        <v>0.51663005109535198</v>
      </c>
      <c r="L101" s="23">
        <f t="shared" si="8"/>
        <v>0.3400031734585216</v>
      </c>
      <c r="M101" s="26">
        <f>K101*'Social Cost of Carbon'!$C$5</f>
        <v>51.663005109535199</v>
      </c>
      <c r="N101" s="26">
        <f>L101*'Social Cost of Carbon'!$C$5</f>
        <v>34.00031734585216</v>
      </c>
      <c r="O101" s="23">
        <f t="shared" si="9"/>
        <v>0.12258569373282144</v>
      </c>
      <c r="P101" s="23">
        <f t="shared" si="10"/>
        <v>8.0675765572299427E-2</v>
      </c>
      <c r="Q101" s="27"/>
    </row>
    <row r="102" spans="1:17" x14ac:dyDescent="0.25">
      <c r="A102" s="24">
        <f t="shared" si="11"/>
        <v>2016</v>
      </c>
      <c r="B102" s="32">
        <v>42465</v>
      </c>
      <c r="C102" s="28">
        <f>'Bitcoin Data'!C102</f>
        <v>424.02999899999998</v>
      </c>
      <c r="D102" s="26">
        <f>'Bitcoin Data'!K102</f>
        <v>3869.7149726068574</v>
      </c>
      <c r="E102" s="25">
        <f>'Bitcoin Data'!J102</f>
        <v>1117.2582424951111</v>
      </c>
      <c r="F102" s="25">
        <f t="shared" si="7"/>
        <v>4.323470949251754</v>
      </c>
      <c r="G102" s="23">
        <f>'Emissions Factors'!$AB$39/1000</f>
        <v>0.49266147344102867</v>
      </c>
      <c r="H102" s="23">
        <f>'Emissions Factors'!$AE$39/1000</f>
        <v>0.32422903788805163</v>
      </c>
      <c r="I102" s="26">
        <f t="shared" si="12"/>
        <v>2130.007568237852</v>
      </c>
      <c r="J102" s="26">
        <f t="shared" si="13"/>
        <v>1401.7948262128375</v>
      </c>
      <c r="K102" s="23">
        <f t="shared" si="8"/>
        <v>0.55043009196177561</v>
      </c>
      <c r="L102" s="23">
        <f t="shared" si="8"/>
        <v>0.36224756503668532</v>
      </c>
      <c r="M102" s="26">
        <f>K102*'Social Cost of Carbon'!$C$5</f>
        <v>55.043009196177564</v>
      </c>
      <c r="N102" s="26">
        <f>L102*'Social Cost of Carbon'!$C$5</f>
        <v>36.22475650366853</v>
      </c>
      <c r="O102" s="23">
        <f t="shared" si="9"/>
        <v>0.12980923360608165</v>
      </c>
      <c r="P102" s="23">
        <f t="shared" si="10"/>
        <v>8.5429702118006351E-2</v>
      </c>
      <c r="Q102" s="27"/>
    </row>
    <row r="103" spans="1:17" x14ac:dyDescent="0.25">
      <c r="A103" s="24">
        <f t="shared" si="11"/>
        <v>2016</v>
      </c>
      <c r="B103" s="32">
        <v>42466</v>
      </c>
      <c r="C103" s="28">
        <f>'Bitcoin Data'!C103</f>
        <v>423.41299400000003</v>
      </c>
      <c r="D103" s="26">
        <f>'Bitcoin Data'!K103</f>
        <v>3914.1274238227161</v>
      </c>
      <c r="E103" s="25">
        <f>'Bitcoin Data'!J103</f>
        <v>1141.4059429336126</v>
      </c>
      <c r="F103" s="25">
        <f t="shared" si="7"/>
        <v>4.467608302950679</v>
      </c>
      <c r="G103" s="23">
        <f>'Emissions Factors'!$AB$39/1000</f>
        <v>0.49266147344102867</v>
      </c>
      <c r="H103" s="23">
        <f>'Emissions Factors'!$AE$39/1000</f>
        <v>0.32422903788805163</v>
      </c>
      <c r="I103" s="26">
        <f t="shared" si="12"/>
        <v>2201.0184892890547</v>
      </c>
      <c r="J103" s="26">
        <f t="shared" si="13"/>
        <v>1448.5283417263697</v>
      </c>
      <c r="K103" s="23">
        <f t="shared" si="8"/>
        <v>0.56232673364002028</v>
      </c>
      <c r="L103" s="23">
        <f t="shared" si="8"/>
        <v>0.37007695071706959</v>
      </c>
      <c r="M103" s="26">
        <f>K103*'Social Cost of Carbon'!$C$5</f>
        <v>56.232673364002025</v>
      </c>
      <c r="N103" s="26">
        <f>L103*'Social Cost of Carbon'!$C$5</f>
        <v>37.007695071706962</v>
      </c>
      <c r="O103" s="23">
        <f t="shared" si="9"/>
        <v>0.13280809554938228</v>
      </c>
      <c r="P103" s="23">
        <f t="shared" si="10"/>
        <v>8.7403305038170273E-2</v>
      </c>
      <c r="Q103" s="27"/>
    </row>
    <row r="104" spans="1:17" x14ac:dyDescent="0.25">
      <c r="A104" s="24">
        <f t="shared" si="11"/>
        <v>2016</v>
      </c>
      <c r="B104" s="32">
        <v>42467</v>
      </c>
      <c r="C104" s="28">
        <f>'Bitcoin Data'!C104</f>
        <v>422.74499500000002</v>
      </c>
      <c r="D104" s="26">
        <f>'Bitcoin Data'!K104</f>
        <v>3518.2038692743276</v>
      </c>
      <c r="E104" s="25">
        <f>'Bitcoin Data'!J104</f>
        <v>1281.2464391899423</v>
      </c>
      <c r="F104" s="25">
        <f t="shared" si="7"/>
        <v>4.5076861798520094</v>
      </c>
      <c r="G104" s="23">
        <f>'Emissions Factors'!$AB$39/1000</f>
        <v>0.49266147344102867</v>
      </c>
      <c r="H104" s="23">
        <f>'Emissions Factors'!$AE$39/1000</f>
        <v>0.32422903788805163</v>
      </c>
      <c r="I104" s="26">
        <f t="shared" si="12"/>
        <v>2220.7633151756527</v>
      </c>
      <c r="J104" s="26">
        <f t="shared" si="13"/>
        <v>1461.5227531946839</v>
      </c>
      <c r="K104" s="23">
        <f t="shared" si="8"/>
        <v>0.63122075857238824</v>
      </c>
      <c r="L104" s="23">
        <f t="shared" si="8"/>
        <v>0.41541730027604706</v>
      </c>
      <c r="M104" s="26">
        <f>K104*'Social Cost of Carbon'!$C$5</f>
        <v>63.122075857238826</v>
      </c>
      <c r="N104" s="26">
        <f>L104*'Social Cost of Carbon'!$C$5</f>
        <v>41.541730027604707</v>
      </c>
      <c r="O104" s="23">
        <f t="shared" si="9"/>
        <v>0.14931477984083247</v>
      </c>
      <c r="P104" s="23">
        <f t="shared" si="10"/>
        <v>9.8266639508303832E-2</v>
      </c>
      <c r="Q104" s="27"/>
    </row>
    <row r="105" spans="1:17" x14ac:dyDescent="0.25">
      <c r="A105" s="24">
        <f t="shared" si="11"/>
        <v>2016</v>
      </c>
      <c r="B105" s="32">
        <v>42468</v>
      </c>
      <c r="C105" s="28">
        <f>'Bitcoin Data'!C105</f>
        <v>420.34899899999999</v>
      </c>
      <c r="D105" s="26">
        <f>'Bitcoin Data'!K105</f>
        <v>3596.1707441150802</v>
      </c>
      <c r="E105" s="25">
        <f>'Bitcoin Data'!J105</f>
        <v>1240.9897227320153</v>
      </c>
      <c r="F105" s="25">
        <f t="shared" si="7"/>
        <v>4.4628109346363578</v>
      </c>
      <c r="G105" s="23">
        <f>'Emissions Factors'!$AB$39/1000</f>
        <v>0.49266147344102867</v>
      </c>
      <c r="H105" s="23">
        <f>'Emissions Factors'!$AE$39/1000</f>
        <v>0.32422903788805163</v>
      </c>
      <c r="I105" s="26">
        <f t="shared" si="12"/>
        <v>2198.6550107466824</v>
      </c>
      <c r="J105" s="26">
        <f t="shared" si="13"/>
        <v>1446.9728956134227</v>
      </c>
      <c r="K105" s="23">
        <f t="shared" si="8"/>
        <v>0.61138782532632829</v>
      </c>
      <c r="L105" s="23">
        <f t="shared" si="8"/>
        <v>0.40236490383036122</v>
      </c>
      <c r="M105" s="26">
        <f>K105*'Social Cost of Carbon'!$C$5</f>
        <v>61.138782532632831</v>
      </c>
      <c r="N105" s="26">
        <f>L105*'Social Cost of Carbon'!$C$5</f>
        <v>40.23649038303612</v>
      </c>
      <c r="O105" s="23">
        <f t="shared" si="9"/>
        <v>0.14544767009813395</v>
      </c>
      <c r="P105" s="23">
        <f t="shared" si="10"/>
        <v>9.5721627692126651E-2</v>
      </c>
      <c r="Q105" s="27"/>
    </row>
    <row r="106" spans="1:17" x14ac:dyDescent="0.25">
      <c r="A106" s="24">
        <f t="shared" si="11"/>
        <v>2016</v>
      </c>
      <c r="B106" s="32">
        <v>42469</v>
      </c>
      <c r="C106" s="28">
        <f>'Bitcoin Data'!C106</f>
        <v>419.41101099999997</v>
      </c>
      <c r="D106" s="26">
        <f>'Bitcoin Data'!K106</f>
        <v>4098.1437020553967</v>
      </c>
      <c r="E106" s="25">
        <f>'Bitcoin Data'!J106</f>
        <v>1105.6551047109635</v>
      </c>
      <c r="F106" s="25">
        <f t="shared" si="7"/>
        <v>4.5311335040166352</v>
      </c>
      <c r="G106" s="23">
        <f>'Emissions Factors'!$AB$39/1000</f>
        <v>0.49266147344102867</v>
      </c>
      <c r="H106" s="23">
        <f>'Emissions Factors'!$AE$39/1000</f>
        <v>0.32422903788805163</v>
      </c>
      <c r="I106" s="26">
        <f t="shared" si="12"/>
        <v>2232.3149084468469</v>
      </c>
      <c r="J106" s="26">
        <f t="shared" si="13"/>
        <v>1469.1250565496296</v>
      </c>
      <c r="K106" s="23">
        <f t="shared" si="8"/>
        <v>0.54471367300449813</v>
      </c>
      <c r="L106" s="23">
        <f t="shared" si="8"/>
        <v>0.35848549083644871</v>
      </c>
      <c r="M106" s="26">
        <f>K106*'Social Cost of Carbon'!$C$5</f>
        <v>54.471367300449813</v>
      </c>
      <c r="N106" s="26">
        <f>L106*'Social Cost of Carbon'!$C$5</f>
        <v>35.848549083644869</v>
      </c>
      <c r="O106" s="23">
        <f t="shared" si="9"/>
        <v>0.12987586370365897</v>
      </c>
      <c r="P106" s="23">
        <f t="shared" si="10"/>
        <v>8.5473552537810873E-2</v>
      </c>
      <c r="Q106" s="27"/>
    </row>
    <row r="107" spans="1:17" x14ac:dyDescent="0.25">
      <c r="A107" s="24">
        <f t="shared" si="11"/>
        <v>2016</v>
      </c>
      <c r="B107" s="32">
        <v>42470</v>
      </c>
      <c r="C107" s="28">
        <f>'Bitcoin Data'!C107</f>
        <v>421.56399499999998</v>
      </c>
      <c r="D107" s="26">
        <f>'Bitcoin Data'!K107</f>
        <v>4232.6076614638832</v>
      </c>
      <c r="E107" s="25">
        <f>'Bitcoin Data'!J107</f>
        <v>1081.0879060284387</v>
      </c>
      <c r="F107" s="25">
        <f t="shared" si="7"/>
        <v>4.5758209537719159</v>
      </c>
      <c r="G107" s="23">
        <f>'Emissions Factors'!$AB$39/1000</f>
        <v>0.49266147344102867</v>
      </c>
      <c r="H107" s="23">
        <f>'Emissions Factors'!$AE$39/1000</f>
        <v>0.32422903788805163</v>
      </c>
      <c r="I107" s="26">
        <f t="shared" si="12"/>
        <v>2254.3306932876048</v>
      </c>
      <c r="J107" s="26">
        <f t="shared" si="13"/>
        <v>1483.614025389455</v>
      </c>
      <c r="K107" s="23">
        <f t="shared" si="8"/>
        <v>0.53261036070324697</v>
      </c>
      <c r="L107" s="23">
        <f t="shared" si="8"/>
        <v>0.3505200916440091</v>
      </c>
      <c r="M107" s="26">
        <f>K107*'Social Cost of Carbon'!$C$5</f>
        <v>53.2610360703247</v>
      </c>
      <c r="N107" s="26">
        <f>L107*'Social Cost of Carbon'!$C$5</f>
        <v>35.052009164400907</v>
      </c>
      <c r="O107" s="23">
        <f t="shared" si="9"/>
        <v>0.12634152039081209</v>
      </c>
      <c r="P107" s="23">
        <f t="shared" si="10"/>
        <v>8.3147540065419745E-2</v>
      </c>
      <c r="Q107" s="27"/>
    </row>
    <row r="108" spans="1:17" x14ac:dyDescent="0.25">
      <c r="A108" s="24">
        <f t="shared" si="11"/>
        <v>2016</v>
      </c>
      <c r="B108" s="32">
        <v>42471</v>
      </c>
      <c r="C108" s="28">
        <f>'Bitcoin Data'!C108</f>
        <v>422.483002</v>
      </c>
      <c r="D108" s="26">
        <f>'Bitcoin Data'!K108</f>
        <v>3820.7988901092585</v>
      </c>
      <c r="E108" s="25">
        <f>'Bitcoin Data'!J108</f>
        <v>1199.4304749285534</v>
      </c>
      <c r="F108" s="25">
        <f t="shared" si="7"/>
        <v>4.5827826273702374</v>
      </c>
      <c r="G108" s="23">
        <f>'Emissions Factors'!$AB$39/1000</f>
        <v>0.49266147344102867</v>
      </c>
      <c r="H108" s="23">
        <f>'Emissions Factors'!$AE$39/1000</f>
        <v>0.32422903788805163</v>
      </c>
      <c r="I108" s="26">
        <f t="shared" si="12"/>
        <v>2257.7604416601698</v>
      </c>
      <c r="J108" s="26">
        <f t="shared" si="13"/>
        <v>1485.8712021223296</v>
      </c>
      <c r="K108" s="23">
        <f t="shared" si="8"/>
        <v>0.59091318506837387</v>
      </c>
      <c r="L108" s="23">
        <f t="shared" si="8"/>
        <v>0.38889018889969373</v>
      </c>
      <c r="M108" s="26">
        <f>K108*'Social Cost of Carbon'!$C$5</f>
        <v>59.091318506837389</v>
      </c>
      <c r="N108" s="26">
        <f>L108*'Social Cost of Carbon'!$C$5</f>
        <v>38.889018889969371</v>
      </c>
      <c r="O108" s="23">
        <f t="shared" si="9"/>
        <v>0.13986673600382482</v>
      </c>
      <c r="P108" s="23">
        <f t="shared" si="10"/>
        <v>9.2048718423870149E-2</v>
      </c>
      <c r="Q108" s="27"/>
    </row>
    <row r="109" spans="1:17" x14ac:dyDescent="0.25">
      <c r="A109" s="24">
        <f t="shared" si="11"/>
        <v>2016</v>
      </c>
      <c r="B109" s="32">
        <v>42472</v>
      </c>
      <c r="C109" s="28">
        <f>'Bitcoin Data'!C109</f>
        <v>425.19000199999999</v>
      </c>
      <c r="D109" s="26">
        <f>'Bitcoin Data'!K109</f>
        <v>3718.2037056422082</v>
      </c>
      <c r="E109" s="25">
        <f>'Bitcoin Data'!J109</f>
        <v>1228.0662162259061</v>
      </c>
      <c r="F109" s="25">
        <f t="shared" si="7"/>
        <v>4.5662003559451696</v>
      </c>
      <c r="G109" s="23">
        <f>'Emissions Factors'!$AB$39/1000</f>
        <v>0.49266147344102867</v>
      </c>
      <c r="H109" s="23">
        <f>'Emissions Factors'!$AE$39/1000</f>
        <v>0.32422903788805163</v>
      </c>
      <c r="I109" s="26">
        <f t="shared" si="12"/>
        <v>2249.5909953868968</v>
      </c>
      <c r="J109" s="26">
        <f t="shared" si="13"/>
        <v>1480.4947482121813</v>
      </c>
      <c r="K109" s="23">
        <f t="shared" si="8"/>
        <v>0.60502091156900384</v>
      </c>
      <c r="L109" s="23">
        <f t="shared" si="8"/>
        <v>0.39817472774974555</v>
      </c>
      <c r="M109" s="26">
        <f>K109*'Social Cost of Carbon'!$C$5</f>
        <v>60.502091156900384</v>
      </c>
      <c r="N109" s="26">
        <f>L109*'Social Cost of Carbon'!$C$5</f>
        <v>39.817472774974554</v>
      </c>
      <c r="O109" s="23">
        <f t="shared" si="9"/>
        <v>0.14229424697737927</v>
      </c>
      <c r="P109" s="23">
        <f t="shared" si="10"/>
        <v>9.3646305387431364E-2</v>
      </c>
      <c r="Q109" s="27"/>
    </row>
    <row r="110" spans="1:17" x14ac:dyDescent="0.25">
      <c r="A110" s="24">
        <f t="shared" si="11"/>
        <v>2016</v>
      </c>
      <c r="B110" s="32">
        <v>42473</v>
      </c>
      <c r="C110" s="28">
        <f>'Bitcoin Data'!C110</f>
        <v>423.73400900000001</v>
      </c>
      <c r="D110" s="26">
        <f>'Bitcoin Data'!K110</f>
        <v>4092.7997042240513</v>
      </c>
      <c r="E110" s="25">
        <f>'Bitcoin Data'!J110</f>
        <v>1127.7115740305014</v>
      </c>
      <c r="F110" s="25">
        <f t="shared" si="7"/>
        <v>4.6154975966420757</v>
      </c>
      <c r="G110" s="23">
        <f>'Emissions Factors'!$AB$39/1000</f>
        <v>0.49266147344102867</v>
      </c>
      <c r="H110" s="23">
        <f>'Emissions Factors'!$AE$39/1000</f>
        <v>0.32422903788805163</v>
      </c>
      <c r="I110" s="26">
        <f t="shared" si="12"/>
        <v>2273.877846625212</v>
      </c>
      <c r="J110" s="26">
        <f t="shared" si="13"/>
        <v>1496.4783451338749</v>
      </c>
      <c r="K110" s="23">
        <f t="shared" si="8"/>
        <v>0.55558004567836849</v>
      </c>
      <c r="L110" s="23">
        <f t="shared" si="8"/>
        <v>0.36563683866312979</v>
      </c>
      <c r="M110" s="26">
        <f>K110*'Social Cost of Carbon'!$C$5</f>
        <v>55.558004567836846</v>
      </c>
      <c r="N110" s="26">
        <f>L110*'Social Cost of Carbon'!$C$5</f>
        <v>36.563683866312978</v>
      </c>
      <c r="O110" s="23">
        <f t="shared" si="9"/>
        <v>0.13111528314414064</v>
      </c>
      <c r="P110" s="23">
        <f t="shared" si="10"/>
        <v>8.6289235911467699E-2</v>
      </c>
      <c r="Q110" s="27"/>
    </row>
    <row r="111" spans="1:17" x14ac:dyDescent="0.25">
      <c r="A111" s="24">
        <f t="shared" si="11"/>
        <v>2016</v>
      </c>
      <c r="B111" s="32">
        <v>42474</v>
      </c>
      <c r="C111" s="28">
        <f>'Bitcoin Data'!C111</f>
        <v>424.28201300000001</v>
      </c>
      <c r="D111" s="26">
        <f>'Bitcoin Data'!K111</f>
        <v>4091.6651265939786</v>
      </c>
      <c r="E111" s="25">
        <f>'Bitcoin Data'!J111</f>
        <v>1168.4383514310637</v>
      </c>
      <c r="F111" s="25">
        <f t="shared" si="7"/>
        <v>4.7808584551254425</v>
      </c>
      <c r="G111" s="23">
        <f>'Emissions Factors'!$AB$39/1000</f>
        <v>0.49266147344102867</v>
      </c>
      <c r="H111" s="23">
        <f>'Emissions Factors'!$AE$39/1000</f>
        <v>0.32422903788805163</v>
      </c>
      <c r="I111" s="26">
        <f t="shared" si="12"/>
        <v>2355.3447708151007</v>
      </c>
      <c r="J111" s="26">
        <f t="shared" si="13"/>
        <v>1550.0931371842789</v>
      </c>
      <c r="K111" s="23">
        <f t="shared" si="8"/>
        <v>0.57564455984103424</v>
      </c>
      <c r="L111" s="23">
        <f t="shared" si="8"/>
        <v>0.37884164251599495</v>
      </c>
      <c r="M111" s="26">
        <f>K111*'Social Cost of Carbon'!$C$5</f>
        <v>57.564455984103425</v>
      </c>
      <c r="N111" s="26">
        <f>L111*'Social Cost of Carbon'!$C$5</f>
        <v>37.884164251599493</v>
      </c>
      <c r="O111" s="23">
        <f t="shared" si="9"/>
        <v>0.13567498555283658</v>
      </c>
      <c r="P111" s="23">
        <f t="shared" si="10"/>
        <v>8.9290054941828262E-2</v>
      </c>
      <c r="Q111" s="27"/>
    </row>
    <row r="112" spans="1:17" x14ac:dyDescent="0.25">
      <c r="A112" s="24">
        <f t="shared" si="11"/>
        <v>2016</v>
      </c>
      <c r="B112" s="32">
        <v>42475</v>
      </c>
      <c r="C112" s="28">
        <f>'Bitcoin Data'!C112</f>
        <v>429.71301299999999</v>
      </c>
      <c r="D112" s="26">
        <f>'Bitcoin Data'!K112</f>
        <v>3498.403672717955</v>
      </c>
      <c r="E112" s="25">
        <f>'Bitcoin Data'!J112</f>
        <v>1356.8190593618456</v>
      </c>
      <c r="F112" s="25">
        <f t="shared" si="7"/>
        <v>4.7467007804852015</v>
      </c>
      <c r="G112" s="23">
        <f>'Emissions Factors'!$AB$39/1000</f>
        <v>0.49266147344102867</v>
      </c>
      <c r="H112" s="23">
        <f>'Emissions Factors'!$AE$39/1000</f>
        <v>0.32422903788805163</v>
      </c>
      <c r="I112" s="26">
        <f t="shared" si="12"/>
        <v>2338.5166004975199</v>
      </c>
      <c r="J112" s="26">
        <f t="shared" si="13"/>
        <v>1539.0182271991805</v>
      </c>
      <c r="K112" s="23">
        <f t="shared" si="8"/>
        <v>0.6684524769780773</v>
      </c>
      <c r="L112" s="23">
        <f t="shared" si="8"/>
        <v>0.43992013820506243</v>
      </c>
      <c r="M112" s="26">
        <f>K112*'Social Cost of Carbon'!$C$5</f>
        <v>66.845247697807736</v>
      </c>
      <c r="N112" s="26">
        <f>L112*'Social Cost of Carbon'!$C$5</f>
        <v>43.992013820506244</v>
      </c>
      <c r="O112" s="23">
        <f t="shared" si="9"/>
        <v>0.1555578855551385</v>
      </c>
      <c r="P112" s="23">
        <f t="shared" si="10"/>
        <v>0.10237533537413782</v>
      </c>
      <c r="Q112" s="27"/>
    </row>
    <row r="113" spans="1:17" x14ac:dyDescent="0.25">
      <c r="A113" s="24">
        <f t="shared" si="11"/>
        <v>2016</v>
      </c>
      <c r="B113" s="32">
        <v>42476</v>
      </c>
      <c r="C113" s="28">
        <f>'Bitcoin Data'!C113</f>
        <v>430.57199100000003</v>
      </c>
      <c r="D113" s="26">
        <f>'Bitcoin Data'!K113</f>
        <v>3493.9575445711803</v>
      </c>
      <c r="E113" s="25">
        <f>'Bitcoin Data'!J113</f>
        <v>1329.7687608617509</v>
      </c>
      <c r="F113" s="25">
        <f t="shared" si="7"/>
        <v>4.6461555945479844</v>
      </c>
      <c r="G113" s="23">
        <f>'Emissions Factors'!$AB$39/1000</f>
        <v>0.49266147344102867</v>
      </c>
      <c r="H113" s="23">
        <f>'Emissions Factors'!$AE$39/1000</f>
        <v>0.32422903788805163</v>
      </c>
      <c r="I113" s="26">
        <f t="shared" si="12"/>
        <v>2288.9818610462885</v>
      </c>
      <c r="J113" s="26">
        <f t="shared" si="13"/>
        <v>1506.4185582984815</v>
      </c>
      <c r="K113" s="23">
        <f t="shared" si="8"/>
        <v>0.65512583706200112</v>
      </c>
      <c r="L113" s="23">
        <f t="shared" si="8"/>
        <v>0.43114964594779215</v>
      </c>
      <c r="M113" s="26">
        <f>K113*'Social Cost of Carbon'!$C$5</f>
        <v>65.512583706200118</v>
      </c>
      <c r="N113" s="26">
        <f>L113*'Social Cost of Carbon'!$C$5</f>
        <v>43.114964594779217</v>
      </c>
      <c r="O113" s="23">
        <f t="shared" si="9"/>
        <v>0.15215245086901186</v>
      </c>
      <c r="P113" s="23">
        <f t="shared" si="10"/>
        <v>0.10013415989889415</v>
      </c>
      <c r="Q113" s="27"/>
    </row>
    <row r="114" spans="1:17" x14ac:dyDescent="0.25">
      <c r="A114" s="24">
        <f t="shared" si="11"/>
        <v>2016</v>
      </c>
      <c r="B114" s="32">
        <v>42477</v>
      </c>
      <c r="C114" s="28">
        <f>'Bitcoin Data'!C114</f>
        <v>427.39898699999998</v>
      </c>
      <c r="D114" s="26">
        <f>'Bitcoin Data'!K114</f>
        <v>3881.0926376600642</v>
      </c>
      <c r="E114" s="25">
        <f>'Bitcoin Data'!J114</f>
        <v>1212.0194713751546</v>
      </c>
      <c r="F114" s="25">
        <f t="shared" si="7"/>
        <v>4.7039598470547554</v>
      </c>
      <c r="G114" s="23">
        <f>'Emissions Factors'!$AB$39/1000</f>
        <v>0.49266147344102867</v>
      </c>
      <c r="H114" s="23">
        <f>'Emissions Factors'!$AE$39/1000</f>
        <v>0.32422903788805163</v>
      </c>
      <c r="I114" s="26">
        <f t="shared" si="12"/>
        <v>2317.4597892574316</v>
      </c>
      <c r="J114" s="26">
        <f t="shared" si="13"/>
        <v>1525.16037547459</v>
      </c>
      <c r="K114" s="23">
        <f t="shared" si="8"/>
        <v>0.59711529860690027</v>
      </c>
      <c r="L114" s="23">
        <f t="shared" si="8"/>
        <v>0.3929719071055513</v>
      </c>
      <c r="M114" s="26">
        <f>K114*'Social Cost of Carbon'!$C$5</f>
        <v>59.711529860690028</v>
      </c>
      <c r="N114" s="26">
        <f>L114*'Social Cost of Carbon'!$C$5</f>
        <v>39.297190710555128</v>
      </c>
      <c r="O114" s="23">
        <f t="shared" si="9"/>
        <v>0.13970910478711554</v>
      </c>
      <c r="P114" s="23">
        <f t="shared" si="10"/>
        <v>9.1944978593398327E-2</v>
      </c>
      <c r="Q114" s="27"/>
    </row>
    <row r="115" spans="1:17" x14ac:dyDescent="0.25">
      <c r="A115" s="24">
        <f t="shared" si="11"/>
        <v>2016</v>
      </c>
      <c r="B115" s="32">
        <v>42478</v>
      </c>
      <c r="C115" s="28">
        <f>'Bitcoin Data'!C115</f>
        <v>428.591003</v>
      </c>
      <c r="D115" s="26">
        <f>'Bitcoin Data'!K115</f>
        <v>3360.3455081617299</v>
      </c>
      <c r="E115" s="25">
        <f>'Bitcoin Data'!J115</f>
        <v>1388.7169105919791</v>
      </c>
      <c r="F115" s="25">
        <f t="shared" si="7"/>
        <v>4.6665686326159923</v>
      </c>
      <c r="G115" s="23">
        <f>'Emissions Factors'!$AB$39/1000</f>
        <v>0.49266147344102867</v>
      </c>
      <c r="H115" s="23">
        <f>'Emissions Factors'!$AE$39/1000</f>
        <v>0.32422903788805163</v>
      </c>
      <c r="I115" s="26">
        <f t="shared" si="12"/>
        <v>2299.0385784582813</v>
      </c>
      <c r="J115" s="26">
        <f t="shared" si="13"/>
        <v>1513.0370579916439</v>
      </c>
      <c r="K115" s="23">
        <f t="shared" si="8"/>
        <v>0.68416731936471764</v>
      </c>
      <c r="L115" s="23">
        <f t="shared" si="8"/>
        <v>0.45026234782010477</v>
      </c>
      <c r="M115" s="26">
        <f>K115*'Social Cost of Carbon'!$C$5</f>
        <v>68.416731936471763</v>
      </c>
      <c r="N115" s="26">
        <f>L115*'Social Cost of Carbon'!$C$5</f>
        <v>45.026234782010476</v>
      </c>
      <c r="O115" s="23">
        <f t="shared" si="9"/>
        <v>0.15963175021775192</v>
      </c>
      <c r="P115" s="23">
        <f t="shared" si="10"/>
        <v>0.105056416179624</v>
      </c>
      <c r="Q115" s="27"/>
    </row>
    <row r="116" spans="1:17" x14ac:dyDescent="0.25">
      <c r="A116" s="24">
        <f t="shared" si="11"/>
        <v>2016</v>
      </c>
      <c r="B116" s="32">
        <v>42479</v>
      </c>
      <c r="C116" s="28">
        <f>'Bitcoin Data'!C116</f>
        <v>435.50900300000001</v>
      </c>
      <c r="D116" s="26">
        <f>'Bitcoin Data'!K116</f>
        <v>3737.9296023258225</v>
      </c>
      <c r="E116" s="25">
        <f>'Bitcoin Data'!J116</f>
        <v>1252.3231386774335</v>
      </c>
      <c r="F116" s="25">
        <f t="shared" si="7"/>
        <v>4.6810957317399646</v>
      </c>
      <c r="G116" s="23">
        <f>'Emissions Factors'!$AB$39/1000</f>
        <v>0.49266147344102867</v>
      </c>
      <c r="H116" s="23">
        <f>'Emissions Factors'!$AE$39/1000</f>
        <v>0.32422903788805163</v>
      </c>
      <c r="I116" s="26">
        <f t="shared" si="12"/>
        <v>2306.1955205175213</v>
      </c>
      <c r="J116" s="26">
        <f t="shared" si="13"/>
        <v>1517.7471653639138</v>
      </c>
      <c r="K116" s="23">
        <f t="shared" si="8"/>
        <v>0.6169713627251181</v>
      </c>
      <c r="L116" s="23">
        <f t="shared" si="8"/>
        <v>0.4060395263783293</v>
      </c>
      <c r="M116" s="26">
        <f>K116*'Social Cost of Carbon'!$C$5</f>
        <v>61.697136272511813</v>
      </c>
      <c r="N116" s="26">
        <f>L116*'Social Cost of Carbon'!$C$5</f>
        <v>40.603952637832933</v>
      </c>
      <c r="O116" s="23">
        <f t="shared" si="9"/>
        <v>0.14166672984372683</v>
      </c>
      <c r="P116" s="23">
        <f t="shared" si="10"/>
        <v>9.3233325506781622E-2</v>
      </c>
      <c r="Q116" s="27"/>
    </row>
    <row r="117" spans="1:17" x14ac:dyDescent="0.25">
      <c r="A117" s="24">
        <f t="shared" si="11"/>
        <v>2016</v>
      </c>
      <c r="B117" s="32">
        <v>42480</v>
      </c>
      <c r="C117" s="28">
        <f>'Bitcoin Data'!C117</f>
        <v>441.38900799999999</v>
      </c>
      <c r="D117" s="26">
        <f>'Bitcoin Data'!K117</f>
        <v>4139.1324545612952</v>
      </c>
      <c r="E117" s="25">
        <f>'Bitcoin Data'!J117</f>
        <v>1130.3290728832505</v>
      </c>
      <c r="F117" s="25">
        <f t="shared" si="7"/>
        <v>4.6785817499052413</v>
      </c>
      <c r="G117" s="23">
        <f>'Emissions Factors'!$AB$39/1000</f>
        <v>0.49266147344102867</v>
      </c>
      <c r="H117" s="23">
        <f>'Emissions Factors'!$AE$39/1000</f>
        <v>0.32422903788805163</v>
      </c>
      <c r="I117" s="26">
        <f t="shared" si="12"/>
        <v>2304.9569785226226</v>
      </c>
      <c r="J117" s="26">
        <f t="shared" si="13"/>
        <v>1516.9320594523733</v>
      </c>
      <c r="K117" s="23">
        <f t="shared" si="8"/>
        <v>0.55686958651989416</v>
      </c>
      <c r="L117" s="23">
        <f t="shared" si="8"/>
        <v>0.36648550779782973</v>
      </c>
      <c r="M117" s="26">
        <f>K117*'Social Cost of Carbon'!$C$5</f>
        <v>55.686958651989414</v>
      </c>
      <c r="N117" s="26">
        <f>L117*'Social Cost of Carbon'!$C$5</f>
        <v>36.648550779782973</v>
      </c>
      <c r="O117" s="23">
        <f t="shared" si="9"/>
        <v>0.12616299373723738</v>
      </c>
      <c r="P117" s="23">
        <f t="shared" si="10"/>
        <v>8.3030048586490796E-2</v>
      </c>
      <c r="Q117" s="27"/>
    </row>
    <row r="118" spans="1:17" x14ac:dyDescent="0.25">
      <c r="A118" s="24">
        <f t="shared" si="11"/>
        <v>2016</v>
      </c>
      <c r="B118" s="32">
        <v>42481</v>
      </c>
      <c r="C118" s="28">
        <f>'Bitcoin Data'!C118</f>
        <v>449.42498799999998</v>
      </c>
      <c r="D118" s="26">
        <f>'Bitcoin Data'!K118</f>
        <v>3773.9080127278016</v>
      </c>
      <c r="E118" s="25">
        <f>'Bitcoin Data'!J118</f>
        <v>1247.0275577762784</v>
      </c>
      <c r="F118" s="25">
        <f t="shared" si="7"/>
        <v>4.7061672923842792</v>
      </c>
      <c r="G118" s="23">
        <f>'Emissions Factors'!$AB$39/1000</f>
        <v>0.49266147344102867</v>
      </c>
      <c r="H118" s="23">
        <f>'Emissions Factors'!$AE$39/1000</f>
        <v>0.32422903788805163</v>
      </c>
      <c r="I118" s="26">
        <f t="shared" si="12"/>
        <v>2318.5473125260155</v>
      </c>
      <c r="J118" s="26">
        <f t="shared" si="13"/>
        <v>1525.8760933499718</v>
      </c>
      <c r="K118" s="23">
        <f t="shared" si="8"/>
        <v>0.61436243403562873</v>
      </c>
      <c r="L118" s="23">
        <f t="shared" si="8"/>
        <v>0.40432254527768946</v>
      </c>
      <c r="M118" s="26">
        <f>K118*'Social Cost of Carbon'!$C$5</f>
        <v>61.436243403562877</v>
      </c>
      <c r="N118" s="26">
        <f>L118*'Social Cost of Carbon'!$C$5</f>
        <v>40.432254527768947</v>
      </c>
      <c r="O118" s="23">
        <f t="shared" si="9"/>
        <v>0.13669966077534362</v>
      </c>
      <c r="P118" s="23">
        <f t="shared" si="10"/>
        <v>8.9964411430921473E-2</v>
      </c>
      <c r="Q118" s="27"/>
    </row>
    <row r="119" spans="1:17" x14ac:dyDescent="0.25">
      <c r="A119" s="24">
        <f t="shared" si="11"/>
        <v>2016</v>
      </c>
      <c r="B119" s="32">
        <v>42482</v>
      </c>
      <c r="C119" s="28">
        <f>'Bitcoin Data'!C119</f>
        <v>445.73700000000002</v>
      </c>
      <c r="D119" s="26">
        <f>'Bitcoin Data'!K119</f>
        <v>3559.0583843202553</v>
      </c>
      <c r="E119" s="25">
        <f>'Bitcoin Data'!J119</f>
        <v>1321.5967084423366</v>
      </c>
      <c r="F119" s="25">
        <f t="shared" si="7"/>
        <v>4.7036398458717503</v>
      </c>
      <c r="G119" s="23">
        <f>'Emissions Factors'!$AB$39/1000</f>
        <v>0.49266147344102867</v>
      </c>
      <c r="H119" s="23">
        <f>'Emissions Factors'!$AE$39/1000</f>
        <v>0.32422903788805163</v>
      </c>
      <c r="I119" s="26">
        <f t="shared" si="12"/>
        <v>2317.3021370031097</v>
      </c>
      <c r="J119" s="26">
        <f t="shared" si="13"/>
        <v>1525.056621798901</v>
      </c>
      <c r="K119" s="23">
        <f t="shared" si="8"/>
        <v>0.65109978167601512</v>
      </c>
      <c r="L119" s="23">
        <f t="shared" si="8"/>
        <v>0.42850002925427472</v>
      </c>
      <c r="M119" s="26">
        <f>K119*'Social Cost of Carbon'!$C$5</f>
        <v>65.109978167601511</v>
      </c>
      <c r="N119" s="26">
        <f>L119*'Social Cost of Carbon'!$C$5</f>
        <v>42.850002925427475</v>
      </c>
      <c r="O119" s="23">
        <f t="shared" si="9"/>
        <v>0.14607263513596921</v>
      </c>
      <c r="P119" s="23">
        <f t="shared" si="10"/>
        <v>9.6132927994372175E-2</v>
      </c>
      <c r="Q119" s="27"/>
    </row>
    <row r="120" spans="1:17" x14ac:dyDescent="0.25">
      <c r="A120" s="24">
        <f t="shared" si="11"/>
        <v>2016</v>
      </c>
      <c r="B120" s="32">
        <v>42483</v>
      </c>
      <c r="C120" s="28">
        <f>'Bitcoin Data'!C120</f>
        <v>450.28201300000001</v>
      </c>
      <c r="D120" s="26">
        <f>'Bitcoin Data'!K120</f>
        <v>3610.9498711370152</v>
      </c>
      <c r="E120" s="25">
        <f>'Bitcoin Data'!J120</f>
        <v>1289.4155668873234</v>
      </c>
      <c r="F120" s="25">
        <f t="shared" si="7"/>
        <v>4.656014975093842</v>
      </c>
      <c r="G120" s="23">
        <f>'Emissions Factors'!$AB$39/1000</f>
        <v>0.49266147344102867</v>
      </c>
      <c r="H120" s="23">
        <f>'Emissions Factors'!$AE$39/1000</f>
        <v>0.32422903788805163</v>
      </c>
      <c r="I120" s="26">
        <f t="shared" si="12"/>
        <v>2293.8391979932267</v>
      </c>
      <c r="J120" s="26">
        <f t="shared" si="13"/>
        <v>1509.6152557670371</v>
      </c>
      <c r="K120" s="23">
        <f t="shared" si="8"/>
        <v>0.63524537306050799</v>
      </c>
      <c r="L120" s="23">
        <f t="shared" si="8"/>
        <v>0.41806596868975354</v>
      </c>
      <c r="M120" s="26">
        <f>K120*'Social Cost of Carbon'!$C$5</f>
        <v>63.524537306050796</v>
      </c>
      <c r="N120" s="26">
        <f>L120*'Social Cost of Carbon'!$C$5</f>
        <v>41.806596868975355</v>
      </c>
      <c r="O120" s="23">
        <f t="shared" si="9"/>
        <v>0.14107722598737427</v>
      </c>
      <c r="P120" s="23">
        <f t="shared" si="10"/>
        <v>9.2845362821488836E-2</v>
      </c>
      <c r="Q120" s="27"/>
    </row>
    <row r="121" spans="1:17" x14ac:dyDescent="0.25">
      <c r="A121" s="24">
        <f t="shared" si="11"/>
        <v>2016</v>
      </c>
      <c r="B121" s="32">
        <v>42484</v>
      </c>
      <c r="C121" s="28">
        <f>'Bitcoin Data'!C121</f>
        <v>458.55499300000002</v>
      </c>
      <c r="D121" s="26">
        <f>'Bitcoin Data'!K121</f>
        <v>3286.8374334263485</v>
      </c>
      <c r="E121" s="25">
        <f>'Bitcoin Data'!J121</f>
        <v>1411.2318309162199</v>
      </c>
      <c r="F121" s="25">
        <f t="shared" si="7"/>
        <v>4.6384896090982348</v>
      </c>
      <c r="G121" s="23">
        <f>'Emissions Factors'!$AB$39/1000</f>
        <v>0.49266147344102867</v>
      </c>
      <c r="H121" s="23">
        <f>'Emissions Factors'!$AE$39/1000</f>
        <v>0.32422903788805163</v>
      </c>
      <c r="I121" s="26">
        <f t="shared" si="12"/>
        <v>2285.2051253592376</v>
      </c>
      <c r="J121" s="26">
        <f t="shared" si="13"/>
        <v>1503.9330232116454</v>
      </c>
      <c r="K121" s="23">
        <f t="shared" si="8"/>
        <v>0.69525955318606558</v>
      </c>
      <c r="L121" s="23">
        <f t="shared" si="8"/>
        <v>0.45756233877495955</v>
      </c>
      <c r="M121" s="26">
        <f>K121*'Social Cost of Carbon'!$C$5</f>
        <v>69.525955318606563</v>
      </c>
      <c r="N121" s="26">
        <f>L121*'Social Cost of Carbon'!$C$5</f>
        <v>45.756233877495958</v>
      </c>
      <c r="O121" s="23">
        <f t="shared" si="9"/>
        <v>0.1516196669536789</v>
      </c>
      <c r="P121" s="23">
        <f t="shared" si="10"/>
        <v>9.978352558794612E-2</v>
      </c>
      <c r="Q121" s="27"/>
    </row>
    <row r="122" spans="1:17" x14ac:dyDescent="0.25">
      <c r="A122" s="24">
        <f t="shared" si="11"/>
        <v>2016</v>
      </c>
      <c r="B122" s="32">
        <v>42485</v>
      </c>
      <c r="C122" s="28">
        <f>'Bitcoin Data'!C122</f>
        <v>461.425995</v>
      </c>
      <c r="D122" s="26">
        <f>'Bitcoin Data'!K122</f>
        <v>3211.6514857049301</v>
      </c>
      <c r="E122" s="25">
        <f>'Bitcoin Data'!J122</f>
        <v>1407.6464543026684</v>
      </c>
      <c r="F122" s="25">
        <f t="shared" si="7"/>
        <v>4.5208698263084424</v>
      </c>
      <c r="G122" s="23">
        <f>'Emissions Factors'!$AB$39/1000</f>
        <v>0.49266147344102867</v>
      </c>
      <c r="H122" s="23">
        <f>'Emissions Factors'!$AE$39/1000</f>
        <v>0.32422903788805163</v>
      </c>
      <c r="I122" s="26">
        <f t="shared" si="12"/>
        <v>2227.2583898642042</v>
      </c>
      <c r="J122" s="26">
        <f t="shared" si="13"/>
        <v>1465.7972742011093</v>
      </c>
      <c r="K122" s="23">
        <f t="shared" si="8"/>
        <v>0.69349317626079221</v>
      </c>
      <c r="L122" s="23">
        <f t="shared" si="8"/>
        <v>0.45639985556508139</v>
      </c>
      <c r="M122" s="26">
        <f>K122*'Social Cost of Carbon'!$C$5</f>
        <v>69.349317626079227</v>
      </c>
      <c r="N122" s="26">
        <f>L122*'Social Cost of Carbon'!$C$5</f>
        <v>45.639985556508137</v>
      </c>
      <c r="O122" s="23">
        <f t="shared" si="9"/>
        <v>0.15029347799548923</v>
      </c>
      <c r="P122" s="23">
        <f t="shared" si="10"/>
        <v>9.8910737693718651E-2</v>
      </c>
      <c r="Q122" s="27"/>
    </row>
    <row r="123" spans="1:17" x14ac:dyDescent="0.25">
      <c r="A123" s="24">
        <f t="shared" si="11"/>
        <v>2016</v>
      </c>
      <c r="B123" s="32">
        <v>42486</v>
      </c>
      <c r="C123" s="28">
        <f>'Bitcoin Data'!C123</f>
        <v>466.08898900000003</v>
      </c>
      <c r="D123" s="26">
        <f>'Bitcoin Data'!K123</f>
        <v>3726.9891330430937</v>
      </c>
      <c r="E123" s="25">
        <f>'Bitcoin Data'!J123</f>
        <v>1193.5643067419001</v>
      </c>
      <c r="F123" s="25">
        <f t="shared" si="7"/>
        <v>4.4484012008151756</v>
      </c>
      <c r="G123" s="23">
        <f>'Emissions Factors'!$AB$39/1000</f>
        <v>0.49266147344102867</v>
      </c>
      <c r="H123" s="23">
        <f>'Emissions Factors'!$AE$39/1000</f>
        <v>0.32422903788805163</v>
      </c>
      <c r="I123" s="26">
        <f t="shared" si="12"/>
        <v>2191.5558900504461</v>
      </c>
      <c r="J123" s="26">
        <f t="shared" si="13"/>
        <v>1442.300841480358</v>
      </c>
      <c r="K123" s="23">
        <f t="shared" si="8"/>
        <v>0.58802315000608441</v>
      </c>
      <c r="L123" s="23">
        <f t="shared" si="8"/>
        <v>0.38698820683244561</v>
      </c>
      <c r="M123" s="26">
        <f>K123*'Social Cost of Carbon'!$C$5</f>
        <v>58.802315000608438</v>
      </c>
      <c r="N123" s="26">
        <f>L123*'Social Cost of Carbon'!$C$5</f>
        <v>38.698820683244563</v>
      </c>
      <c r="O123" s="23">
        <f t="shared" si="9"/>
        <v>0.12616113314920735</v>
      </c>
      <c r="P123" s="23">
        <f t="shared" si="10"/>
        <v>8.3028824101323187E-2</v>
      </c>
      <c r="Q123" s="27"/>
    </row>
    <row r="124" spans="1:17" x14ac:dyDescent="0.25">
      <c r="A124" s="24">
        <f t="shared" si="11"/>
        <v>2016</v>
      </c>
      <c r="B124" s="32">
        <v>42487</v>
      </c>
      <c r="C124" s="28">
        <f>'Bitcoin Data'!C124</f>
        <v>444.68701199999998</v>
      </c>
      <c r="D124" s="26">
        <f>'Bitcoin Data'!K124</f>
        <v>3297.5147928994106</v>
      </c>
      <c r="E124" s="25">
        <f>'Bitcoin Data'!J124</f>
        <v>1314.9318876840532</v>
      </c>
      <c r="F124" s="25">
        <f t="shared" si="7"/>
        <v>4.3360073512933113</v>
      </c>
      <c r="G124" s="23">
        <f>'Emissions Factors'!$AB$39/1000</f>
        <v>0.49266147344102867</v>
      </c>
      <c r="H124" s="23">
        <f>'Emissions Factors'!$AE$39/1000</f>
        <v>0.32422903788805163</v>
      </c>
      <c r="I124" s="26">
        <f t="shared" si="12"/>
        <v>2136.183770539295</v>
      </c>
      <c r="J124" s="26">
        <f t="shared" si="13"/>
        <v>1405.8594917853495</v>
      </c>
      <c r="K124" s="23">
        <f t="shared" si="8"/>
        <v>0.64781628126101887</v>
      </c>
      <c r="L124" s="23">
        <f t="shared" si="8"/>
        <v>0.42633910083212018</v>
      </c>
      <c r="M124" s="26">
        <f>K124*'Social Cost of Carbon'!$C$5</f>
        <v>64.781628126101893</v>
      </c>
      <c r="N124" s="26">
        <f>L124*'Social Cost of Carbon'!$C$5</f>
        <v>42.633910083212015</v>
      </c>
      <c r="O124" s="23">
        <f t="shared" si="9"/>
        <v>0.14567915495157727</v>
      </c>
      <c r="P124" s="23">
        <f t="shared" si="10"/>
        <v>9.5873971878477113E-2</v>
      </c>
      <c r="Q124" s="27"/>
    </row>
    <row r="125" spans="1:17" x14ac:dyDescent="0.25">
      <c r="A125" s="24">
        <f t="shared" si="11"/>
        <v>2016</v>
      </c>
      <c r="B125" s="32">
        <v>42488</v>
      </c>
      <c r="C125" s="28">
        <f>'Bitcoin Data'!C125</f>
        <v>449.010986</v>
      </c>
      <c r="D125" s="26">
        <f>'Bitcoin Data'!K125</f>
        <v>3389.8699154857782</v>
      </c>
      <c r="E125" s="25">
        <f>'Bitcoin Data'!J125</f>
        <v>1268.0791895234227</v>
      </c>
      <c r="F125" s="25">
        <f t="shared" si="7"/>
        <v>4.2986234950190392</v>
      </c>
      <c r="G125" s="23">
        <f>'Emissions Factors'!$AB$39/1000</f>
        <v>0.49266147344102867</v>
      </c>
      <c r="H125" s="23">
        <f>'Emissions Factors'!$AE$39/1000</f>
        <v>0.32422903788805163</v>
      </c>
      <c r="I125" s="26">
        <f t="shared" si="12"/>
        <v>2117.7661848243042</v>
      </c>
      <c r="J125" s="26">
        <f t="shared" si="13"/>
        <v>1393.7385600329969</v>
      </c>
      <c r="K125" s="23">
        <f t="shared" si="8"/>
        <v>0.62473376195051478</v>
      </c>
      <c r="L125" s="23">
        <f t="shared" si="8"/>
        <v>0.41114809558503956</v>
      </c>
      <c r="M125" s="26">
        <f>K125*'Social Cost of Carbon'!$C$5</f>
        <v>62.473376195051479</v>
      </c>
      <c r="N125" s="26">
        <f>L125*'Social Cost of Carbon'!$C$5</f>
        <v>41.114809558503957</v>
      </c>
      <c r="O125" s="23">
        <f t="shared" si="9"/>
        <v>0.13913551815645658</v>
      </c>
      <c r="P125" s="23">
        <f t="shared" si="10"/>
        <v>9.1567491309675786E-2</v>
      </c>
      <c r="Q125" s="27"/>
    </row>
    <row r="126" spans="1:17" x14ac:dyDescent="0.25">
      <c r="A126" s="24">
        <f t="shared" si="11"/>
        <v>2016</v>
      </c>
      <c r="B126" s="32">
        <v>42489</v>
      </c>
      <c r="C126" s="28">
        <f>'Bitcoin Data'!C126</f>
        <v>455.09698500000002</v>
      </c>
      <c r="D126" s="26">
        <f>'Bitcoin Data'!K126</f>
        <v>3855.0079634921894</v>
      </c>
      <c r="E126" s="25">
        <f>'Bitcoin Data'!J126</f>
        <v>1132.5939476968983</v>
      </c>
      <c r="F126" s="25">
        <f t="shared" si="7"/>
        <v>4.3661586877745995</v>
      </c>
      <c r="G126" s="23">
        <f>'Emissions Factors'!$AB$39/1000</f>
        <v>0.49266147344102867</v>
      </c>
      <c r="H126" s="23">
        <f>'Emissions Factors'!$AE$39/1000</f>
        <v>0.32422903788805163</v>
      </c>
      <c r="I126" s="26">
        <f t="shared" si="12"/>
        <v>2151.0381723963824</v>
      </c>
      <c r="J126" s="26">
        <f t="shared" si="13"/>
        <v>1415.6354306037165</v>
      </c>
      <c r="K126" s="23">
        <f t="shared" si="8"/>
        <v>0.55798540308274525</v>
      </c>
      <c r="L126" s="23">
        <f t="shared" si="8"/>
        <v>0.36721984597959562</v>
      </c>
      <c r="M126" s="26">
        <f>K126*'Social Cost of Carbon'!$C$5</f>
        <v>55.798540308274525</v>
      </c>
      <c r="N126" s="26">
        <f>L126*'Social Cost of Carbon'!$C$5</f>
        <v>36.721984597959562</v>
      </c>
      <c r="O126" s="23">
        <f t="shared" si="9"/>
        <v>0.12260802015261543</v>
      </c>
      <c r="P126" s="23">
        <f t="shared" si="10"/>
        <v>8.0690458975375454E-2</v>
      </c>
      <c r="Q126" s="27"/>
    </row>
    <row r="127" spans="1:17" x14ac:dyDescent="0.25">
      <c r="A127" s="24">
        <f t="shared" si="11"/>
        <v>2016</v>
      </c>
      <c r="B127" s="32">
        <v>42490</v>
      </c>
      <c r="C127" s="28">
        <f>'Bitcoin Data'!C127</f>
        <v>448.317993</v>
      </c>
      <c r="D127" s="26">
        <f>'Bitcoin Data'!K127</f>
        <v>3703.3644530561937</v>
      </c>
      <c r="E127" s="25">
        <f>'Bitcoin Data'!J127</f>
        <v>1197.1888114971525</v>
      </c>
      <c r="F127" s="25">
        <f t="shared" si="7"/>
        <v>4.4336264880951468</v>
      </c>
      <c r="G127" s="23">
        <f>'Emissions Factors'!$AB$39/1000</f>
        <v>0.49266147344102867</v>
      </c>
      <c r="H127" s="23">
        <f>'Emissions Factors'!$AE$39/1000</f>
        <v>0.32422903788805163</v>
      </c>
      <c r="I127" s="26">
        <f t="shared" si="12"/>
        <v>2184.2769583121285</v>
      </c>
      <c r="J127" s="26">
        <f t="shared" si="13"/>
        <v>1437.5104505900706</v>
      </c>
      <c r="K127" s="23">
        <f t="shared" si="8"/>
        <v>0.58980880385930101</v>
      </c>
      <c r="L127" s="23">
        <f t="shared" si="8"/>
        <v>0.38816337652206173</v>
      </c>
      <c r="M127" s="26">
        <f>K127*'Social Cost of Carbon'!$C$5</f>
        <v>58.980880385930099</v>
      </c>
      <c r="N127" s="26">
        <f>L127*'Social Cost of Carbon'!$C$5</f>
        <v>38.816337652206172</v>
      </c>
      <c r="O127" s="23">
        <f t="shared" si="9"/>
        <v>0.1315603685483355</v>
      </c>
      <c r="P127" s="23">
        <f t="shared" si="10"/>
        <v>8.6582154315198709E-2</v>
      </c>
      <c r="Q127" s="27"/>
    </row>
    <row r="128" spans="1:17" x14ac:dyDescent="0.25">
      <c r="A128" s="24">
        <f t="shared" si="11"/>
        <v>2016</v>
      </c>
      <c r="B128" s="32">
        <v>42491</v>
      </c>
      <c r="C128" s="28">
        <f>'Bitcoin Data'!C128</f>
        <v>451.875</v>
      </c>
      <c r="D128" s="26">
        <f>'Bitcoin Data'!K128</f>
        <v>3880.5243575924096</v>
      </c>
      <c r="E128" s="25">
        <f>'Bitcoin Data'!J128</f>
        <v>1177.8997298538391</v>
      </c>
      <c r="F128" s="25">
        <f t="shared" si="7"/>
        <v>4.570868592499342</v>
      </c>
      <c r="G128" s="23">
        <f>'Emissions Factors'!$AB$39/1000</f>
        <v>0.49266147344102867</v>
      </c>
      <c r="H128" s="23">
        <f>'Emissions Factors'!$AE$39/1000</f>
        <v>0.32422903788805163</v>
      </c>
      <c r="I128" s="26">
        <f t="shared" si="12"/>
        <v>2251.890855686047</v>
      </c>
      <c r="J128" s="26">
        <f t="shared" si="13"/>
        <v>1482.0083260587744</v>
      </c>
      <c r="K128" s="23">
        <f t="shared" si="8"/>
        <v>0.58030581647558199</v>
      </c>
      <c r="L128" s="23">
        <f t="shared" si="8"/>
        <v>0.38190929613910618</v>
      </c>
      <c r="M128" s="26">
        <f>K128*'Social Cost of Carbon'!$C$5</f>
        <v>58.030581647558201</v>
      </c>
      <c r="N128" s="26">
        <f>L128*'Social Cost of Carbon'!$C$5</f>
        <v>38.190929613910619</v>
      </c>
      <c r="O128" s="23">
        <f t="shared" si="9"/>
        <v>0.12842175744964471</v>
      </c>
      <c r="P128" s="23">
        <f t="shared" si="10"/>
        <v>8.4516580058446741E-2</v>
      </c>
      <c r="Q128" s="27"/>
    </row>
    <row r="129" spans="1:17" x14ac:dyDescent="0.25">
      <c r="A129" s="24">
        <f t="shared" si="11"/>
        <v>2016</v>
      </c>
      <c r="B129" s="32">
        <v>42492</v>
      </c>
      <c r="C129" s="28">
        <f>'Bitcoin Data'!C129</f>
        <v>444.66900600000002</v>
      </c>
      <c r="D129" s="26">
        <f>'Bitcoin Data'!K129</f>
        <v>3862.8545392413725</v>
      </c>
      <c r="E129" s="25">
        <f>'Bitcoin Data'!J129</f>
        <v>1190.3764776618757</v>
      </c>
      <c r="F129" s="25">
        <f t="shared" si="7"/>
        <v>4.5982511801423325</v>
      </c>
      <c r="G129" s="23">
        <f>'Emissions Factors'!$AB$39/1000</f>
        <v>0.49266147344102867</v>
      </c>
      <c r="H129" s="23">
        <f>'Emissions Factors'!$AE$39/1000</f>
        <v>0.32422903788805163</v>
      </c>
      <c r="I129" s="26">
        <f t="shared" si="12"/>
        <v>2265.3812016608704</v>
      </c>
      <c r="J129" s="26">
        <f t="shared" si="13"/>
        <v>1490.8865561051466</v>
      </c>
      <c r="K129" s="23">
        <f t="shared" si="8"/>
        <v>0.58645262943444143</v>
      </c>
      <c r="L129" s="23">
        <f t="shared" si="8"/>
        <v>0.38595462007687775</v>
      </c>
      <c r="M129" s="26">
        <f>K129*'Social Cost of Carbon'!$C$5</f>
        <v>58.645262943444145</v>
      </c>
      <c r="N129" s="26">
        <f>L129*'Social Cost of Carbon'!$C$5</f>
        <v>38.595462007687772</v>
      </c>
      <c r="O129" s="23">
        <f t="shared" si="9"/>
        <v>0.13188520484255237</v>
      </c>
      <c r="P129" s="23">
        <f t="shared" si="10"/>
        <v>8.6795934699545413E-2</v>
      </c>
      <c r="Q129" s="27"/>
    </row>
    <row r="130" spans="1:17" x14ac:dyDescent="0.25">
      <c r="A130" s="24">
        <f t="shared" si="11"/>
        <v>2016</v>
      </c>
      <c r="B130" s="32">
        <v>42493</v>
      </c>
      <c r="C130" s="28">
        <f>'Bitcoin Data'!C130</f>
        <v>450.30398600000001</v>
      </c>
      <c r="D130" s="26">
        <f>'Bitcoin Data'!K130</f>
        <v>3772.2930304642505</v>
      </c>
      <c r="E130" s="25">
        <f>'Bitcoin Data'!J130</f>
        <v>1247.345382772153</v>
      </c>
      <c r="F130" s="25">
        <f t="shared" si="7"/>
        <v>4.7053522940131556</v>
      </c>
      <c r="G130" s="23">
        <f>'Emissions Factors'!$AB$39/1000</f>
        <v>0.49266147344102867</v>
      </c>
      <c r="H130" s="23">
        <f>'Emissions Factors'!$AE$39/1000</f>
        <v>0.32422903788805163</v>
      </c>
      <c r="I130" s="26">
        <f t="shared" si="12"/>
        <v>2318.1457942276456</v>
      </c>
      <c r="J130" s="26">
        <f t="shared" si="13"/>
        <v>1525.6118472122221</v>
      </c>
      <c r="K130" s="23">
        <f t="shared" si="8"/>
        <v>0.61451901416639287</v>
      </c>
      <c r="L130" s="23">
        <f t="shared" si="8"/>
        <v>0.40442559337031869</v>
      </c>
      <c r="M130" s="26">
        <f>K130*'Social Cost of Carbon'!$C$5</f>
        <v>61.451901416639288</v>
      </c>
      <c r="N130" s="26">
        <f>L130*'Social Cost of Carbon'!$C$5</f>
        <v>40.442559337031867</v>
      </c>
      <c r="O130" s="23">
        <f t="shared" si="9"/>
        <v>0.13646759373042566</v>
      </c>
      <c r="P130" s="23">
        <f t="shared" si="10"/>
        <v>8.981168409429062E-2</v>
      </c>
      <c r="Q130" s="27"/>
    </row>
    <row r="131" spans="1:17" x14ac:dyDescent="0.25">
      <c r="A131" s="24">
        <f t="shared" si="11"/>
        <v>2016</v>
      </c>
      <c r="B131" s="32">
        <v>42494</v>
      </c>
      <c r="C131" s="28">
        <f>'Bitcoin Data'!C131</f>
        <v>446.72198500000002</v>
      </c>
      <c r="D131" s="26">
        <f>'Bitcoin Data'!K131</f>
        <v>4181.6305948089012</v>
      </c>
      <c r="E131" s="25">
        <f>'Bitcoin Data'!J131</f>
        <v>1162.7556906985958</v>
      </c>
      <c r="F131" s="25">
        <f t="shared" si="7"/>
        <v>4.862214770513404</v>
      </c>
      <c r="G131" s="23">
        <f>'Emissions Factors'!$AB$39/1000</f>
        <v>0.49266147344102867</v>
      </c>
      <c r="H131" s="23">
        <f>'Emissions Factors'!$AE$39/1000</f>
        <v>0.32422903788805163</v>
      </c>
      <c r="I131" s="26">
        <f t="shared" si="12"/>
        <v>2395.4258930278666</v>
      </c>
      <c r="J131" s="26">
        <f t="shared" si="13"/>
        <v>1576.4712170486348</v>
      </c>
      <c r="K131" s="23">
        <f t="shared" si="8"/>
        <v>0.57284493183151119</v>
      </c>
      <c r="L131" s="23">
        <f t="shared" si="8"/>
        <v>0.37699915889406266</v>
      </c>
      <c r="M131" s="26">
        <f>K131*'Social Cost of Carbon'!$C$5</f>
        <v>57.28449318315112</v>
      </c>
      <c r="N131" s="26">
        <f>L131*'Social Cost of Carbon'!$C$5</f>
        <v>37.699915889406263</v>
      </c>
      <c r="O131" s="23">
        <f t="shared" si="9"/>
        <v>0.12823298406312175</v>
      </c>
      <c r="P131" s="23">
        <f t="shared" si="10"/>
        <v>8.439234502731327E-2</v>
      </c>
      <c r="Q131" s="27"/>
    </row>
    <row r="132" spans="1:17" x14ac:dyDescent="0.25">
      <c r="A132" s="24">
        <f t="shared" si="11"/>
        <v>2016</v>
      </c>
      <c r="B132" s="32">
        <v>42495</v>
      </c>
      <c r="C132" s="28">
        <f>'Bitcoin Data'!C132</f>
        <v>447.97601300000002</v>
      </c>
      <c r="D132" s="26">
        <f>'Bitcoin Data'!K132</f>
        <v>3886.8314429339343</v>
      </c>
      <c r="E132" s="25">
        <f>'Bitcoin Data'!J132</f>
        <v>1247.7122039128085</v>
      </c>
      <c r="F132" s="25">
        <f t="shared" si="7"/>
        <v>4.8496470259007012</v>
      </c>
      <c r="G132" s="23">
        <f>'Emissions Factors'!$AB$39/1000</f>
        <v>0.49266147344102867</v>
      </c>
      <c r="H132" s="23">
        <f>'Emissions Factors'!$AE$39/1000</f>
        <v>0.32422903788805163</v>
      </c>
      <c r="I132" s="26">
        <f t="shared" si="12"/>
        <v>2389.2342494491418</v>
      </c>
      <c r="J132" s="26">
        <f t="shared" si="13"/>
        <v>1572.3963893044352</v>
      </c>
      <c r="K132" s="23">
        <f t="shared" si="8"/>
        <v>0.61469973281003742</v>
      </c>
      <c r="L132" s="23">
        <f t="shared" si="8"/>
        <v>0.40454452743583041</v>
      </c>
      <c r="M132" s="26">
        <f>K132*'Social Cost of Carbon'!$C$5</f>
        <v>61.469973281003746</v>
      </c>
      <c r="N132" s="26">
        <f>L132*'Social Cost of Carbon'!$C$5</f>
        <v>40.45445274358304</v>
      </c>
      <c r="O132" s="23">
        <f t="shared" si="9"/>
        <v>0.13721710872274703</v>
      </c>
      <c r="P132" s="23">
        <f t="shared" si="10"/>
        <v>9.0304952876088571E-2</v>
      </c>
      <c r="Q132" s="27"/>
    </row>
    <row r="133" spans="1:17" x14ac:dyDescent="0.25">
      <c r="A133" s="24">
        <f t="shared" si="11"/>
        <v>2016</v>
      </c>
      <c r="B133" s="32">
        <v>42496</v>
      </c>
      <c r="C133" s="28">
        <f>'Bitcoin Data'!C133</f>
        <v>459.60299700000002</v>
      </c>
      <c r="D133" s="26">
        <f>'Bitcoin Data'!K133</f>
        <v>4057.7021197643676</v>
      </c>
      <c r="E133" s="25">
        <f>'Bitcoin Data'!J133</f>
        <v>1214.1481912051354</v>
      </c>
      <c r="F133" s="25">
        <f t="shared" si="7"/>
        <v>4.9266516891611509</v>
      </c>
      <c r="G133" s="23">
        <f>'Emissions Factors'!$AB$39/1000</f>
        <v>0.49266147344102867</v>
      </c>
      <c r="H133" s="23">
        <f>'Emissions Factors'!$AE$39/1000</f>
        <v>0.32422903788805163</v>
      </c>
      <c r="I133" s="26">
        <f t="shared" si="12"/>
        <v>2427.1714803128652</v>
      </c>
      <c r="J133" s="26">
        <f t="shared" si="13"/>
        <v>1597.3635371862645</v>
      </c>
      <c r="K133" s="23">
        <f t="shared" si="8"/>
        <v>0.59816403685488184</v>
      </c>
      <c r="L133" s="23">
        <f t="shared" si="8"/>
        <v>0.39366209988795919</v>
      </c>
      <c r="M133" s="26">
        <f>K133*'Social Cost of Carbon'!$C$5</f>
        <v>59.816403685488183</v>
      </c>
      <c r="N133" s="26">
        <f>L133*'Social Cost of Carbon'!$C$5</f>
        <v>39.366209988795916</v>
      </c>
      <c r="O133" s="23">
        <f t="shared" si="9"/>
        <v>0.13014798440378356</v>
      </c>
      <c r="P133" s="23">
        <f t="shared" si="10"/>
        <v>8.5652639877794173E-2</v>
      </c>
      <c r="Q133" s="27"/>
    </row>
    <row r="134" spans="1:17" x14ac:dyDescent="0.25">
      <c r="A134" s="24">
        <f t="shared" si="11"/>
        <v>2016</v>
      </c>
      <c r="B134" s="32">
        <v>42497</v>
      </c>
      <c r="C134" s="28">
        <f>'Bitcoin Data'!C134</f>
        <v>458.53601099999997</v>
      </c>
      <c r="D134" s="26">
        <f>'Bitcoin Data'!K134</f>
        <v>3739.2669190287165</v>
      </c>
      <c r="E134" s="25">
        <f>'Bitcoin Data'!J134</f>
        <v>1310.1876474841804</v>
      </c>
      <c r="F134" s="25">
        <f t="shared" si="7"/>
        <v>4.8991413279576532</v>
      </c>
      <c r="G134" s="23">
        <f>'Emissions Factors'!$AB$39/1000</f>
        <v>0.49266147344102867</v>
      </c>
      <c r="H134" s="23">
        <f>'Emissions Factors'!$AE$39/1000</f>
        <v>0.32422903788805163</v>
      </c>
      <c r="I134" s="26">
        <f t="shared" si="12"/>
        <v>2413.6181852274553</v>
      </c>
      <c r="J134" s="26">
        <f t="shared" si="13"/>
        <v>1588.4438792413016</v>
      </c>
      <c r="K134" s="23">
        <f t="shared" si="8"/>
        <v>0.6454789768937913</v>
      </c>
      <c r="L134" s="23">
        <f t="shared" si="8"/>
        <v>0.42480088039660557</v>
      </c>
      <c r="M134" s="26">
        <f>K134*'Social Cost of Carbon'!$C$5</f>
        <v>64.547897689379127</v>
      </c>
      <c r="N134" s="26">
        <f>L134*'Social Cost of Carbon'!$C$5</f>
        <v>42.480088039660558</v>
      </c>
      <c r="O134" s="23">
        <f t="shared" si="9"/>
        <v>0.14076952767266762</v>
      </c>
      <c r="P134" s="23">
        <f t="shared" si="10"/>
        <v>9.2642861237916083E-2</v>
      </c>
      <c r="Q134" s="27"/>
    </row>
    <row r="135" spans="1:17" x14ac:dyDescent="0.25">
      <c r="A135" s="24">
        <f t="shared" si="11"/>
        <v>2016</v>
      </c>
      <c r="B135" s="32">
        <v>42498</v>
      </c>
      <c r="C135" s="28">
        <f>'Bitcoin Data'!C135</f>
        <v>458.54800399999999</v>
      </c>
      <c r="D135" s="26">
        <f>'Bitcoin Data'!K135</f>
        <v>4187.4473511118322</v>
      </c>
      <c r="E135" s="25">
        <f>'Bitcoin Data'!J135</f>
        <v>1176.4521943374214</v>
      </c>
      <c r="F135" s="25">
        <f t="shared" ref="F135:F198" si="14">E135*D135/1000000</f>
        <v>4.9263316248879381</v>
      </c>
      <c r="G135" s="23">
        <f>'Emissions Factors'!$AB$39/1000</f>
        <v>0.49266147344102867</v>
      </c>
      <c r="H135" s="23">
        <f>'Emissions Factors'!$AE$39/1000</f>
        <v>0.32422903788805163</v>
      </c>
      <c r="I135" s="26">
        <f t="shared" si="12"/>
        <v>2427.0137969764287</v>
      </c>
      <c r="J135" s="26">
        <f t="shared" si="13"/>
        <v>1597.259763054898</v>
      </c>
      <c r="K135" s="23">
        <f t="shared" ref="K135:L198" si="15">$E135*G135/1000</f>
        <v>0.57959267149520544</v>
      </c>
      <c r="L135" s="23">
        <f t="shared" si="15"/>
        <v>0.38143996309130929</v>
      </c>
      <c r="M135" s="26">
        <f>K135*'Social Cost of Carbon'!$C$5</f>
        <v>57.959267149520542</v>
      </c>
      <c r="N135" s="26">
        <f>L135*'Social Cost of Carbon'!$C$5</f>
        <v>38.143996309130927</v>
      </c>
      <c r="O135" s="23">
        <f t="shared" ref="O135:O198" si="16">M135/$C135</f>
        <v>0.12639738183119545</v>
      </c>
      <c r="P135" s="23">
        <f t="shared" ref="P135:P198" si="17">N135/$C135</f>
        <v>8.3184303445645202E-2</v>
      </c>
      <c r="Q135" s="27"/>
    </row>
    <row r="136" spans="1:17" x14ac:dyDescent="0.25">
      <c r="A136" s="24">
        <f t="shared" ref="A136:A199" si="18">YEAR(B136)</f>
        <v>2016</v>
      </c>
      <c r="B136" s="32">
        <v>42499</v>
      </c>
      <c r="C136" s="28">
        <f>'Bitcoin Data'!C136</f>
        <v>460.483002</v>
      </c>
      <c r="D136" s="26">
        <f>'Bitcoin Data'!K136</f>
        <v>4268.6760355029601</v>
      </c>
      <c r="E136" s="25">
        <f>'Bitcoin Data'!J136</f>
        <v>1179.0476096060997</v>
      </c>
      <c r="F136" s="25">
        <f t="shared" si="14"/>
        <v>5.0329722758426083</v>
      </c>
      <c r="G136" s="23">
        <f>'Emissions Factors'!$AB$39/1000</f>
        <v>0.49266147344102867</v>
      </c>
      <c r="H136" s="23">
        <f>'Emissions Factors'!$AE$39/1000</f>
        <v>0.32422903788805163</v>
      </c>
      <c r="I136" s="26">
        <f t="shared" ref="I136:I199" si="19">F136*G136*1000</f>
        <v>2479.551537204467</v>
      </c>
      <c r="J136" s="26">
        <f t="shared" ref="J136:J199" si="20">$F136*H136*1000</f>
        <v>1631.8357587136866</v>
      </c>
      <c r="K136" s="23">
        <f t="shared" si="15"/>
        <v>0.58087133260566381</v>
      </c>
      <c r="L136" s="23">
        <f t="shared" si="15"/>
        <v>0.38228147208679281</v>
      </c>
      <c r="M136" s="26">
        <f>K136*'Social Cost of Carbon'!$C$5</f>
        <v>58.087133260566382</v>
      </c>
      <c r="N136" s="26">
        <f>L136*'Social Cost of Carbon'!$C$5</f>
        <v>38.228147208679282</v>
      </c>
      <c r="O136" s="23">
        <f t="shared" si="16"/>
        <v>0.12614392498372043</v>
      </c>
      <c r="P136" s="23">
        <f t="shared" si="17"/>
        <v>8.3017499109943868E-2</v>
      </c>
      <c r="Q136" s="27"/>
    </row>
    <row r="137" spans="1:17" x14ac:dyDescent="0.25">
      <c r="A137" s="24">
        <f t="shared" si="18"/>
        <v>2016</v>
      </c>
      <c r="B137" s="32">
        <v>42500</v>
      </c>
      <c r="C137" s="28">
        <f>'Bitcoin Data'!C137</f>
        <v>450.89498900000001</v>
      </c>
      <c r="D137" s="26">
        <f>'Bitcoin Data'!K137</f>
        <v>3953.9356303728268</v>
      </c>
      <c r="E137" s="25">
        <f>'Bitcoin Data'!J137</f>
        <v>1259.6614753141851</v>
      </c>
      <c r="F137" s="25">
        <f t="shared" si="14"/>
        <v>4.9806203894527572</v>
      </c>
      <c r="G137" s="23">
        <f>'Emissions Factors'!$AB$39/1000</f>
        <v>0.49266147344102867</v>
      </c>
      <c r="H137" s="23">
        <f>'Emissions Factors'!$AE$39/1000</f>
        <v>0.32422903788805163</v>
      </c>
      <c r="I137" s="26">
        <f t="shared" si="19"/>
        <v>2453.7597797182252</v>
      </c>
      <c r="J137" s="26">
        <f t="shared" si="20"/>
        <v>1614.8617569578805</v>
      </c>
      <c r="K137" s="23">
        <f t="shared" si="15"/>
        <v>0.62058667846518645</v>
      </c>
      <c r="L137" s="23">
        <f t="shared" si="15"/>
        <v>0.40841882820576192</v>
      </c>
      <c r="M137" s="26">
        <f>K137*'Social Cost of Carbon'!$C$5</f>
        <v>62.058667846518645</v>
      </c>
      <c r="N137" s="26">
        <f>L137*'Social Cost of Carbon'!$C$5</f>
        <v>40.841882820576188</v>
      </c>
      <c r="O137" s="23">
        <f t="shared" si="16"/>
        <v>0.1376344145765582</v>
      </c>
      <c r="P137" s="23">
        <f t="shared" si="17"/>
        <v>9.0579589077172437E-2</v>
      </c>
      <c r="Q137" s="27"/>
    </row>
    <row r="138" spans="1:17" x14ac:dyDescent="0.25">
      <c r="A138" s="24">
        <f t="shared" si="18"/>
        <v>2016</v>
      </c>
      <c r="B138" s="32">
        <v>42501</v>
      </c>
      <c r="C138" s="28">
        <f>'Bitcoin Data'!C138</f>
        <v>452.72799700000002</v>
      </c>
      <c r="D138" s="26">
        <f>'Bitcoin Data'!K138</f>
        <v>3323.0000462684643</v>
      </c>
      <c r="E138" s="25">
        <f>'Bitcoin Data'!J138</f>
        <v>1481.0186722525334</v>
      </c>
      <c r="F138" s="25">
        <f t="shared" si="14"/>
        <v>4.9214251164196279</v>
      </c>
      <c r="G138" s="23">
        <f>'Emissions Factors'!$AB$39/1000</f>
        <v>0.49266147344102867</v>
      </c>
      <c r="H138" s="23">
        <f>'Emissions Factors'!$AE$39/1000</f>
        <v>0.32422903788805163</v>
      </c>
      <c r="I138" s="26">
        <f t="shared" si="19"/>
        <v>2424.59654928498</v>
      </c>
      <c r="J138" s="26">
        <f t="shared" si="20"/>
        <v>1595.6689305348284</v>
      </c>
      <c r="K138" s="23">
        <f t="shared" si="15"/>
        <v>0.72964084126560913</v>
      </c>
      <c r="L138" s="23">
        <f t="shared" si="15"/>
        <v>0.48018925919867861</v>
      </c>
      <c r="M138" s="26">
        <f>K138*'Social Cost of Carbon'!$C$5</f>
        <v>72.96408412656092</v>
      </c>
      <c r="N138" s="26">
        <f>L138*'Social Cost of Carbon'!$C$5</f>
        <v>48.018925919867861</v>
      </c>
      <c r="O138" s="23">
        <f t="shared" si="16"/>
        <v>0.16116538983684925</v>
      </c>
      <c r="P138" s="23">
        <f t="shared" si="17"/>
        <v>0.10606573094234298</v>
      </c>
      <c r="Q138" s="27"/>
    </row>
    <row r="139" spans="1:17" x14ac:dyDescent="0.25">
      <c r="A139" s="24">
        <f t="shared" si="18"/>
        <v>2016</v>
      </c>
      <c r="B139" s="32">
        <v>42502</v>
      </c>
      <c r="C139" s="28">
        <f>'Bitcoin Data'!C139</f>
        <v>454.76599099999999</v>
      </c>
      <c r="D139" s="26">
        <f>'Bitcoin Data'!K139</f>
        <v>3535.8127046188097</v>
      </c>
      <c r="E139" s="25">
        <f>'Bitcoin Data'!J139</f>
        <v>1375.8900659115698</v>
      </c>
      <c r="F139" s="25">
        <f t="shared" si="14"/>
        <v>4.8648895752089398</v>
      </c>
      <c r="G139" s="23">
        <f>'Emissions Factors'!$AB$39/1000</f>
        <v>0.49266147344102867</v>
      </c>
      <c r="H139" s="23">
        <f>'Emissions Factors'!$AE$39/1000</f>
        <v>0.32422903788805163</v>
      </c>
      <c r="I139" s="26">
        <f t="shared" si="19"/>
        <v>2396.7436662503364</v>
      </c>
      <c r="J139" s="26">
        <f t="shared" si="20"/>
        <v>1577.3384664016069</v>
      </c>
      <c r="K139" s="23">
        <f t="shared" si="15"/>
        <v>0.67784802716486792</v>
      </c>
      <c r="L139" s="23">
        <f t="shared" si="15"/>
        <v>0.44610351231023621</v>
      </c>
      <c r="M139" s="26">
        <f>K139*'Social Cost of Carbon'!$C$5</f>
        <v>67.784802716486794</v>
      </c>
      <c r="N139" s="26">
        <f>L139*'Social Cost of Carbon'!$C$5</f>
        <v>44.610351231023621</v>
      </c>
      <c r="O139" s="23">
        <f t="shared" si="16"/>
        <v>0.14905424780650933</v>
      </c>
      <c r="P139" s="23">
        <f t="shared" si="17"/>
        <v>9.8095178869748903E-2</v>
      </c>
      <c r="Q139" s="27"/>
    </row>
    <row r="140" spans="1:17" x14ac:dyDescent="0.25">
      <c r="A140" s="24">
        <f t="shared" si="18"/>
        <v>2016</v>
      </c>
      <c r="B140" s="32">
        <v>42503</v>
      </c>
      <c r="C140" s="28">
        <f>'Bitcoin Data'!C140</f>
        <v>455.67001299999998</v>
      </c>
      <c r="D140" s="26">
        <f>'Bitcoin Data'!K140</f>
        <v>3734.4313386489539</v>
      </c>
      <c r="E140" s="25">
        <f>'Bitcoin Data'!J140</f>
        <v>1322.2791971715476</v>
      </c>
      <c r="F140" s="25">
        <f t="shared" si="14"/>
        <v>4.937960872361006</v>
      </c>
      <c r="G140" s="23">
        <f>'Emissions Factors'!$AB$39/1000</f>
        <v>0.49266147344102867</v>
      </c>
      <c r="H140" s="23">
        <f>'Emissions Factors'!$AE$39/1000</f>
        <v>0.32422903788805163</v>
      </c>
      <c r="I140" s="26">
        <f t="shared" si="19"/>
        <v>2432.7430791715205</v>
      </c>
      <c r="J140" s="26">
        <f t="shared" si="20"/>
        <v>1601.030302774453</v>
      </c>
      <c r="K140" s="23">
        <f t="shared" si="15"/>
        <v>0.65143601757895508</v>
      </c>
      <c r="L140" s="23">
        <f t="shared" si="15"/>
        <v>0.42872131191831619</v>
      </c>
      <c r="M140" s="26">
        <f>K140*'Social Cost of Carbon'!$C$5</f>
        <v>65.14360175789551</v>
      </c>
      <c r="N140" s="26">
        <f>L140*'Social Cost of Carbon'!$C$5</f>
        <v>42.87213119183162</v>
      </c>
      <c r="O140" s="23">
        <f t="shared" si="16"/>
        <v>0.14296223121861545</v>
      </c>
      <c r="P140" s="23">
        <f t="shared" si="17"/>
        <v>9.408591737159501E-2</v>
      </c>
      <c r="Q140" s="27"/>
    </row>
    <row r="141" spans="1:17" x14ac:dyDescent="0.25">
      <c r="A141" s="24">
        <f t="shared" si="18"/>
        <v>2016</v>
      </c>
      <c r="B141" s="32">
        <v>42504</v>
      </c>
      <c r="C141" s="28">
        <f>'Bitcoin Data'!C141</f>
        <v>455.67099000000002</v>
      </c>
      <c r="D141" s="26">
        <f>'Bitcoin Data'!K141</f>
        <v>3612.8792454583477</v>
      </c>
      <c r="E141" s="25">
        <f>'Bitcoin Data'!J141</f>
        <v>1357.2149144146406</v>
      </c>
      <c r="F141" s="25">
        <f t="shared" si="14"/>
        <v>4.9034535959151828</v>
      </c>
      <c r="G141" s="23">
        <f>'Emissions Factors'!$AB$39/1000</f>
        <v>0.49266147344102867</v>
      </c>
      <c r="H141" s="23">
        <f>'Emissions Factors'!$AE$39/1000</f>
        <v>0.32422903788805163</v>
      </c>
      <c r="I141" s="26">
        <f t="shared" si="19"/>
        <v>2415.7426735132844</v>
      </c>
      <c r="J141" s="26">
        <f t="shared" si="20"/>
        <v>1589.8420417322868</v>
      </c>
      <c r="K141" s="23">
        <f t="shared" si="15"/>
        <v>0.66864749951165636</v>
      </c>
      <c r="L141" s="23">
        <f t="shared" si="15"/>
        <v>0.44004848590797324</v>
      </c>
      <c r="M141" s="26">
        <f>K141*'Social Cost of Carbon'!$C$5</f>
        <v>66.864749951165635</v>
      </c>
      <c r="N141" s="26">
        <f>L141*'Social Cost of Carbon'!$C$5</f>
        <v>44.004848590797323</v>
      </c>
      <c r="O141" s="23">
        <f t="shared" si="16"/>
        <v>0.14673909776693406</v>
      </c>
      <c r="P141" s="23">
        <f t="shared" si="17"/>
        <v>9.6571538580494928E-2</v>
      </c>
      <c r="Q141" s="27"/>
    </row>
    <row r="142" spans="1:17" x14ac:dyDescent="0.25">
      <c r="A142" s="24">
        <f t="shared" si="18"/>
        <v>2016</v>
      </c>
      <c r="B142" s="32">
        <v>42505</v>
      </c>
      <c r="C142" s="28">
        <f>'Bitcoin Data'!C142</f>
        <v>457.567993</v>
      </c>
      <c r="D142" s="26">
        <f>'Bitcoin Data'!K142</f>
        <v>3466.8945289947205</v>
      </c>
      <c r="E142" s="25">
        <f>'Bitcoin Data'!J142</f>
        <v>1382.3746642776689</v>
      </c>
      <c r="F142" s="25">
        <f t="shared" si="14"/>
        <v>4.7925471606051646</v>
      </c>
      <c r="G142" s="23">
        <f>'Emissions Factors'!$AB$39/1000</f>
        <v>0.49266147344102867</v>
      </c>
      <c r="H142" s="23">
        <f>'Emissions Factors'!$AE$39/1000</f>
        <v>0.32422903788805163</v>
      </c>
      <c r="I142" s="26">
        <f t="shared" si="19"/>
        <v>2361.1033456793589</v>
      </c>
      <c r="J142" s="26">
        <f t="shared" si="20"/>
        <v>1553.8829549161262</v>
      </c>
      <c r="K142" s="23">
        <f t="shared" si="15"/>
        <v>0.68104273895058376</v>
      </c>
      <c r="L142" s="23">
        <f t="shared" si="15"/>
        <v>0.44820600739956695</v>
      </c>
      <c r="M142" s="26">
        <f>K142*'Social Cost of Carbon'!$C$5</f>
        <v>68.10427389505837</v>
      </c>
      <c r="N142" s="26">
        <f>L142*'Social Cost of Carbon'!$C$5</f>
        <v>44.820600739956696</v>
      </c>
      <c r="O142" s="23">
        <f t="shared" si="16"/>
        <v>0.14883968052166263</v>
      </c>
      <c r="P142" s="23">
        <f t="shared" si="17"/>
        <v>9.7953968427937438E-2</v>
      </c>
      <c r="Q142" s="27"/>
    </row>
    <row r="143" spans="1:17" x14ac:dyDescent="0.25">
      <c r="A143" s="24">
        <f t="shared" si="18"/>
        <v>2016</v>
      </c>
      <c r="B143" s="32">
        <v>42506</v>
      </c>
      <c r="C143" s="28">
        <f>'Bitcoin Data'!C143</f>
        <v>454.16299400000003</v>
      </c>
      <c r="D143" s="26">
        <f>'Bitcoin Data'!K143</f>
        <v>3522.0649458784628</v>
      </c>
      <c r="E143" s="25">
        <f>'Bitcoin Data'!J143</f>
        <v>1353.3975338223213</v>
      </c>
      <c r="F143" s="25">
        <f t="shared" si="14"/>
        <v>4.7667540117139593</v>
      </c>
      <c r="G143" s="23">
        <f>'Emissions Factors'!$AB$39/1000</f>
        <v>0.49266147344102867</v>
      </c>
      <c r="H143" s="23">
        <f>'Emissions Factors'!$AE$39/1000</f>
        <v>0.32422903788805163</v>
      </c>
      <c r="I143" s="26">
        <f t="shared" si="19"/>
        <v>2348.3960549419339</v>
      </c>
      <c r="J143" s="26">
        <f t="shared" si="20"/>
        <v>1545.5200670670274</v>
      </c>
      <c r="K143" s="23">
        <f t="shared" si="15"/>
        <v>0.66676682316435931</v>
      </c>
      <c r="L143" s="23">
        <f t="shared" si="15"/>
        <v>0.43881078027127307</v>
      </c>
      <c r="M143" s="26">
        <f>K143*'Social Cost of Carbon'!$C$5</f>
        <v>66.676682316435929</v>
      </c>
      <c r="N143" s="26">
        <f>L143*'Social Cost of Carbon'!$C$5</f>
        <v>43.881078027127309</v>
      </c>
      <c r="O143" s="23">
        <f t="shared" si="16"/>
        <v>0.14681223084511355</v>
      </c>
      <c r="P143" s="23">
        <f t="shared" si="17"/>
        <v>9.6619668724324342E-2</v>
      </c>
      <c r="Q143" s="27"/>
    </row>
    <row r="144" spans="1:17" x14ac:dyDescent="0.25">
      <c r="A144" s="24">
        <f t="shared" si="18"/>
        <v>2016</v>
      </c>
      <c r="B144" s="32">
        <v>42507</v>
      </c>
      <c r="C144" s="28">
        <f>'Bitcoin Data'!C144</f>
        <v>453.78298999999998</v>
      </c>
      <c r="D144" s="26">
        <f>'Bitcoin Data'!K144</f>
        <v>3554.5803620406195</v>
      </c>
      <c r="E144" s="25">
        <f>'Bitcoin Data'!J144</f>
        <v>1352.4010605724472</v>
      </c>
      <c r="F144" s="25">
        <f t="shared" si="14"/>
        <v>4.8072182515137269</v>
      </c>
      <c r="G144" s="23">
        <f>'Emissions Factors'!$AB$39/1000</f>
        <v>0.49266147344102867</v>
      </c>
      <c r="H144" s="23">
        <f>'Emissions Factors'!$AE$39/1000</f>
        <v>0.32422903788805163</v>
      </c>
      <c r="I144" s="26">
        <f t="shared" si="19"/>
        <v>2368.3312269433582</v>
      </c>
      <c r="J144" s="26">
        <f t="shared" si="20"/>
        <v>1558.6397486061774</v>
      </c>
      <c r="K144" s="23">
        <f t="shared" si="15"/>
        <v>0.66627589918483165</v>
      </c>
      <c r="L144" s="23">
        <f t="shared" si="15"/>
        <v>0.43848769470818516</v>
      </c>
      <c r="M144" s="26">
        <f>K144*'Social Cost of Carbon'!$C$5</f>
        <v>66.627589918483167</v>
      </c>
      <c r="N144" s="26">
        <f>L144*'Social Cost of Carbon'!$C$5</f>
        <v>43.848769470818517</v>
      </c>
      <c r="O144" s="23">
        <f t="shared" si="16"/>
        <v>0.14682698864160415</v>
      </c>
      <c r="P144" s="23">
        <f t="shared" si="17"/>
        <v>9.6629381085479915E-2</v>
      </c>
      <c r="Q144" s="27"/>
    </row>
    <row r="145" spans="1:17" x14ac:dyDescent="0.25">
      <c r="A145" s="24">
        <f t="shared" si="18"/>
        <v>2016</v>
      </c>
      <c r="B145" s="32">
        <v>42508</v>
      </c>
      <c r="C145" s="28">
        <f>'Bitcoin Data'!C145</f>
        <v>454.618988</v>
      </c>
      <c r="D145" s="26">
        <f>'Bitcoin Data'!K145</f>
        <v>3839.8884563992347</v>
      </c>
      <c r="E145" s="25">
        <f>'Bitcoin Data'!J145</f>
        <v>1272.2410267329853</v>
      </c>
      <c r="F145" s="25">
        <f t="shared" si="14"/>
        <v>4.8852636323095</v>
      </c>
      <c r="G145" s="23">
        <f>'Emissions Factors'!$AB$39/1000</f>
        <v>0.49266147344102867</v>
      </c>
      <c r="H145" s="23">
        <f>'Emissions Factors'!$AE$39/1000</f>
        <v>0.32422903788805163</v>
      </c>
      <c r="I145" s="26">
        <f t="shared" si="19"/>
        <v>2406.78117924147</v>
      </c>
      <c r="J145" s="26">
        <f t="shared" si="20"/>
        <v>1583.9443273331976</v>
      </c>
      <c r="K145" s="23">
        <f t="shared" si="15"/>
        <v>0.6267841388023998</v>
      </c>
      <c r="L145" s="23">
        <f t="shared" si="15"/>
        <v>0.41249748405934283</v>
      </c>
      <c r="M145" s="26">
        <f>K145*'Social Cost of Carbon'!$C$5</f>
        <v>62.67841388023998</v>
      </c>
      <c r="N145" s="26">
        <f>L145*'Social Cost of Carbon'!$C$5</f>
        <v>41.249748405934284</v>
      </c>
      <c r="O145" s="23">
        <f t="shared" si="16"/>
        <v>0.13787020677684492</v>
      </c>
      <c r="P145" s="23">
        <f t="shared" si="17"/>
        <v>9.0734768002990421E-2</v>
      </c>
      <c r="Q145" s="27"/>
    </row>
    <row r="146" spans="1:17" x14ac:dyDescent="0.25">
      <c r="A146" s="24">
        <f t="shared" si="18"/>
        <v>2016</v>
      </c>
      <c r="B146" s="32">
        <v>42509</v>
      </c>
      <c r="C146" s="28">
        <f>'Bitcoin Data'!C146</f>
        <v>438.71499599999999</v>
      </c>
      <c r="D146" s="26">
        <f>'Bitcoin Data'!K146</f>
        <v>2988.5508065167064</v>
      </c>
      <c r="E146" s="25">
        <f>'Bitcoin Data'!J146</f>
        <v>1578.0558747443965</v>
      </c>
      <c r="F146" s="25">
        <f t="shared" si="14"/>
        <v>4.7161001571957923</v>
      </c>
      <c r="G146" s="23">
        <f>'Emissions Factors'!$AB$39/1000</f>
        <v>0.49266147344102867</v>
      </c>
      <c r="H146" s="23">
        <f>'Emissions Factors'!$AE$39/1000</f>
        <v>0.32422903788805163</v>
      </c>
      <c r="I146" s="26">
        <f t="shared" si="19"/>
        <v>2323.4408523395464</v>
      </c>
      <c r="J146" s="26">
        <f t="shared" si="20"/>
        <v>1529.0966165512807</v>
      </c>
      <c r="K146" s="23">
        <f t="shared" si="15"/>
        <v>0.77744733242384578</v>
      </c>
      <c r="L146" s="23">
        <f t="shared" si="15"/>
        <v>0.51165153800196339</v>
      </c>
      <c r="M146" s="26">
        <f>K146*'Social Cost of Carbon'!$C$5</f>
        <v>77.744733242384584</v>
      </c>
      <c r="N146" s="26">
        <f>L146*'Social Cost of Carbon'!$C$5</f>
        <v>51.165153800196336</v>
      </c>
      <c r="O146" s="23">
        <f t="shared" si="16"/>
        <v>0.17721011123673691</v>
      </c>
      <c r="P146" s="23">
        <f t="shared" si="17"/>
        <v>0.11662503964235664</v>
      </c>
      <c r="Q146" s="27"/>
    </row>
    <row r="147" spans="1:17" x14ac:dyDescent="0.25">
      <c r="A147" s="24">
        <f t="shared" si="18"/>
        <v>2016</v>
      </c>
      <c r="B147" s="32">
        <v>42510</v>
      </c>
      <c r="C147" s="28">
        <f>'Bitcoin Data'!C147</f>
        <v>442.675995</v>
      </c>
      <c r="D147" s="26">
        <f>'Bitcoin Data'!K147</f>
        <v>3744.4590522507015</v>
      </c>
      <c r="E147" s="25">
        <f>'Bitcoin Data'!J147</f>
        <v>1265.9810534893463</v>
      </c>
      <c r="F147" s="25">
        <f t="shared" si="14"/>
        <v>4.7404142157160623</v>
      </c>
      <c r="G147" s="23">
        <f>'Emissions Factors'!$AB$39/1000</f>
        <v>0.49266147344102867</v>
      </c>
      <c r="H147" s="23">
        <f>'Emissions Factors'!$AE$39/1000</f>
        <v>0.32422903788805163</v>
      </c>
      <c r="I147" s="26">
        <f t="shared" si="19"/>
        <v>2335.4194522354733</v>
      </c>
      <c r="J147" s="26">
        <f t="shared" si="20"/>
        <v>1536.9799403524619</v>
      </c>
      <c r="K147" s="23">
        <f t="shared" si="15"/>
        <v>0.62370009116048708</v>
      </c>
      <c r="L147" s="23">
        <f t="shared" si="15"/>
        <v>0.41046781895735279</v>
      </c>
      <c r="M147" s="26">
        <f>K147*'Social Cost of Carbon'!$C$5</f>
        <v>62.370009116048706</v>
      </c>
      <c r="N147" s="26">
        <f>L147*'Social Cost of Carbon'!$C$5</f>
        <v>41.046781895735279</v>
      </c>
      <c r="O147" s="23">
        <f t="shared" si="16"/>
        <v>0.14089313588383917</v>
      </c>
      <c r="P147" s="23">
        <f t="shared" si="17"/>
        <v>9.2724209939902616E-2</v>
      </c>
      <c r="Q147" s="27"/>
    </row>
    <row r="148" spans="1:17" x14ac:dyDescent="0.25">
      <c r="A148" s="24">
        <f t="shared" si="18"/>
        <v>2016</v>
      </c>
      <c r="B148" s="32">
        <v>42511</v>
      </c>
      <c r="C148" s="28">
        <f>'Bitcoin Data'!C148</f>
        <v>443.18798800000002</v>
      </c>
      <c r="D148" s="26">
        <f>'Bitcoin Data'!K148</f>
        <v>3479.8903107861056</v>
      </c>
      <c r="E148" s="25">
        <f>'Bitcoin Data'!J148</f>
        <v>1364.5836280342273</v>
      </c>
      <c r="F148" s="25">
        <f t="shared" si="14"/>
        <v>4.7486013454536593</v>
      </c>
      <c r="G148" s="23">
        <f>'Emissions Factors'!$AB$39/1000</f>
        <v>0.49266147344102867</v>
      </c>
      <c r="H148" s="23">
        <f>'Emissions Factors'!$AE$39/1000</f>
        <v>0.32422903788805163</v>
      </c>
      <c r="I148" s="26">
        <f t="shared" si="19"/>
        <v>2339.4529356352509</v>
      </c>
      <c r="J148" s="26">
        <f t="shared" si="20"/>
        <v>1539.6344455503474</v>
      </c>
      <c r="K148" s="23">
        <f t="shared" si="15"/>
        <v>0.6722777808208471</v>
      </c>
      <c r="L148" s="23">
        <f t="shared" si="15"/>
        <v>0.44243763683532444</v>
      </c>
      <c r="M148" s="26">
        <f>K148*'Social Cost of Carbon'!$C$5</f>
        <v>67.227778082084711</v>
      </c>
      <c r="N148" s="26">
        <f>L148*'Social Cost of Carbon'!$C$5</f>
        <v>44.243763683532443</v>
      </c>
      <c r="O148" s="23">
        <f t="shared" si="16"/>
        <v>0.15169133618775946</v>
      </c>
      <c r="P148" s="23">
        <f t="shared" si="17"/>
        <v>9.9830692350651978E-2</v>
      </c>
      <c r="Q148" s="27"/>
    </row>
    <row r="149" spans="1:17" x14ac:dyDescent="0.25">
      <c r="A149" s="24">
        <f t="shared" si="18"/>
        <v>2016</v>
      </c>
      <c r="B149" s="32">
        <v>42512</v>
      </c>
      <c r="C149" s="28">
        <f>'Bitcoin Data'!C149</f>
        <v>439.32299799999998</v>
      </c>
      <c r="D149" s="26">
        <f>'Bitcoin Data'!K149</f>
        <v>4602.7701857599504</v>
      </c>
      <c r="E149" s="25">
        <f>'Bitcoin Data'!J149</f>
        <v>1081.2371254229654</v>
      </c>
      <c r="F149" s="25">
        <f t="shared" si="14"/>
        <v>4.9766860046336179</v>
      </c>
      <c r="G149" s="23">
        <f>'Emissions Factors'!$AB$39/1000</f>
        <v>0.49266147344102867</v>
      </c>
      <c r="H149" s="23">
        <f>'Emissions Factors'!$AE$39/1000</f>
        <v>0.32422903788805163</v>
      </c>
      <c r="I149" s="26">
        <f t="shared" si="19"/>
        <v>2451.821459896144</v>
      </c>
      <c r="J149" s="26">
        <f t="shared" si="20"/>
        <v>1613.5861151532895</v>
      </c>
      <c r="K149" s="23">
        <f t="shared" si="15"/>
        <v>0.53268387535002049</v>
      </c>
      <c r="L149" s="23">
        <f t="shared" si="15"/>
        <v>0.3505684729047307</v>
      </c>
      <c r="M149" s="26">
        <f>K149*'Social Cost of Carbon'!$C$5</f>
        <v>53.268387535002049</v>
      </c>
      <c r="N149" s="26">
        <f>L149*'Social Cost of Carbon'!$C$5</f>
        <v>35.056847290473073</v>
      </c>
      <c r="O149" s="23">
        <f t="shared" si="16"/>
        <v>0.12125107899541843</v>
      </c>
      <c r="P149" s="23">
        <f t="shared" si="17"/>
        <v>7.9797432527019846E-2</v>
      </c>
      <c r="Q149" s="27"/>
    </row>
    <row r="150" spans="1:17" x14ac:dyDescent="0.25">
      <c r="A150" s="24">
        <f t="shared" si="18"/>
        <v>2016</v>
      </c>
      <c r="B150" s="32">
        <v>42513</v>
      </c>
      <c r="C150" s="28">
        <f>'Bitcoin Data'!C150</f>
        <v>444.15499899999998</v>
      </c>
      <c r="D150" s="26">
        <f>'Bitcoin Data'!K150</f>
        <v>4512.9014659965405</v>
      </c>
      <c r="E150" s="25">
        <f>'Bitcoin Data'!J150</f>
        <v>1149.6909876223804</v>
      </c>
      <c r="F150" s="25">
        <f t="shared" si="14"/>
        <v>5.1884421434840515</v>
      </c>
      <c r="G150" s="23">
        <f>'Emissions Factors'!$AB$39/1000</f>
        <v>0.49266147344102867</v>
      </c>
      <c r="H150" s="23">
        <f>'Emissions Factors'!$AE$39/1000</f>
        <v>0.32422903788805163</v>
      </c>
      <c r="I150" s="26">
        <f t="shared" si="19"/>
        <v>2556.1455512723819</v>
      </c>
      <c r="J150" s="26">
        <f t="shared" si="20"/>
        <v>1682.2436043196542</v>
      </c>
      <c r="K150" s="23">
        <f t="shared" si="15"/>
        <v>0.56640845596391343</v>
      </c>
      <c r="L150" s="23">
        <f t="shared" si="15"/>
        <v>0.37276320278536829</v>
      </c>
      <c r="M150" s="26">
        <f>K150*'Social Cost of Carbon'!$C$5</f>
        <v>56.640845596391344</v>
      </c>
      <c r="N150" s="26">
        <f>L150*'Social Cost of Carbon'!$C$5</f>
        <v>37.276320278536829</v>
      </c>
      <c r="O150" s="23">
        <f t="shared" si="16"/>
        <v>0.12752495350478166</v>
      </c>
      <c r="P150" s="23">
        <f t="shared" si="17"/>
        <v>8.3926377869129487E-2</v>
      </c>
      <c r="Q150" s="27"/>
    </row>
    <row r="151" spans="1:17" x14ac:dyDescent="0.25">
      <c r="A151" s="24">
        <f t="shared" si="18"/>
        <v>2016</v>
      </c>
      <c r="B151" s="32">
        <v>42514</v>
      </c>
      <c r="C151" s="28">
        <f>'Bitcoin Data'!C151</f>
        <v>445.98098800000002</v>
      </c>
      <c r="D151" s="26">
        <f>'Bitcoin Data'!K151</f>
        <v>3695.8748486823756</v>
      </c>
      <c r="E151" s="25">
        <f>'Bitcoin Data'!J151</f>
        <v>1398.4930570648614</v>
      </c>
      <c r="F151" s="25">
        <f t="shared" si="14"/>
        <v>5.1686553156629476</v>
      </c>
      <c r="G151" s="23">
        <f>'Emissions Factors'!$AB$39/1000</f>
        <v>0.49266147344102867</v>
      </c>
      <c r="H151" s="23">
        <f>'Emissions Factors'!$AE$39/1000</f>
        <v>0.32422903788805163</v>
      </c>
      <c r="I151" s="26">
        <f t="shared" si="19"/>
        <v>2546.3973435233129</v>
      </c>
      <c r="J151" s="26">
        <f t="shared" si="20"/>
        <v>1675.8281401723614</v>
      </c>
      <c r="K151" s="23">
        <f t="shared" si="15"/>
        <v>0.68898365009062323</v>
      </c>
      <c r="L151" s="23">
        <f t="shared" si="15"/>
        <v>0.45343205838526013</v>
      </c>
      <c r="M151" s="26">
        <f>K151*'Social Cost of Carbon'!$C$5</f>
        <v>68.898365009062317</v>
      </c>
      <c r="N151" s="26">
        <f>L151*'Social Cost of Carbon'!$C$5</f>
        <v>45.343205838526011</v>
      </c>
      <c r="O151" s="23">
        <f t="shared" si="16"/>
        <v>0.15448722448469554</v>
      </c>
      <c r="P151" s="23">
        <f t="shared" si="17"/>
        <v>0.10167071480304</v>
      </c>
      <c r="Q151" s="27"/>
    </row>
    <row r="152" spans="1:17" x14ac:dyDescent="0.25">
      <c r="A152" s="24">
        <f t="shared" si="18"/>
        <v>2016</v>
      </c>
      <c r="B152" s="32">
        <v>42515</v>
      </c>
      <c r="C152" s="28">
        <f>'Bitcoin Data'!C152</f>
        <v>449.59899899999999</v>
      </c>
      <c r="D152" s="26">
        <f>'Bitcoin Data'!K152</f>
        <v>3443.0262777938319</v>
      </c>
      <c r="E152" s="25">
        <f>'Bitcoin Data'!J152</f>
        <v>1534.0130040159822</v>
      </c>
      <c r="F152" s="25">
        <f t="shared" si="14"/>
        <v>5.281647083304482</v>
      </c>
      <c r="G152" s="23">
        <f>'Emissions Factors'!$AB$39/1000</f>
        <v>0.49266147344102867</v>
      </c>
      <c r="H152" s="23">
        <f>'Emissions Factors'!$AE$39/1000</f>
        <v>0.32422903788805163</v>
      </c>
      <c r="I152" s="26">
        <f t="shared" si="19"/>
        <v>2602.0640342562979</v>
      </c>
      <c r="J152" s="26">
        <f t="shared" si="20"/>
        <v>1712.4633522840463</v>
      </c>
      <c r="K152" s="23">
        <f t="shared" si="15"/>
        <v>0.75574910683621244</v>
      </c>
      <c r="L152" s="23">
        <f t="shared" si="15"/>
        <v>0.4973715603998618</v>
      </c>
      <c r="M152" s="26">
        <f>K152*'Social Cost of Carbon'!$C$5</f>
        <v>75.574910683621241</v>
      </c>
      <c r="N152" s="26">
        <f>L152*'Social Cost of Carbon'!$C$5</f>
        <v>49.737156039986182</v>
      </c>
      <c r="O152" s="23">
        <f t="shared" si="16"/>
        <v>0.16809403680105001</v>
      </c>
      <c r="P152" s="23">
        <f t="shared" si="17"/>
        <v>0.1106255933634456</v>
      </c>
      <c r="Q152" s="27"/>
    </row>
    <row r="153" spans="1:17" x14ac:dyDescent="0.25">
      <c r="A153" s="24">
        <f t="shared" si="18"/>
        <v>2016</v>
      </c>
      <c r="B153" s="32">
        <v>42516</v>
      </c>
      <c r="C153" s="28">
        <f>'Bitcoin Data'!C153</f>
        <v>453.38400300000001</v>
      </c>
      <c r="D153" s="26">
        <f>'Bitcoin Data'!K153</f>
        <v>3350.2223141350605</v>
      </c>
      <c r="E153" s="25">
        <f>'Bitcoin Data'!J153</f>
        <v>1562.1872668564395</v>
      </c>
      <c r="F153" s="25">
        <f t="shared" si="14"/>
        <v>5.233674640280106</v>
      </c>
      <c r="G153" s="23">
        <f>'Emissions Factors'!$AB$39/1000</f>
        <v>0.49266147344102867</v>
      </c>
      <c r="H153" s="23">
        <f>'Emissions Factors'!$AE$39/1000</f>
        <v>0.32422903788805163</v>
      </c>
      <c r="I153" s="26">
        <f t="shared" si="19"/>
        <v>2578.429859791343</v>
      </c>
      <c r="J153" s="26">
        <f t="shared" si="20"/>
        <v>1696.9092932371134</v>
      </c>
      <c r="K153" s="23">
        <f t="shared" si="15"/>
        <v>0.7696294806803069</v>
      </c>
      <c r="L153" s="23">
        <f t="shared" si="15"/>
        <v>0.50650647453382835</v>
      </c>
      <c r="M153" s="26">
        <f>K153*'Social Cost of Carbon'!$C$5</f>
        <v>76.962948068030684</v>
      </c>
      <c r="N153" s="26">
        <f>L153*'Social Cost of Carbon'!$C$5</f>
        <v>50.650647453382838</v>
      </c>
      <c r="O153" s="23">
        <f t="shared" si="16"/>
        <v>0.16975223554155855</v>
      </c>
      <c r="P153" s="23">
        <f t="shared" si="17"/>
        <v>0.11171688263862904</v>
      </c>
      <c r="Q153" s="27"/>
    </row>
    <row r="154" spans="1:17" x14ac:dyDescent="0.25">
      <c r="A154" s="24">
        <f t="shared" si="18"/>
        <v>2016</v>
      </c>
      <c r="B154" s="32">
        <v>42517</v>
      </c>
      <c r="C154" s="28">
        <f>'Bitcoin Data'!C154</f>
        <v>473.46398900000003</v>
      </c>
      <c r="D154" s="26">
        <f>'Bitcoin Data'!K154</f>
        <v>3490.3510811439392</v>
      </c>
      <c r="E154" s="25">
        <f>'Bitcoin Data'!J154</f>
        <v>1501.1449432335571</v>
      </c>
      <c r="F154" s="25">
        <f t="shared" si="14"/>
        <v>5.239522875569004</v>
      </c>
      <c r="G154" s="23">
        <f>'Emissions Factors'!$AB$39/1000</f>
        <v>0.49266147344102867</v>
      </c>
      <c r="H154" s="23">
        <f>'Emissions Factors'!$AE$39/1000</f>
        <v>0.32422903788805163</v>
      </c>
      <c r="I154" s="26">
        <f t="shared" si="19"/>
        <v>2581.3110600058012</v>
      </c>
      <c r="J154" s="26">
        <f t="shared" si="20"/>
        <v>1698.8054609381757</v>
      </c>
      <c r="K154" s="23">
        <f t="shared" si="15"/>
        <v>0.73955627958199366</v>
      </c>
      <c r="L154" s="23">
        <f t="shared" si="15"/>
        <v>0.48671478067513008</v>
      </c>
      <c r="M154" s="26">
        <f>K154*'Social Cost of Carbon'!$C$5</f>
        <v>73.955627958199372</v>
      </c>
      <c r="N154" s="26">
        <f>L154*'Social Cost of Carbon'!$C$5</f>
        <v>48.671478067513007</v>
      </c>
      <c r="O154" s="23">
        <f t="shared" si="16"/>
        <v>0.15620116772639991</v>
      </c>
      <c r="P154" s="23">
        <f t="shared" si="17"/>
        <v>0.10279869049874668</v>
      </c>
      <c r="Q154" s="27"/>
    </row>
    <row r="155" spans="1:17" x14ac:dyDescent="0.25">
      <c r="A155" s="24">
        <f t="shared" si="18"/>
        <v>2016</v>
      </c>
      <c r="B155" s="32">
        <v>42518</v>
      </c>
      <c r="C155" s="28">
        <f>'Bitcoin Data'!C155</f>
        <v>530.03997800000002</v>
      </c>
      <c r="D155" s="26">
        <f>'Bitcoin Data'!K155</f>
        <v>3308.0386444503561</v>
      </c>
      <c r="E155" s="25">
        <f>'Bitcoin Data'!J155</f>
        <v>1506.1968620867133</v>
      </c>
      <c r="F155" s="25">
        <f t="shared" si="14"/>
        <v>4.9825574259327112</v>
      </c>
      <c r="G155" s="23">
        <f>'Emissions Factors'!$AB$39/1000</f>
        <v>0.49266147344102867</v>
      </c>
      <c r="H155" s="23">
        <f>'Emissions Factors'!$AE$39/1000</f>
        <v>0.32422903788805163</v>
      </c>
      <c r="I155" s="26">
        <f t="shared" si="19"/>
        <v>2454.7140829645487</v>
      </c>
      <c r="J155" s="26">
        <f t="shared" si="20"/>
        <v>1615.4898004321301</v>
      </c>
      <c r="K155" s="23">
        <f t="shared" si="15"/>
        <v>0.742045165367894</v>
      </c>
      <c r="L155" s="23">
        <f t="shared" si="15"/>
        <v>0.4883527594643774</v>
      </c>
      <c r="M155" s="26">
        <f>K155*'Social Cost of Carbon'!$C$5</f>
        <v>74.204516536789399</v>
      </c>
      <c r="N155" s="26">
        <f>L155*'Social Cost of Carbon'!$C$5</f>
        <v>48.83527594643774</v>
      </c>
      <c r="O155" s="23">
        <f t="shared" si="16"/>
        <v>0.13999796169486181</v>
      </c>
      <c r="P155" s="23">
        <f t="shared" si="17"/>
        <v>9.2135080321125773E-2</v>
      </c>
      <c r="Q155" s="27"/>
    </row>
    <row r="156" spans="1:17" x14ac:dyDescent="0.25">
      <c r="A156" s="24">
        <f t="shared" si="18"/>
        <v>2016</v>
      </c>
      <c r="B156" s="32">
        <v>42519</v>
      </c>
      <c r="C156" s="28">
        <f>'Bitcoin Data'!C156</f>
        <v>526.23297100000002</v>
      </c>
      <c r="D156" s="26">
        <f>'Bitcoin Data'!K156</f>
        <v>3697.9409298425417</v>
      </c>
      <c r="E156" s="25">
        <f>'Bitcoin Data'!J156</f>
        <v>1303.063824928837</v>
      </c>
      <c r="F156" s="25">
        <f t="shared" si="14"/>
        <v>4.8186530524015225</v>
      </c>
      <c r="G156" s="23">
        <f>'Emissions Factors'!$AB$39/1000</f>
        <v>0.49266147344102867</v>
      </c>
      <c r="H156" s="23">
        <f>'Emissions Factors'!$AE$39/1000</f>
        <v>0.32422903788805163</v>
      </c>
      <c r="I156" s="26">
        <f t="shared" si="19"/>
        <v>2373.9647127972444</v>
      </c>
      <c r="J156" s="26">
        <f t="shared" si="20"/>
        <v>1562.3472430964689</v>
      </c>
      <c r="K156" s="23">
        <f t="shared" si="15"/>
        <v>0.64196934397714345</v>
      </c>
      <c r="L156" s="23">
        <f t="shared" si="15"/>
        <v>0.42249113026340135</v>
      </c>
      <c r="M156" s="26">
        <f>K156*'Social Cost of Carbon'!$C$5</f>
        <v>64.196934397714344</v>
      </c>
      <c r="N156" s="26">
        <f>L156*'Social Cost of Carbon'!$C$5</f>
        <v>42.249113026340133</v>
      </c>
      <c r="O156" s="23">
        <f t="shared" si="16"/>
        <v>0.12199337163485019</v>
      </c>
      <c r="P156" s="23">
        <f t="shared" si="17"/>
        <v>8.0285948153446529E-2</v>
      </c>
      <c r="Q156" s="27"/>
    </row>
    <row r="157" spans="1:17" x14ac:dyDescent="0.25">
      <c r="A157" s="24">
        <f t="shared" si="18"/>
        <v>2016</v>
      </c>
      <c r="B157" s="32">
        <v>42520</v>
      </c>
      <c r="C157" s="28">
        <f>'Bitcoin Data'!C157</f>
        <v>533.864014</v>
      </c>
      <c r="D157" s="26">
        <f>'Bitcoin Data'!K157</f>
        <v>3581.18221383014</v>
      </c>
      <c r="E157" s="25">
        <f>'Bitcoin Data'!J157</f>
        <v>1341.7652692714332</v>
      </c>
      <c r="F157" s="25">
        <f t="shared" si="14"/>
        <v>4.8051059174498656</v>
      </c>
      <c r="G157" s="23">
        <f>'Emissions Factors'!$AB$39/1000</f>
        <v>0.49266147344102867</v>
      </c>
      <c r="H157" s="23">
        <f>'Emissions Factors'!$AE$39/1000</f>
        <v>0.32422903788805163</v>
      </c>
      <c r="I157" s="26">
        <f t="shared" si="19"/>
        <v>2367.2905613310568</v>
      </c>
      <c r="J157" s="26">
        <f t="shared" si="20"/>
        <v>1557.9548685649536</v>
      </c>
      <c r="K157" s="23">
        <f t="shared" si="15"/>
        <v>0.66103605457126291</v>
      </c>
      <c r="L157" s="23">
        <f t="shared" si="15"/>
        <v>0.4350392623274793</v>
      </c>
      <c r="M157" s="26">
        <f>K157*'Social Cost of Carbon'!$C$5</f>
        <v>66.103605457126292</v>
      </c>
      <c r="N157" s="26">
        <f>L157*'Social Cost of Carbon'!$C$5</f>
        <v>43.503926232747929</v>
      </c>
      <c r="O157" s="23">
        <f t="shared" si="16"/>
        <v>0.12382105503205221</v>
      </c>
      <c r="P157" s="23">
        <f t="shared" si="17"/>
        <v>8.1488778213000004E-2</v>
      </c>
      <c r="Q157" s="27"/>
    </row>
    <row r="158" spans="1:17" x14ac:dyDescent="0.25">
      <c r="A158" s="24">
        <f t="shared" si="18"/>
        <v>2016</v>
      </c>
      <c r="B158" s="32">
        <v>42521</v>
      </c>
      <c r="C158" s="28">
        <f>'Bitcoin Data'!C158</f>
        <v>531.385986</v>
      </c>
      <c r="D158" s="26">
        <f>'Bitcoin Data'!K158</f>
        <v>3185.6927186157245</v>
      </c>
      <c r="E158" s="25">
        <f>'Bitcoin Data'!J158</f>
        <v>1486.8995225056692</v>
      </c>
      <c r="F158" s="25">
        <f t="shared" si="14"/>
        <v>4.7368049821595086</v>
      </c>
      <c r="G158" s="23">
        <f>'Emissions Factors'!$AB$39/1000</f>
        <v>0.49266147344102867</v>
      </c>
      <c r="H158" s="23">
        <f>'Emissions Factors'!$AE$39/1000</f>
        <v>0.32422903788805163</v>
      </c>
      <c r="I158" s="26">
        <f t="shared" si="19"/>
        <v>2333.6413219135093</v>
      </c>
      <c r="J158" s="26">
        <f t="shared" si="20"/>
        <v>1535.8097220289071</v>
      </c>
      <c r="K158" s="23">
        <f t="shared" si="15"/>
        <v>0.73253810961640498</v>
      </c>
      <c r="L158" s="23">
        <f t="shared" si="15"/>
        <v>0.48209600161821653</v>
      </c>
      <c r="M158" s="26">
        <f>K158*'Social Cost of Carbon'!$C$5</f>
        <v>73.253810961640497</v>
      </c>
      <c r="N158" s="26">
        <f>L158*'Social Cost of Carbon'!$C$5</f>
        <v>48.209600161821655</v>
      </c>
      <c r="O158" s="23">
        <f t="shared" si="16"/>
        <v>0.13785423946359115</v>
      </c>
      <c r="P158" s="23">
        <f t="shared" si="17"/>
        <v>9.0724259637930404E-2</v>
      </c>
      <c r="Q158" s="27"/>
    </row>
    <row r="159" spans="1:17" x14ac:dyDescent="0.25">
      <c r="A159" s="24">
        <f t="shared" si="18"/>
        <v>2016</v>
      </c>
      <c r="B159" s="32">
        <v>42522</v>
      </c>
      <c r="C159" s="28">
        <f>'Bitcoin Data'!C159</f>
        <v>536.919983</v>
      </c>
      <c r="D159" s="26">
        <f>'Bitcoin Data'!K159</f>
        <v>3578.7278415015853</v>
      </c>
      <c r="E159" s="25">
        <f>'Bitcoin Data'!J159</f>
        <v>1333.5960646620938</v>
      </c>
      <c r="F159" s="25">
        <f t="shared" si="14"/>
        <v>4.7725773659231843</v>
      </c>
      <c r="G159" s="23">
        <f>'Emissions Factors'!$AB$39/1000</f>
        <v>0.49266147344102867</v>
      </c>
      <c r="H159" s="23">
        <f>'Emissions Factors'!$AE$39/1000</f>
        <v>0.32422903788805163</v>
      </c>
      <c r="I159" s="26">
        <f t="shared" si="19"/>
        <v>2351.2649972070199</v>
      </c>
      <c r="J159" s="26">
        <f t="shared" si="20"/>
        <v>1547.4081675995658</v>
      </c>
      <c r="K159" s="23">
        <f t="shared" si="15"/>
        <v>0.65701140219158449</v>
      </c>
      <c r="L159" s="23">
        <f t="shared" si="15"/>
        <v>0.4323905689766826</v>
      </c>
      <c r="M159" s="26">
        <f>K159*'Social Cost of Carbon'!$C$5</f>
        <v>65.701140219158447</v>
      </c>
      <c r="N159" s="26">
        <f>L159*'Social Cost of Carbon'!$C$5</f>
        <v>43.239056897668263</v>
      </c>
      <c r="O159" s="23">
        <f t="shared" si="16"/>
        <v>0.1223667255818237</v>
      </c>
      <c r="P159" s="23">
        <f t="shared" si="17"/>
        <v>8.053165884434639E-2</v>
      </c>
      <c r="Q159" s="27"/>
    </row>
    <row r="160" spans="1:17" x14ac:dyDescent="0.25">
      <c r="A160" s="24">
        <f t="shared" si="18"/>
        <v>2016</v>
      </c>
      <c r="B160" s="32">
        <v>42523</v>
      </c>
      <c r="C160" s="28">
        <f>'Bitcoin Data'!C160</f>
        <v>537.97198500000002</v>
      </c>
      <c r="D160" s="26">
        <f>'Bitcoin Data'!K160</f>
        <v>3470.8896134140673</v>
      </c>
      <c r="E160" s="25">
        <f>'Bitcoin Data'!J160</f>
        <v>1372.7153465977419</v>
      </c>
      <c r="F160" s="25">
        <f t="shared" si="14"/>
        <v>4.7645434386801941</v>
      </c>
      <c r="G160" s="23">
        <f>'Emissions Factors'!$AB$39/1000</f>
        <v>0.49266147344102867</v>
      </c>
      <c r="H160" s="23">
        <f>'Emissions Factors'!$AE$39/1000</f>
        <v>0.32422903788805163</v>
      </c>
      <c r="I160" s="26">
        <f t="shared" si="19"/>
        <v>2347.30699077397</v>
      </c>
      <c r="J160" s="26">
        <f t="shared" si="20"/>
        <v>1544.8033350991084</v>
      </c>
      <c r="K160" s="23">
        <f t="shared" si="15"/>
        <v>0.67628396526995593</v>
      </c>
      <c r="L160" s="23">
        <f t="shared" si="15"/>
        <v>0.4450741761215492</v>
      </c>
      <c r="M160" s="26">
        <f>K160*'Social Cost of Carbon'!$C$5</f>
        <v>67.628396526995587</v>
      </c>
      <c r="N160" s="26">
        <f>L160*'Social Cost of Carbon'!$C$5</f>
        <v>44.507417612154917</v>
      </c>
      <c r="O160" s="23">
        <f t="shared" si="16"/>
        <v>0.12570988529634231</v>
      </c>
      <c r="P160" s="23">
        <f t="shared" si="17"/>
        <v>8.273185008352231E-2</v>
      </c>
      <c r="Q160" s="27"/>
    </row>
    <row r="161" spans="1:17" x14ac:dyDescent="0.25">
      <c r="A161" s="24">
        <f t="shared" si="18"/>
        <v>2016</v>
      </c>
      <c r="B161" s="32">
        <v>42524</v>
      </c>
      <c r="C161" s="28">
        <f>'Bitcoin Data'!C161</f>
        <v>569.19397000000004</v>
      </c>
      <c r="D161" s="26">
        <f>'Bitcoin Data'!K161</f>
        <v>3525.031030202741</v>
      </c>
      <c r="E161" s="25">
        <f>'Bitcoin Data'!J161</f>
        <v>1364.8661512624246</v>
      </c>
      <c r="F161" s="25">
        <f t="shared" si="14"/>
        <v>4.811195535273435</v>
      </c>
      <c r="G161" s="23">
        <f>'Emissions Factors'!$AB$39/1000</f>
        <v>0.49266147344102867</v>
      </c>
      <c r="H161" s="23">
        <f>'Emissions Factors'!$AE$39/1000</f>
        <v>0.32422903788805163</v>
      </c>
      <c r="I161" s="26">
        <f t="shared" si="19"/>
        <v>2370.290681420709</v>
      </c>
      <c r="J161" s="26">
        <f t="shared" si="20"/>
        <v>1559.9292994929954</v>
      </c>
      <c r="K161" s="23">
        <f t="shared" si="15"/>
        <v>0.67241696913073201</v>
      </c>
      <c r="L161" s="23">
        <f t="shared" si="15"/>
        <v>0.44252923906978392</v>
      </c>
      <c r="M161" s="26">
        <f>K161*'Social Cost of Carbon'!$C$5</f>
        <v>67.241696913073199</v>
      </c>
      <c r="N161" s="26">
        <f>L161*'Social Cost of Carbon'!$C$5</f>
        <v>44.252923906978396</v>
      </c>
      <c r="O161" s="23">
        <f t="shared" si="16"/>
        <v>0.1181349424925798</v>
      </c>
      <c r="P161" s="23">
        <f t="shared" si="17"/>
        <v>7.7746649190571004E-2</v>
      </c>
      <c r="Q161" s="27"/>
    </row>
    <row r="162" spans="1:17" x14ac:dyDescent="0.25">
      <c r="A162" s="24">
        <f t="shared" si="18"/>
        <v>2016</v>
      </c>
      <c r="B162" s="32">
        <v>42525</v>
      </c>
      <c r="C162" s="28">
        <f>'Bitcoin Data'!C162</f>
        <v>572.72699</v>
      </c>
      <c r="D162" s="26">
        <f>'Bitcoin Data'!K162</f>
        <v>2978.6198505127791</v>
      </c>
      <c r="E162" s="25">
        <f>'Bitcoin Data'!J162</f>
        <v>1563.0035320109359</v>
      </c>
      <c r="F162" s="25">
        <f t="shared" si="14"/>
        <v>4.6555933468693596</v>
      </c>
      <c r="G162" s="23">
        <f>'Emissions Factors'!$AB$39/1000</f>
        <v>0.49266147344102867</v>
      </c>
      <c r="H162" s="23">
        <f>'Emissions Factors'!$AE$39/1000</f>
        <v>0.32422903788805163</v>
      </c>
      <c r="I162" s="26">
        <f t="shared" si="19"/>
        <v>2293.6314780109087</v>
      </c>
      <c r="J162" s="26">
        <f t="shared" si="20"/>
        <v>1509.4785516534669</v>
      </c>
      <c r="K162" s="23">
        <f t="shared" si="15"/>
        <v>0.77003162307403972</v>
      </c>
      <c r="L162" s="23">
        <f t="shared" si="15"/>
        <v>0.50677113139953234</v>
      </c>
      <c r="M162" s="26">
        <f>K162*'Social Cost of Carbon'!$C$5</f>
        <v>77.003162307403969</v>
      </c>
      <c r="N162" s="26">
        <f>L162*'Social Cost of Carbon'!$C$5</f>
        <v>50.677113139953235</v>
      </c>
      <c r="O162" s="23">
        <f t="shared" si="16"/>
        <v>0.13445003230492764</v>
      </c>
      <c r="P162" s="23">
        <f t="shared" si="17"/>
        <v>8.8483892019744409E-2</v>
      </c>
      <c r="Q162" s="27"/>
    </row>
    <row r="163" spans="1:17" x14ac:dyDescent="0.25">
      <c r="A163" s="24">
        <f t="shared" si="18"/>
        <v>2016</v>
      </c>
      <c r="B163" s="32">
        <v>42526</v>
      </c>
      <c r="C163" s="28">
        <f>'Bitcoin Data'!C163</f>
        <v>574.97699</v>
      </c>
      <c r="D163" s="26">
        <f>'Bitcoin Data'!K163</f>
        <v>4226.6652854035019</v>
      </c>
      <c r="E163" s="25">
        <f>'Bitcoin Data'!J163</f>
        <v>1134.4889845847817</v>
      </c>
      <c r="F163" s="25">
        <f t="shared" si="14"/>
        <v>4.7951052078171648</v>
      </c>
      <c r="G163" s="23">
        <f>'Emissions Factors'!$AB$39/1000</f>
        <v>0.49266147344102867</v>
      </c>
      <c r="H163" s="23">
        <f>'Emissions Factors'!$AE$39/1000</f>
        <v>0.32422903788805163</v>
      </c>
      <c r="I163" s="26">
        <f t="shared" si="19"/>
        <v>2362.3635969879542</v>
      </c>
      <c r="J163" s="26">
        <f t="shared" si="20"/>
        <v>1554.7123481025451</v>
      </c>
      <c r="K163" s="23">
        <f t="shared" si="15"/>
        <v>0.55891901474815509</v>
      </c>
      <c r="L163" s="23">
        <f t="shared" si="15"/>
        <v>0.36783427196651641</v>
      </c>
      <c r="M163" s="26">
        <f>K163*'Social Cost of Carbon'!$C$5</f>
        <v>55.891901474815512</v>
      </c>
      <c r="N163" s="26">
        <f>L163*'Social Cost of Carbon'!$C$5</f>
        <v>36.783427196651644</v>
      </c>
      <c r="O163" s="23">
        <f t="shared" si="16"/>
        <v>9.7207196891158226E-2</v>
      </c>
      <c r="P163" s="23">
        <f t="shared" si="17"/>
        <v>6.3973737795405772E-2</v>
      </c>
      <c r="Q163" s="27"/>
    </row>
    <row r="164" spans="1:17" x14ac:dyDescent="0.25">
      <c r="A164" s="24">
        <f t="shared" si="18"/>
        <v>2016</v>
      </c>
      <c r="B164" s="32">
        <v>42527</v>
      </c>
      <c r="C164" s="28">
        <f>'Bitcoin Data'!C164</f>
        <v>585.53698699999995</v>
      </c>
      <c r="D164" s="26">
        <f>'Bitcoin Data'!K164</f>
        <v>4260.2561722665687</v>
      </c>
      <c r="E164" s="25">
        <f>'Bitcoin Data'!J164</f>
        <v>1180.0393924004552</v>
      </c>
      <c r="F164" s="25">
        <f t="shared" si="14"/>
        <v>5.0272701049917305</v>
      </c>
      <c r="G164" s="23">
        <f>'Emissions Factors'!$AB$39/1000</f>
        <v>0.49266147344102867</v>
      </c>
      <c r="H164" s="23">
        <f>'Emissions Factors'!$AE$39/1000</f>
        <v>0.32422903788805163</v>
      </c>
      <c r="I164" s="26">
        <f t="shared" si="19"/>
        <v>2476.7422973112607</v>
      </c>
      <c r="J164" s="26">
        <f t="shared" si="20"/>
        <v>1629.9869493448332</v>
      </c>
      <c r="K164" s="23">
        <f t="shared" si="15"/>
        <v>0.5813599457784645</v>
      </c>
      <c r="L164" s="23">
        <f t="shared" si="15"/>
        <v>0.38260303686800062</v>
      </c>
      <c r="M164" s="26">
        <f>K164*'Social Cost of Carbon'!$C$5</f>
        <v>58.135994577846454</v>
      </c>
      <c r="N164" s="26">
        <f>L164*'Social Cost of Carbon'!$C$5</f>
        <v>38.260303686800064</v>
      </c>
      <c r="O164" s="23">
        <f t="shared" si="16"/>
        <v>9.9286630680166507E-2</v>
      </c>
      <c r="P164" s="23">
        <f t="shared" si="17"/>
        <v>6.5342249142666148E-2</v>
      </c>
      <c r="Q164" s="27"/>
    </row>
    <row r="165" spans="1:17" x14ac:dyDescent="0.25">
      <c r="A165" s="24">
        <f t="shared" si="18"/>
        <v>2016</v>
      </c>
      <c r="B165" s="32">
        <v>42528</v>
      </c>
      <c r="C165" s="28">
        <f>'Bitcoin Data'!C165</f>
        <v>576.59698500000002</v>
      </c>
      <c r="D165" s="26">
        <f>'Bitcoin Data'!K165</f>
        <v>3501.5400291795268</v>
      </c>
      <c r="E165" s="25">
        <f>'Bitcoin Data'!J165</f>
        <v>1431.8436709331841</v>
      </c>
      <c r="F165" s="25">
        <f t="shared" si="14"/>
        <v>5.0136579292999022</v>
      </c>
      <c r="G165" s="23">
        <f>'Emissions Factors'!$AB$39/1000</f>
        <v>0.49266147344102867</v>
      </c>
      <c r="H165" s="23">
        <f>'Emissions Factors'!$AE$39/1000</f>
        <v>0.32422903788805163</v>
      </c>
      <c r="I165" s="26">
        <f t="shared" si="19"/>
        <v>2470.0361027781869</v>
      </c>
      <c r="J165" s="26">
        <f t="shared" si="20"/>
        <v>1625.5734867167084</v>
      </c>
      <c r="K165" s="23">
        <f t="shared" si="15"/>
        <v>0.70541421265915383</v>
      </c>
      <c r="L165" s="23">
        <f t="shared" si="15"/>
        <v>0.46424529583276231</v>
      </c>
      <c r="M165" s="26">
        <f>K165*'Social Cost of Carbon'!$C$5</f>
        <v>70.541421265915389</v>
      </c>
      <c r="N165" s="26">
        <f>L165*'Social Cost of Carbon'!$C$5</f>
        <v>46.424529583276232</v>
      </c>
      <c r="O165" s="23">
        <f t="shared" si="16"/>
        <v>0.12234094714511104</v>
      </c>
      <c r="P165" s="23">
        <f t="shared" si="17"/>
        <v>8.0514693609222102E-2</v>
      </c>
      <c r="Q165" s="27"/>
    </row>
    <row r="166" spans="1:17" x14ac:dyDescent="0.25">
      <c r="A166" s="24">
        <f t="shared" si="18"/>
        <v>2016</v>
      </c>
      <c r="B166" s="32">
        <v>42529</v>
      </c>
      <c r="C166" s="28">
        <f>'Bitcoin Data'!C166</f>
        <v>581.64502000000005</v>
      </c>
      <c r="D166" s="26">
        <f>'Bitcoin Data'!K166</f>
        <v>3744.5824906096541</v>
      </c>
      <c r="E166" s="25">
        <f>'Bitcoin Data'!J166</f>
        <v>1343.508262441225</v>
      </c>
      <c r="F166" s="25">
        <f t="shared" si="14"/>
        <v>5.0308775155268117</v>
      </c>
      <c r="G166" s="23">
        <f>'Emissions Factors'!$AB$39/1000</f>
        <v>0.49266147344102867</v>
      </c>
      <c r="H166" s="23">
        <f>'Emissions Factors'!$AE$39/1000</f>
        <v>0.32422903788805163</v>
      </c>
      <c r="I166" s="26">
        <f t="shared" si="19"/>
        <v>2478.5195295007807</v>
      </c>
      <c r="J166" s="26">
        <f t="shared" si="20"/>
        <v>1631.1565765918897</v>
      </c>
      <c r="K166" s="23">
        <f t="shared" si="15"/>
        <v>0.66189476015449022</v>
      </c>
      <c r="L166" s="23">
        <f t="shared" si="15"/>
        <v>0.4356043913259664</v>
      </c>
      <c r="M166" s="26">
        <f>K166*'Social Cost of Carbon'!$C$5</f>
        <v>66.189476015449017</v>
      </c>
      <c r="N166" s="26">
        <f>L166*'Social Cost of Carbon'!$C$5</f>
        <v>43.560439132596642</v>
      </c>
      <c r="O166" s="23">
        <f t="shared" si="16"/>
        <v>0.11379703038710623</v>
      </c>
      <c r="P166" s="23">
        <f t="shared" si="17"/>
        <v>7.4891794195361017E-2</v>
      </c>
      <c r="Q166" s="27"/>
    </row>
    <row r="167" spans="1:17" x14ac:dyDescent="0.25">
      <c r="A167" s="24">
        <f t="shared" si="18"/>
        <v>2016</v>
      </c>
      <c r="B167" s="32">
        <v>42530</v>
      </c>
      <c r="C167" s="28">
        <f>'Bitcoin Data'!C167</f>
        <v>574.63000499999998</v>
      </c>
      <c r="D167" s="26">
        <f>'Bitcoin Data'!K167</f>
        <v>4004.764366137043</v>
      </c>
      <c r="E167" s="25">
        <f>'Bitcoin Data'!J167</f>
        <v>1283.1879182015537</v>
      </c>
      <c r="F167" s="25">
        <f t="shared" si="14"/>
        <v>5.1388652498711567</v>
      </c>
      <c r="G167" s="23">
        <f>'Emissions Factors'!$AB$39/1000</f>
        <v>0.49266147344102867</v>
      </c>
      <c r="H167" s="23">
        <f>'Emissions Factors'!$AE$39/1000</f>
        <v>0.32422903788805163</v>
      </c>
      <c r="I167" s="26">
        <f t="shared" si="19"/>
        <v>2531.7209258164239</v>
      </c>
      <c r="J167" s="26">
        <f t="shared" si="20"/>
        <v>1666.1693358020671</v>
      </c>
      <c r="K167" s="23">
        <f t="shared" si="15"/>
        <v>0.63217725048290352</v>
      </c>
      <c r="L167" s="23">
        <f t="shared" si="15"/>
        <v>0.41604678414806162</v>
      </c>
      <c r="M167" s="26">
        <f>K167*'Social Cost of Carbon'!$C$5</f>
        <v>63.217725048290355</v>
      </c>
      <c r="N167" s="26">
        <f>L167*'Social Cost of Carbon'!$C$5</f>
        <v>41.604678414806159</v>
      </c>
      <c r="O167" s="23">
        <f t="shared" si="16"/>
        <v>0.11001466073511137</v>
      </c>
      <c r="P167" s="23">
        <f t="shared" si="17"/>
        <v>7.240255129873728E-2</v>
      </c>
      <c r="Q167" s="27"/>
    </row>
    <row r="168" spans="1:17" x14ac:dyDescent="0.25">
      <c r="A168" s="24">
        <f t="shared" si="18"/>
        <v>2016</v>
      </c>
      <c r="B168" s="32">
        <v>42531</v>
      </c>
      <c r="C168" s="28">
        <f>'Bitcoin Data'!C168</f>
        <v>577.46997099999999</v>
      </c>
      <c r="D168" s="26">
        <f>'Bitcoin Data'!K168</f>
        <v>3565.9910116481947</v>
      </c>
      <c r="E168" s="25">
        <f>'Bitcoin Data'!J168</f>
        <v>1474.9044320973974</v>
      </c>
      <c r="F168" s="25">
        <f t="shared" si="14"/>
        <v>5.2594959478994037</v>
      </c>
      <c r="G168" s="23">
        <f>'Emissions Factors'!$AB$39/1000</f>
        <v>0.49266147344102867</v>
      </c>
      <c r="H168" s="23">
        <f>'Emissions Factors'!$AE$39/1000</f>
        <v>0.32422903788805163</v>
      </c>
      <c r="I168" s="26">
        <f t="shared" si="19"/>
        <v>2591.1510232492396</v>
      </c>
      <c r="J168" s="26">
        <f t="shared" si="20"/>
        <v>1705.2813109635299</v>
      </c>
      <c r="K168" s="23">
        <f t="shared" si="15"/>
        <v>0.72662859070180741</v>
      </c>
      <c r="L168" s="23">
        <f t="shared" si="15"/>
        <v>0.47820684499576233</v>
      </c>
      <c r="M168" s="26">
        <f>K168*'Social Cost of Carbon'!$C$5</f>
        <v>72.662859070180744</v>
      </c>
      <c r="N168" s="26">
        <f>L168*'Social Cost of Carbon'!$C$5</f>
        <v>47.820684499576231</v>
      </c>
      <c r="O168" s="23">
        <f t="shared" si="16"/>
        <v>0.12582967551429744</v>
      </c>
      <c r="P168" s="23">
        <f t="shared" si="17"/>
        <v>8.2810686098128264E-2</v>
      </c>
      <c r="Q168" s="27"/>
    </row>
    <row r="169" spans="1:17" x14ac:dyDescent="0.25">
      <c r="A169" s="24">
        <f t="shared" si="18"/>
        <v>2016</v>
      </c>
      <c r="B169" s="32">
        <v>42532</v>
      </c>
      <c r="C169" s="28">
        <f>'Bitcoin Data'!C169</f>
        <v>606.72699</v>
      </c>
      <c r="D169" s="26">
        <f>'Bitcoin Data'!K169</f>
        <v>3922.8834870075475</v>
      </c>
      <c r="E169" s="25">
        <f>'Bitcoin Data'!J169</f>
        <v>1315.6528637257884</v>
      </c>
      <c r="F169" s="25">
        <f t="shared" si="14"/>
        <v>5.1611528937440871</v>
      </c>
      <c r="G169" s="23">
        <f>'Emissions Factors'!$AB$39/1000</f>
        <v>0.49266147344102867</v>
      </c>
      <c r="H169" s="23">
        <f>'Emissions Factors'!$AE$39/1000</f>
        <v>0.32422903788805163</v>
      </c>
      <c r="I169" s="26">
        <f t="shared" si="19"/>
        <v>2542.7011892863907</v>
      </c>
      <c r="J169" s="26">
        <f t="shared" si="20"/>
        <v>1673.3956371317788</v>
      </c>
      <c r="K169" s="23">
        <f t="shared" si="15"/>
        <v>0.64817147838005573</v>
      </c>
      <c r="L169" s="23">
        <f t="shared" si="15"/>
        <v>0.4265728622004723</v>
      </c>
      <c r="M169" s="26">
        <f>K169*'Social Cost of Carbon'!$C$5</f>
        <v>64.817147838005567</v>
      </c>
      <c r="N169" s="26">
        <f>L169*'Social Cost of Carbon'!$C$5</f>
        <v>42.657286220047233</v>
      </c>
      <c r="O169" s="23">
        <f t="shared" si="16"/>
        <v>0.10683082985644922</v>
      </c>
      <c r="P169" s="23">
        <f t="shared" si="17"/>
        <v>7.0307217122559912E-2</v>
      </c>
      <c r="Q169" s="27"/>
    </row>
    <row r="170" spans="1:17" x14ac:dyDescent="0.25">
      <c r="A170" s="24">
        <f t="shared" si="18"/>
        <v>2016</v>
      </c>
      <c r="B170" s="32">
        <v>42533</v>
      </c>
      <c r="C170" s="28">
        <f>'Bitcoin Data'!C170</f>
        <v>672.783997</v>
      </c>
      <c r="D170" s="26">
        <f>'Bitcoin Data'!K170</f>
        <v>3630.5028550377629</v>
      </c>
      <c r="E170" s="25">
        <f>'Bitcoin Data'!J170</f>
        <v>1381.3039348573154</v>
      </c>
      <c r="F170" s="25">
        <f t="shared" si="14"/>
        <v>5.0148278791743799</v>
      </c>
      <c r="G170" s="23">
        <f>'Emissions Factors'!$AB$39/1000</f>
        <v>0.49266147344102867</v>
      </c>
      <c r="H170" s="23">
        <f>'Emissions Factors'!$AE$39/1000</f>
        <v>0.32422903788805163</v>
      </c>
      <c r="I170" s="26">
        <f t="shared" si="19"/>
        <v>2470.6124920071989</v>
      </c>
      <c r="J170" s="26">
        <f t="shared" si="20"/>
        <v>1625.9528184388876</v>
      </c>
      <c r="K170" s="23">
        <f t="shared" si="15"/>
        <v>0.68051523181669571</v>
      </c>
      <c r="L170" s="23">
        <f t="shared" si="15"/>
        <v>0.44785884582976737</v>
      </c>
      <c r="M170" s="26">
        <f>K170*'Social Cost of Carbon'!$C$5</f>
        <v>68.051523181669566</v>
      </c>
      <c r="N170" s="26">
        <f>L170*'Social Cost of Carbon'!$C$5</f>
        <v>44.785884582976735</v>
      </c>
      <c r="O170" s="23">
        <f t="shared" si="16"/>
        <v>0.1011491407124976</v>
      </c>
      <c r="P170" s="23">
        <f t="shared" si="17"/>
        <v>6.65679992132404E-2</v>
      </c>
      <c r="Q170" s="27"/>
    </row>
    <row r="171" spans="1:17" x14ac:dyDescent="0.25">
      <c r="A171" s="24">
        <f t="shared" si="18"/>
        <v>2016</v>
      </c>
      <c r="B171" s="32">
        <v>42534</v>
      </c>
      <c r="C171" s="28">
        <f>'Bitcoin Data'!C171</f>
        <v>704.37597700000003</v>
      </c>
      <c r="D171" s="26">
        <f>'Bitcoin Data'!K171</f>
        <v>4035.3686555733484</v>
      </c>
      <c r="E171" s="25">
        <f>'Bitcoin Data'!J171</f>
        <v>1264.1192277217187</v>
      </c>
      <c r="F171" s="25">
        <f t="shared" si="14"/>
        <v>5.1011871084558118</v>
      </c>
      <c r="G171" s="23">
        <f>'Emissions Factors'!$AB$39/1000</f>
        <v>0.49266147344102867</v>
      </c>
      <c r="H171" s="23">
        <f>'Emissions Factors'!$AE$39/1000</f>
        <v>0.32422903788805163</v>
      </c>
      <c r="I171" s="26">
        <f t="shared" si="19"/>
        <v>2513.1583571502206</v>
      </c>
      <c r="J171" s="26">
        <f t="shared" si="20"/>
        <v>1653.95298826156</v>
      </c>
      <c r="K171" s="23">
        <f t="shared" si="15"/>
        <v>0.62278284133451722</v>
      </c>
      <c r="L171" s="23">
        <f t="shared" si="15"/>
        <v>0.40986416097999973</v>
      </c>
      <c r="M171" s="26">
        <f>K171*'Social Cost of Carbon'!$C$5</f>
        <v>62.27828413345172</v>
      </c>
      <c r="N171" s="26">
        <f>L171*'Social Cost of Carbon'!$C$5</f>
        <v>40.986416097999971</v>
      </c>
      <c r="O171" s="23">
        <f t="shared" si="16"/>
        <v>8.8416252352472996E-2</v>
      </c>
      <c r="P171" s="23">
        <f t="shared" si="17"/>
        <v>5.8188265125912957E-2</v>
      </c>
      <c r="Q171" s="27"/>
    </row>
    <row r="172" spans="1:17" x14ac:dyDescent="0.25">
      <c r="A172" s="24">
        <f t="shared" si="18"/>
        <v>2016</v>
      </c>
      <c r="B172" s="32">
        <v>42535</v>
      </c>
      <c r="C172" s="28">
        <f>'Bitcoin Data'!C172</f>
        <v>685.55902100000003</v>
      </c>
      <c r="D172" s="26">
        <f>'Bitcoin Data'!K172</f>
        <v>3290.2890773758236</v>
      </c>
      <c r="E172" s="25">
        <f>'Bitcoin Data'!J172</f>
        <v>1531.6679743837387</v>
      </c>
      <c r="F172" s="25">
        <f t="shared" si="14"/>
        <v>5.0396304062811685</v>
      </c>
      <c r="G172" s="23">
        <f>'Emissions Factors'!$AB$39/1000</f>
        <v>0.49266147344102867</v>
      </c>
      <c r="H172" s="23">
        <f>'Emissions Factors'!$AE$39/1000</f>
        <v>0.32422903788805163</v>
      </c>
      <c r="I172" s="26">
        <f t="shared" si="19"/>
        <v>2482.8317415566903</v>
      </c>
      <c r="J172" s="26">
        <f t="shared" si="20"/>
        <v>1633.994517939914</v>
      </c>
      <c r="K172" s="23">
        <f t="shared" si="15"/>
        <v>0.75459380108232843</v>
      </c>
      <c r="L172" s="23">
        <f t="shared" si="15"/>
        <v>0.49661123369838056</v>
      </c>
      <c r="M172" s="26">
        <f>K172*'Social Cost of Carbon'!$C$5</f>
        <v>75.45938010823285</v>
      </c>
      <c r="N172" s="26">
        <f>L172*'Social Cost of Carbon'!$C$5</f>
        <v>49.661123369838059</v>
      </c>
      <c r="O172" s="23">
        <f t="shared" si="16"/>
        <v>0.11006985218889395</v>
      </c>
      <c r="P172" s="23">
        <f t="shared" si="17"/>
        <v>7.2438873749191113E-2</v>
      </c>
      <c r="Q172" s="27"/>
    </row>
    <row r="173" spans="1:17" x14ac:dyDescent="0.25">
      <c r="A173" s="24">
        <f t="shared" si="18"/>
        <v>2016</v>
      </c>
      <c r="B173" s="32">
        <v>42536</v>
      </c>
      <c r="C173" s="28">
        <f>'Bitcoin Data'!C173</f>
        <v>694.46899399999995</v>
      </c>
      <c r="D173" s="26">
        <f>'Bitcoin Data'!K173</f>
        <v>3827.1086865295852</v>
      </c>
      <c r="E173" s="25">
        <f>'Bitcoin Data'!J173</f>
        <v>1300.7569835599327</v>
      </c>
      <c r="F173" s="25">
        <f t="shared" si="14"/>
        <v>4.9781383508462396</v>
      </c>
      <c r="G173" s="23">
        <f>'Emissions Factors'!$AB$39/1000</f>
        <v>0.49266147344102867</v>
      </c>
      <c r="H173" s="23">
        <f>'Emissions Factors'!$AE$39/1000</f>
        <v>0.32422903788805163</v>
      </c>
      <c r="I173" s="26">
        <f t="shared" si="19"/>
        <v>2452.5369749212009</v>
      </c>
      <c r="J173" s="26">
        <f t="shared" si="20"/>
        <v>1614.0570079684883</v>
      </c>
      <c r="K173" s="23">
        <f t="shared" si="15"/>
        <v>0.64083285210934438</v>
      </c>
      <c r="L173" s="23">
        <f t="shared" si="15"/>
        <v>0.42174318530580113</v>
      </c>
      <c r="M173" s="26">
        <f>K173*'Social Cost of Carbon'!$C$5</f>
        <v>64.083285210934434</v>
      </c>
      <c r="N173" s="26">
        <f>L173*'Social Cost of Carbon'!$C$5</f>
        <v>42.174318530580109</v>
      </c>
      <c r="O173" s="23">
        <f t="shared" si="16"/>
        <v>9.227666859801438E-2</v>
      </c>
      <c r="P173" s="23">
        <f t="shared" si="17"/>
        <v>6.0728871835824698E-2</v>
      </c>
      <c r="Q173" s="27"/>
    </row>
    <row r="174" spans="1:17" x14ac:dyDescent="0.25">
      <c r="A174" s="24">
        <f t="shared" si="18"/>
        <v>2016</v>
      </c>
      <c r="B174" s="32">
        <v>42537</v>
      </c>
      <c r="C174" s="28">
        <f>'Bitcoin Data'!C174</f>
        <v>766.30798300000004</v>
      </c>
      <c r="D174" s="26">
        <f>'Bitcoin Data'!K174</f>
        <v>3755.1191851307367</v>
      </c>
      <c r="E174" s="25">
        <f>'Bitcoin Data'!J174</f>
        <v>1332.0938530719466</v>
      </c>
      <c r="F174" s="25">
        <f t="shared" si="14"/>
        <v>5.0021711840651912</v>
      </c>
      <c r="G174" s="23">
        <f>'Emissions Factors'!$AB$39/1000</f>
        <v>0.49266147344102867</v>
      </c>
      <c r="H174" s="23">
        <f>'Emissions Factors'!$AE$39/1000</f>
        <v>0.32422903788805163</v>
      </c>
      <c r="I174" s="26">
        <f t="shared" si="19"/>
        <v>2464.377025945812</v>
      </c>
      <c r="J174" s="26">
        <f t="shared" si="20"/>
        <v>1621.8491503607929</v>
      </c>
      <c r="K174" s="23">
        <f t="shared" si="15"/>
        <v>0.65627132041616232</v>
      </c>
      <c r="L174" s="23">
        <f t="shared" si="15"/>
        <v>0.43190350835810482</v>
      </c>
      <c r="M174" s="26">
        <f>K174*'Social Cost of Carbon'!$C$5</f>
        <v>65.627132041616235</v>
      </c>
      <c r="N174" s="26">
        <f>L174*'Social Cost of Carbon'!$C$5</f>
        <v>43.190350835810484</v>
      </c>
      <c r="O174" s="23">
        <f t="shared" si="16"/>
        <v>8.5640673851124727E-2</v>
      </c>
      <c r="P174" s="23">
        <f t="shared" si="17"/>
        <v>5.6361608901326667E-2</v>
      </c>
      <c r="Q174" s="27"/>
    </row>
    <row r="175" spans="1:17" x14ac:dyDescent="0.25">
      <c r="A175" s="24">
        <f t="shared" si="18"/>
        <v>2016</v>
      </c>
      <c r="B175" s="32">
        <v>42538</v>
      </c>
      <c r="C175" s="28">
        <f>'Bitcoin Data'!C175</f>
        <v>748.908997</v>
      </c>
      <c r="D175" s="26">
        <f>'Bitcoin Data'!K175</f>
        <v>3682.0849588705728</v>
      </c>
      <c r="E175" s="25">
        <f>'Bitcoin Data'!J175</f>
        <v>1347.637554639942</v>
      </c>
      <c r="F175" s="25">
        <f t="shared" si="14"/>
        <v>4.96211596994885</v>
      </c>
      <c r="G175" s="23">
        <f>'Emissions Factors'!$AB$39/1000</f>
        <v>0.49266147344102867</v>
      </c>
      <c r="H175" s="23">
        <f>'Emissions Factors'!$AE$39/1000</f>
        <v>0.32422903788805163</v>
      </c>
      <c r="I175" s="26">
        <f t="shared" si="19"/>
        <v>2444.6433651402594</v>
      </c>
      <c r="J175" s="26">
        <f t="shared" si="20"/>
        <v>1608.8620868254518</v>
      </c>
      <c r="K175" s="23">
        <f t="shared" si="15"/>
        <v>0.66392910333337862</v>
      </c>
      <c r="L175" s="23">
        <f t="shared" si="15"/>
        <v>0.43694322776271505</v>
      </c>
      <c r="M175" s="26">
        <f>K175*'Social Cost of Carbon'!$C$5</f>
        <v>66.392910333337866</v>
      </c>
      <c r="N175" s="26">
        <f>L175*'Social Cost of Carbon'!$C$5</f>
        <v>43.694322776271505</v>
      </c>
      <c r="O175" s="23">
        <f t="shared" si="16"/>
        <v>8.8652841131961813E-2</v>
      </c>
      <c r="P175" s="23">
        <f t="shared" si="17"/>
        <v>5.8343968294283295E-2</v>
      </c>
      <c r="Q175" s="27"/>
    </row>
    <row r="176" spans="1:17" x14ac:dyDescent="0.25">
      <c r="A176" s="24">
        <f t="shared" si="18"/>
        <v>2016</v>
      </c>
      <c r="B176" s="32">
        <v>42539</v>
      </c>
      <c r="C176" s="28">
        <f>'Bitcoin Data'!C176</f>
        <v>756.22699</v>
      </c>
      <c r="D176" s="26">
        <f>'Bitcoin Data'!K176</f>
        <v>3938.1036452383428</v>
      </c>
      <c r="E176" s="25">
        <f>'Bitcoin Data'!J176</f>
        <v>1276.9630883579141</v>
      </c>
      <c r="F176" s="25">
        <f t="shared" si="14"/>
        <v>5.0288129930971133</v>
      </c>
      <c r="G176" s="23">
        <f>'Emissions Factors'!$AB$39/1000</f>
        <v>0.49266147344102867</v>
      </c>
      <c r="H176" s="23">
        <f>'Emissions Factors'!$AE$39/1000</f>
        <v>0.32422903788805163</v>
      </c>
      <c r="I176" s="26">
        <f t="shared" si="19"/>
        <v>2477.5024188386133</v>
      </c>
      <c r="J176" s="26">
        <f t="shared" si="20"/>
        <v>1630.4871984708102</v>
      </c>
      <c r="K176" s="23">
        <f t="shared" si="15"/>
        <v>0.62911051664021644</v>
      </c>
      <c r="L176" s="23">
        <f t="shared" si="15"/>
        <v>0.41402851355684156</v>
      </c>
      <c r="M176" s="26">
        <f>K176*'Social Cost of Carbon'!$C$5</f>
        <v>62.911051664021642</v>
      </c>
      <c r="N176" s="26">
        <f>L176*'Social Cost of Carbon'!$C$5</f>
        <v>41.402851355684156</v>
      </c>
      <c r="O176" s="23">
        <f t="shared" si="16"/>
        <v>8.3190698686940068E-2</v>
      </c>
      <c r="P176" s="23">
        <f t="shared" si="17"/>
        <v>5.4749237865318927E-2</v>
      </c>
      <c r="Q176" s="27"/>
    </row>
    <row r="177" spans="1:17" x14ac:dyDescent="0.25">
      <c r="A177" s="24">
        <f t="shared" si="18"/>
        <v>2016</v>
      </c>
      <c r="B177" s="32">
        <v>42540</v>
      </c>
      <c r="C177" s="28">
        <f>'Bitcoin Data'!C177</f>
        <v>763.78100600000005</v>
      </c>
      <c r="D177" s="26">
        <f>'Bitcoin Data'!K177</f>
        <v>4424.0783170172881</v>
      </c>
      <c r="E177" s="25">
        <f>'Bitcoin Data'!J177</f>
        <v>1155.3671932768739</v>
      </c>
      <c r="F177" s="25">
        <f t="shared" si="14"/>
        <v>5.1114349479693395</v>
      </c>
      <c r="G177" s="23">
        <f>'Emissions Factors'!$AB$39/1000</f>
        <v>0.49266147344102867</v>
      </c>
      <c r="H177" s="23">
        <f>'Emissions Factors'!$AE$39/1000</f>
        <v>0.32422903788805163</v>
      </c>
      <c r="I177" s="26">
        <f t="shared" si="19"/>
        <v>2518.2070728645426</v>
      </c>
      <c r="J177" s="26">
        <f t="shared" si="20"/>
        <v>1657.2756354074622</v>
      </c>
      <c r="K177" s="23">
        <f t="shared" si="15"/>
        <v>0.56920490380521038</v>
      </c>
      <c r="L177" s="23">
        <f t="shared" si="15"/>
        <v>0.37460359348357941</v>
      </c>
      <c r="M177" s="26">
        <f>K177*'Social Cost of Carbon'!$C$5</f>
        <v>56.920490380521038</v>
      </c>
      <c r="N177" s="26">
        <f>L177*'Social Cost of Carbon'!$C$5</f>
        <v>37.46035934835794</v>
      </c>
      <c r="O177" s="23">
        <f t="shared" si="16"/>
        <v>7.4524621499321542E-2</v>
      </c>
      <c r="P177" s="23">
        <f t="shared" si="17"/>
        <v>4.9045942559558672E-2</v>
      </c>
      <c r="Q177" s="27"/>
    </row>
    <row r="178" spans="1:17" x14ac:dyDescent="0.25">
      <c r="A178" s="24">
        <f t="shared" si="18"/>
        <v>2016</v>
      </c>
      <c r="B178" s="32">
        <v>42541</v>
      </c>
      <c r="C178" s="28">
        <f>'Bitcoin Data'!C178</f>
        <v>737.22601299999997</v>
      </c>
      <c r="D178" s="26">
        <f>'Bitcoin Data'!K178</f>
        <v>4096.6809298022436</v>
      </c>
      <c r="E178" s="25">
        <f>'Bitcoin Data'!J178</f>
        <v>1287.3625871207271</v>
      </c>
      <c r="F178" s="25">
        <f t="shared" si="14"/>
        <v>5.2739137603983615</v>
      </c>
      <c r="G178" s="23">
        <f>'Emissions Factors'!$AB$39/1000</f>
        <v>0.49266147344102867</v>
      </c>
      <c r="H178" s="23">
        <f>'Emissions Factors'!$AE$39/1000</f>
        <v>0.32422903788805163</v>
      </c>
      <c r="I178" s="26">
        <f t="shared" si="19"/>
        <v>2598.2541239987727</v>
      </c>
      <c r="J178" s="26">
        <f t="shared" si="20"/>
        <v>1709.9559844385174</v>
      </c>
      <c r="K178" s="23">
        <f t="shared" si="15"/>
        <v>0.63423394902375207</v>
      </c>
      <c r="L178" s="23">
        <f t="shared" si="15"/>
        <v>0.41740033303522639</v>
      </c>
      <c r="M178" s="26">
        <f>K178*'Social Cost of Carbon'!$C$5</f>
        <v>63.423394902375207</v>
      </c>
      <c r="N178" s="26">
        <f>L178*'Social Cost of Carbon'!$C$5</f>
        <v>41.740033303522637</v>
      </c>
      <c r="O178" s="23">
        <f t="shared" si="16"/>
        <v>8.6029784332061016E-2</v>
      </c>
      <c r="P178" s="23">
        <f t="shared" si="17"/>
        <v>5.6617689239788993E-2</v>
      </c>
      <c r="Q178" s="27"/>
    </row>
    <row r="179" spans="1:17" x14ac:dyDescent="0.25">
      <c r="A179" s="24">
        <f t="shared" si="18"/>
        <v>2016</v>
      </c>
      <c r="B179" s="32">
        <v>42542</v>
      </c>
      <c r="C179" s="28">
        <f>'Bitcoin Data'!C179</f>
        <v>666.65197799999999</v>
      </c>
      <c r="D179" s="26">
        <f>'Bitcoin Data'!K179</f>
        <v>3754.3745042228579</v>
      </c>
      <c r="E179" s="25">
        <f>'Bitcoin Data'!J179</f>
        <v>1411.3297352513875</v>
      </c>
      <c r="F179" s="25">
        <f t="shared" si="14"/>
        <v>5.2986603750794057</v>
      </c>
      <c r="G179" s="23">
        <f>'Emissions Factors'!$AB$39/1000</f>
        <v>0.49266147344102867</v>
      </c>
      <c r="H179" s="23">
        <f>'Emissions Factors'!$AE$39/1000</f>
        <v>0.32422903788805163</v>
      </c>
      <c r="I179" s="26">
        <f t="shared" si="19"/>
        <v>2610.4458276502137</v>
      </c>
      <c r="J179" s="26">
        <f t="shared" si="20"/>
        <v>1717.9795555075386</v>
      </c>
      <c r="K179" s="23">
        <f t="shared" si="15"/>
        <v>0.69530778688008543</v>
      </c>
      <c r="L179" s="23">
        <f t="shared" si="15"/>
        <v>0.45759408220335596</v>
      </c>
      <c r="M179" s="26">
        <f>K179*'Social Cost of Carbon'!$C$5</f>
        <v>69.530778688008539</v>
      </c>
      <c r="N179" s="26">
        <f>L179*'Social Cost of Carbon'!$C$5</f>
        <v>45.759408220335594</v>
      </c>
      <c r="O179" s="23">
        <f t="shared" si="16"/>
        <v>0.10429846604011507</v>
      </c>
      <c r="P179" s="23">
        <f t="shared" si="17"/>
        <v>6.864062468938717E-2</v>
      </c>
      <c r="Q179" s="27"/>
    </row>
    <row r="180" spans="1:17" x14ac:dyDescent="0.25">
      <c r="A180" s="24">
        <f t="shared" si="18"/>
        <v>2016</v>
      </c>
      <c r="B180" s="32">
        <v>42543</v>
      </c>
      <c r="C180" s="28">
        <f>'Bitcoin Data'!C180</f>
        <v>596.11602800000003</v>
      </c>
      <c r="D180" s="26">
        <f>'Bitcoin Data'!K180</f>
        <v>3209.3987560470205</v>
      </c>
      <c r="E180" s="25">
        <f>'Bitcoin Data'!J180</f>
        <v>1631.5344358711936</v>
      </c>
      <c r="F180" s="25">
        <f t="shared" si="14"/>
        <v>5.2362445889328857</v>
      </c>
      <c r="G180" s="23">
        <f>'Emissions Factors'!$AB$39/1000</f>
        <v>0.49266147344102867</v>
      </c>
      <c r="H180" s="23">
        <f>'Emissions Factors'!$AE$39/1000</f>
        <v>0.32422903788805163</v>
      </c>
      <c r="I180" s="26">
        <f t="shared" si="19"/>
        <v>2579.6959744812889</v>
      </c>
      <c r="J180" s="26">
        <f t="shared" si="20"/>
        <v>1697.7425452162261</v>
      </c>
      <c r="K180" s="23">
        <f t="shared" si="15"/>
        <v>0.80379415914607977</v>
      </c>
      <c r="L180" s="23">
        <f t="shared" si="15"/>
        <v>0.52899084042374211</v>
      </c>
      <c r="M180" s="26">
        <f>K180*'Social Cost of Carbon'!$C$5</f>
        <v>80.379415914607975</v>
      </c>
      <c r="N180" s="26">
        <f>L180*'Social Cost of Carbon'!$C$5</f>
        <v>52.899084042374213</v>
      </c>
      <c r="O180" s="23">
        <f t="shared" si="16"/>
        <v>0.13483854172531656</v>
      </c>
      <c r="P180" s="23">
        <f t="shared" si="17"/>
        <v>8.8739576789863148E-2</v>
      </c>
      <c r="Q180" s="27"/>
    </row>
    <row r="181" spans="1:17" x14ac:dyDescent="0.25">
      <c r="A181" s="24">
        <f t="shared" si="18"/>
        <v>2016</v>
      </c>
      <c r="B181" s="32">
        <v>42544</v>
      </c>
      <c r="C181" s="28">
        <f>'Bitcoin Data'!C181</f>
        <v>623.97699</v>
      </c>
      <c r="D181" s="26">
        <f>'Bitcoin Data'!K181</f>
        <v>3484.9549975222872</v>
      </c>
      <c r="E181" s="25">
        <f>'Bitcoin Data'!J181</f>
        <v>1502.5806083247446</v>
      </c>
      <c r="F181" s="25">
        <f t="shared" si="14"/>
        <v>5.2364258001613972</v>
      </c>
      <c r="G181" s="23">
        <f>'Emissions Factors'!$AB$39/1000</f>
        <v>0.49266147344102867</v>
      </c>
      <c r="H181" s="23">
        <f>'Emissions Factors'!$AE$39/1000</f>
        <v>0.32422903788805163</v>
      </c>
      <c r="I181" s="26">
        <f t="shared" si="19"/>
        <v>2579.7852502721316</v>
      </c>
      <c r="J181" s="26">
        <f t="shared" si="20"/>
        <v>1697.8012991585008</v>
      </c>
      <c r="K181" s="23">
        <f t="shared" si="15"/>
        <v>0.74026357646118579</v>
      </c>
      <c r="L181" s="23">
        <f t="shared" si="15"/>
        <v>0.48718026498637529</v>
      </c>
      <c r="M181" s="26">
        <f>K181*'Social Cost of Carbon'!$C$5</f>
        <v>74.026357646118583</v>
      </c>
      <c r="N181" s="26">
        <f>L181*'Social Cost of Carbon'!$C$5</f>
        <v>48.718026498637528</v>
      </c>
      <c r="O181" s="23">
        <f t="shared" si="16"/>
        <v>0.11863635812294711</v>
      </c>
      <c r="P181" s="23">
        <f t="shared" si="17"/>
        <v>7.8076639490564426E-2</v>
      </c>
      <c r="Q181" s="27"/>
    </row>
    <row r="182" spans="1:17" x14ac:dyDescent="0.25">
      <c r="A182" s="24">
        <f t="shared" si="18"/>
        <v>2016</v>
      </c>
      <c r="B182" s="32">
        <v>42545</v>
      </c>
      <c r="C182" s="28">
        <f>'Bitcoin Data'!C182</f>
        <v>665.29901099999995</v>
      </c>
      <c r="D182" s="26">
        <f>'Bitcoin Data'!K182</f>
        <v>3227.7271305617064</v>
      </c>
      <c r="E182" s="25">
        <f>'Bitcoin Data'!J182</f>
        <v>1588.3019821991625</v>
      </c>
      <c r="F182" s="25">
        <f t="shared" si="14"/>
        <v>5.1266053994691738</v>
      </c>
      <c r="G182" s="23">
        <f>'Emissions Factors'!$AB$39/1000</f>
        <v>0.49266147344102867</v>
      </c>
      <c r="H182" s="23">
        <f>'Emissions Factors'!$AE$39/1000</f>
        <v>0.32422903788805163</v>
      </c>
      <c r="I182" s="26">
        <f t="shared" si="19"/>
        <v>2525.680969853217</v>
      </c>
      <c r="J182" s="26">
        <f t="shared" si="20"/>
        <v>1662.1943363015807</v>
      </c>
      <c r="K182" s="23">
        <f t="shared" si="15"/>
        <v>0.78249519481954588</v>
      </c>
      <c r="L182" s="23">
        <f t="shared" si="15"/>
        <v>0.5149736235641198</v>
      </c>
      <c r="M182" s="26">
        <f>K182*'Social Cost of Carbon'!$C$5</f>
        <v>78.249519481954593</v>
      </c>
      <c r="N182" s="26">
        <f>L182*'Social Cost of Carbon'!$C$5</f>
        <v>51.497362356411983</v>
      </c>
      <c r="O182" s="23">
        <f t="shared" si="16"/>
        <v>0.11761556561513452</v>
      </c>
      <c r="P182" s="23">
        <f t="shared" si="17"/>
        <v>7.7404838283176083E-2</v>
      </c>
      <c r="Q182" s="27"/>
    </row>
    <row r="183" spans="1:17" x14ac:dyDescent="0.25">
      <c r="A183" s="24">
        <f t="shared" si="18"/>
        <v>2016</v>
      </c>
      <c r="B183" s="32">
        <v>42546</v>
      </c>
      <c r="C183" s="28">
        <f>'Bitcoin Data'!C183</f>
        <v>665.12298599999997</v>
      </c>
      <c r="D183" s="26">
        <f>'Bitcoin Data'!K183</f>
        <v>4050.8908208981138</v>
      </c>
      <c r="E183" s="25">
        <f>'Bitcoin Data'!J183</f>
        <v>1265.31454173566</v>
      </c>
      <c r="F183" s="25">
        <f t="shared" si="14"/>
        <v>5.125651062665888</v>
      </c>
      <c r="G183" s="23">
        <f>'Emissions Factors'!$AB$39/1000</f>
        <v>0.49266147344102867</v>
      </c>
      <c r="H183" s="23">
        <f>'Emissions Factors'!$AE$39/1000</f>
        <v>0.32422903788805163</v>
      </c>
      <c r="I183" s="26">
        <f t="shared" si="19"/>
        <v>2525.2108048775508</v>
      </c>
      <c r="J183" s="26">
        <f t="shared" si="20"/>
        <v>1661.8849125980305</v>
      </c>
      <c r="K183" s="23">
        <f t="shared" si="15"/>
        <v>0.62337172649785022</v>
      </c>
      <c r="L183" s="23">
        <f t="shared" si="15"/>
        <v>0.41025171649271397</v>
      </c>
      <c r="M183" s="26">
        <f>K183*'Social Cost of Carbon'!$C$5</f>
        <v>62.337172649785025</v>
      </c>
      <c r="N183" s="26">
        <f>L183*'Social Cost of Carbon'!$C$5</f>
        <v>41.0251716492714</v>
      </c>
      <c r="O183" s="23">
        <f t="shared" si="16"/>
        <v>9.3722776030755045E-2</v>
      </c>
      <c r="P183" s="23">
        <f t="shared" si="17"/>
        <v>6.1680580152542498E-2</v>
      </c>
      <c r="Q183" s="27"/>
    </row>
    <row r="184" spans="1:17" x14ac:dyDescent="0.25">
      <c r="A184" s="24">
        <f t="shared" si="18"/>
        <v>2016</v>
      </c>
      <c r="B184" s="32">
        <v>42547</v>
      </c>
      <c r="C184" s="28">
        <f>'Bitcoin Data'!C184</f>
        <v>629.36700399999995</v>
      </c>
      <c r="D184" s="26">
        <f>'Bitcoin Data'!K184</f>
        <v>3684.7578430799795</v>
      </c>
      <c r="E184" s="25">
        <f>'Bitcoin Data'!J184</f>
        <v>1380.2605124976999</v>
      </c>
      <c r="F184" s="25">
        <f t="shared" si="14"/>
        <v>5.0859257489194913</v>
      </c>
      <c r="G184" s="23">
        <f>'Emissions Factors'!$AB$39/1000</f>
        <v>0.49266147344102867</v>
      </c>
      <c r="H184" s="23">
        <f>'Emissions Factors'!$AE$39/1000</f>
        <v>0.32422903788805163</v>
      </c>
      <c r="I184" s="26">
        <f t="shared" si="19"/>
        <v>2505.6396732743437</v>
      </c>
      <c r="J184" s="26">
        <f t="shared" si="20"/>
        <v>1649.0048123422353</v>
      </c>
      <c r="K184" s="23">
        <f t="shared" si="15"/>
        <v>0.68000117781958624</v>
      </c>
      <c r="L184" s="23">
        <f t="shared" si="15"/>
        <v>0.44752053800199831</v>
      </c>
      <c r="M184" s="26">
        <f>K184*'Social Cost of Carbon'!$C$5</f>
        <v>68.000117781958622</v>
      </c>
      <c r="N184" s="26">
        <f>L184*'Social Cost of Carbon'!$C$5</f>
        <v>44.752053800199832</v>
      </c>
      <c r="O184" s="23">
        <f t="shared" si="16"/>
        <v>0.10804525396116671</v>
      </c>
      <c r="P184" s="23">
        <f t="shared" si="17"/>
        <v>7.1106450633372953E-2</v>
      </c>
      <c r="Q184" s="27"/>
    </row>
    <row r="185" spans="1:17" x14ac:dyDescent="0.25">
      <c r="A185" s="24">
        <f t="shared" si="18"/>
        <v>2016</v>
      </c>
      <c r="B185" s="32">
        <v>42548</v>
      </c>
      <c r="C185" s="28">
        <f>'Bitcoin Data'!C185</f>
        <v>655.27502400000003</v>
      </c>
      <c r="D185" s="26">
        <f>'Bitcoin Data'!K185</f>
        <v>3650.5363363570518</v>
      </c>
      <c r="E185" s="25">
        <f>'Bitcoin Data'!J185</f>
        <v>1389.3436276129178</v>
      </c>
      <c r="F185" s="25">
        <f t="shared" si="14"/>
        <v>5.0718493962870772</v>
      </c>
      <c r="G185" s="23">
        <f>'Emissions Factors'!$AB$39/1000</f>
        <v>0.49266147344102867</v>
      </c>
      <c r="H185" s="23">
        <f>'Emissions Factors'!$AE$39/1000</f>
        <v>0.32422903788805163</v>
      </c>
      <c r="I185" s="26">
        <f t="shared" si="19"/>
        <v>2498.7047966457831</v>
      </c>
      <c r="J185" s="26">
        <f t="shared" si="20"/>
        <v>1644.4408500712545</v>
      </c>
      <c r="K185" s="23">
        <f t="shared" si="15"/>
        <v>0.68447607869568394</v>
      </c>
      <c r="L185" s="23">
        <f t="shared" si="15"/>
        <v>0.45046554767683183</v>
      </c>
      <c r="M185" s="26">
        <f>K185*'Social Cost of Carbon'!$C$5</f>
        <v>68.447607869568401</v>
      </c>
      <c r="N185" s="26">
        <f>L185*'Social Cost of Carbon'!$C$5</f>
        <v>45.046554767683183</v>
      </c>
      <c r="O185" s="23">
        <f t="shared" si="16"/>
        <v>0.10445630515831837</v>
      </c>
      <c r="P185" s="23">
        <f t="shared" si="17"/>
        <v>6.8744501343428563E-2</v>
      </c>
      <c r="Q185" s="27"/>
    </row>
    <row r="186" spans="1:17" x14ac:dyDescent="0.25">
      <c r="A186" s="24">
        <f t="shared" si="18"/>
        <v>2016</v>
      </c>
      <c r="B186" s="32">
        <v>42549</v>
      </c>
      <c r="C186" s="28">
        <f>'Bitcoin Data'!C186</f>
        <v>647.00097700000003</v>
      </c>
      <c r="D186" s="26">
        <f>'Bitcoin Data'!K186</f>
        <v>3705.2748704753326</v>
      </c>
      <c r="E186" s="25">
        <f>'Bitcoin Data'!J186</f>
        <v>1398.6854908985283</v>
      </c>
      <c r="F186" s="25">
        <f t="shared" si="14"/>
        <v>5.1825142011247713</v>
      </c>
      <c r="G186" s="23">
        <f>'Emissions Factors'!$AB$39/1000</f>
        <v>0.49266147344102867</v>
      </c>
      <c r="H186" s="23">
        <f>'Emissions Factors'!$AE$39/1000</f>
        <v>0.32422903788805163</v>
      </c>
      <c r="I186" s="26">
        <f t="shared" si="19"/>
        <v>2553.2250824551857</v>
      </c>
      <c r="J186" s="26">
        <f t="shared" si="20"/>
        <v>1680.3215932718492</v>
      </c>
      <c r="K186" s="23">
        <f t="shared" si="15"/>
        <v>0.68907845482665742</v>
      </c>
      <c r="L186" s="23">
        <f t="shared" si="15"/>
        <v>0.45349445102200703</v>
      </c>
      <c r="M186" s="26">
        <f>K186*'Social Cost of Carbon'!$C$5</f>
        <v>68.907845482665735</v>
      </c>
      <c r="N186" s="26">
        <f>L186*'Social Cost of Carbon'!$C$5</f>
        <v>45.349445102200704</v>
      </c>
      <c r="O186" s="23">
        <f t="shared" si="16"/>
        <v>0.10650346434123813</v>
      </c>
      <c r="P186" s="23">
        <f t="shared" si="17"/>
        <v>7.0091772214125575E-2</v>
      </c>
      <c r="Q186" s="27"/>
    </row>
    <row r="187" spans="1:17" x14ac:dyDescent="0.25">
      <c r="A187" s="24">
        <f t="shared" si="18"/>
        <v>2016</v>
      </c>
      <c r="B187" s="32">
        <v>42550</v>
      </c>
      <c r="C187" s="28">
        <f>'Bitcoin Data'!C187</f>
        <v>639.89001499999995</v>
      </c>
      <c r="D187" s="26">
        <f>'Bitcoin Data'!K187</f>
        <v>3661.9947281024679</v>
      </c>
      <c r="E187" s="25">
        <f>'Bitcoin Data'!J187</f>
        <v>1423.740240862893</v>
      </c>
      <c r="F187" s="25">
        <f t="shared" si="14"/>
        <v>5.2137292562272517</v>
      </c>
      <c r="G187" s="23">
        <f>'Emissions Factors'!$AB$39/1000</f>
        <v>0.49266147344102867</v>
      </c>
      <c r="H187" s="23">
        <f>'Emissions Factors'!$AE$39/1000</f>
        <v>0.32422903788805163</v>
      </c>
      <c r="I187" s="26">
        <f t="shared" si="19"/>
        <v>2568.6035374955163</v>
      </c>
      <c r="J187" s="26">
        <f t="shared" si="20"/>
        <v>1690.4424205553487</v>
      </c>
      <c r="K187" s="23">
        <f t="shared" si="15"/>
        <v>0.70142196486079789</v>
      </c>
      <c r="L187" s="23">
        <f t="shared" si="15"/>
        <v>0.46161792849747868</v>
      </c>
      <c r="M187" s="26">
        <f>K187*'Social Cost of Carbon'!$C$5</f>
        <v>70.142196486079783</v>
      </c>
      <c r="N187" s="26">
        <f>L187*'Social Cost of Carbon'!$C$5</f>
        <v>46.161792849747869</v>
      </c>
      <c r="O187" s="23">
        <f t="shared" si="16"/>
        <v>0.10961601969375907</v>
      </c>
      <c r="P187" s="23">
        <f t="shared" si="17"/>
        <v>7.2140198733602487E-2</v>
      </c>
      <c r="Q187" s="27"/>
    </row>
    <row r="188" spans="1:17" x14ac:dyDescent="0.25">
      <c r="A188" s="24">
        <f t="shared" si="18"/>
        <v>2016</v>
      </c>
      <c r="B188" s="32">
        <v>42551</v>
      </c>
      <c r="C188" s="28">
        <f>'Bitcoin Data'!C188</f>
        <v>673.33697500000005</v>
      </c>
      <c r="D188" s="26">
        <f>'Bitcoin Data'!K188</f>
        <v>3725.6795915551293</v>
      </c>
      <c r="E188" s="25">
        <f>'Bitcoin Data'!J188</f>
        <v>1429.053673474436</v>
      </c>
      <c r="F188" s="25">
        <f t="shared" si="14"/>
        <v>5.3241961065005938</v>
      </c>
      <c r="G188" s="23">
        <f>'Emissions Factors'!$AB$39/1000</f>
        <v>0.49266147344102867</v>
      </c>
      <c r="H188" s="23">
        <f>'Emissions Factors'!$AE$39/1000</f>
        <v>0.32422903788805163</v>
      </c>
      <c r="I188" s="26">
        <f t="shared" si="19"/>
        <v>2623.0262987175706</v>
      </c>
      <c r="J188" s="26">
        <f t="shared" si="20"/>
        <v>1726.258981137998</v>
      </c>
      <c r="K188" s="23">
        <f t="shared" si="15"/>
        <v>0.70403968840023023</v>
      </c>
      <c r="L188" s="23">
        <f t="shared" si="15"/>
        <v>0.46334069764100227</v>
      </c>
      <c r="M188" s="26">
        <f>K188*'Social Cost of Carbon'!$C$5</f>
        <v>70.403968840023026</v>
      </c>
      <c r="N188" s="26">
        <f>L188*'Social Cost of Carbon'!$C$5</f>
        <v>46.334069764100228</v>
      </c>
      <c r="O188" s="23">
        <f t="shared" si="16"/>
        <v>0.10455978425961684</v>
      </c>
      <c r="P188" s="23">
        <f t="shared" si="17"/>
        <v>6.8812602730007846E-2</v>
      </c>
      <c r="Q188" s="27"/>
    </row>
    <row r="189" spans="1:17" x14ac:dyDescent="0.25">
      <c r="A189" s="24">
        <f t="shared" si="18"/>
        <v>2016</v>
      </c>
      <c r="B189" s="32">
        <v>42552</v>
      </c>
      <c r="C189" s="28">
        <f>'Bitcoin Data'!C189</f>
        <v>676.296021</v>
      </c>
      <c r="D189" s="26">
        <f>'Bitcoin Data'!K189</f>
        <v>3910.0729927007337</v>
      </c>
      <c r="E189" s="25">
        <f>'Bitcoin Data'!J189</f>
        <v>1347.9016974188958</v>
      </c>
      <c r="F189" s="25">
        <f t="shared" si="14"/>
        <v>5.2703940238931004</v>
      </c>
      <c r="G189" s="23">
        <f>'Emissions Factors'!$AB$39/1000</f>
        <v>0.49266147344102867</v>
      </c>
      <c r="H189" s="23">
        <f>'Emissions Factors'!$AE$39/1000</f>
        <v>0.32422903788805163</v>
      </c>
      <c r="I189" s="26">
        <f t="shared" si="19"/>
        <v>2596.520085425967</v>
      </c>
      <c r="J189" s="26">
        <f t="shared" si="20"/>
        <v>1708.8147836577969</v>
      </c>
      <c r="K189" s="23">
        <f t="shared" si="15"/>
        <v>0.66405923630405672</v>
      </c>
      <c r="L189" s="23">
        <f t="shared" si="15"/>
        <v>0.43702887052180028</v>
      </c>
      <c r="M189" s="26">
        <f>K189*'Social Cost of Carbon'!$C$5</f>
        <v>66.405923630405667</v>
      </c>
      <c r="N189" s="26">
        <f>L189*'Social Cost of Carbon'!$C$5</f>
        <v>43.702887052180031</v>
      </c>
      <c r="O189" s="23">
        <f t="shared" si="16"/>
        <v>9.8190617079507658E-2</v>
      </c>
      <c r="P189" s="23">
        <f t="shared" si="17"/>
        <v>6.4620943632877043E-2</v>
      </c>
      <c r="Q189" s="27"/>
    </row>
    <row r="190" spans="1:17" x14ac:dyDescent="0.25">
      <c r="A190" s="24">
        <f t="shared" si="18"/>
        <v>2016</v>
      </c>
      <c r="B190" s="32">
        <v>42553</v>
      </c>
      <c r="C190" s="28">
        <f>'Bitcoin Data'!C190</f>
        <v>703.70202600000005</v>
      </c>
      <c r="D190" s="26">
        <f>'Bitcoin Data'!K190</f>
        <v>3698.5026258633175</v>
      </c>
      <c r="E190" s="25">
        <f>'Bitcoin Data'!J190</f>
        <v>1427.3014295405017</v>
      </c>
      <c r="F190" s="25">
        <f t="shared" si="14"/>
        <v>5.2788780850540125</v>
      </c>
      <c r="G190" s="23">
        <f>'Emissions Factors'!$AB$39/1000</f>
        <v>0.49266147344102867</v>
      </c>
      <c r="H190" s="23">
        <f>'Emissions Factors'!$AE$39/1000</f>
        <v>0.32422903788805163</v>
      </c>
      <c r="I190" s="26">
        <f t="shared" si="19"/>
        <v>2600.6998554982656</v>
      </c>
      <c r="J190" s="26">
        <f t="shared" si="20"/>
        <v>1711.5655626453827</v>
      </c>
      <c r="K190" s="23">
        <f t="shared" si="15"/>
        <v>0.70317642532191005</v>
      </c>
      <c r="L190" s="23">
        <f t="shared" si="15"/>
        <v>0.46277256927615756</v>
      </c>
      <c r="M190" s="26">
        <f>K190*'Social Cost of Carbon'!$C$5</f>
        <v>70.317642532191002</v>
      </c>
      <c r="N190" s="26">
        <f>L190*'Social Cost of Carbon'!$C$5</f>
        <v>46.27725692761576</v>
      </c>
      <c r="O190" s="23">
        <f t="shared" si="16"/>
        <v>9.9925309199253312E-2</v>
      </c>
      <c r="P190" s="23">
        <f t="shared" si="17"/>
        <v>6.5762574524143483E-2</v>
      </c>
      <c r="Q190" s="27"/>
    </row>
    <row r="191" spans="1:17" x14ac:dyDescent="0.25">
      <c r="A191" s="24">
        <f t="shared" si="18"/>
        <v>2016</v>
      </c>
      <c r="B191" s="32">
        <v>42554</v>
      </c>
      <c r="C191" s="28">
        <f>'Bitcoin Data'!C191</f>
        <v>658.66400099999998</v>
      </c>
      <c r="D191" s="26">
        <f>'Bitcoin Data'!K191</f>
        <v>3909.042834479113</v>
      </c>
      <c r="E191" s="25">
        <f>'Bitcoin Data'!J191</f>
        <v>1359.8271651673529</v>
      </c>
      <c r="F191" s="25">
        <f t="shared" si="14"/>
        <v>5.3156226361274861</v>
      </c>
      <c r="G191" s="23">
        <f>'Emissions Factors'!$AB$39/1000</f>
        <v>0.49266147344102867</v>
      </c>
      <c r="H191" s="23">
        <f>'Emissions Factors'!$AE$39/1000</f>
        <v>0.32422903788805163</v>
      </c>
      <c r="I191" s="26">
        <f t="shared" si="19"/>
        <v>2618.8024801710521</v>
      </c>
      <c r="J191" s="26">
        <f t="shared" si="20"/>
        <v>1723.4792130875635</v>
      </c>
      <c r="K191" s="23">
        <f t="shared" si="15"/>
        <v>0.66993445481648506</v>
      </c>
      <c r="L191" s="23">
        <f t="shared" si="15"/>
        <v>0.44089545345624748</v>
      </c>
      <c r="M191" s="26">
        <f>K191*'Social Cost of Carbon'!$C$5</f>
        <v>66.993445481648507</v>
      </c>
      <c r="N191" s="26">
        <f>L191*'Social Cost of Carbon'!$C$5</f>
        <v>44.089545345624749</v>
      </c>
      <c r="O191" s="23">
        <f t="shared" si="16"/>
        <v>0.10171110821289368</v>
      </c>
      <c r="P191" s="23">
        <f t="shared" si="17"/>
        <v>6.6937839746345498E-2</v>
      </c>
      <c r="Q191" s="27"/>
    </row>
    <row r="192" spans="1:17" x14ac:dyDescent="0.25">
      <c r="A192" s="24">
        <f t="shared" si="18"/>
        <v>2016</v>
      </c>
      <c r="B192" s="32">
        <v>42555</v>
      </c>
      <c r="C192" s="28">
        <f>'Bitcoin Data'!C192</f>
        <v>683.66198699999995</v>
      </c>
      <c r="D192" s="26">
        <f>'Bitcoin Data'!K192</f>
        <v>3708.2177452362566</v>
      </c>
      <c r="E192" s="25">
        <f>'Bitcoin Data'!J192</f>
        <v>1440.0841596726464</v>
      </c>
      <c r="F192" s="25">
        <f t="shared" si="14"/>
        <v>5.3401456355317505</v>
      </c>
      <c r="G192" s="23">
        <f>'Emissions Factors'!$AB$39/1000</f>
        <v>0.49266147344102867</v>
      </c>
      <c r="H192" s="23">
        <f>'Emissions Factors'!$AE$39/1000</f>
        <v>0.32422903788805163</v>
      </c>
      <c r="I192" s="26">
        <f t="shared" si="19"/>
        <v>2630.8840171907505</v>
      </c>
      <c r="J192" s="26">
        <f t="shared" si="20"/>
        <v>1731.4302815905376</v>
      </c>
      <c r="K192" s="23">
        <f t="shared" si="15"/>
        <v>0.70947398398341155</v>
      </c>
      <c r="L192" s="23">
        <f t="shared" si="15"/>
        <v>0.46691710156848548</v>
      </c>
      <c r="M192" s="26">
        <f>K192*'Social Cost of Carbon'!$C$5</f>
        <v>70.94739839834115</v>
      </c>
      <c r="N192" s="26">
        <f>L192*'Social Cost of Carbon'!$C$5</f>
        <v>46.691710156848551</v>
      </c>
      <c r="O192" s="23">
        <f t="shared" si="16"/>
        <v>0.10377554953679347</v>
      </c>
      <c r="P192" s="23">
        <f t="shared" si="17"/>
        <v>6.8296484292973497E-2</v>
      </c>
      <c r="Q192" s="27"/>
    </row>
    <row r="193" spans="1:17" x14ac:dyDescent="0.25">
      <c r="A193" s="24">
        <f t="shared" si="18"/>
        <v>2016</v>
      </c>
      <c r="B193" s="32">
        <v>42556</v>
      </c>
      <c r="C193" s="28">
        <f>'Bitcoin Data'!C193</f>
        <v>670.62701400000003</v>
      </c>
      <c r="D193" s="26">
        <f>'Bitcoin Data'!K193</f>
        <v>3636.7014235619258</v>
      </c>
      <c r="E193" s="25">
        <f>'Bitcoin Data'!J193</f>
        <v>1470.3043407335829</v>
      </c>
      <c r="F193" s="25">
        <f t="shared" si="14"/>
        <v>5.3470578890151002</v>
      </c>
      <c r="G193" s="23">
        <f>'Emissions Factors'!$AB$39/1000</f>
        <v>0.49266147344102867</v>
      </c>
      <c r="H193" s="23">
        <f>'Emissions Factors'!$AE$39/1000</f>
        <v>0.32422903788805163</v>
      </c>
      <c r="I193" s="26">
        <f t="shared" si="19"/>
        <v>2634.2894181766555</v>
      </c>
      <c r="J193" s="26">
        <f t="shared" si="20"/>
        <v>1733.6714348870823</v>
      </c>
      <c r="K193" s="23">
        <f t="shared" si="15"/>
        <v>0.72436230291254722</v>
      </c>
      <c r="L193" s="23">
        <f t="shared" si="15"/>
        <v>0.47671536179867557</v>
      </c>
      <c r="M193" s="26">
        <f>K193*'Social Cost of Carbon'!$C$5</f>
        <v>72.436230291254716</v>
      </c>
      <c r="N193" s="26">
        <f>L193*'Social Cost of Carbon'!$C$5</f>
        <v>47.671536179867559</v>
      </c>
      <c r="O193" s="23">
        <f t="shared" si="16"/>
        <v>0.10801269376132634</v>
      </c>
      <c r="P193" s="23">
        <f t="shared" si="17"/>
        <v>7.1085022202621195E-2</v>
      </c>
      <c r="Q193" s="27"/>
    </row>
    <row r="194" spans="1:17" x14ac:dyDescent="0.25">
      <c r="A194" s="24">
        <f t="shared" si="18"/>
        <v>2016</v>
      </c>
      <c r="B194" s="32">
        <v>42557</v>
      </c>
      <c r="C194" s="28">
        <f>'Bitcoin Data'!C194</f>
        <v>677.33099400000003</v>
      </c>
      <c r="D194" s="26">
        <f>'Bitcoin Data'!K194</f>
        <v>3509.9529917010104</v>
      </c>
      <c r="E194" s="25">
        <f>'Bitcoin Data'!J194</f>
        <v>1510.739143210543</v>
      </c>
      <c r="F194" s="25">
        <f t="shared" si="14"/>
        <v>5.3026233753916667</v>
      </c>
      <c r="G194" s="23">
        <f>'Emissions Factors'!$AB$39/1000</f>
        <v>0.49266147344102867</v>
      </c>
      <c r="H194" s="23">
        <f>'Emissions Factors'!$AE$39/1000</f>
        <v>0.32422903788805163</v>
      </c>
      <c r="I194" s="26">
        <f t="shared" si="19"/>
        <v>2612.398245223299</v>
      </c>
      <c r="J194" s="26">
        <f t="shared" si="20"/>
        <v>1719.264475285933</v>
      </c>
      <c r="K194" s="23">
        <f t="shared" si="15"/>
        <v>0.74428297227914331</v>
      </c>
      <c r="L194" s="23">
        <f t="shared" si="15"/>
        <v>0.48982549890297383</v>
      </c>
      <c r="M194" s="26">
        <f>K194*'Social Cost of Carbon'!$C$5</f>
        <v>74.428297227914328</v>
      </c>
      <c r="N194" s="26">
        <f>L194*'Social Cost of Carbon'!$C$5</f>
        <v>48.982549890297385</v>
      </c>
      <c r="O194" s="23">
        <f t="shared" si="16"/>
        <v>0.10988467660157646</v>
      </c>
      <c r="P194" s="23">
        <f t="shared" si="17"/>
        <v>7.231700649195065E-2</v>
      </c>
      <c r="Q194" s="27"/>
    </row>
    <row r="195" spans="1:17" x14ac:dyDescent="0.25">
      <c r="A195" s="24">
        <f t="shared" si="18"/>
        <v>2016</v>
      </c>
      <c r="B195" s="32">
        <v>42558</v>
      </c>
      <c r="C195" s="28">
        <f>'Bitcoin Data'!C195</f>
        <v>640.56201199999998</v>
      </c>
      <c r="D195" s="26">
        <f>'Bitcoin Data'!K195</f>
        <v>3408.3527216604316</v>
      </c>
      <c r="E195" s="25">
        <f>'Bitcoin Data'!J195</f>
        <v>1527.7889656675843</v>
      </c>
      <c r="F195" s="25">
        <f t="shared" si="14"/>
        <v>5.2072436792558872</v>
      </c>
      <c r="G195" s="23">
        <f>'Emissions Factors'!$AB$39/1000</f>
        <v>0.49266147344102867</v>
      </c>
      <c r="H195" s="23">
        <f>'Emissions Factors'!$AE$39/1000</f>
        <v>0.32422903788805163</v>
      </c>
      <c r="I195" s="26">
        <f t="shared" si="19"/>
        <v>2565.4083435886887</v>
      </c>
      <c r="J195" s="26">
        <f t="shared" si="20"/>
        <v>1688.3396081737744</v>
      </c>
      <c r="K195" s="23">
        <f t="shared" si="15"/>
        <v>0.75268276293273717</v>
      </c>
      <c r="L195" s="23">
        <f t="shared" si="15"/>
        <v>0.4953535464343824</v>
      </c>
      <c r="M195" s="26">
        <f>K195*'Social Cost of Carbon'!$C$5</f>
        <v>75.268276293273715</v>
      </c>
      <c r="N195" s="26">
        <f>L195*'Social Cost of Carbon'!$C$5</f>
        <v>49.535354643438239</v>
      </c>
      <c r="O195" s="23">
        <f t="shared" si="16"/>
        <v>0.11750349674696868</v>
      </c>
      <c r="P195" s="23">
        <f t="shared" si="17"/>
        <v>7.7331083822432853E-2</v>
      </c>
      <c r="Q195" s="27"/>
    </row>
    <row r="196" spans="1:17" x14ac:dyDescent="0.25">
      <c r="A196" s="24">
        <f t="shared" si="18"/>
        <v>2016</v>
      </c>
      <c r="B196" s="32">
        <v>42559</v>
      </c>
      <c r="C196" s="28">
        <f>'Bitcoin Data'!C196</f>
        <v>666.52301</v>
      </c>
      <c r="D196" s="26">
        <f>'Bitcoin Data'!K196</f>
        <v>3634.12738010977</v>
      </c>
      <c r="E196" s="25">
        <f>'Bitcoin Data'!J196</f>
        <v>1430.1354470289989</v>
      </c>
      <c r="F196" s="25">
        <f t="shared" si="14"/>
        <v>5.1972943853136107</v>
      </c>
      <c r="G196" s="23">
        <f>'Emissions Factors'!$AB$39/1000</f>
        <v>0.49266147344102867</v>
      </c>
      <c r="H196" s="23">
        <f>'Emissions Factors'!$AE$39/1000</f>
        <v>0.32422903788805163</v>
      </c>
      <c r="I196" s="26">
        <f t="shared" si="19"/>
        <v>2560.506709775389</v>
      </c>
      <c r="J196" s="26">
        <f t="shared" si="20"/>
        <v>1685.1137581712046</v>
      </c>
      <c r="K196" s="23">
        <f t="shared" si="15"/>
        <v>0.70457263655355085</v>
      </c>
      <c r="L196" s="23">
        <f t="shared" si="15"/>
        <v>0.46369144003981089</v>
      </c>
      <c r="M196" s="26">
        <f>K196*'Social Cost of Carbon'!$C$5</f>
        <v>70.457263655355078</v>
      </c>
      <c r="N196" s="26">
        <f>L196*'Social Cost of Carbon'!$C$5</f>
        <v>46.369144003981091</v>
      </c>
      <c r="O196" s="23">
        <f t="shared" si="16"/>
        <v>0.10570867411667464</v>
      </c>
      <c r="P196" s="23">
        <f t="shared" si="17"/>
        <v>6.9568707018803577E-2</v>
      </c>
      <c r="Q196" s="27"/>
    </row>
    <row r="197" spans="1:17" x14ac:dyDescent="0.25">
      <c r="A197" s="24">
        <f t="shared" si="18"/>
        <v>2016</v>
      </c>
      <c r="B197" s="32">
        <v>42560</v>
      </c>
      <c r="C197" s="28">
        <f>'Bitcoin Data'!C197</f>
        <v>650.96002199999998</v>
      </c>
      <c r="D197" s="26">
        <f>'Bitcoin Data'!K197</f>
        <v>2785.0467289719627</v>
      </c>
      <c r="E197" s="25">
        <f>'Bitcoin Data'!J197</f>
        <v>1860.7023315959934</v>
      </c>
      <c r="F197" s="25">
        <f t="shared" si="14"/>
        <v>5.1821429422019252</v>
      </c>
      <c r="G197" s="23">
        <f>'Emissions Factors'!$AB$39/1000</f>
        <v>0.49266147344102867</v>
      </c>
      <c r="H197" s="23">
        <f>'Emissions Factors'!$AE$39/1000</f>
        <v>0.32422903788805163</v>
      </c>
      <c r="I197" s="26">
        <f t="shared" si="19"/>
        <v>2553.0421774872279</v>
      </c>
      <c r="J197" s="26">
        <f t="shared" si="20"/>
        <v>1680.2012203484874</v>
      </c>
      <c r="K197" s="23">
        <f t="shared" si="15"/>
        <v>0.91669635231923963</v>
      </c>
      <c r="L197" s="23">
        <f t="shared" si="15"/>
        <v>0.60329372676942339</v>
      </c>
      <c r="M197" s="26">
        <f>K197*'Social Cost of Carbon'!$C$5</f>
        <v>91.669635231923962</v>
      </c>
      <c r="N197" s="26">
        <f>L197*'Social Cost of Carbon'!$C$5</f>
        <v>60.329372676942342</v>
      </c>
      <c r="O197" s="23">
        <f t="shared" si="16"/>
        <v>0.14082221969680953</v>
      </c>
      <c r="P197" s="23">
        <f t="shared" si="17"/>
        <v>9.2677538770487414E-2</v>
      </c>
      <c r="Q197" s="27"/>
    </row>
    <row r="198" spans="1:17" x14ac:dyDescent="0.25">
      <c r="A198" s="24">
        <f t="shared" si="18"/>
        <v>2016</v>
      </c>
      <c r="B198" s="32">
        <v>42561</v>
      </c>
      <c r="C198" s="28">
        <f>'Bitcoin Data'!C198</f>
        <v>649.35998500000005</v>
      </c>
      <c r="D198" s="26">
        <f>'Bitcoin Data'!K198</f>
        <v>1954.9099010245641</v>
      </c>
      <c r="E198" s="25">
        <f>'Bitcoin Data'!J198</f>
        <v>2664.0897708228567</v>
      </c>
      <c r="F198" s="25">
        <f t="shared" si="14"/>
        <v>5.2080554701998647</v>
      </c>
      <c r="G198" s="23">
        <f>'Emissions Factors'!$AB$39/1000</f>
        <v>0.49266147344102867</v>
      </c>
      <c r="H198" s="23">
        <f>'Emissions Factors'!$AE$39/1000</f>
        <v>0.32422903788805163</v>
      </c>
      <c r="I198" s="26">
        <f t="shared" si="19"/>
        <v>2565.808281711275</v>
      </c>
      <c r="J198" s="26">
        <f t="shared" si="20"/>
        <v>1688.6028143705066</v>
      </c>
      <c r="K198" s="23">
        <f t="shared" si="15"/>
        <v>1.3124943918727612</v>
      </c>
      <c r="L198" s="23">
        <f t="shared" si="15"/>
        <v>0.86377526324129483</v>
      </c>
      <c r="M198" s="26">
        <f>K198*'Social Cost of Carbon'!$C$5</f>
        <v>131.24943918727612</v>
      </c>
      <c r="N198" s="26">
        <f>L198*'Social Cost of Carbon'!$C$5</f>
        <v>86.377526324129477</v>
      </c>
      <c r="O198" s="23">
        <f t="shared" si="16"/>
        <v>0.20212123047168684</v>
      </c>
      <c r="P198" s="23">
        <f t="shared" si="17"/>
        <v>0.13301947813142423</v>
      </c>
      <c r="Q198" s="27"/>
    </row>
    <row r="199" spans="1:17" x14ac:dyDescent="0.25">
      <c r="A199" s="24">
        <f t="shared" si="18"/>
        <v>2016</v>
      </c>
      <c r="B199" s="32">
        <v>42562</v>
      </c>
      <c r="C199" s="28">
        <f>'Bitcoin Data'!C199</f>
        <v>647.658997</v>
      </c>
      <c r="D199" s="26">
        <f>'Bitcoin Data'!K199</f>
        <v>1784.2371588992505</v>
      </c>
      <c r="E199" s="25">
        <f>'Bitcoin Data'!J199</f>
        <v>2910.9282834554319</v>
      </c>
      <c r="F199" s="25">
        <f t="shared" ref="F199:F262" si="21">E199*D199/1000000</f>
        <v>5.1937864102319917</v>
      </c>
      <c r="G199" s="23">
        <f>'Emissions Factors'!$AB$39/1000</f>
        <v>0.49266147344102867</v>
      </c>
      <c r="H199" s="23">
        <f>'Emissions Factors'!$AE$39/1000</f>
        <v>0.32422903788805163</v>
      </c>
      <c r="I199" s="26">
        <f t="shared" si="19"/>
        <v>2558.7784656028839</v>
      </c>
      <c r="J199" s="26">
        <f t="shared" si="20"/>
        <v>1683.9763707855561</v>
      </c>
      <c r="K199" s="23">
        <f t="shared" ref="K199:L262" si="22">$E199*G199/1000</f>
        <v>1.4341022172083173</v>
      </c>
      <c r="L199" s="23">
        <f t="shared" si="22"/>
        <v>0.94380747670587228</v>
      </c>
      <c r="M199" s="26">
        <f>K199*'Social Cost of Carbon'!$C$5</f>
        <v>143.41022172083174</v>
      </c>
      <c r="N199" s="26">
        <f>L199*'Social Cost of Carbon'!$C$5</f>
        <v>94.380747670587226</v>
      </c>
      <c r="O199" s="23">
        <f t="shared" ref="O199:O262" si="23">M199/$C199</f>
        <v>0.2214285949629628</v>
      </c>
      <c r="P199" s="23">
        <f t="shared" ref="P199:P262" si="24">N199/$C199</f>
        <v>0.14572598868812939</v>
      </c>
      <c r="Q199" s="27"/>
    </row>
    <row r="200" spans="1:17" x14ac:dyDescent="0.25">
      <c r="A200" s="24">
        <f t="shared" ref="A200:A263" si="25">YEAR(B200)</f>
        <v>2016</v>
      </c>
      <c r="B200" s="32">
        <v>42563</v>
      </c>
      <c r="C200" s="28">
        <f>'Bitcoin Data'!C200</f>
        <v>664.55102499999998</v>
      </c>
      <c r="D200" s="26">
        <f>'Bitcoin Data'!K200</f>
        <v>1792.4166985829349</v>
      </c>
      <c r="E200" s="25">
        <f>'Bitcoin Data'!J200</f>
        <v>2905.6836851408593</v>
      </c>
      <c r="F200" s="25">
        <f t="shared" si="21"/>
        <v>5.2081959580464758</v>
      </c>
      <c r="G200" s="23">
        <f>'Emissions Factors'!$AB$39/1000</f>
        <v>0.49266147344102867</v>
      </c>
      <c r="H200" s="23">
        <f>'Emissions Factors'!$AE$39/1000</f>
        <v>0.32422903788805163</v>
      </c>
      <c r="I200" s="26">
        <f t="shared" ref="I200:I263" si="26">F200*G200*1000</f>
        <v>2565.8774946607869</v>
      </c>
      <c r="J200" s="26">
        <f t="shared" ref="J200:J263" si="27">$F200*H200*1000</f>
        <v>1688.6483646098482</v>
      </c>
      <c r="K200" s="23">
        <f t="shared" si="22"/>
        <v>1.4315184056750538</v>
      </c>
      <c r="L200" s="23">
        <f t="shared" si="22"/>
        <v>0.94210702564022919</v>
      </c>
      <c r="M200" s="26">
        <f>K200*'Social Cost of Carbon'!$C$5</f>
        <v>143.15184056750539</v>
      </c>
      <c r="N200" s="26">
        <f>L200*'Social Cost of Carbon'!$C$5</f>
        <v>94.210702564022924</v>
      </c>
      <c r="O200" s="23">
        <f t="shared" si="23"/>
        <v>0.21541136072659792</v>
      </c>
      <c r="P200" s="23">
        <f t="shared" si="24"/>
        <v>0.14176594274912588</v>
      </c>
      <c r="Q200" s="27"/>
    </row>
    <row r="201" spans="1:17" x14ac:dyDescent="0.25">
      <c r="A201" s="24">
        <f t="shared" si="25"/>
        <v>2016</v>
      </c>
      <c r="B201" s="32">
        <v>42564</v>
      </c>
      <c r="C201" s="28">
        <f>'Bitcoin Data'!C201</f>
        <v>654.46801800000003</v>
      </c>
      <c r="D201" s="26">
        <f>'Bitcoin Data'!K201</f>
        <v>1606.4942402822908</v>
      </c>
      <c r="E201" s="25">
        <f>'Bitcoin Data'!J201</f>
        <v>3211.6889965671794</v>
      </c>
      <c r="F201" s="25">
        <f t="shared" si="21"/>
        <v>5.1595598745631834</v>
      </c>
      <c r="G201" s="23">
        <f>'Emissions Factors'!$AB$39/1000</f>
        <v>0.49266147344102867</v>
      </c>
      <c r="H201" s="23">
        <f>'Emissions Factors'!$AE$39/1000</f>
        <v>0.32422903788805163</v>
      </c>
      <c r="I201" s="26">
        <f t="shared" si="26"/>
        <v>2541.9163701095072</v>
      </c>
      <c r="J201" s="26">
        <f t="shared" si="27"/>
        <v>1672.8791340554171</v>
      </c>
      <c r="K201" s="23">
        <f t="shared" si="22"/>
        <v>1.5822754332831255</v>
      </c>
      <c r="L201" s="23">
        <f t="shared" si="22"/>
        <v>1.0413228333526185</v>
      </c>
      <c r="M201" s="26">
        <f>K201*'Social Cost of Carbon'!$C$5</f>
        <v>158.22754332831255</v>
      </c>
      <c r="N201" s="26">
        <f>L201*'Social Cost of Carbon'!$C$5</f>
        <v>104.13228333526186</v>
      </c>
      <c r="O201" s="23">
        <f t="shared" si="23"/>
        <v>0.24176512675415798</v>
      </c>
      <c r="P201" s="23">
        <f t="shared" si="24"/>
        <v>0.1591098120477781</v>
      </c>
      <c r="Q201" s="27"/>
    </row>
    <row r="202" spans="1:17" x14ac:dyDescent="0.25">
      <c r="A202" s="24">
        <f t="shared" si="25"/>
        <v>2016</v>
      </c>
      <c r="B202" s="32">
        <v>42565</v>
      </c>
      <c r="C202" s="28">
        <f>'Bitcoin Data'!C202</f>
        <v>658.07800299999997</v>
      </c>
      <c r="D202" s="26">
        <f>'Bitcoin Data'!K202</f>
        <v>1764.6854321903443</v>
      </c>
      <c r="E202" s="25">
        <f>'Bitcoin Data'!J202</f>
        <v>2912.4785857638381</v>
      </c>
      <c r="F202" s="25">
        <f t="shared" si="21"/>
        <v>5.1396085318637814</v>
      </c>
      <c r="G202" s="23">
        <f>'Emissions Factors'!$AB$39/1000</f>
        <v>0.49266147344102867</v>
      </c>
      <c r="H202" s="23">
        <f>'Emissions Factors'!$AE$39/1000</f>
        <v>0.32422903788805163</v>
      </c>
      <c r="I202" s="26">
        <f t="shared" si="26"/>
        <v>2532.0871122180929</v>
      </c>
      <c r="J202" s="26">
        <f t="shared" si="27"/>
        <v>1666.4103294074152</v>
      </c>
      <c r="K202" s="23">
        <f t="shared" si="22"/>
        <v>1.4348659914278559</v>
      </c>
      <c r="L202" s="23">
        <f t="shared" si="22"/>
        <v>0.94431012973176243</v>
      </c>
      <c r="M202" s="26">
        <f>K202*'Social Cost of Carbon'!$C$5</f>
        <v>143.48659914278559</v>
      </c>
      <c r="N202" s="26">
        <f>L202*'Social Cost of Carbon'!$C$5</f>
        <v>94.431012973176237</v>
      </c>
      <c r="O202" s="23">
        <f t="shared" si="23"/>
        <v>0.21803889278880151</v>
      </c>
      <c r="P202" s="23">
        <f t="shared" si="24"/>
        <v>0.14349516705115617</v>
      </c>
      <c r="Q202" s="27"/>
    </row>
    <row r="203" spans="1:17" x14ac:dyDescent="0.25">
      <c r="A203" s="24">
        <f t="shared" si="25"/>
        <v>2016</v>
      </c>
      <c r="B203" s="32">
        <v>42566</v>
      </c>
      <c r="C203" s="28">
        <f>'Bitcoin Data'!C203</f>
        <v>663.25500499999998</v>
      </c>
      <c r="D203" s="26">
        <f>'Bitcoin Data'!K203</f>
        <v>1693.1634750496592</v>
      </c>
      <c r="E203" s="25">
        <f>'Bitcoin Data'!J203</f>
        <v>2986.5492790037556</v>
      </c>
      <c r="F203" s="25">
        <f t="shared" si="21"/>
        <v>5.0567161556450531</v>
      </c>
      <c r="G203" s="23">
        <f>'Emissions Factors'!$AB$39/1000</f>
        <v>0.49266147344102867</v>
      </c>
      <c r="H203" s="23">
        <f>'Emissions Factors'!$AE$39/1000</f>
        <v>0.32422903788805163</v>
      </c>
      <c r="I203" s="26">
        <f t="shared" si="26"/>
        <v>2491.249232013146</v>
      </c>
      <c r="J203" s="26">
        <f t="shared" si="27"/>
        <v>1639.5342140177627</v>
      </c>
      <c r="K203" s="23">
        <f t="shared" si="22"/>
        <v>1.4713577682982319</v>
      </c>
      <c r="L203" s="23">
        <f t="shared" si="22"/>
        <v>0.96832599933664198</v>
      </c>
      <c r="M203" s="26">
        <f>K203*'Social Cost of Carbon'!$C$5</f>
        <v>147.13577682982319</v>
      </c>
      <c r="N203" s="26">
        <f>L203*'Social Cost of Carbon'!$C$5</f>
        <v>96.832599933664198</v>
      </c>
      <c r="O203" s="23">
        <f t="shared" si="23"/>
        <v>0.22183892427592489</v>
      </c>
      <c r="P203" s="23">
        <f t="shared" si="24"/>
        <v>0.14599603350699811</v>
      </c>
      <c r="Q203" s="27"/>
    </row>
    <row r="204" spans="1:17" x14ac:dyDescent="0.25">
      <c r="A204" s="24">
        <f t="shared" si="25"/>
        <v>2016</v>
      </c>
      <c r="B204" s="32">
        <v>42567</v>
      </c>
      <c r="C204" s="28">
        <f>'Bitcoin Data'!C204</f>
        <v>660.76702899999998</v>
      </c>
      <c r="D204" s="26">
        <f>'Bitcoin Data'!K204</f>
        <v>1957.9676674364898</v>
      </c>
      <c r="E204" s="25">
        <f>'Bitcoin Data'!J204</f>
        <v>2584.1698931755236</v>
      </c>
      <c r="F204" s="25">
        <f t="shared" si="21"/>
        <v>5.059721098000483</v>
      </c>
      <c r="G204" s="23">
        <f>'Emissions Factors'!$AB$39/1000</f>
        <v>0.49266147344102867</v>
      </c>
      <c r="H204" s="23">
        <f>'Emissions Factors'!$AE$39/1000</f>
        <v>0.32422903788805163</v>
      </c>
      <c r="I204" s="26">
        <f t="shared" si="26"/>
        <v>2492.7296513415772</v>
      </c>
      <c r="J204" s="26">
        <f t="shared" si="27"/>
        <v>1640.5085035865727</v>
      </c>
      <c r="K204" s="23">
        <f t="shared" si="22"/>
        <v>1.2731209471937992</v>
      </c>
      <c r="L204" s="23">
        <f t="shared" si="22"/>
        <v>0.83786291820356917</v>
      </c>
      <c r="M204" s="26">
        <f>K204*'Social Cost of Carbon'!$C$5</f>
        <v>127.31209471937991</v>
      </c>
      <c r="N204" s="26">
        <f>L204*'Social Cost of Carbon'!$C$5</f>
        <v>83.786291820356922</v>
      </c>
      <c r="O204" s="23">
        <f t="shared" si="23"/>
        <v>0.19267319513816106</v>
      </c>
      <c r="P204" s="23">
        <f t="shared" si="24"/>
        <v>0.1268015626432791</v>
      </c>
      <c r="Q204" s="27"/>
    </row>
    <row r="205" spans="1:17" x14ac:dyDescent="0.25">
      <c r="A205" s="24">
        <f t="shared" si="25"/>
        <v>2016</v>
      </c>
      <c r="B205" s="32">
        <v>42568</v>
      </c>
      <c r="C205" s="28">
        <f>'Bitcoin Data'!C205</f>
        <v>679.45898399999999</v>
      </c>
      <c r="D205" s="26">
        <f>'Bitcoin Data'!K205</f>
        <v>1890.4186833325514</v>
      </c>
      <c r="E205" s="25">
        <f>'Bitcoin Data'!J205</f>
        <v>2693.2178004885832</v>
      </c>
      <c r="F205" s="25">
        <f t="shared" si="21"/>
        <v>5.0913092483274172</v>
      </c>
      <c r="G205" s="23">
        <f>'Emissions Factors'!$AB$39/1000</f>
        <v>0.49266147344102867</v>
      </c>
      <c r="H205" s="23">
        <f>'Emissions Factors'!$AE$39/1000</f>
        <v>0.32422903788805163</v>
      </c>
      <c r="I205" s="26">
        <f t="shared" si="26"/>
        <v>2508.2919160249216</v>
      </c>
      <c r="J205" s="26">
        <f t="shared" si="27"/>
        <v>1650.7502991757378</v>
      </c>
      <c r="K205" s="23">
        <f t="shared" si="22"/>
        <v>1.3268446498863118</v>
      </c>
      <c r="L205" s="23">
        <f t="shared" si="22"/>
        <v>0.87321941627538791</v>
      </c>
      <c r="M205" s="26">
        <f>K205*'Social Cost of Carbon'!$C$5</f>
        <v>132.68446498863119</v>
      </c>
      <c r="N205" s="26">
        <f>L205*'Social Cost of Carbon'!$C$5</f>
        <v>87.321941627538791</v>
      </c>
      <c r="O205" s="23">
        <f t="shared" si="23"/>
        <v>0.19527957994979017</v>
      </c>
      <c r="P205" s="23">
        <f t="shared" si="24"/>
        <v>0.12851686957389438</v>
      </c>
      <c r="Q205" s="27"/>
    </row>
    <row r="206" spans="1:17" x14ac:dyDescent="0.25">
      <c r="A206" s="24">
        <f t="shared" si="25"/>
        <v>2016</v>
      </c>
      <c r="B206" s="32">
        <v>42569</v>
      </c>
      <c r="C206" s="28">
        <f>'Bitcoin Data'!C206</f>
        <v>673.10601799999995</v>
      </c>
      <c r="D206" s="26">
        <f>'Bitcoin Data'!K206</f>
        <v>1818.2852332578761</v>
      </c>
      <c r="E206" s="25">
        <f>'Bitcoin Data'!J206</f>
        <v>2817.6191964464088</v>
      </c>
      <c r="F206" s="25">
        <f t="shared" si="21"/>
        <v>5.1232353778424278</v>
      </c>
      <c r="G206" s="23">
        <f>'Emissions Factors'!$AB$39/1000</f>
        <v>0.49266147344102867</v>
      </c>
      <c r="H206" s="23">
        <f>'Emissions Factors'!$AE$39/1000</f>
        <v>0.32422903788805163</v>
      </c>
      <c r="I206" s="26">
        <f t="shared" si="26"/>
        <v>2524.0206900330559</v>
      </c>
      <c r="J206" s="26">
        <f t="shared" si="27"/>
        <v>1661.1016774318789</v>
      </c>
      <c r="K206" s="23">
        <f t="shared" si="22"/>
        <v>1.3881324249170151</v>
      </c>
      <c r="L206" s="23">
        <f t="shared" si="22"/>
        <v>0.91355396119872423</v>
      </c>
      <c r="M206" s="26">
        <f>K206*'Social Cost of Carbon'!$C$5</f>
        <v>138.81324249170152</v>
      </c>
      <c r="N206" s="26">
        <f>L206*'Social Cost of Carbon'!$C$5</f>
        <v>91.355396119872424</v>
      </c>
      <c r="O206" s="23">
        <f t="shared" si="23"/>
        <v>0.20622790285571554</v>
      </c>
      <c r="P206" s="23">
        <f t="shared" si="24"/>
        <v>0.13572215026589232</v>
      </c>
      <c r="Q206" s="27"/>
    </row>
    <row r="207" spans="1:17" x14ac:dyDescent="0.25">
      <c r="A207" s="24">
        <f t="shared" si="25"/>
        <v>2016</v>
      </c>
      <c r="B207" s="32">
        <v>42570</v>
      </c>
      <c r="C207" s="28">
        <f>'Bitcoin Data'!C207</f>
        <v>672.864014</v>
      </c>
      <c r="D207" s="26">
        <f>'Bitcoin Data'!K207</f>
        <v>1608.9010963432045</v>
      </c>
      <c r="E207" s="25">
        <f>'Bitcoin Data'!J207</f>
        <v>3175.6965366096265</v>
      </c>
      <c r="F207" s="25">
        <f t="shared" si="21"/>
        <v>5.1093816394045453</v>
      </c>
      <c r="G207" s="23">
        <f>'Emissions Factors'!$AB$39/1000</f>
        <v>0.49266147344102867</v>
      </c>
      <c r="H207" s="23">
        <f>'Emissions Factors'!$AE$39/1000</f>
        <v>0.32422903788805163</v>
      </c>
      <c r="I207" s="26">
        <f t="shared" si="26"/>
        <v>2517.1954868415819</v>
      </c>
      <c r="J207" s="26">
        <f t="shared" si="27"/>
        <v>1656.6098931470117</v>
      </c>
      <c r="K207" s="23">
        <f t="shared" si="22"/>
        <v>1.5645433349276703</v>
      </c>
      <c r="L207" s="23">
        <f t="shared" si="22"/>
        <v>1.0296530326893569</v>
      </c>
      <c r="M207" s="26">
        <f>K207*'Social Cost of Carbon'!$C$5</f>
        <v>156.45433349276703</v>
      </c>
      <c r="N207" s="26">
        <f>L207*'Social Cost of Carbon'!$C$5</f>
        <v>102.9653032689357</v>
      </c>
      <c r="O207" s="23">
        <f t="shared" si="23"/>
        <v>0.23251998953352709</v>
      </c>
      <c r="P207" s="23">
        <f t="shared" si="24"/>
        <v>0.15302542731752586</v>
      </c>
      <c r="Q207" s="27"/>
    </row>
    <row r="208" spans="1:17" x14ac:dyDescent="0.25">
      <c r="A208" s="24">
        <f t="shared" si="25"/>
        <v>2016</v>
      </c>
      <c r="B208" s="32">
        <v>42571</v>
      </c>
      <c r="C208" s="28">
        <f>'Bitcoin Data'!C208</f>
        <v>665.68499799999995</v>
      </c>
      <c r="D208" s="26">
        <f>'Bitcoin Data'!K208</f>
        <v>1882.3420052752067</v>
      </c>
      <c r="E208" s="25">
        <f>'Bitcoin Data'!J208</f>
        <v>2737.3772018318782</v>
      </c>
      <c r="F208" s="25">
        <f t="shared" si="21"/>
        <v>5.1526800912908524</v>
      </c>
      <c r="G208" s="23">
        <f>'Emissions Factors'!$AB$39/1000</f>
        <v>0.49266147344102867</v>
      </c>
      <c r="H208" s="23">
        <f>'Emissions Factors'!$AE$39/1000</f>
        <v>0.32422903788805163</v>
      </c>
      <c r="I208" s="26">
        <f t="shared" si="26"/>
        <v>2538.5269659456053</v>
      </c>
      <c r="J208" s="26">
        <f t="shared" si="27"/>
        <v>1670.6485085441511</v>
      </c>
      <c r="K208" s="23">
        <f t="shared" si="22"/>
        <v>1.3486002856183732</v>
      </c>
      <c r="L208" s="23">
        <f t="shared" si="22"/>
        <v>0.88753717648663677</v>
      </c>
      <c r="M208" s="26">
        <f>K208*'Social Cost of Carbon'!$C$5</f>
        <v>134.86002856183731</v>
      </c>
      <c r="N208" s="26">
        <f>L208*'Social Cost of Carbon'!$C$5</f>
        <v>88.753717648663681</v>
      </c>
      <c r="O208" s="23">
        <f t="shared" si="23"/>
        <v>0.20258835480296841</v>
      </c>
      <c r="P208" s="23">
        <f t="shared" si="24"/>
        <v>0.1333269007343075</v>
      </c>
      <c r="Q208" s="27"/>
    </row>
    <row r="209" spans="1:17" x14ac:dyDescent="0.25">
      <c r="A209" s="24">
        <f t="shared" si="25"/>
        <v>2016</v>
      </c>
      <c r="B209" s="32">
        <v>42572</v>
      </c>
      <c r="C209" s="28">
        <f>'Bitcoin Data'!C209</f>
        <v>665.012024</v>
      </c>
      <c r="D209" s="26">
        <f>'Bitcoin Data'!K209</f>
        <v>1671.2041884816792</v>
      </c>
      <c r="E209" s="25">
        <f>'Bitcoin Data'!J209</f>
        <v>3074.9294465051844</v>
      </c>
      <c r="F209" s="25">
        <f t="shared" si="21"/>
        <v>5.1388349702851155</v>
      </c>
      <c r="G209" s="23">
        <f>'Emissions Factors'!$AB$39/1000</f>
        <v>0.49266147344102867</v>
      </c>
      <c r="H209" s="23">
        <f>'Emissions Factors'!$AE$39/1000</f>
        <v>0.32422903788805163</v>
      </c>
      <c r="I209" s="26">
        <f t="shared" si="26"/>
        <v>2531.7060082309499</v>
      </c>
      <c r="J209" s="26">
        <f t="shared" si="27"/>
        <v>1666.1595182810174</v>
      </c>
      <c r="K209" s="23">
        <f t="shared" si="22"/>
        <v>1.5148992718424508</v>
      </c>
      <c r="L209" s="23">
        <f t="shared" si="22"/>
        <v>0.99698141601401502</v>
      </c>
      <c r="M209" s="26">
        <f>K209*'Social Cost of Carbon'!$C$5</f>
        <v>151.48992718424509</v>
      </c>
      <c r="N209" s="26">
        <f>L209*'Social Cost of Carbon'!$C$5</f>
        <v>99.698141601401502</v>
      </c>
      <c r="O209" s="23">
        <f t="shared" si="23"/>
        <v>0.2278002828776598</v>
      </c>
      <c r="P209" s="23">
        <f t="shared" si="24"/>
        <v>0.14991930672429693</v>
      </c>
      <c r="Q209" s="27"/>
    </row>
    <row r="210" spans="1:17" x14ac:dyDescent="0.25">
      <c r="A210" s="24">
        <f t="shared" si="25"/>
        <v>2016</v>
      </c>
      <c r="B210" s="32">
        <v>42573</v>
      </c>
      <c r="C210" s="28">
        <f>'Bitcoin Data'!C210</f>
        <v>650.61901899999998</v>
      </c>
      <c r="D210" s="26">
        <f>'Bitcoin Data'!K210</f>
        <v>1610.3193592010944</v>
      </c>
      <c r="E210" s="25">
        <f>'Bitcoin Data'!J210</f>
        <v>3090.5266757267477</v>
      </c>
      <c r="F210" s="25">
        <f t="shared" si="21"/>
        <v>4.9767349360501854</v>
      </c>
      <c r="G210" s="23">
        <f>'Emissions Factors'!$AB$39/1000</f>
        <v>0.49266147344102867</v>
      </c>
      <c r="H210" s="23">
        <f>'Emissions Factors'!$AE$39/1000</f>
        <v>0.32422903788805163</v>
      </c>
      <c r="I210" s="26">
        <f t="shared" si="26"/>
        <v>2451.8455665199281</v>
      </c>
      <c r="J210" s="26">
        <f t="shared" si="27"/>
        <v>1613.6019801394057</v>
      </c>
      <c r="K210" s="23">
        <f t="shared" si="22"/>
        <v>1.5225834257723438</v>
      </c>
      <c r="L210" s="23">
        <f t="shared" si="22"/>
        <v>1.002038490638242</v>
      </c>
      <c r="M210" s="26">
        <f>K210*'Social Cost of Carbon'!$C$5</f>
        <v>152.25834257723437</v>
      </c>
      <c r="N210" s="26">
        <f>L210*'Social Cost of Carbon'!$C$5</f>
        <v>100.20384906382421</v>
      </c>
      <c r="O210" s="23">
        <f t="shared" si="23"/>
        <v>0.23402073737600709</v>
      </c>
      <c r="P210" s="23">
        <f t="shared" si="24"/>
        <v>0.1540130954330805</v>
      </c>
      <c r="Q210" s="27"/>
    </row>
    <row r="211" spans="1:17" x14ac:dyDescent="0.25">
      <c r="A211" s="24">
        <f t="shared" si="25"/>
        <v>2016</v>
      </c>
      <c r="B211" s="32">
        <v>42574</v>
      </c>
      <c r="C211" s="28">
        <f>'Bitcoin Data'!C211</f>
        <v>655.55602999999996</v>
      </c>
      <c r="D211" s="26">
        <f>'Bitcoin Data'!K211</f>
        <v>1618.6717007036339</v>
      </c>
      <c r="E211" s="25">
        <f>'Bitcoin Data'!J211</f>
        <v>3009.7544333006931</v>
      </c>
      <c r="F211" s="25">
        <f t="shared" si="21"/>
        <v>4.8718043272511347</v>
      </c>
      <c r="G211" s="23">
        <f>'Emissions Factors'!$AB$39/1000</f>
        <v>0.49266147344102867</v>
      </c>
      <c r="H211" s="23">
        <f>'Emissions Factors'!$AE$39/1000</f>
        <v>0.32422903788805163</v>
      </c>
      <c r="I211" s="26">
        <f t="shared" si="26"/>
        <v>2400.1502981799235</v>
      </c>
      <c r="J211" s="26">
        <f t="shared" si="27"/>
        <v>1579.580429803482</v>
      </c>
      <c r="K211" s="23">
        <f t="shared" si="22"/>
        <v>1.4827900538055878</v>
      </c>
      <c r="L211" s="23">
        <f t="shared" si="22"/>
        <v>0.97584978418838186</v>
      </c>
      <c r="M211" s="26">
        <f>K211*'Social Cost of Carbon'!$C$5</f>
        <v>148.27900538055877</v>
      </c>
      <c r="N211" s="26">
        <f>L211*'Social Cost of Carbon'!$C$5</f>
        <v>97.58497841883819</v>
      </c>
      <c r="O211" s="23">
        <f t="shared" si="23"/>
        <v>0.22618814959349665</v>
      </c>
      <c r="P211" s="23">
        <f t="shared" si="24"/>
        <v>0.14885833392278947</v>
      </c>
      <c r="Q211" s="27"/>
    </row>
    <row r="212" spans="1:17" x14ac:dyDescent="0.25">
      <c r="A212" s="24">
        <f t="shared" si="25"/>
        <v>2016</v>
      </c>
      <c r="B212" s="32">
        <v>42575</v>
      </c>
      <c r="C212" s="28">
        <f>'Bitcoin Data'!C212</f>
        <v>661.28497300000004</v>
      </c>
      <c r="D212" s="26">
        <f>'Bitcoin Data'!K212</f>
        <v>1583.5402625044435</v>
      </c>
      <c r="E212" s="25">
        <f>'Bitcoin Data'!J212</f>
        <v>2992.1056327729243</v>
      </c>
      <c r="F212" s="25">
        <f t="shared" si="21"/>
        <v>4.7381197391622605</v>
      </c>
      <c r="G212" s="23">
        <f>'Emissions Factors'!$AB$39/1000</f>
        <v>0.49266147344102867</v>
      </c>
      <c r="H212" s="23">
        <f>'Emissions Factors'!$AE$39/1000</f>
        <v>0.32422903788805163</v>
      </c>
      <c r="I212" s="26">
        <f t="shared" si="26"/>
        <v>2334.2890520357014</v>
      </c>
      <c r="J212" s="26">
        <f t="shared" si="27"/>
        <v>1536.2360044269658</v>
      </c>
      <c r="K212" s="23">
        <f t="shared" si="22"/>
        <v>1.4740951697331104</v>
      </c>
      <c r="L212" s="23">
        <f t="shared" si="22"/>
        <v>0.97012753057338519</v>
      </c>
      <c r="M212" s="26">
        <f>K212*'Social Cost of Carbon'!$C$5</f>
        <v>147.40951697331104</v>
      </c>
      <c r="N212" s="26">
        <f>L212*'Social Cost of Carbon'!$C$5</f>
        <v>97.012753057338514</v>
      </c>
      <c r="O212" s="23">
        <f t="shared" si="23"/>
        <v>0.22291375578151998</v>
      </c>
      <c r="P212" s="23">
        <f t="shared" si="24"/>
        <v>0.14670339871361104</v>
      </c>
      <c r="Q212" s="27"/>
    </row>
    <row r="213" spans="1:17" x14ac:dyDescent="0.25">
      <c r="A213" s="24">
        <f t="shared" si="25"/>
        <v>2016</v>
      </c>
      <c r="B213" s="32">
        <v>42576</v>
      </c>
      <c r="C213" s="28">
        <f>'Bitcoin Data'!C213</f>
        <v>654.09698500000002</v>
      </c>
      <c r="D213" s="26">
        <f>'Bitcoin Data'!K213</f>
        <v>1606.9420624013333</v>
      </c>
      <c r="E213" s="25">
        <f>'Bitcoin Data'!J213</f>
        <v>2961.1256493528108</v>
      </c>
      <c r="F213" s="25">
        <f t="shared" si="21"/>
        <v>4.7583573580004925</v>
      </c>
      <c r="G213" s="23">
        <f>'Emissions Factors'!$AB$39/1000</f>
        <v>0.49266147344102867</v>
      </c>
      <c r="H213" s="23">
        <f>'Emissions Factors'!$AE$39/1000</f>
        <v>0.32422903788805163</v>
      </c>
      <c r="I213" s="26">
        <f t="shared" si="26"/>
        <v>2344.2593471514833</v>
      </c>
      <c r="J213" s="26">
        <f t="shared" si="27"/>
        <v>1542.7976281120311</v>
      </c>
      <c r="K213" s="23">
        <f t="shared" si="22"/>
        <v>1.4588325254541785</v>
      </c>
      <c r="L213" s="23">
        <f t="shared" si="22"/>
        <v>0.96008292035529397</v>
      </c>
      <c r="M213" s="26">
        <f>K213*'Social Cost of Carbon'!$C$5</f>
        <v>145.88325254541786</v>
      </c>
      <c r="N213" s="26">
        <f>L213*'Social Cost of Carbon'!$C$5</f>
        <v>96.008292035529394</v>
      </c>
      <c r="O213" s="23">
        <f t="shared" si="23"/>
        <v>0.22303000302840084</v>
      </c>
      <c r="P213" s="23">
        <f t="shared" si="24"/>
        <v>0.14677990303766558</v>
      </c>
      <c r="Q213" s="27"/>
    </row>
    <row r="214" spans="1:17" x14ac:dyDescent="0.25">
      <c r="A214" s="24">
        <f t="shared" si="25"/>
        <v>2016</v>
      </c>
      <c r="B214" s="32">
        <v>42577</v>
      </c>
      <c r="C214" s="28">
        <f>'Bitcoin Data'!C214</f>
        <v>651.783997</v>
      </c>
      <c r="D214" s="26">
        <f>'Bitcoin Data'!K214</f>
        <v>1614.2001413525918</v>
      </c>
      <c r="E214" s="25">
        <f>'Bitcoin Data'!J214</f>
        <v>2872.1713717072444</v>
      </c>
      <c r="F214" s="25">
        <f t="shared" si="21"/>
        <v>4.6362594341987018</v>
      </c>
      <c r="G214" s="23">
        <f>'Emissions Factors'!$AB$39/1000</f>
        <v>0.49266147344102867</v>
      </c>
      <c r="H214" s="23">
        <f>'Emissions Factors'!$AE$39/1000</f>
        <v>0.32422903788805163</v>
      </c>
      <c r="I214" s="26">
        <f t="shared" si="26"/>
        <v>2284.1064041072023</v>
      </c>
      <c r="J214" s="26">
        <f t="shared" si="27"/>
        <v>1503.2099357496477</v>
      </c>
      <c r="K214" s="23">
        <f t="shared" si="22"/>
        <v>1.4150081799604315</v>
      </c>
      <c r="L214" s="23">
        <f t="shared" si="22"/>
        <v>0.93124136049824535</v>
      </c>
      <c r="M214" s="26">
        <f>K214*'Social Cost of Carbon'!$C$5</f>
        <v>141.50081799604314</v>
      </c>
      <c r="N214" s="26">
        <f>L214*'Social Cost of Carbon'!$C$5</f>
        <v>93.124136049824529</v>
      </c>
      <c r="O214" s="23">
        <f t="shared" si="23"/>
        <v>0.21709771741456724</v>
      </c>
      <c r="P214" s="23">
        <f t="shared" si="24"/>
        <v>0.14287576325661847</v>
      </c>
      <c r="Q214" s="27"/>
    </row>
    <row r="215" spans="1:17" x14ac:dyDescent="0.25">
      <c r="A215" s="24">
        <f t="shared" si="25"/>
        <v>2016</v>
      </c>
      <c r="B215" s="32">
        <v>42578</v>
      </c>
      <c r="C215" s="28">
        <f>'Bitcoin Data'!C215</f>
        <v>654.35199</v>
      </c>
      <c r="D215" s="26">
        <f>'Bitcoin Data'!K215</f>
        <v>1600</v>
      </c>
      <c r="E215" s="25">
        <f>'Bitcoin Data'!J215</f>
        <v>2878.3264560639063</v>
      </c>
      <c r="F215" s="25">
        <f t="shared" si="21"/>
        <v>4.6053223297022496</v>
      </c>
      <c r="G215" s="23">
        <f>'Emissions Factors'!$AB$39/1000</f>
        <v>0.49266147344102867</v>
      </c>
      <c r="H215" s="23">
        <f>'Emissions Factors'!$AE$39/1000</f>
        <v>0.32422903788805163</v>
      </c>
      <c r="I215" s="26">
        <f t="shared" si="26"/>
        <v>2268.8648846219812</v>
      </c>
      <c r="J215" s="26">
        <f t="shared" si="27"/>
        <v>1493.1792281237208</v>
      </c>
      <c r="K215" s="23">
        <f t="shared" si="22"/>
        <v>1.4180405528887383</v>
      </c>
      <c r="L215" s="23">
        <f t="shared" si="22"/>
        <v>0.93323701757732569</v>
      </c>
      <c r="M215" s="26">
        <f>K215*'Social Cost of Carbon'!$C$5</f>
        <v>141.80405528887383</v>
      </c>
      <c r="N215" s="26">
        <f>L215*'Social Cost of Carbon'!$C$5</f>
        <v>93.323701757732564</v>
      </c>
      <c r="O215" s="23">
        <f t="shared" si="23"/>
        <v>0.21670913736943603</v>
      </c>
      <c r="P215" s="23">
        <f t="shared" si="24"/>
        <v>0.14262003200713513</v>
      </c>
      <c r="Q215" s="27"/>
    </row>
    <row r="216" spans="1:17" x14ac:dyDescent="0.25">
      <c r="A216" s="24">
        <f t="shared" si="25"/>
        <v>2016</v>
      </c>
      <c r="B216" s="32">
        <v>42579</v>
      </c>
      <c r="C216" s="28">
        <f>'Bitcoin Data'!C216</f>
        <v>655.03497300000004</v>
      </c>
      <c r="D216" s="26">
        <f>'Bitcoin Data'!K216</f>
        <v>1694.9582838085889</v>
      </c>
      <c r="E216" s="25">
        <f>'Bitcoin Data'!J216</f>
        <v>2742.4510475877937</v>
      </c>
      <c r="F216" s="25">
        <f t="shared" si="21"/>
        <v>4.6483401210484736</v>
      </c>
      <c r="G216" s="23">
        <f>'Emissions Factors'!$AB$39/1000</f>
        <v>0.49266147344102867</v>
      </c>
      <c r="H216" s="23">
        <f>'Emissions Factors'!$AE$39/1000</f>
        <v>0.32422903788805163</v>
      </c>
      <c r="I216" s="26">
        <f t="shared" si="26"/>
        <v>2290.0580930907909</v>
      </c>
      <c r="J216" s="26">
        <f t="shared" si="27"/>
        <v>1507.126845223976</v>
      </c>
      <c r="K216" s="23">
        <f t="shared" si="22"/>
        <v>1.3510999739444951</v>
      </c>
      <c r="L216" s="23">
        <f t="shared" si="22"/>
        <v>0.8891822646144697</v>
      </c>
      <c r="M216" s="26">
        <f>K216*'Social Cost of Carbon'!$C$5</f>
        <v>135.10999739444952</v>
      </c>
      <c r="N216" s="26">
        <f>L216*'Social Cost of Carbon'!$C$5</f>
        <v>88.918226461446963</v>
      </c>
      <c r="O216" s="23">
        <f t="shared" si="23"/>
        <v>0.20626379195550146</v>
      </c>
      <c r="P216" s="23">
        <f t="shared" si="24"/>
        <v>0.13574576950328263</v>
      </c>
      <c r="Q216" s="27"/>
    </row>
    <row r="217" spans="1:17" x14ac:dyDescent="0.25">
      <c r="A217" s="24">
        <f t="shared" si="25"/>
        <v>2016</v>
      </c>
      <c r="B217" s="32">
        <v>42580</v>
      </c>
      <c r="C217" s="28">
        <f>'Bitcoin Data'!C217</f>
        <v>656.99200399999995</v>
      </c>
      <c r="D217" s="26">
        <f>'Bitcoin Data'!K217</f>
        <v>1841.229341838216</v>
      </c>
      <c r="E217" s="25">
        <f>'Bitcoin Data'!J217</f>
        <v>2572.6165226615535</v>
      </c>
      <c r="F217" s="25">
        <f t="shared" si="21"/>
        <v>4.736777026822252</v>
      </c>
      <c r="G217" s="23">
        <f>'Emissions Factors'!$AB$39/1000</f>
        <v>0.49266147344102867</v>
      </c>
      <c r="H217" s="23">
        <f>'Emissions Factors'!$AE$39/1000</f>
        <v>0.32422903788805163</v>
      </c>
      <c r="I217" s="26">
        <f t="shared" si="26"/>
        <v>2333.6275493958656</v>
      </c>
      <c r="J217" s="26">
        <f t="shared" si="27"/>
        <v>1535.8006580968045</v>
      </c>
      <c r="K217" s="23">
        <f t="shared" si="22"/>
        <v>1.2674290466531766</v>
      </c>
      <c r="L217" s="23">
        <f t="shared" si="22"/>
        <v>0.83411697999746048</v>
      </c>
      <c r="M217" s="26">
        <f>K217*'Social Cost of Carbon'!$C$5</f>
        <v>126.74290466531765</v>
      </c>
      <c r="N217" s="26">
        <f>L217*'Social Cost of Carbon'!$C$5</f>
        <v>83.411697999746053</v>
      </c>
      <c r="O217" s="23">
        <f t="shared" si="23"/>
        <v>0.19291392268651972</v>
      </c>
      <c r="P217" s="23">
        <f t="shared" si="24"/>
        <v>0.12695998960703647</v>
      </c>
      <c r="Q217" s="27"/>
    </row>
    <row r="218" spans="1:17" x14ac:dyDescent="0.25">
      <c r="A218" s="24">
        <f t="shared" si="25"/>
        <v>2016</v>
      </c>
      <c r="B218" s="32">
        <v>42581</v>
      </c>
      <c r="C218" s="28">
        <f>'Bitcoin Data'!C218</f>
        <v>655.04699700000003</v>
      </c>
      <c r="D218" s="26">
        <f>'Bitcoin Data'!K218</f>
        <v>1486.3989637305731</v>
      </c>
      <c r="E218" s="25">
        <f>'Bitcoin Data'!J218</f>
        <v>3158.2847569471728</v>
      </c>
      <c r="F218" s="25">
        <f t="shared" si="21"/>
        <v>4.6944711898923419</v>
      </c>
      <c r="G218" s="23">
        <f>'Emissions Factors'!$AB$39/1000</f>
        <v>0.49266147344102867</v>
      </c>
      <c r="H218" s="23">
        <f>'Emissions Factors'!$AE$39/1000</f>
        <v>0.32422903788805163</v>
      </c>
      <c r="I218" s="26">
        <f t="shared" si="26"/>
        <v>2312.7850934388202</v>
      </c>
      <c r="J218" s="26">
        <f t="shared" si="27"/>
        <v>1522.083877291971</v>
      </c>
      <c r="K218" s="23">
        <f t="shared" si="22"/>
        <v>1.5559652219039353</v>
      </c>
      <c r="L218" s="23">
        <f t="shared" si="22"/>
        <v>1.0240076281214807</v>
      </c>
      <c r="M218" s="26">
        <f>K218*'Social Cost of Carbon'!$C$5</f>
        <v>155.59652219039353</v>
      </c>
      <c r="N218" s="26">
        <f>L218*'Social Cost of Carbon'!$C$5</f>
        <v>102.40076281214807</v>
      </c>
      <c r="O218" s="23">
        <f t="shared" si="23"/>
        <v>0.23753489887442919</v>
      </c>
      <c r="P218" s="23">
        <f t="shared" si="24"/>
        <v>0.15632582590428709</v>
      </c>
      <c r="Q218" s="27"/>
    </row>
    <row r="219" spans="1:17" x14ac:dyDescent="0.25">
      <c r="A219" s="24">
        <f t="shared" si="25"/>
        <v>2016</v>
      </c>
      <c r="B219" s="32">
        <v>42582</v>
      </c>
      <c r="C219" s="28">
        <f>'Bitcoin Data'!C219</f>
        <v>624.68102999999996</v>
      </c>
      <c r="D219" s="26">
        <f>'Bitcoin Data'!K219</f>
        <v>1936.9715603382024</v>
      </c>
      <c r="E219" s="25">
        <f>'Bitcoin Data'!J219</f>
        <v>2486.7938918353348</v>
      </c>
      <c r="F219" s="25">
        <f t="shared" si="21"/>
        <v>4.8168490449077987</v>
      </c>
      <c r="G219" s="23">
        <f>'Emissions Factors'!$AB$39/1000</f>
        <v>0.49266147344102867</v>
      </c>
      <c r="H219" s="23">
        <f>'Emissions Factors'!$AE$39/1000</f>
        <v>0.32422903788805163</v>
      </c>
      <c r="I219" s="26">
        <f t="shared" si="26"/>
        <v>2373.0759478072878</v>
      </c>
      <c r="J219" s="26">
        <f t="shared" si="27"/>
        <v>1561.7623314824361</v>
      </c>
      <c r="K219" s="23">
        <f t="shared" si="22"/>
        <v>1.2251475428957461</v>
      </c>
      <c r="L219" s="23">
        <f t="shared" si="22"/>
        <v>0.80629079097565404</v>
      </c>
      <c r="M219" s="26">
        <f>K219*'Social Cost of Carbon'!$C$5</f>
        <v>122.51475428957461</v>
      </c>
      <c r="N219" s="26">
        <f>L219*'Social Cost of Carbon'!$C$5</f>
        <v>80.629079097565409</v>
      </c>
      <c r="O219" s="23">
        <f t="shared" si="23"/>
        <v>0.19612369898534396</v>
      </c>
      <c r="P219" s="23">
        <f t="shared" si="24"/>
        <v>0.12907239891303474</v>
      </c>
      <c r="Q219" s="27"/>
    </row>
    <row r="220" spans="1:17" x14ac:dyDescent="0.25">
      <c r="A220" s="24">
        <f t="shared" si="25"/>
        <v>2016</v>
      </c>
      <c r="B220" s="32">
        <v>42583</v>
      </c>
      <c r="C220" s="28">
        <f>'Bitcoin Data'!C220</f>
        <v>606.271973</v>
      </c>
      <c r="D220" s="26">
        <f>'Bitcoin Data'!K220</f>
        <v>1895.6280329016054</v>
      </c>
      <c r="E220" s="25">
        <f>'Bitcoin Data'!J220</f>
        <v>2611.505196407084</v>
      </c>
      <c r="F220" s="25">
        <f t="shared" si="21"/>
        <v>4.9504424583774815</v>
      </c>
      <c r="G220" s="23">
        <f>'Emissions Factors'!$AB$39/1000</f>
        <v>0.49266147344102867</v>
      </c>
      <c r="H220" s="23">
        <f>'Emissions Factors'!$AE$39/1000</f>
        <v>0.32422903788805163</v>
      </c>
      <c r="I220" s="26">
        <f t="shared" si="26"/>
        <v>2438.892275729278</v>
      </c>
      <c r="J220" s="26">
        <f t="shared" si="27"/>
        <v>1605.0771953998919</v>
      </c>
      <c r="K220" s="23">
        <f t="shared" si="22"/>
        <v>1.2865879979608168</v>
      </c>
      <c r="L220" s="23">
        <f t="shared" si="22"/>
        <v>0.84672581727071605</v>
      </c>
      <c r="M220" s="26">
        <f>K220*'Social Cost of Carbon'!$C$5</f>
        <v>128.65879979608167</v>
      </c>
      <c r="N220" s="26">
        <f>L220*'Social Cost of Carbon'!$C$5</f>
        <v>84.672581727071602</v>
      </c>
      <c r="O220" s="23">
        <f t="shared" si="23"/>
        <v>0.21221300922000838</v>
      </c>
      <c r="P220" s="23">
        <f t="shared" si="24"/>
        <v>0.13966105229652701</v>
      </c>
      <c r="Q220" s="27"/>
    </row>
    <row r="221" spans="1:17" x14ac:dyDescent="0.25">
      <c r="A221" s="24">
        <f t="shared" si="25"/>
        <v>2016</v>
      </c>
      <c r="B221" s="32">
        <v>42584</v>
      </c>
      <c r="C221" s="28">
        <f>'Bitcoin Data'!C221</f>
        <v>547.46502699999996</v>
      </c>
      <c r="D221" s="26">
        <f>'Bitcoin Data'!K221</f>
        <v>1925.9139174839913</v>
      </c>
      <c r="E221" s="25">
        <f>'Bitcoin Data'!J221</f>
        <v>2623.7652099056982</v>
      </c>
      <c r="F221" s="25">
        <f t="shared" si="21"/>
        <v>5.0531459339676896</v>
      </c>
      <c r="G221" s="23">
        <f>'Emissions Factors'!$AB$39/1000</f>
        <v>0.49266147344102867</v>
      </c>
      <c r="H221" s="23">
        <f>'Emissions Factors'!$AE$39/1000</f>
        <v>0.32422903788805163</v>
      </c>
      <c r="I221" s="26">
        <f t="shared" si="26"/>
        <v>2489.4903213410648</v>
      </c>
      <c r="J221" s="26">
        <f t="shared" si="27"/>
        <v>1638.3766444782641</v>
      </c>
      <c r="K221" s="23">
        <f t="shared" si="22"/>
        <v>1.2926280342754513</v>
      </c>
      <c r="L221" s="23">
        <f t="shared" si="22"/>
        <v>0.85070086965186631</v>
      </c>
      <c r="M221" s="26">
        <f>K221*'Social Cost of Carbon'!$C$5</f>
        <v>129.26280342754512</v>
      </c>
      <c r="N221" s="26">
        <f>L221*'Social Cost of Carbon'!$C$5</f>
        <v>85.070086965186633</v>
      </c>
      <c r="O221" s="23">
        <f t="shared" si="23"/>
        <v>0.23611152686022652</v>
      </c>
      <c r="P221" s="23">
        <f t="shared" si="24"/>
        <v>0.15538908015979372</v>
      </c>
      <c r="Q221" s="27"/>
    </row>
    <row r="222" spans="1:17" x14ac:dyDescent="0.25">
      <c r="A222" s="24">
        <f t="shared" si="25"/>
        <v>2016</v>
      </c>
      <c r="B222" s="32">
        <v>42585</v>
      </c>
      <c r="C222" s="28">
        <f>'Bitcoin Data'!C222</f>
        <v>566.35497999999995</v>
      </c>
      <c r="D222" s="26">
        <f>'Bitcoin Data'!K222</f>
        <v>2075.9130172992768</v>
      </c>
      <c r="E222" s="25">
        <f>'Bitcoin Data'!J222</f>
        <v>2492.5931738963891</v>
      </c>
      <c r="F222" s="25">
        <f t="shared" si="21"/>
        <v>5.174406616522834</v>
      </c>
      <c r="G222" s="23">
        <f>'Emissions Factors'!$AB$39/1000</f>
        <v>0.49266147344102867</v>
      </c>
      <c r="H222" s="23">
        <f>'Emissions Factors'!$AE$39/1000</f>
        <v>0.32422903788805163</v>
      </c>
      <c r="I222" s="26">
        <f t="shared" si="26"/>
        <v>2549.2307878791476</v>
      </c>
      <c r="J222" s="26">
        <f t="shared" si="27"/>
        <v>1677.6928789167669</v>
      </c>
      <c r="K222" s="23">
        <f t="shared" si="22"/>
        <v>1.2280046257408452</v>
      </c>
      <c r="L222" s="23">
        <f t="shared" si="22"/>
        <v>0.80817108661875126</v>
      </c>
      <c r="M222" s="26">
        <f>K222*'Social Cost of Carbon'!$C$5</f>
        <v>122.80046257408452</v>
      </c>
      <c r="N222" s="26">
        <f>L222*'Social Cost of Carbon'!$C$5</f>
        <v>80.817108661875125</v>
      </c>
      <c r="O222" s="23">
        <f t="shared" si="23"/>
        <v>0.21682596059115528</v>
      </c>
      <c r="P222" s="23">
        <f t="shared" si="24"/>
        <v>0.14269691539019422</v>
      </c>
      <c r="Q222" s="27"/>
    </row>
    <row r="223" spans="1:17" x14ac:dyDescent="0.25">
      <c r="A223" s="24">
        <f t="shared" si="25"/>
        <v>2016</v>
      </c>
      <c r="B223" s="32">
        <v>42586</v>
      </c>
      <c r="C223" s="28">
        <f>'Bitcoin Data'!C223</f>
        <v>578.28900099999998</v>
      </c>
      <c r="D223" s="26">
        <f>'Bitcoin Data'!K223</f>
        <v>1925.3580042645917</v>
      </c>
      <c r="E223" s="25">
        <f>'Bitcoin Data'!J223</f>
        <v>2679.2556771792174</v>
      </c>
      <c r="F223" s="25">
        <f t="shared" si="21"/>
        <v>5.1585263635283551</v>
      </c>
      <c r="G223" s="23">
        <f>'Emissions Factors'!$AB$39/1000</f>
        <v>0.49266147344102867</v>
      </c>
      <c r="H223" s="23">
        <f>'Emissions Factors'!$AE$39/1000</f>
        <v>0.32422903788805163</v>
      </c>
      <c r="I223" s="26">
        <f t="shared" si="26"/>
        <v>2541.4071990402708</v>
      </c>
      <c r="J223" s="26">
        <f t="shared" si="27"/>
        <v>1672.5440397669481</v>
      </c>
      <c r="K223" s="23">
        <f t="shared" si="22"/>
        <v>1.3199660496443544</v>
      </c>
      <c r="L223" s="23">
        <f t="shared" si="22"/>
        <v>0.86869249046791785</v>
      </c>
      <c r="M223" s="26">
        <f>K223*'Social Cost of Carbon'!$C$5</f>
        <v>131.99660496443545</v>
      </c>
      <c r="N223" s="26">
        <f>L223*'Social Cost of Carbon'!$C$5</f>
        <v>86.869249046791779</v>
      </c>
      <c r="O223" s="23">
        <f t="shared" si="23"/>
        <v>0.22825370141258394</v>
      </c>
      <c r="P223" s="23">
        <f t="shared" si="24"/>
        <v>0.15021770930551001</v>
      </c>
      <c r="Q223" s="27"/>
    </row>
    <row r="224" spans="1:17" x14ac:dyDescent="0.25">
      <c r="A224" s="24">
        <f t="shared" si="25"/>
        <v>2016</v>
      </c>
      <c r="B224" s="32">
        <v>42587</v>
      </c>
      <c r="C224" s="28">
        <f>'Bitcoin Data'!C224</f>
        <v>575.04303000000004</v>
      </c>
      <c r="D224" s="26">
        <f>'Bitcoin Data'!K224</f>
        <v>2120.2053760193294</v>
      </c>
      <c r="E224" s="25">
        <f>'Bitcoin Data'!J224</f>
        <v>2540.7291954912762</v>
      </c>
      <c r="F224" s="25">
        <f t="shared" si="21"/>
        <v>5.3868676992898692</v>
      </c>
      <c r="G224" s="23">
        <f>'Emissions Factors'!$AB$39/1000</f>
        <v>0.49266147344102867</v>
      </c>
      <c r="H224" s="23">
        <f>'Emissions Factors'!$AE$39/1000</f>
        <v>0.32422903788805163</v>
      </c>
      <c r="I224" s="26">
        <f t="shared" si="26"/>
        <v>2653.9021779640311</v>
      </c>
      <c r="J224" s="26">
        <f t="shared" si="27"/>
        <v>1746.5789313709765</v>
      </c>
      <c r="K224" s="23">
        <f t="shared" si="22"/>
        <v>1.2517193890653717</v>
      </c>
      <c r="L224" s="23">
        <f t="shared" si="22"/>
        <v>0.82377818258821989</v>
      </c>
      <c r="M224" s="26">
        <f>K224*'Social Cost of Carbon'!$C$5</f>
        <v>125.17193890653718</v>
      </c>
      <c r="N224" s="26">
        <f>L224*'Social Cost of Carbon'!$C$5</f>
        <v>82.377818258821989</v>
      </c>
      <c r="O224" s="23">
        <f t="shared" si="23"/>
        <v>0.2176740389437242</v>
      </c>
      <c r="P224" s="23">
        <f t="shared" si="24"/>
        <v>0.14325505042435169</v>
      </c>
      <c r="Q224" s="27"/>
    </row>
    <row r="225" spans="1:17" x14ac:dyDescent="0.25">
      <c r="A225" s="24">
        <f t="shared" si="25"/>
        <v>2016</v>
      </c>
      <c r="B225" s="32">
        <v>42588</v>
      </c>
      <c r="C225" s="28">
        <f>'Bitcoin Data'!C225</f>
        <v>587.77801499999998</v>
      </c>
      <c r="D225" s="26">
        <f>'Bitcoin Data'!K225</f>
        <v>2061.2819775797652</v>
      </c>
      <c r="E225" s="25">
        <f>'Bitcoin Data'!J225</f>
        <v>2622.7346752392023</v>
      </c>
      <c r="F225" s="25">
        <f t="shared" si="21"/>
        <v>5.4061957180440867</v>
      </c>
      <c r="G225" s="23">
        <f>'Emissions Factors'!$AB$39/1000</f>
        <v>0.49266147344102867</v>
      </c>
      <c r="H225" s="23">
        <f>'Emissions Factors'!$AE$39/1000</f>
        <v>0.32422903788805163</v>
      </c>
      <c r="I225" s="26">
        <f t="shared" si="26"/>
        <v>2663.4243481621802</v>
      </c>
      <c r="J225" s="26">
        <f t="shared" si="27"/>
        <v>1752.8456362959387</v>
      </c>
      <c r="K225" s="23">
        <f t="shared" si="22"/>
        <v>1.2921203295482233</v>
      </c>
      <c r="L225" s="23">
        <f t="shared" si="22"/>
        <v>0.85036674038843807</v>
      </c>
      <c r="M225" s="26">
        <f>K225*'Social Cost of Carbon'!$C$5</f>
        <v>129.21203295482232</v>
      </c>
      <c r="N225" s="26">
        <f>L225*'Social Cost of Carbon'!$C$5</f>
        <v>85.036674038843813</v>
      </c>
      <c r="O225" s="23">
        <f t="shared" si="23"/>
        <v>0.21983134730689496</v>
      </c>
      <c r="P225" s="23">
        <f t="shared" si="24"/>
        <v>0.14467481237596785</v>
      </c>
      <c r="Q225" s="27"/>
    </row>
    <row r="226" spans="1:17" x14ac:dyDescent="0.25">
      <c r="A226" s="24">
        <f t="shared" si="25"/>
        <v>2016</v>
      </c>
      <c r="B226" s="32">
        <v>42589</v>
      </c>
      <c r="C226" s="28">
        <f>'Bitcoin Data'!C226</f>
        <v>592.69000200000005</v>
      </c>
      <c r="D226" s="26">
        <f>'Bitcoin Data'!K226</f>
        <v>1851.9290928050061</v>
      </c>
      <c r="E226" s="25">
        <f>'Bitcoin Data'!J226</f>
        <v>2877.8280143853885</v>
      </c>
      <c r="F226" s="25">
        <f t="shared" si="21"/>
        <v>5.3295334239295649</v>
      </c>
      <c r="G226" s="23">
        <f>'Emissions Factors'!$AB$39/1000</f>
        <v>0.49266147344102867</v>
      </c>
      <c r="H226" s="23">
        <f>'Emissions Factors'!$AE$39/1000</f>
        <v>0.32422903788805163</v>
      </c>
      <c r="I226" s="26">
        <f t="shared" si="26"/>
        <v>2625.6557893863501</v>
      </c>
      <c r="J226" s="26">
        <f t="shared" si="27"/>
        <v>1727.9894944328964</v>
      </c>
      <c r="K226" s="23">
        <f t="shared" si="22"/>
        <v>1.4177949898769755</v>
      </c>
      <c r="L226" s="23">
        <f t="shared" si="22"/>
        <v>0.93307540831145652</v>
      </c>
      <c r="M226" s="26">
        <f>K226*'Social Cost of Carbon'!$C$5</f>
        <v>141.77949898769754</v>
      </c>
      <c r="N226" s="26">
        <f>L226*'Social Cost of Carbon'!$C$5</f>
        <v>93.307540831145658</v>
      </c>
      <c r="O226" s="23">
        <f t="shared" si="23"/>
        <v>0.23921358300168782</v>
      </c>
      <c r="P226" s="23">
        <f t="shared" si="24"/>
        <v>0.1574305969668536</v>
      </c>
      <c r="Q226" s="27"/>
    </row>
    <row r="227" spans="1:17" x14ac:dyDescent="0.25">
      <c r="A227" s="24">
        <f t="shared" si="25"/>
        <v>2016</v>
      </c>
      <c r="B227" s="32">
        <v>42590</v>
      </c>
      <c r="C227" s="28">
        <f>'Bitcoin Data'!C227</f>
        <v>591.05401600000005</v>
      </c>
      <c r="D227" s="26">
        <f>'Bitcoin Data'!K227</f>
        <v>1848.8658577492988</v>
      </c>
      <c r="E227" s="25">
        <f>'Bitcoin Data'!J227</f>
        <v>2863.6997365558364</v>
      </c>
      <c r="F227" s="25">
        <f t="shared" si="21"/>
        <v>5.2945966697637479</v>
      </c>
      <c r="G227" s="23">
        <f>'Emissions Factors'!$AB$39/1000</f>
        <v>0.49266147344102867</v>
      </c>
      <c r="H227" s="23">
        <f>'Emissions Factors'!$AE$39/1000</f>
        <v>0.32422903788805163</v>
      </c>
      <c r="I227" s="26">
        <f t="shared" si="26"/>
        <v>2608.4437966017713</v>
      </c>
      <c r="J227" s="26">
        <f t="shared" si="27"/>
        <v>1716.6619842427822</v>
      </c>
      <c r="K227" s="23">
        <f t="shared" si="22"/>
        <v>1.4108345317042841</v>
      </c>
      <c r="L227" s="23">
        <f t="shared" si="22"/>
        <v>0.92849461038376568</v>
      </c>
      <c r="M227" s="26">
        <f>K227*'Social Cost of Carbon'!$C$5</f>
        <v>141.08345317042841</v>
      </c>
      <c r="N227" s="26">
        <f>L227*'Social Cost of Carbon'!$C$5</f>
        <v>92.849461038376575</v>
      </c>
      <c r="O227" s="23">
        <f t="shared" si="23"/>
        <v>0.23869807048300032</v>
      </c>
      <c r="P227" s="23">
        <f t="shared" si="24"/>
        <v>0.15709132926080407</v>
      </c>
      <c r="Q227" s="27"/>
    </row>
    <row r="228" spans="1:17" x14ac:dyDescent="0.25">
      <c r="A228" s="24">
        <f t="shared" si="25"/>
        <v>2016</v>
      </c>
      <c r="B228" s="32">
        <v>42591</v>
      </c>
      <c r="C228" s="28">
        <f>'Bitcoin Data'!C228</f>
        <v>587.80102499999998</v>
      </c>
      <c r="D228" s="26">
        <f>'Bitcoin Data'!K228</f>
        <v>1542.6971857756712</v>
      </c>
      <c r="E228" s="25">
        <f>'Bitcoin Data'!J228</f>
        <v>3281.2720777328768</v>
      </c>
      <c r="F228" s="25">
        <f t="shared" si="21"/>
        <v>5.0620092000827981</v>
      </c>
      <c r="G228" s="23">
        <f>'Emissions Factors'!$AB$39/1000</f>
        <v>0.49266147344102867</v>
      </c>
      <c r="H228" s="23">
        <f>'Emissions Factors'!$AE$39/1000</f>
        <v>0.32422903788805163</v>
      </c>
      <c r="I228" s="26">
        <f t="shared" si="26"/>
        <v>2493.8569110848343</v>
      </c>
      <c r="J228" s="26">
        <f t="shared" si="27"/>
        <v>1641.2503727233113</v>
      </c>
      <c r="K228" s="23">
        <f t="shared" si="22"/>
        <v>1.6165563365767845</v>
      </c>
      <c r="L228" s="23">
        <f t="shared" si="22"/>
        <v>1.0638836888122589</v>
      </c>
      <c r="M228" s="26">
        <f>K228*'Social Cost of Carbon'!$C$5</f>
        <v>161.65563365767846</v>
      </c>
      <c r="N228" s="26">
        <f>L228*'Social Cost of Carbon'!$C$5</f>
        <v>106.38836888122589</v>
      </c>
      <c r="O228" s="23">
        <f t="shared" si="23"/>
        <v>0.27501761103202987</v>
      </c>
      <c r="P228" s="23">
        <f t="shared" si="24"/>
        <v>0.1809938471632061</v>
      </c>
      <c r="Q228" s="27"/>
    </row>
    <row r="229" spans="1:17" x14ac:dyDescent="0.25">
      <c r="A229" s="24">
        <f t="shared" si="25"/>
        <v>2016</v>
      </c>
      <c r="B229" s="32">
        <v>42592</v>
      </c>
      <c r="C229" s="28">
        <f>'Bitcoin Data'!C229</f>
        <v>592.103027</v>
      </c>
      <c r="D229" s="26">
        <f>'Bitcoin Data'!K229</f>
        <v>1928.0925976283102</v>
      </c>
      <c r="E229" s="25">
        <f>'Bitcoin Data'!J229</f>
        <v>2621.2177985884241</v>
      </c>
      <c r="F229" s="25">
        <f t="shared" si="21"/>
        <v>5.0539506342299152</v>
      </c>
      <c r="G229" s="23">
        <f>'Emissions Factors'!$AB$39/1000</f>
        <v>0.49266147344102867</v>
      </c>
      <c r="H229" s="23">
        <f>'Emissions Factors'!$AE$39/1000</f>
        <v>0.32422903788805163</v>
      </c>
      <c r="I229" s="26">
        <f t="shared" si="26"/>
        <v>2489.8867661579316</v>
      </c>
      <c r="J229" s="26">
        <f t="shared" si="27"/>
        <v>1638.6375516700737</v>
      </c>
      <c r="K229" s="23">
        <f t="shared" si="22"/>
        <v>1.2913730228624227</v>
      </c>
      <c r="L229" s="23">
        <f t="shared" si="22"/>
        <v>0.84987492493136141</v>
      </c>
      <c r="M229" s="26">
        <f>K229*'Social Cost of Carbon'!$C$5</f>
        <v>129.13730228624226</v>
      </c>
      <c r="N229" s="26">
        <f>L229*'Social Cost of Carbon'!$C$5</f>
        <v>84.987492493136145</v>
      </c>
      <c r="O229" s="23">
        <f t="shared" si="23"/>
        <v>0.21809937865128032</v>
      </c>
      <c r="P229" s="23">
        <f t="shared" si="24"/>
        <v>0.14353497384355737</v>
      </c>
      <c r="Q229" s="27"/>
    </row>
    <row r="230" spans="1:17" x14ac:dyDescent="0.25">
      <c r="A230" s="24">
        <f t="shared" si="25"/>
        <v>2016</v>
      </c>
      <c r="B230" s="32">
        <v>42593</v>
      </c>
      <c r="C230" s="28">
        <f>'Bitcoin Data'!C230</f>
        <v>589.11999500000002</v>
      </c>
      <c r="D230" s="26">
        <f>'Bitcoin Data'!K230</f>
        <v>1836.7555187700557</v>
      </c>
      <c r="E230" s="25">
        <f>'Bitcoin Data'!J230</f>
        <v>2694.8772299694879</v>
      </c>
      <c r="F230" s="25">
        <f t="shared" si="21"/>
        <v>4.9498306245542176</v>
      </c>
      <c r="G230" s="23">
        <f>'Emissions Factors'!$AB$39/1000</f>
        <v>0.49266147344102867</v>
      </c>
      <c r="H230" s="23">
        <f>'Emissions Factors'!$AE$39/1000</f>
        <v>0.32422903788805163</v>
      </c>
      <c r="I230" s="26">
        <f t="shared" si="26"/>
        <v>2438.5908487764077</v>
      </c>
      <c r="J230" s="26">
        <f t="shared" si="27"/>
        <v>1604.8788211080275</v>
      </c>
      <c r="K230" s="23">
        <f t="shared" si="22"/>
        <v>1.3276621868594456</v>
      </c>
      <c r="L230" s="23">
        <f t="shared" si="22"/>
        <v>0.87375745149942474</v>
      </c>
      <c r="M230" s="26">
        <f>K230*'Social Cost of Carbon'!$C$5</f>
        <v>132.76621868594455</v>
      </c>
      <c r="N230" s="26">
        <f>L230*'Social Cost of Carbon'!$C$5</f>
        <v>87.375745149942475</v>
      </c>
      <c r="O230" s="23">
        <f t="shared" si="23"/>
        <v>0.22536362678700889</v>
      </c>
      <c r="P230" s="23">
        <f t="shared" si="24"/>
        <v>0.14831570120097939</v>
      </c>
      <c r="Q230" s="27"/>
    </row>
    <row r="231" spans="1:17" x14ac:dyDescent="0.25">
      <c r="A231" s="24">
        <f t="shared" si="25"/>
        <v>2016</v>
      </c>
      <c r="B231" s="32">
        <v>42594</v>
      </c>
      <c r="C231" s="28">
        <f>'Bitcoin Data'!C231</f>
        <v>587.55902100000003</v>
      </c>
      <c r="D231" s="26">
        <f>'Bitcoin Data'!K231</f>
        <v>1863.0606432491259</v>
      </c>
      <c r="E231" s="25">
        <f>'Bitcoin Data'!J231</f>
        <v>2603.8633204906355</v>
      </c>
      <c r="F231" s="25">
        <f t="shared" si="21"/>
        <v>4.8511552728060883</v>
      </c>
      <c r="G231" s="23">
        <f>'Emissions Factors'!$AB$39/1000</f>
        <v>0.49266147344102867</v>
      </c>
      <c r="H231" s="23">
        <f>'Emissions Factors'!$AE$39/1000</f>
        <v>0.32422903788805163</v>
      </c>
      <c r="I231" s="26">
        <f t="shared" si="26"/>
        <v>2389.9773045918628</v>
      </c>
      <c r="J231" s="26">
        <f t="shared" si="27"/>
        <v>1572.8854067474667</v>
      </c>
      <c r="K231" s="23">
        <f t="shared" si="22"/>
        <v>1.2828231401119661</v>
      </c>
      <c r="L231" s="23">
        <f t="shared" si="22"/>
        <v>0.84424809919466626</v>
      </c>
      <c r="M231" s="26">
        <f>K231*'Social Cost of Carbon'!$C$5</f>
        <v>128.2823140111966</v>
      </c>
      <c r="N231" s="26">
        <f>L231*'Social Cost of Carbon'!$C$5</f>
        <v>84.424809919466625</v>
      </c>
      <c r="O231" s="23">
        <f t="shared" si="23"/>
        <v>0.21833094110761103</v>
      </c>
      <c r="P231" s="23">
        <f t="shared" si="24"/>
        <v>0.14368736910171043</v>
      </c>
      <c r="Q231" s="27"/>
    </row>
    <row r="232" spans="1:17" x14ac:dyDescent="0.25">
      <c r="A232" s="24">
        <f t="shared" si="25"/>
        <v>2016</v>
      </c>
      <c r="B232" s="32">
        <v>42595</v>
      </c>
      <c r="C232" s="28">
        <f>'Bitcoin Data'!C232</f>
        <v>585.58801300000005</v>
      </c>
      <c r="D232" s="26">
        <f>'Bitcoin Data'!K232</f>
        <v>2049.8131134942541</v>
      </c>
      <c r="E232" s="25">
        <f>'Bitcoin Data'!J232</f>
        <v>2406.9768004086004</v>
      </c>
      <c r="F232" s="25">
        <f t="shared" si="21"/>
        <v>4.9338526093539912</v>
      </c>
      <c r="G232" s="23">
        <f>'Emissions Factors'!$AB$39/1000</f>
        <v>0.49266147344102867</v>
      </c>
      <c r="H232" s="23">
        <f>'Emissions Factors'!$AE$39/1000</f>
        <v>0.32422903788805163</v>
      </c>
      <c r="I232" s="26">
        <f t="shared" si="26"/>
        <v>2430.7190962652016</v>
      </c>
      <c r="J232" s="26">
        <f t="shared" si="27"/>
        <v>1599.6982846122976</v>
      </c>
      <c r="K232" s="23">
        <f t="shared" si="22"/>
        <v>1.1858247370276738</v>
      </c>
      <c r="L232" s="23">
        <f t="shared" si="22"/>
        <v>0.78041177221534141</v>
      </c>
      <c r="M232" s="26">
        <f>K232*'Social Cost of Carbon'!$C$5</f>
        <v>118.58247370276737</v>
      </c>
      <c r="N232" s="26">
        <f>L232*'Social Cost of Carbon'!$C$5</f>
        <v>78.041177221534141</v>
      </c>
      <c r="O232" s="23">
        <f t="shared" si="23"/>
        <v>0.20250153874438576</v>
      </c>
      <c r="P232" s="23">
        <f t="shared" si="24"/>
        <v>0.13326976558438217</v>
      </c>
      <c r="Q232" s="27"/>
    </row>
    <row r="233" spans="1:17" x14ac:dyDescent="0.25">
      <c r="A233" s="24">
        <f t="shared" si="25"/>
        <v>2016</v>
      </c>
      <c r="B233" s="32">
        <v>42596</v>
      </c>
      <c r="C233" s="28">
        <f>'Bitcoin Data'!C233</f>
        <v>570.47302200000001</v>
      </c>
      <c r="D233" s="26">
        <f>'Bitcoin Data'!K233</f>
        <v>2030.3795716411205</v>
      </c>
      <c r="E233" s="25">
        <f>'Bitcoin Data'!J233</f>
        <v>2468.076038199079</v>
      </c>
      <c r="F233" s="25">
        <f t="shared" si="21"/>
        <v>5.0111311692163598</v>
      </c>
      <c r="G233" s="23">
        <f>'Emissions Factors'!$AB$39/1000</f>
        <v>0.49266147344102867</v>
      </c>
      <c r="H233" s="23">
        <f>'Emissions Factors'!$AE$39/1000</f>
        <v>0.32422903788805163</v>
      </c>
      <c r="I233" s="26">
        <f t="shared" si="26"/>
        <v>2468.7912654323964</v>
      </c>
      <c r="J233" s="26">
        <f t="shared" si="27"/>
        <v>1624.7542377258476</v>
      </c>
      <c r="K233" s="23">
        <f t="shared" si="22"/>
        <v>1.2159259775436548</v>
      </c>
      <c r="L233" s="23">
        <f t="shared" si="22"/>
        <v>0.80022191929984143</v>
      </c>
      <c r="M233" s="26">
        <f>K233*'Social Cost of Carbon'!$C$5</f>
        <v>121.59259775436549</v>
      </c>
      <c r="N233" s="26">
        <f>L233*'Social Cost of Carbon'!$C$5</f>
        <v>80.022191929984146</v>
      </c>
      <c r="O233" s="23">
        <f t="shared" si="23"/>
        <v>0.21314346702685177</v>
      </c>
      <c r="P233" s="23">
        <f t="shared" si="24"/>
        <v>0.14027340267456881</v>
      </c>
      <c r="Q233" s="27"/>
    </row>
    <row r="234" spans="1:17" x14ac:dyDescent="0.25">
      <c r="A234" s="24">
        <f t="shared" si="25"/>
        <v>2016</v>
      </c>
      <c r="B234" s="32">
        <v>42597</v>
      </c>
      <c r="C234" s="28">
        <f>'Bitcoin Data'!C234</f>
        <v>567.23999000000003</v>
      </c>
      <c r="D234" s="26">
        <f>'Bitcoin Data'!K234</f>
        <v>1841.7548531782199</v>
      </c>
      <c r="E234" s="25">
        <f>'Bitcoin Data'!J234</f>
        <v>2812.4841218296715</v>
      </c>
      <c r="F234" s="25">
        <f t="shared" si="21"/>
        <v>5.1799062808664811</v>
      </c>
      <c r="G234" s="23">
        <f>'Emissions Factors'!$AB$39/1000</f>
        <v>0.49266147344102867</v>
      </c>
      <c r="H234" s="23">
        <f>'Emissions Factors'!$AE$39/1000</f>
        <v>0.32422903788805163</v>
      </c>
      <c r="I234" s="26">
        <f t="shared" si="26"/>
        <v>2551.9402606181197</v>
      </c>
      <c r="J234" s="26">
        <f t="shared" si="27"/>
        <v>1679.4760297956147</v>
      </c>
      <c r="K234" s="23">
        <f t="shared" si="22"/>
        <v>1.3856025714901037</v>
      </c>
      <c r="L234" s="23">
        <f t="shared" si="22"/>
        <v>0.91188902089625612</v>
      </c>
      <c r="M234" s="26">
        <f>K234*'Social Cost of Carbon'!$C$5</f>
        <v>138.56025714901037</v>
      </c>
      <c r="N234" s="26">
        <f>L234*'Social Cost of Carbon'!$C$5</f>
        <v>91.188902089625614</v>
      </c>
      <c r="O234" s="23">
        <f t="shared" si="23"/>
        <v>0.24427096042542834</v>
      </c>
      <c r="P234" s="23">
        <f t="shared" si="24"/>
        <v>0.16075894453355732</v>
      </c>
      <c r="Q234" s="27"/>
    </row>
    <row r="235" spans="1:17" x14ac:dyDescent="0.25">
      <c r="A235" s="24">
        <f t="shared" si="25"/>
        <v>2016</v>
      </c>
      <c r="B235" s="32">
        <v>42598</v>
      </c>
      <c r="C235" s="28">
        <f>'Bitcoin Data'!C235</f>
        <v>577.43902600000001</v>
      </c>
      <c r="D235" s="26">
        <f>'Bitcoin Data'!K235</f>
        <v>1668.6122364897353</v>
      </c>
      <c r="E235" s="25">
        <f>'Bitcoin Data'!J235</f>
        <v>3084.8821493128698</v>
      </c>
      <c r="F235" s="25">
        <f t="shared" si="21"/>
        <v>5.147472102472209</v>
      </c>
      <c r="G235" s="23">
        <f>'Emissions Factors'!$AB$39/1000</f>
        <v>0.49266147344102867</v>
      </c>
      <c r="H235" s="23">
        <f>'Emissions Factors'!$AE$39/1000</f>
        <v>0.32422903788805163</v>
      </c>
      <c r="I235" s="26">
        <f t="shared" si="26"/>
        <v>2535.9611905005481</v>
      </c>
      <c r="J235" s="26">
        <f t="shared" si="27"/>
        <v>1668.9599273401504</v>
      </c>
      <c r="K235" s="23">
        <f t="shared" si="22"/>
        <v>1.519802585072406</v>
      </c>
      <c r="L235" s="23">
        <f t="shared" si="22"/>
        <v>1.0002083712697367</v>
      </c>
      <c r="M235" s="26">
        <f>K235*'Social Cost of Carbon'!$C$5</f>
        <v>151.98025850724059</v>
      </c>
      <c r="N235" s="26">
        <f>L235*'Social Cost of Carbon'!$C$5</f>
        <v>100.02083712697367</v>
      </c>
      <c r="O235" s="23">
        <f t="shared" si="23"/>
        <v>0.26319706785325692</v>
      </c>
      <c r="P235" s="23">
        <f t="shared" si="24"/>
        <v>0.17321454322170055</v>
      </c>
      <c r="Q235" s="27"/>
    </row>
    <row r="236" spans="1:17" x14ac:dyDescent="0.25">
      <c r="A236" s="24">
        <f t="shared" si="25"/>
        <v>2016</v>
      </c>
      <c r="B236" s="32">
        <v>42599</v>
      </c>
      <c r="C236" s="28">
        <f>'Bitcoin Data'!C236</f>
        <v>573.216003</v>
      </c>
      <c r="D236" s="26">
        <f>'Bitcoin Data'!K236</f>
        <v>1535.3320542752244</v>
      </c>
      <c r="E236" s="25">
        <f>'Bitcoin Data'!J236</f>
        <v>3290.0036351820522</v>
      </c>
      <c r="F236" s="25">
        <f t="shared" si="21"/>
        <v>5.0512480397770165</v>
      </c>
      <c r="G236" s="23">
        <f>'Emissions Factors'!$AB$39/1000</f>
        <v>0.49266147344102867</v>
      </c>
      <c r="H236" s="23">
        <f>'Emissions Factors'!$AE$39/1000</f>
        <v>0.32422903788805163</v>
      </c>
      <c r="I236" s="26">
        <f t="shared" si="26"/>
        <v>2488.5553019926529</v>
      </c>
      <c r="J236" s="26">
        <f t="shared" si="27"/>
        <v>1637.7612920708088</v>
      </c>
      <c r="K236" s="23">
        <f t="shared" si="22"/>
        <v>1.6208580385351303</v>
      </c>
      <c r="L236" s="23">
        <f t="shared" si="22"/>
        <v>1.0667147132832693</v>
      </c>
      <c r="M236" s="26">
        <f>K236*'Social Cost of Carbon'!$C$5</f>
        <v>162.08580385351303</v>
      </c>
      <c r="N236" s="26">
        <f>L236*'Social Cost of Carbon'!$C$5</f>
        <v>106.67147132832693</v>
      </c>
      <c r="O236" s="23">
        <f t="shared" si="23"/>
        <v>0.28276566426131866</v>
      </c>
      <c r="P236" s="23">
        <f t="shared" si="24"/>
        <v>0.18609297502171609</v>
      </c>
      <c r="Q236" s="27"/>
    </row>
    <row r="237" spans="1:17" x14ac:dyDescent="0.25">
      <c r="A237" s="24">
        <f t="shared" si="25"/>
        <v>2016</v>
      </c>
      <c r="B237" s="32">
        <v>42600</v>
      </c>
      <c r="C237" s="28">
        <f>'Bitcoin Data'!C237</f>
        <v>574.317993</v>
      </c>
      <c r="D237" s="26">
        <f>'Bitcoin Data'!K237</f>
        <v>1925</v>
      </c>
      <c r="E237" s="25">
        <f>'Bitcoin Data'!J237</f>
        <v>2669.046038420684</v>
      </c>
      <c r="F237" s="25">
        <f t="shared" si="21"/>
        <v>5.1379136239598173</v>
      </c>
      <c r="G237" s="23">
        <f>'Emissions Factors'!$AB$39/1000</f>
        <v>0.49266147344102867</v>
      </c>
      <c r="H237" s="23">
        <f>'Emissions Factors'!$AE$39/1000</f>
        <v>0.32422903788805163</v>
      </c>
      <c r="I237" s="26">
        <f t="shared" si="26"/>
        <v>2531.2520963927791</v>
      </c>
      <c r="J237" s="26">
        <f t="shared" si="27"/>
        <v>1665.8607910484043</v>
      </c>
      <c r="K237" s="23">
        <f t="shared" si="22"/>
        <v>1.3149361539702744</v>
      </c>
      <c r="L237" s="23">
        <f t="shared" si="22"/>
        <v>0.86538222911605411</v>
      </c>
      <c r="M237" s="26">
        <f>K237*'Social Cost of Carbon'!$C$5</f>
        <v>131.49361539702744</v>
      </c>
      <c r="N237" s="26">
        <f>L237*'Social Cost of Carbon'!$C$5</f>
        <v>86.538222911605416</v>
      </c>
      <c r="O237" s="23">
        <f t="shared" si="23"/>
        <v>0.22895611316330017</v>
      </c>
      <c r="P237" s="23">
        <f t="shared" si="24"/>
        <v>0.15067997862920066</v>
      </c>
      <c r="Q237" s="27"/>
    </row>
    <row r="238" spans="1:17" x14ac:dyDescent="0.25">
      <c r="A238" s="24">
        <f t="shared" si="25"/>
        <v>2016</v>
      </c>
      <c r="B238" s="32">
        <v>42601</v>
      </c>
      <c r="C238" s="28">
        <f>'Bitcoin Data'!C238</f>
        <v>575.63000499999998</v>
      </c>
      <c r="D238" s="26">
        <f>'Bitcoin Data'!K238</f>
        <v>1937.0166775365699</v>
      </c>
      <c r="E238" s="25">
        <f>'Bitcoin Data'!J238</f>
        <v>2656.0281259609069</v>
      </c>
      <c r="F238" s="25">
        <f t="shared" si="21"/>
        <v>5.1447707759924786</v>
      </c>
      <c r="G238" s="23">
        <f>'Emissions Factors'!$AB$39/1000</f>
        <v>0.49266147344102867</v>
      </c>
      <c r="H238" s="23">
        <f>'Emissions Factors'!$AE$39/1000</f>
        <v>0.32422903788805163</v>
      </c>
      <c r="I238" s="26">
        <f t="shared" si="26"/>
        <v>2534.6303510167991</v>
      </c>
      <c r="J238" s="26">
        <f t="shared" si="27"/>
        <v>1668.0840788546061</v>
      </c>
      <c r="K238" s="23">
        <f t="shared" si="22"/>
        <v>1.3085227300367144</v>
      </c>
      <c r="L238" s="23">
        <f t="shared" si="22"/>
        <v>0.86116144388390969</v>
      </c>
      <c r="M238" s="26">
        <f>K238*'Social Cost of Carbon'!$C$5</f>
        <v>130.85227300367143</v>
      </c>
      <c r="N238" s="26">
        <f>L238*'Social Cost of Carbon'!$C$5</f>
        <v>86.116144388390964</v>
      </c>
      <c r="O238" s="23">
        <f t="shared" si="23"/>
        <v>0.2273201046975851</v>
      </c>
      <c r="P238" s="23">
        <f t="shared" si="24"/>
        <v>0.14960329315771329</v>
      </c>
      <c r="Q238" s="27"/>
    </row>
    <row r="239" spans="1:17" x14ac:dyDescent="0.25">
      <c r="A239" s="24">
        <f t="shared" si="25"/>
        <v>2016</v>
      </c>
      <c r="B239" s="32">
        <v>42602</v>
      </c>
      <c r="C239" s="28">
        <f>'Bitcoin Data'!C239</f>
        <v>581.69702099999995</v>
      </c>
      <c r="D239" s="26">
        <f>'Bitcoin Data'!K239</f>
        <v>1932.3783028777893</v>
      </c>
      <c r="E239" s="25">
        <f>'Bitcoin Data'!J239</f>
        <v>2671.8663206401889</v>
      </c>
      <c r="F239" s="25">
        <f t="shared" si="21"/>
        <v>5.1630565061950113</v>
      </c>
      <c r="G239" s="23">
        <f>'Emissions Factors'!$AB$39/1000</f>
        <v>0.49266147344102867</v>
      </c>
      <c r="H239" s="23">
        <f>'Emissions Factors'!$AE$39/1000</f>
        <v>0.32422903788805163</v>
      </c>
      <c r="I239" s="26">
        <f t="shared" si="26"/>
        <v>2543.6390258013239</v>
      </c>
      <c r="J239" s="26">
        <f t="shared" si="27"/>
        <v>1674.0128435652537</v>
      </c>
      <c r="K239" s="23">
        <f t="shared" si="22"/>
        <v>1.3163255983640554</v>
      </c>
      <c r="L239" s="23">
        <f t="shared" si="22"/>
        <v>0.86629664650665683</v>
      </c>
      <c r="M239" s="26">
        <f>K239*'Social Cost of Carbon'!$C$5</f>
        <v>131.63255983640553</v>
      </c>
      <c r="N239" s="26">
        <f>L239*'Social Cost of Carbon'!$C$5</f>
        <v>86.629664650665688</v>
      </c>
      <c r="O239" s="23">
        <f t="shared" si="23"/>
        <v>0.22629058613729008</v>
      </c>
      <c r="P239" s="23">
        <f t="shared" si="24"/>
        <v>0.14892574918424017</v>
      </c>
      <c r="Q239" s="27"/>
    </row>
    <row r="240" spans="1:17" x14ac:dyDescent="0.25">
      <c r="A240" s="24">
        <f t="shared" si="25"/>
        <v>2016</v>
      </c>
      <c r="B240" s="32">
        <v>42603</v>
      </c>
      <c r="C240" s="28">
        <f>'Bitcoin Data'!C240</f>
        <v>581.30798300000004</v>
      </c>
      <c r="D240" s="26">
        <f>'Bitcoin Data'!K240</f>
        <v>2037.8773847008724</v>
      </c>
      <c r="E240" s="25">
        <f>'Bitcoin Data'!J240</f>
        <v>2579.8655165185805</v>
      </c>
      <c r="F240" s="25">
        <f t="shared" si="21"/>
        <v>5.2574495916828505</v>
      </c>
      <c r="G240" s="23">
        <f>'Emissions Factors'!$AB$39/1000</f>
        <v>0.49266147344102867</v>
      </c>
      <c r="H240" s="23">
        <f>'Emissions Factors'!$AE$39/1000</f>
        <v>0.32422903788805163</v>
      </c>
      <c r="I240" s="26">
        <f t="shared" si="26"/>
        <v>2590.1428623804077</v>
      </c>
      <c r="J240" s="26">
        <f t="shared" si="27"/>
        <v>1704.6178228562605</v>
      </c>
      <c r="K240" s="23">
        <f t="shared" si="22"/>
        <v>1.2710003466477444</v>
      </c>
      <c r="L240" s="23">
        <f t="shared" si="22"/>
        <v>0.83646731430138077</v>
      </c>
      <c r="M240" s="26">
        <f>K240*'Social Cost of Carbon'!$C$5</f>
        <v>127.10003466477444</v>
      </c>
      <c r="N240" s="26">
        <f>L240*'Social Cost of Carbon'!$C$5</f>
        <v>83.646731430138075</v>
      </c>
      <c r="O240" s="23">
        <f t="shared" si="23"/>
        <v>0.21864491522865329</v>
      </c>
      <c r="P240" s="23">
        <f t="shared" si="24"/>
        <v>0.14389400090199359</v>
      </c>
      <c r="Q240" s="27"/>
    </row>
    <row r="241" spans="1:17" x14ac:dyDescent="0.25">
      <c r="A241" s="24">
        <f t="shared" si="25"/>
        <v>2016</v>
      </c>
      <c r="B241" s="32">
        <v>42604</v>
      </c>
      <c r="C241" s="28">
        <f>'Bitcoin Data'!C241</f>
        <v>586.75299099999995</v>
      </c>
      <c r="D241" s="26">
        <f>'Bitcoin Data'!K241</f>
        <v>1979.3527433012421</v>
      </c>
      <c r="E241" s="25">
        <f>'Bitcoin Data'!J241</f>
        <v>2721.0992329359233</v>
      </c>
      <c r="F241" s="25">
        <f t="shared" si="21"/>
        <v>5.386015231506625</v>
      </c>
      <c r="G241" s="23">
        <f>'Emissions Factors'!$AB$39/1000</f>
        <v>0.49266147344102867</v>
      </c>
      <c r="H241" s="23">
        <f>'Emissions Factors'!$AE$39/1000</f>
        <v>0.32422903788805163</v>
      </c>
      <c r="I241" s="26">
        <f t="shared" si="26"/>
        <v>2653.482199929877</v>
      </c>
      <c r="J241" s="26">
        <f t="shared" si="27"/>
        <v>1746.3025365617846</v>
      </c>
      <c r="K241" s="23">
        <f t="shared" si="22"/>
        <v>1.3405807574774649</v>
      </c>
      <c r="L241" s="23">
        <f t="shared" si="22"/>
        <v>0.88225938629272971</v>
      </c>
      <c r="M241" s="26">
        <f>K241*'Social Cost of Carbon'!$C$5</f>
        <v>134.0580757477465</v>
      </c>
      <c r="N241" s="26">
        <f>L241*'Social Cost of Carbon'!$C$5</f>
        <v>88.225938629272974</v>
      </c>
      <c r="O241" s="23">
        <f t="shared" si="23"/>
        <v>0.22847446507136171</v>
      </c>
      <c r="P241" s="23">
        <f t="shared" si="24"/>
        <v>0.15036299768819242</v>
      </c>
      <c r="Q241" s="27"/>
    </row>
    <row r="242" spans="1:17" x14ac:dyDescent="0.25">
      <c r="A242" s="24">
        <f t="shared" si="25"/>
        <v>2016</v>
      </c>
      <c r="B242" s="32">
        <v>42605</v>
      </c>
      <c r="C242" s="28">
        <f>'Bitcoin Data'!C242</f>
        <v>583.41497800000002</v>
      </c>
      <c r="D242" s="26">
        <f>'Bitcoin Data'!K242</f>
        <v>1841.6351530055913</v>
      </c>
      <c r="E242" s="25">
        <f>'Bitcoin Data'!J242</f>
        <v>2997.4182223572498</v>
      </c>
      <c r="F242" s="25">
        <f t="shared" si="21"/>
        <v>5.520150766552641</v>
      </c>
      <c r="G242" s="23">
        <f>'Emissions Factors'!$AB$39/1000</f>
        <v>0.49266147344102867</v>
      </c>
      <c r="H242" s="23">
        <f>'Emissions Factors'!$AE$39/1000</f>
        <v>0.32422903788805163</v>
      </c>
      <c r="I242" s="26">
        <f t="shared" si="26"/>
        <v>2719.5656102664479</v>
      </c>
      <c r="J242" s="26">
        <f t="shared" si="27"/>
        <v>1789.7931720363536</v>
      </c>
      <c r="K242" s="23">
        <f t="shared" si="22"/>
        <v>1.4767124779455116</v>
      </c>
      <c r="L242" s="23">
        <f t="shared" si="22"/>
        <v>0.97185002638300511</v>
      </c>
      <c r="M242" s="26">
        <f>K242*'Social Cost of Carbon'!$C$5</f>
        <v>147.67124779455116</v>
      </c>
      <c r="N242" s="26">
        <f>L242*'Social Cost of Carbon'!$C$5</f>
        <v>97.185002638300517</v>
      </c>
      <c r="O242" s="23">
        <f t="shared" si="23"/>
        <v>0.25311528391125943</v>
      </c>
      <c r="P242" s="23">
        <f t="shared" si="24"/>
        <v>0.16657954681153303</v>
      </c>
      <c r="Q242" s="27"/>
    </row>
    <row r="243" spans="1:17" x14ac:dyDescent="0.25">
      <c r="A243" s="24">
        <f t="shared" si="25"/>
        <v>2016</v>
      </c>
      <c r="B243" s="32">
        <v>42606</v>
      </c>
      <c r="C243" s="28">
        <f>'Bitcoin Data'!C243</f>
        <v>580.182007</v>
      </c>
      <c r="D243" s="26">
        <f>'Bitcoin Data'!K243</f>
        <v>1917.1746899306293</v>
      </c>
      <c r="E243" s="25">
        <f>'Bitcoin Data'!J243</f>
        <v>2874.7926632117401</v>
      </c>
      <c r="F243" s="25">
        <f t="shared" si="21"/>
        <v>5.5114797327078149</v>
      </c>
      <c r="G243" s="23">
        <f>'Emissions Factors'!$AB$39/1000</f>
        <v>0.49266147344102867</v>
      </c>
      <c r="H243" s="23">
        <f>'Emissions Factors'!$AE$39/1000</f>
        <v>0.32422903788805163</v>
      </c>
      <c r="I243" s="26">
        <f t="shared" si="26"/>
        <v>2715.2937259561991</v>
      </c>
      <c r="J243" s="26">
        <f t="shared" si="27"/>
        <v>1786.9817710753509</v>
      </c>
      <c r="K243" s="23">
        <f t="shared" si="22"/>
        <v>1.4162995892953547</v>
      </c>
      <c r="L243" s="23">
        <f t="shared" si="22"/>
        <v>0.93209125932077208</v>
      </c>
      <c r="M243" s="26">
        <f>K243*'Social Cost of Carbon'!$C$5</f>
        <v>141.62995892953546</v>
      </c>
      <c r="N243" s="26">
        <f>L243*'Social Cost of Carbon'!$C$5</f>
        <v>93.209125932077214</v>
      </c>
      <c r="O243" s="23">
        <f t="shared" si="23"/>
        <v>0.24411298044535093</v>
      </c>
      <c r="P243" s="23">
        <f t="shared" si="24"/>
        <v>0.16065497517587995</v>
      </c>
      <c r="Q243" s="27"/>
    </row>
    <row r="244" spans="1:17" x14ac:dyDescent="0.25">
      <c r="A244" s="24">
        <f t="shared" si="25"/>
        <v>2016</v>
      </c>
      <c r="B244" s="32">
        <v>42607</v>
      </c>
      <c r="C244" s="28">
        <f>'Bitcoin Data'!C244</f>
        <v>577.760986</v>
      </c>
      <c r="D244" s="26">
        <f>'Bitcoin Data'!K244</f>
        <v>1600.4559703619368</v>
      </c>
      <c r="E244" s="25">
        <f>'Bitcoin Data'!J244</f>
        <v>3356.3177877130524</v>
      </c>
      <c r="F244" s="25">
        <f t="shared" si="21"/>
        <v>5.3716388417773224</v>
      </c>
      <c r="G244" s="23">
        <f>'Emissions Factors'!$AB$39/1000</f>
        <v>0.49266147344102867</v>
      </c>
      <c r="H244" s="23">
        <f>'Emissions Factors'!$AE$39/1000</f>
        <v>0.32422903788805163</v>
      </c>
      <c r="I244" s="26">
        <f t="shared" si="26"/>
        <v>2646.3995065830763</v>
      </c>
      <c r="J244" s="26">
        <f t="shared" si="27"/>
        <v>1741.6412935515493</v>
      </c>
      <c r="K244" s="23">
        <f t="shared" si="22"/>
        <v>1.6535284666310461</v>
      </c>
      <c r="L244" s="23">
        <f t="shared" si="22"/>
        <v>1.088215687156757</v>
      </c>
      <c r="M244" s="26">
        <f>K244*'Social Cost of Carbon'!$C$5</f>
        <v>165.3528466631046</v>
      </c>
      <c r="N244" s="26">
        <f>L244*'Social Cost of Carbon'!$C$5</f>
        <v>108.8215687156757</v>
      </c>
      <c r="O244" s="23">
        <f t="shared" si="23"/>
        <v>0.28619593684905648</v>
      </c>
      <c r="P244" s="23">
        <f t="shared" si="24"/>
        <v>0.18835049674966406</v>
      </c>
      <c r="Q244" s="27"/>
    </row>
    <row r="245" spans="1:17" x14ac:dyDescent="0.25">
      <c r="A245" s="24">
        <f t="shared" si="25"/>
        <v>2016</v>
      </c>
      <c r="B245" s="32">
        <v>42608</v>
      </c>
      <c r="C245" s="28">
        <f>'Bitcoin Data'!C245</f>
        <v>579.65100099999995</v>
      </c>
      <c r="D245" s="26">
        <f>'Bitcoin Data'!K245</f>
        <v>1656.6727095244762</v>
      </c>
      <c r="E245" s="25">
        <f>'Bitcoin Data'!J245</f>
        <v>3158.1051188902438</v>
      </c>
      <c r="F245" s="25">
        <f t="shared" si="21"/>
        <v>5.2319465642750176</v>
      </c>
      <c r="G245" s="23">
        <f>'Emissions Factors'!$AB$39/1000</f>
        <v>0.49266147344102867</v>
      </c>
      <c r="H245" s="23">
        <f>'Emissions Factors'!$AE$39/1000</f>
        <v>0.32422903788805163</v>
      </c>
      <c r="I245" s="26">
        <f t="shared" si="26"/>
        <v>2577.5785033204575</v>
      </c>
      <c r="J245" s="26">
        <f t="shared" si="27"/>
        <v>1696.3490008165863</v>
      </c>
      <c r="K245" s="23">
        <f t="shared" si="22"/>
        <v>1.5558767211541227</v>
      </c>
      <c r="L245" s="23">
        <f t="shared" si="22"/>
        <v>1.0239493842471146</v>
      </c>
      <c r="M245" s="26">
        <f>K245*'Social Cost of Carbon'!$C$5</f>
        <v>155.58767211541226</v>
      </c>
      <c r="N245" s="26">
        <f>L245*'Social Cost of Carbon'!$C$5</f>
        <v>102.39493842471146</v>
      </c>
      <c r="O245" s="23">
        <f t="shared" si="23"/>
        <v>0.26841611909061858</v>
      </c>
      <c r="P245" s="23">
        <f t="shared" si="24"/>
        <v>0.17664929112183395</v>
      </c>
      <c r="Q245" s="27"/>
    </row>
    <row r="246" spans="1:17" x14ac:dyDescent="0.25">
      <c r="A246" s="24">
        <f t="shared" si="25"/>
        <v>2016</v>
      </c>
      <c r="B246" s="32">
        <v>42609</v>
      </c>
      <c r="C246" s="28">
        <f>'Bitcoin Data'!C246</f>
        <v>569.94702099999995</v>
      </c>
      <c r="D246" s="26">
        <f>'Bitcoin Data'!K246</f>
        <v>1788.5318674241678</v>
      </c>
      <c r="E246" s="25">
        <f>'Bitcoin Data'!J246</f>
        <v>2863.1801967520391</v>
      </c>
      <c r="F246" s="25">
        <f t="shared" si="21"/>
        <v>5.1208890240688199</v>
      </c>
      <c r="G246" s="23">
        <f>'Emissions Factors'!$AB$39/1000</f>
        <v>0.49266147344102867</v>
      </c>
      <c r="H246" s="23">
        <f>'Emissions Factors'!$AE$39/1000</f>
        <v>0.32422903788805163</v>
      </c>
      <c r="I246" s="26">
        <f t="shared" si="26"/>
        <v>2522.8647319257361</v>
      </c>
      <c r="J246" s="26">
        <f t="shared" si="27"/>
        <v>1660.340921405317</v>
      </c>
      <c r="K246" s="23">
        <f t="shared" si="22"/>
        <v>1.410578574459034</v>
      </c>
      <c r="L246" s="23">
        <f t="shared" si="22"/>
        <v>0.92832616049303607</v>
      </c>
      <c r="M246" s="26">
        <f>K246*'Social Cost of Carbon'!$C$5</f>
        <v>141.05785744590341</v>
      </c>
      <c r="N246" s="26">
        <f>L246*'Social Cost of Carbon'!$C$5</f>
        <v>92.83261604930361</v>
      </c>
      <c r="O246" s="23">
        <f t="shared" si="23"/>
        <v>0.24749292872591999</v>
      </c>
      <c r="P246" s="23">
        <f t="shared" si="24"/>
        <v>0.16287937760675411</v>
      </c>
      <c r="Q246" s="27"/>
    </row>
    <row r="247" spans="1:17" x14ac:dyDescent="0.25">
      <c r="A247" s="24">
        <f t="shared" si="25"/>
        <v>2016</v>
      </c>
      <c r="B247" s="32">
        <v>42610</v>
      </c>
      <c r="C247" s="28">
        <f>'Bitcoin Data'!C247</f>
        <v>573.91198699999995</v>
      </c>
      <c r="D247" s="26">
        <f>'Bitcoin Data'!K247</f>
        <v>1913.5320379069594</v>
      </c>
      <c r="E247" s="25">
        <f>'Bitcoin Data'!J247</f>
        <v>2653.8774518692735</v>
      </c>
      <c r="F247" s="25">
        <f t="shared" si="21"/>
        <v>5.0782795288307394</v>
      </c>
      <c r="G247" s="23">
        <f>'Emissions Factors'!$AB$39/1000</f>
        <v>0.49266147344102867</v>
      </c>
      <c r="H247" s="23">
        <f>'Emissions Factors'!$AE$39/1000</f>
        <v>0.32422903788805163</v>
      </c>
      <c r="I247" s="26">
        <f t="shared" si="26"/>
        <v>2501.8726752191651</v>
      </c>
      <c r="J247" s="26">
        <f t="shared" si="27"/>
        <v>1646.5256857593788</v>
      </c>
      <c r="K247" s="23">
        <f t="shared" si="22"/>
        <v>1.3074631757698389</v>
      </c>
      <c r="L247" s="23">
        <f t="shared" si="22"/>
        <v>0.86046413289236867</v>
      </c>
      <c r="M247" s="26">
        <f>K247*'Social Cost of Carbon'!$C$5</f>
        <v>130.7463175769839</v>
      </c>
      <c r="N247" s="26">
        <f>L247*'Social Cost of Carbon'!$C$5</f>
        <v>86.046413289236867</v>
      </c>
      <c r="O247" s="23">
        <f t="shared" si="23"/>
        <v>0.22781597272507206</v>
      </c>
      <c r="P247" s="23">
        <f t="shared" si="24"/>
        <v>0.14992963248428695</v>
      </c>
      <c r="Q247" s="27"/>
    </row>
    <row r="248" spans="1:17" x14ac:dyDescent="0.25">
      <c r="A248" s="24">
        <f t="shared" si="25"/>
        <v>2016</v>
      </c>
      <c r="B248" s="32">
        <v>42611</v>
      </c>
      <c r="C248" s="28">
        <f>'Bitcoin Data'!C248</f>
        <v>574.10699499999998</v>
      </c>
      <c r="D248" s="26">
        <f>'Bitcoin Data'!K248</f>
        <v>1853.4045885930177</v>
      </c>
      <c r="E248" s="25">
        <f>'Bitcoin Data'!J248</f>
        <v>2751.75831660016</v>
      </c>
      <c r="F248" s="25">
        <f t="shared" si="21"/>
        <v>5.1001214906857353</v>
      </c>
      <c r="G248" s="23">
        <f>'Emissions Factors'!$AB$39/1000</f>
        <v>0.49266147344102867</v>
      </c>
      <c r="H248" s="23">
        <f>'Emissions Factors'!$AE$39/1000</f>
        <v>0.32422903788805163</v>
      </c>
      <c r="I248" s="26">
        <f t="shared" si="26"/>
        <v>2512.6333683294902</v>
      </c>
      <c r="J248" s="26">
        <f t="shared" si="27"/>
        <v>1653.6074840372116</v>
      </c>
      <c r="K248" s="23">
        <f t="shared" si="22"/>
        <v>1.3556853068098393</v>
      </c>
      <c r="L248" s="23">
        <f t="shared" si="22"/>
        <v>0.89219995149171449</v>
      </c>
      <c r="M248" s="26">
        <f>K248*'Social Cost of Carbon'!$C$5</f>
        <v>135.56853068098394</v>
      </c>
      <c r="N248" s="26">
        <f>L248*'Social Cost of Carbon'!$C$5</f>
        <v>89.219995149171453</v>
      </c>
      <c r="O248" s="23">
        <f t="shared" si="23"/>
        <v>0.23613809248393489</v>
      </c>
      <c r="P248" s="23">
        <f t="shared" si="24"/>
        <v>0.15540656345629694</v>
      </c>
      <c r="Q248" s="27"/>
    </row>
    <row r="249" spans="1:17" x14ac:dyDescent="0.25">
      <c r="A249" s="24">
        <f t="shared" si="25"/>
        <v>2016</v>
      </c>
      <c r="B249" s="32">
        <v>42612</v>
      </c>
      <c r="C249" s="28">
        <f>'Bitcoin Data'!C249</f>
        <v>577.50299099999995</v>
      </c>
      <c r="D249" s="26">
        <f>'Bitcoin Data'!K249</f>
        <v>2046.2816409995735</v>
      </c>
      <c r="E249" s="25">
        <f>'Bitcoin Data'!J249</f>
        <v>2531.5354739506784</v>
      </c>
      <c r="F249" s="25">
        <f t="shared" si="21"/>
        <v>5.1802345638844267</v>
      </c>
      <c r="G249" s="23">
        <f>'Emissions Factors'!$AB$39/1000</f>
        <v>0.49266147344102867</v>
      </c>
      <c r="H249" s="23">
        <f>'Emissions Factors'!$AE$39/1000</f>
        <v>0.32422903788805163</v>
      </c>
      <c r="I249" s="26">
        <f t="shared" si="26"/>
        <v>2552.1019930134462</v>
      </c>
      <c r="J249" s="26">
        <f t="shared" si="27"/>
        <v>1679.5824686826784</v>
      </c>
      <c r="K249" s="23">
        <f t="shared" si="22"/>
        <v>1.2471899966647741</v>
      </c>
      <c r="L249" s="23">
        <f t="shared" si="22"/>
        <v>0.82079731109850129</v>
      </c>
      <c r="M249" s="26">
        <f>K249*'Social Cost of Carbon'!$C$5</f>
        <v>124.71899966647742</v>
      </c>
      <c r="N249" s="26">
        <f>L249*'Social Cost of Carbon'!$C$5</f>
        <v>82.07973110985013</v>
      </c>
      <c r="O249" s="23">
        <f t="shared" si="23"/>
        <v>0.21596251726855112</v>
      </c>
      <c r="P249" s="23">
        <f t="shared" si="24"/>
        <v>0.1421286684034683</v>
      </c>
      <c r="Q249" s="27"/>
    </row>
    <row r="250" spans="1:17" x14ac:dyDescent="0.25">
      <c r="A250" s="24">
        <f t="shared" si="25"/>
        <v>2016</v>
      </c>
      <c r="B250" s="32">
        <v>42613</v>
      </c>
      <c r="C250" s="28">
        <f>'Bitcoin Data'!C250</f>
        <v>575.47198500000002</v>
      </c>
      <c r="D250" s="26">
        <f>'Bitcoin Data'!K250</f>
        <v>1683.9851522591616</v>
      </c>
      <c r="E250" s="25">
        <f>'Bitcoin Data'!J250</f>
        <v>3098.4909365485819</v>
      </c>
      <c r="F250" s="25">
        <f t="shared" si="21"/>
        <v>5.2178127315573963</v>
      </c>
      <c r="G250" s="23">
        <f>'Emissions Factors'!$AB$39/1000</f>
        <v>0.49266147344102867</v>
      </c>
      <c r="H250" s="23">
        <f>'Emissions Factors'!$AE$39/1000</f>
        <v>0.32422903788805163</v>
      </c>
      <c r="I250" s="26">
        <f t="shared" si="26"/>
        <v>2570.6153084684256</v>
      </c>
      <c r="J250" s="26">
        <f t="shared" si="27"/>
        <v>1691.7664018328812</v>
      </c>
      <c r="K250" s="23">
        <f t="shared" si="22"/>
        <v>1.5265071102436973</v>
      </c>
      <c r="L250" s="23">
        <f t="shared" si="22"/>
        <v>1.0046207352619947</v>
      </c>
      <c r="M250" s="26">
        <f>K250*'Social Cost of Carbon'!$C$5</f>
        <v>152.65071102436974</v>
      </c>
      <c r="N250" s="26">
        <f>L250*'Social Cost of Carbon'!$C$5</f>
        <v>100.46207352619948</v>
      </c>
      <c r="O250" s="23">
        <f t="shared" si="23"/>
        <v>0.26526175904873933</v>
      </c>
      <c r="P250" s="23">
        <f t="shared" si="24"/>
        <v>0.17457335221313941</v>
      </c>
      <c r="Q250" s="27"/>
    </row>
    <row r="251" spans="1:17" x14ac:dyDescent="0.25">
      <c r="A251" s="24">
        <f t="shared" si="25"/>
        <v>2016</v>
      </c>
      <c r="B251" s="32">
        <v>42614</v>
      </c>
      <c r="C251" s="28">
        <f>'Bitcoin Data'!C251</f>
        <v>572.30297900000005</v>
      </c>
      <c r="D251" s="26">
        <f>'Bitcoin Data'!K251</f>
        <v>1740.3715555146377</v>
      </c>
      <c r="E251" s="25">
        <f>'Bitcoin Data'!J251</f>
        <v>3033.0345588645882</v>
      </c>
      <c r="F251" s="25">
        <f t="shared" si="21"/>
        <v>5.278607073140817</v>
      </c>
      <c r="G251" s="23">
        <f>'Emissions Factors'!$AB$39/1000</f>
        <v>0.49266147344102867</v>
      </c>
      <c r="H251" s="23">
        <f>'Emissions Factors'!$AE$39/1000</f>
        <v>0.32422903788805163</v>
      </c>
      <c r="I251" s="26">
        <f t="shared" si="26"/>
        <v>2600.5663383697906</v>
      </c>
      <c r="J251" s="26">
        <f t="shared" si="27"/>
        <v>1711.4776927135113</v>
      </c>
      <c r="K251" s="23">
        <f t="shared" si="22"/>
        <v>1.4942592747677883</v>
      </c>
      <c r="L251" s="23">
        <f t="shared" si="22"/>
        <v>0.98339787690187652</v>
      </c>
      <c r="M251" s="26">
        <f>K251*'Social Cost of Carbon'!$C$5</f>
        <v>149.42592747677884</v>
      </c>
      <c r="N251" s="26">
        <f>L251*'Social Cost of Carbon'!$C$5</f>
        <v>98.339787690187649</v>
      </c>
      <c r="O251" s="23">
        <f t="shared" si="23"/>
        <v>0.26109584076929787</v>
      </c>
      <c r="P251" s="23">
        <f t="shared" si="24"/>
        <v>0.17183168933004564</v>
      </c>
      <c r="Q251" s="27"/>
    </row>
    <row r="252" spans="1:17" x14ac:dyDescent="0.25">
      <c r="A252" s="24">
        <f t="shared" si="25"/>
        <v>2016</v>
      </c>
      <c r="B252" s="32">
        <v>42615</v>
      </c>
      <c r="C252" s="28">
        <f>'Bitcoin Data'!C252</f>
        <v>575.53698699999995</v>
      </c>
      <c r="D252" s="26">
        <f>'Bitcoin Data'!K252</f>
        <v>1931.4343155704655</v>
      </c>
      <c r="E252" s="25">
        <f>'Bitcoin Data'!J252</f>
        <v>2764.9888620783809</v>
      </c>
      <c r="F252" s="25">
        <f t="shared" si="21"/>
        <v>5.3403943703883181</v>
      </c>
      <c r="G252" s="23">
        <f>'Emissions Factors'!$AB$39/1000</f>
        <v>0.49266147344102867</v>
      </c>
      <c r="H252" s="23">
        <f>'Emissions Factors'!$AE$39/1000</f>
        <v>0.32422903788805163</v>
      </c>
      <c r="I252" s="26">
        <f t="shared" si="26"/>
        <v>2631.0065592716833</v>
      </c>
      <c r="J252" s="26">
        <f t="shared" si="27"/>
        <v>1731.5109286537715</v>
      </c>
      <c r="K252" s="23">
        <f t="shared" si="22"/>
        <v>1.3622034868395683</v>
      </c>
      <c r="L252" s="23">
        <f t="shared" si="22"/>
        <v>0.89648967852285211</v>
      </c>
      <c r="M252" s="26">
        <f>K252*'Social Cost of Carbon'!$C$5</f>
        <v>136.22034868395681</v>
      </c>
      <c r="N252" s="26">
        <f>L252*'Social Cost of Carbon'!$C$5</f>
        <v>89.64896785228521</v>
      </c>
      <c r="O252" s="23">
        <f t="shared" si="23"/>
        <v>0.23668391738645431</v>
      </c>
      <c r="P252" s="23">
        <f t="shared" si="24"/>
        <v>0.15576578026649956</v>
      </c>
      <c r="Q252" s="27"/>
    </row>
    <row r="253" spans="1:17" x14ac:dyDescent="0.25">
      <c r="A253" s="24">
        <f t="shared" si="25"/>
        <v>2016</v>
      </c>
      <c r="B253" s="32">
        <v>42616</v>
      </c>
      <c r="C253" s="28">
        <f>'Bitcoin Data'!C253</f>
        <v>598.21197500000005</v>
      </c>
      <c r="D253" s="26">
        <f>'Bitcoin Data'!K253</f>
        <v>1571.5985078591582</v>
      </c>
      <c r="E253" s="25">
        <f>'Bitcoin Data'!J253</f>
        <v>3309.4173186153457</v>
      </c>
      <c r="F253" s="25">
        <f t="shared" si="21"/>
        <v>5.2010753198191333</v>
      </c>
      <c r="G253" s="23">
        <f>'Emissions Factors'!$AB$39/1000</f>
        <v>0.49266147344102867</v>
      </c>
      <c r="H253" s="23">
        <f>'Emissions Factors'!$AE$39/1000</f>
        <v>0.32422903788805163</v>
      </c>
      <c r="I253" s="26">
        <f t="shared" si="26"/>
        <v>2562.3694305398635</v>
      </c>
      <c r="J253" s="26">
        <f t="shared" si="27"/>
        <v>1686.3396469282482</v>
      </c>
      <c r="K253" s="23">
        <f t="shared" si="22"/>
        <v>1.6304224124202944</v>
      </c>
      <c r="L253" s="23">
        <f t="shared" si="22"/>
        <v>1.0730091931847092</v>
      </c>
      <c r="M253" s="26">
        <f>K253*'Social Cost of Carbon'!$C$5</f>
        <v>163.04224124202943</v>
      </c>
      <c r="N253" s="26">
        <f>L253*'Social Cost of Carbon'!$C$5</f>
        <v>107.30091931847092</v>
      </c>
      <c r="O253" s="23">
        <f t="shared" si="23"/>
        <v>0.27254927693821146</v>
      </c>
      <c r="P253" s="23">
        <f t="shared" si="24"/>
        <v>0.17936939379802772</v>
      </c>
      <c r="Q253" s="27"/>
    </row>
    <row r="254" spans="1:17" x14ac:dyDescent="0.25">
      <c r="A254" s="24">
        <f t="shared" si="25"/>
        <v>2016</v>
      </c>
      <c r="B254" s="32">
        <v>42617</v>
      </c>
      <c r="C254" s="28">
        <f>'Bitcoin Data'!C254</f>
        <v>608.63397199999997</v>
      </c>
      <c r="D254" s="26">
        <f>'Bitcoin Data'!K254</f>
        <v>2226.5989426764804</v>
      </c>
      <c r="E254" s="25">
        <f>'Bitcoin Data'!J254</f>
        <v>2412.2499309487498</v>
      </c>
      <c r="F254" s="25">
        <f t="shared" si="21"/>
        <v>5.3711131457218997</v>
      </c>
      <c r="G254" s="23">
        <f>'Emissions Factors'!$AB$39/1000</f>
        <v>0.49266147344102867</v>
      </c>
      <c r="H254" s="23">
        <f>'Emissions Factors'!$AE$39/1000</f>
        <v>0.32422903788805163</v>
      </c>
      <c r="I254" s="26">
        <f t="shared" si="26"/>
        <v>2646.1405163898294</v>
      </c>
      <c r="J254" s="26">
        <f t="shared" si="27"/>
        <v>1741.4708476252781</v>
      </c>
      <c r="K254" s="23">
        <f t="shared" si="22"/>
        <v>1.1884226052892306</v>
      </c>
      <c r="L254" s="23">
        <f t="shared" si="22"/>
        <v>0.78212147425703216</v>
      </c>
      <c r="M254" s="26">
        <f>K254*'Social Cost of Carbon'!$C$5</f>
        <v>118.84226052892306</v>
      </c>
      <c r="N254" s="26">
        <f>L254*'Social Cost of Carbon'!$C$5</f>
        <v>78.212147425703222</v>
      </c>
      <c r="O254" s="23">
        <f t="shared" si="23"/>
        <v>0.19526064267888593</v>
      </c>
      <c r="P254" s="23">
        <f t="shared" si="24"/>
        <v>0.12850440662832935</v>
      </c>
      <c r="Q254" s="27"/>
    </row>
    <row r="255" spans="1:17" x14ac:dyDescent="0.25">
      <c r="A255" s="24">
        <f t="shared" si="25"/>
        <v>2016</v>
      </c>
      <c r="B255" s="32">
        <v>42618</v>
      </c>
      <c r="C255" s="28">
        <f>'Bitcoin Data'!C255</f>
        <v>606.59002699999996</v>
      </c>
      <c r="D255" s="26">
        <f>'Bitcoin Data'!K255</f>
        <v>1749.5342674982492</v>
      </c>
      <c r="E255" s="25">
        <f>'Bitcoin Data'!J255</f>
        <v>2986.0975864732286</v>
      </c>
      <c r="F255" s="25">
        <f t="shared" si="21"/>
        <v>5.2242800536287293</v>
      </c>
      <c r="G255" s="23">
        <f>'Emissions Factors'!$AB$39/1000</f>
        <v>0.49266147344102867</v>
      </c>
      <c r="H255" s="23">
        <f>'Emissions Factors'!$AE$39/1000</f>
        <v>0.32422903788805163</v>
      </c>
      <c r="I255" s="26">
        <f t="shared" si="26"/>
        <v>2573.8015088893062</v>
      </c>
      <c r="J255" s="26">
        <f t="shared" si="27"/>
        <v>1693.8632954457817</v>
      </c>
      <c r="K255" s="23">
        <f t="shared" si="22"/>
        <v>1.4711352367906003</v>
      </c>
      <c r="L255" s="23">
        <f t="shared" si="22"/>
        <v>0.96817954750204793</v>
      </c>
      <c r="M255" s="26">
        <f>K255*'Social Cost of Carbon'!$C$5</f>
        <v>147.11352367906002</v>
      </c>
      <c r="N255" s="26">
        <f>L255*'Social Cost of Carbon'!$C$5</f>
        <v>96.817954750204791</v>
      </c>
      <c r="O255" s="23">
        <f t="shared" si="23"/>
        <v>0.24252545727900671</v>
      </c>
      <c r="P255" s="23">
        <f t="shared" si="24"/>
        <v>0.15961019871862284</v>
      </c>
      <c r="Q255" s="27"/>
    </row>
    <row r="256" spans="1:17" x14ac:dyDescent="0.25">
      <c r="A256" s="24">
        <f t="shared" si="25"/>
        <v>2016</v>
      </c>
      <c r="B256" s="32">
        <v>42619</v>
      </c>
      <c r="C256" s="28">
        <f>'Bitcoin Data'!C256</f>
        <v>610.43597399999999</v>
      </c>
      <c r="D256" s="26">
        <f>'Bitcoin Data'!K256</f>
        <v>1720.3696545908188</v>
      </c>
      <c r="E256" s="25">
        <f>'Bitcoin Data'!J256</f>
        <v>3038.4337400627346</v>
      </c>
      <c r="F256" s="25">
        <f t="shared" si="21"/>
        <v>5.2272292038888164</v>
      </c>
      <c r="G256" s="23">
        <f>'Emissions Factors'!$AB$39/1000</f>
        <v>0.49266147344102867</v>
      </c>
      <c r="H256" s="23">
        <f>'Emissions Factors'!$AE$39/1000</f>
        <v>0.32422903788805163</v>
      </c>
      <c r="I256" s="26">
        <f t="shared" si="26"/>
        <v>2575.2544416018395</v>
      </c>
      <c r="J256" s="26">
        <f t="shared" si="27"/>
        <v>1694.8194955971969</v>
      </c>
      <c r="K256" s="23">
        <f t="shared" si="22"/>
        <v>1.4969192433322422</v>
      </c>
      <c r="L256" s="23">
        <f t="shared" si="22"/>
        <v>0.98514844822713488</v>
      </c>
      <c r="M256" s="26">
        <f>K256*'Social Cost of Carbon'!$C$5</f>
        <v>149.69192433322422</v>
      </c>
      <c r="N256" s="26">
        <f>L256*'Social Cost of Carbon'!$C$5</f>
        <v>98.514844822713485</v>
      </c>
      <c r="O256" s="23">
        <f t="shared" si="23"/>
        <v>0.2452213347656084</v>
      </c>
      <c r="P256" s="23">
        <f t="shared" si="24"/>
        <v>0.16138440232671067</v>
      </c>
      <c r="Q256" s="27"/>
    </row>
    <row r="257" spans="1:17" x14ac:dyDescent="0.25">
      <c r="A257" s="24">
        <f t="shared" si="25"/>
        <v>2016</v>
      </c>
      <c r="B257" s="32">
        <v>42620</v>
      </c>
      <c r="C257" s="28">
        <f>'Bitcoin Data'!C257</f>
        <v>614.54400599999997</v>
      </c>
      <c r="D257" s="26">
        <f>'Bitcoin Data'!K257</f>
        <v>1873.9939953652456</v>
      </c>
      <c r="E257" s="25">
        <f>'Bitcoin Data'!J257</f>
        <v>2821.6159058775925</v>
      </c>
      <c r="F257" s="25">
        <f t="shared" si="21"/>
        <v>5.2876912648416763</v>
      </c>
      <c r="G257" s="23">
        <f>'Emissions Factors'!$AB$39/1000</f>
        <v>0.49266147344102867</v>
      </c>
      <c r="H257" s="23">
        <f>'Emissions Factors'!$AE$39/1000</f>
        <v>0.32422903788805163</v>
      </c>
      <c r="I257" s="26">
        <f t="shared" si="26"/>
        <v>2605.0417696381569</v>
      </c>
      <c r="J257" s="26">
        <f t="shared" si="27"/>
        <v>1714.4230514486717</v>
      </c>
      <c r="K257" s="23">
        <f t="shared" si="22"/>
        <v>1.3901014496742976</v>
      </c>
      <c r="L257" s="23">
        <f t="shared" si="22"/>
        <v>0.91484981045231506</v>
      </c>
      <c r="M257" s="26">
        <f>K257*'Social Cost of Carbon'!$C$5</f>
        <v>139.01014496742977</v>
      </c>
      <c r="N257" s="26">
        <f>L257*'Social Cost of Carbon'!$C$5</f>
        <v>91.484981045231507</v>
      </c>
      <c r="O257" s="23">
        <f t="shared" si="23"/>
        <v>0.22620047321302778</v>
      </c>
      <c r="P257" s="23">
        <f t="shared" si="24"/>
        <v>0.14886644430998081</v>
      </c>
      <c r="Q257" s="27"/>
    </row>
    <row r="258" spans="1:17" x14ac:dyDescent="0.25">
      <c r="A258" s="24">
        <f t="shared" si="25"/>
        <v>2016</v>
      </c>
      <c r="B258" s="32">
        <v>42621</v>
      </c>
      <c r="C258" s="28">
        <f>'Bitcoin Data'!C258</f>
        <v>626.31597899999997</v>
      </c>
      <c r="D258" s="26">
        <f>'Bitcoin Data'!K258</f>
        <v>1810.8145871175091</v>
      </c>
      <c r="E258" s="25">
        <f>'Bitcoin Data'!J258</f>
        <v>2889.9223158259706</v>
      </c>
      <c r="F258" s="25">
        <f t="shared" si="21"/>
        <v>5.2331134851340808</v>
      </c>
      <c r="G258" s="23">
        <f>'Emissions Factors'!$AB$39/1000</f>
        <v>0.49266147344102867</v>
      </c>
      <c r="H258" s="23">
        <f>'Emissions Factors'!$AE$39/1000</f>
        <v>0.32422903788805163</v>
      </c>
      <c r="I258" s="26">
        <f t="shared" si="26"/>
        <v>2578.1534002702729</v>
      </c>
      <c r="J258" s="26">
        <f t="shared" si="27"/>
        <v>1696.727350444012</v>
      </c>
      <c r="K258" s="23">
        <f t="shared" si="22"/>
        <v>1.4237533862449325</v>
      </c>
      <c r="L258" s="23">
        <f t="shared" si="22"/>
        <v>0.9369967320314645</v>
      </c>
      <c r="M258" s="26">
        <f>K258*'Social Cost of Carbon'!$C$5</f>
        <v>142.37533862449325</v>
      </c>
      <c r="N258" s="26">
        <f>L258*'Social Cost of Carbon'!$C$5</f>
        <v>93.699673203146446</v>
      </c>
      <c r="O258" s="23">
        <f t="shared" si="23"/>
        <v>0.22732190044363096</v>
      </c>
      <c r="P258" s="23">
        <f t="shared" si="24"/>
        <v>0.14960447496924942</v>
      </c>
      <c r="Q258" s="27"/>
    </row>
    <row r="259" spans="1:17" x14ac:dyDescent="0.25">
      <c r="A259" s="24">
        <f t="shared" si="25"/>
        <v>2016</v>
      </c>
      <c r="B259" s="32">
        <v>42622</v>
      </c>
      <c r="C259" s="28">
        <f>'Bitcoin Data'!C259</f>
        <v>622.86102300000005</v>
      </c>
      <c r="D259" s="26">
        <f>'Bitcoin Data'!K259</f>
        <v>1768.2258938557236</v>
      </c>
      <c r="E259" s="25">
        <f>'Bitcoin Data'!J259</f>
        <v>3013.1771955134977</v>
      </c>
      <c r="F259" s="25">
        <f t="shared" si="21"/>
        <v>5.3279779398825378</v>
      </c>
      <c r="G259" s="23">
        <f>'Emissions Factors'!$AB$39/1000</f>
        <v>0.49266147344102867</v>
      </c>
      <c r="H259" s="23">
        <f>'Emissions Factors'!$AE$39/1000</f>
        <v>0.32422903788805163</v>
      </c>
      <c r="I259" s="26">
        <f t="shared" si="26"/>
        <v>2624.8894623238275</v>
      </c>
      <c r="J259" s="26">
        <f t="shared" si="27"/>
        <v>1727.4851613368787</v>
      </c>
      <c r="K259" s="23">
        <f t="shared" si="22"/>
        <v>1.4844763168805863</v>
      </c>
      <c r="L259" s="23">
        <f t="shared" si="22"/>
        <v>0.97695954308755906</v>
      </c>
      <c r="M259" s="26">
        <f>K259*'Social Cost of Carbon'!$C$5</f>
        <v>148.44763168805864</v>
      </c>
      <c r="N259" s="26">
        <f>L259*'Social Cost of Carbon'!$C$5</f>
        <v>97.695954308755901</v>
      </c>
      <c r="O259" s="23">
        <f t="shared" si="23"/>
        <v>0.23833186891846758</v>
      </c>
      <c r="P259" s="23">
        <f t="shared" si="24"/>
        <v>0.15685032567651275</v>
      </c>
      <c r="Q259" s="27"/>
    </row>
    <row r="260" spans="1:17" x14ac:dyDescent="0.25">
      <c r="A260" s="24">
        <f t="shared" si="25"/>
        <v>2016</v>
      </c>
      <c r="B260" s="32">
        <v>42623</v>
      </c>
      <c r="C260" s="28">
        <f>'Bitcoin Data'!C260</f>
        <v>623.50897199999997</v>
      </c>
      <c r="D260" s="26">
        <f>'Bitcoin Data'!K260</f>
        <v>1940.0148340441319</v>
      </c>
      <c r="E260" s="25">
        <f>'Bitcoin Data'!J260</f>
        <v>2673.8437984187176</v>
      </c>
      <c r="F260" s="25">
        <f t="shared" si="21"/>
        <v>5.18729663284922</v>
      </c>
      <c r="G260" s="23">
        <f>'Emissions Factors'!$AB$39/1000</f>
        <v>0.49266147344102867</v>
      </c>
      <c r="H260" s="23">
        <f>'Emissions Factors'!$AE$39/1000</f>
        <v>0.32422903788805163</v>
      </c>
      <c r="I260" s="26">
        <f t="shared" si="26"/>
        <v>2555.5812023151834</v>
      </c>
      <c r="J260" s="26">
        <f t="shared" si="27"/>
        <v>1681.8721965086324</v>
      </c>
      <c r="K260" s="23">
        <f t="shared" si="22"/>
        <v>1.3172998254801223</v>
      </c>
      <c r="L260" s="23">
        <f t="shared" si="22"/>
        <v>0.86693780222423422</v>
      </c>
      <c r="M260" s="26">
        <f>K260*'Social Cost of Carbon'!$C$5</f>
        <v>131.72998254801223</v>
      </c>
      <c r="N260" s="26">
        <f>L260*'Social Cost of Carbon'!$C$5</f>
        <v>86.693780222423428</v>
      </c>
      <c r="O260" s="23">
        <f t="shared" si="23"/>
        <v>0.21127199200593419</v>
      </c>
      <c r="P260" s="23">
        <f t="shared" si="24"/>
        <v>0.13904175258992654</v>
      </c>
      <c r="Q260" s="27"/>
    </row>
    <row r="261" spans="1:17" x14ac:dyDescent="0.25">
      <c r="A261" s="24">
        <f t="shared" si="25"/>
        <v>2016</v>
      </c>
      <c r="B261" s="32">
        <v>42624</v>
      </c>
      <c r="C261" s="28">
        <f>'Bitcoin Data'!C261</f>
        <v>606.71899399999995</v>
      </c>
      <c r="D261" s="26">
        <f>'Bitcoin Data'!K261</f>
        <v>2057.0472916473104</v>
      </c>
      <c r="E261" s="25">
        <f>'Bitcoin Data'!J261</f>
        <v>2587.3283120589326</v>
      </c>
      <c r="F261" s="25">
        <f t="shared" si="21"/>
        <v>5.3222566969232341</v>
      </c>
      <c r="G261" s="23">
        <f>'Emissions Factors'!$AB$39/1000</f>
        <v>0.49266147344102867</v>
      </c>
      <c r="H261" s="23">
        <f>'Emissions Factors'!$AE$39/1000</f>
        <v>0.32422903788805163</v>
      </c>
      <c r="I261" s="26">
        <f t="shared" si="26"/>
        <v>2622.0708263375827</v>
      </c>
      <c r="J261" s="26">
        <f t="shared" si="27"/>
        <v>1725.6301682366598</v>
      </c>
      <c r="K261" s="23">
        <f t="shared" si="22"/>
        <v>1.2746769784946435</v>
      </c>
      <c r="L261" s="23">
        <f t="shared" si="22"/>
        <v>0.83888696931938433</v>
      </c>
      <c r="M261" s="26">
        <f>K261*'Social Cost of Carbon'!$C$5</f>
        <v>127.46769784946434</v>
      </c>
      <c r="N261" s="26">
        <f>L261*'Social Cost of Carbon'!$C$5</f>
        <v>83.888696931938426</v>
      </c>
      <c r="O261" s="23">
        <f t="shared" si="23"/>
        <v>0.21009346849204519</v>
      </c>
      <c r="P261" s="23">
        <f t="shared" si="24"/>
        <v>0.13826614587895766</v>
      </c>
      <c r="Q261" s="27"/>
    </row>
    <row r="262" spans="1:17" x14ac:dyDescent="0.25">
      <c r="A262" s="24">
        <f t="shared" si="25"/>
        <v>2016</v>
      </c>
      <c r="B262" s="32">
        <v>42625</v>
      </c>
      <c r="C262" s="28">
        <f>'Bitcoin Data'!C262</f>
        <v>608.24298099999999</v>
      </c>
      <c r="D262" s="26">
        <f>'Bitcoin Data'!K262</f>
        <v>2038.0425344709818</v>
      </c>
      <c r="E262" s="25">
        <f>'Bitcoin Data'!J262</f>
        <v>2696.5987785964026</v>
      </c>
      <c r="F262" s="25">
        <f t="shared" si="21"/>
        <v>5.4957830091819657</v>
      </c>
      <c r="G262" s="23">
        <f>'Emissions Factors'!$AB$39/1000</f>
        <v>0.49266147344102867</v>
      </c>
      <c r="H262" s="23">
        <f>'Emissions Factors'!$AE$39/1000</f>
        <v>0.32422903788805163</v>
      </c>
      <c r="I262" s="26">
        <f t="shared" si="26"/>
        <v>2707.5605550157579</v>
      </c>
      <c r="J262" s="26">
        <f t="shared" si="27"/>
        <v>1781.8924375085701</v>
      </c>
      <c r="K262" s="23">
        <f t="shared" si="22"/>
        <v>1.328510327542582</v>
      </c>
      <c r="L262" s="23">
        <f t="shared" si="22"/>
        <v>0.87431562755440673</v>
      </c>
      <c r="M262" s="26">
        <f>K262*'Social Cost of Carbon'!$C$5</f>
        <v>132.8510327542582</v>
      </c>
      <c r="N262" s="26">
        <f>L262*'Social Cost of Carbon'!$C$5</f>
        <v>87.431562755440666</v>
      </c>
      <c r="O262" s="23">
        <f t="shared" si="23"/>
        <v>0.21841769967627164</v>
      </c>
      <c r="P262" s="23">
        <f t="shared" si="24"/>
        <v>0.14374446641652355</v>
      </c>
      <c r="Q262" s="27"/>
    </row>
    <row r="263" spans="1:17" x14ac:dyDescent="0.25">
      <c r="A263" s="24">
        <f t="shared" si="25"/>
        <v>2016</v>
      </c>
      <c r="B263" s="32">
        <v>42626</v>
      </c>
      <c r="C263" s="28">
        <f>'Bitcoin Data'!C263</f>
        <v>609.24102800000003</v>
      </c>
      <c r="D263" s="26">
        <f>'Bitcoin Data'!K263</f>
        <v>2072.1894041583346</v>
      </c>
      <c r="E263" s="25">
        <f>'Bitcoin Data'!J263</f>
        <v>2700.035386949784</v>
      </c>
      <c r="F263" s="25">
        <f t="shared" ref="F263:F326" si="28">E263*D263/1000000</f>
        <v>5.594984719689891</v>
      </c>
      <c r="G263" s="23">
        <f>'Emissions Factors'!$AB$39/1000</f>
        <v>0.49266147344102867</v>
      </c>
      <c r="H263" s="23">
        <f>'Emissions Factors'!$AE$39/1000</f>
        <v>0.32422903788805163</v>
      </c>
      <c r="I263" s="26">
        <f t="shared" si="26"/>
        <v>2756.4334158824627</v>
      </c>
      <c r="J263" s="26">
        <f t="shared" si="27"/>
        <v>1814.0565126634035</v>
      </c>
      <c r="K263" s="23">
        <f t="shared" ref="K263:L326" si="29">$E263*G263/1000</f>
        <v>1.3302034120775985</v>
      </c>
      <c r="L263" s="23">
        <f t="shared" si="29"/>
        <v>0.87542987577442166</v>
      </c>
      <c r="M263" s="26">
        <f>K263*'Social Cost of Carbon'!$C$5</f>
        <v>133.02034120775986</v>
      </c>
      <c r="N263" s="26">
        <f>L263*'Social Cost of Carbon'!$C$5</f>
        <v>87.542987577442162</v>
      </c>
      <c r="O263" s="23">
        <f t="shared" ref="O263:O326" si="30">M263/$C263</f>
        <v>0.21833779258832162</v>
      </c>
      <c r="P263" s="23">
        <f t="shared" ref="P263:P326" si="31">N263/$C263</f>
        <v>0.14369187817968515</v>
      </c>
      <c r="Q263" s="27"/>
    </row>
    <row r="264" spans="1:17" x14ac:dyDescent="0.25">
      <c r="A264" s="24">
        <f t="shared" ref="A264:A327" si="32">YEAR(B264)</f>
        <v>2016</v>
      </c>
      <c r="B264" s="32">
        <v>42627</v>
      </c>
      <c r="C264" s="28">
        <f>'Bitcoin Data'!C264</f>
        <v>610.68402100000003</v>
      </c>
      <c r="D264" s="26">
        <f>'Bitcoin Data'!K264</f>
        <v>1930.8922124806611</v>
      </c>
      <c r="E264" s="25">
        <f>'Bitcoin Data'!J264</f>
        <v>2942.3186262135027</v>
      </c>
      <c r="F264" s="25">
        <f t="shared" si="28"/>
        <v>5.6813001219924493</v>
      </c>
      <c r="G264" s="23">
        <f>'Emissions Factors'!$AB$39/1000</f>
        <v>0.49266147344102867</v>
      </c>
      <c r="H264" s="23">
        <f>'Emissions Factors'!$AE$39/1000</f>
        <v>0.32422903788805163</v>
      </c>
      <c r="I264" s="26">
        <f t="shared" ref="I264:I327" si="33">F264*G264*1000</f>
        <v>2798.9576891614961</v>
      </c>
      <c r="J264" s="26">
        <f t="shared" ref="J264:J327" si="34">$F264*H264*1000</f>
        <v>1842.0424725068822</v>
      </c>
      <c r="K264" s="23">
        <f t="shared" si="29"/>
        <v>1.4495670297233276</v>
      </c>
      <c r="L264" s="23">
        <f t="shared" si="29"/>
        <v>0.95398513733729784</v>
      </c>
      <c r="M264" s="26">
        <f>K264*'Social Cost of Carbon'!$C$5</f>
        <v>144.95670297233275</v>
      </c>
      <c r="N264" s="26">
        <f>L264*'Social Cost of Carbon'!$C$5</f>
        <v>95.398513733729786</v>
      </c>
      <c r="O264" s="23">
        <f t="shared" si="30"/>
        <v>0.23736776792516198</v>
      </c>
      <c r="P264" s="23">
        <f t="shared" si="31"/>
        <v>0.15621583413548948</v>
      </c>
      <c r="Q264" s="27"/>
    </row>
    <row r="265" spans="1:17" x14ac:dyDescent="0.25">
      <c r="A265" s="24">
        <f t="shared" si="32"/>
        <v>2016</v>
      </c>
      <c r="B265" s="32">
        <v>42628</v>
      </c>
      <c r="C265" s="28">
        <f>'Bitcoin Data'!C265</f>
        <v>607.15502900000001</v>
      </c>
      <c r="D265" s="26">
        <f>'Bitcoin Data'!K265</f>
        <v>1921.5083702069162</v>
      </c>
      <c r="E265" s="25">
        <f>'Bitcoin Data'!J265</f>
        <v>2998.4416259153063</v>
      </c>
      <c r="F265" s="25">
        <f t="shared" si="28"/>
        <v>5.7615306817730962</v>
      </c>
      <c r="G265" s="23">
        <f>'Emissions Factors'!$AB$39/1000</f>
        <v>0.49266147344102867</v>
      </c>
      <c r="H265" s="23">
        <f>'Emissions Factors'!$AE$39/1000</f>
        <v>0.32422903788805163</v>
      </c>
      <c r="I265" s="26">
        <f t="shared" si="33"/>
        <v>2838.4841949580282</v>
      </c>
      <c r="J265" s="26">
        <f t="shared" si="34"/>
        <v>1868.0555497137811</v>
      </c>
      <c r="K265" s="23">
        <f t="shared" si="29"/>
        <v>1.4772166694503486</v>
      </c>
      <c r="L265" s="23">
        <f t="shared" si="29"/>
        <v>0.97218184353400505</v>
      </c>
      <c r="M265" s="26">
        <f>K265*'Social Cost of Carbon'!$C$5</f>
        <v>147.72166694503485</v>
      </c>
      <c r="N265" s="26">
        <f>L265*'Social Cost of Carbon'!$C$5</f>
        <v>97.218184353400503</v>
      </c>
      <c r="O265" s="23">
        <f t="shared" si="30"/>
        <v>0.24330139731912662</v>
      </c>
      <c r="P265" s="23">
        <f t="shared" si="31"/>
        <v>0.16012085828148595</v>
      </c>
      <c r="Q265" s="27"/>
    </row>
    <row r="266" spans="1:17" x14ac:dyDescent="0.25">
      <c r="A266" s="24">
        <f t="shared" si="32"/>
        <v>2016</v>
      </c>
      <c r="B266" s="32">
        <v>42629</v>
      </c>
      <c r="C266" s="28">
        <f>'Bitcoin Data'!C266</f>
        <v>606.97302200000001</v>
      </c>
      <c r="D266" s="26">
        <f>'Bitcoin Data'!K266</f>
        <v>1746.2108434435816</v>
      </c>
      <c r="E266" s="25">
        <f>'Bitcoin Data'!J266</f>
        <v>3259.0600485723558</v>
      </c>
      <c r="F266" s="25">
        <f t="shared" si="28"/>
        <v>5.691005996250813</v>
      </c>
      <c r="G266" s="23">
        <f>'Emissions Factors'!$AB$39/1000</f>
        <v>0.49266147344102867</v>
      </c>
      <c r="H266" s="23">
        <f>'Emissions Factors'!$AE$39/1000</f>
        <v>0.32422903788805163</v>
      </c>
      <c r="I266" s="26">
        <f t="shared" si="33"/>
        <v>2803.7393994746549</v>
      </c>
      <c r="J266" s="26">
        <f t="shared" si="34"/>
        <v>1845.1893987795338</v>
      </c>
      <c r="K266" s="23">
        <f t="shared" si="29"/>
        <v>1.6056133255624472</v>
      </c>
      <c r="L266" s="23">
        <f t="shared" si="29"/>
        <v>1.0566819039680018</v>
      </c>
      <c r="M266" s="26">
        <f>K266*'Social Cost of Carbon'!$C$5</f>
        <v>160.56133255624471</v>
      </c>
      <c r="N266" s="26">
        <f>L266*'Social Cost of Carbon'!$C$5</f>
        <v>105.66819039680017</v>
      </c>
      <c r="O266" s="23">
        <f t="shared" si="30"/>
        <v>0.26452795550482422</v>
      </c>
      <c r="P266" s="23">
        <f t="shared" si="31"/>
        <v>0.17409042340731937</v>
      </c>
      <c r="Q266" s="27"/>
    </row>
    <row r="267" spans="1:17" x14ac:dyDescent="0.25">
      <c r="A267" s="24">
        <f t="shared" si="32"/>
        <v>2016</v>
      </c>
      <c r="B267" s="32">
        <v>42630</v>
      </c>
      <c r="C267" s="28">
        <f>'Bitcoin Data'!C267</f>
        <v>605.98400900000001</v>
      </c>
      <c r="D267" s="26">
        <f>'Bitcoin Data'!K267</f>
        <v>2035.9683108772349</v>
      </c>
      <c r="E267" s="25">
        <f>'Bitcoin Data'!J267</f>
        <v>2801.455554090981</v>
      </c>
      <c r="F267" s="25">
        <f t="shared" si="28"/>
        <v>5.7036747324602626</v>
      </c>
      <c r="G267" s="23">
        <f>'Emissions Factors'!$AB$39/1000</f>
        <v>0.49266147344102867</v>
      </c>
      <c r="H267" s="23">
        <f>'Emissions Factors'!$AE$39/1000</f>
        <v>0.32422903788805163</v>
      </c>
      <c r="I267" s="26">
        <f t="shared" si="33"/>
        <v>2809.9807977222381</v>
      </c>
      <c r="J267" s="26">
        <f t="shared" si="34"/>
        <v>1849.2969709319814</v>
      </c>
      <c r="K267" s="23">
        <f t="shared" si="29"/>
        <v>1.3801692210580161</v>
      </c>
      <c r="L267" s="23">
        <f t="shared" si="29"/>
        <v>0.90831323898905736</v>
      </c>
      <c r="M267" s="26">
        <f>K267*'Social Cost of Carbon'!$C$5</f>
        <v>138.0169221058016</v>
      </c>
      <c r="N267" s="26">
        <f>L267*'Social Cost of Carbon'!$C$5</f>
        <v>90.831323898905737</v>
      </c>
      <c r="O267" s="23">
        <f t="shared" si="30"/>
        <v>0.2277567065400922</v>
      </c>
      <c r="P267" s="23">
        <f t="shared" si="31"/>
        <v>0.14989062838274622</v>
      </c>
      <c r="Q267" s="27"/>
    </row>
    <row r="268" spans="1:17" x14ac:dyDescent="0.25">
      <c r="A268" s="24">
        <f t="shared" si="32"/>
        <v>2016</v>
      </c>
      <c r="B268" s="32">
        <v>42631</v>
      </c>
      <c r="C268" s="28">
        <f>'Bitcoin Data'!C268</f>
        <v>609.87402299999997</v>
      </c>
      <c r="D268" s="26">
        <f>'Bitcoin Data'!K268</f>
        <v>1825.0046615700178</v>
      </c>
      <c r="E268" s="25">
        <f>'Bitcoin Data'!J268</f>
        <v>3065.9225239426373</v>
      </c>
      <c r="F268" s="25">
        <f t="shared" si="28"/>
        <v>5.5953228982078276</v>
      </c>
      <c r="G268" s="23">
        <f>'Emissions Factors'!$AB$39/1000</f>
        <v>0.49266147344102867</v>
      </c>
      <c r="H268" s="23">
        <f>'Emissions Factors'!$AE$39/1000</f>
        <v>0.32422903788805163</v>
      </c>
      <c r="I268" s="26">
        <f t="shared" si="33"/>
        <v>2756.6000234093949</v>
      </c>
      <c r="J268" s="26">
        <f t="shared" si="34"/>
        <v>1814.1661599589086</v>
      </c>
      <c r="K268" s="23">
        <f t="shared" si="29"/>
        <v>1.5104619081016171</v>
      </c>
      <c r="L268" s="23">
        <f t="shared" si="29"/>
        <v>0.9940611101772282</v>
      </c>
      <c r="M268" s="26">
        <f>K268*'Social Cost of Carbon'!$C$5</f>
        <v>151.0461908101617</v>
      </c>
      <c r="N268" s="26">
        <f>L268*'Social Cost of Carbon'!$C$5</f>
        <v>99.406111017722822</v>
      </c>
      <c r="O268" s="23">
        <f t="shared" si="30"/>
        <v>0.24766785453028176</v>
      </c>
      <c r="P268" s="23">
        <f t="shared" si="31"/>
        <v>0.16299449930452739</v>
      </c>
      <c r="Q268" s="27"/>
    </row>
    <row r="269" spans="1:17" x14ac:dyDescent="0.25">
      <c r="A269" s="24">
        <f t="shared" si="32"/>
        <v>2016</v>
      </c>
      <c r="B269" s="32">
        <v>42632</v>
      </c>
      <c r="C269" s="28">
        <f>'Bitcoin Data'!C269</f>
        <v>609.22699</v>
      </c>
      <c r="D269" s="26">
        <f>'Bitcoin Data'!K269</f>
        <v>1674.1648989486939</v>
      </c>
      <c r="E269" s="25">
        <f>'Bitcoin Data'!J269</f>
        <v>3225.1257688271812</v>
      </c>
      <c r="F269" s="25">
        <f t="shared" si="28"/>
        <v>5.3993923568653868</v>
      </c>
      <c r="G269" s="23">
        <f>'Emissions Factors'!$AB$39/1000</f>
        <v>0.49266147344102867</v>
      </c>
      <c r="H269" s="23">
        <f>'Emissions Factors'!$AE$39/1000</f>
        <v>0.32422903788805163</v>
      </c>
      <c r="I269" s="26">
        <f t="shared" si="33"/>
        <v>2660.0725942195299</v>
      </c>
      <c r="J269" s="26">
        <f t="shared" si="34"/>
        <v>1750.6397890465639</v>
      </c>
      <c r="K269" s="23">
        <f t="shared" si="29"/>
        <v>1.5888952133030296</v>
      </c>
      <c r="L269" s="23">
        <f t="shared" si="29"/>
        <v>1.0456794250947998</v>
      </c>
      <c r="M269" s="26">
        <f>K269*'Social Cost of Carbon'!$C$5</f>
        <v>158.88952133030295</v>
      </c>
      <c r="N269" s="26">
        <f>L269*'Social Cost of Carbon'!$C$5</f>
        <v>104.56794250947998</v>
      </c>
      <c r="O269" s="23">
        <f t="shared" si="30"/>
        <v>0.26080512508203707</v>
      </c>
      <c r="P269" s="23">
        <f t="shared" si="31"/>
        <v>0.17164036430736593</v>
      </c>
      <c r="Q269" s="27"/>
    </row>
    <row r="270" spans="1:17" x14ac:dyDescent="0.25">
      <c r="A270" s="24">
        <f t="shared" si="32"/>
        <v>2016</v>
      </c>
      <c r="B270" s="32">
        <v>42633</v>
      </c>
      <c r="C270" s="28">
        <f>'Bitcoin Data'!C270</f>
        <v>608.31201199999998</v>
      </c>
      <c r="D270" s="26">
        <f>'Bitcoin Data'!K270</f>
        <v>1855.8179231863448</v>
      </c>
      <c r="E270" s="25">
        <f>'Bitcoin Data'!J270</f>
        <v>2898.4326950047162</v>
      </c>
      <c r="F270" s="25">
        <f t="shared" si="28"/>
        <v>5.378963344539053</v>
      </c>
      <c r="G270" s="23">
        <f>'Emissions Factors'!$AB$39/1000</f>
        <v>0.49266147344102867</v>
      </c>
      <c r="H270" s="23">
        <f>'Emissions Factors'!$AE$39/1000</f>
        <v>0.32422903788805163</v>
      </c>
      <c r="I270" s="26">
        <f t="shared" si="33"/>
        <v>2650.0080069058931</v>
      </c>
      <c r="J270" s="26">
        <f t="shared" si="34"/>
        <v>1744.0161100349935</v>
      </c>
      <c r="K270" s="23">
        <f t="shared" si="29"/>
        <v>1.4279461221906751</v>
      </c>
      <c r="L270" s="23">
        <f t="shared" si="29"/>
        <v>0.93975604408465174</v>
      </c>
      <c r="M270" s="26">
        <f>K270*'Social Cost of Carbon'!$C$5</f>
        <v>142.79461221906752</v>
      </c>
      <c r="N270" s="26">
        <f>L270*'Social Cost of Carbon'!$C$5</f>
        <v>93.975604408465173</v>
      </c>
      <c r="O270" s="23">
        <f t="shared" si="30"/>
        <v>0.23473909671714246</v>
      </c>
      <c r="P270" s="23">
        <f t="shared" si="31"/>
        <v>0.15448586014189242</v>
      </c>
      <c r="Q270" s="27"/>
    </row>
    <row r="271" spans="1:17" x14ac:dyDescent="0.25">
      <c r="A271" s="24">
        <f t="shared" si="32"/>
        <v>2016</v>
      </c>
      <c r="B271" s="32">
        <v>42634</v>
      </c>
      <c r="C271" s="28">
        <f>'Bitcoin Data'!C271</f>
        <v>597.14898700000003</v>
      </c>
      <c r="D271" s="26">
        <f>'Bitcoin Data'!K271</f>
        <v>2071.1166562694962</v>
      </c>
      <c r="E271" s="25">
        <f>'Bitcoin Data'!J271</f>
        <v>2629.5737508091338</v>
      </c>
      <c r="F271" s="25">
        <f t="shared" si="28"/>
        <v>5.4461539941898502</v>
      </c>
      <c r="G271" s="23">
        <f>'Emissions Factors'!$AB$39/1000</f>
        <v>0.49266147344102867</v>
      </c>
      <c r="H271" s="23">
        <f>'Emissions Factors'!$AE$39/1000</f>
        <v>0.32422903788805163</v>
      </c>
      <c r="I271" s="26">
        <f t="shared" si="33"/>
        <v>2683.1102513643154</v>
      </c>
      <c r="J271" s="26">
        <f t="shared" si="34"/>
        <v>1765.8012697263448</v>
      </c>
      <c r="K271" s="23">
        <f t="shared" si="29"/>
        <v>1.2954896785954801</v>
      </c>
      <c r="L271" s="23">
        <f t="shared" si="29"/>
        <v>0.85258416728052067</v>
      </c>
      <c r="M271" s="26">
        <f>K271*'Social Cost of Carbon'!$C$5</f>
        <v>129.54896785954801</v>
      </c>
      <c r="N271" s="26">
        <f>L271*'Social Cost of Carbon'!$C$5</f>
        <v>85.258416728052069</v>
      </c>
      <c r="O271" s="23">
        <f t="shared" si="30"/>
        <v>0.21694580528451604</v>
      </c>
      <c r="P271" s="23">
        <f t="shared" si="31"/>
        <v>0.14277578725600695</v>
      </c>
      <c r="Q271" s="27"/>
    </row>
    <row r="272" spans="1:17" x14ac:dyDescent="0.25">
      <c r="A272" s="24">
        <f t="shared" si="32"/>
        <v>2016</v>
      </c>
      <c r="B272" s="32">
        <v>42635</v>
      </c>
      <c r="C272" s="28">
        <f>'Bitcoin Data'!C272</f>
        <v>596.29797399999995</v>
      </c>
      <c r="D272" s="26">
        <f>'Bitcoin Data'!K272</f>
        <v>1764.1743321207646</v>
      </c>
      <c r="E272" s="25">
        <f>'Bitcoin Data'!J272</f>
        <v>3088.7344034711555</v>
      </c>
      <c r="F272" s="25">
        <f t="shared" si="28"/>
        <v>5.4490659533421537</v>
      </c>
      <c r="G272" s="23">
        <f>'Emissions Factors'!$AB$39/1000</f>
        <v>0.49266147344102867</v>
      </c>
      <c r="H272" s="23">
        <f>'Emissions Factors'!$AE$39/1000</f>
        <v>0.32422903788805163</v>
      </c>
      <c r="I272" s="26">
        <f t="shared" si="33"/>
        <v>2684.5448614508891</v>
      </c>
      <c r="J272" s="26">
        <f t="shared" si="34"/>
        <v>1766.7454114406653</v>
      </c>
      <c r="K272" s="23">
        <f t="shared" si="29"/>
        <v>1.5217004422820961</v>
      </c>
      <c r="L272" s="23">
        <f t="shared" si="29"/>
        <v>1.0014573839291778</v>
      </c>
      <c r="M272" s="26">
        <f>K272*'Social Cost of Carbon'!$C$5</f>
        <v>152.1700442282096</v>
      </c>
      <c r="N272" s="26">
        <f>L272*'Social Cost of Carbon'!$C$5</f>
        <v>100.14573839291778</v>
      </c>
      <c r="O272" s="23">
        <f t="shared" si="30"/>
        <v>0.25519128164639648</v>
      </c>
      <c r="P272" s="23">
        <f t="shared" si="31"/>
        <v>0.16794579683230282</v>
      </c>
      <c r="Q272" s="27"/>
    </row>
    <row r="273" spans="1:17" x14ac:dyDescent="0.25">
      <c r="A273" s="24">
        <f t="shared" si="32"/>
        <v>2016</v>
      </c>
      <c r="B273" s="32">
        <v>42636</v>
      </c>
      <c r="C273" s="28">
        <f>'Bitcoin Data'!C273</f>
        <v>602.84198000000004</v>
      </c>
      <c r="D273" s="26">
        <f>'Bitcoin Data'!K273</f>
        <v>1710.2934326967973</v>
      </c>
      <c r="E273" s="25">
        <f>'Bitcoin Data'!J273</f>
        <v>3092.2355495216839</v>
      </c>
      <c r="F273" s="25">
        <f t="shared" si="28"/>
        <v>5.2886301526985076</v>
      </c>
      <c r="G273" s="23">
        <f>'Emissions Factors'!$AB$39/1000</f>
        <v>0.49266147344102867</v>
      </c>
      <c r="H273" s="23">
        <f>'Emissions Factors'!$AE$39/1000</f>
        <v>0.32422903788805163</v>
      </c>
      <c r="I273" s="26">
        <f t="shared" si="33"/>
        <v>2605.5043235130993</v>
      </c>
      <c r="J273" s="26">
        <f t="shared" si="34"/>
        <v>1714.7274661551769</v>
      </c>
      <c r="K273" s="23">
        <f t="shared" si="29"/>
        <v>1.5234253220540819</v>
      </c>
      <c r="L273" s="23">
        <f t="shared" si="29"/>
        <v>1.0025925571446461</v>
      </c>
      <c r="M273" s="26">
        <f>K273*'Social Cost of Carbon'!$C$5</f>
        <v>152.34253220540819</v>
      </c>
      <c r="N273" s="26">
        <f>L273*'Social Cost of Carbon'!$C$5</f>
        <v>100.25925571446462</v>
      </c>
      <c r="O273" s="23">
        <f t="shared" si="30"/>
        <v>0.25270723881141816</v>
      </c>
      <c r="P273" s="23">
        <f t="shared" si="31"/>
        <v>0.16631100527283221</v>
      </c>
      <c r="Q273" s="27"/>
    </row>
    <row r="274" spans="1:17" x14ac:dyDescent="0.25">
      <c r="A274" s="24">
        <f t="shared" si="32"/>
        <v>2016</v>
      </c>
      <c r="B274" s="32">
        <v>42637</v>
      </c>
      <c r="C274" s="28">
        <f>'Bitcoin Data'!C274</f>
        <v>602.625</v>
      </c>
      <c r="D274" s="26">
        <f>'Bitcoin Data'!K274</f>
        <v>2079.1390267662482</v>
      </c>
      <c r="E274" s="25">
        <f>'Bitcoin Data'!J274</f>
        <v>2603.9922660751222</v>
      </c>
      <c r="F274" s="25">
        <f t="shared" si="28"/>
        <v>5.4140619457942663</v>
      </c>
      <c r="G274" s="23">
        <f>'Emissions Factors'!$AB$39/1000</f>
        <v>0.49266147344102867</v>
      </c>
      <c r="H274" s="23">
        <f>'Emissions Factors'!$AE$39/1000</f>
        <v>0.32422903788805163</v>
      </c>
      <c r="I274" s="26">
        <f t="shared" si="33"/>
        <v>2667.299735516006</v>
      </c>
      <c r="J274" s="26">
        <f t="shared" si="34"/>
        <v>1755.3960957511877</v>
      </c>
      <c r="K274" s="23">
        <f t="shared" si="29"/>
        <v>1.2828866666336127</v>
      </c>
      <c r="L274" s="23">
        <f t="shared" si="29"/>
        <v>0.84428990709746432</v>
      </c>
      <c r="M274" s="26">
        <f>K274*'Social Cost of Carbon'!$C$5</f>
        <v>128.28866666336128</v>
      </c>
      <c r="N274" s="26">
        <f>L274*'Social Cost of Carbon'!$C$5</f>
        <v>84.428990709746429</v>
      </c>
      <c r="O274" s="23">
        <f t="shared" si="30"/>
        <v>0.21288308095973663</v>
      </c>
      <c r="P274" s="23">
        <f t="shared" si="31"/>
        <v>0.14010203809955848</v>
      </c>
      <c r="Q274" s="27"/>
    </row>
    <row r="275" spans="1:17" x14ac:dyDescent="0.25">
      <c r="A275" s="24">
        <f t="shared" si="32"/>
        <v>2016</v>
      </c>
      <c r="B275" s="32">
        <v>42638</v>
      </c>
      <c r="C275" s="28">
        <f>'Bitcoin Data'!C275</f>
        <v>600.82598900000005</v>
      </c>
      <c r="D275" s="26">
        <f>'Bitcoin Data'!K275</f>
        <v>2292.5463557921794</v>
      </c>
      <c r="E275" s="25">
        <f>'Bitcoin Data'!J275</f>
        <v>2527.2742931544503</v>
      </c>
      <c r="F275" s="25">
        <f t="shared" si="28"/>
        <v>5.7938934708584906</v>
      </c>
      <c r="G275" s="23">
        <f>'Emissions Factors'!$AB$39/1000</f>
        <v>0.49266147344102867</v>
      </c>
      <c r="H275" s="23">
        <f>'Emissions Factors'!$AE$39/1000</f>
        <v>0.32422903788805163</v>
      </c>
      <c r="I275" s="26">
        <f t="shared" si="33"/>
        <v>2854.4280943134995</v>
      </c>
      <c r="J275" s="26">
        <f t="shared" si="34"/>
        <v>1878.5485056823127</v>
      </c>
      <c r="K275" s="23">
        <f t="shared" si="29"/>
        <v>1.2450906770551058</v>
      </c>
      <c r="L275" s="23">
        <f t="shared" si="29"/>
        <v>0.81941571254867318</v>
      </c>
      <c r="M275" s="26">
        <f>K275*'Social Cost of Carbon'!$C$5</f>
        <v>124.50906770551057</v>
      </c>
      <c r="N275" s="26">
        <f>L275*'Social Cost of Carbon'!$C$5</f>
        <v>81.941571254867313</v>
      </c>
      <c r="O275" s="23">
        <f t="shared" si="30"/>
        <v>0.20722983024209787</v>
      </c>
      <c r="P275" s="23">
        <f t="shared" si="31"/>
        <v>0.13638153601053252</v>
      </c>
      <c r="Q275" s="27"/>
    </row>
    <row r="276" spans="1:17" x14ac:dyDescent="0.25">
      <c r="A276" s="24">
        <f t="shared" si="32"/>
        <v>2016</v>
      </c>
      <c r="B276" s="32">
        <v>42639</v>
      </c>
      <c r="C276" s="28">
        <f>'Bitcoin Data'!C276</f>
        <v>608.04303000000004</v>
      </c>
      <c r="D276" s="26">
        <f>'Bitcoin Data'!K276</f>
        <v>1949.4354848223888</v>
      </c>
      <c r="E276" s="25">
        <f>'Bitcoin Data'!J276</f>
        <v>3001.6517701986972</v>
      </c>
      <c r="F276" s="25">
        <f t="shared" si="28"/>
        <v>5.8515264739052792</v>
      </c>
      <c r="G276" s="23">
        <f>'Emissions Factors'!$AB$39/1000</f>
        <v>0.49266147344102867</v>
      </c>
      <c r="H276" s="23">
        <f>'Emissions Factors'!$AE$39/1000</f>
        <v>0.32422903788805163</v>
      </c>
      <c r="I276" s="26">
        <f t="shared" si="33"/>
        <v>2882.8216545133619</v>
      </c>
      <c r="J276" s="26">
        <f t="shared" si="34"/>
        <v>1897.2347988107717</v>
      </c>
      <c r="K276" s="23">
        <f t="shared" si="29"/>
        <v>1.478798183862962</v>
      </c>
      <c r="L276" s="23">
        <f t="shared" si="29"/>
        <v>0.97322266552649073</v>
      </c>
      <c r="M276" s="26">
        <f>K276*'Social Cost of Carbon'!$C$5</f>
        <v>147.87981838629619</v>
      </c>
      <c r="N276" s="26">
        <f>L276*'Social Cost of Carbon'!$C$5</f>
        <v>97.322266552649069</v>
      </c>
      <c r="O276" s="23">
        <f t="shared" si="30"/>
        <v>0.24320617306688999</v>
      </c>
      <c r="P276" s="23">
        <f t="shared" si="31"/>
        <v>0.16005818955386933</v>
      </c>
      <c r="Q276" s="27"/>
    </row>
    <row r="277" spans="1:17" x14ac:dyDescent="0.25">
      <c r="A277" s="24">
        <f t="shared" si="32"/>
        <v>2016</v>
      </c>
      <c r="B277" s="32">
        <v>42640</v>
      </c>
      <c r="C277" s="28">
        <f>'Bitcoin Data'!C277</f>
        <v>606.16601600000001</v>
      </c>
      <c r="D277" s="26">
        <f>'Bitcoin Data'!K277</f>
        <v>2061.374935710613</v>
      </c>
      <c r="E277" s="25">
        <f>'Bitcoin Data'!J277</f>
        <v>2878.1316016677565</v>
      </c>
      <c r="F277" s="25">
        <f t="shared" si="28"/>
        <v>5.932908345354555</v>
      </c>
      <c r="G277" s="23">
        <f>'Emissions Factors'!$AB$39/1000</f>
        <v>0.49266147344102867</v>
      </c>
      <c r="H277" s="23">
        <f>'Emissions Factors'!$AE$39/1000</f>
        <v>0.32422903788805163</v>
      </c>
      <c r="I277" s="26">
        <f t="shared" si="33"/>
        <v>2922.9153672129505</v>
      </c>
      <c r="J277" s="26">
        <f t="shared" si="34"/>
        <v>1923.6211646922998</v>
      </c>
      <c r="K277" s="23">
        <f t="shared" si="29"/>
        <v>1.4179445556348249</v>
      </c>
      <c r="L277" s="23">
        <f t="shared" si="29"/>
        <v>0.93317384012393367</v>
      </c>
      <c r="M277" s="26">
        <f>K277*'Social Cost of Carbon'!$C$5</f>
        <v>141.7944555634825</v>
      </c>
      <c r="N277" s="26">
        <f>L277*'Social Cost of Carbon'!$C$5</f>
        <v>93.317384012393362</v>
      </c>
      <c r="O277" s="23">
        <f t="shared" si="30"/>
        <v>0.23392016678724942</v>
      </c>
      <c r="P277" s="23">
        <f t="shared" si="31"/>
        <v>0.15394690818891663</v>
      </c>
      <c r="Q277" s="27"/>
    </row>
    <row r="278" spans="1:17" x14ac:dyDescent="0.25">
      <c r="A278" s="24">
        <f t="shared" si="32"/>
        <v>2016</v>
      </c>
      <c r="B278" s="32">
        <v>42641</v>
      </c>
      <c r="C278" s="28">
        <f>'Bitcoin Data'!C278</f>
        <v>604.728027</v>
      </c>
      <c r="D278" s="26">
        <f>'Bitcoin Data'!K278</f>
        <v>1865.5244453262685</v>
      </c>
      <c r="E278" s="25">
        <f>'Bitcoin Data'!J278</f>
        <v>3231.876548031787</v>
      </c>
      <c r="F278" s="25">
        <f t="shared" si="28"/>
        <v>6.0291447046299744</v>
      </c>
      <c r="G278" s="23">
        <f>'Emissions Factors'!$AB$39/1000</f>
        <v>0.49266147344102867</v>
      </c>
      <c r="H278" s="23">
        <f>'Emissions Factors'!$AE$39/1000</f>
        <v>0.32422903788805163</v>
      </c>
      <c r="I278" s="26">
        <f t="shared" si="33"/>
        <v>2970.3273137721785</v>
      </c>
      <c r="J278" s="26">
        <f t="shared" si="34"/>
        <v>1954.8237868700178</v>
      </c>
      <c r="K278" s="23">
        <f t="shared" si="29"/>
        <v>1.5922210621328456</v>
      </c>
      <c r="L278" s="23">
        <f t="shared" si="29"/>
        <v>1.0478682237413037</v>
      </c>
      <c r="M278" s="26">
        <f>K278*'Social Cost of Carbon'!$C$5</f>
        <v>159.22210621328458</v>
      </c>
      <c r="N278" s="26">
        <f>L278*'Social Cost of Carbon'!$C$5</f>
        <v>104.78682237413037</v>
      </c>
      <c r="O278" s="23">
        <f t="shared" si="30"/>
        <v>0.26329539744200509</v>
      </c>
      <c r="P278" s="23">
        <f t="shared" si="31"/>
        <v>0.1732792556249925</v>
      </c>
      <c r="Q278" s="27"/>
    </row>
    <row r="279" spans="1:17" x14ac:dyDescent="0.25">
      <c r="A279" s="24">
        <f t="shared" si="32"/>
        <v>2016</v>
      </c>
      <c r="B279" s="32">
        <v>42642</v>
      </c>
      <c r="C279" s="28">
        <f>'Bitcoin Data'!C279</f>
        <v>605.692993</v>
      </c>
      <c r="D279" s="26">
        <f>'Bitcoin Data'!K279</f>
        <v>1766.09832241244</v>
      </c>
      <c r="E279" s="25">
        <f>'Bitcoin Data'!J279</f>
        <v>3467.1308987202947</v>
      </c>
      <c r="F279" s="25">
        <f t="shared" si="28"/>
        <v>6.1232940638142477</v>
      </c>
      <c r="G279" s="23">
        <f>'Emissions Factors'!$AB$39/1000</f>
        <v>0.49266147344102867</v>
      </c>
      <c r="H279" s="23">
        <f>'Emissions Factors'!$AE$39/1000</f>
        <v>0.32422903788805163</v>
      </c>
      <c r="I279" s="26">
        <f t="shared" si="33"/>
        <v>3016.7110757914315</v>
      </c>
      <c r="J279" s="26">
        <f t="shared" si="34"/>
        <v>1985.3497430161112</v>
      </c>
      <c r="K279" s="23">
        <f t="shared" si="29"/>
        <v>1.7081218171764583</v>
      </c>
      <c r="L279" s="23">
        <f t="shared" si="29"/>
        <v>1.1241445155240168</v>
      </c>
      <c r="M279" s="26">
        <f>K279*'Social Cost of Carbon'!$C$5</f>
        <v>170.81218171764584</v>
      </c>
      <c r="N279" s="26">
        <f>L279*'Social Cost of Carbon'!$C$5</f>
        <v>112.41445155240169</v>
      </c>
      <c r="O279" s="23">
        <f t="shared" si="30"/>
        <v>0.28201115695859774</v>
      </c>
      <c r="P279" s="23">
        <f t="shared" si="31"/>
        <v>0.18559642071408558</v>
      </c>
      <c r="Q279" s="27"/>
    </row>
    <row r="280" spans="1:17" x14ac:dyDescent="0.25">
      <c r="A280" s="24">
        <f t="shared" si="32"/>
        <v>2016</v>
      </c>
      <c r="B280" s="32">
        <v>42643</v>
      </c>
      <c r="C280" s="28">
        <f>'Bitcoin Data'!C280</f>
        <v>609.73498500000005</v>
      </c>
      <c r="D280" s="26">
        <f>'Bitcoin Data'!K280</f>
        <v>1792.0493584800006</v>
      </c>
      <c r="E280" s="25">
        <f>'Bitcoin Data'!J280</f>
        <v>3365.402426711918</v>
      </c>
      <c r="F280" s="25">
        <f t="shared" si="28"/>
        <v>6.0309672598161299</v>
      </c>
      <c r="G280" s="23">
        <f>'Emissions Factors'!$AB$39/1000</f>
        <v>0.49266147344102867</v>
      </c>
      <c r="H280" s="23">
        <f>'Emissions Factors'!$AE$39/1000</f>
        <v>0.32422903788805163</v>
      </c>
      <c r="I280" s="26">
        <f t="shared" si="33"/>
        <v>2971.225216495618</v>
      </c>
      <c r="J280" s="26">
        <f t="shared" si="34"/>
        <v>1955.4147121845228</v>
      </c>
      <c r="K280" s="23">
        <f t="shared" si="29"/>
        <v>1.6580041182659069</v>
      </c>
      <c r="L280" s="23">
        <f t="shared" si="29"/>
        <v>1.0911611909189194</v>
      </c>
      <c r="M280" s="26">
        <f>K280*'Social Cost of Carbon'!$C$5</f>
        <v>165.80041182659068</v>
      </c>
      <c r="N280" s="26">
        <f>L280*'Social Cost of Carbon'!$C$5</f>
        <v>109.11611909189193</v>
      </c>
      <c r="O280" s="23">
        <f t="shared" si="30"/>
        <v>0.27192209058922651</v>
      </c>
      <c r="P280" s="23">
        <f t="shared" si="31"/>
        <v>0.17895663161248967</v>
      </c>
      <c r="Q280" s="27"/>
    </row>
    <row r="281" spans="1:17" x14ac:dyDescent="0.25">
      <c r="A281" s="24">
        <f t="shared" si="32"/>
        <v>2016</v>
      </c>
      <c r="B281" s="32">
        <v>42644</v>
      </c>
      <c r="C281" s="28">
        <f>'Bitcoin Data'!C281</f>
        <v>613.98297100000002</v>
      </c>
      <c r="D281" s="26">
        <f>'Bitcoin Data'!K281</f>
        <v>1946.5714580917738</v>
      </c>
      <c r="E281" s="25">
        <f>'Bitcoin Data'!J281</f>
        <v>3004.1508358069746</v>
      </c>
      <c r="F281" s="25">
        <f t="shared" si="28"/>
        <v>5.8477942727844034</v>
      </c>
      <c r="G281" s="23">
        <f>'Emissions Factors'!$AB$39/1000</f>
        <v>0.49266147344102867</v>
      </c>
      <c r="H281" s="23">
        <f>'Emissions Factors'!$AE$39/1000</f>
        <v>0.32422903788805163</v>
      </c>
      <c r="I281" s="26">
        <f t="shared" si="33"/>
        <v>2880.9829428099733</v>
      </c>
      <c r="J281" s="26">
        <f t="shared" si="34"/>
        <v>1896.0247108321457</v>
      </c>
      <c r="K281" s="23">
        <f t="shared" si="29"/>
        <v>1.480029377207762</v>
      </c>
      <c r="L281" s="23">
        <f t="shared" si="29"/>
        <v>0.97403293516428158</v>
      </c>
      <c r="M281" s="26">
        <f>K281*'Social Cost of Carbon'!$C$5</f>
        <v>148.0029377207762</v>
      </c>
      <c r="N281" s="26">
        <f>L281*'Social Cost of Carbon'!$C$5</f>
        <v>97.403293516428164</v>
      </c>
      <c r="O281" s="23">
        <f t="shared" si="30"/>
        <v>0.24105381535211373</v>
      </c>
      <c r="P281" s="23">
        <f t="shared" si="31"/>
        <v>0.15864168570959952</v>
      </c>
      <c r="Q281" s="27"/>
    </row>
    <row r="282" spans="1:17" x14ac:dyDescent="0.25">
      <c r="A282" s="24">
        <f t="shared" si="32"/>
        <v>2016</v>
      </c>
      <c r="B282" s="32">
        <v>42645</v>
      </c>
      <c r="C282" s="28">
        <f>'Bitcoin Data'!C282</f>
        <v>610.89202899999998</v>
      </c>
      <c r="D282" s="26">
        <f>'Bitcoin Data'!K282</f>
        <v>1842.2453423663214</v>
      </c>
      <c r="E282" s="25">
        <f>'Bitcoin Data'!J282</f>
        <v>3132.1768591019913</v>
      </c>
      <c r="F282" s="25">
        <f t="shared" si="28"/>
        <v>5.7702382301482178</v>
      </c>
      <c r="G282" s="23">
        <f>'Emissions Factors'!$AB$39/1000</f>
        <v>0.49266147344102867</v>
      </c>
      <c r="H282" s="23">
        <f>'Emissions Factors'!$AE$39/1000</f>
        <v>0.32422903788805163</v>
      </c>
      <c r="I282" s="26">
        <f t="shared" si="33"/>
        <v>2842.7740685705744</v>
      </c>
      <c r="J282" s="26">
        <f t="shared" si="34"/>
        <v>1870.8787897458105</v>
      </c>
      <c r="K282" s="23">
        <f t="shared" si="29"/>
        <v>1.5431028664830804</v>
      </c>
      <c r="L282" s="23">
        <f t="shared" si="29"/>
        <v>1.015542689521858</v>
      </c>
      <c r="M282" s="26">
        <f>K282*'Social Cost of Carbon'!$C$5</f>
        <v>154.31028664830805</v>
      </c>
      <c r="N282" s="26">
        <f>L282*'Social Cost of Carbon'!$C$5</f>
        <v>101.55426895218579</v>
      </c>
      <c r="O282" s="23">
        <f t="shared" si="30"/>
        <v>0.25259829777269538</v>
      </c>
      <c r="P282" s="23">
        <f t="shared" si="31"/>
        <v>0.16623930929075159</v>
      </c>
      <c r="Q282" s="27"/>
    </row>
    <row r="283" spans="1:17" x14ac:dyDescent="0.25">
      <c r="A283" s="24">
        <f t="shared" si="32"/>
        <v>2016</v>
      </c>
      <c r="B283" s="32">
        <v>42646</v>
      </c>
      <c r="C283" s="28">
        <f>'Bitcoin Data'!C283</f>
        <v>612.13299600000005</v>
      </c>
      <c r="D283" s="26">
        <f>'Bitcoin Data'!K283</f>
        <v>1827.5750002801663</v>
      </c>
      <c r="E283" s="25">
        <f>'Bitcoin Data'!J283</f>
        <v>3097.9708097603511</v>
      </c>
      <c r="F283" s="25">
        <f t="shared" si="28"/>
        <v>5.6617740035157205</v>
      </c>
      <c r="G283" s="23">
        <f>'Emissions Factors'!$AB$39/1000</f>
        <v>0.49266147344102867</v>
      </c>
      <c r="H283" s="23">
        <f>'Emissions Factors'!$AE$39/1000</f>
        <v>0.32422903788805163</v>
      </c>
      <c r="I283" s="26">
        <f t="shared" si="33"/>
        <v>2789.337922862167</v>
      </c>
      <c r="J283" s="26">
        <f t="shared" si="34"/>
        <v>1835.7115378994845</v>
      </c>
      <c r="K283" s="23">
        <f t="shared" si="29"/>
        <v>1.5262508638138312</v>
      </c>
      <c r="L283" s="23">
        <f t="shared" si="29"/>
        <v>1.0044520950538669</v>
      </c>
      <c r="M283" s="26">
        <f>K283*'Social Cost of Carbon'!$C$5</f>
        <v>152.62508638138311</v>
      </c>
      <c r="N283" s="26">
        <f>L283*'Social Cost of Carbon'!$C$5</f>
        <v>100.44520950538669</v>
      </c>
      <c r="O283" s="23">
        <f t="shared" si="30"/>
        <v>0.24933321251871071</v>
      </c>
      <c r="P283" s="23">
        <f t="shared" si="31"/>
        <v>0.16409050020461025</v>
      </c>
      <c r="Q283" s="27"/>
    </row>
    <row r="284" spans="1:17" x14ac:dyDescent="0.25">
      <c r="A284" s="24">
        <f t="shared" si="32"/>
        <v>2016</v>
      </c>
      <c r="B284" s="32">
        <v>42647</v>
      </c>
      <c r="C284" s="28">
        <f>'Bitcoin Data'!C284</f>
        <v>610.203979</v>
      </c>
      <c r="D284" s="26">
        <f>'Bitcoin Data'!K284</f>
        <v>1956.3422911125379</v>
      </c>
      <c r="E284" s="25">
        <f>'Bitcoin Data'!J284</f>
        <v>2924.1711376240041</v>
      </c>
      <c r="F284" s="25">
        <f t="shared" si="28"/>
        <v>5.7206796629845007</v>
      </c>
      <c r="G284" s="23">
        <f>'Emissions Factors'!$AB$39/1000</f>
        <v>0.49266147344102867</v>
      </c>
      <c r="H284" s="23">
        <f>'Emissions Factors'!$AE$39/1000</f>
        <v>0.32422903788805163</v>
      </c>
      <c r="I284" s="26">
        <f t="shared" si="33"/>
        <v>2818.3584718500715</v>
      </c>
      <c r="J284" s="26">
        <f t="shared" si="34"/>
        <v>1854.8104631952081</v>
      </c>
      <c r="K284" s="23">
        <f t="shared" si="29"/>
        <v>1.440626461255571</v>
      </c>
      <c r="L284" s="23">
        <f t="shared" si="29"/>
        <v>0.94810119457184028</v>
      </c>
      <c r="M284" s="26">
        <f>K284*'Social Cost of Carbon'!$C$5</f>
        <v>144.06264612555711</v>
      </c>
      <c r="N284" s="26">
        <f>L284*'Social Cost of Carbon'!$C$5</f>
        <v>94.81011945718403</v>
      </c>
      <c r="O284" s="23">
        <f t="shared" si="30"/>
        <v>0.23608932600152235</v>
      </c>
      <c r="P284" s="23">
        <f t="shared" si="31"/>
        <v>0.15537446939064295</v>
      </c>
      <c r="Q284" s="27"/>
    </row>
    <row r="285" spans="1:17" x14ac:dyDescent="0.25">
      <c r="A285" s="24">
        <f t="shared" si="32"/>
        <v>2016</v>
      </c>
      <c r="B285" s="32">
        <v>42648</v>
      </c>
      <c r="C285" s="28">
        <f>'Bitcoin Data'!C285</f>
        <v>612.510986</v>
      </c>
      <c r="D285" s="26">
        <f>'Bitcoin Data'!K285</f>
        <v>2090.1853075131262</v>
      </c>
      <c r="E285" s="25">
        <f>'Bitcoin Data'!J285</f>
        <v>2806.5447893422893</v>
      </c>
      <c r="F285" s="25">
        <f t="shared" si="28"/>
        <v>5.8661986835607749</v>
      </c>
      <c r="G285" s="23">
        <f>'Emissions Factors'!$AB$39/1000</f>
        <v>0.49266147344102867</v>
      </c>
      <c r="H285" s="23">
        <f>'Emissions Factors'!$AE$39/1000</f>
        <v>0.32422903788805163</v>
      </c>
      <c r="I285" s="26">
        <f t="shared" si="33"/>
        <v>2890.0500869408743</v>
      </c>
      <c r="J285" s="26">
        <f t="shared" si="34"/>
        <v>1901.991955231065</v>
      </c>
      <c r="K285" s="23">
        <f t="shared" si="29"/>
        <v>1.3826764911956135</v>
      </c>
      <c r="L285" s="23">
        <f t="shared" si="29"/>
        <v>0.909963316838175</v>
      </c>
      <c r="M285" s="26">
        <f>K285*'Social Cost of Carbon'!$C$5</f>
        <v>138.26764911956136</v>
      </c>
      <c r="N285" s="26">
        <f>L285*'Social Cost of Carbon'!$C$5</f>
        <v>90.996331683817502</v>
      </c>
      <c r="O285" s="23">
        <f t="shared" si="30"/>
        <v>0.22573905167402394</v>
      </c>
      <c r="P285" s="23">
        <f t="shared" si="31"/>
        <v>0.14856277481334432</v>
      </c>
      <c r="Q285" s="27"/>
    </row>
    <row r="286" spans="1:17" x14ac:dyDescent="0.25">
      <c r="A286" s="24">
        <f t="shared" si="32"/>
        <v>2016</v>
      </c>
      <c r="B286" s="32">
        <v>42649</v>
      </c>
      <c r="C286" s="28">
        <f>'Bitcoin Data'!C286</f>
        <v>613.02099599999997</v>
      </c>
      <c r="D286" s="26">
        <f>'Bitcoin Data'!K286</f>
        <v>2008.1536489311347</v>
      </c>
      <c r="E286" s="25">
        <f>'Bitcoin Data'!J286</f>
        <v>2978.1684571377164</v>
      </c>
      <c r="F286" s="25">
        <f t="shared" si="28"/>
        <v>5.980619854332712</v>
      </c>
      <c r="G286" s="23">
        <f>'Emissions Factors'!$AB$39/1000</f>
        <v>0.49266147344102867</v>
      </c>
      <c r="H286" s="23">
        <f>'Emissions Factors'!$AE$39/1000</f>
        <v>0.32422903788805163</v>
      </c>
      <c r="I286" s="26">
        <f t="shared" si="33"/>
        <v>2946.4209895262243</v>
      </c>
      <c r="J286" s="26">
        <f t="shared" si="34"/>
        <v>1939.0906213444748</v>
      </c>
      <c r="K286" s="23">
        <f t="shared" si="29"/>
        <v>1.4672288602490624</v>
      </c>
      <c r="L286" s="23">
        <f t="shared" si="29"/>
        <v>0.96560869352630496</v>
      </c>
      <c r="M286" s="26">
        <f>K286*'Social Cost of Carbon'!$C$5</f>
        <v>146.72288602490624</v>
      </c>
      <c r="N286" s="26">
        <f>L286*'Social Cost of Carbon'!$C$5</f>
        <v>96.56086935263049</v>
      </c>
      <c r="O286" s="23">
        <f t="shared" si="30"/>
        <v>0.2393439816617737</v>
      </c>
      <c r="P286" s="23">
        <f t="shared" si="31"/>
        <v>0.15751641458073404</v>
      </c>
      <c r="Q286" s="27"/>
    </row>
    <row r="287" spans="1:17" x14ac:dyDescent="0.25">
      <c r="A287" s="24">
        <f t="shared" si="32"/>
        <v>2016</v>
      </c>
      <c r="B287" s="32">
        <v>42650</v>
      </c>
      <c r="C287" s="28">
        <f>'Bitcoin Data'!C287</f>
        <v>617.12097200000005</v>
      </c>
      <c r="D287" s="26">
        <f>'Bitcoin Data'!K287</f>
        <v>1804.9225159525981</v>
      </c>
      <c r="E287" s="25">
        <f>'Bitcoin Data'!J287</f>
        <v>3267.1803797159346</v>
      </c>
      <c r="F287" s="25">
        <f t="shared" si="28"/>
        <v>5.8970074310278493</v>
      </c>
      <c r="G287" s="23">
        <f>'Emissions Factors'!$AB$39/1000</f>
        <v>0.49266147344102867</v>
      </c>
      <c r="H287" s="23">
        <f>'Emissions Factors'!$AE$39/1000</f>
        <v>0.32422903788805163</v>
      </c>
      <c r="I287" s="26">
        <f t="shared" si="33"/>
        <v>2905.2283698628758</v>
      </c>
      <c r="J287" s="26">
        <f t="shared" si="34"/>
        <v>1911.9810457808505</v>
      </c>
      <c r="K287" s="23">
        <f t="shared" si="29"/>
        <v>1.6096138998684719</v>
      </c>
      <c r="L287" s="23">
        <f t="shared" si="29"/>
        <v>1.0593147511220165</v>
      </c>
      <c r="M287" s="26">
        <f>K287*'Social Cost of Carbon'!$C$5</f>
        <v>160.96138998684719</v>
      </c>
      <c r="N287" s="26">
        <f>L287*'Social Cost of Carbon'!$C$5</f>
        <v>105.93147511220164</v>
      </c>
      <c r="O287" s="23">
        <f t="shared" si="30"/>
        <v>0.26082631654081462</v>
      </c>
      <c r="P287" s="23">
        <f t="shared" si="31"/>
        <v>0.17165431077296403</v>
      </c>
      <c r="Q287" s="27"/>
    </row>
    <row r="288" spans="1:17" x14ac:dyDescent="0.25">
      <c r="A288" s="24">
        <f t="shared" si="32"/>
        <v>2016</v>
      </c>
      <c r="B288" s="32">
        <v>42651</v>
      </c>
      <c r="C288" s="28">
        <f>'Bitcoin Data'!C288</f>
        <v>619.10797100000002</v>
      </c>
      <c r="D288" s="26">
        <f>'Bitcoin Data'!K288</f>
        <v>2085.1088136174112</v>
      </c>
      <c r="E288" s="25">
        <f>'Bitcoin Data'!J288</f>
        <v>2945.5618595164292</v>
      </c>
      <c r="F288" s="25">
        <f t="shared" si="28"/>
        <v>6.1418169943329968</v>
      </c>
      <c r="G288" s="23">
        <f>'Emissions Factors'!$AB$39/1000</f>
        <v>0.49266147344102867</v>
      </c>
      <c r="H288" s="23">
        <f>'Emissions Factors'!$AE$39/1000</f>
        <v>0.32422903788805163</v>
      </c>
      <c r="I288" s="26">
        <f t="shared" si="33"/>
        <v>3025.8366100332441</v>
      </c>
      <c r="J288" s="26">
        <f t="shared" si="34"/>
        <v>1991.3554149570728</v>
      </c>
      <c r="K288" s="23">
        <f t="shared" si="29"/>
        <v>1.4511648458210602</v>
      </c>
      <c r="L288" s="23">
        <f t="shared" si="29"/>
        <v>0.95503668775075212</v>
      </c>
      <c r="M288" s="26">
        <f>K288*'Social Cost of Carbon'!$C$5</f>
        <v>145.11648458210601</v>
      </c>
      <c r="N288" s="26">
        <f>L288*'Social Cost of Carbon'!$C$5</f>
        <v>95.503668775075212</v>
      </c>
      <c r="O288" s="23">
        <f t="shared" si="30"/>
        <v>0.2343960849796683</v>
      </c>
      <c r="P288" s="23">
        <f t="shared" si="31"/>
        <v>0.1542601181839334</v>
      </c>
      <c r="Q288" s="27"/>
    </row>
    <row r="289" spans="1:17" x14ac:dyDescent="0.25">
      <c r="A289" s="24">
        <f t="shared" si="32"/>
        <v>2016</v>
      </c>
      <c r="B289" s="32">
        <v>42652</v>
      </c>
      <c r="C289" s="28">
        <f>'Bitcoin Data'!C289</f>
        <v>616.75201400000003</v>
      </c>
      <c r="D289" s="26">
        <f>'Bitcoin Data'!K289</f>
        <v>2002.8977108084625</v>
      </c>
      <c r="E289" s="25">
        <f>'Bitcoin Data'!J289</f>
        <v>3124.8800168095313</v>
      </c>
      <c r="F289" s="25">
        <f t="shared" si="28"/>
        <v>6.2588150322189202</v>
      </c>
      <c r="G289" s="23">
        <f>'Emissions Factors'!$AB$39/1000</f>
        <v>0.49266147344102867</v>
      </c>
      <c r="H289" s="23">
        <f>'Emissions Factors'!$AE$39/1000</f>
        <v>0.32422903788805163</v>
      </c>
      <c r="I289" s="26">
        <f t="shared" si="33"/>
        <v>3083.4770357678326</v>
      </c>
      <c r="J289" s="26">
        <f t="shared" si="34"/>
        <v>2029.2895762156156</v>
      </c>
      <c r="K289" s="23">
        <f t="shared" si="29"/>
        <v>1.5395079934078102</v>
      </c>
      <c r="L289" s="23">
        <f t="shared" si="29"/>
        <v>1.0131768413657529</v>
      </c>
      <c r="M289" s="26">
        <f>K289*'Social Cost of Carbon'!$C$5</f>
        <v>153.95079934078103</v>
      </c>
      <c r="N289" s="26">
        <f>L289*'Social Cost of Carbon'!$C$5</f>
        <v>101.31768413657529</v>
      </c>
      <c r="O289" s="23">
        <f t="shared" si="30"/>
        <v>0.24961539783602721</v>
      </c>
      <c r="P289" s="23">
        <f t="shared" si="31"/>
        <v>0.16427621124326849</v>
      </c>
      <c r="Q289" s="27"/>
    </row>
    <row r="290" spans="1:17" x14ac:dyDescent="0.25">
      <c r="A290" s="24">
        <f t="shared" si="32"/>
        <v>2016</v>
      </c>
      <c r="B290" s="32">
        <v>42653</v>
      </c>
      <c r="C290" s="28">
        <f>'Bitcoin Data'!C290</f>
        <v>618.99401899999998</v>
      </c>
      <c r="D290" s="26">
        <f>'Bitcoin Data'!K290</f>
        <v>1559.1491739722717</v>
      </c>
      <c r="E290" s="25">
        <f>'Bitcoin Data'!J290</f>
        <v>3916.8978429472622</v>
      </c>
      <c r="F290" s="25">
        <f t="shared" si="28"/>
        <v>6.1070280363649969</v>
      </c>
      <c r="G290" s="23">
        <f>'Emissions Factors'!$AB$39/1000</f>
        <v>0.49266147344102867</v>
      </c>
      <c r="H290" s="23">
        <f>'Emissions Factors'!$AE$39/1000</f>
        <v>0.32422903788805163</v>
      </c>
      <c r="I290" s="26">
        <f t="shared" si="33"/>
        <v>3008.6974307412511</v>
      </c>
      <c r="J290" s="26">
        <f t="shared" si="34"/>
        <v>1980.0758245859802</v>
      </c>
      <c r="K290" s="23">
        <f t="shared" si="29"/>
        <v>1.929704662624385</v>
      </c>
      <c r="L290" s="23">
        <f t="shared" si="29"/>
        <v>1.2699720191245756</v>
      </c>
      <c r="M290" s="26">
        <f>K290*'Social Cost of Carbon'!$C$5</f>
        <v>192.97046626243849</v>
      </c>
      <c r="N290" s="26">
        <f>L290*'Social Cost of Carbon'!$C$5</f>
        <v>126.99720191245756</v>
      </c>
      <c r="O290" s="23">
        <f t="shared" si="30"/>
        <v>0.31174851507319412</v>
      </c>
      <c r="P290" s="23">
        <f t="shared" si="31"/>
        <v>0.20516709049567983</v>
      </c>
      <c r="Q290" s="27"/>
    </row>
    <row r="291" spans="1:17" x14ac:dyDescent="0.25">
      <c r="A291" s="24">
        <f t="shared" si="32"/>
        <v>2016</v>
      </c>
      <c r="B291" s="32">
        <v>42654</v>
      </c>
      <c r="C291" s="28">
        <f>'Bitcoin Data'!C291</f>
        <v>641.07202099999995</v>
      </c>
      <c r="D291" s="26">
        <f>'Bitcoin Data'!K291</f>
        <v>1726.3506520389271</v>
      </c>
      <c r="E291" s="25">
        <f>'Bitcoin Data'!J291</f>
        <v>3471.1684109017756</v>
      </c>
      <c r="F291" s="25">
        <f t="shared" si="28"/>
        <v>5.9924538494972062</v>
      </c>
      <c r="G291" s="23">
        <f>'Emissions Factors'!$AB$39/1000</f>
        <v>0.49266147344102867</v>
      </c>
      <c r="H291" s="23">
        <f>'Emissions Factors'!$AE$39/1000</f>
        <v>0.32422903788805163</v>
      </c>
      <c r="I291" s="26">
        <f t="shared" si="33"/>
        <v>2952.2511430206578</v>
      </c>
      <c r="J291" s="26">
        <f t="shared" si="34"/>
        <v>1942.9275462110304</v>
      </c>
      <c r="K291" s="23">
        <f t="shared" si="29"/>
        <v>1.7101109438768227</v>
      </c>
      <c r="L291" s="23">
        <f t="shared" si="29"/>
        <v>1.1254535942140798</v>
      </c>
      <c r="M291" s="26">
        <f>K291*'Social Cost of Carbon'!$C$5</f>
        <v>171.01109438768228</v>
      </c>
      <c r="N291" s="26">
        <f>L291*'Social Cost of Carbon'!$C$5</f>
        <v>112.54535942140798</v>
      </c>
      <c r="O291" s="23">
        <f t="shared" si="30"/>
        <v>0.26675800656675719</v>
      </c>
      <c r="P291" s="23">
        <f t="shared" si="31"/>
        <v>0.17555805858731743</v>
      </c>
      <c r="Q291" s="27"/>
    </row>
    <row r="292" spans="1:17" x14ac:dyDescent="0.25">
      <c r="A292" s="24">
        <f t="shared" si="32"/>
        <v>2016</v>
      </c>
      <c r="B292" s="32">
        <v>42655</v>
      </c>
      <c r="C292" s="28">
        <f>'Bitcoin Data'!C292</f>
        <v>636.19201699999996</v>
      </c>
      <c r="D292" s="26">
        <f>'Bitcoin Data'!K292</f>
        <v>1804.1972644694256</v>
      </c>
      <c r="E292" s="25">
        <f>'Bitcoin Data'!J292</f>
        <v>3300.4546225720278</v>
      </c>
      <c r="F292" s="25">
        <f t="shared" si="28"/>
        <v>5.9546712015499228</v>
      </c>
      <c r="G292" s="23">
        <f>'Emissions Factors'!$AB$39/1000</f>
        <v>0.49266147344102867</v>
      </c>
      <c r="H292" s="23">
        <f>'Emissions Factors'!$AE$39/1000</f>
        <v>0.32422903788805163</v>
      </c>
      <c r="I292" s="26">
        <f t="shared" si="33"/>
        <v>2933.6370880124455</v>
      </c>
      <c r="J292" s="26">
        <f t="shared" si="34"/>
        <v>1930.67731461822</v>
      </c>
      <c r="K292" s="23">
        <f t="shared" si="29"/>
        <v>1.6260068373815892</v>
      </c>
      <c r="L292" s="23">
        <f t="shared" si="29"/>
        <v>1.0701032268697011</v>
      </c>
      <c r="M292" s="26">
        <f>K292*'Social Cost of Carbon'!$C$5</f>
        <v>162.60068373815892</v>
      </c>
      <c r="N292" s="26">
        <f>L292*'Social Cost of Carbon'!$C$5</f>
        <v>107.0103226869701</v>
      </c>
      <c r="O292" s="23">
        <f t="shared" si="30"/>
        <v>0.25558428806590783</v>
      </c>
      <c r="P292" s="23">
        <f t="shared" si="31"/>
        <v>0.16820444115533456</v>
      </c>
      <c r="Q292" s="27"/>
    </row>
    <row r="293" spans="1:17" x14ac:dyDescent="0.25">
      <c r="A293" s="24">
        <f t="shared" si="32"/>
        <v>2016</v>
      </c>
      <c r="B293" s="32">
        <v>42656</v>
      </c>
      <c r="C293" s="28">
        <f>'Bitcoin Data'!C293</f>
        <v>636.78601100000003</v>
      </c>
      <c r="D293" s="26">
        <f>'Bitcoin Data'!K293</f>
        <v>1612.1658814199843</v>
      </c>
      <c r="E293" s="25">
        <f>'Bitcoin Data'!J293</f>
        <v>3665.5119977344207</v>
      </c>
      <c r="F293" s="25">
        <f t="shared" si="28"/>
        <v>5.9094133806830405</v>
      </c>
      <c r="G293" s="23">
        <f>'Emissions Factors'!$AB$39/1000</f>
        <v>0.49266147344102867</v>
      </c>
      <c r="H293" s="23">
        <f>'Emissions Factors'!$AE$39/1000</f>
        <v>0.32422903788805163</v>
      </c>
      <c r="I293" s="26">
        <f t="shared" si="33"/>
        <v>2911.340303299437</v>
      </c>
      <c r="J293" s="26">
        <f t="shared" si="34"/>
        <v>1916.0034149016408</v>
      </c>
      <c r="K293" s="23">
        <f t="shared" si="29"/>
        <v>1.8058565417196082</v>
      </c>
      <c r="L293" s="23">
        <f t="shared" si="29"/>
        <v>1.1884654283925413</v>
      </c>
      <c r="M293" s="26">
        <f>K293*'Social Cost of Carbon'!$C$5</f>
        <v>180.58565417196081</v>
      </c>
      <c r="N293" s="26">
        <f>L293*'Social Cost of Carbon'!$C$5</f>
        <v>118.84654283925413</v>
      </c>
      <c r="O293" s="23">
        <f t="shared" si="30"/>
        <v>0.28358922943104792</v>
      </c>
      <c r="P293" s="23">
        <f t="shared" si="31"/>
        <v>0.18663497750620989</v>
      </c>
      <c r="Q293" s="27"/>
    </row>
    <row r="294" spans="1:17" x14ac:dyDescent="0.25">
      <c r="A294" s="24">
        <f t="shared" si="32"/>
        <v>2016</v>
      </c>
      <c r="B294" s="32">
        <v>42657</v>
      </c>
      <c r="C294" s="28">
        <f>'Bitcoin Data'!C294</f>
        <v>640.37799099999995</v>
      </c>
      <c r="D294" s="26">
        <f>'Bitcoin Data'!K294</f>
        <v>1681.280190471844</v>
      </c>
      <c r="E294" s="25">
        <f>'Bitcoin Data'!J294</f>
        <v>3383.3348599630463</v>
      </c>
      <c r="F294" s="25">
        <f t="shared" si="28"/>
        <v>5.6883338777887005</v>
      </c>
      <c r="G294" s="23">
        <f>'Emissions Factors'!$AB$39/1000</f>
        <v>0.49266147344102867</v>
      </c>
      <c r="H294" s="23">
        <f>'Emissions Factors'!$AE$39/1000</f>
        <v>0.32422903788805163</v>
      </c>
      <c r="I294" s="26">
        <f t="shared" si="33"/>
        <v>2802.4229496559014</v>
      </c>
      <c r="J294" s="26">
        <f t="shared" si="34"/>
        <v>1844.3230203814403</v>
      </c>
      <c r="K294" s="23">
        <f t="shared" si="29"/>
        <v>1.6668387372537909</v>
      </c>
      <c r="L294" s="23">
        <f t="shared" si="29"/>
        <v>1.0969754064989246</v>
      </c>
      <c r="M294" s="26">
        <f>K294*'Social Cost of Carbon'!$C$5</f>
        <v>166.6838737253791</v>
      </c>
      <c r="N294" s="26">
        <f>L294*'Social Cost of Carbon'!$C$5</f>
        <v>109.69754064989246</v>
      </c>
      <c r="O294" s="23">
        <f t="shared" si="30"/>
        <v>0.26028982267971029</v>
      </c>
      <c r="P294" s="23">
        <f t="shared" si="31"/>
        <v>0.1713012348825281</v>
      </c>
      <c r="Q294" s="27"/>
    </row>
    <row r="295" spans="1:17" x14ac:dyDescent="0.25">
      <c r="A295" s="24">
        <f t="shared" si="32"/>
        <v>2016</v>
      </c>
      <c r="B295" s="32">
        <v>42658</v>
      </c>
      <c r="C295" s="28">
        <f>'Bitcoin Data'!C295</f>
        <v>638.64599599999997</v>
      </c>
      <c r="D295" s="26">
        <f>'Bitcoin Data'!K295</f>
        <v>1776.0277938622057</v>
      </c>
      <c r="E295" s="25">
        <f>'Bitcoin Data'!J295</f>
        <v>3134.2330747795286</v>
      </c>
      <c r="F295" s="25">
        <f t="shared" si="28"/>
        <v>5.5664850532506431</v>
      </c>
      <c r="G295" s="23">
        <f>'Emissions Factors'!$AB$39/1000</f>
        <v>0.49266147344102867</v>
      </c>
      <c r="H295" s="23">
        <f>'Emissions Factors'!$AE$39/1000</f>
        <v>0.32422903788805163</v>
      </c>
      <c r="I295" s="26">
        <f t="shared" si="33"/>
        <v>2742.3927282219247</v>
      </c>
      <c r="J295" s="26">
        <f t="shared" si="34"/>
        <v>1804.8160932336759</v>
      </c>
      <c r="K295" s="23">
        <f t="shared" si="29"/>
        <v>1.5441158847284882</v>
      </c>
      <c r="L295" s="23">
        <f t="shared" si="29"/>
        <v>1.0162093743526763</v>
      </c>
      <c r="M295" s="26">
        <f>K295*'Social Cost of Carbon'!$C$5</f>
        <v>154.41158847284882</v>
      </c>
      <c r="N295" s="26">
        <f>L295*'Social Cost of Carbon'!$C$5</f>
        <v>101.62093743526763</v>
      </c>
      <c r="O295" s="23">
        <f t="shared" si="30"/>
        <v>0.24177962351594987</v>
      </c>
      <c r="P295" s="23">
        <f t="shared" si="31"/>
        <v>0.159119352617483</v>
      </c>
      <c r="Q295" s="27"/>
    </row>
    <row r="296" spans="1:17" x14ac:dyDescent="0.25">
      <c r="A296" s="24">
        <f t="shared" si="32"/>
        <v>2016</v>
      </c>
      <c r="B296" s="32">
        <v>42659</v>
      </c>
      <c r="C296" s="28">
        <f>'Bitcoin Data'!C296</f>
        <v>641.63098100000002</v>
      </c>
      <c r="D296" s="26">
        <f>'Bitcoin Data'!K296</f>
        <v>1624.8307467972122</v>
      </c>
      <c r="E296" s="25">
        <f>'Bitcoin Data'!J296</f>
        <v>3444.344076826786</v>
      </c>
      <c r="F296" s="25">
        <f t="shared" si="28"/>
        <v>5.5964761585770209</v>
      </c>
      <c r="G296" s="23">
        <f>'Emissions Factors'!$AB$39/1000</f>
        <v>0.49266147344102867</v>
      </c>
      <c r="H296" s="23">
        <f>'Emissions Factors'!$AE$39/1000</f>
        <v>0.32422903788805163</v>
      </c>
      <c r="I296" s="26">
        <f t="shared" si="33"/>
        <v>2757.1681903621429</v>
      </c>
      <c r="J296" s="26">
        <f t="shared" si="34"/>
        <v>1814.5400804588464</v>
      </c>
      <c r="K296" s="23">
        <f t="shared" si="29"/>
        <v>1.6968956279273641</v>
      </c>
      <c r="L296" s="23">
        <f t="shared" si="29"/>
        <v>1.1167563661849582</v>
      </c>
      <c r="M296" s="26">
        <f>K296*'Social Cost of Carbon'!$C$5</f>
        <v>169.68956279273641</v>
      </c>
      <c r="N296" s="26">
        <f>L296*'Social Cost of Carbon'!$C$5</f>
        <v>111.67563661849582</v>
      </c>
      <c r="O296" s="23">
        <f t="shared" si="30"/>
        <v>0.26446597470756544</v>
      </c>
      <c r="P296" s="23">
        <f t="shared" si="31"/>
        <v>0.17404963277247956</v>
      </c>
      <c r="Q296" s="27"/>
    </row>
    <row r="297" spans="1:17" x14ac:dyDescent="0.25">
      <c r="A297" s="24">
        <f t="shared" si="32"/>
        <v>2016</v>
      </c>
      <c r="B297" s="32">
        <v>42660</v>
      </c>
      <c r="C297" s="28">
        <f>'Bitcoin Data'!C297</f>
        <v>639.192993</v>
      </c>
      <c r="D297" s="26">
        <f>'Bitcoin Data'!K297</f>
        <v>1567.034242600125</v>
      </c>
      <c r="E297" s="25">
        <f>'Bitcoin Data'!J297</f>
        <v>3510.5643370304956</v>
      </c>
      <c r="F297" s="25">
        <f t="shared" si="28"/>
        <v>5.5011745269775929</v>
      </c>
      <c r="G297" s="23">
        <f>'Emissions Factors'!$AB$39/1000</f>
        <v>0.49266147344102867</v>
      </c>
      <c r="H297" s="23">
        <f>'Emissions Factors'!$AE$39/1000</f>
        <v>0.32422903788805163</v>
      </c>
      <c r="I297" s="26">
        <f t="shared" si="33"/>
        <v>2710.216748117035</v>
      </c>
      <c r="J297" s="26">
        <f t="shared" si="34"/>
        <v>1783.6405241362027</v>
      </c>
      <c r="K297" s="23">
        <f t="shared" si="29"/>
        <v>1.7295197988909721</v>
      </c>
      <c r="L297" s="23">
        <f t="shared" si="29"/>
        <v>1.1382268974395033</v>
      </c>
      <c r="M297" s="26">
        <f>K297*'Social Cost of Carbon'!$C$5</f>
        <v>172.9519798890972</v>
      </c>
      <c r="N297" s="26">
        <f>L297*'Social Cost of Carbon'!$C$5</f>
        <v>113.82268974395033</v>
      </c>
      <c r="O297" s="23">
        <f t="shared" si="30"/>
        <v>0.27057865430808503</v>
      </c>
      <c r="P297" s="23">
        <f t="shared" si="31"/>
        <v>0.17807249295667785</v>
      </c>
      <c r="Q297" s="27"/>
    </row>
    <row r="298" spans="1:17" x14ac:dyDescent="0.25">
      <c r="A298" s="24">
        <f t="shared" si="32"/>
        <v>2016</v>
      </c>
      <c r="B298" s="32">
        <v>42661</v>
      </c>
      <c r="C298" s="28">
        <f>'Bitcoin Data'!C298</f>
        <v>637.96002199999998</v>
      </c>
      <c r="D298" s="26">
        <f>'Bitcoin Data'!K298</f>
        <v>1931.7093435188503</v>
      </c>
      <c r="E298" s="25">
        <f>'Bitcoin Data'!J298</f>
        <v>2880.4076977233944</v>
      </c>
      <c r="F298" s="25">
        <f t="shared" si="28"/>
        <v>5.5641104628359015</v>
      </c>
      <c r="G298" s="23">
        <f>'Emissions Factors'!$AB$39/1000</f>
        <v>0.49266147344102867</v>
      </c>
      <c r="H298" s="23">
        <f>'Emissions Factors'!$AE$39/1000</f>
        <v>0.32422903788805163</v>
      </c>
      <c r="I298" s="26">
        <f t="shared" si="33"/>
        <v>2741.2228590093791</v>
      </c>
      <c r="J298" s="26">
        <f t="shared" si="34"/>
        <v>1804.046182068126</v>
      </c>
      <c r="K298" s="23">
        <f t="shared" si="29"/>
        <v>1.4190659004712887</v>
      </c>
      <c r="L298" s="23">
        <f t="shared" si="29"/>
        <v>0.933911816558194</v>
      </c>
      <c r="M298" s="26">
        <f>K298*'Social Cost of Carbon'!$C$5</f>
        <v>141.90659004712887</v>
      </c>
      <c r="N298" s="26">
        <f>L298*'Social Cost of Carbon'!$C$5</f>
        <v>93.391181655819395</v>
      </c>
      <c r="O298" s="23">
        <f t="shared" si="30"/>
        <v>0.22243806062055857</v>
      </c>
      <c r="P298" s="23">
        <f t="shared" si="31"/>
        <v>0.14639033549945454</v>
      </c>
      <c r="Q298" s="27"/>
    </row>
    <row r="299" spans="1:17" x14ac:dyDescent="0.25">
      <c r="A299" s="24">
        <f t="shared" si="32"/>
        <v>2016</v>
      </c>
      <c r="B299" s="32">
        <v>42662</v>
      </c>
      <c r="C299" s="28">
        <f>'Bitcoin Data'!C299</f>
        <v>630.52002000000005</v>
      </c>
      <c r="D299" s="26">
        <f>'Bitcoin Data'!K299</f>
        <v>1596.4995269631127</v>
      </c>
      <c r="E299" s="25">
        <f>'Bitcoin Data'!J299</f>
        <v>3475.0722900093842</v>
      </c>
      <c r="F299" s="25">
        <f t="shared" si="28"/>
        <v>5.5479512671626026</v>
      </c>
      <c r="G299" s="23">
        <f>'Emissions Factors'!$AB$39/1000</f>
        <v>0.49266147344102867</v>
      </c>
      <c r="H299" s="23">
        <f>'Emissions Factors'!$AE$39/1000</f>
        <v>0.32422903788805163</v>
      </c>
      <c r="I299" s="26">
        <f t="shared" si="33"/>
        <v>2733.2618458593497</v>
      </c>
      <c r="J299" s="26">
        <f t="shared" si="34"/>
        <v>1798.8069016019274</v>
      </c>
      <c r="K299" s="23">
        <f t="shared" si="29"/>
        <v>1.712034234710113</v>
      </c>
      <c r="L299" s="23">
        <f t="shared" si="29"/>
        <v>1.126719345181171</v>
      </c>
      <c r="M299" s="26">
        <f>K299*'Social Cost of Carbon'!$C$5</f>
        <v>171.20342347101129</v>
      </c>
      <c r="N299" s="26">
        <f>L299*'Social Cost of Carbon'!$C$5</f>
        <v>112.6719345181171</v>
      </c>
      <c r="O299" s="23">
        <f t="shared" si="30"/>
        <v>0.27152733940313473</v>
      </c>
      <c r="P299" s="23">
        <f t="shared" si="31"/>
        <v>0.17869683902838976</v>
      </c>
      <c r="Q299" s="27"/>
    </row>
    <row r="300" spans="1:17" x14ac:dyDescent="0.25">
      <c r="A300" s="24">
        <f t="shared" si="32"/>
        <v>2016</v>
      </c>
      <c r="B300" s="32">
        <v>42663</v>
      </c>
      <c r="C300" s="28">
        <f>'Bitcoin Data'!C300</f>
        <v>630.85699499999998</v>
      </c>
      <c r="D300" s="26">
        <f>'Bitcoin Data'!K300</f>
        <v>1647.2971896235822</v>
      </c>
      <c r="E300" s="25">
        <f>'Bitcoin Data'!J300</f>
        <v>3358.111613440024</v>
      </c>
      <c r="F300" s="25">
        <f t="shared" si="28"/>
        <v>5.5318078232620644</v>
      </c>
      <c r="G300" s="23">
        <f>'Emissions Factors'!$AB$39/1000</f>
        <v>0.49266147344102867</v>
      </c>
      <c r="H300" s="23">
        <f>'Emissions Factors'!$AE$39/1000</f>
        <v>0.32422903788805163</v>
      </c>
      <c r="I300" s="26">
        <f t="shared" si="33"/>
        <v>2725.3085930008983</v>
      </c>
      <c r="J300" s="26">
        <f t="shared" si="34"/>
        <v>1793.5727283178564</v>
      </c>
      <c r="K300" s="23">
        <f t="shared" si="29"/>
        <v>1.6544122154567924</v>
      </c>
      <c r="L300" s="23">
        <f t="shared" si="29"/>
        <v>1.0887972975463518</v>
      </c>
      <c r="M300" s="26">
        <f>K300*'Social Cost of Carbon'!$C$5</f>
        <v>165.44122154567924</v>
      </c>
      <c r="N300" s="26">
        <f>L300*'Social Cost of Carbon'!$C$5</f>
        <v>108.87972975463518</v>
      </c>
      <c r="O300" s="23">
        <f t="shared" si="30"/>
        <v>0.26224837460299422</v>
      </c>
      <c r="P300" s="23">
        <f t="shared" si="31"/>
        <v>0.17259019178290189</v>
      </c>
      <c r="Q300" s="27"/>
    </row>
    <row r="301" spans="1:17" x14ac:dyDescent="0.25">
      <c r="A301" s="24">
        <f t="shared" si="32"/>
        <v>2016</v>
      </c>
      <c r="B301" s="32">
        <v>42664</v>
      </c>
      <c r="C301" s="28">
        <f>'Bitcoin Data'!C301</f>
        <v>632.82800299999997</v>
      </c>
      <c r="D301" s="26">
        <f>'Bitcoin Data'!K301</f>
        <v>2046.1870819422152</v>
      </c>
      <c r="E301" s="25">
        <f>'Bitcoin Data'!J301</f>
        <v>2772.7485633313618</v>
      </c>
      <c r="F301" s="25">
        <f t="shared" si="28"/>
        <v>5.6735622917624688</v>
      </c>
      <c r="G301" s="23">
        <f>'Emissions Factors'!$AB$39/1000</f>
        <v>0.49266147344102867</v>
      </c>
      <c r="H301" s="23">
        <f>'Emissions Factors'!$AE$39/1000</f>
        <v>0.32422903788805163</v>
      </c>
      <c r="I301" s="26">
        <f t="shared" si="33"/>
        <v>2795.1455583191573</v>
      </c>
      <c r="J301" s="26">
        <f t="shared" si="34"/>
        <v>1839.5336432560746</v>
      </c>
      <c r="K301" s="23">
        <f t="shared" si="29"/>
        <v>1.3660263926923242</v>
      </c>
      <c r="L301" s="23">
        <f t="shared" si="29"/>
        <v>0.89900559899440491</v>
      </c>
      <c r="M301" s="26">
        <f>K301*'Social Cost of Carbon'!$C$5</f>
        <v>136.60263926923241</v>
      </c>
      <c r="N301" s="26">
        <f>L301*'Social Cost of Carbon'!$C$5</f>
        <v>89.900559899440495</v>
      </c>
      <c r="O301" s="23">
        <f t="shared" si="30"/>
        <v>0.21586061081628907</v>
      </c>
      <c r="P301" s="23">
        <f t="shared" si="31"/>
        <v>0.14206160200442411</v>
      </c>
      <c r="Q301" s="27"/>
    </row>
    <row r="302" spans="1:17" x14ac:dyDescent="0.25">
      <c r="A302" s="24">
        <f t="shared" si="32"/>
        <v>2016</v>
      </c>
      <c r="B302" s="32">
        <v>42665</v>
      </c>
      <c r="C302" s="28">
        <f>'Bitcoin Data'!C302</f>
        <v>657.29400599999997</v>
      </c>
      <c r="D302" s="26">
        <f>'Bitcoin Data'!K302</f>
        <v>1857.4907945009411</v>
      </c>
      <c r="E302" s="25">
        <f>'Bitcoin Data'!J302</f>
        <v>3110.030419403301</v>
      </c>
      <c r="F302" s="25">
        <f t="shared" si="28"/>
        <v>5.7768528746595331</v>
      </c>
      <c r="G302" s="23">
        <f>'Emissions Factors'!$AB$39/1000</f>
        <v>0.49266147344102867</v>
      </c>
      <c r="H302" s="23">
        <f>'Emissions Factors'!$AE$39/1000</f>
        <v>0.32422903788805163</v>
      </c>
      <c r="I302" s="26">
        <f t="shared" si="33"/>
        <v>2846.0328490818079</v>
      </c>
      <c r="J302" s="26">
        <f t="shared" si="34"/>
        <v>1873.0234495716857</v>
      </c>
      <c r="K302" s="23">
        <f t="shared" si="29"/>
        <v>1.5321921688696507</v>
      </c>
      <c r="L302" s="23">
        <f t="shared" si="29"/>
        <v>1.008362170685706</v>
      </c>
      <c r="M302" s="26">
        <f>K302*'Social Cost of Carbon'!$C$5</f>
        <v>153.21921688696506</v>
      </c>
      <c r="N302" s="26">
        <f>L302*'Social Cost of Carbon'!$C$5</f>
        <v>100.8362170685706</v>
      </c>
      <c r="O302" s="23">
        <f t="shared" si="30"/>
        <v>0.23310606134899861</v>
      </c>
      <c r="P302" s="23">
        <f t="shared" si="31"/>
        <v>0.15341113131734629</v>
      </c>
      <c r="Q302" s="27"/>
    </row>
    <row r="303" spans="1:17" x14ac:dyDescent="0.25">
      <c r="A303" s="24">
        <f t="shared" si="32"/>
        <v>2016</v>
      </c>
      <c r="B303" s="32">
        <v>42666</v>
      </c>
      <c r="C303" s="28">
        <f>'Bitcoin Data'!C303</f>
        <v>657.07098399999995</v>
      </c>
      <c r="D303" s="26">
        <f>'Bitcoin Data'!K303</f>
        <v>1817.6080782581255</v>
      </c>
      <c r="E303" s="25">
        <f>'Bitcoin Data'!J303</f>
        <v>3235.380763294746</v>
      </c>
      <c r="F303" s="25">
        <f t="shared" si="28"/>
        <v>5.8806542116054707</v>
      </c>
      <c r="G303" s="23">
        <f>'Emissions Factors'!$AB$39/1000</f>
        <v>0.49266147344102867</v>
      </c>
      <c r="H303" s="23">
        <f>'Emissions Factors'!$AE$39/1000</f>
        <v>0.32422903788805163</v>
      </c>
      <c r="I303" s="26">
        <f t="shared" si="33"/>
        <v>2897.1717686867419</v>
      </c>
      <c r="J303" s="26">
        <f t="shared" si="34"/>
        <v>1906.6788571811605</v>
      </c>
      <c r="K303" s="23">
        <f t="shared" si="29"/>
        <v>1.5939474539875496</v>
      </c>
      <c r="L303" s="23">
        <f t="shared" si="29"/>
        <v>1.0490043920845655</v>
      </c>
      <c r="M303" s="26">
        <f>K303*'Social Cost of Carbon'!$C$5</f>
        <v>159.39474539875496</v>
      </c>
      <c r="N303" s="26">
        <f>L303*'Social Cost of Carbon'!$C$5</f>
        <v>104.90043920845655</v>
      </c>
      <c r="O303" s="23">
        <f t="shared" si="30"/>
        <v>0.24258375317141531</v>
      </c>
      <c r="P303" s="23">
        <f t="shared" si="31"/>
        <v>0.159648564253838</v>
      </c>
      <c r="Q303" s="27"/>
    </row>
    <row r="304" spans="1:17" x14ac:dyDescent="0.25">
      <c r="A304" s="24">
        <f t="shared" si="32"/>
        <v>2016</v>
      </c>
      <c r="B304" s="32">
        <v>42667</v>
      </c>
      <c r="C304" s="28">
        <f>'Bitcoin Data'!C304</f>
        <v>653.760986</v>
      </c>
      <c r="D304" s="26">
        <f>'Bitcoin Data'!K304</f>
        <v>1780.5960684844745</v>
      </c>
      <c r="E304" s="25">
        <f>'Bitcoin Data'!J304</f>
        <v>3246.589352234329</v>
      </c>
      <c r="F304" s="25">
        <f t="shared" si="28"/>
        <v>5.7808642365720031</v>
      </c>
      <c r="G304" s="23">
        <f>'Emissions Factors'!$AB$39/1000</f>
        <v>0.49266147344102867</v>
      </c>
      <c r="H304" s="23">
        <f>'Emissions Factors'!$AE$39/1000</f>
        <v>0.32422903788805163</v>
      </c>
      <c r="I304" s="26">
        <f t="shared" si="33"/>
        <v>2848.0090925521104</v>
      </c>
      <c r="J304" s="26">
        <f t="shared" si="34"/>
        <v>1874.3240495851867</v>
      </c>
      <c r="K304" s="23">
        <f t="shared" si="29"/>
        <v>1.5994694939297194</v>
      </c>
      <c r="L304" s="23">
        <f t="shared" si="29"/>
        <v>1.0526385420925293</v>
      </c>
      <c r="M304" s="26">
        <f>K304*'Social Cost of Carbon'!$C$5</f>
        <v>159.94694939297193</v>
      </c>
      <c r="N304" s="26">
        <f>L304*'Social Cost of Carbon'!$C$5</f>
        <v>105.26385420925293</v>
      </c>
      <c r="O304" s="23">
        <f t="shared" si="30"/>
        <v>0.24465661429507807</v>
      </c>
      <c r="P304" s="23">
        <f t="shared" si="31"/>
        <v>0.16101275001633841</v>
      </c>
      <c r="Q304" s="27"/>
    </row>
    <row r="305" spans="1:17" x14ac:dyDescent="0.25">
      <c r="A305" s="24">
        <f t="shared" si="32"/>
        <v>2016</v>
      </c>
      <c r="B305" s="32">
        <v>42668</v>
      </c>
      <c r="C305" s="28">
        <f>'Bitcoin Data'!C305</f>
        <v>657.58801300000005</v>
      </c>
      <c r="D305" s="26">
        <f>'Bitcoin Data'!K305</f>
        <v>1744.5265653326051</v>
      </c>
      <c r="E305" s="25">
        <f>'Bitcoin Data'!J305</f>
        <v>3350.9294644480456</v>
      </c>
      <c r="F305" s="25">
        <f t="shared" si="28"/>
        <v>5.8457854692853743</v>
      </c>
      <c r="G305" s="23">
        <f>'Emissions Factors'!$AB$39/1000</f>
        <v>0.49266147344102867</v>
      </c>
      <c r="H305" s="23">
        <f>'Emissions Factors'!$AE$39/1000</f>
        <v>0.32422903788805163</v>
      </c>
      <c r="I305" s="26">
        <f t="shared" si="33"/>
        <v>2879.9932827182879</v>
      </c>
      <c r="J305" s="26">
        <f t="shared" si="34"/>
        <v>1895.3733984063492</v>
      </c>
      <c r="K305" s="23">
        <f t="shared" si="29"/>
        <v>1.6508738473519313</v>
      </c>
      <c r="L305" s="23">
        <f t="shared" si="29"/>
        <v>1.0864686362887139</v>
      </c>
      <c r="M305" s="26">
        <f>K305*'Social Cost of Carbon'!$C$5</f>
        <v>165.08738473519313</v>
      </c>
      <c r="N305" s="26">
        <f>L305*'Social Cost of Carbon'!$C$5</f>
        <v>108.64686362887139</v>
      </c>
      <c r="O305" s="23">
        <f t="shared" si="30"/>
        <v>0.25104986932782353</v>
      </c>
      <c r="P305" s="23">
        <f t="shared" si="31"/>
        <v>0.16522026174596857</v>
      </c>
      <c r="Q305" s="27"/>
    </row>
    <row r="306" spans="1:17" x14ac:dyDescent="0.25">
      <c r="A306" s="24">
        <f t="shared" si="32"/>
        <v>2016</v>
      </c>
      <c r="B306" s="32">
        <v>42669</v>
      </c>
      <c r="C306" s="28">
        <f>'Bitcoin Data'!C306</f>
        <v>678.30401600000005</v>
      </c>
      <c r="D306" s="26">
        <f>'Bitcoin Data'!K306</f>
        <v>1711.0973341599511</v>
      </c>
      <c r="E306" s="25">
        <f>'Bitcoin Data'!J306</f>
        <v>3423.6211820531744</v>
      </c>
      <c r="F306" s="25">
        <f t="shared" si="28"/>
        <v>5.8581490777847272</v>
      </c>
      <c r="G306" s="23">
        <f>'Emissions Factors'!$AB$39/1000</f>
        <v>0.49266147344102867</v>
      </c>
      <c r="H306" s="23">
        <f>'Emissions Factors'!$AE$39/1000</f>
        <v>0.32422903788805163</v>
      </c>
      <c r="I306" s="26">
        <f t="shared" si="33"/>
        <v>2886.084356298627</v>
      </c>
      <c r="J306" s="26">
        <f t="shared" si="34"/>
        <v>1899.382039294919</v>
      </c>
      <c r="K306" s="23">
        <f t="shared" si="29"/>
        <v>1.6866862560542331</v>
      </c>
      <c r="L306" s="23">
        <f t="shared" si="29"/>
        <v>1.1100374019502548</v>
      </c>
      <c r="M306" s="26">
        <f>K306*'Social Cost of Carbon'!$C$5</f>
        <v>168.6686256054233</v>
      </c>
      <c r="N306" s="26">
        <f>L306*'Social Cost of Carbon'!$C$5</f>
        <v>111.00374019502549</v>
      </c>
      <c r="O306" s="23">
        <f t="shared" si="30"/>
        <v>0.24866228361741455</v>
      </c>
      <c r="P306" s="23">
        <f t="shared" si="31"/>
        <v>0.16364895028872345</v>
      </c>
      <c r="Q306" s="27"/>
    </row>
    <row r="307" spans="1:17" x14ac:dyDescent="0.25">
      <c r="A307" s="24">
        <f t="shared" si="32"/>
        <v>2016</v>
      </c>
      <c r="B307" s="32">
        <v>42670</v>
      </c>
      <c r="C307" s="28">
        <f>'Bitcoin Data'!C307</f>
        <v>688.31298800000002</v>
      </c>
      <c r="D307" s="26">
        <f>'Bitcoin Data'!K307</f>
        <v>2104.4275249882739</v>
      </c>
      <c r="E307" s="25">
        <f>'Bitcoin Data'!J307</f>
        <v>2766.4225463774414</v>
      </c>
      <c r="F307" s="25">
        <f t="shared" si="28"/>
        <v>5.8217357523448374</v>
      </c>
      <c r="G307" s="23">
        <f>'Emissions Factors'!$AB$39/1000</f>
        <v>0.49266147344102867</v>
      </c>
      <c r="H307" s="23">
        <f>'Emissions Factors'!$AE$39/1000</f>
        <v>0.32422903788805163</v>
      </c>
      <c r="I307" s="26">
        <f t="shared" si="33"/>
        <v>2868.144913734523</v>
      </c>
      <c r="J307" s="26">
        <f t="shared" si="34"/>
        <v>1887.5757818212392</v>
      </c>
      <c r="K307" s="23">
        <f t="shared" si="29"/>
        <v>1.3629098078587929</v>
      </c>
      <c r="L307" s="23">
        <f t="shared" si="29"/>
        <v>0.89695452060377168</v>
      </c>
      <c r="M307" s="26">
        <f>K307*'Social Cost of Carbon'!$C$5</f>
        <v>136.2909807858793</v>
      </c>
      <c r="N307" s="26">
        <f>L307*'Social Cost of Carbon'!$C$5</f>
        <v>89.695452060377164</v>
      </c>
      <c r="O307" s="23">
        <f t="shared" si="30"/>
        <v>0.19800727744785676</v>
      </c>
      <c r="P307" s="23">
        <f t="shared" si="31"/>
        <v>0.13031201448196</v>
      </c>
      <c r="Q307" s="27"/>
    </row>
    <row r="308" spans="1:17" x14ac:dyDescent="0.25">
      <c r="A308" s="24">
        <f t="shared" si="32"/>
        <v>2016</v>
      </c>
      <c r="B308" s="32">
        <v>42671</v>
      </c>
      <c r="C308" s="28">
        <f>'Bitcoin Data'!C308</f>
        <v>689.65100099999995</v>
      </c>
      <c r="D308" s="26">
        <f>'Bitcoin Data'!K308</f>
        <v>1846.1123231596237</v>
      </c>
      <c r="E308" s="25">
        <f>'Bitcoin Data'!J308</f>
        <v>3162.2655448892597</v>
      </c>
      <c r="F308" s="25">
        <f t="shared" si="28"/>
        <v>5.8378973915231445</v>
      </c>
      <c r="G308" s="23">
        <f>'Emissions Factors'!$AB$39/1000</f>
        <v>0.49266147344102867</v>
      </c>
      <c r="H308" s="23">
        <f>'Emissions Factors'!$AE$39/1000</f>
        <v>0.32422903788805163</v>
      </c>
      <c r="I308" s="26">
        <f t="shared" si="33"/>
        <v>2876.1071307053303</v>
      </c>
      <c r="J308" s="26">
        <f t="shared" si="34"/>
        <v>1892.8158545427154</v>
      </c>
      <c r="K308" s="23">
        <f t="shared" si="29"/>
        <v>1.5579264027569399</v>
      </c>
      <c r="L308" s="23">
        <f t="shared" si="29"/>
        <v>1.02529831516598</v>
      </c>
      <c r="M308" s="26">
        <f>K308*'Social Cost of Carbon'!$C$5</f>
        <v>155.792640275694</v>
      </c>
      <c r="N308" s="26">
        <f>L308*'Social Cost of Carbon'!$C$5</f>
        <v>102.52983151659801</v>
      </c>
      <c r="O308" s="23">
        <f t="shared" si="30"/>
        <v>0.22590069477140368</v>
      </c>
      <c r="P308" s="23">
        <f t="shared" si="31"/>
        <v>0.14866915493188418</v>
      </c>
      <c r="Q308" s="27"/>
    </row>
    <row r="309" spans="1:17" x14ac:dyDescent="0.25">
      <c r="A309" s="24">
        <f t="shared" si="32"/>
        <v>2016</v>
      </c>
      <c r="B309" s="32">
        <v>42672</v>
      </c>
      <c r="C309" s="28">
        <f>'Bitcoin Data'!C309</f>
        <v>714.47900400000003</v>
      </c>
      <c r="D309" s="26">
        <f>'Bitcoin Data'!K309</f>
        <v>1843.2145147988645</v>
      </c>
      <c r="E309" s="25">
        <f>'Bitcoin Data'!J309</f>
        <v>3182.9674953730855</v>
      </c>
      <c r="F309" s="25">
        <f t="shared" si="28"/>
        <v>5.8668918876046581</v>
      </c>
      <c r="G309" s="23">
        <f>'Emissions Factors'!$AB$39/1000</f>
        <v>0.49266147344102867</v>
      </c>
      <c r="H309" s="23">
        <f>'Emissions Factors'!$AE$39/1000</f>
        <v>0.32422903788805163</v>
      </c>
      <c r="I309" s="26">
        <f t="shared" si="33"/>
        <v>2890.3916018665286</v>
      </c>
      <c r="J309" s="26">
        <f t="shared" si="34"/>
        <v>1902.2167121112734</v>
      </c>
      <c r="K309" s="23">
        <f t="shared" si="29"/>
        <v>1.568125456185405</v>
      </c>
      <c r="L309" s="23">
        <f t="shared" si="29"/>
        <v>1.0320104886537569</v>
      </c>
      <c r="M309" s="26">
        <f>K309*'Social Cost of Carbon'!$C$5</f>
        <v>156.8125456185405</v>
      </c>
      <c r="N309" s="26">
        <f>L309*'Social Cost of Carbon'!$C$5</f>
        <v>103.20104886537568</v>
      </c>
      <c r="O309" s="23">
        <f t="shared" si="30"/>
        <v>0.21947817184357804</v>
      </c>
      <c r="P309" s="23">
        <f t="shared" si="31"/>
        <v>0.14444238149421629</v>
      </c>
      <c r="Q309" s="27"/>
    </row>
    <row r="310" spans="1:17" x14ac:dyDescent="0.25">
      <c r="A310" s="24">
        <f t="shared" si="32"/>
        <v>2016</v>
      </c>
      <c r="B310" s="32">
        <v>42673</v>
      </c>
      <c r="C310" s="28">
        <f>'Bitcoin Data'!C310</f>
        <v>701.864014</v>
      </c>
      <c r="D310" s="26">
        <f>'Bitcoin Data'!K310</f>
        <v>2103.5790059476212</v>
      </c>
      <c r="E310" s="25">
        <f>'Bitcoin Data'!J310</f>
        <v>2865.3486116454078</v>
      </c>
      <c r="F310" s="25">
        <f t="shared" si="28"/>
        <v>6.0274871841784439</v>
      </c>
      <c r="G310" s="23">
        <f>'Emissions Factors'!$AB$39/1000</f>
        <v>0.49266147344102867</v>
      </c>
      <c r="H310" s="23">
        <f>'Emissions Factors'!$AE$39/1000</f>
        <v>0.32422903788805163</v>
      </c>
      <c r="I310" s="26">
        <f t="shared" si="33"/>
        <v>2969.5107173042688</v>
      </c>
      <c r="J310" s="26">
        <f t="shared" si="34"/>
        <v>1954.2863706087383</v>
      </c>
      <c r="K310" s="23">
        <f t="shared" si="29"/>
        <v>1.4116468689354325</v>
      </c>
      <c r="L310" s="23">
        <f t="shared" si="29"/>
        <v>0.92902922356765505</v>
      </c>
      <c r="M310" s="26">
        <f>K310*'Social Cost of Carbon'!$C$5</f>
        <v>141.16468689354323</v>
      </c>
      <c r="N310" s="26">
        <f>L310*'Social Cost of Carbon'!$C$5</f>
        <v>92.902922356765501</v>
      </c>
      <c r="O310" s="23">
        <f t="shared" si="30"/>
        <v>0.20112825857680067</v>
      </c>
      <c r="P310" s="23">
        <f t="shared" si="31"/>
        <v>0.13236598615065268</v>
      </c>
      <c r="Q310" s="27"/>
    </row>
    <row r="311" spans="1:17" x14ac:dyDescent="0.25">
      <c r="A311" s="24">
        <f t="shared" si="32"/>
        <v>2016</v>
      </c>
      <c r="B311" s="32">
        <v>42674</v>
      </c>
      <c r="C311" s="28">
        <f>'Bitcoin Data'!C311</f>
        <v>700.97198500000002</v>
      </c>
      <c r="D311" s="26">
        <f>'Bitcoin Data'!K311</f>
        <v>1850.1987017376216</v>
      </c>
      <c r="E311" s="25">
        <f>'Bitcoin Data'!J311</f>
        <v>3283.7418583229041</v>
      </c>
      <c r="F311" s="25">
        <f t="shared" si="28"/>
        <v>6.0755749231105227</v>
      </c>
      <c r="G311" s="23">
        <f>'Emissions Factors'!$AB$39/1000</f>
        <v>0.49266147344102867</v>
      </c>
      <c r="H311" s="23">
        <f>'Emissions Factors'!$AE$39/1000</f>
        <v>0.32422903788805163</v>
      </c>
      <c r="I311" s="26">
        <f t="shared" si="33"/>
        <v>2993.2016936209943</v>
      </c>
      <c r="J311" s="26">
        <f t="shared" si="34"/>
        <v>1969.8778119368981</v>
      </c>
      <c r="K311" s="23">
        <f t="shared" si="29"/>
        <v>1.6177731023213437</v>
      </c>
      <c r="L311" s="23">
        <f t="shared" si="29"/>
        <v>1.064684463396758</v>
      </c>
      <c r="M311" s="26">
        <f>K311*'Social Cost of Carbon'!$C$5</f>
        <v>161.77731023213437</v>
      </c>
      <c r="N311" s="26">
        <f>L311*'Social Cost of Carbon'!$C$5</f>
        <v>106.46844633967581</v>
      </c>
      <c r="O311" s="23">
        <f t="shared" si="30"/>
        <v>0.23078997976236434</v>
      </c>
      <c r="P311" s="23">
        <f t="shared" si="31"/>
        <v>0.15188687796085859</v>
      </c>
      <c r="Q311" s="27"/>
    </row>
    <row r="312" spans="1:17" x14ac:dyDescent="0.25">
      <c r="A312" s="24">
        <f t="shared" si="32"/>
        <v>2016</v>
      </c>
      <c r="B312" s="32">
        <v>42675</v>
      </c>
      <c r="C312" s="28">
        <f>'Bitcoin Data'!C312</f>
        <v>729.79303000000004</v>
      </c>
      <c r="D312" s="26">
        <f>'Bitcoin Data'!K312</f>
        <v>1800.6043695221792</v>
      </c>
      <c r="E312" s="25">
        <f>'Bitcoin Data'!J312</f>
        <v>3390.1799375402506</v>
      </c>
      <c r="F312" s="25">
        <f t="shared" si="28"/>
        <v>6.1043728090014042</v>
      </c>
      <c r="G312" s="23">
        <f>'Emissions Factors'!$AB$39/1000</f>
        <v>0.49266147344102867</v>
      </c>
      <c r="H312" s="23">
        <f>'Emissions Factors'!$AE$39/1000</f>
        <v>0.32422903788805163</v>
      </c>
      <c r="I312" s="26">
        <f t="shared" si="33"/>
        <v>3007.3893025159828</v>
      </c>
      <c r="J312" s="26">
        <f t="shared" si="34"/>
        <v>1979.2149227725085</v>
      </c>
      <c r="K312" s="23">
        <f t="shared" si="29"/>
        <v>1.6702110432587944</v>
      </c>
      <c r="L312" s="23">
        <f t="shared" si="29"/>
        <v>1.0991947794160504</v>
      </c>
      <c r="M312" s="26">
        <f>K312*'Social Cost of Carbon'!$C$5</f>
        <v>167.02110432587943</v>
      </c>
      <c r="N312" s="26">
        <f>L312*'Social Cost of Carbon'!$C$5</f>
        <v>109.91947794160504</v>
      </c>
      <c r="O312" s="23">
        <f t="shared" si="30"/>
        <v>0.22886092009659154</v>
      </c>
      <c r="P312" s="23">
        <f t="shared" si="31"/>
        <v>0.15061733042531938</v>
      </c>
      <c r="Q312" s="27"/>
    </row>
    <row r="313" spans="1:17" x14ac:dyDescent="0.25">
      <c r="A313" s="24">
        <f t="shared" si="32"/>
        <v>2016</v>
      </c>
      <c r="B313" s="32">
        <v>42676</v>
      </c>
      <c r="C313" s="28">
        <f>'Bitcoin Data'!C313</f>
        <v>740.828979</v>
      </c>
      <c r="D313" s="26">
        <f>'Bitcoin Data'!K313</f>
        <v>1662.9619338705259</v>
      </c>
      <c r="E313" s="25">
        <f>'Bitcoin Data'!J313</f>
        <v>3557.0518607162826</v>
      </c>
      <c r="F313" s="25">
        <f t="shared" si="28"/>
        <v>5.9152418411745016</v>
      </c>
      <c r="G313" s="23">
        <f>'Emissions Factors'!$AB$39/1000</f>
        <v>0.49266147344102867</v>
      </c>
      <c r="H313" s="23">
        <f>'Emissions Factors'!$AE$39/1000</f>
        <v>0.32422903788805163</v>
      </c>
      <c r="I313" s="26">
        <f t="shared" si="33"/>
        <v>2914.2117612330535</v>
      </c>
      <c r="J313" s="26">
        <f t="shared" si="34"/>
        <v>1917.8931710391557</v>
      </c>
      <c r="K313" s="23">
        <f t="shared" si="29"/>
        <v>1.7524224108066364</v>
      </c>
      <c r="L313" s="23">
        <f t="shared" si="29"/>
        <v>1.1532995025179442</v>
      </c>
      <c r="M313" s="26">
        <f>K313*'Social Cost of Carbon'!$C$5</f>
        <v>175.24224108066363</v>
      </c>
      <c r="N313" s="26">
        <f>L313*'Social Cost of Carbon'!$C$5</f>
        <v>115.32995025179443</v>
      </c>
      <c r="O313" s="23">
        <f t="shared" si="30"/>
        <v>0.2365488473698916</v>
      </c>
      <c r="P313" s="23">
        <f t="shared" si="31"/>
        <v>0.1556768883521151</v>
      </c>
      <c r="Q313" s="27"/>
    </row>
    <row r="314" spans="1:17" x14ac:dyDescent="0.25">
      <c r="A314" s="24">
        <f t="shared" si="32"/>
        <v>2016</v>
      </c>
      <c r="B314" s="32">
        <v>42677</v>
      </c>
      <c r="C314" s="28">
        <f>'Bitcoin Data'!C314</f>
        <v>688.70001200000002</v>
      </c>
      <c r="D314" s="26">
        <f>'Bitcoin Data'!K314</f>
        <v>1936.0210949968773</v>
      </c>
      <c r="E314" s="25">
        <f>'Bitcoin Data'!J314</f>
        <v>3066.9532232767665</v>
      </c>
      <c r="F314" s="25">
        <f t="shared" si="28"/>
        <v>5.9376861376324879</v>
      </c>
      <c r="G314" s="23">
        <f>'Emissions Factors'!$AB$39/1000</f>
        <v>0.49266147344102867</v>
      </c>
      <c r="H314" s="23">
        <f>'Emissions Factors'!$AE$39/1000</f>
        <v>0.32422903788805163</v>
      </c>
      <c r="I314" s="26">
        <f t="shared" si="33"/>
        <v>2925.269201396392</v>
      </c>
      <c r="J314" s="26">
        <f t="shared" si="34"/>
        <v>1925.1702636858029</v>
      </c>
      <c r="K314" s="23">
        <f t="shared" si="29"/>
        <v>1.5109696939542439</v>
      </c>
      <c r="L314" s="23">
        <f t="shared" si="29"/>
        <v>0.99439529283068473</v>
      </c>
      <c r="M314" s="26">
        <f>K314*'Social Cost of Carbon'!$C$5</f>
        <v>151.0969693954244</v>
      </c>
      <c r="N314" s="26">
        <f>L314*'Social Cost of Carbon'!$C$5</f>
        <v>99.439529283068467</v>
      </c>
      <c r="O314" s="23">
        <f t="shared" si="30"/>
        <v>0.21939446313734692</v>
      </c>
      <c r="P314" s="23">
        <f t="shared" si="31"/>
        <v>0.14438729134662548</v>
      </c>
      <c r="Q314" s="27"/>
    </row>
    <row r="315" spans="1:17" x14ac:dyDescent="0.25">
      <c r="A315" s="24">
        <f t="shared" si="32"/>
        <v>2016</v>
      </c>
      <c r="B315" s="32">
        <v>42678</v>
      </c>
      <c r="C315" s="28">
        <f>'Bitcoin Data'!C315</f>
        <v>703.23498500000005</v>
      </c>
      <c r="D315" s="26">
        <f>'Bitcoin Data'!K315</f>
        <v>1447.202744694865</v>
      </c>
      <c r="E315" s="25">
        <f>'Bitcoin Data'!J315</f>
        <v>3954.6891159406127</v>
      </c>
      <c r="F315" s="25">
        <f t="shared" si="28"/>
        <v>5.7232369430041636</v>
      </c>
      <c r="G315" s="23">
        <f>'Emissions Factors'!$AB$39/1000</f>
        <v>0.49266147344102867</v>
      </c>
      <c r="H315" s="23">
        <f>'Emissions Factors'!$AE$39/1000</f>
        <v>0.32422903788805163</v>
      </c>
      <c r="I315" s="26">
        <f t="shared" si="33"/>
        <v>2819.6183451925599</v>
      </c>
      <c r="J315" s="26">
        <f t="shared" si="34"/>
        <v>1855.6396076355936</v>
      </c>
      <c r="K315" s="23">
        <f t="shared" si="29"/>
        <v>1.9483229668605013</v>
      </c>
      <c r="L315" s="23">
        <f t="shared" si="29"/>
        <v>1.2822250472077745</v>
      </c>
      <c r="M315" s="26">
        <f>K315*'Social Cost of Carbon'!$C$5</f>
        <v>194.83229668605014</v>
      </c>
      <c r="N315" s="26">
        <f>L315*'Social Cost of Carbon'!$C$5</f>
        <v>128.22250472077747</v>
      </c>
      <c r="O315" s="23">
        <f t="shared" si="30"/>
        <v>0.27705148469831903</v>
      </c>
      <c r="P315" s="23">
        <f t="shared" si="31"/>
        <v>0.1823323746055914</v>
      </c>
      <c r="Q315" s="27"/>
    </row>
    <row r="316" spans="1:17" x14ac:dyDescent="0.25">
      <c r="A316" s="24">
        <f t="shared" si="32"/>
        <v>2016</v>
      </c>
      <c r="B316" s="32">
        <v>42679</v>
      </c>
      <c r="C316" s="28">
        <f>'Bitcoin Data'!C316</f>
        <v>703.41803000000004</v>
      </c>
      <c r="D316" s="26">
        <f>'Bitcoin Data'!K316</f>
        <v>1836.2460819579233</v>
      </c>
      <c r="E316" s="25">
        <f>'Bitcoin Data'!J316</f>
        <v>3047.5010106200161</v>
      </c>
      <c r="F316" s="25">
        <f t="shared" si="28"/>
        <v>5.5959617905138161</v>
      </c>
      <c r="G316" s="23">
        <f>'Emissions Factors'!$AB$39/1000</f>
        <v>0.49266147344102867</v>
      </c>
      <c r="H316" s="23">
        <f>'Emissions Factors'!$AE$39/1000</f>
        <v>0.32422903788805163</v>
      </c>
      <c r="I316" s="26">
        <f t="shared" si="33"/>
        <v>2756.9147810342338</v>
      </c>
      <c r="J316" s="26">
        <f t="shared" si="34"/>
        <v>1814.3733073965932</v>
      </c>
      <c r="K316" s="23">
        <f t="shared" si="29"/>
        <v>1.5013863382050812</v>
      </c>
      <c r="L316" s="23">
        <f t="shared" si="29"/>
        <v>0.9880883206361929</v>
      </c>
      <c r="M316" s="26">
        <f>K316*'Social Cost of Carbon'!$C$5</f>
        <v>150.13863382050812</v>
      </c>
      <c r="N316" s="26">
        <f>L316*'Social Cost of Carbon'!$C$5</f>
        <v>98.808832063619292</v>
      </c>
      <c r="O316" s="23">
        <f t="shared" si="30"/>
        <v>0.21344154886178865</v>
      </c>
      <c r="P316" s="23">
        <f t="shared" si="31"/>
        <v>0.14046957548645617</v>
      </c>
      <c r="Q316" s="27"/>
    </row>
    <row r="317" spans="1:17" x14ac:dyDescent="0.25">
      <c r="A317" s="24">
        <f t="shared" si="32"/>
        <v>2016</v>
      </c>
      <c r="B317" s="32">
        <v>42680</v>
      </c>
      <c r="C317" s="28">
        <f>'Bitcoin Data'!C317</f>
        <v>711.521973</v>
      </c>
      <c r="D317" s="26">
        <f>'Bitcoin Data'!K317</f>
        <v>1930.3287306371344</v>
      </c>
      <c r="E317" s="25">
        <f>'Bitcoin Data'!J317</f>
        <v>2922.6171178975374</v>
      </c>
      <c r="F317" s="25">
        <f t="shared" si="28"/>
        <v>5.6416117913295132</v>
      </c>
      <c r="G317" s="23">
        <f>'Emissions Factors'!$AB$39/1000</f>
        <v>0.49266147344102867</v>
      </c>
      <c r="H317" s="23">
        <f>'Emissions Factors'!$AE$39/1000</f>
        <v>0.32422903788805163</v>
      </c>
      <c r="I317" s="26">
        <f t="shared" si="33"/>
        <v>2779.404777698679</v>
      </c>
      <c r="J317" s="26">
        <f t="shared" si="34"/>
        <v>1829.1743632406556</v>
      </c>
      <c r="K317" s="23">
        <f t="shared" si="29"/>
        <v>1.4398608556073733</v>
      </c>
      <c r="L317" s="23">
        <f t="shared" si="29"/>
        <v>0.9475973362510689</v>
      </c>
      <c r="M317" s="26">
        <f>K317*'Social Cost of Carbon'!$C$5</f>
        <v>143.98608556073734</v>
      </c>
      <c r="N317" s="26">
        <f>L317*'Social Cost of Carbon'!$C$5</f>
        <v>94.75973362510689</v>
      </c>
      <c r="O317" s="23">
        <f t="shared" si="30"/>
        <v>0.20236351233630467</v>
      </c>
      <c r="P317" s="23">
        <f t="shared" si="31"/>
        <v>0.13317892801759881</v>
      </c>
      <c r="Q317" s="27"/>
    </row>
    <row r="318" spans="1:17" x14ac:dyDescent="0.25">
      <c r="A318" s="24">
        <f t="shared" si="32"/>
        <v>2016</v>
      </c>
      <c r="B318" s="32">
        <v>42681</v>
      </c>
      <c r="C318" s="28">
        <f>'Bitcoin Data'!C318</f>
        <v>703.13098100000002</v>
      </c>
      <c r="D318" s="26">
        <f>'Bitcoin Data'!K318</f>
        <v>1798.0705635505287</v>
      </c>
      <c r="E318" s="25">
        <f>'Bitcoin Data'!J318</f>
        <v>3145.0665264960116</v>
      </c>
      <c r="F318" s="25">
        <f t="shared" si="28"/>
        <v>5.6550515417005878</v>
      </c>
      <c r="G318" s="23">
        <f>'Emissions Factors'!$AB$39/1000</f>
        <v>0.49266147344102867</v>
      </c>
      <c r="H318" s="23">
        <f>'Emissions Factors'!$AE$39/1000</f>
        <v>0.32422903788805163</v>
      </c>
      <c r="I318" s="26">
        <f t="shared" si="33"/>
        <v>2786.026024919172</v>
      </c>
      <c r="J318" s="26">
        <f t="shared" si="34"/>
        <v>1833.5319205729245</v>
      </c>
      <c r="K318" s="23">
        <f t="shared" si="29"/>
        <v>1.549453109013583</v>
      </c>
      <c r="L318" s="23">
        <f t="shared" si="29"/>
        <v>1.0197218939797184</v>
      </c>
      <c r="M318" s="26">
        <f>K318*'Social Cost of Carbon'!$C$5</f>
        <v>154.94531090135831</v>
      </c>
      <c r="N318" s="26">
        <f>L318*'Social Cost of Carbon'!$C$5</f>
        <v>101.97218939797183</v>
      </c>
      <c r="O318" s="23">
        <f t="shared" si="30"/>
        <v>0.22036478990158209</v>
      </c>
      <c r="P318" s="23">
        <f t="shared" si="31"/>
        <v>0.14502588017519288</v>
      </c>
      <c r="Q318" s="27"/>
    </row>
    <row r="319" spans="1:17" x14ac:dyDescent="0.25">
      <c r="A319" s="24">
        <f t="shared" si="32"/>
        <v>2016</v>
      </c>
      <c r="B319" s="32">
        <v>42682</v>
      </c>
      <c r="C319" s="28">
        <f>'Bitcoin Data'!C319</f>
        <v>709.84802200000001</v>
      </c>
      <c r="D319" s="26">
        <f>'Bitcoin Data'!K319</f>
        <v>2116.5174637042542</v>
      </c>
      <c r="E319" s="25">
        <f>'Bitcoin Data'!J319</f>
        <v>2781.1018614399331</v>
      </c>
      <c r="F319" s="25">
        <f t="shared" si="28"/>
        <v>5.8862506580780272</v>
      </c>
      <c r="G319" s="23">
        <f>'Emissions Factors'!$AB$39/1000</f>
        <v>0.49266147344102867</v>
      </c>
      <c r="H319" s="23">
        <f>'Emissions Factors'!$AE$39/1000</f>
        <v>0.32422903788805163</v>
      </c>
      <c r="I319" s="26">
        <f t="shared" si="33"/>
        <v>2899.9289222519456</v>
      </c>
      <c r="J319" s="26">
        <f t="shared" si="34"/>
        <v>1908.4933876365494</v>
      </c>
      <c r="K319" s="23">
        <f t="shared" si="29"/>
        <v>1.370141740846585</v>
      </c>
      <c r="L319" s="23">
        <f t="shared" si="29"/>
        <v>0.90171398080333909</v>
      </c>
      <c r="M319" s="26">
        <f>K319*'Social Cost of Carbon'!$C$5</f>
        <v>137.01417408465849</v>
      </c>
      <c r="N319" s="26">
        <f>L319*'Social Cost of Carbon'!$C$5</f>
        <v>90.171398080333915</v>
      </c>
      <c r="O319" s="23">
        <f t="shared" si="30"/>
        <v>0.19301902638063348</v>
      </c>
      <c r="P319" s="23">
        <f t="shared" si="31"/>
        <v>0.12702916016625024</v>
      </c>
      <c r="Q319" s="27"/>
    </row>
    <row r="320" spans="1:17" x14ac:dyDescent="0.25">
      <c r="A320" s="24">
        <f t="shared" si="32"/>
        <v>2016</v>
      </c>
      <c r="B320" s="32">
        <v>42683</v>
      </c>
      <c r="C320" s="28">
        <f>'Bitcoin Data'!C320</f>
        <v>723.27301</v>
      </c>
      <c r="D320" s="26">
        <f>'Bitcoin Data'!K320</f>
        <v>1867.0398551150729</v>
      </c>
      <c r="E320" s="25">
        <f>'Bitcoin Data'!J320</f>
        <v>3122.2340108837866</v>
      </c>
      <c r="F320" s="25">
        <f t="shared" si="28"/>
        <v>5.8293353353158182</v>
      </c>
      <c r="G320" s="23">
        <f>'Emissions Factors'!$AB$39/1000</f>
        <v>0.49266147344102867</v>
      </c>
      <c r="H320" s="23">
        <f>'Emissions Factors'!$AE$39/1000</f>
        <v>0.32422903788805163</v>
      </c>
      <c r="I320" s="26">
        <f t="shared" si="33"/>
        <v>2871.8889354785438</v>
      </c>
      <c r="J320" s="26">
        <f t="shared" si="34"/>
        <v>1890.0397872962706</v>
      </c>
      <c r="K320" s="23">
        <f t="shared" si="29"/>
        <v>1.5382044082296991</v>
      </c>
      <c r="L320" s="23">
        <f t="shared" si="29"/>
        <v>1.0123189294102026</v>
      </c>
      <c r="M320" s="26">
        <f>K320*'Social Cost of Carbon'!$C$5</f>
        <v>153.82044082296991</v>
      </c>
      <c r="N320" s="26">
        <f>L320*'Social Cost of Carbon'!$C$5</f>
        <v>101.23189294102026</v>
      </c>
      <c r="O320" s="23">
        <f t="shared" si="30"/>
        <v>0.21267272343394911</v>
      </c>
      <c r="P320" s="23">
        <f t="shared" si="31"/>
        <v>0.1399635981730056</v>
      </c>
      <c r="Q320" s="27"/>
    </row>
    <row r="321" spans="1:17" x14ac:dyDescent="0.25">
      <c r="A321" s="24">
        <f t="shared" si="32"/>
        <v>2016</v>
      </c>
      <c r="B321" s="32">
        <v>42684</v>
      </c>
      <c r="C321" s="28">
        <f>'Bitcoin Data'!C321</f>
        <v>715.533997</v>
      </c>
      <c r="D321" s="26">
        <f>'Bitcoin Data'!K321</f>
        <v>2064.5631123197904</v>
      </c>
      <c r="E321" s="25">
        <f>'Bitcoin Data'!J321</f>
        <v>2984.7785867494908</v>
      </c>
      <c r="F321" s="25">
        <f t="shared" si="28"/>
        <v>6.1622637686449941</v>
      </c>
      <c r="G321" s="23">
        <f>'Emissions Factors'!$AB$39/1000</f>
        <v>0.49266147344102867</v>
      </c>
      <c r="H321" s="23">
        <f>'Emissions Factors'!$AE$39/1000</f>
        <v>0.32422903788805163</v>
      </c>
      <c r="I321" s="26">
        <f t="shared" si="33"/>
        <v>3035.9099479929091</v>
      </c>
      <c r="J321" s="26">
        <f t="shared" si="34"/>
        <v>1997.9848529201656</v>
      </c>
      <c r="K321" s="23">
        <f t="shared" si="29"/>
        <v>1.4704854164432355</v>
      </c>
      <c r="L321" s="23">
        <f t="shared" si="29"/>
        <v>0.96775188949064594</v>
      </c>
      <c r="M321" s="26">
        <f>K321*'Social Cost of Carbon'!$C$5</f>
        <v>147.04854164432356</v>
      </c>
      <c r="N321" s="26">
        <f>L321*'Social Cost of Carbon'!$C$5</f>
        <v>96.775188949064599</v>
      </c>
      <c r="O321" s="23">
        <f t="shared" si="30"/>
        <v>0.20550881196539927</v>
      </c>
      <c r="P321" s="23">
        <f t="shared" si="31"/>
        <v>0.13524890411190987</v>
      </c>
      <c r="Q321" s="27"/>
    </row>
    <row r="322" spans="1:17" x14ac:dyDescent="0.25">
      <c r="A322" s="24">
        <f t="shared" si="32"/>
        <v>2016</v>
      </c>
      <c r="B322" s="32">
        <v>42685</v>
      </c>
      <c r="C322" s="28">
        <f>'Bitcoin Data'!C322</f>
        <v>716.41101100000003</v>
      </c>
      <c r="D322" s="26">
        <f>'Bitcoin Data'!K322</f>
        <v>2053.0643186191623</v>
      </c>
      <c r="E322" s="25">
        <f>'Bitcoin Data'!J322</f>
        <v>3043.5462883082046</v>
      </c>
      <c r="F322" s="25">
        <f t="shared" si="28"/>
        <v>6.2485962865913649</v>
      </c>
      <c r="G322" s="23">
        <f>'Emissions Factors'!$AB$39/1000</f>
        <v>0.49266147344102867</v>
      </c>
      <c r="H322" s="23">
        <f>'Emissions Factors'!$AE$39/1000</f>
        <v>0.32422903788805163</v>
      </c>
      <c r="I322" s="26">
        <f t="shared" si="33"/>
        <v>3078.4426534902423</v>
      </c>
      <c r="J322" s="26">
        <f t="shared" si="34"/>
        <v>2025.9763621523703</v>
      </c>
      <c r="K322" s="23">
        <f t="shared" si="29"/>
        <v>1.499437998883894</v>
      </c>
      <c r="L322" s="23">
        <f t="shared" si="29"/>
        <v>0.9868060848259198</v>
      </c>
      <c r="M322" s="26">
        <f>K322*'Social Cost of Carbon'!$C$5</f>
        <v>149.94379988838941</v>
      </c>
      <c r="N322" s="26">
        <f>L322*'Social Cost of Carbon'!$C$5</f>
        <v>98.680608482591978</v>
      </c>
      <c r="O322" s="23">
        <f t="shared" si="30"/>
        <v>0.20929856965639157</v>
      </c>
      <c r="P322" s="23">
        <f t="shared" si="31"/>
        <v>0.13774300920479846</v>
      </c>
      <c r="Q322" s="27"/>
    </row>
    <row r="323" spans="1:17" x14ac:dyDescent="0.25">
      <c r="A323" s="24">
        <f t="shared" si="32"/>
        <v>2016</v>
      </c>
      <c r="B323" s="32">
        <v>42686</v>
      </c>
      <c r="C323" s="28">
        <f>'Bitcoin Data'!C323</f>
        <v>705.05401600000005</v>
      </c>
      <c r="D323" s="26">
        <f>'Bitcoin Data'!K323</f>
        <v>2122.4776276539751</v>
      </c>
      <c r="E323" s="25">
        <f>'Bitcoin Data'!J323</f>
        <v>2984.6412583720053</v>
      </c>
      <c r="F323" s="25">
        <f t="shared" si="28"/>
        <v>6.3348342974675882</v>
      </c>
      <c r="G323" s="23">
        <f>'Emissions Factors'!$AB$39/1000</f>
        <v>0.49266147344102867</v>
      </c>
      <c r="H323" s="23">
        <f>'Emissions Factors'!$AE$39/1000</f>
        <v>0.32422903788805163</v>
      </c>
      <c r="I323" s="26">
        <f t="shared" si="33"/>
        <v>3120.9287989951458</v>
      </c>
      <c r="J323" s="26">
        <f t="shared" si="34"/>
        <v>2053.9372294481477</v>
      </c>
      <c r="K323" s="23">
        <f t="shared" si="29"/>
        <v>1.470417760042438</v>
      </c>
      <c r="L323" s="23">
        <f t="shared" si="29"/>
        <v>0.96770736364293897</v>
      </c>
      <c r="M323" s="26">
        <f>K323*'Social Cost of Carbon'!$C$5</f>
        <v>147.04177600424379</v>
      </c>
      <c r="N323" s="26">
        <f>L323*'Social Cost of Carbon'!$C$5</f>
        <v>96.770736364293896</v>
      </c>
      <c r="O323" s="23">
        <f t="shared" si="30"/>
        <v>0.2085539159658425</v>
      </c>
      <c r="P323" s="23">
        <f t="shared" si="31"/>
        <v>0.13725293972978928</v>
      </c>
      <c r="Q323" s="27"/>
    </row>
    <row r="324" spans="1:17" x14ac:dyDescent="0.25">
      <c r="A324" s="24">
        <f t="shared" si="32"/>
        <v>2016</v>
      </c>
      <c r="B324" s="32">
        <v>42687</v>
      </c>
      <c r="C324" s="28">
        <f>'Bitcoin Data'!C324</f>
        <v>702.03100600000005</v>
      </c>
      <c r="D324" s="26">
        <f>'Bitcoin Data'!K324</f>
        <v>1758.2719955974533</v>
      </c>
      <c r="E324" s="25">
        <f>'Bitcoin Data'!J324</f>
        <v>3590.0269279067725</v>
      </c>
      <c r="F324" s="25">
        <f t="shared" si="28"/>
        <v>6.3122438107792354</v>
      </c>
      <c r="G324" s="23">
        <f>'Emissions Factors'!$AB$39/1000</f>
        <v>0.49266147344102867</v>
      </c>
      <c r="H324" s="23">
        <f>'Emissions Factors'!$AE$39/1000</f>
        <v>0.32422903788805163</v>
      </c>
      <c r="I324" s="26">
        <f t="shared" si="33"/>
        <v>3109.7993365375119</v>
      </c>
      <c r="J324" s="26">
        <f t="shared" si="34"/>
        <v>2046.6127376837599</v>
      </c>
      <c r="K324" s="23">
        <f t="shared" si="29"/>
        <v>1.7686679559955201</v>
      </c>
      <c r="L324" s="23">
        <f t="shared" si="29"/>
        <v>1.1639909768274106</v>
      </c>
      <c r="M324" s="26">
        <f>K324*'Social Cost of Carbon'!$C$5</f>
        <v>176.86679559955201</v>
      </c>
      <c r="N324" s="26">
        <f>L324*'Social Cost of Carbon'!$C$5</f>
        <v>116.39909768274106</v>
      </c>
      <c r="O324" s="23">
        <f t="shared" si="30"/>
        <v>0.25193587475187956</v>
      </c>
      <c r="P324" s="23">
        <f t="shared" si="31"/>
        <v>0.16580335724194645</v>
      </c>
      <c r="Q324" s="27"/>
    </row>
    <row r="325" spans="1:17" x14ac:dyDescent="0.25">
      <c r="A325" s="24">
        <f t="shared" si="32"/>
        <v>2016</v>
      </c>
      <c r="B325" s="32">
        <v>42688</v>
      </c>
      <c r="C325" s="28">
        <f>'Bitcoin Data'!C325</f>
        <v>705.02099599999997</v>
      </c>
      <c r="D325" s="26">
        <f>'Bitcoin Data'!K325</f>
        <v>2132.5251412040238</v>
      </c>
      <c r="E325" s="25">
        <f>'Bitcoin Data'!J325</f>
        <v>2967.3891099794578</v>
      </c>
      <c r="F325" s="25">
        <f t="shared" si="28"/>
        <v>6.3280318807662264</v>
      </c>
      <c r="G325" s="23">
        <f>'Emissions Factors'!$AB$39/1000</f>
        <v>0.49266147344102867</v>
      </c>
      <c r="H325" s="23">
        <f>'Emissions Factors'!$AE$39/1000</f>
        <v>0.32422903788805163</v>
      </c>
      <c r="I325" s="26">
        <f t="shared" si="33"/>
        <v>3117.5775103600931</v>
      </c>
      <c r="J325" s="26">
        <f t="shared" si="34"/>
        <v>2051.7316884257511</v>
      </c>
      <c r="K325" s="23">
        <f t="shared" si="29"/>
        <v>1.4619182911953423</v>
      </c>
      <c r="L325" s="23">
        <f t="shared" si="29"/>
        <v>0.96211371616812147</v>
      </c>
      <c r="M325" s="26">
        <f>K325*'Social Cost of Carbon'!$C$5</f>
        <v>146.19182911953425</v>
      </c>
      <c r="N325" s="26">
        <f>L325*'Social Cost of Carbon'!$C$5</f>
        <v>96.211371616812144</v>
      </c>
      <c r="O325" s="23">
        <f t="shared" si="30"/>
        <v>0.20735812117506675</v>
      </c>
      <c r="P325" s="23">
        <f t="shared" si="31"/>
        <v>0.13646596649273712</v>
      </c>
      <c r="Q325" s="27"/>
    </row>
    <row r="326" spans="1:17" x14ac:dyDescent="0.25">
      <c r="A326" s="24">
        <f t="shared" si="32"/>
        <v>2016</v>
      </c>
      <c r="B326" s="32">
        <v>42689</v>
      </c>
      <c r="C326" s="28">
        <f>'Bitcoin Data'!C326</f>
        <v>711.61901899999998</v>
      </c>
      <c r="D326" s="26">
        <f>'Bitcoin Data'!K326</f>
        <v>1954.025654705297</v>
      </c>
      <c r="E326" s="25">
        <f>'Bitcoin Data'!J326</f>
        <v>3266.1478507356355</v>
      </c>
      <c r="F326" s="25">
        <f t="shared" si="28"/>
        <v>6.3821366923979985</v>
      </c>
      <c r="G326" s="23">
        <f>'Emissions Factors'!$AB$39/1000</f>
        <v>0.49266147344102867</v>
      </c>
      <c r="H326" s="23">
        <f>'Emissions Factors'!$AE$39/1000</f>
        <v>0.32422903788805163</v>
      </c>
      <c r="I326" s="26">
        <f t="shared" si="33"/>
        <v>3144.2328665788509</v>
      </c>
      <c r="J326" s="26">
        <f t="shared" si="34"/>
        <v>2069.2740394462353</v>
      </c>
      <c r="K326" s="23">
        <f t="shared" si="29"/>
        <v>1.609105212619667</v>
      </c>
      <c r="L326" s="23">
        <f t="shared" si="29"/>
        <v>1.0589799752441427</v>
      </c>
      <c r="M326" s="26">
        <f>K326*'Social Cost of Carbon'!$C$5</f>
        <v>160.91052126196669</v>
      </c>
      <c r="N326" s="26">
        <f>L326*'Social Cost of Carbon'!$C$5</f>
        <v>105.89799752441427</v>
      </c>
      <c r="O326" s="23">
        <f t="shared" si="30"/>
        <v>0.22611891611340801</v>
      </c>
      <c r="P326" s="23">
        <f t="shared" si="31"/>
        <v>0.14881277017192013</v>
      </c>
      <c r="Q326" s="27"/>
    </row>
    <row r="327" spans="1:17" x14ac:dyDescent="0.25">
      <c r="A327" s="24">
        <f t="shared" si="32"/>
        <v>2016</v>
      </c>
      <c r="B327" s="32">
        <v>42690</v>
      </c>
      <c r="C327" s="28">
        <f>'Bitcoin Data'!C327</f>
        <v>744.19799799999998</v>
      </c>
      <c r="D327" s="26">
        <f>'Bitcoin Data'!K327</f>
        <v>2144.4994077893148</v>
      </c>
      <c r="E327" s="25">
        <f>'Bitcoin Data'!J327</f>
        <v>2986.3624263836391</v>
      </c>
      <c r="F327" s="25">
        <f t="shared" ref="F327:F390" si="35">E327*D327/1000000</f>
        <v>6.4042524548239754</v>
      </c>
      <c r="G327" s="23">
        <f>'Emissions Factors'!$AB$39/1000</f>
        <v>0.49266147344102867</v>
      </c>
      <c r="H327" s="23">
        <f>'Emissions Factors'!$AE$39/1000</f>
        <v>0.32422903788805163</v>
      </c>
      <c r="I327" s="26">
        <f t="shared" si="33"/>
        <v>3155.1284506819047</v>
      </c>
      <c r="J327" s="26">
        <f t="shared" si="34"/>
        <v>2076.4446118197702</v>
      </c>
      <c r="K327" s="23">
        <f t="shared" ref="K327:L390" si="36">$E327*G327/1000</f>
        <v>1.4712657132110891</v>
      </c>
      <c r="L327" s="23">
        <f t="shared" si="36"/>
        <v>0.96826541629139462</v>
      </c>
      <c r="M327" s="26">
        <f>K327*'Social Cost of Carbon'!$C$5</f>
        <v>147.12657132110891</v>
      </c>
      <c r="N327" s="26">
        <f>L327*'Social Cost of Carbon'!$C$5</f>
        <v>96.826541629139456</v>
      </c>
      <c r="O327" s="23">
        <f t="shared" ref="O327:O390" si="37">M327/$C327</f>
        <v>0.19769815521743572</v>
      </c>
      <c r="P327" s="23">
        <f t="shared" ref="P327:P390" si="38">N327/$C327</f>
        <v>0.13010857579482424</v>
      </c>
      <c r="Q327" s="27"/>
    </row>
    <row r="328" spans="1:17" x14ac:dyDescent="0.25">
      <c r="A328" s="24">
        <f t="shared" ref="A328:A391" si="39">YEAR(B328)</f>
        <v>2016</v>
      </c>
      <c r="B328" s="32">
        <v>42691</v>
      </c>
      <c r="C328" s="28">
        <f>'Bitcoin Data'!C328</f>
        <v>740.97699</v>
      </c>
      <c r="D328" s="26">
        <f>'Bitcoin Data'!K328</f>
        <v>1975.0416930243268</v>
      </c>
      <c r="E328" s="25">
        <f>'Bitcoin Data'!J328</f>
        <v>3227.9234936492812</v>
      </c>
      <c r="F328" s="25">
        <f t="shared" si="35"/>
        <v>6.3752834818500768</v>
      </c>
      <c r="G328" s="23">
        <f>'Emissions Factors'!$AB$39/1000</f>
        <v>0.49266147344102867</v>
      </c>
      <c r="H328" s="23">
        <f>'Emissions Factors'!$AE$39/1000</f>
        <v>0.32422903788805163</v>
      </c>
      <c r="I328" s="26">
        <f t="shared" ref="I328:I391" si="40">F328*G328*1000</f>
        <v>3140.8565537725103</v>
      </c>
      <c r="J328" s="26">
        <f t="shared" ref="J328:J391" si="41">$F328*H328*1000</f>
        <v>2067.0520295838382</v>
      </c>
      <c r="K328" s="23">
        <f t="shared" si="36"/>
        <v>1.590273544536168</v>
      </c>
      <c r="L328" s="23">
        <f t="shared" si="36"/>
        <v>1.0465865287221447</v>
      </c>
      <c r="M328" s="26">
        <f>K328*'Social Cost of Carbon'!$C$5</f>
        <v>159.02735445361679</v>
      </c>
      <c r="N328" s="26">
        <f>L328*'Social Cost of Carbon'!$C$5</f>
        <v>104.65865287221447</v>
      </c>
      <c r="O328" s="23">
        <f t="shared" si="37"/>
        <v>0.21461847884590424</v>
      </c>
      <c r="P328" s="23">
        <f t="shared" si="38"/>
        <v>0.14124413346791576</v>
      </c>
      <c r="Q328" s="27"/>
    </row>
    <row r="329" spans="1:17" x14ac:dyDescent="0.25">
      <c r="A329" s="24">
        <f t="shared" si="39"/>
        <v>2016</v>
      </c>
      <c r="B329" s="32">
        <v>42692</v>
      </c>
      <c r="C329" s="28">
        <f>'Bitcoin Data'!C329</f>
        <v>751.58502199999998</v>
      </c>
      <c r="D329" s="26">
        <f>'Bitcoin Data'!K329</f>
        <v>1849.9785882107847</v>
      </c>
      <c r="E329" s="25">
        <f>'Bitcoin Data'!J329</f>
        <v>3429.8027761589196</v>
      </c>
      <c r="F329" s="25">
        <f t="shared" si="35"/>
        <v>6.3450616976799079</v>
      </c>
      <c r="G329" s="23">
        <f>'Emissions Factors'!$AB$39/1000</f>
        <v>0.49266147344102867</v>
      </c>
      <c r="H329" s="23">
        <f>'Emissions Factors'!$AE$39/1000</f>
        <v>0.32422903788805163</v>
      </c>
      <c r="I329" s="26">
        <f t="shared" si="40"/>
        <v>3125.9674450532184</v>
      </c>
      <c r="J329" s="26">
        <f t="shared" si="41"/>
        <v>2057.2532495790838</v>
      </c>
      <c r="K329" s="23">
        <f t="shared" si="36"/>
        <v>1.689731689314584</v>
      </c>
      <c r="L329" s="23">
        <f t="shared" si="36"/>
        <v>1.1120416542597751</v>
      </c>
      <c r="M329" s="26">
        <f>K329*'Social Cost of Carbon'!$C$5</f>
        <v>168.97316893145839</v>
      </c>
      <c r="N329" s="26">
        <f>L329*'Social Cost of Carbon'!$C$5</f>
        <v>111.20416542597751</v>
      </c>
      <c r="O329" s="23">
        <f t="shared" si="37"/>
        <v>0.22482242725089643</v>
      </c>
      <c r="P329" s="23">
        <f t="shared" si="38"/>
        <v>0.14795952842442023</v>
      </c>
      <c r="Q329" s="27"/>
    </row>
    <row r="330" spans="1:17" x14ac:dyDescent="0.25">
      <c r="A330" s="24">
        <f t="shared" si="39"/>
        <v>2016</v>
      </c>
      <c r="B330" s="32">
        <v>42693</v>
      </c>
      <c r="C330" s="28">
        <f>'Bitcoin Data'!C330</f>
        <v>751.61602800000003</v>
      </c>
      <c r="D330" s="26">
        <f>'Bitcoin Data'!K330</f>
        <v>1775.3493164164272</v>
      </c>
      <c r="E330" s="25">
        <f>'Bitcoin Data'!J330</f>
        <v>3622.9051835210389</v>
      </c>
      <c r="F330" s="25">
        <f t="shared" si="35"/>
        <v>6.4319222410056067</v>
      </c>
      <c r="G330" s="23">
        <f>'Emissions Factors'!$AB$39/1000</f>
        <v>0.49266147344102867</v>
      </c>
      <c r="H330" s="23">
        <f>'Emissions Factors'!$AE$39/1000</f>
        <v>0.32422903788805163</v>
      </c>
      <c r="I330" s="26">
        <f t="shared" si="40"/>
        <v>3168.7602883119453</v>
      </c>
      <c r="J330" s="26">
        <f t="shared" si="41"/>
        <v>2085.4159599720087</v>
      </c>
      <c r="K330" s="23">
        <f t="shared" si="36"/>
        <v>1.7848658058506155</v>
      </c>
      <c r="L330" s="23">
        <f t="shared" si="36"/>
        <v>1.1746510620126616</v>
      </c>
      <c r="M330" s="26">
        <f>K330*'Social Cost of Carbon'!$C$5</f>
        <v>178.48658058506155</v>
      </c>
      <c r="N330" s="26">
        <f>L330*'Social Cost of Carbon'!$C$5</f>
        <v>117.46510620126615</v>
      </c>
      <c r="O330" s="23">
        <f t="shared" si="37"/>
        <v>0.23747042896357917</v>
      </c>
      <c r="P330" s="23">
        <f t="shared" si="38"/>
        <v>0.15628339714073547</v>
      </c>
      <c r="Q330" s="27"/>
    </row>
    <row r="331" spans="1:17" x14ac:dyDescent="0.25">
      <c r="A331" s="24">
        <f t="shared" si="39"/>
        <v>2016</v>
      </c>
      <c r="B331" s="32">
        <v>42694</v>
      </c>
      <c r="C331" s="28">
        <f>'Bitcoin Data'!C331</f>
        <v>731.02600099999995</v>
      </c>
      <c r="D331" s="26">
        <f>'Bitcoin Data'!K331</f>
        <v>1648.3437865165911</v>
      </c>
      <c r="E331" s="25">
        <f>'Bitcoin Data'!J331</f>
        <v>3786.9623835381021</v>
      </c>
      <c r="F331" s="25">
        <f t="shared" si="35"/>
        <v>6.2422159146770904</v>
      </c>
      <c r="G331" s="23">
        <f>'Emissions Factors'!$AB$39/1000</f>
        <v>0.49266147344102867</v>
      </c>
      <c r="H331" s="23">
        <f>'Emissions Factors'!$AE$39/1000</f>
        <v>0.32422903788805163</v>
      </c>
      <c r="I331" s="26">
        <f t="shared" si="40"/>
        <v>3075.2992900618538</v>
      </c>
      <c r="J331" s="26">
        <f t="shared" si="41"/>
        <v>2023.907660305237</v>
      </c>
      <c r="K331" s="23">
        <f t="shared" si="36"/>
        <v>1.8656904677396315</v>
      </c>
      <c r="L331" s="23">
        <f t="shared" si="36"/>
        <v>1.2278431701328016</v>
      </c>
      <c r="M331" s="26">
        <f>K331*'Social Cost of Carbon'!$C$5</f>
        <v>186.56904677396315</v>
      </c>
      <c r="N331" s="26">
        <f>L331*'Social Cost of Carbon'!$C$5</f>
        <v>122.78431701328016</v>
      </c>
      <c r="O331" s="23">
        <f t="shared" si="37"/>
        <v>0.25521533641587008</v>
      </c>
      <c r="P331" s="23">
        <f t="shared" si="38"/>
        <v>0.16796162769220047</v>
      </c>
      <c r="Q331" s="27"/>
    </row>
    <row r="332" spans="1:17" x14ac:dyDescent="0.25">
      <c r="A332" s="24">
        <f t="shared" si="39"/>
        <v>2016</v>
      </c>
      <c r="B332" s="32">
        <v>42695</v>
      </c>
      <c r="C332" s="28">
        <f>'Bitcoin Data'!C332</f>
        <v>739.24798599999997</v>
      </c>
      <c r="D332" s="26">
        <f>'Bitcoin Data'!K332</f>
        <v>1707.0535927496885</v>
      </c>
      <c r="E332" s="25">
        <f>'Bitcoin Data'!J332</f>
        <v>3650.8195619003404</v>
      </c>
      <c r="F332" s="25">
        <f t="shared" si="35"/>
        <v>6.2321446496228203</v>
      </c>
      <c r="G332" s="23">
        <f>'Emissions Factors'!$AB$39/1000</f>
        <v>0.49266147344102867</v>
      </c>
      <c r="H332" s="23">
        <f>'Emissions Factors'!$AE$39/1000</f>
        <v>0.32422903788805163</v>
      </c>
      <c r="I332" s="26">
        <f t="shared" si="40"/>
        <v>3070.3375657808019</v>
      </c>
      <c r="J332" s="26">
        <f t="shared" si="41"/>
        <v>2020.6422637263754</v>
      </c>
      <c r="K332" s="23">
        <f t="shared" si="36"/>
        <v>1.7986181446331524</v>
      </c>
      <c r="L332" s="23">
        <f t="shared" si="36"/>
        <v>1.1837017140578254</v>
      </c>
      <c r="M332" s="26">
        <f>K332*'Social Cost of Carbon'!$C$5</f>
        <v>179.86181446331523</v>
      </c>
      <c r="N332" s="26">
        <f>L332*'Social Cost of Carbon'!$C$5</f>
        <v>118.37017140578254</v>
      </c>
      <c r="O332" s="23">
        <f t="shared" si="37"/>
        <v>0.24330375986078809</v>
      </c>
      <c r="P332" s="23">
        <f t="shared" si="38"/>
        <v>0.16012241311102138</v>
      </c>
      <c r="Q332" s="27"/>
    </row>
    <row r="333" spans="1:17" x14ac:dyDescent="0.25">
      <c r="A333" s="24">
        <f t="shared" si="39"/>
        <v>2016</v>
      </c>
      <c r="B333" s="32">
        <v>42696</v>
      </c>
      <c r="C333" s="28">
        <f>'Bitcoin Data'!C333</f>
        <v>751.34698500000002</v>
      </c>
      <c r="D333" s="26">
        <f>'Bitcoin Data'!K333</f>
        <v>1659.5759320206973</v>
      </c>
      <c r="E333" s="25">
        <f>'Bitcoin Data'!J333</f>
        <v>3662.3629726548329</v>
      </c>
      <c r="F333" s="25">
        <f t="shared" si="35"/>
        <v>6.0779694437417362</v>
      </c>
      <c r="G333" s="23">
        <f>'Emissions Factors'!$AB$39/1000</f>
        <v>0.49266147344102867</v>
      </c>
      <c r="H333" s="23">
        <f>'Emissions Factors'!$AE$39/1000</f>
        <v>0.32422903788805163</v>
      </c>
      <c r="I333" s="26">
        <f t="shared" si="40"/>
        <v>2994.3813816833531</v>
      </c>
      <c r="J333" s="26">
        <f t="shared" si="41"/>
        <v>1970.6541850573597</v>
      </c>
      <c r="K333" s="23">
        <f t="shared" si="36"/>
        <v>1.8043051383839959</v>
      </c>
      <c r="L333" s="23">
        <f t="shared" si="36"/>
        <v>1.1874444230207011</v>
      </c>
      <c r="M333" s="26">
        <f>K333*'Social Cost of Carbon'!$C$5</f>
        <v>180.43051383839958</v>
      </c>
      <c r="N333" s="26">
        <f>L333*'Social Cost of Carbon'!$C$5</f>
        <v>118.74444230207011</v>
      </c>
      <c r="O333" s="23">
        <f t="shared" si="37"/>
        <v>0.24014272691651192</v>
      </c>
      <c r="P333" s="23">
        <f t="shared" si="38"/>
        <v>0.15804208264982939</v>
      </c>
      <c r="Q333" s="27"/>
    </row>
    <row r="334" spans="1:17" x14ac:dyDescent="0.25">
      <c r="A334" s="24">
        <f t="shared" si="39"/>
        <v>2016</v>
      </c>
      <c r="B334" s="32">
        <v>42697</v>
      </c>
      <c r="C334" s="28">
        <f>'Bitcoin Data'!C334</f>
        <v>744.59399399999995</v>
      </c>
      <c r="D334" s="26">
        <f>'Bitcoin Data'!K334</f>
        <v>1854.6945641888353</v>
      </c>
      <c r="E334" s="25">
        <f>'Bitcoin Data'!J334</f>
        <v>3287.9779971096555</v>
      </c>
      <c r="F334" s="25">
        <f t="shared" si="35"/>
        <v>6.0981949184117719</v>
      </c>
      <c r="G334" s="23">
        <f>'Emissions Factors'!$AB$39/1000</f>
        <v>0.49266147344102867</v>
      </c>
      <c r="H334" s="23">
        <f>'Emissions Factors'!$AE$39/1000</f>
        <v>0.32422903788805163</v>
      </c>
      <c r="I334" s="26">
        <f t="shared" si="40"/>
        <v>3004.345693835337</v>
      </c>
      <c r="J334" s="26">
        <f t="shared" si="41"/>
        <v>1977.2118712504544</v>
      </c>
      <c r="K334" s="23">
        <f t="shared" si="36"/>
        <v>1.6198600846977251</v>
      </c>
      <c r="L334" s="23">
        <f t="shared" si="36"/>
        <v>1.0660579425999466</v>
      </c>
      <c r="M334" s="26">
        <f>K334*'Social Cost of Carbon'!$C$5</f>
        <v>161.98600846977251</v>
      </c>
      <c r="N334" s="26">
        <f>L334*'Social Cost of Carbon'!$C$5</f>
        <v>106.60579425999465</v>
      </c>
      <c r="O334" s="23">
        <f t="shared" si="37"/>
        <v>0.21754944275010163</v>
      </c>
      <c r="P334" s="23">
        <f t="shared" si="38"/>
        <v>0.14317305151402371</v>
      </c>
      <c r="Q334" s="27"/>
    </row>
    <row r="335" spans="1:17" x14ac:dyDescent="0.25">
      <c r="A335" s="24">
        <f t="shared" si="39"/>
        <v>2016</v>
      </c>
      <c r="B335" s="32">
        <v>42698</v>
      </c>
      <c r="C335" s="28">
        <f>'Bitcoin Data'!C335</f>
        <v>740.28900099999998</v>
      </c>
      <c r="D335" s="26">
        <f>'Bitcoin Data'!K335</f>
        <v>2007.8726602935628</v>
      </c>
      <c r="E335" s="25">
        <f>'Bitcoin Data'!J335</f>
        <v>3091.5880411784447</v>
      </c>
      <c r="F335" s="25">
        <f t="shared" si="35"/>
        <v>6.2075151047727291</v>
      </c>
      <c r="G335" s="23">
        <f>'Emissions Factors'!$AB$39/1000</f>
        <v>0.49266147344102867</v>
      </c>
      <c r="H335" s="23">
        <f>'Emissions Factors'!$AE$39/1000</f>
        <v>0.32422903788805163</v>
      </c>
      <c r="I335" s="26">
        <f t="shared" si="40"/>
        <v>3058.2035379247741</v>
      </c>
      <c r="J335" s="26">
        <f t="shared" si="41"/>
        <v>2012.65665009601</v>
      </c>
      <c r="K335" s="23">
        <f t="shared" si="36"/>
        <v>1.5231063196396362</v>
      </c>
      <c r="L335" s="23">
        <f t="shared" si="36"/>
        <v>1.0023826161374934</v>
      </c>
      <c r="M335" s="26">
        <f>K335*'Social Cost of Carbon'!$C$5</f>
        <v>152.31063196396363</v>
      </c>
      <c r="N335" s="26">
        <f>L335*'Social Cost of Carbon'!$C$5</f>
        <v>100.23826161374933</v>
      </c>
      <c r="O335" s="23">
        <f t="shared" si="37"/>
        <v>0.20574482635594857</v>
      </c>
      <c r="P335" s="23">
        <f t="shared" si="38"/>
        <v>0.13540422926498313</v>
      </c>
      <c r="Q335" s="27"/>
    </row>
    <row r="336" spans="1:17" x14ac:dyDescent="0.25">
      <c r="A336" s="24">
        <f t="shared" si="39"/>
        <v>2016</v>
      </c>
      <c r="B336" s="32">
        <v>42699</v>
      </c>
      <c r="C336" s="28">
        <f>'Bitcoin Data'!C336</f>
        <v>741.64898700000003</v>
      </c>
      <c r="D336" s="26">
        <f>'Bitcoin Data'!K336</f>
        <v>1893.5784896127718</v>
      </c>
      <c r="E336" s="25">
        <f>'Bitcoin Data'!J336</f>
        <v>3313.5756526392524</v>
      </c>
      <c r="F336" s="25">
        <f t="shared" si="35"/>
        <v>6.2745155795422907</v>
      </c>
      <c r="G336" s="23">
        <f>'Emissions Factors'!$AB$39/1000</f>
        <v>0.49266147344102867</v>
      </c>
      <c r="H336" s="23">
        <f>'Emissions Factors'!$AE$39/1000</f>
        <v>0.32422903788805163</v>
      </c>
      <c r="I336" s="26">
        <f t="shared" si="40"/>
        <v>3091.2120905459947</v>
      </c>
      <c r="J336" s="26">
        <f t="shared" si="41"/>
        <v>2034.3801495685873</v>
      </c>
      <c r="K336" s="23">
        <f t="shared" si="36"/>
        <v>1.6324710633875723</v>
      </c>
      <c r="L336" s="23">
        <f t="shared" si="36"/>
        <v>1.0743574458244975</v>
      </c>
      <c r="M336" s="26">
        <f>K336*'Social Cost of Carbon'!$C$5</f>
        <v>163.24710633875722</v>
      </c>
      <c r="N336" s="26">
        <f>L336*'Social Cost of Carbon'!$C$5</f>
        <v>107.43574458244976</v>
      </c>
      <c r="O336" s="23">
        <f t="shared" si="37"/>
        <v>0.22011370500093086</v>
      </c>
      <c r="P336" s="23">
        <f t="shared" si="38"/>
        <v>0.14486063685872702</v>
      </c>
      <c r="Q336" s="27"/>
    </row>
    <row r="337" spans="1:17" x14ac:dyDescent="0.25">
      <c r="A337" s="24">
        <f t="shared" si="39"/>
        <v>2016</v>
      </c>
      <c r="B337" s="32">
        <v>42700</v>
      </c>
      <c r="C337" s="28">
        <f>'Bitcoin Data'!C337</f>
        <v>735.38201900000001</v>
      </c>
      <c r="D337" s="26">
        <f>'Bitcoin Data'!K337</f>
        <v>1912.6549604713362</v>
      </c>
      <c r="E337" s="25">
        <f>'Bitcoin Data'!J337</f>
        <v>3370.6481840029369</v>
      </c>
      <c r="F337" s="25">
        <f t="shared" si="35"/>
        <v>6.4468869691369184</v>
      </c>
      <c r="G337" s="23">
        <f>'Emissions Factors'!$AB$39/1000</f>
        <v>0.49266147344102867</v>
      </c>
      <c r="H337" s="23">
        <f>'Emissions Factors'!$AE$39/1000</f>
        <v>0.32422903788805163</v>
      </c>
      <c r="I337" s="26">
        <f t="shared" si="40"/>
        <v>3176.1328333227621</v>
      </c>
      <c r="J337" s="26">
        <f t="shared" si="41"/>
        <v>2090.26795937628</v>
      </c>
      <c r="K337" s="23">
        <f t="shared" si="36"/>
        <v>1.6605885007822143</v>
      </c>
      <c r="L337" s="23">
        <f t="shared" si="36"/>
        <v>1.0928620177583808</v>
      </c>
      <c r="M337" s="26">
        <f>K337*'Social Cost of Carbon'!$C$5</f>
        <v>166.05885007822144</v>
      </c>
      <c r="N337" s="26">
        <f>L337*'Social Cost of Carbon'!$C$5</f>
        <v>109.28620177583808</v>
      </c>
      <c r="O337" s="23">
        <f t="shared" si="37"/>
        <v>0.22581304109670031</v>
      </c>
      <c r="P337" s="23">
        <f t="shared" si="38"/>
        <v>0.14861146853230045</v>
      </c>
      <c r="Q337" s="27"/>
    </row>
    <row r="338" spans="1:17" x14ac:dyDescent="0.25">
      <c r="A338" s="24">
        <f t="shared" si="39"/>
        <v>2016</v>
      </c>
      <c r="B338" s="32">
        <v>42701</v>
      </c>
      <c r="C338" s="28">
        <f>'Bitcoin Data'!C338</f>
        <v>732.03497300000004</v>
      </c>
      <c r="D338" s="26">
        <f>'Bitcoin Data'!K338</f>
        <v>1813.2214060860445</v>
      </c>
      <c r="E338" s="25">
        <f>'Bitcoin Data'!J338</f>
        <v>3569.0777338792905</v>
      </c>
      <c r="F338" s="25">
        <f t="shared" si="35"/>
        <v>6.4715281470550003</v>
      </c>
      <c r="G338" s="23">
        <f>'Emissions Factors'!$AB$39/1000</f>
        <v>0.49266147344102867</v>
      </c>
      <c r="H338" s="23">
        <f>'Emissions Factors'!$AE$39/1000</f>
        <v>0.32422903788805163</v>
      </c>
      <c r="I338" s="26">
        <f t="shared" si="40"/>
        <v>3188.2725923432063</v>
      </c>
      <c r="J338" s="26">
        <f t="shared" si="41"/>
        <v>2098.2573447850882</v>
      </c>
      <c r="K338" s="23">
        <f t="shared" si="36"/>
        <v>1.7583470951985389</v>
      </c>
      <c r="L338" s="23">
        <f t="shared" si="36"/>
        <v>1.15719863980335</v>
      </c>
      <c r="M338" s="26">
        <f>K338*'Social Cost of Carbon'!$C$5</f>
        <v>175.8347095198539</v>
      </c>
      <c r="N338" s="26">
        <f>L338*'Social Cost of Carbon'!$C$5</f>
        <v>115.71986398033501</v>
      </c>
      <c r="O338" s="23">
        <f t="shared" si="37"/>
        <v>0.24019987569617646</v>
      </c>
      <c r="P338" s="23">
        <f t="shared" si="38"/>
        <v>0.15807969325030458</v>
      </c>
      <c r="Q338" s="27"/>
    </row>
    <row r="339" spans="1:17" x14ac:dyDescent="0.25">
      <c r="A339" s="24">
        <f t="shared" si="39"/>
        <v>2016</v>
      </c>
      <c r="B339" s="32">
        <v>42702</v>
      </c>
      <c r="C339" s="28">
        <f>'Bitcoin Data'!C339</f>
        <v>735.81298800000002</v>
      </c>
      <c r="D339" s="26">
        <f>'Bitcoin Data'!K339</f>
        <v>2035.8620689655186</v>
      </c>
      <c r="E339" s="25">
        <f>'Bitcoin Data'!J339</f>
        <v>3280.5343746002004</v>
      </c>
      <c r="F339" s="25">
        <f t="shared" si="35"/>
        <v>6.678715499186068</v>
      </c>
      <c r="G339" s="23">
        <f>'Emissions Factors'!$AB$39/1000</f>
        <v>0.49266147344102867</v>
      </c>
      <c r="H339" s="23">
        <f>'Emissions Factors'!$AE$39/1000</f>
        <v>0.32422903788805163</v>
      </c>
      <c r="I339" s="26">
        <f t="shared" si="40"/>
        <v>3290.3458185224436</v>
      </c>
      <c r="J339" s="26">
        <f t="shared" si="41"/>
        <v>2165.4335006291176</v>
      </c>
      <c r="K339" s="23">
        <f t="shared" si="36"/>
        <v>1.6161928986644782</v>
      </c>
      <c r="L339" s="23">
        <f t="shared" si="36"/>
        <v>1.0636445040353042</v>
      </c>
      <c r="M339" s="26">
        <f>K339*'Social Cost of Carbon'!$C$5</f>
        <v>161.61928986644782</v>
      </c>
      <c r="N339" s="26">
        <f>L339*'Social Cost of Carbon'!$C$5</f>
        <v>106.36445040353041</v>
      </c>
      <c r="O339" s="23">
        <f t="shared" si="37"/>
        <v>0.21964723714070647</v>
      </c>
      <c r="P339" s="23">
        <f t="shared" si="38"/>
        <v>0.14455364629080236</v>
      </c>
      <c r="Q339" s="27"/>
    </row>
    <row r="340" spans="1:17" x14ac:dyDescent="0.25">
      <c r="A340" s="24">
        <f t="shared" si="39"/>
        <v>2016</v>
      </c>
      <c r="B340" s="32">
        <v>42703</v>
      </c>
      <c r="C340" s="28">
        <f>'Bitcoin Data'!C340</f>
        <v>735.60400400000003</v>
      </c>
      <c r="D340" s="26">
        <f>'Bitcoin Data'!K340</f>
        <v>1863.0822131916234</v>
      </c>
      <c r="E340" s="25">
        <f>'Bitcoin Data'!J340</f>
        <v>3597.9099302913187</v>
      </c>
      <c r="F340" s="25">
        <f t="shared" si="35"/>
        <v>6.7032019957912699</v>
      </c>
      <c r="G340" s="23">
        <f>'Emissions Factors'!$AB$39/1000</f>
        <v>0.49266147344102867</v>
      </c>
      <c r="H340" s="23">
        <f>'Emissions Factors'!$AE$39/1000</f>
        <v>0.32422903788805163</v>
      </c>
      <c r="I340" s="26">
        <f t="shared" si="40"/>
        <v>3302.4093720193714</v>
      </c>
      <c r="J340" s="26">
        <f t="shared" si="41"/>
        <v>2173.3727338646709</v>
      </c>
      <c r="K340" s="23">
        <f t="shared" si="36"/>
        <v>1.7725516075654297</v>
      </c>
      <c r="L340" s="23">
        <f t="shared" si="36"/>
        <v>1.1665468751062213</v>
      </c>
      <c r="M340" s="26">
        <f>K340*'Social Cost of Carbon'!$C$5</f>
        <v>177.25516075654298</v>
      </c>
      <c r="N340" s="26">
        <f>L340*'Social Cost of Carbon'!$C$5</f>
        <v>116.65468751062214</v>
      </c>
      <c r="O340" s="23">
        <f t="shared" si="37"/>
        <v>0.24096546483254727</v>
      </c>
      <c r="P340" s="23">
        <f t="shared" si="38"/>
        <v>0.15858354070435721</v>
      </c>
      <c r="Q340" s="27"/>
    </row>
    <row r="341" spans="1:17" x14ac:dyDescent="0.25">
      <c r="A341" s="24">
        <f t="shared" si="39"/>
        <v>2016</v>
      </c>
      <c r="B341" s="32">
        <v>42704</v>
      </c>
      <c r="C341" s="28">
        <f>'Bitcoin Data'!C341</f>
        <v>745.69097899999997</v>
      </c>
      <c r="D341" s="26">
        <f>'Bitcoin Data'!K341</f>
        <v>1785.1447461849193</v>
      </c>
      <c r="E341" s="25">
        <f>'Bitcoin Data'!J341</f>
        <v>3666.5272264297432</v>
      </c>
      <c r="F341" s="25">
        <f t="shared" si="35"/>
        <v>6.54528181500502</v>
      </c>
      <c r="G341" s="23">
        <f>'Emissions Factors'!$AB$39/1000</f>
        <v>0.49266147344102867</v>
      </c>
      <c r="H341" s="23">
        <f>'Emissions Factors'!$AE$39/1000</f>
        <v>0.32422903788805163</v>
      </c>
      <c r="I341" s="26">
        <f t="shared" si="40"/>
        <v>3224.6081830671437</v>
      </c>
      <c r="J341" s="26">
        <f t="shared" si="41"/>
        <v>2122.1704255852378</v>
      </c>
      <c r="K341" s="23">
        <f t="shared" si="36"/>
        <v>1.8063567057845256</v>
      </c>
      <c r="L341" s="23">
        <f t="shared" si="36"/>
        <v>1.188794595015662</v>
      </c>
      <c r="M341" s="26">
        <f>K341*'Social Cost of Carbon'!$C$5</f>
        <v>180.63567057845256</v>
      </c>
      <c r="N341" s="26">
        <f>L341*'Social Cost of Carbon'!$C$5</f>
        <v>118.8794595015662</v>
      </c>
      <c r="O341" s="23">
        <f t="shared" si="37"/>
        <v>0.24223931315448108</v>
      </c>
      <c r="P341" s="23">
        <f t="shared" si="38"/>
        <v>0.15942188232045945</v>
      </c>
      <c r="Q341" s="27"/>
    </row>
    <row r="342" spans="1:17" x14ac:dyDescent="0.25">
      <c r="A342" s="24">
        <f t="shared" si="39"/>
        <v>2016</v>
      </c>
      <c r="B342" s="32">
        <v>42705</v>
      </c>
      <c r="C342" s="28">
        <f>'Bitcoin Data'!C342</f>
        <v>756.77398700000003</v>
      </c>
      <c r="D342" s="26">
        <f>'Bitcoin Data'!K342</f>
        <v>1828.2799002840757</v>
      </c>
      <c r="E342" s="25">
        <f>'Bitcoin Data'!J342</f>
        <v>3555.0912853245704</v>
      </c>
      <c r="F342" s="25">
        <f t="shared" si="35"/>
        <v>6.499701940633992</v>
      </c>
      <c r="G342" s="23">
        <f>'Emissions Factors'!$AB$39/1000</f>
        <v>0.49266147344102867</v>
      </c>
      <c r="H342" s="23">
        <f>'Emissions Factors'!$AE$39/1000</f>
        <v>0.32422903788805163</v>
      </c>
      <c r="I342" s="26">
        <f t="shared" si="40"/>
        <v>3202.1527350002561</v>
      </c>
      <c r="J342" s="26">
        <f t="shared" si="41"/>
        <v>2107.3921067708616</v>
      </c>
      <c r="K342" s="23">
        <f t="shared" si="36"/>
        <v>1.7514565108453632</v>
      </c>
      <c r="L342" s="23">
        <f t="shared" si="36"/>
        <v>1.1526638270449823</v>
      </c>
      <c r="M342" s="26">
        <f>K342*'Social Cost of Carbon'!$C$5</f>
        <v>175.14565108453633</v>
      </c>
      <c r="N342" s="26">
        <f>L342*'Social Cost of Carbon'!$C$5</f>
        <v>115.26638270449823</v>
      </c>
      <c r="O342" s="23">
        <f t="shared" si="37"/>
        <v>0.23143719801845716</v>
      </c>
      <c r="P342" s="23">
        <f t="shared" si="38"/>
        <v>0.15231282349098269</v>
      </c>
      <c r="Q342" s="27"/>
    </row>
    <row r="343" spans="1:17" x14ac:dyDescent="0.25">
      <c r="A343" s="24">
        <f t="shared" si="39"/>
        <v>2016</v>
      </c>
      <c r="B343" s="32">
        <v>42706</v>
      </c>
      <c r="C343" s="28">
        <f>'Bitcoin Data'!C343</f>
        <v>777.94397000000004</v>
      </c>
      <c r="D343" s="26">
        <f>'Bitcoin Data'!K343</f>
        <v>1779.2421746293364</v>
      </c>
      <c r="E343" s="25">
        <f>'Bitcoin Data'!J343</f>
        <v>3621.7206328376983</v>
      </c>
      <c r="F343" s="25">
        <f t="shared" si="35"/>
        <v>6.4439180946700825</v>
      </c>
      <c r="G343" s="23">
        <f>'Emissions Factors'!$AB$39/1000</f>
        <v>0.49266147344102867</v>
      </c>
      <c r="H343" s="23">
        <f>'Emissions Factors'!$AE$39/1000</f>
        <v>0.32422903788805163</v>
      </c>
      <c r="I343" s="26">
        <f t="shared" si="40"/>
        <v>3174.6701832534686</v>
      </c>
      <c r="J343" s="26">
        <f t="shared" si="41"/>
        <v>2089.3053640642875</v>
      </c>
      <c r="K343" s="23">
        <f t="shared" si="36"/>
        <v>1.7842822233655953</v>
      </c>
      <c r="L343" s="23">
        <f t="shared" si="36"/>
        <v>1.1742669962842724</v>
      </c>
      <c r="M343" s="26">
        <f>K343*'Social Cost of Carbon'!$C$5</f>
        <v>178.42822233655951</v>
      </c>
      <c r="N343" s="26">
        <f>L343*'Social Cost of Carbon'!$C$5</f>
        <v>117.42669962842724</v>
      </c>
      <c r="O343" s="23">
        <f t="shared" si="37"/>
        <v>0.22935870604737704</v>
      </c>
      <c r="P343" s="23">
        <f t="shared" si="38"/>
        <v>0.15094493197039272</v>
      </c>
      <c r="Q343" s="27"/>
    </row>
    <row r="344" spans="1:17" x14ac:dyDescent="0.25">
      <c r="A344" s="24">
        <f t="shared" si="39"/>
        <v>2016</v>
      </c>
      <c r="B344" s="32">
        <v>42707</v>
      </c>
      <c r="C344" s="28">
        <f>'Bitcoin Data'!C344</f>
        <v>771.15502900000001</v>
      </c>
      <c r="D344" s="26">
        <f>'Bitcoin Data'!K344</f>
        <v>2147.5889337202461</v>
      </c>
      <c r="E344" s="25">
        <f>'Bitcoin Data'!J344</f>
        <v>3100.1142131007227</v>
      </c>
      <c r="F344" s="25">
        <f t="shared" si="35"/>
        <v>6.6577709773239615</v>
      </c>
      <c r="G344" s="23">
        <f>'Emissions Factors'!$AB$39/1000</f>
        <v>0.49266147344102867</v>
      </c>
      <c r="H344" s="23">
        <f>'Emissions Factors'!$AE$39/1000</f>
        <v>0.32422903788805163</v>
      </c>
      <c r="I344" s="26">
        <f t="shared" si="40"/>
        <v>3280.0272595213405</v>
      </c>
      <c r="J344" s="26">
        <f t="shared" si="41"/>
        <v>2158.6426784567416</v>
      </c>
      <c r="K344" s="23">
        <f t="shared" si="36"/>
        <v>1.5273068360616771</v>
      </c>
      <c r="L344" s="23">
        <f t="shared" si="36"/>
        <v>1.0051470486567216</v>
      </c>
      <c r="M344" s="26">
        <f>K344*'Social Cost of Carbon'!$C$5</f>
        <v>152.7306836061677</v>
      </c>
      <c r="N344" s="26">
        <f>L344*'Social Cost of Carbon'!$C$5</f>
        <v>100.51470486567216</v>
      </c>
      <c r="O344" s="23">
        <f t="shared" si="37"/>
        <v>0.19805444801964417</v>
      </c>
      <c r="P344" s="23">
        <f t="shared" si="38"/>
        <v>0.13034305825122508</v>
      </c>
      <c r="Q344" s="27"/>
    </row>
    <row r="345" spans="1:17" x14ac:dyDescent="0.25">
      <c r="A345" s="24">
        <f t="shared" si="39"/>
        <v>2016</v>
      </c>
      <c r="B345" s="32">
        <v>42708</v>
      </c>
      <c r="C345" s="28">
        <f>'Bitcoin Data'!C345</f>
        <v>773.87200900000005</v>
      </c>
      <c r="D345" s="26">
        <f>'Bitcoin Data'!K345</f>
        <v>1861.1583335273995</v>
      </c>
      <c r="E345" s="25">
        <f>'Bitcoin Data'!J345</f>
        <v>3524.9309833174661</v>
      </c>
      <c r="F345" s="25">
        <f t="shared" si="35"/>
        <v>6.5604546747102326</v>
      </c>
      <c r="G345" s="23">
        <f>'Emissions Factors'!$AB$39/1000</f>
        <v>0.49266147344102867</v>
      </c>
      <c r="H345" s="23">
        <f>'Emissions Factors'!$AE$39/1000</f>
        <v>0.32422903788805163</v>
      </c>
      <c r="I345" s="26">
        <f t="shared" si="40"/>
        <v>3232.0832664858276</v>
      </c>
      <c r="J345" s="26">
        <f t="shared" si="41"/>
        <v>2127.0899072894695</v>
      </c>
      <c r="K345" s="23">
        <f t="shared" si="36"/>
        <v>1.7365976920191168</v>
      </c>
      <c r="L345" s="23">
        <f t="shared" si="36"/>
        <v>1.1428849813428057</v>
      </c>
      <c r="M345" s="26">
        <f>K345*'Social Cost of Carbon'!$C$5</f>
        <v>173.65976920191167</v>
      </c>
      <c r="N345" s="26">
        <f>L345*'Social Cost of Carbon'!$C$5</f>
        <v>114.28849813428057</v>
      </c>
      <c r="O345" s="23">
        <f t="shared" si="37"/>
        <v>0.22440373496169658</v>
      </c>
      <c r="P345" s="23">
        <f t="shared" si="38"/>
        <v>0.14768397978622402</v>
      </c>
      <c r="Q345" s="27"/>
    </row>
    <row r="346" spans="1:17" x14ac:dyDescent="0.25">
      <c r="A346" s="24">
        <f t="shared" si="39"/>
        <v>2016</v>
      </c>
      <c r="B346" s="32">
        <v>42709</v>
      </c>
      <c r="C346" s="28">
        <f>'Bitcoin Data'!C346</f>
        <v>758.70001200000002</v>
      </c>
      <c r="D346" s="26">
        <f>'Bitcoin Data'!K346</f>
        <v>1898.1984690455822</v>
      </c>
      <c r="E346" s="25">
        <f>'Bitcoin Data'!J346</f>
        <v>3467.8468459748456</v>
      </c>
      <c r="F346" s="25">
        <f t="shared" si="35"/>
        <v>6.5826615739140024</v>
      </c>
      <c r="G346" s="23">
        <f>'Emissions Factors'!$AB$39/1000</f>
        <v>0.49266147344102867</v>
      </c>
      <c r="H346" s="23">
        <f>'Emissions Factors'!$AE$39/1000</f>
        <v>0.32422903788805163</v>
      </c>
      <c r="I346" s="26">
        <f t="shared" si="40"/>
        <v>3243.0237501681136</v>
      </c>
      <c r="J346" s="26">
        <f t="shared" si="41"/>
        <v>2134.2900288527844</v>
      </c>
      <c r="K346" s="23">
        <f t="shared" si="36"/>
        <v>1.7084745368057914</v>
      </c>
      <c r="L346" s="23">
        <f t="shared" si="36"/>
        <v>1.1243766464135385</v>
      </c>
      <c r="M346" s="26">
        <f>K346*'Social Cost of Carbon'!$C$5</f>
        <v>170.84745368057915</v>
      </c>
      <c r="N346" s="26">
        <f>L346*'Social Cost of Carbon'!$C$5</f>
        <v>112.43766464135385</v>
      </c>
      <c r="O346" s="23">
        <f t="shared" si="37"/>
        <v>0.22518446155050165</v>
      </c>
      <c r="P346" s="23">
        <f t="shared" si="38"/>
        <v>0.14819778945957607</v>
      </c>
      <c r="Q346" s="27"/>
    </row>
    <row r="347" spans="1:17" x14ac:dyDescent="0.25">
      <c r="A347" s="24">
        <f t="shared" si="39"/>
        <v>2016</v>
      </c>
      <c r="B347" s="32">
        <v>42710</v>
      </c>
      <c r="C347" s="28">
        <f>'Bitcoin Data'!C347</f>
        <v>764.22399900000005</v>
      </c>
      <c r="D347" s="26">
        <f>'Bitcoin Data'!K347</f>
        <v>1881.5549541806536</v>
      </c>
      <c r="E347" s="25">
        <f>'Bitcoin Data'!J347</f>
        <v>3536.1923508597315</v>
      </c>
      <c r="F347" s="25">
        <f t="shared" si="35"/>
        <v>6.6535402366958598</v>
      </c>
      <c r="G347" s="23">
        <f>'Emissions Factors'!$AB$39/1000</f>
        <v>0.49266147344102867</v>
      </c>
      <c r="H347" s="23">
        <f>'Emissions Factors'!$AE$39/1000</f>
        <v>0.32422903788805163</v>
      </c>
      <c r="I347" s="26">
        <f t="shared" si="40"/>
        <v>3277.9429366097529</v>
      </c>
      <c r="J347" s="26">
        <f t="shared" si="41"/>
        <v>2157.2709494933379</v>
      </c>
      <c r="K347" s="23">
        <f t="shared" si="36"/>
        <v>1.7421457339454502</v>
      </c>
      <c r="L347" s="23">
        <f t="shared" si="36"/>
        <v>1.1465362437063382</v>
      </c>
      <c r="M347" s="26">
        <f>K347*'Social Cost of Carbon'!$C$5</f>
        <v>174.21457339454503</v>
      </c>
      <c r="N347" s="26">
        <f>L347*'Social Cost of Carbon'!$C$5</f>
        <v>114.65362437063382</v>
      </c>
      <c r="O347" s="23">
        <f t="shared" si="37"/>
        <v>0.22796270939215169</v>
      </c>
      <c r="P347" s="23">
        <f t="shared" si="38"/>
        <v>0.15002620242319009</v>
      </c>
      <c r="Q347" s="27"/>
    </row>
    <row r="348" spans="1:17" x14ac:dyDescent="0.25">
      <c r="A348" s="24">
        <f t="shared" si="39"/>
        <v>2016</v>
      </c>
      <c r="B348" s="32">
        <v>42711</v>
      </c>
      <c r="C348" s="28">
        <f>'Bitcoin Data'!C348</f>
        <v>768.13201900000001</v>
      </c>
      <c r="D348" s="26">
        <f>'Bitcoin Data'!K348</f>
        <v>2153.3666406930388</v>
      </c>
      <c r="E348" s="25">
        <f>'Bitcoin Data'!J348</f>
        <v>3192.2904092602239</v>
      </c>
      <c r="F348" s="25">
        <f t="shared" si="35"/>
        <v>6.8741716747052939</v>
      </c>
      <c r="G348" s="23">
        <f>'Emissions Factors'!$AB$39/1000</f>
        <v>0.49266147344102867</v>
      </c>
      <c r="H348" s="23">
        <f>'Emissions Factors'!$AE$39/1000</f>
        <v>0.32422903788805163</v>
      </c>
      <c r="I348" s="26">
        <f t="shared" si="40"/>
        <v>3386.6395459468936</v>
      </c>
      <c r="J348" s="26">
        <f t="shared" si="41"/>
        <v>2228.8060683669937</v>
      </c>
      <c r="K348" s="23">
        <f t="shared" si="36"/>
        <v>1.5727184966778063</v>
      </c>
      <c r="L348" s="23">
        <f t="shared" si="36"/>
        <v>1.035033248053697</v>
      </c>
      <c r="M348" s="26">
        <f>K348*'Social Cost of Carbon'!$C$5</f>
        <v>157.27184966778063</v>
      </c>
      <c r="N348" s="26">
        <f>L348*'Social Cost of Carbon'!$C$5</f>
        <v>103.5033248053697</v>
      </c>
      <c r="O348" s="23">
        <f t="shared" si="37"/>
        <v>0.2047458584951666</v>
      </c>
      <c r="P348" s="23">
        <f t="shared" si="38"/>
        <v>0.13474679123533542</v>
      </c>
      <c r="Q348" s="27"/>
    </row>
    <row r="349" spans="1:17" x14ac:dyDescent="0.25">
      <c r="A349" s="24">
        <f t="shared" si="39"/>
        <v>2016</v>
      </c>
      <c r="B349" s="32">
        <v>42712</v>
      </c>
      <c r="C349" s="28">
        <f>'Bitcoin Data'!C349</f>
        <v>770.80999799999995</v>
      </c>
      <c r="D349" s="26">
        <f>'Bitcoin Data'!K349</f>
        <v>2010.2909444431275</v>
      </c>
      <c r="E349" s="25">
        <f>'Bitcoin Data'!J349</f>
        <v>3463.616947977881</v>
      </c>
      <c r="F349" s="25">
        <f t="shared" si="35"/>
        <v>6.9628777855396775</v>
      </c>
      <c r="G349" s="23">
        <f>'Emissions Factors'!$AB$39/1000</f>
        <v>0.49266147344102867</v>
      </c>
      <c r="H349" s="23">
        <f>'Emissions Factors'!$AE$39/1000</f>
        <v>0.32422903788805163</v>
      </c>
      <c r="I349" s="26">
        <f t="shared" si="40"/>
        <v>3430.3416292137845</v>
      </c>
      <c r="J349" s="26">
        <f t="shared" si="41"/>
        <v>2257.5671653376171</v>
      </c>
      <c r="K349" s="23">
        <f t="shared" si="36"/>
        <v>1.7063906290261015</v>
      </c>
      <c r="L349" s="23">
        <f t="shared" si="36"/>
        <v>1.1230051906556182</v>
      </c>
      <c r="M349" s="26">
        <f>K349*'Social Cost of Carbon'!$C$5</f>
        <v>170.63906290261016</v>
      </c>
      <c r="N349" s="26">
        <f>L349*'Social Cost of Carbon'!$C$5</f>
        <v>112.30051906556182</v>
      </c>
      <c r="O349" s="23">
        <f t="shared" si="37"/>
        <v>0.22137629681161736</v>
      </c>
      <c r="P349" s="23">
        <f t="shared" si="38"/>
        <v>0.14569157037005873</v>
      </c>
      <c r="Q349" s="27"/>
    </row>
    <row r="350" spans="1:17" x14ac:dyDescent="0.25">
      <c r="A350" s="24">
        <f t="shared" si="39"/>
        <v>2016</v>
      </c>
      <c r="B350" s="32">
        <v>42713</v>
      </c>
      <c r="C350" s="28">
        <f>'Bitcoin Data'!C350</f>
        <v>772.79400599999997</v>
      </c>
      <c r="D350" s="26">
        <f>'Bitcoin Data'!K350</f>
        <v>1681.9907017523626</v>
      </c>
      <c r="E350" s="25">
        <f>'Bitcoin Data'!J350</f>
        <v>3981.1759995081488</v>
      </c>
      <c r="F350" s="25">
        <f t="shared" si="35"/>
        <v>6.6963010132123753</v>
      </c>
      <c r="G350" s="23">
        <f>'Emissions Factors'!$AB$39/1000</f>
        <v>0.49266147344102867</v>
      </c>
      <c r="H350" s="23">
        <f>'Emissions Factors'!$AE$39/1000</f>
        <v>0.32422903788805163</v>
      </c>
      <c r="I350" s="26">
        <f t="shared" si="40"/>
        <v>3299.0095237738619</v>
      </c>
      <c r="J350" s="26">
        <f t="shared" si="41"/>
        <v>2171.135234922634</v>
      </c>
      <c r="K350" s="23">
        <f t="shared" si="36"/>
        <v>1.9613720339457448</v>
      </c>
      <c r="L350" s="23">
        <f t="shared" si="36"/>
        <v>1.2908128639835295</v>
      </c>
      <c r="M350" s="26">
        <f>K350*'Social Cost of Carbon'!$C$5</f>
        <v>196.13720339457447</v>
      </c>
      <c r="N350" s="26">
        <f>L350*'Social Cost of Carbon'!$C$5</f>
        <v>129.08128639835294</v>
      </c>
      <c r="O350" s="23">
        <f t="shared" si="37"/>
        <v>0.25380269757756696</v>
      </c>
      <c r="P350" s="23">
        <f t="shared" si="38"/>
        <v>0.16703194563643259</v>
      </c>
      <c r="Q350" s="27"/>
    </row>
    <row r="351" spans="1:17" x14ac:dyDescent="0.25">
      <c r="A351" s="24">
        <f t="shared" si="39"/>
        <v>2016</v>
      </c>
      <c r="B351" s="32">
        <v>42714</v>
      </c>
      <c r="C351" s="28">
        <f>'Bitcoin Data'!C351</f>
        <v>774.65002400000003</v>
      </c>
      <c r="D351" s="26">
        <f>'Bitcoin Data'!K351</f>
        <v>1618.0326194286511</v>
      </c>
      <c r="E351" s="25">
        <f>'Bitcoin Data'!J351</f>
        <v>4066.1148166053094</v>
      </c>
      <c r="F351" s="25">
        <f t="shared" si="35"/>
        <v>6.5791064076095385</v>
      </c>
      <c r="G351" s="23">
        <f>'Emissions Factors'!$AB$39/1000</f>
        <v>0.49266147344102867</v>
      </c>
      <c r="H351" s="23">
        <f>'Emissions Factors'!$AE$39/1000</f>
        <v>0.32422903788805163</v>
      </c>
      <c r="I351" s="26">
        <f t="shared" si="40"/>
        <v>3241.2722566982284</v>
      </c>
      <c r="J351" s="26">
        <f t="shared" si="41"/>
        <v>2133.1373407023561</v>
      </c>
      <c r="K351" s="23">
        <f t="shared" si="36"/>
        <v>2.0032181167291698</v>
      </c>
      <c r="L351" s="23">
        <f t="shared" si="36"/>
        <v>1.3183524949302909</v>
      </c>
      <c r="M351" s="26">
        <f>K351*'Social Cost of Carbon'!$C$5</f>
        <v>200.32181167291699</v>
      </c>
      <c r="N351" s="26">
        <f>L351*'Social Cost of Carbon'!$C$5</f>
        <v>131.8352494930291</v>
      </c>
      <c r="O351" s="23">
        <f t="shared" si="37"/>
        <v>0.25859653452088061</v>
      </c>
      <c r="P351" s="23">
        <f t="shared" si="38"/>
        <v>0.17018685265415945</v>
      </c>
      <c r="Q351" s="27"/>
    </row>
    <row r="352" spans="1:17" x14ac:dyDescent="0.25">
      <c r="A352" s="24">
        <f t="shared" si="39"/>
        <v>2016</v>
      </c>
      <c r="B352" s="32">
        <v>42715</v>
      </c>
      <c r="C352" s="28">
        <f>'Bitcoin Data'!C352</f>
        <v>769.73101799999995</v>
      </c>
      <c r="D352" s="26">
        <f>'Bitcoin Data'!K352</f>
        <v>2333.0175819605865</v>
      </c>
      <c r="E352" s="25">
        <f>'Bitcoin Data'!J352</f>
        <v>2927.9814219417271</v>
      </c>
      <c r="F352" s="25">
        <f t="shared" si="35"/>
        <v>6.8310321370440077</v>
      </c>
      <c r="G352" s="23">
        <f>'Emissions Factors'!$AB$39/1000</f>
        <v>0.49266147344102867</v>
      </c>
      <c r="H352" s="23">
        <f>'Emissions Factors'!$AE$39/1000</f>
        <v>0.32422903788805163</v>
      </c>
      <c r="I352" s="26">
        <f t="shared" si="40"/>
        <v>3365.3863577591196</v>
      </c>
      <c r="J352" s="26">
        <f t="shared" si="41"/>
        <v>2214.8189775761398</v>
      </c>
      <c r="K352" s="23">
        <f t="shared" si="36"/>
        <v>1.4425036415417696</v>
      </c>
      <c r="L352" s="23">
        <f t="shared" si="36"/>
        <v>0.9493365993902555</v>
      </c>
      <c r="M352" s="26">
        <f>K352*'Social Cost of Carbon'!$C$5</f>
        <v>144.25036415417696</v>
      </c>
      <c r="N352" s="26">
        <f>L352*'Social Cost of Carbon'!$C$5</f>
        <v>94.933659939025546</v>
      </c>
      <c r="O352" s="23">
        <f t="shared" si="37"/>
        <v>0.18740360045381071</v>
      </c>
      <c r="P352" s="23">
        <f t="shared" si="38"/>
        <v>0.12333355122636562</v>
      </c>
      <c r="Q352" s="27"/>
    </row>
    <row r="353" spans="1:17" x14ac:dyDescent="0.25">
      <c r="A353" s="24">
        <f t="shared" si="39"/>
        <v>2016</v>
      </c>
      <c r="B353" s="32">
        <v>42716</v>
      </c>
      <c r="C353" s="28">
        <f>'Bitcoin Data'!C353</f>
        <v>780.08697500000005</v>
      </c>
      <c r="D353" s="26">
        <f>'Bitcoin Data'!K353</f>
        <v>1956.4762988596524</v>
      </c>
      <c r="E353" s="25">
        <f>'Bitcoin Data'!J353</f>
        <v>3511.3725511150119</v>
      </c>
      <c r="F353" s="25">
        <f t="shared" si="35"/>
        <v>6.8699171727228743</v>
      </c>
      <c r="G353" s="23">
        <f>'Emissions Factors'!$AB$39/1000</f>
        <v>0.49266147344102867</v>
      </c>
      <c r="H353" s="23">
        <f>'Emissions Factors'!$AE$39/1000</f>
        <v>0.32422903788805163</v>
      </c>
      <c r="I353" s="26">
        <f t="shared" si="40"/>
        <v>3384.5435167314772</v>
      </c>
      <c r="J353" s="26">
        <f t="shared" si="41"/>
        <v>2227.4266352825412</v>
      </c>
      <c r="K353" s="23">
        <f t="shared" si="36"/>
        <v>1.7299179748327056</v>
      </c>
      <c r="L353" s="23">
        <f t="shared" si="36"/>
        <v>1.1384889439145336</v>
      </c>
      <c r="M353" s="26">
        <f>K353*'Social Cost of Carbon'!$C$5</f>
        <v>172.99179748327055</v>
      </c>
      <c r="N353" s="26">
        <f>L353*'Social Cost of Carbon'!$C$5</f>
        <v>113.84889439145336</v>
      </c>
      <c r="O353" s="23">
        <f t="shared" si="37"/>
        <v>0.22175962812771041</v>
      </c>
      <c r="P353" s="23">
        <f t="shared" si="38"/>
        <v>0.14594384734016788</v>
      </c>
      <c r="Q353" s="27"/>
    </row>
    <row r="354" spans="1:17" x14ac:dyDescent="0.25">
      <c r="A354" s="24">
        <f t="shared" si="39"/>
        <v>2016</v>
      </c>
      <c r="B354" s="32">
        <v>42717</v>
      </c>
      <c r="C354" s="28">
        <f>'Bitcoin Data'!C354</f>
        <v>780.55602999999996</v>
      </c>
      <c r="D354" s="26">
        <f>'Bitcoin Data'!K354</f>
        <v>2233.4789478576095</v>
      </c>
      <c r="E354" s="25">
        <f>'Bitcoin Data'!J354</f>
        <v>3083.7510623542021</v>
      </c>
      <c r="F354" s="25">
        <f t="shared" si="35"/>
        <v>6.8874930782016488</v>
      </c>
      <c r="G354" s="23">
        <f>'Emissions Factors'!$AB$39/1000</f>
        <v>0.49266147344102867</v>
      </c>
      <c r="H354" s="23">
        <f>'Emissions Factors'!$AE$39/1000</f>
        <v>0.32422903788805163</v>
      </c>
      <c r="I354" s="26">
        <f t="shared" si="40"/>
        <v>3393.2024882217102</v>
      </c>
      <c r="J354" s="26">
        <f t="shared" si="41"/>
        <v>2233.1252542059356</v>
      </c>
      <c r="K354" s="23">
        <f t="shared" si="36"/>
        <v>1.5192453421047587</v>
      </c>
      <c r="L354" s="23">
        <f t="shared" si="36"/>
        <v>0.99984164003336007</v>
      </c>
      <c r="M354" s="26">
        <f>K354*'Social Cost of Carbon'!$C$5</f>
        <v>151.92453421047588</v>
      </c>
      <c r="N354" s="26">
        <f>L354*'Social Cost of Carbon'!$C$5</f>
        <v>99.984164003336005</v>
      </c>
      <c r="O354" s="23">
        <f t="shared" si="37"/>
        <v>0.19463629562950899</v>
      </c>
      <c r="P354" s="23">
        <f t="shared" si="38"/>
        <v>0.12809351303497843</v>
      </c>
      <c r="Q354" s="27"/>
    </row>
    <row r="355" spans="1:17" x14ac:dyDescent="0.25">
      <c r="A355" s="24">
        <f t="shared" si="39"/>
        <v>2016</v>
      </c>
      <c r="B355" s="32">
        <v>42718</v>
      </c>
      <c r="C355" s="28">
        <f>'Bitcoin Data'!C355</f>
        <v>781.48101799999995</v>
      </c>
      <c r="D355" s="26">
        <f>'Bitcoin Data'!K355</f>
        <v>1783.9360197739945</v>
      </c>
      <c r="E355" s="25">
        <f>'Bitcoin Data'!J355</f>
        <v>3787.2828611135415</v>
      </c>
      <c r="F355" s="25">
        <f t="shared" si="35"/>
        <v>6.7562703130131565</v>
      </c>
      <c r="G355" s="23">
        <f>'Emissions Factors'!$AB$39/1000</f>
        <v>0.49266147344102867</v>
      </c>
      <c r="H355" s="23">
        <f>'Emissions Factors'!$AE$39/1000</f>
        <v>0.32422903788805163</v>
      </c>
      <c r="I355" s="26">
        <f t="shared" si="40"/>
        <v>3328.5540873749414</v>
      </c>
      <c r="J355" s="26">
        <f t="shared" si="41"/>
        <v>2190.5790232998611</v>
      </c>
      <c r="K355" s="23">
        <f t="shared" si="36"/>
        <v>1.865848354694152</v>
      </c>
      <c r="L355" s="23">
        <f t="shared" si="36"/>
        <v>1.2279470782687512</v>
      </c>
      <c r="M355" s="26">
        <f>K355*'Social Cost of Carbon'!$C$5</f>
        <v>186.5848354694152</v>
      </c>
      <c r="N355" s="26">
        <f>L355*'Social Cost of Carbon'!$C$5</f>
        <v>122.79470782687511</v>
      </c>
      <c r="O355" s="23">
        <f t="shared" si="37"/>
        <v>0.23875798793799391</v>
      </c>
      <c r="P355" s="23">
        <f t="shared" si="38"/>
        <v>0.15713076197440681</v>
      </c>
      <c r="Q355" s="27"/>
    </row>
    <row r="356" spans="1:17" x14ac:dyDescent="0.25">
      <c r="A356" s="24">
        <f t="shared" si="39"/>
        <v>2016</v>
      </c>
      <c r="B356" s="32">
        <v>42719</v>
      </c>
      <c r="C356" s="28">
        <f>'Bitcoin Data'!C356</f>
        <v>778.08801300000005</v>
      </c>
      <c r="D356" s="26">
        <f>'Bitcoin Data'!K356</f>
        <v>1536.514053345589</v>
      </c>
      <c r="E356" s="25">
        <f>'Bitcoin Data'!J356</f>
        <v>4405.6464645622364</v>
      </c>
      <c r="F356" s="25">
        <f t="shared" si="35"/>
        <v>6.7693377068721858</v>
      </c>
      <c r="G356" s="23">
        <f>'Emissions Factors'!$AB$39/1000</f>
        <v>0.49266147344102867</v>
      </c>
      <c r="H356" s="23">
        <f>'Emissions Factors'!$AE$39/1000</f>
        <v>0.32422903788805163</v>
      </c>
      <c r="I356" s="26">
        <f t="shared" si="40"/>
        <v>3334.9918888875654</v>
      </c>
      <c r="J356" s="26">
        <f t="shared" si="41"/>
        <v>2194.8158518384785</v>
      </c>
      <c r="K356" s="23">
        <f t="shared" si="36"/>
        <v>2.1704922786914898</v>
      </c>
      <c r="L356" s="23">
        <f t="shared" si="36"/>
        <v>1.4284385144799101</v>
      </c>
      <c r="M356" s="26">
        <f>K356*'Social Cost of Carbon'!$C$5</f>
        <v>217.04922786914898</v>
      </c>
      <c r="N356" s="26">
        <f>L356*'Social Cost of Carbon'!$C$5</f>
        <v>142.843851447991</v>
      </c>
      <c r="O356" s="23">
        <f t="shared" si="37"/>
        <v>0.27895202630393046</v>
      </c>
      <c r="P356" s="23">
        <f t="shared" si="38"/>
        <v>0.18358315391242377</v>
      </c>
      <c r="Q356" s="27"/>
    </row>
    <row r="357" spans="1:17" x14ac:dyDescent="0.25">
      <c r="A357" s="24">
        <f t="shared" si="39"/>
        <v>2016</v>
      </c>
      <c r="B357" s="32">
        <v>42720</v>
      </c>
      <c r="C357" s="28">
        <f>'Bitcoin Data'!C357</f>
        <v>784.90698199999997</v>
      </c>
      <c r="D357" s="26">
        <f>'Bitcoin Data'!K357</f>
        <v>1718.2229239934068</v>
      </c>
      <c r="E357" s="25">
        <f>'Bitcoin Data'!J357</f>
        <v>3986.4127166691915</v>
      </c>
      <c r="F357" s="25">
        <f t="shared" si="35"/>
        <v>6.8495457142798379</v>
      </c>
      <c r="G357" s="23">
        <f>'Emissions Factors'!$AB$39/1000</f>
        <v>0.49266147344102867</v>
      </c>
      <c r="H357" s="23">
        <f>'Emissions Factors'!$AE$39/1000</f>
        <v>0.32422903788805163</v>
      </c>
      <c r="I357" s="26">
        <f t="shared" si="40"/>
        <v>3374.5072839987879</v>
      </c>
      <c r="J357" s="26">
        <f t="shared" si="41"/>
        <v>2220.8216169111793</v>
      </c>
      <c r="K357" s="23">
        <f t="shared" si="36"/>
        <v>1.963951962738298</v>
      </c>
      <c r="L357" s="23">
        <f t="shared" si="36"/>
        <v>1.292510759750346</v>
      </c>
      <c r="M357" s="26">
        <f>K357*'Social Cost of Carbon'!$C$5</f>
        <v>196.39519627382981</v>
      </c>
      <c r="N357" s="26">
        <f>L357*'Social Cost of Carbon'!$C$5</f>
        <v>129.25107597503461</v>
      </c>
      <c r="O357" s="23">
        <f t="shared" si="37"/>
        <v>0.25021461240337117</v>
      </c>
      <c r="P357" s="23">
        <f t="shared" si="38"/>
        <v>0.16467056471544372</v>
      </c>
      <c r="Q357" s="27"/>
    </row>
    <row r="358" spans="1:17" x14ac:dyDescent="0.25">
      <c r="A358" s="24">
        <f t="shared" si="39"/>
        <v>2016</v>
      </c>
      <c r="B358" s="32">
        <v>42721</v>
      </c>
      <c r="C358" s="28">
        <f>'Bitcoin Data'!C358</f>
        <v>790.828979</v>
      </c>
      <c r="D358" s="26">
        <f>'Bitcoin Data'!K358</f>
        <v>1768.1166011050855</v>
      </c>
      <c r="E358" s="25">
        <f>'Bitcoin Data'!J358</f>
        <v>3747.13139219085</v>
      </c>
      <c r="F358" s="25">
        <f t="shared" si="35"/>
        <v>6.6253652210546523</v>
      </c>
      <c r="G358" s="23">
        <f>'Emissions Factors'!$AB$39/1000</f>
        <v>0.49266147344102867</v>
      </c>
      <c r="H358" s="23">
        <f>'Emissions Factors'!$AE$39/1000</f>
        <v>0.32422903788805163</v>
      </c>
      <c r="I358" s="26">
        <f t="shared" si="40"/>
        <v>3264.0621918897318</v>
      </c>
      <c r="J358" s="26">
        <f t="shared" si="41"/>
        <v>2148.1357912795083</v>
      </c>
      <c r="K358" s="23">
        <f t="shared" si="36"/>
        <v>1.8460672728538774</v>
      </c>
      <c r="L358" s="23">
        <f t="shared" si="36"/>
        <v>1.2149288061301546</v>
      </c>
      <c r="M358" s="26">
        <f>K358*'Social Cost of Carbon'!$C$5</f>
        <v>184.60672728538773</v>
      </c>
      <c r="N358" s="26">
        <f>L358*'Social Cost of Carbon'!$C$5</f>
        <v>121.49288061301546</v>
      </c>
      <c r="O358" s="23">
        <f t="shared" si="37"/>
        <v>0.23343444940374111</v>
      </c>
      <c r="P358" s="23">
        <f t="shared" si="38"/>
        <v>0.1536272491767344</v>
      </c>
      <c r="Q358" s="27"/>
    </row>
    <row r="359" spans="1:17" x14ac:dyDescent="0.25">
      <c r="A359" s="24">
        <f t="shared" si="39"/>
        <v>2016</v>
      </c>
      <c r="B359" s="32">
        <v>42722</v>
      </c>
      <c r="C359" s="28">
        <f>'Bitcoin Data'!C359</f>
        <v>790.53002900000001</v>
      </c>
      <c r="D359" s="26">
        <f>'Bitcoin Data'!K359</f>
        <v>1737.7610407394886</v>
      </c>
      <c r="E359" s="25">
        <f>'Bitcoin Data'!J359</f>
        <v>3796.2997919467048</v>
      </c>
      <c r="F359" s="25">
        <f t="shared" si="35"/>
        <v>6.5970618774124095</v>
      </c>
      <c r="G359" s="23">
        <f>'Emissions Factors'!$AB$39/1000</f>
        <v>0.49266147344102867</v>
      </c>
      <c r="H359" s="23">
        <f>'Emissions Factors'!$AE$39/1000</f>
        <v>0.32422903788805163</v>
      </c>
      <c r="I359" s="26">
        <f t="shared" si="40"/>
        <v>3250.1182249076364</v>
      </c>
      <c r="J359" s="26">
        <f t="shared" si="41"/>
        <v>2138.9590254013692</v>
      </c>
      <c r="K359" s="23">
        <f t="shared" si="36"/>
        <v>1.8702906491243341</v>
      </c>
      <c r="L359" s="23">
        <f t="shared" si="36"/>
        <v>1.2308706290774905</v>
      </c>
      <c r="M359" s="26">
        <f>K359*'Social Cost of Carbon'!$C$5</f>
        <v>187.0290649124334</v>
      </c>
      <c r="N359" s="26">
        <f>L359*'Social Cost of Carbon'!$C$5</f>
        <v>123.08706290774904</v>
      </c>
      <c r="O359" s="23">
        <f t="shared" si="37"/>
        <v>0.23658692023251832</v>
      </c>
      <c r="P359" s="23">
        <f t="shared" si="38"/>
        <v>0.15570194476160631</v>
      </c>
      <c r="Q359" s="27"/>
    </row>
    <row r="360" spans="1:17" x14ac:dyDescent="0.25">
      <c r="A360" s="24">
        <f t="shared" si="39"/>
        <v>2016</v>
      </c>
      <c r="B360" s="32">
        <v>42723</v>
      </c>
      <c r="C360" s="28">
        <f>'Bitcoin Data'!C360</f>
        <v>792.71398899999997</v>
      </c>
      <c r="D360" s="26">
        <f>'Bitcoin Data'!K360</f>
        <v>1903.4057751114638</v>
      </c>
      <c r="E360" s="25">
        <f>'Bitcoin Data'!J360</f>
        <v>3413.5672979352112</v>
      </c>
      <c r="F360" s="25">
        <f t="shared" si="35"/>
        <v>6.4974037086215155</v>
      </c>
      <c r="G360" s="23">
        <f>'Emissions Factors'!$AB$39/1000</f>
        <v>0.49266147344102867</v>
      </c>
      <c r="H360" s="23">
        <f>'Emissions Factors'!$AE$39/1000</f>
        <v>0.32422903788805163</v>
      </c>
      <c r="I360" s="26">
        <f t="shared" si="40"/>
        <v>3201.0204846306797</v>
      </c>
      <c r="J360" s="26">
        <f t="shared" si="41"/>
        <v>2106.6469532166125</v>
      </c>
      <c r="K360" s="23">
        <f t="shared" si="36"/>
        <v>1.6817330946908722</v>
      </c>
      <c r="L360" s="23">
        <f t="shared" si="36"/>
        <v>1.1067776407756496</v>
      </c>
      <c r="M360" s="26">
        <f>K360*'Social Cost of Carbon'!$C$5</f>
        <v>168.17330946908723</v>
      </c>
      <c r="N360" s="26">
        <f>L360*'Social Cost of Carbon'!$C$5</f>
        <v>110.67776407756496</v>
      </c>
      <c r="O360" s="23">
        <f t="shared" si="37"/>
        <v>0.21214878481107166</v>
      </c>
      <c r="P360" s="23">
        <f t="shared" si="38"/>
        <v>0.13961878510203124</v>
      </c>
      <c r="Q360" s="27"/>
    </row>
    <row r="361" spans="1:17" x14ac:dyDescent="0.25">
      <c r="A361" s="24">
        <f t="shared" si="39"/>
        <v>2016</v>
      </c>
      <c r="B361" s="32">
        <v>42724</v>
      </c>
      <c r="C361" s="28">
        <f>'Bitcoin Data'!C361</f>
        <v>800.87597700000003</v>
      </c>
      <c r="D361" s="26">
        <f>'Bitcoin Data'!K361</f>
        <v>1720.1421910345894</v>
      </c>
      <c r="E361" s="25">
        <f>'Bitcoin Data'!J361</f>
        <v>3817.320374706148</v>
      </c>
      <c r="F361" s="25">
        <f t="shared" si="35"/>
        <v>6.5663338332280121</v>
      </c>
      <c r="G361" s="23">
        <f>'Emissions Factors'!$AB$39/1000</f>
        <v>0.49266147344102867</v>
      </c>
      <c r="H361" s="23">
        <f>'Emissions Factors'!$AE$39/1000</f>
        <v>0.32422903788805163</v>
      </c>
      <c r="I361" s="26">
        <f t="shared" si="40"/>
        <v>3234.9797013837901</v>
      </c>
      <c r="J361" s="26">
        <f t="shared" si="41"/>
        <v>2128.9961011992805</v>
      </c>
      <c r="K361" s="23">
        <f t="shared" si="36"/>
        <v>1.8806466803991904</v>
      </c>
      <c r="L361" s="23">
        <f t="shared" si="36"/>
        <v>1.2376861124014311</v>
      </c>
      <c r="M361" s="26">
        <f>K361*'Social Cost of Carbon'!$C$5</f>
        <v>188.06466803991904</v>
      </c>
      <c r="N361" s="26">
        <f>L361*'Social Cost of Carbon'!$C$5</f>
        <v>123.76861124014312</v>
      </c>
      <c r="O361" s="23">
        <f t="shared" si="37"/>
        <v>0.23482370983880696</v>
      </c>
      <c r="P361" s="23">
        <f t="shared" si="38"/>
        <v>0.1545415455009248</v>
      </c>
      <c r="Q361" s="27"/>
    </row>
    <row r="362" spans="1:17" x14ac:dyDescent="0.25">
      <c r="A362" s="24">
        <f t="shared" si="39"/>
        <v>2016</v>
      </c>
      <c r="B362" s="32">
        <v>42725</v>
      </c>
      <c r="C362" s="28">
        <f>'Bitcoin Data'!C362</f>
        <v>834.28100600000005</v>
      </c>
      <c r="D362" s="26">
        <f>'Bitcoin Data'!K362</f>
        <v>1996.7441860465121</v>
      </c>
      <c r="E362" s="25">
        <f>'Bitcoin Data'!J362</f>
        <v>3409.0927348254354</v>
      </c>
      <c r="F362" s="25">
        <f t="shared" si="35"/>
        <v>6.8070860979560921</v>
      </c>
      <c r="G362" s="23">
        <f>'Emissions Factors'!$AB$39/1000</f>
        <v>0.49266147344102867</v>
      </c>
      <c r="H362" s="23">
        <f>'Emissions Factors'!$AE$39/1000</f>
        <v>0.32422903788805163</v>
      </c>
      <c r="I362" s="26">
        <f t="shared" si="40"/>
        <v>3353.5890668589909</v>
      </c>
      <c r="J362" s="26">
        <f t="shared" si="41"/>
        <v>2207.0549763614349</v>
      </c>
      <c r="K362" s="23">
        <f t="shared" si="36"/>
        <v>1.679528649836205</v>
      </c>
      <c r="L362" s="23">
        <f t="shared" si="36"/>
        <v>1.1053268574835977</v>
      </c>
      <c r="M362" s="26">
        <f>K362*'Social Cost of Carbon'!$C$5</f>
        <v>167.95286498362049</v>
      </c>
      <c r="N362" s="26">
        <f>L362*'Social Cost of Carbon'!$C$5</f>
        <v>110.53268574835977</v>
      </c>
      <c r="O362" s="23">
        <f t="shared" si="37"/>
        <v>0.20131450167957016</v>
      </c>
      <c r="P362" s="23">
        <f t="shared" si="38"/>
        <v>0.13248855595827835</v>
      </c>
      <c r="Q362" s="27"/>
    </row>
    <row r="363" spans="1:17" x14ac:dyDescent="0.25">
      <c r="A363" s="24">
        <f t="shared" si="39"/>
        <v>2016</v>
      </c>
      <c r="B363" s="32">
        <v>42726</v>
      </c>
      <c r="C363" s="28">
        <f>'Bitcoin Data'!C363</f>
        <v>864.53997800000002</v>
      </c>
      <c r="D363" s="26">
        <f>'Bitcoin Data'!K363</f>
        <v>1973.7250439640025</v>
      </c>
      <c r="E363" s="25">
        <f>'Bitcoin Data'!J363</f>
        <v>3547.505382071668</v>
      </c>
      <c r="F363" s="25">
        <f t="shared" si="35"/>
        <v>7.0018002161919384</v>
      </c>
      <c r="G363" s="23">
        <f>'Emissions Factors'!$AB$39/1000</f>
        <v>0.49266147344102867</v>
      </c>
      <c r="H363" s="23">
        <f>'Emissions Factors'!$AE$39/1000</f>
        <v>0.32422903788805163</v>
      </c>
      <c r="I363" s="26">
        <f t="shared" si="40"/>
        <v>3449.5172112488331</v>
      </c>
      <c r="J363" s="26">
        <f t="shared" si="41"/>
        <v>2270.1869475802641</v>
      </c>
      <c r="K363" s="23">
        <f t="shared" si="36"/>
        <v>1.7477192285714072</v>
      </c>
      <c r="L363" s="23">
        <f t="shared" si="36"/>
        <v>1.1502042569317819</v>
      </c>
      <c r="M363" s="26">
        <f>K363*'Social Cost of Carbon'!$C$5</f>
        <v>174.77192285714071</v>
      </c>
      <c r="N363" s="26">
        <f>L363*'Social Cost of Carbon'!$C$5</f>
        <v>115.02042569317818</v>
      </c>
      <c r="O363" s="23">
        <f t="shared" si="37"/>
        <v>0.20215597578431554</v>
      </c>
      <c r="P363" s="23">
        <f t="shared" si="38"/>
        <v>0.13304234462270081</v>
      </c>
      <c r="Q363" s="27"/>
    </row>
    <row r="364" spans="1:17" x14ac:dyDescent="0.25">
      <c r="A364" s="24">
        <f t="shared" si="39"/>
        <v>2016</v>
      </c>
      <c r="B364" s="32">
        <v>42727</v>
      </c>
      <c r="C364" s="28">
        <f>'Bitcoin Data'!C364</f>
        <v>921.98400900000001</v>
      </c>
      <c r="D364" s="26">
        <f>'Bitcoin Data'!K364</f>
        <v>1893.775091135619</v>
      </c>
      <c r="E364" s="25">
        <f>'Bitcoin Data'!J364</f>
        <v>3723.4719802532732</v>
      </c>
      <c r="F364" s="25">
        <f t="shared" si="35"/>
        <v>7.0514184887450666</v>
      </c>
      <c r="G364" s="23">
        <f>'Emissions Factors'!$AB$39/1000</f>
        <v>0.49266147344102867</v>
      </c>
      <c r="H364" s="23">
        <f>'Emissions Factors'!$AE$39/1000</f>
        <v>0.32422903788805163</v>
      </c>
      <c r="I364" s="26">
        <f t="shared" si="40"/>
        <v>3473.9622225144558</v>
      </c>
      <c r="J364" s="26">
        <f t="shared" si="41"/>
        <v>2286.2746323518318</v>
      </c>
      <c r="K364" s="23">
        <f t="shared" si="36"/>
        <v>1.8344111921079622</v>
      </c>
      <c r="L364" s="23">
        <f t="shared" si="36"/>
        <v>1.2072577377606371</v>
      </c>
      <c r="M364" s="26">
        <f>K364*'Social Cost of Carbon'!$C$5</f>
        <v>183.44111921079622</v>
      </c>
      <c r="N364" s="26">
        <f>L364*'Social Cost of Carbon'!$C$5</f>
        <v>120.7257737760637</v>
      </c>
      <c r="O364" s="23">
        <f t="shared" si="37"/>
        <v>0.19896344992985254</v>
      </c>
      <c r="P364" s="23">
        <f t="shared" si="38"/>
        <v>0.13094128813254038</v>
      </c>
      <c r="Q364" s="27"/>
    </row>
    <row r="365" spans="1:17" x14ac:dyDescent="0.25">
      <c r="A365" s="24">
        <f t="shared" si="39"/>
        <v>2016</v>
      </c>
      <c r="B365" s="32">
        <v>42728</v>
      </c>
      <c r="C365" s="28">
        <f>'Bitcoin Data'!C365</f>
        <v>898.82202099999995</v>
      </c>
      <c r="D365" s="26">
        <f>'Bitcoin Data'!K365</f>
        <v>1719.2256745137388</v>
      </c>
      <c r="E365" s="25">
        <f>'Bitcoin Data'!J365</f>
        <v>4081.5734432191207</v>
      </c>
      <c r="F365" s="25">
        <f t="shared" si="35"/>
        <v>7.0171458559957562</v>
      </c>
      <c r="G365" s="23">
        <f>'Emissions Factors'!$AB$39/1000</f>
        <v>0.49266147344102867</v>
      </c>
      <c r="H365" s="23">
        <f>'Emissions Factors'!$AE$39/1000</f>
        <v>0.32422903788805163</v>
      </c>
      <c r="I365" s="26">
        <f t="shared" si="40"/>
        <v>3457.0774167654777</v>
      </c>
      <c r="J365" s="26">
        <f t="shared" si="41"/>
        <v>2275.1624496096324</v>
      </c>
      <c r="K365" s="23">
        <f t="shared" si="36"/>
        <v>2.0108339864941045</v>
      </c>
      <c r="L365" s="23">
        <f t="shared" si="36"/>
        <v>1.3233646305643576</v>
      </c>
      <c r="M365" s="26">
        <f>K365*'Social Cost of Carbon'!$C$5</f>
        <v>201.08339864941044</v>
      </c>
      <c r="N365" s="26">
        <f>L365*'Social Cost of Carbon'!$C$5</f>
        <v>132.33646305643575</v>
      </c>
      <c r="O365" s="23">
        <f t="shared" si="37"/>
        <v>0.22371881635219801</v>
      </c>
      <c r="P365" s="23">
        <f t="shared" si="38"/>
        <v>0.14723322300137076</v>
      </c>
      <c r="Q365" s="27"/>
    </row>
    <row r="366" spans="1:17" x14ac:dyDescent="0.25">
      <c r="A366" s="24">
        <f t="shared" si="39"/>
        <v>2016</v>
      </c>
      <c r="B366" s="32">
        <v>42729</v>
      </c>
      <c r="C366" s="28">
        <f>'Bitcoin Data'!C366</f>
        <v>896.18298300000004</v>
      </c>
      <c r="D366" s="26">
        <f>'Bitcoin Data'!K366</f>
        <v>2059.948905868891</v>
      </c>
      <c r="E366" s="25">
        <f>'Bitcoin Data'!J366</f>
        <v>3460.1038610659098</v>
      </c>
      <c r="F366" s="25">
        <f t="shared" si="35"/>
        <v>7.1276371627954456</v>
      </c>
      <c r="G366" s="23">
        <f>'Emissions Factors'!$AB$39/1000</f>
        <v>0.49266147344102867</v>
      </c>
      <c r="H366" s="23">
        <f>'Emissions Factors'!$AE$39/1000</f>
        <v>0.32422903788805163</v>
      </c>
      <c r="I366" s="26">
        <f t="shared" si="40"/>
        <v>3511.5122267758375</v>
      </c>
      <c r="J366" s="26">
        <f t="shared" si="41"/>
        <v>2310.9869397082894</v>
      </c>
      <c r="K366" s="23">
        <f t="shared" si="36"/>
        <v>1.7046598664517234</v>
      </c>
      <c r="L366" s="23">
        <f t="shared" si="36"/>
        <v>1.1218661458661328</v>
      </c>
      <c r="M366" s="26">
        <f>K366*'Social Cost of Carbon'!$C$5</f>
        <v>170.46598664517234</v>
      </c>
      <c r="N366" s="26">
        <f>L366*'Social Cost of Carbon'!$C$5</f>
        <v>112.18661458661327</v>
      </c>
      <c r="O366" s="23">
        <f t="shared" si="37"/>
        <v>0.19021337146408673</v>
      </c>
      <c r="P366" s="23">
        <f t="shared" si="38"/>
        <v>0.12518271013255031</v>
      </c>
      <c r="Q366" s="27"/>
    </row>
    <row r="367" spans="1:17" x14ac:dyDescent="0.25">
      <c r="A367" s="24">
        <f t="shared" si="39"/>
        <v>2016</v>
      </c>
      <c r="B367" s="32">
        <v>42730</v>
      </c>
      <c r="C367" s="28">
        <f>'Bitcoin Data'!C367</f>
        <v>907.60998500000005</v>
      </c>
      <c r="D367" s="26">
        <f>'Bitcoin Data'!K367</f>
        <v>1778.7881599703212</v>
      </c>
      <c r="E367" s="25">
        <f>'Bitcoin Data'!J367</f>
        <v>4021.9866315513977</v>
      </c>
      <c r="F367" s="25">
        <f t="shared" si="35"/>
        <v>7.1542621997625409</v>
      </c>
      <c r="G367" s="23">
        <f>'Emissions Factors'!$AB$39/1000</f>
        <v>0.49266147344102867</v>
      </c>
      <c r="H367" s="23">
        <f>'Emissions Factors'!$AE$39/1000</f>
        <v>0.32422903788805163</v>
      </c>
      <c r="I367" s="26">
        <f t="shared" si="40"/>
        <v>3524.6293567184684</v>
      </c>
      <c r="J367" s="26">
        <f t="shared" si="41"/>
        <v>2319.6195498278644</v>
      </c>
      <c r="K367" s="23">
        <f t="shared" si="36"/>
        <v>1.9814778600602312</v>
      </c>
      <c r="L367" s="23">
        <f t="shared" si="36"/>
        <v>1.3040448559465154</v>
      </c>
      <c r="M367" s="26">
        <f>K367*'Social Cost of Carbon'!$C$5</f>
        <v>198.14778600602313</v>
      </c>
      <c r="N367" s="26">
        <f>L367*'Social Cost of Carbon'!$C$5</f>
        <v>130.40448559465153</v>
      </c>
      <c r="O367" s="23">
        <f t="shared" si="37"/>
        <v>0.21831820857063744</v>
      </c>
      <c r="P367" s="23">
        <f t="shared" si="38"/>
        <v>0.14367898959887657</v>
      </c>
      <c r="Q367" s="27"/>
    </row>
    <row r="368" spans="1:17" x14ac:dyDescent="0.25">
      <c r="A368" s="24">
        <f t="shared" si="39"/>
        <v>2016</v>
      </c>
      <c r="B368" s="32">
        <v>42731</v>
      </c>
      <c r="C368" s="28">
        <f>'Bitcoin Data'!C368</f>
        <v>933.19799799999998</v>
      </c>
      <c r="D368" s="26">
        <f>'Bitcoin Data'!K368</f>
        <v>1949.4810409266065</v>
      </c>
      <c r="E368" s="25">
        <f>'Bitcoin Data'!J368</f>
        <v>3656.1486982837127</v>
      </c>
      <c r="F368" s="25">
        <f t="shared" si="35"/>
        <v>7.12759257011259</v>
      </c>
      <c r="G368" s="23">
        <f>'Emissions Factors'!$AB$39/1000</f>
        <v>0.49266147344102867</v>
      </c>
      <c r="H368" s="23">
        <f>'Emissions Factors'!$AE$39/1000</f>
        <v>0.32422903788805163</v>
      </c>
      <c r="I368" s="26">
        <f t="shared" si="40"/>
        <v>3511.4902576789968</v>
      </c>
      <c r="J368" s="26">
        <f t="shared" si="41"/>
        <v>2310.9724814656302</v>
      </c>
      <c r="K368" s="23">
        <f t="shared" si="36"/>
        <v>1.801243604815953</v>
      </c>
      <c r="L368" s="23">
        <f t="shared" si="36"/>
        <v>1.1854295748201804</v>
      </c>
      <c r="M368" s="26">
        <f>K368*'Social Cost of Carbon'!$C$5</f>
        <v>180.12436048159529</v>
      </c>
      <c r="N368" s="26">
        <f>L368*'Social Cost of Carbon'!$C$5</f>
        <v>118.54295748201804</v>
      </c>
      <c r="O368" s="23">
        <f t="shared" si="37"/>
        <v>0.19301837430816615</v>
      </c>
      <c r="P368" s="23">
        <f t="shared" si="38"/>
        <v>0.12702873102607967</v>
      </c>
      <c r="Q368" s="27"/>
    </row>
    <row r="369" spans="1:17" x14ac:dyDescent="0.25">
      <c r="A369" s="24">
        <f t="shared" si="39"/>
        <v>2016</v>
      </c>
      <c r="B369" s="32">
        <v>42732</v>
      </c>
      <c r="C369" s="28">
        <f>'Bitcoin Data'!C369</f>
        <v>975.921021</v>
      </c>
      <c r="D369" s="26">
        <f>'Bitcoin Data'!K369</f>
        <v>2060.9727717011879</v>
      </c>
      <c r="E369" s="25">
        <f>'Bitcoin Data'!J369</f>
        <v>3489.6573803915608</v>
      </c>
      <c r="F369" s="25">
        <f t="shared" si="35"/>
        <v>7.1920888435531021</v>
      </c>
      <c r="G369" s="23">
        <f>'Emissions Factors'!$AB$39/1000</f>
        <v>0.49266147344102867</v>
      </c>
      <c r="H369" s="23">
        <f>'Emissions Factors'!$AE$39/1000</f>
        <v>0.32422903788805163</v>
      </c>
      <c r="I369" s="26">
        <f t="shared" si="40"/>
        <v>3543.2650867836551</v>
      </c>
      <c r="J369" s="26">
        <f t="shared" si="41"/>
        <v>2331.8840461506124</v>
      </c>
      <c r="K369" s="23">
        <f t="shared" si="36"/>
        <v>1.7192197468280668</v>
      </c>
      <c r="L369" s="23">
        <f t="shared" si="36"/>
        <v>1.1314482550032945</v>
      </c>
      <c r="M369" s="26">
        <f>K369*'Social Cost of Carbon'!$C$5</f>
        <v>171.92197468280668</v>
      </c>
      <c r="N369" s="26">
        <f>L369*'Social Cost of Carbon'!$C$5</f>
        <v>113.14482550032945</v>
      </c>
      <c r="O369" s="23">
        <f t="shared" si="37"/>
        <v>0.1761638195954042</v>
      </c>
      <c r="P369" s="23">
        <f t="shared" si="38"/>
        <v>0.11593645701410651</v>
      </c>
      <c r="Q369" s="27"/>
    </row>
    <row r="370" spans="1:17" x14ac:dyDescent="0.25">
      <c r="A370" s="24">
        <f t="shared" si="39"/>
        <v>2016</v>
      </c>
      <c r="B370" s="32">
        <v>42733</v>
      </c>
      <c r="C370" s="28">
        <f>'Bitcoin Data'!C370</f>
        <v>973.49700900000005</v>
      </c>
      <c r="D370" s="26">
        <f>'Bitcoin Data'!K370</f>
        <v>1859.3760760278228</v>
      </c>
      <c r="E370" s="25">
        <f>'Bitcoin Data'!J370</f>
        <v>3872.6548989680587</v>
      </c>
      <c r="F370" s="25">
        <f t="shared" si="35"/>
        <v>7.2007218698531537</v>
      </c>
      <c r="G370" s="23">
        <f>'Emissions Factors'!$AB$39/1000</f>
        <v>0.49266147344102867</v>
      </c>
      <c r="H370" s="23">
        <f>'Emissions Factors'!$AE$39/1000</f>
        <v>0.32422903788805163</v>
      </c>
      <c r="I370" s="26">
        <f t="shared" si="40"/>
        <v>3547.5182462408934</v>
      </c>
      <c r="J370" s="26">
        <f t="shared" si="41"/>
        <v>2334.6831239619405</v>
      </c>
      <c r="K370" s="23">
        <f t="shared" si="36"/>
        <v>1.9079078686542219</v>
      </c>
      <c r="L370" s="23">
        <f t="shared" si="36"/>
        <v>1.2556271719648635</v>
      </c>
      <c r="M370" s="26">
        <f>K370*'Social Cost of Carbon'!$C$5</f>
        <v>190.79078686542218</v>
      </c>
      <c r="N370" s="26">
        <f>L370*'Social Cost of Carbon'!$C$5</f>
        <v>125.56271719648635</v>
      </c>
      <c r="O370" s="23">
        <f t="shared" si="37"/>
        <v>0.19598497489109612</v>
      </c>
      <c r="P370" s="23">
        <f t="shared" si="38"/>
        <v>0.12898110218691627</v>
      </c>
      <c r="Q370" s="27"/>
    </row>
    <row r="371" spans="1:17" x14ac:dyDescent="0.25">
      <c r="A371" s="24">
        <f t="shared" si="39"/>
        <v>2016</v>
      </c>
      <c r="B371" s="32">
        <v>42734</v>
      </c>
      <c r="C371" s="28">
        <f>'Bitcoin Data'!C371</f>
        <v>961.237976</v>
      </c>
      <c r="D371" s="26">
        <f>'Bitcoin Data'!K371</f>
        <v>1968.8120478850021</v>
      </c>
      <c r="E371" s="25">
        <f>'Bitcoin Data'!J371</f>
        <v>3747.3191166078773</v>
      </c>
      <c r="F371" s="25">
        <f t="shared" si="35"/>
        <v>7.3777670240473716</v>
      </c>
      <c r="G371" s="23">
        <f>'Emissions Factors'!$AB$39/1000</f>
        <v>0.49266147344102867</v>
      </c>
      <c r="H371" s="23">
        <f>'Emissions Factors'!$AE$39/1000</f>
        <v>0.32422903788805163</v>
      </c>
      <c r="I371" s="26">
        <f t="shared" si="40"/>
        <v>3634.7415727718112</v>
      </c>
      <c r="J371" s="26">
        <f t="shared" si="41"/>
        <v>2392.086303969073</v>
      </c>
      <c r="K371" s="23">
        <f t="shared" si="36"/>
        <v>1.8461597574417707</v>
      </c>
      <c r="L371" s="23">
        <f t="shared" si="36"/>
        <v>1.2149896718372757</v>
      </c>
      <c r="M371" s="26">
        <f>K371*'Social Cost of Carbon'!$C$5</f>
        <v>184.61597574417706</v>
      </c>
      <c r="N371" s="26">
        <f>L371*'Social Cost of Carbon'!$C$5</f>
        <v>121.49896718372757</v>
      </c>
      <c r="O371" s="23">
        <f t="shared" si="37"/>
        <v>0.19206063467490081</v>
      </c>
      <c r="P371" s="23">
        <f t="shared" si="38"/>
        <v>0.12639842600613979</v>
      </c>
      <c r="Q371" s="27"/>
    </row>
    <row r="372" spans="1:17" x14ac:dyDescent="0.25">
      <c r="A372" s="24">
        <f t="shared" si="39"/>
        <v>2016</v>
      </c>
      <c r="B372" s="32">
        <v>42735</v>
      </c>
      <c r="C372" s="28">
        <f>'Bitcoin Data'!C372</f>
        <v>963.74298099999999</v>
      </c>
      <c r="D372" s="26">
        <f>'Bitcoin Data'!K372</f>
        <v>1861.6135381605154</v>
      </c>
      <c r="E372" s="25">
        <f>'Bitcoin Data'!J372</f>
        <v>3898.1453775021937</v>
      </c>
      <c r="F372" s="25">
        <f t="shared" si="35"/>
        <v>7.2568402084759169</v>
      </c>
      <c r="G372" s="23">
        <f>'Emissions Factors'!$AB$39/1000</f>
        <v>0.49266147344102867</v>
      </c>
      <c r="H372" s="23">
        <f>'Emissions Factors'!$AE$39/1000</f>
        <v>0.32422903788805163</v>
      </c>
      <c r="I372" s="26">
        <f t="shared" si="40"/>
        <v>3575.1655896338466</v>
      </c>
      <c r="J372" s="26">
        <f t="shared" si="41"/>
        <v>2352.8783189014748</v>
      </c>
      <c r="K372" s="23">
        <f t="shared" si="36"/>
        <v>1.9204660453675655</v>
      </c>
      <c r="L372" s="23">
        <f t="shared" si="36"/>
        <v>1.263891925295292</v>
      </c>
      <c r="M372" s="26">
        <f>K372*'Social Cost of Carbon'!$C$5</f>
        <v>192.04660453675655</v>
      </c>
      <c r="N372" s="26">
        <f>L372*'Social Cost of Carbon'!$C$5</f>
        <v>126.3891925295292</v>
      </c>
      <c r="O372" s="23">
        <f t="shared" si="37"/>
        <v>0.19927159867611691</v>
      </c>
      <c r="P372" s="23">
        <f t="shared" si="38"/>
        <v>0.13114408615291301</v>
      </c>
      <c r="Q372" s="27"/>
    </row>
    <row r="373" spans="1:17" x14ac:dyDescent="0.25">
      <c r="A373" s="24">
        <f t="shared" si="39"/>
        <v>2017</v>
      </c>
      <c r="B373" s="32">
        <v>42736</v>
      </c>
      <c r="C373" s="28">
        <f>'Bitcoin Data'!C373</f>
        <v>998.32501200000002</v>
      </c>
      <c r="D373" s="26">
        <f>'Bitcoin Data'!K373</f>
        <v>1937.6430403330612</v>
      </c>
      <c r="E373" s="25">
        <f>'Bitcoin Data'!J373</f>
        <v>4380.6885712703443</v>
      </c>
      <c r="F373" s="25">
        <f t="shared" si="35"/>
        <v>8.4882107219885636</v>
      </c>
      <c r="G373" s="23">
        <f>'Emissions Factors'!$AB$39/1000</f>
        <v>0.49266147344102867</v>
      </c>
      <c r="H373" s="23">
        <f>'Emissions Factors'!$AE$39/1000</f>
        <v>0.32422903788805163</v>
      </c>
      <c r="I373" s="26">
        <f t="shared" si="40"/>
        <v>4181.8144011728236</v>
      </c>
      <c r="J373" s="26">
        <f t="shared" si="41"/>
        <v>2752.1243957813958</v>
      </c>
      <c r="K373" s="23">
        <f t="shared" si="36"/>
        <v>2.1581964862083227</v>
      </c>
      <c r="L373" s="23">
        <f t="shared" si="36"/>
        <v>1.4203464407501671</v>
      </c>
      <c r="M373" s="26">
        <f>K373*'Social Cost of Carbon'!$C$5</f>
        <v>215.81964862083228</v>
      </c>
      <c r="N373" s="26">
        <f>L373*'Social Cost of Carbon'!$C$5</f>
        <v>142.0346440750167</v>
      </c>
      <c r="O373" s="23">
        <f t="shared" si="37"/>
        <v>0.21618175045866955</v>
      </c>
      <c r="P373" s="23">
        <f t="shared" si="38"/>
        <v>0.14227294955825137</v>
      </c>
      <c r="Q373" s="27"/>
    </row>
    <row r="374" spans="1:17" x14ac:dyDescent="0.25">
      <c r="A374" s="24">
        <f t="shared" si="39"/>
        <v>2017</v>
      </c>
      <c r="B374" s="32">
        <v>42737</v>
      </c>
      <c r="C374" s="28">
        <f>'Bitcoin Data'!C374</f>
        <v>1021.75</v>
      </c>
      <c r="D374" s="26">
        <f>'Bitcoin Data'!K374</f>
        <v>1983.9408468603783</v>
      </c>
      <c r="E374" s="25">
        <f>'Bitcoin Data'!J374</f>
        <v>4385.8070088724735</v>
      </c>
      <c r="F374" s="25">
        <f t="shared" si="35"/>
        <v>8.7011816713486372</v>
      </c>
      <c r="G374" s="23">
        <f>'Emissions Factors'!$AB$39/1000</f>
        <v>0.49266147344102867</v>
      </c>
      <c r="H374" s="23">
        <f>'Emissions Factors'!$AE$39/1000</f>
        <v>0.32422903788805163</v>
      </c>
      <c r="I374" s="26">
        <f t="shared" si="40"/>
        <v>4286.7369828846922</v>
      </c>
      <c r="J374" s="26">
        <f t="shared" si="41"/>
        <v>2821.1757617905178</v>
      </c>
      <c r="K374" s="23">
        <f t="shared" si="36"/>
        <v>2.1607181432191038</v>
      </c>
      <c r="L374" s="23">
        <f t="shared" si="36"/>
        <v>1.4220059868493957</v>
      </c>
      <c r="M374" s="26">
        <f>K374*'Social Cost of Carbon'!$C$5</f>
        <v>216.07181432191038</v>
      </c>
      <c r="N374" s="26">
        <f>L374*'Social Cost of Carbon'!$C$5</f>
        <v>142.20059868493956</v>
      </c>
      <c r="O374" s="23">
        <f t="shared" si="37"/>
        <v>0.21147229197152961</v>
      </c>
      <c r="P374" s="23">
        <f t="shared" si="38"/>
        <v>0.13917357346213807</v>
      </c>
      <c r="Q374" s="27"/>
    </row>
    <row r="375" spans="1:17" x14ac:dyDescent="0.25">
      <c r="A375" s="24">
        <f t="shared" si="39"/>
        <v>2017</v>
      </c>
      <c r="B375" s="32">
        <v>42738</v>
      </c>
      <c r="C375" s="28">
        <f>'Bitcoin Data'!C375</f>
        <v>1043.839966</v>
      </c>
      <c r="D375" s="26">
        <f>'Bitcoin Data'!K375</f>
        <v>2052.232753226891</v>
      </c>
      <c r="E375" s="25">
        <f>'Bitcoin Data'!J375</f>
        <v>4343.5236117647373</v>
      </c>
      <c r="F375" s="25">
        <f t="shared" si="35"/>
        <v>8.9139214204779567</v>
      </c>
      <c r="G375" s="23">
        <f>'Emissions Factors'!$AB$39/1000</f>
        <v>0.49266147344102867</v>
      </c>
      <c r="H375" s="23">
        <f>'Emissions Factors'!$AE$39/1000</f>
        <v>0.32422903788805163</v>
      </c>
      <c r="I375" s="26">
        <f t="shared" si="40"/>
        <v>4391.5456611502168</v>
      </c>
      <c r="J375" s="26">
        <f t="shared" si="41"/>
        <v>2890.1521659712625</v>
      </c>
      <c r="K375" s="23">
        <f t="shared" si="36"/>
        <v>2.139886742497914</v>
      </c>
      <c r="L375" s="23">
        <f t="shared" si="36"/>
        <v>1.4082964816865158</v>
      </c>
      <c r="M375" s="26">
        <f>K375*'Social Cost of Carbon'!$C$5</f>
        <v>213.98867424979139</v>
      </c>
      <c r="N375" s="26">
        <f>L375*'Social Cost of Carbon'!$C$5</f>
        <v>140.82964816865157</v>
      </c>
      <c r="O375" s="23">
        <f t="shared" si="37"/>
        <v>0.20500141901042271</v>
      </c>
      <c r="P375" s="23">
        <f t="shared" si="38"/>
        <v>0.13491498003119337</v>
      </c>
      <c r="Q375" s="27"/>
    </row>
    <row r="376" spans="1:17" x14ac:dyDescent="0.25">
      <c r="A376" s="24">
        <f t="shared" si="39"/>
        <v>2017</v>
      </c>
      <c r="B376" s="32">
        <v>42739</v>
      </c>
      <c r="C376" s="28">
        <f>'Bitcoin Data'!C376</f>
        <v>1154.7299800000001</v>
      </c>
      <c r="D376" s="26">
        <f>'Bitcoin Data'!K376</f>
        <v>1918.4730236500225</v>
      </c>
      <c r="E376" s="25">
        <f>'Bitcoin Data'!J376</f>
        <v>4360.7046889872272</v>
      </c>
      <c r="F376" s="25">
        <f t="shared" si="35"/>
        <v>8.3658943099261567</v>
      </c>
      <c r="G376" s="23">
        <f>'Emissions Factors'!$AB$39/1000</f>
        <v>0.49266147344102867</v>
      </c>
      <c r="H376" s="23">
        <f>'Emissions Factors'!$AE$39/1000</f>
        <v>0.32422903788805163</v>
      </c>
      <c r="I376" s="26">
        <f t="shared" si="40"/>
        <v>4121.5538173801378</v>
      </c>
      <c r="J376" s="26">
        <f t="shared" si="41"/>
        <v>2712.4658631804832</v>
      </c>
      <c r="K376" s="23">
        <f t="shared" si="36"/>
        <v>2.1483511973176501</v>
      </c>
      <c r="L376" s="23">
        <f t="shared" si="36"/>
        <v>1.4138670858242439</v>
      </c>
      <c r="M376" s="26">
        <f>K376*'Social Cost of Carbon'!$C$5</f>
        <v>214.83511973176502</v>
      </c>
      <c r="N376" s="26">
        <f>L376*'Social Cost of Carbon'!$C$5</f>
        <v>141.3867085824244</v>
      </c>
      <c r="O376" s="23">
        <f t="shared" si="37"/>
        <v>0.18604792761314209</v>
      </c>
      <c r="P376" s="23">
        <f t="shared" si="38"/>
        <v>0.12244135947905709</v>
      </c>
      <c r="Q376" s="27"/>
    </row>
    <row r="377" spans="1:17" x14ac:dyDescent="0.25">
      <c r="A377" s="24">
        <f t="shared" si="39"/>
        <v>2017</v>
      </c>
      <c r="B377" s="32">
        <v>42740</v>
      </c>
      <c r="C377" s="28">
        <f>'Bitcoin Data'!C377</f>
        <v>1013.380005</v>
      </c>
      <c r="D377" s="26">
        <f>'Bitcoin Data'!K377</f>
        <v>1742.2767131811572</v>
      </c>
      <c r="E377" s="25">
        <f>'Bitcoin Data'!J377</f>
        <v>4362.8396966593209</v>
      </c>
      <c r="F377" s="25">
        <f t="shared" si="35"/>
        <v>7.6012740068318791</v>
      </c>
      <c r="G377" s="23">
        <f>'Emissions Factors'!$AB$39/1000</f>
        <v>0.49266147344102867</v>
      </c>
      <c r="H377" s="23">
        <f>'Emissions Factors'!$AE$39/1000</f>
        <v>0.32422903788805163</v>
      </c>
      <c r="I377" s="26">
        <f t="shared" si="40"/>
        <v>3744.8548522347855</v>
      </c>
      <c r="J377" s="26">
        <f t="shared" si="41"/>
        <v>2464.5537579585553</v>
      </c>
      <c r="K377" s="23">
        <f t="shared" si="36"/>
        <v>2.1494030333431917</v>
      </c>
      <c r="L377" s="23">
        <f t="shared" si="36"/>
        <v>1.4145593173076507</v>
      </c>
      <c r="M377" s="26">
        <f>K377*'Social Cost of Carbon'!$C$5</f>
        <v>214.94030333431917</v>
      </c>
      <c r="N377" s="26">
        <f>L377*'Social Cost of Carbon'!$C$5</f>
        <v>141.45593173076506</v>
      </c>
      <c r="O377" s="23">
        <f t="shared" si="37"/>
        <v>0.21210237252936442</v>
      </c>
      <c r="P377" s="23">
        <f t="shared" si="38"/>
        <v>0.13958824037658515</v>
      </c>
      <c r="Q377" s="27"/>
    </row>
    <row r="378" spans="1:17" x14ac:dyDescent="0.25">
      <c r="A378" s="24">
        <f t="shared" si="39"/>
        <v>2017</v>
      </c>
      <c r="B378" s="32">
        <v>42741</v>
      </c>
      <c r="C378" s="28">
        <f>'Bitcoin Data'!C378</f>
        <v>902.20098900000005</v>
      </c>
      <c r="D378" s="26">
        <f>'Bitcoin Data'!K378</f>
        <v>2009.8016551851697</v>
      </c>
      <c r="E378" s="25">
        <f>'Bitcoin Data'!J378</f>
        <v>4347.0809582920192</v>
      </c>
      <c r="F378" s="25">
        <f t="shared" si="35"/>
        <v>8.7367705051992335</v>
      </c>
      <c r="G378" s="23">
        <f>'Emissions Factors'!$AB$39/1000</f>
        <v>0.49266147344102867</v>
      </c>
      <c r="H378" s="23">
        <f>'Emissions Factors'!$AE$39/1000</f>
        <v>0.32422903788805163</v>
      </c>
      <c r="I378" s="26">
        <f t="shared" si="40"/>
        <v>4304.270230207575</v>
      </c>
      <c r="J378" s="26">
        <f t="shared" si="41"/>
        <v>2832.7146951494542</v>
      </c>
      <c r="K378" s="23">
        <f t="shared" si="36"/>
        <v>2.1416393100795847</v>
      </c>
      <c r="L378" s="23">
        <f t="shared" si="36"/>
        <v>1.4094498767284909</v>
      </c>
      <c r="M378" s="26">
        <f>K378*'Social Cost of Carbon'!$C$5</f>
        <v>214.16393100795847</v>
      </c>
      <c r="N378" s="26">
        <f>L378*'Social Cost of Carbon'!$C$5</f>
        <v>140.94498767284909</v>
      </c>
      <c r="O378" s="23">
        <f t="shared" si="37"/>
        <v>0.23737940172880753</v>
      </c>
      <c r="P378" s="23">
        <f t="shared" si="38"/>
        <v>0.15622349054291393</v>
      </c>
      <c r="Q378" s="27"/>
    </row>
    <row r="379" spans="1:17" x14ac:dyDescent="0.25">
      <c r="A379" s="24">
        <f t="shared" si="39"/>
        <v>2017</v>
      </c>
      <c r="B379" s="32">
        <v>42742</v>
      </c>
      <c r="C379" s="28">
        <f>'Bitcoin Data'!C379</f>
        <v>908.58502199999998</v>
      </c>
      <c r="D379" s="26">
        <f>'Bitcoin Data'!K379</f>
        <v>1741.874408330706</v>
      </c>
      <c r="E379" s="25">
        <f>'Bitcoin Data'!J379</f>
        <v>4328.0245262491908</v>
      </c>
      <c r="F379" s="25">
        <f t="shared" si="35"/>
        <v>7.5388751609010942</v>
      </c>
      <c r="G379" s="23">
        <f>'Emissions Factors'!$AB$39/1000</f>
        <v>0.49266147344102867</v>
      </c>
      <c r="H379" s="23">
        <f>'Emissions Factors'!$AE$39/1000</f>
        <v>0.32422903788805163</v>
      </c>
      <c r="I379" s="26">
        <f t="shared" si="40"/>
        <v>3714.1133448575051</v>
      </c>
      <c r="J379" s="26">
        <f t="shared" si="41"/>
        <v>2444.3222401770922</v>
      </c>
      <c r="K379" s="23">
        <f t="shared" si="36"/>
        <v>2.1322509401908363</v>
      </c>
      <c r="L379" s="23">
        <f t="shared" si="36"/>
        <v>1.4032712281016657</v>
      </c>
      <c r="M379" s="26">
        <f>K379*'Social Cost of Carbon'!$C$5</f>
        <v>213.22509401908363</v>
      </c>
      <c r="N379" s="26">
        <f>L379*'Social Cost of Carbon'!$C$5</f>
        <v>140.32712281016657</v>
      </c>
      <c r="O379" s="23">
        <f t="shared" si="37"/>
        <v>0.23467819615794155</v>
      </c>
      <c r="P379" s="23">
        <f t="shared" si="38"/>
        <v>0.15444578043040486</v>
      </c>
      <c r="Q379" s="27"/>
    </row>
    <row r="380" spans="1:17" x14ac:dyDescent="0.25">
      <c r="A380" s="24">
        <f t="shared" si="39"/>
        <v>2017</v>
      </c>
      <c r="B380" s="32">
        <v>42743</v>
      </c>
      <c r="C380" s="28">
        <f>'Bitcoin Data'!C380</f>
        <v>911.19897500000002</v>
      </c>
      <c r="D380" s="26">
        <f>'Bitcoin Data'!K380</f>
        <v>2068.2300326816148</v>
      </c>
      <c r="E380" s="25">
        <f>'Bitcoin Data'!J380</f>
        <v>4376.9953170659155</v>
      </c>
      <c r="F380" s="25">
        <f t="shared" si="35"/>
        <v>9.0526331676625151</v>
      </c>
      <c r="G380" s="23">
        <f>'Emissions Factors'!$AB$39/1000</f>
        <v>0.49266147344102867</v>
      </c>
      <c r="H380" s="23">
        <f>'Emissions Factors'!$AE$39/1000</f>
        <v>0.32422903788805163</v>
      </c>
      <c r="I380" s="26">
        <f t="shared" si="40"/>
        <v>4459.8835949017421</v>
      </c>
      <c r="J380" s="26">
        <f t="shared" si="41"/>
        <v>2935.1265423046825</v>
      </c>
      <c r="K380" s="23">
        <f t="shared" si="36"/>
        <v>2.1563769621501767</v>
      </c>
      <c r="L380" s="23">
        <f t="shared" si="36"/>
        <v>1.4191489804927893</v>
      </c>
      <c r="M380" s="26">
        <f>K380*'Social Cost of Carbon'!$C$5</f>
        <v>215.63769621501768</v>
      </c>
      <c r="N380" s="26">
        <f>L380*'Social Cost of Carbon'!$C$5</f>
        <v>141.91489804927892</v>
      </c>
      <c r="O380" s="23">
        <f t="shared" si="37"/>
        <v>0.23665269840214392</v>
      </c>
      <c r="P380" s="23">
        <f t="shared" si="38"/>
        <v>0.15574523451288882</v>
      </c>
      <c r="Q380" s="27"/>
    </row>
    <row r="381" spans="1:17" x14ac:dyDescent="0.25">
      <c r="A381" s="24">
        <f t="shared" si="39"/>
        <v>2017</v>
      </c>
      <c r="B381" s="32">
        <v>42744</v>
      </c>
      <c r="C381" s="28">
        <f>'Bitcoin Data'!C381</f>
        <v>902.82800299999997</v>
      </c>
      <c r="D381" s="26">
        <f>'Bitcoin Data'!K381</f>
        <v>1701.9304303492515</v>
      </c>
      <c r="E381" s="25">
        <f>'Bitcoin Data'!J381</f>
        <v>4329.3455969796642</v>
      </c>
      <c r="F381" s="25">
        <f t="shared" si="35"/>
        <v>7.3682450149982364</v>
      </c>
      <c r="G381" s="23">
        <f>'Emissions Factors'!$AB$39/1000</f>
        <v>0.49266147344102867</v>
      </c>
      <c r="H381" s="23">
        <f>'Emissions Factors'!$AE$39/1000</f>
        <v>0.32422903788805163</v>
      </c>
      <c r="I381" s="26">
        <f t="shared" si="40"/>
        <v>3630.0504457635452</v>
      </c>
      <c r="J381" s="26">
        <f t="shared" si="41"/>
        <v>2388.9989921363108</v>
      </c>
      <c r="K381" s="23">
        <f t="shared" si="36"/>
        <v>2.1329017808434316</v>
      </c>
      <c r="L381" s="23">
        <f t="shared" si="36"/>
        <v>1.4036995575935891</v>
      </c>
      <c r="M381" s="26">
        <f>K381*'Social Cost of Carbon'!$C$5</f>
        <v>213.29017808434315</v>
      </c>
      <c r="N381" s="26">
        <f>L381*'Social Cost of Carbon'!$C$5</f>
        <v>140.3699557593589</v>
      </c>
      <c r="O381" s="23">
        <f t="shared" si="37"/>
        <v>0.23624674619706404</v>
      </c>
      <c r="P381" s="23">
        <f t="shared" si="38"/>
        <v>0.15547807034443403</v>
      </c>
      <c r="Q381" s="27"/>
    </row>
    <row r="382" spans="1:17" x14ac:dyDescent="0.25">
      <c r="A382" s="24">
        <f t="shared" si="39"/>
        <v>2017</v>
      </c>
      <c r="B382" s="32">
        <v>42745</v>
      </c>
      <c r="C382" s="28">
        <f>'Bitcoin Data'!C382</f>
        <v>907.67901600000005</v>
      </c>
      <c r="D382" s="26">
        <f>'Bitcoin Data'!K382</f>
        <v>2007.4815864680879</v>
      </c>
      <c r="E382" s="25">
        <f>'Bitcoin Data'!J382</f>
        <v>4576.7778069127862</v>
      </c>
      <c r="F382" s="25">
        <f t="shared" si="35"/>
        <v>9.1877971727332159</v>
      </c>
      <c r="G382" s="23">
        <f>'Emissions Factors'!$AB$39/1000</f>
        <v>0.49266147344102867</v>
      </c>
      <c r="H382" s="23">
        <f>'Emissions Factors'!$AE$39/1000</f>
        <v>0.32422903788805163</v>
      </c>
      <c r="I382" s="26">
        <f t="shared" si="40"/>
        <v>4526.473692796063</v>
      </c>
      <c r="J382" s="26">
        <f t="shared" si="41"/>
        <v>2978.9506376258514</v>
      </c>
      <c r="K382" s="23">
        <f t="shared" si="36"/>
        <v>2.254802097965853</v>
      </c>
      <c r="L382" s="23">
        <f t="shared" si="36"/>
        <v>1.4839242649627198</v>
      </c>
      <c r="M382" s="26">
        <f>K382*'Social Cost of Carbon'!$C$5</f>
        <v>225.48020979658529</v>
      </c>
      <c r="N382" s="26">
        <f>L382*'Social Cost of Carbon'!$C$5</f>
        <v>148.39242649627198</v>
      </c>
      <c r="O382" s="23">
        <f t="shared" si="37"/>
        <v>0.24841403824695807</v>
      </c>
      <c r="P382" s="23">
        <f t="shared" si="38"/>
        <v>0.16348557571619787</v>
      </c>
      <c r="Q382" s="27"/>
    </row>
    <row r="383" spans="1:17" x14ac:dyDescent="0.25">
      <c r="A383" s="24">
        <f t="shared" si="39"/>
        <v>2017</v>
      </c>
      <c r="B383" s="32">
        <v>42746</v>
      </c>
      <c r="C383" s="28">
        <f>'Bitcoin Data'!C383</f>
        <v>777.75701900000001</v>
      </c>
      <c r="D383" s="26">
        <f>'Bitcoin Data'!K383</f>
        <v>1903.2480995162409</v>
      </c>
      <c r="E383" s="25">
        <f>'Bitcoin Data'!J383</f>
        <v>4613.7508921087692</v>
      </c>
      <c r="F383" s="25">
        <f t="shared" si="35"/>
        <v>8.781112617047377</v>
      </c>
      <c r="G383" s="23">
        <f>'Emissions Factors'!$AB$39/1000</f>
        <v>0.49266147344102867</v>
      </c>
      <c r="H383" s="23">
        <f>'Emissions Factors'!$AE$39/1000</f>
        <v>0.32422903788805163</v>
      </c>
      <c r="I383" s="26">
        <f t="shared" si="40"/>
        <v>4326.1158803661683</v>
      </c>
      <c r="J383" s="26">
        <f t="shared" si="41"/>
        <v>2847.091695411902</v>
      </c>
      <c r="K383" s="23">
        <f t="shared" si="36"/>
        <v>2.273017312596167</v>
      </c>
      <c r="L383" s="23">
        <f t="shared" si="36"/>
        <v>1.4959120128035661</v>
      </c>
      <c r="M383" s="26">
        <f>K383*'Social Cost of Carbon'!$C$5</f>
        <v>227.3017312596167</v>
      </c>
      <c r="N383" s="26">
        <f>L383*'Social Cost of Carbon'!$C$5</f>
        <v>149.59120128035661</v>
      </c>
      <c r="O383" s="23">
        <f t="shared" si="37"/>
        <v>0.29225288323578175</v>
      </c>
      <c r="P383" s="23">
        <f t="shared" si="38"/>
        <v>0.19233667794177325</v>
      </c>
      <c r="Q383" s="27"/>
    </row>
    <row r="384" spans="1:17" x14ac:dyDescent="0.25">
      <c r="A384" s="24">
        <f t="shared" si="39"/>
        <v>2017</v>
      </c>
      <c r="B384" s="32">
        <v>42747</v>
      </c>
      <c r="C384" s="28">
        <f>'Bitcoin Data'!C384</f>
        <v>804.83398399999999</v>
      </c>
      <c r="D384" s="26">
        <f>'Bitcoin Data'!K384</f>
        <v>2158.8201796692515</v>
      </c>
      <c r="E384" s="25">
        <f>'Bitcoin Data'!J384</f>
        <v>4596.7877346552823</v>
      </c>
      <c r="F384" s="25">
        <f t="shared" si="35"/>
        <v>9.923638123229928</v>
      </c>
      <c r="G384" s="23">
        <f>'Emissions Factors'!$AB$39/1000</f>
        <v>0.49266147344102867</v>
      </c>
      <c r="H384" s="23">
        <f>'Emissions Factors'!$AE$39/1000</f>
        <v>0.32422903788805163</v>
      </c>
      <c r="I384" s="26">
        <f t="shared" si="40"/>
        <v>4888.9941796860212</v>
      </c>
      <c r="J384" s="26">
        <f t="shared" si="41"/>
        <v>3217.53164104403</v>
      </c>
      <c r="K384" s="23">
        <f t="shared" si="36"/>
        <v>2.2646602184509197</v>
      </c>
      <c r="L384" s="23">
        <f t="shared" si="36"/>
        <v>1.4904120645828787</v>
      </c>
      <c r="M384" s="26">
        <f>K384*'Social Cost of Carbon'!$C$5</f>
        <v>226.46602184509197</v>
      </c>
      <c r="N384" s="26">
        <f>L384*'Social Cost of Carbon'!$C$5</f>
        <v>149.04120645828786</v>
      </c>
      <c r="O384" s="23">
        <f t="shared" si="37"/>
        <v>0.28138228050406477</v>
      </c>
      <c r="P384" s="23">
        <f t="shared" si="38"/>
        <v>0.18518254624085043</v>
      </c>
      <c r="Q384" s="27"/>
    </row>
    <row r="385" spans="1:17" x14ac:dyDescent="0.25">
      <c r="A385" s="24">
        <f t="shared" si="39"/>
        <v>2017</v>
      </c>
      <c r="B385" s="32">
        <v>42748</v>
      </c>
      <c r="C385" s="28">
        <f>'Bitcoin Data'!C385</f>
        <v>823.98400900000001</v>
      </c>
      <c r="D385" s="26">
        <f>'Bitcoin Data'!K385</f>
        <v>1866.0369751771007</v>
      </c>
      <c r="E385" s="25">
        <f>'Bitcoin Data'!J385</f>
        <v>4639.2547128568904</v>
      </c>
      <c r="F385" s="25">
        <f t="shared" si="35"/>
        <v>8.657020831455581</v>
      </c>
      <c r="G385" s="23">
        <f>'Emissions Factors'!$AB$39/1000</f>
        <v>0.49266147344102867</v>
      </c>
      <c r="H385" s="23">
        <f>'Emissions Factors'!$AE$39/1000</f>
        <v>0.32422903788805163</v>
      </c>
      <c r="I385" s="26">
        <f t="shared" si="40"/>
        <v>4264.9806384345857</v>
      </c>
      <c r="J385" s="26">
        <f t="shared" si="41"/>
        <v>2806.8575351596637</v>
      </c>
      <c r="K385" s="23">
        <f t="shared" si="36"/>
        <v>2.2855820625043122</v>
      </c>
      <c r="L385" s="23">
        <f t="shared" si="36"/>
        <v>1.5041810920671987</v>
      </c>
      <c r="M385" s="26">
        <f>K385*'Social Cost of Carbon'!$C$5</f>
        <v>228.55820625043123</v>
      </c>
      <c r="N385" s="26">
        <f>L385*'Social Cost of Carbon'!$C$5</f>
        <v>150.41810920671986</v>
      </c>
      <c r="O385" s="23">
        <f t="shared" si="37"/>
        <v>0.27738184692177831</v>
      </c>
      <c r="P385" s="23">
        <f t="shared" si="38"/>
        <v>0.18254979169956181</v>
      </c>
      <c r="Q385" s="27"/>
    </row>
    <row r="386" spans="1:17" x14ac:dyDescent="0.25">
      <c r="A386" s="24">
        <f t="shared" si="39"/>
        <v>2017</v>
      </c>
      <c r="B386" s="32">
        <v>42749</v>
      </c>
      <c r="C386" s="28">
        <f>'Bitcoin Data'!C386</f>
        <v>818.41198699999995</v>
      </c>
      <c r="D386" s="26">
        <f>'Bitcoin Data'!K386</f>
        <v>2156.1139806163324</v>
      </c>
      <c r="E386" s="25">
        <f>'Bitcoin Data'!J386</f>
        <v>4571.0392043118718</v>
      </c>
      <c r="F386" s="25">
        <f t="shared" si="35"/>
        <v>9.8556815343621818</v>
      </c>
      <c r="G386" s="23">
        <f>'Emissions Factors'!$AB$39/1000</f>
        <v>0.49266147344102867</v>
      </c>
      <c r="H386" s="23">
        <f>'Emissions Factors'!$AE$39/1000</f>
        <v>0.32422903788805163</v>
      </c>
      <c r="I386" s="26">
        <f t="shared" si="40"/>
        <v>4855.5145864844108</v>
      </c>
      <c r="J386" s="26">
        <f t="shared" si="41"/>
        <v>3195.4981416172864</v>
      </c>
      <c r="K386" s="23">
        <f t="shared" si="36"/>
        <v>2.2519749095529944</v>
      </c>
      <c r="L386" s="23">
        <f t="shared" si="36"/>
        <v>1.4820636433626033</v>
      </c>
      <c r="M386" s="26">
        <f>K386*'Social Cost of Carbon'!$C$5</f>
        <v>225.19749095529943</v>
      </c>
      <c r="N386" s="26">
        <f>L386*'Social Cost of Carbon'!$C$5</f>
        <v>148.20636433626032</v>
      </c>
      <c r="O386" s="23">
        <f t="shared" si="37"/>
        <v>0.27516396940957738</v>
      </c>
      <c r="P386" s="23">
        <f t="shared" si="38"/>
        <v>0.18109016814322434</v>
      </c>
      <c r="Q386" s="27"/>
    </row>
    <row r="387" spans="1:17" x14ac:dyDescent="0.25">
      <c r="A387" s="24">
        <f t="shared" si="39"/>
        <v>2017</v>
      </c>
      <c r="B387" s="32">
        <v>42750</v>
      </c>
      <c r="C387" s="28">
        <f>'Bitcoin Data'!C387</f>
        <v>821.79797399999995</v>
      </c>
      <c r="D387" s="26">
        <f>'Bitcoin Data'!K387</f>
        <v>2085.3036732145538</v>
      </c>
      <c r="E387" s="25">
        <f>'Bitcoin Data'!J387</f>
        <v>4586.4015685802751</v>
      </c>
      <c r="F387" s="25">
        <f t="shared" si="35"/>
        <v>9.5640400377974402</v>
      </c>
      <c r="G387" s="23">
        <f>'Emissions Factors'!$AB$39/1000</f>
        <v>0.49266147344102867</v>
      </c>
      <c r="H387" s="23">
        <f>'Emissions Factors'!$AE$39/1000</f>
        <v>0.32422903788805163</v>
      </c>
      <c r="I387" s="26">
        <f t="shared" si="40"/>
        <v>4711.8340570702785</v>
      </c>
      <c r="J387" s="26">
        <f t="shared" si="41"/>
        <v>3100.9394997778686</v>
      </c>
      <c r="K387" s="23">
        <f t="shared" si="36"/>
        <v>2.2595433545690033</v>
      </c>
      <c r="L387" s="23">
        <f t="shared" si="36"/>
        <v>1.4870445679490336</v>
      </c>
      <c r="M387" s="26">
        <f>K387*'Social Cost of Carbon'!$C$5</f>
        <v>225.95433545690034</v>
      </c>
      <c r="N387" s="26">
        <f>L387*'Social Cost of Carbon'!$C$5</f>
        <v>148.70445679490336</v>
      </c>
      <c r="O387" s="23">
        <f t="shared" si="37"/>
        <v>0.2749511955561238</v>
      </c>
      <c r="P387" s="23">
        <f t="shared" si="38"/>
        <v>0.18095013798963608</v>
      </c>
      <c r="Q387" s="27"/>
    </row>
    <row r="388" spans="1:17" x14ac:dyDescent="0.25">
      <c r="A388" s="24">
        <f t="shared" si="39"/>
        <v>2017</v>
      </c>
      <c r="B388" s="32">
        <v>42751</v>
      </c>
      <c r="C388" s="28">
        <f>'Bitcoin Data'!C388</f>
        <v>831.533997</v>
      </c>
      <c r="D388" s="26">
        <f>'Bitcoin Data'!K388</f>
        <v>2108.8144562165658</v>
      </c>
      <c r="E388" s="25">
        <f>'Bitcoin Data'!J388</f>
        <v>4587.1183835774464</v>
      </c>
      <c r="F388" s="25">
        <f t="shared" si="35"/>
        <v>9.6733815596648842</v>
      </c>
      <c r="G388" s="23">
        <f>'Emissions Factors'!$AB$39/1000</f>
        <v>0.49266147344102867</v>
      </c>
      <c r="H388" s="23">
        <f>'Emissions Factors'!$AE$39/1000</f>
        <v>0.32422903788805163</v>
      </c>
      <c r="I388" s="26">
        <f t="shared" si="40"/>
        <v>4765.7024123417777</v>
      </c>
      <c r="J388" s="26">
        <f t="shared" si="41"/>
        <v>3136.3911962141656</v>
      </c>
      <c r="K388" s="23">
        <f t="shared" si="36"/>
        <v>2.2598965017016943</v>
      </c>
      <c r="L388" s="23">
        <f t="shared" si="36"/>
        <v>1.4872769801859098</v>
      </c>
      <c r="M388" s="26">
        <f>K388*'Social Cost of Carbon'!$C$5</f>
        <v>225.98965017016943</v>
      </c>
      <c r="N388" s="26">
        <f>L388*'Social Cost of Carbon'!$C$5</f>
        <v>148.72769801859098</v>
      </c>
      <c r="O388" s="23">
        <f t="shared" si="37"/>
        <v>0.27177439645942636</v>
      </c>
      <c r="P388" s="23">
        <f t="shared" si="38"/>
        <v>0.17885943155080763</v>
      </c>
      <c r="Q388" s="27"/>
    </row>
    <row r="389" spans="1:17" x14ac:dyDescent="0.25">
      <c r="A389" s="24">
        <f t="shared" si="39"/>
        <v>2017</v>
      </c>
      <c r="B389" s="32">
        <v>42752</v>
      </c>
      <c r="C389" s="28">
        <f>'Bitcoin Data'!C389</f>
        <v>907.93798800000002</v>
      </c>
      <c r="D389" s="26">
        <f>'Bitcoin Data'!K389</f>
        <v>1974.2231066478485</v>
      </c>
      <c r="E389" s="25">
        <f>'Bitcoin Data'!J389</f>
        <v>4578.4573168376946</v>
      </c>
      <c r="F389" s="25">
        <f t="shared" si="35"/>
        <v>9.0388962277018852</v>
      </c>
      <c r="G389" s="23">
        <f>'Emissions Factors'!$AB$39/1000</f>
        <v>0.49266147344102867</v>
      </c>
      <c r="H389" s="23">
        <f>'Emissions Factors'!$AE$39/1000</f>
        <v>0.32422903788805163</v>
      </c>
      <c r="I389" s="26">
        <f t="shared" si="40"/>
        <v>4453.1159338201669</v>
      </c>
      <c r="J389" s="26">
        <f t="shared" si="41"/>
        <v>2930.6726274777211</v>
      </c>
      <c r="K389" s="23">
        <f t="shared" si="36"/>
        <v>2.2556295278001173</v>
      </c>
      <c r="L389" s="23">
        <f t="shared" si="36"/>
        <v>1.4844688108497961</v>
      </c>
      <c r="M389" s="26">
        <f>K389*'Social Cost of Carbon'!$C$5</f>
        <v>225.56295278001173</v>
      </c>
      <c r="N389" s="26">
        <f>L389*'Social Cost of Carbon'!$C$5</f>
        <v>148.44688108497962</v>
      </c>
      <c r="O389" s="23">
        <f t="shared" si="37"/>
        <v>0.24843431573656297</v>
      </c>
      <c r="P389" s="23">
        <f t="shared" si="38"/>
        <v>0.16349892068287336</v>
      </c>
      <c r="Q389" s="27"/>
    </row>
    <row r="390" spans="1:17" x14ac:dyDescent="0.25">
      <c r="A390" s="24">
        <f t="shared" si="39"/>
        <v>2017</v>
      </c>
      <c r="B390" s="32">
        <v>42753</v>
      </c>
      <c r="C390" s="28">
        <f>'Bitcoin Data'!C390</f>
        <v>886.61798099999999</v>
      </c>
      <c r="D390" s="26">
        <f>'Bitcoin Data'!K390</f>
        <v>1874.2190753852562</v>
      </c>
      <c r="E390" s="25">
        <f>'Bitcoin Data'!J390</f>
        <v>4606.6117034503659</v>
      </c>
      <c r="F390" s="25">
        <f t="shared" si="35"/>
        <v>8.6337995274996437</v>
      </c>
      <c r="G390" s="23">
        <f>'Emissions Factors'!$AB$39/1000</f>
        <v>0.49266147344102867</v>
      </c>
      <c r="H390" s="23">
        <f>'Emissions Factors'!$AE$39/1000</f>
        <v>0.32422903788805163</v>
      </c>
      <c r="I390" s="26">
        <f t="shared" si="40"/>
        <v>4253.5403966124322</v>
      </c>
      <c r="J390" s="26">
        <f t="shared" si="41"/>
        <v>2799.3285141195242</v>
      </c>
      <c r="K390" s="23">
        <f t="shared" si="36"/>
        <v>2.2695001093925442</v>
      </c>
      <c r="L390" s="23">
        <f t="shared" si="36"/>
        <v>1.4935972805335507</v>
      </c>
      <c r="M390" s="26">
        <f>K390*'Social Cost of Carbon'!$C$5</f>
        <v>226.95001093925441</v>
      </c>
      <c r="N390" s="26">
        <f>L390*'Social Cost of Carbon'!$C$5</f>
        <v>149.35972805335507</v>
      </c>
      <c r="O390" s="23">
        <f t="shared" si="37"/>
        <v>0.25597271406934663</v>
      </c>
      <c r="P390" s="23">
        <f t="shared" si="38"/>
        <v>0.1684600710273155</v>
      </c>
      <c r="Q390" s="27"/>
    </row>
    <row r="391" spans="1:17" x14ac:dyDescent="0.25">
      <c r="A391" s="24">
        <f t="shared" si="39"/>
        <v>2017</v>
      </c>
      <c r="B391" s="32">
        <v>42754</v>
      </c>
      <c r="C391" s="28">
        <f>'Bitcoin Data'!C391</f>
        <v>899.07299799999998</v>
      </c>
      <c r="D391" s="26">
        <f>'Bitcoin Data'!K391</f>
        <v>2174.7734610978036</v>
      </c>
      <c r="E391" s="25">
        <f>'Bitcoin Data'!J391</f>
        <v>4572.2180756275866</v>
      </c>
      <c r="F391" s="25">
        <f t="shared" ref="F391:F454" si="42">E391*D391/1000000</f>
        <v>9.9435385292265455</v>
      </c>
      <c r="G391" s="23">
        <f>'Emissions Factors'!$AB$39/1000</f>
        <v>0.49266147344102867</v>
      </c>
      <c r="H391" s="23">
        <f>'Emissions Factors'!$AE$39/1000</f>
        <v>0.32422903788805163</v>
      </c>
      <c r="I391" s="26">
        <f t="shared" si="40"/>
        <v>4898.7983430263885</v>
      </c>
      <c r="J391" s="26">
        <f t="shared" si="41"/>
        <v>3223.9839305338951</v>
      </c>
      <c r="K391" s="23">
        <f t="shared" ref="K391:L454" si="43">$E391*G391/1000</f>
        <v>2.2525556940323912</v>
      </c>
      <c r="L391" s="23">
        <f t="shared" si="43"/>
        <v>1.4824458676750911</v>
      </c>
      <c r="M391" s="26">
        <f>K391*'Social Cost of Carbon'!$C$5</f>
        <v>225.25556940323912</v>
      </c>
      <c r="N391" s="26">
        <f>L391*'Social Cost of Carbon'!$C$5</f>
        <v>148.24458676750911</v>
      </c>
      <c r="O391" s="23">
        <f t="shared" ref="O391:O454" si="44">M391/$C391</f>
        <v>0.2505420248459504</v>
      </c>
      <c r="P391" s="23">
        <f t="shared" ref="P391:P454" si="45">N391/$C391</f>
        <v>0.16488604050759081</v>
      </c>
      <c r="Q391" s="27"/>
    </row>
    <row r="392" spans="1:17" x14ac:dyDescent="0.25">
      <c r="A392" s="24">
        <f t="shared" ref="A392:A455" si="46">YEAR(B392)</f>
        <v>2017</v>
      </c>
      <c r="B392" s="32">
        <v>42755</v>
      </c>
      <c r="C392" s="28">
        <f>'Bitcoin Data'!C392</f>
        <v>895.02600099999995</v>
      </c>
      <c r="D392" s="26">
        <f>'Bitcoin Data'!K392</f>
        <v>2368.4485339336075</v>
      </c>
      <c r="E392" s="25">
        <f>'Bitcoin Data'!J392</f>
        <v>4557.8104974130365</v>
      </c>
      <c r="F392" s="25">
        <f t="shared" si="42"/>
        <v>10.794939590545113</v>
      </c>
      <c r="G392" s="23">
        <f>'Emissions Factors'!$AB$39/1000</f>
        <v>0.49266147344102867</v>
      </c>
      <c r="H392" s="23">
        <f>'Emissions Factors'!$AE$39/1000</f>
        <v>0.32422903788805163</v>
      </c>
      <c r="I392" s="26">
        <f t="shared" ref="I392:I455" si="47">F392*G392*1000</f>
        <v>5318.2508443848501</v>
      </c>
      <c r="J392" s="26">
        <f t="shared" ref="J392:J455" si="48">$F392*H392*1000</f>
        <v>3500.0328775020798</v>
      </c>
      <c r="K392" s="23">
        <f t="shared" si="43"/>
        <v>2.2454576353204945</v>
      </c>
      <c r="L392" s="23">
        <f t="shared" si="43"/>
        <v>1.4777745124522907</v>
      </c>
      <c r="M392" s="26">
        <f>K392*'Social Cost of Carbon'!$C$5</f>
        <v>224.54576353204945</v>
      </c>
      <c r="N392" s="26">
        <f>L392*'Social Cost of Carbon'!$C$5</f>
        <v>147.77745124522909</v>
      </c>
      <c r="O392" s="23">
        <f t="shared" si="44"/>
        <v>0.25088183279722337</v>
      </c>
      <c r="P392" s="23">
        <f t="shared" si="45"/>
        <v>0.16510967399843068</v>
      </c>
      <c r="Q392" s="27"/>
    </row>
    <row r="393" spans="1:17" x14ac:dyDescent="0.25">
      <c r="A393" s="24">
        <f t="shared" si="46"/>
        <v>2017</v>
      </c>
      <c r="B393" s="32">
        <v>42756</v>
      </c>
      <c r="C393" s="28">
        <f>'Bitcoin Data'!C393</f>
        <v>921.78900099999998</v>
      </c>
      <c r="D393" s="26">
        <f>'Bitcoin Data'!K393</f>
        <v>2259.3881112819163</v>
      </c>
      <c r="E393" s="25">
        <f>'Bitcoin Data'!J393</f>
        <v>4573.122630706067</v>
      </c>
      <c r="F393" s="25">
        <f t="shared" si="42"/>
        <v>10.33245890325157</v>
      </c>
      <c r="G393" s="23">
        <f>'Emissions Factors'!$AB$39/1000</f>
        <v>0.49266147344102867</v>
      </c>
      <c r="H393" s="23">
        <f>'Emissions Factors'!$AE$39/1000</f>
        <v>0.32422903788805163</v>
      </c>
      <c r="I393" s="26">
        <f t="shared" si="47"/>
        <v>5090.4044275447941</v>
      </c>
      <c r="J393" s="26">
        <f t="shared" si="48"/>
        <v>3350.0832092190899</v>
      </c>
      <c r="K393" s="23">
        <f t="shared" si="43"/>
        <v>2.2530013334701642</v>
      </c>
      <c r="L393" s="23">
        <f t="shared" si="43"/>
        <v>1.4827391506979037</v>
      </c>
      <c r="M393" s="26">
        <f>K393*'Social Cost of Carbon'!$C$5</f>
        <v>225.30013334701641</v>
      </c>
      <c r="N393" s="26">
        <f>L393*'Social Cost of Carbon'!$C$5</f>
        <v>148.27391506979038</v>
      </c>
      <c r="O393" s="23">
        <f t="shared" si="44"/>
        <v>0.24441616584988565</v>
      </c>
      <c r="P393" s="23">
        <f t="shared" si="45"/>
        <v>0.16085450673520282</v>
      </c>
      <c r="Q393" s="27"/>
    </row>
    <row r="394" spans="1:17" x14ac:dyDescent="0.25">
      <c r="A394" s="24">
        <f t="shared" si="46"/>
        <v>2017</v>
      </c>
      <c r="B394" s="32">
        <v>42757</v>
      </c>
      <c r="C394" s="28">
        <f>'Bitcoin Data'!C394</f>
        <v>924.67297399999995</v>
      </c>
      <c r="D394" s="26">
        <f>'Bitcoin Data'!K394</f>
        <v>2203.668089497633</v>
      </c>
      <c r="E394" s="25">
        <f>'Bitcoin Data'!J394</f>
        <v>5254.6755171359218</v>
      </c>
      <c r="F394" s="25">
        <f t="shared" si="42"/>
        <v>11.579560757776903</v>
      </c>
      <c r="G394" s="23">
        <f>'Emissions Factors'!$AB$39/1000</f>
        <v>0.49266147344102867</v>
      </c>
      <c r="H394" s="23">
        <f>'Emissions Factors'!$AE$39/1000</f>
        <v>0.32422903788805163</v>
      </c>
      <c r="I394" s="26">
        <f t="shared" si="47"/>
        <v>5704.803464726283</v>
      </c>
      <c r="J394" s="26">
        <f t="shared" si="48"/>
        <v>3754.4298436602435</v>
      </c>
      <c r="K394" s="23">
        <f t="shared" si="43"/>
        <v>2.5887761827266829</v>
      </c>
      <c r="L394" s="23">
        <f t="shared" si="43"/>
        <v>1.7037183873348802</v>
      </c>
      <c r="M394" s="26">
        <f>K394*'Social Cost of Carbon'!$C$5</f>
        <v>258.87761827266831</v>
      </c>
      <c r="N394" s="26">
        <f>L394*'Social Cost of Carbon'!$C$5</f>
        <v>170.37183873348803</v>
      </c>
      <c r="O394" s="23">
        <f t="shared" si="44"/>
        <v>0.27996667530229807</v>
      </c>
      <c r="P394" s="23">
        <f t="shared" si="45"/>
        <v>0.18425091196997398</v>
      </c>
      <c r="Q394" s="27"/>
    </row>
    <row r="395" spans="1:17" x14ac:dyDescent="0.25">
      <c r="A395" s="24">
        <f t="shared" si="46"/>
        <v>2017</v>
      </c>
      <c r="B395" s="32">
        <v>42758</v>
      </c>
      <c r="C395" s="28">
        <f>'Bitcoin Data'!C395</f>
        <v>921.012024</v>
      </c>
      <c r="D395" s="26">
        <f>'Bitcoin Data'!K395</f>
        <v>1718.0007377351594</v>
      </c>
      <c r="E395" s="25">
        <f>'Bitcoin Data'!J395</f>
        <v>5381.4708399200908</v>
      </c>
      <c r="F395" s="25">
        <f t="shared" si="42"/>
        <v>9.2453708730829636</v>
      </c>
      <c r="G395" s="23">
        <f>'Emissions Factors'!$AB$39/1000</f>
        <v>0.49266147344102867</v>
      </c>
      <c r="H395" s="23">
        <f>'Emissions Factors'!$AE$39/1000</f>
        <v>0.32422903788805163</v>
      </c>
      <c r="I395" s="26">
        <f t="shared" si="47"/>
        <v>4554.838036841822</v>
      </c>
      <c r="J395" s="26">
        <f t="shared" si="48"/>
        <v>2997.6177030979052</v>
      </c>
      <c r="K395" s="23">
        <f t="shared" si="43"/>
        <v>2.6512433532749617</v>
      </c>
      <c r="L395" s="23">
        <f t="shared" si="43"/>
        <v>1.7448291128498961</v>
      </c>
      <c r="M395" s="26">
        <f>K395*'Social Cost of Carbon'!$C$5</f>
        <v>265.12433532749617</v>
      </c>
      <c r="N395" s="26">
        <f>L395*'Social Cost of Carbon'!$C$5</f>
        <v>174.4829112849896</v>
      </c>
      <c r="O395" s="23">
        <f t="shared" si="44"/>
        <v>0.28786196967988353</v>
      </c>
      <c r="P395" s="23">
        <f t="shared" si="45"/>
        <v>0.18944694177520272</v>
      </c>
      <c r="Q395" s="27"/>
    </row>
    <row r="396" spans="1:17" x14ac:dyDescent="0.25">
      <c r="A396" s="24">
        <f t="shared" si="46"/>
        <v>2017</v>
      </c>
      <c r="B396" s="32">
        <v>42759</v>
      </c>
      <c r="C396" s="28">
        <f>'Bitcoin Data'!C396</f>
        <v>892.68701199999998</v>
      </c>
      <c r="D396" s="26">
        <f>'Bitcoin Data'!K396</f>
        <v>1850.1655629139079</v>
      </c>
      <c r="E396" s="25">
        <f>'Bitcoin Data'!J396</f>
        <v>5353.6738717822109</v>
      </c>
      <c r="F396" s="25">
        <f t="shared" si="42"/>
        <v>9.9051830326434143</v>
      </c>
      <c r="G396" s="23">
        <f>'Emissions Factors'!$AB$39/1000</f>
        <v>0.49266147344102867</v>
      </c>
      <c r="H396" s="23">
        <f>'Emissions Factors'!$AE$39/1000</f>
        <v>0.32422903788805163</v>
      </c>
      <c r="I396" s="26">
        <f t="shared" si="47"/>
        <v>4879.9020675651818</v>
      </c>
      <c r="J396" s="26">
        <f t="shared" si="48"/>
        <v>3211.5479647790276</v>
      </c>
      <c r="K396" s="23">
        <f t="shared" si="43"/>
        <v>2.6375488579949611</v>
      </c>
      <c r="L396" s="23">
        <f t="shared" si="43"/>
        <v>1.7358165286143465</v>
      </c>
      <c r="M396" s="26">
        <f>K396*'Social Cost of Carbon'!$C$5</f>
        <v>263.75488579949609</v>
      </c>
      <c r="N396" s="26">
        <f>L396*'Social Cost of Carbon'!$C$5</f>
        <v>173.58165286143466</v>
      </c>
      <c r="O396" s="23">
        <f t="shared" si="44"/>
        <v>0.29546177131957208</v>
      </c>
      <c r="P396" s="23">
        <f t="shared" si="45"/>
        <v>0.19444850269809311</v>
      </c>
      <c r="Q396" s="27"/>
    </row>
    <row r="397" spans="1:17" x14ac:dyDescent="0.25">
      <c r="A397" s="24">
        <f t="shared" si="46"/>
        <v>2017</v>
      </c>
      <c r="B397" s="32">
        <v>42760</v>
      </c>
      <c r="C397" s="28">
        <f>'Bitcoin Data'!C397</f>
        <v>901.54199200000005</v>
      </c>
      <c r="D397" s="26">
        <f>'Bitcoin Data'!K397</f>
        <v>1877.953996428947</v>
      </c>
      <c r="E397" s="25">
        <f>'Bitcoin Data'!J397</f>
        <v>5307.0019345503861</v>
      </c>
      <c r="F397" s="25">
        <f t="shared" si="42"/>
        <v>9.9663054920450502</v>
      </c>
      <c r="G397" s="23">
        <f>'Emissions Factors'!$AB$39/1000</f>
        <v>0.49266147344102867</v>
      </c>
      <c r="H397" s="23">
        <f>'Emissions Factors'!$AE$39/1000</f>
        <v>0.32422903788805163</v>
      </c>
      <c r="I397" s="26">
        <f t="shared" si="47"/>
        <v>4910.0147484743311</v>
      </c>
      <c r="J397" s="26">
        <f t="shared" si="48"/>
        <v>3231.3656409841719</v>
      </c>
      <c r="K397" s="23">
        <f t="shared" si="43"/>
        <v>2.6145553926299825</v>
      </c>
      <c r="L397" s="23">
        <f t="shared" si="43"/>
        <v>1.7206841313093004</v>
      </c>
      <c r="M397" s="26">
        <f>K397*'Social Cost of Carbon'!$C$5</f>
        <v>261.45553926299823</v>
      </c>
      <c r="N397" s="26">
        <f>L397*'Social Cost of Carbon'!$C$5</f>
        <v>172.06841313093005</v>
      </c>
      <c r="O397" s="23">
        <f t="shared" si="44"/>
        <v>0.29000927475710775</v>
      </c>
      <c r="P397" s="23">
        <f t="shared" si="45"/>
        <v>0.19086012039129735</v>
      </c>
      <c r="Q397" s="27"/>
    </row>
    <row r="398" spans="1:17" x14ac:dyDescent="0.25">
      <c r="A398" s="24">
        <f t="shared" si="46"/>
        <v>2017</v>
      </c>
      <c r="B398" s="32">
        <v>42761</v>
      </c>
      <c r="C398" s="28">
        <f>'Bitcoin Data'!C398</f>
        <v>917.58599900000002</v>
      </c>
      <c r="D398" s="26">
        <f>'Bitcoin Data'!K398</f>
        <v>1923.5188674909227</v>
      </c>
      <c r="E398" s="25">
        <f>'Bitcoin Data'!J398</f>
        <v>5420.1691195843996</v>
      </c>
      <c r="F398" s="25">
        <f t="shared" si="42"/>
        <v>10.425797566512257</v>
      </c>
      <c r="G398" s="23">
        <f>'Emissions Factors'!$AB$39/1000</f>
        <v>0.49266147344102867</v>
      </c>
      <c r="H398" s="23">
        <f>'Emissions Factors'!$AE$39/1000</f>
        <v>0.32422903788805163</v>
      </c>
      <c r="I398" s="26">
        <f t="shared" si="47"/>
        <v>5136.3887909158193</v>
      </c>
      <c r="J398" s="26">
        <f t="shared" si="48"/>
        <v>3380.346314205859</v>
      </c>
      <c r="K398" s="23">
        <f t="shared" si="43"/>
        <v>2.6703085047540136</v>
      </c>
      <c r="L398" s="23">
        <f t="shared" si="43"/>
        <v>1.7573762188333779</v>
      </c>
      <c r="M398" s="26">
        <f>K398*'Social Cost of Carbon'!$C$5</f>
        <v>267.03085047540134</v>
      </c>
      <c r="N398" s="26">
        <f>L398*'Social Cost of Carbon'!$C$5</f>
        <v>175.73762188333779</v>
      </c>
      <c r="O398" s="23">
        <f t="shared" si="44"/>
        <v>0.29101452154502777</v>
      </c>
      <c r="P398" s="23">
        <f t="shared" si="45"/>
        <v>0.19152169069150954</v>
      </c>
      <c r="Q398" s="27"/>
    </row>
    <row r="399" spans="1:17" x14ac:dyDescent="0.25">
      <c r="A399" s="24">
        <f t="shared" si="46"/>
        <v>2017</v>
      </c>
      <c r="B399" s="32">
        <v>42762</v>
      </c>
      <c r="C399" s="28">
        <f>'Bitcoin Data'!C399</f>
        <v>919.75</v>
      </c>
      <c r="D399" s="26">
        <f>'Bitcoin Data'!K399</f>
        <v>2158.0196995698075</v>
      </c>
      <c r="E399" s="25">
        <f>'Bitcoin Data'!J399</f>
        <v>5228.4125908714277</v>
      </c>
      <c r="F399" s="25">
        <f t="shared" si="42"/>
        <v>11.283017368579358</v>
      </c>
      <c r="G399" s="23">
        <f>'Emissions Factors'!$AB$39/1000</f>
        <v>0.49266147344102867</v>
      </c>
      <c r="H399" s="23">
        <f>'Emissions Factors'!$AE$39/1000</f>
        <v>0.32422903788805163</v>
      </c>
      <c r="I399" s="26">
        <f t="shared" si="47"/>
        <v>5558.7079616650253</v>
      </c>
      <c r="J399" s="26">
        <f t="shared" si="48"/>
        <v>3658.2818658886613</v>
      </c>
      <c r="K399" s="23">
        <f t="shared" si="43"/>
        <v>2.5758374507763437</v>
      </c>
      <c r="L399" s="23">
        <f t="shared" si="43"/>
        <v>1.6952031840200183</v>
      </c>
      <c r="M399" s="26">
        <f>K399*'Social Cost of Carbon'!$C$5</f>
        <v>257.58374507763438</v>
      </c>
      <c r="N399" s="26">
        <f>L399*'Social Cost of Carbon'!$C$5</f>
        <v>169.52031840200183</v>
      </c>
      <c r="O399" s="23">
        <f t="shared" si="44"/>
        <v>0.28005843444157041</v>
      </c>
      <c r="P399" s="23">
        <f t="shared" si="45"/>
        <v>0.1843113002468082</v>
      </c>
      <c r="Q399" s="27"/>
    </row>
    <row r="400" spans="1:17" x14ac:dyDescent="0.25">
      <c r="A400" s="24">
        <f t="shared" si="46"/>
        <v>2017</v>
      </c>
      <c r="B400" s="32">
        <v>42763</v>
      </c>
      <c r="C400" s="28">
        <f>'Bitcoin Data'!C400</f>
        <v>921.59002699999996</v>
      </c>
      <c r="D400" s="26">
        <f>'Bitcoin Data'!K400</f>
        <v>1876.0714040821942</v>
      </c>
      <c r="E400" s="25">
        <f>'Bitcoin Data'!J400</f>
        <v>5374.4899981354047</v>
      </c>
      <c r="F400" s="25">
        <f t="shared" si="42"/>
        <v>10.082926997027599</v>
      </c>
      <c r="G400" s="23">
        <f>'Emissions Factors'!$AB$39/1000</f>
        <v>0.49266147344102867</v>
      </c>
      <c r="H400" s="23">
        <f>'Emissions Factors'!$AE$39/1000</f>
        <v>0.32422903788805163</v>
      </c>
      <c r="I400" s="26">
        <f t="shared" si="47"/>
        <v>4967.469670953943</v>
      </c>
      <c r="J400" s="26">
        <f t="shared" si="48"/>
        <v>3269.1777193417201</v>
      </c>
      <c r="K400" s="23">
        <f t="shared" si="43"/>
        <v>2.6478041614754599</v>
      </c>
      <c r="L400" s="23">
        <f t="shared" si="43"/>
        <v>1.7425657212343986</v>
      </c>
      <c r="M400" s="26">
        <f>K400*'Social Cost of Carbon'!$C$5</f>
        <v>264.78041614754602</v>
      </c>
      <c r="N400" s="26">
        <f>L400*'Social Cost of Carbon'!$C$5</f>
        <v>174.25657212343987</v>
      </c>
      <c r="O400" s="23">
        <f t="shared" si="44"/>
        <v>0.28730824812576455</v>
      </c>
      <c r="P400" s="23">
        <f t="shared" si="45"/>
        <v>0.18908252804198356</v>
      </c>
      <c r="Q400" s="27"/>
    </row>
    <row r="401" spans="1:17" x14ac:dyDescent="0.25">
      <c r="A401" s="24">
        <f t="shared" si="46"/>
        <v>2017</v>
      </c>
      <c r="B401" s="32">
        <v>42764</v>
      </c>
      <c r="C401" s="28">
        <f>'Bitcoin Data'!C401</f>
        <v>919.49597200000005</v>
      </c>
      <c r="D401" s="26">
        <f>'Bitcoin Data'!K401</f>
        <v>2073.1034482758628</v>
      </c>
      <c r="E401" s="25">
        <f>'Bitcoin Data'!J401</f>
        <v>5340.7866760025681</v>
      </c>
      <c r="F401" s="25">
        <f t="shared" si="42"/>
        <v>11.072003274526708</v>
      </c>
      <c r="G401" s="23">
        <f>'Emissions Factors'!$AB$39/1000</f>
        <v>0.49266147344102867</v>
      </c>
      <c r="H401" s="23">
        <f>'Emissions Factors'!$AE$39/1000</f>
        <v>0.32422903788805163</v>
      </c>
      <c r="I401" s="26">
        <f t="shared" si="47"/>
        <v>5454.7494471722221</v>
      </c>
      <c r="J401" s="26">
        <f t="shared" si="48"/>
        <v>3589.8649691931514</v>
      </c>
      <c r="K401" s="23">
        <f t="shared" si="43"/>
        <v>2.631199833133639</v>
      </c>
      <c r="L401" s="23">
        <f t="shared" si="43"/>
        <v>1.7316381255256381</v>
      </c>
      <c r="M401" s="26">
        <f>K401*'Social Cost of Carbon'!$C$5</f>
        <v>263.11998331336389</v>
      </c>
      <c r="N401" s="26">
        <f>L401*'Social Cost of Carbon'!$C$5</f>
        <v>173.1638125525638</v>
      </c>
      <c r="O401" s="23">
        <f t="shared" si="44"/>
        <v>0.2861567547066578</v>
      </c>
      <c r="P401" s="23">
        <f t="shared" si="45"/>
        <v>0.18832471030396616</v>
      </c>
      <c r="Q401" s="27"/>
    </row>
    <row r="402" spans="1:17" x14ac:dyDescent="0.25">
      <c r="A402" s="24">
        <f t="shared" si="46"/>
        <v>2017</v>
      </c>
      <c r="B402" s="32">
        <v>42765</v>
      </c>
      <c r="C402" s="28">
        <f>'Bitcoin Data'!C402</f>
        <v>920.38201900000001</v>
      </c>
      <c r="D402" s="26">
        <f>'Bitcoin Data'!K402</f>
        <v>1809.9716028117882</v>
      </c>
      <c r="E402" s="25">
        <f>'Bitcoin Data'!J402</f>
        <v>5345.1208475924905</v>
      </c>
      <c r="F402" s="25">
        <f t="shared" si="42"/>
        <v>9.6745169477396828</v>
      </c>
      <c r="G402" s="23">
        <f>'Emissions Factors'!$AB$39/1000</f>
        <v>0.49266147344102867</v>
      </c>
      <c r="H402" s="23">
        <f>'Emissions Factors'!$AE$39/1000</f>
        <v>0.32422903788805163</v>
      </c>
      <c r="I402" s="26">
        <f t="shared" si="47"/>
        <v>4766.2617743036353</v>
      </c>
      <c r="J402" s="26">
        <f t="shared" si="48"/>
        <v>3136.7593219972873</v>
      </c>
      <c r="K402" s="23">
        <f t="shared" si="43"/>
        <v>2.6333351124952764</v>
      </c>
      <c r="L402" s="23">
        <f t="shared" si="43"/>
        <v>1.7330433898102802</v>
      </c>
      <c r="M402" s="26">
        <f>K402*'Social Cost of Carbon'!$C$5</f>
        <v>263.33351124952765</v>
      </c>
      <c r="N402" s="26">
        <f>L402*'Social Cost of Carbon'!$C$5</f>
        <v>173.30433898102802</v>
      </c>
      <c r="O402" s="23">
        <f t="shared" si="44"/>
        <v>0.28611327232972339</v>
      </c>
      <c r="P402" s="23">
        <f t="shared" si="45"/>
        <v>0.18829609379953349</v>
      </c>
      <c r="Q402" s="27"/>
    </row>
    <row r="403" spans="1:17" x14ac:dyDescent="0.25">
      <c r="A403" s="24">
        <f t="shared" si="46"/>
        <v>2017</v>
      </c>
      <c r="B403" s="32">
        <v>42766</v>
      </c>
      <c r="C403" s="28">
        <f>'Bitcoin Data'!C403</f>
        <v>970.40301499999998</v>
      </c>
      <c r="D403" s="26">
        <f>'Bitcoin Data'!K403</f>
        <v>1807.5418123896266</v>
      </c>
      <c r="E403" s="25">
        <f>'Bitcoin Data'!J403</f>
        <v>5312.7916356657097</v>
      </c>
      <c r="F403" s="25">
        <f t="shared" si="42"/>
        <v>9.6030930219796442</v>
      </c>
      <c r="G403" s="23">
        <f>'Emissions Factors'!$AB$39/1000</f>
        <v>0.49266147344102867</v>
      </c>
      <c r="H403" s="23">
        <f>'Emissions Factors'!$AE$39/1000</f>
        <v>0.32422903788805163</v>
      </c>
      <c r="I403" s="26">
        <f t="shared" si="47"/>
        <v>4731.0739577997529</v>
      </c>
      <c r="J403" s="26">
        <f t="shared" si="48"/>
        <v>3113.6016112659222</v>
      </c>
      <c r="K403" s="23">
        <f t="shared" si="43"/>
        <v>2.6174077553122417</v>
      </c>
      <c r="L403" s="23">
        <f t="shared" si="43"/>
        <v>1.7225613205315813</v>
      </c>
      <c r="M403" s="26">
        <f>K403*'Social Cost of Carbon'!$C$5</f>
        <v>261.74077553122419</v>
      </c>
      <c r="N403" s="26">
        <f>L403*'Social Cost of Carbon'!$C$5</f>
        <v>172.25613205315813</v>
      </c>
      <c r="O403" s="23">
        <f t="shared" si="44"/>
        <v>0.26972378639118738</v>
      </c>
      <c r="P403" s="23">
        <f t="shared" si="45"/>
        <v>0.17750988959278752</v>
      </c>
      <c r="Q403" s="27"/>
    </row>
    <row r="404" spans="1:17" x14ac:dyDescent="0.25">
      <c r="A404" s="24">
        <f t="shared" si="46"/>
        <v>2017</v>
      </c>
      <c r="B404" s="32">
        <v>42767</v>
      </c>
      <c r="C404" s="28">
        <f>'Bitcoin Data'!C404</f>
        <v>989.02301</v>
      </c>
      <c r="D404" s="26">
        <f>'Bitcoin Data'!K404</f>
        <v>2404.7315319494396</v>
      </c>
      <c r="E404" s="25">
        <f>'Bitcoin Data'!J404</f>
        <v>5284.9935751805169</v>
      </c>
      <c r="F404" s="25">
        <f t="shared" si="42"/>
        <v>12.70899069638679</v>
      </c>
      <c r="G404" s="23">
        <f>'Emissions Factors'!$AB$39/1000</f>
        <v>0.49266147344102867</v>
      </c>
      <c r="H404" s="23">
        <f>'Emissions Factors'!$AE$39/1000</f>
        <v>0.32422903788805163</v>
      </c>
      <c r="I404" s="26">
        <f t="shared" si="47"/>
        <v>6261.2300824302411</v>
      </c>
      <c r="J404" s="26">
        <f t="shared" si="48"/>
        <v>4120.6238260176879</v>
      </c>
      <c r="K404" s="23">
        <f t="shared" si="43"/>
        <v>2.6037127218748033</v>
      </c>
      <c r="L404" s="23">
        <f t="shared" si="43"/>
        <v>1.7135483821253132</v>
      </c>
      <c r="M404" s="26">
        <f>K404*'Social Cost of Carbon'!$C$5</f>
        <v>260.37127218748032</v>
      </c>
      <c r="N404" s="26">
        <f>L404*'Social Cost of Carbon'!$C$5</f>
        <v>171.35483821253132</v>
      </c>
      <c r="O404" s="23">
        <f t="shared" si="44"/>
        <v>0.26326108650139529</v>
      </c>
      <c r="P404" s="23">
        <f t="shared" si="45"/>
        <v>0.17325667500145556</v>
      </c>
      <c r="Q404" s="27"/>
    </row>
    <row r="405" spans="1:17" x14ac:dyDescent="0.25">
      <c r="A405" s="24">
        <f t="shared" si="46"/>
        <v>2017</v>
      </c>
      <c r="B405" s="32">
        <v>42768</v>
      </c>
      <c r="C405" s="28">
        <f>'Bitcoin Data'!C405</f>
        <v>1011.799988</v>
      </c>
      <c r="D405" s="26">
        <f>'Bitcoin Data'!K405</f>
        <v>1964.2277929660363</v>
      </c>
      <c r="E405" s="25">
        <f>'Bitcoin Data'!J405</f>
        <v>5287.9133890242629</v>
      </c>
      <c r="F405" s="25">
        <f t="shared" si="42"/>
        <v>10.386666445518681</v>
      </c>
      <c r="G405" s="23">
        <f>'Emissions Factors'!$AB$39/1000</f>
        <v>0.49266147344102867</v>
      </c>
      <c r="H405" s="23">
        <f>'Emissions Factors'!$AE$39/1000</f>
        <v>0.32422903788805163</v>
      </c>
      <c r="I405" s="26">
        <f t="shared" si="47"/>
        <v>5117.1103951897258</v>
      </c>
      <c r="J405" s="26">
        <f t="shared" si="48"/>
        <v>3367.658868494631</v>
      </c>
      <c r="K405" s="23">
        <f t="shared" si="43"/>
        <v>2.6051512016652367</v>
      </c>
      <c r="L405" s="23">
        <f t="shared" si="43"/>
        <v>1.7144950705586832</v>
      </c>
      <c r="M405" s="26">
        <f>K405*'Social Cost of Carbon'!$C$5</f>
        <v>260.51512016652367</v>
      </c>
      <c r="N405" s="26">
        <f>L405*'Social Cost of Carbon'!$C$5</f>
        <v>171.44950705586831</v>
      </c>
      <c r="O405" s="23">
        <f t="shared" si="44"/>
        <v>0.25747689588480571</v>
      </c>
      <c r="P405" s="23">
        <f t="shared" si="45"/>
        <v>0.16944999909988961</v>
      </c>
      <c r="Q405" s="27"/>
    </row>
    <row r="406" spans="1:17" x14ac:dyDescent="0.25">
      <c r="A406" s="24">
        <f t="shared" si="46"/>
        <v>2017</v>
      </c>
      <c r="B406" s="32">
        <v>42769</v>
      </c>
      <c r="C406" s="28">
        <f>'Bitcoin Data'!C406</f>
        <v>1029.910034</v>
      </c>
      <c r="D406" s="26">
        <f>'Bitcoin Data'!K406</f>
        <v>1858.9713968855417</v>
      </c>
      <c r="E406" s="25">
        <f>'Bitcoin Data'!J406</f>
        <v>5299.7672006184603</v>
      </c>
      <c r="F406" s="25">
        <f t="shared" si="42"/>
        <v>9.8521156361018747</v>
      </c>
      <c r="G406" s="23">
        <f>'Emissions Factors'!$AB$39/1000</f>
        <v>0.49266147344102867</v>
      </c>
      <c r="H406" s="23">
        <f>'Emissions Factors'!$AE$39/1000</f>
        <v>0.32422903788805163</v>
      </c>
      <c r="I406" s="26">
        <f t="shared" si="47"/>
        <v>4853.7578057933479</v>
      </c>
      <c r="J406" s="26">
        <f t="shared" si="48"/>
        <v>3194.3419738551406</v>
      </c>
      <c r="K406" s="23">
        <f t="shared" si="43"/>
        <v>2.6109911179511265</v>
      </c>
      <c r="L406" s="23">
        <f t="shared" si="43"/>
        <v>1.7183384204871761</v>
      </c>
      <c r="M406" s="26">
        <f>K406*'Social Cost of Carbon'!$C$5</f>
        <v>261.09911179511266</v>
      </c>
      <c r="N406" s="26">
        <f>L406*'Social Cost of Carbon'!$C$5</f>
        <v>171.8338420487176</v>
      </c>
      <c r="O406" s="23">
        <f t="shared" si="44"/>
        <v>0.25351642684851505</v>
      </c>
      <c r="P406" s="23">
        <f t="shared" si="45"/>
        <v>0.16684354591764042</v>
      </c>
      <c r="Q406" s="27"/>
    </row>
    <row r="407" spans="1:17" x14ac:dyDescent="0.25">
      <c r="A407" s="24">
        <f t="shared" si="46"/>
        <v>2017</v>
      </c>
      <c r="B407" s="32">
        <v>42770</v>
      </c>
      <c r="C407" s="28">
        <f>'Bitcoin Data'!C407</f>
        <v>1042.900024</v>
      </c>
      <c r="D407" s="26">
        <f>'Bitcoin Data'!K407</f>
        <v>1793.8130060670446</v>
      </c>
      <c r="E407" s="25">
        <f>'Bitcoin Data'!J407</f>
        <v>5739.0071584446432</v>
      </c>
      <c r="F407" s="25">
        <f t="shared" si="42"/>
        <v>10.294705682729873</v>
      </c>
      <c r="G407" s="23">
        <f>'Emissions Factors'!$AB$39/1000</f>
        <v>0.49266147344102867</v>
      </c>
      <c r="H407" s="23">
        <f>'Emissions Factors'!$AE$39/1000</f>
        <v>0.32422903788805163</v>
      </c>
      <c r="I407" s="26">
        <f t="shared" si="47"/>
        <v>5071.8048702954302</v>
      </c>
      <c r="J407" s="26">
        <f t="shared" si="48"/>
        <v>3337.8425188521646</v>
      </c>
      <c r="K407" s="23">
        <f t="shared" si="43"/>
        <v>2.8273877227679489</v>
      </c>
      <c r="L407" s="23">
        <f t="shared" si="43"/>
        <v>1.8607527694151478</v>
      </c>
      <c r="M407" s="26">
        <f>K407*'Social Cost of Carbon'!$C$5</f>
        <v>282.73877227679492</v>
      </c>
      <c r="N407" s="26">
        <f>L407*'Social Cost of Carbon'!$C$5</f>
        <v>186.07527694151477</v>
      </c>
      <c r="O407" s="23">
        <f t="shared" si="44"/>
        <v>0.27110822300335369</v>
      </c>
      <c r="P407" s="23">
        <f t="shared" si="45"/>
        <v>0.17842101127568366</v>
      </c>
      <c r="Q407" s="27"/>
    </row>
    <row r="408" spans="1:17" x14ac:dyDescent="0.25">
      <c r="A408" s="24">
        <f t="shared" si="46"/>
        <v>2017</v>
      </c>
      <c r="B408" s="32">
        <v>42771</v>
      </c>
      <c r="C408" s="28">
        <f>'Bitcoin Data'!C408</f>
        <v>1027.339966</v>
      </c>
      <c r="D408" s="26">
        <f>'Bitcoin Data'!K408</f>
        <v>1990.5411044651562</v>
      </c>
      <c r="E408" s="25">
        <f>'Bitcoin Data'!J408</f>
        <v>5668.1143926028744</v>
      </c>
      <c r="F408" s="25">
        <f t="shared" si="42"/>
        <v>11.282614683286575</v>
      </c>
      <c r="G408" s="23">
        <f>'Emissions Factors'!$AB$39/1000</f>
        <v>0.49266147344102867</v>
      </c>
      <c r="H408" s="23">
        <f>'Emissions Factors'!$AE$39/1000</f>
        <v>0.32422903788805163</v>
      </c>
      <c r="I408" s="26">
        <f t="shared" si="47"/>
        <v>5558.5095741353489</v>
      </c>
      <c r="J408" s="26">
        <f t="shared" si="48"/>
        <v>3658.1513036236106</v>
      </c>
      <c r="K408" s="23">
        <f t="shared" si="43"/>
        <v>2.7924615882920336</v>
      </c>
      <c r="L408" s="23">
        <f t="shared" si="43"/>
        <v>1.8377672761530481</v>
      </c>
      <c r="M408" s="26">
        <f>K408*'Social Cost of Carbon'!$C$5</f>
        <v>279.24615882920335</v>
      </c>
      <c r="N408" s="26">
        <f>L408*'Social Cost of Carbon'!$C$5</f>
        <v>183.77672761530482</v>
      </c>
      <c r="O408" s="23">
        <f t="shared" si="44"/>
        <v>0.27181475273123301</v>
      </c>
      <c r="P408" s="23">
        <f t="shared" si="45"/>
        <v>0.17888599071137939</v>
      </c>
      <c r="Q408" s="27"/>
    </row>
    <row r="409" spans="1:17" x14ac:dyDescent="0.25">
      <c r="A409" s="24">
        <f t="shared" si="46"/>
        <v>2017</v>
      </c>
      <c r="B409" s="32">
        <v>42772</v>
      </c>
      <c r="C409" s="28">
        <f>'Bitcoin Data'!C409</f>
        <v>1038.150024</v>
      </c>
      <c r="D409" s="26">
        <f>'Bitcoin Data'!K409</f>
        <v>1567.616526161778</v>
      </c>
      <c r="E409" s="25">
        <f>'Bitcoin Data'!J409</f>
        <v>5655.2200920045261</v>
      </c>
      <c r="F409" s="25">
        <f t="shared" si="42"/>
        <v>8.8652164753084257</v>
      </c>
      <c r="G409" s="23">
        <f>'Emissions Factors'!$AB$39/1000</f>
        <v>0.49266147344102867</v>
      </c>
      <c r="H409" s="23">
        <f>'Emissions Factors'!$AE$39/1000</f>
        <v>0.32422903788805163</v>
      </c>
      <c r="I409" s="26">
        <f t="shared" si="47"/>
        <v>4367.5506110991319</v>
      </c>
      <c r="J409" s="26">
        <f t="shared" si="48"/>
        <v>2874.3606084585549</v>
      </c>
      <c r="K409" s="23">
        <f t="shared" si="43"/>
        <v>2.7861090631602599</v>
      </c>
      <c r="L409" s="23">
        <f t="shared" si="43"/>
        <v>1.8335865694758062</v>
      </c>
      <c r="M409" s="26">
        <f>K409*'Social Cost of Carbon'!$C$5</f>
        <v>278.61090631602599</v>
      </c>
      <c r="N409" s="26">
        <f>L409*'Social Cost of Carbon'!$C$5</f>
        <v>183.35865694758061</v>
      </c>
      <c r="O409" s="23">
        <f t="shared" si="44"/>
        <v>0.26837248940431174</v>
      </c>
      <c r="P409" s="23">
        <f t="shared" si="45"/>
        <v>0.17662057767055506</v>
      </c>
      <c r="Q409" s="27"/>
    </row>
    <row r="410" spans="1:17" x14ac:dyDescent="0.25">
      <c r="A410" s="24">
        <f t="shared" si="46"/>
        <v>2017</v>
      </c>
      <c r="B410" s="32">
        <v>42773</v>
      </c>
      <c r="C410" s="28">
        <f>'Bitcoin Data'!C410</f>
        <v>1061.349976</v>
      </c>
      <c r="D410" s="26">
        <f>'Bitcoin Data'!K410</f>
        <v>1915.2534410673179</v>
      </c>
      <c r="E410" s="25">
        <f>'Bitcoin Data'!J410</f>
        <v>5588.518943856403</v>
      </c>
      <c r="F410" s="25">
        <f t="shared" si="42"/>
        <v>10.703430137690868</v>
      </c>
      <c r="G410" s="23">
        <f>'Emissions Factors'!$AB$39/1000</f>
        <v>0.49266147344102867</v>
      </c>
      <c r="H410" s="23">
        <f>'Emissions Factors'!$AE$39/1000</f>
        <v>0.32422903788805163</v>
      </c>
      <c r="I410" s="26">
        <f t="shared" si="47"/>
        <v>5273.1676625078953</v>
      </c>
      <c r="J410" s="26">
        <f t="shared" si="48"/>
        <v>3470.362855645486</v>
      </c>
      <c r="K410" s="23">
        <f t="shared" si="43"/>
        <v>2.7532479772333969</v>
      </c>
      <c r="L410" s="23">
        <f t="shared" si="43"/>
        <v>1.8119601203857119</v>
      </c>
      <c r="M410" s="26">
        <f>K410*'Social Cost of Carbon'!$C$5</f>
        <v>275.32479772333971</v>
      </c>
      <c r="N410" s="26">
        <f>L410*'Social Cost of Carbon'!$C$5</f>
        <v>181.19601203857118</v>
      </c>
      <c r="O410" s="23">
        <f t="shared" si="44"/>
        <v>0.25941000042321544</v>
      </c>
      <c r="P410" s="23">
        <f t="shared" si="45"/>
        <v>0.17072220863608065</v>
      </c>
      <c r="Q410" s="27"/>
    </row>
    <row r="411" spans="1:17" x14ac:dyDescent="0.25">
      <c r="A411" s="24">
        <f t="shared" si="46"/>
        <v>2017</v>
      </c>
      <c r="B411" s="32">
        <v>42774</v>
      </c>
      <c r="C411" s="28">
        <f>'Bitcoin Data'!C411</f>
        <v>1063.0699460000001</v>
      </c>
      <c r="D411" s="26">
        <f>'Bitcoin Data'!K411</f>
        <v>1804.3873802739536</v>
      </c>
      <c r="E411" s="25">
        <f>'Bitcoin Data'!J411</f>
        <v>5732.3910036346324</v>
      </c>
      <c r="F411" s="25">
        <f t="shared" si="42"/>
        <v>10.343453985754273</v>
      </c>
      <c r="G411" s="23">
        <f>'Emissions Factors'!$AB$39/1000</f>
        <v>0.49266147344102867</v>
      </c>
      <c r="H411" s="23">
        <f>'Emissions Factors'!$AE$39/1000</f>
        <v>0.32422903788805163</v>
      </c>
      <c r="I411" s="26">
        <f t="shared" si="47"/>
        <v>5095.8212810911809</v>
      </c>
      <c r="J411" s="26">
        <f t="shared" si="48"/>
        <v>3353.6481342404409</v>
      </c>
      <c r="K411" s="23">
        <f t="shared" si="43"/>
        <v>2.8241281981907349</v>
      </c>
      <c r="L411" s="23">
        <f t="shared" si="43"/>
        <v>1.8586076199065795</v>
      </c>
      <c r="M411" s="26">
        <f>K411*'Social Cost of Carbon'!$C$5</f>
        <v>282.41281981907349</v>
      </c>
      <c r="N411" s="26">
        <f>L411*'Social Cost of Carbon'!$C$5</f>
        <v>185.86076199065795</v>
      </c>
      <c r="O411" s="23">
        <f t="shared" si="44"/>
        <v>0.26565779691327429</v>
      </c>
      <c r="P411" s="23">
        <f t="shared" si="45"/>
        <v>0.17483399158258014</v>
      </c>
      <c r="Q411" s="27"/>
    </row>
    <row r="412" spans="1:17" x14ac:dyDescent="0.25">
      <c r="A412" s="24">
        <f t="shared" si="46"/>
        <v>2017</v>
      </c>
      <c r="B412" s="32">
        <v>42775</v>
      </c>
      <c r="C412" s="28">
        <f>'Bitcoin Data'!C412</f>
        <v>994.38299600000005</v>
      </c>
      <c r="D412" s="26">
        <f>'Bitcoin Data'!K412</f>
        <v>2096.5092638325759</v>
      </c>
      <c r="E412" s="25">
        <f>'Bitcoin Data'!J412</f>
        <v>5707.8079154252682</v>
      </c>
      <c r="F412" s="25">
        <f t="shared" si="42"/>
        <v>11.966472170865979</v>
      </c>
      <c r="G412" s="23">
        <f>'Emissions Factors'!$AB$39/1000</f>
        <v>0.49266147344102867</v>
      </c>
      <c r="H412" s="23">
        <f>'Emissions Factors'!$AE$39/1000</f>
        <v>0.32422903788805163</v>
      </c>
      <c r="I412" s="26">
        <f t="shared" si="47"/>
        <v>5895.419811589898</v>
      </c>
      <c r="J412" s="26">
        <f t="shared" si="48"/>
        <v>3879.8777588740209</v>
      </c>
      <c r="K412" s="23">
        <f t="shared" si="43"/>
        <v>2.8120170577317789</v>
      </c>
      <c r="L412" s="23">
        <f t="shared" si="43"/>
        <v>1.8506370688681402</v>
      </c>
      <c r="M412" s="26">
        <f>K412*'Social Cost of Carbon'!$C$5</f>
        <v>281.20170577317788</v>
      </c>
      <c r="N412" s="26">
        <f>L412*'Social Cost of Carbon'!$C$5</f>
        <v>185.063706886814</v>
      </c>
      <c r="O412" s="23">
        <f t="shared" si="44"/>
        <v>0.28279013911575157</v>
      </c>
      <c r="P412" s="23">
        <f t="shared" si="45"/>
        <v>0.18610908234679224</v>
      </c>
      <c r="Q412" s="27"/>
    </row>
    <row r="413" spans="1:17" x14ac:dyDescent="0.25">
      <c r="A413" s="24">
        <f t="shared" si="46"/>
        <v>2017</v>
      </c>
      <c r="B413" s="32">
        <v>42776</v>
      </c>
      <c r="C413" s="28">
        <f>'Bitcoin Data'!C413</f>
        <v>988.67401099999995</v>
      </c>
      <c r="D413" s="26">
        <f>'Bitcoin Data'!K413</f>
        <v>1850.2418273993358</v>
      </c>
      <c r="E413" s="25">
        <f>'Bitcoin Data'!J413</f>
        <v>5660.8200688853749</v>
      </c>
      <c r="F413" s="25">
        <f t="shared" si="42"/>
        <v>10.473886068833311</v>
      </c>
      <c r="G413" s="23">
        <f>'Emissions Factors'!$AB$39/1000</f>
        <v>0.49266147344102867</v>
      </c>
      <c r="H413" s="23">
        <f>'Emissions Factors'!$AE$39/1000</f>
        <v>0.32422903788805163</v>
      </c>
      <c r="I413" s="26">
        <f t="shared" si="47"/>
        <v>5160.0801433248826</v>
      </c>
      <c r="J413" s="26">
        <f t="shared" si="48"/>
        <v>3395.9380030468919</v>
      </c>
      <c r="K413" s="23">
        <f t="shared" si="43"/>
        <v>2.7888679560216141</v>
      </c>
      <c r="L413" s="23">
        <f t="shared" si="43"/>
        <v>1.8354022445920792</v>
      </c>
      <c r="M413" s="26">
        <f>K413*'Social Cost of Carbon'!$C$5</f>
        <v>278.88679560216138</v>
      </c>
      <c r="N413" s="26">
        <f>L413*'Social Cost of Carbon'!$C$5</f>
        <v>183.54022445920793</v>
      </c>
      <c r="O413" s="23">
        <f t="shared" si="44"/>
        <v>0.28208164925876805</v>
      </c>
      <c r="P413" s="23">
        <f t="shared" si="45"/>
        <v>0.18564281291622617</v>
      </c>
      <c r="Q413" s="27"/>
    </row>
    <row r="414" spans="1:17" x14ac:dyDescent="0.25">
      <c r="A414" s="24">
        <f t="shared" si="46"/>
        <v>2017</v>
      </c>
      <c r="B414" s="32">
        <v>42777</v>
      </c>
      <c r="C414" s="28">
        <f>'Bitcoin Data'!C414</f>
        <v>1004.450012</v>
      </c>
      <c r="D414" s="26">
        <f>'Bitcoin Data'!K414</f>
        <v>1738.6067519833232</v>
      </c>
      <c r="E414" s="25">
        <f>'Bitcoin Data'!J414</f>
        <v>5654.9174303431182</v>
      </c>
      <c r="F414" s="25">
        <f t="shared" si="42"/>
        <v>9.8316776263027279</v>
      </c>
      <c r="G414" s="23">
        <f>'Emissions Factors'!$AB$39/1000</f>
        <v>0.49266147344102867</v>
      </c>
      <c r="H414" s="23">
        <f>'Emissions Factors'!$AE$39/1000</f>
        <v>0.32422903788805163</v>
      </c>
      <c r="I414" s="26">
        <f t="shared" si="47"/>
        <v>4843.6887857714974</v>
      </c>
      <c r="J414" s="26">
        <f t="shared" si="48"/>
        <v>3187.7153776016166</v>
      </c>
      <c r="K414" s="23">
        <f t="shared" si="43"/>
        <v>2.7859599534201962</v>
      </c>
      <c r="L414" s="23">
        <f t="shared" si="43"/>
        <v>1.8334884377765224</v>
      </c>
      <c r="M414" s="26">
        <f>K414*'Social Cost of Carbon'!$C$5</f>
        <v>278.59599534201959</v>
      </c>
      <c r="N414" s="26">
        <f>L414*'Social Cost of Carbon'!$C$5</f>
        <v>183.34884377765223</v>
      </c>
      <c r="O414" s="23">
        <f t="shared" si="44"/>
        <v>0.27736173230492189</v>
      </c>
      <c r="P414" s="23">
        <f t="shared" si="45"/>
        <v>0.18253655392225954</v>
      </c>
      <c r="Q414" s="27"/>
    </row>
    <row r="415" spans="1:17" x14ac:dyDescent="0.25">
      <c r="A415" s="24">
        <f t="shared" si="46"/>
        <v>2017</v>
      </c>
      <c r="B415" s="32">
        <v>42778</v>
      </c>
      <c r="C415" s="28">
        <f>'Bitcoin Data'!C415</f>
        <v>999.18102999999996</v>
      </c>
      <c r="D415" s="26">
        <f>'Bitcoin Data'!K415</f>
        <v>1745.6762186251772</v>
      </c>
      <c r="E415" s="25">
        <f>'Bitcoin Data'!J415</f>
        <v>5709.9847231464146</v>
      </c>
      <c r="F415" s="25">
        <f t="shared" si="42"/>
        <v>9.9677845399097613</v>
      </c>
      <c r="G415" s="23">
        <f>'Emissions Factors'!$AB$39/1000</f>
        <v>0.49266147344102867</v>
      </c>
      <c r="H415" s="23">
        <f>'Emissions Factors'!$AE$39/1000</f>
        <v>0.32422903788805163</v>
      </c>
      <c r="I415" s="26">
        <f t="shared" si="47"/>
        <v>4910.7434183746491</v>
      </c>
      <c r="J415" s="26">
        <f t="shared" si="48"/>
        <v>3231.8451912503374</v>
      </c>
      <c r="K415" s="23">
        <f t="shared" si="43"/>
        <v>2.8130894870310765</v>
      </c>
      <c r="L415" s="23">
        <f t="shared" si="43"/>
        <v>1.8513428531412348</v>
      </c>
      <c r="M415" s="26">
        <f>K415*'Social Cost of Carbon'!$C$5</f>
        <v>281.30894870310766</v>
      </c>
      <c r="N415" s="26">
        <f>L415*'Social Cost of Carbon'!$C$5</f>
        <v>185.13428531412347</v>
      </c>
      <c r="O415" s="23">
        <f t="shared" si="44"/>
        <v>0.28153952112472319</v>
      </c>
      <c r="P415" s="23">
        <f t="shared" si="45"/>
        <v>0.18528602901330452</v>
      </c>
      <c r="Q415" s="27"/>
    </row>
    <row r="416" spans="1:17" x14ac:dyDescent="0.25">
      <c r="A416" s="24">
        <f t="shared" si="46"/>
        <v>2017</v>
      </c>
      <c r="B416" s="32">
        <v>42779</v>
      </c>
      <c r="C416" s="28">
        <f>'Bitcoin Data'!C416</f>
        <v>990.64202899999998</v>
      </c>
      <c r="D416" s="26">
        <f>'Bitcoin Data'!K416</f>
        <v>2053.6870472124056</v>
      </c>
      <c r="E416" s="25">
        <f>'Bitcoin Data'!J416</f>
        <v>5607.8910707477798</v>
      </c>
      <c r="F416" s="25">
        <f t="shared" si="42"/>
        <v>11.516853254172823</v>
      </c>
      <c r="G416" s="23">
        <f>'Emissions Factors'!$AB$39/1000</f>
        <v>0.49266147344102867</v>
      </c>
      <c r="H416" s="23">
        <f>'Emissions Factors'!$AE$39/1000</f>
        <v>0.32422903788805163</v>
      </c>
      <c r="I416" s="26">
        <f t="shared" si="47"/>
        <v>5673.9098936048886</v>
      </c>
      <c r="J416" s="26">
        <f t="shared" si="48"/>
        <v>3734.0982500983309</v>
      </c>
      <c r="K416" s="23">
        <f t="shared" si="43"/>
        <v>2.7627918778113889</v>
      </c>
      <c r="L416" s="23">
        <f t="shared" si="43"/>
        <v>1.8182411264495484</v>
      </c>
      <c r="M416" s="26">
        <f>K416*'Social Cost of Carbon'!$C$5</f>
        <v>276.27918778113889</v>
      </c>
      <c r="N416" s="26">
        <f>L416*'Social Cost of Carbon'!$C$5</f>
        <v>181.82411264495485</v>
      </c>
      <c r="O416" s="23">
        <f t="shared" si="44"/>
        <v>0.27888902317220271</v>
      </c>
      <c r="P416" s="23">
        <f t="shared" si="45"/>
        <v>0.18354169046158536</v>
      </c>
      <c r="Q416" s="27"/>
    </row>
    <row r="417" spans="1:17" x14ac:dyDescent="0.25">
      <c r="A417" s="24">
        <f t="shared" si="46"/>
        <v>2017</v>
      </c>
      <c r="B417" s="32">
        <v>42780</v>
      </c>
      <c r="C417" s="28">
        <f>'Bitcoin Data'!C417</f>
        <v>1004.549988</v>
      </c>
      <c r="D417" s="26">
        <f>'Bitcoin Data'!K417</f>
        <v>2107.5482373589844</v>
      </c>
      <c r="E417" s="25">
        <f>'Bitcoin Data'!J417</f>
        <v>5662.6811635717413</v>
      </c>
      <c r="F417" s="25">
        <f t="shared" si="42"/>
        <v>11.934373705011547</v>
      </c>
      <c r="G417" s="23">
        <f>'Emissions Factors'!$AB$39/1000</f>
        <v>0.49266147344102867</v>
      </c>
      <c r="H417" s="23">
        <f>'Emissions Factors'!$AE$39/1000</f>
        <v>0.32422903788805163</v>
      </c>
      <c r="I417" s="26">
        <f t="shared" si="47"/>
        <v>5879.6061341068571</v>
      </c>
      <c r="J417" s="26">
        <f t="shared" si="48"/>
        <v>3869.470504172356</v>
      </c>
      <c r="K417" s="23">
        <f t="shared" si="43"/>
        <v>2.7897848456720125</v>
      </c>
      <c r="L417" s="23">
        <f t="shared" si="43"/>
        <v>1.8360056655316586</v>
      </c>
      <c r="M417" s="26">
        <f>K417*'Social Cost of Carbon'!$C$5</f>
        <v>278.97848456720124</v>
      </c>
      <c r="N417" s="26">
        <f>L417*'Social Cost of Carbon'!$C$5</f>
        <v>183.60056655316586</v>
      </c>
      <c r="O417" s="23">
        <f t="shared" si="44"/>
        <v>0.27771488517224613</v>
      </c>
      <c r="P417" s="23">
        <f t="shared" si="45"/>
        <v>0.18276896993319747</v>
      </c>
      <c r="Q417" s="27"/>
    </row>
    <row r="418" spans="1:17" x14ac:dyDescent="0.25">
      <c r="A418" s="24">
        <f t="shared" si="46"/>
        <v>2017</v>
      </c>
      <c r="B418" s="32">
        <v>42781</v>
      </c>
      <c r="C418" s="28">
        <f>'Bitcoin Data'!C418</f>
        <v>1007.47998</v>
      </c>
      <c r="D418" s="26">
        <f>'Bitcoin Data'!K418</f>
        <v>1772.101094283066</v>
      </c>
      <c r="E418" s="25">
        <f>'Bitcoin Data'!J418</f>
        <v>5536.1255976610992</v>
      </c>
      <c r="F418" s="25">
        <f t="shared" si="42"/>
        <v>9.8105742297037271</v>
      </c>
      <c r="G418" s="23">
        <f>'Emissions Factors'!$AB$39/1000</f>
        <v>0.49266147344102867</v>
      </c>
      <c r="H418" s="23">
        <f>'Emissions Factors'!$AE$39/1000</f>
        <v>0.32422903788805163</v>
      </c>
      <c r="I418" s="26">
        <f t="shared" si="47"/>
        <v>4833.2919553084239</v>
      </c>
      <c r="J418" s="26">
        <f t="shared" si="48"/>
        <v>3180.8730436261526</v>
      </c>
      <c r="K418" s="23">
        <f t="shared" si="43"/>
        <v>2.7274357940983127</v>
      </c>
      <c r="L418" s="23">
        <f t="shared" si="43"/>
        <v>1.794972676157073</v>
      </c>
      <c r="M418" s="26">
        <f>K418*'Social Cost of Carbon'!$C$5</f>
        <v>272.74357940983128</v>
      </c>
      <c r="N418" s="26">
        <f>L418*'Social Cost of Carbon'!$C$5</f>
        <v>179.4972676157073</v>
      </c>
      <c r="O418" s="23">
        <f t="shared" si="44"/>
        <v>0.27071860962421435</v>
      </c>
      <c r="P418" s="23">
        <f t="shared" si="45"/>
        <v>0.17816459997121462</v>
      </c>
      <c r="Q418" s="27"/>
    </row>
    <row r="419" spans="1:17" x14ac:dyDescent="0.25">
      <c r="A419" s="24">
        <f t="shared" si="46"/>
        <v>2017</v>
      </c>
      <c r="B419" s="32">
        <v>42782</v>
      </c>
      <c r="C419" s="28">
        <f>'Bitcoin Data'!C419</f>
        <v>1027.4399410000001</v>
      </c>
      <c r="D419" s="26">
        <f>'Bitcoin Data'!K419</f>
        <v>1832.2566147969226</v>
      </c>
      <c r="E419" s="25">
        <f>'Bitcoin Data'!J419</f>
        <v>5851.9905631315914</v>
      </c>
      <c r="F419" s="25">
        <f t="shared" si="42"/>
        <v>10.722348419027027</v>
      </c>
      <c r="G419" s="23">
        <f>'Emissions Factors'!$AB$39/1000</f>
        <v>0.49266147344102867</v>
      </c>
      <c r="H419" s="23">
        <f>'Emissions Factors'!$AE$39/1000</f>
        <v>0.32422903788805163</v>
      </c>
      <c r="I419" s="26">
        <f t="shared" si="47"/>
        <v>5282.4879708659391</v>
      </c>
      <c r="J419" s="26">
        <f t="shared" si="48"/>
        <v>3476.4967118016043</v>
      </c>
      <c r="K419" s="23">
        <f t="shared" si="43"/>
        <v>2.8830502933954048</v>
      </c>
      <c r="L419" s="23">
        <f t="shared" si="43"/>
        <v>1.8973852700141134</v>
      </c>
      <c r="M419" s="26">
        <f>K419*'Social Cost of Carbon'!$C$5</f>
        <v>288.30502933954045</v>
      </c>
      <c r="N419" s="26">
        <f>L419*'Social Cost of Carbon'!$C$5</f>
        <v>189.73852700141134</v>
      </c>
      <c r="O419" s="23">
        <f t="shared" si="44"/>
        <v>0.28060523816013538</v>
      </c>
      <c r="P419" s="23">
        <f t="shared" si="45"/>
        <v>0.18467116123278229</v>
      </c>
      <c r="Q419" s="27"/>
    </row>
    <row r="420" spans="1:17" x14ac:dyDescent="0.25">
      <c r="A420" s="24">
        <f t="shared" si="46"/>
        <v>2017</v>
      </c>
      <c r="B420" s="32">
        <v>42783</v>
      </c>
      <c r="C420" s="28">
        <f>'Bitcoin Data'!C420</f>
        <v>1046.209961</v>
      </c>
      <c r="D420" s="26">
        <f>'Bitcoin Data'!K420</f>
        <v>1888.5491939966648</v>
      </c>
      <c r="E420" s="25">
        <f>'Bitcoin Data'!J420</f>
        <v>5637.1770116592861</v>
      </c>
      <c r="F420" s="25">
        <f t="shared" si="42"/>
        <v>10.646086101785674</v>
      </c>
      <c r="G420" s="23">
        <f>'Emissions Factors'!$AB$39/1000</f>
        <v>0.49266147344102867</v>
      </c>
      <c r="H420" s="23">
        <f>'Emissions Factors'!$AE$39/1000</f>
        <v>0.32422903788805163</v>
      </c>
      <c r="I420" s="26">
        <f t="shared" si="47"/>
        <v>5244.9164652857871</v>
      </c>
      <c r="J420" s="26">
        <f t="shared" si="48"/>
        <v>3451.7702540553273</v>
      </c>
      <c r="K420" s="23">
        <f t="shared" si="43"/>
        <v>2.7772199326119589</v>
      </c>
      <c r="L420" s="23">
        <f t="shared" si="43"/>
        <v>1.8277364788949324</v>
      </c>
      <c r="M420" s="26">
        <f>K420*'Social Cost of Carbon'!$C$5</f>
        <v>277.72199326119591</v>
      </c>
      <c r="N420" s="26">
        <f>L420*'Social Cost of Carbon'!$C$5</f>
        <v>182.77364788949325</v>
      </c>
      <c r="O420" s="23">
        <f t="shared" si="44"/>
        <v>0.26545531357371188</v>
      </c>
      <c r="P420" s="23">
        <f t="shared" si="45"/>
        <v>0.17470073379419224</v>
      </c>
      <c r="Q420" s="27"/>
    </row>
    <row r="421" spans="1:17" x14ac:dyDescent="0.25">
      <c r="A421" s="24">
        <f t="shared" si="46"/>
        <v>2017</v>
      </c>
      <c r="B421" s="32">
        <v>42784</v>
      </c>
      <c r="C421" s="28">
        <f>'Bitcoin Data'!C421</f>
        <v>1054.420044</v>
      </c>
      <c r="D421" s="26">
        <f>'Bitcoin Data'!K421</f>
        <v>1885.8411582404376</v>
      </c>
      <c r="E421" s="25">
        <f>'Bitcoin Data'!J421</f>
        <v>5929.9637318645346</v>
      </c>
      <c r="F421" s="25">
        <f t="shared" si="42"/>
        <v>11.182969672423203</v>
      </c>
      <c r="G421" s="23">
        <f>'Emissions Factors'!$AB$39/1000</f>
        <v>0.49266147344102867</v>
      </c>
      <c r="H421" s="23">
        <f>'Emissions Factors'!$AE$39/1000</f>
        <v>0.32422903788805163</v>
      </c>
      <c r="I421" s="26">
        <f t="shared" si="47"/>
        <v>5509.4183162623531</v>
      </c>
      <c r="J421" s="26">
        <f t="shared" si="48"/>
        <v>3625.8434976210351</v>
      </c>
      <c r="K421" s="23">
        <f t="shared" si="43"/>
        <v>2.9214646695922428</v>
      </c>
      <c r="L421" s="23">
        <f t="shared" si="43"/>
        <v>1.9226664354934784</v>
      </c>
      <c r="M421" s="26">
        <f>K421*'Social Cost of Carbon'!$C$5</f>
        <v>292.14646695922426</v>
      </c>
      <c r="N421" s="26">
        <f>L421*'Social Cost of Carbon'!$C$5</f>
        <v>192.26664354934783</v>
      </c>
      <c r="O421" s="23">
        <f t="shared" si="44"/>
        <v>0.27706839283038542</v>
      </c>
      <c r="P421" s="23">
        <f t="shared" si="45"/>
        <v>0.18234350213978656</v>
      </c>
      <c r="Q421" s="27"/>
    </row>
    <row r="422" spans="1:17" x14ac:dyDescent="0.25">
      <c r="A422" s="24">
        <f t="shared" si="46"/>
        <v>2017</v>
      </c>
      <c r="B422" s="32">
        <v>42785</v>
      </c>
      <c r="C422" s="28">
        <f>'Bitcoin Data'!C422</f>
        <v>1047.869995</v>
      </c>
      <c r="D422" s="26">
        <f>'Bitcoin Data'!K422</f>
        <v>1684.2987325861625</v>
      </c>
      <c r="E422" s="25">
        <f>'Bitcoin Data'!J422</f>
        <v>5850.1356344338819</v>
      </c>
      <c r="F422" s="25">
        <f t="shared" si="42"/>
        <v>9.8533760345341328</v>
      </c>
      <c r="G422" s="23">
        <f>'Emissions Factors'!$AB$39/1000</f>
        <v>0.49266147344102867</v>
      </c>
      <c r="H422" s="23">
        <f>'Emissions Factors'!$AE$39/1000</f>
        <v>0.32422903788805163</v>
      </c>
      <c r="I422" s="26">
        <f t="shared" si="47"/>
        <v>4854.3787555421059</v>
      </c>
      <c r="J422" s="26">
        <f t="shared" si="48"/>
        <v>3194.7506316261874</v>
      </c>
      <c r="K422" s="23">
        <f t="shared" si="43"/>
        <v>2.8821364414900632</v>
      </c>
      <c r="L422" s="23">
        <f t="shared" si="43"/>
        <v>1.896783848267104</v>
      </c>
      <c r="M422" s="26">
        <f>K422*'Social Cost of Carbon'!$C$5</f>
        <v>288.21364414900631</v>
      </c>
      <c r="N422" s="26">
        <f>L422*'Social Cost of Carbon'!$C$5</f>
        <v>189.67838482671041</v>
      </c>
      <c r="O422" s="23">
        <f t="shared" si="44"/>
        <v>0.27504713898121141</v>
      </c>
      <c r="P422" s="23">
        <f t="shared" si="45"/>
        <v>0.18101328001734643</v>
      </c>
      <c r="Q422" s="27"/>
    </row>
    <row r="423" spans="1:17" x14ac:dyDescent="0.25">
      <c r="A423" s="24">
        <f t="shared" si="46"/>
        <v>2017</v>
      </c>
      <c r="B423" s="32">
        <v>42786</v>
      </c>
      <c r="C423" s="28">
        <f>'Bitcoin Data'!C423</f>
        <v>1079.9799800000001</v>
      </c>
      <c r="D423" s="26">
        <f>'Bitcoin Data'!K423</f>
        <v>1857.5462817696898</v>
      </c>
      <c r="E423" s="25">
        <f>'Bitcoin Data'!J423</f>
        <v>5855.5680226118957</v>
      </c>
      <c r="F423" s="25">
        <f t="shared" si="42"/>
        <v>10.876988608052223</v>
      </c>
      <c r="G423" s="23">
        <f>'Emissions Factors'!$AB$39/1000</f>
        <v>0.49266147344102867</v>
      </c>
      <c r="H423" s="23">
        <f>'Emissions Factors'!$AE$39/1000</f>
        <v>0.32422903788805163</v>
      </c>
      <c r="I423" s="26">
        <f t="shared" si="47"/>
        <v>5358.673234244292</v>
      </c>
      <c r="J423" s="26">
        <f t="shared" si="48"/>
        <v>3526.63555150807</v>
      </c>
      <c r="K423" s="23">
        <f t="shared" si="43"/>
        <v>2.8848127698541473</v>
      </c>
      <c r="L423" s="23">
        <f t="shared" si="43"/>
        <v>1.898545186259496</v>
      </c>
      <c r="M423" s="26">
        <f>K423*'Social Cost of Carbon'!$C$5</f>
        <v>288.48127698541475</v>
      </c>
      <c r="N423" s="26">
        <f>L423*'Social Cost of Carbon'!$C$5</f>
        <v>189.85451862594959</v>
      </c>
      <c r="O423" s="23">
        <f t="shared" si="44"/>
        <v>0.26711724506727869</v>
      </c>
      <c r="P423" s="23">
        <f t="shared" si="45"/>
        <v>0.17579447965873365</v>
      </c>
      <c r="Q423" s="27"/>
    </row>
    <row r="424" spans="1:17" x14ac:dyDescent="0.25">
      <c r="A424" s="24">
        <f t="shared" si="46"/>
        <v>2017</v>
      </c>
      <c r="B424" s="32">
        <v>42787</v>
      </c>
      <c r="C424" s="28">
        <f>'Bitcoin Data'!C424</f>
        <v>1115.3000489999999</v>
      </c>
      <c r="D424" s="26">
        <f>'Bitcoin Data'!K424</f>
        <v>1719.5666470527162</v>
      </c>
      <c r="E424" s="25">
        <f>'Bitcoin Data'!J424</f>
        <v>5937.5796043185619</v>
      </c>
      <c r="F424" s="25">
        <f t="shared" si="42"/>
        <v>10.210063851806662</v>
      </c>
      <c r="G424" s="23">
        <f>'Emissions Factors'!$AB$39/1000</f>
        <v>0.49266147344102867</v>
      </c>
      <c r="H424" s="23">
        <f>'Emissions Factors'!$AE$39/1000</f>
        <v>0.32422903788805163</v>
      </c>
      <c r="I424" s="26">
        <f t="shared" si="47"/>
        <v>5030.1051011580548</v>
      </c>
      <c r="J424" s="26">
        <f t="shared" si="48"/>
        <v>3310.3991794468488</v>
      </c>
      <c r="K424" s="23">
        <f t="shared" si="43"/>
        <v>2.9252167165369829</v>
      </c>
      <c r="L424" s="23">
        <f t="shared" si="43"/>
        <v>1.9251357224919257</v>
      </c>
      <c r="M424" s="26">
        <f>K424*'Social Cost of Carbon'!$C$5</f>
        <v>292.52167165369826</v>
      </c>
      <c r="N424" s="26">
        <f>L424*'Social Cost of Carbon'!$C$5</f>
        <v>192.51357224919258</v>
      </c>
      <c r="O424" s="23">
        <f t="shared" si="44"/>
        <v>0.26228069470272053</v>
      </c>
      <c r="P424" s="23">
        <f t="shared" si="45"/>
        <v>0.17261146219961529</v>
      </c>
      <c r="Q424" s="27"/>
    </row>
    <row r="425" spans="1:17" x14ac:dyDescent="0.25">
      <c r="A425" s="24">
        <f t="shared" si="46"/>
        <v>2017</v>
      </c>
      <c r="B425" s="32">
        <v>42788</v>
      </c>
      <c r="C425" s="28">
        <f>'Bitcoin Data'!C425</f>
        <v>1117.4399410000001</v>
      </c>
      <c r="D425" s="26">
        <f>'Bitcoin Data'!K425</f>
        <v>1749.891394958383</v>
      </c>
      <c r="E425" s="25">
        <f>'Bitcoin Data'!J425</f>
        <v>6293.040415749746</v>
      </c>
      <c r="F425" s="25">
        <f t="shared" si="42"/>
        <v>11.012137271645805</v>
      </c>
      <c r="G425" s="23">
        <f>'Emissions Factors'!$AB$39/1000</f>
        <v>0.49266147344102867</v>
      </c>
      <c r="H425" s="23">
        <f>'Emissions Factors'!$AE$39/1000</f>
        <v>0.32422903788805163</v>
      </c>
      <c r="I425" s="26">
        <f t="shared" si="47"/>
        <v>5425.2557739838921</v>
      </c>
      <c r="J425" s="26">
        <f t="shared" si="48"/>
        <v>3570.4546726768735</v>
      </c>
      <c r="K425" s="23">
        <f t="shared" si="43"/>
        <v>3.1003385636472136</v>
      </c>
      <c r="L425" s="23">
        <f t="shared" si="43"/>
        <v>2.0403864393891644</v>
      </c>
      <c r="M425" s="26">
        <f>K425*'Social Cost of Carbon'!$C$5</f>
        <v>310.03385636472137</v>
      </c>
      <c r="N425" s="26">
        <f>L425*'Social Cost of Carbon'!$C$5</f>
        <v>204.03864393891644</v>
      </c>
      <c r="O425" s="23">
        <f t="shared" si="44"/>
        <v>0.27745012952308756</v>
      </c>
      <c r="P425" s="23">
        <f t="shared" si="45"/>
        <v>0.18259472966065782</v>
      </c>
      <c r="Q425" s="27"/>
    </row>
    <row r="426" spans="1:17" x14ac:dyDescent="0.25">
      <c r="A426" s="24">
        <f t="shared" si="46"/>
        <v>2017</v>
      </c>
      <c r="B426" s="32">
        <v>42789</v>
      </c>
      <c r="C426" s="28">
        <f>'Bitcoin Data'!C426</f>
        <v>1166.719971</v>
      </c>
      <c r="D426" s="26">
        <f>'Bitcoin Data'!K426</f>
        <v>1866.3594470046091</v>
      </c>
      <c r="E426" s="25">
        <f>'Bitcoin Data'!J426</f>
        <v>6526.1921363560714</v>
      </c>
      <c r="F426" s="25">
        <f t="shared" si="42"/>
        <v>12.180220346655346</v>
      </c>
      <c r="G426" s="23">
        <f>'Emissions Factors'!$AB$39/1000</f>
        <v>0.49266147344102867</v>
      </c>
      <c r="H426" s="23">
        <f>'Emissions Factors'!$AE$39/1000</f>
        <v>0.32422903788805163</v>
      </c>
      <c r="I426" s="26">
        <f t="shared" si="47"/>
        <v>6000.7253028196201</v>
      </c>
      <c r="J426" s="26">
        <f t="shared" si="48"/>
        <v>3949.1811242605336</v>
      </c>
      <c r="K426" s="23">
        <f t="shared" si="43"/>
        <v>3.2152034338564368</v>
      </c>
      <c r="L426" s="23">
        <f t="shared" si="43"/>
        <v>2.1159809974432973</v>
      </c>
      <c r="M426" s="26">
        <f>K426*'Social Cost of Carbon'!$C$5</f>
        <v>321.52034338564368</v>
      </c>
      <c r="N426" s="26">
        <f>L426*'Social Cost of Carbon'!$C$5</f>
        <v>211.59809974432972</v>
      </c>
      <c r="O426" s="23">
        <f t="shared" si="44"/>
        <v>0.27557627483659802</v>
      </c>
      <c r="P426" s="23">
        <f t="shared" si="45"/>
        <v>0.18136151347693844</v>
      </c>
      <c r="Q426" s="27"/>
    </row>
    <row r="427" spans="1:17" x14ac:dyDescent="0.25">
      <c r="A427" s="24">
        <f t="shared" si="46"/>
        <v>2017</v>
      </c>
      <c r="B427" s="32">
        <v>42790</v>
      </c>
      <c r="C427" s="28">
        <f>'Bitcoin Data'!C427</f>
        <v>1173.6800539999999</v>
      </c>
      <c r="D427" s="26">
        <f>'Bitcoin Data'!K427</f>
        <v>2014.3259262649608</v>
      </c>
      <c r="E427" s="25">
        <f>'Bitcoin Data'!J427</f>
        <v>6079.9566826292821</v>
      </c>
      <c r="F427" s="25">
        <f t="shared" si="42"/>
        <v>12.247014376388067</v>
      </c>
      <c r="G427" s="23">
        <f>'Emissions Factors'!$AB$39/1000</f>
        <v>0.49266147344102867</v>
      </c>
      <c r="H427" s="23">
        <f>'Emissions Factors'!$AE$39/1000</f>
        <v>0.32422903788805163</v>
      </c>
      <c r="I427" s="26">
        <f t="shared" si="47"/>
        <v>6033.6321479248063</v>
      </c>
      <c r="J427" s="26">
        <f t="shared" si="48"/>
        <v>3970.8376882574398</v>
      </c>
      <c r="K427" s="23">
        <f t="shared" si="43"/>
        <v>2.9953604177217708</v>
      </c>
      <c r="L427" s="23">
        <f t="shared" si="43"/>
        <v>1.9712985056099221</v>
      </c>
      <c r="M427" s="26">
        <f>K427*'Social Cost of Carbon'!$C$5</f>
        <v>299.5360417721771</v>
      </c>
      <c r="N427" s="26">
        <f>L427*'Social Cost of Carbon'!$C$5</f>
        <v>197.12985056099222</v>
      </c>
      <c r="O427" s="23">
        <f t="shared" si="44"/>
        <v>0.25521098424679978</v>
      </c>
      <c r="P427" s="23">
        <f t="shared" si="45"/>
        <v>0.16795876345445013</v>
      </c>
      <c r="Q427" s="27"/>
    </row>
    <row r="428" spans="1:17" x14ac:dyDescent="0.25">
      <c r="A428" s="24">
        <f t="shared" si="46"/>
        <v>2017</v>
      </c>
      <c r="B428" s="32">
        <v>42791</v>
      </c>
      <c r="C428" s="28">
        <f>'Bitcoin Data'!C428</f>
        <v>1143.839966</v>
      </c>
      <c r="D428" s="26">
        <f>'Bitcoin Data'!K428</f>
        <v>2078.3111705192327</v>
      </c>
      <c r="E428" s="25">
        <f>'Bitcoin Data'!J428</f>
        <v>6277.54575022887</v>
      </c>
      <c r="F428" s="25">
        <f t="shared" si="42"/>
        <v>13.046693456146198</v>
      </c>
      <c r="G428" s="23">
        <f>'Emissions Factors'!$AB$39/1000</f>
        <v>0.49266147344102867</v>
      </c>
      <c r="H428" s="23">
        <f>'Emissions Factors'!$AE$39/1000</f>
        <v>0.32422903788805163</v>
      </c>
      <c r="I428" s="26">
        <f t="shared" si="47"/>
        <v>6427.6032216384128</v>
      </c>
      <c r="J428" s="26">
        <f t="shared" si="48"/>
        <v>4230.116866906621</v>
      </c>
      <c r="K428" s="23">
        <f t="shared" si="43"/>
        <v>3.0927049389012229</v>
      </c>
      <c r="L428" s="23">
        <f t="shared" si="43"/>
        <v>2.0353626188949336</v>
      </c>
      <c r="M428" s="26">
        <f>K428*'Social Cost of Carbon'!$C$5</f>
        <v>309.27049389012228</v>
      </c>
      <c r="N428" s="26">
        <f>L428*'Social Cost of Carbon'!$C$5</f>
        <v>203.53626188949337</v>
      </c>
      <c r="O428" s="23">
        <f t="shared" si="44"/>
        <v>0.27037916411649693</v>
      </c>
      <c r="P428" s="23">
        <f t="shared" si="45"/>
        <v>0.17794120501074831</v>
      </c>
      <c r="Q428" s="27"/>
    </row>
    <row r="429" spans="1:17" x14ac:dyDescent="0.25">
      <c r="A429" s="24">
        <f t="shared" si="46"/>
        <v>2017</v>
      </c>
      <c r="B429" s="32">
        <v>42792</v>
      </c>
      <c r="C429" s="28">
        <f>'Bitcoin Data'!C429</f>
        <v>1165.1999510000001</v>
      </c>
      <c r="D429" s="26">
        <f>'Bitcoin Data'!K429</f>
        <v>2259.1487061367434</v>
      </c>
      <c r="E429" s="25">
        <f>'Bitcoin Data'!J429</f>
        <v>4669.4403177353279</v>
      </c>
      <c r="F429" s="25">
        <f t="shared" si="42"/>
        <v>10.548960052194509</v>
      </c>
      <c r="G429" s="23">
        <f>'Emissions Factors'!$AB$39/1000</f>
        <v>0.49266147344102867</v>
      </c>
      <c r="H429" s="23">
        <f>'Emissions Factors'!$AE$39/1000</f>
        <v>0.32422903788805163</v>
      </c>
      <c r="I429" s="26">
        <f t="shared" si="47"/>
        <v>5197.0662025846977</v>
      </c>
      <c r="J429" s="26">
        <f t="shared" si="48"/>
        <v>3420.2791684425165</v>
      </c>
      <c r="K429" s="23">
        <f t="shared" si="43"/>
        <v>2.3004533470804316</v>
      </c>
      <c r="L429" s="23">
        <f t="shared" si="43"/>
        <v>1.5139681416950035</v>
      </c>
      <c r="M429" s="26">
        <f>K429*'Social Cost of Carbon'!$C$5</f>
        <v>230.04533470804316</v>
      </c>
      <c r="N429" s="26">
        <f>L429*'Social Cost of Carbon'!$C$5</f>
        <v>151.39681416950035</v>
      </c>
      <c r="O429" s="23">
        <f t="shared" si="44"/>
        <v>0.19742992137153217</v>
      </c>
      <c r="P429" s="23">
        <f t="shared" si="45"/>
        <v>0.12993204646083986</v>
      </c>
      <c r="Q429" s="27"/>
    </row>
    <row r="430" spans="1:17" x14ac:dyDescent="0.25">
      <c r="A430" s="24">
        <f t="shared" si="46"/>
        <v>2017</v>
      </c>
      <c r="B430" s="32">
        <v>42793</v>
      </c>
      <c r="C430" s="28">
        <f>'Bitcoin Data'!C430</f>
        <v>1179.969971</v>
      </c>
      <c r="D430" s="26">
        <f>'Bitcoin Data'!K430</f>
        <v>1783.2203914554063</v>
      </c>
      <c r="E430" s="25">
        <f>'Bitcoin Data'!J430</f>
        <v>6282.0337347038912</v>
      </c>
      <c r="F430" s="25">
        <f t="shared" si="42"/>
        <v>11.202250655534741</v>
      </c>
      <c r="G430" s="23">
        <f>'Emissions Factors'!$AB$39/1000</f>
        <v>0.49266147344102867</v>
      </c>
      <c r="H430" s="23">
        <f>'Emissions Factors'!$AE$39/1000</f>
        <v>0.32422903788805163</v>
      </c>
      <c r="I430" s="26">
        <f t="shared" si="47"/>
        <v>5518.9173138114747</v>
      </c>
      <c r="J430" s="26">
        <f t="shared" si="48"/>
        <v>3632.0949522248247</v>
      </c>
      <c r="K430" s="23">
        <f t="shared" si="43"/>
        <v>3.0949159959454673</v>
      </c>
      <c r="L430" s="23">
        <f t="shared" si="43"/>
        <v>2.0368177537833265</v>
      </c>
      <c r="M430" s="26">
        <f>K430*'Social Cost of Carbon'!$C$5</f>
        <v>309.49159959454676</v>
      </c>
      <c r="N430" s="26">
        <f>L430*'Social Cost of Carbon'!$C$5</f>
        <v>203.68177537833265</v>
      </c>
      <c r="O430" s="23">
        <f t="shared" si="44"/>
        <v>0.26228769138273839</v>
      </c>
      <c r="P430" s="23">
        <f t="shared" si="45"/>
        <v>0.1726160668357658</v>
      </c>
      <c r="Q430" s="27"/>
    </row>
    <row r="431" spans="1:17" x14ac:dyDescent="0.25">
      <c r="A431" s="24">
        <f t="shared" si="46"/>
        <v>2017</v>
      </c>
      <c r="B431" s="32">
        <v>42794</v>
      </c>
      <c r="C431" s="28">
        <f>'Bitcoin Data'!C431</f>
        <v>1179.969971</v>
      </c>
      <c r="D431" s="26">
        <f>'Bitcoin Data'!K431</f>
        <v>1910.8633809006183</v>
      </c>
      <c r="E431" s="25">
        <f>'Bitcoin Data'!J431</f>
        <v>5514.5922858382746</v>
      </c>
      <c r="F431" s="25">
        <f t="shared" si="42"/>
        <v>10.537632459605394</v>
      </c>
      <c r="G431" s="23">
        <f>'Emissions Factors'!$AB$39/1000</f>
        <v>0.49266147344102867</v>
      </c>
      <c r="H431" s="23">
        <f>'Emissions Factors'!$AE$39/1000</f>
        <v>0.32422903788805163</v>
      </c>
      <c r="I431" s="26">
        <f t="shared" si="47"/>
        <v>5191.4855341292041</v>
      </c>
      <c r="J431" s="26">
        <f t="shared" si="48"/>
        <v>3416.6064339957602</v>
      </c>
      <c r="K431" s="23">
        <f t="shared" si="43"/>
        <v>2.7168271609676147</v>
      </c>
      <c r="L431" s="23">
        <f t="shared" si="43"/>
        <v>1.7879909511822152</v>
      </c>
      <c r="M431" s="26">
        <f>K431*'Social Cost of Carbon'!$C$5</f>
        <v>271.68271609676145</v>
      </c>
      <c r="N431" s="26">
        <f>L431*'Social Cost of Carbon'!$C$5</f>
        <v>178.79909511822152</v>
      </c>
      <c r="O431" s="23">
        <f t="shared" si="44"/>
        <v>0.23024544926894708</v>
      </c>
      <c r="P431" s="23">
        <f t="shared" si="45"/>
        <v>0.1515285130236772</v>
      </c>
      <c r="Q431" s="27"/>
    </row>
    <row r="432" spans="1:17" x14ac:dyDescent="0.25">
      <c r="A432" s="24">
        <f t="shared" si="46"/>
        <v>2017</v>
      </c>
      <c r="B432" s="32">
        <v>42795</v>
      </c>
      <c r="C432" s="28">
        <f>'Bitcoin Data'!C432</f>
        <v>1222.5</v>
      </c>
      <c r="D432" s="26">
        <f>'Bitcoin Data'!K432</f>
        <v>1820.4377853213159</v>
      </c>
      <c r="E432" s="25">
        <f>'Bitcoin Data'!J432</f>
        <v>6307.7005193570094</v>
      </c>
      <c r="F432" s="25">
        <f t="shared" si="42"/>
        <v>11.482776363928389</v>
      </c>
      <c r="G432" s="23">
        <f>'Emissions Factors'!$AB$39/1000</f>
        <v>0.49266147344102867</v>
      </c>
      <c r="H432" s="23">
        <f>'Emissions Factors'!$AE$39/1000</f>
        <v>0.32422903788805163</v>
      </c>
      <c r="I432" s="26">
        <f t="shared" si="47"/>
        <v>5657.1215226467775</v>
      </c>
      <c r="J432" s="26">
        <f t="shared" si="48"/>
        <v>3723.0495327601616</v>
      </c>
      <c r="K432" s="23">
        <f t="shared" si="43"/>
        <v>3.1075610318911657</v>
      </c>
      <c r="L432" s="23">
        <f t="shared" si="43"/>
        <v>2.0451396706770866</v>
      </c>
      <c r="M432" s="26">
        <f>K432*'Social Cost of Carbon'!$C$5</f>
        <v>310.75610318911657</v>
      </c>
      <c r="N432" s="26">
        <f>L432*'Social Cost of Carbon'!$C$5</f>
        <v>204.51396706770865</v>
      </c>
      <c r="O432" s="23">
        <f t="shared" si="44"/>
        <v>0.25419722142259027</v>
      </c>
      <c r="P432" s="23">
        <f t="shared" si="45"/>
        <v>0.16729158860344265</v>
      </c>
      <c r="Q432" s="27"/>
    </row>
    <row r="433" spans="1:17" x14ac:dyDescent="0.25">
      <c r="A433" s="24">
        <f t="shared" si="46"/>
        <v>2017</v>
      </c>
      <c r="B433" s="32">
        <v>42796</v>
      </c>
      <c r="C433" s="28">
        <f>'Bitcoin Data'!C433</f>
        <v>1251.01001</v>
      </c>
      <c r="D433" s="26">
        <f>'Bitcoin Data'!K433</f>
        <v>1958.2842491857807</v>
      </c>
      <c r="E433" s="25">
        <f>'Bitcoin Data'!J433</f>
        <v>5892.1931666790524</v>
      </c>
      <c r="F433" s="25">
        <f t="shared" si="42"/>
        <v>11.538589071467674</v>
      </c>
      <c r="G433" s="23">
        <f>'Emissions Factors'!$AB$39/1000</f>
        <v>0.49266147344102867</v>
      </c>
      <c r="H433" s="23">
        <f>'Emissions Factors'!$AE$39/1000</f>
        <v>0.32422903788805163</v>
      </c>
      <c r="I433" s="26">
        <f t="shared" si="47"/>
        <v>5684.6182933798154</v>
      </c>
      <c r="J433" s="26">
        <f t="shared" si="48"/>
        <v>3741.1456332275511</v>
      </c>
      <c r="K433" s="23">
        <f t="shared" si="43"/>
        <v>2.9028565672952626</v>
      </c>
      <c r="L433" s="23">
        <f t="shared" si="43"/>
        <v>1.9104201214829013</v>
      </c>
      <c r="M433" s="26">
        <f>K433*'Social Cost of Carbon'!$C$5</f>
        <v>290.28565672952624</v>
      </c>
      <c r="N433" s="26">
        <f>L433*'Social Cost of Carbon'!$C$5</f>
        <v>191.04201214829013</v>
      </c>
      <c r="O433" s="23">
        <f t="shared" si="44"/>
        <v>0.23204103437152054</v>
      </c>
      <c r="P433" s="23">
        <f t="shared" si="45"/>
        <v>0.152710218640289</v>
      </c>
      <c r="Q433" s="27"/>
    </row>
    <row r="434" spans="1:17" x14ac:dyDescent="0.25">
      <c r="A434" s="24">
        <f t="shared" si="46"/>
        <v>2017</v>
      </c>
      <c r="B434" s="32">
        <v>42797</v>
      </c>
      <c r="C434" s="28">
        <f>'Bitcoin Data'!C434</f>
        <v>1274.98999</v>
      </c>
      <c r="D434" s="26">
        <f>'Bitcoin Data'!K434</f>
        <v>1861.9626648398714</v>
      </c>
      <c r="E434" s="25">
        <f>'Bitcoin Data'!J434</f>
        <v>5496.3741582917164</v>
      </c>
      <c r="F434" s="25">
        <f t="shared" si="42"/>
        <v>10.23404347472985</v>
      </c>
      <c r="G434" s="23">
        <f>'Emissions Factors'!$AB$39/1000</f>
        <v>0.49266147344102867</v>
      </c>
      <c r="H434" s="23">
        <f>'Emissions Factors'!$AE$39/1000</f>
        <v>0.32422903788805163</v>
      </c>
      <c r="I434" s="26">
        <f t="shared" si="47"/>
        <v>5041.918937519953</v>
      </c>
      <c r="J434" s="26">
        <f t="shared" si="48"/>
        <v>3318.174069516152</v>
      </c>
      <c r="K434" s="23">
        <f t="shared" si="43"/>
        <v>2.7078517914071907</v>
      </c>
      <c r="L434" s="23">
        <f t="shared" si="43"/>
        <v>1.7820841052156726</v>
      </c>
      <c r="M434" s="26">
        <f>K434*'Social Cost of Carbon'!$C$5</f>
        <v>270.78517914071909</v>
      </c>
      <c r="N434" s="26">
        <f>L434*'Social Cost of Carbon'!$C$5</f>
        <v>178.20841052156726</v>
      </c>
      <c r="O434" s="23">
        <f t="shared" si="44"/>
        <v>0.21238220006787589</v>
      </c>
      <c r="P434" s="23">
        <f t="shared" si="45"/>
        <v>0.13977239972022623</v>
      </c>
      <c r="Q434" s="27"/>
    </row>
    <row r="435" spans="1:17" x14ac:dyDescent="0.25">
      <c r="A435" s="24">
        <f t="shared" si="46"/>
        <v>2017</v>
      </c>
      <c r="B435" s="32">
        <v>42798</v>
      </c>
      <c r="C435" s="28">
        <f>'Bitcoin Data'!C435</f>
        <v>1255.150024</v>
      </c>
      <c r="D435" s="26">
        <f>'Bitcoin Data'!K435</f>
        <v>1652.7545909849887</v>
      </c>
      <c r="E435" s="25">
        <f>'Bitcoin Data'!J435</f>
        <v>6789.1924763714087</v>
      </c>
      <c r="F435" s="25">
        <f t="shared" si="42"/>
        <v>11.22086903440359</v>
      </c>
      <c r="G435" s="23">
        <f>'Emissions Factors'!$AB$39/1000</f>
        <v>0.49266147344102867</v>
      </c>
      <c r="H435" s="23">
        <f>'Emissions Factors'!$AE$39/1000</f>
        <v>0.32422903788805163</v>
      </c>
      <c r="I435" s="26">
        <f t="shared" si="47"/>
        <v>5528.0898717780847</v>
      </c>
      <c r="J435" s="26">
        <f t="shared" si="48"/>
        <v>3638.1315712925066</v>
      </c>
      <c r="K435" s="23">
        <f t="shared" si="43"/>
        <v>3.3447735688838844</v>
      </c>
      <c r="L435" s="23">
        <f t="shared" si="43"/>
        <v>2.2012533446507003</v>
      </c>
      <c r="M435" s="26">
        <f>K435*'Social Cost of Carbon'!$C$5</f>
        <v>334.47735688838844</v>
      </c>
      <c r="N435" s="26">
        <f>L435*'Social Cost of Carbon'!$C$5</f>
        <v>220.12533446507004</v>
      </c>
      <c r="O435" s="23">
        <f t="shared" si="44"/>
        <v>0.26648396645243455</v>
      </c>
      <c r="P435" s="23">
        <f t="shared" si="45"/>
        <v>0.17537770804764771</v>
      </c>
      <c r="Q435" s="27"/>
    </row>
    <row r="436" spans="1:17" x14ac:dyDescent="0.25">
      <c r="A436" s="24">
        <f t="shared" si="46"/>
        <v>2017</v>
      </c>
      <c r="B436" s="32">
        <v>42799</v>
      </c>
      <c r="C436" s="28">
        <f>'Bitcoin Data'!C436</f>
        <v>1267.119995</v>
      </c>
      <c r="D436" s="26">
        <f>'Bitcoin Data'!K436</f>
        <v>1892.7941246602136</v>
      </c>
      <c r="E436" s="25">
        <f>'Bitcoin Data'!J436</f>
        <v>5723.4886175121901</v>
      </c>
      <c r="F436" s="25">
        <f t="shared" si="42"/>
        <v>10.833385627786681</v>
      </c>
      <c r="G436" s="23">
        <f>'Emissions Factors'!$AB$39/1000</f>
        <v>0.49266147344102867</v>
      </c>
      <c r="H436" s="23">
        <f>'Emissions Factors'!$AE$39/1000</f>
        <v>0.32422903788805163</v>
      </c>
      <c r="I436" s="26">
        <f t="shared" si="47"/>
        <v>5337.1917257402501</v>
      </c>
      <c r="J436" s="26">
        <f t="shared" si="48"/>
        <v>3512.4981991675218</v>
      </c>
      <c r="K436" s="23">
        <f t="shared" si="43"/>
        <v>2.8197423355265117</v>
      </c>
      <c r="L436" s="23">
        <f t="shared" si="43"/>
        <v>1.8557212078191923</v>
      </c>
      <c r="M436" s="26">
        <f>K436*'Social Cost of Carbon'!$C$5</f>
        <v>281.97423355265119</v>
      </c>
      <c r="N436" s="26">
        <f>L436*'Social Cost of Carbon'!$C$5</f>
        <v>185.57212078191924</v>
      </c>
      <c r="O436" s="23">
        <f t="shared" si="44"/>
        <v>0.22253159500703104</v>
      </c>
      <c r="P436" s="23">
        <f t="shared" si="45"/>
        <v>0.14645189209717999</v>
      </c>
      <c r="Q436" s="27"/>
    </row>
    <row r="437" spans="1:17" x14ac:dyDescent="0.25">
      <c r="A437" s="24">
        <f t="shared" si="46"/>
        <v>2017</v>
      </c>
      <c r="B437" s="32">
        <v>42800</v>
      </c>
      <c r="C437" s="28">
        <f>'Bitcoin Data'!C437</f>
        <v>1272.829956</v>
      </c>
      <c r="D437" s="26">
        <f>'Bitcoin Data'!K437</f>
        <v>1734.4688358836986</v>
      </c>
      <c r="E437" s="25">
        <f>'Bitcoin Data'!J437</f>
        <v>6726.1645476808353</v>
      </c>
      <c r="F437" s="25">
        <f t="shared" si="42"/>
        <v>11.666322792978182</v>
      </c>
      <c r="G437" s="23">
        <f>'Emissions Factors'!$AB$39/1000</f>
        <v>0.49266147344102867</v>
      </c>
      <c r="H437" s="23">
        <f>'Emissions Factors'!$AE$39/1000</f>
        <v>0.32422903788805163</v>
      </c>
      <c r="I437" s="26">
        <f t="shared" si="47"/>
        <v>5747.5477768272876</v>
      </c>
      <c r="J437" s="26">
        <f t="shared" si="48"/>
        <v>3782.5606148587631</v>
      </c>
      <c r="K437" s="23">
        <f t="shared" si="43"/>
        <v>3.3137221366672507</v>
      </c>
      <c r="L437" s="23">
        <f t="shared" si="43"/>
        <v>2.1808178599712793</v>
      </c>
      <c r="M437" s="26">
        <f>K437*'Social Cost of Carbon'!$C$5</f>
        <v>331.37221366672509</v>
      </c>
      <c r="N437" s="26">
        <f>L437*'Social Cost of Carbon'!$C$5</f>
        <v>218.08178599712792</v>
      </c>
      <c r="O437" s="23">
        <f t="shared" si="44"/>
        <v>0.26034287777771714</v>
      </c>
      <c r="P437" s="23">
        <f t="shared" si="45"/>
        <v>0.17133615136029051</v>
      </c>
      <c r="Q437" s="27"/>
    </row>
    <row r="438" spans="1:17" x14ac:dyDescent="0.25">
      <c r="A438" s="24">
        <f t="shared" si="46"/>
        <v>2017</v>
      </c>
      <c r="B438" s="32">
        <v>42801</v>
      </c>
      <c r="C438" s="28">
        <f>'Bitcoin Data'!C438</f>
        <v>1223.540039</v>
      </c>
      <c r="D438" s="26">
        <f>'Bitcoin Data'!K438</f>
        <v>1897.9795775375901</v>
      </c>
      <c r="E438" s="25">
        <f>'Bitcoin Data'!J438</f>
        <v>5701.7223703946756</v>
      </c>
      <c r="F438" s="25">
        <f t="shared" si="42"/>
        <v>10.821752615798314</v>
      </c>
      <c r="G438" s="23">
        <f>'Emissions Factors'!$AB$39/1000</f>
        <v>0.49266147344102867</v>
      </c>
      <c r="H438" s="23">
        <f>'Emissions Factors'!$AE$39/1000</f>
        <v>0.32422903788805163</v>
      </c>
      <c r="I438" s="26">
        <f t="shared" si="47"/>
        <v>5331.4605889135037</v>
      </c>
      <c r="J438" s="26">
        <f t="shared" si="48"/>
        <v>3508.7264388827934</v>
      </c>
      <c r="K438" s="23">
        <f t="shared" si="43"/>
        <v>2.8090189441503157</v>
      </c>
      <c r="L438" s="23">
        <f t="shared" si="43"/>
        <v>1.8486639584578468</v>
      </c>
      <c r="M438" s="26">
        <f>K438*'Social Cost of Carbon'!$C$5</f>
        <v>280.90189441503156</v>
      </c>
      <c r="N438" s="26">
        <f>L438*'Social Cost of Carbon'!$C$5</f>
        <v>184.86639584578469</v>
      </c>
      <c r="O438" s="23">
        <f t="shared" si="44"/>
        <v>0.22958128501018477</v>
      </c>
      <c r="P438" s="23">
        <f t="shared" si="45"/>
        <v>0.15109141503605891</v>
      </c>
      <c r="Q438" s="27"/>
    </row>
    <row r="439" spans="1:17" x14ac:dyDescent="0.25">
      <c r="A439" s="24">
        <f t="shared" si="46"/>
        <v>2017</v>
      </c>
      <c r="B439" s="32">
        <v>42802</v>
      </c>
      <c r="C439" s="28">
        <f>'Bitcoin Data'!C439</f>
        <v>1150</v>
      </c>
      <c r="D439" s="26">
        <f>'Bitcoin Data'!K439</f>
        <v>1794.6497530835429</v>
      </c>
      <c r="E439" s="25">
        <f>'Bitcoin Data'!J439</f>
        <v>6281.4219646670163</v>
      </c>
      <c r="F439" s="25">
        <f t="shared" si="42"/>
        <v>11.272952377903204</v>
      </c>
      <c r="G439" s="23">
        <f>'Emissions Factors'!$AB$39/1000</f>
        <v>0.49266147344102867</v>
      </c>
      <c r="H439" s="23">
        <f>'Emissions Factors'!$AE$39/1000</f>
        <v>0.32422903788805163</v>
      </c>
      <c r="I439" s="26">
        <f t="shared" si="47"/>
        <v>5553.7493285283399</v>
      </c>
      <c r="J439" s="26">
        <f t="shared" si="48"/>
        <v>3655.0185036453795</v>
      </c>
      <c r="K439" s="23">
        <f t="shared" si="43"/>
        <v>3.0946146004176933</v>
      </c>
      <c r="L439" s="23">
        <f t="shared" si="43"/>
        <v>2.0366194001728619</v>
      </c>
      <c r="M439" s="26">
        <f>K439*'Social Cost of Carbon'!$C$5</f>
        <v>309.46146004176933</v>
      </c>
      <c r="N439" s="26">
        <f>L439*'Social Cost of Carbon'!$C$5</f>
        <v>203.66194001728618</v>
      </c>
      <c r="O439" s="23">
        <f t="shared" si="44"/>
        <v>0.26909692177545158</v>
      </c>
      <c r="P439" s="23">
        <f t="shared" si="45"/>
        <v>0.17709733914546624</v>
      </c>
      <c r="Q439" s="27"/>
    </row>
    <row r="440" spans="1:17" x14ac:dyDescent="0.25">
      <c r="A440" s="24">
        <f t="shared" si="46"/>
        <v>2017</v>
      </c>
      <c r="B440" s="32">
        <v>42803</v>
      </c>
      <c r="C440" s="28">
        <f>'Bitcoin Data'!C440</f>
        <v>1188.48999</v>
      </c>
      <c r="D440" s="26">
        <f>'Bitcoin Data'!K440</f>
        <v>1877.4004862636402</v>
      </c>
      <c r="E440" s="25">
        <f>'Bitcoin Data'!J440</f>
        <v>6325.7253067454312</v>
      </c>
      <c r="F440" s="25">
        <f t="shared" si="42"/>
        <v>11.875919766854087</v>
      </c>
      <c r="G440" s="23">
        <f>'Emissions Factors'!$AB$39/1000</f>
        <v>0.49266147344102867</v>
      </c>
      <c r="H440" s="23">
        <f>'Emissions Factors'!$AE$39/1000</f>
        <v>0.32422903788805163</v>
      </c>
      <c r="I440" s="26">
        <f t="shared" si="47"/>
        <v>5850.8081308057726</v>
      </c>
      <c r="J440" s="26">
        <f t="shared" si="48"/>
        <v>3850.5180400427953</v>
      </c>
      <c r="K440" s="23">
        <f t="shared" si="43"/>
        <v>3.1164411502044072</v>
      </c>
      <c r="L440" s="23">
        <f t="shared" si="43"/>
        <v>2.0509838301501713</v>
      </c>
      <c r="M440" s="26">
        <f>K440*'Social Cost of Carbon'!$C$5</f>
        <v>311.64411502044072</v>
      </c>
      <c r="N440" s="26">
        <f>L440*'Social Cost of Carbon'!$C$5</f>
        <v>205.09838301501713</v>
      </c>
      <c r="O440" s="23">
        <f t="shared" si="44"/>
        <v>0.26221854423901436</v>
      </c>
      <c r="P440" s="23">
        <f t="shared" si="45"/>
        <v>0.17257055990435152</v>
      </c>
      <c r="Q440" s="27"/>
    </row>
    <row r="441" spans="1:17" x14ac:dyDescent="0.25">
      <c r="A441" s="24">
        <f t="shared" si="46"/>
        <v>2017</v>
      </c>
      <c r="B441" s="32">
        <v>42804</v>
      </c>
      <c r="C441" s="28">
        <f>'Bitcoin Data'!C441</f>
        <v>1116.719971</v>
      </c>
      <c r="D441" s="26">
        <f>'Bitcoin Data'!K441</f>
        <v>1903.9869812855986</v>
      </c>
      <c r="E441" s="25">
        <f>'Bitcoin Data'!J441</f>
        <v>5954.3128561521398</v>
      </c>
      <c r="F441" s="25">
        <f t="shared" si="42"/>
        <v>11.336934160615144</v>
      </c>
      <c r="G441" s="23">
        <f>'Emissions Factors'!$AB$39/1000</f>
        <v>0.49266147344102867</v>
      </c>
      <c r="H441" s="23">
        <f>'Emissions Factors'!$AE$39/1000</f>
        <v>0.32422903788805163</v>
      </c>
      <c r="I441" s="26">
        <f t="shared" si="47"/>
        <v>5585.2706878725885</v>
      </c>
      <c r="J441" s="26">
        <f t="shared" si="48"/>
        <v>3675.7632554964343</v>
      </c>
      <c r="K441" s="23">
        <f t="shared" si="43"/>
        <v>2.9334605450407731</v>
      </c>
      <c r="L441" s="23">
        <f t="shared" si="43"/>
        <v>1.9305611286346651</v>
      </c>
      <c r="M441" s="26">
        <f>K441*'Social Cost of Carbon'!$C$5</f>
        <v>293.3460545040773</v>
      </c>
      <c r="N441" s="26">
        <f>L441*'Social Cost of Carbon'!$C$5</f>
        <v>193.05611286346652</v>
      </c>
      <c r="O441" s="23">
        <f t="shared" si="44"/>
        <v>0.26268541991005306</v>
      </c>
      <c r="P441" s="23">
        <f t="shared" si="45"/>
        <v>0.17287781885962755</v>
      </c>
      <c r="Q441" s="27"/>
    </row>
    <row r="442" spans="1:17" x14ac:dyDescent="0.25">
      <c r="A442" s="24">
        <f t="shared" si="46"/>
        <v>2017</v>
      </c>
      <c r="B442" s="32">
        <v>42805</v>
      </c>
      <c r="C442" s="28">
        <f>'Bitcoin Data'!C442</f>
        <v>1175.829956</v>
      </c>
      <c r="D442" s="26">
        <f>'Bitcoin Data'!K442</f>
        <v>1868.1867257972776</v>
      </c>
      <c r="E442" s="25">
        <f>'Bitcoin Data'!J442</f>
        <v>6309.3914345474132</v>
      </c>
      <c r="F442" s="25">
        <f t="shared" si="42"/>
        <v>11.78712132588052</v>
      </c>
      <c r="G442" s="23">
        <f>'Emissions Factors'!$AB$39/1000</f>
        <v>0.49266147344102867</v>
      </c>
      <c r="H442" s="23">
        <f>'Emissions Factors'!$AE$39/1000</f>
        <v>0.32422903788805163</v>
      </c>
      <c r="I442" s="26">
        <f t="shared" si="47"/>
        <v>5807.0605600364688</v>
      </c>
      <c r="J442" s="26">
        <f t="shared" si="48"/>
        <v>3821.7270069599763</v>
      </c>
      <c r="K442" s="23">
        <f t="shared" si="43"/>
        <v>3.1083940806603341</v>
      </c>
      <c r="L442" s="23">
        <f t="shared" si="43"/>
        <v>2.0456879144824214</v>
      </c>
      <c r="M442" s="26">
        <f>K442*'Social Cost of Carbon'!$C$5</f>
        <v>310.8394080660334</v>
      </c>
      <c r="N442" s="26">
        <f>L442*'Social Cost of Carbon'!$C$5</f>
        <v>204.56879144824214</v>
      </c>
      <c r="O442" s="23">
        <f t="shared" si="44"/>
        <v>0.26435744937428129</v>
      </c>
      <c r="P442" s="23">
        <f t="shared" si="45"/>
        <v>0.17397821037333916</v>
      </c>
      <c r="Q442" s="27"/>
    </row>
    <row r="443" spans="1:17" x14ac:dyDescent="0.25">
      <c r="A443" s="24">
        <f t="shared" si="46"/>
        <v>2017</v>
      </c>
      <c r="B443" s="32">
        <v>42806</v>
      </c>
      <c r="C443" s="28">
        <f>'Bitcoin Data'!C443</f>
        <v>1221.380005</v>
      </c>
      <c r="D443" s="26">
        <f>'Bitcoin Data'!K443</f>
        <v>1931.7762186115217</v>
      </c>
      <c r="E443" s="25">
        <f>'Bitcoin Data'!J443</f>
        <v>5704.9775807591377</v>
      </c>
      <c r="F443" s="25">
        <f t="shared" si="42"/>
        <v>11.020740018222394</v>
      </c>
      <c r="G443" s="23">
        <f>'Emissions Factors'!$AB$39/1000</f>
        <v>0.49266147344102867</v>
      </c>
      <c r="H443" s="23">
        <f>'Emissions Factors'!$AE$39/1000</f>
        <v>0.32422903788805163</v>
      </c>
      <c r="I443" s="26">
        <f t="shared" si="47"/>
        <v>5429.4940157879537</v>
      </c>
      <c r="J443" s="26">
        <f t="shared" si="48"/>
        <v>3573.2439329225954</v>
      </c>
      <c r="K443" s="23">
        <f t="shared" si="43"/>
        <v>2.8106226608848321</v>
      </c>
      <c r="L443" s="23">
        <f t="shared" si="43"/>
        <v>1.8497193921824395</v>
      </c>
      <c r="M443" s="26">
        <f>K443*'Social Cost of Carbon'!$C$5</f>
        <v>281.06226608848323</v>
      </c>
      <c r="N443" s="26">
        <f>L443*'Social Cost of Carbon'!$C$5</f>
        <v>184.97193921824396</v>
      </c>
      <c r="O443" s="23">
        <f t="shared" si="44"/>
        <v>0.23011860758968561</v>
      </c>
      <c r="P443" s="23">
        <f t="shared" si="45"/>
        <v>0.15144503632040707</v>
      </c>
      <c r="Q443" s="27"/>
    </row>
    <row r="444" spans="1:17" x14ac:dyDescent="0.25">
      <c r="A444" s="24">
        <f t="shared" si="46"/>
        <v>2017</v>
      </c>
      <c r="B444" s="32">
        <v>42807</v>
      </c>
      <c r="C444" s="28">
        <f>'Bitcoin Data'!C444</f>
        <v>1231.920044</v>
      </c>
      <c r="D444" s="26">
        <f>'Bitcoin Data'!K444</f>
        <v>1817.6753255797767</v>
      </c>
      <c r="E444" s="25">
        <f>'Bitcoin Data'!J444</f>
        <v>6519.5518143364707</v>
      </c>
      <c r="F444" s="25">
        <f t="shared" si="42"/>
        <v>11.850428466758268</v>
      </c>
      <c r="G444" s="23">
        <f>'Emissions Factors'!$AB$39/1000</f>
        <v>0.49266147344102867</v>
      </c>
      <c r="H444" s="23">
        <f>'Emissions Factors'!$AE$39/1000</f>
        <v>0.32422903788805163</v>
      </c>
      <c r="I444" s="26">
        <f t="shared" si="47"/>
        <v>5838.2495493406386</v>
      </c>
      <c r="J444" s="26">
        <f t="shared" si="48"/>
        <v>3842.2530203382125</v>
      </c>
      <c r="K444" s="23">
        <f t="shared" si="43"/>
        <v>3.2119320030261376</v>
      </c>
      <c r="L444" s="23">
        <f t="shared" si="43"/>
        <v>2.1138280122236153</v>
      </c>
      <c r="M444" s="26">
        <f>K444*'Social Cost of Carbon'!$C$5</f>
        <v>321.19320030261377</v>
      </c>
      <c r="N444" s="26">
        <f>L444*'Social Cost of Carbon'!$C$5</f>
        <v>211.38280122236154</v>
      </c>
      <c r="O444" s="23">
        <f t="shared" si="44"/>
        <v>0.26072568740720464</v>
      </c>
      <c r="P444" s="23">
        <f t="shared" si="45"/>
        <v>0.17158808499942024</v>
      </c>
      <c r="Q444" s="27"/>
    </row>
    <row r="445" spans="1:17" x14ac:dyDescent="0.25">
      <c r="A445" s="24">
        <f t="shared" si="46"/>
        <v>2017</v>
      </c>
      <c r="B445" s="32">
        <v>42808</v>
      </c>
      <c r="C445" s="28">
        <f>'Bitcoin Data'!C445</f>
        <v>1240</v>
      </c>
      <c r="D445" s="26">
        <f>'Bitcoin Data'!K445</f>
        <v>1946.8678861553765</v>
      </c>
      <c r="E445" s="25">
        <f>'Bitcoin Data'!J445</f>
        <v>5537.6820555392005</v>
      </c>
      <c r="F445" s="25">
        <f t="shared" si="42"/>
        <v>10.781135357668163</v>
      </c>
      <c r="G445" s="23">
        <f>'Emissions Factors'!$AB$39/1000</f>
        <v>0.49266147344102867</v>
      </c>
      <c r="H445" s="23">
        <f>'Emissions Factors'!$AE$39/1000</f>
        <v>0.32422903788805163</v>
      </c>
      <c r="I445" s="26">
        <f t="shared" si="47"/>
        <v>5311.4500306759683</v>
      </c>
      <c r="J445" s="26">
        <f t="shared" si="48"/>
        <v>3495.5571443576041</v>
      </c>
      <c r="K445" s="23">
        <f t="shared" si="43"/>
        <v>2.7282026009298872</v>
      </c>
      <c r="L445" s="23">
        <f t="shared" si="43"/>
        <v>1.795477324997403</v>
      </c>
      <c r="M445" s="26">
        <f>K445*'Social Cost of Carbon'!$C$5</f>
        <v>272.82026009298875</v>
      </c>
      <c r="N445" s="26">
        <f>L445*'Social Cost of Carbon'!$C$5</f>
        <v>179.54773249974031</v>
      </c>
      <c r="O445" s="23">
        <f t="shared" si="44"/>
        <v>0.22001633878466834</v>
      </c>
      <c r="P445" s="23">
        <f t="shared" si="45"/>
        <v>0.1447965584675325</v>
      </c>
      <c r="Q445" s="27"/>
    </row>
    <row r="446" spans="1:17" x14ac:dyDescent="0.25">
      <c r="A446" s="24">
        <f t="shared" si="46"/>
        <v>2017</v>
      </c>
      <c r="B446" s="32">
        <v>42809</v>
      </c>
      <c r="C446" s="28">
        <f>'Bitcoin Data'!C446</f>
        <v>1249.6099850000001</v>
      </c>
      <c r="D446" s="26">
        <f>'Bitcoin Data'!K446</f>
        <v>1782.9655637454521</v>
      </c>
      <c r="E446" s="25">
        <f>'Bitcoin Data'!J446</f>
        <v>6511.6541999132232</v>
      </c>
      <c r="F446" s="25">
        <f t="shared" si="42"/>
        <v>11.610055201463719</v>
      </c>
      <c r="G446" s="23">
        <f>'Emissions Factors'!$AB$39/1000</f>
        <v>0.49266147344102867</v>
      </c>
      <c r="H446" s="23">
        <f>'Emissions Factors'!$AE$39/1000</f>
        <v>0.32422903788805163</v>
      </c>
      <c r="I446" s="26">
        <f t="shared" si="47"/>
        <v>5719.8269022847944</v>
      </c>
      <c r="J446" s="26">
        <f t="shared" si="48"/>
        <v>3764.3170277977515</v>
      </c>
      <c r="K446" s="23">
        <f t="shared" si="43"/>
        <v>3.2080411526677111</v>
      </c>
      <c r="L446" s="23">
        <f t="shared" si="43"/>
        <v>2.1112673762975551</v>
      </c>
      <c r="M446" s="26">
        <f>K446*'Social Cost of Carbon'!$C$5</f>
        <v>320.80411526677108</v>
      </c>
      <c r="N446" s="26">
        <f>L446*'Social Cost of Carbon'!$C$5</f>
        <v>211.12673762975552</v>
      </c>
      <c r="O446" s="23">
        <f t="shared" si="44"/>
        <v>0.2567233929927113</v>
      </c>
      <c r="P446" s="23">
        <f t="shared" si="45"/>
        <v>0.16895410581226711</v>
      </c>
      <c r="Q446" s="27"/>
    </row>
    <row r="447" spans="1:17" x14ac:dyDescent="0.25">
      <c r="A447" s="24">
        <f t="shared" si="46"/>
        <v>2017</v>
      </c>
      <c r="B447" s="32">
        <v>42810</v>
      </c>
      <c r="C447" s="28">
        <f>'Bitcoin Data'!C447</f>
        <v>1187.8100589999999</v>
      </c>
      <c r="D447" s="26">
        <f>'Bitcoin Data'!K447</f>
        <v>1909.3178036605671</v>
      </c>
      <c r="E447" s="25">
        <f>'Bitcoin Data'!J447</f>
        <v>6315.4800172512887</v>
      </c>
      <c r="F447" s="25">
        <f t="shared" si="42"/>
        <v>12.058258435600429</v>
      </c>
      <c r="G447" s="23">
        <f>'Emissions Factors'!$AB$39/1000</f>
        <v>0.49266147344102867</v>
      </c>
      <c r="H447" s="23">
        <f>'Emissions Factors'!$AE$39/1000</f>
        <v>0.32422903788805163</v>
      </c>
      <c r="I447" s="26">
        <f t="shared" si="47"/>
        <v>5940.6393680156207</v>
      </c>
      <c r="J447" s="26">
        <f t="shared" si="48"/>
        <v>3909.6375311802094</v>
      </c>
      <c r="K447" s="23">
        <f t="shared" si="43"/>
        <v>3.1113936907863931</v>
      </c>
      <c r="L447" s="23">
        <f t="shared" si="43"/>
        <v>2.047662009794601</v>
      </c>
      <c r="M447" s="26">
        <f>K447*'Social Cost of Carbon'!$C$5</f>
        <v>311.13936907863933</v>
      </c>
      <c r="N447" s="26">
        <f>L447*'Social Cost of Carbon'!$C$5</f>
        <v>204.76620097946011</v>
      </c>
      <c r="O447" s="23">
        <f t="shared" si="44"/>
        <v>0.26194370616846185</v>
      </c>
      <c r="P447" s="23">
        <f t="shared" si="45"/>
        <v>0.17238968421588366</v>
      </c>
      <c r="Q447" s="27"/>
    </row>
    <row r="448" spans="1:17" x14ac:dyDescent="0.25">
      <c r="A448" s="24">
        <f t="shared" si="46"/>
        <v>2017</v>
      </c>
      <c r="B448" s="32">
        <v>42811</v>
      </c>
      <c r="C448" s="28">
        <f>'Bitcoin Data'!C448</f>
        <v>1100.2299800000001</v>
      </c>
      <c r="D448" s="26">
        <f>'Bitcoin Data'!K448</f>
        <v>1917.3660426081358</v>
      </c>
      <c r="E448" s="25">
        <f>'Bitcoin Data'!J448</f>
        <v>6408.0396028875612</v>
      </c>
      <c r="F448" s="25">
        <f t="shared" si="42"/>
        <v>12.286557534264734</v>
      </c>
      <c r="G448" s="23">
        <f>'Emissions Factors'!$AB$39/1000</f>
        <v>0.49266147344102867</v>
      </c>
      <c r="H448" s="23">
        <f>'Emissions Factors'!$AE$39/1000</f>
        <v>0.32422903788805163</v>
      </c>
      <c r="I448" s="26">
        <f t="shared" si="47"/>
        <v>6053.1135383488363</v>
      </c>
      <c r="J448" s="26">
        <f t="shared" si="48"/>
        <v>3983.6587282908463</v>
      </c>
      <c r="K448" s="23">
        <f t="shared" si="43"/>
        <v>3.1569942326270501</v>
      </c>
      <c r="L448" s="23">
        <f t="shared" si="43"/>
        <v>2.0776725151927664</v>
      </c>
      <c r="M448" s="26">
        <f>K448*'Social Cost of Carbon'!$C$5</f>
        <v>315.69942326270501</v>
      </c>
      <c r="N448" s="26">
        <f>L448*'Social Cost of Carbon'!$C$5</f>
        <v>207.76725151927664</v>
      </c>
      <c r="O448" s="23">
        <f t="shared" si="44"/>
        <v>0.28693948447278722</v>
      </c>
      <c r="P448" s="23">
        <f t="shared" si="45"/>
        <v>0.18883983830296702</v>
      </c>
      <c r="Q448" s="27"/>
    </row>
    <row r="449" spans="1:17" x14ac:dyDescent="0.25">
      <c r="A449" s="24">
        <f t="shared" si="46"/>
        <v>2017</v>
      </c>
      <c r="B449" s="32">
        <v>42812</v>
      </c>
      <c r="C449" s="28">
        <f>'Bitcoin Data'!C449</f>
        <v>973.817993</v>
      </c>
      <c r="D449" s="26">
        <f>'Bitcoin Data'!K449</f>
        <v>1966.8936397276325</v>
      </c>
      <c r="E449" s="25">
        <f>'Bitcoin Data'!J449</f>
        <v>6601.224120368568</v>
      </c>
      <c r="F449" s="25">
        <f t="shared" si="42"/>
        <v>12.983905736769572</v>
      </c>
      <c r="G449" s="23">
        <f>'Emissions Factors'!$AB$39/1000</f>
        <v>0.49266147344102867</v>
      </c>
      <c r="H449" s="23">
        <f>'Emissions Factors'!$AE$39/1000</f>
        <v>0.32422903788805163</v>
      </c>
      <c r="I449" s="26">
        <f t="shared" si="47"/>
        <v>6396.6701312963223</v>
      </c>
      <c r="J449" s="26">
        <f t="shared" si="48"/>
        <v>4209.7592650619517</v>
      </c>
      <c r="K449" s="23">
        <f t="shared" si="43"/>
        <v>3.252168801655237</v>
      </c>
      <c r="L449" s="23">
        <f t="shared" si="43"/>
        <v>2.1403085454305004</v>
      </c>
      <c r="M449" s="26">
        <f>K449*'Social Cost of Carbon'!$C$5</f>
        <v>325.21688016552372</v>
      </c>
      <c r="N449" s="26">
        <f>L449*'Social Cost of Carbon'!$C$5</f>
        <v>214.03085454305005</v>
      </c>
      <c r="O449" s="23">
        <f t="shared" si="44"/>
        <v>0.33396063997918318</v>
      </c>
      <c r="P449" s="23">
        <f t="shared" si="45"/>
        <v>0.21978527412878687</v>
      </c>
      <c r="Q449" s="27"/>
    </row>
    <row r="450" spans="1:17" x14ac:dyDescent="0.25">
      <c r="A450" s="24">
        <f t="shared" si="46"/>
        <v>2017</v>
      </c>
      <c r="B450" s="32">
        <v>42813</v>
      </c>
      <c r="C450" s="28">
        <f>'Bitcoin Data'!C450</f>
        <v>1036.73999</v>
      </c>
      <c r="D450" s="26">
        <f>'Bitcoin Data'!K450</f>
        <v>2056.6917501500393</v>
      </c>
      <c r="E450" s="25">
        <f>'Bitcoin Data'!J450</f>
        <v>5169.3229790954056</v>
      </c>
      <c r="F450" s="25">
        <f t="shared" si="42"/>
        <v>10.631703924966544</v>
      </c>
      <c r="G450" s="23">
        <f>'Emissions Factors'!$AB$39/1000</f>
        <v>0.49266147344102867</v>
      </c>
      <c r="H450" s="23">
        <f>'Emissions Factors'!$AE$39/1000</f>
        <v>0.32422903788805163</v>
      </c>
      <c r="I450" s="26">
        <f t="shared" si="47"/>
        <v>5237.8309208627861</v>
      </c>
      <c r="J450" s="26">
        <f t="shared" si="48"/>
        <v>3447.1071347025249</v>
      </c>
      <c r="K450" s="23">
        <f t="shared" si="43"/>
        <v>2.5467262755737101</v>
      </c>
      <c r="L450" s="23">
        <f t="shared" si="43"/>
        <v>1.6760446160447002</v>
      </c>
      <c r="M450" s="26">
        <f>K450*'Social Cost of Carbon'!$C$5</f>
        <v>254.67262755737102</v>
      </c>
      <c r="N450" s="26">
        <f>L450*'Social Cost of Carbon'!$C$5</f>
        <v>167.60446160447003</v>
      </c>
      <c r="O450" s="23">
        <f t="shared" si="44"/>
        <v>0.2456475394157131</v>
      </c>
      <c r="P450" s="23">
        <f t="shared" si="45"/>
        <v>0.1616648949795696</v>
      </c>
      <c r="Q450" s="27"/>
    </row>
    <row r="451" spans="1:17" x14ac:dyDescent="0.25">
      <c r="A451" s="24">
        <f t="shared" si="46"/>
        <v>2017</v>
      </c>
      <c r="B451" s="32">
        <v>42814</v>
      </c>
      <c r="C451" s="28">
        <f>'Bitcoin Data'!C451</f>
        <v>1054.2299800000001</v>
      </c>
      <c r="D451" s="26">
        <f>'Bitcoin Data'!K451</f>
        <v>1702.1473850111981</v>
      </c>
      <c r="E451" s="25">
        <f>'Bitcoin Data'!J451</f>
        <v>6518.1124313550099</v>
      </c>
      <c r="F451" s="25">
        <f t="shared" si="42"/>
        <v>11.094788030239913</v>
      </c>
      <c r="G451" s="23">
        <f>'Emissions Factors'!$AB$39/1000</f>
        <v>0.49266147344102867</v>
      </c>
      <c r="H451" s="23">
        <f>'Emissions Factors'!$AE$39/1000</f>
        <v>0.32422903788805163</v>
      </c>
      <c r="I451" s="26">
        <f t="shared" si="47"/>
        <v>5465.974618493884</v>
      </c>
      <c r="J451" s="26">
        <f t="shared" si="48"/>
        <v>3597.2524486165585</v>
      </c>
      <c r="K451" s="23">
        <f t="shared" si="43"/>
        <v>3.211222874485645</v>
      </c>
      <c r="L451" s="23">
        <f t="shared" si="43"/>
        <v>2.1133613224643835</v>
      </c>
      <c r="M451" s="26">
        <f>K451*'Social Cost of Carbon'!$C$5</f>
        <v>321.12228744856452</v>
      </c>
      <c r="N451" s="26">
        <f>L451*'Social Cost of Carbon'!$C$5</f>
        <v>211.33613224643835</v>
      </c>
      <c r="O451" s="23">
        <f t="shared" si="44"/>
        <v>0.30460363823893954</v>
      </c>
      <c r="P451" s="23">
        <f t="shared" si="45"/>
        <v>0.20046492345668099</v>
      </c>
      <c r="Q451" s="27"/>
    </row>
    <row r="452" spans="1:17" x14ac:dyDescent="0.25">
      <c r="A452" s="24">
        <f t="shared" si="46"/>
        <v>2017</v>
      </c>
      <c r="B452" s="32">
        <v>42815</v>
      </c>
      <c r="C452" s="28">
        <f>'Bitcoin Data'!C452</f>
        <v>1120.540039</v>
      </c>
      <c r="D452" s="26">
        <f>'Bitcoin Data'!K452</f>
        <v>1779.8616591615996</v>
      </c>
      <c r="E452" s="25">
        <f>'Bitcoin Data'!J452</f>
        <v>7063.7772011626912</v>
      </c>
      <c r="F452" s="25">
        <f t="shared" si="42"/>
        <v>12.572546209209309</v>
      </c>
      <c r="G452" s="23">
        <f>'Emissions Factors'!$AB$39/1000</f>
        <v>0.49266147344102867</v>
      </c>
      <c r="H452" s="23">
        <f>'Emissions Factors'!$AE$39/1000</f>
        <v>0.32422903788805163</v>
      </c>
      <c r="I452" s="26">
        <f t="shared" si="47"/>
        <v>6194.0091403344777</v>
      </c>
      <c r="J452" s="26">
        <f t="shared" si="48"/>
        <v>4076.3845612150053</v>
      </c>
      <c r="K452" s="23">
        <f t="shared" si="43"/>
        <v>3.480050883983957</v>
      </c>
      <c r="L452" s="23">
        <f t="shared" si="43"/>
        <v>2.2902816857885337</v>
      </c>
      <c r="M452" s="26">
        <f>K452*'Social Cost of Carbon'!$C$5</f>
        <v>348.00508839839569</v>
      </c>
      <c r="N452" s="26">
        <f>L452*'Social Cost of Carbon'!$C$5</f>
        <v>229.02816857885338</v>
      </c>
      <c r="O452" s="23">
        <f t="shared" si="44"/>
        <v>0.31056907944937406</v>
      </c>
      <c r="P452" s="23">
        <f t="shared" si="45"/>
        <v>0.20439088350938739</v>
      </c>
      <c r="Q452" s="27"/>
    </row>
    <row r="453" spans="1:17" x14ac:dyDescent="0.25">
      <c r="A453" s="24">
        <f t="shared" si="46"/>
        <v>2017</v>
      </c>
      <c r="B453" s="32">
        <v>42816</v>
      </c>
      <c r="C453" s="28">
        <f>'Bitcoin Data'!C453</f>
        <v>1049.1400149999999</v>
      </c>
      <c r="D453" s="26">
        <f>'Bitcoin Data'!K453</f>
        <v>1983.8720857690812</v>
      </c>
      <c r="E453" s="25">
        <f>'Bitcoin Data'!J453</f>
        <v>5822.5350659149344</v>
      </c>
      <c r="F453" s="25">
        <f t="shared" si="42"/>
        <v>11.551164785680275</v>
      </c>
      <c r="G453" s="23">
        <f>'Emissions Factors'!$AB$39/1000</f>
        <v>0.49266147344102867</v>
      </c>
      <c r="H453" s="23">
        <f>'Emissions Factors'!$AE$39/1000</f>
        <v>0.32422903788805163</v>
      </c>
      <c r="I453" s="26">
        <f t="shared" si="47"/>
        <v>5690.813863273369</v>
      </c>
      <c r="J453" s="26">
        <f t="shared" si="48"/>
        <v>3745.2230449474573</v>
      </c>
      <c r="K453" s="23">
        <f t="shared" si="43"/>
        <v>2.8685387047357085</v>
      </c>
      <c r="L453" s="23">
        <f t="shared" si="43"/>
        <v>1.8878349424910426</v>
      </c>
      <c r="M453" s="26">
        <f>K453*'Social Cost of Carbon'!$C$5</f>
        <v>286.85387047357085</v>
      </c>
      <c r="N453" s="26">
        <f>L453*'Social Cost of Carbon'!$C$5</f>
        <v>188.78349424910425</v>
      </c>
      <c r="O453" s="23">
        <f t="shared" si="44"/>
        <v>0.27341810089435092</v>
      </c>
      <c r="P453" s="23">
        <f t="shared" si="45"/>
        <v>0.17994118187275915</v>
      </c>
      <c r="Q453" s="27"/>
    </row>
    <row r="454" spans="1:17" x14ac:dyDescent="0.25">
      <c r="A454" s="24">
        <f t="shared" si="46"/>
        <v>2017</v>
      </c>
      <c r="B454" s="32">
        <v>42817</v>
      </c>
      <c r="C454" s="28">
        <f>'Bitcoin Data'!C454</f>
        <v>1038.589966</v>
      </c>
      <c r="D454" s="26">
        <f>'Bitcoin Data'!K454</f>
        <v>1855.6054748720107</v>
      </c>
      <c r="E454" s="25">
        <f>'Bitcoin Data'!J454</f>
        <v>7398.7403439050913</v>
      </c>
      <c r="F454" s="25">
        <f t="shared" si="42"/>
        <v>13.72914308930671</v>
      </c>
      <c r="G454" s="23">
        <f>'Emissions Factors'!$AB$39/1000</f>
        <v>0.49266147344102867</v>
      </c>
      <c r="H454" s="23">
        <f>'Emissions Factors'!$AE$39/1000</f>
        <v>0.32422903788805163</v>
      </c>
      <c r="I454" s="26">
        <f t="shared" si="47"/>
        <v>6763.8198634605596</v>
      </c>
      <c r="J454" s="26">
        <f t="shared" si="48"/>
        <v>4451.3868548733071</v>
      </c>
      <c r="K454" s="23">
        <f t="shared" si="43"/>
        <v>3.6450743194358655</v>
      </c>
      <c r="L454" s="23">
        <f t="shared" si="43"/>
        <v>2.3988864632878597</v>
      </c>
      <c r="M454" s="26">
        <f>K454*'Social Cost of Carbon'!$C$5</f>
        <v>364.50743194358654</v>
      </c>
      <c r="N454" s="26">
        <f>L454*'Social Cost of Carbon'!$C$5</f>
        <v>239.88864632878597</v>
      </c>
      <c r="O454" s="23">
        <f t="shared" si="44"/>
        <v>0.35096375266115998</v>
      </c>
      <c r="P454" s="23">
        <f t="shared" si="45"/>
        <v>0.23097531671010382</v>
      </c>
      <c r="Q454" s="27"/>
    </row>
    <row r="455" spans="1:17" x14ac:dyDescent="0.25">
      <c r="A455" s="24">
        <f t="shared" si="46"/>
        <v>2017</v>
      </c>
      <c r="B455" s="32">
        <v>42818</v>
      </c>
      <c r="C455" s="28">
        <f>'Bitcoin Data'!C455</f>
        <v>937.52002000000005</v>
      </c>
      <c r="D455" s="26">
        <f>'Bitcoin Data'!K455</f>
        <v>2193.1211131751106</v>
      </c>
      <c r="E455" s="25">
        <f>'Bitcoin Data'!J455</f>
        <v>4728.0982022840644</v>
      </c>
      <c r="F455" s="25">
        <f t="shared" ref="F455:F518" si="49">E455*D455/1000000</f>
        <v>10.369291992594468</v>
      </c>
      <c r="G455" s="23">
        <f>'Emissions Factors'!$AB$39/1000</f>
        <v>0.49266147344102867</v>
      </c>
      <c r="H455" s="23">
        <f>'Emissions Factors'!$AE$39/1000</f>
        <v>0.32422903788805163</v>
      </c>
      <c r="I455" s="26">
        <f t="shared" si="47"/>
        <v>5108.5506716118507</v>
      </c>
      <c r="J455" s="26">
        <f t="shared" si="48"/>
        <v>3362.0255663391818</v>
      </c>
      <c r="K455" s="23">
        <f t="shared" ref="K455:L518" si="50">$E455*G455/1000</f>
        <v>2.3293518269111462</v>
      </c>
      <c r="L455" s="23">
        <f t="shared" si="50"/>
        <v>1.5329867311667889</v>
      </c>
      <c r="M455" s="26">
        <f>K455*'Social Cost of Carbon'!$C$5</f>
        <v>232.93518269111462</v>
      </c>
      <c r="N455" s="26">
        <f>L455*'Social Cost of Carbon'!$C$5</f>
        <v>153.29867311667888</v>
      </c>
      <c r="O455" s="23">
        <f t="shared" ref="O455:O518" si="51">M455/$C455</f>
        <v>0.24845888911376485</v>
      </c>
      <c r="P455" s="23">
        <f t="shared" ref="P455:P518" si="52">N455/$C455</f>
        <v>0.16351509284748808</v>
      </c>
      <c r="Q455" s="27"/>
    </row>
    <row r="456" spans="1:17" x14ac:dyDescent="0.25">
      <c r="A456" s="24">
        <f t="shared" ref="A456:A519" si="53">YEAR(B456)</f>
        <v>2017</v>
      </c>
      <c r="B456" s="32">
        <v>42819</v>
      </c>
      <c r="C456" s="28">
        <f>'Bitcoin Data'!C456</f>
        <v>972.77899200000002</v>
      </c>
      <c r="D456" s="26">
        <f>'Bitcoin Data'!K456</f>
        <v>1689.0477646339523</v>
      </c>
      <c r="E456" s="25">
        <f>'Bitcoin Data'!J456</f>
        <v>7658.2637539093448</v>
      </c>
      <c r="F456" s="25">
        <f t="shared" si="49"/>
        <v>12.935173274517799</v>
      </c>
      <c r="G456" s="23">
        <f>'Emissions Factors'!$AB$39/1000</f>
        <v>0.49266147344102867</v>
      </c>
      <c r="H456" s="23">
        <f>'Emissions Factors'!$AE$39/1000</f>
        <v>0.32422903788805163</v>
      </c>
      <c r="I456" s="26">
        <f t="shared" ref="I456:I519" si="54">F456*G456*1000</f>
        <v>6372.6615246389547</v>
      </c>
      <c r="J456" s="26">
        <f t="shared" ref="J456:J519" si="55">$F456*H456*1000</f>
        <v>4193.9587857121442</v>
      </c>
      <c r="K456" s="23">
        <f t="shared" si="50"/>
        <v>3.7729315050010013</v>
      </c>
      <c r="L456" s="23">
        <f t="shared" si="50"/>
        <v>2.4830314888229656</v>
      </c>
      <c r="M456" s="26">
        <f>K456*'Social Cost of Carbon'!$C$5</f>
        <v>377.29315050010013</v>
      </c>
      <c r="N456" s="26">
        <f>L456*'Social Cost of Carbon'!$C$5</f>
        <v>248.30314888229657</v>
      </c>
      <c r="O456" s="23">
        <f t="shared" si="51"/>
        <v>0.3878508413554434</v>
      </c>
      <c r="P456" s="23">
        <f t="shared" si="52"/>
        <v>0.25525134786452763</v>
      </c>
      <c r="Q456" s="27"/>
    </row>
    <row r="457" spans="1:17" x14ac:dyDescent="0.25">
      <c r="A457" s="24">
        <f t="shared" si="53"/>
        <v>2017</v>
      </c>
      <c r="B457" s="32">
        <v>42820</v>
      </c>
      <c r="C457" s="28">
        <f>'Bitcoin Data'!C457</f>
        <v>966.72497599999997</v>
      </c>
      <c r="D457" s="26">
        <f>'Bitcoin Data'!K457</f>
        <v>2037.411641702844</v>
      </c>
      <c r="E457" s="25">
        <f>'Bitcoin Data'!J457</f>
        <v>5048.4645442400515</v>
      </c>
      <c r="F457" s="25">
        <f t="shared" si="49"/>
        <v>10.285800435158723</v>
      </c>
      <c r="G457" s="23">
        <f>'Emissions Factors'!$AB$39/1000</f>
        <v>0.49266147344102867</v>
      </c>
      <c r="H457" s="23">
        <f>'Emissions Factors'!$AE$39/1000</f>
        <v>0.32422903788805163</v>
      </c>
      <c r="I457" s="26">
        <f t="shared" si="54"/>
        <v>5067.4175979056708</v>
      </c>
      <c r="J457" s="26">
        <f t="shared" si="55"/>
        <v>3334.9551790000155</v>
      </c>
      <c r="K457" s="23">
        <f t="shared" si="50"/>
        <v>2.4871839809800949</v>
      </c>
      <c r="L457" s="23">
        <f t="shared" si="50"/>
        <v>1.636858801990893</v>
      </c>
      <c r="M457" s="26">
        <f>K457*'Social Cost of Carbon'!$C$5</f>
        <v>248.71839809800949</v>
      </c>
      <c r="N457" s="26">
        <f>L457*'Social Cost of Carbon'!$C$5</f>
        <v>163.6858801990893</v>
      </c>
      <c r="O457" s="23">
        <f t="shared" si="51"/>
        <v>0.25727937549221808</v>
      </c>
      <c r="P457" s="23">
        <f t="shared" si="52"/>
        <v>0.16932000751275644</v>
      </c>
      <c r="Q457" s="27"/>
    </row>
    <row r="458" spans="1:17" x14ac:dyDescent="0.25">
      <c r="A458" s="24">
        <f t="shared" si="53"/>
        <v>2017</v>
      </c>
      <c r="B458" s="32">
        <v>42821</v>
      </c>
      <c r="C458" s="28">
        <f>'Bitcoin Data'!C458</f>
        <v>1045.7700199999999</v>
      </c>
      <c r="D458" s="26">
        <f>'Bitcoin Data'!K458</f>
        <v>1651.6248624225352</v>
      </c>
      <c r="E458" s="25">
        <f>'Bitcoin Data'!J458</f>
        <v>7308.8853359818368</v>
      </c>
      <c r="F458" s="25">
        <f t="shared" si="49"/>
        <v>12.071536737503088</v>
      </c>
      <c r="G458" s="23">
        <f>'Emissions Factors'!$AB$39/1000</f>
        <v>0.49266147344102867</v>
      </c>
      <c r="H458" s="23">
        <f>'Emissions Factors'!$AE$39/1000</f>
        <v>0.32422903788805163</v>
      </c>
      <c r="I458" s="26">
        <f t="shared" si="54"/>
        <v>5947.1810757957801</v>
      </c>
      <c r="J458" s="26">
        <f t="shared" si="55"/>
        <v>3913.9427422308959</v>
      </c>
      <c r="K458" s="23">
        <f t="shared" si="50"/>
        <v>3.6008062188363397</v>
      </c>
      <c r="L458" s="23">
        <f t="shared" si="50"/>
        <v>2.3697528605194798</v>
      </c>
      <c r="M458" s="26">
        <f>K458*'Social Cost of Carbon'!$C$5</f>
        <v>360.08062188363397</v>
      </c>
      <c r="N458" s="26">
        <f>L458*'Social Cost of Carbon'!$C$5</f>
        <v>236.97528605194799</v>
      </c>
      <c r="O458" s="23">
        <f t="shared" si="51"/>
        <v>0.34432104095280336</v>
      </c>
      <c r="P458" s="23">
        <f t="shared" si="52"/>
        <v>0.22660363322707225</v>
      </c>
      <c r="Q458" s="27"/>
    </row>
    <row r="459" spans="1:17" x14ac:dyDescent="0.25">
      <c r="A459" s="24">
        <f t="shared" si="53"/>
        <v>2017</v>
      </c>
      <c r="B459" s="32">
        <v>42822</v>
      </c>
      <c r="C459" s="28">
        <f>'Bitcoin Data'!C459</f>
        <v>1047.150024</v>
      </c>
      <c r="D459" s="26">
        <f>'Bitcoin Data'!K459</f>
        <v>1939.2057828645584</v>
      </c>
      <c r="E459" s="25">
        <f>'Bitcoin Data'!J459</f>
        <v>5539.2727573427246</v>
      </c>
      <c r="F459" s="25">
        <f t="shared" si="49"/>
        <v>10.741789763903119</v>
      </c>
      <c r="G459" s="23">
        <f>'Emissions Factors'!$AB$39/1000</f>
        <v>0.49266147344102867</v>
      </c>
      <c r="H459" s="23">
        <f>'Emissions Factors'!$AE$39/1000</f>
        <v>0.32422903788805163</v>
      </c>
      <c r="I459" s="26">
        <f t="shared" si="54"/>
        <v>5292.0659724782699</v>
      </c>
      <c r="J459" s="26">
        <f t="shared" si="55"/>
        <v>3482.8001603460293</v>
      </c>
      <c r="K459" s="23">
        <f t="shared" si="50"/>
        <v>2.7289862784242165</v>
      </c>
      <c r="L459" s="23">
        <f t="shared" si="50"/>
        <v>1.7959930767127263</v>
      </c>
      <c r="M459" s="26">
        <f>K459*'Social Cost of Carbon'!$C$5</f>
        <v>272.89862784242166</v>
      </c>
      <c r="N459" s="26">
        <f>L459*'Social Cost of Carbon'!$C$5</f>
        <v>179.59930767127264</v>
      </c>
      <c r="O459" s="23">
        <f t="shared" si="51"/>
        <v>0.2606108213606092</v>
      </c>
      <c r="P459" s="23">
        <f t="shared" si="52"/>
        <v>0.17151248966716601</v>
      </c>
      <c r="Q459" s="27"/>
    </row>
    <row r="460" spans="1:17" x14ac:dyDescent="0.25">
      <c r="A460" s="24">
        <f t="shared" si="53"/>
        <v>2017</v>
      </c>
      <c r="B460" s="32">
        <v>42823</v>
      </c>
      <c r="C460" s="28">
        <f>'Bitcoin Data'!C460</f>
        <v>1039.969971</v>
      </c>
      <c r="D460" s="26">
        <f>'Bitcoin Data'!K460</f>
        <v>1728.0400704943961</v>
      </c>
      <c r="E460" s="25">
        <f>'Bitcoin Data'!J460</f>
        <v>7754.7903098781208</v>
      </c>
      <c r="F460" s="25">
        <f t="shared" si="49"/>
        <v>13.400588393751047</v>
      </c>
      <c r="G460" s="23">
        <f>'Emissions Factors'!$AB$39/1000</f>
        <v>0.49266147344102867</v>
      </c>
      <c r="H460" s="23">
        <f>'Emissions Factors'!$AE$39/1000</f>
        <v>0.32422903788805163</v>
      </c>
      <c r="I460" s="26">
        <f t="shared" si="54"/>
        <v>6601.953623042139</v>
      </c>
      <c r="J460" s="26">
        <f t="shared" si="55"/>
        <v>4344.8598820396937</v>
      </c>
      <c r="K460" s="23">
        <f t="shared" si="50"/>
        <v>3.820486420290766</v>
      </c>
      <c r="L460" s="23">
        <f t="shared" si="50"/>
        <v>2.5143282011953687</v>
      </c>
      <c r="M460" s="26">
        <f>K460*'Social Cost of Carbon'!$C$5</f>
        <v>382.04864202907657</v>
      </c>
      <c r="N460" s="26">
        <f>L460*'Social Cost of Carbon'!$C$5</f>
        <v>251.43282011953687</v>
      </c>
      <c r="O460" s="23">
        <f t="shared" si="51"/>
        <v>0.36736507080268049</v>
      </c>
      <c r="P460" s="23">
        <f t="shared" si="52"/>
        <v>0.2417693078943112</v>
      </c>
      <c r="Q460" s="27"/>
    </row>
    <row r="461" spans="1:17" x14ac:dyDescent="0.25">
      <c r="A461" s="24">
        <f t="shared" si="53"/>
        <v>2017</v>
      </c>
      <c r="B461" s="32">
        <v>42824</v>
      </c>
      <c r="C461" s="28">
        <f>'Bitcoin Data'!C461</f>
        <v>1026.4300539999999</v>
      </c>
      <c r="D461" s="26">
        <f>'Bitcoin Data'!K461</f>
        <v>2101.6160801158085</v>
      </c>
      <c r="E461" s="25">
        <f>'Bitcoin Data'!J461</f>
        <v>5245.9857324072063</v>
      </c>
      <c r="F461" s="25">
        <f t="shared" si="49"/>
        <v>11.025047971285092</v>
      </c>
      <c r="G461" s="23">
        <f>'Emissions Factors'!$AB$39/1000</f>
        <v>0.49266147344102867</v>
      </c>
      <c r="H461" s="23">
        <f>'Emissions Factors'!$AE$39/1000</f>
        <v>0.32422903788805163</v>
      </c>
      <c r="I461" s="26">
        <f t="shared" si="54"/>
        <v>5431.6163782913382</v>
      </c>
      <c r="J461" s="26">
        <f t="shared" si="55"/>
        <v>3574.6406963993809</v>
      </c>
      <c r="K461" s="23">
        <f t="shared" si="50"/>
        <v>2.5844950605783485</v>
      </c>
      <c r="L461" s="23">
        <f t="shared" si="50"/>
        <v>1.7009009067928345</v>
      </c>
      <c r="M461" s="26">
        <f>K461*'Social Cost of Carbon'!$C$5</f>
        <v>258.44950605783487</v>
      </c>
      <c r="N461" s="26">
        <f>L461*'Social Cost of Carbon'!$C$5</f>
        <v>170.09009067928343</v>
      </c>
      <c r="O461" s="23">
        <f t="shared" si="51"/>
        <v>0.25179456218244645</v>
      </c>
      <c r="P461" s="23">
        <f t="shared" si="52"/>
        <v>0.16571035699553224</v>
      </c>
      <c r="Q461" s="27"/>
    </row>
    <row r="462" spans="1:17" x14ac:dyDescent="0.25">
      <c r="A462" s="24">
        <f t="shared" si="53"/>
        <v>2017</v>
      </c>
      <c r="B462" s="32">
        <v>42825</v>
      </c>
      <c r="C462" s="28">
        <f>'Bitcoin Data'!C462</f>
        <v>1071.790039</v>
      </c>
      <c r="D462" s="26">
        <f>'Bitcoin Data'!K462</f>
        <v>1647.4390119885725</v>
      </c>
      <c r="E462" s="25">
        <f>'Bitcoin Data'!J462</f>
        <v>6540.0038508948583</v>
      </c>
      <c r="F462" s="25">
        <f t="shared" si="49"/>
        <v>10.774257482519685</v>
      </c>
      <c r="G462" s="23">
        <f>'Emissions Factors'!$AB$39/1000</f>
        <v>0.49266147344102867</v>
      </c>
      <c r="H462" s="23">
        <f>'Emissions Factors'!$AE$39/1000</f>
        <v>0.32422903788805163</v>
      </c>
      <c r="I462" s="26">
        <f t="shared" si="54"/>
        <v>5308.0615665711757</v>
      </c>
      <c r="J462" s="26">
        <f t="shared" si="55"/>
        <v>3493.3271375154986</v>
      </c>
      <c r="K462" s="23">
        <f t="shared" si="50"/>
        <v>3.2220079334918625</v>
      </c>
      <c r="L462" s="23">
        <f t="shared" si="50"/>
        <v>2.1204591563597925</v>
      </c>
      <c r="M462" s="26">
        <f>K462*'Social Cost of Carbon'!$C$5</f>
        <v>322.20079334918626</v>
      </c>
      <c r="N462" s="26">
        <f>L462*'Social Cost of Carbon'!$C$5</f>
        <v>212.04591563597924</v>
      </c>
      <c r="O462" s="23">
        <f t="shared" si="51"/>
        <v>0.30061932059921509</v>
      </c>
      <c r="P462" s="23">
        <f t="shared" si="52"/>
        <v>0.19784277509597123</v>
      </c>
      <c r="Q462" s="27"/>
    </row>
    <row r="463" spans="1:17" x14ac:dyDescent="0.25">
      <c r="A463" s="24">
        <f t="shared" si="53"/>
        <v>2017</v>
      </c>
      <c r="B463" s="32">
        <v>42826</v>
      </c>
      <c r="C463" s="28">
        <f>'Bitcoin Data'!C463</f>
        <v>1080.5</v>
      </c>
      <c r="D463" s="26">
        <f>'Bitcoin Data'!K463</f>
        <v>1645.1065695789155</v>
      </c>
      <c r="E463" s="25">
        <f>'Bitcoin Data'!J463</f>
        <v>7835.0751922861791</v>
      </c>
      <c r="F463" s="25">
        <f t="shared" si="49"/>
        <v>12.889533671974778</v>
      </c>
      <c r="G463" s="23">
        <f>'Emissions Factors'!$AB$39/1000</f>
        <v>0.49266147344102867</v>
      </c>
      <c r="H463" s="23">
        <f>'Emissions Factors'!$AE$39/1000</f>
        <v>0.32422903788805163</v>
      </c>
      <c r="I463" s="26">
        <f t="shared" si="54"/>
        <v>6350.1766508028468</v>
      </c>
      <c r="J463" s="26">
        <f t="shared" si="55"/>
        <v>4179.1611012900275</v>
      </c>
      <c r="K463" s="23">
        <f t="shared" si="50"/>
        <v>3.86003968875296</v>
      </c>
      <c r="L463" s="23">
        <f t="shared" si="50"/>
        <v>2.5403588913754889</v>
      </c>
      <c r="M463" s="26">
        <f>K463*'Social Cost of Carbon'!$C$5</f>
        <v>386.00396887529598</v>
      </c>
      <c r="N463" s="26">
        <f>L463*'Social Cost of Carbon'!$C$5</f>
        <v>254.03588913754888</v>
      </c>
      <c r="O463" s="23">
        <f t="shared" si="51"/>
        <v>0.35724569076843682</v>
      </c>
      <c r="P463" s="23">
        <f t="shared" si="52"/>
        <v>0.23510956884548717</v>
      </c>
      <c r="Q463" s="27"/>
    </row>
    <row r="464" spans="1:17" x14ac:dyDescent="0.25">
      <c r="A464" s="24">
        <f t="shared" si="53"/>
        <v>2017</v>
      </c>
      <c r="B464" s="32">
        <v>42827</v>
      </c>
      <c r="C464" s="28">
        <f>'Bitcoin Data'!C464</f>
        <v>1102.170044</v>
      </c>
      <c r="D464" s="26">
        <f>'Bitcoin Data'!K464</f>
        <v>1985.5020187798889</v>
      </c>
      <c r="E464" s="25">
        <f>'Bitcoin Data'!J464</f>
        <v>7227.5175152704214</v>
      </c>
      <c r="F464" s="25">
        <f t="shared" si="49"/>
        <v>14.350250617336428</v>
      </c>
      <c r="G464" s="23">
        <f>'Emissions Factors'!$AB$39/1000</f>
        <v>0.49266147344102867</v>
      </c>
      <c r="H464" s="23">
        <f>'Emissions Factors'!$AE$39/1000</f>
        <v>0.32422903788805163</v>
      </c>
      <c r="I464" s="26">
        <f t="shared" si="54"/>
        <v>7069.8156133849961</v>
      </c>
      <c r="J464" s="26">
        <f t="shared" si="55"/>
        <v>4652.7679511114093</v>
      </c>
      <c r="K464" s="23">
        <f t="shared" si="50"/>
        <v>3.5607194283939685</v>
      </c>
      <c r="L464" s="23">
        <f t="shared" si="50"/>
        <v>2.3433710502951701</v>
      </c>
      <c r="M464" s="26">
        <f>K464*'Social Cost of Carbon'!$C$5</f>
        <v>356.07194283939685</v>
      </c>
      <c r="N464" s="26">
        <f>L464*'Social Cost of Carbon'!$C$5</f>
        <v>234.33710502951701</v>
      </c>
      <c r="O464" s="23">
        <f t="shared" si="51"/>
        <v>0.32306443527274531</v>
      </c>
      <c r="P464" s="23">
        <f t="shared" si="52"/>
        <v>0.21261429332542903</v>
      </c>
      <c r="Q464" s="27"/>
    </row>
    <row r="465" spans="1:17" x14ac:dyDescent="0.25">
      <c r="A465" s="24">
        <f t="shared" si="53"/>
        <v>2017</v>
      </c>
      <c r="B465" s="32">
        <v>42828</v>
      </c>
      <c r="C465" s="28">
        <f>'Bitcoin Data'!C465</f>
        <v>1143.8100589999999</v>
      </c>
      <c r="D465" s="26">
        <f>'Bitcoin Data'!K465</f>
        <v>2205.0788273917947</v>
      </c>
      <c r="E465" s="25">
        <f>'Bitcoin Data'!J465</f>
        <v>4619.5472255719942</v>
      </c>
      <c r="F465" s="25">
        <f t="shared" si="49"/>
        <v>10.186465779245312</v>
      </c>
      <c r="G465" s="23">
        <f>'Emissions Factors'!$AB$39/1000</f>
        <v>0.49266147344102867</v>
      </c>
      <c r="H465" s="23">
        <f>'Emissions Factors'!$AE$39/1000</f>
        <v>0.32422903788805163</v>
      </c>
      <c r="I465" s="26">
        <f t="shared" si="54"/>
        <v>5018.4792399596117</v>
      </c>
      <c r="J465" s="26">
        <f t="shared" si="55"/>
        <v>3302.7479990842698</v>
      </c>
      <c r="K465" s="23">
        <f t="shared" si="50"/>
        <v>2.2758729427807149</v>
      </c>
      <c r="L465" s="23">
        <f t="shared" si="50"/>
        <v>1.4977913524256259</v>
      </c>
      <c r="M465" s="26">
        <f>K465*'Social Cost of Carbon'!$C$5</f>
        <v>227.58729427807148</v>
      </c>
      <c r="N465" s="26">
        <f>L465*'Social Cost of Carbon'!$C$5</f>
        <v>149.77913524256257</v>
      </c>
      <c r="O465" s="23">
        <f t="shared" si="51"/>
        <v>0.19897297850050774</v>
      </c>
      <c r="P465" s="23">
        <f t="shared" si="52"/>
        <v>0.13094755904971683</v>
      </c>
      <c r="Q465" s="27"/>
    </row>
    <row r="466" spans="1:17" x14ac:dyDescent="0.25">
      <c r="A466" s="24">
        <f t="shared" si="53"/>
        <v>2017</v>
      </c>
      <c r="B466" s="32">
        <v>42829</v>
      </c>
      <c r="C466" s="28">
        <f>'Bitcoin Data'!C466</f>
        <v>1133.25</v>
      </c>
      <c r="D466" s="26">
        <f>'Bitcoin Data'!K466</f>
        <v>1549.4800633565183</v>
      </c>
      <c r="E466" s="25">
        <f>'Bitcoin Data'!J466</f>
        <v>8515.4820719569452</v>
      </c>
      <c r="F466" s="25">
        <f t="shared" si="49"/>
        <v>13.194569700367143</v>
      </c>
      <c r="G466" s="23">
        <f>'Emissions Factors'!$AB$39/1000</f>
        <v>0.49266147344102867</v>
      </c>
      <c r="H466" s="23">
        <f>'Emissions Factors'!$AE$39/1000</f>
        <v>0.32422903788805163</v>
      </c>
      <c r="I466" s="26">
        <f t="shared" si="54"/>
        <v>6500.4561500032296</v>
      </c>
      <c r="J466" s="26">
        <f t="shared" si="55"/>
        <v>4278.0626392968761</v>
      </c>
      <c r="K466" s="23">
        <f t="shared" si="50"/>
        <v>4.1952499446309721</v>
      </c>
      <c r="L466" s="23">
        <f t="shared" si="50"/>
        <v>2.7609665593435531</v>
      </c>
      <c r="M466" s="26">
        <f>K466*'Social Cost of Carbon'!$C$5</f>
        <v>419.52499446309719</v>
      </c>
      <c r="N466" s="26">
        <f>L466*'Social Cost of Carbon'!$C$5</f>
        <v>276.09665593435528</v>
      </c>
      <c r="O466" s="23">
        <f t="shared" si="51"/>
        <v>0.3701963330801652</v>
      </c>
      <c r="P466" s="23">
        <f t="shared" si="52"/>
        <v>0.24363261057520871</v>
      </c>
      <c r="Q466" s="27"/>
    </row>
    <row r="467" spans="1:17" x14ac:dyDescent="0.25">
      <c r="A467" s="24">
        <f t="shared" si="53"/>
        <v>2017</v>
      </c>
      <c r="B467" s="32">
        <v>42830</v>
      </c>
      <c r="C467" s="28">
        <f>'Bitcoin Data'!C467</f>
        <v>1124.780029</v>
      </c>
      <c r="D467" s="26">
        <f>'Bitcoin Data'!K467</f>
        <v>2029.4158585811722</v>
      </c>
      <c r="E467" s="25">
        <f>'Bitcoin Data'!J467</f>
        <v>5896.4850478709641</v>
      </c>
      <c r="F467" s="25">
        <f t="shared" si="49"/>
        <v>11.966420266036097</v>
      </c>
      <c r="G467" s="23">
        <f>'Emissions Factors'!$AB$39/1000</f>
        <v>0.49266147344102867</v>
      </c>
      <c r="H467" s="23">
        <f>'Emissions Factors'!$AE$39/1000</f>
        <v>0.32422903788805163</v>
      </c>
      <c r="I467" s="26">
        <f t="shared" si="54"/>
        <v>5895.3942400799297</v>
      </c>
      <c r="J467" s="26">
        <f t="shared" si="55"/>
        <v>3879.8609298209667</v>
      </c>
      <c r="K467" s="23">
        <f t="shared" si="50"/>
        <v>2.9049710118071039</v>
      </c>
      <c r="L467" s="23">
        <f t="shared" si="50"/>
        <v>1.9118116739924846</v>
      </c>
      <c r="M467" s="26">
        <f>K467*'Social Cost of Carbon'!$C$5</f>
        <v>290.49710118071039</v>
      </c>
      <c r="N467" s="26">
        <f>L467*'Social Cost of Carbon'!$C$5</f>
        <v>191.18116739924847</v>
      </c>
      <c r="O467" s="23">
        <f t="shared" si="51"/>
        <v>0.25827014499802287</v>
      </c>
      <c r="P467" s="23">
        <f t="shared" si="52"/>
        <v>0.16997205006317592</v>
      </c>
      <c r="Q467" s="27"/>
    </row>
    <row r="468" spans="1:17" x14ac:dyDescent="0.25">
      <c r="A468" s="24">
        <f t="shared" si="53"/>
        <v>2017</v>
      </c>
      <c r="B468" s="32">
        <v>42831</v>
      </c>
      <c r="C468" s="28">
        <f>'Bitcoin Data'!C468</f>
        <v>1182.6800539999999</v>
      </c>
      <c r="D468" s="26">
        <f>'Bitcoin Data'!K468</f>
        <v>1844.7809061225448</v>
      </c>
      <c r="E468" s="25">
        <f>'Bitcoin Data'!J468</f>
        <v>7144.6973342352921</v>
      </c>
      <c r="F468" s="25">
        <f t="shared" si="49"/>
        <v>13.180401222221914</v>
      </c>
      <c r="G468" s="23">
        <f>'Emissions Factors'!$AB$39/1000</f>
        <v>0.49266147344102867</v>
      </c>
      <c r="H468" s="23">
        <f>'Emissions Factors'!$AE$39/1000</f>
        <v>0.32422903788805163</v>
      </c>
      <c r="I468" s="26">
        <f t="shared" si="54"/>
        <v>6493.4758866837838</v>
      </c>
      <c r="J468" s="26">
        <f t="shared" si="55"/>
        <v>4273.4688072595109</v>
      </c>
      <c r="K468" s="23">
        <f t="shared" si="50"/>
        <v>3.5199171159745486</v>
      </c>
      <c r="L468" s="23">
        <f t="shared" si="50"/>
        <v>2.3165183426804359</v>
      </c>
      <c r="M468" s="26">
        <f>K468*'Social Cost of Carbon'!$C$5</f>
        <v>351.99171159745487</v>
      </c>
      <c r="N468" s="26">
        <f>L468*'Social Cost of Carbon'!$C$5</f>
        <v>231.65183426804359</v>
      </c>
      <c r="O468" s="23">
        <f t="shared" si="51"/>
        <v>0.2976220917964808</v>
      </c>
      <c r="P468" s="23">
        <f t="shared" si="52"/>
        <v>0.19587024697386465</v>
      </c>
      <c r="Q468" s="27"/>
    </row>
    <row r="469" spans="1:17" x14ac:dyDescent="0.25">
      <c r="A469" s="24">
        <f t="shared" si="53"/>
        <v>2017</v>
      </c>
      <c r="B469" s="32">
        <v>42832</v>
      </c>
      <c r="C469" s="28">
        <f>'Bitcoin Data'!C469</f>
        <v>1176.900024</v>
      </c>
      <c r="D469" s="26">
        <f>'Bitcoin Data'!K469</f>
        <v>2012.9317287558404</v>
      </c>
      <c r="E469" s="25">
        <f>'Bitcoin Data'!J469</f>
        <v>5534.4164743591682</v>
      </c>
      <c r="F469" s="25">
        <f t="shared" si="49"/>
        <v>11.140402521386603</v>
      </c>
      <c r="G469" s="23">
        <f>'Emissions Factors'!$AB$39/1000</f>
        <v>0.49266147344102867</v>
      </c>
      <c r="H469" s="23">
        <f>'Emissions Factors'!$AE$39/1000</f>
        <v>0.32422903788805163</v>
      </c>
      <c r="I469" s="26">
        <f t="shared" si="54"/>
        <v>5488.4471209124749</v>
      </c>
      <c r="J469" s="26">
        <f t="shared" si="55"/>
        <v>3612.0419911948029</v>
      </c>
      <c r="K469" s="23">
        <f t="shared" si="50"/>
        <v>2.7265937748940909</v>
      </c>
      <c r="L469" s="23">
        <f t="shared" si="50"/>
        <v>1.7944185287532559</v>
      </c>
      <c r="M469" s="26">
        <f>K469*'Social Cost of Carbon'!$C$5</f>
        <v>272.65937748940911</v>
      </c>
      <c r="N469" s="26">
        <f>L469*'Social Cost of Carbon'!$C$5</f>
        <v>179.44185287532559</v>
      </c>
      <c r="O469" s="23">
        <f t="shared" si="51"/>
        <v>0.23167590443469063</v>
      </c>
      <c r="P469" s="23">
        <f t="shared" si="52"/>
        <v>0.15246992031272624</v>
      </c>
      <c r="Q469" s="27"/>
    </row>
    <row r="470" spans="1:17" x14ac:dyDescent="0.25">
      <c r="A470" s="24">
        <f t="shared" si="53"/>
        <v>2017</v>
      </c>
      <c r="B470" s="32">
        <v>42833</v>
      </c>
      <c r="C470" s="28">
        <f>'Bitcoin Data'!C470</f>
        <v>1175.9499510000001</v>
      </c>
      <c r="D470" s="26">
        <f>'Bitcoin Data'!K470</f>
        <v>1770.4706177980545</v>
      </c>
      <c r="E470" s="25">
        <f>'Bitcoin Data'!J470</f>
        <v>7298.866426704325</v>
      </c>
      <c r="F470" s="25">
        <f t="shared" si="49"/>
        <v>12.922428551712684</v>
      </c>
      <c r="G470" s="23">
        <f>'Emissions Factors'!$AB$39/1000</f>
        <v>0.49266147344102867</v>
      </c>
      <c r="H470" s="23">
        <f>'Emissions Factors'!$AE$39/1000</f>
        <v>0.32422903788805163</v>
      </c>
      <c r="I470" s="26">
        <f t="shared" si="54"/>
        <v>6366.3826907231896</v>
      </c>
      <c r="J470" s="26">
        <f t="shared" si="55"/>
        <v>4189.8265764988919</v>
      </c>
      <c r="K470" s="23">
        <f t="shared" si="50"/>
        <v>3.5958702882294089</v>
      </c>
      <c r="L470" s="23">
        <f t="shared" si="50"/>
        <v>2.3665044392037449</v>
      </c>
      <c r="M470" s="26">
        <f>K470*'Social Cost of Carbon'!$C$5</f>
        <v>359.58702882294091</v>
      </c>
      <c r="N470" s="26">
        <f>L470*'Social Cost of Carbon'!$C$5</f>
        <v>236.6504439203745</v>
      </c>
      <c r="O470" s="23">
        <f t="shared" si="51"/>
        <v>0.30578429678674385</v>
      </c>
      <c r="P470" s="23">
        <f t="shared" si="52"/>
        <v>0.20124193527040207</v>
      </c>
      <c r="Q470" s="27"/>
    </row>
    <row r="471" spans="1:17" x14ac:dyDescent="0.25">
      <c r="A471" s="24">
        <f t="shared" si="53"/>
        <v>2017</v>
      </c>
      <c r="B471" s="32">
        <v>42834</v>
      </c>
      <c r="C471" s="28">
        <f>'Bitcoin Data'!C471</f>
        <v>1187.869995</v>
      </c>
      <c r="D471" s="26">
        <f>'Bitcoin Data'!K471</f>
        <v>1926.5591868331614</v>
      </c>
      <c r="E471" s="25">
        <f>'Bitcoin Data'!J471</f>
        <v>6240.1219123484634</v>
      </c>
      <c r="F471" s="25">
        <f t="shared" si="49"/>
        <v>12.021964197193848</v>
      </c>
      <c r="G471" s="23">
        <f>'Emissions Factors'!$AB$39/1000</f>
        <v>0.49266147344102867</v>
      </c>
      <c r="H471" s="23">
        <f>'Emissions Factors'!$AE$39/1000</f>
        <v>0.32422903788805163</v>
      </c>
      <c r="I471" s="26">
        <f t="shared" si="54"/>
        <v>5922.7585950448147</v>
      </c>
      <c r="J471" s="26">
        <f t="shared" si="55"/>
        <v>3897.8698851807644</v>
      </c>
      <c r="K471" s="23">
        <f t="shared" si="50"/>
        <v>3.0742676557892437</v>
      </c>
      <c r="L471" s="23">
        <f t="shared" si="50"/>
        <v>2.0232287239448912</v>
      </c>
      <c r="M471" s="26">
        <f>K471*'Social Cost of Carbon'!$C$5</f>
        <v>307.42676557892435</v>
      </c>
      <c r="N471" s="26">
        <f>L471*'Social Cost of Carbon'!$C$5</f>
        <v>202.32287239448911</v>
      </c>
      <c r="O471" s="23">
        <f t="shared" si="51"/>
        <v>0.25880506021109184</v>
      </c>
      <c r="P471" s="23">
        <f t="shared" si="52"/>
        <v>0.17032408701803189</v>
      </c>
      <c r="Q471" s="27"/>
    </row>
    <row r="472" spans="1:17" x14ac:dyDescent="0.25">
      <c r="A472" s="24">
        <f t="shared" si="53"/>
        <v>2017</v>
      </c>
      <c r="B472" s="32">
        <v>42835</v>
      </c>
      <c r="C472" s="28">
        <f>'Bitcoin Data'!C472</f>
        <v>1187.130005</v>
      </c>
      <c r="D472" s="26">
        <f>'Bitcoin Data'!K472</f>
        <v>1834.2306536959597</v>
      </c>
      <c r="E472" s="25">
        <f>'Bitcoin Data'!J472</f>
        <v>7391.6762773308046</v>
      </c>
      <c r="F472" s="25">
        <f t="shared" si="49"/>
        <v>13.5580392100774</v>
      </c>
      <c r="G472" s="23">
        <f>'Emissions Factors'!$AB$39/1000</f>
        <v>0.49266147344102867</v>
      </c>
      <c r="H472" s="23">
        <f>'Emissions Factors'!$AE$39/1000</f>
        <v>0.32422903788805163</v>
      </c>
      <c r="I472" s="26">
        <f t="shared" si="54"/>
        <v>6679.5235742079722</v>
      </c>
      <c r="J472" s="26">
        <f t="shared" si="55"/>
        <v>4395.9100087318748</v>
      </c>
      <c r="K472" s="23">
        <f t="shared" si="50"/>
        <v>3.6415941259888918</v>
      </c>
      <c r="L472" s="23">
        <f t="shared" si="50"/>
        <v>2.3965960877789021</v>
      </c>
      <c r="M472" s="26">
        <f>K472*'Social Cost of Carbon'!$C$5</f>
        <v>364.15941259888916</v>
      </c>
      <c r="N472" s="26">
        <f>L472*'Social Cost of Carbon'!$C$5</f>
        <v>239.65960877789021</v>
      </c>
      <c r="O472" s="23">
        <f t="shared" si="51"/>
        <v>0.30675613544018643</v>
      </c>
      <c r="P472" s="23">
        <f t="shared" si="52"/>
        <v>0.20188151909941002</v>
      </c>
      <c r="Q472" s="27"/>
    </row>
    <row r="473" spans="1:17" x14ac:dyDescent="0.25">
      <c r="A473" s="24">
        <f t="shared" si="53"/>
        <v>2017</v>
      </c>
      <c r="B473" s="32">
        <v>42836</v>
      </c>
      <c r="C473" s="28">
        <f>'Bitcoin Data'!C473</f>
        <v>1205.01001</v>
      </c>
      <c r="D473" s="26">
        <f>'Bitcoin Data'!K473</f>
        <v>2093.533447087093</v>
      </c>
      <c r="E473" s="25">
        <f>'Bitcoin Data'!J473</f>
        <v>5503.7101585700811</v>
      </c>
      <c r="F473" s="25">
        <f t="shared" si="49"/>
        <v>11.522201300039473</v>
      </c>
      <c r="G473" s="23">
        <f>'Emissions Factors'!$AB$39/1000</f>
        <v>0.49266147344102867</v>
      </c>
      <c r="H473" s="23">
        <f>'Emissions Factors'!$AE$39/1000</f>
        <v>0.32422903788805163</v>
      </c>
      <c r="I473" s="26">
        <f t="shared" si="54"/>
        <v>5676.5446697615826</v>
      </c>
      <c r="J473" s="26">
        <f t="shared" si="55"/>
        <v>3735.832241864256</v>
      </c>
      <c r="K473" s="23">
        <f t="shared" si="50"/>
        <v>2.7114659561134937</v>
      </c>
      <c r="L473" s="23">
        <f t="shared" si="50"/>
        <v>1.7844626495278735</v>
      </c>
      <c r="M473" s="26">
        <f>K473*'Social Cost of Carbon'!$C$5</f>
        <v>271.14659561134937</v>
      </c>
      <c r="N473" s="26">
        <f>L473*'Social Cost of Carbon'!$C$5</f>
        <v>178.44626495278735</v>
      </c>
      <c r="O473" s="23">
        <f t="shared" si="51"/>
        <v>0.22501605244868411</v>
      </c>
      <c r="P473" s="23">
        <f t="shared" si="52"/>
        <v>0.14808695651647522</v>
      </c>
      <c r="Q473" s="27"/>
    </row>
    <row r="474" spans="1:17" x14ac:dyDescent="0.25">
      <c r="A474" s="24">
        <f t="shared" si="53"/>
        <v>2017</v>
      </c>
      <c r="B474" s="32">
        <v>42837</v>
      </c>
      <c r="C474" s="28">
        <f>'Bitcoin Data'!C474</f>
        <v>1200.369995</v>
      </c>
      <c r="D474" s="26">
        <f>'Bitcoin Data'!K474</f>
        <v>1785.5188552933505</v>
      </c>
      <c r="E474" s="25">
        <f>'Bitcoin Data'!J474</f>
        <v>6012.8130852965824</v>
      </c>
      <c r="F474" s="25">
        <f t="shared" si="49"/>
        <v>10.735991137151633</v>
      </c>
      <c r="G474" s="23">
        <f>'Emissions Factors'!$AB$39/1000</f>
        <v>0.49266147344102867</v>
      </c>
      <c r="H474" s="23">
        <f>'Emissions Factors'!$AE$39/1000</f>
        <v>0.32422903788805163</v>
      </c>
      <c r="I474" s="26">
        <f t="shared" si="54"/>
        <v>5289.2092124789478</v>
      </c>
      <c r="J474" s="26">
        <f t="shared" si="55"/>
        <v>3480.9200771733231</v>
      </c>
      <c r="K474" s="23">
        <f t="shared" si="50"/>
        <v>2.962281354127712</v>
      </c>
      <c r="L474" s="23">
        <f t="shared" si="50"/>
        <v>1.9495286016463984</v>
      </c>
      <c r="M474" s="26">
        <f>K474*'Social Cost of Carbon'!$C$5</f>
        <v>296.22813541277122</v>
      </c>
      <c r="N474" s="26">
        <f>L474*'Social Cost of Carbon'!$C$5</f>
        <v>194.95286016463984</v>
      </c>
      <c r="O474" s="23">
        <f t="shared" si="51"/>
        <v>0.24678068982619913</v>
      </c>
      <c r="P474" s="23">
        <f t="shared" si="52"/>
        <v>0.16241064086631044</v>
      </c>
      <c r="Q474" s="27"/>
    </row>
    <row r="475" spans="1:17" x14ac:dyDescent="0.25">
      <c r="A475" s="24">
        <f t="shared" si="53"/>
        <v>2017</v>
      </c>
      <c r="B475" s="32">
        <v>42838</v>
      </c>
      <c r="C475" s="28">
        <f>'Bitcoin Data'!C475</f>
        <v>1169.280029</v>
      </c>
      <c r="D475" s="26">
        <f>'Bitcoin Data'!K475</f>
        <v>1606.6722112242169</v>
      </c>
      <c r="E475" s="25">
        <f>'Bitcoin Data'!J475</f>
        <v>7309.5836571176405</v>
      </c>
      <c r="F475" s="25">
        <f t="shared" si="49"/>
        <v>11.744104937509599</v>
      </c>
      <c r="G475" s="23">
        <f>'Emissions Factors'!$AB$39/1000</f>
        <v>0.49266147344102867</v>
      </c>
      <c r="H475" s="23">
        <f>'Emissions Factors'!$AE$39/1000</f>
        <v>0.32422903788805163</v>
      </c>
      <c r="I475" s="26">
        <f t="shared" si="54"/>
        <v>5785.8680427595391</v>
      </c>
      <c r="J475" s="26">
        <f t="shared" si="55"/>
        <v>3807.7798447450541</v>
      </c>
      <c r="K475" s="23">
        <f t="shared" si="50"/>
        <v>3.6011502547560399</v>
      </c>
      <c r="L475" s="23">
        <f t="shared" si="50"/>
        <v>2.3699792765094787</v>
      </c>
      <c r="M475" s="26">
        <f>K475*'Social Cost of Carbon'!$C$5</f>
        <v>360.115025475604</v>
      </c>
      <c r="N475" s="26">
        <f>L475*'Social Cost of Carbon'!$C$5</f>
        <v>236.99792765094787</v>
      </c>
      <c r="O475" s="23">
        <f t="shared" si="51"/>
        <v>0.30798013867010465</v>
      </c>
      <c r="P475" s="23">
        <f t="shared" si="52"/>
        <v>0.20268705679822047</v>
      </c>
      <c r="Q475" s="27"/>
    </row>
    <row r="476" spans="1:17" x14ac:dyDescent="0.25">
      <c r="A476" s="24">
        <f t="shared" si="53"/>
        <v>2017</v>
      </c>
      <c r="B476" s="32">
        <v>42839</v>
      </c>
      <c r="C476" s="28">
        <f>'Bitcoin Data'!C476</f>
        <v>1167.540039</v>
      </c>
      <c r="D476" s="26">
        <f>'Bitcoin Data'!K476</f>
        <v>1706.1805287204884</v>
      </c>
      <c r="E476" s="25">
        <f>'Bitcoin Data'!J476</f>
        <v>7473.4956893259514</v>
      </c>
      <c r="F476" s="25">
        <f t="shared" si="49"/>
        <v>12.751132826604442</v>
      </c>
      <c r="G476" s="23">
        <f>'Emissions Factors'!$AB$39/1000</f>
        <v>0.49266147344102867</v>
      </c>
      <c r="H476" s="23">
        <f>'Emissions Factors'!$AE$39/1000</f>
        <v>0.32422903788805163</v>
      </c>
      <c r="I476" s="26">
        <f t="shared" si="54"/>
        <v>6281.9918863972134</v>
      </c>
      <c r="J476" s="26">
        <f t="shared" si="55"/>
        <v>4134.2875283527101</v>
      </c>
      <c r="K476" s="23">
        <f t="shared" si="50"/>
        <v>3.6819033980584996</v>
      </c>
      <c r="L476" s="23">
        <f t="shared" si="50"/>
        <v>2.4231243170106547</v>
      </c>
      <c r="M476" s="26">
        <f>K476*'Social Cost of Carbon'!$C$5</f>
        <v>368.19033980584999</v>
      </c>
      <c r="N476" s="26">
        <f>L476*'Social Cost of Carbon'!$C$5</f>
        <v>242.31243170106546</v>
      </c>
      <c r="O476" s="23">
        <f t="shared" si="51"/>
        <v>0.315355643067458</v>
      </c>
      <c r="P476" s="23">
        <f t="shared" si="52"/>
        <v>0.20754100382596427</v>
      </c>
      <c r="Q476" s="27"/>
    </row>
    <row r="477" spans="1:17" x14ac:dyDescent="0.25">
      <c r="A477" s="24">
        <f t="shared" si="53"/>
        <v>2017</v>
      </c>
      <c r="B477" s="32">
        <v>42840</v>
      </c>
      <c r="C477" s="28">
        <f>'Bitcoin Data'!C477</f>
        <v>1172.5200199999999</v>
      </c>
      <c r="D477" s="26">
        <f>'Bitcoin Data'!K477</f>
        <v>1886.2651949140716</v>
      </c>
      <c r="E477" s="25">
        <f>'Bitcoin Data'!J477</f>
        <v>6532.6385065892264</v>
      </c>
      <c r="F477" s="25">
        <f t="shared" si="49"/>
        <v>12.322288645934698</v>
      </c>
      <c r="G477" s="23">
        <f>'Emissions Factors'!$AB$39/1000</f>
        <v>0.49266147344102867</v>
      </c>
      <c r="H477" s="23">
        <f>'Emissions Factors'!$AE$39/1000</f>
        <v>0.32422903788805163</v>
      </c>
      <c r="I477" s="26">
        <f t="shared" si="54"/>
        <v>6070.7168804718467</v>
      </c>
      <c r="J477" s="26">
        <f t="shared" si="55"/>
        <v>3995.2437922502695</v>
      </c>
      <c r="K477" s="23">
        <f t="shared" si="50"/>
        <v>3.2183793121138491</v>
      </c>
      <c r="L477" s="23">
        <f t="shared" si="50"/>
        <v>2.1180710978618631</v>
      </c>
      <c r="M477" s="26">
        <f>K477*'Social Cost of Carbon'!$C$5</f>
        <v>321.8379312113849</v>
      </c>
      <c r="N477" s="26">
        <f>L477*'Social Cost of Carbon'!$C$5</f>
        <v>211.80710978618632</v>
      </c>
      <c r="O477" s="23">
        <f t="shared" si="51"/>
        <v>0.27448395398091791</v>
      </c>
      <c r="P477" s="23">
        <f t="shared" si="52"/>
        <v>0.18064263822649812</v>
      </c>
      <c r="Q477" s="27"/>
    </row>
    <row r="478" spans="1:17" x14ac:dyDescent="0.25">
      <c r="A478" s="24">
        <f t="shared" si="53"/>
        <v>2017</v>
      </c>
      <c r="B478" s="32">
        <v>42841</v>
      </c>
      <c r="C478" s="28">
        <f>'Bitcoin Data'!C478</f>
        <v>1182.9399410000001</v>
      </c>
      <c r="D478" s="26">
        <f>'Bitcoin Data'!K478</f>
        <v>1822.7637389314041</v>
      </c>
      <c r="E478" s="25">
        <f>'Bitcoin Data'!J478</f>
        <v>6386.3678151114536</v>
      </c>
      <c r="F478" s="25">
        <f t="shared" si="49"/>
        <v>11.640839676863736</v>
      </c>
      <c r="G478" s="23">
        <f>'Emissions Factors'!$AB$39/1000</f>
        <v>0.49266147344102867</v>
      </c>
      <c r="H478" s="23">
        <f>'Emissions Factors'!$AE$39/1000</f>
        <v>0.32422903788805163</v>
      </c>
      <c r="I478" s="26">
        <f t="shared" si="54"/>
        <v>5734.993227294477</v>
      </c>
      <c r="J478" s="26">
        <f t="shared" si="55"/>
        <v>3774.2982486385872</v>
      </c>
      <c r="K478" s="23">
        <f t="shared" si="50"/>
        <v>3.1463173777291717</v>
      </c>
      <c r="L478" s="23">
        <f t="shared" si="50"/>
        <v>2.0706458922928048</v>
      </c>
      <c r="M478" s="26">
        <f>K478*'Social Cost of Carbon'!$C$5</f>
        <v>314.63173777291718</v>
      </c>
      <c r="N478" s="26">
        <f>L478*'Social Cost of Carbon'!$C$5</f>
        <v>207.06458922928047</v>
      </c>
      <c r="O478" s="23">
        <f t="shared" si="51"/>
        <v>0.26597439723519922</v>
      </c>
      <c r="P478" s="23">
        <f t="shared" si="52"/>
        <v>0.17504235173109306</v>
      </c>
      <c r="Q478" s="27"/>
    </row>
    <row r="479" spans="1:17" x14ac:dyDescent="0.25">
      <c r="A479" s="24">
        <f t="shared" si="53"/>
        <v>2017</v>
      </c>
      <c r="B479" s="32">
        <v>42842</v>
      </c>
      <c r="C479" s="28">
        <f>'Bitcoin Data'!C479</f>
        <v>1193.910034</v>
      </c>
      <c r="D479" s="26">
        <f>'Bitcoin Data'!K479</f>
        <v>1728.4609229127914</v>
      </c>
      <c r="E479" s="25">
        <f>'Bitcoin Data'!J479</f>
        <v>7121.3972325773784</v>
      </c>
      <c r="F479" s="25">
        <f t="shared" si="49"/>
        <v>12.309056833049294</v>
      </c>
      <c r="G479" s="23">
        <f>'Emissions Factors'!$AB$39/1000</f>
        <v>0.49266147344102867</v>
      </c>
      <c r="H479" s="23">
        <f>'Emissions Factors'!$AE$39/1000</f>
        <v>0.32422903788805163</v>
      </c>
      <c r="I479" s="26">
        <f t="shared" si="54"/>
        <v>6064.1980760394272</v>
      </c>
      <c r="J479" s="26">
        <f t="shared" si="55"/>
        <v>3990.95365428892</v>
      </c>
      <c r="K479" s="23">
        <f t="shared" si="50"/>
        <v>3.5084380535604351</v>
      </c>
      <c r="L479" s="23">
        <f t="shared" si="50"/>
        <v>2.3089637731371968</v>
      </c>
      <c r="M479" s="26">
        <f>K479*'Social Cost of Carbon'!$C$5</f>
        <v>350.8438053560435</v>
      </c>
      <c r="N479" s="26">
        <f>L479*'Social Cost of Carbon'!$C$5</f>
        <v>230.89637731371968</v>
      </c>
      <c r="O479" s="23">
        <f t="shared" si="51"/>
        <v>0.2938611749334234</v>
      </c>
      <c r="P479" s="23">
        <f t="shared" si="52"/>
        <v>0.19339512252873794</v>
      </c>
      <c r="Q479" s="27"/>
    </row>
    <row r="480" spans="1:17" x14ac:dyDescent="0.25">
      <c r="A480" s="24">
        <f t="shared" si="53"/>
        <v>2017</v>
      </c>
      <c r="B480" s="32">
        <v>42843</v>
      </c>
      <c r="C480" s="28">
        <f>'Bitcoin Data'!C480</f>
        <v>1211.670044</v>
      </c>
      <c r="D480" s="26">
        <f>'Bitcoin Data'!K480</f>
        <v>1810.7695311154241</v>
      </c>
      <c r="E480" s="25">
        <f>'Bitcoin Data'!J480</f>
        <v>6654.4394839458919</v>
      </c>
      <c r="F480" s="25">
        <f t="shared" si="49"/>
        <v>12.049656264180667</v>
      </c>
      <c r="G480" s="23">
        <f>'Emissions Factors'!$AB$39/1000</f>
        <v>0.49266147344102867</v>
      </c>
      <c r="H480" s="23">
        <f>'Emissions Factors'!$AE$39/1000</f>
        <v>0.32422903788805163</v>
      </c>
      <c r="I480" s="26">
        <f t="shared" si="54"/>
        <v>5936.4014095691691</v>
      </c>
      <c r="J480" s="26">
        <f t="shared" si="55"/>
        <v>3906.8484574170325</v>
      </c>
      <c r="K480" s="23">
        <f t="shared" si="50"/>
        <v>3.278385961084942</v>
      </c>
      <c r="L480" s="23">
        <f t="shared" si="50"/>
        <v>2.1575625115640391</v>
      </c>
      <c r="M480" s="26">
        <f>K480*'Social Cost of Carbon'!$C$5</f>
        <v>327.83859610849419</v>
      </c>
      <c r="N480" s="26">
        <f>L480*'Social Cost of Carbon'!$C$5</f>
        <v>215.75625115640392</v>
      </c>
      <c r="O480" s="23">
        <f t="shared" si="51"/>
        <v>0.27056755073866812</v>
      </c>
      <c r="P480" s="23">
        <f t="shared" si="52"/>
        <v>0.17806518550557146</v>
      </c>
      <c r="Q480" s="27"/>
    </row>
    <row r="481" spans="1:17" x14ac:dyDescent="0.25">
      <c r="A481" s="24">
        <f t="shared" si="53"/>
        <v>2017</v>
      </c>
      <c r="B481" s="32">
        <v>42844</v>
      </c>
      <c r="C481" s="28">
        <f>'Bitcoin Data'!C481</f>
        <v>1210.290039</v>
      </c>
      <c r="D481" s="26">
        <f>'Bitcoin Data'!K481</f>
        <v>1803.0892087842815</v>
      </c>
      <c r="E481" s="25">
        <f>'Bitcoin Data'!J481</f>
        <v>6492.3646779339824</v>
      </c>
      <c r="F481" s="25">
        <f t="shared" si="49"/>
        <v>11.706312690275</v>
      </c>
      <c r="G481" s="23">
        <f>'Emissions Factors'!$AB$39/1000</f>
        <v>0.49266147344102867</v>
      </c>
      <c r="H481" s="23">
        <f>'Emissions Factors'!$AE$39/1000</f>
        <v>0.32422903788805163</v>
      </c>
      <c r="I481" s="26">
        <f t="shared" si="54"/>
        <v>5767.2492585522941</v>
      </c>
      <c r="J481" s="26">
        <f t="shared" si="55"/>
        <v>3795.5265007845528</v>
      </c>
      <c r="K481" s="23">
        <f t="shared" si="50"/>
        <v>3.1985379483474454</v>
      </c>
      <c r="L481" s="23">
        <f t="shared" si="50"/>
        <v>2.1050131531449052</v>
      </c>
      <c r="M481" s="26">
        <f>K481*'Social Cost of Carbon'!$C$5</f>
        <v>319.85379483474452</v>
      </c>
      <c r="N481" s="26">
        <f>L481*'Social Cost of Carbon'!$C$5</f>
        <v>210.50131531449051</v>
      </c>
      <c r="O481" s="23">
        <f t="shared" si="51"/>
        <v>0.26427863117755074</v>
      </c>
      <c r="P481" s="23">
        <f t="shared" si="52"/>
        <v>0.1739263387546483</v>
      </c>
      <c r="Q481" s="27"/>
    </row>
    <row r="482" spans="1:17" x14ac:dyDescent="0.25">
      <c r="A482" s="24">
        <f t="shared" si="53"/>
        <v>2017</v>
      </c>
      <c r="B482" s="32">
        <v>42845</v>
      </c>
      <c r="C482" s="28">
        <f>'Bitcoin Data'!C482</f>
        <v>1229.079956</v>
      </c>
      <c r="D482" s="26">
        <f>'Bitcoin Data'!K482</f>
        <v>1736.3950927964916</v>
      </c>
      <c r="E482" s="25">
        <f>'Bitcoin Data'!J482</f>
        <v>8095.4303590143008</v>
      </c>
      <c r="F482" s="25">
        <f t="shared" si="49"/>
        <v>14.056865549468172</v>
      </c>
      <c r="G482" s="23">
        <f>'Emissions Factors'!$AB$39/1000</f>
        <v>0.49266147344102867</v>
      </c>
      <c r="H482" s="23">
        <f>'Emissions Factors'!$AE$39/1000</f>
        <v>0.32422903788805163</v>
      </c>
      <c r="I482" s="26">
        <f t="shared" si="54"/>
        <v>6925.2760935634251</v>
      </c>
      <c r="J482" s="26">
        <f t="shared" si="55"/>
        <v>4557.6439928257632</v>
      </c>
      <c r="K482" s="23">
        <f t="shared" si="50"/>
        <v>3.9883066488112213</v>
      </c>
      <c r="L482" s="23">
        <f t="shared" si="50"/>
        <v>2.6247735965929309</v>
      </c>
      <c r="M482" s="26">
        <f>K482*'Social Cost of Carbon'!$C$5</f>
        <v>398.83066488112212</v>
      </c>
      <c r="N482" s="26">
        <f>L482*'Social Cost of Carbon'!$C$5</f>
        <v>262.47735965929309</v>
      </c>
      <c r="O482" s="23">
        <f t="shared" si="51"/>
        <v>0.32449529661121745</v>
      </c>
      <c r="P482" s="23">
        <f t="shared" si="52"/>
        <v>0.21355596792377687</v>
      </c>
      <c r="Q482" s="27"/>
    </row>
    <row r="483" spans="1:17" x14ac:dyDescent="0.25">
      <c r="A483" s="24">
        <f t="shared" si="53"/>
        <v>2017</v>
      </c>
      <c r="B483" s="32">
        <v>42846</v>
      </c>
      <c r="C483" s="28">
        <f>'Bitcoin Data'!C483</f>
        <v>1222.0500489999999</v>
      </c>
      <c r="D483" s="26">
        <f>'Bitcoin Data'!K483</f>
        <v>2056.1813124173477</v>
      </c>
      <c r="E483" s="25">
        <f>'Bitcoin Data'!J483</f>
        <v>5932.6033658509432</v>
      </c>
      <c r="F483" s="25">
        <f t="shared" si="49"/>
        <v>12.198508174846967</v>
      </c>
      <c r="G483" s="23">
        <f>'Emissions Factors'!$AB$39/1000</f>
        <v>0.49266147344102867</v>
      </c>
      <c r="H483" s="23">
        <f>'Emissions Factors'!$AE$39/1000</f>
        <v>0.32422903788805163</v>
      </c>
      <c r="I483" s="26">
        <f t="shared" si="54"/>
        <v>6009.7350112025406</v>
      </c>
      <c r="J483" s="26">
        <f t="shared" si="55"/>
        <v>3955.1105692001652</v>
      </c>
      <c r="K483" s="23">
        <f t="shared" si="50"/>
        <v>2.9227651155613317</v>
      </c>
      <c r="L483" s="23">
        <f t="shared" si="50"/>
        <v>1.923522281481268</v>
      </c>
      <c r="M483" s="26">
        <f>K483*'Social Cost of Carbon'!$C$5</f>
        <v>292.27651155613319</v>
      </c>
      <c r="N483" s="26">
        <f>L483*'Social Cost of Carbon'!$C$5</f>
        <v>192.35222814812681</v>
      </c>
      <c r="O483" s="23">
        <f t="shared" si="51"/>
        <v>0.23916901913739311</v>
      </c>
      <c r="P483" s="23">
        <f t="shared" si="52"/>
        <v>0.15740126871688118</v>
      </c>
      <c r="Q483" s="27"/>
    </row>
    <row r="484" spans="1:17" x14ac:dyDescent="0.25">
      <c r="A484" s="24">
        <f t="shared" si="53"/>
        <v>2017</v>
      </c>
      <c r="B484" s="32">
        <v>42847</v>
      </c>
      <c r="C484" s="28">
        <f>'Bitcoin Data'!C484</f>
        <v>1231.709961</v>
      </c>
      <c r="D484" s="26">
        <f>'Bitcoin Data'!K484</f>
        <v>1816.2628593962033</v>
      </c>
      <c r="E484" s="25">
        <f>'Bitcoin Data'!J484</f>
        <v>7083.014771728389</v>
      </c>
      <c r="F484" s="25">
        <f t="shared" si="49"/>
        <v>12.86461666244495</v>
      </c>
      <c r="G484" s="23">
        <f>'Emissions Factors'!$AB$39/1000</f>
        <v>0.49266147344102867</v>
      </c>
      <c r="H484" s="23">
        <f>'Emissions Factors'!$AE$39/1000</f>
        <v>0.32422903788805163</v>
      </c>
      <c r="I484" s="26">
        <f t="shared" si="54"/>
        <v>6337.9010001741372</v>
      </c>
      <c r="J484" s="26">
        <f t="shared" si="55"/>
        <v>4171.0822832631238</v>
      </c>
      <c r="K484" s="23">
        <f t="shared" si="50"/>
        <v>3.4895284938442797</v>
      </c>
      <c r="L484" s="23">
        <f t="shared" si="50"/>
        <v>2.2965190647843534</v>
      </c>
      <c r="M484" s="26">
        <f>K484*'Social Cost of Carbon'!$C$5</f>
        <v>348.95284938442796</v>
      </c>
      <c r="N484" s="26">
        <f>L484*'Social Cost of Carbon'!$C$5</f>
        <v>229.65190647843534</v>
      </c>
      <c r="O484" s="23">
        <f t="shared" si="51"/>
        <v>0.28330764582038481</v>
      </c>
      <c r="P484" s="23">
        <f t="shared" si="52"/>
        <v>0.18644966246110867</v>
      </c>
      <c r="Q484" s="27"/>
    </row>
    <row r="485" spans="1:17" x14ac:dyDescent="0.25">
      <c r="A485" s="24">
        <f t="shared" si="53"/>
        <v>2017</v>
      </c>
      <c r="B485" s="32">
        <v>42848</v>
      </c>
      <c r="C485" s="28">
        <f>'Bitcoin Data'!C485</f>
        <v>1207.209961</v>
      </c>
      <c r="D485" s="26">
        <f>'Bitcoin Data'!K485</f>
        <v>1914.1394249704615</v>
      </c>
      <c r="E485" s="25">
        <f>'Bitcoin Data'!J485</f>
        <v>5444.0265584079352</v>
      </c>
      <c r="F485" s="25">
        <f t="shared" si="49"/>
        <v>10.420625866034886</v>
      </c>
      <c r="G485" s="23">
        <f>'Emissions Factors'!$AB$39/1000</f>
        <v>0.49266147344102867</v>
      </c>
      <c r="H485" s="23">
        <f>'Emissions Factors'!$AE$39/1000</f>
        <v>0.32422903788805163</v>
      </c>
      <c r="I485" s="26">
        <f t="shared" si="54"/>
        <v>5133.8408933384426</v>
      </c>
      <c r="J485" s="26">
        <f t="shared" si="55"/>
        <v>3378.6694987358355</v>
      </c>
      <c r="K485" s="23">
        <f t="shared" si="50"/>
        <v>2.6820621457173455</v>
      </c>
      <c r="L485" s="23">
        <f t="shared" si="50"/>
        <v>1.7651114932696057</v>
      </c>
      <c r="M485" s="26">
        <f>K485*'Social Cost of Carbon'!$C$5</f>
        <v>268.20621457173456</v>
      </c>
      <c r="N485" s="26">
        <f>L485*'Social Cost of Carbon'!$C$5</f>
        <v>176.51114932696058</v>
      </c>
      <c r="O485" s="23">
        <f t="shared" si="51"/>
        <v>0.22217031273463336</v>
      </c>
      <c r="P485" s="23">
        <f t="shared" si="52"/>
        <v>0.14621412598413822</v>
      </c>
      <c r="Q485" s="27"/>
    </row>
    <row r="486" spans="1:17" x14ac:dyDescent="0.25">
      <c r="A486" s="24">
        <f t="shared" si="53"/>
        <v>2017</v>
      </c>
      <c r="B486" s="32">
        <v>42849</v>
      </c>
      <c r="C486" s="28">
        <f>'Bitcoin Data'!C486</f>
        <v>1250.150024</v>
      </c>
      <c r="D486" s="26">
        <f>'Bitcoin Data'!K486</f>
        <v>1551.5443612855397</v>
      </c>
      <c r="E486" s="25">
        <f>'Bitcoin Data'!J486</f>
        <v>8011.9150544716913</v>
      </c>
      <c r="F486" s="25">
        <f t="shared" si="49"/>
        <v>12.43084162586428</v>
      </c>
      <c r="G486" s="23">
        <f>'Emissions Factors'!$AB$39/1000</f>
        <v>0.49266147344102867</v>
      </c>
      <c r="H486" s="23">
        <f>'Emissions Factors'!$AE$39/1000</f>
        <v>0.32422903788805163</v>
      </c>
      <c r="I486" s="26">
        <f t="shared" si="54"/>
        <v>6124.1967515103688</v>
      </c>
      <c r="J486" s="26">
        <f t="shared" si="55"/>
        <v>4030.4398204927193</v>
      </c>
      <c r="K486" s="23">
        <f t="shared" si="50"/>
        <v>3.9471618758203832</v>
      </c>
      <c r="L486" s="23">
        <f t="shared" si="50"/>
        <v>2.5976955097521532</v>
      </c>
      <c r="M486" s="26">
        <f>K486*'Social Cost of Carbon'!$C$5</f>
        <v>394.71618758203834</v>
      </c>
      <c r="N486" s="26">
        <f>L486*'Social Cost of Carbon'!$C$5</f>
        <v>259.76955097521534</v>
      </c>
      <c r="O486" s="23">
        <f t="shared" si="51"/>
        <v>0.31573505579682198</v>
      </c>
      <c r="P486" s="23">
        <f t="shared" si="52"/>
        <v>0.20779070190636204</v>
      </c>
      <c r="Q486" s="27"/>
    </row>
    <row r="487" spans="1:17" x14ac:dyDescent="0.25">
      <c r="A487" s="24">
        <f t="shared" si="53"/>
        <v>2017</v>
      </c>
      <c r="B487" s="32">
        <v>42850</v>
      </c>
      <c r="C487" s="28">
        <f>'Bitcoin Data'!C487</f>
        <v>1265.48999</v>
      </c>
      <c r="D487" s="26">
        <f>'Bitcoin Data'!K487</f>
        <v>1846.153846153846</v>
      </c>
      <c r="E487" s="25">
        <f>'Bitcoin Data'!J487</f>
        <v>6957.1130253395504</v>
      </c>
      <c r="F487" s="25">
        <f t="shared" si="49"/>
        <v>12.843900969857629</v>
      </c>
      <c r="G487" s="23">
        <f>'Emissions Factors'!$AB$39/1000</f>
        <v>0.49266147344102867</v>
      </c>
      <c r="H487" s="23">
        <f>'Emissions Factors'!$AE$39/1000</f>
        <v>0.32422903788805163</v>
      </c>
      <c r="I487" s="26">
        <f t="shared" si="54"/>
        <v>6327.6951765407166</v>
      </c>
      <c r="J487" s="26">
        <f t="shared" si="55"/>
        <v>4164.365654186352</v>
      </c>
      <c r="K487" s="23">
        <f t="shared" si="50"/>
        <v>3.4275015539595555</v>
      </c>
      <c r="L487" s="23">
        <f t="shared" si="50"/>
        <v>2.2556980626842749</v>
      </c>
      <c r="M487" s="26">
        <f>K487*'Social Cost of Carbon'!$C$5</f>
        <v>342.75015539595557</v>
      </c>
      <c r="N487" s="26">
        <f>L487*'Social Cost of Carbon'!$C$5</f>
        <v>225.5698062684275</v>
      </c>
      <c r="O487" s="23">
        <f t="shared" si="51"/>
        <v>0.27084382974531118</v>
      </c>
      <c r="P487" s="23">
        <f t="shared" si="52"/>
        <v>0.17824700949900638</v>
      </c>
      <c r="Q487" s="27"/>
    </row>
    <row r="488" spans="1:17" x14ac:dyDescent="0.25">
      <c r="A488" s="24">
        <f t="shared" si="53"/>
        <v>2017</v>
      </c>
      <c r="B488" s="32">
        <v>42851</v>
      </c>
      <c r="C488" s="28">
        <f>'Bitcoin Data'!C488</f>
        <v>1281.079956</v>
      </c>
      <c r="D488" s="26">
        <f>'Bitcoin Data'!K488</f>
        <v>1908.6561785293518</v>
      </c>
      <c r="E488" s="25">
        <f>'Bitcoin Data'!J488</f>
        <v>6476.3883209217647</v>
      </c>
      <c r="F488" s="25">
        <f t="shared" si="49"/>
        <v>12.361198583282661</v>
      </c>
      <c r="G488" s="23">
        <f>'Emissions Factors'!$AB$39/1000</f>
        <v>0.49266147344102867</v>
      </c>
      <c r="H488" s="23">
        <f>'Emissions Factors'!$AE$39/1000</f>
        <v>0.32422903788805163</v>
      </c>
      <c r="I488" s="26">
        <f t="shared" si="54"/>
        <v>6089.8863075371919</v>
      </c>
      <c r="J488" s="26">
        <f t="shared" si="55"/>
        <v>4007.8595238008843</v>
      </c>
      <c r="K488" s="23">
        <f t="shared" si="50"/>
        <v>3.1906670127615864</v>
      </c>
      <c r="L488" s="23">
        <f t="shared" si="50"/>
        <v>2.0998331542818778</v>
      </c>
      <c r="M488" s="26">
        <f>K488*'Social Cost of Carbon'!$C$5</f>
        <v>319.06670127615865</v>
      </c>
      <c r="N488" s="26">
        <f>L488*'Social Cost of Carbon'!$C$5</f>
        <v>209.98331542818778</v>
      </c>
      <c r="O488" s="23">
        <f t="shared" si="51"/>
        <v>0.24906072394763051</v>
      </c>
      <c r="P488" s="23">
        <f t="shared" si="52"/>
        <v>0.16391117076238743</v>
      </c>
      <c r="Q488" s="27"/>
    </row>
    <row r="489" spans="1:17" x14ac:dyDescent="0.25">
      <c r="A489" s="24">
        <f t="shared" si="53"/>
        <v>2017</v>
      </c>
      <c r="B489" s="32">
        <v>42852</v>
      </c>
      <c r="C489" s="28">
        <f>'Bitcoin Data'!C489</f>
        <v>1317.7299800000001</v>
      </c>
      <c r="D489" s="26">
        <f>'Bitcoin Data'!K489</f>
        <v>1840.9304375050731</v>
      </c>
      <c r="E489" s="25">
        <f>'Bitcoin Data'!J489</f>
        <v>6208.8544389238459</v>
      </c>
      <c r="F489" s="25">
        <f t="shared" si="49"/>
        <v>11.430069118653391</v>
      </c>
      <c r="G489" s="23">
        <f>'Emissions Factors'!$AB$39/1000</f>
        <v>0.49266147344102867</v>
      </c>
      <c r="H489" s="23">
        <f>'Emissions Factors'!$AE$39/1000</f>
        <v>0.32422903788805163</v>
      </c>
      <c r="I489" s="26">
        <f t="shared" si="54"/>
        <v>5631.1546935285796</v>
      </c>
      <c r="J489" s="26">
        <f t="shared" si="55"/>
        <v>3705.9603133349192</v>
      </c>
      <c r="K489" s="23">
        <f t="shared" si="50"/>
        <v>3.0588633762610935</v>
      </c>
      <c r="L489" s="23">
        <f t="shared" si="50"/>
        <v>2.0130909011192375</v>
      </c>
      <c r="M489" s="26">
        <f>K489*'Social Cost of Carbon'!$C$5</f>
        <v>305.88633762610937</v>
      </c>
      <c r="N489" s="26">
        <f>L489*'Social Cost of Carbon'!$C$5</f>
        <v>201.30909011192375</v>
      </c>
      <c r="O489" s="23">
        <f t="shared" si="51"/>
        <v>0.2321312729229317</v>
      </c>
      <c r="P489" s="23">
        <f t="shared" si="52"/>
        <v>0.15276960619194818</v>
      </c>
      <c r="Q489" s="27"/>
    </row>
    <row r="490" spans="1:17" x14ac:dyDescent="0.25">
      <c r="A490" s="24">
        <f t="shared" si="53"/>
        <v>2017</v>
      </c>
      <c r="B490" s="32">
        <v>42853</v>
      </c>
      <c r="C490" s="28">
        <f>'Bitcoin Data'!C490</f>
        <v>1316.4799800000001</v>
      </c>
      <c r="D490" s="26">
        <f>'Bitcoin Data'!K490</f>
        <v>1700.2558255293113</v>
      </c>
      <c r="E490" s="25">
        <f>'Bitcoin Data'!J490</f>
        <v>8546.8971803678687</v>
      </c>
      <c r="F490" s="25">
        <f t="shared" si="49"/>
        <v>14.531911721120514</v>
      </c>
      <c r="G490" s="23">
        <f>'Emissions Factors'!$AB$39/1000</f>
        <v>0.49266147344102867</v>
      </c>
      <c r="H490" s="23">
        <f>'Emissions Factors'!$AE$39/1000</f>
        <v>0.32422903788805163</v>
      </c>
      <c r="I490" s="26">
        <f t="shared" si="54"/>
        <v>7159.3130404421872</v>
      </c>
      <c r="J490" s="26">
        <f t="shared" si="55"/>
        <v>4711.6677560130047</v>
      </c>
      <c r="K490" s="23">
        <f t="shared" si="50"/>
        <v>4.2107269582290074</v>
      </c>
      <c r="L490" s="23">
        <f t="shared" si="50"/>
        <v>2.7711522497187753</v>
      </c>
      <c r="M490" s="26">
        <f>K490*'Social Cost of Carbon'!$C$5</f>
        <v>421.07269582290076</v>
      </c>
      <c r="N490" s="26">
        <f>L490*'Social Cost of Carbon'!$C$5</f>
        <v>277.11522497187752</v>
      </c>
      <c r="O490" s="23">
        <f t="shared" si="51"/>
        <v>0.31984739777273385</v>
      </c>
      <c r="P490" s="23">
        <f t="shared" si="52"/>
        <v>0.21049710529732288</v>
      </c>
      <c r="Q490" s="27"/>
    </row>
    <row r="491" spans="1:17" x14ac:dyDescent="0.25">
      <c r="A491" s="24">
        <f t="shared" si="53"/>
        <v>2017</v>
      </c>
      <c r="B491" s="32">
        <v>42854</v>
      </c>
      <c r="C491" s="28">
        <f>'Bitcoin Data'!C491</f>
        <v>1321.790039</v>
      </c>
      <c r="D491" s="26">
        <f>'Bitcoin Data'!K491</f>
        <v>2172.8360604263348</v>
      </c>
      <c r="E491" s="25">
        <f>'Bitcoin Data'!J491</f>
        <v>5834.3614960718478</v>
      </c>
      <c r="F491" s="25">
        <f t="shared" si="49"/>
        <v>12.67711104822785</v>
      </c>
      <c r="G491" s="23">
        <f>'Emissions Factors'!$AB$39/1000</f>
        <v>0.49266147344102867</v>
      </c>
      <c r="H491" s="23">
        <f>'Emissions Factors'!$AE$39/1000</f>
        <v>0.32422903788805163</v>
      </c>
      <c r="I491" s="26">
        <f t="shared" si="54"/>
        <v>6245.5242079954769</v>
      </c>
      <c r="J491" s="26">
        <f t="shared" si="55"/>
        <v>4110.2875183669057</v>
      </c>
      <c r="K491" s="23">
        <f t="shared" si="50"/>
        <v>2.8743651312423606</v>
      </c>
      <c r="L491" s="23">
        <f t="shared" si="50"/>
        <v>1.8916694145624688</v>
      </c>
      <c r="M491" s="26">
        <f>K491*'Social Cost of Carbon'!$C$5</f>
        <v>287.43651312423606</v>
      </c>
      <c r="N491" s="26">
        <f>L491*'Social Cost of Carbon'!$C$5</f>
        <v>189.16694145624689</v>
      </c>
      <c r="O491" s="23">
        <f t="shared" si="51"/>
        <v>0.2174600387681058</v>
      </c>
      <c r="P491" s="23">
        <f t="shared" si="52"/>
        <v>0.14311421320693346</v>
      </c>
      <c r="Q491" s="27"/>
    </row>
    <row r="492" spans="1:17" x14ac:dyDescent="0.25">
      <c r="A492" s="24">
        <f t="shared" si="53"/>
        <v>2017</v>
      </c>
      <c r="B492" s="32">
        <v>42855</v>
      </c>
      <c r="C492" s="28">
        <f>'Bitcoin Data'!C492</f>
        <v>1347.8900149999999</v>
      </c>
      <c r="D492" s="26">
        <f>'Bitcoin Data'!K492</f>
        <v>1879.7763817647397</v>
      </c>
      <c r="E492" s="25">
        <f>'Bitcoin Data'!J492</f>
        <v>6695.6865930601707</v>
      </c>
      <c r="F492" s="25">
        <f t="shared" si="49"/>
        <v>12.586393517333326</v>
      </c>
      <c r="G492" s="23">
        <f>'Emissions Factors'!$AB$39/1000</f>
        <v>0.49266147344102867</v>
      </c>
      <c r="H492" s="23">
        <f>'Emissions Factors'!$AE$39/1000</f>
        <v>0.32422903788805163</v>
      </c>
      <c r="I492" s="26">
        <f t="shared" si="54"/>
        <v>6200.831175558048</v>
      </c>
      <c r="J492" s="26">
        <f t="shared" si="55"/>
        <v>4080.8742606053947</v>
      </c>
      <c r="K492" s="23">
        <f t="shared" si="50"/>
        <v>3.2987068226363649</v>
      </c>
      <c r="L492" s="23">
        <f t="shared" si="50"/>
        <v>2.1709360220678255</v>
      </c>
      <c r="M492" s="26">
        <f>K492*'Social Cost of Carbon'!$C$5</f>
        <v>329.87068226363647</v>
      </c>
      <c r="N492" s="26">
        <f>L492*'Social Cost of Carbon'!$C$5</f>
        <v>217.09360220678255</v>
      </c>
      <c r="O492" s="23">
        <f t="shared" si="51"/>
        <v>0.24473115654294425</v>
      </c>
      <c r="P492" s="23">
        <f t="shared" si="52"/>
        <v>0.16106180755911495</v>
      </c>
      <c r="Q492" s="27"/>
    </row>
    <row r="493" spans="1:17" x14ac:dyDescent="0.25">
      <c r="A493" s="24">
        <f t="shared" si="53"/>
        <v>2017</v>
      </c>
      <c r="B493" s="32">
        <v>42856</v>
      </c>
      <c r="C493" s="28">
        <f>'Bitcoin Data'!C493</f>
        <v>1421.599976</v>
      </c>
      <c r="D493" s="26">
        <f>'Bitcoin Data'!K493</f>
        <v>1886.1773472429213</v>
      </c>
      <c r="E493" s="25">
        <f>'Bitcoin Data'!J493</f>
        <v>7025.0805571923611</v>
      </c>
      <c r="F493" s="25">
        <f t="shared" si="49"/>
        <v>13.250547809532911</v>
      </c>
      <c r="G493" s="23">
        <f>'Emissions Factors'!$AB$39/1000</f>
        <v>0.49266147344102867</v>
      </c>
      <c r="H493" s="23">
        <f>'Emissions Factors'!$AE$39/1000</f>
        <v>0.32422903788805163</v>
      </c>
      <c r="I493" s="26">
        <f t="shared" si="54"/>
        <v>6528.0344077452792</v>
      </c>
      <c r="J493" s="26">
        <f t="shared" si="55"/>
        <v>4296.2123677744858</v>
      </c>
      <c r="K493" s="23">
        <f t="shared" si="50"/>
        <v>3.4609865383483109</v>
      </c>
      <c r="L493" s="23">
        <f t="shared" si="50"/>
        <v>2.2777351101445369</v>
      </c>
      <c r="M493" s="26">
        <f>K493*'Social Cost of Carbon'!$C$5</f>
        <v>346.09865383483111</v>
      </c>
      <c r="N493" s="26">
        <f>L493*'Social Cost of Carbon'!$C$5</f>
        <v>227.77351101445367</v>
      </c>
      <c r="O493" s="23">
        <f t="shared" si="51"/>
        <v>0.24345713258145912</v>
      </c>
      <c r="P493" s="23">
        <f t="shared" si="52"/>
        <v>0.16022335035158561</v>
      </c>
      <c r="Q493" s="27"/>
    </row>
    <row r="494" spans="1:17" x14ac:dyDescent="0.25">
      <c r="A494" s="24">
        <f t="shared" si="53"/>
        <v>2017</v>
      </c>
      <c r="B494" s="32">
        <v>42857</v>
      </c>
      <c r="C494" s="28">
        <f>'Bitcoin Data'!C494</f>
        <v>1452.8199460000001</v>
      </c>
      <c r="D494" s="26">
        <f>'Bitcoin Data'!K494</f>
        <v>1972.7167630057811</v>
      </c>
      <c r="E494" s="25">
        <f>'Bitcoin Data'!J494</f>
        <v>5608.5764264071622</v>
      </c>
      <c r="F494" s="25">
        <f t="shared" si="49"/>
        <v>11.064132732972469</v>
      </c>
      <c r="G494" s="23">
        <f>'Emissions Factors'!$AB$39/1000</f>
        <v>0.49266147344102867</v>
      </c>
      <c r="H494" s="23">
        <f>'Emissions Factors'!$AE$39/1000</f>
        <v>0.32422903788805163</v>
      </c>
      <c r="I494" s="26">
        <f t="shared" si="54"/>
        <v>5450.8719345733316</v>
      </c>
      <c r="J494" s="26">
        <f t="shared" si="55"/>
        <v>3587.3131110773629</v>
      </c>
      <c r="K494" s="23">
        <f t="shared" si="50"/>
        <v>2.7631295261403714</v>
      </c>
      <c r="L494" s="23">
        <f t="shared" si="50"/>
        <v>1.8184633386556011</v>
      </c>
      <c r="M494" s="26">
        <f>K494*'Social Cost of Carbon'!$C$5</f>
        <v>276.31295261403716</v>
      </c>
      <c r="N494" s="26">
        <f>L494*'Social Cost of Carbon'!$C$5</f>
        <v>181.8463338655601</v>
      </c>
      <c r="O494" s="23">
        <f t="shared" si="51"/>
        <v>0.19019077579076488</v>
      </c>
      <c r="P494" s="23">
        <f t="shared" si="52"/>
        <v>0.12516783952906996</v>
      </c>
      <c r="Q494" s="27"/>
    </row>
    <row r="495" spans="1:17" x14ac:dyDescent="0.25">
      <c r="A495" s="24">
        <f t="shared" si="53"/>
        <v>2017</v>
      </c>
      <c r="B495" s="32">
        <v>42858</v>
      </c>
      <c r="C495" s="28">
        <f>'Bitcoin Data'!C495</f>
        <v>1490.089966</v>
      </c>
      <c r="D495" s="26">
        <f>'Bitcoin Data'!K495</f>
        <v>1641.6587017353959</v>
      </c>
      <c r="E495" s="25">
        <f>'Bitcoin Data'!J495</f>
        <v>8573.0736415923493</v>
      </c>
      <c r="F495" s="25">
        <f t="shared" si="49"/>
        <v>14.07406094433844</v>
      </c>
      <c r="G495" s="23">
        <f>'Emissions Factors'!$AB$39/1000</f>
        <v>0.49266147344102867</v>
      </c>
      <c r="H495" s="23">
        <f>'Emissions Factors'!$AE$39/1000</f>
        <v>0.32422903788805163</v>
      </c>
      <c r="I495" s="26">
        <f t="shared" si="54"/>
        <v>6933.747602136611</v>
      </c>
      <c r="J495" s="26">
        <f t="shared" si="55"/>
        <v>4563.2192391606559</v>
      </c>
      <c r="K495" s="23">
        <f t="shared" si="50"/>
        <v>4.2236230921853322</v>
      </c>
      <c r="L495" s="23">
        <f t="shared" si="50"/>
        <v>2.7796394185569024</v>
      </c>
      <c r="M495" s="26">
        <f>K495*'Social Cost of Carbon'!$C$5</f>
        <v>422.3623092185332</v>
      </c>
      <c r="N495" s="26">
        <f>L495*'Social Cost of Carbon'!$C$5</f>
        <v>277.96394185569022</v>
      </c>
      <c r="O495" s="23">
        <f t="shared" si="51"/>
        <v>0.28344752253605415</v>
      </c>
      <c r="P495" s="23">
        <f t="shared" si="52"/>
        <v>0.18654171774732306</v>
      </c>
      <c r="Q495" s="27"/>
    </row>
    <row r="496" spans="1:17" x14ac:dyDescent="0.25">
      <c r="A496" s="24">
        <f t="shared" si="53"/>
        <v>2017</v>
      </c>
      <c r="B496" s="32">
        <v>42859</v>
      </c>
      <c r="C496" s="28">
        <f>'Bitcoin Data'!C496</f>
        <v>1537.670044</v>
      </c>
      <c r="D496" s="26">
        <f>'Bitcoin Data'!K496</f>
        <v>2098.6397705191093</v>
      </c>
      <c r="E496" s="25">
        <f>'Bitcoin Data'!J496</f>
        <v>5146.697660895954</v>
      </c>
      <c r="F496" s="25">
        <f t="shared" si="49"/>
        <v>10.801064397993922</v>
      </c>
      <c r="G496" s="23">
        <f>'Emissions Factors'!$AB$39/1000</f>
        <v>0.49266147344102867</v>
      </c>
      <c r="H496" s="23">
        <f>'Emissions Factors'!$AE$39/1000</f>
        <v>0.32422903788805163</v>
      </c>
      <c r="I496" s="26">
        <f t="shared" si="54"/>
        <v>5321.2683010471228</v>
      </c>
      <c r="J496" s="26">
        <f t="shared" si="55"/>
        <v>3502.0187179284571</v>
      </c>
      <c r="K496" s="23">
        <f t="shared" si="50"/>
        <v>2.5355796529724963</v>
      </c>
      <c r="L496" s="23">
        <f t="shared" si="50"/>
        <v>1.6687088308929809</v>
      </c>
      <c r="M496" s="26">
        <f>K496*'Social Cost of Carbon'!$C$5</f>
        <v>253.55796529724964</v>
      </c>
      <c r="N496" s="26">
        <f>L496*'Social Cost of Carbon'!$C$5</f>
        <v>166.8708830892981</v>
      </c>
      <c r="O496" s="23">
        <f t="shared" si="51"/>
        <v>0.16489751249732329</v>
      </c>
      <c r="P496" s="23">
        <f t="shared" si="52"/>
        <v>0.10852190542465827</v>
      </c>
      <c r="Q496" s="27"/>
    </row>
    <row r="497" spans="1:17" x14ac:dyDescent="0.25">
      <c r="A497" s="24">
        <f t="shared" si="53"/>
        <v>2017</v>
      </c>
      <c r="B497" s="32">
        <v>42860</v>
      </c>
      <c r="C497" s="28">
        <f>'Bitcoin Data'!C497</f>
        <v>1555.4499510000001</v>
      </c>
      <c r="D497" s="26">
        <f>'Bitcoin Data'!K497</f>
        <v>1607.9961219731797</v>
      </c>
      <c r="E497" s="25">
        <f>'Bitcoin Data'!J497</f>
        <v>8743.1479880054339</v>
      </c>
      <c r="F497" s="25">
        <f t="shared" si="49"/>
        <v>14.058948058550346</v>
      </c>
      <c r="G497" s="23">
        <f>'Emissions Factors'!$AB$39/1000</f>
        <v>0.49266147344102867</v>
      </c>
      <c r="H497" s="23">
        <f>'Emissions Factors'!$AE$39/1000</f>
        <v>0.32422903788805163</v>
      </c>
      <c r="I497" s="26">
        <f t="shared" si="54"/>
        <v>6926.3020655563032</v>
      </c>
      <c r="J497" s="26">
        <f t="shared" si="55"/>
        <v>4558.31920274187</v>
      </c>
      <c r="K497" s="23">
        <f t="shared" si="50"/>
        <v>4.3074121702837216</v>
      </c>
      <c r="L497" s="23">
        <f t="shared" si="50"/>
        <v>2.8347824602638561</v>
      </c>
      <c r="M497" s="26">
        <f>K497*'Social Cost of Carbon'!$C$5</f>
        <v>430.74121702837215</v>
      </c>
      <c r="N497" s="26">
        <f>L497*'Social Cost of Carbon'!$C$5</f>
        <v>283.47824602638559</v>
      </c>
      <c r="O497" s="23">
        <f t="shared" si="51"/>
        <v>0.27692386807524616</v>
      </c>
      <c r="P497" s="23">
        <f t="shared" si="52"/>
        <v>0.18224838789839376</v>
      </c>
      <c r="Q497" s="27"/>
    </row>
    <row r="498" spans="1:17" x14ac:dyDescent="0.25">
      <c r="A498" s="24">
        <f t="shared" si="53"/>
        <v>2017</v>
      </c>
      <c r="B498" s="32">
        <v>42861</v>
      </c>
      <c r="C498" s="28">
        <f>'Bitcoin Data'!C498</f>
        <v>1578.8000489999999</v>
      </c>
      <c r="D498" s="26">
        <f>'Bitcoin Data'!K498</f>
        <v>2125.486153413618</v>
      </c>
      <c r="E498" s="25">
        <f>'Bitcoin Data'!J498</f>
        <v>6571.5593620407499</v>
      </c>
      <c r="F498" s="25">
        <f t="shared" si="49"/>
        <v>13.967758430353243</v>
      </c>
      <c r="G498" s="23">
        <f>'Emissions Factors'!$AB$39/1000</f>
        <v>0.49266147344102867</v>
      </c>
      <c r="H498" s="23">
        <f>'Emissions Factors'!$AE$39/1000</f>
        <v>0.32422903788805163</v>
      </c>
      <c r="I498" s="26">
        <f t="shared" si="54"/>
        <v>6881.376448966178</v>
      </c>
      <c r="J498" s="26">
        <f t="shared" si="55"/>
        <v>4528.7528773261538</v>
      </c>
      <c r="K498" s="23">
        <f t="shared" si="50"/>
        <v>3.2375541181081822</v>
      </c>
      <c r="L498" s="23">
        <f t="shared" si="50"/>
        <v>2.1306903693786907</v>
      </c>
      <c r="M498" s="26">
        <f>K498*'Social Cost of Carbon'!$C$5</f>
        <v>323.7554118108182</v>
      </c>
      <c r="N498" s="26">
        <f>L498*'Social Cost of Carbon'!$C$5</f>
        <v>213.06903693786907</v>
      </c>
      <c r="O498" s="23">
        <f t="shared" si="51"/>
        <v>0.2050642271108887</v>
      </c>
      <c r="P498" s="23">
        <f t="shared" si="52"/>
        <v>0.13495631512858478</v>
      </c>
      <c r="Q498" s="27"/>
    </row>
    <row r="499" spans="1:17" x14ac:dyDescent="0.25">
      <c r="A499" s="24">
        <f t="shared" si="53"/>
        <v>2017</v>
      </c>
      <c r="B499" s="32">
        <v>42862</v>
      </c>
      <c r="C499" s="28">
        <f>'Bitcoin Data'!C499</f>
        <v>1596.709961</v>
      </c>
      <c r="D499" s="26">
        <f>'Bitcoin Data'!K499</f>
        <v>2068.0166028389945</v>
      </c>
      <c r="E499" s="25">
        <f>'Bitcoin Data'!J499</f>
        <v>7276.045861253041</v>
      </c>
      <c r="F499" s="25">
        <f t="shared" si="49"/>
        <v>15.046983644089238</v>
      </c>
      <c r="G499" s="23">
        <f>'Emissions Factors'!$AB$39/1000</f>
        <v>0.49266147344102867</v>
      </c>
      <c r="H499" s="23">
        <f>'Emissions Factors'!$AE$39/1000</f>
        <v>0.32422903788805163</v>
      </c>
      <c r="I499" s="26">
        <f t="shared" si="54"/>
        <v>7413.0691329400624</v>
      </c>
      <c r="J499" s="26">
        <f t="shared" si="55"/>
        <v>4878.6690300403034</v>
      </c>
      <c r="K499" s="23">
        <f t="shared" si="50"/>
        <v>3.5846274748294218</v>
      </c>
      <c r="L499" s="23">
        <f t="shared" si="50"/>
        <v>2.3591053492234138</v>
      </c>
      <c r="M499" s="26">
        <f>K499*'Social Cost of Carbon'!$C$5</f>
        <v>358.46274748294218</v>
      </c>
      <c r="N499" s="26">
        <f>L499*'Social Cost of Carbon'!$C$5</f>
        <v>235.91053492234138</v>
      </c>
      <c r="O499" s="23">
        <f t="shared" si="51"/>
        <v>0.2245008525270559</v>
      </c>
      <c r="P499" s="23">
        <f t="shared" si="52"/>
        <v>0.14774789453595785</v>
      </c>
      <c r="Q499" s="27"/>
    </row>
    <row r="500" spans="1:17" x14ac:dyDescent="0.25">
      <c r="A500" s="24">
        <f t="shared" si="53"/>
        <v>2017</v>
      </c>
      <c r="B500" s="32">
        <v>42863</v>
      </c>
      <c r="C500" s="28">
        <f>'Bitcoin Data'!C500</f>
        <v>1723.349976</v>
      </c>
      <c r="D500" s="26">
        <f>'Bitcoin Data'!K500</f>
        <v>2270.736237165786</v>
      </c>
      <c r="E500" s="25">
        <f>'Bitcoin Data'!J500</f>
        <v>5703.0693263903549</v>
      </c>
      <c r="F500" s="25">
        <f t="shared" si="49"/>
        <v>12.950166182503247</v>
      </c>
      <c r="G500" s="23">
        <f>'Emissions Factors'!$AB$39/1000</f>
        <v>0.49266147344102867</v>
      </c>
      <c r="H500" s="23">
        <f>'Emissions Factors'!$AE$39/1000</f>
        <v>0.32422903788805163</v>
      </c>
      <c r="I500" s="26">
        <f t="shared" si="54"/>
        <v>6380.0479527782318</v>
      </c>
      <c r="J500" s="26">
        <f t="shared" si="55"/>
        <v>4198.8199218434111</v>
      </c>
      <c r="K500" s="23">
        <f t="shared" si="50"/>
        <v>2.8096825374758074</v>
      </c>
      <c r="L500" s="23">
        <f t="shared" si="50"/>
        <v>1.8491006807044035</v>
      </c>
      <c r="M500" s="26">
        <f>K500*'Social Cost of Carbon'!$C$5</f>
        <v>280.96825374758072</v>
      </c>
      <c r="N500" s="26">
        <f>L500*'Social Cost of Carbon'!$C$5</f>
        <v>184.91006807044036</v>
      </c>
      <c r="O500" s="23">
        <f t="shared" si="51"/>
        <v>0.16303609693936058</v>
      </c>
      <c r="P500" s="23">
        <f t="shared" si="52"/>
        <v>0.10729687564659841</v>
      </c>
      <c r="Q500" s="27"/>
    </row>
    <row r="501" spans="1:17" x14ac:dyDescent="0.25">
      <c r="A501" s="24">
        <f t="shared" si="53"/>
        <v>2017</v>
      </c>
      <c r="B501" s="32">
        <v>42864</v>
      </c>
      <c r="C501" s="28">
        <f>'Bitcoin Data'!C501</f>
        <v>1755.3599850000001</v>
      </c>
      <c r="D501" s="26">
        <f>'Bitcoin Data'!K501</f>
        <v>1927.8828989646565</v>
      </c>
      <c r="E501" s="25">
        <f>'Bitcoin Data'!J501</f>
        <v>6877.1351178559908</v>
      </c>
      <c r="F501" s="25">
        <f t="shared" si="49"/>
        <v>13.258311187583853</v>
      </c>
      <c r="G501" s="23">
        <f>'Emissions Factors'!$AB$39/1000</f>
        <v>0.49266147344102867</v>
      </c>
      <c r="H501" s="23">
        <f>'Emissions Factors'!$AE$39/1000</f>
        <v>0.32422903788805163</v>
      </c>
      <c r="I501" s="26">
        <f t="shared" si="54"/>
        <v>6531.8591250147365</v>
      </c>
      <c r="J501" s="26">
        <f t="shared" si="55"/>
        <v>4298.7294803707036</v>
      </c>
      <c r="K501" s="23">
        <f t="shared" si="50"/>
        <v>3.3880995202159747</v>
      </c>
      <c r="L501" s="23">
        <f t="shared" si="50"/>
        <v>2.2297669026885805</v>
      </c>
      <c r="M501" s="26">
        <f>K501*'Social Cost of Carbon'!$C$5</f>
        <v>338.8099520215975</v>
      </c>
      <c r="N501" s="26">
        <f>L501*'Social Cost of Carbon'!$C$5</f>
        <v>222.97669026885805</v>
      </c>
      <c r="O501" s="23">
        <f t="shared" si="51"/>
        <v>0.19301451264516406</v>
      </c>
      <c r="P501" s="23">
        <f t="shared" si="52"/>
        <v>0.12702618959885772</v>
      </c>
      <c r="Q501" s="27"/>
    </row>
    <row r="502" spans="1:17" x14ac:dyDescent="0.25">
      <c r="A502" s="24">
        <f t="shared" si="53"/>
        <v>2017</v>
      </c>
      <c r="B502" s="32">
        <v>42865</v>
      </c>
      <c r="C502" s="28">
        <f>'Bitcoin Data'!C502</f>
        <v>1787.130005</v>
      </c>
      <c r="D502" s="26">
        <f>'Bitcoin Data'!K502</f>
        <v>1865.1979088872295</v>
      </c>
      <c r="E502" s="25">
        <f>'Bitcoin Data'!J502</f>
        <v>6480.4033963014617</v>
      </c>
      <c r="F502" s="25">
        <f t="shared" si="49"/>
        <v>12.087234863527186</v>
      </c>
      <c r="G502" s="23">
        <f>'Emissions Factors'!$AB$39/1000</f>
        <v>0.49266147344102867</v>
      </c>
      <c r="H502" s="23">
        <f>'Emissions Factors'!$AE$39/1000</f>
        <v>0.32422903788805163</v>
      </c>
      <c r="I502" s="26">
        <f t="shared" si="54"/>
        <v>5954.9149376930745</v>
      </c>
      <c r="J502" s="26">
        <f t="shared" si="55"/>
        <v>3919.0325305283345</v>
      </c>
      <c r="K502" s="23">
        <f t="shared" si="50"/>
        <v>3.1926450857141244</v>
      </c>
      <c r="L502" s="23">
        <f t="shared" si="50"/>
        <v>2.1011349583092853</v>
      </c>
      <c r="M502" s="26">
        <f>K502*'Social Cost of Carbon'!$C$5</f>
        <v>319.26450857141242</v>
      </c>
      <c r="N502" s="26">
        <f>L502*'Social Cost of Carbon'!$C$5</f>
        <v>210.11349583092854</v>
      </c>
      <c r="O502" s="23">
        <f t="shared" si="51"/>
        <v>0.17864649335984509</v>
      </c>
      <c r="P502" s="23">
        <f t="shared" si="52"/>
        <v>0.11757034756457382</v>
      </c>
      <c r="Q502" s="27"/>
    </row>
    <row r="503" spans="1:17" x14ac:dyDescent="0.25">
      <c r="A503" s="24">
        <f t="shared" si="53"/>
        <v>2017</v>
      </c>
      <c r="B503" s="32">
        <v>42866</v>
      </c>
      <c r="C503" s="28">
        <f>'Bitcoin Data'!C503</f>
        <v>1848.5699460000001</v>
      </c>
      <c r="D503" s="26">
        <f>'Bitcoin Data'!K503</f>
        <v>1666.933436992671</v>
      </c>
      <c r="E503" s="25">
        <f>'Bitcoin Data'!J503</f>
        <v>8267.2744375184848</v>
      </c>
      <c r="F503" s="25">
        <f t="shared" si="49"/>
        <v>13.780996192694339</v>
      </c>
      <c r="G503" s="23">
        <f>'Emissions Factors'!$AB$39/1000</f>
        <v>0.49266147344102867</v>
      </c>
      <c r="H503" s="23">
        <f>'Emissions Factors'!$AE$39/1000</f>
        <v>0.32422903788805163</v>
      </c>
      <c r="I503" s="26">
        <f t="shared" si="54"/>
        <v>6789.3658897779987</v>
      </c>
      <c r="J503" s="26">
        <f t="shared" si="55"/>
        <v>4468.1991366961884</v>
      </c>
      <c r="K503" s="23">
        <f t="shared" si="50"/>
        <v>4.0729676057292084</v>
      </c>
      <c r="L503" s="23">
        <f t="shared" si="50"/>
        <v>2.680490436833102</v>
      </c>
      <c r="M503" s="26">
        <f>K503*'Social Cost of Carbon'!$C$5</f>
        <v>407.29676057292085</v>
      </c>
      <c r="N503" s="26">
        <f>L503*'Social Cost of Carbon'!$C$5</f>
        <v>268.04904368331017</v>
      </c>
      <c r="O503" s="23">
        <f t="shared" si="51"/>
        <v>0.22033072724905203</v>
      </c>
      <c r="P503" s="23">
        <f t="shared" si="52"/>
        <v>0.14500346295433614</v>
      </c>
      <c r="Q503" s="27"/>
    </row>
    <row r="504" spans="1:17" x14ac:dyDescent="0.25">
      <c r="A504" s="24">
        <f t="shared" si="53"/>
        <v>2017</v>
      </c>
      <c r="B504" s="32">
        <v>42867</v>
      </c>
      <c r="C504" s="28">
        <f>'Bitcoin Data'!C504</f>
        <v>1724.23999</v>
      </c>
      <c r="D504" s="26">
        <f>'Bitcoin Data'!K504</f>
        <v>1932.1112427685243</v>
      </c>
      <c r="E504" s="25">
        <f>'Bitcoin Data'!J504</f>
        <v>7313.9426524197597</v>
      </c>
      <c r="F504" s="25">
        <f t="shared" si="49"/>
        <v>14.131350827704459</v>
      </c>
      <c r="G504" s="23">
        <f>'Emissions Factors'!$AB$39/1000</f>
        <v>0.49266147344102867</v>
      </c>
      <c r="H504" s="23">
        <f>'Emissions Factors'!$AE$39/1000</f>
        <v>0.32422903788805163</v>
      </c>
      <c r="I504" s="26">
        <f t="shared" si="54"/>
        <v>6961.9721204889793</v>
      </c>
      <c r="J504" s="26">
        <f t="shared" si="55"/>
        <v>4581.7942829251388</v>
      </c>
      <c r="K504" s="23">
        <f t="shared" si="50"/>
        <v>3.6032977638043042</v>
      </c>
      <c r="L504" s="23">
        <f t="shared" si="50"/>
        <v>2.371392589362443</v>
      </c>
      <c r="M504" s="26">
        <f>K504*'Social Cost of Carbon'!$C$5</f>
        <v>360.32977638043042</v>
      </c>
      <c r="N504" s="26">
        <f>L504*'Social Cost of Carbon'!$C$5</f>
        <v>237.13925893624429</v>
      </c>
      <c r="O504" s="23">
        <f t="shared" si="51"/>
        <v>0.20897889996184951</v>
      </c>
      <c r="P504" s="23">
        <f t="shared" si="52"/>
        <v>0.13753262904907124</v>
      </c>
      <c r="Q504" s="27"/>
    </row>
    <row r="505" spans="1:17" x14ac:dyDescent="0.25">
      <c r="A505" s="24">
        <f t="shared" si="53"/>
        <v>2017</v>
      </c>
      <c r="B505" s="32">
        <v>42868</v>
      </c>
      <c r="C505" s="28">
        <f>'Bitcoin Data'!C505</f>
        <v>1804.910034</v>
      </c>
      <c r="D505" s="26">
        <f>'Bitcoin Data'!K505</f>
        <v>1962.9361217517339</v>
      </c>
      <c r="E505" s="25">
        <f>'Bitcoin Data'!J505</f>
        <v>7468.4585004790333</v>
      </c>
      <c r="F505" s="25">
        <f t="shared" si="49"/>
        <v>14.660106964394084</v>
      </c>
      <c r="G505" s="23">
        <f>'Emissions Factors'!$AB$39/1000</f>
        <v>0.49266147344102867</v>
      </c>
      <c r="H505" s="23">
        <f>'Emissions Factors'!$AE$39/1000</f>
        <v>0.32422903788805163</v>
      </c>
      <c r="I505" s="26">
        <f t="shared" si="54"/>
        <v>7222.4698978814749</v>
      </c>
      <c r="J505" s="26">
        <f t="shared" si="55"/>
        <v>4753.2323764014191</v>
      </c>
      <c r="K505" s="23">
        <f t="shared" si="50"/>
        <v>3.679421769179176</v>
      </c>
      <c r="L505" s="23">
        <f t="shared" si="50"/>
        <v>2.421491114117158</v>
      </c>
      <c r="M505" s="26">
        <f>K505*'Social Cost of Carbon'!$C$5</f>
        <v>367.94217691791761</v>
      </c>
      <c r="N505" s="26">
        <f>L505*'Social Cost of Carbon'!$C$5</f>
        <v>242.14911141171581</v>
      </c>
      <c r="O505" s="23">
        <f t="shared" si="51"/>
        <v>0.20385624213218687</v>
      </c>
      <c r="P505" s="23">
        <f t="shared" si="52"/>
        <v>0.13416131931798869</v>
      </c>
      <c r="Q505" s="27"/>
    </row>
    <row r="506" spans="1:17" x14ac:dyDescent="0.25">
      <c r="A506" s="24">
        <f t="shared" si="53"/>
        <v>2017</v>
      </c>
      <c r="B506" s="32">
        <v>42869</v>
      </c>
      <c r="C506" s="28">
        <f>'Bitcoin Data'!C506</f>
        <v>1808.910034</v>
      </c>
      <c r="D506" s="26">
        <f>'Bitcoin Data'!K506</f>
        <v>2083.0540168648358</v>
      </c>
      <c r="E506" s="25">
        <f>'Bitcoin Data'!J506</f>
        <v>7291.357288621417</v>
      </c>
      <c r="F506" s="25">
        <f t="shared" si="49"/>
        <v>15.18829108845954</v>
      </c>
      <c r="G506" s="23">
        <f>'Emissions Factors'!$AB$39/1000</f>
        <v>0.49266147344102867</v>
      </c>
      <c r="H506" s="23">
        <f>'Emissions Factors'!$AE$39/1000</f>
        <v>0.32422903788805163</v>
      </c>
      <c r="I506" s="26">
        <f t="shared" si="54"/>
        <v>7482.6858666917224</v>
      </c>
      <c r="J506" s="26">
        <f t="shared" si="55"/>
        <v>4924.4850067749048</v>
      </c>
      <c r="K506" s="23">
        <f t="shared" si="50"/>
        <v>3.5921708251972109</v>
      </c>
      <c r="L506" s="23">
        <f t="shared" si="50"/>
        <v>2.3640697585877546</v>
      </c>
      <c r="M506" s="26">
        <f>K506*'Social Cost of Carbon'!$C$5</f>
        <v>359.21708251972109</v>
      </c>
      <c r="N506" s="26">
        <f>L506*'Social Cost of Carbon'!$C$5</f>
        <v>236.40697585877547</v>
      </c>
      <c r="O506" s="23">
        <f t="shared" si="51"/>
        <v>0.19858206089188021</v>
      </c>
      <c r="P506" s="23">
        <f t="shared" si="52"/>
        <v>0.13069028940926061</v>
      </c>
      <c r="Q506" s="27"/>
    </row>
    <row r="507" spans="1:17" x14ac:dyDescent="0.25">
      <c r="A507" s="24">
        <f t="shared" si="53"/>
        <v>2017</v>
      </c>
      <c r="B507" s="32">
        <v>42870</v>
      </c>
      <c r="C507" s="28">
        <f>'Bitcoin Data'!C507</f>
        <v>1738.4300539999999</v>
      </c>
      <c r="D507" s="26">
        <f>'Bitcoin Data'!K507</f>
        <v>2095.8425606721312</v>
      </c>
      <c r="E507" s="25">
        <f>'Bitcoin Data'!J507</f>
        <v>5623.9566690379897</v>
      </c>
      <c r="F507" s="25">
        <f t="shared" si="49"/>
        <v>11.78692774634569</v>
      </c>
      <c r="G507" s="23">
        <f>'Emissions Factors'!$AB$39/1000</f>
        <v>0.49266147344102867</v>
      </c>
      <c r="H507" s="23">
        <f>'Emissions Factors'!$AE$39/1000</f>
        <v>0.32422903788805163</v>
      </c>
      <c r="I507" s="26">
        <f t="shared" si="54"/>
        <v>5806.9651908576107</v>
      </c>
      <c r="J507" s="26">
        <f t="shared" si="55"/>
        <v>3821.6642428536434</v>
      </c>
      <c r="K507" s="23">
        <f t="shared" si="50"/>
        <v>2.7707067791367557</v>
      </c>
      <c r="L507" s="23">
        <f t="shared" si="50"/>
        <v>1.8234500599262791</v>
      </c>
      <c r="M507" s="26">
        <f>K507*'Social Cost of Carbon'!$C$5</f>
        <v>277.07067791367558</v>
      </c>
      <c r="N507" s="26">
        <f>L507*'Social Cost of Carbon'!$C$5</f>
        <v>182.3450059926279</v>
      </c>
      <c r="O507" s="23">
        <f t="shared" si="51"/>
        <v>0.15937982507616932</v>
      </c>
      <c r="P507" s="23">
        <f t="shared" si="52"/>
        <v>0.10489061988606642</v>
      </c>
      <c r="Q507" s="27"/>
    </row>
    <row r="508" spans="1:17" x14ac:dyDescent="0.25">
      <c r="A508" s="24">
        <f t="shared" si="53"/>
        <v>2017</v>
      </c>
      <c r="B508" s="32">
        <v>42871</v>
      </c>
      <c r="C508" s="28">
        <f>'Bitcoin Data'!C508</f>
        <v>1734.4499510000001</v>
      </c>
      <c r="D508" s="26">
        <f>'Bitcoin Data'!K508</f>
        <v>1676.7424901790143</v>
      </c>
      <c r="E508" s="25">
        <f>'Bitcoin Data'!J508</f>
        <v>8250.0906015657438</v>
      </c>
      <c r="F508" s="25">
        <f t="shared" si="49"/>
        <v>13.833277459471827</v>
      </c>
      <c r="G508" s="23">
        <f>'Emissions Factors'!$AB$39/1000</f>
        <v>0.49266147344102867</v>
      </c>
      <c r="H508" s="23">
        <f>'Emissions Factors'!$AE$39/1000</f>
        <v>0.32422903788805163</v>
      </c>
      <c r="I508" s="26">
        <f t="shared" si="54"/>
        <v>6815.1228557019595</v>
      </c>
      <c r="J508" s="26">
        <f t="shared" si="55"/>
        <v>4485.1502415230207</v>
      </c>
      <c r="K508" s="23">
        <f t="shared" si="50"/>
        <v>4.064501791789362</v>
      </c>
      <c r="L508" s="23">
        <f t="shared" si="50"/>
        <v>2.6749189382349181</v>
      </c>
      <c r="M508" s="26">
        <f>K508*'Social Cost of Carbon'!$C$5</f>
        <v>406.4501791789362</v>
      </c>
      <c r="N508" s="26">
        <f>L508*'Social Cost of Carbon'!$C$5</f>
        <v>267.49189382349181</v>
      </c>
      <c r="O508" s="23">
        <f t="shared" si="51"/>
        <v>0.23433952587942747</v>
      </c>
      <c r="P508" s="23">
        <f t="shared" si="52"/>
        <v>0.1542228956616874</v>
      </c>
      <c r="Q508" s="27"/>
    </row>
    <row r="509" spans="1:17" x14ac:dyDescent="0.25">
      <c r="A509" s="24">
        <f t="shared" si="53"/>
        <v>2017</v>
      </c>
      <c r="B509" s="32">
        <v>42872</v>
      </c>
      <c r="C509" s="28">
        <f>'Bitcoin Data'!C509</f>
        <v>1839.089966</v>
      </c>
      <c r="D509" s="26">
        <f>'Bitcoin Data'!K509</f>
        <v>1903.2892567621361</v>
      </c>
      <c r="E509" s="25">
        <f>'Bitcoin Data'!J509</f>
        <v>6654.9322326750053</v>
      </c>
      <c r="F509" s="25">
        <f t="shared" si="49"/>
        <v>12.666261022930392</v>
      </c>
      <c r="G509" s="23">
        <f>'Emissions Factors'!$AB$39/1000</f>
        <v>0.49266147344102867</v>
      </c>
      <c r="H509" s="23">
        <f>'Emissions Factors'!$AE$39/1000</f>
        <v>0.32422903788805163</v>
      </c>
      <c r="I509" s="26">
        <f t="shared" si="54"/>
        <v>6240.178818545558</v>
      </c>
      <c r="J509" s="26">
        <f t="shared" si="55"/>
        <v>4106.7696251036496</v>
      </c>
      <c r="K509" s="23">
        <f t="shared" si="50"/>
        <v>3.2786287193998627</v>
      </c>
      <c r="L509" s="23">
        <f t="shared" si="50"/>
        <v>2.1577222750104004</v>
      </c>
      <c r="M509" s="26">
        <f>K509*'Social Cost of Carbon'!$C$5</f>
        <v>327.86287193998629</v>
      </c>
      <c r="N509" s="26">
        <f>L509*'Social Cost of Carbon'!$C$5</f>
        <v>215.77222750104005</v>
      </c>
      <c r="O509" s="23">
        <f t="shared" si="51"/>
        <v>0.1782745151141705</v>
      </c>
      <c r="P509" s="23">
        <f t="shared" si="52"/>
        <v>0.11732554224649608</v>
      </c>
      <c r="Q509" s="27"/>
    </row>
    <row r="510" spans="1:17" x14ac:dyDescent="0.25">
      <c r="A510" s="24">
        <f t="shared" si="53"/>
        <v>2017</v>
      </c>
      <c r="B510" s="32">
        <v>42873</v>
      </c>
      <c r="C510" s="28">
        <f>'Bitcoin Data'!C510</f>
        <v>1888.650024</v>
      </c>
      <c r="D510" s="26">
        <f>'Bitcoin Data'!K510</f>
        <v>1788.9972469786831</v>
      </c>
      <c r="E510" s="25">
        <f>'Bitcoin Data'!J510</f>
        <v>8172.6135728255649</v>
      </c>
      <c r="F510" s="25">
        <f t="shared" si="49"/>
        <v>14.620783182405553</v>
      </c>
      <c r="G510" s="23">
        <f>'Emissions Factors'!$AB$39/1000</f>
        <v>0.49266147344102867</v>
      </c>
      <c r="H510" s="23">
        <f>'Emissions Factors'!$AE$39/1000</f>
        <v>0.32422903788805163</v>
      </c>
      <c r="I510" s="26">
        <f t="shared" si="54"/>
        <v>7203.096585505732</v>
      </c>
      <c r="J510" s="26">
        <f t="shared" si="55"/>
        <v>4740.4824644011587</v>
      </c>
      <c r="K510" s="23">
        <f t="shared" si="50"/>
        <v>4.0263318446523924</v>
      </c>
      <c r="L510" s="23">
        <f t="shared" si="50"/>
        <v>2.649798635748065</v>
      </c>
      <c r="M510" s="26">
        <f>K510*'Social Cost of Carbon'!$C$5</f>
        <v>402.63318446523925</v>
      </c>
      <c r="N510" s="26">
        <f>L510*'Social Cost of Carbon'!$C$5</f>
        <v>264.97986357480647</v>
      </c>
      <c r="O510" s="23">
        <f t="shared" si="51"/>
        <v>0.21318570372953291</v>
      </c>
      <c r="P510" s="23">
        <f t="shared" si="52"/>
        <v>0.14030119937922733</v>
      </c>
      <c r="Q510" s="27"/>
    </row>
    <row r="511" spans="1:17" x14ac:dyDescent="0.25">
      <c r="A511" s="24">
        <f t="shared" si="53"/>
        <v>2017</v>
      </c>
      <c r="B511" s="32">
        <v>42874</v>
      </c>
      <c r="C511" s="28">
        <f>'Bitcoin Data'!C511</f>
        <v>1987.709961</v>
      </c>
      <c r="D511" s="26">
        <f>'Bitcoin Data'!K511</f>
        <v>2034.4122579311311</v>
      </c>
      <c r="E511" s="25">
        <f>'Bitcoin Data'!J511</f>
        <v>7226.6740793680219</v>
      </c>
      <c r="F511" s="25">
        <f t="shared" si="49"/>
        <v>14.702034331139474</v>
      </c>
      <c r="G511" s="23">
        <f>'Emissions Factors'!$AB$39/1000</f>
        <v>0.49266147344102867</v>
      </c>
      <c r="H511" s="23">
        <f>'Emissions Factors'!$AE$39/1000</f>
        <v>0.32422903788805163</v>
      </c>
      <c r="I511" s="26">
        <f t="shared" si="54"/>
        <v>7243.1258961597614</v>
      </c>
      <c r="J511" s="26">
        <f t="shared" si="55"/>
        <v>4766.8264461824565</v>
      </c>
      <c r="K511" s="23">
        <f t="shared" si="50"/>
        <v>3.5603039000195391</v>
      </c>
      <c r="L511" s="23">
        <f t="shared" si="50"/>
        <v>2.3430975838840151</v>
      </c>
      <c r="M511" s="26">
        <f>K511*'Social Cost of Carbon'!$C$5</f>
        <v>356.03039000195389</v>
      </c>
      <c r="N511" s="26">
        <f>L511*'Social Cost of Carbon'!$C$5</f>
        <v>234.30975838840152</v>
      </c>
      <c r="O511" s="23">
        <f t="shared" si="51"/>
        <v>0.17911586548715488</v>
      </c>
      <c r="P511" s="23">
        <f t="shared" si="52"/>
        <v>0.11787924948090629</v>
      </c>
      <c r="Q511" s="27"/>
    </row>
    <row r="512" spans="1:17" x14ac:dyDescent="0.25">
      <c r="A512" s="24">
        <f t="shared" si="53"/>
        <v>2017</v>
      </c>
      <c r="B512" s="32">
        <v>42875</v>
      </c>
      <c r="C512" s="28">
        <f>'Bitcoin Data'!C512</f>
        <v>2084.7299800000001</v>
      </c>
      <c r="D512" s="26">
        <f>'Bitcoin Data'!K512</f>
        <v>2064.9856308519529</v>
      </c>
      <c r="E512" s="25">
        <f>'Bitcoin Data'!J512</f>
        <v>6339.5800296161678</v>
      </c>
      <c r="F512" s="25">
        <f t="shared" si="49"/>
        <v>13.091141666793385</v>
      </c>
      <c r="G512" s="23">
        <f>'Emissions Factors'!$AB$39/1000</f>
        <v>0.49266147344102867</v>
      </c>
      <c r="H512" s="23">
        <f>'Emissions Factors'!$AE$39/1000</f>
        <v>0.32422903788805163</v>
      </c>
      <c r="I512" s="26">
        <f t="shared" si="54"/>
        <v>6449.5011425876728</v>
      </c>
      <c r="J512" s="26">
        <f t="shared" si="55"/>
        <v>4244.528267480604</v>
      </c>
      <c r="K512" s="23">
        <f t="shared" si="50"/>
        <v>3.1232668383880213</v>
      </c>
      <c r="L512" s="23">
        <f t="shared" si="50"/>
        <v>2.0554759336167558</v>
      </c>
      <c r="M512" s="26">
        <f>K512*'Social Cost of Carbon'!$C$5</f>
        <v>312.32668383880213</v>
      </c>
      <c r="N512" s="26">
        <f>L512*'Social Cost of Carbon'!$C$5</f>
        <v>205.54759336167558</v>
      </c>
      <c r="O512" s="23">
        <f t="shared" si="51"/>
        <v>0.14981637278454743</v>
      </c>
      <c r="P512" s="23">
        <f t="shared" si="52"/>
        <v>9.8596746501278587E-2</v>
      </c>
      <c r="Q512" s="27"/>
    </row>
    <row r="513" spans="1:17" x14ac:dyDescent="0.25">
      <c r="A513" s="24">
        <f t="shared" si="53"/>
        <v>2017</v>
      </c>
      <c r="B513" s="32">
        <v>42876</v>
      </c>
      <c r="C513" s="28">
        <f>'Bitcoin Data'!C513</f>
        <v>2041.1999510000001</v>
      </c>
      <c r="D513" s="26">
        <f>'Bitcoin Data'!K513</f>
        <v>1849.4012394576216</v>
      </c>
      <c r="E513" s="25">
        <f>'Bitcoin Data'!J513</f>
        <v>7026.6544843627353</v>
      </c>
      <c r="F513" s="25">
        <f t="shared" si="49"/>
        <v>12.995103512620897</v>
      </c>
      <c r="G513" s="23">
        <f>'Emissions Factors'!$AB$39/1000</f>
        <v>0.49266147344102867</v>
      </c>
      <c r="H513" s="23">
        <f>'Emissions Factors'!$AE$39/1000</f>
        <v>0.32422903788805163</v>
      </c>
      <c r="I513" s="26">
        <f t="shared" si="54"/>
        <v>6402.1868440464987</v>
      </c>
      <c r="J513" s="26">
        <f t="shared" si="55"/>
        <v>4213.3899091527137</v>
      </c>
      <c r="K513" s="23">
        <f t="shared" si="50"/>
        <v>3.4617619516271567</v>
      </c>
      <c r="L513" s="23">
        <f t="shared" si="50"/>
        <v>2.2782454230366933</v>
      </c>
      <c r="M513" s="26">
        <f>K513*'Social Cost of Carbon'!$C$5</f>
        <v>346.17619516271566</v>
      </c>
      <c r="N513" s="26">
        <f>L513*'Social Cost of Carbon'!$C$5</f>
        <v>227.82454230366932</v>
      </c>
      <c r="O513" s="23">
        <f t="shared" si="51"/>
        <v>0.1695944559439761</v>
      </c>
      <c r="P513" s="23">
        <f t="shared" si="52"/>
        <v>0.11161304515613782</v>
      </c>
      <c r="Q513" s="27"/>
    </row>
    <row r="514" spans="1:17" x14ac:dyDescent="0.25">
      <c r="A514" s="24">
        <f t="shared" si="53"/>
        <v>2017</v>
      </c>
      <c r="B514" s="32">
        <v>42877</v>
      </c>
      <c r="C514" s="28">
        <f>'Bitcoin Data'!C514</f>
        <v>2173.3999020000001</v>
      </c>
      <c r="D514" s="26">
        <f>'Bitcoin Data'!K514</f>
        <v>1833.658945018142</v>
      </c>
      <c r="E514" s="25">
        <f>'Bitcoin Data'!J514</f>
        <v>8673.7762058691587</v>
      </c>
      <c r="F514" s="25">
        <f t="shared" si="49"/>
        <v>15.904747326977505</v>
      </c>
      <c r="G514" s="23">
        <f>'Emissions Factors'!$AB$39/1000</f>
        <v>0.49266147344102867</v>
      </c>
      <c r="H514" s="23">
        <f>'Emissions Factors'!$AE$39/1000</f>
        <v>0.32422903788805163</v>
      </c>
      <c r="I514" s="26">
        <f t="shared" si="54"/>
        <v>7835.6562528160002</v>
      </c>
      <c r="J514" s="26">
        <f t="shared" si="55"/>
        <v>5156.7809236784769</v>
      </c>
      <c r="K514" s="23">
        <f t="shared" si="50"/>
        <v>4.2732353658812352</v>
      </c>
      <c r="L514" s="23">
        <f t="shared" si="50"/>
        <v>2.8122901140852323</v>
      </c>
      <c r="M514" s="26">
        <f>K514*'Social Cost of Carbon'!$C$5</f>
        <v>427.32353658812355</v>
      </c>
      <c r="N514" s="26">
        <f>L514*'Social Cost of Carbon'!$C$5</f>
        <v>281.22901140852321</v>
      </c>
      <c r="O514" s="23">
        <f t="shared" si="51"/>
        <v>0.19661523688985771</v>
      </c>
      <c r="P514" s="23">
        <f t="shared" si="52"/>
        <v>0.12939588851077585</v>
      </c>
      <c r="Q514" s="27"/>
    </row>
    <row r="515" spans="1:17" x14ac:dyDescent="0.25">
      <c r="A515" s="24">
        <f t="shared" si="53"/>
        <v>2017</v>
      </c>
      <c r="B515" s="32">
        <v>42878</v>
      </c>
      <c r="C515" s="28">
        <f>'Bitcoin Data'!C515</f>
        <v>2320.419922</v>
      </c>
      <c r="D515" s="26">
        <f>'Bitcoin Data'!K515</f>
        <v>2079.4223826714801</v>
      </c>
      <c r="E515" s="25">
        <f>'Bitcoin Data'!J515</f>
        <v>7007.4853473503044</v>
      </c>
      <c r="F515" s="25">
        <f t="shared" si="49"/>
        <v>14.571521877522654</v>
      </c>
      <c r="G515" s="23">
        <f>'Emissions Factors'!$AB$39/1000</f>
        <v>0.49266147344102867</v>
      </c>
      <c r="H515" s="23">
        <f>'Emissions Factors'!$AE$39/1000</f>
        <v>0.32422903788805163</v>
      </c>
      <c r="I515" s="26">
        <f t="shared" si="54"/>
        <v>7178.8274384584956</v>
      </c>
      <c r="J515" s="26">
        <f t="shared" si="55"/>
        <v>4724.5105189138658</v>
      </c>
      <c r="K515" s="23">
        <f t="shared" si="50"/>
        <v>3.4523180563420195</v>
      </c>
      <c r="L515" s="23">
        <f t="shared" si="50"/>
        <v>2.2720302321860086</v>
      </c>
      <c r="M515" s="26">
        <f>K515*'Social Cost of Carbon'!$C$5</f>
        <v>345.23180563420198</v>
      </c>
      <c r="N515" s="26">
        <f>L515*'Social Cost of Carbon'!$C$5</f>
        <v>227.20302321860086</v>
      </c>
      <c r="O515" s="23">
        <f t="shared" si="51"/>
        <v>0.14877988348619339</v>
      </c>
      <c r="P515" s="23">
        <f t="shared" si="52"/>
        <v>9.7914614964506777E-2</v>
      </c>
      <c r="Q515" s="27"/>
    </row>
    <row r="516" spans="1:17" x14ac:dyDescent="0.25">
      <c r="A516" s="24">
        <f t="shared" si="53"/>
        <v>2017</v>
      </c>
      <c r="B516" s="32">
        <v>42879</v>
      </c>
      <c r="C516" s="28">
        <f>'Bitcoin Data'!C516</f>
        <v>2443.639893</v>
      </c>
      <c r="D516" s="26">
        <f>'Bitcoin Data'!K516</f>
        <v>1934.1783928363775</v>
      </c>
      <c r="E516" s="25">
        <f>'Bitcoin Data'!J516</f>
        <v>7969.699902503472</v>
      </c>
      <c r="F516" s="25">
        <f t="shared" si="49"/>
        <v>15.414821348812399</v>
      </c>
      <c r="G516" s="23">
        <f>'Emissions Factors'!$AB$39/1000</f>
        <v>0.49266147344102867</v>
      </c>
      <c r="H516" s="23">
        <f>'Emissions Factors'!$AE$39/1000</f>
        <v>0.32422903788805163</v>
      </c>
      <c r="I516" s="26">
        <f t="shared" si="54"/>
        <v>7594.2885985361409</v>
      </c>
      <c r="J516" s="26">
        <f t="shared" si="55"/>
        <v>4997.9326951416424</v>
      </c>
      <c r="K516" s="23">
        <f t="shared" si="50"/>
        <v>3.9263640968501829</v>
      </c>
      <c r="L516" s="23">
        <f t="shared" si="50"/>
        <v>2.5840081316451995</v>
      </c>
      <c r="M516" s="26">
        <f>K516*'Social Cost of Carbon'!$C$5</f>
        <v>392.63640968501829</v>
      </c>
      <c r="N516" s="26">
        <f>L516*'Social Cost of Carbon'!$C$5</f>
        <v>258.40081316451995</v>
      </c>
      <c r="O516" s="23">
        <f t="shared" si="51"/>
        <v>0.16067687011075421</v>
      </c>
      <c r="P516" s="23">
        <f t="shared" si="52"/>
        <v>0.10574422766002861</v>
      </c>
      <c r="Q516" s="27"/>
    </row>
    <row r="517" spans="1:17" x14ac:dyDescent="0.25">
      <c r="A517" s="24">
        <f t="shared" si="53"/>
        <v>2017</v>
      </c>
      <c r="B517" s="32">
        <v>42880</v>
      </c>
      <c r="C517" s="28">
        <f>'Bitcoin Data'!C517</f>
        <v>2304.9799800000001</v>
      </c>
      <c r="D517" s="26">
        <f>'Bitcoin Data'!K517</f>
        <v>2024.4488655312402</v>
      </c>
      <c r="E517" s="25">
        <f>'Bitcoin Data'!J517</f>
        <v>7143.3546142695714</v>
      </c>
      <c r="F517" s="25">
        <f t="shared" si="49"/>
        <v>14.461356144945382</v>
      </c>
      <c r="G517" s="23">
        <f>'Emissions Factors'!$AB$39/1000</f>
        <v>0.49266147344102867</v>
      </c>
      <c r="H517" s="23">
        <f>'Emissions Factors'!$AE$39/1000</f>
        <v>0.32422903788805163</v>
      </c>
      <c r="I517" s="26">
        <f t="shared" si="54"/>
        <v>7124.5530263242663</v>
      </c>
      <c r="J517" s="26">
        <f t="shared" si="55"/>
        <v>4688.791589432104</v>
      </c>
      <c r="K517" s="23">
        <f t="shared" si="50"/>
        <v>3.5192556095778182</v>
      </c>
      <c r="L517" s="23">
        <f t="shared" si="50"/>
        <v>2.3160829938777976</v>
      </c>
      <c r="M517" s="26">
        <f>K517*'Social Cost of Carbon'!$C$5</f>
        <v>351.92556095778184</v>
      </c>
      <c r="N517" s="26">
        <f>L517*'Social Cost of Carbon'!$C$5</f>
        <v>231.60829938777977</v>
      </c>
      <c r="O517" s="23">
        <f t="shared" si="51"/>
        <v>0.15268052825247611</v>
      </c>
      <c r="P517" s="23">
        <f t="shared" si="52"/>
        <v>0.10048169675980428</v>
      </c>
      <c r="Q517" s="27"/>
    </row>
    <row r="518" spans="1:17" x14ac:dyDescent="0.25">
      <c r="A518" s="24">
        <f t="shared" si="53"/>
        <v>2017</v>
      </c>
      <c r="B518" s="32">
        <v>42881</v>
      </c>
      <c r="C518" s="28">
        <f>'Bitcoin Data'!C518</f>
        <v>2202.419922</v>
      </c>
      <c r="D518" s="26">
        <f>'Bitcoin Data'!K518</f>
        <v>1952.1992367945372</v>
      </c>
      <c r="E518" s="25">
        <f>'Bitcoin Data'!J518</f>
        <v>8129.6047924297882</v>
      </c>
      <c r="F518" s="25">
        <f t="shared" si="49"/>
        <v>15.870608271222645</v>
      </c>
      <c r="G518" s="23">
        <f>'Emissions Factors'!$AB$39/1000</f>
        <v>0.49266147344102867</v>
      </c>
      <c r="H518" s="23">
        <f>'Emissions Factors'!$AE$39/1000</f>
        <v>0.32422903788805163</v>
      </c>
      <c r="I518" s="26">
        <f t="shared" si="54"/>
        <v>7818.8372553059253</v>
      </c>
      <c r="J518" s="26">
        <f t="shared" si="55"/>
        <v>5145.7120504766726</v>
      </c>
      <c r="K518" s="23">
        <f t="shared" si="50"/>
        <v>4.0051430755317075</v>
      </c>
      <c r="L518" s="23">
        <f t="shared" si="50"/>
        <v>2.635853940259604</v>
      </c>
      <c r="M518" s="26">
        <f>K518*'Social Cost of Carbon'!$C$5</f>
        <v>400.51430755317074</v>
      </c>
      <c r="N518" s="26">
        <f>L518*'Social Cost of Carbon'!$C$5</f>
        <v>263.5853940259604</v>
      </c>
      <c r="O518" s="23">
        <f t="shared" si="51"/>
        <v>0.18185192730615463</v>
      </c>
      <c r="P518" s="23">
        <f t="shared" si="52"/>
        <v>0.11967989909326673</v>
      </c>
      <c r="Q518" s="27"/>
    </row>
    <row r="519" spans="1:17" x14ac:dyDescent="0.25">
      <c r="A519" s="24">
        <f t="shared" si="53"/>
        <v>2017</v>
      </c>
      <c r="B519" s="32">
        <v>42882</v>
      </c>
      <c r="C519" s="28">
        <f>'Bitcoin Data'!C519</f>
        <v>2038.869995</v>
      </c>
      <c r="D519" s="26">
        <f>'Bitcoin Data'!K519</f>
        <v>2057.6094352460882</v>
      </c>
      <c r="E519" s="25">
        <f>'Bitcoin Data'!J519</f>
        <v>7571.3267926999006</v>
      </c>
      <c r="F519" s="25">
        <f t="shared" ref="F519:F582" si="56">E519*D519/1000000</f>
        <v>15.578833445990819</v>
      </c>
      <c r="G519" s="23">
        <f>'Emissions Factors'!$AB$39/1000</f>
        <v>0.49266147344102867</v>
      </c>
      <c r="H519" s="23">
        <f>'Emissions Factors'!$AE$39/1000</f>
        <v>0.32422903788805163</v>
      </c>
      <c r="I519" s="26">
        <f t="shared" si="54"/>
        <v>7675.091039994215</v>
      </c>
      <c r="J519" s="26">
        <f t="shared" si="55"/>
        <v>5051.1101796118028</v>
      </c>
      <c r="K519" s="23">
        <f t="shared" ref="K519:L582" si="57">$E519*G519/1000</f>
        <v>3.7301010135950712</v>
      </c>
      <c r="L519" s="23">
        <f t="shared" si="57"/>
        <v>2.4548440015331168</v>
      </c>
      <c r="M519" s="26">
        <f>K519*'Social Cost of Carbon'!$C$5</f>
        <v>373.01010135950713</v>
      </c>
      <c r="N519" s="26">
        <f>L519*'Social Cost of Carbon'!$C$5</f>
        <v>245.48440015331167</v>
      </c>
      <c r="O519" s="23">
        <f t="shared" ref="O519:O582" si="58">M519/$C519</f>
        <v>0.1829494289848074</v>
      </c>
      <c r="P519" s="23">
        <f t="shared" ref="P519:P582" si="59">N519/$C519</f>
        <v>0.1204021839329249</v>
      </c>
      <c r="Q519" s="27"/>
    </row>
    <row r="520" spans="1:17" x14ac:dyDescent="0.25">
      <c r="A520" s="24">
        <f t="shared" ref="A520:A583" si="60">YEAR(B520)</f>
        <v>2017</v>
      </c>
      <c r="B520" s="32">
        <v>42883</v>
      </c>
      <c r="C520" s="28">
        <f>'Bitcoin Data'!C520</f>
        <v>2155.8000489999999</v>
      </c>
      <c r="D520" s="26">
        <f>'Bitcoin Data'!K520</f>
        <v>2066.3265306122453</v>
      </c>
      <c r="E520" s="25">
        <f>'Bitcoin Data'!J520</f>
        <v>6895.9751061145225</v>
      </c>
      <c r="F520" s="25">
        <f t="shared" si="56"/>
        <v>14.24933631620603</v>
      </c>
      <c r="G520" s="23">
        <f>'Emissions Factors'!$AB$39/1000</f>
        <v>0.49266147344102867</v>
      </c>
      <c r="H520" s="23">
        <f>'Emissions Factors'!$AE$39/1000</f>
        <v>0.32422903788805163</v>
      </c>
      <c r="I520" s="26">
        <f t="shared" ref="I520:I583" si="61">F520*G520*1000</f>
        <v>7020.0990250988225</v>
      </c>
      <c r="J520" s="26">
        <f t="shared" ref="J520:J583" si="62">$F520*H520*1000</f>
        <v>4620.0486043467545</v>
      </c>
      <c r="K520" s="23">
        <f t="shared" si="57"/>
        <v>3.3973812565910348</v>
      </c>
      <c r="L520" s="23">
        <f t="shared" si="57"/>
        <v>2.2358753739554662</v>
      </c>
      <c r="M520" s="26">
        <f>K520*'Social Cost of Carbon'!$C$5</f>
        <v>339.7381256591035</v>
      </c>
      <c r="N520" s="26">
        <f>L520*'Social Cost of Carbon'!$C$5</f>
        <v>223.58753739554663</v>
      </c>
      <c r="O520" s="23">
        <f t="shared" si="58"/>
        <v>0.15759259575891377</v>
      </c>
      <c r="P520" s="23">
        <f t="shared" si="59"/>
        <v>0.10371441335631337</v>
      </c>
      <c r="Q520" s="27"/>
    </row>
    <row r="521" spans="1:17" x14ac:dyDescent="0.25">
      <c r="A521" s="24">
        <f t="shared" si="60"/>
        <v>2017</v>
      </c>
      <c r="B521" s="32">
        <v>42884</v>
      </c>
      <c r="C521" s="28">
        <f>'Bitcoin Data'!C521</f>
        <v>2255.610107</v>
      </c>
      <c r="D521" s="26">
        <f>'Bitcoin Data'!K521</f>
        <v>1884.0763889691202</v>
      </c>
      <c r="E521" s="25">
        <f>'Bitcoin Data'!J521</f>
        <v>8960.6375960840232</v>
      </c>
      <c r="F521" s="25">
        <f t="shared" si="56"/>
        <v>16.882525724890925</v>
      </c>
      <c r="G521" s="23">
        <f>'Emissions Factors'!$AB$39/1000</f>
        <v>0.49266147344102867</v>
      </c>
      <c r="H521" s="23">
        <f>'Emissions Factors'!$AE$39/1000</f>
        <v>0.32422903788805163</v>
      </c>
      <c r="I521" s="26">
        <f t="shared" si="61"/>
        <v>8317.3699990308342</v>
      </c>
      <c r="J521" s="26">
        <f t="shared" si="62"/>
        <v>5473.8050729016668</v>
      </c>
      <c r="K521" s="23">
        <f t="shared" si="57"/>
        <v>4.4145609210578325</v>
      </c>
      <c r="L521" s="23">
        <f t="shared" si="57"/>
        <v>2.9052989066418267</v>
      </c>
      <c r="M521" s="26">
        <f>K521*'Social Cost of Carbon'!$C$5</f>
        <v>441.45609210578323</v>
      </c>
      <c r="N521" s="26">
        <f>L521*'Social Cost of Carbon'!$C$5</f>
        <v>290.52989066418269</v>
      </c>
      <c r="O521" s="23">
        <f t="shared" si="58"/>
        <v>0.19571471626935003</v>
      </c>
      <c r="P521" s="23">
        <f t="shared" si="59"/>
        <v>0.12880324031292464</v>
      </c>
      <c r="Q521" s="27"/>
    </row>
    <row r="522" spans="1:17" x14ac:dyDescent="0.25">
      <c r="A522" s="24">
        <f t="shared" si="60"/>
        <v>2017</v>
      </c>
      <c r="B522" s="32">
        <v>42885</v>
      </c>
      <c r="C522" s="28">
        <f>'Bitcoin Data'!C522</f>
        <v>2175.469971</v>
      </c>
      <c r="D522" s="26">
        <f>'Bitcoin Data'!K522</f>
        <v>2238.303094860426</v>
      </c>
      <c r="E522" s="25">
        <f>'Bitcoin Data'!J522</f>
        <v>6906.7866607698998</v>
      </c>
      <c r="F522" s="25">
        <f t="shared" si="56"/>
        <v>15.459481958341973</v>
      </c>
      <c r="G522" s="23">
        <f>'Emissions Factors'!$AB$39/1000</f>
        <v>0.49266147344102867</v>
      </c>
      <c r="H522" s="23">
        <f>'Emissions Factors'!$AE$39/1000</f>
        <v>0.32422903788805163</v>
      </c>
      <c r="I522" s="26">
        <f t="shared" si="61"/>
        <v>7616.2911602317563</v>
      </c>
      <c r="J522" s="26">
        <f t="shared" si="62"/>
        <v>5012.4129616009104</v>
      </c>
      <c r="K522" s="23">
        <f t="shared" si="57"/>
        <v>3.4027076930377413</v>
      </c>
      <c r="L522" s="23">
        <f t="shared" si="57"/>
        <v>2.2393807939194534</v>
      </c>
      <c r="M522" s="26">
        <f>K522*'Social Cost of Carbon'!$C$5</f>
        <v>340.27076930377416</v>
      </c>
      <c r="N522" s="26">
        <f>L522*'Social Cost of Carbon'!$C$5</f>
        <v>223.93807939194534</v>
      </c>
      <c r="O522" s="23">
        <f t="shared" si="58"/>
        <v>0.15641253330992275</v>
      </c>
      <c r="P522" s="23">
        <f t="shared" si="59"/>
        <v>0.10293779384553285</v>
      </c>
      <c r="Q522" s="27"/>
    </row>
    <row r="523" spans="1:17" x14ac:dyDescent="0.25">
      <c r="A523" s="24">
        <f t="shared" si="60"/>
        <v>2017</v>
      </c>
      <c r="B523" s="32">
        <v>42886</v>
      </c>
      <c r="C523" s="28">
        <f>'Bitcoin Data'!C523</f>
        <v>2286.4099120000001</v>
      </c>
      <c r="D523" s="26">
        <f>'Bitcoin Data'!K523</f>
        <v>2054.9470948579929</v>
      </c>
      <c r="E523" s="25">
        <f>'Bitcoin Data'!J523</f>
        <v>7794.1016285078522</v>
      </c>
      <c r="F523" s="25">
        <f t="shared" si="56"/>
        <v>16.016466498530164</v>
      </c>
      <c r="G523" s="23">
        <f>'Emissions Factors'!$AB$39/1000</f>
        <v>0.49266147344102867</v>
      </c>
      <c r="H523" s="23">
        <f>'Emissions Factors'!$AE$39/1000</f>
        <v>0.32422903788805163</v>
      </c>
      <c r="I523" s="26">
        <f t="shared" si="61"/>
        <v>7890.6959844847443</v>
      </c>
      <c r="J523" s="26">
        <f t="shared" si="62"/>
        <v>5193.0035231846459</v>
      </c>
      <c r="K523" s="23">
        <f t="shared" si="57"/>
        <v>3.8398535924497996</v>
      </c>
      <c r="L523" s="23">
        <f t="shared" si="57"/>
        <v>2.5270740722127969</v>
      </c>
      <c r="M523" s="26">
        <f>K523*'Social Cost of Carbon'!$C$5</f>
        <v>383.98535924497997</v>
      </c>
      <c r="N523" s="26">
        <f>L523*'Social Cost of Carbon'!$C$5</f>
        <v>252.70740722127968</v>
      </c>
      <c r="O523" s="23">
        <f t="shared" si="58"/>
        <v>0.16794248364200581</v>
      </c>
      <c r="P523" s="23">
        <f t="shared" si="59"/>
        <v>0.11052585360786332</v>
      </c>
      <c r="Q523" s="27"/>
    </row>
    <row r="524" spans="1:17" x14ac:dyDescent="0.25">
      <c r="A524" s="24">
        <f t="shared" si="60"/>
        <v>2017</v>
      </c>
      <c r="B524" s="32">
        <v>42887</v>
      </c>
      <c r="C524" s="28">
        <f>'Bitcoin Data'!C524</f>
        <v>2407.8798830000001</v>
      </c>
      <c r="D524" s="26">
        <f>'Bitcoin Data'!K524</f>
        <v>2130.2763789942696</v>
      </c>
      <c r="E524" s="25">
        <f>'Bitcoin Data'!J524</f>
        <v>6453.5903090810707</v>
      </c>
      <c r="F524" s="25">
        <f t="shared" si="56"/>
        <v>13.747930995141733</v>
      </c>
      <c r="G524" s="23">
        <f>'Emissions Factors'!$AB$39/1000</f>
        <v>0.49266147344102867</v>
      </c>
      <c r="H524" s="23">
        <f>'Emissions Factors'!$AE$39/1000</f>
        <v>0.32422903788805163</v>
      </c>
      <c r="I524" s="26">
        <f t="shared" si="61"/>
        <v>6773.0759408321137</v>
      </c>
      <c r="J524" s="26">
        <f t="shared" si="62"/>
        <v>4457.4784395061288</v>
      </c>
      <c r="K524" s="23">
        <f t="shared" si="57"/>
        <v>3.1794353106566242</v>
      </c>
      <c r="L524" s="23">
        <f t="shared" si="57"/>
        <v>2.0924413768370091</v>
      </c>
      <c r="M524" s="26">
        <f>K524*'Social Cost of Carbon'!$C$5</f>
        <v>317.9435310656624</v>
      </c>
      <c r="N524" s="26">
        <f>L524*'Social Cost of Carbon'!$C$5</f>
        <v>209.24413768370093</v>
      </c>
      <c r="O524" s="23">
        <f t="shared" si="58"/>
        <v>0.13204293673882669</v>
      </c>
      <c r="P524" s="23">
        <f t="shared" si="59"/>
        <v>8.6899740788980592E-2</v>
      </c>
      <c r="Q524" s="27"/>
    </row>
    <row r="525" spans="1:17" x14ac:dyDescent="0.25">
      <c r="A525" s="24">
        <f t="shared" si="60"/>
        <v>2017</v>
      </c>
      <c r="B525" s="32">
        <v>42888</v>
      </c>
      <c r="C525" s="28">
        <f>'Bitcoin Data'!C525</f>
        <v>2488.5500489999999</v>
      </c>
      <c r="D525" s="26">
        <f>'Bitcoin Data'!K525</f>
        <v>1845.1384907029271</v>
      </c>
      <c r="E525" s="25">
        <f>'Bitcoin Data'!J525</f>
        <v>9793.1734725392253</v>
      </c>
      <c r="F525" s="25">
        <f t="shared" si="56"/>
        <v>18.069761320312971</v>
      </c>
      <c r="G525" s="23">
        <f>'Emissions Factors'!$AB$39/1000</f>
        <v>0.49266147344102867</v>
      </c>
      <c r="H525" s="23">
        <f>'Emissions Factors'!$AE$39/1000</f>
        <v>0.32422903788805163</v>
      </c>
      <c r="I525" s="26">
        <f t="shared" si="61"/>
        <v>8902.2752367930971</v>
      </c>
      <c r="J525" s="26">
        <f t="shared" si="62"/>
        <v>5858.7413277518035</v>
      </c>
      <c r="K525" s="23">
        <f t="shared" si="57"/>
        <v>4.8247192726447699</v>
      </c>
      <c r="L525" s="23">
        <f t="shared" si="57"/>
        <v>3.1752312128721827</v>
      </c>
      <c r="M525" s="26">
        <f>K525*'Social Cost of Carbon'!$C$5</f>
        <v>482.47192726447696</v>
      </c>
      <c r="N525" s="26">
        <f>L525*'Social Cost of Carbon'!$C$5</f>
        <v>317.52312128721826</v>
      </c>
      <c r="O525" s="23">
        <f t="shared" si="58"/>
        <v>0.19387672249483337</v>
      </c>
      <c r="P525" s="23">
        <f t="shared" si="59"/>
        <v>0.12759362481570821</v>
      </c>
      <c r="Q525" s="27"/>
    </row>
    <row r="526" spans="1:17" x14ac:dyDescent="0.25">
      <c r="A526" s="24">
        <f t="shared" si="60"/>
        <v>2017</v>
      </c>
      <c r="B526" s="32">
        <v>42889</v>
      </c>
      <c r="C526" s="28">
        <f>'Bitcoin Data'!C526</f>
        <v>2515.3500979999999</v>
      </c>
      <c r="D526" s="26">
        <f>'Bitcoin Data'!K526</f>
        <v>2382.4898029528376</v>
      </c>
      <c r="E526" s="25">
        <f>'Bitcoin Data'!J526</f>
        <v>7240.018325753912</v>
      </c>
      <c r="F526" s="25">
        <f t="shared" si="56"/>
        <v>17.249269834300371</v>
      </c>
      <c r="G526" s="23">
        <f>'Emissions Factors'!$AB$39/1000</f>
        <v>0.49266147344102867</v>
      </c>
      <c r="H526" s="23">
        <f>'Emissions Factors'!$AE$39/1000</f>
        <v>0.32422903788805163</v>
      </c>
      <c r="I526" s="26">
        <f t="shared" si="61"/>
        <v>8498.0506923483099</v>
      </c>
      <c r="J526" s="26">
        <f t="shared" si="62"/>
        <v>5592.7141626466009</v>
      </c>
      <c r="K526" s="23">
        <f t="shared" si="57"/>
        <v>3.5668780961059721</v>
      </c>
      <c r="L526" s="23">
        <f t="shared" si="57"/>
        <v>2.347424176051053</v>
      </c>
      <c r="M526" s="26">
        <f>K526*'Social Cost of Carbon'!$C$5</f>
        <v>356.68780961059718</v>
      </c>
      <c r="N526" s="26">
        <f>L526*'Social Cost of Carbon'!$C$5</f>
        <v>234.74241760510529</v>
      </c>
      <c r="O526" s="23">
        <f t="shared" si="58"/>
        <v>0.14180443902986153</v>
      </c>
      <c r="P526" s="23">
        <f t="shared" si="59"/>
        <v>9.3323954304314616E-2</v>
      </c>
      <c r="Q526" s="27"/>
    </row>
    <row r="527" spans="1:17" x14ac:dyDescent="0.25">
      <c r="A527" s="24">
        <f t="shared" si="60"/>
        <v>2017</v>
      </c>
      <c r="B527" s="32">
        <v>42890</v>
      </c>
      <c r="C527" s="28">
        <f>'Bitcoin Data'!C527</f>
        <v>2511.8100589999999</v>
      </c>
      <c r="D527" s="26">
        <f>'Bitcoin Data'!K527</f>
        <v>2005.3975503425384</v>
      </c>
      <c r="E527" s="25">
        <f>'Bitcoin Data'!J527</f>
        <v>8756.9910830172557</v>
      </c>
      <c r="F527" s="25">
        <f t="shared" si="56"/>
        <v>17.561248466254256</v>
      </c>
      <c r="G527" s="23">
        <f>'Emissions Factors'!$AB$39/1000</f>
        <v>0.49266147344102867</v>
      </c>
      <c r="H527" s="23">
        <f>'Emissions Factors'!$AE$39/1000</f>
        <v>0.32422903788805163</v>
      </c>
      <c r="I527" s="26">
        <f t="shared" si="61"/>
        <v>8651.7505448488264</v>
      </c>
      <c r="J527" s="26">
        <f t="shared" si="62"/>
        <v>5693.8666943266398</v>
      </c>
      <c r="K527" s="23">
        <f t="shared" si="57"/>
        <v>4.3142321298692305</v>
      </c>
      <c r="L527" s="23">
        <f t="shared" si="57"/>
        <v>2.839270793640932</v>
      </c>
      <c r="M527" s="26">
        <f>K527*'Social Cost of Carbon'!$C$5</f>
        <v>431.42321298692303</v>
      </c>
      <c r="N527" s="26">
        <f>L527*'Social Cost of Carbon'!$C$5</f>
        <v>283.92707936409323</v>
      </c>
      <c r="O527" s="23">
        <f t="shared" si="58"/>
        <v>0.17175789683662662</v>
      </c>
      <c r="P527" s="23">
        <f t="shared" si="59"/>
        <v>0.11303684303148706</v>
      </c>
      <c r="Q527" s="27"/>
    </row>
    <row r="528" spans="1:17" x14ac:dyDescent="0.25">
      <c r="A528" s="24">
        <f t="shared" si="60"/>
        <v>2017</v>
      </c>
      <c r="B528" s="32">
        <v>42891</v>
      </c>
      <c r="C528" s="28">
        <f>'Bitcoin Data'!C528</f>
        <v>2686.8100589999999</v>
      </c>
      <c r="D528" s="26">
        <f>'Bitcoin Data'!K528</f>
        <v>2052.0663167773118</v>
      </c>
      <c r="E528" s="25">
        <f>'Bitcoin Data'!J528</f>
        <v>7875.2399398941125</v>
      </c>
      <c r="F528" s="25">
        <f t="shared" si="56"/>
        <v>16.160514617196089</v>
      </c>
      <c r="G528" s="23">
        <f>'Emissions Factors'!$AB$39/1000</f>
        <v>0.49266147344102867</v>
      </c>
      <c r="H528" s="23">
        <f>'Emissions Factors'!$AE$39/1000</f>
        <v>0.32422903788805163</v>
      </c>
      <c r="I528" s="26">
        <f t="shared" si="61"/>
        <v>7961.6629428731067</v>
      </c>
      <c r="J528" s="26">
        <f t="shared" si="62"/>
        <v>5239.7081061092822</v>
      </c>
      <c r="K528" s="23">
        <f t="shared" si="57"/>
        <v>3.8798273124898714</v>
      </c>
      <c r="L528" s="23">
        <f t="shared" si="57"/>
        <v>2.5533814688494259</v>
      </c>
      <c r="M528" s="26">
        <f>K528*'Social Cost of Carbon'!$C$5</f>
        <v>387.98273124898714</v>
      </c>
      <c r="N528" s="26">
        <f>L528*'Social Cost of Carbon'!$C$5</f>
        <v>255.33814688494257</v>
      </c>
      <c r="O528" s="23">
        <f t="shared" si="58"/>
        <v>0.14440273883498481</v>
      </c>
      <c r="P528" s="23">
        <f t="shared" si="59"/>
        <v>9.5033940352291416E-2</v>
      </c>
      <c r="Q528" s="27"/>
    </row>
    <row r="529" spans="1:17" x14ac:dyDescent="0.25">
      <c r="A529" s="24">
        <f t="shared" si="60"/>
        <v>2017</v>
      </c>
      <c r="B529" s="32">
        <v>42892</v>
      </c>
      <c r="C529" s="28">
        <f>'Bitcoin Data'!C529</f>
        <v>2863.1999510000001</v>
      </c>
      <c r="D529" s="26">
        <f>'Bitcoin Data'!K529</f>
        <v>1884.3158551521749</v>
      </c>
      <c r="E529" s="25">
        <f>'Bitcoin Data'!J529</f>
        <v>9366.4534794366609</v>
      </c>
      <c r="F529" s="25">
        <f t="shared" si="56"/>
        <v>17.649356797847755</v>
      </c>
      <c r="G529" s="23">
        <f>'Emissions Factors'!$AB$39/1000</f>
        <v>0.49266147344102867</v>
      </c>
      <c r="H529" s="23">
        <f>'Emissions Factors'!$AE$39/1000</f>
        <v>0.32422903788805163</v>
      </c>
      <c r="I529" s="26">
        <f t="shared" si="61"/>
        <v>8695.1581253141103</v>
      </c>
      <c r="J529" s="26">
        <f t="shared" si="62"/>
        <v>5722.4339739091211</v>
      </c>
      <c r="K529" s="23">
        <f t="shared" si="57"/>
        <v>4.6144907720961159</v>
      </c>
      <c r="L529" s="23">
        <f t="shared" si="57"/>
        <v>3.0368762000609424</v>
      </c>
      <c r="M529" s="26">
        <f>K529*'Social Cost of Carbon'!$C$5</f>
        <v>461.44907720961157</v>
      </c>
      <c r="N529" s="26">
        <f>L529*'Social Cost of Carbon'!$C$5</f>
        <v>303.68762000609422</v>
      </c>
      <c r="O529" s="23">
        <f t="shared" si="58"/>
        <v>0.16116550890846656</v>
      </c>
      <c r="P529" s="23">
        <f t="shared" si="59"/>
        <v>0.10606580930543408</v>
      </c>
      <c r="Q529" s="27"/>
    </row>
    <row r="530" spans="1:17" x14ac:dyDescent="0.25">
      <c r="A530" s="24">
        <f t="shared" si="60"/>
        <v>2017</v>
      </c>
      <c r="B530" s="32">
        <v>42893</v>
      </c>
      <c r="C530" s="28">
        <f>'Bitcoin Data'!C530</f>
        <v>2732.1599120000001</v>
      </c>
      <c r="D530" s="26">
        <f>'Bitcoin Data'!K530</f>
        <v>2052.0261166960308</v>
      </c>
      <c r="E530" s="25">
        <f>'Bitcoin Data'!J530</f>
        <v>8596.3224686249832</v>
      </c>
      <c r="F530" s="25">
        <f t="shared" si="56"/>
        <v>17.63987821315936</v>
      </c>
      <c r="G530" s="23">
        <f>'Emissions Factors'!$AB$39/1000</f>
        <v>0.49266147344102867</v>
      </c>
      <c r="H530" s="23">
        <f>'Emissions Factors'!$AE$39/1000</f>
        <v>0.32422903788805163</v>
      </c>
      <c r="I530" s="26">
        <f t="shared" si="61"/>
        <v>8690.4883918153919</v>
      </c>
      <c r="J530" s="26">
        <f t="shared" si="62"/>
        <v>5719.3607415150627</v>
      </c>
      <c r="K530" s="23">
        <f t="shared" si="57"/>
        <v>4.2350768935670047</v>
      </c>
      <c r="L530" s="23">
        <f t="shared" si="57"/>
        <v>2.7871773633777193</v>
      </c>
      <c r="M530" s="26">
        <f>K530*'Social Cost of Carbon'!$C$5</f>
        <v>423.50768935670044</v>
      </c>
      <c r="N530" s="26">
        <f>L530*'Social Cost of Carbon'!$C$5</f>
        <v>278.71773633777195</v>
      </c>
      <c r="O530" s="23">
        <f t="shared" si="58"/>
        <v>0.15500838274385031</v>
      </c>
      <c r="P530" s="23">
        <f t="shared" si="59"/>
        <v>0.10201369806855286</v>
      </c>
      <c r="Q530" s="27"/>
    </row>
    <row r="531" spans="1:17" x14ac:dyDescent="0.25">
      <c r="A531" s="24">
        <f t="shared" si="60"/>
        <v>2017</v>
      </c>
      <c r="B531" s="32">
        <v>42894</v>
      </c>
      <c r="C531" s="28">
        <f>'Bitcoin Data'!C531</f>
        <v>2805.6201169999999</v>
      </c>
      <c r="D531" s="26">
        <f>'Bitcoin Data'!K531</f>
        <v>2075.5200447250113</v>
      </c>
      <c r="E531" s="25">
        <f>'Bitcoin Data'!J531</f>
        <v>7773.7103201108239</v>
      </c>
      <c r="F531" s="25">
        <f t="shared" si="56"/>
        <v>16.134491591275701</v>
      </c>
      <c r="G531" s="23">
        <f>'Emissions Factors'!$AB$39/1000</f>
        <v>0.49266147344102867</v>
      </c>
      <c r="H531" s="23">
        <f>'Emissions Factors'!$AE$39/1000</f>
        <v>0.32422903788805163</v>
      </c>
      <c r="I531" s="26">
        <f t="shared" si="61"/>
        <v>7948.8424005797742</v>
      </c>
      <c r="J531" s="26">
        <f t="shared" si="62"/>
        <v>5231.2706854521794</v>
      </c>
      <c r="K531" s="23">
        <f t="shared" si="57"/>
        <v>3.8298075804095291</v>
      </c>
      <c r="L531" s="23">
        <f t="shared" si="57"/>
        <v>2.5204626179099505</v>
      </c>
      <c r="M531" s="26">
        <f>K531*'Social Cost of Carbon'!$C$5</f>
        <v>382.98075804095288</v>
      </c>
      <c r="N531" s="26">
        <f>L531*'Social Cost of Carbon'!$C$5</f>
        <v>252.04626179099506</v>
      </c>
      <c r="O531" s="23">
        <f t="shared" si="58"/>
        <v>0.13650485171544444</v>
      </c>
      <c r="P531" s="23">
        <f t="shared" si="59"/>
        <v>8.9836204218732105E-2</v>
      </c>
      <c r="Q531" s="27"/>
    </row>
    <row r="532" spans="1:17" x14ac:dyDescent="0.25">
      <c r="A532" s="24">
        <f t="shared" si="60"/>
        <v>2017</v>
      </c>
      <c r="B532" s="32">
        <v>42895</v>
      </c>
      <c r="C532" s="28">
        <f>'Bitcoin Data'!C532</f>
        <v>2823.8100589999999</v>
      </c>
      <c r="D532" s="26">
        <f>'Bitcoin Data'!K532</f>
        <v>1875.7548222357698</v>
      </c>
      <c r="E532" s="25">
        <f>'Bitcoin Data'!J532</f>
        <v>8027.6435129754254</v>
      </c>
      <c r="F532" s="25">
        <f t="shared" si="56"/>
        <v>15.05789103065335</v>
      </c>
      <c r="G532" s="23">
        <f>'Emissions Factors'!$AB$39/1000</f>
        <v>0.49266147344102867</v>
      </c>
      <c r="H532" s="23">
        <f>'Emissions Factors'!$AE$39/1000</f>
        <v>0.32422903788805163</v>
      </c>
      <c r="I532" s="26">
        <f t="shared" si="61"/>
        <v>7418.4427820761293</v>
      </c>
      <c r="J532" s="26">
        <f t="shared" si="62"/>
        <v>4882.2055214918573</v>
      </c>
      <c r="K532" s="23">
        <f t="shared" si="57"/>
        <v>3.9549106813617887</v>
      </c>
      <c r="L532" s="23">
        <f t="shared" si="57"/>
        <v>2.602795132720281</v>
      </c>
      <c r="M532" s="26">
        <f>K532*'Social Cost of Carbon'!$C$5</f>
        <v>395.49106813617885</v>
      </c>
      <c r="N532" s="26">
        <f>L532*'Social Cost of Carbon'!$C$5</f>
        <v>260.27951327202811</v>
      </c>
      <c r="O532" s="23">
        <f t="shared" si="58"/>
        <v>0.14005583232330956</v>
      </c>
      <c r="P532" s="23">
        <f t="shared" si="59"/>
        <v>9.2173165982771976E-2</v>
      </c>
      <c r="Q532" s="27"/>
    </row>
    <row r="533" spans="1:17" x14ac:dyDescent="0.25">
      <c r="A533" s="24">
        <f t="shared" si="60"/>
        <v>2017</v>
      </c>
      <c r="B533" s="32">
        <v>42896</v>
      </c>
      <c r="C533" s="28">
        <f>'Bitcoin Data'!C533</f>
        <v>2947.709961</v>
      </c>
      <c r="D533" s="26">
        <f>'Bitcoin Data'!K533</f>
        <v>1770.9653784874517</v>
      </c>
      <c r="E533" s="25">
        <f>'Bitcoin Data'!J533</f>
        <v>8799.4296112905995</v>
      </c>
      <c r="F533" s="25">
        <f t="shared" si="56"/>
        <v>15.583485192032946</v>
      </c>
      <c r="G533" s="23">
        <f>'Emissions Factors'!$AB$39/1000</f>
        <v>0.49266147344102867</v>
      </c>
      <c r="H533" s="23">
        <f>'Emissions Factors'!$AE$39/1000</f>
        <v>0.32422903788805163</v>
      </c>
      <c r="I533" s="26">
        <f t="shared" si="61"/>
        <v>7677.3827760534023</v>
      </c>
      <c r="J533" s="26">
        <f t="shared" si="62"/>
        <v>5052.6184107555418</v>
      </c>
      <c r="K533" s="23">
        <f t="shared" si="57"/>
        <v>4.3351399577390444</v>
      </c>
      <c r="L533" s="23">
        <f t="shared" si="57"/>
        <v>2.8530305968323835</v>
      </c>
      <c r="M533" s="26">
        <f>K533*'Social Cost of Carbon'!$C$5</f>
        <v>433.51399577390441</v>
      </c>
      <c r="N533" s="26">
        <f>L533*'Social Cost of Carbon'!$C$5</f>
        <v>285.30305968323836</v>
      </c>
      <c r="O533" s="23">
        <f t="shared" si="58"/>
        <v>0.14706806351695345</v>
      </c>
      <c r="P533" s="23">
        <f t="shared" si="59"/>
        <v>9.6788036631137997E-2</v>
      </c>
      <c r="Q533" s="27"/>
    </row>
    <row r="534" spans="1:17" x14ac:dyDescent="0.25">
      <c r="A534" s="24">
        <f t="shared" si="60"/>
        <v>2017</v>
      </c>
      <c r="B534" s="32">
        <v>42897</v>
      </c>
      <c r="C534" s="28">
        <f>'Bitcoin Data'!C534</f>
        <v>2958.110107</v>
      </c>
      <c r="D534" s="26">
        <f>'Bitcoin Data'!K534</f>
        <v>1829.7437801708149</v>
      </c>
      <c r="E534" s="25">
        <f>'Bitcoin Data'!J534</f>
        <v>8570.4868247900868</v>
      </c>
      <c r="F534" s="25">
        <f t="shared" si="56"/>
        <v>15.681794960695578</v>
      </c>
      <c r="G534" s="23">
        <f>'Emissions Factors'!$AB$39/1000</f>
        <v>0.49266147344102867</v>
      </c>
      <c r="H534" s="23">
        <f>'Emissions Factors'!$AE$39/1000</f>
        <v>0.32422903788805163</v>
      </c>
      <c r="I534" s="26">
        <f t="shared" si="61"/>
        <v>7725.8162115363821</v>
      </c>
      <c r="J534" s="26">
        <f t="shared" si="62"/>
        <v>5084.4932924640234</v>
      </c>
      <c r="K534" s="23">
        <f t="shared" si="57"/>
        <v>4.2223486672080073</v>
      </c>
      <c r="L534" s="23">
        <f t="shared" si="57"/>
        <v>2.7788006974339123</v>
      </c>
      <c r="M534" s="26">
        <f>K534*'Social Cost of Carbon'!$C$5</f>
        <v>422.23486672080071</v>
      </c>
      <c r="N534" s="26">
        <f>L534*'Social Cost of Carbon'!$C$5</f>
        <v>277.88006974339123</v>
      </c>
      <c r="O534" s="23">
        <f t="shared" si="58"/>
        <v>0.14273804944637941</v>
      </c>
      <c r="P534" s="23">
        <f t="shared" si="59"/>
        <v>9.3938379469318128E-2</v>
      </c>
      <c r="Q534" s="27"/>
    </row>
    <row r="535" spans="1:17" x14ac:dyDescent="0.25">
      <c r="A535" s="24">
        <f t="shared" si="60"/>
        <v>2017</v>
      </c>
      <c r="B535" s="32">
        <v>42898</v>
      </c>
      <c r="C535" s="28">
        <f>'Bitcoin Data'!C535</f>
        <v>2659.6298830000001</v>
      </c>
      <c r="D535" s="26">
        <f>'Bitcoin Data'!K535</f>
        <v>1849.89687838641</v>
      </c>
      <c r="E535" s="25">
        <f>'Bitcoin Data'!J535</f>
        <v>8126.7468030422606</v>
      </c>
      <c r="F535" s="25">
        <f t="shared" si="56"/>
        <v>15.033643542384615</v>
      </c>
      <c r="G535" s="23">
        <f>'Emissions Factors'!$AB$39/1000</f>
        <v>0.49266147344102867</v>
      </c>
      <c r="H535" s="23">
        <f>'Emissions Factors'!$AE$39/1000</f>
        <v>0.32422903788805163</v>
      </c>
      <c r="I535" s="26">
        <f t="shared" si="61"/>
        <v>7406.4969787784103</v>
      </c>
      <c r="J535" s="26">
        <f t="shared" si="62"/>
        <v>4874.3437816992846</v>
      </c>
      <c r="K535" s="23">
        <f t="shared" si="57"/>
        <v>4.0037350542689696</v>
      </c>
      <c r="L535" s="23">
        <f t="shared" si="57"/>
        <v>2.6349272971101914</v>
      </c>
      <c r="M535" s="26">
        <f>K535*'Social Cost of Carbon'!$C$5</f>
        <v>400.37350542689694</v>
      </c>
      <c r="N535" s="26">
        <f>L535*'Social Cost of Carbon'!$C$5</f>
        <v>263.49272971101914</v>
      </c>
      <c r="O535" s="23">
        <f t="shared" si="58"/>
        <v>0.15053730144409605</v>
      </c>
      <c r="P535" s="23">
        <f t="shared" si="59"/>
        <v>9.907120212298319E-2</v>
      </c>
      <c r="Q535" s="27"/>
    </row>
    <row r="536" spans="1:17" x14ac:dyDescent="0.25">
      <c r="A536" s="24">
        <f t="shared" si="60"/>
        <v>2017</v>
      </c>
      <c r="B536" s="32">
        <v>42899</v>
      </c>
      <c r="C536" s="28">
        <f>'Bitcoin Data'!C536</f>
        <v>2717.0200199999999</v>
      </c>
      <c r="D536" s="26">
        <f>'Bitcoin Data'!K536</f>
        <v>1748.1947489868826</v>
      </c>
      <c r="E536" s="25">
        <f>'Bitcoin Data'!J536</f>
        <v>8533.949327152679</v>
      </c>
      <c r="F536" s="25">
        <f t="shared" si="56"/>
        <v>14.919005401848453</v>
      </c>
      <c r="G536" s="23">
        <f>'Emissions Factors'!$AB$39/1000</f>
        <v>0.49266147344102867</v>
      </c>
      <c r="H536" s="23">
        <f>'Emissions Factors'!$AE$39/1000</f>
        <v>0.32422903788805163</v>
      </c>
      <c r="I536" s="26">
        <f t="shared" si="61"/>
        <v>7350.019183549326</v>
      </c>
      <c r="J536" s="26">
        <f t="shared" si="62"/>
        <v>4837.1747676879695</v>
      </c>
      <c r="K536" s="23">
        <f t="shared" si="57"/>
        <v>4.2043480497861134</v>
      </c>
      <c r="L536" s="23">
        <f t="shared" si="57"/>
        <v>2.7669541797280988</v>
      </c>
      <c r="M536" s="26">
        <f>K536*'Social Cost of Carbon'!$C$5</f>
        <v>420.43480497861134</v>
      </c>
      <c r="N536" s="26">
        <f>L536*'Social Cost of Carbon'!$C$5</f>
        <v>276.69541797280988</v>
      </c>
      <c r="O536" s="23">
        <f t="shared" si="58"/>
        <v>0.15474115092409638</v>
      </c>
      <c r="P536" s="23">
        <f t="shared" si="59"/>
        <v>0.10183782818531087</v>
      </c>
      <c r="Q536" s="27"/>
    </row>
    <row r="537" spans="1:17" x14ac:dyDescent="0.25">
      <c r="A537" s="24">
        <f t="shared" si="60"/>
        <v>2017</v>
      </c>
      <c r="B537" s="32">
        <v>42900</v>
      </c>
      <c r="C537" s="28">
        <f>'Bitcoin Data'!C537</f>
        <v>2506.3701169999999</v>
      </c>
      <c r="D537" s="26">
        <f>'Bitcoin Data'!K537</f>
        <v>1748.1587679643003</v>
      </c>
      <c r="E537" s="25">
        <f>'Bitcoin Data'!J537</f>
        <v>9321.570598672266</v>
      </c>
      <c r="F537" s="25">
        <f t="shared" si="56"/>
        <v>16.295585373267155</v>
      </c>
      <c r="G537" s="23">
        <f>'Emissions Factors'!$AB$39/1000</f>
        <v>0.49266147344102867</v>
      </c>
      <c r="H537" s="23">
        <f>'Emissions Factors'!$AE$39/1000</f>
        <v>0.32422903788805163</v>
      </c>
      <c r="I537" s="26">
        <f t="shared" si="61"/>
        <v>8028.2071005778716</v>
      </c>
      <c r="J537" s="26">
        <f t="shared" si="62"/>
        <v>5283.5019673970164</v>
      </c>
      <c r="K537" s="23">
        <f t="shared" si="57"/>
        <v>4.5923787059264507</v>
      </c>
      <c r="L537" s="23">
        <f t="shared" si="57"/>
        <v>3.0223238668130583</v>
      </c>
      <c r="M537" s="26">
        <f>K537*'Social Cost of Carbon'!$C$5</f>
        <v>459.23787059264509</v>
      </c>
      <c r="N537" s="26">
        <f>L537*'Social Cost of Carbon'!$C$5</f>
        <v>302.23238668130585</v>
      </c>
      <c r="O537" s="23">
        <f t="shared" si="58"/>
        <v>0.18322827401977243</v>
      </c>
      <c r="P537" s="23">
        <f t="shared" si="59"/>
        <v>0.12058569667398643</v>
      </c>
      <c r="Q537" s="27"/>
    </row>
    <row r="538" spans="1:17" x14ac:dyDescent="0.25">
      <c r="A538" s="24">
        <f t="shared" si="60"/>
        <v>2017</v>
      </c>
      <c r="B538" s="32">
        <v>42901</v>
      </c>
      <c r="C538" s="28">
        <f>'Bitcoin Data'!C538</f>
        <v>2464.580078</v>
      </c>
      <c r="D538" s="26">
        <f>'Bitcoin Data'!K538</f>
        <v>1903.4454159035161</v>
      </c>
      <c r="E538" s="25">
        <f>'Bitcoin Data'!J538</f>
        <v>8276.8774077238631</v>
      </c>
      <c r="F538" s="25">
        <f t="shared" si="56"/>
        <v>15.754584359727364</v>
      </c>
      <c r="G538" s="23">
        <f>'Emissions Factors'!$AB$39/1000</f>
        <v>0.49266147344102867</v>
      </c>
      <c r="H538" s="23">
        <f>'Emissions Factors'!$AE$39/1000</f>
        <v>0.32422903788805163</v>
      </c>
      <c r="I538" s="26">
        <f t="shared" si="61"/>
        <v>7761.6767441142683</v>
      </c>
      <c r="J538" s="26">
        <f t="shared" si="62"/>
        <v>5108.0937292805493</v>
      </c>
      <c r="K538" s="23">
        <f t="shared" si="57"/>
        <v>4.0776986191800004</v>
      </c>
      <c r="L538" s="23">
        <f t="shared" si="57"/>
        <v>2.6836039986236591</v>
      </c>
      <c r="M538" s="26">
        <f>K538*'Social Cost of Carbon'!$C$5</f>
        <v>407.76986191800006</v>
      </c>
      <c r="N538" s="26">
        <f>L538*'Social Cost of Carbon'!$C$5</f>
        <v>268.36039986236591</v>
      </c>
      <c r="O538" s="23">
        <f t="shared" si="58"/>
        <v>0.1654520644542839</v>
      </c>
      <c r="P538" s="23">
        <f t="shared" si="59"/>
        <v>0.10888686566035202</v>
      </c>
      <c r="Q538" s="27"/>
    </row>
    <row r="539" spans="1:17" x14ac:dyDescent="0.25">
      <c r="A539" s="24">
        <f t="shared" si="60"/>
        <v>2017</v>
      </c>
      <c r="B539" s="32">
        <v>42902</v>
      </c>
      <c r="C539" s="28">
        <f>'Bitcoin Data'!C539</f>
        <v>2518.5600589999999</v>
      </c>
      <c r="D539" s="26">
        <f>'Bitcoin Data'!K539</f>
        <v>1860.7899975552687</v>
      </c>
      <c r="E539" s="25">
        <f>'Bitcoin Data'!J539</f>
        <v>8692.8366391202489</v>
      </c>
      <c r="F539" s="25">
        <f t="shared" si="56"/>
        <v>16.175543468456919</v>
      </c>
      <c r="G539" s="23">
        <f>'Emissions Factors'!$AB$39/1000</f>
        <v>0.49266147344102867</v>
      </c>
      <c r="H539" s="23">
        <f>'Emissions Factors'!$AE$39/1000</f>
        <v>0.32422903788805163</v>
      </c>
      <c r="I539" s="26">
        <f t="shared" si="61"/>
        <v>7969.0670788793932</v>
      </c>
      <c r="J539" s="26">
        <f t="shared" si="62"/>
        <v>5244.5808960941449</v>
      </c>
      <c r="K539" s="23">
        <f t="shared" si="57"/>
        <v>4.2826257070111415</v>
      </c>
      <c r="L539" s="23">
        <f t="shared" si="57"/>
        <v>2.8184700600199628</v>
      </c>
      <c r="M539" s="26">
        <f>K539*'Social Cost of Carbon'!$C$5</f>
        <v>428.26257070111416</v>
      </c>
      <c r="N539" s="26">
        <f>L539*'Social Cost of Carbon'!$C$5</f>
        <v>281.84700600199631</v>
      </c>
      <c r="O539" s="23">
        <f t="shared" si="58"/>
        <v>0.17004262779866239</v>
      </c>
      <c r="P539" s="23">
        <f t="shared" si="59"/>
        <v>0.11190799480632767</v>
      </c>
      <c r="Q539" s="27"/>
    </row>
    <row r="540" spans="1:17" x14ac:dyDescent="0.25">
      <c r="A540" s="24">
        <f t="shared" si="60"/>
        <v>2017</v>
      </c>
      <c r="B540" s="32">
        <v>42903</v>
      </c>
      <c r="C540" s="28">
        <f>'Bitcoin Data'!C540</f>
        <v>2655.8798830000001</v>
      </c>
      <c r="D540" s="26">
        <f>'Bitcoin Data'!K540</f>
        <v>1829.674374043394</v>
      </c>
      <c r="E540" s="25">
        <f>'Bitcoin Data'!J540</f>
        <v>8835.9199999567645</v>
      </c>
      <c r="F540" s="25">
        <f t="shared" si="56"/>
        <v>16.166856395018399</v>
      </c>
      <c r="G540" s="23">
        <f>'Emissions Factors'!$AB$39/1000</f>
        <v>0.49266147344102867</v>
      </c>
      <c r="H540" s="23">
        <f>'Emissions Factors'!$AE$39/1000</f>
        <v>0.32422903788805163</v>
      </c>
      <c r="I540" s="26">
        <f t="shared" si="61"/>
        <v>7964.7872924792819</v>
      </c>
      <c r="J540" s="26">
        <f t="shared" si="62"/>
        <v>5241.7642946311107</v>
      </c>
      <c r="K540" s="23">
        <f t="shared" si="57"/>
        <v>4.3531173663857539</v>
      </c>
      <c r="L540" s="23">
        <f t="shared" si="57"/>
        <v>2.8648618404417747</v>
      </c>
      <c r="M540" s="26">
        <f>K540*'Social Cost of Carbon'!$C$5</f>
        <v>435.31173663857538</v>
      </c>
      <c r="N540" s="26">
        <f>L540*'Social Cost of Carbon'!$C$5</f>
        <v>286.48618404417749</v>
      </c>
      <c r="O540" s="23">
        <f t="shared" si="58"/>
        <v>0.16390490376652903</v>
      </c>
      <c r="P540" s="23">
        <f t="shared" si="59"/>
        <v>0.1078686524484577</v>
      </c>
      <c r="Q540" s="27"/>
    </row>
    <row r="541" spans="1:17" x14ac:dyDescent="0.25">
      <c r="A541" s="24">
        <f t="shared" si="60"/>
        <v>2017</v>
      </c>
      <c r="B541" s="32">
        <v>42904</v>
      </c>
      <c r="C541" s="28">
        <f>'Bitcoin Data'!C541</f>
        <v>2548.290039</v>
      </c>
      <c r="D541" s="26">
        <f>'Bitcoin Data'!K541</f>
        <v>1785.4292555011007</v>
      </c>
      <c r="E541" s="25">
        <f>'Bitcoin Data'!J541</f>
        <v>9424.5056370275652</v>
      </c>
      <c r="F541" s="25">
        <f t="shared" si="56"/>
        <v>16.826788082984052</v>
      </c>
      <c r="G541" s="23">
        <f>'Emissions Factors'!$AB$39/1000</f>
        <v>0.49266147344102867</v>
      </c>
      <c r="H541" s="23">
        <f>'Emissions Factors'!$AE$39/1000</f>
        <v>0.32422903788805163</v>
      </c>
      <c r="I541" s="26">
        <f t="shared" si="61"/>
        <v>8289.910210242866</v>
      </c>
      <c r="J541" s="26">
        <f t="shared" si="62"/>
        <v>5455.733310892052</v>
      </c>
      <c r="K541" s="23">
        <f t="shared" si="57"/>
        <v>4.6430908335912813</v>
      </c>
      <c r="L541" s="23">
        <f t="shared" si="57"/>
        <v>3.0556983952639665</v>
      </c>
      <c r="M541" s="26">
        <f>K541*'Social Cost of Carbon'!$C$5</f>
        <v>464.30908335912812</v>
      </c>
      <c r="N541" s="26">
        <f>L541*'Social Cost of Carbon'!$C$5</f>
        <v>305.56983952639666</v>
      </c>
      <c r="O541" s="23">
        <f t="shared" si="58"/>
        <v>0.18220417466346661</v>
      </c>
      <c r="P541" s="23">
        <f t="shared" si="59"/>
        <v>0.11991171917240173</v>
      </c>
      <c r="Q541" s="27"/>
    </row>
    <row r="542" spans="1:17" x14ac:dyDescent="0.25">
      <c r="A542" s="24">
        <f t="shared" si="60"/>
        <v>2017</v>
      </c>
      <c r="B542" s="32">
        <v>42905</v>
      </c>
      <c r="C542" s="28">
        <f>'Bitcoin Data'!C542</f>
        <v>2589.6000979999999</v>
      </c>
      <c r="D542" s="26">
        <f>'Bitcoin Data'!K542</f>
        <v>1890.8483773348635</v>
      </c>
      <c r="E542" s="25">
        <f>'Bitcoin Data'!J542</f>
        <v>8128.5551887673546</v>
      </c>
      <c r="F542" s="25">
        <f t="shared" si="56"/>
        <v>15.369865388757637</v>
      </c>
      <c r="G542" s="23">
        <f>'Emissions Factors'!$AB$39/1000</f>
        <v>0.49266147344102867</v>
      </c>
      <c r="H542" s="23">
        <f>'Emissions Factors'!$AE$39/1000</f>
        <v>0.32422903788805163</v>
      </c>
      <c r="I542" s="26">
        <f t="shared" si="61"/>
        <v>7572.1405290156063</v>
      </c>
      <c r="J542" s="26">
        <f t="shared" si="62"/>
        <v>4983.3566674657532</v>
      </c>
      <c r="K542" s="23">
        <f t="shared" si="57"/>
        <v>4.004625976244844</v>
      </c>
      <c r="L542" s="23">
        <f t="shared" si="57"/>
        <v>2.6355136282739688</v>
      </c>
      <c r="M542" s="26">
        <f>K542*'Social Cost of Carbon'!$C$5</f>
        <v>400.46259762448437</v>
      </c>
      <c r="N542" s="26">
        <f>L542*'Social Cost of Carbon'!$C$5</f>
        <v>263.55136282739687</v>
      </c>
      <c r="O542" s="23">
        <f t="shared" si="58"/>
        <v>0.1546426407435533</v>
      </c>
      <c r="P542" s="23">
        <f t="shared" si="59"/>
        <v>0.10177299693143466</v>
      </c>
      <c r="Q542" s="27"/>
    </row>
    <row r="543" spans="1:17" x14ac:dyDescent="0.25">
      <c r="A543" s="24">
        <f t="shared" si="60"/>
        <v>2017</v>
      </c>
      <c r="B543" s="32">
        <v>42906</v>
      </c>
      <c r="C543" s="28">
        <f>'Bitcoin Data'!C543</f>
        <v>2721.790039</v>
      </c>
      <c r="D543" s="26">
        <f>'Bitcoin Data'!K543</f>
        <v>1732.7613267761965</v>
      </c>
      <c r="E543" s="25">
        <f>'Bitcoin Data'!J543</f>
        <v>8993.8774644531804</v>
      </c>
      <c r="F543" s="25">
        <f t="shared" si="56"/>
        <v>15.584243048168426</v>
      </c>
      <c r="G543" s="23">
        <f>'Emissions Factors'!$AB$39/1000</f>
        <v>0.49266147344102867</v>
      </c>
      <c r="H543" s="23">
        <f>'Emissions Factors'!$AE$39/1000</f>
        <v>0.32422903788805163</v>
      </c>
      <c r="I543" s="26">
        <f t="shared" si="61"/>
        <v>7677.7561425737649</v>
      </c>
      <c r="J543" s="26">
        <f t="shared" si="62"/>
        <v>5052.8641297212062</v>
      </c>
      <c r="K543" s="23">
        <f t="shared" si="57"/>
        <v>4.4309369235855662</v>
      </c>
      <c r="L543" s="23">
        <f t="shared" si="57"/>
        <v>2.916076237182684</v>
      </c>
      <c r="M543" s="26">
        <f>K543*'Social Cost of Carbon'!$C$5</f>
        <v>443.09369235855661</v>
      </c>
      <c r="N543" s="26">
        <f>L543*'Social Cost of Carbon'!$C$5</f>
        <v>291.60762371826843</v>
      </c>
      <c r="O543" s="23">
        <f t="shared" si="58"/>
        <v>0.16279495699872265</v>
      </c>
      <c r="P543" s="23">
        <f t="shared" si="59"/>
        <v>0.10713817728034841</v>
      </c>
      <c r="Q543" s="27"/>
    </row>
    <row r="544" spans="1:17" x14ac:dyDescent="0.25">
      <c r="A544" s="24">
        <f t="shared" si="60"/>
        <v>2017</v>
      </c>
      <c r="B544" s="32">
        <v>42907</v>
      </c>
      <c r="C544" s="28">
        <f>'Bitcoin Data'!C544</f>
        <v>2689.1000979999999</v>
      </c>
      <c r="D544" s="26">
        <f>'Bitcoin Data'!K544</f>
        <v>1741.5141498024727</v>
      </c>
      <c r="E544" s="25">
        <f>'Bitcoin Data'!J544</f>
        <v>8879.9837169148068</v>
      </c>
      <c r="F544" s="25">
        <f t="shared" si="56"/>
        <v>15.464617293022693</v>
      </c>
      <c r="G544" s="23">
        <f>'Emissions Factors'!$AB$39/1000</f>
        <v>0.49266147344102867</v>
      </c>
      <c r="H544" s="23">
        <f>'Emissions Factors'!$AE$39/1000</f>
        <v>0.32422903788805163</v>
      </c>
      <c r="I544" s="26">
        <f t="shared" si="61"/>
        <v>7618.8211417821722</v>
      </c>
      <c r="J544" s="26">
        <f t="shared" si="62"/>
        <v>5014.0779862236732</v>
      </c>
      <c r="K544" s="23">
        <f t="shared" si="57"/>
        <v>4.3748258621075911</v>
      </c>
      <c r="L544" s="23">
        <f t="shared" si="57"/>
        <v>2.8791485769968528</v>
      </c>
      <c r="M544" s="26">
        <f>K544*'Social Cost of Carbon'!$C$5</f>
        <v>437.48258621075911</v>
      </c>
      <c r="N544" s="26">
        <f>L544*'Social Cost of Carbon'!$C$5</f>
        <v>287.91485769968529</v>
      </c>
      <c r="O544" s="23">
        <f t="shared" si="58"/>
        <v>0.16268735646402074</v>
      </c>
      <c r="P544" s="23">
        <f t="shared" si="59"/>
        <v>0.10706736350715246</v>
      </c>
      <c r="Q544" s="27"/>
    </row>
    <row r="545" spans="1:17" x14ac:dyDescent="0.25">
      <c r="A545" s="24">
        <f t="shared" si="60"/>
        <v>2017</v>
      </c>
      <c r="B545" s="32">
        <v>42908</v>
      </c>
      <c r="C545" s="28">
        <f>'Bitcoin Data'!C545</f>
        <v>2705.4099120000001</v>
      </c>
      <c r="D545" s="26">
        <f>'Bitcoin Data'!K545</f>
        <v>1735.2506010726922</v>
      </c>
      <c r="E545" s="25">
        <f>'Bitcoin Data'!J545</f>
        <v>10252.950373944024</v>
      </c>
      <c r="F545" s="25">
        <f t="shared" si="56"/>
        <v>17.791438299154851</v>
      </c>
      <c r="G545" s="23">
        <f>'Emissions Factors'!$AB$39/1000</f>
        <v>0.49266147344102867</v>
      </c>
      <c r="H545" s="23">
        <f>'Emissions Factors'!$AE$39/1000</f>
        <v>0.32422903788805163</v>
      </c>
      <c r="I545" s="26">
        <f t="shared" si="61"/>
        <v>8765.1562070967775</v>
      </c>
      <c r="J545" s="26">
        <f t="shared" si="62"/>
        <v>5768.5009223796114</v>
      </c>
      <c r="K545" s="23">
        <f t="shared" si="57"/>
        <v>5.0512336383450096</v>
      </c>
      <c r="L545" s="23">
        <f t="shared" si="57"/>
        <v>3.3243042352578098</v>
      </c>
      <c r="M545" s="26">
        <f>K545*'Social Cost of Carbon'!$C$5</f>
        <v>505.12336383450094</v>
      </c>
      <c r="N545" s="26">
        <f>L545*'Social Cost of Carbon'!$C$5</f>
        <v>332.43042352578101</v>
      </c>
      <c r="O545" s="23">
        <f t="shared" si="58"/>
        <v>0.18670862466866756</v>
      </c>
      <c r="P545" s="23">
        <f t="shared" si="59"/>
        <v>0.12287617564024841</v>
      </c>
      <c r="Q545" s="27"/>
    </row>
    <row r="546" spans="1:17" x14ac:dyDescent="0.25">
      <c r="A546" s="24">
        <f t="shared" si="60"/>
        <v>2017</v>
      </c>
      <c r="B546" s="32">
        <v>42909</v>
      </c>
      <c r="C546" s="28">
        <f>'Bitcoin Data'!C546</f>
        <v>2744.9099120000001</v>
      </c>
      <c r="D546" s="26">
        <f>'Bitcoin Data'!K546</f>
        <v>2047.7330362856403</v>
      </c>
      <c r="E546" s="25">
        <f>'Bitcoin Data'!J546</f>
        <v>7923.8691390681333</v>
      </c>
      <c r="F546" s="25">
        <f t="shared" si="56"/>
        <v>16.22596861127407</v>
      </c>
      <c r="G546" s="23">
        <f>'Emissions Factors'!$AB$39/1000</f>
        <v>0.49266147344102867</v>
      </c>
      <c r="H546" s="23">
        <f>'Emissions Factors'!$AE$39/1000</f>
        <v>0.32422903788805163</v>
      </c>
      <c r="I546" s="26">
        <f t="shared" si="61"/>
        <v>7993.9096040381646</v>
      </c>
      <c r="J546" s="26">
        <f t="shared" si="62"/>
        <v>5260.9301916351169</v>
      </c>
      <c r="K546" s="23">
        <f t="shared" si="57"/>
        <v>3.9037850454072016</v>
      </c>
      <c r="L546" s="23">
        <f t="shared" si="57"/>
        <v>2.5691484673108849</v>
      </c>
      <c r="M546" s="26">
        <f>K546*'Social Cost of Carbon'!$C$5</f>
        <v>390.37850454072014</v>
      </c>
      <c r="N546" s="26">
        <f>L546*'Social Cost of Carbon'!$C$5</f>
        <v>256.91484673108846</v>
      </c>
      <c r="O546" s="23">
        <f t="shared" si="58"/>
        <v>0.14221905893307879</v>
      </c>
      <c r="P546" s="23">
        <f t="shared" si="59"/>
        <v>9.3596822834850268E-2</v>
      </c>
      <c r="Q546" s="27"/>
    </row>
    <row r="547" spans="1:17" x14ac:dyDescent="0.25">
      <c r="A547" s="24">
        <f t="shared" si="60"/>
        <v>2017</v>
      </c>
      <c r="B547" s="32">
        <v>42910</v>
      </c>
      <c r="C547" s="28">
        <f>'Bitcoin Data'!C547</f>
        <v>2608.719971</v>
      </c>
      <c r="D547" s="26">
        <f>'Bitcoin Data'!K547</f>
        <v>1785.7911367317233</v>
      </c>
      <c r="E547" s="25">
        <f>'Bitcoin Data'!J547</f>
        <v>7588.4598879190899</v>
      </c>
      <c r="F547" s="25">
        <f t="shared" si="56"/>
        <v>13.551404409290118</v>
      </c>
      <c r="G547" s="23">
        <f>'Emissions Factors'!$AB$39/1000</f>
        <v>0.49266147344102867</v>
      </c>
      <c r="H547" s="23">
        <f>'Emissions Factors'!$AE$39/1000</f>
        <v>0.32422903788805163</v>
      </c>
      <c r="I547" s="26">
        <f t="shared" si="61"/>
        <v>6676.2548634761224</v>
      </c>
      <c r="J547" s="26">
        <f t="shared" si="62"/>
        <v>4393.7588136560362</v>
      </c>
      <c r="K547" s="23">
        <f t="shared" si="57"/>
        <v>3.7385418295303618</v>
      </c>
      <c r="L547" s="23">
        <f t="shared" si="57"/>
        <v>2.4603990485120786</v>
      </c>
      <c r="M547" s="26">
        <f>K547*'Social Cost of Carbon'!$C$5</f>
        <v>373.85418295303617</v>
      </c>
      <c r="N547" s="26">
        <f>L547*'Social Cost of Carbon'!$C$5</f>
        <v>246.03990485120787</v>
      </c>
      <c r="O547" s="23">
        <f t="shared" si="58"/>
        <v>0.14330943417040148</v>
      </c>
      <c r="P547" s="23">
        <f t="shared" si="59"/>
        <v>9.4314417640193646E-2</v>
      </c>
      <c r="Q547" s="27"/>
    </row>
    <row r="548" spans="1:17" x14ac:dyDescent="0.25">
      <c r="A548" s="24">
        <f t="shared" si="60"/>
        <v>2017</v>
      </c>
      <c r="B548" s="32">
        <v>42911</v>
      </c>
      <c r="C548" s="28">
        <f>'Bitcoin Data'!C548</f>
        <v>2589.4099120000001</v>
      </c>
      <c r="D548" s="26">
        <f>'Bitcoin Data'!K548</f>
        <v>1523.3602719295304</v>
      </c>
      <c r="E548" s="25">
        <f>'Bitcoin Data'!J548</f>
        <v>10348.487844690097</v>
      </c>
      <c r="F548" s="25">
        <f t="shared" si="56"/>
        <v>15.764475257146547</v>
      </c>
      <c r="G548" s="23">
        <f>'Emissions Factors'!$AB$39/1000</f>
        <v>0.49266147344102867</v>
      </c>
      <c r="H548" s="23">
        <f>'Emissions Factors'!$AE$39/1000</f>
        <v>0.32422903788805163</v>
      </c>
      <c r="I548" s="26">
        <f t="shared" si="61"/>
        <v>7766.5496082104573</v>
      </c>
      <c r="J548" s="26">
        <f t="shared" si="62"/>
        <v>5111.3006454346205</v>
      </c>
      <c r="K548" s="23">
        <f t="shared" si="57"/>
        <v>5.0983012694515981</v>
      </c>
      <c r="L548" s="23">
        <f t="shared" si="57"/>
        <v>3.3552802574800671</v>
      </c>
      <c r="M548" s="26">
        <f>K548*'Social Cost of Carbon'!$C$5</f>
        <v>509.8301269451598</v>
      </c>
      <c r="N548" s="26">
        <f>L548*'Social Cost of Carbon'!$C$5</f>
        <v>335.52802574800671</v>
      </c>
      <c r="O548" s="23">
        <f t="shared" si="58"/>
        <v>0.19689046704520369</v>
      </c>
      <c r="P548" s="23">
        <f t="shared" si="59"/>
        <v>0.12957702223702877</v>
      </c>
      <c r="Q548" s="27"/>
    </row>
    <row r="549" spans="1:17" x14ac:dyDescent="0.25">
      <c r="A549" s="24">
        <f t="shared" si="60"/>
        <v>2017</v>
      </c>
      <c r="B549" s="32">
        <v>42912</v>
      </c>
      <c r="C549" s="28">
        <f>'Bitcoin Data'!C549</f>
        <v>2478.4499510000001</v>
      </c>
      <c r="D549" s="26">
        <f>'Bitcoin Data'!K549</f>
        <v>1782.9241071428617</v>
      </c>
      <c r="E549" s="25">
        <f>'Bitcoin Data'!J549</f>
        <v>8152.6033470481298</v>
      </c>
      <c r="F549" s="25">
        <f t="shared" si="56"/>
        <v>14.535473043425693</v>
      </c>
      <c r="G549" s="23">
        <f>'Emissions Factors'!$AB$39/1000</f>
        <v>0.49266147344102867</v>
      </c>
      <c r="H549" s="23">
        <f>'Emissions Factors'!$AE$39/1000</f>
        <v>0.32422903788805163</v>
      </c>
      <c r="I549" s="26">
        <f t="shared" si="61"/>
        <v>7161.0675667364549</v>
      </c>
      <c r="J549" s="26">
        <f t="shared" si="62"/>
        <v>4712.8224401176221</v>
      </c>
      <c r="K549" s="23">
        <f t="shared" si="57"/>
        <v>4.0164735773369937</v>
      </c>
      <c r="L549" s="23">
        <f t="shared" si="57"/>
        <v>2.6433107394963247</v>
      </c>
      <c r="M549" s="26">
        <f>K549*'Social Cost of Carbon'!$C$5</f>
        <v>401.64735773369938</v>
      </c>
      <c r="N549" s="26">
        <f>L549*'Social Cost of Carbon'!$C$5</f>
        <v>264.33107394963247</v>
      </c>
      <c r="O549" s="23">
        <f t="shared" si="58"/>
        <v>0.16205586785064735</v>
      </c>
      <c r="P549" s="23">
        <f t="shared" si="59"/>
        <v>0.1066517699269984</v>
      </c>
      <c r="Q549" s="27"/>
    </row>
    <row r="550" spans="1:17" x14ac:dyDescent="0.25">
      <c r="A550" s="24">
        <f t="shared" si="60"/>
        <v>2017</v>
      </c>
      <c r="B550" s="32">
        <v>42913</v>
      </c>
      <c r="C550" s="28">
        <f>'Bitcoin Data'!C550</f>
        <v>2552.4499510000001</v>
      </c>
      <c r="D550" s="26">
        <f>'Bitcoin Data'!K550</f>
        <v>1635.3233543316246</v>
      </c>
      <c r="E550" s="25">
        <f>'Bitcoin Data'!J550</f>
        <v>10646.836561994998</v>
      </c>
      <c r="F550" s="25">
        <f t="shared" si="56"/>
        <v>17.411020479582241</v>
      </c>
      <c r="G550" s="23">
        <f>'Emissions Factors'!$AB$39/1000</f>
        <v>0.49266147344102867</v>
      </c>
      <c r="H550" s="23">
        <f>'Emissions Factors'!$AE$39/1000</f>
        <v>0.32422903788805163</v>
      </c>
      <c r="I550" s="26">
        <f t="shared" si="61"/>
        <v>8577.7390035829121</v>
      </c>
      <c r="J550" s="26">
        <f t="shared" si="62"/>
        <v>5645.1584187441131</v>
      </c>
      <c r="K550" s="23">
        <f t="shared" si="57"/>
        <v>5.2452861881182713</v>
      </c>
      <c r="L550" s="23">
        <f t="shared" si="57"/>
        <v>3.4520135750469696</v>
      </c>
      <c r="M550" s="26">
        <f>K550*'Social Cost of Carbon'!$C$5</f>
        <v>524.52861881182707</v>
      </c>
      <c r="N550" s="26">
        <f>L550*'Social Cost of Carbon'!$C$5</f>
        <v>345.20135750469694</v>
      </c>
      <c r="O550" s="23">
        <f t="shared" si="58"/>
        <v>0.20550006028769613</v>
      </c>
      <c r="P550" s="23">
        <f t="shared" si="59"/>
        <v>0.13524314448142413</v>
      </c>
      <c r="Q550" s="27"/>
    </row>
    <row r="551" spans="1:17" x14ac:dyDescent="0.25">
      <c r="A551" s="24">
        <f t="shared" si="60"/>
        <v>2017</v>
      </c>
      <c r="B551" s="32">
        <v>42914</v>
      </c>
      <c r="C551" s="28">
        <f>'Bitcoin Data'!C551</f>
        <v>2574.790039</v>
      </c>
      <c r="D551" s="26">
        <f>'Bitcoin Data'!K551</f>
        <v>1967.0305448892709</v>
      </c>
      <c r="E551" s="25">
        <f>'Bitcoin Data'!J551</f>
        <v>6761.785902873552</v>
      </c>
      <c r="F551" s="25">
        <f t="shared" si="56"/>
        <v>13.300639408953954</v>
      </c>
      <c r="G551" s="23">
        <f>'Emissions Factors'!$AB$39/1000</f>
        <v>0.49266147344102867</v>
      </c>
      <c r="H551" s="23">
        <f>'Emissions Factors'!$AE$39/1000</f>
        <v>0.32422903788805163</v>
      </c>
      <c r="I551" s="26">
        <f t="shared" si="61"/>
        <v>6552.7126089230669</v>
      </c>
      <c r="J551" s="26">
        <f t="shared" si="62"/>
        <v>4312.4535188610444</v>
      </c>
      <c r="K551" s="23">
        <f t="shared" si="57"/>
        <v>3.3312714060024606</v>
      </c>
      <c r="L551" s="23">
        <f t="shared" si="57"/>
        <v>2.1923673376936823</v>
      </c>
      <c r="M551" s="26">
        <f>K551*'Social Cost of Carbon'!$C$5</f>
        <v>333.12714060024604</v>
      </c>
      <c r="N551" s="26">
        <f>L551*'Social Cost of Carbon'!$C$5</f>
        <v>219.23673376936824</v>
      </c>
      <c r="O551" s="23">
        <f t="shared" si="58"/>
        <v>0.12938031278450429</v>
      </c>
      <c r="P551" s="23">
        <f t="shared" si="59"/>
        <v>8.5147421905716114E-2</v>
      </c>
      <c r="Q551" s="27"/>
    </row>
    <row r="552" spans="1:17" x14ac:dyDescent="0.25">
      <c r="A552" s="24">
        <f t="shared" si="60"/>
        <v>2017</v>
      </c>
      <c r="B552" s="32">
        <v>42915</v>
      </c>
      <c r="C552" s="28">
        <f>'Bitcoin Data'!C552</f>
        <v>2539.320068</v>
      </c>
      <c r="D552" s="26">
        <f>'Bitcoin Data'!K552</f>
        <v>1491.0262310170299</v>
      </c>
      <c r="E552" s="25">
        <f>'Bitcoin Data'!J552</f>
        <v>11441.775179043152</v>
      </c>
      <c r="F552" s="25">
        <f t="shared" si="56"/>
        <v>17.059986921352913</v>
      </c>
      <c r="G552" s="23">
        <f>'Emissions Factors'!$AB$39/1000</f>
        <v>0.49266147344102867</v>
      </c>
      <c r="H552" s="23">
        <f>'Emissions Factors'!$AE$39/1000</f>
        <v>0.32422903788805163</v>
      </c>
      <c r="I552" s="26">
        <f t="shared" si="61"/>
        <v>8404.7982935584041</v>
      </c>
      <c r="J552" s="26">
        <f t="shared" si="62"/>
        <v>5531.343145892999</v>
      </c>
      <c r="K552" s="23">
        <f t="shared" si="57"/>
        <v>5.6369218184883891</v>
      </c>
      <c r="L552" s="23">
        <f t="shared" si="57"/>
        <v>3.7097557580325509</v>
      </c>
      <c r="M552" s="26">
        <f>K552*'Social Cost of Carbon'!$C$5</f>
        <v>563.69218184883891</v>
      </c>
      <c r="N552" s="26">
        <f>L552*'Social Cost of Carbon'!$C$5</f>
        <v>370.97557580325508</v>
      </c>
      <c r="O552" s="23">
        <f t="shared" si="58"/>
        <v>0.22198547908645871</v>
      </c>
      <c r="P552" s="23">
        <f t="shared" si="59"/>
        <v>0.1460924837629626</v>
      </c>
      <c r="Q552" s="27"/>
    </row>
    <row r="553" spans="1:17" x14ac:dyDescent="0.25">
      <c r="A553" s="24">
        <f t="shared" si="60"/>
        <v>2017</v>
      </c>
      <c r="B553" s="32">
        <v>42916</v>
      </c>
      <c r="C553" s="28">
        <f>'Bitcoin Data'!C553</f>
        <v>2480.8400879999999</v>
      </c>
      <c r="D553" s="26">
        <f>'Bitcoin Data'!K553</f>
        <v>1927.0296261108356</v>
      </c>
      <c r="E553" s="25">
        <f>'Bitcoin Data'!J553</f>
        <v>9422.803381416481</v>
      </c>
      <c r="F553" s="25">
        <f t="shared" si="56"/>
        <v>18.15802127700692</v>
      </c>
      <c r="G553" s="23">
        <f>'Emissions Factors'!$AB$39/1000</f>
        <v>0.49266147344102867</v>
      </c>
      <c r="H553" s="23">
        <f>'Emissions Factors'!$AE$39/1000</f>
        <v>0.32422903788805163</v>
      </c>
      <c r="I553" s="26">
        <f t="shared" si="61"/>
        <v>8945.7575171037788</v>
      </c>
      <c r="J553" s="26">
        <f t="shared" si="62"/>
        <v>5887.3577685947248</v>
      </c>
      <c r="K553" s="23">
        <f t="shared" si="57"/>
        <v>4.6422521978337512</v>
      </c>
      <c r="L553" s="23">
        <f t="shared" si="57"/>
        <v>3.0551464745649453</v>
      </c>
      <c r="M553" s="26">
        <f>K553*'Social Cost of Carbon'!$C$5</f>
        <v>464.22521978337511</v>
      </c>
      <c r="N553" s="26">
        <f>L553*'Social Cost of Carbon'!$C$5</f>
        <v>305.51464745649452</v>
      </c>
      <c r="O553" s="23">
        <f t="shared" si="58"/>
        <v>0.18712420120461029</v>
      </c>
      <c r="P553" s="23">
        <f t="shared" si="59"/>
        <v>0.12314967374732882</v>
      </c>
      <c r="Q553" s="27"/>
    </row>
    <row r="554" spans="1:17" x14ac:dyDescent="0.25">
      <c r="A554" s="24">
        <f t="shared" si="60"/>
        <v>2017</v>
      </c>
      <c r="B554" s="32">
        <v>42917</v>
      </c>
      <c r="C554" s="28">
        <f>'Bitcoin Data'!C554</f>
        <v>2434.5500489999999</v>
      </c>
      <c r="D554" s="26">
        <f>'Bitcoin Data'!K554</f>
        <v>2062.1245284776242</v>
      </c>
      <c r="E554" s="25">
        <f>'Bitcoin Data'!J554</f>
        <v>10045.618244852341</v>
      </c>
      <c r="F554" s="25">
        <f t="shared" si="56"/>
        <v>20.715315786432352</v>
      </c>
      <c r="G554" s="23">
        <f>'Emissions Factors'!$AB$39/1000</f>
        <v>0.49266147344102867</v>
      </c>
      <c r="H554" s="23">
        <f>'Emissions Factors'!$AE$39/1000</f>
        <v>0.32422903788805163</v>
      </c>
      <c r="I554" s="26">
        <f t="shared" si="61"/>
        <v>10205.637998139964</v>
      </c>
      <c r="J554" s="26">
        <f t="shared" si="62"/>
        <v>6716.5069069821293</v>
      </c>
      <c r="K554" s="23">
        <f t="shared" si="57"/>
        <v>4.9490890861350341</v>
      </c>
      <c r="L554" s="23">
        <f t="shared" si="57"/>
        <v>3.2570811385191325</v>
      </c>
      <c r="M554" s="26">
        <f>K554*'Social Cost of Carbon'!$C$5</f>
        <v>494.9089086135034</v>
      </c>
      <c r="N554" s="26">
        <f>L554*'Social Cost of Carbon'!$C$5</f>
        <v>325.70811385191325</v>
      </c>
      <c r="O554" s="23">
        <f t="shared" si="58"/>
        <v>0.20328557583640106</v>
      </c>
      <c r="P554" s="23">
        <f t="shared" si="59"/>
        <v>0.13378575395716305</v>
      </c>
      <c r="Q554" s="27"/>
    </row>
    <row r="555" spans="1:17" x14ac:dyDescent="0.25">
      <c r="A555" s="24">
        <f t="shared" si="60"/>
        <v>2017</v>
      </c>
      <c r="B555" s="32">
        <v>42918</v>
      </c>
      <c r="C555" s="28">
        <f>'Bitcoin Data'!C555</f>
        <v>2506.469971</v>
      </c>
      <c r="D555" s="26">
        <f>'Bitcoin Data'!K555</f>
        <v>2350.1632057781817</v>
      </c>
      <c r="E555" s="25">
        <f>'Bitcoin Data'!J555</f>
        <v>7966.2018615603001</v>
      </c>
      <c r="F555" s="25">
        <f t="shared" si="56"/>
        <v>18.72187450484067</v>
      </c>
      <c r="G555" s="23">
        <f>'Emissions Factors'!$AB$39/1000</f>
        <v>0.49266147344102867</v>
      </c>
      <c r="H555" s="23">
        <f>'Emissions Factors'!$AE$39/1000</f>
        <v>0.32422903788805163</v>
      </c>
      <c r="I555" s="26">
        <f t="shared" si="61"/>
        <v>9223.5462791328337</v>
      </c>
      <c r="J555" s="26">
        <f t="shared" si="62"/>
        <v>6070.1753581653338</v>
      </c>
      <c r="K555" s="23">
        <f t="shared" si="57"/>
        <v>3.9246407468449629</v>
      </c>
      <c r="L555" s="23">
        <f t="shared" si="57"/>
        <v>2.5828739651957022</v>
      </c>
      <c r="M555" s="26">
        <f>K555*'Social Cost of Carbon'!$C$5</f>
        <v>392.46407468449627</v>
      </c>
      <c r="N555" s="26">
        <f>L555*'Social Cost of Carbon'!$C$5</f>
        <v>258.28739651957022</v>
      </c>
      <c r="O555" s="23">
        <f t="shared" si="58"/>
        <v>0.1565804016107625</v>
      </c>
      <c r="P555" s="23">
        <f t="shared" si="59"/>
        <v>0.10304827087815537</v>
      </c>
      <c r="Q555" s="27"/>
    </row>
    <row r="556" spans="1:17" x14ac:dyDescent="0.25">
      <c r="A556" s="24">
        <f t="shared" si="60"/>
        <v>2017</v>
      </c>
      <c r="B556" s="32">
        <v>42919</v>
      </c>
      <c r="C556" s="28">
        <f>'Bitcoin Data'!C556</f>
        <v>2564.0600589999999</v>
      </c>
      <c r="D556" s="26">
        <f>'Bitcoin Data'!K556</f>
        <v>2115.3048527581923</v>
      </c>
      <c r="E556" s="25">
        <f>'Bitcoin Data'!J556</f>
        <v>7961.3290302989853</v>
      </c>
      <c r="F556" s="25">
        <f t="shared" si="56"/>
        <v>16.840637932196117</v>
      </c>
      <c r="G556" s="23">
        <f>'Emissions Factors'!$AB$39/1000</f>
        <v>0.49266147344102867</v>
      </c>
      <c r="H556" s="23">
        <f>'Emissions Factors'!$AE$39/1000</f>
        <v>0.32422903788805163</v>
      </c>
      <c r="I556" s="26">
        <f t="shared" si="61"/>
        <v>8296.7334973626166</v>
      </c>
      <c r="J556" s="26">
        <f t="shared" si="62"/>
        <v>5460.2238341769744</v>
      </c>
      <c r="K556" s="23">
        <f t="shared" si="57"/>
        <v>3.9222400906159343</v>
      </c>
      <c r="L556" s="23">
        <f t="shared" si="57"/>
        <v>2.581294051804055</v>
      </c>
      <c r="M556" s="26">
        <f>K556*'Social Cost of Carbon'!$C$5</f>
        <v>392.22400906159345</v>
      </c>
      <c r="N556" s="26">
        <f>L556*'Social Cost of Carbon'!$C$5</f>
        <v>258.12940518040551</v>
      </c>
      <c r="O556" s="23">
        <f t="shared" si="58"/>
        <v>0.15296989931451269</v>
      </c>
      <c r="P556" s="23">
        <f t="shared" si="59"/>
        <v>0.10067213686136418</v>
      </c>
      <c r="Q556" s="27"/>
    </row>
    <row r="557" spans="1:17" x14ac:dyDescent="0.25">
      <c r="A557" s="24">
        <f t="shared" si="60"/>
        <v>2017</v>
      </c>
      <c r="B557" s="32">
        <v>42920</v>
      </c>
      <c r="C557" s="28">
        <f>'Bitcoin Data'!C557</f>
        <v>2601.639893</v>
      </c>
      <c r="D557" s="26">
        <f>'Bitcoin Data'!K557</f>
        <v>1932.5185661657226</v>
      </c>
      <c r="E557" s="25">
        <f>'Bitcoin Data'!J557</f>
        <v>8481.9635331193876</v>
      </c>
      <c r="F557" s="25">
        <f t="shared" si="56"/>
        <v>16.391552005293825</v>
      </c>
      <c r="G557" s="23">
        <f>'Emissions Factors'!$AB$39/1000</f>
        <v>0.49266147344102867</v>
      </c>
      <c r="H557" s="23">
        <f>'Emissions Factors'!$AE$39/1000</f>
        <v>0.32422903788805163</v>
      </c>
      <c r="I557" s="26">
        <f t="shared" si="61"/>
        <v>8075.4861629133038</v>
      </c>
      <c r="J557" s="26">
        <f t="shared" si="62"/>
        <v>5314.6171361683801</v>
      </c>
      <c r="K557" s="23">
        <f t="shared" si="57"/>
        <v>4.1787366518996709</v>
      </c>
      <c r="L557" s="23">
        <f t="shared" si="57"/>
        <v>2.7500988757448379</v>
      </c>
      <c r="M557" s="26">
        <f>K557*'Social Cost of Carbon'!$C$5</f>
        <v>417.87366518996708</v>
      </c>
      <c r="N557" s="26">
        <f>L557*'Social Cost of Carbon'!$C$5</f>
        <v>275.0098875744838</v>
      </c>
      <c r="O557" s="23">
        <f t="shared" si="58"/>
        <v>0.16061933333444894</v>
      </c>
      <c r="P557" s="23">
        <f t="shared" si="59"/>
        <v>0.10570636171225246</v>
      </c>
      <c r="Q557" s="27"/>
    </row>
    <row r="558" spans="1:17" x14ac:dyDescent="0.25">
      <c r="A558" s="24">
        <f t="shared" si="60"/>
        <v>2017</v>
      </c>
      <c r="B558" s="32">
        <v>42921</v>
      </c>
      <c r="C558" s="28">
        <f>'Bitcoin Data'!C558</f>
        <v>2601.98999</v>
      </c>
      <c r="D558" s="26">
        <f>'Bitcoin Data'!K558</f>
        <v>1846.7682702901229</v>
      </c>
      <c r="E558" s="25">
        <f>'Bitcoin Data'!J558</f>
        <v>8454.2764949067732</v>
      </c>
      <c r="F558" s="25">
        <f t="shared" si="56"/>
        <v>15.613089579053424</v>
      </c>
      <c r="G558" s="23">
        <f>'Emissions Factors'!$AB$39/1000</f>
        <v>0.49266147344102867</v>
      </c>
      <c r="H558" s="23">
        <f>'Emissions Factors'!$AE$39/1000</f>
        <v>0.32422903788805163</v>
      </c>
      <c r="I558" s="26">
        <f t="shared" si="61"/>
        <v>7691.9677169832303</v>
      </c>
      <c r="J558" s="26">
        <f t="shared" si="62"/>
        <v>5062.2170126764568</v>
      </c>
      <c r="K558" s="23">
        <f t="shared" si="57"/>
        <v>4.1650963148586264</v>
      </c>
      <c r="L558" s="23">
        <f t="shared" si="57"/>
        <v>2.7411219339831923</v>
      </c>
      <c r="M558" s="26">
        <f>K558*'Social Cost of Carbon'!$C$5</f>
        <v>416.50963148586266</v>
      </c>
      <c r="N558" s="26">
        <f>L558*'Social Cost of Carbon'!$C$5</f>
        <v>274.11219339831922</v>
      </c>
      <c r="O558" s="23">
        <f t="shared" si="58"/>
        <v>0.16007349493526016</v>
      </c>
      <c r="P558" s="23">
        <f t="shared" si="59"/>
        <v>0.10534713601965826</v>
      </c>
      <c r="Q558" s="27"/>
    </row>
    <row r="559" spans="1:17" x14ac:dyDescent="0.25">
      <c r="A559" s="24">
        <f t="shared" si="60"/>
        <v>2017</v>
      </c>
      <c r="B559" s="32">
        <v>42922</v>
      </c>
      <c r="C559" s="28">
        <f>'Bitcoin Data'!C559</f>
        <v>2608.5600589999999</v>
      </c>
      <c r="D559" s="26">
        <f>'Bitcoin Data'!K559</f>
        <v>1780.7710171853366</v>
      </c>
      <c r="E559" s="25">
        <f>'Bitcoin Data'!J559</f>
        <v>9133.155317965362</v>
      </c>
      <c r="F559" s="25">
        <f t="shared" si="56"/>
        <v>16.264058285684843</v>
      </c>
      <c r="G559" s="23">
        <f>'Emissions Factors'!$AB$39/1000</f>
        <v>0.49266147344102867</v>
      </c>
      <c r="H559" s="23">
        <f>'Emissions Factors'!$AE$39/1000</f>
        <v>0.32422903788805163</v>
      </c>
      <c r="I559" s="26">
        <f t="shared" si="61"/>
        <v>8012.6749191562667</v>
      </c>
      <c r="J559" s="26">
        <f t="shared" si="62"/>
        <v>5273.2799701227914</v>
      </c>
      <c r="K559" s="23">
        <f t="shared" si="57"/>
        <v>4.4995537561145822</v>
      </c>
      <c r="L559" s="23">
        <f t="shared" si="57"/>
        <v>2.9612341616260514</v>
      </c>
      <c r="M559" s="26">
        <f>K559*'Social Cost of Carbon'!$C$5</f>
        <v>449.95537561145824</v>
      </c>
      <c r="N559" s="26">
        <f>L559*'Social Cost of Carbon'!$C$5</f>
        <v>296.12341616260511</v>
      </c>
      <c r="O559" s="23">
        <f t="shared" si="58"/>
        <v>0.17249185965990374</v>
      </c>
      <c r="P559" s="23">
        <f t="shared" si="59"/>
        <v>0.1135198766618105</v>
      </c>
      <c r="Q559" s="27"/>
    </row>
    <row r="560" spans="1:17" x14ac:dyDescent="0.25">
      <c r="A560" s="24">
        <f t="shared" si="60"/>
        <v>2017</v>
      </c>
      <c r="B560" s="32">
        <v>42923</v>
      </c>
      <c r="C560" s="28">
        <f>'Bitcoin Data'!C560</f>
        <v>2518.6599120000001</v>
      </c>
      <c r="D560" s="26">
        <f>'Bitcoin Data'!K560</f>
        <v>1889.8754980668518</v>
      </c>
      <c r="E560" s="25">
        <f>'Bitcoin Data'!J560</f>
        <v>9589.2503242778112</v>
      </c>
      <c r="F560" s="25">
        <f t="shared" si="56"/>
        <v>18.122489232682252</v>
      </c>
      <c r="G560" s="23">
        <f>'Emissions Factors'!$AB$39/1000</f>
        <v>0.49266147344102867</v>
      </c>
      <c r="H560" s="23">
        <f>'Emissions Factors'!$AE$39/1000</f>
        <v>0.32422903788805163</v>
      </c>
      <c r="I560" s="26">
        <f t="shared" si="61"/>
        <v>8928.252247792414</v>
      </c>
      <c r="J560" s="26">
        <f t="shared" si="62"/>
        <v>5875.8372480491416</v>
      </c>
      <c r="K560" s="23">
        <f t="shared" si="57"/>
        <v>4.7242541939535689</v>
      </c>
      <c r="L560" s="23">
        <f t="shared" si="57"/>
        <v>3.1091134067082815</v>
      </c>
      <c r="M560" s="26">
        <f>K560*'Social Cost of Carbon'!$C$5</f>
        <v>472.42541939535687</v>
      </c>
      <c r="N560" s="26">
        <f>L560*'Social Cost of Carbon'!$C$5</f>
        <v>310.91134067082817</v>
      </c>
      <c r="O560" s="23">
        <f t="shared" si="58"/>
        <v>0.18757015075537395</v>
      </c>
      <c r="P560" s="23">
        <f t="shared" si="59"/>
        <v>0.12344316086086503</v>
      </c>
      <c r="Q560" s="27"/>
    </row>
    <row r="561" spans="1:17" x14ac:dyDescent="0.25">
      <c r="A561" s="24">
        <f t="shared" si="60"/>
        <v>2017</v>
      </c>
      <c r="B561" s="32">
        <v>42924</v>
      </c>
      <c r="C561" s="28">
        <f>'Bitcoin Data'!C561</f>
        <v>2571.3400879999999</v>
      </c>
      <c r="D561" s="26">
        <f>'Bitcoin Data'!K561</f>
        <v>2020.316538932477</v>
      </c>
      <c r="E561" s="25">
        <f>'Bitcoin Data'!J561</f>
        <v>7498.2561607112084</v>
      </c>
      <c r="F561" s="25">
        <f t="shared" si="56"/>
        <v>15.14885093463719</v>
      </c>
      <c r="G561" s="23">
        <f>'Emissions Factors'!$AB$39/1000</f>
        <v>0.49266147344102867</v>
      </c>
      <c r="H561" s="23">
        <f>'Emissions Factors'!$AE$39/1000</f>
        <v>0.32422903788805163</v>
      </c>
      <c r="I561" s="26">
        <f t="shared" si="61"/>
        <v>7463.2552223968632</v>
      </c>
      <c r="J561" s="26">
        <f t="shared" si="62"/>
        <v>4911.6973636469274</v>
      </c>
      <c r="K561" s="23">
        <f t="shared" si="57"/>
        <v>3.6941019283742547</v>
      </c>
      <c r="L561" s="23">
        <f t="shared" si="57"/>
        <v>2.4311523808255511</v>
      </c>
      <c r="M561" s="26">
        <f>K561*'Social Cost of Carbon'!$C$5</f>
        <v>369.41019283742548</v>
      </c>
      <c r="N561" s="26">
        <f>L561*'Social Cost of Carbon'!$C$5</f>
        <v>243.11523808255509</v>
      </c>
      <c r="O561" s="23">
        <f t="shared" si="58"/>
        <v>0.14366446296287258</v>
      </c>
      <c r="P561" s="23">
        <f t="shared" si="59"/>
        <v>9.4548068229921012E-2</v>
      </c>
      <c r="Q561" s="27"/>
    </row>
    <row r="562" spans="1:17" x14ac:dyDescent="0.25">
      <c r="A562" s="24">
        <f t="shared" si="60"/>
        <v>2017</v>
      </c>
      <c r="B562" s="32">
        <v>42925</v>
      </c>
      <c r="C562" s="28">
        <f>'Bitcoin Data'!C562</f>
        <v>2518.4399410000001</v>
      </c>
      <c r="D562" s="26">
        <f>'Bitcoin Data'!K562</f>
        <v>1715.6275900175015</v>
      </c>
      <c r="E562" s="25">
        <f>'Bitcoin Data'!J562</f>
        <v>12598.258337924824</v>
      </c>
      <c r="F562" s="25">
        <f t="shared" si="56"/>
        <v>21.613919590711863</v>
      </c>
      <c r="G562" s="23">
        <f>'Emissions Factors'!$AB$39/1000</f>
        <v>0.49266147344102867</v>
      </c>
      <c r="H562" s="23">
        <f>'Emissions Factors'!$AE$39/1000</f>
        <v>0.32422903788805163</v>
      </c>
      <c r="I562" s="26">
        <f t="shared" si="61"/>
        <v>10648.345472396022</v>
      </c>
      <c r="J562" s="26">
        <f t="shared" si="62"/>
        <v>7007.860353886218</v>
      </c>
      <c r="K562" s="23">
        <f t="shared" si="57"/>
        <v>6.2066765155527692</v>
      </c>
      <c r="L562" s="23">
        <f t="shared" si="57"/>
        <v>4.0847211799704901</v>
      </c>
      <c r="M562" s="26">
        <f>K562*'Social Cost of Carbon'!$C$5</f>
        <v>620.66765155527696</v>
      </c>
      <c r="N562" s="26">
        <f>L562*'Social Cost of Carbon'!$C$5</f>
        <v>408.472117997049</v>
      </c>
      <c r="O562" s="23">
        <f t="shared" si="58"/>
        <v>0.24644925672074106</v>
      </c>
      <c r="P562" s="23">
        <f t="shared" si="59"/>
        <v>0.16219251900637205</v>
      </c>
      <c r="Q562" s="27"/>
    </row>
    <row r="563" spans="1:17" x14ac:dyDescent="0.25">
      <c r="A563" s="24">
        <f t="shared" si="60"/>
        <v>2017</v>
      </c>
      <c r="B563" s="32">
        <v>42926</v>
      </c>
      <c r="C563" s="28">
        <f>'Bitcoin Data'!C563</f>
        <v>2372.5600589999999</v>
      </c>
      <c r="D563" s="26">
        <f>'Bitcoin Data'!K563</f>
        <v>2467.1258609893575</v>
      </c>
      <c r="E563" s="25">
        <f>'Bitcoin Data'!J563</f>
        <v>7689.3353564184845</v>
      </c>
      <c r="F563" s="25">
        <f t="shared" si="56"/>
        <v>18.97055811163986</v>
      </c>
      <c r="G563" s="23">
        <f>'Emissions Factors'!$AB$39/1000</f>
        <v>0.49266147344102867</v>
      </c>
      <c r="H563" s="23">
        <f>'Emissions Factors'!$AE$39/1000</f>
        <v>0.32422903788805163</v>
      </c>
      <c r="I563" s="26">
        <f t="shared" si="61"/>
        <v>9346.0631112791525</v>
      </c>
      <c r="J563" s="26">
        <f t="shared" si="62"/>
        <v>6150.8058047363656</v>
      </c>
      <c r="K563" s="23">
        <f t="shared" si="57"/>
        <v>3.7882392864753278</v>
      </c>
      <c r="L563" s="23">
        <f t="shared" si="57"/>
        <v>2.4931058046101437</v>
      </c>
      <c r="M563" s="26">
        <f>K563*'Social Cost of Carbon'!$C$5</f>
        <v>378.8239286475328</v>
      </c>
      <c r="N563" s="26">
        <f>L563*'Social Cost of Carbon'!$C$5</f>
        <v>249.31058046101438</v>
      </c>
      <c r="O563" s="23">
        <f t="shared" si="58"/>
        <v>0.15966884682666438</v>
      </c>
      <c r="P563" s="23">
        <f t="shared" si="59"/>
        <v>0.10508083009965835</v>
      </c>
      <c r="Q563" s="27"/>
    </row>
    <row r="564" spans="1:17" x14ac:dyDescent="0.25">
      <c r="A564" s="24">
        <f t="shared" si="60"/>
        <v>2017</v>
      </c>
      <c r="B564" s="32">
        <v>42927</v>
      </c>
      <c r="C564" s="28">
        <f>'Bitcoin Data'!C564</f>
        <v>2337.790039</v>
      </c>
      <c r="D564" s="26">
        <f>'Bitcoin Data'!K564</f>
        <v>2187.1305325014359</v>
      </c>
      <c r="E564" s="25">
        <f>'Bitcoin Data'!J564</f>
        <v>8869.5026405330173</v>
      </c>
      <c r="F564" s="25">
        <f t="shared" si="56"/>
        <v>19.398760033211872</v>
      </c>
      <c r="G564" s="23">
        <f>'Emissions Factors'!$AB$39/1000</f>
        <v>0.49266147344102867</v>
      </c>
      <c r="H564" s="23">
        <f>'Emissions Factors'!$AE$39/1000</f>
        <v>0.32422903788805163</v>
      </c>
      <c r="I564" s="26">
        <f t="shared" si="61"/>
        <v>9557.0217008910986</v>
      </c>
      <c r="J564" s="26">
        <f t="shared" si="62"/>
        <v>6289.6413017894738</v>
      </c>
      <c r="K564" s="23">
        <f t="shared" si="57"/>
        <v>4.3696622395740903</v>
      </c>
      <c r="L564" s="23">
        <f t="shared" si="57"/>
        <v>2.8757503076855535</v>
      </c>
      <c r="M564" s="26">
        <f>K564*'Social Cost of Carbon'!$C$5</f>
        <v>436.96622395740906</v>
      </c>
      <c r="N564" s="26">
        <f>L564*'Social Cost of Carbon'!$C$5</f>
        <v>287.57503076855534</v>
      </c>
      <c r="O564" s="23">
        <f t="shared" si="58"/>
        <v>0.18691422953633735</v>
      </c>
      <c r="P564" s="23">
        <f t="shared" si="59"/>
        <v>0.12301148776028099</v>
      </c>
      <c r="Q564" s="27"/>
    </row>
    <row r="565" spans="1:17" x14ac:dyDescent="0.25">
      <c r="A565" s="24">
        <f t="shared" si="60"/>
        <v>2017</v>
      </c>
      <c r="B565" s="32">
        <v>42928</v>
      </c>
      <c r="C565" s="28">
        <f>'Bitcoin Data'!C565</f>
        <v>2398.8400879999999</v>
      </c>
      <c r="D565" s="26">
        <f>'Bitcoin Data'!K565</f>
        <v>2197.4687036590008</v>
      </c>
      <c r="E565" s="25">
        <f>'Bitcoin Data'!J565</f>
        <v>7826.081346907552</v>
      </c>
      <c r="F565" s="25">
        <f t="shared" si="56"/>
        <v>17.197568832118826</v>
      </c>
      <c r="G565" s="23">
        <f>'Emissions Factors'!$AB$39/1000</f>
        <v>0.49266147344102867</v>
      </c>
      <c r="H565" s="23">
        <f>'Emissions Factors'!$AE$39/1000</f>
        <v>0.32422903788805163</v>
      </c>
      <c r="I565" s="26">
        <f t="shared" si="61"/>
        <v>8472.5796004351723</v>
      </c>
      <c r="J565" s="26">
        <f t="shared" si="62"/>
        <v>5575.9511964514313</v>
      </c>
      <c r="K565" s="23">
        <f t="shared" si="57"/>
        <v>3.8556087676368249</v>
      </c>
      <c r="L565" s="23">
        <f t="shared" si="57"/>
        <v>2.5374428255414627</v>
      </c>
      <c r="M565" s="26">
        <f>K565*'Social Cost of Carbon'!$C$5</f>
        <v>385.56087676368247</v>
      </c>
      <c r="N565" s="26">
        <f>L565*'Social Cost of Carbon'!$C$5</f>
        <v>253.74428255414628</v>
      </c>
      <c r="O565" s="23">
        <f t="shared" si="58"/>
        <v>0.16072804464641849</v>
      </c>
      <c r="P565" s="23">
        <f t="shared" si="59"/>
        <v>0.10577790650718286</v>
      </c>
      <c r="Q565" s="27"/>
    </row>
    <row r="566" spans="1:17" x14ac:dyDescent="0.25">
      <c r="A566" s="24">
        <f t="shared" si="60"/>
        <v>2017</v>
      </c>
      <c r="B566" s="32">
        <v>42929</v>
      </c>
      <c r="C566" s="28">
        <f>'Bitcoin Data'!C566</f>
        <v>2357.8999020000001</v>
      </c>
      <c r="D566" s="26">
        <f>'Bitcoin Data'!K566</f>
        <v>1958.1485587583168</v>
      </c>
      <c r="E566" s="25">
        <f>'Bitcoin Data'!J566</f>
        <v>8822.7774134265983</v>
      </c>
      <c r="F566" s="25">
        <f t="shared" si="56"/>
        <v>17.276308876346722</v>
      </c>
      <c r="G566" s="23">
        <f>'Emissions Factors'!$AB$39/1000</f>
        <v>0.49266147344102867</v>
      </c>
      <c r="H566" s="23">
        <f>'Emissions Factors'!$AE$39/1000</f>
        <v>0.32422903788805163</v>
      </c>
      <c r="I566" s="26">
        <f t="shared" si="61"/>
        <v>8511.371786643298</v>
      </c>
      <c r="J566" s="26">
        <f t="shared" si="62"/>
        <v>5601.4810052347038</v>
      </c>
      <c r="K566" s="23">
        <f t="shared" si="57"/>
        <v>4.3466425203409758</v>
      </c>
      <c r="L566" s="23">
        <f t="shared" si="57"/>
        <v>2.8606006322557387</v>
      </c>
      <c r="M566" s="26">
        <f>K566*'Social Cost of Carbon'!$C$5</f>
        <v>434.66425203409756</v>
      </c>
      <c r="N566" s="26">
        <f>L566*'Social Cost of Carbon'!$C$5</f>
        <v>286.06006322557386</v>
      </c>
      <c r="O566" s="23">
        <f t="shared" si="58"/>
        <v>0.18434381021238855</v>
      </c>
      <c r="P566" s="23">
        <f t="shared" si="59"/>
        <v>0.12131985033925068</v>
      </c>
      <c r="Q566" s="27"/>
    </row>
    <row r="567" spans="1:17" x14ac:dyDescent="0.25">
      <c r="A567" s="24">
        <f t="shared" si="60"/>
        <v>2017</v>
      </c>
      <c r="B567" s="32">
        <v>42930</v>
      </c>
      <c r="C567" s="28">
        <f>'Bitcoin Data'!C567</f>
        <v>2233.3400879999999</v>
      </c>
      <c r="D567" s="26">
        <f>'Bitcoin Data'!K567</f>
        <v>1731.2882020528357</v>
      </c>
      <c r="E567" s="25">
        <f>'Bitcoin Data'!J567</f>
        <v>9112.493064051796</v>
      </c>
      <c r="F567" s="25">
        <f t="shared" si="56"/>
        <v>15.776351733081169</v>
      </c>
      <c r="G567" s="23">
        <f>'Emissions Factors'!$AB$39/1000</f>
        <v>0.49266147344102867</v>
      </c>
      <c r="H567" s="23">
        <f>'Emissions Factors'!$AE$39/1000</f>
        <v>0.32422903788805163</v>
      </c>
      <c r="I567" s="26">
        <f t="shared" si="61"/>
        <v>7772.4006903436957</v>
      </c>
      <c r="J567" s="26">
        <f t="shared" si="62"/>
        <v>5115.1513438004031</v>
      </c>
      <c r="K567" s="23">
        <f t="shared" si="57"/>
        <v>4.4893742596569117</v>
      </c>
      <c r="L567" s="23">
        <f t="shared" si="57"/>
        <v>2.9545348589190574</v>
      </c>
      <c r="M567" s="26">
        <f>K567*'Social Cost of Carbon'!$C$5</f>
        <v>448.93742596569115</v>
      </c>
      <c r="N567" s="26">
        <f>L567*'Social Cost of Carbon'!$C$5</f>
        <v>295.45348589190576</v>
      </c>
      <c r="O567" s="23">
        <f t="shared" si="58"/>
        <v>0.20101614992624051</v>
      </c>
      <c r="P567" s="23">
        <f t="shared" si="59"/>
        <v>0.1322922055084276</v>
      </c>
      <c r="Q567" s="27"/>
    </row>
    <row r="568" spans="1:17" x14ac:dyDescent="0.25">
      <c r="A568" s="24">
        <f t="shared" si="60"/>
        <v>2017</v>
      </c>
      <c r="B568" s="32">
        <v>42931</v>
      </c>
      <c r="C568" s="28">
        <f>'Bitcoin Data'!C568</f>
        <v>1998.8599850000001</v>
      </c>
      <c r="D568" s="26">
        <f>'Bitcoin Data'!K568</f>
        <v>1602.5985558385755</v>
      </c>
      <c r="E568" s="25">
        <f>'Bitcoin Data'!J568</f>
        <v>12627.937281490482</v>
      </c>
      <c r="F568" s="25">
        <f t="shared" si="56"/>
        <v>20.237514050536753</v>
      </c>
      <c r="G568" s="23">
        <f>'Emissions Factors'!$AB$39/1000</f>
        <v>0.49266147344102867</v>
      </c>
      <c r="H568" s="23">
        <f>'Emissions Factors'!$AE$39/1000</f>
        <v>0.32422903788805163</v>
      </c>
      <c r="I568" s="26">
        <f t="shared" si="61"/>
        <v>9970.2434909209569</v>
      </c>
      <c r="J568" s="26">
        <f t="shared" si="62"/>
        <v>6561.5897098514579</v>
      </c>
      <c r="K568" s="23">
        <f t="shared" si="57"/>
        <v>6.2212981876199995</v>
      </c>
      <c r="L568" s="23">
        <f t="shared" si="57"/>
        <v>4.0943439552883172</v>
      </c>
      <c r="M568" s="26">
        <f>K568*'Social Cost of Carbon'!$C$5</f>
        <v>622.1298187619999</v>
      </c>
      <c r="N568" s="26">
        <f>L568*'Social Cost of Carbon'!$C$5</f>
        <v>409.43439552883171</v>
      </c>
      <c r="O568" s="23">
        <f t="shared" si="58"/>
        <v>0.31124231983762479</v>
      </c>
      <c r="P568" s="23">
        <f t="shared" si="59"/>
        <v>0.20483395465482376</v>
      </c>
      <c r="Q568" s="27"/>
    </row>
    <row r="569" spans="1:17" x14ac:dyDescent="0.25">
      <c r="A569" s="24">
        <f t="shared" si="60"/>
        <v>2017</v>
      </c>
      <c r="B569" s="32">
        <v>42932</v>
      </c>
      <c r="C569" s="28">
        <f>'Bitcoin Data'!C569</f>
        <v>1929.8199460000001</v>
      </c>
      <c r="D569" s="26">
        <f>'Bitcoin Data'!K569</f>
        <v>2031.7621531785242</v>
      </c>
      <c r="E569" s="25">
        <f>'Bitcoin Data'!J569</f>
        <v>9039.0982638156729</v>
      </c>
      <c r="F569" s="25">
        <f t="shared" si="56"/>
        <v>18.365297751282391</v>
      </c>
      <c r="G569" s="23">
        <f>'Emissions Factors'!$AB$39/1000</f>
        <v>0.49266147344102867</v>
      </c>
      <c r="H569" s="23">
        <f>'Emissions Factors'!$AE$39/1000</f>
        <v>0.32422903788805163</v>
      </c>
      <c r="I569" s="26">
        <f t="shared" si="61"/>
        <v>9047.8746503299935</v>
      </c>
      <c r="J569" s="26">
        <f t="shared" si="62"/>
        <v>5954.5628204258874</v>
      </c>
      <c r="K569" s="23">
        <f t="shared" si="57"/>
        <v>4.4532154692296739</v>
      </c>
      <c r="L569" s="23">
        <f t="shared" si="57"/>
        <v>2.9307381334525133</v>
      </c>
      <c r="M569" s="26">
        <f>K569*'Social Cost of Carbon'!$C$5</f>
        <v>445.3215469229674</v>
      </c>
      <c r="N569" s="26">
        <f>L569*'Social Cost of Carbon'!$C$5</f>
        <v>293.07381334525132</v>
      </c>
      <c r="O569" s="23">
        <f t="shared" si="58"/>
        <v>0.2307580807453046</v>
      </c>
      <c r="P569" s="23">
        <f t="shared" si="59"/>
        <v>0.15186588466593209</v>
      </c>
      <c r="Q569" s="27"/>
    </row>
    <row r="570" spans="1:17" x14ac:dyDescent="0.25">
      <c r="A570" s="24">
        <f t="shared" si="60"/>
        <v>2017</v>
      </c>
      <c r="B570" s="32">
        <v>42933</v>
      </c>
      <c r="C570" s="28">
        <f>'Bitcoin Data'!C570</f>
        <v>2228.4099120000001</v>
      </c>
      <c r="D570" s="26">
        <f>'Bitcoin Data'!K570</f>
        <v>1842.7059555924468</v>
      </c>
      <c r="E570" s="25">
        <f>'Bitcoin Data'!J570</f>
        <v>11105.314513946301</v>
      </c>
      <c r="F570" s="25">
        <f t="shared" si="56"/>
        <v>20.463829193576085</v>
      </c>
      <c r="G570" s="23">
        <f>'Emissions Factors'!$AB$39/1000</f>
        <v>0.49266147344102867</v>
      </c>
      <c r="H570" s="23">
        <f>'Emissions Factors'!$AE$39/1000</f>
        <v>0.32422903788805163</v>
      </c>
      <c r="I570" s="26">
        <f t="shared" si="61"/>
        <v>10081.740242752732</v>
      </c>
      <c r="J570" s="26">
        <f t="shared" si="62"/>
        <v>6634.9676509385981</v>
      </c>
      <c r="K570" s="23">
        <f t="shared" si="57"/>
        <v>5.4711606114668259</v>
      </c>
      <c r="L570" s="23">
        <f t="shared" si="57"/>
        <v>3.6006654403010248</v>
      </c>
      <c r="M570" s="26">
        <f>K570*'Social Cost of Carbon'!$C$5</f>
        <v>547.11606114668257</v>
      </c>
      <c r="N570" s="26">
        <f>L570*'Social Cost of Carbon'!$C$5</f>
        <v>360.06654403010248</v>
      </c>
      <c r="O570" s="23">
        <f t="shared" si="58"/>
        <v>0.24551859072267604</v>
      </c>
      <c r="P570" s="23">
        <f t="shared" si="59"/>
        <v>0.16158003161408593</v>
      </c>
      <c r="Q570" s="27"/>
    </row>
    <row r="571" spans="1:17" x14ac:dyDescent="0.25">
      <c r="A571" s="24">
        <f t="shared" si="60"/>
        <v>2017</v>
      </c>
      <c r="B571" s="32">
        <v>42934</v>
      </c>
      <c r="C571" s="28">
        <f>'Bitcoin Data'!C571</f>
        <v>2318.8798830000001</v>
      </c>
      <c r="D571" s="26">
        <f>'Bitcoin Data'!K571</f>
        <v>2051.8370965699096</v>
      </c>
      <c r="E571" s="25">
        <f>'Bitcoin Data'!J571</f>
        <v>9001.4619183704854</v>
      </c>
      <c r="F571" s="25">
        <f t="shared" si="56"/>
        <v>18.469533487473907</v>
      </c>
      <c r="G571" s="23">
        <f>'Emissions Factors'!$AB$39/1000</f>
        <v>0.49266147344102867</v>
      </c>
      <c r="H571" s="23">
        <f>'Emissions Factors'!$AE$39/1000</f>
        <v>0.32422903788805163</v>
      </c>
      <c r="I571" s="26">
        <f t="shared" si="61"/>
        <v>9099.2275817073169</v>
      </c>
      <c r="J571" s="26">
        <f t="shared" si="62"/>
        <v>5988.3590728848158</v>
      </c>
      <c r="K571" s="23">
        <f t="shared" si="57"/>
        <v>4.434673491827712</v>
      </c>
      <c r="L571" s="23">
        <f t="shared" si="57"/>
        <v>2.9185353373791982</v>
      </c>
      <c r="M571" s="26">
        <f>K571*'Social Cost of Carbon'!$C$5</f>
        <v>443.46734918277122</v>
      </c>
      <c r="N571" s="26">
        <f>L571*'Social Cost of Carbon'!$C$5</f>
        <v>291.8535337379198</v>
      </c>
      <c r="O571" s="23">
        <f t="shared" si="58"/>
        <v>0.19124205286952814</v>
      </c>
      <c r="P571" s="23">
        <f t="shared" si="59"/>
        <v>0.12585970315993283</v>
      </c>
      <c r="Q571" s="27"/>
    </row>
    <row r="572" spans="1:17" x14ac:dyDescent="0.25">
      <c r="A572" s="24">
        <f t="shared" si="60"/>
        <v>2017</v>
      </c>
      <c r="B572" s="32">
        <v>42935</v>
      </c>
      <c r="C572" s="28">
        <f>'Bitcoin Data'!C572</f>
        <v>2273.429932</v>
      </c>
      <c r="D572" s="26">
        <f>'Bitcoin Data'!K572</f>
        <v>1874.6941913837709</v>
      </c>
      <c r="E572" s="25">
        <f>'Bitcoin Data'!J572</f>
        <v>10705.844668158557</v>
      </c>
      <c r="F572" s="25">
        <f t="shared" si="56"/>
        <v>20.070184813253761</v>
      </c>
      <c r="G572" s="23">
        <f>'Emissions Factors'!$AB$39/1000</f>
        <v>0.49266147344102867</v>
      </c>
      <c r="H572" s="23">
        <f>'Emissions Factors'!$AE$39/1000</f>
        <v>0.32422903788805163</v>
      </c>
      <c r="I572" s="26">
        <f t="shared" si="61"/>
        <v>9887.8068223313549</v>
      </c>
      <c r="J572" s="26">
        <f t="shared" si="62"/>
        <v>6507.3367122366526</v>
      </c>
      <c r="K572" s="23">
        <f t="shared" si="57"/>
        <v>5.2743572086457755</v>
      </c>
      <c r="L572" s="23">
        <f t="shared" si="57"/>
        <v>3.4711457165359767</v>
      </c>
      <c r="M572" s="26">
        <f>K572*'Social Cost of Carbon'!$C$5</f>
        <v>527.43572086457755</v>
      </c>
      <c r="N572" s="26">
        <f>L572*'Social Cost of Carbon'!$C$5</f>
        <v>347.11457165359769</v>
      </c>
      <c r="O572" s="23">
        <f t="shared" si="58"/>
        <v>0.23199998972503083</v>
      </c>
      <c r="P572" s="23">
        <f t="shared" si="59"/>
        <v>0.15268320644843067</v>
      </c>
      <c r="Q572" s="27"/>
    </row>
    <row r="573" spans="1:17" x14ac:dyDescent="0.25">
      <c r="A573" s="24">
        <f t="shared" si="60"/>
        <v>2017</v>
      </c>
      <c r="B573" s="32">
        <v>42936</v>
      </c>
      <c r="C573" s="28">
        <f>'Bitcoin Data'!C573</f>
        <v>2817.6000979999999</v>
      </c>
      <c r="D573" s="26">
        <f>'Bitcoin Data'!K573</f>
        <v>2016.1792159303066</v>
      </c>
      <c r="E573" s="25">
        <f>'Bitcoin Data'!J573</f>
        <v>9457.8983930780469</v>
      </c>
      <c r="F573" s="25">
        <f t="shared" si="56"/>
        <v>19.068818166504602</v>
      </c>
      <c r="G573" s="23">
        <f>'Emissions Factors'!$AB$39/1000</f>
        <v>0.49266147344102867</v>
      </c>
      <c r="H573" s="23">
        <f>'Emissions Factors'!$AE$39/1000</f>
        <v>0.32422903788805163</v>
      </c>
      <c r="I573" s="26">
        <f t="shared" si="61"/>
        <v>9394.4720546892113</v>
      </c>
      <c r="J573" s="26">
        <f t="shared" si="62"/>
        <v>6182.6645677879878</v>
      </c>
      <c r="K573" s="23">
        <f t="shared" si="57"/>
        <v>4.6595421579893683</v>
      </c>
      <c r="L573" s="23">
        <f t="shared" si="57"/>
        <v>3.0665252964306444</v>
      </c>
      <c r="M573" s="26">
        <f>K573*'Social Cost of Carbon'!$C$5</f>
        <v>465.95421579893684</v>
      </c>
      <c r="N573" s="26">
        <f>L573*'Social Cost of Carbon'!$C$5</f>
        <v>306.65252964306444</v>
      </c>
      <c r="O573" s="23">
        <f t="shared" si="58"/>
        <v>0.16537272841865755</v>
      </c>
      <c r="P573" s="23">
        <f t="shared" si="59"/>
        <v>0.10883465324292604</v>
      </c>
      <c r="Q573" s="27"/>
    </row>
    <row r="574" spans="1:17" x14ac:dyDescent="0.25">
      <c r="A574" s="24">
        <f t="shared" si="60"/>
        <v>2017</v>
      </c>
      <c r="B574" s="32">
        <v>42937</v>
      </c>
      <c r="C574" s="28">
        <f>'Bitcoin Data'!C574</f>
        <v>2667.76001</v>
      </c>
      <c r="D574" s="26">
        <f>'Bitcoin Data'!K574</f>
        <v>1929.8469535755316</v>
      </c>
      <c r="E574" s="25">
        <f>'Bitcoin Data'!J574</f>
        <v>10260.460911044105</v>
      </c>
      <c r="F574" s="25">
        <f t="shared" si="56"/>
        <v>19.801119231459289</v>
      </c>
      <c r="G574" s="23">
        <f>'Emissions Factors'!$AB$39/1000</f>
        <v>0.49266147344102867</v>
      </c>
      <c r="H574" s="23">
        <f>'Emissions Factors'!$AE$39/1000</f>
        <v>0.32422903788805163</v>
      </c>
      <c r="I574" s="26">
        <f t="shared" si="61"/>
        <v>9755.2485763522236</v>
      </c>
      <c r="J574" s="26">
        <f t="shared" si="62"/>
        <v>6420.0978375226414</v>
      </c>
      <c r="K574" s="23">
        <f t="shared" si="57"/>
        <v>5.0549337906190681</v>
      </c>
      <c r="L574" s="23">
        <f t="shared" si="57"/>
        <v>3.3267393694757921</v>
      </c>
      <c r="M574" s="26">
        <f>K574*'Social Cost of Carbon'!$C$5</f>
        <v>505.49337906190681</v>
      </c>
      <c r="N574" s="26">
        <f>L574*'Social Cost of Carbon'!$C$5</f>
        <v>332.67393694757919</v>
      </c>
      <c r="O574" s="23">
        <f t="shared" si="58"/>
        <v>0.18948232868289633</v>
      </c>
      <c r="P574" s="23">
        <f t="shared" si="59"/>
        <v>0.1247015982324359</v>
      </c>
      <c r="Q574" s="27"/>
    </row>
    <row r="575" spans="1:17" x14ac:dyDescent="0.25">
      <c r="A575" s="24">
        <f t="shared" si="60"/>
        <v>2017</v>
      </c>
      <c r="B575" s="32">
        <v>42938</v>
      </c>
      <c r="C575" s="28">
        <f>'Bitcoin Data'!C575</f>
        <v>2810.1201169999999</v>
      </c>
      <c r="D575" s="26">
        <f>'Bitcoin Data'!K575</f>
        <v>1994.7821670168328</v>
      </c>
      <c r="E575" s="25">
        <f>'Bitcoin Data'!J575</f>
        <v>10665.210353815572</v>
      </c>
      <c r="F575" s="25">
        <f t="shared" si="56"/>
        <v>21.274771421274586</v>
      </c>
      <c r="G575" s="23">
        <f>'Emissions Factors'!$AB$39/1000</f>
        <v>0.49266147344102867</v>
      </c>
      <c r="H575" s="23">
        <f>'Emissions Factors'!$AE$39/1000</f>
        <v>0.32422903788805163</v>
      </c>
      <c r="I575" s="26">
        <f t="shared" si="61"/>
        <v>10481.260235526224</v>
      </c>
      <c r="J575" s="26">
        <f t="shared" si="62"/>
        <v>6897.8986692080762</v>
      </c>
      <c r="K575" s="23">
        <f t="shared" si="57"/>
        <v>5.2543382474692946</v>
      </c>
      <c r="L575" s="23">
        <f t="shared" si="57"/>
        <v>3.4579708918913092</v>
      </c>
      <c r="M575" s="26">
        <f>K575*'Social Cost of Carbon'!$C$5</f>
        <v>525.43382474692942</v>
      </c>
      <c r="N575" s="26">
        <f>L575*'Social Cost of Carbon'!$C$5</f>
        <v>345.79708918913093</v>
      </c>
      <c r="O575" s="23">
        <f t="shared" si="58"/>
        <v>0.1869791335851746</v>
      </c>
      <c r="P575" s="23">
        <f t="shared" si="59"/>
        <v>0.12305420223755187</v>
      </c>
      <c r="Q575" s="27"/>
    </row>
    <row r="576" spans="1:17" x14ac:dyDescent="0.25">
      <c r="A576" s="24">
        <f t="shared" si="60"/>
        <v>2017</v>
      </c>
      <c r="B576" s="32">
        <v>42939</v>
      </c>
      <c r="C576" s="28">
        <f>'Bitcoin Data'!C576</f>
        <v>2730.3999020000001</v>
      </c>
      <c r="D576" s="26">
        <f>'Bitcoin Data'!K576</f>
        <v>2165.3630503456243</v>
      </c>
      <c r="E576" s="25">
        <f>'Bitcoin Data'!J576</f>
        <v>10162.309930361936</v>
      </c>
      <c r="F576" s="25">
        <f t="shared" si="56"/>
        <v>22.005090429366152</v>
      </c>
      <c r="G576" s="23">
        <f>'Emissions Factors'!$AB$39/1000</f>
        <v>0.49266147344102867</v>
      </c>
      <c r="H576" s="23">
        <f>'Emissions Factors'!$AE$39/1000</f>
        <v>0.32422903788805163</v>
      </c>
      <c r="I576" s="26">
        <f t="shared" si="61"/>
        <v>10841.060274134607</v>
      </c>
      <c r="J576" s="26">
        <f t="shared" si="62"/>
        <v>7134.6892985529612</v>
      </c>
      <c r="K576" s="23">
        <f t="shared" si="57"/>
        <v>5.0065785838565091</v>
      </c>
      <c r="L576" s="23">
        <f t="shared" si="57"/>
        <v>3.2949159714414438</v>
      </c>
      <c r="M576" s="26">
        <f>K576*'Social Cost of Carbon'!$C$5</f>
        <v>500.65785838565091</v>
      </c>
      <c r="N576" s="26">
        <f>L576*'Social Cost of Carbon'!$C$5</f>
        <v>329.49159714414435</v>
      </c>
      <c r="O576" s="23">
        <f t="shared" si="58"/>
        <v>0.18336429693647524</v>
      </c>
      <c r="P576" s="23">
        <f t="shared" si="59"/>
        <v>0.12067521570843667</v>
      </c>
      <c r="Q576" s="27"/>
    </row>
    <row r="577" spans="1:17" x14ac:dyDescent="0.25">
      <c r="A577" s="24">
        <f t="shared" si="60"/>
        <v>2017</v>
      </c>
      <c r="B577" s="32">
        <v>42940</v>
      </c>
      <c r="C577" s="28">
        <f>'Bitcoin Data'!C577</f>
        <v>2754.860107</v>
      </c>
      <c r="D577" s="26">
        <f>'Bitcoin Data'!K577</f>
        <v>2215.9208797288907</v>
      </c>
      <c r="E577" s="25">
        <f>'Bitcoin Data'!J577</f>
        <v>8252.3439482760914</v>
      </c>
      <c r="F577" s="25">
        <f t="shared" si="56"/>
        <v>18.286541261689344</v>
      </c>
      <c r="G577" s="23">
        <f>'Emissions Factors'!$AB$39/1000</f>
        <v>0.49266147344102867</v>
      </c>
      <c r="H577" s="23">
        <f>'Emissions Factors'!$AE$39/1000</f>
        <v>0.32422903788805163</v>
      </c>
      <c r="I577" s="26">
        <f t="shared" si="61"/>
        <v>9009.0743621240399</v>
      </c>
      <c r="J577" s="26">
        <f t="shared" si="62"/>
        <v>5929.0276795776936</v>
      </c>
      <c r="K577" s="23">
        <f t="shared" si="57"/>
        <v>4.0656119288998553</v>
      </c>
      <c r="L577" s="23">
        <f t="shared" si="57"/>
        <v>2.6756495386708425</v>
      </c>
      <c r="M577" s="26">
        <f>K577*'Social Cost of Carbon'!$C$5</f>
        <v>406.56119288998553</v>
      </c>
      <c r="N577" s="26">
        <f>L577*'Social Cost of Carbon'!$C$5</f>
        <v>267.56495386708423</v>
      </c>
      <c r="O577" s="23">
        <f t="shared" si="58"/>
        <v>0.1475796146079898</v>
      </c>
      <c r="P577" s="23">
        <f t="shared" si="59"/>
        <v>9.7124697253124156E-2</v>
      </c>
      <c r="Q577" s="27"/>
    </row>
    <row r="578" spans="1:17" x14ac:dyDescent="0.25">
      <c r="A578" s="24">
        <f t="shared" si="60"/>
        <v>2017</v>
      </c>
      <c r="B578" s="32">
        <v>42941</v>
      </c>
      <c r="C578" s="28">
        <f>'Bitcoin Data'!C578</f>
        <v>2576.4799800000001</v>
      </c>
      <c r="D578" s="26">
        <f>'Bitcoin Data'!K578</f>
        <v>1856.5753711060004</v>
      </c>
      <c r="E578" s="25">
        <f>'Bitcoin Data'!J578</f>
        <v>9777.8034789834146</v>
      </c>
      <c r="F578" s="25">
        <f t="shared" si="56"/>
        <v>18.153229122595175</v>
      </c>
      <c r="G578" s="23">
        <f>'Emissions Factors'!$AB$39/1000</f>
        <v>0.49266147344102867</v>
      </c>
      <c r="H578" s="23">
        <f>'Emissions Factors'!$AE$39/1000</f>
        <v>0.32422903788805163</v>
      </c>
      <c r="I578" s="26">
        <f t="shared" si="61"/>
        <v>8943.3966072503317</v>
      </c>
      <c r="J578" s="26">
        <f t="shared" si="62"/>
        <v>5885.8040129803931</v>
      </c>
      <c r="K578" s="23">
        <f t="shared" si="57"/>
        <v>4.8171470689727851</v>
      </c>
      <c r="L578" s="23">
        <f t="shared" si="57"/>
        <v>3.1702478146492368</v>
      </c>
      <c r="M578" s="26">
        <f>K578*'Social Cost of Carbon'!$C$5</f>
        <v>481.71470689727852</v>
      </c>
      <c r="N578" s="26">
        <f>L578*'Social Cost of Carbon'!$C$5</f>
        <v>317.02478146492365</v>
      </c>
      <c r="O578" s="23">
        <f t="shared" si="58"/>
        <v>0.18696621384082265</v>
      </c>
      <c r="P578" s="23">
        <f t="shared" si="59"/>
        <v>0.12304569953030399</v>
      </c>
      <c r="Q578" s="27"/>
    </row>
    <row r="579" spans="1:17" x14ac:dyDescent="0.25">
      <c r="A579" s="24">
        <f t="shared" si="60"/>
        <v>2017</v>
      </c>
      <c r="B579" s="32">
        <v>42942</v>
      </c>
      <c r="C579" s="28">
        <f>'Bitcoin Data'!C579</f>
        <v>2529.4499510000001</v>
      </c>
      <c r="D579" s="26">
        <f>'Bitcoin Data'!K579</f>
        <v>1828.3792654697068</v>
      </c>
      <c r="E579" s="25">
        <f>'Bitcoin Data'!J579</f>
        <v>11115.489062970224</v>
      </c>
      <c r="F579" s="25">
        <f t="shared" si="56"/>
        <v>20.323329728290059</v>
      </c>
      <c r="G579" s="23">
        <f>'Emissions Factors'!$AB$39/1000</f>
        <v>0.49266147344102867</v>
      </c>
      <c r="H579" s="23">
        <f>'Emissions Factors'!$AE$39/1000</f>
        <v>0.32422903788805163</v>
      </c>
      <c r="I579" s="26">
        <f t="shared" si="61"/>
        <v>10012.52156916724</v>
      </c>
      <c r="J579" s="26">
        <f t="shared" si="62"/>
        <v>6589.4136444851238</v>
      </c>
      <c r="K579" s="23">
        <f t="shared" si="57"/>
        <v>5.4761732197805495</v>
      </c>
      <c r="L579" s="23">
        <f t="shared" si="57"/>
        <v>3.6039643245419963</v>
      </c>
      <c r="M579" s="26">
        <f>K579*'Social Cost of Carbon'!$C$5</f>
        <v>547.61732197805497</v>
      </c>
      <c r="N579" s="26">
        <f>L579*'Social Cost of Carbon'!$C$5</f>
        <v>360.39643245419961</v>
      </c>
      <c r="O579" s="23">
        <f t="shared" si="58"/>
        <v>0.2164966030506191</v>
      </c>
      <c r="P579" s="23">
        <f t="shared" si="59"/>
        <v>0.14248015949543474</v>
      </c>
      <c r="Q579" s="27"/>
    </row>
    <row r="580" spans="1:17" x14ac:dyDescent="0.25">
      <c r="A580" s="24">
        <f t="shared" si="60"/>
        <v>2017</v>
      </c>
      <c r="B580" s="32">
        <v>42943</v>
      </c>
      <c r="C580" s="28">
        <f>'Bitcoin Data'!C580</f>
        <v>2671.780029</v>
      </c>
      <c r="D580" s="26">
        <f>'Bitcoin Data'!K580</f>
        <v>1938.5971046926368</v>
      </c>
      <c r="E580" s="25">
        <f>'Bitcoin Data'!J580</f>
        <v>10205.740966933447</v>
      </c>
      <c r="F580" s="25">
        <f t="shared" si="56"/>
        <v>19.784819889740209</v>
      </c>
      <c r="G580" s="23">
        <f>'Emissions Factors'!$AB$39/1000</f>
        <v>0.49266147344102867</v>
      </c>
      <c r="H580" s="23">
        <f>'Emissions Factors'!$AE$39/1000</f>
        <v>0.32422903788805163</v>
      </c>
      <c r="I580" s="26">
        <f t="shared" si="61"/>
        <v>9747.2185186447823</v>
      </c>
      <c r="J580" s="26">
        <f t="shared" si="62"/>
        <v>6414.8131176388561</v>
      </c>
      <c r="K580" s="23">
        <f t="shared" si="57"/>
        <v>5.0279753823269004</v>
      </c>
      <c r="L580" s="23">
        <f t="shared" si="57"/>
        <v>3.3089975746435054</v>
      </c>
      <c r="M580" s="26">
        <f>K580*'Social Cost of Carbon'!$C$5</f>
        <v>502.79753823269004</v>
      </c>
      <c r="N580" s="26">
        <f>L580*'Social Cost of Carbon'!$C$5</f>
        <v>330.89975746435056</v>
      </c>
      <c r="O580" s="23">
        <f t="shared" si="58"/>
        <v>0.18818822387143835</v>
      </c>
      <c r="P580" s="23">
        <f t="shared" si="59"/>
        <v>0.12384992547017445</v>
      </c>
      <c r="Q580" s="27"/>
    </row>
    <row r="581" spans="1:17" x14ac:dyDescent="0.25">
      <c r="A581" s="24">
        <f t="shared" si="60"/>
        <v>2017</v>
      </c>
      <c r="B581" s="32">
        <v>42944</v>
      </c>
      <c r="C581" s="28">
        <f>'Bitcoin Data'!C581</f>
        <v>2809.01001</v>
      </c>
      <c r="D581" s="26">
        <f>'Bitcoin Data'!K581</f>
        <v>1856.9889268438069</v>
      </c>
      <c r="E581" s="25">
        <f>'Bitcoin Data'!J581</f>
        <v>11145.456979806326</v>
      </c>
      <c r="F581" s="25">
        <f t="shared" si="56"/>
        <v>20.696990196114363</v>
      </c>
      <c r="G581" s="23">
        <f>'Emissions Factors'!$AB$39/1000</f>
        <v>0.49266147344102867</v>
      </c>
      <c r="H581" s="23">
        <f>'Emissions Factors'!$AE$39/1000</f>
        <v>0.32422903788805163</v>
      </c>
      <c r="I581" s="26">
        <f t="shared" si="61"/>
        <v>10196.609685812227</v>
      </c>
      <c r="J581" s="26">
        <f t="shared" si="62"/>
        <v>6710.5652184645978</v>
      </c>
      <c r="K581" s="23">
        <f t="shared" si="57"/>
        <v>5.4909372578449824</v>
      </c>
      <c r="L581" s="23">
        <f t="shared" si="57"/>
        <v>3.6136807933852748</v>
      </c>
      <c r="M581" s="26">
        <f>K581*'Social Cost of Carbon'!$C$5</f>
        <v>549.09372578449825</v>
      </c>
      <c r="N581" s="26">
        <f>L581*'Social Cost of Carbon'!$C$5</f>
        <v>361.36807933852748</v>
      </c>
      <c r="O581" s="23">
        <f t="shared" si="58"/>
        <v>0.1954758878856748</v>
      </c>
      <c r="P581" s="23">
        <f t="shared" si="59"/>
        <v>0.12864606322229785</v>
      </c>
      <c r="Q581" s="27"/>
    </row>
    <row r="582" spans="1:17" x14ac:dyDescent="0.25">
      <c r="A582" s="24">
        <f t="shared" si="60"/>
        <v>2017</v>
      </c>
      <c r="B582" s="32">
        <v>42945</v>
      </c>
      <c r="C582" s="28">
        <f>'Bitcoin Data'!C582</f>
        <v>2726.4499510000001</v>
      </c>
      <c r="D582" s="26">
        <f>'Bitcoin Data'!K582</f>
        <v>1966.6426964207017</v>
      </c>
      <c r="E582" s="25">
        <f>'Bitcoin Data'!J582</f>
        <v>9848.4098139142006</v>
      </c>
      <c r="F582" s="25">
        <f t="shared" si="56"/>
        <v>19.368303231892327</v>
      </c>
      <c r="G582" s="23">
        <f>'Emissions Factors'!$AB$39/1000</f>
        <v>0.49266147344102867</v>
      </c>
      <c r="H582" s="23">
        <f>'Emissions Factors'!$AE$39/1000</f>
        <v>0.32422903788805163</v>
      </c>
      <c r="I582" s="26">
        <f t="shared" si="61"/>
        <v>9542.0168082767123</v>
      </c>
      <c r="J582" s="26">
        <f t="shared" si="62"/>
        <v>6279.76632240049</v>
      </c>
      <c r="K582" s="23">
        <f t="shared" si="57"/>
        <v>4.8519320899740572</v>
      </c>
      <c r="L582" s="23">
        <f t="shared" si="57"/>
        <v>3.1931404386926472</v>
      </c>
      <c r="M582" s="26">
        <f>K582*'Social Cost of Carbon'!$C$5</f>
        <v>485.19320899740575</v>
      </c>
      <c r="N582" s="26">
        <f>L582*'Social Cost of Carbon'!$C$5</f>
        <v>319.31404386926471</v>
      </c>
      <c r="O582" s="23">
        <f t="shared" si="58"/>
        <v>0.17795786378526696</v>
      </c>
      <c r="P582" s="23">
        <f t="shared" si="59"/>
        <v>0.1171171485294082</v>
      </c>
      <c r="Q582" s="27"/>
    </row>
    <row r="583" spans="1:17" x14ac:dyDescent="0.25">
      <c r="A583" s="24">
        <f t="shared" si="60"/>
        <v>2017</v>
      </c>
      <c r="B583" s="32">
        <v>42946</v>
      </c>
      <c r="C583" s="28">
        <f>'Bitcoin Data'!C583</f>
        <v>2757.179932</v>
      </c>
      <c r="D583" s="26">
        <f>'Bitcoin Data'!K583</f>
        <v>1845.5958428755769</v>
      </c>
      <c r="E583" s="25">
        <f>'Bitcoin Data'!J583</f>
        <v>10345.996796434178</v>
      </c>
      <c r="F583" s="25">
        <f t="shared" ref="F583:F646" si="63">E583*D583/1000000</f>
        <v>19.094528677902957</v>
      </c>
      <c r="G583" s="23">
        <f>'Emissions Factors'!$AB$39/1000</f>
        <v>0.49266147344102867</v>
      </c>
      <c r="H583" s="23">
        <f>'Emissions Factors'!$AE$39/1000</f>
        <v>0.32422903788805163</v>
      </c>
      <c r="I583" s="26">
        <f t="shared" si="61"/>
        <v>9407.1386331176491</v>
      </c>
      <c r="J583" s="26">
        <f t="shared" si="62"/>
        <v>6191.000662162287</v>
      </c>
      <c r="K583" s="23">
        <f t="shared" ref="K583:L646" si="64">$E583*G583/1000</f>
        <v>5.0970740259474239</v>
      </c>
      <c r="L583" s="23">
        <f t="shared" si="64"/>
        <v>3.3544725873007177</v>
      </c>
      <c r="M583" s="26">
        <f>K583*'Social Cost of Carbon'!$C$5</f>
        <v>509.7074025947424</v>
      </c>
      <c r="N583" s="26">
        <f>L583*'Social Cost of Carbon'!$C$5</f>
        <v>335.44725873007178</v>
      </c>
      <c r="O583" s="23">
        <f t="shared" ref="O583:O646" si="65">M583/$C583</f>
        <v>0.18486548399654551</v>
      </c>
      <c r="P583" s="23">
        <f t="shared" ref="P583:P646" si="66">N583/$C583</f>
        <v>0.12166317288068516</v>
      </c>
      <c r="Q583" s="27"/>
    </row>
    <row r="584" spans="1:17" x14ac:dyDescent="0.25">
      <c r="A584" s="24">
        <f t="shared" ref="A584:A647" si="67">YEAR(B584)</f>
        <v>2017</v>
      </c>
      <c r="B584" s="32">
        <v>42947</v>
      </c>
      <c r="C584" s="28">
        <f>'Bitcoin Data'!C584</f>
        <v>2875.3400879999999</v>
      </c>
      <c r="D584" s="26">
        <f>'Bitcoin Data'!K584</f>
        <v>1801.5530629853333</v>
      </c>
      <c r="E584" s="25">
        <f>'Bitcoin Data'!J584</f>
        <v>10885.461603552125</v>
      </c>
      <c r="F584" s="25">
        <f t="shared" si="63"/>
        <v>19.610736693888569</v>
      </c>
      <c r="G584" s="23">
        <f>'Emissions Factors'!$AB$39/1000</f>
        <v>0.49266147344102867</v>
      </c>
      <c r="H584" s="23">
        <f>'Emissions Factors'!$AE$39/1000</f>
        <v>0.32422903788805163</v>
      </c>
      <c r="I584" s="26">
        <f t="shared" ref="I584:I647" si="68">F584*G584*1000</f>
        <v>9661.4544348751897</v>
      </c>
      <c r="J584" s="26">
        <f t="shared" ref="J584:J647" si="69">$F584*H584*1000</f>
        <v>6358.3702905354012</v>
      </c>
      <c r="K584" s="23">
        <f t="shared" si="64"/>
        <v>5.3628475526917327</v>
      </c>
      <c r="L584" s="23">
        <f t="shared" si="64"/>
        <v>3.5293827426870328</v>
      </c>
      <c r="M584" s="26">
        <f>K584*'Social Cost of Carbon'!$C$5</f>
        <v>536.28475526917327</v>
      </c>
      <c r="N584" s="26">
        <f>L584*'Social Cost of Carbon'!$C$5</f>
        <v>352.93827426870325</v>
      </c>
      <c r="O584" s="23">
        <f t="shared" si="65"/>
        <v>0.18651176516729776</v>
      </c>
      <c r="P584" s="23">
        <f t="shared" si="66"/>
        <v>0.12274661899705802</v>
      </c>
      <c r="Q584" s="27"/>
    </row>
    <row r="585" spans="1:17" x14ac:dyDescent="0.25">
      <c r="A585" s="24">
        <f t="shared" si="67"/>
        <v>2017</v>
      </c>
      <c r="B585" s="32">
        <v>42948</v>
      </c>
      <c r="C585" s="28">
        <f>'Bitcoin Data'!C585</f>
        <v>2718.26001</v>
      </c>
      <c r="D585" s="26">
        <f>'Bitcoin Data'!K585</f>
        <v>1882.545624707534</v>
      </c>
      <c r="E585" s="25">
        <f>'Bitcoin Data'!J585</f>
        <v>10621.171398420758</v>
      </c>
      <c r="F585" s="25">
        <f t="shared" si="63"/>
        <v>19.994839745365798</v>
      </c>
      <c r="G585" s="23">
        <f>'Emissions Factors'!$AB$39/1000</f>
        <v>0.49266147344102867</v>
      </c>
      <c r="H585" s="23">
        <f>'Emissions Factors'!$AE$39/1000</f>
        <v>0.32422903788805163</v>
      </c>
      <c r="I585" s="26">
        <f t="shared" si="68"/>
        <v>9850.687210169157</v>
      </c>
      <c r="J585" s="26">
        <f t="shared" si="69"/>
        <v>6482.907653365728</v>
      </c>
      <c r="K585" s="23">
        <f t="shared" si="64"/>
        <v>5.2326419508156814</v>
      </c>
      <c r="L585" s="23">
        <f t="shared" si="64"/>
        <v>3.4436921837540546</v>
      </c>
      <c r="M585" s="26">
        <f>K585*'Social Cost of Carbon'!$C$5</f>
        <v>523.26419508156812</v>
      </c>
      <c r="N585" s="26">
        <f>L585*'Social Cost of Carbon'!$C$5</f>
        <v>344.36921837540547</v>
      </c>
      <c r="O585" s="23">
        <f t="shared" si="65"/>
        <v>0.19249968478238699</v>
      </c>
      <c r="P585" s="23">
        <f t="shared" si="66"/>
        <v>0.12668737247670633</v>
      </c>
      <c r="Q585" s="27"/>
    </row>
    <row r="586" spans="1:17" x14ac:dyDescent="0.25">
      <c r="A586" s="24">
        <f t="shared" si="67"/>
        <v>2017</v>
      </c>
      <c r="B586" s="32">
        <v>42949</v>
      </c>
      <c r="C586" s="28">
        <f>'Bitcoin Data'!C586</f>
        <v>2710.669922</v>
      </c>
      <c r="D586" s="26">
        <f>'Bitcoin Data'!K586</f>
        <v>1880.6277924160845</v>
      </c>
      <c r="E586" s="25">
        <f>'Bitcoin Data'!J586</f>
        <v>9647.5552808092634</v>
      </c>
      <c r="F586" s="25">
        <f t="shared" si="63"/>
        <v>18.143460589960462</v>
      </c>
      <c r="G586" s="23">
        <f>'Emissions Factors'!$AB$39/1000</f>
        <v>0.49266147344102867</v>
      </c>
      <c r="H586" s="23">
        <f>'Emissions Factors'!$AE$39/1000</f>
        <v>0.32422903788805163</v>
      </c>
      <c r="I586" s="26">
        <f t="shared" si="68"/>
        <v>8938.5840275691571</v>
      </c>
      <c r="J586" s="26">
        <f t="shared" si="69"/>
        <v>5882.6367710426621</v>
      </c>
      <c r="K586" s="23">
        <f t="shared" si="64"/>
        <v>4.752978799747269</v>
      </c>
      <c r="L586" s="23">
        <f t="shared" si="64"/>
        <v>3.128017566668579</v>
      </c>
      <c r="M586" s="26">
        <f>K586*'Social Cost of Carbon'!$C$5</f>
        <v>475.29787997472692</v>
      </c>
      <c r="N586" s="26">
        <f>L586*'Social Cost of Carbon'!$C$5</f>
        <v>312.8017566668579</v>
      </c>
      <c r="O586" s="23">
        <f t="shared" si="65"/>
        <v>0.17534332606016459</v>
      </c>
      <c r="P586" s="23">
        <f t="shared" si="66"/>
        <v>0.11539647602540443</v>
      </c>
      <c r="Q586" s="27"/>
    </row>
    <row r="587" spans="1:17" x14ac:dyDescent="0.25">
      <c r="A587" s="24">
        <f t="shared" si="67"/>
        <v>2017</v>
      </c>
      <c r="B587" s="32">
        <v>42950</v>
      </c>
      <c r="C587" s="28">
        <f>'Bitcoin Data'!C587</f>
        <v>2804.7299800000001</v>
      </c>
      <c r="D587" s="26">
        <f>'Bitcoin Data'!K587</f>
        <v>1733.8095182699224</v>
      </c>
      <c r="E587" s="25">
        <f>'Bitcoin Data'!J587</f>
        <v>13566.236599571654</v>
      </c>
      <c r="F587" s="25">
        <f t="shared" si="63"/>
        <v>23.521270143439118</v>
      </c>
      <c r="G587" s="23">
        <f>'Emissions Factors'!$AB$39/1000</f>
        <v>0.49266147344102867</v>
      </c>
      <c r="H587" s="23">
        <f>'Emissions Factors'!$AE$39/1000</f>
        <v>0.32422903788805163</v>
      </c>
      <c r="I587" s="26">
        <f t="shared" si="68"/>
        <v>11588.02360607119</v>
      </c>
      <c r="J587" s="26">
        <f t="shared" si="69"/>
        <v>7626.2787885122189</v>
      </c>
      <c r="K587" s="23">
        <f t="shared" si="64"/>
        <v>6.6835621121945819</v>
      </c>
      <c r="L587" s="23">
        <f t="shared" si="64"/>
        <v>4.3985678404407897</v>
      </c>
      <c r="M587" s="26">
        <f>K587*'Social Cost of Carbon'!$C$5</f>
        <v>668.35621121945815</v>
      </c>
      <c r="N587" s="26">
        <f>L587*'Social Cost of Carbon'!$C$5</f>
        <v>439.85678404407895</v>
      </c>
      <c r="O587" s="23">
        <f t="shared" si="65"/>
        <v>0.23829609837145824</v>
      </c>
      <c r="P587" s="23">
        <f t="shared" si="66"/>
        <v>0.15682678446075546</v>
      </c>
      <c r="Q587" s="27"/>
    </row>
    <row r="588" spans="1:17" x14ac:dyDescent="0.25">
      <c r="A588" s="24">
        <f t="shared" si="67"/>
        <v>2017</v>
      </c>
      <c r="B588" s="32">
        <v>42951</v>
      </c>
      <c r="C588" s="28">
        <f>'Bitcoin Data'!C588</f>
        <v>2895.889893</v>
      </c>
      <c r="D588" s="26">
        <f>'Bitcoin Data'!K588</f>
        <v>2265.2652300769855</v>
      </c>
      <c r="E588" s="25">
        <f>'Bitcoin Data'!J588</f>
        <v>10261.920499605179</v>
      </c>
      <c r="F588" s="25">
        <f t="shared" si="63"/>
        <v>23.245971701569864</v>
      </c>
      <c r="G588" s="23">
        <f>'Emissions Factors'!$AB$39/1000</f>
        <v>0.49266147344102867</v>
      </c>
      <c r="H588" s="23">
        <f>'Emissions Factors'!$AE$39/1000</f>
        <v>0.32422903788805163</v>
      </c>
      <c r="I588" s="26">
        <f t="shared" si="68"/>
        <v>11452.394670063866</v>
      </c>
      <c r="J588" s="26">
        <f t="shared" si="69"/>
        <v>7537.0190395728723</v>
      </c>
      <c r="K588" s="23">
        <f t="shared" si="64"/>
        <v>5.0556528736701845</v>
      </c>
      <c r="L588" s="23">
        <f t="shared" si="64"/>
        <v>3.3272126104706614</v>
      </c>
      <c r="M588" s="26">
        <f>K588*'Social Cost of Carbon'!$C$5</f>
        <v>505.56528736701847</v>
      </c>
      <c r="N588" s="26">
        <f>L588*'Social Cost of Carbon'!$C$5</f>
        <v>332.72126104706615</v>
      </c>
      <c r="O588" s="23">
        <f t="shared" si="65"/>
        <v>0.17458028656030067</v>
      </c>
      <c r="P588" s="23">
        <f t="shared" si="66"/>
        <v>0.1148943065312415</v>
      </c>
      <c r="Q588" s="27"/>
    </row>
    <row r="589" spans="1:17" x14ac:dyDescent="0.25">
      <c r="A589" s="24">
        <f t="shared" si="67"/>
        <v>2017</v>
      </c>
      <c r="B589" s="32">
        <v>42952</v>
      </c>
      <c r="C589" s="28">
        <f>'Bitcoin Data'!C589</f>
        <v>3252.9099120000001</v>
      </c>
      <c r="D589" s="26">
        <f>'Bitcoin Data'!K589</f>
        <v>2184.6857142857157</v>
      </c>
      <c r="E589" s="25">
        <f>'Bitcoin Data'!J589</f>
        <v>8411.6308440743378</v>
      </c>
      <c r="F589" s="25">
        <f t="shared" si="63"/>
        <v>18.376769738894303</v>
      </c>
      <c r="G589" s="23">
        <f>'Emissions Factors'!$AB$39/1000</f>
        <v>0.49266147344102867</v>
      </c>
      <c r="H589" s="23">
        <f>'Emissions Factors'!$AE$39/1000</f>
        <v>0.32422903788805163</v>
      </c>
      <c r="I589" s="26">
        <f t="shared" si="68"/>
        <v>9053.5264566501755</v>
      </c>
      <c r="J589" s="26">
        <f t="shared" si="69"/>
        <v>5958.2823719319622</v>
      </c>
      <c r="K589" s="23">
        <f t="shared" si="64"/>
        <v>4.1440864456836675</v>
      </c>
      <c r="L589" s="23">
        <f t="shared" si="64"/>
        <v>2.7272949756436824</v>
      </c>
      <c r="M589" s="26">
        <f>K589*'Social Cost of Carbon'!$C$5</f>
        <v>414.40864456836675</v>
      </c>
      <c r="N589" s="26">
        <f>L589*'Social Cost of Carbon'!$C$5</f>
        <v>272.72949756436822</v>
      </c>
      <c r="O589" s="23">
        <f t="shared" si="65"/>
        <v>0.1273962869489903</v>
      </c>
      <c r="P589" s="23">
        <f t="shared" si="66"/>
        <v>8.3841700183047735E-2</v>
      </c>
      <c r="Q589" s="27"/>
    </row>
    <row r="590" spans="1:17" x14ac:dyDescent="0.25">
      <c r="A590" s="24">
        <f t="shared" si="67"/>
        <v>2017</v>
      </c>
      <c r="B590" s="32">
        <v>42953</v>
      </c>
      <c r="C590" s="28">
        <f>'Bitcoin Data'!C590</f>
        <v>3213.9399410000001</v>
      </c>
      <c r="D590" s="26">
        <f>'Bitcoin Data'!K590</f>
        <v>1760.8012111331163</v>
      </c>
      <c r="E590" s="25">
        <f>'Bitcoin Data'!J590</f>
        <v>11399.582345571533</v>
      </c>
      <c r="F590" s="25">
        <f t="shared" si="63"/>
        <v>20.072398400494045</v>
      </c>
      <c r="G590" s="23">
        <f>'Emissions Factors'!$AB$39/1000</f>
        <v>0.49266147344102867</v>
      </c>
      <c r="H590" s="23">
        <f>'Emissions Factors'!$AE$39/1000</f>
        <v>0.32422903788805163</v>
      </c>
      <c r="I590" s="26">
        <f t="shared" si="68"/>
        <v>9888.8973714827425</v>
      </c>
      <c r="J590" s="26">
        <f t="shared" si="69"/>
        <v>6508.0544214978509</v>
      </c>
      <c r="K590" s="23">
        <f t="shared" si="64"/>
        <v>5.6161350349816095</v>
      </c>
      <c r="L590" s="23">
        <f t="shared" si="64"/>
        <v>3.696075616230277</v>
      </c>
      <c r="M590" s="26">
        <f>K590*'Social Cost of Carbon'!$C$5</f>
        <v>561.61350349816098</v>
      </c>
      <c r="N590" s="26">
        <f>L590*'Social Cost of Carbon'!$C$5</f>
        <v>369.60756162302772</v>
      </c>
      <c r="O590" s="23">
        <f t="shared" si="65"/>
        <v>0.17474299887614514</v>
      </c>
      <c r="P590" s="23">
        <f t="shared" si="66"/>
        <v>0.11500139032094867</v>
      </c>
      <c r="Q590" s="27"/>
    </row>
    <row r="591" spans="1:17" x14ac:dyDescent="0.25">
      <c r="A591" s="24">
        <f t="shared" si="67"/>
        <v>2017</v>
      </c>
      <c r="B591" s="32">
        <v>42954</v>
      </c>
      <c r="C591" s="28">
        <f>'Bitcoin Data'!C591</f>
        <v>3378.9399410000001</v>
      </c>
      <c r="D591" s="26">
        <f>'Bitcoin Data'!K591</f>
        <v>1940.1881010250463</v>
      </c>
      <c r="E591" s="25">
        <f>'Bitcoin Data'!J591</f>
        <v>11083.439330857525</v>
      </c>
      <c r="F591" s="25">
        <f t="shared" si="63"/>
        <v>21.503957108162773</v>
      </c>
      <c r="G591" s="23">
        <f>'Emissions Factors'!$AB$39/1000</f>
        <v>0.49266147344102867</v>
      </c>
      <c r="H591" s="23">
        <f>'Emissions Factors'!$AE$39/1000</f>
        <v>0.32422903788805163</v>
      </c>
      <c r="I591" s="26">
        <f t="shared" si="68"/>
        <v>10594.171193720154</v>
      </c>
      <c r="J591" s="26">
        <f t="shared" si="69"/>
        <v>6972.2073239655447</v>
      </c>
      <c r="K591" s="23">
        <f t="shared" si="64"/>
        <v>5.4603835515345169</v>
      </c>
      <c r="L591" s="23">
        <f t="shared" si="64"/>
        <v>3.5935728707345262</v>
      </c>
      <c r="M591" s="26">
        <f>K591*'Social Cost of Carbon'!$C$5</f>
        <v>546.03835515345168</v>
      </c>
      <c r="N591" s="26">
        <f>L591*'Social Cost of Carbon'!$C$5</f>
        <v>359.35728707345265</v>
      </c>
      <c r="O591" s="23">
        <f t="shared" si="65"/>
        <v>0.16160049148190872</v>
      </c>
      <c r="P591" s="23">
        <f t="shared" si="66"/>
        <v>0.10635207886148476</v>
      </c>
      <c r="Q591" s="27"/>
    </row>
    <row r="592" spans="1:17" x14ac:dyDescent="0.25">
      <c r="A592" s="24">
        <f t="shared" si="67"/>
        <v>2017</v>
      </c>
      <c r="B592" s="32">
        <v>42955</v>
      </c>
      <c r="C592" s="28">
        <f>'Bitcoin Data'!C592</f>
        <v>3419.9399410000001</v>
      </c>
      <c r="D592" s="26">
        <f>'Bitcoin Data'!K592</f>
        <v>1998.1273196981156</v>
      </c>
      <c r="E592" s="25">
        <f>'Bitcoin Data'!J592</f>
        <v>9713.9973224777132</v>
      </c>
      <c r="F592" s="25">
        <f t="shared" si="63"/>
        <v>19.409803433517066</v>
      </c>
      <c r="G592" s="23">
        <f>'Emissions Factors'!$AB$39/1000</f>
        <v>0.49266147344102867</v>
      </c>
      <c r="H592" s="23">
        <f>'Emissions Factors'!$AE$39/1000</f>
        <v>0.32422903788805163</v>
      </c>
      <c r="I592" s="26">
        <f t="shared" si="68"/>
        <v>9562.4623587572551</v>
      </c>
      <c r="J592" s="26">
        <f t="shared" si="69"/>
        <v>6293.2218928454395</v>
      </c>
      <c r="K592" s="23">
        <f t="shared" si="64"/>
        <v>4.7857122338940767</v>
      </c>
      <c r="L592" s="23">
        <f t="shared" si="64"/>
        <v>3.1495600059140583</v>
      </c>
      <c r="M592" s="26">
        <f>K592*'Social Cost of Carbon'!$C$5</f>
        <v>478.57122338940769</v>
      </c>
      <c r="N592" s="26">
        <f>L592*'Social Cost of Carbon'!$C$5</f>
        <v>314.95600059140583</v>
      </c>
      <c r="O592" s="23">
        <f t="shared" si="65"/>
        <v>0.13993556367819493</v>
      </c>
      <c r="P592" s="23">
        <f t="shared" si="66"/>
        <v>9.209401510697636E-2</v>
      </c>
      <c r="Q592" s="27"/>
    </row>
    <row r="593" spans="1:17" x14ac:dyDescent="0.25">
      <c r="A593" s="24">
        <f t="shared" si="67"/>
        <v>2017</v>
      </c>
      <c r="B593" s="32">
        <v>42956</v>
      </c>
      <c r="C593" s="28">
        <f>'Bitcoin Data'!C593</f>
        <v>3342.469971</v>
      </c>
      <c r="D593" s="26">
        <f>'Bitcoin Data'!K593</f>
        <v>1723.5636969192449</v>
      </c>
      <c r="E593" s="25">
        <f>'Bitcoin Data'!J593</f>
        <v>10929.145573593685</v>
      </c>
      <c r="F593" s="25">
        <f t="shared" si="63"/>
        <v>18.837078548991734</v>
      </c>
      <c r="G593" s="23">
        <f>'Emissions Factors'!$AB$39/1000</f>
        <v>0.49266147344102867</v>
      </c>
      <c r="H593" s="23">
        <f>'Emissions Factors'!$AE$39/1000</f>
        <v>0.32422903788805163</v>
      </c>
      <c r="I593" s="26">
        <f t="shared" si="68"/>
        <v>9280.3028732706625</v>
      </c>
      <c r="J593" s="26">
        <f t="shared" si="69"/>
        <v>6107.5278545612455</v>
      </c>
      <c r="K593" s="23">
        <f t="shared" si="64"/>
        <v>5.3843689617381614</v>
      </c>
      <c r="L593" s="23">
        <f t="shared" si="64"/>
        <v>3.5435463542647385</v>
      </c>
      <c r="M593" s="26">
        <f>K593*'Social Cost of Carbon'!$C$5</f>
        <v>538.43689617381619</v>
      </c>
      <c r="N593" s="26">
        <f>L593*'Social Cost of Carbon'!$C$5</f>
        <v>354.35463542647386</v>
      </c>
      <c r="O593" s="23">
        <f t="shared" si="65"/>
        <v>0.16108952386869962</v>
      </c>
      <c r="P593" s="23">
        <f t="shared" si="66"/>
        <v>0.10601580223634981</v>
      </c>
      <c r="Q593" s="27"/>
    </row>
    <row r="594" spans="1:17" x14ac:dyDescent="0.25">
      <c r="A594" s="24">
        <f t="shared" si="67"/>
        <v>2017</v>
      </c>
      <c r="B594" s="32">
        <v>42957</v>
      </c>
      <c r="C594" s="28">
        <f>'Bitcoin Data'!C594</f>
        <v>3381.280029</v>
      </c>
      <c r="D594" s="26">
        <f>'Bitcoin Data'!K594</f>
        <v>1679.353880430747</v>
      </c>
      <c r="E594" s="25">
        <f>'Bitcoin Data'!J594</f>
        <v>12047.466293904214</v>
      </c>
      <c r="F594" s="25">
        <f t="shared" si="63"/>
        <v>20.231959270026671</v>
      </c>
      <c r="G594" s="23">
        <f>'Emissions Factors'!$AB$39/1000</f>
        <v>0.49266147344102867</v>
      </c>
      <c r="H594" s="23">
        <f>'Emissions Factors'!$AE$39/1000</f>
        <v>0.32422903788805163</v>
      </c>
      <c r="I594" s="26">
        <f t="shared" si="68"/>
        <v>9967.5068645702177</v>
      </c>
      <c r="J594" s="26">
        <f t="shared" si="69"/>
        <v>6559.7886887109953</v>
      </c>
      <c r="K594" s="23">
        <f t="shared" si="64"/>
        <v>5.9353224955859787</v>
      </c>
      <c r="L594" s="23">
        <f t="shared" si="64"/>
        <v>3.9061384054612942</v>
      </c>
      <c r="M594" s="26">
        <f>K594*'Social Cost of Carbon'!$C$5</f>
        <v>593.53224955859787</v>
      </c>
      <c r="N594" s="26">
        <f>L594*'Social Cost of Carbon'!$C$5</f>
        <v>390.61384054612944</v>
      </c>
      <c r="O594" s="23">
        <f t="shared" si="65"/>
        <v>0.17553478104980635</v>
      </c>
      <c r="P594" s="23">
        <f t="shared" si="66"/>
        <v>0.11552247586593764</v>
      </c>
      <c r="Q594" s="27"/>
    </row>
    <row r="595" spans="1:17" x14ac:dyDescent="0.25">
      <c r="A595" s="24">
        <f t="shared" si="67"/>
        <v>2017</v>
      </c>
      <c r="B595" s="32">
        <v>42958</v>
      </c>
      <c r="C595" s="28">
        <f>'Bitcoin Data'!C595</f>
        <v>3650.6201169999999</v>
      </c>
      <c r="D595" s="26">
        <f>'Bitcoin Data'!K595</f>
        <v>1797.7528089887642</v>
      </c>
      <c r="E595" s="25">
        <f>'Bitcoin Data'!J595</f>
        <v>10544.984409454497</v>
      </c>
      <c r="F595" s="25">
        <f t="shared" si="63"/>
        <v>18.957275342839548</v>
      </c>
      <c r="G595" s="23">
        <f>'Emissions Factors'!$AB$39/1000</f>
        <v>0.49266147344102867</v>
      </c>
      <c r="H595" s="23">
        <f>'Emissions Factors'!$AE$39/1000</f>
        <v>0.32422903788805163</v>
      </c>
      <c r="I595" s="26">
        <f t="shared" si="68"/>
        <v>9339.5192028306137</v>
      </c>
      <c r="J595" s="26">
        <f t="shared" si="69"/>
        <v>6146.499145387751</v>
      </c>
      <c r="K595" s="23">
        <f t="shared" si="64"/>
        <v>5.1951075565745279</v>
      </c>
      <c r="L595" s="23">
        <f t="shared" si="64"/>
        <v>3.4189901496219357</v>
      </c>
      <c r="M595" s="26">
        <f>K595*'Social Cost of Carbon'!$C$5</f>
        <v>519.51075565745282</v>
      </c>
      <c r="N595" s="26">
        <f>L595*'Social Cost of Carbon'!$C$5</f>
        <v>341.89901496219358</v>
      </c>
      <c r="O595" s="23">
        <f t="shared" si="65"/>
        <v>0.14230753653008832</v>
      </c>
      <c r="P595" s="23">
        <f t="shared" si="66"/>
        <v>9.3655051471956144E-2</v>
      </c>
      <c r="Q595" s="27"/>
    </row>
    <row r="596" spans="1:17" x14ac:dyDescent="0.25">
      <c r="A596" s="24">
        <f t="shared" si="67"/>
        <v>2017</v>
      </c>
      <c r="B596" s="32">
        <v>42959</v>
      </c>
      <c r="C596" s="28">
        <f>'Bitcoin Data'!C596</f>
        <v>3884.709961</v>
      </c>
      <c r="D596" s="26">
        <f>'Bitcoin Data'!K596</f>
        <v>1688.5357916314445</v>
      </c>
      <c r="E596" s="25">
        <f>'Bitcoin Data'!J596</f>
        <v>12301.562960170946</v>
      </c>
      <c r="F596" s="25">
        <f t="shared" si="63"/>
        <v>20.771629351256305</v>
      </c>
      <c r="G596" s="23">
        <f>'Emissions Factors'!$AB$39/1000</f>
        <v>0.49266147344102867</v>
      </c>
      <c r="H596" s="23">
        <f>'Emissions Factors'!$AE$39/1000</f>
        <v>0.32422903788805163</v>
      </c>
      <c r="I596" s="26">
        <f t="shared" si="68"/>
        <v>10233.38152196085</v>
      </c>
      <c r="J596" s="26">
        <f t="shared" si="69"/>
        <v>6734.7653999250451</v>
      </c>
      <c r="K596" s="23">
        <f t="shared" si="64"/>
        <v>6.0605061335854007</v>
      </c>
      <c r="L596" s="23">
        <f t="shared" si="64"/>
        <v>3.9885239230955181</v>
      </c>
      <c r="M596" s="26">
        <f>K596*'Social Cost of Carbon'!$C$5</f>
        <v>606.05061335854009</v>
      </c>
      <c r="N596" s="26">
        <f>L596*'Social Cost of Carbon'!$C$5</f>
        <v>398.85239230955182</v>
      </c>
      <c r="O596" s="23">
        <f t="shared" si="65"/>
        <v>0.15600923091888458</v>
      </c>
      <c r="P596" s="23">
        <f t="shared" si="66"/>
        <v>0.10267237356553627</v>
      </c>
      <c r="Q596" s="27"/>
    </row>
    <row r="597" spans="1:17" x14ac:dyDescent="0.25">
      <c r="A597" s="24">
        <f t="shared" si="67"/>
        <v>2017</v>
      </c>
      <c r="B597" s="32">
        <v>42960</v>
      </c>
      <c r="C597" s="28">
        <f>'Bitcoin Data'!C597</f>
        <v>4073.26001</v>
      </c>
      <c r="D597" s="26">
        <f>'Bitcoin Data'!K597</f>
        <v>1854.4429362013173</v>
      </c>
      <c r="E597" s="25">
        <f>'Bitcoin Data'!J597</f>
        <v>9833.4389735244622</v>
      </c>
      <c r="F597" s="25">
        <f t="shared" si="63"/>
        <v>18.235551443019169</v>
      </c>
      <c r="G597" s="23">
        <f>'Emissions Factors'!$AB$39/1000</f>
        <v>0.49266147344102867</v>
      </c>
      <c r="H597" s="23">
        <f>'Emissions Factors'!$AE$39/1000</f>
        <v>0.32422903788805163</v>
      </c>
      <c r="I597" s="26">
        <f t="shared" si="68"/>
        <v>8983.9536429275013</v>
      </c>
      <c r="J597" s="26">
        <f t="shared" si="69"/>
        <v>5912.4952997281762</v>
      </c>
      <c r="K597" s="23">
        <f t="shared" si="64"/>
        <v>4.8445565336889977</v>
      </c>
      <c r="L597" s="23">
        <f t="shared" si="64"/>
        <v>3.1882864575167065</v>
      </c>
      <c r="M597" s="26">
        <f>K597*'Social Cost of Carbon'!$C$5</f>
        <v>484.45565336889979</v>
      </c>
      <c r="N597" s="26">
        <f>L597*'Social Cost of Carbon'!$C$5</f>
        <v>318.82864575167065</v>
      </c>
      <c r="O597" s="23">
        <f t="shared" si="65"/>
        <v>0.11893560739543847</v>
      </c>
      <c r="P597" s="23">
        <f t="shared" si="66"/>
        <v>7.82735806133011E-2</v>
      </c>
      <c r="Q597" s="27"/>
    </row>
    <row r="598" spans="1:17" x14ac:dyDescent="0.25">
      <c r="A598" s="24">
        <f t="shared" si="67"/>
        <v>2017</v>
      </c>
      <c r="B598" s="32">
        <v>42961</v>
      </c>
      <c r="C598" s="28">
        <f>'Bitcoin Data'!C598</f>
        <v>4325.1298829999996</v>
      </c>
      <c r="D598" s="26">
        <f>'Bitcoin Data'!K598</f>
        <v>1620.9850601519493</v>
      </c>
      <c r="E598" s="25">
        <f>'Bitcoin Data'!J598</f>
        <v>13146.399445493334</v>
      </c>
      <c r="F598" s="25">
        <f t="shared" si="63"/>
        <v>21.310117095934565</v>
      </c>
      <c r="G598" s="23">
        <f>'Emissions Factors'!$AB$39/1000</f>
        <v>0.49266147344102867</v>
      </c>
      <c r="H598" s="23">
        <f>'Emissions Factors'!$AE$39/1000</f>
        <v>0.32422903788805163</v>
      </c>
      <c r="I598" s="26">
        <f t="shared" si="68"/>
        <v>10498.673687683977</v>
      </c>
      <c r="J598" s="26">
        <f t="shared" si="69"/>
        <v>6909.3587632965855</v>
      </c>
      <c r="K598" s="23">
        <f t="shared" si="64"/>
        <v>6.4767245212610689</v>
      </c>
      <c r="L598" s="23">
        <f t="shared" si="64"/>
        <v>4.262444443904319</v>
      </c>
      <c r="M598" s="26">
        <f>K598*'Social Cost of Carbon'!$C$5</f>
        <v>647.67245212610692</v>
      </c>
      <c r="N598" s="26">
        <f>L598*'Social Cost of Carbon'!$C$5</f>
        <v>426.24444439043191</v>
      </c>
      <c r="O598" s="23">
        <f t="shared" si="65"/>
        <v>0.14974635898722835</v>
      </c>
      <c r="P598" s="23">
        <f t="shared" si="66"/>
        <v>9.8550669210141717E-2</v>
      </c>
      <c r="Q598" s="27"/>
    </row>
    <row r="599" spans="1:17" x14ac:dyDescent="0.25">
      <c r="A599" s="24">
        <f t="shared" si="67"/>
        <v>2017</v>
      </c>
      <c r="B599" s="32">
        <v>42962</v>
      </c>
      <c r="C599" s="28">
        <f>'Bitcoin Data'!C599</f>
        <v>4181.9301759999998</v>
      </c>
      <c r="D599" s="26">
        <f>'Bitcoin Data'!K599</f>
        <v>1897.4305627795704</v>
      </c>
      <c r="E599" s="25">
        <f>'Bitcoin Data'!J599</f>
        <v>9600.3354531149416</v>
      </c>
      <c r="F599" s="25">
        <f t="shared" si="63"/>
        <v>18.215969901676548</v>
      </c>
      <c r="G599" s="23">
        <f>'Emissions Factors'!$AB$39/1000</f>
        <v>0.49266147344102867</v>
      </c>
      <c r="H599" s="23">
        <f>'Emissions Factors'!$AE$39/1000</f>
        <v>0.32422903788805163</v>
      </c>
      <c r="I599" s="26">
        <f t="shared" si="68"/>
        <v>8974.3065719173992</v>
      </c>
      <c r="J599" s="26">
        <f t="shared" si="69"/>
        <v>5906.1463954182937</v>
      </c>
      <c r="K599" s="23">
        <f t="shared" si="64"/>
        <v>4.7297154098597529</v>
      </c>
      <c r="L599" s="23">
        <f t="shared" si="64"/>
        <v>3.1127075273660099</v>
      </c>
      <c r="M599" s="26">
        <f>K599*'Social Cost of Carbon'!$C$5</f>
        <v>472.97154098597531</v>
      </c>
      <c r="N599" s="26">
        <f>L599*'Social Cost of Carbon'!$C$5</f>
        <v>311.27075273660097</v>
      </c>
      <c r="O599" s="23">
        <f t="shared" si="65"/>
        <v>0.11309886131058525</v>
      </c>
      <c r="P599" s="23">
        <f t="shared" si="66"/>
        <v>7.4432317048949453E-2</v>
      </c>
      <c r="Q599" s="27"/>
    </row>
    <row r="600" spans="1:17" x14ac:dyDescent="0.25">
      <c r="A600" s="24">
        <f t="shared" si="67"/>
        <v>2017</v>
      </c>
      <c r="B600" s="32">
        <v>42963</v>
      </c>
      <c r="C600" s="28">
        <f>'Bitcoin Data'!C600</f>
        <v>4376.6298829999996</v>
      </c>
      <c r="D600" s="26">
        <f>'Bitcoin Data'!K600</f>
        <v>1629.9426501660178</v>
      </c>
      <c r="E600" s="25">
        <f>'Bitcoin Data'!J600</f>
        <v>15380.000667272434</v>
      </c>
      <c r="F600" s="25">
        <f t="shared" si="63"/>
        <v>25.068519047169154</v>
      </c>
      <c r="G600" s="23">
        <f>'Emissions Factors'!$AB$39/1000</f>
        <v>0.49266147344102867</v>
      </c>
      <c r="H600" s="23">
        <f>'Emissions Factors'!$AE$39/1000</f>
        <v>0.32422903788805163</v>
      </c>
      <c r="I600" s="26">
        <f t="shared" si="68"/>
        <v>12350.293530762847</v>
      </c>
      <c r="J600" s="26">
        <f t="shared" si="69"/>
        <v>8127.9418119419515</v>
      </c>
      <c r="K600" s="23">
        <f t="shared" si="64"/>
        <v>7.577133790262442</v>
      </c>
      <c r="L600" s="23">
        <f t="shared" si="64"/>
        <v>4.9866428190673329</v>
      </c>
      <c r="M600" s="26">
        <f>K600*'Social Cost of Carbon'!$C$5</f>
        <v>757.71337902624418</v>
      </c>
      <c r="N600" s="26">
        <f>L600*'Social Cost of Carbon'!$C$5</f>
        <v>498.66428190673327</v>
      </c>
      <c r="O600" s="23">
        <f t="shared" si="65"/>
        <v>0.17312713189877113</v>
      </c>
      <c r="P600" s="23">
        <f t="shared" si="66"/>
        <v>0.11393796031135249</v>
      </c>
      <c r="Q600" s="27"/>
    </row>
    <row r="601" spans="1:17" x14ac:dyDescent="0.25">
      <c r="A601" s="24">
        <f t="shared" si="67"/>
        <v>2017</v>
      </c>
      <c r="B601" s="32">
        <v>42964</v>
      </c>
      <c r="C601" s="28">
        <f>'Bitcoin Data'!C601</f>
        <v>4331.6899409999996</v>
      </c>
      <c r="D601" s="26">
        <f>'Bitcoin Data'!K601</f>
        <v>2237.0080653559994</v>
      </c>
      <c r="E601" s="25">
        <f>'Bitcoin Data'!J601</f>
        <v>9323.115516808235</v>
      </c>
      <c r="F601" s="25">
        <f t="shared" si="63"/>
        <v>20.85588460534569</v>
      </c>
      <c r="G601" s="23">
        <f>'Emissions Factors'!$AB$39/1000</f>
        <v>0.49266147344102867</v>
      </c>
      <c r="H601" s="23">
        <f>'Emissions Factors'!$AE$39/1000</f>
        <v>0.32422903788805163</v>
      </c>
      <c r="I601" s="26">
        <f t="shared" si="68"/>
        <v>10274.890839585674</v>
      </c>
      <c r="J601" s="26">
        <f t="shared" si="69"/>
        <v>6762.0833998954604</v>
      </c>
      <c r="K601" s="23">
        <f t="shared" si="64"/>
        <v>4.5931398275716626</v>
      </c>
      <c r="L601" s="23">
        <f t="shared" si="64"/>
        <v>3.0228247741338992</v>
      </c>
      <c r="M601" s="26">
        <f>K601*'Social Cost of Carbon'!$C$5</f>
        <v>459.31398275716629</v>
      </c>
      <c r="N601" s="26">
        <f>L601*'Social Cost of Carbon'!$C$5</f>
        <v>302.28247741338993</v>
      </c>
      <c r="O601" s="23">
        <f t="shared" si="65"/>
        <v>0.10603574794439941</v>
      </c>
      <c r="P601" s="23">
        <f t="shared" si="66"/>
        <v>6.9783959962657433E-2</v>
      </c>
      <c r="Q601" s="27"/>
    </row>
    <row r="602" spans="1:17" x14ac:dyDescent="0.25">
      <c r="A602" s="24">
        <f t="shared" si="67"/>
        <v>2017</v>
      </c>
      <c r="B602" s="32">
        <v>42965</v>
      </c>
      <c r="C602" s="28">
        <f>'Bitcoin Data'!C602</f>
        <v>4160.6201170000004</v>
      </c>
      <c r="D602" s="26">
        <f>'Bitcoin Data'!K602</f>
        <v>1862.3275622627539</v>
      </c>
      <c r="E602" s="25">
        <f>'Bitcoin Data'!J602</f>
        <v>11343.051995198946</v>
      </c>
      <c r="F602" s="25">
        <f t="shared" si="63"/>
        <v>21.124478370838521</v>
      </c>
      <c r="G602" s="23">
        <f>'Emissions Factors'!$AB$39/1000</f>
        <v>0.49266147344102867</v>
      </c>
      <c r="H602" s="23">
        <f>'Emissions Factors'!$AE$39/1000</f>
        <v>0.32422903788805163</v>
      </c>
      <c r="I602" s="26">
        <f t="shared" si="68"/>
        <v>10407.216639850447</v>
      </c>
      <c r="J602" s="26">
        <f t="shared" si="69"/>
        <v>6849.16929806393</v>
      </c>
      <c r="K602" s="23">
        <f t="shared" si="64"/>
        <v>5.5882847092729131</v>
      </c>
      <c r="L602" s="23">
        <f t="shared" si="64"/>
        <v>3.6777468351174991</v>
      </c>
      <c r="M602" s="26">
        <f>K602*'Social Cost of Carbon'!$C$5</f>
        <v>558.82847092729128</v>
      </c>
      <c r="N602" s="26">
        <f>L602*'Social Cost of Carbon'!$C$5</f>
        <v>367.77468351174991</v>
      </c>
      <c r="O602" s="23">
        <f t="shared" si="65"/>
        <v>0.13431374535828386</v>
      </c>
      <c r="P602" s="23">
        <f t="shared" si="66"/>
        <v>8.8394199222622732E-2</v>
      </c>
      <c r="Q602" s="27"/>
    </row>
    <row r="603" spans="1:17" x14ac:dyDescent="0.25">
      <c r="A603" s="24">
        <f t="shared" si="67"/>
        <v>2017</v>
      </c>
      <c r="B603" s="32">
        <v>42966</v>
      </c>
      <c r="C603" s="28">
        <f>'Bitcoin Data'!C603</f>
        <v>4193.7001950000003</v>
      </c>
      <c r="D603" s="26">
        <f>'Bitcoin Data'!K603</f>
        <v>1884.1199237479063</v>
      </c>
      <c r="E603" s="25">
        <f>'Bitcoin Data'!J603</f>
        <v>9647.4060105984681</v>
      </c>
      <c r="F603" s="25">
        <f t="shared" si="63"/>
        <v>18.176869877053878</v>
      </c>
      <c r="G603" s="23">
        <f>'Emissions Factors'!$AB$39/1000</f>
        <v>0.49266147344102867</v>
      </c>
      <c r="H603" s="23">
        <f>'Emissions Factors'!$AE$39/1000</f>
        <v>0.32422903788805163</v>
      </c>
      <c r="I603" s="26">
        <f t="shared" si="68"/>
        <v>8955.0434961752126</v>
      </c>
      <c r="J603" s="26">
        <f t="shared" si="69"/>
        <v>5893.4690320534864</v>
      </c>
      <c r="K603" s="23">
        <f t="shared" si="64"/>
        <v>4.7529052600652779</v>
      </c>
      <c r="L603" s="23">
        <f t="shared" si="64"/>
        <v>3.1279691689317479</v>
      </c>
      <c r="M603" s="26">
        <f>K603*'Social Cost of Carbon'!$C$5</f>
        <v>475.29052600652778</v>
      </c>
      <c r="N603" s="26">
        <f>L603*'Social Cost of Carbon'!$C$5</f>
        <v>312.7969168931748</v>
      </c>
      <c r="O603" s="23">
        <f t="shared" si="65"/>
        <v>0.11333440730293495</v>
      </c>
      <c r="P603" s="23">
        <f t="shared" si="66"/>
        <v>7.4587333941065093E-2</v>
      </c>
      <c r="Q603" s="27"/>
    </row>
    <row r="604" spans="1:17" x14ac:dyDescent="0.25">
      <c r="A604" s="24">
        <f t="shared" si="67"/>
        <v>2017</v>
      </c>
      <c r="B604" s="32">
        <v>42967</v>
      </c>
      <c r="C604" s="28">
        <f>'Bitcoin Data'!C604</f>
        <v>4087.6599120000001</v>
      </c>
      <c r="D604" s="26">
        <f>'Bitcoin Data'!K604</f>
        <v>1655.6603773585018</v>
      </c>
      <c r="E604" s="25">
        <f>'Bitcoin Data'!J604</f>
        <v>9706.64240266665</v>
      </c>
      <c r="F604" s="25">
        <f t="shared" si="63"/>
        <v>16.0709032232831</v>
      </c>
      <c r="G604" s="23">
        <f>'Emissions Factors'!$AB$39/1000</f>
        <v>0.49266147344102867</v>
      </c>
      <c r="H604" s="23">
        <f>'Emissions Factors'!$AE$39/1000</f>
        <v>0.32422903788805163</v>
      </c>
      <c r="I604" s="26">
        <f t="shared" si="68"/>
        <v>7917.5148615108292</v>
      </c>
      <c r="J604" s="26">
        <f t="shared" si="69"/>
        <v>5210.6534900770675</v>
      </c>
      <c r="K604" s="23">
        <f t="shared" si="64"/>
        <v>4.7820887482629191</v>
      </c>
      <c r="L604" s="23">
        <f t="shared" si="64"/>
        <v>3.1471753273399736</v>
      </c>
      <c r="M604" s="26">
        <f>K604*'Social Cost of Carbon'!$C$5</f>
        <v>478.20887482629189</v>
      </c>
      <c r="N604" s="26">
        <f>L604*'Social Cost of Carbon'!$C$5</f>
        <v>314.71753273399736</v>
      </c>
      <c r="O604" s="23">
        <f t="shared" si="65"/>
        <v>0.1169884200548169</v>
      </c>
      <c r="P604" s="23">
        <f t="shared" si="66"/>
        <v>7.6992102941365576E-2</v>
      </c>
      <c r="Q604" s="27"/>
    </row>
    <row r="605" spans="1:17" x14ac:dyDescent="0.25">
      <c r="A605" s="24">
        <f t="shared" si="67"/>
        <v>2017</v>
      </c>
      <c r="B605" s="32">
        <v>42968</v>
      </c>
      <c r="C605" s="28">
        <f>'Bitcoin Data'!C605</f>
        <v>4001.73999</v>
      </c>
      <c r="D605" s="26">
        <f>'Bitcoin Data'!K605</f>
        <v>1423.6099171280284</v>
      </c>
      <c r="E605" s="25">
        <f>'Bitcoin Data'!J605</f>
        <v>8731.887806895731</v>
      </c>
      <c r="F605" s="25">
        <f t="shared" si="63"/>
        <v>12.430802077146074</v>
      </c>
      <c r="G605" s="23">
        <f>'Emissions Factors'!$AB$39/1000</f>
        <v>0.49266147344102867</v>
      </c>
      <c r="H605" s="23">
        <f>'Emissions Factors'!$AE$39/1000</f>
        <v>0.32422903788805163</v>
      </c>
      <c r="I605" s="26">
        <f t="shared" si="68"/>
        <v>6124.1772673805845</v>
      </c>
      <c r="J605" s="26">
        <f t="shared" si="69"/>
        <v>4030.4269976498654</v>
      </c>
      <c r="K605" s="23">
        <f t="shared" si="64"/>
        <v>4.3018647128670038</v>
      </c>
      <c r="L605" s="23">
        <f t="shared" si="64"/>
        <v>2.8311315825762122</v>
      </c>
      <c r="M605" s="26">
        <f>K605*'Social Cost of Carbon'!$C$5</f>
        <v>430.1864712867004</v>
      </c>
      <c r="N605" s="26">
        <f>L605*'Social Cost of Carbon'!$C$5</f>
        <v>283.11315825762119</v>
      </c>
      <c r="O605" s="23">
        <f t="shared" si="65"/>
        <v>0.10749985565321558</v>
      </c>
      <c r="P605" s="23">
        <f t="shared" si="66"/>
        <v>7.0747514572435069E-2</v>
      </c>
      <c r="Q605" s="27"/>
    </row>
    <row r="606" spans="1:17" x14ac:dyDescent="0.25">
      <c r="A606" s="24">
        <f t="shared" si="67"/>
        <v>2017</v>
      </c>
      <c r="B606" s="32">
        <v>42969</v>
      </c>
      <c r="C606" s="28">
        <f>'Bitcoin Data'!C606</f>
        <v>4100.5200199999999</v>
      </c>
      <c r="D606" s="26">
        <f>'Bitcoin Data'!K606</f>
        <v>1102.8247550425694</v>
      </c>
      <c r="E606" s="25">
        <f>'Bitcoin Data'!J606</f>
        <v>20126.416822928248</v>
      </c>
      <c r="F606" s="25">
        <f t="shared" si="63"/>
        <v>22.195910702630492</v>
      </c>
      <c r="G606" s="23">
        <f>'Emissions Factors'!$AB$39/1000</f>
        <v>0.49266147344102867</v>
      </c>
      <c r="H606" s="23">
        <f>'Emissions Factors'!$AE$39/1000</f>
        <v>0.32422903788805163</v>
      </c>
      <c r="I606" s="26">
        <f t="shared" si="68"/>
        <v>10935.070071123435</v>
      </c>
      <c r="J606" s="26">
        <f t="shared" si="69"/>
        <v>7196.5587721629927</v>
      </c>
      <c r="K606" s="23">
        <f t="shared" si="64"/>
        <v>9.9155101670721386</v>
      </c>
      <c r="L606" s="23">
        <f t="shared" si="64"/>
        <v>6.5255687626319219</v>
      </c>
      <c r="M606" s="26">
        <f>K606*'Social Cost of Carbon'!$C$5</f>
        <v>991.55101670721388</v>
      </c>
      <c r="N606" s="26">
        <f>L606*'Social Cost of Carbon'!$C$5</f>
        <v>652.55687626319218</v>
      </c>
      <c r="O606" s="23">
        <f t="shared" si="65"/>
        <v>0.24181104149497942</v>
      </c>
      <c r="P606" s="23">
        <f t="shared" si="66"/>
        <v>0.15914002933296059</v>
      </c>
      <c r="Q606" s="27"/>
    </row>
    <row r="607" spans="1:17" x14ac:dyDescent="0.25">
      <c r="A607" s="24">
        <f t="shared" si="67"/>
        <v>2017</v>
      </c>
      <c r="B607" s="32">
        <v>42970</v>
      </c>
      <c r="C607" s="28">
        <f>'Bitcoin Data'!C607</f>
        <v>4151.5200199999999</v>
      </c>
      <c r="D607" s="26">
        <f>'Bitcoin Data'!K607</f>
        <v>1991.5568751159778</v>
      </c>
      <c r="E607" s="25">
        <f>'Bitcoin Data'!J607</f>
        <v>6807.0173904666863</v>
      </c>
      <c r="F607" s="25">
        <f t="shared" si="63"/>
        <v>13.556562283017952</v>
      </c>
      <c r="G607" s="23">
        <f>'Emissions Factors'!$AB$39/1000</f>
        <v>0.49266147344102867</v>
      </c>
      <c r="H607" s="23">
        <f>'Emissions Factors'!$AE$39/1000</f>
        <v>0.32422903788805163</v>
      </c>
      <c r="I607" s="26">
        <f t="shared" si="68"/>
        <v>6678.7959491467</v>
      </c>
      <c r="J607" s="26">
        <f t="shared" si="69"/>
        <v>4395.4311460923591</v>
      </c>
      <c r="K607" s="23">
        <f t="shared" si="64"/>
        <v>3.3535552173260235</v>
      </c>
      <c r="L607" s="23">
        <f t="shared" si="64"/>
        <v>2.2070326993982494</v>
      </c>
      <c r="M607" s="26">
        <f>K607*'Social Cost of Carbon'!$C$5</f>
        <v>335.35552173260237</v>
      </c>
      <c r="N607" s="26">
        <f>L607*'Social Cost of Carbon'!$C$5</f>
        <v>220.70326993982493</v>
      </c>
      <c r="O607" s="23">
        <f t="shared" si="65"/>
        <v>8.0778972549095981E-2</v>
      </c>
      <c r="P607" s="23">
        <f t="shared" si="66"/>
        <v>5.316203917518985E-2</v>
      </c>
      <c r="Q607" s="27"/>
    </row>
    <row r="608" spans="1:17" x14ac:dyDescent="0.25">
      <c r="A608" s="24">
        <f t="shared" si="67"/>
        <v>2017</v>
      </c>
      <c r="B608" s="32">
        <v>42971</v>
      </c>
      <c r="C608" s="28">
        <f>'Bitcoin Data'!C608</f>
        <v>4334.6801759999998</v>
      </c>
      <c r="D608" s="26">
        <f>'Bitcoin Data'!K608</f>
        <v>1264.5050601068901</v>
      </c>
      <c r="E608" s="25">
        <f>'Bitcoin Data'!J608</f>
        <v>10715.087001649941</v>
      </c>
      <c r="F608" s="25">
        <f t="shared" si="63"/>
        <v>13.549281733071917</v>
      </c>
      <c r="G608" s="23">
        <f>'Emissions Factors'!$AB$39/1000</f>
        <v>0.49266147344102867</v>
      </c>
      <c r="H608" s="23">
        <f>'Emissions Factors'!$AE$39/1000</f>
        <v>0.32422903788805163</v>
      </c>
      <c r="I608" s="26">
        <f t="shared" si="68"/>
        <v>6675.2091026828248</v>
      </c>
      <c r="J608" s="26">
        <f t="shared" si="69"/>
        <v>4393.0705803880601</v>
      </c>
      <c r="K608" s="23">
        <f t="shared" si="64"/>
        <v>5.2789105502816733</v>
      </c>
      <c r="L608" s="23">
        <f t="shared" si="64"/>
        <v>3.4741423494317281</v>
      </c>
      <c r="M608" s="26">
        <f>K608*'Social Cost of Carbon'!$C$5</f>
        <v>527.89105502816733</v>
      </c>
      <c r="N608" s="26">
        <f>L608*'Social Cost of Carbon'!$C$5</f>
        <v>347.4142349431728</v>
      </c>
      <c r="O608" s="23">
        <f t="shared" si="65"/>
        <v>0.12178316129318219</v>
      </c>
      <c r="P608" s="23">
        <f t="shared" si="66"/>
        <v>8.0147605091308777E-2</v>
      </c>
      <c r="Q608" s="27"/>
    </row>
    <row r="609" spans="1:17" x14ac:dyDescent="0.25">
      <c r="A609" s="24">
        <f t="shared" si="67"/>
        <v>2017</v>
      </c>
      <c r="B609" s="32">
        <v>42972</v>
      </c>
      <c r="C609" s="28">
        <f>'Bitcoin Data'!C609</f>
        <v>4371.6000979999999</v>
      </c>
      <c r="D609" s="26">
        <f>'Bitcoin Data'!K609</f>
        <v>1290.3683724891807</v>
      </c>
      <c r="E609" s="25">
        <f>'Bitcoin Data'!J609</f>
        <v>10910.312455487661</v>
      </c>
      <c r="F609" s="25">
        <f t="shared" si="63"/>
        <v>14.078322126536051</v>
      </c>
      <c r="G609" s="23">
        <f>'Emissions Factors'!$AB$39/1000</f>
        <v>0.49266147344102867</v>
      </c>
      <c r="H609" s="23">
        <f>'Emissions Factors'!$AE$39/1000</f>
        <v>0.32422903788805163</v>
      </c>
      <c r="I609" s="26">
        <f t="shared" si="68"/>
        <v>6935.8469224366863</v>
      </c>
      <c r="J609" s="26">
        <f t="shared" si="69"/>
        <v>4564.6008381648526</v>
      </c>
      <c r="K609" s="23">
        <f t="shared" si="64"/>
        <v>5.3750906100225588</v>
      </c>
      <c r="L609" s="23">
        <f t="shared" si="64"/>
        <v>3.5374401105007904</v>
      </c>
      <c r="M609" s="26">
        <f>K609*'Social Cost of Carbon'!$C$5</f>
        <v>537.50906100225586</v>
      </c>
      <c r="N609" s="26">
        <f>L609*'Social Cost of Carbon'!$C$5</f>
        <v>353.74401105007905</v>
      </c>
      <c r="O609" s="23">
        <f t="shared" si="65"/>
        <v>0.12295476460625147</v>
      </c>
      <c r="P609" s="23">
        <f t="shared" si="66"/>
        <v>8.0918657498410332E-2</v>
      </c>
      <c r="Q609" s="27"/>
    </row>
    <row r="610" spans="1:17" x14ac:dyDescent="0.25">
      <c r="A610" s="24">
        <f t="shared" si="67"/>
        <v>2017</v>
      </c>
      <c r="B610" s="32">
        <v>42973</v>
      </c>
      <c r="C610" s="28">
        <f>'Bitcoin Data'!C610</f>
        <v>4352.3999020000001</v>
      </c>
      <c r="D610" s="26">
        <f>'Bitcoin Data'!K610</f>
        <v>1287.042186382781</v>
      </c>
      <c r="E610" s="25">
        <f>'Bitcoin Data'!J610</f>
        <v>16138.650419012823</v>
      </c>
      <c r="F610" s="25">
        <f t="shared" si="63"/>
        <v>20.771123920553649</v>
      </c>
      <c r="G610" s="23">
        <f>'Emissions Factors'!$AB$39/1000</f>
        <v>0.49266147344102867</v>
      </c>
      <c r="H610" s="23">
        <f>'Emissions Factors'!$AE$39/1000</f>
        <v>0.32422903788805163</v>
      </c>
      <c r="I610" s="26">
        <f t="shared" si="68"/>
        <v>10233.132515726156</v>
      </c>
      <c r="J610" s="26">
        <f t="shared" si="69"/>
        <v>6734.6015246146044</v>
      </c>
      <c r="K610" s="23">
        <f t="shared" si="64"/>
        <v>7.9508912947805319</v>
      </c>
      <c r="L610" s="23">
        <f t="shared" si="64"/>
        <v>5.2326190981681293</v>
      </c>
      <c r="M610" s="26">
        <f>K610*'Social Cost of Carbon'!$C$5</f>
        <v>795.08912947805322</v>
      </c>
      <c r="N610" s="26">
        <f>L610*'Social Cost of Carbon'!$C$5</f>
        <v>523.26190981681293</v>
      </c>
      <c r="O610" s="23">
        <f t="shared" si="65"/>
        <v>0.18267832629825595</v>
      </c>
      <c r="P610" s="23">
        <f t="shared" si="66"/>
        <v>0.120223766565284</v>
      </c>
      <c r="Q610" s="27"/>
    </row>
    <row r="611" spans="1:17" x14ac:dyDescent="0.25">
      <c r="A611" s="24">
        <f t="shared" si="67"/>
        <v>2017</v>
      </c>
      <c r="B611" s="32">
        <v>42974</v>
      </c>
      <c r="C611" s="28">
        <f>'Bitcoin Data'!C611</f>
        <v>4382.8798829999996</v>
      </c>
      <c r="D611" s="26">
        <f>'Bitcoin Data'!K611</f>
        <v>1930.61770540204</v>
      </c>
      <c r="E611" s="25">
        <f>'Bitcoin Data'!J611</f>
        <v>8949.2867475933235</v>
      </c>
      <c r="F611" s="25">
        <f t="shared" si="63"/>
        <v>17.277651445623505</v>
      </c>
      <c r="G611" s="23">
        <f>'Emissions Factors'!$AB$39/1000</f>
        <v>0.49266147344102867</v>
      </c>
      <c r="H611" s="23">
        <f>'Emissions Factors'!$AE$39/1000</f>
        <v>0.32422903788805163</v>
      </c>
      <c r="I611" s="26">
        <f t="shared" si="68"/>
        <v>8512.0332188013963</v>
      </c>
      <c r="J611" s="26">
        <f t="shared" si="69"/>
        <v>5601.9163051796131</v>
      </c>
      <c r="K611" s="23">
        <f t="shared" si="64"/>
        <v>4.408968795315598</v>
      </c>
      <c r="L611" s="23">
        <f t="shared" si="64"/>
        <v>2.9016186319564738</v>
      </c>
      <c r="M611" s="26">
        <f>K611*'Social Cost of Carbon'!$C$5</f>
        <v>440.89687953155982</v>
      </c>
      <c r="N611" s="26">
        <f>L611*'Social Cost of Carbon'!$C$5</f>
        <v>290.16186319564736</v>
      </c>
      <c r="O611" s="23">
        <f t="shared" si="65"/>
        <v>0.10059524588882279</v>
      </c>
      <c r="P611" s="23">
        <f t="shared" si="66"/>
        <v>6.6203471448329304E-2</v>
      </c>
      <c r="Q611" s="27"/>
    </row>
    <row r="612" spans="1:17" x14ac:dyDescent="0.25">
      <c r="A612" s="24">
        <f t="shared" si="67"/>
        <v>2017</v>
      </c>
      <c r="B612" s="32">
        <v>42975</v>
      </c>
      <c r="C612" s="28">
        <f>'Bitcoin Data'!C612</f>
        <v>4382.6601559999999</v>
      </c>
      <c r="D612" s="26">
        <f>'Bitcoin Data'!K612</f>
        <v>1641.666175690807</v>
      </c>
      <c r="E612" s="25">
        <f>'Bitcoin Data'!J612</f>
        <v>12149.631778109349</v>
      </c>
      <c r="F612" s="25">
        <f t="shared" si="63"/>
        <v>19.945639537220273</v>
      </c>
      <c r="G612" s="23">
        <f>'Emissions Factors'!$AB$39/1000</f>
        <v>0.49266147344102867</v>
      </c>
      <c r="H612" s="23">
        <f>'Emissions Factors'!$AE$39/1000</f>
        <v>0.32422903788805163</v>
      </c>
      <c r="I612" s="26">
        <f t="shared" si="68"/>
        <v>9826.4481631305771</v>
      </c>
      <c r="J612" s="26">
        <f t="shared" si="69"/>
        <v>6466.955517214813</v>
      </c>
      <c r="K612" s="23">
        <f t="shared" si="64"/>
        <v>5.9856554935692978</v>
      </c>
      <c r="L612" s="23">
        <f t="shared" si="64"/>
        <v>3.9392634221104923</v>
      </c>
      <c r="M612" s="26">
        <f>K612*'Social Cost of Carbon'!$C$5</f>
        <v>598.56554935692975</v>
      </c>
      <c r="N612" s="26">
        <f>L612*'Social Cost of Carbon'!$C$5</f>
        <v>393.92634221104925</v>
      </c>
      <c r="O612" s="23">
        <f t="shared" si="65"/>
        <v>0.13657585303242703</v>
      </c>
      <c r="P612" s="23">
        <f t="shared" si="66"/>
        <v>8.9882931413641939E-2</v>
      </c>
      <c r="Q612" s="27"/>
    </row>
    <row r="613" spans="1:17" x14ac:dyDescent="0.25">
      <c r="A613" s="24">
        <f t="shared" si="67"/>
        <v>2017</v>
      </c>
      <c r="B613" s="32">
        <v>42976</v>
      </c>
      <c r="C613" s="28">
        <f>'Bitcoin Data'!C613</f>
        <v>4579.0200199999999</v>
      </c>
      <c r="D613" s="26">
        <f>'Bitcoin Data'!K613</f>
        <v>1824.3243243243255</v>
      </c>
      <c r="E613" s="25">
        <f>'Bitcoin Data'!J613</f>
        <v>12320.707014244534</v>
      </c>
      <c r="F613" s="25">
        <f t="shared" si="63"/>
        <v>22.47696549895964</v>
      </c>
      <c r="G613" s="23">
        <f>'Emissions Factors'!$AB$39/1000</f>
        <v>0.49266147344102867</v>
      </c>
      <c r="H613" s="23">
        <f>'Emissions Factors'!$AE$39/1000</f>
        <v>0.32422903788805163</v>
      </c>
      <c r="I613" s="26">
        <f t="shared" si="68"/>
        <v>11073.534941200622</v>
      </c>
      <c r="J613" s="26">
        <f t="shared" si="69"/>
        <v>7287.6848983706141</v>
      </c>
      <c r="K613" s="23">
        <f t="shared" si="64"/>
        <v>6.0699376714729292</v>
      </c>
      <c r="L613" s="23">
        <f t="shared" si="64"/>
        <v>3.9947309813290746</v>
      </c>
      <c r="M613" s="26">
        <f>K613*'Social Cost of Carbon'!$C$5</f>
        <v>606.99376714729294</v>
      </c>
      <c r="N613" s="26">
        <f>L613*'Social Cost of Carbon'!$C$5</f>
        <v>399.47309813290747</v>
      </c>
      <c r="O613" s="23">
        <f t="shared" si="65"/>
        <v>0.13255975394213126</v>
      </c>
      <c r="P613" s="23">
        <f t="shared" si="66"/>
        <v>8.7239867130545434E-2</v>
      </c>
      <c r="Q613" s="27"/>
    </row>
    <row r="614" spans="1:17" x14ac:dyDescent="0.25">
      <c r="A614" s="24">
        <f t="shared" si="67"/>
        <v>2017</v>
      </c>
      <c r="B614" s="32">
        <v>42977</v>
      </c>
      <c r="C614" s="28">
        <f>'Bitcoin Data'!C614</f>
        <v>4565.2998049999997</v>
      </c>
      <c r="D614" s="26">
        <f>'Bitcoin Data'!K614</f>
        <v>2129.3775232372554</v>
      </c>
      <c r="E614" s="25">
        <f>'Bitcoin Data'!J614</f>
        <v>10235.994306658891</v>
      </c>
      <c r="F614" s="25">
        <f t="shared" si="63"/>
        <v>21.796296204583957</v>
      </c>
      <c r="G614" s="23">
        <f>'Emissions Factors'!$AB$39/1000</f>
        <v>0.49266147344102867</v>
      </c>
      <c r="H614" s="23">
        <f>'Emissions Factors'!$AE$39/1000</f>
        <v>0.32422903788805163</v>
      </c>
      <c r="I614" s="26">
        <f t="shared" si="68"/>
        <v>10738.195403707434</v>
      </c>
      <c r="J614" s="26">
        <f t="shared" si="69"/>
        <v>7066.9921479352479</v>
      </c>
      <c r="K614" s="23">
        <f t="shared" si="64"/>
        <v>5.0428800372525506</v>
      </c>
      <c r="L614" s="23">
        <f t="shared" si="64"/>
        <v>3.3188065858755862</v>
      </c>
      <c r="M614" s="26">
        <f>K614*'Social Cost of Carbon'!$C$5</f>
        <v>504.28800372525507</v>
      </c>
      <c r="N614" s="26">
        <f>L614*'Social Cost of Carbon'!$C$5</f>
        <v>331.88065858755863</v>
      </c>
      <c r="O614" s="23">
        <f t="shared" si="65"/>
        <v>0.11046109242879287</v>
      </c>
      <c r="P614" s="23">
        <f t="shared" si="66"/>
        <v>7.2696355718867983E-2</v>
      </c>
      <c r="Q614" s="27"/>
    </row>
    <row r="615" spans="1:17" x14ac:dyDescent="0.25">
      <c r="A615" s="24">
        <f t="shared" si="67"/>
        <v>2017</v>
      </c>
      <c r="B615" s="32">
        <v>42978</v>
      </c>
      <c r="C615" s="28">
        <f>'Bitcoin Data'!C615</f>
        <v>4703.3901370000003</v>
      </c>
      <c r="D615" s="26">
        <f>'Bitcoin Data'!K615</f>
        <v>2028.8351830722956</v>
      </c>
      <c r="E615" s="25">
        <f>'Bitcoin Data'!J615</f>
        <v>11462.102215293662</v>
      </c>
      <c r="F615" s="25">
        <f t="shared" si="63"/>
        <v>23.254716246358683</v>
      </c>
      <c r="G615" s="23">
        <f>'Emissions Factors'!$AB$39/1000</f>
        <v>0.49266147344102867</v>
      </c>
      <c r="H615" s="23">
        <f>'Emissions Factors'!$AE$39/1000</f>
        <v>0.32422903788805163</v>
      </c>
      <c r="I615" s="26">
        <f t="shared" si="68"/>
        <v>11456.702770384096</v>
      </c>
      <c r="J615" s="26">
        <f t="shared" si="69"/>
        <v>7539.854274916519</v>
      </c>
      <c r="K615" s="23">
        <f t="shared" si="64"/>
        <v>5.6469361661182544</v>
      </c>
      <c r="L615" s="23">
        <f t="shared" si="64"/>
        <v>3.7163463734391695</v>
      </c>
      <c r="M615" s="26">
        <f>K615*'Social Cost of Carbon'!$C$5</f>
        <v>564.69361661182541</v>
      </c>
      <c r="N615" s="26">
        <f>L615*'Social Cost of Carbon'!$C$5</f>
        <v>371.63463734391695</v>
      </c>
      <c r="O615" s="23">
        <f t="shared" si="65"/>
        <v>0.12006097732985602</v>
      </c>
      <c r="P615" s="23">
        <f t="shared" si="66"/>
        <v>7.9014206034152115E-2</v>
      </c>
      <c r="Q615" s="27"/>
    </row>
    <row r="616" spans="1:17" x14ac:dyDescent="0.25">
      <c r="A616" s="24">
        <f t="shared" si="67"/>
        <v>2017</v>
      </c>
      <c r="B616" s="32">
        <v>42979</v>
      </c>
      <c r="C616" s="28">
        <f>'Bitcoin Data'!C616</f>
        <v>4892.0097660000001</v>
      </c>
      <c r="D616" s="26">
        <f>'Bitcoin Data'!K616</f>
        <v>2158.9329411899876</v>
      </c>
      <c r="E616" s="25">
        <f>'Bitcoin Data'!J616</f>
        <v>10146.895578038127</v>
      </c>
      <c r="F616" s="25">
        <f t="shared" si="63"/>
        <v>21.906467114241533</v>
      </c>
      <c r="G616" s="23">
        <f>'Emissions Factors'!$AB$39/1000</f>
        <v>0.49266147344102867</v>
      </c>
      <c r="H616" s="23">
        <f>'Emissions Factors'!$AE$39/1000</f>
        <v>0.32422903788805163</v>
      </c>
      <c r="I616" s="26">
        <f t="shared" si="68"/>
        <v>10792.472366389673</v>
      </c>
      <c r="J616" s="26">
        <f t="shared" si="69"/>
        <v>7102.712755976775</v>
      </c>
      <c r="K616" s="23">
        <f t="shared" si="64"/>
        <v>4.9989845263285222</v>
      </c>
      <c r="L616" s="23">
        <f t="shared" si="64"/>
        <v>3.2899181908178274</v>
      </c>
      <c r="M616" s="26">
        <f>K616*'Social Cost of Carbon'!$C$5</f>
        <v>499.89845263285224</v>
      </c>
      <c r="N616" s="26">
        <f>L616*'Social Cost of Carbon'!$C$5</f>
        <v>328.99181908178275</v>
      </c>
      <c r="O616" s="23">
        <f t="shared" si="65"/>
        <v>0.10218672417769908</v>
      </c>
      <c r="P616" s="23">
        <f t="shared" si="66"/>
        <v>6.7250850840141749E-2</v>
      </c>
      <c r="Q616" s="27"/>
    </row>
    <row r="617" spans="1:17" x14ac:dyDescent="0.25">
      <c r="A617" s="24">
        <f t="shared" si="67"/>
        <v>2017</v>
      </c>
      <c r="B617" s="32">
        <v>42980</v>
      </c>
      <c r="C617" s="28">
        <f>'Bitcoin Data'!C617</f>
        <v>4578.7700199999999</v>
      </c>
      <c r="D617" s="26">
        <f>'Bitcoin Data'!K617</f>
        <v>2071.0944808232002</v>
      </c>
      <c r="E617" s="25">
        <f>'Bitcoin Data'!J617</f>
        <v>9926.9538977270822</v>
      </c>
      <c r="F617" s="25">
        <f t="shared" si="63"/>
        <v>20.559659428968914</v>
      </c>
      <c r="G617" s="23">
        <f>'Emissions Factors'!$AB$39/1000</f>
        <v>0.49266147344102867</v>
      </c>
      <c r="H617" s="23">
        <f>'Emissions Factors'!$AE$39/1000</f>
        <v>0.32422903788805163</v>
      </c>
      <c r="I617" s="26">
        <f t="shared" si="68"/>
        <v>10128.952107721563</v>
      </c>
      <c r="J617" s="26">
        <f t="shared" si="69"/>
        <v>6666.0385959605992</v>
      </c>
      <c r="K617" s="23">
        <f t="shared" si="64"/>
        <v>4.8906277340353874</v>
      </c>
      <c r="L617" s="23">
        <f t="shared" si="64"/>
        <v>3.2186067114190959</v>
      </c>
      <c r="M617" s="26">
        <f>K617*'Social Cost of Carbon'!$C$5</f>
        <v>489.06277340353876</v>
      </c>
      <c r="N617" s="26">
        <f>L617*'Social Cost of Carbon'!$C$5</f>
        <v>321.86067114190962</v>
      </c>
      <c r="O617" s="23">
        <f t="shared" si="65"/>
        <v>0.10681094950550471</v>
      </c>
      <c r="P617" s="23">
        <f t="shared" si="66"/>
        <v>7.0294133519706592E-2</v>
      </c>
      <c r="Q617" s="27"/>
    </row>
    <row r="618" spans="1:17" x14ac:dyDescent="0.25">
      <c r="A618" s="24">
        <f t="shared" si="67"/>
        <v>2017</v>
      </c>
      <c r="B618" s="32">
        <v>42981</v>
      </c>
      <c r="C618" s="28">
        <f>'Bitcoin Data'!C618</f>
        <v>4582.9599609999996</v>
      </c>
      <c r="D618" s="26">
        <f>'Bitcoin Data'!K618</f>
        <v>1918.6489167801033</v>
      </c>
      <c r="E618" s="25">
        <f>'Bitcoin Data'!J618</f>
        <v>12170.388191902675</v>
      </c>
      <c r="F618" s="25">
        <f t="shared" si="63"/>
        <v>23.350702121187425</v>
      </c>
      <c r="G618" s="23">
        <f>'Emissions Factors'!$AB$39/1000</f>
        <v>0.49266147344102867</v>
      </c>
      <c r="H618" s="23">
        <f>'Emissions Factors'!$AE$39/1000</f>
        <v>0.32422903788805163</v>
      </c>
      <c r="I618" s="26">
        <f t="shared" si="68"/>
        <v>11503.99131290675</v>
      </c>
      <c r="J618" s="26">
        <f t="shared" si="69"/>
        <v>7570.9756827630854</v>
      </c>
      <c r="K618" s="23">
        <f t="shared" si="64"/>
        <v>5.9958813789720686</v>
      </c>
      <c r="L618" s="23">
        <f t="shared" si="64"/>
        <v>3.9459932541847089</v>
      </c>
      <c r="M618" s="26">
        <f>K618*'Social Cost of Carbon'!$C$5</f>
        <v>599.58813789720682</v>
      </c>
      <c r="N618" s="26">
        <f>L618*'Social Cost of Carbon'!$C$5</f>
        <v>394.59932541847087</v>
      </c>
      <c r="O618" s="23">
        <f t="shared" si="65"/>
        <v>0.13082988788895658</v>
      </c>
      <c r="P618" s="23">
        <f t="shared" si="66"/>
        <v>8.6101412357172225E-2</v>
      </c>
      <c r="Q618" s="27"/>
    </row>
    <row r="619" spans="1:17" x14ac:dyDescent="0.25">
      <c r="A619" s="24">
        <f t="shared" si="67"/>
        <v>2017</v>
      </c>
      <c r="B619" s="32">
        <v>42982</v>
      </c>
      <c r="C619" s="28">
        <f>'Bitcoin Data'!C619</f>
        <v>4236.3100590000004</v>
      </c>
      <c r="D619" s="26">
        <f>'Bitcoin Data'!K619</f>
        <v>2168.1522524692846</v>
      </c>
      <c r="E619" s="25">
        <f>'Bitcoin Data'!J619</f>
        <v>12117.277243335186</v>
      </c>
      <c r="F619" s="25">
        <f t="shared" si="63"/>
        <v>26.272101948931983</v>
      </c>
      <c r="G619" s="23">
        <f>'Emissions Factors'!$AB$39/1000</f>
        <v>0.49266147344102867</v>
      </c>
      <c r="H619" s="23">
        <f>'Emissions Factors'!$AE$39/1000</f>
        <v>0.32422903788805163</v>
      </c>
      <c r="I619" s="26">
        <f t="shared" si="68"/>
        <v>12943.252456553751</v>
      </c>
      <c r="J619" s="26">
        <f t="shared" si="69"/>
        <v>8518.1783381990226</v>
      </c>
      <c r="K619" s="23">
        <f t="shared" si="64"/>
        <v>5.9697156607949591</v>
      </c>
      <c r="L619" s="23">
        <f t="shared" si="64"/>
        <v>3.9287731424293497</v>
      </c>
      <c r="M619" s="26">
        <f>K619*'Social Cost of Carbon'!$C$5</f>
        <v>596.97156607949591</v>
      </c>
      <c r="N619" s="26">
        <f>L619*'Social Cost of Carbon'!$C$5</f>
        <v>392.87731424293497</v>
      </c>
      <c r="O619" s="23">
        <f t="shared" si="65"/>
        <v>0.14091781710152104</v>
      </c>
      <c r="P619" s="23">
        <f t="shared" si="66"/>
        <v>9.2740453076202684E-2</v>
      </c>
      <c r="Q619" s="27"/>
    </row>
    <row r="620" spans="1:17" x14ac:dyDescent="0.25">
      <c r="A620" s="24">
        <f t="shared" si="67"/>
        <v>2017</v>
      </c>
      <c r="B620" s="32">
        <v>42983</v>
      </c>
      <c r="C620" s="28">
        <f>'Bitcoin Data'!C620</f>
        <v>4376.5297849999997</v>
      </c>
      <c r="D620" s="26">
        <f>'Bitcoin Data'!K620</f>
        <v>2471.5968495155812</v>
      </c>
      <c r="E620" s="25">
        <f>'Bitcoin Data'!J620</f>
        <v>9076.278517688741</v>
      </c>
      <c r="F620" s="25">
        <f t="shared" si="63"/>
        <v>22.432901389645444</v>
      </c>
      <c r="G620" s="23">
        <f>'Emissions Factors'!$AB$39/1000</f>
        <v>0.49266147344102867</v>
      </c>
      <c r="H620" s="23">
        <f>'Emissions Factors'!$AE$39/1000</f>
        <v>0.32422903788805163</v>
      </c>
      <c r="I620" s="26">
        <f t="shared" si="68"/>
        <v>11051.826252180024</v>
      </c>
      <c r="J620" s="26">
        <f t="shared" si="69"/>
        <v>7273.398034602279</v>
      </c>
      <c r="K620" s="23">
        <f t="shared" si="64"/>
        <v>4.471532747885691</v>
      </c>
      <c r="L620" s="23">
        <f t="shared" si="64"/>
        <v>2.942793051394212</v>
      </c>
      <c r="M620" s="26">
        <f>K620*'Social Cost of Carbon'!$C$5</f>
        <v>447.15327478856909</v>
      </c>
      <c r="N620" s="26">
        <f>L620*'Social Cost of Carbon'!$C$5</f>
        <v>294.27930513942118</v>
      </c>
      <c r="O620" s="23">
        <f t="shared" si="65"/>
        <v>0.10217073726337478</v>
      </c>
      <c r="P620" s="23">
        <f t="shared" si="66"/>
        <v>6.7240329575278146E-2</v>
      </c>
      <c r="Q620" s="27"/>
    </row>
    <row r="621" spans="1:17" x14ac:dyDescent="0.25">
      <c r="A621" s="24">
        <f t="shared" si="67"/>
        <v>2017</v>
      </c>
      <c r="B621" s="32">
        <v>42984</v>
      </c>
      <c r="C621" s="28">
        <f>'Bitcoin Data'!C621</f>
        <v>4597.1201170000004</v>
      </c>
      <c r="D621" s="26">
        <f>'Bitcoin Data'!K621</f>
        <v>2022.0044378698233</v>
      </c>
      <c r="E621" s="25">
        <f>'Bitcoin Data'!J621</f>
        <v>12046.688917399599</v>
      </c>
      <c r="F621" s="25">
        <f t="shared" si="63"/>
        <v>24.358458452619207</v>
      </c>
      <c r="G621" s="23">
        <f>'Emissions Factors'!$AB$39/1000</f>
        <v>0.49266147344102867</v>
      </c>
      <c r="H621" s="23">
        <f>'Emissions Factors'!$AE$39/1000</f>
        <v>0.32422903788805163</v>
      </c>
      <c r="I621" s="26">
        <f t="shared" si="68"/>
        <v>12000.474032019458</v>
      </c>
      <c r="J621" s="26">
        <f t="shared" si="69"/>
        <v>7897.7195485288039</v>
      </c>
      <c r="K621" s="23">
        <f t="shared" si="64"/>
        <v>5.9349395121317965</v>
      </c>
      <c r="L621" s="23">
        <f t="shared" si="64"/>
        <v>3.9058863574251261</v>
      </c>
      <c r="M621" s="26">
        <f>K621*'Social Cost of Carbon'!$C$5</f>
        <v>593.49395121317968</v>
      </c>
      <c r="N621" s="26">
        <f>L621*'Social Cost of Carbon'!$C$5</f>
        <v>390.58863574251262</v>
      </c>
      <c r="O621" s="23">
        <f t="shared" si="65"/>
        <v>0.12910124950149951</v>
      </c>
      <c r="P621" s="23">
        <f t="shared" si="66"/>
        <v>8.4963765531844287E-2</v>
      </c>
      <c r="Q621" s="27"/>
    </row>
    <row r="622" spans="1:17" x14ac:dyDescent="0.25">
      <c r="A622" s="24">
        <f t="shared" si="67"/>
        <v>2017</v>
      </c>
      <c r="B622" s="32">
        <v>42985</v>
      </c>
      <c r="C622" s="28">
        <f>'Bitcoin Data'!C622</f>
        <v>4599.8798829999996</v>
      </c>
      <c r="D622" s="26">
        <f>'Bitcoin Data'!K622</f>
        <v>2206.1025289864338</v>
      </c>
      <c r="E622" s="25">
        <f>'Bitcoin Data'!J622</f>
        <v>10972.767776426037</v>
      </c>
      <c r="F622" s="25">
        <f t="shared" si="63"/>
        <v>24.207050741554326</v>
      </c>
      <c r="G622" s="23">
        <f>'Emissions Factors'!$AB$39/1000</f>
        <v>0.49266147344102867</v>
      </c>
      <c r="H622" s="23">
        <f>'Emissions Factors'!$AE$39/1000</f>
        <v>0.32422903788805163</v>
      </c>
      <c r="I622" s="26">
        <f t="shared" si="68"/>
        <v>11925.8812859959</v>
      </c>
      <c r="J622" s="26">
        <f t="shared" si="69"/>
        <v>7848.6287720414057</v>
      </c>
      <c r="K622" s="23">
        <f t="shared" si="64"/>
        <v>5.4058599404602914</v>
      </c>
      <c r="L622" s="23">
        <f t="shared" si="64"/>
        <v>3.5576899391196299</v>
      </c>
      <c r="M622" s="26">
        <f>K622*'Social Cost of Carbon'!$C$5</f>
        <v>540.5859940460291</v>
      </c>
      <c r="N622" s="26">
        <f>L622*'Social Cost of Carbon'!$C$5</f>
        <v>355.76899391196298</v>
      </c>
      <c r="O622" s="23">
        <f t="shared" si="65"/>
        <v>0.11752176313209811</v>
      </c>
      <c r="P622" s="23">
        <f t="shared" si="66"/>
        <v>7.734310524646433E-2</v>
      </c>
      <c r="Q622" s="27"/>
    </row>
    <row r="623" spans="1:17" x14ac:dyDescent="0.25">
      <c r="A623" s="24">
        <f t="shared" si="67"/>
        <v>2017</v>
      </c>
      <c r="B623" s="32">
        <v>42986</v>
      </c>
      <c r="C623" s="28">
        <f>'Bitcoin Data'!C623</f>
        <v>4228.75</v>
      </c>
      <c r="D623" s="26">
        <f>'Bitcoin Data'!K623</f>
        <v>2184.7437838837577</v>
      </c>
      <c r="E623" s="25">
        <f>'Bitcoin Data'!J623</f>
        <v>10694.407382192046</v>
      </c>
      <c r="F623" s="25">
        <f t="shared" si="63"/>
        <v>23.364540050564642</v>
      </c>
      <c r="G623" s="23">
        <f>'Emissions Factors'!$AB$39/1000</f>
        <v>0.49266147344102867</v>
      </c>
      <c r="H623" s="23">
        <f>'Emissions Factors'!$AE$39/1000</f>
        <v>0.32422903788805163</v>
      </c>
      <c r="I623" s="26">
        <f t="shared" si="68"/>
        <v>11510.808727583104</v>
      </c>
      <c r="J623" s="26">
        <f t="shared" si="69"/>
        <v>7575.4623412914234</v>
      </c>
      <c r="K623" s="23">
        <f t="shared" si="64"/>
        <v>5.2687224984893479</v>
      </c>
      <c r="L623" s="23">
        <f t="shared" si="64"/>
        <v>3.4674374163110042</v>
      </c>
      <c r="M623" s="26">
        <f>K623*'Social Cost of Carbon'!$C$5</f>
        <v>526.87224984893476</v>
      </c>
      <c r="N623" s="26">
        <f>L623*'Social Cost of Carbon'!$C$5</f>
        <v>346.74374163110042</v>
      </c>
      <c r="O623" s="23">
        <f t="shared" si="65"/>
        <v>0.12459290566927218</v>
      </c>
      <c r="P623" s="23">
        <f t="shared" si="66"/>
        <v>8.1996746469074885E-2</v>
      </c>
      <c r="Q623" s="27"/>
    </row>
    <row r="624" spans="1:17" x14ac:dyDescent="0.25">
      <c r="A624" s="24">
        <f t="shared" si="67"/>
        <v>2017</v>
      </c>
      <c r="B624" s="32">
        <v>42987</v>
      </c>
      <c r="C624" s="28">
        <f>'Bitcoin Data'!C624</f>
        <v>4226.0600590000004</v>
      </c>
      <c r="D624" s="26">
        <f>'Bitcoin Data'!K624</f>
        <v>2105.1660303802732</v>
      </c>
      <c r="E624" s="25">
        <f>'Bitcoin Data'!J624</f>
        <v>9057.9509348857318</v>
      </c>
      <c r="F624" s="25">
        <f t="shared" si="63"/>
        <v>19.068490612972681</v>
      </c>
      <c r="G624" s="23">
        <f>'Emissions Factors'!$AB$39/1000</f>
        <v>0.49266147344102867</v>
      </c>
      <c r="H624" s="23">
        <f>'Emissions Factors'!$AE$39/1000</f>
        <v>0.32422903788805163</v>
      </c>
      <c r="I624" s="26">
        <f t="shared" si="68"/>
        <v>9394.3106816835461</v>
      </c>
      <c r="J624" s="26">
        <f t="shared" si="69"/>
        <v>6182.5583654214761</v>
      </c>
      <c r="K624" s="23">
        <f t="shared" si="64"/>
        <v>4.462503453937348</v>
      </c>
      <c r="L624" s="23">
        <f t="shared" si="64"/>
        <v>2.9368507168551785</v>
      </c>
      <c r="M624" s="26">
        <f>K624*'Social Cost of Carbon'!$C$5</f>
        <v>446.25034539373479</v>
      </c>
      <c r="N624" s="26">
        <f>L624*'Social Cost of Carbon'!$C$5</f>
        <v>293.68507168551787</v>
      </c>
      <c r="O624" s="23">
        <f t="shared" si="65"/>
        <v>0.10559488960488878</v>
      </c>
      <c r="P624" s="23">
        <f t="shared" si="66"/>
        <v>6.9493823463316243E-2</v>
      </c>
      <c r="Q624" s="27"/>
    </row>
    <row r="625" spans="1:17" x14ac:dyDescent="0.25">
      <c r="A625" s="24">
        <f t="shared" si="67"/>
        <v>2017</v>
      </c>
      <c r="B625" s="32">
        <v>42988</v>
      </c>
      <c r="C625" s="28">
        <f>'Bitcoin Data'!C625</f>
        <v>4122.9399409999996</v>
      </c>
      <c r="D625" s="26">
        <f>'Bitcoin Data'!K625</f>
        <v>1729.1226767524442</v>
      </c>
      <c r="E625" s="25">
        <f>'Bitcoin Data'!J625</f>
        <v>13897.202070408406</v>
      </c>
      <c r="F625" s="25">
        <f t="shared" si="63"/>
        <v>24.029967243354193</v>
      </c>
      <c r="G625" s="23">
        <f>'Emissions Factors'!$AB$39/1000</f>
        <v>0.49266147344102867</v>
      </c>
      <c r="H625" s="23">
        <f>'Emissions Factors'!$AE$39/1000</f>
        <v>0.32422903788805163</v>
      </c>
      <c r="I625" s="26">
        <f t="shared" si="68"/>
        <v>11838.639068850531</v>
      </c>
      <c r="J625" s="26">
        <f t="shared" si="69"/>
        <v>7791.2131597941261</v>
      </c>
      <c r="K625" s="23">
        <f t="shared" si="64"/>
        <v>6.84661604871512</v>
      </c>
      <c r="L625" s="23">
        <f t="shared" si="64"/>
        <v>4.5058764566243559</v>
      </c>
      <c r="M625" s="26">
        <f>K625*'Social Cost of Carbon'!$C$5</f>
        <v>684.66160487151205</v>
      </c>
      <c r="N625" s="26">
        <f>L625*'Social Cost of Carbon'!$C$5</f>
        <v>450.58764566243559</v>
      </c>
      <c r="O625" s="23">
        <f t="shared" si="65"/>
        <v>0.16606150336147041</v>
      </c>
      <c r="P625" s="23">
        <f t="shared" si="66"/>
        <v>0.10928794794744152</v>
      </c>
      <c r="Q625" s="27"/>
    </row>
    <row r="626" spans="1:17" x14ac:dyDescent="0.25">
      <c r="A626" s="24">
        <f t="shared" si="67"/>
        <v>2017</v>
      </c>
      <c r="B626" s="32">
        <v>42989</v>
      </c>
      <c r="C626" s="28">
        <f>'Bitcoin Data'!C626</f>
        <v>4161.2700199999999</v>
      </c>
      <c r="D626" s="26">
        <f>'Bitcoin Data'!K626</f>
        <v>2170.6787413944485</v>
      </c>
      <c r="E626" s="25">
        <f>'Bitcoin Data'!J626</f>
        <v>11954.541564066743</v>
      </c>
      <c r="F626" s="25">
        <f t="shared" si="63"/>
        <v>25.94946923623602</v>
      </c>
      <c r="G626" s="23">
        <f>'Emissions Factors'!$AB$39/1000</f>
        <v>0.49266147344102867</v>
      </c>
      <c r="H626" s="23">
        <f>'Emissions Factors'!$AE$39/1000</f>
        <v>0.32422903788805163</v>
      </c>
      <c r="I626" s="26">
        <f t="shared" si="68"/>
        <v>12784.303748936683</v>
      </c>
      <c r="J626" s="26">
        <f t="shared" si="69"/>
        <v>8413.5714441703985</v>
      </c>
      <c r="K626" s="23">
        <f t="shared" si="64"/>
        <v>5.889542061265141</v>
      </c>
      <c r="L626" s="23">
        <f t="shared" si="64"/>
        <v>3.8760095097100842</v>
      </c>
      <c r="M626" s="26">
        <f>K626*'Social Cost of Carbon'!$C$5</f>
        <v>588.95420612651412</v>
      </c>
      <c r="N626" s="26">
        <f>L626*'Social Cost of Carbon'!$C$5</f>
        <v>387.60095097100844</v>
      </c>
      <c r="O626" s="23">
        <f t="shared" si="65"/>
        <v>0.14153232145375516</v>
      </c>
      <c r="P626" s="23">
        <f t="shared" si="66"/>
        <v>9.3144869020301752E-2</v>
      </c>
      <c r="Q626" s="27"/>
    </row>
    <row r="627" spans="1:17" x14ac:dyDescent="0.25">
      <c r="A627" s="24">
        <f t="shared" si="67"/>
        <v>2017</v>
      </c>
      <c r="B627" s="32">
        <v>42990</v>
      </c>
      <c r="C627" s="28">
        <f>'Bitcoin Data'!C627</f>
        <v>4130.8100590000004</v>
      </c>
      <c r="D627" s="26">
        <f>'Bitcoin Data'!K627</f>
        <v>2358.4894701994449</v>
      </c>
      <c r="E627" s="25">
        <f>'Bitcoin Data'!J627</f>
        <v>11113.656997340466</v>
      </c>
      <c r="F627" s="25">
        <f t="shared" si="63"/>
        <v>26.211443003635868</v>
      </c>
      <c r="G627" s="23">
        <f>'Emissions Factors'!$AB$39/1000</f>
        <v>0.49266147344102867</v>
      </c>
      <c r="H627" s="23">
        <f>'Emissions Factors'!$AE$39/1000</f>
        <v>0.32422903788805163</v>
      </c>
      <c r="I627" s="26">
        <f t="shared" si="68"/>
        <v>12913.368131186789</v>
      </c>
      <c r="J627" s="26">
        <f t="shared" si="69"/>
        <v>8498.5109467263592</v>
      </c>
      <c r="K627" s="23">
        <f t="shared" si="64"/>
        <v>5.4752706316279527</v>
      </c>
      <c r="L627" s="23">
        <f t="shared" si="64"/>
        <v>3.6033703156655119</v>
      </c>
      <c r="M627" s="26">
        <f>K627*'Social Cost of Carbon'!$C$5</f>
        <v>547.52706316279523</v>
      </c>
      <c r="N627" s="26">
        <f>L627*'Social Cost of Carbon'!$C$5</f>
        <v>360.33703156655122</v>
      </c>
      <c r="O627" s="23">
        <f t="shared" si="65"/>
        <v>0.13254714095843523</v>
      </c>
      <c r="P627" s="23">
        <f t="shared" si="66"/>
        <v>8.7231566307791636E-2</v>
      </c>
      <c r="Q627" s="27"/>
    </row>
    <row r="628" spans="1:17" x14ac:dyDescent="0.25">
      <c r="A628" s="24">
        <f t="shared" si="67"/>
        <v>2017</v>
      </c>
      <c r="B628" s="32">
        <v>42991</v>
      </c>
      <c r="C628" s="28">
        <f>'Bitcoin Data'!C628</f>
        <v>3882.5900879999999</v>
      </c>
      <c r="D628" s="26">
        <f>'Bitcoin Data'!K628</f>
        <v>2366.1543073925041</v>
      </c>
      <c r="E628" s="25">
        <f>'Bitcoin Data'!J628</f>
        <v>10139.352317398494</v>
      </c>
      <c r="F628" s="25">
        <f t="shared" si="63"/>
        <v>23.991272159982614</v>
      </c>
      <c r="G628" s="23">
        <f>'Emissions Factors'!$AB$39/1000</f>
        <v>0.49266147344102867</v>
      </c>
      <c r="H628" s="23">
        <f>'Emissions Factors'!$AE$39/1000</f>
        <v>0.32422903788805163</v>
      </c>
      <c r="I628" s="26">
        <f t="shared" si="68"/>
        <v>11819.575492061766</v>
      </c>
      <c r="J628" s="26">
        <f t="shared" si="69"/>
        <v>7778.6670901415609</v>
      </c>
      <c r="K628" s="23">
        <f t="shared" si="64"/>
        <v>4.99526825242725</v>
      </c>
      <c r="L628" s="23">
        <f t="shared" si="64"/>
        <v>3.2874724466781005</v>
      </c>
      <c r="M628" s="26">
        <f>K628*'Social Cost of Carbon'!$C$5</f>
        <v>499.52682524272501</v>
      </c>
      <c r="N628" s="26">
        <f>L628*'Social Cost of Carbon'!$C$5</f>
        <v>328.74724466781004</v>
      </c>
      <c r="O628" s="23">
        <f t="shared" si="65"/>
        <v>0.12865814158095717</v>
      </c>
      <c r="P628" s="23">
        <f t="shared" si="66"/>
        <v>8.4672148544312167E-2</v>
      </c>
      <c r="Q628" s="27"/>
    </row>
    <row r="629" spans="1:17" x14ac:dyDescent="0.25">
      <c r="A629" s="24">
        <f t="shared" si="67"/>
        <v>2017</v>
      </c>
      <c r="B629" s="32">
        <v>42992</v>
      </c>
      <c r="C629" s="28">
        <f>'Bitcoin Data'!C629</f>
        <v>3154.9499510000001</v>
      </c>
      <c r="D629" s="26">
        <f>'Bitcoin Data'!K629</f>
        <v>2201.3963731783892</v>
      </c>
      <c r="E629" s="25">
        <f>'Bitcoin Data'!J629</f>
        <v>11267.951971845932</v>
      </c>
      <c r="F629" s="25">
        <f t="shared" si="63"/>
        <v>24.805228603969915</v>
      </c>
      <c r="G629" s="23">
        <f>'Emissions Factors'!$AB$39/1000</f>
        <v>0.49266147344102867</v>
      </c>
      <c r="H629" s="23">
        <f>'Emissions Factors'!$AE$39/1000</f>
        <v>0.32422903788805163</v>
      </c>
      <c r="I629" s="26">
        <f t="shared" si="68"/>
        <v>12220.580473073369</v>
      </c>
      <c r="J629" s="26">
        <f t="shared" si="69"/>
        <v>8042.575404858344</v>
      </c>
      <c r="K629" s="23">
        <f t="shared" si="64"/>
        <v>5.5512858211123612</v>
      </c>
      <c r="L629" s="23">
        <f t="shared" si="64"/>
        <v>3.6533972268003807</v>
      </c>
      <c r="M629" s="26">
        <f>K629*'Social Cost of Carbon'!$C$5</f>
        <v>555.12858211123614</v>
      </c>
      <c r="N629" s="26">
        <f>L629*'Social Cost of Carbon'!$C$5</f>
        <v>365.33972268003805</v>
      </c>
      <c r="O629" s="23">
        <f t="shared" si="65"/>
        <v>0.17595479824815646</v>
      </c>
      <c r="P629" s="23">
        <f t="shared" si="66"/>
        <v>0.11579889644976434</v>
      </c>
      <c r="Q629" s="27"/>
    </row>
    <row r="630" spans="1:17" x14ac:dyDescent="0.25">
      <c r="A630" s="24">
        <f t="shared" si="67"/>
        <v>2017</v>
      </c>
      <c r="B630" s="32">
        <v>42993</v>
      </c>
      <c r="C630" s="28">
        <f>'Bitcoin Data'!C630</f>
        <v>3637.5200199999999</v>
      </c>
      <c r="D630" s="26">
        <f>'Bitcoin Data'!K630</f>
        <v>2226.4980758658617</v>
      </c>
      <c r="E630" s="25">
        <f>'Bitcoin Data'!J630</f>
        <v>10454.464897480386</v>
      </c>
      <c r="F630" s="25">
        <f t="shared" si="63"/>
        <v>23.276845978447273</v>
      </c>
      <c r="G630" s="23">
        <f>'Emissions Factors'!$AB$39/1000</f>
        <v>0.49266147344102867</v>
      </c>
      <c r="H630" s="23">
        <f>'Emissions Factors'!$AE$39/1000</f>
        <v>0.32422903788805163</v>
      </c>
      <c r="I630" s="26">
        <f t="shared" si="68"/>
        <v>11467.605236801717</v>
      </c>
      <c r="J630" s="26">
        <f t="shared" si="69"/>
        <v>7547.0293766603236</v>
      </c>
      <c r="K630" s="23">
        <f t="shared" si="64"/>
        <v>5.1505120804301994</v>
      </c>
      <c r="L630" s="23">
        <f t="shared" si="64"/>
        <v>3.3896410953444738</v>
      </c>
      <c r="M630" s="26">
        <f>K630*'Social Cost of Carbon'!$C$5</f>
        <v>515.05120804301998</v>
      </c>
      <c r="N630" s="26">
        <f>L630*'Social Cost of Carbon'!$C$5</f>
        <v>338.9641095344474</v>
      </c>
      <c r="O630" s="23">
        <f t="shared" si="65"/>
        <v>0.14159405452372464</v>
      </c>
      <c r="P630" s="23">
        <f t="shared" si="66"/>
        <v>9.3185496621527156E-2</v>
      </c>
      <c r="Q630" s="27"/>
    </row>
    <row r="631" spans="1:17" x14ac:dyDescent="0.25">
      <c r="A631" s="24">
        <f t="shared" si="67"/>
        <v>2017</v>
      </c>
      <c r="B631" s="32">
        <v>42994</v>
      </c>
      <c r="C631" s="28">
        <f>'Bitcoin Data'!C631</f>
        <v>3625.040039</v>
      </c>
      <c r="D631" s="26">
        <f>'Bitcoin Data'!K631</f>
        <v>2115.5852284581706</v>
      </c>
      <c r="E631" s="25">
        <f>'Bitcoin Data'!J631</f>
        <v>11452.130008707158</v>
      </c>
      <c r="F631" s="25">
        <f t="shared" si="63"/>
        <v>24.227957080803403</v>
      </c>
      <c r="G631" s="23">
        <f>'Emissions Factors'!$AB$39/1000</f>
        <v>0.49266147344102867</v>
      </c>
      <c r="H631" s="23">
        <f>'Emissions Factors'!$AE$39/1000</f>
        <v>0.32422903788805163</v>
      </c>
      <c r="I631" s="26">
        <f t="shared" si="68"/>
        <v>11936.181033894607</v>
      </c>
      <c r="J631" s="26">
        <f t="shared" si="69"/>
        <v>7855.4072143018948</v>
      </c>
      <c r="K631" s="23">
        <f t="shared" si="64"/>
        <v>5.6420232441278886</v>
      </c>
      <c r="L631" s="23">
        <f t="shared" si="64"/>
        <v>3.7131130944920061</v>
      </c>
      <c r="M631" s="26">
        <f>K631*'Social Cost of Carbon'!$C$5</f>
        <v>564.20232441278881</v>
      </c>
      <c r="N631" s="26">
        <f>L631*'Social Cost of Carbon'!$C$5</f>
        <v>371.31130944920062</v>
      </c>
      <c r="O631" s="23">
        <f t="shared" si="65"/>
        <v>0.15564030144296809</v>
      </c>
      <c r="P631" s="23">
        <f t="shared" si="66"/>
        <v>0.10242957469557501</v>
      </c>
      <c r="Q631" s="27"/>
    </row>
    <row r="632" spans="1:17" x14ac:dyDescent="0.25">
      <c r="A632" s="24">
        <f t="shared" si="67"/>
        <v>2017</v>
      </c>
      <c r="B632" s="32">
        <v>42995</v>
      </c>
      <c r="C632" s="28">
        <f>'Bitcoin Data'!C632</f>
        <v>3582.8798830000001</v>
      </c>
      <c r="D632" s="26">
        <f>'Bitcoin Data'!K632</f>
        <v>2197.6853082979746</v>
      </c>
      <c r="E632" s="25">
        <f>'Bitcoin Data'!J632</f>
        <v>9507.5856002793007</v>
      </c>
      <c r="F632" s="25">
        <f t="shared" si="63"/>
        <v>20.894681191119197</v>
      </c>
      <c r="G632" s="23">
        <f>'Emissions Factors'!$AB$39/1000</f>
        <v>0.49266147344102867</v>
      </c>
      <c r="H632" s="23">
        <f>'Emissions Factors'!$AE$39/1000</f>
        <v>0.32422903788805163</v>
      </c>
      <c r="I632" s="26">
        <f t="shared" si="68"/>
        <v>10294.004422697333</v>
      </c>
      <c r="J632" s="26">
        <f t="shared" si="69"/>
        <v>6774.6623795741452</v>
      </c>
      <c r="K632" s="23">
        <f t="shared" si="64"/>
        <v>4.684021130700307</v>
      </c>
      <c r="L632" s="23">
        <f t="shared" si="64"/>
        <v>3.0826353318168516</v>
      </c>
      <c r="M632" s="26">
        <f>K632*'Social Cost of Carbon'!$C$5</f>
        <v>468.40211307003068</v>
      </c>
      <c r="N632" s="26">
        <f>L632*'Social Cost of Carbon'!$C$5</f>
        <v>308.26353318168515</v>
      </c>
      <c r="O632" s="23">
        <f t="shared" si="65"/>
        <v>0.13073341232914301</v>
      </c>
      <c r="P632" s="23">
        <f t="shared" si="66"/>
        <v>8.6037920122393655E-2</v>
      </c>
      <c r="Q632" s="27"/>
    </row>
    <row r="633" spans="1:17" x14ac:dyDescent="0.25">
      <c r="A633" s="24">
        <f t="shared" si="67"/>
        <v>2017</v>
      </c>
      <c r="B633" s="32">
        <v>42996</v>
      </c>
      <c r="C633" s="28">
        <f>'Bitcoin Data'!C633</f>
        <v>4065.1999510000001</v>
      </c>
      <c r="D633" s="26">
        <f>'Bitcoin Data'!K633</f>
        <v>1603.6290935450445</v>
      </c>
      <c r="E633" s="25">
        <f>'Bitcoin Data'!J633</f>
        <v>15996.294801507662</v>
      </c>
      <c r="F633" s="25">
        <f t="shared" si="63"/>
        <v>25.652123732621039</v>
      </c>
      <c r="G633" s="23">
        <f>'Emissions Factors'!$AB$39/1000</f>
        <v>0.49266147344102867</v>
      </c>
      <c r="H633" s="23">
        <f>'Emissions Factors'!$AE$39/1000</f>
        <v>0.32422903788805163</v>
      </c>
      <c r="I633" s="26">
        <f t="shared" si="68"/>
        <v>12637.813075004662</v>
      </c>
      <c r="J633" s="26">
        <f t="shared" si="69"/>
        <v>8317.1633976129742</v>
      </c>
      <c r="K633" s="23">
        <f t="shared" si="64"/>
        <v>7.8807581665078326</v>
      </c>
      <c r="L633" s="23">
        <f t="shared" si="64"/>
        <v>5.1864632732664715</v>
      </c>
      <c r="M633" s="26">
        <f>K633*'Social Cost of Carbon'!$C$5</f>
        <v>788.07581665078328</v>
      </c>
      <c r="N633" s="26">
        <f>L633*'Social Cost of Carbon'!$C$5</f>
        <v>518.64632732664711</v>
      </c>
      <c r="O633" s="23">
        <f t="shared" si="65"/>
        <v>0.19385905395795458</v>
      </c>
      <c r="P633" s="23">
        <f t="shared" si="66"/>
        <v>0.12758199684595223</v>
      </c>
      <c r="Q633" s="27"/>
    </row>
    <row r="634" spans="1:17" x14ac:dyDescent="0.25">
      <c r="A634" s="24">
        <f t="shared" si="67"/>
        <v>2017</v>
      </c>
      <c r="B634" s="32">
        <v>42997</v>
      </c>
      <c r="C634" s="28">
        <f>'Bitcoin Data'!C634</f>
        <v>3924.969971</v>
      </c>
      <c r="D634" s="26">
        <f>'Bitcoin Data'!K634</f>
        <v>1940.0974194217031</v>
      </c>
      <c r="E634" s="25">
        <f>'Bitcoin Data'!J634</f>
        <v>9911.2344848145349</v>
      </c>
      <c r="F634" s="25">
        <f t="shared" si="63"/>
        <v>19.228760447272073</v>
      </c>
      <c r="G634" s="23">
        <f>'Emissions Factors'!$AB$39/1000</f>
        <v>0.49266147344102867</v>
      </c>
      <c r="H634" s="23">
        <f>'Emissions Factors'!$AE$39/1000</f>
        <v>0.32422903788805163</v>
      </c>
      <c r="I634" s="26">
        <f t="shared" si="68"/>
        <v>9473.2694543976322</v>
      </c>
      <c r="J634" s="26">
        <f t="shared" si="69"/>
        <v>6234.5224995988456</v>
      </c>
      <c r="K634" s="23">
        <f t="shared" si="64"/>
        <v>4.882883384908264</v>
      </c>
      <c r="L634" s="23">
        <f t="shared" si="64"/>
        <v>3.2135100212942955</v>
      </c>
      <c r="M634" s="26">
        <f>K634*'Social Cost of Carbon'!$C$5</f>
        <v>488.28833849082639</v>
      </c>
      <c r="N634" s="26">
        <f>L634*'Social Cost of Carbon'!$C$5</f>
        <v>321.35100212942956</v>
      </c>
      <c r="O634" s="23">
        <f t="shared" si="65"/>
        <v>0.12440562401714904</v>
      </c>
      <c r="P634" s="23">
        <f t="shared" si="66"/>
        <v>8.1873493174154419E-2</v>
      </c>
      <c r="Q634" s="27"/>
    </row>
    <row r="635" spans="1:17" x14ac:dyDescent="0.25">
      <c r="A635" s="24">
        <f t="shared" si="67"/>
        <v>2017</v>
      </c>
      <c r="B635" s="32">
        <v>42998</v>
      </c>
      <c r="C635" s="28">
        <f>'Bitcoin Data'!C635</f>
        <v>3905.9499510000001</v>
      </c>
      <c r="D635" s="26">
        <f>'Bitcoin Data'!K635</f>
        <v>1477.8083153032023</v>
      </c>
      <c r="E635" s="25">
        <f>'Bitcoin Data'!J635</f>
        <v>19562.60512614367</v>
      </c>
      <c r="F635" s="25">
        <f t="shared" si="63"/>
        <v>28.909780524408166</v>
      </c>
      <c r="G635" s="23">
        <f>'Emissions Factors'!$AB$39/1000</f>
        <v>0.49266147344102867</v>
      </c>
      <c r="H635" s="23">
        <f>'Emissions Factors'!$AE$39/1000</f>
        <v>0.32422903788805163</v>
      </c>
      <c r="I635" s="26">
        <f t="shared" si="68"/>
        <v>14242.735070011682</v>
      </c>
      <c r="J635" s="26">
        <f t="shared" si="69"/>
        <v>9373.390324983593</v>
      </c>
      <c r="K635" s="23">
        <f t="shared" si="64"/>
        <v>9.6377418657909608</v>
      </c>
      <c r="L635" s="23">
        <f t="shared" si="64"/>
        <v>6.3427646386334287</v>
      </c>
      <c r="M635" s="26">
        <f>K635*'Social Cost of Carbon'!$C$5</f>
        <v>963.77418657909607</v>
      </c>
      <c r="N635" s="26">
        <f>L635*'Social Cost of Carbon'!$C$5</f>
        <v>634.27646386334288</v>
      </c>
      <c r="O635" s="23">
        <f t="shared" si="65"/>
        <v>0.24674514488654697</v>
      </c>
      <c r="P635" s="23">
        <f t="shared" si="66"/>
        <v>0.16238724812665756</v>
      </c>
      <c r="Q635" s="27"/>
    </row>
    <row r="636" spans="1:17" x14ac:dyDescent="0.25">
      <c r="A636" s="24">
        <f t="shared" si="67"/>
        <v>2017</v>
      </c>
      <c r="B636" s="32">
        <v>42999</v>
      </c>
      <c r="C636" s="28">
        <f>'Bitcoin Data'!C636</f>
        <v>3631.040039</v>
      </c>
      <c r="D636" s="26">
        <f>'Bitcoin Data'!K636</f>
        <v>2166.8205601723612</v>
      </c>
      <c r="E636" s="25">
        <f>'Bitcoin Data'!J636</f>
        <v>10531.510833268516</v>
      </c>
      <c r="F636" s="25">
        <f t="shared" si="63"/>
        <v>22.819894203204178</v>
      </c>
      <c r="G636" s="23">
        <f>'Emissions Factors'!$AB$39/1000</f>
        <v>0.49266147344102867</v>
      </c>
      <c r="H636" s="23">
        <f>'Emissions Factors'!$AE$39/1000</f>
        <v>0.32422903788805163</v>
      </c>
      <c r="I636" s="26">
        <f t="shared" si="68"/>
        <v>11242.48270191896</v>
      </c>
      <c r="J636" s="26">
        <f t="shared" si="69"/>
        <v>7398.8723422120174</v>
      </c>
      <c r="K636" s="23">
        <f t="shared" si="64"/>
        <v>5.1884696446782224</v>
      </c>
      <c r="L636" s="23">
        <f t="shared" si="64"/>
        <v>3.4146216249782437</v>
      </c>
      <c r="M636" s="26">
        <f>K636*'Social Cost of Carbon'!$C$5</f>
        <v>518.8469644678222</v>
      </c>
      <c r="N636" s="26">
        <f>L636*'Social Cost of Carbon'!$C$5</f>
        <v>341.46216249782435</v>
      </c>
      <c r="O636" s="23">
        <f t="shared" si="65"/>
        <v>0.14289210774186734</v>
      </c>
      <c r="P636" s="23">
        <f t="shared" si="66"/>
        <v>9.4039767898528637E-2</v>
      </c>
      <c r="Q636" s="27"/>
    </row>
    <row r="637" spans="1:17" x14ac:dyDescent="0.25">
      <c r="A637" s="24">
        <f t="shared" si="67"/>
        <v>2017</v>
      </c>
      <c r="B637" s="32">
        <v>43000</v>
      </c>
      <c r="C637" s="28">
        <f>'Bitcoin Data'!C637</f>
        <v>3630.6999510000001</v>
      </c>
      <c r="D637" s="26">
        <f>'Bitcoin Data'!K637</f>
        <v>1734.9297337278224</v>
      </c>
      <c r="E637" s="25">
        <f>'Bitcoin Data'!J637</f>
        <v>15699.713379283299</v>
      </c>
      <c r="F637" s="25">
        <f t="shared" si="63"/>
        <v>27.237899552723107</v>
      </c>
      <c r="G637" s="23">
        <f>'Emissions Factors'!$AB$39/1000</f>
        <v>0.49266147344102867</v>
      </c>
      <c r="H637" s="23">
        <f>'Emissions Factors'!$AE$39/1000</f>
        <v>0.32422903788805163</v>
      </c>
      <c r="I637" s="26">
        <f t="shared" si="68"/>
        <v>13419.063727083301</v>
      </c>
      <c r="J637" s="26">
        <f t="shared" si="69"/>
        <v>8831.3179660708047</v>
      </c>
      <c r="K637" s="23">
        <f t="shared" si="64"/>
        <v>7.7346439260395421</v>
      </c>
      <c r="L637" s="23">
        <f t="shared" si="64"/>
        <v>5.0903029640831958</v>
      </c>
      <c r="M637" s="26">
        <f>K637*'Social Cost of Carbon'!$C$5</f>
        <v>773.46439260395425</v>
      </c>
      <c r="N637" s="26">
        <f>L637*'Social Cost of Carbon'!$C$5</f>
        <v>509.0302964083196</v>
      </c>
      <c r="O637" s="23">
        <f t="shared" si="65"/>
        <v>0.21303451208930657</v>
      </c>
      <c r="P637" s="23">
        <f t="shared" si="66"/>
        <v>0.14020169754543277</v>
      </c>
      <c r="Q637" s="27"/>
    </row>
    <row r="638" spans="1:17" x14ac:dyDescent="0.25">
      <c r="A638" s="24">
        <f t="shared" si="67"/>
        <v>2017</v>
      </c>
      <c r="B638" s="32">
        <v>43001</v>
      </c>
      <c r="C638" s="28">
        <f>'Bitcoin Data'!C638</f>
        <v>3792.3999020000001</v>
      </c>
      <c r="D638" s="26">
        <f>'Bitcoin Data'!K638</f>
        <v>2073.9198334200937</v>
      </c>
      <c r="E638" s="25">
        <f>'Bitcoin Data'!J638</f>
        <v>11465.902985337128</v>
      </c>
      <c r="F638" s="25">
        <f t="shared" si="63"/>
        <v>23.779363609361333</v>
      </c>
      <c r="G638" s="23">
        <f>'Emissions Factors'!$AB$39/1000</f>
        <v>0.49266147344102867</v>
      </c>
      <c r="H638" s="23">
        <f>'Emissions Factors'!$AE$39/1000</f>
        <v>0.32422903788805163</v>
      </c>
      <c r="I638" s="26">
        <f t="shared" si="68"/>
        <v>11715.176313277932</v>
      </c>
      <c r="J638" s="26">
        <f t="shared" si="69"/>
        <v>7709.9601846533715</v>
      </c>
      <c r="K638" s="23">
        <f t="shared" si="64"/>
        <v>5.6488086590880791</v>
      </c>
      <c r="L638" s="23">
        <f t="shared" si="64"/>
        <v>3.7175786934535964</v>
      </c>
      <c r="M638" s="26">
        <f>K638*'Social Cost of Carbon'!$C$5</f>
        <v>564.88086590880789</v>
      </c>
      <c r="N638" s="26">
        <f>L638*'Social Cost of Carbon'!$C$5</f>
        <v>371.75786934535961</v>
      </c>
      <c r="O638" s="23">
        <f t="shared" si="65"/>
        <v>0.1489507648206895</v>
      </c>
      <c r="P638" s="23">
        <f t="shared" si="66"/>
        <v>9.8027074926698904E-2</v>
      </c>
      <c r="Q638" s="27"/>
    </row>
    <row r="639" spans="1:17" x14ac:dyDescent="0.25">
      <c r="A639" s="24">
        <f t="shared" si="67"/>
        <v>2017</v>
      </c>
      <c r="B639" s="32">
        <v>43002</v>
      </c>
      <c r="C639" s="28">
        <f>'Bitcoin Data'!C639</f>
        <v>3682.8400879999999</v>
      </c>
      <c r="D639" s="26">
        <f>'Bitcoin Data'!K639</f>
        <v>1823.3047690014914</v>
      </c>
      <c r="E639" s="25">
        <f>'Bitcoin Data'!J639</f>
        <v>11236.98161059343</v>
      </c>
      <c r="F639" s="25">
        <f t="shared" si="63"/>
        <v>20.488442159777062</v>
      </c>
      <c r="G639" s="23">
        <f>'Emissions Factors'!$AB$39/1000</f>
        <v>0.49266147344102867</v>
      </c>
      <c r="H639" s="23">
        <f>'Emissions Factors'!$AE$39/1000</f>
        <v>0.32422903788805163</v>
      </c>
      <c r="I639" s="26">
        <f t="shared" si="68"/>
        <v>10093.866102947059</v>
      </c>
      <c r="J639" s="26">
        <f t="shared" si="69"/>
        <v>6642.9478892895113</v>
      </c>
      <c r="K639" s="23">
        <f t="shared" si="64"/>
        <v>5.5360279173047031</v>
      </c>
      <c r="L639" s="23">
        <f t="shared" si="64"/>
        <v>3.6433557363684366</v>
      </c>
      <c r="M639" s="26">
        <f>K639*'Social Cost of Carbon'!$C$5</f>
        <v>553.60279173047036</v>
      </c>
      <c r="N639" s="26">
        <f>L639*'Social Cost of Carbon'!$C$5</f>
        <v>364.33557363684366</v>
      </c>
      <c r="O639" s="23">
        <f t="shared" si="65"/>
        <v>0.15031953017300553</v>
      </c>
      <c r="P639" s="23">
        <f t="shared" si="66"/>
        <v>9.8927883082401066E-2</v>
      </c>
      <c r="Q639" s="27"/>
    </row>
    <row r="640" spans="1:17" x14ac:dyDescent="0.25">
      <c r="A640" s="24">
        <f t="shared" si="67"/>
        <v>2017</v>
      </c>
      <c r="B640" s="32">
        <v>43003</v>
      </c>
      <c r="C640" s="28">
        <f>'Bitcoin Data'!C640</f>
        <v>3926.070068</v>
      </c>
      <c r="D640" s="26">
        <f>'Bitcoin Data'!K640</f>
        <v>1566.1434587408207</v>
      </c>
      <c r="E640" s="25">
        <f>'Bitcoin Data'!J640</f>
        <v>14434.879741285311</v>
      </c>
      <c r="F640" s="25">
        <f t="shared" si="63"/>
        <v>22.607092484524379</v>
      </c>
      <c r="G640" s="23">
        <f>'Emissions Factors'!$AB$39/1000</f>
        <v>0.49266147344102867</v>
      </c>
      <c r="H640" s="23">
        <f>'Emissions Factors'!$AE$39/1000</f>
        <v>0.32422903788805163</v>
      </c>
      <c r="I640" s="26">
        <f t="shared" si="68"/>
        <v>11137.643493643387</v>
      </c>
      <c r="J640" s="26">
        <f t="shared" si="69"/>
        <v>7329.8758457035419</v>
      </c>
      <c r="K640" s="23">
        <f t="shared" si="64"/>
        <v>7.1115091222856766</v>
      </c>
      <c r="L640" s="23">
        <f t="shared" si="64"/>
        <v>4.6802071705466641</v>
      </c>
      <c r="M640" s="26">
        <f>K640*'Social Cost of Carbon'!$C$5</f>
        <v>711.15091222856768</v>
      </c>
      <c r="N640" s="26">
        <f>L640*'Social Cost of Carbon'!$C$5</f>
        <v>468.02071705466642</v>
      </c>
      <c r="O640" s="23">
        <f t="shared" si="65"/>
        <v>0.18113556302138001</v>
      </c>
      <c r="P640" s="23">
        <f t="shared" si="66"/>
        <v>0.1192084473655569</v>
      </c>
      <c r="Q640" s="27"/>
    </row>
    <row r="641" spans="1:17" x14ac:dyDescent="0.25">
      <c r="A641" s="24">
        <f t="shared" si="67"/>
        <v>2017</v>
      </c>
      <c r="B641" s="32">
        <v>43004</v>
      </c>
      <c r="C641" s="28">
        <f>'Bitcoin Data'!C641</f>
        <v>3892.3500979999999</v>
      </c>
      <c r="D641" s="26">
        <f>'Bitcoin Data'!K641</f>
        <v>1712.8868763719615</v>
      </c>
      <c r="E641" s="25">
        <f>'Bitcoin Data'!J641</f>
        <v>14051.444648308938</v>
      </c>
      <c r="F641" s="25">
        <f t="shared" si="63"/>
        <v>24.068535132155411</v>
      </c>
      <c r="G641" s="23">
        <f>'Emissions Factors'!$AB$39/1000</f>
        <v>0.49266147344102867</v>
      </c>
      <c r="H641" s="23">
        <f>'Emissions Factors'!$AE$39/1000</f>
        <v>0.32422903788805163</v>
      </c>
      <c r="I641" s="26">
        <f t="shared" si="68"/>
        <v>11857.639981774848</v>
      </c>
      <c r="J641" s="26">
        <f t="shared" si="69"/>
        <v>7803.7179892735176</v>
      </c>
      <c r="K641" s="23">
        <f t="shared" si="64"/>
        <v>6.9226054244109383</v>
      </c>
      <c r="L641" s="23">
        <f t="shared" si="64"/>
        <v>4.5558863792584186</v>
      </c>
      <c r="M641" s="26">
        <f>K641*'Social Cost of Carbon'!$C$5</f>
        <v>692.26054244109378</v>
      </c>
      <c r="N641" s="26">
        <f>L641*'Social Cost of Carbon'!$C$5</f>
        <v>455.58863792584185</v>
      </c>
      <c r="O641" s="23">
        <f t="shared" si="65"/>
        <v>0.17785156139906247</v>
      </c>
      <c r="P641" s="23">
        <f t="shared" si="66"/>
        <v>0.11704718909019418</v>
      </c>
      <c r="Q641" s="27"/>
    </row>
    <row r="642" spans="1:17" x14ac:dyDescent="0.25">
      <c r="A642" s="24">
        <f t="shared" si="67"/>
        <v>2017</v>
      </c>
      <c r="B642" s="32">
        <v>43005</v>
      </c>
      <c r="C642" s="28">
        <f>'Bitcoin Data'!C642</f>
        <v>4200.669922</v>
      </c>
      <c r="D642" s="26">
        <f>'Bitcoin Data'!K642</f>
        <v>1852.9195504254155</v>
      </c>
      <c r="E642" s="25">
        <f>'Bitcoin Data'!J642</f>
        <v>15632.042474476713</v>
      </c>
      <c r="F642" s="25">
        <f t="shared" si="63"/>
        <v>28.964917114038393</v>
      </c>
      <c r="G642" s="23">
        <f>'Emissions Factors'!$AB$39/1000</f>
        <v>0.49266147344102867</v>
      </c>
      <c r="H642" s="23">
        <f>'Emissions Factors'!$AE$39/1000</f>
        <v>0.32422903788805163</v>
      </c>
      <c r="I642" s="26">
        <f t="shared" si="68"/>
        <v>14269.898743499423</v>
      </c>
      <c r="J642" s="26">
        <f t="shared" si="69"/>
        <v>9391.2672083918296</v>
      </c>
      <c r="K642" s="23">
        <f t="shared" si="64"/>
        <v>7.7013050783684411</v>
      </c>
      <c r="L642" s="23">
        <f t="shared" si="64"/>
        <v>5.0683620917247429</v>
      </c>
      <c r="M642" s="26">
        <f>K642*'Social Cost of Carbon'!$C$5</f>
        <v>770.13050783684412</v>
      </c>
      <c r="N642" s="26">
        <f>L642*'Social Cost of Carbon'!$C$5</f>
        <v>506.8362091724743</v>
      </c>
      <c r="O642" s="23">
        <f t="shared" si="65"/>
        <v>0.18333516370888142</v>
      </c>
      <c r="P642" s="23">
        <f t="shared" si="66"/>
        <v>0.12065604262740125</v>
      </c>
      <c r="Q642" s="27"/>
    </row>
    <row r="643" spans="1:17" x14ac:dyDescent="0.25">
      <c r="A643" s="24">
        <f t="shared" si="67"/>
        <v>2017</v>
      </c>
      <c r="B643" s="32">
        <v>43006</v>
      </c>
      <c r="C643" s="28">
        <f>'Bitcoin Data'!C643</f>
        <v>4174.7299800000001</v>
      </c>
      <c r="D643" s="26">
        <f>'Bitcoin Data'!K643</f>
        <v>2206.3202603818031</v>
      </c>
      <c r="E643" s="25">
        <f>'Bitcoin Data'!J643</f>
        <v>12528.061445845791</v>
      </c>
      <c r="F643" s="25">
        <f t="shared" si="63"/>
        <v>27.640915791277713</v>
      </c>
      <c r="G643" s="23">
        <f>'Emissions Factors'!$AB$39/1000</f>
        <v>0.49266147344102867</v>
      </c>
      <c r="H643" s="23">
        <f>'Emissions Factors'!$AE$39/1000</f>
        <v>0.32422903788805163</v>
      </c>
      <c r="I643" s="26">
        <f t="shared" si="68"/>
        <v>13617.614300990275</v>
      </c>
      <c r="J643" s="26">
        <f t="shared" si="69"/>
        <v>8961.9875333506261</v>
      </c>
      <c r="K643" s="23">
        <f t="shared" si="64"/>
        <v>6.1720932112701314</v>
      </c>
      <c r="L643" s="23">
        <f t="shared" si="64"/>
        <v>4.0619613091889741</v>
      </c>
      <c r="M643" s="26">
        <f>K643*'Social Cost of Carbon'!$C$5</f>
        <v>617.20932112701314</v>
      </c>
      <c r="N643" s="26">
        <f>L643*'Social Cost of Carbon'!$C$5</f>
        <v>406.19613091889744</v>
      </c>
      <c r="O643" s="23">
        <f t="shared" si="65"/>
        <v>0.14784412982010711</v>
      </c>
      <c r="P643" s="23">
        <f t="shared" si="66"/>
        <v>9.7298779289887727E-2</v>
      </c>
      <c r="Q643" s="27"/>
    </row>
    <row r="644" spans="1:17" x14ac:dyDescent="0.25">
      <c r="A644" s="24">
        <f t="shared" si="67"/>
        <v>2017</v>
      </c>
      <c r="B644" s="32">
        <v>43007</v>
      </c>
      <c r="C644" s="28">
        <f>'Bitcoin Data'!C644</f>
        <v>4163.0698240000002</v>
      </c>
      <c r="D644" s="26">
        <f>'Bitcoin Data'!K644</f>
        <v>2131.8445150439184</v>
      </c>
      <c r="E644" s="25">
        <f>'Bitcoin Data'!J644</f>
        <v>10581.713107977559</v>
      </c>
      <c r="F644" s="25">
        <f t="shared" si="63"/>
        <v>22.558567049010293</v>
      </c>
      <c r="G644" s="23">
        <f>'Emissions Factors'!$AB$39/1000</f>
        <v>0.49266147344102867</v>
      </c>
      <c r="H644" s="23">
        <f>'Emissions Factors'!$AE$39/1000</f>
        <v>0.32422903788805163</v>
      </c>
      <c r="I644" s="26">
        <f t="shared" si="68"/>
        <v>11113.736881083649</v>
      </c>
      <c r="J644" s="26">
        <f t="shared" si="69"/>
        <v>7314.1424904337109</v>
      </c>
      <c r="K644" s="23">
        <f t="shared" si="64"/>
        <v>5.2132023713064708</v>
      </c>
      <c r="L644" s="23">
        <f t="shared" si="64"/>
        <v>3.4308986602069487</v>
      </c>
      <c r="M644" s="26">
        <f>K644*'Social Cost of Carbon'!$C$5</f>
        <v>521.32023713064712</v>
      </c>
      <c r="N644" s="26">
        <f>L644*'Social Cost of Carbon'!$C$5</f>
        <v>343.08986602069484</v>
      </c>
      <c r="O644" s="23">
        <f t="shared" si="65"/>
        <v>0.12522495638320744</v>
      </c>
      <c r="P644" s="23">
        <f t="shared" si="66"/>
        <v>8.2412709977332063E-2</v>
      </c>
      <c r="Q644" s="27"/>
    </row>
    <row r="645" spans="1:17" x14ac:dyDescent="0.25">
      <c r="A645" s="24">
        <f t="shared" si="67"/>
        <v>2017</v>
      </c>
      <c r="B645" s="32">
        <v>43008</v>
      </c>
      <c r="C645" s="28">
        <f>'Bitcoin Data'!C645</f>
        <v>4338.7099609999996</v>
      </c>
      <c r="D645" s="26">
        <f>'Bitcoin Data'!K645</f>
        <v>1715.5880931003599</v>
      </c>
      <c r="E645" s="25">
        <f>'Bitcoin Data'!J645</f>
        <v>12380.251043309847</v>
      </c>
      <c r="F645" s="25">
        <f t="shared" si="63"/>
        <v>21.239411279495684</v>
      </c>
      <c r="G645" s="23">
        <f>'Emissions Factors'!$AB$39/1000</f>
        <v>0.49266147344102867</v>
      </c>
      <c r="H645" s="23">
        <f>'Emissions Factors'!$AE$39/1000</f>
        <v>0.32422903788805163</v>
      </c>
      <c r="I645" s="26">
        <f t="shared" si="68"/>
        <v>10463.839655976348</v>
      </c>
      <c r="J645" s="26">
        <f t="shared" si="69"/>
        <v>6886.4338844595177</v>
      </c>
      <c r="K645" s="23">
        <f t="shared" si="64"/>
        <v>6.0992727205668613</v>
      </c>
      <c r="L645" s="23">
        <f t="shared" si="64"/>
        <v>4.0140368845848986</v>
      </c>
      <c r="M645" s="26">
        <f>K645*'Social Cost of Carbon'!$C$5</f>
        <v>609.92727205668609</v>
      </c>
      <c r="N645" s="26">
        <f>L645*'Social Cost of Carbon'!$C$5</f>
        <v>401.40368845848985</v>
      </c>
      <c r="O645" s="23">
        <f t="shared" si="65"/>
        <v>0.14057802377647483</v>
      </c>
      <c r="P645" s="23">
        <f t="shared" si="66"/>
        <v>9.2516829211135618E-2</v>
      </c>
      <c r="Q645" s="27"/>
    </row>
    <row r="646" spans="1:17" x14ac:dyDescent="0.25">
      <c r="A646" s="24">
        <f t="shared" si="67"/>
        <v>2017</v>
      </c>
      <c r="B646" s="32">
        <v>43009</v>
      </c>
      <c r="C646" s="28">
        <f>'Bitcoin Data'!C646</f>
        <v>4403.7402339999999</v>
      </c>
      <c r="D646" s="26">
        <f>'Bitcoin Data'!K646</f>
        <v>1620.8727776495045</v>
      </c>
      <c r="E646" s="25">
        <f>'Bitcoin Data'!J646</f>
        <v>15391.760232573683</v>
      </c>
      <c r="F646" s="25">
        <f t="shared" si="63"/>
        <v>24.948085161086887</v>
      </c>
      <c r="G646" s="23">
        <f>'Emissions Factors'!$AB$39/1000</f>
        <v>0.49266147344102867</v>
      </c>
      <c r="H646" s="23">
        <f>'Emissions Factors'!$AE$39/1000</f>
        <v>0.32422903788805163</v>
      </c>
      <c r="I646" s="26">
        <f t="shared" si="68"/>
        <v>12290.960394993328</v>
      </c>
      <c r="J646" s="26">
        <f t="shared" si="69"/>
        <v>8088.8936489283778</v>
      </c>
      <c r="K646" s="23">
        <f t="shared" si="64"/>
        <v>7.582927275030781</v>
      </c>
      <c r="L646" s="23">
        <f t="shared" si="64"/>
        <v>4.9904556116109386</v>
      </c>
      <c r="M646" s="26">
        <f>K646*'Social Cost of Carbon'!$C$5</f>
        <v>758.29272750307814</v>
      </c>
      <c r="N646" s="26">
        <f>L646*'Social Cost of Carbon'!$C$5</f>
        <v>499.04556116109387</v>
      </c>
      <c r="O646" s="23">
        <f t="shared" si="65"/>
        <v>0.17219288314249787</v>
      </c>
      <c r="P646" s="23">
        <f t="shared" si="66"/>
        <v>0.11332311504391381</v>
      </c>
      <c r="Q646" s="27"/>
    </row>
    <row r="647" spans="1:17" x14ac:dyDescent="0.25">
      <c r="A647" s="24">
        <f t="shared" si="67"/>
        <v>2017</v>
      </c>
      <c r="B647" s="32">
        <v>43010</v>
      </c>
      <c r="C647" s="28">
        <f>'Bitcoin Data'!C647</f>
        <v>4409.3198240000002</v>
      </c>
      <c r="D647" s="26">
        <f>'Bitcoin Data'!K647</f>
        <v>1865.8220558594876</v>
      </c>
      <c r="E647" s="25">
        <f>'Bitcoin Data'!J647</f>
        <v>16303.97593101213</v>
      </c>
      <c r="F647" s="25">
        <f t="shared" ref="F647:F710" si="70">E647*D647/1000000</f>
        <v>30.420317890284654</v>
      </c>
      <c r="G647" s="23">
        <f>'Emissions Factors'!$AB$39/1000</f>
        <v>0.49266147344102867</v>
      </c>
      <c r="H647" s="23">
        <f>'Emissions Factors'!$AE$39/1000</f>
        <v>0.32422903788805163</v>
      </c>
      <c r="I647" s="26">
        <f t="shared" si="68"/>
        <v>14986.918634372121</v>
      </c>
      <c r="J647" s="26">
        <f t="shared" si="69"/>
        <v>9863.1504018156793</v>
      </c>
      <c r="K647" s="23">
        <f t="shared" ref="K647:L710" si="71">$E647*G647/1000</f>
        <v>8.0323408051195031</v>
      </c>
      <c r="L647" s="23">
        <f t="shared" si="71"/>
        <v>5.286222429862014</v>
      </c>
      <c r="M647" s="26">
        <f>K647*'Social Cost of Carbon'!$C$5</f>
        <v>803.23408051195031</v>
      </c>
      <c r="N647" s="26">
        <f>L647*'Social Cost of Carbon'!$C$5</f>
        <v>528.6222429862014</v>
      </c>
      <c r="O647" s="23">
        <f t="shared" ref="O647:O710" si="72">M647/$C647</f>
        <v>0.18216734384744196</v>
      </c>
      <c r="P647" s="23">
        <f t="shared" ref="P647:P710" si="73">N647/$C647</f>
        <v>0.11988748017526464</v>
      </c>
      <c r="Q647" s="27"/>
    </row>
    <row r="648" spans="1:17" x14ac:dyDescent="0.25">
      <c r="A648" s="24">
        <f t="shared" ref="A648:A711" si="74">YEAR(B648)</f>
        <v>2017</v>
      </c>
      <c r="B648" s="32">
        <v>43011</v>
      </c>
      <c r="C648" s="28">
        <f>'Bitcoin Data'!C648</f>
        <v>4317.4799800000001</v>
      </c>
      <c r="D648" s="26">
        <f>'Bitcoin Data'!K648</f>
        <v>2299.6904889344</v>
      </c>
      <c r="E648" s="25">
        <f>'Bitcoin Data'!J648</f>
        <v>9680.8784481699677</v>
      </c>
      <c r="F648" s="25">
        <f t="shared" si="70"/>
        <v>22.263024091786487</v>
      </c>
      <c r="G648" s="23">
        <f>'Emissions Factors'!$AB$39/1000</f>
        <v>0.49266147344102867</v>
      </c>
      <c r="H648" s="23">
        <f>'Emissions Factors'!$AE$39/1000</f>
        <v>0.32422903788805163</v>
      </c>
      <c r="I648" s="26">
        <f t="shared" ref="I648:I711" si="75">F648*G648*1000</f>
        <v>10968.13425231265</v>
      </c>
      <c r="J648" s="26">
        <f t="shared" ref="J648:J711" si="76">$F648*H648*1000</f>
        <v>7218.3188817584478</v>
      </c>
      <c r="K648" s="23">
        <f t="shared" si="71"/>
        <v>4.7693958404789152</v>
      </c>
      <c r="L648" s="23">
        <f t="shared" si="71"/>
        <v>3.1388219051613229</v>
      </c>
      <c r="M648" s="26">
        <f>K648*'Social Cost of Carbon'!$C$5</f>
        <v>476.93958404789151</v>
      </c>
      <c r="N648" s="26">
        <f>L648*'Social Cost of Carbon'!$C$5</f>
        <v>313.88219051613231</v>
      </c>
      <c r="O648" s="23">
        <f t="shared" si="72"/>
        <v>0.11046712115799817</v>
      </c>
      <c r="P648" s="23">
        <f t="shared" si="73"/>
        <v>7.2700323329844899E-2</v>
      </c>
      <c r="Q648" s="27"/>
    </row>
    <row r="649" spans="1:17" x14ac:dyDescent="0.25">
      <c r="A649" s="24">
        <f t="shared" si="74"/>
        <v>2017</v>
      </c>
      <c r="B649" s="32">
        <v>43012</v>
      </c>
      <c r="C649" s="28">
        <f>'Bitcoin Data'!C649</f>
        <v>4229.3598629999997</v>
      </c>
      <c r="D649" s="26">
        <f>'Bitcoin Data'!K649</f>
        <v>1660.7948220659086</v>
      </c>
      <c r="E649" s="25">
        <f>'Bitcoin Data'!J649</f>
        <v>12497.987567831875</v>
      </c>
      <c r="F649" s="25">
        <f t="shared" si="70"/>
        <v>20.756593038899275</v>
      </c>
      <c r="G649" s="23">
        <f>'Emissions Factors'!$AB$39/1000</f>
        <v>0.49266147344102867</v>
      </c>
      <c r="H649" s="23">
        <f>'Emissions Factors'!$AE$39/1000</f>
        <v>0.32422903788805163</v>
      </c>
      <c r="I649" s="26">
        <f t="shared" si="75"/>
        <v>10225.973710159917</v>
      </c>
      <c r="J649" s="26">
        <f t="shared" si="76"/>
        <v>6729.8901908361413</v>
      </c>
      <c r="K649" s="23">
        <f t="shared" si="71"/>
        <v>6.15727697021571</v>
      </c>
      <c r="L649" s="23">
        <f t="shared" si="71"/>
        <v>4.0522104846549594</v>
      </c>
      <c r="M649" s="26">
        <f>K649*'Social Cost of Carbon'!$C$5</f>
        <v>615.72769702157098</v>
      </c>
      <c r="N649" s="26">
        <f>L649*'Social Cost of Carbon'!$C$5</f>
        <v>405.22104846549593</v>
      </c>
      <c r="O649" s="23">
        <f t="shared" si="72"/>
        <v>0.14558413494396255</v>
      </c>
      <c r="P649" s="23">
        <f t="shared" si="73"/>
        <v>9.5811437567779267E-2</v>
      </c>
      <c r="Q649" s="27"/>
    </row>
    <row r="650" spans="1:17" x14ac:dyDescent="0.25">
      <c r="A650" s="24">
        <f t="shared" si="74"/>
        <v>2017</v>
      </c>
      <c r="B650" s="32">
        <v>43013</v>
      </c>
      <c r="C650" s="28">
        <f>'Bitcoin Data'!C650</f>
        <v>4328.4101559999999</v>
      </c>
      <c r="D650" s="26">
        <f>'Bitcoin Data'!K650</f>
        <v>1571.4668187691432</v>
      </c>
      <c r="E650" s="25">
        <f>'Bitcoin Data'!J650</f>
        <v>16792.086623961903</v>
      </c>
      <c r="F650" s="25">
        <f t="shared" si="70"/>
        <v>26.388206947453295</v>
      </c>
      <c r="G650" s="23">
        <f>'Emissions Factors'!$AB$39/1000</f>
        <v>0.49266147344102867</v>
      </c>
      <c r="H650" s="23">
        <f>'Emissions Factors'!$AE$39/1000</f>
        <v>0.32422903788805163</v>
      </c>
      <c r="I650" s="26">
        <f t="shared" si="75"/>
        <v>13000.45291619913</v>
      </c>
      <c r="J650" s="26">
        <f t="shared" si="76"/>
        <v>8555.8229501635815</v>
      </c>
      <c r="K650" s="23">
        <f t="shared" si="71"/>
        <v>8.2728141383104585</v>
      </c>
      <c r="L650" s="23">
        <f t="shared" si="71"/>
        <v>5.4444820902199886</v>
      </c>
      <c r="M650" s="26">
        <f>K650*'Social Cost of Carbon'!$C$5</f>
        <v>827.28141383104582</v>
      </c>
      <c r="N650" s="26">
        <f>L650*'Social Cost of Carbon'!$C$5</f>
        <v>544.44820902199888</v>
      </c>
      <c r="O650" s="23">
        <f t="shared" si="72"/>
        <v>0.19112823970350323</v>
      </c>
      <c r="P650" s="23">
        <f t="shared" si="73"/>
        <v>0.12578480074659518</v>
      </c>
      <c r="Q650" s="27"/>
    </row>
    <row r="651" spans="1:17" x14ac:dyDescent="0.25">
      <c r="A651" s="24">
        <f t="shared" si="74"/>
        <v>2017</v>
      </c>
      <c r="B651" s="32">
        <v>43014</v>
      </c>
      <c r="C651" s="28">
        <f>'Bitcoin Data'!C651</f>
        <v>4370.8100590000004</v>
      </c>
      <c r="D651" s="26">
        <f>'Bitcoin Data'!K651</f>
        <v>1984.9269465507689</v>
      </c>
      <c r="E651" s="25">
        <f>'Bitcoin Data'!J651</f>
        <v>13203.589570395015</v>
      </c>
      <c r="F651" s="25">
        <f t="shared" si="70"/>
        <v>26.208160729473754</v>
      </c>
      <c r="G651" s="23">
        <f>'Emissions Factors'!$AB$39/1000</f>
        <v>0.49266147344102867</v>
      </c>
      <c r="H651" s="23">
        <f>'Emissions Factors'!$AE$39/1000</f>
        <v>0.32422903788805163</v>
      </c>
      <c r="I651" s="26">
        <f t="shared" si="75"/>
        <v>12911.751081161845</v>
      </c>
      <c r="J651" s="26">
        <f t="shared" si="76"/>
        <v>8497.4467381326922</v>
      </c>
      <c r="K651" s="23">
        <f t="shared" si="71"/>
        <v>6.504899892461407</v>
      </c>
      <c r="L651" s="23">
        <f t="shared" si="71"/>
        <v>4.2809871430778887</v>
      </c>
      <c r="M651" s="26">
        <f>K651*'Social Cost of Carbon'!$C$5</f>
        <v>650.48998924614068</v>
      </c>
      <c r="N651" s="26">
        <f>L651*'Social Cost of Carbon'!$C$5</f>
        <v>428.0987143077889</v>
      </c>
      <c r="O651" s="23">
        <f t="shared" si="72"/>
        <v>0.14882595685134087</v>
      </c>
      <c r="P651" s="23">
        <f t="shared" si="73"/>
        <v>9.7944936643102221E-2</v>
      </c>
      <c r="Q651" s="27"/>
    </row>
    <row r="652" spans="1:17" x14ac:dyDescent="0.25">
      <c r="A652" s="24">
        <f t="shared" si="74"/>
        <v>2017</v>
      </c>
      <c r="B652" s="32">
        <v>43015</v>
      </c>
      <c r="C652" s="28">
        <f>'Bitcoin Data'!C652</f>
        <v>4426.8901370000003</v>
      </c>
      <c r="D652" s="26">
        <f>'Bitcoin Data'!K652</f>
        <v>1967.3718798639552</v>
      </c>
      <c r="E652" s="25">
        <f>'Bitcoin Data'!J652</f>
        <v>15336.67040827259</v>
      </c>
      <c r="F652" s="25">
        <f t="shared" si="70"/>
        <v>30.172934091977137</v>
      </c>
      <c r="G652" s="23">
        <f>'Emissions Factors'!$AB$39/1000</f>
        <v>0.49266147344102867</v>
      </c>
      <c r="H652" s="23">
        <f>'Emissions Factors'!$AE$39/1000</f>
        <v>0.32422903788805163</v>
      </c>
      <c r="I652" s="26">
        <f t="shared" si="75"/>
        <v>14865.042167792502</v>
      </c>
      <c r="J652" s="26">
        <f t="shared" si="76"/>
        <v>9782.9413909013383</v>
      </c>
      <c r="K652" s="23">
        <f t="shared" si="71"/>
        <v>7.5557866410189973</v>
      </c>
      <c r="L652" s="23">
        <f t="shared" si="71"/>
        <v>4.9725938908803737</v>
      </c>
      <c r="M652" s="26">
        <f>K652*'Social Cost of Carbon'!$C$5</f>
        <v>755.57866410189968</v>
      </c>
      <c r="N652" s="26">
        <f>L652*'Social Cost of Carbon'!$C$5</f>
        <v>497.25938908803738</v>
      </c>
      <c r="O652" s="23">
        <f t="shared" si="72"/>
        <v>0.17067933486461845</v>
      </c>
      <c r="P652" s="23">
        <f t="shared" si="73"/>
        <v>0.11232702274039681</v>
      </c>
      <c r="Q652" s="27"/>
    </row>
    <row r="653" spans="1:17" x14ac:dyDescent="0.25">
      <c r="A653" s="24">
        <f t="shared" si="74"/>
        <v>2017</v>
      </c>
      <c r="B653" s="32">
        <v>43016</v>
      </c>
      <c r="C653" s="28">
        <f>'Bitcoin Data'!C653</f>
        <v>4610.4799800000001</v>
      </c>
      <c r="D653" s="26">
        <f>'Bitcoin Data'!K653</f>
        <v>2310.3505018923815</v>
      </c>
      <c r="E653" s="25">
        <f>'Bitcoin Data'!J653</f>
        <v>11546.779174733121</v>
      </c>
      <c r="F653" s="25">
        <f t="shared" si="70"/>
        <v>26.677107061585165</v>
      </c>
      <c r="G653" s="23">
        <f>'Emissions Factors'!$AB$39/1000</f>
        <v>0.49266147344102867</v>
      </c>
      <c r="H653" s="23">
        <f>'Emissions Factors'!$AE$39/1000</f>
        <v>0.32422903788805163</v>
      </c>
      <c r="I653" s="26">
        <f t="shared" si="75"/>
        <v>13142.782872104619</v>
      </c>
      <c r="J653" s="26">
        <f t="shared" si="76"/>
        <v>8649.4927562143057</v>
      </c>
      <c r="K653" s="23">
        <f t="shared" si="71"/>
        <v>5.6886532417222044</v>
      </c>
      <c r="L653" s="23">
        <f t="shared" si="71"/>
        <v>3.743801102529511</v>
      </c>
      <c r="M653" s="26">
        <f>K653*'Social Cost of Carbon'!$C$5</f>
        <v>568.86532417222043</v>
      </c>
      <c r="N653" s="26">
        <f>L653*'Social Cost of Carbon'!$C$5</f>
        <v>374.38011025295111</v>
      </c>
      <c r="O653" s="23">
        <f t="shared" si="72"/>
        <v>0.12338527152051974</v>
      </c>
      <c r="P653" s="23">
        <f t="shared" si="73"/>
        <v>8.1201981545737267E-2</v>
      </c>
      <c r="Q653" s="27"/>
    </row>
    <row r="654" spans="1:17" x14ac:dyDescent="0.25">
      <c r="A654" s="24">
        <f t="shared" si="74"/>
        <v>2017</v>
      </c>
      <c r="B654" s="32">
        <v>43017</v>
      </c>
      <c r="C654" s="28">
        <f>'Bitcoin Data'!C654</f>
        <v>4772.0200199999999</v>
      </c>
      <c r="D654" s="26">
        <f>'Bitcoin Data'!K654</f>
        <v>1982.781230400821</v>
      </c>
      <c r="E654" s="25">
        <f>'Bitcoin Data'!J654</f>
        <v>13363.639108844392</v>
      </c>
      <c r="F654" s="25">
        <f t="shared" si="70"/>
        <v>26.497172794867016</v>
      </c>
      <c r="G654" s="23">
        <f>'Emissions Factors'!$AB$39/1000</f>
        <v>0.49266147344102867</v>
      </c>
      <c r="H654" s="23">
        <f>'Emissions Factors'!$AE$39/1000</f>
        <v>0.32422903788805163</v>
      </c>
      <c r="I654" s="26">
        <f t="shared" si="75"/>
        <v>13054.136191140724</v>
      </c>
      <c r="J654" s="26">
        <f t="shared" si="76"/>
        <v>8591.1528420331888</v>
      </c>
      <c r="K654" s="23">
        <f t="shared" si="71"/>
        <v>6.5837501338974338</v>
      </c>
      <c r="L654" s="23">
        <f t="shared" si="71"/>
        <v>4.3328798509437574</v>
      </c>
      <c r="M654" s="26">
        <f>K654*'Social Cost of Carbon'!$C$5</f>
        <v>658.37501338974334</v>
      </c>
      <c r="N654" s="26">
        <f>L654*'Social Cost of Carbon'!$C$5</f>
        <v>433.28798509437576</v>
      </c>
      <c r="O654" s="23">
        <f t="shared" si="72"/>
        <v>0.13796568552320185</v>
      </c>
      <c r="P654" s="23">
        <f t="shared" si="73"/>
        <v>9.0797604217589964E-2</v>
      </c>
      <c r="Q654" s="27"/>
    </row>
    <row r="655" spans="1:17" x14ac:dyDescent="0.25">
      <c r="A655" s="24">
        <f t="shared" si="74"/>
        <v>2017</v>
      </c>
      <c r="B655" s="32">
        <v>43018</v>
      </c>
      <c r="C655" s="28">
        <f>'Bitcoin Data'!C655</f>
        <v>4781.9902339999999</v>
      </c>
      <c r="D655" s="26">
        <f>'Bitcoin Data'!K655</f>
        <v>2024.865536272983</v>
      </c>
      <c r="E655" s="25">
        <f>'Bitcoin Data'!J655</f>
        <v>11362.263754110973</v>
      </c>
      <c r="F655" s="25">
        <f t="shared" si="70"/>
        <v>23.007056289742991</v>
      </c>
      <c r="G655" s="23">
        <f>'Emissions Factors'!$AB$39/1000</f>
        <v>0.49266147344102867</v>
      </c>
      <c r="H655" s="23">
        <f>'Emissions Factors'!$AE$39/1000</f>
        <v>0.32422903788805163</v>
      </c>
      <c r="I655" s="26">
        <f t="shared" si="75"/>
        <v>11334.690251245469</v>
      </c>
      <c r="J655" s="26">
        <f t="shared" si="76"/>
        <v>7459.555725459617</v>
      </c>
      <c r="K655" s="23">
        <f t="shared" si="71"/>
        <v>5.5977496027259059</v>
      </c>
      <c r="L655" s="23">
        <f t="shared" si="71"/>
        <v>3.6839758452256826</v>
      </c>
      <c r="M655" s="26">
        <f>K655*'Social Cost of Carbon'!$C$5</f>
        <v>559.77496027259065</v>
      </c>
      <c r="N655" s="26">
        <f>L655*'Social Cost of Carbon'!$C$5</f>
        <v>368.39758452256825</v>
      </c>
      <c r="O655" s="23">
        <f t="shared" si="72"/>
        <v>0.11705899277932123</v>
      </c>
      <c r="P655" s="23">
        <f t="shared" si="73"/>
        <v>7.7038548072151561E-2</v>
      </c>
      <c r="Q655" s="27"/>
    </row>
    <row r="656" spans="1:17" x14ac:dyDescent="0.25">
      <c r="A656" s="24">
        <f t="shared" si="74"/>
        <v>2017</v>
      </c>
      <c r="B656" s="32">
        <v>43019</v>
      </c>
      <c r="C656" s="28">
        <f>'Bitcoin Data'!C656</f>
        <v>4826.4799800000001</v>
      </c>
      <c r="D656" s="26">
        <f>'Bitcoin Data'!K656</f>
        <v>1740.6226447910096</v>
      </c>
      <c r="E656" s="25">
        <f>'Bitcoin Data'!J656</f>
        <v>14541.183532358851</v>
      </c>
      <c r="F656" s="25">
        <f t="shared" si="70"/>
        <v>25.310713338485936</v>
      </c>
      <c r="G656" s="23">
        <f>'Emissions Factors'!$AB$39/1000</f>
        <v>0.49266147344102867</v>
      </c>
      <c r="H656" s="23">
        <f>'Emissions Factors'!$AE$39/1000</f>
        <v>0.32422903788805163</v>
      </c>
      <c r="I656" s="26">
        <f t="shared" si="75"/>
        <v>12469.61332718198</v>
      </c>
      <c r="J656" s="26">
        <f t="shared" si="76"/>
        <v>8206.4682339975716</v>
      </c>
      <c r="K656" s="23">
        <f t="shared" si="71"/>
        <v>7.1638809046283338</v>
      </c>
      <c r="L656" s="23">
        <f t="shared" si="71"/>
        <v>4.7146739464502909</v>
      </c>
      <c r="M656" s="26">
        <f>K656*'Social Cost of Carbon'!$C$5</f>
        <v>716.38809046283336</v>
      </c>
      <c r="N656" s="26">
        <f>L656*'Social Cost of Carbon'!$C$5</f>
        <v>471.46739464502912</v>
      </c>
      <c r="O656" s="23">
        <f t="shared" si="72"/>
        <v>0.14842868787012628</v>
      </c>
      <c r="P656" s="23">
        <f t="shared" si="73"/>
        <v>9.7683487054478393E-2</v>
      </c>
      <c r="Q656" s="27"/>
    </row>
    <row r="657" spans="1:17" x14ac:dyDescent="0.25">
      <c r="A657" s="24">
        <f t="shared" si="74"/>
        <v>2017</v>
      </c>
      <c r="B657" s="32">
        <v>43020</v>
      </c>
      <c r="C657" s="28">
        <f>'Bitcoin Data'!C657</f>
        <v>5446.9101559999999</v>
      </c>
      <c r="D657" s="26">
        <f>'Bitcoin Data'!K657</f>
        <v>1886.7967617068421</v>
      </c>
      <c r="E657" s="25">
        <f>'Bitcoin Data'!J657</f>
        <v>11917.727199741706</v>
      </c>
      <c r="F657" s="25">
        <f t="shared" si="70"/>
        <v>22.486329087378206</v>
      </c>
      <c r="G657" s="23">
        <f>'Emissions Factors'!$AB$39/1000</f>
        <v>0.49266147344102867</v>
      </c>
      <c r="H657" s="23">
        <f>'Emissions Factors'!$AE$39/1000</f>
        <v>0.32422903788805163</v>
      </c>
      <c r="I657" s="26">
        <f t="shared" si="75"/>
        <v>11078.148020467608</v>
      </c>
      <c r="J657" s="26">
        <f t="shared" si="76"/>
        <v>7290.7208456347453</v>
      </c>
      <c r="K657" s="23">
        <f t="shared" si="71"/>
        <v>5.8714050422929738</v>
      </c>
      <c r="L657" s="23">
        <f t="shared" si="71"/>
        <v>3.8640732237845175</v>
      </c>
      <c r="M657" s="26">
        <f>K657*'Social Cost of Carbon'!$C$5</f>
        <v>587.14050422929733</v>
      </c>
      <c r="N657" s="26">
        <f>L657*'Social Cost of Carbon'!$C$5</f>
        <v>386.40732237845174</v>
      </c>
      <c r="O657" s="23">
        <f t="shared" si="72"/>
        <v>0.10779331536844562</v>
      </c>
      <c r="P657" s="23">
        <f t="shared" si="73"/>
        <v>7.094064548738846E-2</v>
      </c>
      <c r="Q657" s="27"/>
    </row>
    <row r="658" spans="1:17" x14ac:dyDescent="0.25">
      <c r="A658" s="24">
        <f t="shared" si="74"/>
        <v>2017</v>
      </c>
      <c r="B658" s="32">
        <v>43021</v>
      </c>
      <c r="C658" s="28">
        <f>'Bitcoin Data'!C658</f>
        <v>5647.2099609999996</v>
      </c>
      <c r="D658" s="26">
        <f>'Bitcoin Data'!K658</f>
        <v>1704.3990856029029</v>
      </c>
      <c r="E658" s="25">
        <f>'Bitcoin Data'!J658</f>
        <v>13670.807675609956</v>
      </c>
      <c r="F658" s="25">
        <f t="shared" si="70"/>
        <v>23.300512101762756</v>
      </c>
      <c r="G658" s="23">
        <f>'Emissions Factors'!$AB$39/1000</f>
        <v>0.49266147344102867</v>
      </c>
      <c r="H658" s="23">
        <f>'Emissions Factors'!$AE$39/1000</f>
        <v>0.32422903788805163</v>
      </c>
      <c r="I658" s="26">
        <f t="shared" si="75"/>
        <v>11479.264623984958</v>
      </c>
      <c r="J658" s="26">
        <f t="shared" si="76"/>
        <v>7554.7026210534423</v>
      </c>
      <c r="K658" s="23">
        <f t="shared" si="71"/>
        <v>6.7350802525949254</v>
      </c>
      <c r="L658" s="23">
        <f t="shared" si="71"/>
        <v>4.4324728198156071</v>
      </c>
      <c r="M658" s="26">
        <f>K658*'Social Cost of Carbon'!$C$5</f>
        <v>673.50802525949257</v>
      </c>
      <c r="N658" s="26">
        <f>L658*'Social Cost of Carbon'!$C$5</f>
        <v>443.24728198156072</v>
      </c>
      <c r="O658" s="23">
        <f t="shared" si="72"/>
        <v>0.11926385417060512</v>
      </c>
      <c r="P658" s="23">
        <f t="shared" si="73"/>
        <v>7.848960549415647E-2</v>
      </c>
      <c r="Q658" s="27"/>
    </row>
    <row r="659" spans="1:17" x14ac:dyDescent="0.25">
      <c r="A659" s="24">
        <f t="shared" si="74"/>
        <v>2017</v>
      </c>
      <c r="B659" s="32">
        <v>43022</v>
      </c>
      <c r="C659" s="28">
        <f>'Bitcoin Data'!C659</f>
        <v>5831.7900390000004</v>
      </c>
      <c r="D659" s="26">
        <f>'Bitcoin Data'!K659</f>
        <v>1761.4602491584885</v>
      </c>
      <c r="E659" s="25">
        <f>'Bitcoin Data'!J659</f>
        <v>19470.641617323658</v>
      </c>
      <c r="F659" s="25">
        <f t="shared" si="70"/>
        <v>34.296761234526571</v>
      </c>
      <c r="G659" s="23">
        <f>'Emissions Factors'!$AB$39/1000</f>
        <v>0.49266147344102867</v>
      </c>
      <c r="H659" s="23">
        <f>'Emissions Factors'!$AE$39/1000</f>
        <v>0.32422903788805163</v>
      </c>
      <c r="I659" s="26">
        <f t="shared" si="75"/>
        <v>16896.692924057013</v>
      </c>
      <c r="J659" s="26">
        <f t="shared" si="76"/>
        <v>11120.005897746776</v>
      </c>
      <c r="K659" s="23">
        <f t="shared" si="71"/>
        <v>9.5924349880328865</v>
      </c>
      <c r="L659" s="23">
        <f t="shared" si="71"/>
        <v>6.312947398647907</v>
      </c>
      <c r="M659" s="26">
        <f>K659*'Social Cost of Carbon'!$C$5</f>
        <v>959.24349880328862</v>
      </c>
      <c r="N659" s="26">
        <f>L659*'Social Cost of Carbon'!$C$5</f>
        <v>631.2947398647907</v>
      </c>
      <c r="O659" s="23">
        <f t="shared" si="72"/>
        <v>0.16448525965241606</v>
      </c>
      <c r="P659" s="23">
        <f t="shared" si="73"/>
        <v>0.10825059469614261</v>
      </c>
      <c r="Q659" s="27"/>
    </row>
    <row r="660" spans="1:17" x14ac:dyDescent="0.25">
      <c r="A660" s="24">
        <f t="shared" si="74"/>
        <v>2017</v>
      </c>
      <c r="B660" s="32">
        <v>43023</v>
      </c>
      <c r="C660" s="28">
        <f>'Bitcoin Data'!C660</f>
        <v>5678.1899409999996</v>
      </c>
      <c r="D660" s="26">
        <f>'Bitcoin Data'!K660</f>
        <v>2438.0361422071992</v>
      </c>
      <c r="E660" s="25">
        <f>'Bitcoin Data'!J660</f>
        <v>12545.682921821817</v>
      </c>
      <c r="F660" s="25">
        <f t="shared" si="70"/>
        <v>30.586828392073208</v>
      </c>
      <c r="G660" s="23">
        <f>'Emissions Factors'!$AB$39/1000</f>
        <v>0.49266147344102867</v>
      </c>
      <c r="H660" s="23">
        <f>'Emissions Factors'!$AE$39/1000</f>
        <v>0.32422903788805163</v>
      </c>
      <c r="I660" s="26">
        <f t="shared" si="75"/>
        <v>15068.951943526677</v>
      </c>
      <c r="J660" s="26">
        <f t="shared" si="76"/>
        <v>9917.1379416088366</v>
      </c>
      <c r="K660" s="23">
        <f t="shared" si="71"/>
        <v>6.180774633588686</v>
      </c>
      <c r="L660" s="23">
        <f t="shared" si="71"/>
        <v>4.067674703390848</v>
      </c>
      <c r="M660" s="26">
        <f>K660*'Social Cost of Carbon'!$C$5</f>
        <v>618.07746335886861</v>
      </c>
      <c r="N660" s="26">
        <f>L660*'Social Cost of Carbon'!$C$5</f>
        <v>406.76747033908481</v>
      </c>
      <c r="O660" s="23">
        <f t="shared" si="72"/>
        <v>0.10885114266713267</v>
      </c>
      <c r="P660" s="23">
        <f t="shared" si="73"/>
        <v>7.1636819931290993E-2</v>
      </c>
      <c r="Q660" s="27"/>
    </row>
    <row r="661" spans="1:17" x14ac:dyDescent="0.25">
      <c r="A661" s="24">
        <f t="shared" si="74"/>
        <v>2017</v>
      </c>
      <c r="B661" s="32">
        <v>43024</v>
      </c>
      <c r="C661" s="28">
        <f>'Bitcoin Data'!C661</f>
        <v>5725.5898440000001</v>
      </c>
      <c r="D661" s="26">
        <f>'Bitcoin Data'!K661</f>
        <v>2176.8896611642049</v>
      </c>
      <c r="E661" s="25">
        <f>'Bitcoin Data'!J661</f>
        <v>13236.078343249565</v>
      </c>
      <c r="F661" s="25">
        <f t="shared" si="70"/>
        <v>28.813482099779417</v>
      </c>
      <c r="G661" s="23">
        <f>'Emissions Factors'!$AB$39/1000</f>
        <v>0.49266147344102867</v>
      </c>
      <c r="H661" s="23">
        <f>'Emissions Factors'!$AE$39/1000</f>
        <v>0.32422903788805163</v>
      </c>
      <c r="I661" s="26">
        <f t="shared" si="75"/>
        <v>14195.292546244033</v>
      </c>
      <c r="J661" s="26">
        <f t="shared" si="76"/>
        <v>9342.1675794160783</v>
      </c>
      <c r="K661" s="23">
        <f t="shared" si="71"/>
        <v>6.5209058591662208</v>
      </c>
      <c r="L661" s="23">
        <f t="shared" si="71"/>
        <v>4.2915209466426836</v>
      </c>
      <c r="M661" s="26">
        <f>K661*'Social Cost of Carbon'!$C$5</f>
        <v>652.0905859166221</v>
      </c>
      <c r="N661" s="26">
        <f>L661*'Social Cost of Carbon'!$C$5</f>
        <v>429.15209466426836</v>
      </c>
      <c r="O661" s="23">
        <f t="shared" si="72"/>
        <v>0.11389055166079795</v>
      </c>
      <c r="P661" s="23">
        <f t="shared" si="73"/>
        <v>7.4953342163338585E-2</v>
      </c>
      <c r="Q661" s="27"/>
    </row>
    <row r="662" spans="1:17" x14ac:dyDescent="0.25">
      <c r="A662" s="24">
        <f t="shared" si="74"/>
        <v>2017</v>
      </c>
      <c r="B662" s="32">
        <v>43025</v>
      </c>
      <c r="C662" s="28">
        <f>'Bitcoin Data'!C662</f>
        <v>5605.5097660000001</v>
      </c>
      <c r="D662" s="26">
        <f>'Bitcoin Data'!K662</f>
        <v>2048.9565499051419</v>
      </c>
      <c r="E662" s="25">
        <f>'Bitcoin Data'!J662</f>
        <v>12940.849776206149</v>
      </c>
      <c r="F662" s="25">
        <f t="shared" si="70"/>
        <v>26.51523891029608</v>
      </c>
      <c r="G662" s="23">
        <f>'Emissions Factors'!$AB$39/1000</f>
        <v>0.49266147344102867</v>
      </c>
      <c r="H662" s="23">
        <f>'Emissions Factors'!$AE$39/1000</f>
        <v>0.32422903788805163</v>
      </c>
      <c r="I662" s="26">
        <f t="shared" si="75"/>
        <v>13063.036670187363</v>
      </c>
      <c r="J662" s="26">
        <f t="shared" si="76"/>
        <v>8597.0104012571283</v>
      </c>
      <c r="K662" s="23">
        <f t="shared" si="71"/>
        <v>6.375458118324727</v>
      </c>
      <c r="L662" s="23">
        <f t="shared" si="71"/>
        <v>4.1957992723931277</v>
      </c>
      <c r="M662" s="26">
        <f>K662*'Social Cost of Carbon'!$C$5</f>
        <v>637.54581183247274</v>
      </c>
      <c r="N662" s="26">
        <f>L662*'Social Cost of Carbon'!$C$5</f>
        <v>419.57992723931278</v>
      </c>
      <c r="O662" s="23">
        <f t="shared" si="72"/>
        <v>0.11373556348068144</v>
      </c>
      <c r="P662" s="23">
        <f t="shared" si="73"/>
        <v>7.485134176096854E-2</v>
      </c>
      <c r="Q662" s="27"/>
    </row>
    <row r="663" spans="1:17" x14ac:dyDescent="0.25">
      <c r="A663" s="24">
        <f t="shared" si="74"/>
        <v>2017</v>
      </c>
      <c r="B663" s="32">
        <v>43026</v>
      </c>
      <c r="C663" s="28">
        <f>'Bitcoin Data'!C663</f>
        <v>5590.6899409999996</v>
      </c>
      <c r="D663" s="26">
        <f>'Bitcoin Data'!K663</f>
        <v>1933.9001743213928</v>
      </c>
      <c r="E663" s="25">
        <f>'Bitcoin Data'!J663</f>
        <v>16153.671491302379</v>
      </c>
      <c r="F663" s="25">
        <f t="shared" si="70"/>
        <v>31.239588112960181</v>
      </c>
      <c r="G663" s="23">
        <f>'Emissions Factors'!$AB$39/1000</f>
        <v>0.49266147344102867</v>
      </c>
      <c r="H663" s="23">
        <f>'Emissions Factors'!$AE$39/1000</f>
        <v>0.32422903788805163</v>
      </c>
      <c r="I663" s="26">
        <f t="shared" si="75"/>
        <v>15390.541509421806</v>
      </c>
      <c r="J663" s="26">
        <f t="shared" si="76"/>
        <v>10128.781597884094</v>
      </c>
      <c r="K663" s="23">
        <f t="shared" si="71"/>
        <v>7.958291598387369</v>
      </c>
      <c r="L663" s="23">
        <f t="shared" si="71"/>
        <v>5.2374893659846187</v>
      </c>
      <c r="M663" s="26">
        <f>K663*'Social Cost of Carbon'!$C$5</f>
        <v>795.82915983873693</v>
      </c>
      <c r="N663" s="26">
        <f>L663*'Social Cost of Carbon'!$C$5</f>
        <v>523.74893659846191</v>
      </c>
      <c r="O663" s="23">
        <f t="shared" si="72"/>
        <v>0.14234900669458123</v>
      </c>
      <c r="P663" s="23">
        <f t="shared" si="73"/>
        <v>9.3682343704573179E-2</v>
      </c>
      <c r="Q663" s="27"/>
    </row>
    <row r="664" spans="1:17" x14ac:dyDescent="0.25">
      <c r="A664" s="24">
        <f t="shared" si="74"/>
        <v>2017</v>
      </c>
      <c r="B664" s="32">
        <v>43027</v>
      </c>
      <c r="C664" s="28">
        <f>'Bitcoin Data'!C664</f>
        <v>5708.5200199999999</v>
      </c>
      <c r="D664" s="26">
        <f>'Bitcoin Data'!K664</f>
        <v>2168.5279187817259</v>
      </c>
      <c r="E664" s="25">
        <f>'Bitcoin Data'!J664</f>
        <v>14479.048055786994</v>
      </c>
      <c r="F664" s="25">
        <f t="shared" si="70"/>
        <v>31.398219946356367</v>
      </c>
      <c r="G664" s="23">
        <f>'Emissions Factors'!$AB$39/1000</f>
        <v>0.49266147344102867</v>
      </c>
      <c r="H664" s="23">
        <f>'Emissions Factors'!$AE$39/1000</f>
        <v>0.32422903788805163</v>
      </c>
      <c r="I664" s="26">
        <f t="shared" si="75"/>
        <v>15468.693302197424</v>
      </c>
      <c r="J664" s="26">
        <f t="shared" si="76"/>
        <v>10180.214644604557</v>
      </c>
      <c r="K664" s="23">
        <f t="shared" si="71"/>
        <v>7.1332691491874822</v>
      </c>
      <c r="L664" s="23">
        <f t="shared" si="71"/>
        <v>4.6945278206626817</v>
      </c>
      <c r="M664" s="26">
        <f>K664*'Social Cost of Carbon'!$C$5</f>
        <v>713.32691491874823</v>
      </c>
      <c r="N664" s="26">
        <f>L664*'Social Cost of Carbon'!$C$5</f>
        <v>469.45278206626818</v>
      </c>
      <c r="O664" s="23">
        <f t="shared" si="72"/>
        <v>0.12495829259065089</v>
      </c>
      <c r="P664" s="23">
        <f t="shared" si="73"/>
        <v>8.2237213922614599E-2</v>
      </c>
      <c r="Q664" s="27"/>
    </row>
    <row r="665" spans="1:17" x14ac:dyDescent="0.25">
      <c r="A665" s="24">
        <f t="shared" si="74"/>
        <v>2017</v>
      </c>
      <c r="B665" s="32">
        <v>43028</v>
      </c>
      <c r="C665" s="28">
        <f>'Bitcoin Data'!C665</f>
        <v>6011.4501950000003</v>
      </c>
      <c r="D665" s="26">
        <f>'Bitcoin Data'!K665</f>
        <v>2245.9743941259853</v>
      </c>
      <c r="E665" s="25">
        <f>'Bitcoin Data'!J665</f>
        <v>11942.777084111925</v>
      </c>
      <c r="F665" s="25">
        <f t="shared" si="70"/>
        <v>26.823171525669984</v>
      </c>
      <c r="G665" s="23">
        <f>'Emissions Factors'!$AB$39/1000</f>
        <v>0.49266147344102867</v>
      </c>
      <c r="H665" s="23">
        <f>'Emissions Factors'!$AE$39/1000</f>
        <v>0.32422903788805163</v>
      </c>
      <c r="I665" s="26">
        <f t="shared" si="75"/>
        <v>13214.74320619802</v>
      </c>
      <c r="J665" s="26">
        <f t="shared" si="76"/>
        <v>8696.8510968741612</v>
      </c>
      <c r="K665" s="23">
        <f t="shared" si="71"/>
        <v>5.8837461552363326</v>
      </c>
      <c r="L665" s="23">
        <f t="shared" si="71"/>
        <v>3.8721951236930803</v>
      </c>
      <c r="M665" s="26">
        <f>K665*'Social Cost of Carbon'!$C$5</f>
        <v>588.37461552363322</v>
      </c>
      <c r="N665" s="26">
        <f>L665*'Social Cost of Carbon'!$C$5</f>
        <v>387.21951236930801</v>
      </c>
      <c r="O665" s="23">
        <f t="shared" si="72"/>
        <v>9.7875653367803239E-2</v>
      </c>
      <c r="P665" s="23">
        <f t="shared" si="73"/>
        <v>6.4413660565860842E-2</v>
      </c>
      <c r="Q665" s="27"/>
    </row>
    <row r="666" spans="1:17" x14ac:dyDescent="0.25">
      <c r="A666" s="24">
        <f t="shared" si="74"/>
        <v>2017</v>
      </c>
      <c r="B666" s="32">
        <v>43029</v>
      </c>
      <c r="C666" s="28">
        <f>'Bitcoin Data'!C666</f>
        <v>6031.6000979999999</v>
      </c>
      <c r="D666" s="26">
        <f>'Bitcoin Data'!K666</f>
        <v>1903.774367482373</v>
      </c>
      <c r="E666" s="25">
        <f>'Bitcoin Data'!J666</f>
        <v>16751.021974406762</v>
      </c>
      <c r="F666" s="25">
        <f t="shared" si="70"/>
        <v>31.890166264009565</v>
      </c>
      <c r="G666" s="23">
        <f>'Emissions Factors'!$AB$39/1000</f>
        <v>0.49266147344102867</v>
      </c>
      <c r="H666" s="23">
        <f>'Emissions Factors'!$AE$39/1000</f>
        <v>0.32422903788805163</v>
      </c>
      <c r="I666" s="26">
        <f t="shared" si="75"/>
        <v>15711.056299906337</v>
      </c>
      <c r="J666" s="26">
        <f t="shared" si="76"/>
        <v>10339.717925869823</v>
      </c>
      <c r="K666" s="23">
        <f t="shared" si="71"/>
        <v>8.2525831675542847</v>
      </c>
      <c r="L666" s="23">
        <f t="shared" si="71"/>
        <v>5.4311677384035155</v>
      </c>
      <c r="M666" s="26">
        <f>K666*'Social Cost of Carbon'!$C$5</f>
        <v>825.2583167554285</v>
      </c>
      <c r="N666" s="26">
        <f>L666*'Social Cost of Carbon'!$C$5</f>
        <v>543.11677384035158</v>
      </c>
      <c r="O666" s="23">
        <f t="shared" si="72"/>
        <v>0.13682245230897741</v>
      </c>
      <c r="P666" s="23">
        <f t="shared" si="73"/>
        <v>9.004522266329329E-2</v>
      </c>
      <c r="Q666" s="27"/>
    </row>
    <row r="667" spans="1:17" x14ac:dyDescent="0.25">
      <c r="A667" s="24">
        <f t="shared" si="74"/>
        <v>2017</v>
      </c>
      <c r="B667" s="32">
        <v>43030</v>
      </c>
      <c r="C667" s="28">
        <f>'Bitcoin Data'!C667</f>
        <v>6008.419922</v>
      </c>
      <c r="D667" s="26">
        <f>'Bitcoin Data'!K667</f>
        <v>2283.2980972515866</v>
      </c>
      <c r="E667" s="25">
        <f>'Bitcoin Data'!J667</f>
        <v>13115.522315711922</v>
      </c>
      <c r="F667" s="25">
        <f t="shared" si="70"/>
        <v>29.946647147925752</v>
      </c>
      <c r="G667" s="23">
        <f>'Emissions Factors'!$AB$39/1000</f>
        <v>0.49266147344102867</v>
      </c>
      <c r="H667" s="23">
        <f>'Emissions Factors'!$AE$39/1000</f>
        <v>0.32422903788805163</v>
      </c>
      <c r="I667" s="26">
        <f t="shared" si="75"/>
        <v>14753.55930851568</v>
      </c>
      <c r="J667" s="26">
        <f t="shared" si="76"/>
        <v>9709.5725927449312</v>
      </c>
      <c r="K667" s="23">
        <f t="shared" si="71"/>
        <v>6.4615125490073275</v>
      </c>
      <c r="L667" s="23">
        <f t="shared" si="71"/>
        <v>4.2524331818225471</v>
      </c>
      <c r="M667" s="26">
        <f>K667*'Social Cost of Carbon'!$C$5</f>
        <v>646.15125490073274</v>
      </c>
      <c r="N667" s="26">
        <f>L667*'Social Cost of Carbon'!$C$5</f>
        <v>425.24331818225471</v>
      </c>
      <c r="O667" s="23">
        <f t="shared" si="72"/>
        <v>0.10754096139899137</v>
      </c>
      <c r="P667" s="23">
        <f t="shared" si="73"/>
        <v>7.0774566974790537E-2</v>
      </c>
      <c r="Q667" s="27"/>
    </row>
    <row r="668" spans="1:17" x14ac:dyDescent="0.25">
      <c r="A668" s="24">
        <f t="shared" si="74"/>
        <v>2017</v>
      </c>
      <c r="B668" s="32">
        <v>43031</v>
      </c>
      <c r="C668" s="28">
        <f>'Bitcoin Data'!C668</f>
        <v>5930.3198240000002</v>
      </c>
      <c r="D668" s="26">
        <f>'Bitcoin Data'!K668</f>
        <v>2141.4408460013233</v>
      </c>
      <c r="E668" s="25">
        <f>'Bitcoin Data'!J668</f>
        <v>13649.891007034303</v>
      </c>
      <c r="F668" s="25">
        <f t="shared" si="70"/>
        <v>29.230434145929394</v>
      </c>
      <c r="G668" s="23">
        <f>'Emissions Factors'!$AB$39/1000</f>
        <v>0.49266147344102867</v>
      </c>
      <c r="H668" s="23">
        <f>'Emissions Factors'!$AE$39/1000</f>
        <v>0.32422903788805163</v>
      </c>
      <c r="I668" s="26">
        <f t="shared" si="75"/>
        <v>14400.708755654532</v>
      </c>
      <c r="J668" s="26">
        <f t="shared" si="76"/>
        <v>9477.3555401847389</v>
      </c>
      <c r="K668" s="23">
        <f t="shared" si="71"/>
        <v>6.7247754158349666</v>
      </c>
      <c r="L668" s="23">
        <f t="shared" si="71"/>
        <v>4.4256910284875</v>
      </c>
      <c r="M668" s="26">
        <f>K668*'Social Cost of Carbon'!$C$5</f>
        <v>672.47754158349665</v>
      </c>
      <c r="N668" s="26">
        <f>L668*'Social Cost of Carbon'!$C$5</f>
        <v>442.56910284874999</v>
      </c>
      <c r="O668" s="23">
        <f t="shared" si="72"/>
        <v>0.11339650500163255</v>
      </c>
      <c r="P668" s="23">
        <f t="shared" si="73"/>
        <v>7.4628201510763909E-2</v>
      </c>
      <c r="Q668" s="27"/>
    </row>
    <row r="669" spans="1:17" x14ac:dyDescent="0.25">
      <c r="A669" s="24">
        <f t="shared" si="74"/>
        <v>2017</v>
      </c>
      <c r="B669" s="32">
        <v>43032</v>
      </c>
      <c r="C669" s="28">
        <f>'Bitcoin Data'!C669</f>
        <v>5526.6401370000003</v>
      </c>
      <c r="D669" s="26">
        <f>'Bitcoin Data'!K669</f>
        <v>2077.7126268618899</v>
      </c>
      <c r="E669" s="25">
        <f>'Bitcoin Data'!J669</f>
        <v>15576.566856017655</v>
      </c>
      <c r="F669" s="25">
        <f t="shared" si="70"/>
        <v>32.363629639906293</v>
      </c>
      <c r="G669" s="23">
        <f>'Emissions Factors'!$AB$39/1000</f>
        <v>0.49266147344102867</v>
      </c>
      <c r="H669" s="23">
        <f>'Emissions Factors'!$AE$39/1000</f>
        <v>0.32422903788805163</v>
      </c>
      <c r="I669" s="26">
        <f t="shared" si="75"/>
        <v>15944.313464295983</v>
      </c>
      <c r="J669" s="26">
        <f t="shared" si="76"/>
        <v>10493.228500712048</v>
      </c>
      <c r="K669" s="23">
        <f t="shared" si="71"/>
        <v>7.6739743784383494</v>
      </c>
      <c r="L669" s="23">
        <f t="shared" si="71"/>
        <v>5.0503752853255177</v>
      </c>
      <c r="M669" s="26">
        <f>K669*'Social Cost of Carbon'!$C$5</f>
        <v>767.39743784383495</v>
      </c>
      <c r="N669" s="26">
        <f>L669*'Social Cost of Carbon'!$C$5</f>
        <v>505.03752853255179</v>
      </c>
      <c r="O669" s="23">
        <f t="shared" si="72"/>
        <v>0.13885424395669041</v>
      </c>
      <c r="P669" s="23">
        <f t="shared" si="73"/>
        <v>9.138237989323815E-2</v>
      </c>
      <c r="Q669" s="27"/>
    </row>
    <row r="670" spans="1:17" x14ac:dyDescent="0.25">
      <c r="A670" s="24">
        <f t="shared" si="74"/>
        <v>2017</v>
      </c>
      <c r="B670" s="32">
        <v>43033</v>
      </c>
      <c r="C670" s="28">
        <f>'Bitcoin Data'!C670</f>
        <v>5750.7998049999997</v>
      </c>
      <c r="D670" s="26">
        <f>'Bitcoin Data'!K670</f>
        <v>2311.7508214930363</v>
      </c>
      <c r="E670" s="25">
        <f>'Bitcoin Data'!J670</f>
        <v>16526.560252334646</v>
      </c>
      <c r="F670" s="25">
        <f t="shared" si="70"/>
        <v>38.205289239788776</v>
      </c>
      <c r="G670" s="23">
        <f>'Emissions Factors'!$AB$39/1000</f>
        <v>0.49266147344102867</v>
      </c>
      <c r="H670" s="23">
        <f>'Emissions Factors'!$AE$39/1000</f>
        <v>0.32422903788805163</v>
      </c>
      <c r="I670" s="26">
        <f t="shared" si="75"/>
        <v>18822.274090115017</v>
      </c>
      <c r="J670" s="26">
        <f t="shared" si="76"/>
        <v>12387.264172451447</v>
      </c>
      <c r="K670" s="23">
        <f t="shared" si="71"/>
        <v>8.141999524827126</v>
      </c>
      <c r="L670" s="23">
        <f t="shared" si="71"/>
        <v>5.3583907302133786</v>
      </c>
      <c r="M670" s="26">
        <f>K670*'Social Cost of Carbon'!$C$5</f>
        <v>814.19995248271255</v>
      </c>
      <c r="N670" s="26">
        <f>L670*'Social Cost of Carbon'!$C$5</f>
        <v>535.83907302133787</v>
      </c>
      <c r="O670" s="23">
        <f t="shared" si="72"/>
        <v>0.14158029840906844</v>
      </c>
      <c r="P670" s="23">
        <f t="shared" si="73"/>
        <v>9.3176443484514218E-2</v>
      </c>
      <c r="Q670" s="27"/>
    </row>
    <row r="671" spans="1:17" x14ac:dyDescent="0.25">
      <c r="A671" s="24">
        <f t="shared" si="74"/>
        <v>2017</v>
      </c>
      <c r="B671" s="32">
        <v>43034</v>
      </c>
      <c r="C671" s="28">
        <f>'Bitcoin Data'!C671</f>
        <v>5904.830078</v>
      </c>
      <c r="D671" s="26">
        <f>'Bitcoin Data'!K671</f>
        <v>2263.3074093047089</v>
      </c>
      <c r="E671" s="25">
        <f>'Bitcoin Data'!J671</f>
        <v>9747.8195392939106</v>
      </c>
      <c r="F671" s="25">
        <f t="shared" si="70"/>
        <v>22.062312187849123</v>
      </c>
      <c r="G671" s="23">
        <f>'Emissions Factors'!$AB$39/1000</f>
        <v>0.49266147344102867</v>
      </c>
      <c r="H671" s="23">
        <f>'Emissions Factors'!$AE$39/1000</f>
        <v>0.32422903788805163</v>
      </c>
      <c r="I671" s="26">
        <f t="shared" si="75"/>
        <v>10869.251229981714</v>
      </c>
      <c r="J671" s="26">
        <f t="shared" si="76"/>
        <v>7153.2422542521572</v>
      </c>
      <c r="K671" s="23">
        <f t="shared" si="71"/>
        <v>4.8023751370657877</v>
      </c>
      <c r="L671" s="23">
        <f t="shared" si="71"/>
        <v>3.1605261507316156</v>
      </c>
      <c r="M671" s="26">
        <f>K671*'Social Cost of Carbon'!$C$5</f>
        <v>480.23751370657874</v>
      </c>
      <c r="N671" s="26">
        <f>L671*'Social Cost of Carbon'!$C$5</f>
        <v>316.05261507316158</v>
      </c>
      <c r="O671" s="23">
        <f t="shared" si="72"/>
        <v>8.1329607687752117E-2</v>
      </c>
      <c r="P671" s="23">
        <f t="shared" si="73"/>
        <v>5.3524421685003071E-2</v>
      </c>
      <c r="Q671" s="27"/>
    </row>
    <row r="672" spans="1:17" x14ac:dyDescent="0.25">
      <c r="A672" s="24">
        <f t="shared" si="74"/>
        <v>2017</v>
      </c>
      <c r="B672" s="32">
        <v>43035</v>
      </c>
      <c r="C672" s="28">
        <f>'Bitcoin Data'!C672</f>
        <v>5780.8999020000001</v>
      </c>
      <c r="D672" s="26">
        <f>'Bitcoin Data'!K672</f>
        <v>1293.2791396561918</v>
      </c>
      <c r="E672" s="25">
        <f>'Bitcoin Data'!J672</f>
        <v>13935.130466361459</v>
      </c>
      <c r="F672" s="25">
        <f t="shared" si="70"/>
        <v>18.022013540532733</v>
      </c>
      <c r="G672" s="23">
        <f>'Emissions Factors'!$AB$39/1000</f>
        <v>0.49266147344102867</v>
      </c>
      <c r="H672" s="23">
        <f>'Emissions Factors'!$AE$39/1000</f>
        <v>0.32422903788805163</v>
      </c>
      <c r="I672" s="26">
        <f t="shared" si="75"/>
        <v>8878.7517452530265</v>
      </c>
      <c r="J672" s="26">
        <f t="shared" si="76"/>
        <v>5843.2601110523674</v>
      </c>
      <c r="K672" s="23">
        <f t="shared" si="71"/>
        <v>6.865301908150605</v>
      </c>
      <c r="L672" s="23">
        <f t="shared" si="71"/>
        <v>4.5181739439528519</v>
      </c>
      <c r="M672" s="26">
        <f>K672*'Social Cost of Carbon'!$C$5</f>
        <v>686.53019081506045</v>
      </c>
      <c r="N672" s="26">
        <f>L672*'Social Cost of Carbon'!$C$5</f>
        <v>451.81739439528519</v>
      </c>
      <c r="O672" s="23">
        <f t="shared" si="72"/>
        <v>0.1187583598493971</v>
      </c>
      <c r="P672" s="23">
        <f t="shared" si="73"/>
        <v>7.8156930937166261E-2</v>
      </c>
      <c r="Q672" s="27"/>
    </row>
    <row r="673" spans="1:17" x14ac:dyDescent="0.25">
      <c r="A673" s="24">
        <f t="shared" si="74"/>
        <v>2017</v>
      </c>
      <c r="B673" s="32">
        <v>43036</v>
      </c>
      <c r="C673" s="28">
        <f>'Bitcoin Data'!C673</f>
        <v>5753.0898440000001</v>
      </c>
      <c r="D673" s="26">
        <f>'Bitcoin Data'!K673</f>
        <v>1062.9675088580675</v>
      </c>
      <c r="E673" s="25">
        <f>'Bitcoin Data'!J673</f>
        <v>30700.95014808204</v>
      </c>
      <c r="F673" s="25">
        <f t="shared" si="70"/>
        <v>32.634112498482487</v>
      </c>
      <c r="G673" s="23">
        <f>'Emissions Factors'!$AB$39/1000</f>
        <v>0.49266147344102867</v>
      </c>
      <c r="H673" s="23">
        <f>'Emissions Factors'!$AE$39/1000</f>
        <v>0.32422903788805163</v>
      </c>
      <c r="I673" s="26">
        <f t="shared" si="75"/>
        <v>16077.569947942671</v>
      </c>
      <c r="J673" s="26">
        <f t="shared" si="76"/>
        <v>10580.926897713418</v>
      </c>
      <c r="K673" s="23">
        <f t="shared" si="71"/>
        <v>15.125175335993665</v>
      </c>
      <c r="L673" s="23">
        <f t="shared" si="71"/>
        <v>9.9541395287616758</v>
      </c>
      <c r="M673" s="26">
        <f>K673*'Social Cost of Carbon'!$C$5</f>
        <v>1512.5175335993665</v>
      </c>
      <c r="N673" s="26">
        <f>L673*'Social Cost of Carbon'!$C$5</f>
        <v>995.41395287616763</v>
      </c>
      <c r="O673" s="23">
        <f t="shared" si="72"/>
        <v>0.26290525171909107</v>
      </c>
      <c r="P673" s="23">
        <f t="shared" si="73"/>
        <v>0.17302249397587674</v>
      </c>
      <c r="Q673" s="27"/>
    </row>
    <row r="674" spans="1:17" x14ac:dyDescent="0.25">
      <c r="A674" s="24">
        <f t="shared" si="74"/>
        <v>2017</v>
      </c>
      <c r="B674" s="32">
        <v>43037</v>
      </c>
      <c r="C674" s="28">
        <f>'Bitcoin Data'!C674</f>
        <v>6153.8500979999999</v>
      </c>
      <c r="D674" s="26">
        <f>'Bitcoin Data'!K674</f>
        <v>1937.0166775365699</v>
      </c>
      <c r="E674" s="25">
        <f>'Bitcoin Data'!J674</f>
        <v>16073.178205887602</v>
      </c>
      <c r="F674" s="25">
        <f t="shared" si="70"/>
        <v>31.134014245821607</v>
      </c>
      <c r="G674" s="23">
        <f>'Emissions Factors'!$AB$39/1000</f>
        <v>0.49266147344102867</v>
      </c>
      <c r="H674" s="23">
        <f>'Emissions Factors'!$AE$39/1000</f>
        <v>0.32422903788805163</v>
      </c>
      <c r="I674" s="26">
        <f t="shared" si="75"/>
        <v>15338.52933248045</v>
      </c>
      <c r="J674" s="26">
        <f t="shared" si="76"/>
        <v>10094.551484515634</v>
      </c>
      <c r="K674" s="23">
        <f t="shared" si="71"/>
        <v>7.9186356577928159</v>
      </c>
      <c r="L674" s="23">
        <f t="shared" si="71"/>
        <v>5.2113911054981372</v>
      </c>
      <c r="M674" s="26">
        <f>K674*'Social Cost of Carbon'!$C$5</f>
        <v>791.86356577928154</v>
      </c>
      <c r="N674" s="26">
        <f>L674*'Social Cost of Carbon'!$C$5</f>
        <v>521.13911054981372</v>
      </c>
      <c r="O674" s="23">
        <f t="shared" si="72"/>
        <v>0.12867774696634829</v>
      </c>
      <c r="P674" s="23">
        <f t="shared" si="73"/>
        <v>8.4685051187578297E-2</v>
      </c>
      <c r="Q674" s="27"/>
    </row>
    <row r="675" spans="1:17" x14ac:dyDescent="0.25">
      <c r="A675" s="24">
        <f t="shared" si="74"/>
        <v>2017</v>
      </c>
      <c r="B675" s="32">
        <v>43038</v>
      </c>
      <c r="C675" s="28">
        <f>'Bitcoin Data'!C675</f>
        <v>6130.5297849999997</v>
      </c>
      <c r="D675" s="26">
        <f>'Bitcoin Data'!K675</f>
        <v>1836.3310392689855</v>
      </c>
      <c r="E675" s="25">
        <f>'Bitcoin Data'!J675</f>
        <v>15907.890609414266</v>
      </c>
      <c r="F675" s="25">
        <f t="shared" si="70"/>
        <v>29.212153295363034</v>
      </c>
      <c r="G675" s="23">
        <f>'Emissions Factors'!$AB$39/1000</f>
        <v>0.49266147344102867</v>
      </c>
      <c r="H675" s="23">
        <f>'Emissions Factors'!$AE$39/1000</f>
        <v>0.32422903788805163</v>
      </c>
      <c r="I675" s="26">
        <f t="shared" si="75"/>
        <v>14391.702484878755</v>
      </c>
      <c r="J675" s="26">
        <f t="shared" si="76"/>
        <v>9471.4283575938334</v>
      </c>
      <c r="K675" s="23">
        <f t="shared" si="71"/>
        <v>7.8372048269727355</v>
      </c>
      <c r="L675" s="23">
        <f t="shared" si="71"/>
        <v>5.1578000671187585</v>
      </c>
      <c r="M675" s="26">
        <f>K675*'Social Cost of Carbon'!$C$5</f>
        <v>783.7204826972735</v>
      </c>
      <c r="N675" s="26">
        <f>L675*'Social Cost of Carbon'!$C$5</f>
        <v>515.7800067118759</v>
      </c>
      <c r="O675" s="23">
        <f t="shared" si="72"/>
        <v>0.12783894870144139</v>
      </c>
      <c r="P675" s="23">
        <f t="shared" si="73"/>
        <v>8.4133023539641111E-2</v>
      </c>
      <c r="Q675" s="27"/>
    </row>
    <row r="676" spans="1:17" x14ac:dyDescent="0.25">
      <c r="A676" s="24">
        <f t="shared" si="74"/>
        <v>2017</v>
      </c>
      <c r="B676" s="32">
        <v>43039</v>
      </c>
      <c r="C676" s="28">
        <f>'Bitcoin Data'!C676</f>
        <v>6468.3999020000001</v>
      </c>
      <c r="D676" s="26">
        <f>'Bitcoin Data'!K676</f>
        <v>1713.2019081556568</v>
      </c>
      <c r="E676" s="25">
        <f>'Bitcoin Data'!J676</f>
        <v>13460.746103111669</v>
      </c>
      <c r="F676" s="25">
        <f t="shared" si="70"/>
        <v>23.060975909049734</v>
      </c>
      <c r="G676" s="23">
        <f>'Emissions Factors'!$AB$39/1000</f>
        <v>0.49266147344102867</v>
      </c>
      <c r="H676" s="23">
        <f>'Emissions Factors'!$AE$39/1000</f>
        <v>0.32422903788805163</v>
      </c>
      <c r="I676" s="26">
        <f t="shared" si="75"/>
        <v>11361.254370340508</v>
      </c>
      <c r="J676" s="26">
        <f t="shared" si="76"/>
        <v>7477.0380317507324</v>
      </c>
      <c r="K676" s="23">
        <f t="shared" si="71"/>
        <v>6.6315910087745795</v>
      </c>
      <c r="L676" s="23">
        <f t="shared" si="71"/>
        <v>4.3643647582672367</v>
      </c>
      <c r="M676" s="26">
        <f>K676*'Social Cost of Carbon'!$C$5</f>
        <v>663.15910087745794</v>
      </c>
      <c r="N676" s="26">
        <f>L676*'Social Cost of Carbon'!$C$5</f>
        <v>436.43647582672367</v>
      </c>
      <c r="O676" s="23">
        <f t="shared" si="72"/>
        <v>0.10252289761373785</v>
      </c>
      <c r="P676" s="23">
        <f t="shared" si="73"/>
        <v>6.7472092393635011E-2</v>
      </c>
      <c r="Q676" s="27"/>
    </row>
    <row r="677" spans="1:17" x14ac:dyDescent="0.25">
      <c r="A677" s="24">
        <f t="shared" si="74"/>
        <v>2017</v>
      </c>
      <c r="B677" s="32">
        <v>43040</v>
      </c>
      <c r="C677" s="28">
        <f>'Bitcoin Data'!C677</f>
        <v>6767.3100590000004</v>
      </c>
      <c r="D677" s="26">
        <f>'Bitcoin Data'!K677</f>
        <v>1962.6756133361305</v>
      </c>
      <c r="E677" s="25">
        <f>'Bitcoin Data'!J677</f>
        <v>16160.716677070208</v>
      </c>
      <c r="F677" s="25">
        <f t="shared" si="70"/>
        <v>31.718244516120201</v>
      </c>
      <c r="G677" s="23">
        <f>'Emissions Factors'!$AB$39/1000</f>
        <v>0.49266147344102867</v>
      </c>
      <c r="H677" s="23">
        <f>'Emissions Factors'!$AE$39/1000</f>
        <v>0.32422903788805163</v>
      </c>
      <c r="I677" s="26">
        <f t="shared" si="75"/>
        <v>15626.357078274605</v>
      </c>
      <c r="J677" s="26">
        <f t="shared" si="76"/>
        <v>10283.975902959623</v>
      </c>
      <c r="K677" s="23">
        <f t="shared" si="71"/>
        <v>7.9617624899884127</v>
      </c>
      <c r="L677" s="23">
        <f t="shared" si="71"/>
        <v>5.2397736197878642</v>
      </c>
      <c r="M677" s="26">
        <f>K677*'Social Cost of Carbon'!$C$5</f>
        <v>796.17624899884129</v>
      </c>
      <c r="N677" s="26">
        <f>L677*'Social Cost of Carbon'!$C$5</f>
        <v>523.97736197878646</v>
      </c>
      <c r="O677" s="23">
        <f t="shared" si="72"/>
        <v>0.11765032813000614</v>
      </c>
      <c r="P677" s="23">
        <f t="shared" si="73"/>
        <v>7.7427716095546259E-2</v>
      </c>
      <c r="Q677" s="27"/>
    </row>
    <row r="678" spans="1:17" x14ac:dyDescent="0.25">
      <c r="A678" s="24">
        <f t="shared" si="74"/>
        <v>2017</v>
      </c>
      <c r="B678" s="32">
        <v>43041</v>
      </c>
      <c r="C678" s="28">
        <f>'Bitcoin Data'!C678</f>
        <v>7078.5</v>
      </c>
      <c r="D678" s="26">
        <f>'Bitcoin Data'!K678</f>
        <v>1894.6482035928152</v>
      </c>
      <c r="E678" s="25">
        <f>'Bitcoin Data'!J678</f>
        <v>13274.035116636191</v>
      </c>
      <c r="F678" s="25">
        <f t="shared" si="70"/>
        <v>25.149626788162706</v>
      </c>
      <c r="G678" s="23">
        <f>'Emissions Factors'!$AB$39/1000</f>
        <v>0.49266147344102867</v>
      </c>
      <c r="H678" s="23">
        <f>'Emissions Factors'!$AE$39/1000</f>
        <v>0.32422903788805163</v>
      </c>
      <c r="I678" s="26">
        <f t="shared" si="75"/>
        <v>12390.252189948205</v>
      </c>
      <c r="J678" s="26">
        <f t="shared" si="76"/>
        <v>8154.2392967695641</v>
      </c>
      <c r="K678" s="23">
        <f t="shared" si="71"/>
        <v>6.5396056990699423</v>
      </c>
      <c r="L678" s="23">
        <f t="shared" si="71"/>
        <v>4.3038276347591635</v>
      </c>
      <c r="M678" s="26">
        <f>K678*'Social Cost of Carbon'!$C$5</f>
        <v>653.96056990699424</v>
      </c>
      <c r="N678" s="26">
        <f>L678*'Social Cost of Carbon'!$C$5</f>
        <v>430.38276347591636</v>
      </c>
      <c r="O678" s="23">
        <f t="shared" si="72"/>
        <v>9.2386885626473722E-2</v>
      </c>
      <c r="P678" s="23">
        <f t="shared" si="73"/>
        <v>6.0801407568823393E-2</v>
      </c>
      <c r="Q678" s="27"/>
    </row>
    <row r="679" spans="1:17" x14ac:dyDescent="0.25">
      <c r="A679" s="24">
        <f t="shared" si="74"/>
        <v>2017</v>
      </c>
      <c r="B679" s="32">
        <v>43042</v>
      </c>
      <c r="C679" s="28">
        <f>'Bitcoin Data'!C679</f>
        <v>7207.7597660000001</v>
      </c>
      <c r="D679" s="26">
        <f>'Bitcoin Data'!K679</f>
        <v>1471.1538461538532</v>
      </c>
      <c r="E679" s="25">
        <f>'Bitcoin Data'!J679</f>
        <v>18665.367435286898</v>
      </c>
      <c r="F679" s="25">
        <f t="shared" si="70"/>
        <v>27.459627092297204</v>
      </c>
      <c r="G679" s="23">
        <f>'Emissions Factors'!$AB$39/1000</f>
        <v>0.49266147344102867</v>
      </c>
      <c r="H679" s="23">
        <f>'Emissions Factors'!$AE$39/1000</f>
        <v>0.32422903788805163</v>
      </c>
      <c r="I679" s="26">
        <f t="shared" si="75"/>
        <v>13528.300343432331</v>
      </c>
      <c r="J679" s="26">
        <f t="shared" si="76"/>
        <v>8903.2084729001981</v>
      </c>
      <c r="K679" s="23">
        <f t="shared" si="71"/>
        <v>9.1957074229866382</v>
      </c>
      <c r="L679" s="23">
        <f t="shared" si="71"/>
        <v>6.0518541253700402</v>
      </c>
      <c r="M679" s="26">
        <f>K679*'Social Cost of Carbon'!$C$5</f>
        <v>919.57074229866384</v>
      </c>
      <c r="N679" s="26">
        <f>L679*'Social Cost of Carbon'!$C$5</f>
        <v>605.18541253700403</v>
      </c>
      <c r="O679" s="23">
        <f t="shared" si="72"/>
        <v>0.12758065919960404</v>
      </c>
      <c r="P679" s="23">
        <f t="shared" si="73"/>
        <v>8.3963038750507105E-2</v>
      </c>
      <c r="Q679" s="27"/>
    </row>
    <row r="680" spans="1:17" x14ac:dyDescent="0.25">
      <c r="A680" s="24">
        <f t="shared" si="74"/>
        <v>2017</v>
      </c>
      <c r="B680" s="32">
        <v>43043</v>
      </c>
      <c r="C680" s="28">
        <f>'Bitcoin Data'!C680</f>
        <v>7379.9501950000003</v>
      </c>
      <c r="D680" s="26">
        <f>'Bitcoin Data'!K680</f>
        <v>1630.7188403777168</v>
      </c>
      <c r="E680" s="25">
        <f>'Bitcoin Data'!J680</f>
        <v>18253.99831960805</v>
      </c>
      <c r="F680" s="25">
        <f t="shared" si="70"/>
        <v>29.767138972008031</v>
      </c>
      <c r="G680" s="23">
        <f>'Emissions Factors'!$AB$39/1000</f>
        <v>0.49266147344102867</v>
      </c>
      <c r="H680" s="23">
        <f>'Emissions Factors'!$AE$39/1000</f>
        <v>0.32422903788805163</v>
      </c>
      <c r="I680" s="26">
        <f t="shared" si="75"/>
        <v>14665.122546073344</v>
      </c>
      <c r="J680" s="26">
        <f t="shared" si="76"/>
        <v>9651.3708295740889</v>
      </c>
      <c r="K680" s="23">
        <f t="shared" si="71"/>
        <v>8.9930417083281622</v>
      </c>
      <c r="L680" s="23">
        <f t="shared" si="71"/>
        <v>5.9184763127766296</v>
      </c>
      <c r="M680" s="26">
        <f>K680*'Social Cost of Carbon'!$C$5</f>
        <v>899.30417083281623</v>
      </c>
      <c r="N680" s="26">
        <f>L680*'Social Cost of Carbon'!$C$5</f>
        <v>591.84763127766291</v>
      </c>
      <c r="O680" s="23">
        <f t="shared" si="72"/>
        <v>0.12185775609191847</v>
      </c>
      <c r="P680" s="23">
        <f t="shared" si="73"/>
        <v>8.0196697218721927E-2</v>
      </c>
      <c r="Q680" s="27"/>
    </row>
    <row r="681" spans="1:17" x14ac:dyDescent="0.25">
      <c r="A681" s="24">
        <f t="shared" si="74"/>
        <v>2017</v>
      </c>
      <c r="B681" s="32">
        <v>43044</v>
      </c>
      <c r="C681" s="28">
        <f>'Bitcoin Data'!C681</f>
        <v>7407.4101559999999</v>
      </c>
      <c r="D681" s="26">
        <f>'Bitcoin Data'!K681</f>
        <v>1747.8335724533877</v>
      </c>
      <c r="E681" s="25">
        <f>'Bitcoin Data'!J681</f>
        <v>16055.958829210653</v>
      </c>
      <c r="F681" s="25">
        <f t="shared" si="70"/>
        <v>28.063143879623766</v>
      </c>
      <c r="G681" s="23">
        <f>'Emissions Factors'!$AB$39/1000</f>
        <v>0.49266147344102867</v>
      </c>
      <c r="H681" s="23">
        <f>'Emissions Factors'!$AE$39/1000</f>
        <v>0.32422903788805163</v>
      </c>
      <c r="I681" s="26">
        <f t="shared" si="75"/>
        <v>13825.629813123029</v>
      </c>
      <c r="J681" s="26">
        <f t="shared" si="76"/>
        <v>9098.8861402043785</v>
      </c>
      <c r="K681" s="23">
        <f t="shared" si="71"/>
        <v>7.9101523343074138</v>
      </c>
      <c r="L681" s="23">
        <f t="shared" si="71"/>
        <v>5.2058080835651381</v>
      </c>
      <c r="M681" s="26">
        <f>K681*'Social Cost of Carbon'!$C$5</f>
        <v>791.01523343074143</v>
      </c>
      <c r="N681" s="26">
        <f>L681*'Social Cost of Carbon'!$C$5</f>
        <v>520.58080835651378</v>
      </c>
      <c r="O681" s="23">
        <f t="shared" si="72"/>
        <v>0.10678701688875961</v>
      </c>
      <c r="P681" s="23">
        <f t="shared" si="73"/>
        <v>7.0278383050632554E-2</v>
      </c>
      <c r="Q681" s="27"/>
    </row>
    <row r="682" spans="1:17" x14ac:dyDescent="0.25">
      <c r="A682" s="24">
        <f t="shared" si="74"/>
        <v>2017</v>
      </c>
      <c r="B682" s="32">
        <v>43045</v>
      </c>
      <c r="C682" s="28">
        <f>'Bitcoin Data'!C682</f>
        <v>7022.7597660000001</v>
      </c>
      <c r="D682" s="26">
        <f>'Bitcoin Data'!K682</f>
        <v>1723.7282643914061</v>
      </c>
      <c r="E682" s="25">
        <f>'Bitcoin Data'!J682</f>
        <v>19085.659739230028</v>
      </c>
      <c r="F682" s="25">
        <f t="shared" si="70"/>
        <v>32.898491137067914</v>
      </c>
      <c r="G682" s="23">
        <f>'Emissions Factors'!$AB$39/1000</f>
        <v>0.49266147344102867</v>
      </c>
      <c r="H682" s="23">
        <f>'Emissions Factors'!$AE$39/1000</f>
        <v>0.32422903788805163</v>
      </c>
      <c r="I682" s="26">
        <f t="shared" si="75"/>
        <v>16207.819117574501</v>
      </c>
      <c r="J682" s="26">
        <f t="shared" si="76"/>
        <v>10666.646129340123</v>
      </c>
      <c r="K682" s="23">
        <f t="shared" si="71"/>
        <v>9.4027692487231853</v>
      </c>
      <c r="L682" s="23">
        <f t="shared" si="71"/>
        <v>6.1881250947092736</v>
      </c>
      <c r="M682" s="26">
        <f>K682*'Social Cost of Carbon'!$C$5</f>
        <v>940.27692487231855</v>
      </c>
      <c r="N682" s="26">
        <f>L682*'Social Cost of Carbon'!$C$5</f>
        <v>618.81250947092735</v>
      </c>
      <c r="O682" s="23">
        <f t="shared" si="72"/>
        <v>0.13388994586210634</v>
      </c>
      <c r="P682" s="23">
        <f t="shared" si="73"/>
        <v>8.8115289443168363E-2</v>
      </c>
      <c r="Q682" s="27"/>
    </row>
    <row r="683" spans="1:17" x14ac:dyDescent="0.25">
      <c r="A683" s="24">
        <f t="shared" si="74"/>
        <v>2017</v>
      </c>
      <c r="B683" s="32">
        <v>43046</v>
      </c>
      <c r="C683" s="28">
        <f>'Bitcoin Data'!C683</f>
        <v>7144.3798829999996</v>
      </c>
      <c r="D683" s="26">
        <f>'Bitcoin Data'!K683</f>
        <v>1897.5964679116078</v>
      </c>
      <c r="E683" s="25">
        <f>'Bitcoin Data'!J683</f>
        <v>15994.722504301963</v>
      </c>
      <c r="F683" s="25">
        <f t="shared" si="70"/>
        <v>30.351528929389708</v>
      </c>
      <c r="G683" s="23">
        <f>'Emissions Factors'!$AB$39/1000</f>
        <v>0.49266147344102867</v>
      </c>
      <c r="H683" s="23">
        <f>'Emissions Factors'!$AE$39/1000</f>
        <v>0.32422903788805163</v>
      </c>
      <c r="I683" s="26">
        <f t="shared" si="75"/>
        <v>14953.028963541141</v>
      </c>
      <c r="J683" s="26">
        <f t="shared" si="76"/>
        <v>9840.8470232073923</v>
      </c>
      <c r="K683" s="23">
        <f t="shared" si="71"/>
        <v>7.8799835562497851</v>
      </c>
      <c r="L683" s="23">
        <f t="shared" si="71"/>
        <v>5.1859534888561933</v>
      </c>
      <c r="M683" s="26">
        <f>K683*'Social Cost of Carbon'!$C$5</f>
        <v>787.99835562497856</v>
      </c>
      <c r="N683" s="26">
        <f>L683*'Social Cost of Carbon'!$C$5</f>
        <v>518.59534888561939</v>
      </c>
      <c r="O683" s="23">
        <f t="shared" si="72"/>
        <v>0.11029625643227832</v>
      </c>
      <c r="P683" s="23">
        <f t="shared" si="73"/>
        <v>7.2587874298175731E-2</v>
      </c>
      <c r="Q683" s="27"/>
    </row>
    <row r="684" spans="1:17" x14ac:dyDescent="0.25">
      <c r="A684" s="24">
        <f t="shared" si="74"/>
        <v>2017</v>
      </c>
      <c r="B684" s="32">
        <v>43047</v>
      </c>
      <c r="C684" s="28">
        <f>'Bitcoin Data'!C684</f>
        <v>7459.6899409999996</v>
      </c>
      <c r="D684" s="26">
        <f>'Bitcoin Data'!K684</f>
        <v>1792.8824227891721</v>
      </c>
      <c r="E684" s="25">
        <f>'Bitcoin Data'!J684</f>
        <v>17977.297353963346</v>
      </c>
      <c r="F684" s="25">
        <f t="shared" si="70"/>
        <v>32.231180435175176</v>
      </c>
      <c r="G684" s="23">
        <f>'Emissions Factors'!$AB$39/1000</f>
        <v>0.49266147344102867</v>
      </c>
      <c r="H684" s="23">
        <f>'Emissions Factors'!$AE$39/1000</f>
        <v>0.32422903788805163</v>
      </c>
      <c r="I684" s="26">
        <f t="shared" si="75"/>
        <v>15879.060843937057</v>
      </c>
      <c r="J684" s="26">
        <f t="shared" si="76"/>
        <v>10450.28462249304</v>
      </c>
      <c r="K684" s="23">
        <f t="shared" si="71"/>
        <v>8.856721802891089</v>
      </c>
      <c r="L684" s="23">
        <f t="shared" si="71"/>
        <v>5.8287618249029522</v>
      </c>
      <c r="M684" s="26">
        <f>K684*'Social Cost of Carbon'!$C$5</f>
        <v>885.67218028910895</v>
      </c>
      <c r="N684" s="26">
        <f>L684*'Social Cost of Carbon'!$C$5</f>
        <v>582.87618249029526</v>
      </c>
      <c r="O684" s="23">
        <f t="shared" si="72"/>
        <v>0.11872774703694738</v>
      </c>
      <c r="P684" s="23">
        <f t="shared" si="73"/>
        <v>7.8136784115742819E-2</v>
      </c>
      <c r="Q684" s="27"/>
    </row>
    <row r="685" spans="1:17" x14ac:dyDescent="0.25">
      <c r="A685" s="24">
        <f t="shared" si="74"/>
        <v>2017</v>
      </c>
      <c r="B685" s="32">
        <v>43048</v>
      </c>
      <c r="C685" s="28">
        <f>'Bitcoin Data'!C685</f>
        <v>7143.580078</v>
      </c>
      <c r="D685" s="26">
        <f>'Bitcoin Data'!K685</f>
        <v>1900.7522948443657</v>
      </c>
      <c r="E685" s="25">
        <f>'Bitcoin Data'!J685</f>
        <v>12483.553287855348</v>
      </c>
      <c r="F685" s="25">
        <f t="shared" si="70"/>
        <v>23.728142559702977</v>
      </c>
      <c r="G685" s="23">
        <f>'Emissions Factors'!$AB$39/1000</f>
        <v>0.49266147344102867</v>
      </c>
      <c r="H685" s="23">
        <f>'Emissions Factors'!$AE$39/1000</f>
        <v>0.32422903788805163</v>
      </c>
      <c r="I685" s="26">
        <f t="shared" si="75"/>
        <v>11689.94167548205</v>
      </c>
      <c r="J685" s="26">
        <f t="shared" si="76"/>
        <v>7693.3528330030276</v>
      </c>
      <c r="K685" s="23">
        <f t="shared" si="71"/>
        <v>6.1501657565744132</v>
      </c>
      <c r="L685" s="23">
        <f t="shared" si="71"/>
        <v>4.0475304719455627</v>
      </c>
      <c r="M685" s="26">
        <f>K685*'Social Cost of Carbon'!$C$5</f>
        <v>615.01657565744131</v>
      </c>
      <c r="N685" s="26">
        <f>L685*'Social Cost of Carbon'!$C$5</f>
        <v>404.75304719455625</v>
      </c>
      <c r="O685" s="23">
        <f t="shared" si="72"/>
        <v>8.6093606978873333E-2</v>
      </c>
      <c r="P685" s="23">
        <f t="shared" si="73"/>
        <v>5.6659692027680834E-2</v>
      </c>
      <c r="Q685" s="27"/>
    </row>
    <row r="686" spans="1:17" x14ac:dyDescent="0.25">
      <c r="A686" s="24">
        <f t="shared" si="74"/>
        <v>2017</v>
      </c>
      <c r="B686" s="32">
        <v>43049</v>
      </c>
      <c r="C686" s="28">
        <f>'Bitcoin Data'!C686</f>
        <v>6618.1401370000003</v>
      </c>
      <c r="D686" s="26">
        <f>'Bitcoin Data'!K686</f>
        <v>1553.9568345323785</v>
      </c>
      <c r="E686" s="25">
        <f>'Bitcoin Data'!J686</f>
        <v>10174.199109838804</v>
      </c>
      <c r="F686" s="25">
        <f t="shared" si="70"/>
        <v>15.810266242627252</v>
      </c>
      <c r="G686" s="23">
        <f>'Emissions Factors'!$AB$39/1000</f>
        <v>0.49266147344102867</v>
      </c>
      <c r="H686" s="23">
        <f>'Emissions Factors'!$AE$39/1000</f>
        <v>0.32422903788805163</v>
      </c>
      <c r="I686" s="26">
        <f t="shared" si="75"/>
        <v>7789.1090625876986</v>
      </c>
      <c r="J686" s="26">
        <f t="shared" si="76"/>
        <v>5126.1474126009753</v>
      </c>
      <c r="K686" s="23">
        <f t="shared" si="71"/>
        <v>5.0124359245355885</v>
      </c>
      <c r="L686" s="23">
        <f t="shared" si="71"/>
        <v>3.2987707886645068</v>
      </c>
      <c r="M686" s="26">
        <f>K686*'Social Cost of Carbon'!$C$5</f>
        <v>501.24359245355885</v>
      </c>
      <c r="N686" s="26">
        <f>L686*'Social Cost of Carbon'!$C$5</f>
        <v>329.87707886645069</v>
      </c>
      <c r="O686" s="23">
        <f t="shared" si="72"/>
        <v>7.5737832998013899E-2</v>
      </c>
      <c r="P686" s="23">
        <f t="shared" si="73"/>
        <v>4.9844378033370537E-2</v>
      </c>
      <c r="Q686" s="27"/>
    </row>
    <row r="687" spans="1:17" x14ac:dyDescent="0.25">
      <c r="A687" s="24">
        <f t="shared" si="74"/>
        <v>2017</v>
      </c>
      <c r="B687" s="32">
        <v>43050</v>
      </c>
      <c r="C687" s="28">
        <f>'Bitcoin Data'!C687</f>
        <v>6357.6000979999999</v>
      </c>
      <c r="D687" s="26">
        <f>'Bitcoin Data'!K687</f>
        <v>1015.5028737320926</v>
      </c>
      <c r="E687" s="25">
        <f>'Bitcoin Data'!J687</f>
        <v>15560.542220033469</v>
      </c>
      <c r="F687" s="25">
        <f t="shared" si="70"/>
        <v>15.801775341273542</v>
      </c>
      <c r="G687" s="23">
        <f>'Emissions Factors'!$AB$39/1000</f>
        <v>0.49266147344102867</v>
      </c>
      <c r="H687" s="23">
        <f>'Emissions Factors'!$AE$39/1000</f>
        <v>0.32422903788805163</v>
      </c>
      <c r="I687" s="26">
        <f t="shared" si="75"/>
        <v>7784.9259226159365</v>
      </c>
      <c r="J687" s="26">
        <f t="shared" si="76"/>
        <v>5123.3944158242584</v>
      </c>
      <c r="K687" s="23">
        <f t="shared" si="71"/>
        <v>7.6660796576630243</v>
      </c>
      <c r="L687" s="23">
        <f t="shared" si="71"/>
        <v>5.0451796330178587</v>
      </c>
      <c r="M687" s="26">
        <f>K687*'Social Cost of Carbon'!$C$5</f>
        <v>766.60796576630241</v>
      </c>
      <c r="N687" s="26">
        <f>L687*'Social Cost of Carbon'!$C$5</f>
        <v>504.51796330178587</v>
      </c>
      <c r="O687" s="23">
        <f t="shared" si="72"/>
        <v>0.120581344209974</v>
      </c>
      <c r="P687" s="23">
        <f t="shared" si="73"/>
        <v>7.9356668479431292E-2</v>
      </c>
      <c r="Q687" s="27"/>
    </row>
    <row r="688" spans="1:17" x14ac:dyDescent="0.25">
      <c r="A688" s="24">
        <f t="shared" si="74"/>
        <v>2017</v>
      </c>
      <c r="B688" s="32">
        <v>43051</v>
      </c>
      <c r="C688" s="28">
        <f>'Bitcoin Data'!C688</f>
        <v>5950.0698240000002</v>
      </c>
      <c r="D688" s="26">
        <f>'Bitcoin Data'!K688</f>
        <v>959.60549551851068</v>
      </c>
      <c r="E688" s="25">
        <f>'Bitcoin Data'!J688</f>
        <v>28801.68556662061</v>
      </c>
      <c r="F688" s="25">
        <f t="shared" si="70"/>
        <v>27.638255749925307</v>
      </c>
      <c r="G688" s="23">
        <f>'Emissions Factors'!$AB$39/1000</f>
        <v>0.49266147344102867</v>
      </c>
      <c r="H688" s="23">
        <f>'Emissions Factors'!$AE$39/1000</f>
        <v>0.32422903788805163</v>
      </c>
      <c r="I688" s="26">
        <f t="shared" si="75"/>
        <v>13616.303801098185</v>
      </c>
      <c r="J688" s="26">
        <f t="shared" si="76"/>
        <v>8961.1250707021936</v>
      </c>
      <c r="K688" s="23">
        <f t="shared" si="71"/>
        <v>14.189480848836517</v>
      </c>
      <c r="L688" s="23">
        <f t="shared" si="71"/>
        <v>9.3383428008195839</v>
      </c>
      <c r="M688" s="26">
        <f>K688*'Social Cost of Carbon'!$C$5</f>
        <v>1418.9480848836517</v>
      </c>
      <c r="N688" s="26">
        <f>L688*'Social Cost of Carbon'!$C$5</f>
        <v>933.83428008195835</v>
      </c>
      <c r="O688" s="23">
        <f t="shared" si="72"/>
        <v>0.23847587118393651</v>
      </c>
      <c r="P688" s="23">
        <f t="shared" si="73"/>
        <v>0.15694509605841531</v>
      </c>
      <c r="Q688" s="27"/>
    </row>
    <row r="689" spans="1:17" x14ac:dyDescent="0.25">
      <c r="A689" s="24">
        <f t="shared" si="74"/>
        <v>2017</v>
      </c>
      <c r="B689" s="32">
        <v>43052</v>
      </c>
      <c r="C689" s="28">
        <f>'Bitcoin Data'!C689</f>
        <v>6559.4902339999999</v>
      </c>
      <c r="D689" s="26">
        <f>'Bitcoin Data'!K689</f>
        <v>1739.5706297890051</v>
      </c>
      <c r="E689" s="25">
        <f>'Bitcoin Data'!J689</f>
        <v>14518.347868997136</v>
      </c>
      <c r="F689" s="25">
        <f t="shared" si="70"/>
        <v>25.25569154596721</v>
      </c>
      <c r="G689" s="23">
        <f>'Emissions Factors'!$AB$39/1000</f>
        <v>0.49266147344102867</v>
      </c>
      <c r="H689" s="23">
        <f>'Emissions Factors'!$AE$39/1000</f>
        <v>0.32422903788805163</v>
      </c>
      <c r="I689" s="26">
        <f t="shared" si="75"/>
        <v>12442.506209808338</v>
      </c>
      <c r="J689" s="26">
        <f t="shared" si="76"/>
        <v>8188.6285711463479</v>
      </c>
      <c r="K689" s="23">
        <f t="shared" si="71"/>
        <v>7.1526306530695472</v>
      </c>
      <c r="L689" s="23">
        <f t="shared" si="71"/>
        <v>4.7072699612889863</v>
      </c>
      <c r="M689" s="26">
        <f>K689*'Social Cost of Carbon'!$C$5</f>
        <v>715.26306530695467</v>
      </c>
      <c r="N689" s="26">
        <f>L689*'Social Cost of Carbon'!$C$5</f>
        <v>470.72699612889863</v>
      </c>
      <c r="O689" s="23">
        <f t="shared" si="72"/>
        <v>0.1090424773558638</v>
      </c>
      <c r="P689" s="23">
        <f t="shared" si="73"/>
        <v>7.1762740599713895E-2</v>
      </c>
      <c r="Q689" s="27"/>
    </row>
    <row r="690" spans="1:17" x14ac:dyDescent="0.25">
      <c r="A690" s="24">
        <f t="shared" si="74"/>
        <v>2017</v>
      </c>
      <c r="B690" s="32">
        <v>43053</v>
      </c>
      <c r="C690" s="28">
        <f>'Bitcoin Data'!C690</f>
        <v>6635.75</v>
      </c>
      <c r="D690" s="26">
        <f>'Bitcoin Data'!K690</f>
        <v>1621.6596673157735</v>
      </c>
      <c r="E690" s="25">
        <f>'Bitcoin Data'!J690</f>
        <v>18484.166302376161</v>
      </c>
      <c r="F690" s="25">
        <f t="shared" si="70"/>
        <v>29.975026976520759</v>
      </c>
      <c r="G690" s="23">
        <f>'Emissions Factors'!$AB$39/1000</f>
        <v>0.49266147344102867</v>
      </c>
      <c r="H690" s="23">
        <f>'Emissions Factors'!$AE$39/1000</f>
        <v>0.32422903788805163</v>
      </c>
      <c r="I690" s="26">
        <f t="shared" si="75"/>
        <v>14767.5409566873</v>
      </c>
      <c r="J690" s="26">
        <f t="shared" si="76"/>
        <v>9718.7741572657178</v>
      </c>
      <c r="K690" s="23">
        <f t="shared" si="71"/>
        <v>9.1064366058576507</v>
      </c>
      <c r="L690" s="23">
        <f t="shared" si="71"/>
        <v>5.9931034563821672</v>
      </c>
      <c r="M690" s="26">
        <f>K690*'Social Cost of Carbon'!$C$5</f>
        <v>910.64366058576502</v>
      </c>
      <c r="N690" s="26">
        <f>L690*'Social Cost of Carbon'!$C$5</f>
        <v>599.31034563821675</v>
      </c>
      <c r="O690" s="23">
        <f t="shared" si="72"/>
        <v>0.13723296697219833</v>
      </c>
      <c r="P690" s="23">
        <f t="shared" si="73"/>
        <v>9.0315389464373549E-2</v>
      </c>
      <c r="Q690" s="27"/>
    </row>
    <row r="691" spans="1:17" x14ac:dyDescent="0.25">
      <c r="A691" s="24">
        <f t="shared" si="74"/>
        <v>2017</v>
      </c>
      <c r="B691" s="32">
        <v>43054</v>
      </c>
      <c r="C691" s="28">
        <f>'Bitcoin Data'!C691</f>
        <v>7315.5400390000004</v>
      </c>
      <c r="D691" s="26">
        <f>'Bitcoin Data'!K691</f>
        <v>1873.3096735173631</v>
      </c>
      <c r="E691" s="25">
        <f>'Bitcoin Data'!J691</f>
        <v>15992.512778772752</v>
      </c>
      <c r="F691" s="25">
        <f t="shared" si="70"/>
        <v>29.958928892325044</v>
      </c>
      <c r="G691" s="23">
        <f>'Emissions Factors'!$AB$39/1000</f>
        <v>0.49266147344102867</v>
      </c>
      <c r="H691" s="23">
        <f>'Emissions Factors'!$AE$39/1000</f>
        <v>0.32422903788805163</v>
      </c>
      <c r="I691" s="26">
        <f t="shared" si="75"/>
        <v>14759.610050807862</v>
      </c>
      <c r="J691" s="26">
        <f t="shared" si="76"/>
        <v>9713.5546909151017</v>
      </c>
      <c r="K691" s="23">
        <f t="shared" si="71"/>
        <v>7.8788949096146643</v>
      </c>
      <c r="L691" s="23">
        <f t="shared" si="71"/>
        <v>5.1852370316738607</v>
      </c>
      <c r="M691" s="26">
        <f>K691*'Social Cost of Carbon'!$C$5</f>
        <v>787.88949096146644</v>
      </c>
      <c r="N691" s="26">
        <f>L691*'Social Cost of Carbon'!$C$5</f>
        <v>518.52370316738609</v>
      </c>
      <c r="O691" s="23">
        <f t="shared" si="72"/>
        <v>0.10770079676430384</v>
      </c>
      <c r="P691" s="23">
        <f t="shared" si="73"/>
        <v>7.0879757393586193E-2</v>
      </c>
      <c r="Q691" s="27"/>
    </row>
    <row r="692" spans="1:17" x14ac:dyDescent="0.25">
      <c r="A692" s="24">
        <f t="shared" si="74"/>
        <v>2017</v>
      </c>
      <c r="B692" s="32">
        <v>43055</v>
      </c>
      <c r="C692" s="28">
        <f>'Bitcoin Data'!C692</f>
        <v>7871.6899409999996</v>
      </c>
      <c r="D692" s="26">
        <f>'Bitcoin Data'!K692</f>
        <v>1922.3157722168241</v>
      </c>
      <c r="E692" s="25">
        <f>'Bitcoin Data'!J692</f>
        <v>17113.590494063428</v>
      </c>
      <c r="F692" s="25">
        <f t="shared" si="70"/>
        <v>32.897724925998041</v>
      </c>
      <c r="G692" s="23">
        <f>'Emissions Factors'!$AB$39/1000</f>
        <v>0.49266147344102867</v>
      </c>
      <c r="H692" s="23">
        <f>'Emissions Factors'!$AE$39/1000</f>
        <v>0.32422903788805163</v>
      </c>
      <c r="I692" s="26">
        <f t="shared" si="75"/>
        <v>16207.441634899851</v>
      </c>
      <c r="J692" s="26">
        <f t="shared" si="76"/>
        <v>10666.397701462118</v>
      </c>
      <c r="K692" s="23">
        <f t="shared" si="71"/>
        <v>8.4312067086716702</v>
      </c>
      <c r="L692" s="23">
        <f t="shared" si="71"/>
        <v>5.5487229807002914</v>
      </c>
      <c r="M692" s="26">
        <f>K692*'Social Cost of Carbon'!$C$5</f>
        <v>843.12067086716706</v>
      </c>
      <c r="N692" s="26">
        <f>L692*'Social Cost of Carbon'!$C$5</f>
        <v>554.87229807002916</v>
      </c>
      <c r="O692" s="23">
        <f t="shared" si="72"/>
        <v>0.10710796248156837</v>
      </c>
      <c r="P692" s="23">
        <f t="shared" si="73"/>
        <v>7.0489602897080006E-2</v>
      </c>
      <c r="Q692" s="27"/>
    </row>
    <row r="693" spans="1:17" x14ac:dyDescent="0.25">
      <c r="A693" s="24">
        <f t="shared" si="74"/>
        <v>2017</v>
      </c>
      <c r="B693" s="32">
        <v>43056</v>
      </c>
      <c r="C693" s="28">
        <f>'Bitcoin Data'!C693</f>
        <v>7708.9902339999999</v>
      </c>
      <c r="D693" s="26">
        <f>'Bitcoin Data'!K693</f>
        <v>2073.1272773250266</v>
      </c>
      <c r="E693" s="25">
        <f>'Bitcoin Data'!J693</f>
        <v>12916.029723273103</v>
      </c>
      <c r="F693" s="25">
        <f t="shared" si="70"/>
        <v>26.776573534058283</v>
      </c>
      <c r="G693" s="23">
        <f>'Emissions Factors'!$AB$39/1000</f>
        <v>0.49266147344102867</v>
      </c>
      <c r="H693" s="23">
        <f>'Emissions Factors'!$AE$39/1000</f>
        <v>0.32422903788805163</v>
      </c>
      <c r="I693" s="26">
        <f t="shared" si="75"/>
        <v>13191.786170991205</v>
      </c>
      <c r="J693" s="26">
        <f t="shared" si="76"/>
        <v>8681.7426748863836</v>
      </c>
      <c r="K693" s="23">
        <f t="shared" si="71"/>
        <v>6.3632302344758482</v>
      </c>
      <c r="L693" s="23">
        <f t="shared" si="71"/>
        <v>4.1877518905103157</v>
      </c>
      <c r="M693" s="26">
        <f>K693*'Social Cost of Carbon'!$C$5</f>
        <v>636.32302344758477</v>
      </c>
      <c r="N693" s="26">
        <f>L693*'Social Cost of Carbon'!$C$5</f>
        <v>418.77518905103159</v>
      </c>
      <c r="O693" s="23">
        <f t="shared" si="72"/>
        <v>8.2542979577419032E-2</v>
      </c>
      <c r="P693" s="23">
        <f t="shared" si="73"/>
        <v>5.4322962714889803E-2</v>
      </c>
      <c r="Q693" s="27"/>
    </row>
    <row r="694" spans="1:17" x14ac:dyDescent="0.25">
      <c r="A694" s="24">
        <f t="shared" si="74"/>
        <v>2017</v>
      </c>
      <c r="B694" s="32">
        <v>43057</v>
      </c>
      <c r="C694" s="28">
        <f>'Bitcoin Data'!C694</f>
        <v>7790.1499020000001</v>
      </c>
      <c r="D694" s="26">
        <f>'Bitcoin Data'!K694</f>
        <v>1715.5872218653421</v>
      </c>
      <c r="E694" s="25">
        <f>'Bitcoin Data'!J694</f>
        <v>18352.277721769096</v>
      </c>
      <c r="F694" s="25">
        <f t="shared" si="70"/>
        <v>31.484933151591054</v>
      </c>
      <c r="G694" s="23">
        <f>'Emissions Factors'!$AB$39/1000</f>
        <v>0.49266147344102867</v>
      </c>
      <c r="H694" s="23">
        <f>'Emissions Factors'!$AE$39/1000</f>
        <v>0.32422903788805163</v>
      </c>
      <c r="I694" s="26">
        <f t="shared" si="75"/>
        <v>15511.41355765514</v>
      </c>
      <c r="J694" s="26">
        <f t="shared" si="76"/>
        <v>10208.329583709989</v>
      </c>
      <c r="K694" s="23">
        <f t="shared" si="71"/>
        <v>9.0414601834057287</v>
      </c>
      <c r="L694" s="23">
        <f t="shared" si="71"/>
        <v>5.9503413487835175</v>
      </c>
      <c r="M694" s="26">
        <f>K694*'Social Cost of Carbon'!$C$5</f>
        <v>904.14601834057282</v>
      </c>
      <c r="N694" s="26">
        <f>L694*'Social Cost of Carbon'!$C$5</f>
        <v>595.03413487835178</v>
      </c>
      <c r="O694" s="23">
        <f t="shared" si="72"/>
        <v>0.11606272404443044</v>
      </c>
      <c r="P694" s="23">
        <f t="shared" si="73"/>
        <v>7.6382886383943138E-2</v>
      </c>
      <c r="Q694" s="27"/>
    </row>
    <row r="695" spans="1:17" x14ac:dyDescent="0.25">
      <c r="A695" s="24">
        <f t="shared" si="74"/>
        <v>2017</v>
      </c>
      <c r="B695" s="32">
        <v>43058</v>
      </c>
      <c r="C695" s="28">
        <f>'Bitcoin Data'!C695</f>
        <v>8036.4902339999999</v>
      </c>
      <c r="D695" s="26">
        <f>'Bitcoin Data'!K695</f>
        <v>1987.463338892404</v>
      </c>
      <c r="E695" s="25">
        <f>'Bitcoin Data'!J695</f>
        <v>17317.628338160583</v>
      </c>
      <c r="F695" s="25">
        <f t="shared" si="70"/>
        <v>34.418151438658342</v>
      </c>
      <c r="G695" s="23">
        <f>'Emissions Factors'!$AB$39/1000</f>
        <v>0.49266147344102867</v>
      </c>
      <c r="H695" s="23">
        <f>'Emissions Factors'!$AE$39/1000</f>
        <v>0.32422903788805163</v>
      </c>
      <c r="I695" s="26">
        <f t="shared" si="75"/>
        <v>16956.497200885882</v>
      </c>
      <c r="J695" s="26">
        <f t="shared" si="76"/>
        <v>11159.364126841454</v>
      </c>
      <c r="K695" s="23">
        <f t="shared" si="71"/>
        <v>8.5317282935823062</v>
      </c>
      <c r="L695" s="23">
        <f t="shared" si="71"/>
        <v>5.6148779745846644</v>
      </c>
      <c r="M695" s="26">
        <f>K695*'Social Cost of Carbon'!$C$5</f>
        <v>853.17282935823062</v>
      </c>
      <c r="N695" s="26">
        <f>L695*'Social Cost of Carbon'!$C$5</f>
        <v>561.48779745846639</v>
      </c>
      <c r="O695" s="23">
        <f t="shared" si="72"/>
        <v>0.10616236746592563</v>
      </c>
      <c r="P695" s="23">
        <f t="shared" si="73"/>
        <v>6.9867290460079015E-2</v>
      </c>
      <c r="Q695" s="27"/>
    </row>
    <row r="696" spans="1:17" x14ac:dyDescent="0.25">
      <c r="A696" s="24">
        <f t="shared" si="74"/>
        <v>2017</v>
      </c>
      <c r="B696" s="32">
        <v>43059</v>
      </c>
      <c r="C696" s="28">
        <f>'Bitcoin Data'!C696</f>
        <v>8200.6396480000003</v>
      </c>
      <c r="D696" s="26">
        <f>'Bitcoin Data'!K696</f>
        <v>2178.071772650796</v>
      </c>
      <c r="E696" s="25">
        <f>'Bitcoin Data'!J696</f>
        <v>15613.134768397753</v>
      </c>
      <c r="F696" s="25">
        <f t="shared" si="70"/>
        <v>34.006528121639867</v>
      </c>
      <c r="G696" s="23">
        <f>'Emissions Factors'!$AB$39/1000</f>
        <v>0.49266147344102867</v>
      </c>
      <c r="H696" s="23">
        <f>'Emissions Factors'!$AE$39/1000</f>
        <v>0.32422903788805163</v>
      </c>
      <c r="I696" s="26">
        <f t="shared" si="75"/>
        <v>16753.706251020874</v>
      </c>
      <c r="J696" s="26">
        <f t="shared" si="76"/>
        <v>11025.903894792267</v>
      </c>
      <c r="K696" s="23">
        <f t="shared" si="71"/>
        <v>7.6919899800321909</v>
      </c>
      <c r="L696" s="23">
        <f t="shared" si="71"/>
        <v>5.0622316643740914</v>
      </c>
      <c r="M696" s="26">
        <f>K696*'Social Cost of Carbon'!$C$5</f>
        <v>769.19899800321912</v>
      </c>
      <c r="N696" s="26">
        <f>L696*'Social Cost of Carbon'!$C$5</f>
        <v>506.22316643740913</v>
      </c>
      <c r="O696" s="23">
        <f t="shared" si="72"/>
        <v>9.3797439104742752E-2</v>
      </c>
      <c r="P696" s="23">
        <f t="shared" si="73"/>
        <v>6.1729717213079661E-2</v>
      </c>
      <c r="Q696" s="27"/>
    </row>
    <row r="697" spans="1:17" x14ac:dyDescent="0.25">
      <c r="A697" s="24">
        <f t="shared" si="74"/>
        <v>2017</v>
      </c>
      <c r="B697" s="32">
        <v>43060</v>
      </c>
      <c r="C697" s="28">
        <f>'Bitcoin Data'!C697</f>
        <v>8071.2597660000001</v>
      </c>
      <c r="D697" s="26">
        <f>'Bitcoin Data'!K697</f>
        <v>2169.8080340034148</v>
      </c>
      <c r="E697" s="25">
        <f>'Bitcoin Data'!J697</f>
        <v>11136.960776142349</v>
      </c>
      <c r="F697" s="25">
        <f t="shared" si="70"/>
        <v>24.165066966454575</v>
      </c>
      <c r="G697" s="23">
        <f>'Emissions Factors'!$AB$39/1000</f>
        <v>0.49266147344102867</v>
      </c>
      <c r="H697" s="23">
        <f>'Emissions Factors'!$AE$39/1000</f>
        <v>0.32422903788805163</v>
      </c>
      <c r="I697" s="26">
        <f t="shared" si="75"/>
        <v>11905.197497494641</v>
      </c>
      <c r="J697" s="26">
        <f t="shared" si="76"/>
        <v>7835.0164130339053</v>
      </c>
      <c r="K697" s="23">
        <f t="shared" si="71"/>
        <v>5.4867515056292318</v>
      </c>
      <c r="L697" s="23">
        <f t="shared" si="71"/>
        <v>3.6109260774456025</v>
      </c>
      <c r="M697" s="26">
        <f>K697*'Social Cost of Carbon'!$C$5</f>
        <v>548.67515056292314</v>
      </c>
      <c r="N697" s="26">
        <f>L697*'Social Cost of Carbon'!$C$5</f>
        <v>361.09260774456027</v>
      </c>
      <c r="O697" s="23">
        <f t="shared" si="72"/>
        <v>6.7978873988693164E-2</v>
      </c>
      <c r="P697" s="23">
        <f t="shared" si="73"/>
        <v>4.4738072892369883E-2</v>
      </c>
      <c r="Q697" s="27"/>
    </row>
    <row r="698" spans="1:17" x14ac:dyDescent="0.25">
      <c r="A698" s="24">
        <f t="shared" si="74"/>
        <v>2017</v>
      </c>
      <c r="B698" s="32">
        <v>43061</v>
      </c>
      <c r="C698" s="28">
        <f>'Bitcoin Data'!C698</f>
        <v>8253.5498050000006</v>
      </c>
      <c r="D698" s="26">
        <f>'Bitcoin Data'!K698</f>
        <v>1839.5037574948515</v>
      </c>
      <c r="E698" s="25">
        <f>'Bitcoin Data'!J698</f>
        <v>16759.017877214395</v>
      </c>
      <c r="F698" s="25">
        <f t="shared" si="70"/>
        <v>30.82827635705927</v>
      </c>
      <c r="G698" s="23">
        <f>'Emissions Factors'!$AB$39/1000</f>
        <v>0.49266147344102867</v>
      </c>
      <c r="H698" s="23">
        <f>'Emissions Factors'!$AE$39/1000</f>
        <v>0.32422903788805163</v>
      </c>
      <c r="I698" s="26">
        <f t="shared" si="75"/>
        <v>15187.904053716049</v>
      </c>
      <c r="J698" s="26">
        <f t="shared" si="76"/>
        <v>9995.4223829962957</v>
      </c>
      <c r="K698" s="23">
        <f t="shared" si="71"/>
        <v>8.2565224408129847</v>
      </c>
      <c r="L698" s="23">
        <f t="shared" si="71"/>
        <v>5.4337602422778808</v>
      </c>
      <c r="M698" s="26">
        <f>K698*'Social Cost of Carbon'!$C$5</f>
        <v>825.65224408129848</v>
      </c>
      <c r="N698" s="26">
        <f>L698*'Social Cost of Carbon'!$C$5</f>
        <v>543.37602422778809</v>
      </c>
      <c r="O698" s="23">
        <f t="shared" si="72"/>
        <v>0.1000360164521111</v>
      </c>
      <c r="P698" s="23">
        <f t="shared" si="73"/>
        <v>6.5835432882298831E-2</v>
      </c>
      <c r="Q698" s="27"/>
    </row>
    <row r="699" spans="1:17" x14ac:dyDescent="0.25">
      <c r="A699" s="24">
        <f t="shared" si="74"/>
        <v>2017</v>
      </c>
      <c r="B699" s="32">
        <v>43062</v>
      </c>
      <c r="C699" s="28">
        <f>'Bitcoin Data'!C699</f>
        <v>8038.7700199999999</v>
      </c>
      <c r="D699" s="26">
        <f>'Bitcoin Data'!K699</f>
        <v>1980.0546511899488</v>
      </c>
      <c r="E699" s="25">
        <f>'Bitcoin Data'!J699</f>
        <v>14579.569467363688</v>
      </c>
      <c r="F699" s="25">
        <f t="shared" si="70"/>
        <v>28.868344336200433</v>
      </c>
      <c r="G699" s="23">
        <f>'Emissions Factors'!$AB$39/1000</f>
        <v>0.49266147344102867</v>
      </c>
      <c r="H699" s="23">
        <f>'Emissions Factors'!$AE$39/1000</f>
        <v>0.32422903788805163</v>
      </c>
      <c r="I699" s="26">
        <f t="shared" si="75"/>
        <v>14222.321056475481</v>
      </c>
      <c r="J699" s="26">
        <f t="shared" si="76"/>
        <v>9359.9555095472515</v>
      </c>
      <c r="K699" s="23">
        <f t="shared" si="71"/>
        <v>7.1827921759272284</v>
      </c>
      <c r="L699" s="23">
        <f t="shared" si="71"/>
        <v>4.7271197812253423</v>
      </c>
      <c r="M699" s="26">
        <f>K699*'Social Cost of Carbon'!$C$5</f>
        <v>718.27921759272283</v>
      </c>
      <c r="N699" s="26">
        <f>L699*'Social Cost of Carbon'!$C$5</f>
        <v>472.71197812253422</v>
      </c>
      <c r="O699" s="23">
        <f t="shared" si="72"/>
        <v>8.9351880425200023E-2</v>
      </c>
      <c r="P699" s="23">
        <f t="shared" si="73"/>
        <v>5.8804018145369737E-2</v>
      </c>
      <c r="Q699" s="27"/>
    </row>
    <row r="700" spans="1:17" x14ac:dyDescent="0.25">
      <c r="A700" s="24">
        <f t="shared" si="74"/>
        <v>2017</v>
      </c>
      <c r="B700" s="32">
        <v>43063</v>
      </c>
      <c r="C700" s="28">
        <f>'Bitcoin Data'!C700</f>
        <v>8253.6904300000006</v>
      </c>
      <c r="D700" s="26">
        <f>'Bitcoin Data'!K700</f>
        <v>1856.4193671192741</v>
      </c>
      <c r="E700" s="25">
        <f>'Bitcoin Data'!J700</f>
        <v>16272.370192392555</v>
      </c>
      <c r="F700" s="25">
        <f t="shared" si="70"/>
        <v>30.208343174091926</v>
      </c>
      <c r="G700" s="23">
        <f>'Emissions Factors'!$AB$39/1000</f>
        <v>0.49266147344102867</v>
      </c>
      <c r="H700" s="23">
        <f>'Emissions Factors'!$AE$39/1000</f>
        <v>0.32422903788805163</v>
      </c>
      <c r="I700" s="26">
        <f t="shared" si="75"/>
        <v>14882.486858360369</v>
      </c>
      <c r="J700" s="26">
        <f t="shared" si="76"/>
        <v>9794.4220435279167</v>
      </c>
      <c r="K700" s="23">
        <f t="shared" si="71"/>
        <v>8.0167698753619909</v>
      </c>
      <c r="L700" s="23">
        <f t="shared" si="71"/>
        <v>5.2759749316376476</v>
      </c>
      <c r="M700" s="26">
        <f>K700*'Social Cost of Carbon'!$C$5</f>
        <v>801.67698753619914</v>
      </c>
      <c r="N700" s="26">
        <f>L700*'Social Cost of Carbon'!$C$5</f>
        <v>527.59749316376474</v>
      </c>
      <c r="O700" s="23">
        <f t="shared" si="72"/>
        <v>9.7129519738505518E-2</v>
      </c>
      <c r="P700" s="23">
        <f t="shared" si="73"/>
        <v>6.3922617117560671E-2</v>
      </c>
      <c r="Q700" s="27"/>
    </row>
    <row r="701" spans="1:17" x14ac:dyDescent="0.25">
      <c r="A701" s="24">
        <f t="shared" si="74"/>
        <v>2017</v>
      </c>
      <c r="B701" s="32">
        <v>43064</v>
      </c>
      <c r="C701" s="28">
        <f>'Bitcoin Data'!C701</f>
        <v>8790.9199219999991</v>
      </c>
      <c r="D701" s="26">
        <f>'Bitcoin Data'!K701</f>
        <v>1936.0843934222785</v>
      </c>
      <c r="E701" s="25">
        <f>'Bitcoin Data'!J701</f>
        <v>15294.530651580266</v>
      </c>
      <c r="F701" s="25">
        <f t="shared" si="70"/>
        <v>29.611502099243225</v>
      </c>
      <c r="G701" s="23">
        <f>'Emissions Factors'!$AB$39/1000</f>
        <v>0.49266147344102867</v>
      </c>
      <c r="H701" s="23">
        <f>'Emissions Factors'!$AE$39/1000</f>
        <v>0.32422903788805163</v>
      </c>
      <c r="I701" s="26">
        <f t="shared" si="75"/>
        <v>14588.44625501528</v>
      </c>
      <c r="J701" s="26">
        <f t="shared" si="76"/>
        <v>9600.9088360576516</v>
      </c>
      <c r="K701" s="23">
        <f t="shared" si="71"/>
        <v>7.5350260063965093</v>
      </c>
      <c r="L701" s="23">
        <f t="shared" si="71"/>
        <v>4.9589309581111847</v>
      </c>
      <c r="M701" s="26">
        <f>K701*'Social Cost of Carbon'!$C$5</f>
        <v>753.50260063965095</v>
      </c>
      <c r="N701" s="26">
        <f>L701*'Social Cost of Carbon'!$C$5</f>
        <v>495.89309581111849</v>
      </c>
      <c r="O701" s="23">
        <f t="shared" si="72"/>
        <v>8.5713737279525068E-2</v>
      </c>
      <c r="P701" s="23">
        <f t="shared" si="73"/>
        <v>5.6409693207431603E-2</v>
      </c>
      <c r="Q701" s="27"/>
    </row>
    <row r="702" spans="1:17" x14ac:dyDescent="0.25">
      <c r="A702" s="24">
        <f t="shared" si="74"/>
        <v>2017</v>
      </c>
      <c r="B702" s="32">
        <v>43065</v>
      </c>
      <c r="C702" s="28">
        <f>'Bitcoin Data'!C702</f>
        <v>9330.5498050000006</v>
      </c>
      <c r="D702" s="26">
        <f>'Bitcoin Data'!K702</f>
        <v>1918.3839321994562</v>
      </c>
      <c r="E702" s="25">
        <f>'Bitcoin Data'!J702</f>
        <v>17141.510940699824</v>
      </c>
      <c r="F702" s="25">
        <f t="shared" si="70"/>
        <v>32.883999162259727</v>
      </c>
      <c r="G702" s="23">
        <f>'Emissions Factors'!$AB$39/1000</f>
        <v>0.49266147344102867</v>
      </c>
      <c r="H702" s="23">
        <f>'Emissions Factors'!$AE$39/1000</f>
        <v>0.32422903788805163</v>
      </c>
      <c r="I702" s="26">
        <f t="shared" si="75"/>
        <v>16200.679479912431</v>
      </c>
      <c r="J702" s="26">
        <f t="shared" si="76"/>
        <v>10661.947410290966</v>
      </c>
      <c r="K702" s="23">
        <f t="shared" si="71"/>
        <v>8.4449620370506899</v>
      </c>
      <c r="L702" s="23">
        <f t="shared" si="71"/>
        <v>5.5577756002506149</v>
      </c>
      <c r="M702" s="26">
        <f>K702*'Social Cost of Carbon'!$C$5</f>
        <v>844.49620370506898</v>
      </c>
      <c r="N702" s="26">
        <f>L702*'Social Cost of Carbon'!$C$5</f>
        <v>555.77756002506146</v>
      </c>
      <c r="O702" s="23">
        <f t="shared" si="72"/>
        <v>9.050872899821244E-2</v>
      </c>
      <c r="P702" s="23">
        <f t="shared" si="73"/>
        <v>5.9565360202807623E-2</v>
      </c>
      <c r="Q702" s="27"/>
    </row>
    <row r="703" spans="1:17" x14ac:dyDescent="0.25">
      <c r="A703" s="24">
        <f t="shared" si="74"/>
        <v>2017</v>
      </c>
      <c r="B703" s="32">
        <v>43066</v>
      </c>
      <c r="C703" s="28">
        <f>'Bitcoin Data'!C703</f>
        <v>9818.3496090000008</v>
      </c>
      <c r="D703" s="26">
        <f>'Bitcoin Data'!K703</f>
        <v>2121.7093859061197</v>
      </c>
      <c r="E703" s="25">
        <f>'Bitcoin Data'!J703</f>
        <v>14214.811579838739</v>
      </c>
      <c r="F703" s="25">
        <f t="shared" si="70"/>
        <v>30.159699147830853</v>
      </c>
      <c r="G703" s="23">
        <f>'Emissions Factors'!$AB$39/1000</f>
        <v>0.49266147344102867</v>
      </c>
      <c r="H703" s="23">
        <f>'Emissions Factors'!$AE$39/1000</f>
        <v>0.32422903788805163</v>
      </c>
      <c r="I703" s="26">
        <f t="shared" si="75"/>
        <v>14858.521820708485</v>
      </c>
      <c r="J703" s="26">
        <f t="shared" si="76"/>
        <v>9778.6502376942881</v>
      </c>
      <c r="K703" s="23">
        <f t="shared" si="71"/>
        <v>7.0030900176099493</v>
      </c>
      <c r="L703" s="23">
        <f t="shared" si="71"/>
        <v>4.6088546822910494</v>
      </c>
      <c r="M703" s="26">
        <f>K703*'Social Cost of Carbon'!$C$5</f>
        <v>700.30900176099499</v>
      </c>
      <c r="N703" s="26">
        <f>L703*'Social Cost of Carbon'!$C$5</f>
        <v>460.88546822910496</v>
      </c>
      <c r="O703" s="23">
        <f t="shared" si="72"/>
        <v>7.1326549741013087E-2</v>
      </c>
      <c r="P703" s="23">
        <f t="shared" si="73"/>
        <v>4.6941236214142729E-2</v>
      </c>
      <c r="Q703" s="27"/>
    </row>
    <row r="704" spans="1:17" x14ac:dyDescent="0.25">
      <c r="A704" s="24">
        <f t="shared" si="74"/>
        <v>2017</v>
      </c>
      <c r="B704" s="32">
        <v>43067</v>
      </c>
      <c r="C704" s="28">
        <f>'Bitcoin Data'!C704</f>
        <v>10058.799805000001</v>
      </c>
      <c r="D704" s="26">
        <f>'Bitcoin Data'!K704</f>
        <v>1957.8631773441953</v>
      </c>
      <c r="E704" s="25">
        <f>'Bitcoin Data'!J704</f>
        <v>17073.905402330944</v>
      </c>
      <c r="F704" s="25">
        <f t="shared" si="70"/>
        <v>33.42837068068188</v>
      </c>
      <c r="G704" s="23">
        <f>'Emissions Factors'!$AB$39/1000</f>
        <v>0.49266147344102867</v>
      </c>
      <c r="H704" s="23">
        <f>'Emissions Factors'!$AE$39/1000</f>
        <v>0.32422903788805163</v>
      </c>
      <c r="I704" s="26">
        <f t="shared" si="75"/>
        <v>16468.870354277617</v>
      </c>
      <c r="J704" s="26">
        <f t="shared" si="76"/>
        <v>10838.448463962639</v>
      </c>
      <c r="K704" s="23">
        <f t="shared" si="71"/>
        <v>8.4116553929051019</v>
      </c>
      <c r="L704" s="23">
        <f t="shared" si="71"/>
        <v>5.535855921589369</v>
      </c>
      <c r="M704" s="26">
        <f>K704*'Social Cost of Carbon'!$C$5</f>
        <v>841.1655392905102</v>
      </c>
      <c r="N704" s="26">
        <f>L704*'Social Cost of Carbon'!$C$5</f>
        <v>553.58559215893695</v>
      </c>
      <c r="O704" s="23">
        <f t="shared" si="72"/>
        <v>8.3624841491763857E-2</v>
      </c>
      <c r="P704" s="23">
        <f t="shared" si="73"/>
        <v>5.5034954755115231E-2</v>
      </c>
      <c r="Q704" s="27"/>
    </row>
    <row r="705" spans="1:17" x14ac:dyDescent="0.25">
      <c r="A705" s="24">
        <f t="shared" si="74"/>
        <v>2017</v>
      </c>
      <c r="B705" s="32">
        <v>43068</v>
      </c>
      <c r="C705" s="28">
        <f>'Bitcoin Data'!C705</f>
        <v>9888.6103519999997</v>
      </c>
      <c r="D705" s="26">
        <f>'Bitcoin Data'!K705</f>
        <v>2155.7134945541816</v>
      </c>
      <c r="E705" s="25">
        <f>'Bitcoin Data'!J705</f>
        <v>14961.021137604495</v>
      </c>
      <c r="F705" s="25">
        <f t="shared" si="70"/>
        <v>32.25167515864436</v>
      </c>
      <c r="G705" s="23">
        <f>'Emissions Factors'!$AB$39/1000</f>
        <v>0.49266147344102867</v>
      </c>
      <c r="H705" s="23">
        <f>'Emissions Factors'!$AE$39/1000</f>
        <v>0.32422903788805163</v>
      </c>
      <c r="I705" s="26">
        <f t="shared" si="75"/>
        <v>15889.157804599152</v>
      </c>
      <c r="J705" s="26">
        <f t="shared" si="76"/>
        <v>10456.929606965236</v>
      </c>
      <c r="K705" s="23">
        <f t="shared" si="71"/>
        <v>7.3707187178346061</v>
      </c>
      <c r="L705" s="23">
        <f t="shared" si="71"/>
        <v>4.8507974892683094</v>
      </c>
      <c r="M705" s="26">
        <f>K705*'Social Cost of Carbon'!$C$5</f>
        <v>737.07187178346067</v>
      </c>
      <c r="N705" s="26">
        <f>L705*'Social Cost of Carbon'!$C$5</f>
        <v>485.07974892683092</v>
      </c>
      <c r="O705" s="23">
        <f t="shared" si="72"/>
        <v>7.4537457291396436E-2</v>
      </c>
      <c r="P705" s="23">
        <f t="shared" si="73"/>
        <v>4.9054390016360805E-2</v>
      </c>
      <c r="Q705" s="27"/>
    </row>
    <row r="706" spans="1:17" x14ac:dyDescent="0.25">
      <c r="A706" s="24">
        <f t="shared" si="74"/>
        <v>2017</v>
      </c>
      <c r="B706" s="32">
        <v>43069</v>
      </c>
      <c r="C706" s="28">
        <f>'Bitcoin Data'!C706</f>
        <v>10233.599609000001</v>
      </c>
      <c r="D706" s="26">
        <f>'Bitcoin Data'!K706</f>
        <v>2107.9697525741876</v>
      </c>
      <c r="E706" s="25">
        <f>'Bitcoin Data'!J706</f>
        <v>16756.728002115164</v>
      </c>
      <c r="F706" s="25">
        <f t="shared" si="70"/>
        <v>35.322675780571664</v>
      </c>
      <c r="G706" s="23">
        <f>'Emissions Factors'!$AB$39/1000</f>
        <v>0.49266147344102867</v>
      </c>
      <c r="H706" s="23">
        <f>'Emissions Factors'!$AE$39/1000</f>
        <v>0.32422903788805163</v>
      </c>
      <c r="I706" s="26">
        <f t="shared" si="75"/>
        <v>17402.121495936175</v>
      </c>
      <c r="J706" s="26">
        <f t="shared" si="76"/>
        <v>11452.637183966333</v>
      </c>
      <c r="K706" s="23">
        <f t="shared" si="71"/>
        <v>8.2553943075726028</v>
      </c>
      <c r="L706" s="23">
        <f t="shared" si="71"/>
        <v>5.4330177982775734</v>
      </c>
      <c r="M706" s="26">
        <f>K706*'Social Cost of Carbon'!$C$5</f>
        <v>825.53943075726033</v>
      </c>
      <c r="N706" s="26">
        <f>L706*'Social Cost of Carbon'!$C$5</f>
        <v>543.30177982775729</v>
      </c>
      <c r="O706" s="23">
        <f t="shared" si="72"/>
        <v>8.0669506556738324E-2</v>
      </c>
      <c r="P706" s="23">
        <f t="shared" si="73"/>
        <v>5.3089997712041349E-2</v>
      </c>
      <c r="Q706" s="27"/>
    </row>
    <row r="707" spans="1:17" x14ac:dyDescent="0.25">
      <c r="A707" s="24">
        <f t="shared" si="74"/>
        <v>2017</v>
      </c>
      <c r="B707" s="32">
        <v>43070</v>
      </c>
      <c r="C707" s="28">
        <f>'Bitcoin Data'!C707</f>
        <v>10975.599609000001</v>
      </c>
      <c r="D707" s="26">
        <f>'Bitcoin Data'!K707</f>
        <v>2262.0001373406294</v>
      </c>
      <c r="E707" s="25">
        <f>'Bitcoin Data'!J707</f>
        <v>13731.009067379113</v>
      </c>
      <c r="F707" s="25">
        <f t="shared" si="70"/>
        <v>31.059544396236983</v>
      </c>
      <c r="G707" s="23">
        <f>'Emissions Factors'!$AB$39/1000</f>
        <v>0.49266147344102867</v>
      </c>
      <c r="H707" s="23">
        <f>'Emissions Factors'!$AE$39/1000</f>
        <v>0.32422903788805163</v>
      </c>
      <c r="I707" s="26">
        <f t="shared" si="75"/>
        <v>15301.840906657157</v>
      </c>
      <c r="J707" s="26">
        <f t="shared" si="76"/>
        <v>10070.406196833143</v>
      </c>
      <c r="K707" s="23">
        <f t="shared" si="71"/>
        <v>6.7647391589671191</v>
      </c>
      <c r="L707" s="23">
        <f t="shared" si="71"/>
        <v>4.4519918591484426</v>
      </c>
      <c r="M707" s="26">
        <f>K707*'Social Cost of Carbon'!$C$5</f>
        <v>676.4739158967119</v>
      </c>
      <c r="N707" s="26">
        <f>L707*'Social Cost of Carbon'!$C$5</f>
        <v>445.19918591484429</v>
      </c>
      <c r="O707" s="23">
        <f t="shared" si="72"/>
        <v>6.1634347096809428E-2</v>
      </c>
      <c r="P707" s="23">
        <f t="shared" si="73"/>
        <v>4.0562629995155856E-2</v>
      </c>
      <c r="Q707" s="27"/>
    </row>
    <row r="708" spans="1:17" x14ac:dyDescent="0.25">
      <c r="A708" s="24">
        <f t="shared" si="74"/>
        <v>2017</v>
      </c>
      <c r="B708" s="32">
        <v>43071</v>
      </c>
      <c r="C708" s="28">
        <f>'Bitcoin Data'!C708</f>
        <v>11074.599609000001</v>
      </c>
      <c r="D708" s="26">
        <f>'Bitcoin Data'!K708</f>
        <v>2023.03664921466</v>
      </c>
      <c r="E708" s="25">
        <f>'Bitcoin Data'!J708</f>
        <v>16774.316061699508</v>
      </c>
      <c r="F708" s="25">
        <f t="shared" si="70"/>
        <v>33.93505615832823</v>
      </c>
      <c r="G708" s="23">
        <f>'Emissions Factors'!$AB$39/1000</f>
        <v>0.49266147344102867</v>
      </c>
      <c r="H708" s="23">
        <f>'Emissions Factors'!$AE$39/1000</f>
        <v>0.32422903788805163</v>
      </c>
      <c r="I708" s="26">
        <f t="shared" si="75"/>
        <v>16718.494768266042</v>
      </c>
      <c r="J708" s="26">
        <f t="shared" si="76"/>
        <v>11002.730608891763</v>
      </c>
      <c r="K708" s="23">
        <f t="shared" si="71"/>
        <v>8.2640592669223931</v>
      </c>
      <c r="L708" s="23">
        <f t="shared" si="71"/>
        <v>5.4387203579149226</v>
      </c>
      <c r="M708" s="26">
        <f>K708*'Social Cost of Carbon'!$C$5</f>
        <v>826.40592669223929</v>
      </c>
      <c r="N708" s="26">
        <f>L708*'Social Cost of Carbon'!$C$5</f>
        <v>543.87203579149229</v>
      </c>
      <c r="O708" s="23">
        <f t="shared" si="72"/>
        <v>7.4621743075988373E-2</v>
      </c>
      <c r="P708" s="23">
        <f t="shared" si="73"/>
        <v>4.9109859949203354E-2</v>
      </c>
      <c r="Q708" s="27"/>
    </row>
    <row r="709" spans="1:17" x14ac:dyDescent="0.25">
      <c r="A709" s="24">
        <f t="shared" si="74"/>
        <v>2017</v>
      </c>
      <c r="B709" s="32">
        <v>43072</v>
      </c>
      <c r="C709" s="28">
        <f>'Bitcoin Data'!C709</f>
        <v>11323.200194999999</v>
      </c>
      <c r="D709" s="26">
        <f>'Bitcoin Data'!K709</f>
        <v>2194.6150648870853</v>
      </c>
      <c r="E709" s="25">
        <f>'Bitcoin Data'!J709</f>
        <v>15893.619908101624</v>
      </c>
      <c r="F709" s="25">
        <f t="shared" si="70"/>
        <v>34.880377685909117</v>
      </c>
      <c r="G709" s="23">
        <f>'Emissions Factors'!$AB$39/1000</f>
        <v>0.49266147344102867</v>
      </c>
      <c r="H709" s="23">
        <f>'Emissions Factors'!$AE$39/1000</f>
        <v>0.32422903788805163</v>
      </c>
      <c r="I709" s="26">
        <f t="shared" si="75"/>
        <v>17184.218264919564</v>
      </c>
      <c r="J709" s="26">
        <f t="shared" si="76"/>
        <v>11309.231298274177</v>
      </c>
      <c r="K709" s="23">
        <f t="shared" si="71"/>
        <v>7.8301742022370124</v>
      </c>
      <c r="L709" s="23">
        <f t="shared" si="71"/>
        <v>5.1531730913621736</v>
      </c>
      <c r="M709" s="26">
        <f>K709*'Social Cost of Carbon'!$C$5</f>
        <v>783.01742022370127</v>
      </c>
      <c r="N709" s="26">
        <f>L709*'Social Cost of Carbon'!$C$5</f>
        <v>515.31730913621732</v>
      </c>
      <c r="O709" s="23">
        <f t="shared" si="72"/>
        <v>6.9151600849507125E-2</v>
      </c>
      <c r="P709" s="23">
        <f t="shared" si="73"/>
        <v>4.5509864725677703E-2</v>
      </c>
      <c r="Q709" s="27"/>
    </row>
    <row r="710" spans="1:17" x14ac:dyDescent="0.25">
      <c r="A710" s="24">
        <f t="shared" si="74"/>
        <v>2017</v>
      </c>
      <c r="B710" s="32">
        <v>43073</v>
      </c>
      <c r="C710" s="28">
        <f>'Bitcoin Data'!C710</f>
        <v>11657.200194999999</v>
      </c>
      <c r="D710" s="26">
        <f>'Bitcoin Data'!K710</f>
        <v>2257.5615840349242</v>
      </c>
      <c r="E710" s="25">
        <f>'Bitcoin Data'!J710</f>
        <v>15186.220434798959</v>
      </c>
      <c r="F710" s="25">
        <f t="shared" si="70"/>
        <v>34.28382786028827</v>
      </c>
      <c r="G710" s="23">
        <f>'Emissions Factors'!$AB$39/1000</f>
        <v>0.49266147344102867</v>
      </c>
      <c r="H710" s="23">
        <f>'Emissions Factors'!$AE$39/1000</f>
        <v>0.32422903788805163</v>
      </c>
      <c r="I710" s="26">
        <f t="shared" si="75"/>
        <v>16890.321148848208</v>
      </c>
      <c r="J710" s="26">
        <f t="shared" si="76"/>
        <v>11115.812522260847</v>
      </c>
      <c r="K710" s="23">
        <f t="shared" si="71"/>
        <v>7.4816657354083143</v>
      </c>
      <c r="L710" s="23">
        <f t="shared" si="71"/>
        <v>4.923813640730736</v>
      </c>
      <c r="M710" s="26">
        <f>K710*'Social Cost of Carbon'!$C$5</f>
        <v>748.16657354083145</v>
      </c>
      <c r="N710" s="26">
        <f>L710*'Social Cost of Carbon'!$C$5</f>
        <v>492.3813640730736</v>
      </c>
      <c r="O710" s="23">
        <f t="shared" si="72"/>
        <v>6.41806403789595E-2</v>
      </c>
      <c r="P710" s="23">
        <f t="shared" si="73"/>
        <v>4.2238389650738395E-2</v>
      </c>
      <c r="Q710" s="27"/>
    </row>
    <row r="711" spans="1:17" x14ac:dyDescent="0.25">
      <c r="A711" s="24">
        <f t="shared" si="74"/>
        <v>2017</v>
      </c>
      <c r="B711" s="32">
        <v>43074</v>
      </c>
      <c r="C711" s="28">
        <f>'Bitcoin Data'!C711</f>
        <v>11916.700194999999</v>
      </c>
      <c r="D711" s="26">
        <f>'Bitcoin Data'!K711</f>
        <v>2230.0071920747996</v>
      </c>
      <c r="E711" s="25">
        <f>'Bitcoin Data'!J711</f>
        <v>19167.327997295968</v>
      </c>
      <c r="F711" s="25">
        <f t="shared" ref="F711:F774" si="77">E711*D711/1000000</f>
        <v>42.743279286826677</v>
      </c>
      <c r="G711" s="23">
        <f>'Emissions Factors'!$AB$39/1000</f>
        <v>0.49266147344102867</v>
      </c>
      <c r="H711" s="23">
        <f>'Emissions Factors'!$AE$39/1000</f>
        <v>0.32422903788805163</v>
      </c>
      <c r="I711" s="26">
        <f t="shared" si="75"/>
        <v>21057.966953149433</v>
      </c>
      <c r="J711" s="26">
        <f t="shared" si="76"/>
        <v>13858.6123193481</v>
      </c>
      <c r="K711" s="23">
        <f t="shared" ref="K711:L774" si="78">$E711*G711/1000</f>
        <v>9.4430040530753114</v>
      </c>
      <c r="L711" s="23">
        <f t="shared" si="78"/>
        <v>6.2146043154479873</v>
      </c>
      <c r="M711" s="26">
        <f>K711*'Social Cost of Carbon'!$C$5</f>
        <v>944.30040530753115</v>
      </c>
      <c r="N711" s="26">
        <f>L711*'Social Cost of Carbon'!$C$5</f>
        <v>621.46043154479878</v>
      </c>
      <c r="O711" s="23">
        <f t="shared" ref="O711:O774" si="79">M711/$C711</f>
        <v>7.9241769101797158E-2</v>
      </c>
      <c r="P711" s="23">
        <f t="shared" ref="P711:P774" si="80">N711/$C711</f>
        <v>5.2150378995483221E-2</v>
      </c>
      <c r="Q711" s="27"/>
    </row>
    <row r="712" spans="1:17" x14ac:dyDescent="0.25">
      <c r="A712" s="24">
        <f t="shared" ref="A712:A775" si="81">YEAR(B712)</f>
        <v>2017</v>
      </c>
      <c r="B712" s="32">
        <v>43075</v>
      </c>
      <c r="C712" s="28">
        <f>'Bitcoin Data'!C712</f>
        <v>14291.5</v>
      </c>
      <c r="D712" s="26">
        <f>'Bitcoin Data'!K712</f>
        <v>2345.1685185612996</v>
      </c>
      <c r="E712" s="25">
        <f>'Bitcoin Data'!J712</f>
        <v>14631.187652233259</v>
      </c>
      <c r="F712" s="25">
        <f t="shared" si="77"/>
        <v>34.312600671180249</v>
      </c>
      <c r="G712" s="23">
        <f>'Emissions Factors'!$AB$39/1000</f>
        <v>0.49266147344102867</v>
      </c>
      <c r="H712" s="23">
        <f>'Emissions Factors'!$AE$39/1000</f>
        <v>0.32422903788805163</v>
      </c>
      <c r="I712" s="26">
        <f t="shared" ref="I712:I775" si="82">F712*G712*1000</f>
        <v>16904.49640425729</v>
      </c>
      <c r="J712" s="26">
        <f t="shared" ref="J712:J775" si="83">$F712*H712*1000</f>
        <v>11125.141503053686</v>
      </c>
      <c r="K712" s="23">
        <f t="shared" si="78"/>
        <v>7.2082224669414225</v>
      </c>
      <c r="L712" s="23">
        <f t="shared" si="78"/>
        <v>4.7438558956431303</v>
      </c>
      <c r="M712" s="26">
        <f>K712*'Social Cost of Carbon'!$C$5</f>
        <v>720.82224669414222</v>
      </c>
      <c r="N712" s="26">
        <f>L712*'Social Cost of Carbon'!$C$5</f>
        <v>474.38558956431302</v>
      </c>
      <c r="O712" s="23">
        <f t="shared" si="79"/>
        <v>5.0437130230846464E-2</v>
      </c>
      <c r="P712" s="23">
        <f t="shared" si="80"/>
        <v>3.3193547882609455E-2</v>
      </c>
      <c r="Q712" s="27"/>
    </row>
    <row r="713" spans="1:17" x14ac:dyDescent="0.25">
      <c r="A713" s="24">
        <f t="shared" si="81"/>
        <v>2017</v>
      </c>
      <c r="B713" s="32">
        <v>43076</v>
      </c>
      <c r="C713" s="28">
        <f>'Bitcoin Data'!C713</f>
        <v>17899.699218999998</v>
      </c>
      <c r="D713" s="26">
        <f>'Bitcoin Data'!K713</f>
        <v>1904.6514056318101</v>
      </c>
      <c r="E713" s="25">
        <f>'Bitcoin Data'!J713</f>
        <v>18601.693535278591</v>
      </c>
      <c r="F713" s="25">
        <f t="shared" si="77"/>
        <v>35.429741739100521</v>
      </c>
      <c r="G713" s="23">
        <f>'Emissions Factors'!$AB$39/1000</f>
        <v>0.49266147344102867</v>
      </c>
      <c r="H713" s="23">
        <f>'Emissions Factors'!$AE$39/1000</f>
        <v>0.32422903788805163</v>
      </c>
      <c r="I713" s="26">
        <f t="shared" si="82"/>
        <v>17454.868768820375</v>
      </c>
      <c r="J713" s="26">
        <f t="shared" si="83"/>
        <v>11487.351076690707</v>
      </c>
      <c r="K713" s="23">
        <f t="shared" si="78"/>
        <v>9.1643377455888082</v>
      </c>
      <c r="L713" s="23">
        <f t="shared" si="78"/>
        <v>6.0312091980317675</v>
      </c>
      <c r="M713" s="26">
        <f>K713*'Social Cost of Carbon'!$C$5</f>
        <v>916.43377455888083</v>
      </c>
      <c r="N713" s="26">
        <f>L713*'Social Cost of Carbon'!$C$5</f>
        <v>603.12091980317678</v>
      </c>
      <c r="O713" s="23">
        <f t="shared" si="79"/>
        <v>5.119827787866478E-2</v>
      </c>
      <c r="P713" s="23">
        <f t="shared" si="80"/>
        <v>3.3694472316215342E-2</v>
      </c>
      <c r="Q713" s="27"/>
    </row>
    <row r="714" spans="1:17" x14ac:dyDescent="0.25">
      <c r="A714" s="24">
        <f t="shared" si="81"/>
        <v>2017</v>
      </c>
      <c r="B714" s="32">
        <v>43077</v>
      </c>
      <c r="C714" s="28">
        <f>'Bitcoin Data'!C714</f>
        <v>16569.400390999999</v>
      </c>
      <c r="D714" s="26">
        <f>'Bitcoin Data'!K714</f>
        <v>1948.421417832775</v>
      </c>
      <c r="E714" s="25">
        <f>'Bitcoin Data'!J714</f>
        <v>20271.059165216306</v>
      </c>
      <c r="F714" s="25">
        <f t="shared" si="77"/>
        <v>39.496565839662821</v>
      </c>
      <c r="G714" s="23">
        <f>'Emissions Factors'!$AB$39/1000</f>
        <v>0.49266147344102867</v>
      </c>
      <c r="H714" s="23">
        <f>'Emissions Factors'!$AE$39/1000</f>
        <v>0.32422903788805163</v>
      </c>
      <c r="I714" s="26">
        <f t="shared" si="82"/>
        <v>19458.436322428883</v>
      </c>
      <c r="J714" s="26">
        <f t="shared" si="83"/>
        <v>12805.933542075962</v>
      </c>
      <c r="K714" s="23">
        <f t="shared" si="78"/>
        <v>9.9867698765457327</v>
      </c>
      <c r="L714" s="23">
        <f t="shared" si="78"/>
        <v>6.5724660101098538</v>
      </c>
      <c r="M714" s="26">
        <f>K714*'Social Cost of Carbon'!$C$5</f>
        <v>998.67698765457328</v>
      </c>
      <c r="N714" s="26">
        <f>L714*'Social Cost of Carbon'!$C$5</f>
        <v>657.24660101098539</v>
      </c>
      <c r="O714" s="23">
        <f t="shared" si="79"/>
        <v>6.0272367381322058E-2</v>
      </c>
      <c r="P714" s="23">
        <f t="shared" si="80"/>
        <v>3.9666287584430755E-2</v>
      </c>
      <c r="Q714" s="27"/>
    </row>
    <row r="715" spans="1:17" x14ac:dyDescent="0.25">
      <c r="A715" s="24">
        <f t="shared" si="81"/>
        <v>2017</v>
      </c>
      <c r="B715" s="32">
        <v>43078</v>
      </c>
      <c r="C715" s="28">
        <f>'Bitcoin Data'!C715</f>
        <v>15178.200194999999</v>
      </c>
      <c r="D715" s="26">
        <f>'Bitcoin Data'!K715</f>
        <v>2179.2879508291785</v>
      </c>
      <c r="E715" s="25">
        <f>'Bitcoin Data'!J715</f>
        <v>17072.849726941549</v>
      </c>
      <c r="F715" s="25">
        <f t="shared" si="77"/>
        <v>37.206655696240944</v>
      </c>
      <c r="G715" s="23">
        <f>'Emissions Factors'!$AB$39/1000</f>
        <v>0.49266147344102867</v>
      </c>
      <c r="H715" s="23">
        <f>'Emissions Factors'!$AE$39/1000</f>
        <v>0.32422903788805163</v>
      </c>
      <c r="I715" s="26">
        <f t="shared" si="82"/>
        <v>18330.285817123106</v>
      </c>
      <c r="J715" s="26">
        <f t="shared" si="83"/>
        <v>12063.478179424197</v>
      </c>
      <c r="K715" s="23">
        <f t="shared" si="78"/>
        <v>8.4111353023122888</v>
      </c>
      <c r="L715" s="23">
        <f t="shared" si="78"/>
        <v>5.5355136409735435</v>
      </c>
      <c r="M715" s="26">
        <f>K715*'Social Cost of Carbon'!$C$5</f>
        <v>841.11353023122888</v>
      </c>
      <c r="N715" s="26">
        <f>L715*'Social Cost of Carbon'!$C$5</f>
        <v>553.55136409735439</v>
      </c>
      <c r="O715" s="23">
        <f t="shared" si="79"/>
        <v>5.5415893809880594E-2</v>
      </c>
      <c r="P715" s="23">
        <f t="shared" si="80"/>
        <v>3.6470158318224394E-2</v>
      </c>
      <c r="Q715" s="27"/>
    </row>
    <row r="716" spans="1:17" x14ac:dyDescent="0.25">
      <c r="A716" s="24">
        <f t="shared" si="81"/>
        <v>2017</v>
      </c>
      <c r="B716" s="32">
        <v>43079</v>
      </c>
      <c r="C716" s="28">
        <f>'Bitcoin Data'!C716</f>
        <v>15455.400390999999</v>
      </c>
      <c r="D716" s="26">
        <f>'Bitcoin Data'!K716</f>
        <v>2040.9527211550653</v>
      </c>
      <c r="E716" s="25">
        <f>'Bitcoin Data'!J716</f>
        <v>18997.946177094156</v>
      </c>
      <c r="F716" s="25">
        <f t="shared" si="77"/>
        <v>38.773909946497788</v>
      </c>
      <c r="G716" s="23">
        <f>'Emissions Factors'!$AB$39/1000</f>
        <v>0.49266147344102867</v>
      </c>
      <c r="H716" s="23">
        <f>'Emissions Factors'!$AE$39/1000</f>
        <v>0.32422903788805163</v>
      </c>
      <c r="I716" s="26">
        <f t="shared" si="82"/>
        <v>19102.411605311358</v>
      </c>
      <c r="J716" s="26">
        <f t="shared" si="83"/>
        <v>12571.627517110934</v>
      </c>
      <c r="K716" s="23">
        <f t="shared" si="78"/>
        <v>9.3595561559605649</v>
      </c>
      <c r="L716" s="23">
        <f t="shared" si="78"/>
        <v>6.1596858108482264</v>
      </c>
      <c r="M716" s="26">
        <f>K716*'Social Cost of Carbon'!$C$5</f>
        <v>935.95561559605653</v>
      </c>
      <c r="N716" s="26">
        <f>L716*'Social Cost of Carbon'!$C$5</f>
        <v>615.96858108482263</v>
      </c>
      <c r="O716" s="23">
        <f t="shared" si="79"/>
        <v>6.0558483890270673E-2</v>
      </c>
      <c r="P716" s="23">
        <f t="shared" si="80"/>
        <v>3.9854585808305164E-2</v>
      </c>
      <c r="Q716" s="27"/>
    </row>
    <row r="717" spans="1:17" x14ac:dyDescent="0.25">
      <c r="A717" s="24">
        <f t="shared" si="81"/>
        <v>2017</v>
      </c>
      <c r="B717" s="32">
        <v>43080</v>
      </c>
      <c r="C717" s="28">
        <f>'Bitcoin Data'!C717</f>
        <v>16936.800781000002</v>
      </c>
      <c r="D717" s="26">
        <f>'Bitcoin Data'!K717</f>
        <v>2138.6386270468092</v>
      </c>
      <c r="E717" s="25">
        <f>'Bitcoin Data'!J717</f>
        <v>16530.933478133691</v>
      </c>
      <c r="F717" s="25">
        <f t="shared" si="77"/>
        <v>35.353692877477975</v>
      </c>
      <c r="G717" s="23">
        <f>'Emissions Factors'!$AB$39/1000</f>
        <v>0.49266147344102867</v>
      </c>
      <c r="H717" s="23">
        <f>'Emissions Factors'!$AE$39/1000</f>
        <v>0.32422903788805163</v>
      </c>
      <c r="I717" s="26">
        <f t="shared" si="82"/>
        <v>17417.402424599899</v>
      </c>
      <c r="J717" s="26">
        <f t="shared" si="83"/>
        <v>11462.693827454346</v>
      </c>
      <c r="K717" s="23">
        <f t="shared" si="78"/>
        <v>8.1441540446929732</v>
      </c>
      <c r="L717" s="23">
        <f t="shared" si="78"/>
        <v>5.3598086570066696</v>
      </c>
      <c r="M717" s="26">
        <f>K717*'Social Cost of Carbon'!$C$5</f>
        <v>814.4154044692973</v>
      </c>
      <c r="N717" s="26">
        <f>L717*'Social Cost of Carbon'!$C$5</f>
        <v>535.98086570066698</v>
      </c>
      <c r="O717" s="23">
        <f t="shared" si="79"/>
        <v>4.8085551397813141E-2</v>
      </c>
      <c r="P717" s="23">
        <f t="shared" si="80"/>
        <v>3.1645933174223768E-2</v>
      </c>
      <c r="Q717" s="27"/>
    </row>
    <row r="718" spans="1:17" x14ac:dyDescent="0.25">
      <c r="A718" s="24">
        <f t="shared" si="81"/>
        <v>2017</v>
      </c>
      <c r="B718" s="32">
        <v>43081</v>
      </c>
      <c r="C718" s="28">
        <f>'Bitcoin Data'!C718</f>
        <v>17415.400390999999</v>
      </c>
      <c r="D718" s="26">
        <f>'Bitcoin Data'!K718</f>
        <v>1992.5256634656332</v>
      </c>
      <c r="E718" s="25">
        <f>'Bitcoin Data'!J718</f>
        <v>21143.939452373241</v>
      </c>
      <c r="F718" s="25">
        <f t="shared" si="77"/>
        <v>42.129841985617169</v>
      </c>
      <c r="G718" s="23">
        <f>'Emissions Factors'!$AB$39/1000</f>
        <v>0.49266147344102867</v>
      </c>
      <c r="H718" s="23">
        <f>'Emissions Factors'!$AE$39/1000</f>
        <v>0.32422903788805163</v>
      </c>
      <c r="I718" s="26">
        <f t="shared" si="82"/>
        <v>20755.75002847187</v>
      </c>
      <c r="J718" s="26">
        <f t="shared" si="83"/>
        <v>13659.718133372298</v>
      </c>
      <c r="K718" s="23">
        <f t="shared" si="78"/>
        <v>10.416804364954098</v>
      </c>
      <c r="L718" s="23">
        <f t="shared" si="78"/>
        <v>6.8554791458061928</v>
      </c>
      <c r="M718" s="26">
        <f>K718*'Social Cost of Carbon'!$C$5</f>
        <v>1041.6804364954098</v>
      </c>
      <c r="N718" s="26">
        <f>L718*'Social Cost of Carbon'!$C$5</f>
        <v>685.54791458061925</v>
      </c>
      <c r="O718" s="23">
        <f t="shared" si="79"/>
        <v>5.9813751800603658E-2</v>
      </c>
      <c r="P718" s="23">
        <f t="shared" si="80"/>
        <v>3.9364464737480252E-2</v>
      </c>
      <c r="Q718" s="27"/>
    </row>
    <row r="719" spans="1:17" x14ac:dyDescent="0.25">
      <c r="A719" s="24">
        <f t="shared" si="81"/>
        <v>2017</v>
      </c>
      <c r="B719" s="32">
        <v>43082</v>
      </c>
      <c r="C719" s="28">
        <f>'Bitcoin Data'!C719</f>
        <v>16408.199218999998</v>
      </c>
      <c r="D719" s="26">
        <f>'Bitcoin Data'!K719</f>
        <v>2280.3173918472526</v>
      </c>
      <c r="E719" s="25">
        <f>'Bitcoin Data'!J719</f>
        <v>18366.229818189451</v>
      </c>
      <c r="F719" s="25">
        <f t="shared" si="77"/>
        <v>41.880833277081003</v>
      </c>
      <c r="G719" s="23">
        <f>'Emissions Factors'!$AB$39/1000</f>
        <v>0.49266147344102867</v>
      </c>
      <c r="H719" s="23">
        <f>'Emissions Factors'!$AE$39/1000</f>
        <v>0.32422903788805163</v>
      </c>
      <c r="I719" s="26">
        <f t="shared" si="82"/>
        <v>20633.073031224794</v>
      </c>
      <c r="J719" s="26">
        <f t="shared" si="83"/>
        <v>13578.982279377869</v>
      </c>
      <c r="K719" s="23">
        <f t="shared" si="78"/>
        <v>9.0483338437857714</v>
      </c>
      <c r="L719" s="23">
        <f t="shared" si="78"/>
        <v>5.9548650235824114</v>
      </c>
      <c r="M719" s="26">
        <f>K719*'Social Cost of Carbon'!$C$5</f>
        <v>904.83338437857719</v>
      </c>
      <c r="N719" s="26">
        <f>L719*'Social Cost of Carbon'!$C$5</f>
        <v>595.48650235824118</v>
      </c>
      <c r="O719" s="23">
        <f t="shared" si="79"/>
        <v>5.5145197367595253E-2</v>
      </c>
      <c r="P719" s="23">
        <f t="shared" si="80"/>
        <v>3.6292008306962359E-2</v>
      </c>
      <c r="Q719" s="27"/>
    </row>
    <row r="720" spans="1:17" x14ac:dyDescent="0.25">
      <c r="A720" s="24">
        <f t="shared" si="81"/>
        <v>2017</v>
      </c>
      <c r="B720" s="32">
        <v>43083</v>
      </c>
      <c r="C720" s="28">
        <f>'Bitcoin Data'!C720</f>
        <v>16564</v>
      </c>
      <c r="D720" s="26">
        <f>'Bitcoin Data'!K720</f>
        <v>2322.8776710768043</v>
      </c>
      <c r="E720" s="25">
        <f>'Bitcoin Data'!J720</f>
        <v>16461.547156968882</v>
      </c>
      <c r="F720" s="25">
        <f t="shared" si="77"/>
        <v>38.238160322300864</v>
      </c>
      <c r="G720" s="23">
        <f>'Emissions Factors'!$AB$39/1000</f>
        <v>0.49266147344102867</v>
      </c>
      <c r="H720" s="23">
        <f>'Emissions Factors'!$AE$39/1000</f>
        <v>0.32422903788805163</v>
      </c>
      <c r="I720" s="26">
        <f t="shared" si="82"/>
        <v>18838.468406059026</v>
      </c>
      <c r="J720" s="26">
        <f t="shared" si="83"/>
        <v>12397.921931908681</v>
      </c>
      <c r="K720" s="23">
        <f t="shared" si="78"/>
        <v>8.1099700774712655</v>
      </c>
      <c r="L720" s="23">
        <f t="shared" si="78"/>
        <v>5.3373115968528122</v>
      </c>
      <c r="M720" s="26">
        <f>K720*'Social Cost of Carbon'!$C$5</f>
        <v>810.99700774712653</v>
      </c>
      <c r="N720" s="26">
        <f>L720*'Social Cost of Carbon'!$C$5</f>
        <v>533.73115968528123</v>
      </c>
      <c r="O720" s="23">
        <f t="shared" si="79"/>
        <v>4.8961422829457049E-2</v>
      </c>
      <c r="P720" s="23">
        <f t="shared" si="80"/>
        <v>3.2222359314494159E-2</v>
      </c>
      <c r="Q720" s="27"/>
    </row>
    <row r="721" spans="1:17" x14ac:dyDescent="0.25">
      <c r="A721" s="24">
        <f t="shared" si="81"/>
        <v>2017</v>
      </c>
      <c r="B721" s="32">
        <v>43084</v>
      </c>
      <c r="C721" s="28">
        <f>'Bitcoin Data'!C721</f>
        <v>17706.900390999999</v>
      </c>
      <c r="D721" s="26">
        <f>'Bitcoin Data'!K721</f>
        <v>2108.5708344404538</v>
      </c>
      <c r="E721" s="25">
        <f>'Bitcoin Data'!J721</f>
        <v>18339.390582473392</v>
      </c>
      <c r="F721" s="25">
        <f t="shared" si="77"/>
        <v>38.669904103615323</v>
      </c>
      <c r="G721" s="23">
        <f>'Emissions Factors'!$AB$39/1000</f>
        <v>0.49266147344102867</v>
      </c>
      <c r="H721" s="23">
        <f>'Emissions Factors'!$AE$39/1000</f>
        <v>0.32422903788805163</v>
      </c>
      <c r="I721" s="26">
        <f t="shared" si="82"/>
        <v>19051.171933510406</v>
      </c>
      <c r="J721" s="26">
        <f t="shared" si="83"/>
        <v>12537.905802738416</v>
      </c>
      <c r="K721" s="23">
        <f t="shared" si="78"/>
        <v>9.0351111863718678</v>
      </c>
      <c r="L721" s="23">
        <f t="shared" si="78"/>
        <v>5.9461629640085434</v>
      </c>
      <c r="M721" s="26">
        <f>K721*'Social Cost of Carbon'!$C$5</f>
        <v>903.51111863718677</v>
      </c>
      <c r="N721" s="26">
        <f>L721*'Social Cost of Carbon'!$C$5</f>
        <v>594.61629640085437</v>
      </c>
      <c r="O721" s="23">
        <f t="shared" si="79"/>
        <v>5.1025933318991287E-2</v>
      </c>
      <c r="P721" s="23">
        <f t="shared" si="80"/>
        <v>3.3581049380222633E-2</v>
      </c>
      <c r="Q721" s="27"/>
    </row>
    <row r="722" spans="1:17" x14ac:dyDescent="0.25">
      <c r="A722" s="24">
        <f t="shared" si="81"/>
        <v>2017</v>
      </c>
      <c r="B722" s="32">
        <v>43085</v>
      </c>
      <c r="C722" s="28">
        <f>'Bitcoin Data'!C722</f>
        <v>19497.400390999999</v>
      </c>
      <c r="D722" s="26">
        <f>'Bitcoin Data'!K722</f>
        <v>2141.8878953411513</v>
      </c>
      <c r="E722" s="25">
        <f>'Bitcoin Data'!J722</f>
        <v>19521.746825350467</v>
      </c>
      <c r="F722" s="25">
        <f t="shared" si="77"/>
        <v>41.813393221132714</v>
      </c>
      <c r="G722" s="23">
        <f>'Emissions Factors'!$AB$39/1000</f>
        <v>0.49266147344102867</v>
      </c>
      <c r="H722" s="23">
        <f>'Emissions Factors'!$AE$39/1000</f>
        <v>0.32422903788805163</v>
      </c>
      <c r="I722" s="26">
        <f t="shared" si="82"/>
        <v>20599.847913892361</v>
      </c>
      <c r="J722" s="26">
        <f t="shared" si="83"/>
        <v>13557.116254922639</v>
      </c>
      <c r="K722" s="23">
        <f t="shared" si="78"/>
        <v>9.6176125551198854</v>
      </c>
      <c r="L722" s="23">
        <f t="shared" si="78"/>
        <v>6.3295171910775077</v>
      </c>
      <c r="M722" s="26">
        <f>K722*'Social Cost of Carbon'!$C$5</f>
        <v>961.76125551198857</v>
      </c>
      <c r="N722" s="26">
        <f>L722*'Social Cost of Carbon'!$C$5</f>
        <v>632.95171910775082</v>
      </c>
      <c r="O722" s="23">
        <f t="shared" si="79"/>
        <v>4.9327666059314122E-2</v>
      </c>
      <c r="P722" s="23">
        <f t="shared" si="80"/>
        <v>3.2463390319456192E-2</v>
      </c>
      <c r="Q722" s="27"/>
    </row>
    <row r="723" spans="1:17" x14ac:dyDescent="0.25">
      <c r="A723" s="24">
        <f t="shared" si="81"/>
        <v>2017</v>
      </c>
      <c r="B723" s="32">
        <v>43086</v>
      </c>
      <c r="C723" s="28">
        <f>'Bitcoin Data'!C723</f>
        <v>19140.800781000002</v>
      </c>
      <c r="D723" s="26">
        <f>'Bitcoin Data'!K723</f>
        <v>2322.4456584912241</v>
      </c>
      <c r="E723" s="25">
        <f>'Bitcoin Data'!J723</f>
        <v>20842.816312393716</v>
      </c>
      <c r="F723" s="25">
        <f t="shared" si="77"/>
        <v>48.406308255448849</v>
      </c>
      <c r="G723" s="23">
        <f>'Emissions Factors'!$AB$39/1000</f>
        <v>0.49266147344102867</v>
      </c>
      <c r="H723" s="23">
        <f>'Emissions Factors'!$AE$39/1000</f>
        <v>0.32422903788805163</v>
      </c>
      <c r="I723" s="26">
        <f t="shared" si="82"/>
        <v>23847.923148970061</v>
      </c>
      <c r="J723" s="26">
        <f t="shared" si="83"/>
        <v>15694.730753376632</v>
      </c>
      <c r="K723" s="23">
        <f t="shared" si="78"/>
        <v>10.268452595124597</v>
      </c>
      <c r="L723" s="23">
        <f t="shared" si="78"/>
        <v>6.7578462798448022</v>
      </c>
      <c r="M723" s="26">
        <f>K723*'Social Cost of Carbon'!$C$5</f>
        <v>1026.8452595124597</v>
      </c>
      <c r="N723" s="26">
        <f>L723*'Social Cost of Carbon'!$C$5</f>
        <v>675.78462798448027</v>
      </c>
      <c r="O723" s="23">
        <f t="shared" si="79"/>
        <v>5.3646933127884149E-2</v>
      </c>
      <c r="P723" s="23">
        <f t="shared" si="80"/>
        <v>3.5305974693352102E-2</v>
      </c>
      <c r="Q723" s="27"/>
    </row>
    <row r="724" spans="1:17" x14ac:dyDescent="0.25">
      <c r="A724" s="24">
        <f t="shared" si="81"/>
        <v>2017</v>
      </c>
      <c r="B724" s="32">
        <v>43087</v>
      </c>
      <c r="C724" s="28">
        <f>'Bitcoin Data'!C724</f>
        <v>19114.199218999998</v>
      </c>
      <c r="D724" s="26">
        <f>'Bitcoin Data'!K724</f>
        <v>2258.609397083665</v>
      </c>
      <c r="E724" s="25">
        <f>'Bitcoin Data'!J724</f>
        <v>16477.22904074609</v>
      </c>
      <c r="F724" s="25">
        <f t="shared" si="77"/>
        <v>37.215624349328976</v>
      </c>
      <c r="G724" s="23">
        <f>'Emissions Factors'!$AB$39/1000</f>
        <v>0.49266147344102867</v>
      </c>
      <c r="H724" s="23">
        <f>'Emissions Factors'!$AE$39/1000</f>
        <v>0.32422903788805163</v>
      </c>
      <c r="I724" s="26">
        <f t="shared" si="82"/>
        <v>18334.704326968236</v>
      </c>
      <c r="J724" s="26">
        <f t="shared" si="83"/>
        <v>12066.386077186082</v>
      </c>
      <c r="K724" s="23">
        <f t="shared" si="78"/>
        <v>8.1176959374392759</v>
      </c>
      <c r="L724" s="23">
        <f t="shared" si="78"/>
        <v>5.3423961189421689</v>
      </c>
      <c r="M724" s="26">
        <f>K724*'Social Cost of Carbon'!$C$5</f>
        <v>811.76959374392754</v>
      </c>
      <c r="N724" s="26">
        <f>L724*'Social Cost of Carbon'!$C$5</f>
        <v>534.23961189421686</v>
      </c>
      <c r="O724" s="23">
        <f t="shared" si="79"/>
        <v>4.2469453438415981E-2</v>
      </c>
      <c r="P724" s="23">
        <f t="shared" si="80"/>
        <v>2.7949881958076964E-2</v>
      </c>
      <c r="Q724" s="27"/>
    </row>
    <row r="725" spans="1:17" x14ac:dyDescent="0.25">
      <c r="A725" s="24">
        <f t="shared" si="81"/>
        <v>2017</v>
      </c>
      <c r="B725" s="32">
        <v>43088</v>
      </c>
      <c r="C725" s="28">
        <f>'Bitcoin Data'!C725</f>
        <v>17776.699218999998</v>
      </c>
      <c r="D725" s="26">
        <f>'Bitcoin Data'!K725</f>
        <v>1759.4079452628787</v>
      </c>
      <c r="E725" s="25">
        <f>'Bitcoin Data'!J725</f>
        <v>20536.968299346496</v>
      </c>
      <c r="F725" s="25">
        <f t="shared" si="77"/>
        <v>36.132905197482096</v>
      </c>
      <c r="G725" s="23">
        <f>'Emissions Factors'!$AB$39/1000</f>
        <v>0.49266147344102867</v>
      </c>
      <c r="H725" s="23">
        <f>'Emissions Factors'!$AE$39/1000</f>
        <v>0.32422903788805163</v>
      </c>
      <c r="I725" s="26">
        <f t="shared" si="82"/>
        <v>17801.290314296533</v>
      </c>
      <c r="J725" s="26">
        <f t="shared" si="83"/>
        <v>11715.337088279799</v>
      </c>
      <c r="K725" s="23">
        <f t="shared" si="78"/>
        <v>10.117773062367741</v>
      </c>
      <c r="L725" s="23">
        <f t="shared" si="78"/>
        <v>6.6586814728345294</v>
      </c>
      <c r="M725" s="26">
        <f>K725*'Social Cost of Carbon'!$C$5</f>
        <v>1011.7773062367741</v>
      </c>
      <c r="N725" s="26">
        <f>L725*'Social Cost of Carbon'!$C$5</f>
        <v>665.86814728345291</v>
      </c>
      <c r="O725" s="23">
        <f t="shared" si="79"/>
        <v>5.6915926504250661E-2</v>
      </c>
      <c r="P725" s="23">
        <f t="shared" si="80"/>
        <v>3.7457355782437002E-2</v>
      </c>
      <c r="Q725" s="27"/>
    </row>
    <row r="726" spans="1:17" x14ac:dyDescent="0.25">
      <c r="A726" s="24">
        <f t="shared" si="81"/>
        <v>2017</v>
      </c>
      <c r="B726" s="32">
        <v>43089</v>
      </c>
      <c r="C726" s="28">
        <f>'Bitcoin Data'!C726</f>
        <v>16624.599609000001</v>
      </c>
      <c r="D726" s="26">
        <f>'Bitcoin Data'!K726</f>
        <v>1703.1934877896176</v>
      </c>
      <c r="E726" s="25">
        <f>'Bitcoin Data'!J726</f>
        <v>20579.77470642389</v>
      </c>
      <c r="F726" s="25">
        <f t="shared" si="77"/>
        <v>35.051338260158658</v>
      </c>
      <c r="G726" s="23">
        <f>'Emissions Factors'!$AB$39/1000</f>
        <v>0.49266147344102867</v>
      </c>
      <c r="H726" s="23">
        <f>'Emissions Factors'!$AE$39/1000</f>
        <v>0.32422903788805163</v>
      </c>
      <c r="I726" s="26">
        <f t="shared" si="82"/>
        <v>17268.443953329665</v>
      </c>
      <c r="J726" s="26">
        <f t="shared" si="83"/>
        <v>11364.661680779895</v>
      </c>
      <c r="K726" s="23">
        <f t="shared" si="78"/>
        <v>10.138862129951207</v>
      </c>
      <c r="L726" s="23">
        <f t="shared" si="78"/>
        <v>6.6725605530166776</v>
      </c>
      <c r="M726" s="26">
        <f>K726*'Social Cost of Carbon'!$C$5</f>
        <v>1013.8862129951207</v>
      </c>
      <c r="N726" s="26">
        <f>L726*'Social Cost of Carbon'!$C$5</f>
        <v>667.25605530166774</v>
      </c>
      <c r="O726" s="23">
        <f t="shared" si="79"/>
        <v>6.0987105665163611E-2</v>
      </c>
      <c r="P726" s="23">
        <f t="shared" si="80"/>
        <v>4.0136669212799431E-2</v>
      </c>
      <c r="Q726" s="27"/>
    </row>
    <row r="727" spans="1:17" x14ac:dyDescent="0.25">
      <c r="A727" s="24">
        <f t="shared" si="81"/>
        <v>2017</v>
      </c>
      <c r="B727" s="32">
        <v>43090</v>
      </c>
      <c r="C727" s="28">
        <f>'Bitcoin Data'!C727</f>
        <v>15802.900390999999</v>
      </c>
      <c r="D727" s="26">
        <f>'Bitcoin Data'!K727</f>
        <v>1632.4287186533911</v>
      </c>
      <c r="E727" s="25">
        <f>'Bitcoin Data'!J727</f>
        <v>25199.669443734507</v>
      </c>
      <c r="F727" s="25">
        <f t="shared" si="77"/>
        <v>41.136664100524534</v>
      </c>
      <c r="G727" s="23">
        <f>'Emissions Factors'!$AB$39/1000</f>
        <v>0.49266147344102867</v>
      </c>
      <c r="H727" s="23">
        <f>'Emissions Factors'!$AE$39/1000</f>
        <v>0.32422903788805163</v>
      </c>
      <c r="I727" s="26">
        <f t="shared" si="82"/>
        <v>20266.449548213084</v>
      </c>
      <c r="J727" s="26">
        <f t="shared" si="83"/>
        <v>13337.701023237021</v>
      </c>
      <c r="K727" s="23">
        <f t="shared" si="78"/>
        <v>12.41490627837711</v>
      </c>
      <c r="L727" s="23">
        <f t="shared" si="78"/>
        <v>8.1704645788389723</v>
      </c>
      <c r="M727" s="26">
        <f>K727*'Social Cost of Carbon'!$C$5</f>
        <v>1241.4906278377109</v>
      </c>
      <c r="N727" s="26">
        <f>L727*'Social Cost of Carbon'!$C$5</f>
        <v>817.04645788389723</v>
      </c>
      <c r="O727" s="23">
        <f t="shared" si="79"/>
        <v>7.8560934836035504E-2</v>
      </c>
      <c r="P727" s="23">
        <f t="shared" si="80"/>
        <v>5.1702310187895513E-2</v>
      </c>
      <c r="Q727" s="27"/>
    </row>
    <row r="728" spans="1:17" x14ac:dyDescent="0.25">
      <c r="A728" s="24">
        <f t="shared" si="81"/>
        <v>2017</v>
      </c>
      <c r="B728" s="32">
        <v>43091</v>
      </c>
      <c r="C728" s="28">
        <f>'Bitcoin Data'!C728</f>
        <v>13831.799805000001</v>
      </c>
      <c r="D728" s="26">
        <f>'Bitcoin Data'!K728</f>
        <v>1947.7346240662755</v>
      </c>
      <c r="E728" s="25">
        <f>'Bitcoin Data'!J728</f>
        <v>18929.933466532704</v>
      </c>
      <c r="F728" s="25">
        <f t="shared" si="77"/>
        <v>36.870486844036684</v>
      </c>
      <c r="G728" s="23">
        <f>'Emissions Factors'!$AB$39/1000</f>
        <v>0.49266147344102867</v>
      </c>
      <c r="H728" s="23">
        <f>'Emissions Factors'!$AE$39/1000</f>
        <v>0.32422903788805163</v>
      </c>
      <c r="I728" s="26">
        <f t="shared" si="82"/>
        <v>18164.668375071178</v>
      </c>
      <c r="J728" s="26">
        <f t="shared" si="83"/>
        <v>11954.482475906079</v>
      </c>
      <c r="K728" s="23">
        <f t="shared" si="78"/>
        <v>9.3260489137626408</v>
      </c>
      <c r="L728" s="23">
        <f t="shared" si="78"/>
        <v>6.137634115138729</v>
      </c>
      <c r="M728" s="26">
        <f>K728*'Social Cost of Carbon'!$C$5</f>
        <v>932.60489137626405</v>
      </c>
      <c r="N728" s="26">
        <f>L728*'Social Cost of Carbon'!$C$5</f>
        <v>613.76341151387294</v>
      </c>
      <c r="O728" s="23">
        <f t="shared" si="79"/>
        <v>6.7424695594505396E-2</v>
      </c>
      <c r="P728" s="23">
        <f t="shared" si="80"/>
        <v>4.4373358504798927E-2</v>
      </c>
      <c r="Q728" s="27"/>
    </row>
    <row r="729" spans="1:17" x14ac:dyDescent="0.25">
      <c r="A729" s="24">
        <f t="shared" si="81"/>
        <v>2017</v>
      </c>
      <c r="B729" s="32">
        <v>43092</v>
      </c>
      <c r="C729" s="28">
        <f>'Bitcoin Data'!C729</f>
        <v>14699.200194999999</v>
      </c>
      <c r="D729" s="26">
        <f>'Bitcoin Data'!K729</f>
        <v>1735.0700985887984</v>
      </c>
      <c r="E729" s="25">
        <f>'Bitcoin Data'!J729</f>
        <v>23225.086168615075</v>
      </c>
      <c r="F729" s="25">
        <f t="shared" si="77"/>
        <v>40.29715254831229</v>
      </c>
      <c r="G729" s="23">
        <f>'Emissions Factors'!$AB$39/1000</f>
        <v>0.49266147344102867</v>
      </c>
      <c r="H729" s="23">
        <f>'Emissions Factors'!$AE$39/1000</f>
        <v>0.32422903788805163</v>
      </c>
      <c r="I729" s="26">
        <f t="shared" si="82"/>
        <v>19852.854549929438</v>
      </c>
      <c r="J729" s="26">
        <f t="shared" si="83"/>
        <v>13065.507000367343</v>
      </c>
      <c r="K729" s="23">
        <f t="shared" si="78"/>
        <v>11.442105172624759</v>
      </c>
      <c r="L729" s="23">
        <f t="shared" si="78"/>
        <v>7.5302473433171606</v>
      </c>
      <c r="M729" s="26">
        <f>K729*'Social Cost of Carbon'!$C$5</f>
        <v>1144.2105172624758</v>
      </c>
      <c r="N729" s="26">
        <f>L729*'Social Cost of Carbon'!$C$5</f>
        <v>753.0247343317161</v>
      </c>
      <c r="O729" s="23">
        <f t="shared" si="79"/>
        <v>7.7841685403514965E-2</v>
      </c>
      <c r="P729" s="23">
        <f t="shared" si="80"/>
        <v>5.1228959694545891E-2</v>
      </c>
      <c r="Q729" s="27"/>
    </row>
    <row r="730" spans="1:17" x14ac:dyDescent="0.25">
      <c r="A730" s="24">
        <f t="shared" si="81"/>
        <v>2017</v>
      </c>
      <c r="B730" s="32">
        <v>43093</v>
      </c>
      <c r="C730" s="28">
        <f>'Bitcoin Data'!C730</f>
        <v>13925.799805000001</v>
      </c>
      <c r="D730" s="26">
        <f>'Bitcoin Data'!K730</f>
        <v>1908.2159296973089</v>
      </c>
      <c r="E730" s="25">
        <f>'Bitcoin Data'!J730</f>
        <v>18745.788919410799</v>
      </c>
      <c r="F730" s="25">
        <f t="shared" si="77"/>
        <v>35.771013030762994</v>
      </c>
      <c r="G730" s="23">
        <f>'Emissions Factors'!$AB$39/1000</f>
        <v>0.49266147344102867</v>
      </c>
      <c r="H730" s="23">
        <f>'Emissions Factors'!$AE$39/1000</f>
        <v>0.32422903788805163</v>
      </c>
      <c r="I730" s="26">
        <f t="shared" si="82"/>
        <v>17622.999986213934</v>
      </c>
      <c r="J730" s="26">
        <f t="shared" si="83"/>
        <v>11598.001139245243</v>
      </c>
      <c r="K730" s="23">
        <f t="shared" si="78"/>
        <v>9.2353279898514344</v>
      </c>
      <c r="L730" s="23">
        <f t="shared" si="78"/>
        <v>6.0779291057930624</v>
      </c>
      <c r="M730" s="26">
        <f>K730*'Social Cost of Carbon'!$C$5</f>
        <v>923.53279898514347</v>
      </c>
      <c r="N730" s="26">
        <f>L730*'Social Cost of Carbon'!$C$5</f>
        <v>607.79291057930629</v>
      </c>
      <c r="O730" s="23">
        <f t="shared" si="79"/>
        <v>6.631811543445805E-2</v>
      </c>
      <c r="P730" s="23">
        <f t="shared" si="80"/>
        <v>4.3645098959492493E-2</v>
      </c>
      <c r="Q730" s="27"/>
    </row>
    <row r="731" spans="1:17" x14ac:dyDescent="0.25">
      <c r="A731" s="24">
        <f t="shared" si="81"/>
        <v>2017</v>
      </c>
      <c r="B731" s="32">
        <v>43094</v>
      </c>
      <c r="C731" s="28">
        <f>'Bitcoin Data'!C731</f>
        <v>14026.599609000001</v>
      </c>
      <c r="D731" s="26">
        <f>'Bitcoin Data'!K731</f>
        <v>1675.1496489998519</v>
      </c>
      <c r="E731" s="25">
        <f>'Bitcoin Data'!J731</f>
        <v>22449.098435639989</v>
      </c>
      <c r="F731" s="25">
        <f t="shared" si="77"/>
        <v>37.605599364825451</v>
      </c>
      <c r="G731" s="23">
        <f>'Emissions Factors'!$AB$39/1000</f>
        <v>0.49266147344102867</v>
      </c>
      <c r="H731" s="23">
        <f>'Emissions Factors'!$AE$39/1000</f>
        <v>0.32422903788805163</v>
      </c>
      <c r="I731" s="26">
        <f t="shared" si="82"/>
        <v>18526.829992707921</v>
      </c>
      <c r="J731" s="26">
        <f t="shared" si="83"/>
        <v>12192.827301260882</v>
      </c>
      <c r="K731" s="23">
        <f t="shared" si="78"/>
        <v>11.059805912725089</v>
      </c>
      <c r="L731" s="23">
        <f t="shared" si="78"/>
        <v>7.278649587241719</v>
      </c>
      <c r="M731" s="26">
        <f>K731*'Social Cost of Carbon'!$C$5</f>
        <v>1105.9805912725089</v>
      </c>
      <c r="N731" s="26">
        <f>L731*'Social Cost of Carbon'!$C$5</f>
        <v>727.86495872417186</v>
      </c>
      <c r="O731" s="23">
        <f t="shared" si="79"/>
        <v>7.8848803138493351E-2</v>
      </c>
      <c r="P731" s="23">
        <f t="shared" si="80"/>
        <v>5.189176129738144E-2</v>
      </c>
      <c r="Q731" s="27"/>
    </row>
    <row r="732" spans="1:17" x14ac:dyDescent="0.25">
      <c r="A732" s="24">
        <f t="shared" si="81"/>
        <v>2017</v>
      </c>
      <c r="B732" s="32">
        <v>43095</v>
      </c>
      <c r="C732" s="28">
        <f>'Bitcoin Data'!C732</f>
        <v>16099.799805000001</v>
      </c>
      <c r="D732" s="26">
        <f>'Bitcoin Data'!K732</f>
        <v>1790.9192825112132</v>
      </c>
      <c r="E732" s="25">
        <f>'Bitcoin Data'!J732</f>
        <v>23055.760707100697</v>
      </c>
      <c r="F732" s="25">
        <f t="shared" si="77"/>
        <v>41.291006423311003</v>
      </c>
      <c r="G732" s="23">
        <f>'Emissions Factors'!$AB$39/1000</f>
        <v>0.49266147344102867</v>
      </c>
      <c r="H732" s="23">
        <f>'Emissions Factors'!$AE$39/1000</f>
        <v>0.32422903788805163</v>
      </c>
      <c r="I732" s="26">
        <f t="shared" si="82"/>
        <v>20342.488064371377</v>
      </c>
      <c r="J732" s="26">
        <f t="shared" si="83"/>
        <v>13387.743286059485</v>
      </c>
      <c r="K732" s="23">
        <f t="shared" si="78"/>
        <v>11.358685041264003</v>
      </c>
      <c r="L732" s="23">
        <f t="shared" si="78"/>
        <v>7.4753471118404038</v>
      </c>
      <c r="M732" s="26">
        <f>K732*'Social Cost of Carbon'!$C$5</f>
        <v>1135.8685041264002</v>
      </c>
      <c r="N732" s="26">
        <f>L732*'Social Cost of Carbon'!$C$5</f>
        <v>747.53471118404036</v>
      </c>
      <c r="O732" s="23">
        <f t="shared" si="79"/>
        <v>7.0551716038956061E-2</v>
      </c>
      <c r="P732" s="23">
        <f t="shared" si="80"/>
        <v>4.6431304751496587E-2</v>
      </c>
      <c r="Q732" s="27"/>
    </row>
    <row r="733" spans="1:17" x14ac:dyDescent="0.25">
      <c r="A733" s="24">
        <f t="shared" si="81"/>
        <v>2017</v>
      </c>
      <c r="B733" s="32">
        <v>43096</v>
      </c>
      <c r="C733" s="28">
        <f>'Bitcoin Data'!C733</f>
        <v>15838.5</v>
      </c>
      <c r="D733" s="26">
        <f>'Bitcoin Data'!K733</f>
        <v>1944.4412385887567</v>
      </c>
      <c r="E733" s="25">
        <f>'Bitcoin Data'!J733</f>
        <v>20271.646058609731</v>
      </c>
      <c r="F733" s="25">
        <f t="shared" si="77"/>
        <v>39.417024570435991</v>
      </c>
      <c r="G733" s="23">
        <f>'Emissions Factors'!$AB$39/1000</f>
        <v>0.49266147344102867</v>
      </c>
      <c r="H733" s="23">
        <f>'Emissions Factors'!$AE$39/1000</f>
        <v>0.32422903788805163</v>
      </c>
      <c r="I733" s="26">
        <f t="shared" si="82"/>
        <v>19419.249403532227</v>
      </c>
      <c r="J733" s="26">
        <f t="shared" si="83"/>
        <v>12780.143952882152</v>
      </c>
      <c r="K733" s="23">
        <f t="shared" si="78"/>
        <v>9.9870590163096917</v>
      </c>
      <c r="L733" s="23">
        <f t="shared" si="78"/>
        <v>6.5726562979901475</v>
      </c>
      <c r="M733" s="26">
        <f>K733*'Social Cost of Carbon'!$C$5</f>
        <v>998.70590163096915</v>
      </c>
      <c r="N733" s="26">
        <f>L733*'Social Cost of Carbon'!$C$5</f>
        <v>657.26562979901473</v>
      </c>
      <c r="O733" s="23">
        <f t="shared" si="79"/>
        <v>6.3055586174888351E-2</v>
      </c>
      <c r="P733" s="23">
        <f t="shared" si="80"/>
        <v>4.1497972017489962E-2</v>
      </c>
      <c r="Q733" s="27"/>
    </row>
    <row r="734" spans="1:17" x14ac:dyDescent="0.25">
      <c r="A734" s="24">
        <f t="shared" si="81"/>
        <v>2017</v>
      </c>
      <c r="B734" s="32">
        <v>43097</v>
      </c>
      <c r="C734" s="28">
        <f>'Bitcoin Data'!C734</f>
        <v>14606.5</v>
      </c>
      <c r="D734" s="26">
        <f>'Bitcoin Data'!K734</f>
        <v>1865.2849740932641</v>
      </c>
      <c r="E734" s="25">
        <f>'Bitcoin Data'!J734</f>
        <v>23388.535115191178</v>
      </c>
      <c r="F734" s="25">
        <f t="shared" si="77"/>
        <v>43.626283116418769</v>
      </c>
      <c r="G734" s="23">
        <f>'Emissions Factors'!$AB$39/1000</f>
        <v>0.49266147344102867</v>
      </c>
      <c r="H734" s="23">
        <f>'Emissions Factors'!$AE$39/1000</f>
        <v>0.32422903788805163</v>
      </c>
      <c r="I734" s="26">
        <f t="shared" si="82"/>
        <v>21492.988920890344</v>
      </c>
      <c r="J734" s="26">
        <f t="shared" si="83"/>
        <v>14144.907801468207</v>
      </c>
      <c r="K734" s="23">
        <f t="shared" si="78"/>
        <v>11.522630171477326</v>
      </c>
      <c r="L734" s="23">
        <f t="shared" si="78"/>
        <v>7.5832422380093467</v>
      </c>
      <c r="M734" s="26">
        <f>K734*'Social Cost of Carbon'!$C$5</f>
        <v>1152.2630171477326</v>
      </c>
      <c r="N734" s="26">
        <f>L734*'Social Cost of Carbon'!$C$5</f>
        <v>758.32422380093465</v>
      </c>
      <c r="O734" s="23">
        <f t="shared" si="79"/>
        <v>7.8887003535941719E-2</v>
      </c>
      <c r="P734" s="23">
        <f t="shared" si="80"/>
        <v>5.1916901639744953E-2</v>
      </c>
      <c r="Q734" s="27"/>
    </row>
    <row r="735" spans="1:17" x14ac:dyDescent="0.25">
      <c r="A735" s="24">
        <f t="shared" si="81"/>
        <v>2017</v>
      </c>
      <c r="B735" s="32">
        <v>43098</v>
      </c>
      <c r="C735" s="28">
        <f>'Bitcoin Data'!C735</f>
        <v>14656.200194999999</v>
      </c>
      <c r="D735" s="26">
        <f>'Bitcoin Data'!K735</f>
        <v>2074.0464856434569</v>
      </c>
      <c r="E735" s="25">
        <f>'Bitcoin Data'!J735</f>
        <v>18729.656714410652</v>
      </c>
      <c r="F735" s="25">
        <f t="shared" si="77"/>
        <v>38.846178685831788</v>
      </c>
      <c r="G735" s="23">
        <f>'Emissions Factors'!$AB$39/1000</f>
        <v>0.49266147344102867</v>
      </c>
      <c r="H735" s="23">
        <f>'Emissions Factors'!$AE$39/1000</f>
        <v>0.32422903788805163</v>
      </c>
      <c r="I735" s="26">
        <f t="shared" si="82"/>
        <v>19138.015628915371</v>
      </c>
      <c r="J735" s="26">
        <f t="shared" si="83"/>
        <v>12595.059140934578</v>
      </c>
      <c r="K735" s="23">
        <f t="shared" si="78"/>
        <v>9.2273802739662081</v>
      </c>
      <c r="L735" s="23">
        <f t="shared" si="78"/>
        <v>6.072698576486852</v>
      </c>
      <c r="M735" s="26">
        <f>K735*'Social Cost of Carbon'!$C$5</f>
        <v>922.73802739662085</v>
      </c>
      <c r="N735" s="26">
        <f>L735*'Social Cost of Carbon'!$C$5</f>
        <v>607.26985764868516</v>
      </c>
      <c r="O735" s="23">
        <f t="shared" si="79"/>
        <v>6.2958885326321851E-2</v>
      </c>
      <c r="P735" s="23">
        <f t="shared" si="80"/>
        <v>4.1434331516285977E-2</v>
      </c>
      <c r="Q735" s="27"/>
    </row>
    <row r="736" spans="1:17" x14ac:dyDescent="0.25">
      <c r="A736" s="24">
        <f t="shared" si="81"/>
        <v>2017</v>
      </c>
      <c r="B736" s="32">
        <v>43099</v>
      </c>
      <c r="C736" s="28">
        <f>'Bitcoin Data'!C736</f>
        <v>12952.200194999999</v>
      </c>
      <c r="D736" s="26">
        <f>'Bitcoin Data'!K736</f>
        <v>1811.8323746918654</v>
      </c>
      <c r="E736" s="25">
        <f>'Bitcoin Data'!J736</f>
        <v>23761.139123593191</v>
      </c>
      <c r="F736" s="25">
        <f t="shared" si="77"/>
        <v>43.05120112368364</v>
      </c>
      <c r="G736" s="23">
        <f>'Emissions Factors'!$AB$39/1000</f>
        <v>0.49266147344102867</v>
      </c>
      <c r="H736" s="23">
        <f>'Emissions Factors'!$AE$39/1000</f>
        <v>0.32422903788805163</v>
      </c>
      <c r="I736" s="26">
        <f t="shared" si="82"/>
        <v>21209.668179000051</v>
      </c>
      <c r="J736" s="26">
        <f t="shared" si="83"/>
        <v>13958.449520256954</v>
      </c>
      <c r="K736" s="23">
        <f t="shared" si="78"/>
        <v>11.706197811266694</v>
      </c>
      <c r="L736" s="23">
        <f t="shared" si="78"/>
        <v>7.7040512771667631</v>
      </c>
      <c r="M736" s="26">
        <f>K736*'Social Cost of Carbon'!$C$5</f>
        <v>1170.6197811266695</v>
      </c>
      <c r="N736" s="26">
        <f>L736*'Social Cost of Carbon'!$C$5</f>
        <v>770.40512771667636</v>
      </c>
      <c r="O736" s="23">
        <f t="shared" si="79"/>
        <v>9.03799944026938E-2</v>
      </c>
      <c r="P736" s="23">
        <f t="shared" si="80"/>
        <v>5.948063773860441E-2</v>
      </c>
      <c r="Q736" s="27"/>
    </row>
    <row r="737" spans="1:17" x14ac:dyDescent="0.25">
      <c r="A737" s="24">
        <f t="shared" si="81"/>
        <v>2017</v>
      </c>
      <c r="B737" s="32">
        <v>43100</v>
      </c>
      <c r="C737" s="28">
        <f>'Bitcoin Data'!C737</f>
        <v>14156.400390999999</v>
      </c>
      <c r="D737" s="26">
        <f>'Bitcoin Data'!K737</f>
        <v>2051.3657126876124</v>
      </c>
      <c r="E737" s="25">
        <f>'Bitcoin Data'!J737</f>
        <v>20696.485465163634</v>
      </c>
      <c r="F737" s="25">
        <f t="shared" si="77"/>
        <v>42.456060656374206</v>
      </c>
      <c r="G737" s="23">
        <f>'Emissions Factors'!$AB$39/1000</f>
        <v>0.49266147344102867</v>
      </c>
      <c r="H737" s="23">
        <f>'Emissions Factors'!$AE$39/1000</f>
        <v>0.32422903788805163</v>
      </c>
      <c r="I737" s="26">
        <f t="shared" si="82"/>
        <v>20916.465399471006</v>
      </c>
      <c r="J737" s="26">
        <f t="shared" si="83"/>
        <v>13765.487699132971</v>
      </c>
      <c r="K737" s="23">
        <f t="shared" si="78"/>
        <v>10.19636102431835</v>
      </c>
      <c r="L737" s="23">
        <f t="shared" si="78"/>
        <v>6.7104015700340494</v>
      </c>
      <c r="M737" s="26">
        <f>K737*'Social Cost of Carbon'!$C$5</f>
        <v>1019.636102431835</v>
      </c>
      <c r="N737" s="26">
        <f>L737*'Social Cost of Carbon'!$C$5</f>
        <v>671.04015700340494</v>
      </c>
      <c r="O737" s="23">
        <f t="shared" si="79"/>
        <v>7.2026509159777194E-2</v>
      </c>
      <c r="P737" s="23">
        <f t="shared" si="80"/>
        <v>4.7401891615754387E-2</v>
      </c>
      <c r="Q737" s="27"/>
    </row>
    <row r="738" spans="1:17" x14ac:dyDescent="0.25">
      <c r="A738" s="24">
        <f t="shared" si="81"/>
        <v>2018</v>
      </c>
      <c r="B738" s="32">
        <v>43101</v>
      </c>
      <c r="C738" s="28">
        <f>'Bitcoin Data'!C738</f>
        <v>13657.200194999999</v>
      </c>
      <c r="D738" s="26">
        <f>'Bitcoin Data'!K738</f>
        <v>1953.681299688905</v>
      </c>
      <c r="E738" s="25">
        <f>'Bitcoin Data'!J738</f>
        <v>23808.069801791007</v>
      </c>
      <c r="F738" s="25">
        <f t="shared" si="77"/>
        <v>46.51338075344723</v>
      </c>
      <c r="G738" s="23">
        <f>'Emissions Factors'!$AB$39/1000</f>
        <v>0.49266147344102867</v>
      </c>
      <c r="H738" s="23">
        <f>'Emissions Factors'!$AE$39/1000</f>
        <v>0.32422903788805163</v>
      </c>
      <c r="I738" s="26">
        <f t="shared" si="82"/>
        <v>22915.350696716894</v>
      </c>
      <c r="J738" s="26">
        <f t="shared" si="83"/>
        <v>15080.988690610813</v>
      </c>
      <c r="K738" s="23">
        <f t="shared" si="78"/>
        <v>11.729318748337217</v>
      </c>
      <c r="L738" s="23">
        <f t="shared" si="78"/>
        <v>7.7192675658062742</v>
      </c>
      <c r="M738" s="26">
        <f>K738*'Social Cost of Carbon'!$C$5</f>
        <v>1172.9318748337216</v>
      </c>
      <c r="N738" s="26">
        <f>L738*'Social Cost of Carbon'!$C$5</f>
        <v>771.9267565806274</v>
      </c>
      <c r="O738" s="23">
        <f t="shared" si="79"/>
        <v>8.5883772521921475E-2</v>
      </c>
      <c r="P738" s="23">
        <f t="shared" si="80"/>
        <v>5.6521596341776947E-2</v>
      </c>
      <c r="Q738" s="27"/>
    </row>
    <row r="739" spans="1:17" x14ac:dyDescent="0.25">
      <c r="A739" s="24">
        <f t="shared" si="81"/>
        <v>2018</v>
      </c>
      <c r="B739" s="32">
        <v>43102</v>
      </c>
      <c r="C739" s="28">
        <f>'Bitcoin Data'!C739</f>
        <v>14982.099609000001</v>
      </c>
      <c r="D739" s="26">
        <f>'Bitcoin Data'!K739</f>
        <v>2141.2670438734822</v>
      </c>
      <c r="E739" s="25">
        <f>'Bitcoin Data'!J739</f>
        <v>19933.213362229551</v>
      </c>
      <c r="F739" s="25">
        <f t="shared" si="77"/>
        <v>42.68233285104067</v>
      </c>
      <c r="G739" s="23">
        <f>'Emissions Factors'!$AB$39/1000</f>
        <v>0.49266147344102867</v>
      </c>
      <c r="H739" s="23">
        <f>'Emissions Factors'!$AE$39/1000</f>
        <v>0.32422903788805163</v>
      </c>
      <c r="I739" s="26">
        <f t="shared" si="82"/>
        <v>21027.940992294119</v>
      </c>
      <c r="J739" s="26">
        <f t="shared" si="83"/>
        <v>13838.851715110495</v>
      </c>
      <c r="K739" s="23">
        <f t="shared" si="78"/>
        <v>9.8203262654504115</v>
      </c>
      <c r="L739" s="23">
        <f t="shared" si="78"/>
        <v>6.462926590452942</v>
      </c>
      <c r="M739" s="26">
        <f>K739*'Social Cost of Carbon'!$C$5</f>
        <v>982.03262654504113</v>
      </c>
      <c r="N739" s="26">
        <f>L739*'Social Cost of Carbon'!$C$5</f>
        <v>646.29265904529416</v>
      </c>
      <c r="O739" s="23">
        <f t="shared" si="79"/>
        <v>6.5547062973411119E-2</v>
      </c>
      <c r="P739" s="23">
        <f t="shared" si="80"/>
        <v>4.3137655996964216E-2</v>
      </c>
      <c r="Q739" s="27"/>
    </row>
    <row r="740" spans="1:17" x14ac:dyDescent="0.25">
      <c r="A740" s="24">
        <f t="shared" si="81"/>
        <v>2018</v>
      </c>
      <c r="B740" s="32">
        <v>43103</v>
      </c>
      <c r="C740" s="28">
        <f>'Bitcoin Data'!C740</f>
        <v>15201</v>
      </c>
      <c r="D740" s="26">
        <f>'Bitcoin Data'!K740</f>
        <v>1949.9516997101982</v>
      </c>
      <c r="E740" s="25">
        <f>'Bitcoin Data'!J740</f>
        <v>23409.95738423197</v>
      </c>
      <c r="F740" s="25">
        <f t="shared" si="77"/>
        <v>45.648286191526438</v>
      </c>
      <c r="G740" s="23">
        <f>'Emissions Factors'!$AB$39/1000</f>
        <v>0.49266147344102867</v>
      </c>
      <c r="H740" s="23">
        <f>'Emissions Factors'!$AE$39/1000</f>
        <v>0.32422903788805163</v>
      </c>
      <c r="I740" s="26">
        <f t="shared" si="82"/>
        <v>22489.151935175181</v>
      </c>
      <c r="J740" s="26">
        <f t="shared" si="83"/>
        <v>14800.49991311705</v>
      </c>
      <c r="K740" s="23">
        <f t="shared" si="78"/>
        <v>11.533184098107411</v>
      </c>
      <c r="L740" s="23">
        <f t="shared" si="78"/>
        <v>7.5901879596898212</v>
      </c>
      <c r="M740" s="26">
        <f>K740*'Social Cost of Carbon'!$C$5</f>
        <v>1153.3184098107411</v>
      </c>
      <c r="N740" s="26">
        <f>L740*'Social Cost of Carbon'!$C$5</f>
        <v>759.01879596898209</v>
      </c>
      <c r="O740" s="23">
        <f t="shared" si="79"/>
        <v>7.5871219644151111E-2</v>
      </c>
      <c r="P740" s="23">
        <f t="shared" si="80"/>
        <v>4.9932162092558519E-2</v>
      </c>
      <c r="Q740" s="27"/>
    </row>
    <row r="741" spans="1:17" x14ac:dyDescent="0.25">
      <c r="A741" s="24">
        <f t="shared" si="81"/>
        <v>2018</v>
      </c>
      <c r="B741" s="32">
        <v>43104</v>
      </c>
      <c r="C741" s="28">
        <f>'Bitcoin Data'!C741</f>
        <v>15599.200194999999</v>
      </c>
      <c r="D741" s="26">
        <f>'Bitcoin Data'!K741</f>
        <v>2100.7780659503542</v>
      </c>
      <c r="E741" s="25">
        <f>'Bitcoin Data'!J741</f>
        <v>18485.779059682409</v>
      </c>
      <c r="F741" s="25">
        <f t="shared" si="77"/>
        <v>38.834519180585168</v>
      </c>
      <c r="G741" s="23">
        <f>'Emissions Factors'!$AB$39/1000</f>
        <v>0.49266147344102867</v>
      </c>
      <c r="H741" s="23">
        <f>'Emissions Factors'!$AE$39/1000</f>
        <v>0.32422903788805163</v>
      </c>
      <c r="I741" s="26">
        <f t="shared" si="82"/>
        <v>19132.271439880977</v>
      </c>
      <c r="J741" s="26">
        <f t="shared" si="83"/>
        <v>12591.278790766217</v>
      </c>
      <c r="K741" s="23">
        <f t="shared" si="78"/>
        <v>9.1072311492484488</v>
      </c>
      <c r="L741" s="23">
        <f t="shared" si="78"/>
        <v>5.9936263591319197</v>
      </c>
      <c r="M741" s="26">
        <f>K741*'Social Cost of Carbon'!$C$5</f>
        <v>910.72311492484482</v>
      </c>
      <c r="N741" s="26">
        <f>L741*'Social Cost of Carbon'!$C$5</f>
        <v>599.36263591319198</v>
      </c>
      <c r="O741" s="23">
        <f t="shared" si="79"/>
        <v>5.8382680107968501E-2</v>
      </c>
      <c r="P741" s="23">
        <f t="shared" si="80"/>
        <v>3.8422651701418981E-2</v>
      </c>
      <c r="Q741" s="27"/>
    </row>
    <row r="742" spans="1:17" x14ac:dyDescent="0.25">
      <c r="A742" s="24">
        <f t="shared" si="81"/>
        <v>2018</v>
      </c>
      <c r="B742" s="32">
        <v>43105</v>
      </c>
      <c r="C742" s="28">
        <f>'Bitcoin Data'!C742</f>
        <v>17429.5</v>
      </c>
      <c r="D742" s="26">
        <f>'Bitcoin Data'!K742</f>
        <v>1787.0449654023409</v>
      </c>
      <c r="E742" s="25">
        <f>'Bitcoin Data'!J742</f>
        <v>25516.575927549795</v>
      </c>
      <c r="F742" s="25">
        <f t="shared" si="77"/>
        <v>45.599268545634423</v>
      </c>
      <c r="G742" s="23">
        <f>'Emissions Factors'!$AB$39/1000</f>
        <v>0.49266147344102867</v>
      </c>
      <c r="H742" s="23">
        <f>'Emissions Factors'!$AE$39/1000</f>
        <v>0.32422903788805163</v>
      </c>
      <c r="I742" s="26">
        <f t="shared" si="82"/>
        <v>22465.002829525405</v>
      </c>
      <c r="J742" s="26">
        <f t="shared" si="83"/>
        <v>14784.606968949944</v>
      </c>
      <c r="K742" s="23">
        <f t="shared" si="78"/>
        <v>12.571033893636564</v>
      </c>
      <c r="L742" s="23">
        <f t="shared" si="78"/>
        <v>8.2732148631868903</v>
      </c>
      <c r="M742" s="26">
        <f>K742*'Social Cost of Carbon'!$C$5</f>
        <v>1257.1033893636563</v>
      </c>
      <c r="N742" s="26">
        <f>L742*'Social Cost of Carbon'!$C$5</f>
        <v>827.32148631868904</v>
      </c>
      <c r="O742" s="23">
        <f t="shared" si="79"/>
        <v>7.2125040268720061E-2</v>
      </c>
      <c r="P742" s="23">
        <f t="shared" si="80"/>
        <v>4.746673664297249E-2</v>
      </c>
      <c r="Q742" s="27"/>
    </row>
    <row r="743" spans="1:17" x14ac:dyDescent="0.25">
      <c r="A743" s="24">
        <f t="shared" si="81"/>
        <v>2018</v>
      </c>
      <c r="B743" s="32">
        <v>43106</v>
      </c>
      <c r="C743" s="28">
        <f>'Bitcoin Data'!C743</f>
        <v>17527</v>
      </c>
      <c r="D743" s="26">
        <f>'Bitcoin Data'!K743</f>
        <v>2109.9146452078062</v>
      </c>
      <c r="E743" s="25">
        <f>'Bitcoin Data'!J743</f>
        <v>20828.856214284344</v>
      </c>
      <c r="F743" s="25">
        <f t="shared" si="77"/>
        <v>43.94710876944616</v>
      </c>
      <c r="G743" s="23">
        <f>'Emissions Factors'!$AB$39/1000</f>
        <v>0.49266147344102867</v>
      </c>
      <c r="H743" s="23">
        <f>'Emissions Factors'!$AE$39/1000</f>
        <v>0.32422903788805163</v>
      </c>
      <c r="I743" s="26">
        <f t="shared" si="82"/>
        <v>21651.047359828495</v>
      </c>
      <c r="J743" s="26">
        <f t="shared" si="83"/>
        <v>14248.928794279085</v>
      </c>
      <c r="K743" s="23">
        <f t="shared" si="78"/>
        <v>10.261574992620652</v>
      </c>
      <c r="L743" s="23">
        <f t="shared" si="78"/>
        <v>6.7533200106659779</v>
      </c>
      <c r="M743" s="26">
        <f>K743*'Social Cost of Carbon'!$C$5</f>
        <v>1026.1574992620651</v>
      </c>
      <c r="N743" s="26">
        <f>L743*'Social Cost of Carbon'!$C$5</f>
        <v>675.33200106659774</v>
      </c>
      <c r="O743" s="23">
        <f t="shared" si="79"/>
        <v>5.8547241356881677E-2</v>
      </c>
      <c r="P743" s="23">
        <f t="shared" si="80"/>
        <v>3.8530952305962103E-2</v>
      </c>
      <c r="Q743" s="27"/>
    </row>
    <row r="744" spans="1:17" x14ac:dyDescent="0.25">
      <c r="A744" s="24">
        <f t="shared" si="81"/>
        <v>2018</v>
      </c>
      <c r="B744" s="32">
        <v>43107</v>
      </c>
      <c r="C744" s="28">
        <f>'Bitcoin Data'!C744</f>
        <v>16477.599609000001</v>
      </c>
      <c r="D744" s="26">
        <f>'Bitcoin Data'!K744</f>
        <v>2025.3985159116964</v>
      </c>
      <c r="E744" s="25">
        <f>'Bitcoin Data'!J744</f>
        <v>22221.818404417187</v>
      </c>
      <c r="F744" s="25">
        <f t="shared" si="77"/>
        <v>45.008038017165795</v>
      </c>
      <c r="G744" s="23">
        <f>'Emissions Factors'!$AB$39/1000</f>
        <v>0.49266147344102867</v>
      </c>
      <c r="H744" s="23">
        <f>'Emissions Factors'!$AE$39/1000</f>
        <v>0.32422903788805163</v>
      </c>
      <c r="I744" s="26">
        <f t="shared" si="82"/>
        <v>22173.726326226733</v>
      </c>
      <c r="J744" s="26">
        <f t="shared" si="83"/>
        <v>14592.912863534517</v>
      </c>
      <c r="K744" s="23">
        <f t="shared" si="78"/>
        <v>10.94783379765914</v>
      </c>
      <c r="L744" s="23">
        <f t="shared" si="78"/>
        <v>7.2049588013871837</v>
      </c>
      <c r="M744" s="26">
        <f>K744*'Social Cost of Carbon'!$C$5</f>
        <v>1094.7833797659139</v>
      </c>
      <c r="N744" s="26">
        <f>L744*'Social Cost of Carbon'!$C$5</f>
        <v>720.49588013871835</v>
      </c>
      <c r="O744" s="23">
        <f t="shared" si="79"/>
        <v>6.6440707733179019E-2</v>
      </c>
      <c r="P744" s="23">
        <f t="shared" si="80"/>
        <v>4.372577907192176E-2</v>
      </c>
      <c r="Q744" s="27"/>
    </row>
    <row r="745" spans="1:17" x14ac:dyDescent="0.25">
      <c r="A745" s="24">
        <f t="shared" si="81"/>
        <v>2018</v>
      </c>
      <c r="B745" s="32">
        <v>43108</v>
      </c>
      <c r="C745" s="28">
        <f>'Bitcoin Data'!C745</f>
        <v>15170.099609000001</v>
      </c>
      <c r="D745" s="26">
        <f>'Bitcoin Data'!K745</f>
        <v>2073.5600277585022</v>
      </c>
      <c r="E745" s="25">
        <f>'Bitcoin Data'!J745</f>
        <v>21432.65281295151</v>
      </c>
      <c r="F745" s="25">
        <f t="shared" si="77"/>
        <v>44.441892161762077</v>
      </c>
      <c r="G745" s="23">
        <f>'Emissions Factors'!$AB$39/1000</f>
        <v>0.49266147344102867</v>
      </c>
      <c r="H745" s="23">
        <f>'Emissions Factors'!$AE$39/1000</f>
        <v>0.32422903788805163</v>
      </c>
      <c r="I745" s="26">
        <f t="shared" si="82"/>
        <v>21894.808074921009</v>
      </c>
      <c r="J745" s="26">
        <f t="shared" si="83"/>
        <v>14409.35193753266</v>
      </c>
      <c r="K745" s="23">
        <f t="shared" si="78"/>
        <v>10.559042314578699</v>
      </c>
      <c r="L745" s="23">
        <f t="shared" si="78"/>
        <v>6.9490884009319114</v>
      </c>
      <c r="M745" s="26">
        <f>K745*'Social Cost of Carbon'!$C$5</f>
        <v>1055.9042314578699</v>
      </c>
      <c r="N745" s="26">
        <f>L745*'Social Cost of Carbon'!$C$5</f>
        <v>694.90884009319109</v>
      </c>
      <c r="O745" s="23">
        <f t="shared" si="79"/>
        <v>6.960430443261105E-2</v>
      </c>
      <c r="P745" s="23">
        <f t="shared" si="80"/>
        <v>4.5807796784730466E-2</v>
      </c>
      <c r="Q745" s="27"/>
    </row>
    <row r="746" spans="1:17" x14ac:dyDescent="0.25">
      <c r="A746" s="24">
        <f t="shared" si="81"/>
        <v>2018</v>
      </c>
      <c r="B746" s="32">
        <v>43109</v>
      </c>
      <c r="C746" s="28">
        <f>'Bitcoin Data'!C746</f>
        <v>14595.400390999999</v>
      </c>
      <c r="D746" s="26">
        <f>'Bitcoin Data'!K746</f>
        <v>2052.5181356757139</v>
      </c>
      <c r="E746" s="25">
        <f>'Bitcoin Data'!J746</f>
        <v>21904.658037139216</v>
      </c>
      <c r="F746" s="25">
        <f t="shared" si="77"/>
        <v>44.959707877003027</v>
      </c>
      <c r="G746" s="23">
        <f>'Emissions Factors'!$AB$39/1000</f>
        <v>0.49266147344102867</v>
      </c>
      <c r="H746" s="23">
        <f>'Emissions Factors'!$AE$39/1000</f>
        <v>0.32422903788805163</v>
      </c>
      <c r="I746" s="26">
        <f t="shared" si="82"/>
        <v>22149.915928162536</v>
      </c>
      <c r="J746" s="26">
        <f t="shared" si="83"/>
        <v>14577.242828688548</v>
      </c>
      <c r="K746" s="23">
        <f t="shared" si="78"/>
        <v>10.791581103798878</v>
      </c>
      <c r="L746" s="23">
        <f t="shared" si="78"/>
        <v>7.102126200648426</v>
      </c>
      <c r="M746" s="26">
        <f>K746*'Social Cost of Carbon'!$C$5</f>
        <v>1079.1581103798878</v>
      </c>
      <c r="N746" s="26">
        <f>L746*'Social Cost of Carbon'!$C$5</f>
        <v>710.21262006484255</v>
      </c>
      <c r="O746" s="23">
        <f t="shared" si="79"/>
        <v>7.3938232694550257E-2</v>
      </c>
      <c r="P746" s="23">
        <f t="shared" si="80"/>
        <v>4.8660029943596673E-2</v>
      </c>
      <c r="Q746" s="27"/>
    </row>
    <row r="747" spans="1:17" x14ac:dyDescent="0.25">
      <c r="A747" s="24">
        <f t="shared" si="81"/>
        <v>2018</v>
      </c>
      <c r="B747" s="32">
        <v>43110</v>
      </c>
      <c r="C747" s="28">
        <f>'Bitcoin Data'!C747</f>
        <v>14973.299805000001</v>
      </c>
      <c r="D747" s="26">
        <f>'Bitcoin Data'!K747</f>
        <v>2075.1200879680546</v>
      </c>
      <c r="E747" s="25">
        <f>'Bitcoin Data'!J747</f>
        <v>25176.547057696436</v>
      </c>
      <c r="F747" s="25">
        <f t="shared" si="77"/>
        <v>52.244358545098891</v>
      </c>
      <c r="G747" s="23">
        <f>'Emissions Factors'!$AB$39/1000</f>
        <v>0.49266147344102867</v>
      </c>
      <c r="H747" s="23">
        <f>'Emissions Factors'!$AE$39/1000</f>
        <v>0.32422903788805163</v>
      </c>
      <c r="I747" s="26">
        <f t="shared" si="82"/>
        <v>25738.782659809818</v>
      </c>
      <c r="J747" s="26">
        <f t="shared" si="83"/>
        <v>16939.138106155824</v>
      </c>
      <c r="K747" s="23">
        <f t="shared" si="78"/>
        <v>12.403514769602122</v>
      </c>
      <c r="L747" s="23">
        <f t="shared" si="78"/>
        <v>8.162967629860173</v>
      </c>
      <c r="M747" s="26">
        <f>K747*'Social Cost of Carbon'!$C$5</f>
        <v>1240.3514769602123</v>
      </c>
      <c r="N747" s="26">
        <f>L747*'Social Cost of Carbon'!$C$5</f>
        <v>816.29676298601726</v>
      </c>
      <c r="O747" s="23">
        <f t="shared" si="79"/>
        <v>8.283755038057973E-2</v>
      </c>
      <c r="P747" s="23">
        <f t="shared" si="80"/>
        <v>5.4516824856030273E-2</v>
      </c>
      <c r="Q747" s="27"/>
    </row>
    <row r="748" spans="1:17" x14ac:dyDescent="0.25">
      <c r="A748" s="24">
        <f t="shared" si="81"/>
        <v>2018</v>
      </c>
      <c r="B748" s="32">
        <v>43111</v>
      </c>
      <c r="C748" s="28">
        <f>'Bitcoin Data'!C748</f>
        <v>13405.799805000001</v>
      </c>
      <c r="D748" s="26">
        <f>'Bitcoin Data'!K748</f>
        <v>2404.8179426830984</v>
      </c>
      <c r="E748" s="25">
        <f>'Bitcoin Data'!J748</f>
        <v>20025.648574342529</v>
      </c>
      <c r="F748" s="25">
        <f t="shared" si="77"/>
        <v>48.158039005445126</v>
      </c>
      <c r="G748" s="23">
        <f>'Emissions Factors'!$AB$39/1000</f>
        <v>0.49266147344102867</v>
      </c>
      <c r="H748" s="23">
        <f>'Emissions Factors'!$AE$39/1000</f>
        <v>0.32422903788805163</v>
      </c>
      <c r="I748" s="26">
        <f t="shared" si="82"/>
        <v>23725.610454453126</v>
      </c>
      <c r="J748" s="26">
        <f t="shared" si="83"/>
        <v>15614.234653310737</v>
      </c>
      <c r="K748" s="23">
        <f t="shared" si="78"/>
        <v>9.8658655332478258</v>
      </c>
      <c r="L748" s="23">
        <f t="shared" si="78"/>
        <v>6.4928967703433109</v>
      </c>
      <c r="M748" s="26">
        <f>K748*'Social Cost of Carbon'!$C$5</f>
        <v>986.58655332478259</v>
      </c>
      <c r="N748" s="26">
        <f>L748*'Social Cost of Carbon'!$C$5</f>
        <v>649.28967703433113</v>
      </c>
      <c r="O748" s="23">
        <f t="shared" si="79"/>
        <v>7.3594009136016825E-2</v>
      </c>
      <c r="P748" s="23">
        <f t="shared" si="80"/>
        <v>4.8433490465236075E-2</v>
      </c>
      <c r="Q748" s="27"/>
    </row>
    <row r="749" spans="1:17" x14ac:dyDescent="0.25">
      <c r="A749" s="24">
        <f t="shared" si="81"/>
        <v>2018</v>
      </c>
      <c r="B749" s="32">
        <v>43112</v>
      </c>
      <c r="C749" s="28">
        <f>'Bitcoin Data'!C749</f>
        <v>13980.599609000001</v>
      </c>
      <c r="D749" s="26">
        <f>'Bitcoin Data'!K749</f>
        <v>2220.3742203742227</v>
      </c>
      <c r="E749" s="25">
        <f>'Bitcoin Data'!J749</f>
        <v>20933.801781825267</v>
      </c>
      <c r="F749" s="25">
        <f t="shared" si="77"/>
        <v>46.480873810788786</v>
      </c>
      <c r="G749" s="23">
        <f>'Emissions Factors'!$AB$39/1000</f>
        <v>0.49266147344102867</v>
      </c>
      <c r="H749" s="23">
        <f>'Emissions Factors'!$AE$39/1000</f>
        <v>0.32422903788805163</v>
      </c>
      <c r="I749" s="26">
        <f t="shared" si="82"/>
        <v>22899.335778449724</v>
      </c>
      <c r="J749" s="26">
        <f t="shared" si="83"/>
        <v>15070.448995867984</v>
      </c>
      <c r="K749" s="23">
        <f t="shared" si="78"/>
        <v>10.313277630556467</v>
      </c>
      <c r="L749" s="23">
        <f t="shared" si="78"/>
        <v>6.7873464110603869</v>
      </c>
      <c r="M749" s="26">
        <f>K749*'Social Cost of Carbon'!$C$5</f>
        <v>1031.3277630556468</v>
      </c>
      <c r="N749" s="26">
        <f>L749*'Social Cost of Carbon'!$C$5</f>
        <v>678.73464110603868</v>
      </c>
      <c r="O749" s="23">
        <f t="shared" si="79"/>
        <v>7.37684929043909E-2</v>
      </c>
      <c r="P749" s="23">
        <f t="shared" si="80"/>
        <v>4.8548321251479357E-2</v>
      </c>
      <c r="Q749" s="27"/>
    </row>
    <row r="750" spans="1:17" x14ac:dyDescent="0.25">
      <c r="A750" s="24">
        <f t="shared" si="81"/>
        <v>2018</v>
      </c>
      <c r="B750" s="32">
        <v>43113</v>
      </c>
      <c r="C750" s="28">
        <f>'Bitcoin Data'!C750</f>
        <v>14360.200194999999</v>
      </c>
      <c r="D750" s="26">
        <f>'Bitcoin Data'!K750</f>
        <v>1871.5327448449129</v>
      </c>
      <c r="E750" s="25">
        <f>'Bitcoin Data'!J750</f>
        <v>25821.946868424333</v>
      </c>
      <c r="F750" s="25">
        <f t="shared" si="77"/>
        <v>48.326619099901698</v>
      </c>
      <c r="G750" s="23">
        <f>'Emissions Factors'!$AB$39/1000</f>
        <v>0.49266147344102867</v>
      </c>
      <c r="H750" s="23">
        <f>'Emissions Factors'!$AE$39/1000</f>
        <v>0.32422903788805163</v>
      </c>
      <c r="I750" s="26">
        <f t="shared" si="82"/>
        <v>23808.66337218093</v>
      </c>
      <c r="J750" s="26">
        <f t="shared" si="83"/>
        <v>15668.893215143467</v>
      </c>
      <c r="K750" s="23">
        <f t="shared" si="78"/>
        <v>12.721478391313887</v>
      </c>
      <c r="L750" s="23">
        <f t="shared" si="78"/>
        <v>8.3722249895456091</v>
      </c>
      <c r="M750" s="26">
        <f>K750*'Social Cost of Carbon'!$C$5</f>
        <v>1272.1478391313888</v>
      </c>
      <c r="N750" s="26">
        <f>L750*'Social Cost of Carbon'!$C$5</f>
        <v>837.22249895456093</v>
      </c>
      <c r="O750" s="23">
        <f t="shared" si="79"/>
        <v>8.858844736540171E-2</v>
      </c>
      <c r="P750" s="23">
        <f t="shared" si="80"/>
        <v>5.8301589642606018E-2</v>
      </c>
      <c r="Q750" s="27"/>
    </row>
    <row r="751" spans="1:17" x14ac:dyDescent="0.25">
      <c r="A751" s="24">
        <f t="shared" si="81"/>
        <v>2018</v>
      </c>
      <c r="B751" s="32">
        <v>43114</v>
      </c>
      <c r="C751" s="28">
        <f>'Bitcoin Data'!C751</f>
        <v>13772</v>
      </c>
      <c r="D751" s="26">
        <f>'Bitcoin Data'!K751</f>
        <v>1962.3703182697379</v>
      </c>
      <c r="E751" s="25">
        <f>'Bitcoin Data'!J751</f>
        <v>23819.448797801855</v>
      </c>
      <c r="F751" s="25">
        <f t="shared" si="77"/>
        <v>46.742579318352156</v>
      </c>
      <c r="G751" s="23">
        <f>'Emissions Factors'!$AB$39/1000</f>
        <v>0.49266147344102867</v>
      </c>
      <c r="H751" s="23">
        <f>'Emissions Factors'!$AE$39/1000</f>
        <v>0.32422903788805163</v>
      </c>
      <c r="I751" s="26">
        <f t="shared" si="82"/>
        <v>23028.267999413525</v>
      </c>
      <c r="J751" s="26">
        <f t="shared" si="83"/>
        <v>15155.301520795259</v>
      </c>
      <c r="K751" s="23">
        <f t="shared" si="78"/>
        <v>11.734924741278201</v>
      </c>
      <c r="L751" s="23">
        <f t="shared" si="78"/>
        <v>7.7229569667350031</v>
      </c>
      <c r="M751" s="26">
        <f>K751*'Social Cost of Carbon'!$C$5</f>
        <v>1173.4924741278201</v>
      </c>
      <c r="N751" s="26">
        <f>L751*'Social Cost of Carbon'!$C$5</f>
        <v>772.29569667350029</v>
      </c>
      <c r="O751" s="23">
        <f t="shared" si="79"/>
        <v>8.5208573491709266E-2</v>
      </c>
      <c r="P751" s="23">
        <f t="shared" si="80"/>
        <v>5.6077236180184453E-2</v>
      </c>
      <c r="Q751" s="27"/>
    </row>
    <row r="752" spans="1:17" x14ac:dyDescent="0.25">
      <c r="A752" s="24">
        <f t="shared" si="81"/>
        <v>2018</v>
      </c>
      <c r="B752" s="32">
        <v>43115</v>
      </c>
      <c r="C752" s="28">
        <f>'Bitcoin Data'!C752</f>
        <v>13819.799805000001</v>
      </c>
      <c r="D752" s="26">
        <f>'Bitcoin Data'!K752</f>
        <v>1859.4401019248653</v>
      </c>
      <c r="E752" s="25">
        <f>'Bitcoin Data'!J752</f>
        <v>26631.954825818411</v>
      </c>
      <c r="F752" s="25">
        <f t="shared" si="77"/>
        <v>49.520524795778194</v>
      </c>
      <c r="G752" s="23">
        <f>'Emissions Factors'!$AB$39/1000</f>
        <v>0.49266147344102867</v>
      </c>
      <c r="H752" s="23">
        <f>'Emissions Factors'!$AE$39/1000</f>
        <v>0.32422903788805163</v>
      </c>
      <c r="I752" s="26">
        <f t="shared" si="82"/>
        <v>24396.854711461081</v>
      </c>
      <c r="J752" s="26">
        <f t="shared" si="83"/>
        <v>16055.992110246567</v>
      </c>
      <c r="K752" s="23">
        <f t="shared" si="78"/>
        <v>13.120538105102613</v>
      </c>
      <c r="L752" s="23">
        <f t="shared" si="78"/>
        <v>8.6348530902531557</v>
      </c>
      <c r="M752" s="26">
        <f>K752*'Social Cost of Carbon'!$C$5</f>
        <v>1312.0538105102612</v>
      </c>
      <c r="N752" s="26">
        <f>L752*'Social Cost of Carbon'!$C$5</f>
        <v>863.48530902531559</v>
      </c>
      <c r="O752" s="23">
        <f t="shared" si="79"/>
        <v>9.4940145951720692E-2</v>
      </c>
      <c r="P752" s="23">
        <f t="shared" si="80"/>
        <v>6.2481752355986138E-2</v>
      </c>
      <c r="Q752" s="27"/>
    </row>
    <row r="753" spans="1:17" x14ac:dyDescent="0.25">
      <c r="A753" s="24">
        <f t="shared" si="81"/>
        <v>2018</v>
      </c>
      <c r="B753" s="32">
        <v>43116</v>
      </c>
      <c r="C753" s="28">
        <f>'Bitcoin Data'!C753</f>
        <v>11490.5</v>
      </c>
      <c r="D753" s="26">
        <f>'Bitcoin Data'!K753</f>
        <v>1973.2260844584907</v>
      </c>
      <c r="E753" s="25">
        <f>'Bitcoin Data'!J753</f>
        <v>26344.77155615962</v>
      </c>
      <c r="F753" s="25">
        <f t="shared" si="77"/>
        <v>51.984190423714267</v>
      </c>
      <c r="G753" s="23">
        <f>'Emissions Factors'!$AB$39/1000</f>
        <v>0.49266147344102867</v>
      </c>
      <c r="H753" s="23">
        <f>'Emissions Factors'!$AE$39/1000</f>
        <v>0.32422903788805163</v>
      </c>
      <c r="I753" s="26">
        <f t="shared" si="82"/>
        <v>25610.607849786084</v>
      </c>
      <c r="J753" s="26">
        <f t="shared" si="83"/>
        <v>16854.784046470144</v>
      </c>
      <c r="K753" s="23">
        <f t="shared" si="78"/>
        <v>12.9790539723249</v>
      </c>
      <c r="L753" s="23">
        <f t="shared" si="78"/>
        <v>8.5417399350341423</v>
      </c>
      <c r="M753" s="26">
        <f>K753*'Social Cost of Carbon'!$C$5</f>
        <v>1297.90539723249</v>
      </c>
      <c r="N753" s="26">
        <f>L753*'Social Cost of Carbon'!$C$5</f>
        <v>854.17399350341418</v>
      </c>
      <c r="O753" s="23">
        <f t="shared" si="79"/>
        <v>0.11295464925220748</v>
      </c>
      <c r="P753" s="23">
        <f t="shared" si="80"/>
        <v>7.433740859870451E-2</v>
      </c>
      <c r="Q753" s="27"/>
    </row>
    <row r="754" spans="1:17" x14ac:dyDescent="0.25">
      <c r="A754" s="24">
        <f t="shared" si="81"/>
        <v>2018</v>
      </c>
      <c r="B754" s="32">
        <v>43117</v>
      </c>
      <c r="C754" s="28">
        <f>'Bitcoin Data'!C754</f>
        <v>11188.599609000001</v>
      </c>
      <c r="D754" s="26">
        <f>'Bitcoin Data'!K754</f>
        <v>2095.4549679338234</v>
      </c>
      <c r="E754" s="25">
        <f>'Bitcoin Data'!J754</f>
        <v>25685.574523730109</v>
      </c>
      <c r="F754" s="25">
        <f t="shared" si="77"/>
        <v>53.822964739984705</v>
      </c>
      <c r="G754" s="23">
        <f>'Emissions Factors'!$AB$39/1000</f>
        <v>0.49266147344102867</v>
      </c>
      <c r="H754" s="23">
        <f>'Emissions Factors'!$AE$39/1000</f>
        <v>0.32422903788805163</v>
      </c>
      <c r="I754" s="26">
        <f t="shared" si="82"/>
        <v>26516.501113765396</v>
      </c>
      <c r="J754" s="26">
        <f t="shared" si="83"/>
        <v>17450.968073927768</v>
      </c>
      <c r="K754" s="23">
        <f t="shared" si="78"/>
        <v>12.654292991040224</v>
      </c>
      <c r="L754" s="23">
        <f t="shared" si="78"/>
        <v>8.3280091154308629</v>
      </c>
      <c r="M754" s="26">
        <f>K754*'Social Cost of Carbon'!$C$5</f>
        <v>1265.4292991040224</v>
      </c>
      <c r="N754" s="26">
        <f>L754*'Social Cost of Carbon'!$C$5</f>
        <v>832.80091154308627</v>
      </c>
      <c r="O754" s="23">
        <f t="shared" si="79"/>
        <v>0.11309988232004686</v>
      </c>
      <c r="P754" s="23">
        <f t="shared" si="80"/>
        <v>7.443298899293789E-2</v>
      </c>
      <c r="Q754" s="27"/>
    </row>
    <row r="755" spans="1:17" x14ac:dyDescent="0.25">
      <c r="A755" s="24">
        <f t="shared" si="81"/>
        <v>2018</v>
      </c>
      <c r="B755" s="32">
        <v>43118</v>
      </c>
      <c r="C755" s="28">
        <f>'Bitcoin Data'!C755</f>
        <v>11474.900390999999</v>
      </c>
      <c r="D755" s="26">
        <f>'Bitcoin Data'!K755</f>
        <v>2168.976805739363</v>
      </c>
      <c r="E755" s="25">
        <f>'Bitcoin Data'!J755</f>
        <v>23654.689362826728</v>
      </c>
      <c r="F755" s="25">
        <f t="shared" si="77"/>
        <v>51.306472574940805</v>
      </c>
      <c r="G755" s="23">
        <f>'Emissions Factors'!$AB$39/1000</f>
        <v>0.49266147344102867</v>
      </c>
      <c r="H755" s="23">
        <f>'Emissions Factors'!$AE$39/1000</f>
        <v>0.32422903788805163</v>
      </c>
      <c r="I755" s="26">
        <f t="shared" si="82"/>
        <v>25276.722375832065</v>
      </c>
      <c r="J755" s="26">
        <f t="shared" si="83"/>
        <v>16635.048240402764</v>
      </c>
      <c r="K755" s="23">
        <f t="shared" si="78"/>
        <v>11.653754115280044</v>
      </c>
      <c r="L755" s="23">
        <f t="shared" si="78"/>
        <v>7.6695371736500393</v>
      </c>
      <c r="M755" s="26">
        <f>K755*'Social Cost of Carbon'!$C$5</f>
        <v>1165.3754115280044</v>
      </c>
      <c r="N755" s="26">
        <f>L755*'Social Cost of Carbon'!$C$5</f>
        <v>766.95371736500397</v>
      </c>
      <c r="O755" s="23">
        <f t="shared" si="79"/>
        <v>0.10155865164999885</v>
      </c>
      <c r="P755" s="23">
        <f t="shared" si="80"/>
        <v>6.6837505445061771E-2</v>
      </c>
      <c r="Q755" s="27"/>
    </row>
    <row r="756" spans="1:17" x14ac:dyDescent="0.25">
      <c r="A756" s="24">
        <f t="shared" si="81"/>
        <v>2018</v>
      </c>
      <c r="B756" s="32">
        <v>43119</v>
      </c>
      <c r="C756" s="28">
        <f>'Bitcoin Data'!C756</f>
        <v>11607.400390999999</v>
      </c>
      <c r="D756" s="26">
        <f>'Bitcoin Data'!K756</f>
        <v>2045.1963135967685</v>
      </c>
      <c r="E756" s="25">
        <f>'Bitcoin Data'!J756</f>
        <v>27048.296187254873</v>
      </c>
      <c r="F756" s="25">
        <f t="shared" si="77"/>
        <v>55.319075651247196</v>
      </c>
      <c r="G756" s="23">
        <f>'Emissions Factors'!$AB$39/1000</f>
        <v>0.49266147344102867</v>
      </c>
      <c r="H756" s="23">
        <f>'Emissions Factors'!$AE$39/1000</f>
        <v>0.32422903788805163</v>
      </c>
      <c r="I756" s="26">
        <f t="shared" si="82"/>
        <v>27253.577319739175</v>
      </c>
      <c r="J756" s="26">
        <f t="shared" si="83"/>
        <v>17936.050675260223</v>
      </c>
      <c r="K756" s="23">
        <f t="shared" si="78"/>
        <v>13.325653453682344</v>
      </c>
      <c r="L756" s="23">
        <f t="shared" si="78"/>
        <v>8.7698430493047042</v>
      </c>
      <c r="M756" s="26">
        <f>K756*'Social Cost of Carbon'!$C$5</f>
        <v>1332.5653453682344</v>
      </c>
      <c r="N756" s="26">
        <f>L756*'Social Cost of Carbon'!$C$5</f>
        <v>876.98430493047044</v>
      </c>
      <c r="O756" s="23">
        <f t="shared" si="79"/>
        <v>0.11480308255769847</v>
      </c>
      <c r="P756" s="23">
        <f t="shared" si="80"/>
        <v>7.5553894531841567E-2</v>
      </c>
      <c r="Q756" s="27"/>
    </row>
    <row r="757" spans="1:17" x14ac:dyDescent="0.25">
      <c r="A757" s="24">
        <f t="shared" si="81"/>
        <v>2018</v>
      </c>
      <c r="B757" s="32">
        <v>43120</v>
      </c>
      <c r="C757" s="28">
        <f>'Bitcoin Data'!C757</f>
        <v>12899.200194999999</v>
      </c>
      <c r="D757" s="26">
        <f>'Bitcoin Data'!K757</f>
        <v>2226.9588990315569</v>
      </c>
      <c r="E757" s="25">
        <f>'Bitcoin Data'!J757</f>
        <v>26082.608145002436</v>
      </c>
      <c r="F757" s="25">
        <f t="shared" si="77"/>
        <v>58.084896318466143</v>
      </c>
      <c r="G757" s="23">
        <f>'Emissions Factors'!$AB$39/1000</f>
        <v>0.49266147344102867</v>
      </c>
      <c r="H757" s="23">
        <f>'Emissions Factors'!$AE$39/1000</f>
        <v>0.32422903788805163</v>
      </c>
      <c r="I757" s="26">
        <f t="shared" si="82"/>
        <v>28616.190604924912</v>
      </c>
      <c r="J757" s="26">
        <f t="shared" si="83"/>
        <v>18832.810049163509</v>
      </c>
      <c r="K757" s="23">
        <f t="shared" si="78"/>
        <v>12.849896159901874</v>
      </c>
      <c r="L757" s="23">
        <f t="shared" si="78"/>
        <v>8.4567389444651972</v>
      </c>
      <c r="M757" s="26">
        <f>K757*'Social Cost of Carbon'!$C$5</f>
        <v>1284.9896159901873</v>
      </c>
      <c r="N757" s="26">
        <f>L757*'Social Cost of Carbon'!$C$5</f>
        <v>845.67389444651974</v>
      </c>
      <c r="O757" s="23">
        <f t="shared" si="79"/>
        <v>9.9617774479403481E-2</v>
      </c>
      <c r="P757" s="23">
        <f t="shared" si="80"/>
        <v>6.5560180605175863E-2</v>
      </c>
      <c r="Q757" s="27"/>
    </row>
    <row r="758" spans="1:17" x14ac:dyDescent="0.25">
      <c r="A758" s="24">
        <f t="shared" si="81"/>
        <v>2018</v>
      </c>
      <c r="B758" s="32">
        <v>43121</v>
      </c>
      <c r="C758" s="28">
        <f>'Bitcoin Data'!C758</f>
        <v>11600.099609000001</v>
      </c>
      <c r="D758" s="26">
        <f>'Bitcoin Data'!K758</f>
        <v>2345.7535774019702</v>
      </c>
      <c r="E758" s="25">
        <f>'Bitcoin Data'!J758</f>
        <v>22101.532856865222</v>
      </c>
      <c r="F758" s="25">
        <f t="shared" si="77"/>
        <v>51.844749765058786</v>
      </c>
      <c r="G758" s="23">
        <f>'Emissions Factors'!$AB$39/1000</f>
        <v>0.49266147344102867</v>
      </c>
      <c r="H758" s="23">
        <f>'Emissions Factors'!$AE$39/1000</f>
        <v>0.32422903788805163</v>
      </c>
      <c r="I758" s="26">
        <f t="shared" si="82"/>
        <v>25541.910809435285</v>
      </c>
      <c r="J758" s="26">
        <f t="shared" si="83"/>
        <v>16809.573335871799</v>
      </c>
      <c r="K758" s="23">
        <f t="shared" si="78"/>
        <v>10.888573742568527</v>
      </c>
      <c r="L758" s="23">
        <f t="shared" si="78"/>
        <v>7.1659587340325723</v>
      </c>
      <c r="M758" s="26">
        <f>K758*'Social Cost of Carbon'!$C$5</f>
        <v>1088.8573742568526</v>
      </c>
      <c r="N758" s="26">
        <f>L758*'Social Cost of Carbon'!$C$5</f>
        <v>716.5958734032572</v>
      </c>
      <c r="O758" s="23">
        <f t="shared" si="79"/>
        <v>9.3866208994624209E-2</v>
      </c>
      <c r="P758" s="23">
        <f t="shared" si="80"/>
        <v>6.177497586721431E-2</v>
      </c>
      <c r="Q758" s="27"/>
    </row>
    <row r="759" spans="1:17" x14ac:dyDescent="0.25">
      <c r="A759" s="24">
        <f t="shared" si="81"/>
        <v>2018</v>
      </c>
      <c r="B759" s="32">
        <v>43122</v>
      </c>
      <c r="C759" s="28">
        <f>'Bitcoin Data'!C759</f>
        <v>10931.400390999999</v>
      </c>
      <c r="D759" s="26">
        <f>'Bitcoin Data'!K759</f>
        <v>2115.4364935080171</v>
      </c>
      <c r="E759" s="25">
        <f>'Bitcoin Data'!J759</f>
        <v>25961.41056142794</v>
      </c>
      <c r="F759" s="25">
        <f t="shared" si="77"/>
        <v>54.91971532458912</v>
      </c>
      <c r="G759" s="23">
        <f>'Emissions Factors'!$AB$39/1000</f>
        <v>0.49266147344102867</v>
      </c>
      <c r="H759" s="23">
        <f>'Emissions Factors'!$AE$39/1000</f>
        <v>0.32422903788805163</v>
      </c>
      <c r="I759" s="26">
        <f t="shared" si="82"/>
        <v>27056.82787277392</v>
      </c>
      <c r="J759" s="26">
        <f t="shared" si="83"/>
        <v>17806.566460777216</v>
      </c>
      <c r="K759" s="23">
        <f t="shared" si="78"/>
        <v>12.790186779800571</v>
      </c>
      <c r="L759" s="23">
        <f t="shared" si="78"/>
        <v>8.4174431685484841</v>
      </c>
      <c r="M759" s="26">
        <f>K759*'Social Cost of Carbon'!$C$5</f>
        <v>1279.0186779800572</v>
      </c>
      <c r="N759" s="26">
        <f>L759*'Social Cost of Carbon'!$C$5</f>
        <v>841.74431685484842</v>
      </c>
      <c r="O759" s="23">
        <f t="shared" si="79"/>
        <v>0.11700410123419266</v>
      </c>
      <c r="P759" s="23">
        <f t="shared" si="80"/>
        <v>7.7002422996770875E-2</v>
      </c>
      <c r="Q759" s="27"/>
    </row>
    <row r="760" spans="1:17" x14ac:dyDescent="0.25">
      <c r="A760" s="24">
        <f t="shared" si="81"/>
        <v>2018</v>
      </c>
      <c r="B760" s="32">
        <v>43123</v>
      </c>
      <c r="C760" s="28">
        <f>'Bitcoin Data'!C760</f>
        <v>10868.400390999999</v>
      </c>
      <c r="D760" s="26">
        <f>'Bitcoin Data'!K760</f>
        <v>2172.8653269073393</v>
      </c>
      <c r="E760" s="25">
        <f>'Bitcoin Data'!J760</f>
        <v>25118.955041418711</v>
      </c>
      <c r="F760" s="25">
        <f t="shared" si="77"/>
        <v>54.580106457643026</v>
      </c>
      <c r="G760" s="23">
        <f>'Emissions Factors'!$AB$39/1000</f>
        <v>0.49266147344102867</v>
      </c>
      <c r="H760" s="23">
        <f>'Emissions Factors'!$AE$39/1000</f>
        <v>0.32422903788805163</v>
      </c>
      <c r="I760" s="26">
        <f t="shared" si="82"/>
        <v>26889.515667990618</v>
      </c>
      <c r="J760" s="26">
        <f t="shared" si="83"/>
        <v>17696.455404589033</v>
      </c>
      <c r="K760" s="23">
        <f t="shared" si="78"/>
        <v>12.375141402004298</v>
      </c>
      <c r="L760" s="23">
        <f t="shared" si="78"/>
        <v>8.144294625832412</v>
      </c>
      <c r="M760" s="26">
        <f>K760*'Social Cost of Carbon'!$C$5</f>
        <v>1237.5141402004297</v>
      </c>
      <c r="N760" s="26">
        <f>L760*'Social Cost of Carbon'!$C$5</f>
        <v>814.42946258324116</v>
      </c>
      <c r="O760" s="23">
        <f t="shared" si="79"/>
        <v>0.11386350297006</v>
      </c>
      <c r="P760" s="23">
        <f t="shared" si="80"/>
        <v>7.4935540952066976E-2</v>
      </c>
      <c r="Q760" s="27"/>
    </row>
    <row r="761" spans="1:17" x14ac:dyDescent="0.25">
      <c r="A761" s="24">
        <f t="shared" si="81"/>
        <v>2018</v>
      </c>
      <c r="B761" s="32">
        <v>43124</v>
      </c>
      <c r="C761" s="28">
        <f>'Bitcoin Data'!C761</f>
        <v>11359.400390999999</v>
      </c>
      <c r="D761" s="26">
        <f>'Bitcoin Data'!K761</f>
        <v>2210.978120529016</v>
      </c>
      <c r="E761" s="25">
        <f>'Bitcoin Data'!J761</f>
        <v>25879.90220507616</v>
      </c>
      <c r="F761" s="25">
        <f t="shared" si="77"/>
        <v>57.21989753685402</v>
      </c>
      <c r="G761" s="23">
        <f>'Emissions Factors'!$AB$39/1000</f>
        <v>0.49266147344102867</v>
      </c>
      <c r="H761" s="23">
        <f>'Emissions Factors'!$AE$39/1000</f>
        <v>0.32422903788805163</v>
      </c>
      <c r="I761" s="26">
        <f t="shared" si="82"/>
        <v>28190.039030651187</v>
      </c>
      <c r="J761" s="26">
        <f t="shared" si="83"/>
        <v>18552.352326427073</v>
      </c>
      <c r="K761" s="23">
        <f t="shared" si="78"/>
        <v>12.750030752862546</v>
      </c>
      <c r="L761" s="23">
        <f t="shared" si="78"/>
        <v>8.3910157925887088</v>
      </c>
      <c r="M761" s="26">
        <f>K761*'Social Cost of Carbon'!$C$5</f>
        <v>1275.0030752862547</v>
      </c>
      <c r="N761" s="26">
        <f>L761*'Social Cost of Carbon'!$C$5</f>
        <v>839.10157925887086</v>
      </c>
      <c r="O761" s="23">
        <f t="shared" si="79"/>
        <v>0.11224211062200376</v>
      </c>
      <c r="P761" s="23">
        <f t="shared" si="80"/>
        <v>7.3868474600445211E-2</v>
      </c>
      <c r="Q761" s="27"/>
    </row>
    <row r="762" spans="1:17" x14ac:dyDescent="0.25">
      <c r="A762" s="24">
        <f t="shared" si="81"/>
        <v>2018</v>
      </c>
      <c r="B762" s="32">
        <v>43125</v>
      </c>
      <c r="C762" s="28">
        <f>'Bitcoin Data'!C762</f>
        <v>11259.400390999999</v>
      </c>
      <c r="D762" s="26">
        <f>'Bitcoin Data'!K762</f>
        <v>1989.4140415510528</v>
      </c>
      <c r="E762" s="25">
        <f>'Bitcoin Data'!J762</f>
        <v>28200.915523847896</v>
      </c>
      <c r="F762" s="25">
        <f t="shared" si="77"/>
        <v>56.103297327738069</v>
      </c>
      <c r="G762" s="23">
        <f>'Emissions Factors'!$AB$39/1000</f>
        <v>0.49266147344102867</v>
      </c>
      <c r="H762" s="23">
        <f>'Emissions Factors'!$AE$39/1000</f>
        <v>0.32422903788805163</v>
      </c>
      <c r="I762" s="26">
        <f t="shared" si="82"/>
        <v>27639.933126383563</v>
      </c>
      <c r="J762" s="26">
        <f t="shared" si="83"/>
        <v>18190.318114919814</v>
      </c>
      <c r="K762" s="23">
        <f t="shared" si="78"/>
        <v>13.893504594364884</v>
      </c>
      <c r="L762" s="23">
        <f t="shared" si="78"/>
        <v>9.1435557078594236</v>
      </c>
      <c r="M762" s="26">
        <f>K762*'Social Cost of Carbon'!$C$5</f>
        <v>1389.3504594364886</v>
      </c>
      <c r="N762" s="26">
        <f>L762*'Social Cost of Carbon'!$C$5</f>
        <v>914.3555707859424</v>
      </c>
      <c r="O762" s="23">
        <f t="shared" si="79"/>
        <v>0.12339471119146284</v>
      </c>
      <c r="P762" s="23">
        <f t="shared" si="80"/>
        <v>8.1208193956475355E-2</v>
      </c>
      <c r="Q762" s="27"/>
    </row>
    <row r="763" spans="1:17" x14ac:dyDescent="0.25">
      <c r="A763" s="24">
        <f t="shared" si="81"/>
        <v>2018</v>
      </c>
      <c r="B763" s="32">
        <v>43126</v>
      </c>
      <c r="C763" s="28">
        <f>'Bitcoin Data'!C763</f>
        <v>11171.400390999999</v>
      </c>
      <c r="D763" s="26">
        <f>'Bitcoin Data'!K763</f>
        <v>1917.1304885590612</v>
      </c>
      <c r="E763" s="25">
        <f>'Bitcoin Data'!J763</f>
        <v>29625.887301189374</v>
      </c>
      <c r="F763" s="25">
        <f t="shared" si="77"/>
        <v>56.796691795724868</v>
      </c>
      <c r="G763" s="23">
        <f>'Emissions Factors'!$AB$39/1000</f>
        <v>0.49266147344102867</v>
      </c>
      <c r="H763" s="23">
        <f>'Emissions Factors'!$AE$39/1000</f>
        <v>0.32422903788805163</v>
      </c>
      <c r="I763" s="26">
        <f t="shared" si="82"/>
        <v>27981.541866657801</v>
      </c>
      <c r="J763" s="26">
        <f t="shared" si="83"/>
        <v>18415.136736152072</v>
      </c>
      <c r="K763" s="23">
        <f t="shared" si="78"/>
        <v>14.595533289801818</v>
      </c>
      <c r="L763" s="23">
        <f t="shared" si="78"/>
        <v>9.6055729362444762</v>
      </c>
      <c r="M763" s="26">
        <f>K763*'Social Cost of Carbon'!$C$5</f>
        <v>1459.5533289801817</v>
      </c>
      <c r="N763" s="26">
        <f>L763*'Social Cost of Carbon'!$C$5</f>
        <v>960.55729362444765</v>
      </c>
      <c r="O763" s="23">
        <f t="shared" si="79"/>
        <v>0.13065088331772978</v>
      </c>
      <c r="P763" s="23">
        <f t="shared" si="80"/>
        <v>8.5983606352369235E-2</v>
      </c>
      <c r="Q763" s="27"/>
    </row>
    <row r="764" spans="1:17" x14ac:dyDescent="0.25">
      <c r="A764" s="24">
        <f t="shared" si="81"/>
        <v>2018</v>
      </c>
      <c r="B764" s="32">
        <v>43127</v>
      </c>
      <c r="C764" s="28">
        <f>'Bitcoin Data'!C764</f>
        <v>11440.700194999999</v>
      </c>
      <c r="D764" s="26">
        <f>'Bitcoin Data'!K764</f>
        <v>2009.4094782124369</v>
      </c>
      <c r="E764" s="25">
        <f>'Bitcoin Data'!J764</f>
        <v>28430.122303677912</v>
      </c>
      <c r="F764" s="25">
        <f t="shared" si="77"/>
        <v>57.1277572237492</v>
      </c>
      <c r="G764" s="23">
        <f>'Emissions Factors'!$AB$39/1000</f>
        <v>0.49266147344102867</v>
      </c>
      <c r="H764" s="23">
        <f>'Emissions Factors'!$AE$39/1000</f>
        <v>0.32422903788805163</v>
      </c>
      <c r="I764" s="26">
        <f t="shared" si="82"/>
        <v>28144.645048233648</v>
      </c>
      <c r="J764" s="26">
        <f t="shared" si="83"/>
        <v>18522.477761358394</v>
      </c>
      <c r="K764" s="23">
        <f t="shared" si="78"/>
        <v>14.006425944238613</v>
      </c>
      <c r="L764" s="23">
        <f t="shared" si="78"/>
        <v>9.2178712015611275</v>
      </c>
      <c r="M764" s="26">
        <f>K764*'Social Cost of Carbon'!$C$5</f>
        <v>1400.6425944238613</v>
      </c>
      <c r="N764" s="26">
        <f>L764*'Social Cost of Carbon'!$C$5</f>
        <v>921.78712015611279</v>
      </c>
      <c r="O764" s="23">
        <f t="shared" si="79"/>
        <v>0.12242630001230106</v>
      </c>
      <c r="P764" s="23">
        <f t="shared" si="80"/>
        <v>8.0570865807581174E-2</v>
      </c>
      <c r="Q764" s="27"/>
    </row>
    <row r="765" spans="1:17" x14ac:dyDescent="0.25">
      <c r="A765" s="24">
        <f t="shared" si="81"/>
        <v>2018</v>
      </c>
      <c r="B765" s="32">
        <v>43128</v>
      </c>
      <c r="C765" s="28">
        <f>'Bitcoin Data'!C765</f>
        <v>11786.299805000001</v>
      </c>
      <c r="D765" s="26">
        <f>'Bitcoin Data'!K765</f>
        <v>1930.0110842174331</v>
      </c>
      <c r="E765" s="25">
        <f>'Bitcoin Data'!J765</f>
        <v>27711.414805206328</v>
      </c>
      <c r="F765" s="25">
        <f t="shared" si="77"/>
        <v>53.483337733395295</v>
      </c>
      <c r="G765" s="23">
        <f>'Emissions Factors'!$AB$39/1000</f>
        <v>0.49266147344102867</v>
      </c>
      <c r="H765" s="23">
        <f>'Emissions Factors'!$AE$39/1000</f>
        <v>0.32422903788805163</v>
      </c>
      <c r="I765" s="26">
        <f t="shared" si="82"/>
        <v>26349.179972278693</v>
      </c>
      <c r="J765" s="26">
        <f t="shared" si="83"/>
        <v>17340.851136340487</v>
      </c>
      <c r="K765" s="23">
        <f t="shared" si="78"/>
        <v>13.652346449068485</v>
      </c>
      <c r="L765" s="23">
        <f t="shared" si="78"/>
        <v>8.9848453608087571</v>
      </c>
      <c r="M765" s="26">
        <f>K765*'Social Cost of Carbon'!$C$5</f>
        <v>1365.2346449068484</v>
      </c>
      <c r="N765" s="26">
        <f>L765*'Social Cost of Carbon'!$C$5</f>
        <v>898.48453608087573</v>
      </c>
      <c r="O765" s="23">
        <f t="shared" si="79"/>
        <v>0.11583233648338782</v>
      </c>
      <c r="P765" s="23">
        <f t="shared" si="80"/>
        <v>7.623126434470294E-2</v>
      </c>
      <c r="Q765" s="27"/>
    </row>
    <row r="766" spans="1:17" x14ac:dyDescent="0.25">
      <c r="A766" s="24">
        <f t="shared" si="81"/>
        <v>2018</v>
      </c>
      <c r="B766" s="32">
        <v>43129</v>
      </c>
      <c r="C766" s="28">
        <f>'Bitcoin Data'!C766</f>
        <v>11296.400390999999</v>
      </c>
      <c r="D766" s="26">
        <f>'Bitcoin Data'!K766</f>
        <v>1847.1138845553828</v>
      </c>
      <c r="E766" s="25">
        <f>'Bitcoin Data'!J766</f>
        <v>32654.74411002811</v>
      </c>
      <c r="F766" s="25">
        <f t="shared" si="77"/>
        <v>60.317031242236034</v>
      </c>
      <c r="G766" s="23">
        <f>'Emissions Factors'!$AB$39/1000</f>
        <v>0.49266147344102867</v>
      </c>
      <c r="H766" s="23">
        <f>'Emissions Factors'!$AE$39/1000</f>
        <v>0.32422903788805163</v>
      </c>
      <c r="I766" s="26">
        <f t="shared" si="82"/>
        <v>29715.877485388562</v>
      </c>
      <c r="J766" s="26">
        <f t="shared" si="83"/>
        <v>19556.53300793374</v>
      </c>
      <c r="K766" s="23">
        <f t="shared" si="78"/>
        <v>16.087734348086201</v>
      </c>
      <c r="L766" s="23">
        <f t="shared" si="78"/>
        <v>10.587616265274935</v>
      </c>
      <c r="M766" s="26">
        <f>K766*'Social Cost of Carbon'!$C$5</f>
        <v>1608.7734348086201</v>
      </c>
      <c r="N766" s="26">
        <f>L766*'Social Cost of Carbon'!$C$5</f>
        <v>1058.7616265274935</v>
      </c>
      <c r="O766" s="23">
        <f t="shared" si="79"/>
        <v>0.14241469664003345</v>
      </c>
      <c r="P766" s="23">
        <f t="shared" si="80"/>
        <v>9.3725575394001059E-2</v>
      </c>
      <c r="Q766" s="27"/>
    </row>
    <row r="767" spans="1:17" x14ac:dyDescent="0.25">
      <c r="A767" s="24">
        <f t="shared" si="81"/>
        <v>2018</v>
      </c>
      <c r="B767" s="32">
        <v>43130</v>
      </c>
      <c r="C767" s="28">
        <f>'Bitcoin Data'!C767</f>
        <v>10106.299805000001</v>
      </c>
      <c r="D767" s="26">
        <f>'Bitcoin Data'!K767</f>
        <v>2091.5669357083234</v>
      </c>
      <c r="E767" s="25">
        <f>'Bitcoin Data'!J767</f>
        <v>20193.159710395463</v>
      </c>
      <c r="F767" s="25">
        <f t="shared" si="77"/>
        <v>42.235345177740612</v>
      </c>
      <c r="G767" s="23">
        <f>'Emissions Factors'!$AB$39/1000</f>
        <v>0.49266147344102867</v>
      </c>
      <c r="H767" s="23">
        <f>'Emissions Factors'!$AE$39/1000</f>
        <v>0.32422903788805163</v>
      </c>
      <c r="I767" s="26">
        <f t="shared" si="82"/>
        <v>20807.727386556133</v>
      </c>
      <c r="J767" s="26">
        <f t="shared" si="83"/>
        <v>13693.925331848601</v>
      </c>
      <c r="K767" s="23">
        <f t="shared" si="78"/>
        <v>9.9483918163534462</v>
      </c>
      <c r="L767" s="23">
        <f t="shared" si="78"/>
        <v>6.5472087448212877</v>
      </c>
      <c r="M767" s="26">
        <f>K767*'Social Cost of Carbon'!$C$5</f>
        <v>994.83918163534463</v>
      </c>
      <c r="N767" s="26">
        <f>L767*'Social Cost of Carbon'!$C$5</f>
        <v>654.72087448212881</v>
      </c>
      <c r="O767" s="23">
        <f t="shared" si="79"/>
        <v>9.8437529148220695E-2</v>
      </c>
      <c r="P767" s="23">
        <f t="shared" si="80"/>
        <v>6.478344073646139E-2</v>
      </c>
      <c r="Q767" s="27"/>
    </row>
    <row r="768" spans="1:17" x14ac:dyDescent="0.25">
      <c r="A768" s="24">
        <f t="shared" si="81"/>
        <v>2018</v>
      </c>
      <c r="B768" s="32">
        <v>43131</v>
      </c>
      <c r="C768" s="28">
        <f>'Bitcoin Data'!C768</f>
        <v>10221.099609000001</v>
      </c>
      <c r="D768" s="26">
        <f>'Bitcoin Data'!K768</f>
        <v>1473.2423924449131</v>
      </c>
      <c r="E768" s="25">
        <f>'Bitcoin Data'!J768</f>
        <v>39183.449041631102</v>
      </c>
      <c r="F768" s="25">
        <f t="shared" si="77"/>
        <v>57.726718210335939</v>
      </c>
      <c r="G768" s="23">
        <f>'Emissions Factors'!$AB$39/1000</f>
        <v>0.49266147344102867</v>
      </c>
      <c r="H768" s="23">
        <f>'Emissions Factors'!$AE$39/1000</f>
        <v>0.32422903788805163</v>
      </c>
      <c r="I768" s="26">
        <f t="shared" si="82"/>
        <v>28439.730050419166</v>
      </c>
      <c r="J768" s="26">
        <f t="shared" si="83"/>
        <v>18716.678305771889</v>
      </c>
      <c r="K768" s="23">
        <f t="shared" si="78"/>
        <v>19.304175739351443</v>
      </c>
      <c r="L768" s="23">
        <f t="shared" si="78"/>
        <v>12.704411983903551</v>
      </c>
      <c r="M768" s="26">
        <f>K768*'Social Cost of Carbon'!$C$5</f>
        <v>1930.4175739351442</v>
      </c>
      <c r="N768" s="26">
        <f>L768*'Social Cost of Carbon'!$C$5</f>
        <v>1270.4411983903551</v>
      </c>
      <c r="O768" s="23">
        <f t="shared" si="79"/>
        <v>0.18886593886976216</v>
      </c>
      <c r="P768" s="23">
        <f t="shared" si="80"/>
        <v>0.12429594143390321</v>
      </c>
      <c r="Q768" s="27"/>
    </row>
    <row r="769" spans="1:17" x14ac:dyDescent="0.25">
      <c r="A769" s="24">
        <f t="shared" si="81"/>
        <v>2018</v>
      </c>
      <c r="B769" s="32">
        <v>43132</v>
      </c>
      <c r="C769" s="28">
        <f>'Bitcoin Data'!C769</f>
        <v>9170.5400389999995</v>
      </c>
      <c r="D769" s="26">
        <f>'Bitcoin Data'!K769</f>
        <v>1987.6690899052182</v>
      </c>
      <c r="E769" s="25">
        <f>'Bitcoin Data'!J769</f>
        <v>30478.162686123487</v>
      </c>
      <c r="F769" s="25">
        <f t="shared" si="77"/>
        <v>60.580501888310252</v>
      </c>
      <c r="G769" s="23">
        <f>'Emissions Factors'!$AB$39/1000</f>
        <v>0.49266147344102867</v>
      </c>
      <c r="H769" s="23">
        <f>'Emissions Factors'!$AE$39/1000</f>
        <v>0.32422903788805163</v>
      </c>
      <c r="I769" s="26">
        <f t="shared" si="82"/>
        <v>29845.67932209195</v>
      </c>
      <c r="J769" s="26">
        <f t="shared" si="83"/>
        <v>19641.957842022126</v>
      </c>
      <c r="K769" s="23">
        <f t="shared" si="78"/>
        <v>15.015416536720977</v>
      </c>
      <c r="L769" s="23">
        <f t="shared" si="78"/>
        <v>9.8819053643173334</v>
      </c>
      <c r="M769" s="26">
        <f>K769*'Social Cost of Carbon'!$C$5</f>
        <v>1501.5416536720977</v>
      </c>
      <c r="N769" s="26">
        <f>L769*'Social Cost of Carbon'!$C$5</f>
        <v>988.19053643173334</v>
      </c>
      <c r="O769" s="23">
        <f t="shared" si="79"/>
        <v>0.16373535770918821</v>
      </c>
      <c r="P769" s="23">
        <f t="shared" si="80"/>
        <v>0.10775707125525952</v>
      </c>
      <c r="Q769" s="27"/>
    </row>
    <row r="770" spans="1:17" x14ac:dyDescent="0.25">
      <c r="A770" s="24">
        <f t="shared" si="81"/>
        <v>2018</v>
      </c>
      <c r="B770" s="32">
        <v>43133</v>
      </c>
      <c r="C770" s="28">
        <f>'Bitcoin Data'!C770</f>
        <v>8830.75</v>
      </c>
      <c r="D770" s="26">
        <f>'Bitcoin Data'!K770</f>
        <v>2097.0146666204369</v>
      </c>
      <c r="E770" s="25">
        <f>'Bitcoin Data'!J770</f>
        <v>27154.755940137857</v>
      </c>
      <c r="F770" s="25">
        <f t="shared" si="77"/>
        <v>56.943921474967517</v>
      </c>
      <c r="G770" s="23">
        <f>'Emissions Factors'!$AB$39/1000</f>
        <v>0.49266147344102867</v>
      </c>
      <c r="H770" s="23">
        <f>'Emissions Factors'!$AE$39/1000</f>
        <v>0.32422903788805163</v>
      </c>
      <c r="I770" s="26">
        <f t="shared" si="82"/>
        <v>28054.076257367731</v>
      </c>
      <c r="J770" s="26">
        <f t="shared" si="83"/>
        <v>18462.87287340148</v>
      </c>
      <c r="K770" s="23">
        <f t="shared" si="78"/>
        <v>13.378102072399843</v>
      </c>
      <c r="L770" s="23">
        <f t="shared" si="78"/>
        <v>8.8043603925557523</v>
      </c>
      <c r="M770" s="26">
        <f>K770*'Social Cost of Carbon'!$C$5</f>
        <v>1337.8102072399843</v>
      </c>
      <c r="N770" s="26">
        <f>L770*'Social Cost of Carbon'!$C$5</f>
        <v>880.43603925557522</v>
      </c>
      <c r="O770" s="23">
        <f t="shared" si="79"/>
        <v>0.15149451714067144</v>
      </c>
      <c r="P770" s="23">
        <f t="shared" si="80"/>
        <v>9.9701162331124221E-2</v>
      </c>
      <c r="Q770" s="27"/>
    </row>
    <row r="771" spans="1:17" x14ac:dyDescent="0.25">
      <c r="A771" s="24">
        <f t="shared" si="81"/>
        <v>2018</v>
      </c>
      <c r="B771" s="32">
        <v>43134</v>
      </c>
      <c r="C771" s="28">
        <f>'Bitcoin Data'!C771</f>
        <v>9174.9101559999999</v>
      </c>
      <c r="D771" s="26">
        <f>'Bitcoin Data'!K771</f>
        <v>2003.5458911106168</v>
      </c>
      <c r="E771" s="25">
        <f>'Bitcoin Data'!J771</f>
        <v>32002.042107229543</v>
      </c>
      <c r="F771" s="25">
        <f t="shared" si="77"/>
        <v>64.117559971088696</v>
      </c>
      <c r="G771" s="23">
        <f>'Emissions Factors'!$AB$39/1000</f>
        <v>0.49266147344102867</v>
      </c>
      <c r="H771" s="23">
        <f>'Emissions Factors'!$AE$39/1000</f>
        <v>0.32422903788805163</v>
      </c>
      <c r="I771" s="26">
        <f t="shared" si="82"/>
        <v>31588.251568800075</v>
      </c>
      <c r="J771" s="26">
        <f t="shared" si="83"/>
        <v>20788.774781155538</v>
      </c>
      <c r="K771" s="23">
        <f t="shared" si="78"/>
        <v>15.76617321766955</v>
      </c>
      <c r="L771" s="23">
        <f t="shared" si="78"/>
        <v>10.375991322879951</v>
      </c>
      <c r="M771" s="26">
        <f>K771*'Social Cost of Carbon'!$C$5</f>
        <v>1576.617321766955</v>
      </c>
      <c r="N771" s="26">
        <f>L771*'Social Cost of Carbon'!$C$5</f>
        <v>1037.5991322879952</v>
      </c>
      <c r="O771" s="23">
        <f t="shared" si="79"/>
        <v>0.17184008289562536</v>
      </c>
      <c r="P771" s="23">
        <f t="shared" si="80"/>
        <v>0.11309093109859497</v>
      </c>
      <c r="Q771" s="27"/>
    </row>
    <row r="772" spans="1:17" x14ac:dyDescent="0.25">
      <c r="A772" s="24">
        <f t="shared" si="81"/>
        <v>2018</v>
      </c>
      <c r="B772" s="32">
        <v>43135</v>
      </c>
      <c r="C772" s="28">
        <f>'Bitcoin Data'!C772</f>
        <v>8277.0097659999992</v>
      </c>
      <c r="D772" s="26">
        <f>'Bitcoin Data'!K772</f>
        <v>2202.7683564029712</v>
      </c>
      <c r="E772" s="25">
        <f>'Bitcoin Data'!J772</f>
        <v>30236.156411608561</v>
      </c>
      <c r="F772" s="25">
        <f t="shared" si="77"/>
        <v>66.603248562742152</v>
      </c>
      <c r="G772" s="23">
        <f>'Emissions Factors'!$AB$39/1000</f>
        <v>0.49266147344102867</v>
      </c>
      <c r="H772" s="23">
        <f>'Emissions Factors'!$AE$39/1000</f>
        <v>0.32422903788805163</v>
      </c>
      <c r="I772" s="26">
        <f t="shared" si="82"/>
        <v>32812.854572879623</v>
      </c>
      <c r="J772" s="26">
        <f t="shared" si="83"/>
        <v>21594.707201716647</v>
      </c>
      <c r="K772" s="23">
        <f t="shared" si="78"/>
        <v>14.896189368936481</v>
      </c>
      <c r="L772" s="23">
        <f t="shared" si="78"/>
        <v>9.8034399027684866</v>
      </c>
      <c r="M772" s="26">
        <f>K772*'Social Cost of Carbon'!$C$5</f>
        <v>1489.6189368936482</v>
      </c>
      <c r="N772" s="26">
        <f>L772*'Social Cost of Carbon'!$C$5</f>
        <v>980.34399027684867</v>
      </c>
      <c r="O772" s="23">
        <f t="shared" si="79"/>
        <v>0.17997066319924507</v>
      </c>
      <c r="P772" s="23">
        <f t="shared" si="80"/>
        <v>0.11844180664179838</v>
      </c>
      <c r="Q772" s="27"/>
    </row>
    <row r="773" spans="1:17" x14ac:dyDescent="0.25">
      <c r="A773" s="24">
        <f t="shared" si="81"/>
        <v>2018</v>
      </c>
      <c r="B773" s="32">
        <v>43136</v>
      </c>
      <c r="C773" s="28">
        <f>'Bitcoin Data'!C773</f>
        <v>6955.2700199999999</v>
      </c>
      <c r="D773" s="26">
        <f>'Bitcoin Data'!K773</f>
        <v>2330.3824486511085</v>
      </c>
      <c r="E773" s="25">
        <f>'Bitcoin Data'!J773</f>
        <v>28987.694494565243</v>
      </c>
      <c r="F773" s="25">
        <f t="shared" si="77"/>
        <v>67.552414476995196</v>
      </c>
      <c r="G773" s="23">
        <f>'Emissions Factors'!$AB$39/1000</f>
        <v>0.49266147344102867</v>
      </c>
      <c r="H773" s="23">
        <f>'Emissions Factors'!$AE$39/1000</f>
        <v>0.32422903788805163</v>
      </c>
      <c r="I773" s="26">
        <f t="shared" si="82"/>
        <v>33280.472050735531</v>
      </c>
      <c r="J773" s="26">
        <f t="shared" si="83"/>
        <v>21902.45435289104</v>
      </c>
      <c r="K773" s="23">
        <f t="shared" si="78"/>
        <v>14.281120281350908</v>
      </c>
      <c r="L773" s="23">
        <f t="shared" si="78"/>
        <v>9.3986522965656611</v>
      </c>
      <c r="M773" s="26">
        <f>K773*'Social Cost of Carbon'!$C$5</f>
        <v>1428.1120281350909</v>
      </c>
      <c r="N773" s="26">
        <f>L773*'Social Cost of Carbon'!$C$5</f>
        <v>939.86522965656616</v>
      </c>
      <c r="O773" s="23">
        <f t="shared" si="79"/>
        <v>0.20532804967003868</v>
      </c>
      <c r="P773" s="23">
        <f t="shared" si="80"/>
        <v>0.1351299413184488</v>
      </c>
      <c r="Q773" s="27"/>
    </row>
    <row r="774" spans="1:17" x14ac:dyDescent="0.25">
      <c r="A774" s="24">
        <f t="shared" si="81"/>
        <v>2018</v>
      </c>
      <c r="B774" s="32">
        <v>43137</v>
      </c>
      <c r="C774" s="28">
        <f>'Bitcoin Data'!C774</f>
        <v>7754</v>
      </c>
      <c r="D774" s="26">
        <f>'Bitcoin Data'!K774</f>
        <v>2119.5294552255191</v>
      </c>
      <c r="E774" s="25">
        <f>'Bitcoin Data'!J774</f>
        <v>26420.334438629259</v>
      </c>
      <c r="F774" s="25">
        <f t="shared" si="77"/>
        <v>55.998677059583898</v>
      </c>
      <c r="G774" s="23">
        <f>'Emissions Factors'!$AB$39/1000</f>
        <v>0.49266147344102867</v>
      </c>
      <c r="H774" s="23">
        <f>'Emissions Factors'!$AE$39/1000</f>
        <v>0.32422903788805163</v>
      </c>
      <c r="I774" s="26">
        <f t="shared" si="82"/>
        <v>27588.390750922932</v>
      </c>
      <c r="J774" s="26">
        <f t="shared" si="83"/>
        <v>18156.397186032595</v>
      </c>
      <c r="K774" s="23">
        <f t="shared" si="78"/>
        <v>13.016280893339845</v>
      </c>
      <c r="L774" s="23">
        <f t="shared" si="78"/>
        <v>8.5662396157173202</v>
      </c>
      <c r="M774" s="26">
        <f>K774*'Social Cost of Carbon'!$C$5</f>
        <v>1301.6280893339845</v>
      </c>
      <c r="N774" s="26">
        <f>L774*'Social Cost of Carbon'!$C$5</f>
        <v>856.62396157173202</v>
      </c>
      <c r="O774" s="23">
        <f t="shared" si="79"/>
        <v>0.16786537133530879</v>
      </c>
      <c r="P774" s="23">
        <f t="shared" si="80"/>
        <v>0.11047510466491256</v>
      </c>
      <c r="Q774" s="27"/>
    </row>
    <row r="775" spans="1:17" x14ac:dyDescent="0.25">
      <c r="A775" s="24">
        <f t="shared" si="81"/>
        <v>2018</v>
      </c>
      <c r="B775" s="32">
        <v>43138</v>
      </c>
      <c r="C775" s="28">
        <f>'Bitcoin Data'!C775</f>
        <v>7621.2998049999997</v>
      </c>
      <c r="D775" s="26">
        <f>'Bitcoin Data'!K775</f>
        <v>1753.7313432835895</v>
      </c>
      <c r="E775" s="25">
        <f>'Bitcoin Data'!J775</f>
        <v>29650.606810597179</v>
      </c>
      <c r="F775" s="25">
        <f t="shared" ref="F775:F838" si="84">E775*D775/1000000</f>
        <v>51.999198511122138</v>
      </c>
      <c r="G775" s="23">
        <f>'Emissions Factors'!$AB$39/1000</f>
        <v>0.49266147344102867</v>
      </c>
      <c r="H775" s="23">
        <f>'Emissions Factors'!$AE$39/1000</f>
        <v>0.32422903788805163</v>
      </c>
      <c r="I775" s="26">
        <f t="shared" si="82"/>
        <v>25618.001756241978</v>
      </c>
      <c r="J775" s="26">
        <f t="shared" si="83"/>
        <v>16859.650104210938</v>
      </c>
      <c r="K775" s="23">
        <f t="shared" ref="K775:L838" si="85">$E775*G775/1000</f>
        <v>14.607711639729407</v>
      </c>
      <c r="L775" s="23">
        <f t="shared" si="85"/>
        <v>9.6135877189968344</v>
      </c>
      <c r="M775" s="26">
        <f>K775*'Social Cost of Carbon'!$C$5</f>
        <v>1460.7711639729407</v>
      </c>
      <c r="N775" s="26">
        <f>L775*'Social Cost of Carbon'!$C$5</f>
        <v>961.35877189968346</v>
      </c>
      <c r="O775" s="23">
        <f t="shared" ref="O775:O838" si="86">M775/$C775</f>
        <v>0.19166955786394768</v>
      </c>
      <c r="P775" s="23">
        <f t="shared" ref="P775:P838" si="87">N775/$C775</f>
        <v>0.12614105159187916</v>
      </c>
      <c r="Q775" s="27"/>
    </row>
    <row r="776" spans="1:17" x14ac:dyDescent="0.25">
      <c r="A776" s="24">
        <f t="shared" ref="A776:A839" si="88">YEAR(B776)</f>
        <v>2018</v>
      </c>
      <c r="B776" s="32">
        <v>43139</v>
      </c>
      <c r="C776" s="28">
        <f>'Bitcoin Data'!C776</f>
        <v>8265.5898440000001</v>
      </c>
      <c r="D776" s="26">
        <f>'Bitcoin Data'!K776</f>
        <v>1641.546869017372</v>
      </c>
      <c r="E776" s="25">
        <f>'Bitcoin Data'!J776</f>
        <v>32626.653821939995</v>
      </c>
      <c r="F776" s="25">
        <f t="shared" si="84"/>
        <v>53.558181427919273</v>
      </c>
      <c r="G776" s="23">
        <f>'Emissions Factors'!$AB$39/1000</f>
        <v>0.49266147344102867</v>
      </c>
      <c r="H776" s="23">
        <f>'Emissions Factors'!$AE$39/1000</f>
        <v>0.32422903788805163</v>
      </c>
      <c r="I776" s="26">
        <f t="shared" ref="I776:I839" si="89">F776*G776*1000</f>
        <v>26386.052577100647</v>
      </c>
      <c r="J776" s="26">
        <f t="shared" ref="J776:J839" si="90">$F776*H776*1000</f>
        <v>17365.11763540798</v>
      </c>
      <c r="K776" s="23">
        <f t="shared" si="85"/>
        <v>16.073895345367326</v>
      </c>
      <c r="L776" s="23">
        <f t="shared" si="85"/>
        <v>10.578508578194127</v>
      </c>
      <c r="M776" s="26">
        <f>K776*'Social Cost of Carbon'!$C$5</f>
        <v>1607.3895345367325</v>
      </c>
      <c r="N776" s="26">
        <f>L776*'Social Cost of Carbon'!$C$5</f>
        <v>1057.8508578194126</v>
      </c>
      <c r="O776" s="23">
        <f t="shared" si="86"/>
        <v>0.19446761391185388</v>
      </c>
      <c r="P776" s="23">
        <f t="shared" si="87"/>
        <v>0.12798250067867903</v>
      </c>
      <c r="Q776" s="27"/>
    </row>
    <row r="777" spans="1:17" x14ac:dyDescent="0.25">
      <c r="A777" s="24">
        <f t="shared" si="88"/>
        <v>2018</v>
      </c>
      <c r="B777" s="32">
        <v>43140</v>
      </c>
      <c r="C777" s="28">
        <f>'Bitcoin Data'!C777</f>
        <v>8736.9804690000001</v>
      </c>
      <c r="D777" s="26">
        <f>'Bitcoin Data'!K777</f>
        <v>1678.930459114936</v>
      </c>
      <c r="E777" s="25">
        <f>'Bitcoin Data'!J777</f>
        <v>33772.412291437933</v>
      </c>
      <c r="F777" s="25">
        <f t="shared" si="84"/>
        <v>56.701531673882798</v>
      </c>
      <c r="G777" s="23">
        <f>'Emissions Factors'!$AB$39/1000</f>
        <v>0.49266147344102867</v>
      </c>
      <c r="H777" s="23">
        <f>'Emissions Factors'!$AE$39/1000</f>
        <v>0.32422903788805163</v>
      </c>
      <c r="I777" s="26">
        <f t="shared" si="89"/>
        <v>27934.660140818254</v>
      </c>
      <c r="J777" s="26">
        <f t="shared" si="90"/>
        <v>18384.283061401904</v>
      </c>
      <c r="K777" s="23">
        <f t="shared" si="85"/>
        <v>16.638366401157722</v>
      </c>
      <c r="L777" s="23">
        <f t="shared" si="85"/>
        <v>10.94999674441153</v>
      </c>
      <c r="M777" s="26">
        <f>K777*'Social Cost of Carbon'!$C$5</f>
        <v>1663.8366401157721</v>
      </c>
      <c r="N777" s="26">
        <f>L777*'Social Cost of Carbon'!$C$5</f>
        <v>1094.999674441153</v>
      </c>
      <c r="O777" s="23">
        <f t="shared" si="86"/>
        <v>0.19043611760599577</v>
      </c>
      <c r="P777" s="23">
        <f t="shared" si="87"/>
        <v>0.12532930322167499</v>
      </c>
      <c r="Q777" s="27"/>
    </row>
    <row r="778" spans="1:17" x14ac:dyDescent="0.25">
      <c r="A778" s="24">
        <f t="shared" si="88"/>
        <v>2018</v>
      </c>
      <c r="B778" s="32">
        <v>43141</v>
      </c>
      <c r="C778" s="28">
        <f>'Bitcoin Data'!C778</f>
        <v>8621.9003909999992</v>
      </c>
      <c r="D778" s="26">
        <f>'Bitcoin Data'!K778</f>
        <v>1788.1001725116096</v>
      </c>
      <c r="E778" s="25">
        <f>'Bitcoin Data'!J778</f>
        <v>33466.520008637097</v>
      </c>
      <c r="F778" s="25">
        <f t="shared" si="84"/>
        <v>59.841490200807229</v>
      </c>
      <c r="G778" s="23">
        <f>'Emissions Factors'!$AB$39/1000</f>
        <v>0.49266147344102867</v>
      </c>
      <c r="H778" s="23">
        <f>'Emissions Factors'!$AE$39/1000</f>
        <v>0.32422903788805163</v>
      </c>
      <c r="I778" s="26">
        <f t="shared" si="89"/>
        <v>29481.59673523657</v>
      </c>
      <c r="J778" s="26">
        <f t="shared" si="90"/>
        <v>19402.348793594996</v>
      </c>
      <c r="K778" s="23">
        <f t="shared" si="85"/>
        <v>16.487665058398818</v>
      </c>
      <c r="L778" s="23">
        <f t="shared" si="85"/>
        <v>10.850817583861636</v>
      </c>
      <c r="M778" s="26">
        <f>K778*'Social Cost of Carbon'!$C$5</f>
        <v>1648.7665058398818</v>
      </c>
      <c r="N778" s="26">
        <f>L778*'Social Cost of Carbon'!$C$5</f>
        <v>1085.0817583861635</v>
      </c>
      <c r="O778" s="23">
        <f t="shared" si="86"/>
        <v>0.19123005730395035</v>
      </c>
      <c r="P778" s="23">
        <f t="shared" si="87"/>
        <v>0.12585180867072299</v>
      </c>
      <c r="Q778" s="27"/>
    </row>
    <row r="779" spans="1:17" x14ac:dyDescent="0.25">
      <c r="A779" s="24">
        <f t="shared" si="88"/>
        <v>2018</v>
      </c>
      <c r="B779" s="32">
        <v>43142</v>
      </c>
      <c r="C779" s="28">
        <f>'Bitcoin Data'!C779</f>
        <v>8129.9702150000003</v>
      </c>
      <c r="D779" s="26">
        <f>'Bitcoin Data'!K779</f>
        <v>1895.6618775282479</v>
      </c>
      <c r="E779" s="25">
        <f>'Bitcoin Data'!J779</f>
        <v>34684.813524522535</v>
      </c>
      <c r="F779" s="25">
        <f t="shared" si="84"/>
        <v>65.750678727613547</v>
      </c>
      <c r="G779" s="23">
        <f>'Emissions Factors'!$AB$39/1000</f>
        <v>0.49266147344102867</v>
      </c>
      <c r="H779" s="23">
        <f>'Emissions Factors'!$AE$39/1000</f>
        <v>0.32422903788805163</v>
      </c>
      <c r="I779" s="26">
        <f t="shared" si="89"/>
        <v>32392.82626169379</v>
      </c>
      <c r="J779" s="26">
        <f t="shared" si="90"/>
        <v>21318.279304340525</v>
      </c>
      <c r="K779" s="23">
        <f t="shared" si="85"/>
        <v>17.087871337018591</v>
      </c>
      <c r="L779" s="23">
        <f t="shared" si="85"/>
        <v>11.245823718382422</v>
      </c>
      <c r="M779" s="26">
        <f>K779*'Social Cost of Carbon'!$C$5</f>
        <v>1708.7871337018591</v>
      </c>
      <c r="N779" s="26">
        <f>L779*'Social Cost of Carbon'!$C$5</f>
        <v>1124.5823718382421</v>
      </c>
      <c r="O779" s="23">
        <f t="shared" si="86"/>
        <v>0.21018368930172754</v>
      </c>
      <c r="P779" s="23">
        <f t="shared" si="87"/>
        <v>0.13832552175447818</v>
      </c>
      <c r="Q779" s="27"/>
    </row>
    <row r="780" spans="1:17" x14ac:dyDescent="0.25">
      <c r="A780" s="24">
        <f t="shared" si="88"/>
        <v>2018</v>
      </c>
      <c r="B780" s="32">
        <v>43143</v>
      </c>
      <c r="C780" s="28">
        <f>'Bitcoin Data'!C780</f>
        <v>8926.5703130000002</v>
      </c>
      <c r="D780" s="26">
        <f>'Bitcoin Data'!K780</f>
        <v>2061.6138268879158</v>
      </c>
      <c r="E780" s="25">
        <f>'Bitcoin Data'!J780</f>
        <v>31491.64750161058</v>
      </c>
      <c r="F780" s="25">
        <f t="shared" si="84"/>
        <v>64.923615920800657</v>
      </c>
      <c r="G780" s="23">
        <f>'Emissions Factors'!$AB$39/1000</f>
        <v>0.49266147344102867</v>
      </c>
      <c r="H780" s="23">
        <f>'Emissions Factors'!$AE$39/1000</f>
        <v>0.32422903788805163</v>
      </c>
      <c r="I780" s="26">
        <f t="shared" si="89"/>
        <v>31985.364280661081</v>
      </c>
      <c r="J780" s="26">
        <f t="shared" si="90"/>
        <v>21050.121526214589</v>
      </c>
      <c r="K780" s="23">
        <f t="shared" si="85"/>
        <v>15.514721459228959</v>
      </c>
      <c r="L780" s="23">
        <f t="shared" si="85"/>
        <v>10.210506570956863</v>
      </c>
      <c r="M780" s="26">
        <f>K780*'Social Cost of Carbon'!$C$5</f>
        <v>1551.4721459228958</v>
      </c>
      <c r="N780" s="26">
        <f>L780*'Social Cost of Carbon'!$C$5</f>
        <v>1021.0506570956862</v>
      </c>
      <c r="O780" s="23">
        <f t="shared" si="86"/>
        <v>0.173803834117953</v>
      </c>
      <c r="P780" s="23">
        <f t="shared" si="87"/>
        <v>0.11438330974760857</v>
      </c>
      <c r="Q780" s="27"/>
    </row>
    <row r="781" spans="1:17" x14ac:dyDescent="0.25">
      <c r="A781" s="24">
        <f t="shared" si="88"/>
        <v>2018</v>
      </c>
      <c r="B781" s="32">
        <v>43144</v>
      </c>
      <c r="C781" s="28">
        <f>'Bitcoin Data'!C781</f>
        <v>8598.3095699999994</v>
      </c>
      <c r="D781" s="26">
        <f>'Bitcoin Data'!K781</f>
        <v>2110.1289046677307</v>
      </c>
      <c r="E781" s="25">
        <f>'Bitcoin Data'!J781</f>
        <v>33563.681854955103</v>
      </c>
      <c r="F781" s="25">
        <f t="shared" si="84"/>
        <v>70.823695229212603</v>
      </c>
      <c r="G781" s="23">
        <f>'Emissions Factors'!$AB$39/1000</f>
        <v>0.49266147344102867</v>
      </c>
      <c r="H781" s="23">
        <f>'Emissions Factors'!$AE$39/1000</f>
        <v>0.32422903788805163</v>
      </c>
      <c r="I781" s="26">
        <f t="shared" si="89"/>
        <v>34892.106046162233</v>
      </c>
      <c r="J781" s="26">
        <f t="shared" si="90"/>
        <v>22963.098563844196</v>
      </c>
      <c r="K781" s="23">
        <f t="shared" si="85"/>
        <v>16.535532956768101</v>
      </c>
      <c r="L781" s="23">
        <f t="shared" si="85"/>
        <v>10.882320275812749</v>
      </c>
      <c r="M781" s="26">
        <f>K781*'Social Cost of Carbon'!$C$5</f>
        <v>1653.5532956768102</v>
      </c>
      <c r="N781" s="26">
        <f>L781*'Social Cost of Carbon'!$C$5</f>
        <v>1088.2320275812749</v>
      </c>
      <c r="O781" s="23">
        <f t="shared" si="86"/>
        <v>0.19231144008191489</v>
      </c>
      <c r="P781" s="23">
        <f t="shared" si="87"/>
        <v>0.12656348538300824</v>
      </c>
      <c r="Q781" s="27"/>
    </row>
    <row r="782" spans="1:17" x14ac:dyDescent="0.25">
      <c r="A782" s="24">
        <f t="shared" si="88"/>
        <v>2018</v>
      </c>
      <c r="B782" s="32">
        <v>43145</v>
      </c>
      <c r="C782" s="28">
        <f>'Bitcoin Data'!C782</f>
        <v>9494.6298829999996</v>
      </c>
      <c r="D782" s="26">
        <f>'Bitcoin Data'!K782</f>
        <v>2173.0138033361836</v>
      </c>
      <c r="E782" s="25">
        <f>'Bitcoin Data'!J782</f>
        <v>23839.715129544584</v>
      </c>
      <c r="F782" s="25">
        <f t="shared" si="84"/>
        <v>51.804030044102831</v>
      </c>
      <c r="G782" s="23">
        <f>'Emissions Factors'!$AB$39/1000</f>
        <v>0.49266147344102867</v>
      </c>
      <c r="H782" s="23">
        <f>'Emissions Factors'!$AE$39/1000</f>
        <v>0.32422903788805163</v>
      </c>
      <c r="I782" s="26">
        <f t="shared" si="89"/>
        <v>25521.849771711019</v>
      </c>
      <c r="J782" s="26">
        <f t="shared" si="90"/>
        <v>16796.370819923184</v>
      </c>
      <c r="K782" s="23">
        <f t="shared" si="85"/>
        <v>11.744909182135817</v>
      </c>
      <c r="L782" s="23">
        <f t="shared" si="85"/>
        <v>7.7295278999774686</v>
      </c>
      <c r="M782" s="26">
        <f>K782*'Social Cost of Carbon'!$C$5</f>
        <v>1174.4909182135818</v>
      </c>
      <c r="N782" s="26">
        <f>L782*'Social Cost of Carbon'!$C$5</f>
        <v>772.95278999774689</v>
      </c>
      <c r="O782" s="23">
        <f t="shared" si="86"/>
        <v>0.12370054785563482</v>
      </c>
      <c r="P782" s="23">
        <f t="shared" si="87"/>
        <v>8.1409470355627858E-2</v>
      </c>
      <c r="Q782" s="27"/>
    </row>
    <row r="783" spans="1:17" x14ac:dyDescent="0.25">
      <c r="A783" s="24">
        <f t="shared" si="88"/>
        <v>2018</v>
      </c>
      <c r="B783" s="32">
        <v>43146</v>
      </c>
      <c r="C783" s="28">
        <f>'Bitcoin Data'!C783</f>
        <v>10166.400390999999</v>
      </c>
      <c r="D783" s="26">
        <f>'Bitcoin Data'!K783</f>
        <v>1639.1125528587261</v>
      </c>
      <c r="E783" s="25">
        <f>'Bitcoin Data'!J783</f>
        <v>37857.316558899496</v>
      </c>
      <c r="F783" s="25">
        <f t="shared" si="84"/>
        <v>62.052402789238677</v>
      </c>
      <c r="G783" s="23">
        <f>'Emissions Factors'!$AB$39/1000</f>
        <v>0.49266147344102867</v>
      </c>
      <c r="H783" s="23">
        <f>'Emissions Factors'!$AE$39/1000</f>
        <v>0.32422903788805163</v>
      </c>
      <c r="I783" s="26">
        <f t="shared" si="89"/>
        <v>30570.828188702526</v>
      </c>
      <c r="J783" s="26">
        <f t="shared" si="90"/>
        <v>20119.190854996705</v>
      </c>
      <c r="K783" s="23">
        <f t="shared" si="85"/>
        <v>18.650841356430881</v>
      </c>
      <c r="L783" s="23">
        <f t="shared" si="85"/>
        <v>12.27444132491539</v>
      </c>
      <c r="M783" s="26">
        <f>K783*'Social Cost of Carbon'!$C$5</f>
        <v>1865.0841356430881</v>
      </c>
      <c r="N783" s="26">
        <f>L783*'Social Cost of Carbon'!$C$5</f>
        <v>1227.444132491539</v>
      </c>
      <c r="O783" s="23">
        <f t="shared" si="86"/>
        <v>0.18345570348519713</v>
      </c>
      <c r="P783" s="23">
        <f t="shared" si="87"/>
        <v>0.12073537193933041</v>
      </c>
      <c r="Q783" s="27"/>
    </row>
    <row r="784" spans="1:17" x14ac:dyDescent="0.25">
      <c r="A784" s="24">
        <f t="shared" si="88"/>
        <v>2018</v>
      </c>
      <c r="B784" s="32">
        <v>43147</v>
      </c>
      <c r="C784" s="28">
        <f>'Bitcoin Data'!C784</f>
        <v>10233.900390999999</v>
      </c>
      <c r="D784" s="26">
        <f>'Bitcoin Data'!K784</f>
        <v>1976.7306302315294</v>
      </c>
      <c r="E784" s="25">
        <f>'Bitcoin Data'!J784</f>
        <v>29775.867728779333</v>
      </c>
      <c r="F784" s="25">
        <f t="shared" si="84"/>
        <v>58.858869781200625</v>
      </c>
      <c r="G784" s="23">
        <f>'Emissions Factors'!$AB$39/1000</f>
        <v>0.49266147344102867</v>
      </c>
      <c r="H784" s="23">
        <f>'Emissions Factors'!$AE$39/1000</f>
        <v>0.32422903788805163</v>
      </c>
      <c r="I784" s="26">
        <f t="shared" si="89"/>
        <v>28997.497511479934</v>
      </c>
      <c r="J784" s="26">
        <f t="shared" si="90"/>
        <v>19083.754720336794</v>
      </c>
      <c r="K784" s="23">
        <f t="shared" si="85"/>
        <v>14.669422868245601</v>
      </c>
      <c r="L784" s="23">
        <f t="shared" si="85"/>
        <v>9.6542009459840088</v>
      </c>
      <c r="M784" s="26">
        <f>K784*'Social Cost of Carbon'!$C$5</f>
        <v>1466.9422868245601</v>
      </c>
      <c r="N784" s="26">
        <f>L784*'Social Cost of Carbon'!$C$5</f>
        <v>965.42009459840085</v>
      </c>
      <c r="O784" s="23">
        <f t="shared" si="86"/>
        <v>0.14334146618376639</v>
      </c>
      <c r="P784" s="23">
        <f t="shared" si="87"/>
        <v>9.4335498462289155E-2</v>
      </c>
      <c r="Q784" s="27"/>
    </row>
    <row r="785" spans="1:17" x14ac:dyDescent="0.25">
      <c r="A785" s="24">
        <f t="shared" si="88"/>
        <v>2018</v>
      </c>
      <c r="B785" s="32">
        <v>43148</v>
      </c>
      <c r="C785" s="28">
        <f>'Bitcoin Data'!C785</f>
        <v>11112.700194999999</v>
      </c>
      <c r="D785" s="26">
        <f>'Bitcoin Data'!K785</f>
        <v>1857.1049382003675</v>
      </c>
      <c r="E785" s="25">
        <f>'Bitcoin Data'!J785</f>
        <v>34440.616691610339</v>
      </c>
      <c r="F785" s="25">
        <f t="shared" si="84"/>
        <v>63.959839332655562</v>
      </c>
      <c r="G785" s="23">
        <f>'Emissions Factors'!$AB$39/1000</f>
        <v>0.49266147344102867</v>
      </c>
      <c r="H785" s="23">
        <f>'Emissions Factors'!$AE$39/1000</f>
        <v>0.32422903788805163</v>
      </c>
      <c r="I785" s="26">
        <f t="shared" si="89"/>
        <v>31510.54868667755</v>
      </c>
      <c r="J785" s="26">
        <f t="shared" si="90"/>
        <v>20737.637170301277</v>
      </c>
      <c r="K785" s="23">
        <f t="shared" si="85"/>
        <v>16.967564965506437</v>
      </c>
      <c r="L785" s="23">
        <f t="shared" si="85"/>
        <v>11.166648014191994</v>
      </c>
      <c r="M785" s="26">
        <f>K785*'Social Cost of Carbon'!$C$5</f>
        <v>1696.7564965506438</v>
      </c>
      <c r="N785" s="26">
        <f>L785*'Social Cost of Carbon'!$C$5</f>
        <v>1116.6648014191994</v>
      </c>
      <c r="O785" s="23">
        <f t="shared" si="86"/>
        <v>0.15268624787646795</v>
      </c>
      <c r="P785" s="23">
        <f t="shared" si="87"/>
        <v>0.10048546094329322</v>
      </c>
      <c r="Q785" s="27"/>
    </row>
    <row r="786" spans="1:17" x14ac:dyDescent="0.25">
      <c r="A786" s="24">
        <f t="shared" si="88"/>
        <v>2018</v>
      </c>
      <c r="B786" s="32">
        <v>43149</v>
      </c>
      <c r="C786" s="28">
        <f>'Bitcoin Data'!C786</f>
        <v>10551.799805000001</v>
      </c>
      <c r="D786" s="26">
        <f>'Bitcoin Data'!K786</f>
        <v>2038.5906040268476</v>
      </c>
      <c r="E786" s="25">
        <f>'Bitcoin Data'!J786</f>
        <v>31357.688779342992</v>
      </c>
      <c r="F786" s="25">
        <f t="shared" si="84"/>
        <v>63.925489709566733</v>
      </c>
      <c r="G786" s="23">
        <f>'Emissions Factors'!$AB$39/1000</f>
        <v>0.49266147344102867</v>
      </c>
      <c r="H786" s="23">
        <f>'Emissions Factors'!$AE$39/1000</f>
        <v>0.32422903788805163</v>
      </c>
      <c r="I786" s="26">
        <f t="shared" si="89"/>
        <v>31493.625950754464</v>
      </c>
      <c r="J786" s="26">
        <f t="shared" si="90"/>
        <v>20726.500025055364</v>
      </c>
      <c r="K786" s="23">
        <f t="shared" si="85"/>
        <v>15.448725157736332</v>
      </c>
      <c r="L786" s="23">
        <f t="shared" si="85"/>
        <v>10.167073263319331</v>
      </c>
      <c r="M786" s="26">
        <f>K786*'Social Cost of Carbon'!$C$5</f>
        <v>1544.8725157736333</v>
      </c>
      <c r="N786" s="26">
        <f>L786*'Social Cost of Carbon'!$C$5</f>
        <v>1016.7073263319331</v>
      </c>
      <c r="O786" s="23">
        <f t="shared" si="86"/>
        <v>0.14640843688501284</v>
      </c>
      <c r="P786" s="23">
        <f t="shared" si="87"/>
        <v>9.6353924934224344E-2</v>
      </c>
      <c r="Q786" s="27"/>
    </row>
    <row r="787" spans="1:17" x14ac:dyDescent="0.25">
      <c r="A787" s="24">
        <f t="shared" si="88"/>
        <v>2018</v>
      </c>
      <c r="B787" s="32">
        <v>43150</v>
      </c>
      <c r="C787" s="28">
        <f>'Bitcoin Data'!C787</f>
        <v>11225.299805000001</v>
      </c>
      <c r="D787" s="26">
        <f>'Bitcoin Data'!K787</f>
        <v>2002.3346837876825</v>
      </c>
      <c r="E787" s="25">
        <f>'Bitcoin Data'!J787</f>
        <v>29054.166455813829</v>
      </c>
      <c r="F787" s="25">
        <f t="shared" si="84"/>
        <v>58.176165203016673</v>
      </c>
      <c r="G787" s="23">
        <f>'Emissions Factors'!$AB$39/1000</f>
        <v>0.49266147344102867</v>
      </c>
      <c r="H787" s="23">
        <f>'Emissions Factors'!$AE$39/1000</f>
        <v>0.32422903788805163</v>
      </c>
      <c r="I787" s="26">
        <f t="shared" si="89"/>
        <v>28661.155268066897</v>
      </c>
      <c r="J787" s="26">
        <f t="shared" si="90"/>
        <v>18862.402071790446</v>
      </c>
      <c r="K787" s="23">
        <f t="shared" si="85"/>
        <v>14.313868455722151</v>
      </c>
      <c r="L787" s="23">
        <f t="shared" si="85"/>
        <v>9.4202044366078201</v>
      </c>
      <c r="M787" s="26">
        <f>K787*'Social Cost of Carbon'!$C$5</f>
        <v>1431.3868455722152</v>
      </c>
      <c r="N787" s="26">
        <f>L787*'Social Cost of Carbon'!$C$5</f>
        <v>942.02044366078201</v>
      </c>
      <c r="O787" s="23">
        <f t="shared" si="86"/>
        <v>0.12751435333020178</v>
      </c>
      <c r="P787" s="23">
        <f t="shared" si="87"/>
        <v>8.3919401710873226E-2</v>
      </c>
      <c r="Q787" s="27"/>
    </row>
    <row r="788" spans="1:17" x14ac:dyDescent="0.25">
      <c r="A788" s="24">
        <f t="shared" si="88"/>
        <v>2018</v>
      </c>
      <c r="B788" s="32">
        <v>43151</v>
      </c>
      <c r="C788" s="28">
        <f>'Bitcoin Data'!C788</f>
        <v>11403.700194999999</v>
      </c>
      <c r="D788" s="26">
        <f>'Bitcoin Data'!K788</f>
        <v>1775.6943958581146</v>
      </c>
      <c r="E788" s="25">
        <f>'Bitcoin Data'!J788</f>
        <v>39247.42407135055</v>
      </c>
      <c r="F788" s="25">
        <f t="shared" si="84"/>
        <v>69.691430975364042</v>
      </c>
      <c r="G788" s="23">
        <f>'Emissions Factors'!$AB$39/1000</f>
        <v>0.49266147344102867</v>
      </c>
      <c r="H788" s="23">
        <f>'Emissions Factors'!$AE$39/1000</f>
        <v>0.32422903788805163</v>
      </c>
      <c r="I788" s="26">
        <f t="shared" si="89"/>
        <v>34334.283070536592</v>
      </c>
      <c r="J788" s="26">
        <f t="shared" si="90"/>
        <v>22595.985614183843</v>
      </c>
      <c r="K788" s="23">
        <f t="shared" si="85"/>
        <v>19.335693771756457</v>
      </c>
      <c r="L788" s="23">
        <f t="shared" si="85"/>
        <v>12.725154546238347</v>
      </c>
      <c r="M788" s="26">
        <f>K788*'Social Cost of Carbon'!$C$5</f>
        <v>1933.5693771756457</v>
      </c>
      <c r="N788" s="26">
        <f>L788*'Social Cost of Carbon'!$C$5</f>
        <v>1272.5154546238348</v>
      </c>
      <c r="O788" s="23">
        <f t="shared" si="86"/>
        <v>0.16955631453933062</v>
      </c>
      <c r="P788" s="23">
        <f t="shared" si="87"/>
        <v>0.11158794363795836</v>
      </c>
      <c r="Q788" s="27"/>
    </row>
    <row r="789" spans="1:17" x14ac:dyDescent="0.25">
      <c r="A789" s="24">
        <f t="shared" si="88"/>
        <v>2018</v>
      </c>
      <c r="B789" s="32">
        <v>43152</v>
      </c>
      <c r="C789" s="28">
        <f>'Bitcoin Data'!C789</f>
        <v>10690.400390999999</v>
      </c>
      <c r="D789" s="26">
        <f>'Bitcoin Data'!K789</f>
        <v>2103.4192663616564</v>
      </c>
      <c r="E789" s="25">
        <f>'Bitcoin Data'!J789</f>
        <v>29195.760865116292</v>
      </c>
      <c r="F789" s="25">
        <f t="shared" si="84"/>
        <v>61.410925899773268</v>
      </c>
      <c r="G789" s="23">
        <f>'Emissions Factors'!$AB$39/1000</f>
        <v>0.49266147344102867</v>
      </c>
      <c r="H789" s="23">
        <f>'Emissions Factors'!$AE$39/1000</f>
        <v>0.32422903788805163</v>
      </c>
      <c r="I789" s="26">
        <f t="shared" si="89"/>
        <v>30254.797239160125</v>
      </c>
      <c r="J789" s="26">
        <f t="shared" si="90"/>
        <v>19911.20542029792</v>
      </c>
      <c r="K789" s="23">
        <f t="shared" si="85"/>
        <v>14.383626566040116</v>
      </c>
      <c r="L789" s="23">
        <f t="shared" si="85"/>
        <v>9.4661134557062852</v>
      </c>
      <c r="M789" s="26">
        <f>K789*'Social Cost of Carbon'!$C$5</f>
        <v>1438.3626566040116</v>
      </c>
      <c r="N789" s="26">
        <f>L789*'Social Cost of Carbon'!$C$5</f>
        <v>946.61134557062849</v>
      </c>
      <c r="O789" s="23">
        <f t="shared" si="86"/>
        <v>0.13454712676757513</v>
      </c>
      <c r="P789" s="23">
        <f t="shared" si="87"/>
        <v>8.8547791565183914E-2</v>
      </c>
      <c r="Q789" s="27"/>
    </row>
    <row r="790" spans="1:17" x14ac:dyDescent="0.25">
      <c r="A790" s="24">
        <f t="shared" si="88"/>
        <v>2018</v>
      </c>
      <c r="B790" s="32">
        <v>43153</v>
      </c>
      <c r="C790" s="28">
        <f>'Bitcoin Data'!C790</f>
        <v>10005</v>
      </c>
      <c r="D790" s="26">
        <f>'Bitcoin Data'!K790</f>
        <v>1873.4283319362967</v>
      </c>
      <c r="E790" s="25">
        <f>'Bitcoin Data'!J790</f>
        <v>32542.48460594497</v>
      </c>
      <c r="F790" s="25">
        <f t="shared" si="84"/>
        <v>60.966012652378097</v>
      </c>
      <c r="G790" s="23">
        <f>'Emissions Factors'!$AB$39/1000</f>
        <v>0.49266147344102867</v>
      </c>
      <c r="H790" s="23">
        <f>'Emissions Factors'!$AE$39/1000</f>
        <v>0.32422903788805163</v>
      </c>
      <c r="I790" s="26">
        <f t="shared" si="89"/>
        <v>30035.605623144991</v>
      </c>
      <c r="J790" s="26">
        <f t="shared" si="90"/>
        <v>19766.951626151331</v>
      </c>
      <c r="K790" s="23">
        <f t="shared" si="85"/>
        <v>16.032428415396843</v>
      </c>
      <c r="L790" s="23">
        <f t="shared" si="85"/>
        <v>10.55121847427227</v>
      </c>
      <c r="M790" s="26">
        <f>K790*'Social Cost of Carbon'!$C$5</f>
        <v>1603.2428415396844</v>
      </c>
      <c r="N790" s="26">
        <f>L790*'Social Cost of Carbon'!$C$5</f>
        <v>1055.1218474272271</v>
      </c>
      <c r="O790" s="23">
        <f t="shared" si="86"/>
        <v>0.16024416207293196</v>
      </c>
      <c r="P790" s="23">
        <f t="shared" si="87"/>
        <v>0.1054594550152151</v>
      </c>
      <c r="Q790" s="27"/>
    </row>
    <row r="791" spans="1:17" x14ac:dyDescent="0.25">
      <c r="A791" s="24">
        <f t="shared" si="88"/>
        <v>2018</v>
      </c>
      <c r="B791" s="32">
        <v>43154</v>
      </c>
      <c r="C791" s="28">
        <f>'Bitcoin Data'!C791</f>
        <v>10301.099609000001</v>
      </c>
      <c r="D791" s="26">
        <f>'Bitcoin Data'!K791</f>
        <v>1845.2374080786865</v>
      </c>
      <c r="E791" s="25">
        <f>'Bitcoin Data'!J791</f>
        <v>32352.550806353265</v>
      </c>
      <c r="F791" s="25">
        <f t="shared" si="84"/>
        <v>59.698136994649317</v>
      </c>
      <c r="G791" s="23">
        <f>'Emissions Factors'!$AB$39/1000</f>
        <v>0.49266147344102867</v>
      </c>
      <c r="H791" s="23">
        <f>'Emissions Factors'!$AE$39/1000</f>
        <v>0.32422903788805163</v>
      </c>
      <c r="I791" s="26">
        <f t="shared" si="89"/>
        <v>29410.972133468316</v>
      </c>
      <c r="J791" s="26">
        <f t="shared" si="90"/>
        <v>19355.869521484252</v>
      </c>
      <c r="K791" s="23">
        <f t="shared" si="85"/>
        <v>15.938855349833741</v>
      </c>
      <c r="L791" s="23">
        <f t="shared" si="85"/>
        <v>10.489636421168228</v>
      </c>
      <c r="M791" s="26">
        <f>K791*'Social Cost of Carbon'!$C$5</f>
        <v>1593.8855349833741</v>
      </c>
      <c r="N791" s="26">
        <f>L791*'Social Cost of Carbon'!$C$5</f>
        <v>1048.9636421168229</v>
      </c>
      <c r="O791" s="23">
        <f t="shared" si="86"/>
        <v>0.1547296497929995</v>
      </c>
      <c r="P791" s="23">
        <f t="shared" si="87"/>
        <v>0.10183025909198573</v>
      </c>
      <c r="Q791" s="27"/>
    </row>
    <row r="792" spans="1:17" x14ac:dyDescent="0.25">
      <c r="A792" s="24">
        <f t="shared" si="88"/>
        <v>2018</v>
      </c>
      <c r="B792" s="32">
        <v>43155</v>
      </c>
      <c r="C792" s="28">
        <f>'Bitcoin Data'!C792</f>
        <v>9813.0703130000002</v>
      </c>
      <c r="D792" s="26">
        <f>'Bitcoin Data'!K792</f>
        <v>1800.1655324627563</v>
      </c>
      <c r="E792" s="25">
        <f>'Bitcoin Data'!J792</f>
        <v>39087.972485080601</v>
      </c>
      <c r="F792" s="25">
        <f t="shared" si="84"/>
        <v>70.364820801494687</v>
      </c>
      <c r="G792" s="23">
        <f>'Emissions Factors'!$AB$39/1000</f>
        <v>0.49266147344102867</v>
      </c>
      <c r="H792" s="23">
        <f>'Emissions Factors'!$AE$39/1000</f>
        <v>0.32422903788805163</v>
      </c>
      <c r="I792" s="26">
        <f t="shared" si="89"/>
        <v>34666.036294478319</v>
      </c>
      <c r="J792" s="26">
        <f t="shared" si="90"/>
        <v>22814.318149633786</v>
      </c>
      <c r="K792" s="23">
        <f t="shared" si="85"/>
        <v>19.257138118322196</v>
      </c>
      <c r="L792" s="23">
        <f t="shared" si="85"/>
        <v>12.673455711832318</v>
      </c>
      <c r="M792" s="26">
        <f>K792*'Social Cost of Carbon'!$C$5</f>
        <v>1925.7138118322196</v>
      </c>
      <c r="N792" s="26">
        <f>L792*'Social Cost of Carbon'!$C$5</f>
        <v>1267.3455711832319</v>
      </c>
      <c r="O792" s="23">
        <f t="shared" si="86"/>
        <v>0.19623968344352977</v>
      </c>
      <c r="P792" s="23">
        <f t="shared" si="87"/>
        <v>0.12914873029130325</v>
      </c>
      <c r="Q792" s="27"/>
    </row>
    <row r="793" spans="1:17" x14ac:dyDescent="0.25">
      <c r="A793" s="24">
        <f t="shared" si="88"/>
        <v>2018</v>
      </c>
      <c r="B793" s="32">
        <v>43156</v>
      </c>
      <c r="C793" s="28">
        <f>'Bitcoin Data'!C793</f>
        <v>9664.7304690000001</v>
      </c>
      <c r="D793" s="26">
        <f>'Bitcoin Data'!K793</f>
        <v>2145.0224746506865</v>
      </c>
      <c r="E793" s="25">
        <f>'Bitcoin Data'!J793</f>
        <v>27034.194927032677</v>
      </c>
      <c r="F793" s="25">
        <f t="shared" si="84"/>
        <v>57.988955702572667</v>
      </c>
      <c r="G793" s="23">
        <f>'Emissions Factors'!$AB$39/1000</f>
        <v>0.49266147344102867</v>
      </c>
      <c r="H793" s="23">
        <f>'Emissions Factors'!$AE$39/1000</f>
        <v>0.32422903788805163</v>
      </c>
      <c r="I793" s="26">
        <f t="shared" si="89"/>
        <v>28568.924359735993</v>
      </c>
      <c r="J793" s="26">
        <f t="shared" si="90"/>
        <v>18801.703315577983</v>
      </c>
      <c r="K793" s="23">
        <f t="shared" si="85"/>
        <v>13.318706306043902</v>
      </c>
      <c r="L793" s="23">
        <f t="shared" si="85"/>
        <v>8.7652710112698511</v>
      </c>
      <c r="M793" s="26">
        <f>K793*'Social Cost of Carbon'!$C$5</f>
        <v>1331.8706306043903</v>
      </c>
      <c r="N793" s="26">
        <f>L793*'Social Cost of Carbon'!$C$5</f>
        <v>876.52710112698514</v>
      </c>
      <c r="O793" s="23">
        <f t="shared" si="86"/>
        <v>0.13780732270562715</v>
      </c>
      <c r="P793" s="23">
        <f t="shared" si="87"/>
        <v>9.0693382907933134E-2</v>
      </c>
      <c r="Q793" s="27"/>
    </row>
    <row r="794" spans="1:17" x14ac:dyDescent="0.25">
      <c r="A794" s="24">
        <f t="shared" si="88"/>
        <v>2018</v>
      </c>
      <c r="B794" s="32">
        <v>43157</v>
      </c>
      <c r="C794" s="28">
        <f>'Bitcoin Data'!C794</f>
        <v>10366.700194999999</v>
      </c>
      <c r="D794" s="26">
        <f>'Bitcoin Data'!K794</f>
        <v>1771.2949715601867</v>
      </c>
      <c r="E794" s="25">
        <f>'Bitcoin Data'!J794</f>
        <v>37129.745088606258</v>
      </c>
      <c r="F794" s="25">
        <f t="shared" si="84"/>
        <v>65.767730770759812</v>
      </c>
      <c r="G794" s="23">
        <f>'Emissions Factors'!$AB$39/1000</f>
        <v>0.49266147344102867</v>
      </c>
      <c r="H794" s="23">
        <f>'Emissions Factors'!$AE$39/1000</f>
        <v>0.32422903788805163</v>
      </c>
      <c r="I794" s="26">
        <f t="shared" si="89"/>
        <v>32401.227146395406</v>
      </c>
      <c r="J794" s="26">
        <f t="shared" si="90"/>
        <v>21323.808071883861</v>
      </c>
      <c r="K794" s="23">
        <f t="shared" si="85"/>
        <v>18.292394923842554</v>
      </c>
      <c r="L794" s="23">
        <f t="shared" si="85"/>
        <v>12.038541527107418</v>
      </c>
      <c r="M794" s="26">
        <f>K794*'Social Cost of Carbon'!$C$5</f>
        <v>1829.2394923842555</v>
      </c>
      <c r="N794" s="26">
        <f>L794*'Social Cost of Carbon'!$C$5</f>
        <v>1203.8541527107418</v>
      </c>
      <c r="O794" s="23">
        <f t="shared" si="86"/>
        <v>0.17645339963304066</v>
      </c>
      <c r="P794" s="23">
        <f t="shared" si="87"/>
        <v>0.11612703464612366</v>
      </c>
      <c r="Q794" s="27"/>
    </row>
    <row r="795" spans="1:17" x14ac:dyDescent="0.25">
      <c r="A795" s="24">
        <f t="shared" si="88"/>
        <v>2018</v>
      </c>
      <c r="B795" s="32">
        <v>43158</v>
      </c>
      <c r="C795" s="28">
        <f>'Bitcoin Data'!C795</f>
        <v>10725.599609000001</v>
      </c>
      <c r="D795" s="26">
        <f>'Bitcoin Data'!K795</f>
        <v>1984.6556714292283</v>
      </c>
      <c r="E795" s="25">
        <f>'Bitcoin Data'!J795</f>
        <v>32085.299892142706</v>
      </c>
      <c r="F795" s="25">
        <f t="shared" si="84"/>
        <v>63.678272400448627</v>
      </c>
      <c r="G795" s="23">
        <f>'Emissions Factors'!$AB$39/1000</f>
        <v>0.49266147344102867</v>
      </c>
      <c r="H795" s="23">
        <f>'Emissions Factors'!$AE$39/1000</f>
        <v>0.32422903788805163</v>
      </c>
      <c r="I795" s="26">
        <f t="shared" si="89"/>
        <v>31371.83150698421</v>
      </c>
      <c r="J795" s="26">
        <f t="shared" si="90"/>
        <v>20646.34499477073</v>
      </c>
      <c r="K795" s="23">
        <f t="shared" si="85"/>
        <v>15.807191120660304</v>
      </c>
      <c r="L795" s="23">
        <f t="shared" si="85"/>
        <v>10.402985914379036</v>
      </c>
      <c r="M795" s="26">
        <f>K795*'Social Cost of Carbon'!$C$5</f>
        <v>1580.7191120660304</v>
      </c>
      <c r="N795" s="26">
        <f>L795*'Social Cost of Carbon'!$C$5</f>
        <v>1040.2985914379035</v>
      </c>
      <c r="O795" s="23">
        <f t="shared" si="86"/>
        <v>0.14737815783647443</v>
      </c>
      <c r="P795" s="23">
        <f t="shared" si="87"/>
        <v>9.6992115066925899E-2</v>
      </c>
      <c r="Q795" s="27"/>
    </row>
    <row r="796" spans="1:17" x14ac:dyDescent="0.25">
      <c r="A796" s="24">
        <f t="shared" si="88"/>
        <v>2018</v>
      </c>
      <c r="B796" s="32">
        <v>43159</v>
      </c>
      <c r="C796" s="28">
        <f>'Bitcoin Data'!C796</f>
        <v>10397.900390999999</v>
      </c>
      <c r="D796" s="26">
        <f>'Bitcoin Data'!K796</f>
        <v>1938.6218876664734</v>
      </c>
      <c r="E796" s="25">
        <f>'Bitcoin Data'!J796</f>
        <v>34947.579883282262</v>
      </c>
      <c r="F796" s="25">
        <f t="shared" si="84"/>
        <v>67.750143282703533</v>
      </c>
      <c r="G796" s="23">
        <f>'Emissions Factors'!$AB$39/1000</f>
        <v>0.49266147344102867</v>
      </c>
      <c r="H796" s="23">
        <f>'Emissions Factors'!$AE$39/1000</f>
        <v>0.32422903788805163</v>
      </c>
      <c r="I796" s="26">
        <f t="shared" si="89"/>
        <v>33377.885415497527</v>
      </c>
      <c r="J796" s="26">
        <f t="shared" si="90"/>
        <v>21966.563773328609</v>
      </c>
      <c r="K796" s="23">
        <f t="shared" si="85"/>
        <v>17.217326198495893</v>
      </c>
      <c r="L796" s="23">
        <f t="shared" si="85"/>
        <v>11.331020202072436</v>
      </c>
      <c r="M796" s="26">
        <f>K796*'Social Cost of Carbon'!$C$5</f>
        <v>1721.7326198495894</v>
      </c>
      <c r="N796" s="26">
        <f>L796*'Social Cost of Carbon'!$C$5</f>
        <v>1133.1020202072436</v>
      </c>
      <c r="O796" s="23">
        <f t="shared" si="86"/>
        <v>0.16558464258225164</v>
      </c>
      <c r="P796" s="23">
        <f t="shared" si="87"/>
        <v>0.10897411761974665</v>
      </c>
      <c r="Q796" s="27"/>
    </row>
    <row r="797" spans="1:17" x14ac:dyDescent="0.25">
      <c r="A797" s="24">
        <f t="shared" si="88"/>
        <v>2018</v>
      </c>
      <c r="B797" s="32">
        <v>43160</v>
      </c>
      <c r="C797" s="28">
        <f>'Bitcoin Data'!C797</f>
        <v>10951</v>
      </c>
      <c r="D797" s="26">
        <f>'Bitcoin Data'!K797</f>
        <v>2060.4252662249833</v>
      </c>
      <c r="E797" s="25">
        <f>'Bitcoin Data'!J797</f>
        <v>31071.39162653152</v>
      </c>
      <c r="F797" s="25">
        <f t="shared" si="84"/>
        <v>64.020280364076925</v>
      </c>
      <c r="G797" s="23">
        <f>'Emissions Factors'!$AB$39/1000</f>
        <v>0.49266147344102867</v>
      </c>
      <c r="H797" s="23">
        <f>'Emissions Factors'!$AE$39/1000</f>
        <v>0.32422903788805163</v>
      </c>
      <c r="I797" s="26">
        <f t="shared" si="89"/>
        <v>31540.325654273893</v>
      </c>
      <c r="J797" s="26">
        <f t="shared" si="90"/>
        <v>20757.233907767986</v>
      </c>
      <c r="K797" s="23">
        <f t="shared" si="85"/>
        <v>15.30767758059026</v>
      </c>
      <c r="L797" s="23">
        <f t="shared" si="85"/>
        <v>10.074247412913179</v>
      </c>
      <c r="M797" s="26">
        <f>K797*'Social Cost of Carbon'!$C$5</f>
        <v>1530.7677580590259</v>
      </c>
      <c r="N797" s="26">
        <f>L797*'Social Cost of Carbon'!$C$5</f>
        <v>1007.4247412913179</v>
      </c>
      <c r="O797" s="23">
        <f t="shared" si="86"/>
        <v>0.13978337668331897</v>
      </c>
      <c r="P797" s="23">
        <f t="shared" si="87"/>
        <v>9.1993858213068935E-2</v>
      </c>
      <c r="Q797" s="27"/>
    </row>
    <row r="798" spans="1:17" x14ac:dyDescent="0.25">
      <c r="A798" s="24">
        <f t="shared" si="88"/>
        <v>2018</v>
      </c>
      <c r="B798" s="32">
        <v>43161</v>
      </c>
      <c r="C798" s="28">
        <f>'Bitcoin Data'!C798</f>
        <v>11086.400390999999</v>
      </c>
      <c r="D798" s="26">
        <f>'Bitcoin Data'!K798</f>
        <v>1956.6353490424706</v>
      </c>
      <c r="E798" s="25">
        <f>'Bitcoin Data'!J798</f>
        <v>37733.082287517442</v>
      </c>
      <c r="F798" s="25">
        <f t="shared" si="84"/>
        <v>73.829882632084946</v>
      </c>
      <c r="G798" s="23">
        <f>'Emissions Factors'!$AB$39/1000</f>
        <v>0.49266147344102867</v>
      </c>
      <c r="H798" s="23">
        <f>'Emissions Factors'!$AE$39/1000</f>
        <v>0.32422903788805163</v>
      </c>
      <c r="I798" s="26">
        <f t="shared" si="89"/>
        <v>36373.138761501184</v>
      </c>
      <c r="J798" s="26">
        <f t="shared" si="90"/>
        <v>23937.791813188673</v>
      </c>
      <c r="K798" s="23">
        <f t="shared" si="85"/>
        <v>18.589635917239924</v>
      </c>
      <c r="L798" s="23">
        <f t="shared" si="85"/>
        <v>12.234160966632462</v>
      </c>
      <c r="M798" s="26">
        <f>K798*'Social Cost of Carbon'!$C$5</f>
        <v>1858.9635917239925</v>
      </c>
      <c r="N798" s="26">
        <f>L798*'Social Cost of Carbon'!$C$5</f>
        <v>1223.4160966632462</v>
      </c>
      <c r="O798" s="23">
        <f t="shared" si="86"/>
        <v>0.1676796368669049</v>
      </c>
      <c r="P798" s="23">
        <f t="shared" si="87"/>
        <v>0.11035286959836144</v>
      </c>
      <c r="Q798" s="27"/>
    </row>
    <row r="799" spans="1:17" x14ac:dyDescent="0.25">
      <c r="A799" s="24">
        <f t="shared" si="88"/>
        <v>2018</v>
      </c>
      <c r="B799" s="32">
        <v>43162</v>
      </c>
      <c r="C799" s="28">
        <f>'Bitcoin Data'!C799</f>
        <v>11489.700194999999</v>
      </c>
      <c r="D799" s="26">
        <f>'Bitcoin Data'!K799</f>
        <v>2258.7841606246543</v>
      </c>
      <c r="E799" s="25">
        <f>'Bitcoin Data'!J799</f>
        <v>26860.454327853568</v>
      </c>
      <c r="F799" s="25">
        <f t="shared" si="84"/>
        <v>60.671968782937583</v>
      </c>
      <c r="G799" s="23">
        <f>'Emissions Factors'!$AB$39/1000</f>
        <v>0.49266147344102867</v>
      </c>
      <c r="H799" s="23">
        <f>'Emissions Factors'!$AE$39/1000</f>
        <v>0.32422903788805163</v>
      </c>
      <c r="I799" s="26">
        <f t="shared" si="89"/>
        <v>29890.741537170125</v>
      </c>
      <c r="J799" s="26">
        <f t="shared" si="90"/>
        <v>19671.614065265752</v>
      </c>
      <c r="K799" s="23">
        <f t="shared" si="85"/>
        <v>13.233111006455795</v>
      </c>
      <c r="L799" s="23">
        <f t="shared" si="85"/>
        <v>8.7089392639559158</v>
      </c>
      <c r="M799" s="26">
        <f>K799*'Social Cost of Carbon'!$C$5</f>
        <v>1323.3111006455795</v>
      </c>
      <c r="N799" s="26">
        <f>L799*'Social Cost of Carbon'!$C$5</f>
        <v>870.89392639559162</v>
      </c>
      <c r="O799" s="23">
        <f t="shared" si="86"/>
        <v>0.11517368409851529</v>
      </c>
      <c r="P799" s="23">
        <f t="shared" si="87"/>
        <v>7.5797793816637676E-2</v>
      </c>
      <c r="Q799" s="27"/>
    </row>
    <row r="800" spans="1:17" x14ac:dyDescent="0.25">
      <c r="A800" s="24">
        <f t="shared" si="88"/>
        <v>2018</v>
      </c>
      <c r="B800" s="32">
        <v>43163</v>
      </c>
      <c r="C800" s="28">
        <f>'Bitcoin Data'!C800</f>
        <v>11512.599609000001</v>
      </c>
      <c r="D800" s="26">
        <f>'Bitcoin Data'!K800</f>
        <v>1837.3892152242154</v>
      </c>
      <c r="E800" s="25">
        <f>'Bitcoin Data'!J800</f>
        <v>36355.087625427186</v>
      </c>
      <c r="F800" s="25">
        <f t="shared" si="84"/>
        <v>66.798445921491236</v>
      </c>
      <c r="G800" s="23">
        <f>'Emissions Factors'!$AB$39/1000</f>
        <v>0.49266147344102867</v>
      </c>
      <c r="H800" s="23">
        <f>'Emissions Factors'!$AE$39/1000</f>
        <v>0.32422903788805163</v>
      </c>
      <c r="I800" s="26">
        <f t="shared" si="89"/>
        <v>32909.02079125274</v>
      </c>
      <c r="J800" s="26">
        <f t="shared" si="90"/>
        <v>21657.99585354215</v>
      </c>
      <c r="K800" s="23">
        <f t="shared" si="85"/>
        <v>17.910751036620667</v>
      </c>
      <c r="L800" s="23">
        <f t="shared" si="85"/>
        <v>11.787375083128069</v>
      </c>
      <c r="M800" s="26">
        <f>K800*'Social Cost of Carbon'!$C$5</f>
        <v>1791.0751036620668</v>
      </c>
      <c r="N800" s="26">
        <f>L800*'Social Cost of Carbon'!$C$5</f>
        <v>1178.7375083128068</v>
      </c>
      <c r="O800" s="23">
        <f t="shared" si="86"/>
        <v>0.15557521016034379</v>
      </c>
      <c r="P800" s="23">
        <f t="shared" si="87"/>
        <v>0.10238673699650999</v>
      </c>
      <c r="Q800" s="27"/>
    </row>
    <row r="801" spans="1:17" x14ac:dyDescent="0.25">
      <c r="A801" s="24">
        <f t="shared" si="88"/>
        <v>2018</v>
      </c>
      <c r="B801" s="32">
        <v>43164</v>
      </c>
      <c r="C801" s="28">
        <f>'Bitcoin Data'!C801</f>
        <v>11573.299805000001</v>
      </c>
      <c r="D801" s="26">
        <f>'Bitcoin Data'!K801</f>
        <v>1860.9492089925063</v>
      </c>
      <c r="E801" s="25">
        <f>'Bitcoin Data'!J801</f>
        <v>37560.975952634435</v>
      </c>
      <c r="F801" s="25">
        <f t="shared" si="84"/>
        <v>69.899068488041607</v>
      </c>
      <c r="G801" s="23">
        <f>'Emissions Factors'!$AB$39/1000</f>
        <v>0.49266147344102867</v>
      </c>
      <c r="H801" s="23">
        <f>'Emissions Factors'!$AE$39/1000</f>
        <v>0.32422903788805163</v>
      </c>
      <c r="I801" s="26">
        <f t="shared" si="89"/>
        <v>34436.578073473953</v>
      </c>
      <c r="J801" s="26">
        <f t="shared" si="90"/>
        <v>22663.307725148759</v>
      </c>
      <c r="K801" s="23">
        <f t="shared" si="85"/>
        <v>18.504845756707926</v>
      </c>
      <c r="L801" s="23">
        <f t="shared" si="85"/>
        <v>12.178359095258905</v>
      </c>
      <c r="M801" s="26">
        <f>K801*'Social Cost of Carbon'!$C$5</f>
        <v>1850.4845756707925</v>
      </c>
      <c r="N801" s="26">
        <f>L801*'Social Cost of Carbon'!$C$5</f>
        <v>1217.8359095258904</v>
      </c>
      <c r="O801" s="23">
        <f t="shared" si="86"/>
        <v>0.15989256364648305</v>
      </c>
      <c r="P801" s="23">
        <f t="shared" si="87"/>
        <v>0.10522806200870646</v>
      </c>
      <c r="Q801" s="27"/>
    </row>
    <row r="802" spans="1:17" x14ac:dyDescent="0.25">
      <c r="A802" s="24">
        <f t="shared" si="88"/>
        <v>2018</v>
      </c>
      <c r="B802" s="32">
        <v>43165</v>
      </c>
      <c r="C802" s="28">
        <f>'Bitcoin Data'!C802</f>
        <v>10779.900390999999</v>
      </c>
      <c r="D802" s="26">
        <f>'Bitcoin Data'!K802</f>
        <v>1956.0901417608072</v>
      </c>
      <c r="E802" s="25">
        <f>'Bitcoin Data'!J802</f>
        <v>35943.823864296741</v>
      </c>
      <c r="F802" s="25">
        <f t="shared" si="84"/>
        <v>70.309359518137697</v>
      </c>
      <c r="G802" s="23">
        <f>'Emissions Factors'!$AB$39/1000</f>
        <v>0.49266147344102867</v>
      </c>
      <c r="H802" s="23">
        <f>'Emissions Factors'!$AE$39/1000</f>
        <v>0.32422903788805163</v>
      </c>
      <c r="I802" s="26">
        <f t="shared" si="89"/>
        <v>34638.712656900731</v>
      </c>
      <c r="J802" s="26">
        <f t="shared" si="90"/>
        <v>22796.335991090909</v>
      </c>
      <c r="K802" s="23">
        <f t="shared" si="85"/>
        <v>17.708137226089242</v>
      </c>
      <c r="L802" s="23">
        <f t="shared" si="85"/>
        <v>11.654031429538522</v>
      </c>
      <c r="M802" s="26">
        <f>K802*'Social Cost of Carbon'!$C$5</f>
        <v>1770.8137226089243</v>
      </c>
      <c r="N802" s="26">
        <f>L802*'Social Cost of Carbon'!$C$5</f>
        <v>1165.4031429538522</v>
      </c>
      <c r="O802" s="23">
        <f t="shared" si="86"/>
        <v>0.16426995226109456</v>
      </c>
      <c r="P802" s="23">
        <f t="shared" si="87"/>
        <v>0.10810889717745745</v>
      </c>
      <c r="Q802" s="27"/>
    </row>
    <row r="803" spans="1:17" x14ac:dyDescent="0.25">
      <c r="A803" s="24">
        <f t="shared" si="88"/>
        <v>2018</v>
      </c>
      <c r="B803" s="32">
        <v>43166</v>
      </c>
      <c r="C803" s="28">
        <f>'Bitcoin Data'!C803</f>
        <v>9965.5703130000002</v>
      </c>
      <c r="D803" s="26">
        <f>'Bitcoin Data'!K803</f>
        <v>1966.5742684496824</v>
      </c>
      <c r="E803" s="25">
        <f>'Bitcoin Data'!J803</f>
        <v>36870.994444674143</v>
      </c>
      <c r="F803" s="25">
        <f t="shared" si="84"/>
        <v>72.509548927047362</v>
      </c>
      <c r="G803" s="23">
        <f>'Emissions Factors'!$AB$39/1000</f>
        <v>0.49266147344102867</v>
      </c>
      <c r="H803" s="23">
        <f>'Emissions Factors'!$AE$39/1000</f>
        <v>0.32422903788805163</v>
      </c>
      <c r="I803" s="26">
        <f t="shared" si="89"/>
        <v>35722.661212943516</v>
      </c>
      <c r="J803" s="26">
        <f t="shared" si="90"/>
        <v>23509.701286313175</v>
      </c>
      <c r="K803" s="23">
        <f t="shared" si="85"/>
        <v>18.164918450349145</v>
      </c>
      <c r="L803" s="23">
        <f t="shared" si="85"/>
        <v>11.954647054772392</v>
      </c>
      <c r="M803" s="26">
        <f>K803*'Social Cost of Carbon'!$C$5</f>
        <v>1816.4918450349144</v>
      </c>
      <c r="N803" s="26">
        <f>L803*'Social Cost of Carbon'!$C$5</f>
        <v>1195.4647054772392</v>
      </c>
      <c r="O803" s="23">
        <f t="shared" si="86"/>
        <v>0.18227675767490362</v>
      </c>
      <c r="P803" s="23">
        <f t="shared" si="87"/>
        <v>0.1199594873077927</v>
      </c>
      <c r="Q803" s="27"/>
    </row>
    <row r="804" spans="1:17" x14ac:dyDescent="0.25">
      <c r="A804" s="24">
        <f t="shared" si="88"/>
        <v>2018</v>
      </c>
      <c r="B804" s="32">
        <v>43167</v>
      </c>
      <c r="C804" s="28">
        <f>'Bitcoin Data'!C804</f>
        <v>9395.0097659999992</v>
      </c>
      <c r="D804" s="26">
        <f>'Bitcoin Data'!K804</f>
        <v>2021.3503396644967</v>
      </c>
      <c r="E804" s="25">
        <f>'Bitcoin Data'!J804</f>
        <v>32311.576830410446</v>
      </c>
      <c r="F804" s="25">
        <f t="shared" si="84"/>
        <v>65.313016801245638</v>
      </c>
      <c r="G804" s="23">
        <f>'Emissions Factors'!$AB$39/1000</f>
        <v>0.49266147344102867</v>
      </c>
      <c r="H804" s="23">
        <f>'Emissions Factors'!$AE$39/1000</f>
        <v>0.32422903788805163</v>
      </c>
      <c r="I804" s="26">
        <f t="shared" si="89"/>
        <v>32177.207092180339</v>
      </c>
      <c r="J804" s="26">
        <f t="shared" si="90"/>
        <v>21176.376599034025</v>
      </c>
      <c r="K804" s="23">
        <f t="shared" si="85"/>
        <v>15.918669050473014</v>
      </c>
      <c r="L804" s="23">
        <f t="shared" si="85"/>
        <v>10.47635146836984</v>
      </c>
      <c r="M804" s="26">
        <f>K804*'Social Cost of Carbon'!$C$5</f>
        <v>1591.8669050473013</v>
      </c>
      <c r="N804" s="26">
        <f>L804*'Social Cost of Carbon'!$C$5</f>
        <v>1047.6351468369839</v>
      </c>
      <c r="O804" s="23">
        <f t="shared" si="86"/>
        <v>0.16943749338166483</v>
      </c>
      <c r="P804" s="23">
        <f t="shared" si="87"/>
        <v>0.11150974537869193</v>
      </c>
      <c r="Q804" s="27"/>
    </row>
    <row r="805" spans="1:17" x14ac:dyDescent="0.25">
      <c r="A805" s="24">
        <f t="shared" si="88"/>
        <v>2018</v>
      </c>
      <c r="B805" s="32">
        <v>43168</v>
      </c>
      <c r="C805" s="28">
        <f>'Bitcoin Data'!C805</f>
        <v>9337.5498050000006</v>
      </c>
      <c r="D805" s="26">
        <f>'Bitcoin Data'!K805</f>
        <v>1834.9606079296198</v>
      </c>
      <c r="E805" s="25">
        <f>'Bitcoin Data'!J805</f>
        <v>34112.604432331289</v>
      </c>
      <c r="F805" s="25">
        <f t="shared" si="84"/>
        <v>62.595285367213265</v>
      </c>
      <c r="G805" s="23">
        <f>'Emissions Factors'!$AB$39/1000</f>
        <v>0.49266147344102867</v>
      </c>
      <c r="H805" s="23">
        <f>'Emissions Factors'!$AE$39/1000</f>
        <v>0.32422903788805163</v>
      </c>
      <c r="I805" s="26">
        <f t="shared" si="89"/>
        <v>30838.285519472949</v>
      </c>
      <c r="J805" s="26">
        <f t="shared" si="90"/>
        <v>20295.209150939594</v>
      </c>
      <c r="K805" s="23">
        <f t="shared" si="85"/>
        <v>16.805965962543297</v>
      </c>
      <c r="L805" s="23">
        <f t="shared" si="85"/>
        <v>11.06029691495046</v>
      </c>
      <c r="M805" s="26">
        <f>K805*'Social Cost of Carbon'!$C$5</f>
        <v>1680.5965962543296</v>
      </c>
      <c r="N805" s="26">
        <f>L805*'Social Cost of Carbon'!$C$5</f>
        <v>1106.0296914950459</v>
      </c>
      <c r="O805" s="23">
        <f t="shared" si="86"/>
        <v>0.17998261121503378</v>
      </c>
      <c r="P805" s="23">
        <f t="shared" si="87"/>
        <v>0.11844966983766957</v>
      </c>
      <c r="Q805" s="27"/>
    </row>
    <row r="806" spans="1:17" x14ac:dyDescent="0.25">
      <c r="A806" s="24">
        <f t="shared" si="88"/>
        <v>2018</v>
      </c>
      <c r="B806" s="32">
        <v>43169</v>
      </c>
      <c r="C806" s="28">
        <f>'Bitcoin Data'!C806</f>
        <v>8866</v>
      </c>
      <c r="D806" s="26">
        <f>'Bitcoin Data'!K806</f>
        <v>1754.5488303007833</v>
      </c>
      <c r="E806" s="25">
        <f>'Bitcoin Data'!J806</f>
        <v>38967.833321813152</v>
      </c>
      <c r="F806" s="25">
        <f t="shared" si="84"/>
        <v>68.370966374143151</v>
      </c>
      <c r="G806" s="23">
        <f>'Emissions Factors'!$AB$39/1000</f>
        <v>0.49266147344102867</v>
      </c>
      <c r="H806" s="23">
        <f>'Emissions Factors'!$AE$39/1000</f>
        <v>0.32422903788805163</v>
      </c>
      <c r="I806" s="26">
        <f t="shared" si="89"/>
        <v>33683.74103447239</v>
      </c>
      <c r="J806" s="26">
        <f t="shared" si="90"/>
        <v>22167.852646964766</v>
      </c>
      <c r="K806" s="23">
        <f t="shared" si="85"/>
        <v>19.197950181128881</v>
      </c>
      <c r="L806" s="23">
        <f t="shared" si="85"/>
        <v>12.634503106513437</v>
      </c>
      <c r="M806" s="26">
        <f>K806*'Social Cost of Carbon'!$C$5</f>
        <v>1919.7950181128881</v>
      </c>
      <c r="N806" s="26">
        <f>L806*'Social Cost of Carbon'!$C$5</f>
        <v>1263.4503106513437</v>
      </c>
      <c r="O806" s="23">
        <f t="shared" si="86"/>
        <v>0.21653451591618408</v>
      </c>
      <c r="P806" s="23">
        <f t="shared" si="87"/>
        <v>0.14250511060809201</v>
      </c>
      <c r="Q806" s="27"/>
    </row>
    <row r="807" spans="1:17" x14ac:dyDescent="0.25">
      <c r="A807" s="24">
        <f t="shared" si="88"/>
        <v>2018</v>
      </c>
      <c r="B807" s="32">
        <v>43170</v>
      </c>
      <c r="C807" s="28">
        <f>'Bitcoin Data'!C807</f>
        <v>9578.6298829999996</v>
      </c>
      <c r="D807" s="26">
        <f>'Bitcoin Data'!K807</f>
        <v>1896.9990586182359</v>
      </c>
      <c r="E807" s="25">
        <f>'Bitcoin Data'!J807</f>
        <v>37905.807064894747</v>
      </c>
      <c r="F807" s="25">
        <f t="shared" si="84"/>
        <v>71.907280318269812</v>
      </c>
      <c r="G807" s="23">
        <f>'Emissions Factors'!$AB$39/1000</f>
        <v>0.49266147344102867</v>
      </c>
      <c r="H807" s="23">
        <f>'Emissions Factors'!$AE$39/1000</f>
        <v>0.32422903788805163</v>
      </c>
      <c r="I807" s="26">
        <f t="shared" si="89"/>
        <v>35425.946672735889</v>
      </c>
      <c r="J807" s="26">
        <f t="shared" si="90"/>
        <v>23314.428314739052</v>
      </c>
      <c r="K807" s="23">
        <f t="shared" si="85"/>
        <v>18.674730760562401</v>
      </c>
      <c r="L807" s="23">
        <f t="shared" si="85"/>
        <v>12.290163355020933</v>
      </c>
      <c r="M807" s="26">
        <f>K807*'Social Cost of Carbon'!$C$5</f>
        <v>1867.4730760562402</v>
      </c>
      <c r="N807" s="26">
        <f>L807*'Social Cost of Carbon'!$C$5</f>
        <v>1229.0163355020934</v>
      </c>
      <c r="O807" s="23">
        <f t="shared" si="86"/>
        <v>0.19496244231866625</v>
      </c>
      <c r="P807" s="23">
        <f t="shared" si="87"/>
        <v>0.12830815581290306</v>
      </c>
      <c r="Q807" s="27"/>
    </row>
    <row r="808" spans="1:17" x14ac:dyDescent="0.25">
      <c r="A808" s="24">
        <f t="shared" si="88"/>
        <v>2018</v>
      </c>
      <c r="B808" s="32">
        <v>43171</v>
      </c>
      <c r="C808" s="28">
        <f>'Bitcoin Data'!C808</f>
        <v>9205.1201170000004</v>
      </c>
      <c r="D808" s="26">
        <f>'Bitcoin Data'!K808</f>
        <v>2019.9579465851939</v>
      </c>
      <c r="E808" s="25">
        <f>'Bitcoin Data'!J808</f>
        <v>34916.31844002007</v>
      </c>
      <c r="F808" s="25">
        <f t="shared" si="84"/>
        <v>70.529494898417681</v>
      </c>
      <c r="G808" s="23">
        <f>'Emissions Factors'!$AB$39/1000</f>
        <v>0.49266147344102867</v>
      </c>
      <c r="H808" s="23">
        <f>'Emissions Factors'!$AE$39/1000</f>
        <v>0.32422903788805163</v>
      </c>
      <c r="I808" s="26">
        <f t="shared" si="89"/>
        <v>34747.164877705967</v>
      </c>
      <c r="J808" s="26">
        <f t="shared" si="90"/>
        <v>22867.71027364421</v>
      </c>
      <c r="K808" s="23">
        <f t="shared" si="85"/>
        <v>17.201924889796445</v>
      </c>
      <c r="L808" s="23">
        <f t="shared" si="85"/>
        <v>11.320884334400544</v>
      </c>
      <c r="M808" s="26">
        <f>K808*'Social Cost of Carbon'!$C$5</f>
        <v>1720.1924889796444</v>
      </c>
      <c r="N808" s="26">
        <f>L808*'Social Cost of Carbon'!$C$5</f>
        <v>1132.0884334400544</v>
      </c>
      <c r="O808" s="23">
        <f t="shared" si="86"/>
        <v>0.1868734429443018</v>
      </c>
      <c r="P808" s="23">
        <f t="shared" si="87"/>
        <v>0.12298464539852287</v>
      </c>
      <c r="Q808" s="27"/>
    </row>
    <row r="809" spans="1:17" x14ac:dyDescent="0.25">
      <c r="A809" s="24">
        <f t="shared" si="88"/>
        <v>2018</v>
      </c>
      <c r="B809" s="32">
        <v>43172</v>
      </c>
      <c r="C809" s="28">
        <f>'Bitcoin Data'!C809</f>
        <v>9194.8496090000008</v>
      </c>
      <c r="D809" s="26">
        <f>'Bitcoin Data'!K809</f>
        <v>1991.3409809664972</v>
      </c>
      <c r="E809" s="25">
        <f>'Bitcoin Data'!J809</f>
        <v>32262.442749588161</v>
      </c>
      <c r="F809" s="25">
        <f t="shared" si="84"/>
        <v>64.245524393340347</v>
      </c>
      <c r="G809" s="23">
        <f>'Emissions Factors'!$AB$39/1000</f>
        <v>0.49266147344102867</v>
      </c>
      <c r="H809" s="23">
        <f>'Emissions Factors'!$AE$39/1000</f>
        <v>0.32422903788805163</v>
      </c>
      <c r="I809" s="26">
        <f t="shared" si="89"/>
        <v>31651.294709614602</v>
      </c>
      <c r="J809" s="26">
        <f t="shared" si="90"/>
        <v>20830.264562666092</v>
      </c>
      <c r="K809" s="23">
        <f t="shared" si="85"/>
        <v>15.894462581818937</v>
      </c>
      <c r="L809" s="23">
        <f t="shared" si="85"/>
        <v>10.460420772617317</v>
      </c>
      <c r="M809" s="26">
        <f>K809*'Social Cost of Carbon'!$C$5</f>
        <v>1589.4462581818937</v>
      </c>
      <c r="N809" s="26">
        <f>L809*'Social Cost of Carbon'!$C$5</f>
        <v>1046.0420772617317</v>
      </c>
      <c r="O809" s="23">
        <f t="shared" si="86"/>
        <v>0.17286267049176415</v>
      </c>
      <c r="P809" s="23">
        <f t="shared" si="87"/>
        <v>0.11376391368466282</v>
      </c>
      <c r="Q809" s="27"/>
    </row>
    <row r="810" spans="1:17" x14ac:dyDescent="0.25">
      <c r="A810" s="24">
        <f t="shared" si="88"/>
        <v>2018</v>
      </c>
      <c r="B810" s="32">
        <v>43173</v>
      </c>
      <c r="C810" s="28">
        <f>'Bitcoin Data'!C810</f>
        <v>8269.8095699999994</v>
      </c>
      <c r="D810" s="26">
        <f>'Bitcoin Data'!K810</f>
        <v>1780.5051175783738</v>
      </c>
      <c r="E810" s="25">
        <f>'Bitcoin Data'!J810</f>
        <v>36063.37365121433</v>
      </c>
      <c r="F810" s="25">
        <f t="shared" si="84"/>
        <v>64.211021343128195</v>
      </c>
      <c r="G810" s="23">
        <f>'Emissions Factors'!$AB$39/1000</f>
        <v>0.49266147344102867</v>
      </c>
      <c r="H810" s="23">
        <f>'Emissions Factors'!$AE$39/1000</f>
        <v>0.32422903788805163</v>
      </c>
      <c r="I810" s="26">
        <f t="shared" si="89"/>
        <v>31634.296386058879</v>
      </c>
      <c r="J810" s="26">
        <f t="shared" si="90"/>
        <v>20819.077671891602</v>
      </c>
      <c r="K810" s="23">
        <f t="shared" si="85"/>
        <v>17.767034800261623</v>
      </c>
      <c r="L810" s="23">
        <f t="shared" si="85"/>
        <v>11.692792941930533</v>
      </c>
      <c r="M810" s="26">
        <f>K810*'Social Cost of Carbon'!$C$5</f>
        <v>1776.7034800261622</v>
      </c>
      <c r="N810" s="26">
        <f>L810*'Social Cost of Carbon'!$C$5</f>
        <v>1169.2792941930531</v>
      </c>
      <c r="O810" s="23">
        <f t="shared" si="86"/>
        <v>0.2148421272566452</v>
      </c>
      <c r="P810" s="23">
        <f t="shared" si="87"/>
        <v>0.14139132035576646</v>
      </c>
      <c r="Q810" s="27"/>
    </row>
    <row r="811" spans="1:17" x14ac:dyDescent="0.25">
      <c r="A811" s="24">
        <f t="shared" si="88"/>
        <v>2018</v>
      </c>
      <c r="B811" s="32">
        <v>43174</v>
      </c>
      <c r="C811" s="28">
        <f>'Bitcoin Data'!C811</f>
        <v>8300.8603519999997</v>
      </c>
      <c r="D811" s="26">
        <f>'Bitcoin Data'!K811</f>
        <v>1792.076697932762</v>
      </c>
      <c r="E811" s="25">
        <f>'Bitcoin Data'!J811</f>
        <v>38795.539073860506</v>
      </c>
      <c r="F811" s="25">
        <f t="shared" si="84"/>
        <v>69.52458155800538</v>
      </c>
      <c r="G811" s="23">
        <f>'Emissions Factors'!$AB$39/1000</f>
        <v>0.49266147344102867</v>
      </c>
      <c r="H811" s="23">
        <f>'Emissions Factors'!$AE$39/1000</f>
        <v>0.32422903788805163</v>
      </c>
      <c r="I811" s="26">
        <f t="shared" si="89"/>
        <v>34252.082790737899</v>
      </c>
      <c r="J811" s="26">
        <f t="shared" si="90"/>
        <v>22541.888188121462</v>
      </c>
      <c r="K811" s="23">
        <f t="shared" si="85"/>
        <v>19.113067443067116</v>
      </c>
      <c r="L811" s="23">
        <f t="shared" si="85"/>
        <v>12.578640308266106</v>
      </c>
      <c r="M811" s="26">
        <f>K811*'Social Cost of Carbon'!$C$5</f>
        <v>1911.3067443067116</v>
      </c>
      <c r="N811" s="26">
        <f>L811*'Social Cost of Carbon'!$C$5</f>
        <v>1257.8640308266106</v>
      </c>
      <c r="O811" s="23">
        <f t="shared" si="86"/>
        <v>0.23025405358689158</v>
      </c>
      <c r="P811" s="23">
        <f t="shared" si="87"/>
        <v>0.15153417567415675</v>
      </c>
      <c r="Q811" s="27"/>
    </row>
    <row r="812" spans="1:17" x14ac:dyDescent="0.25">
      <c r="A812" s="24">
        <f t="shared" si="88"/>
        <v>2018</v>
      </c>
      <c r="B812" s="32">
        <v>43175</v>
      </c>
      <c r="C812" s="28">
        <f>'Bitcoin Data'!C812</f>
        <v>8338.3496090000008</v>
      </c>
      <c r="D812" s="26">
        <f>'Bitcoin Data'!K812</f>
        <v>1969.6969696969713</v>
      </c>
      <c r="E812" s="25">
        <f>'Bitcoin Data'!J812</f>
        <v>33695.145537754579</v>
      </c>
      <c r="F812" s="25">
        <f t="shared" si="84"/>
        <v>66.369226059213617</v>
      </c>
      <c r="G812" s="23">
        <f>'Emissions Factors'!$AB$39/1000</f>
        <v>0.49266147344102867</v>
      </c>
      <c r="H812" s="23">
        <f>'Emissions Factors'!$AE$39/1000</f>
        <v>0.32422903788805163</v>
      </c>
      <c r="I812" s="26">
        <f t="shared" si="89"/>
        <v>32697.560701472896</v>
      </c>
      <c r="J812" s="26">
        <f t="shared" si="90"/>
        <v>21518.830310553436</v>
      </c>
      <c r="K812" s="23">
        <f t="shared" si="85"/>
        <v>16.600300048440072</v>
      </c>
      <c r="L812" s="23">
        <f t="shared" si="85"/>
        <v>10.924944619204043</v>
      </c>
      <c r="M812" s="26">
        <f>K812*'Social Cost of Carbon'!$C$5</f>
        <v>1660.0300048440072</v>
      </c>
      <c r="N812" s="26">
        <f>L812*'Social Cost of Carbon'!$C$5</f>
        <v>1092.4944619204043</v>
      </c>
      <c r="O812" s="23">
        <f t="shared" si="86"/>
        <v>0.19908376149786922</v>
      </c>
      <c r="P812" s="23">
        <f t="shared" si="87"/>
        <v>0.13102046725664032</v>
      </c>
      <c r="Q812" s="27"/>
    </row>
    <row r="813" spans="1:17" x14ac:dyDescent="0.25">
      <c r="A813" s="24">
        <f t="shared" si="88"/>
        <v>2018</v>
      </c>
      <c r="B813" s="32">
        <v>43176</v>
      </c>
      <c r="C813" s="28">
        <f>'Bitcoin Data'!C813</f>
        <v>7916.8798829999996</v>
      </c>
      <c r="D813" s="26">
        <f>'Bitcoin Data'!K813</f>
        <v>1844.7147295174996</v>
      </c>
      <c r="E813" s="25">
        <f>'Bitcoin Data'!J813</f>
        <v>38345.475851963572</v>
      </c>
      <c r="F813" s="25">
        <f t="shared" si="84"/>
        <v>70.736464114474785</v>
      </c>
      <c r="G813" s="23">
        <f>'Emissions Factors'!$AB$39/1000</f>
        <v>0.49266147344102867</v>
      </c>
      <c r="H813" s="23">
        <f>'Emissions Factors'!$AE$39/1000</f>
        <v>0.32422903788805163</v>
      </c>
      <c r="I813" s="26">
        <f t="shared" si="89"/>
        <v>34849.130636645597</v>
      </c>
      <c r="J813" s="26">
        <f t="shared" si="90"/>
        <v>22934.81570343885</v>
      </c>
      <c r="K813" s="23">
        <f t="shared" si="85"/>
        <v>18.891338633025757</v>
      </c>
      <c r="L813" s="23">
        <f t="shared" si="85"/>
        <v>12.432716742841665</v>
      </c>
      <c r="M813" s="26">
        <f>K813*'Social Cost of Carbon'!$C$5</f>
        <v>1889.1338633025757</v>
      </c>
      <c r="N813" s="26">
        <f>L813*'Social Cost of Carbon'!$C$5</f>
        <v>1243.2716742841665</v>
      </c>
      <c r="O813" s="23">
        <f t="shared" si="86"/>
        <v>0.23862100868286923</v>
      </c>
      <c r="P813" s="23">
        <f t="shared" si="87"/>
        <v>0.15704061355709803</v>
      </c>
      <c r="Q813" s="27"/>
    </row>
    <row r="814" spans="1:17" x14ac:dyDescent="0.25">
      <c r="A814" s="24">
        <f t="shared" si="88"/>
        <v>2018</v>
      </c>
      <c r="B814" s="32">
        <v>43177</v>
      </c>
      <c r="C814" s="28">
        <f>'Bitcoin Data'!C814</f>
        <v>8223.6796880000002</v>
      </c>
      <c r="D814" s="26">
        <f>'Bitcoin Data'!K814</f>
        <v>1887.7621891929443</v>
      </c>
      <c r="E814" s="25">
        <f>'Bitcoin Data'!J814</f>
        <v>38443.021482786164</v>
      </c>
      <c r="F814" s="25">
        <f t="shared" si="84"/>
        <v>72.571282393535796</v>
      </c>
      <c r="G814" s="23">
        <f>'Emissions Factors'!$AB$39/1000</f>
        <v>0.49266147344102867</v>
      </c>
      <c r="H814" s="23">
        <f>'Emissions Factors'!$AE$39/1000</f>
        <v>0.32422903788805163</v>
      </c>
      <c r="I814" s="26">
        <f t="shared" si="89"/>
        <v>35753.07491350433</v>
      </c>
      <c r="J814" s="26">
        <f t="shared" si="90"/>
        <v>23529.717068758215</v>
      </c>
      <c r="K814" s="23">
        <f t="shared" si="85"/>
        <v>18.939395607234552</v>
      </c>
      <c r="L814" s="23">
        <f t="shared" si="85"/>
        <v>12.464343868873458</v>
      </c>
      <c r="M814" s="26">
        <f>K814*'Social Cost of Carbon'!$C$5</f>
        <v>1893.9395607234551</v>
      </c>
      <c r="N814" s="26">
        <f>L814*'Social Cost of Carbon'!$C$5</f>
        <v>1246.4343868873459</v>
      </c>
      <c r="O814" s="23">
        <f t="shared" si="86"/>
        <v>0.23030317723671717</v>
      </c>
      <c r="P814" s="23">
        <f t="shared" si="87"/>
        <v>0.15156650479786365</v>
      </c>
      <c r="Q814" s="27"/>
    </row>
    <row r="815" spans="1:17" x14ac:dyDescent="0.25">
      <c r="A815" s="24">
        <f t="shared" si="88"/>
        <v>2018</v>
      </c>
      <c r="B815" s="32">
        <v>43178</v>
      </c>
      <c r="C815" s="28">
        <f>'Bitcoin Data'!C815</f>
        <v>8630.6503909999992</v>
      </c>
      <c r="D815" s="26">
        <f>'Bitcoin Data'!K815</f>
        <v>1954.351759967311</v>
      </c>
      <c r="E815" s="25">
        <f>'Bitcoin Data'!J815</f>
        <v>30408.9052629855</v>
      </c>
      <c r="F815" s="25">
        <f t="shared" si="84"/>
        <v>59.429697519394935</v>
      </c>
      <c r="G815" s="23">
        <f>'Emissions Factors'!$AB$39/1000</f>
        <v>0.49266147344102867</v>
      </c>
      <c r="H815" s="23">
        <f>'Emissions Factors'!$AE$39/1000</f>
        <v>0.32422903788805163</v>
      </c>
      <c r="I815" s="26">
        <f t="shared" si="89"/>
        <v>29278.722346059756</v>
      </c>
      <c r="J815" s="26">
        <f t="shared" si="90"/>
        <v>19268.833648691347</v>
      </c>
      <c r="K815" s="23">
        <f t="shared" si="85"/>
        <v>14.981296072591087</v>
      </c>
      <c r="L815" s="23">
        <f t="shared" si="85"/>
        <v>9.8594500966466985</v>
      </c>
      <c r="M815" s="26">
        <f>K815*'Social Cost of Carbon'!$C$5</f>
        <v>1498.1296072591088</v>
      </c>
      <c r="N815" s="26">
        <f>L815*'Social Cost of Carbon'!$C$5</f>
        <v>985.9450096646699</v>
      </c>
      <c r="O815" s="23">
        <f t="shared" si="86"/>
        <v>0.17358246938392397</v>
      </c>
      <c r="P815" s="23">
        <f t="shared" si="87"/>
        <v>0.11423762578690577</v>
      </c>
      <c r="Q815" s="27"/>
    </row>
    <row r="816" spans="1:17" x14ac:dyDescent="0.25">
      <c r="A816" s="24">
        <f t="shared" si="88"/>
        <v>2018</v>
      </c>
      <c r="B816" s="32">
        <v>43179</v>
      </c>
      <c r="C816" s="28">
        <f>'Bitcoin Data'!C816</f>
        <v>8913.4697269999997</v>
      </c>
      <c r="D816" s="26">
        <f>'Bitcoin Data'!K816</f>
        <v>1577.9846067118456</v>
      </c>
      <c r="E816" s="25">
        <f>'Bitcoin Data'!J816</f>
        <v>45051.299640729521</v>
      </c>
      <c r="F816" s="25">
        <f t="shared" si="84"/>
        <v>71.090257345434082</v>
      </c>
      <c r="G816" s="23">
        <f>'Emissions Factors'!$AB$39/1000</f>
        <v>0.49266147344102867</v>
      </c>
      <c r="H816" s="23">
        <f>'Emissions Factors'!$AE$39/1000</f>
        <v>0.32422903788805163</v>
      </c>
      <c r="I816" s="26">
        <f t="shared" si="89"/>
        <v>35023.430931103467</v>
      </c>
      <c r="J816" s="26">
        <f t="shared" si="90"/>
        <v>23049.525742324091</v>
      </c>
      <c r="K816" s="23">
        <f t="shared" si="85"/>
        <v>22.195039661435089</v>
      </c>
      <c r="L816" s="23">
        <f t="shared" si="85"/>
        <v>14.606939538120059</v>
      </c>
      <c r="M816" s="26">
        <f>K816*'Social Cost of Carbon'!$C$5</f>
        <v>2219.5039661435089</v>
      </c>
      <c r="N816" s="26">
        <f>L816*'Social Cost of Carbon'!$C$5</f>
        <v>1460.6939538120059</v>
      </c>
      <c r="O816" s="23">
        <f t="shared" si="86"/>
        <v>0.24900560995011375</v>
      </c>
      <c r="P816" s="23">
        <f t="shared" si="87"/>
        <v>0.16387489928724205</v>
      </c>
      <c r="Q816" s="27"/>
    </row>
    <row r="817" spans="1:17" x14ac:dyDescent="0.25">
      <c r="A817" s="24">
        <f t="shared" si="88"/>
        <v>2018</v>
      </c>
      <c r="B817" s="32">
        <v>43180</v>
      </c>
      <c r="C817" s="28">
        <f>'Bitcoin Data'!C817</f>
        <v>8929.2802730000003</v>
      </c>
      <c r="D817" s="26">
        <f>'Bitcoin Data'!K817</f>
        <v>1903.6795658274684</v>
      </c>
      <c r="E817" s="25">
        <f>'Bitcoin Data'!J817</f>
        <v>35113.602403653589</v>
      </c>
      <c r="F817" s="25">
        <f t="shared" si="84"/>
        <v>66.845047378425619</v>
      </c>
      <c r="G817" s="23">
        <f>'Emissions Factors'!$AB$39/1000</f>
        <v>0.49266147344102867</v>
      </c>
      <c r="H817" s="23">
        <f>'Emissions Factors'!$AE$39/1000</f>
        <v>0.32422903788805163</v>
      </c>
      <c r="I817" s="26">
        <f t="shared" si="89"/>
        <v>32931.979533690537</v>
      </c>
      <c r="J817" s="26">
        <f t="shared" si="90"/>
        <v>21673.105399088166</v>
      </c>
      <c r="K817" s="23">
        <f t="shared" si="85"/>
        <v>17.299119098006425</v>
      </c>
      <c r="L817" s="23">
        <f t="shared" si="85"/>
        <v>11.384849524120179</v>
      </c>
      <c r="M817" s="26">
        <f>K817*'Social Cost of Carbon'!$C$5</f>
        <v>1729.9119098006424</v>
      </c>
      <c r="N817" s="26">
        <f>L817*'Social Cost of Carbon'!$C$5</f>
        <v>1138.4849524120179</v>
      </c>
      <c r="O817" s="23">
        <f t="shared" si="86"/>
        <v>0.19373475318402544</v>
      </c>
      <c r="P817" s="23">
        <f t="shared" si="87"/>
        <v>0.12750019235643473</v>
      </c>
      <c r="Q817" s="27"/>
    </row>
    <row r="818" spans="1:17" x14ac:dyDescent="0.25">
      <c r="A818" s="24">
        <f t="shared" si="88"/>
        <v>2018</v>
      </c>
      <c r="B818" s="32">
        <v>43181</v>
      </c>
      <c r="C818" s="28">
        <f>'Bitcoin Data'!C818</f>
        <v>8728.4697269999997</v>
      </c>
      <c r="D818" s="26">
        <f>'Bitcoin Data'!K818</f>
        <v>1781.5203599031038</v>
      </c>
      <c r="E818" s="25">
        <f>'Bitcoin Data'!J818</f>
        <v>34878.736860858393</v>
      </c>
      <c r="F818" s="25">
        <f t="shared" si="84"/>
        <v>62.137179845322095</v>
      </c>
      <c r="G818" s="23">
        <f>'Emissions Factors'!$AB$39/1000</f>
        <v>0.49266147344102867</v>
      </c>
      <c r="H818" s="23">
        <f>'Emissions Factors'!$AE$39/1000</f>
        <v>0.32422903788805163</v>
      </c>
      <c r="I818" s="26">
        <f t="shared" si="89"/>
        <v>30612.594578066575</v>
      </c>
      <c r="J818" s="26">
        <f t="shared" si="90"/>
        <v>20146.678038325615</v>
      </c>
      <c r="K818" s="23">
        <f t="shared" si="85"/>
        <v>17.183409893632415</v>
      </c>
      <c r="L818" s="23">
        <f t="shared" si="85"/>
        <v>11.308699295146639</v>
      </c>
      <c r="M818" s="26">
        <f>K818*'Social Cost of Carbon'!$C$5</f>
        <v>1718.3409893632415</v>
      </c>
      <c r="N818" s="26">
        <f>L818*'Social Cost of Carbon'!$C$5</f>
        <v>1130.8699295146639</v>
      </c>
      <c r="O818" s="23">
        <f t="shared" si="86"/>
        <v>0.19686623693588043</v>
      </c>
      <c r="P818" s="23">
        <f t="shared" si="87"/>
        <v>0.12956107598294292</v>
      </c>
      <c r="Q818" s="27"/>
    </row>
    <row r="819" spans="1:17" x14ac:dyDescent="0.25">
      <c r="A819" s="24">
        <f t="shared" si="88"/>
        <v>2018</v>
      </c>
      <c r="B819" s="32">
        <v>43182</v>
      </c>
      <c r="C819" s="28">
        <f>'Bitcoin Data'!C819</f>
        <v>8879.6201170000004</v>
      </c>
      <c r="D819" s="26">
        <f>'Bitcoin Data'!K819</f>
        <v>1662.2498929559267</v>
      </c>
      <c r="E819" s="25">
        <f>'Bitcoin Data'!J819</f>
        <v>43822.271156469789</v>
      </c>
      <c r="F819" s="25">
        <f t="shared" si="84"/>
        <v>72.843565538927493</v>
      </c>
      <c r="G819" s="23">
        <f>'Emissions Factors'!$AB$39/1000</f>
        <v>0.49266147344102867</v>
      </c>
      <c r="H819" s="23">
        <f>'Emissions Factors'!$AE$39/1000</f>
        <v>0.32422903788805163</v>
      </c>
      <c r="I819" s="26">
        <f t="shared" si="89"/>
        <v>35887.218329106159</v>
      </c>
      <c r="J819" s="26">
        <f t="shared" si="90"/>
        <v>23617.999171021693</v>
      </c>
      <c r="K819" s="23">
        <f t="shared" si="85"/>
        <v>21.589544677478699</v>
      </c>
      <c r="L819" s="23">
        <f t="shared" si="85"/>
        <v>14.208452815131515</v>
      </c>
      <c r="M819" s="26">
        <f>K819*'Social Cost of Carbon'!$C$5</f>
        <v>2158.9544677478698</v>
      </c>
      <c r="N819" s="26">
        <f>L819*'Social Cost of Carbon'!$C$5</f>
        <v>1420.8452815131516</v>
      </c>
      <c r="O819" s="23">
        <f t="shared" si="86"/>
        <v>0.24313590438565713</v>
      </c>
      <c r="P819" s="23">
        <f t="shared" si="87"/>
        <v>0.16001194451921974</v>
      </c>
      <c r="Q819" s="27"/>
    </row>
    <row r="820" spans="1:17" x14ac:dyDescent="0.25">
      <c r="A820" s="24">
        <f t="shared" si="88"/>
        <v>2018</v>
      </c>
      <c r="B820" s="32">
        <v>43183</v>
      </c>
      <c r="C820" s="28">
        <f>'Bitcoin Data'!C820</f>
        <v>8668.1201170000004</v>
      </c>
      <c r="D820" s="26">
        <f>'Bitcoin Data'!K820</f>
        <v>1955.1367597739438</v>
      </c>
      <c r="E820" s="25">
        <f>'Bitcoin Data'!J820</f>
        <v>32224.77724046263</v>
      </c>
      <c r="F820" s="25">
        <f t="shared" si="84"/>
        <v>63.003846558355235</v>
      </c>
      <c r="G820" s="23">
        <f>'Emissions Factors'!$AB$39/1000</f>
        <v>0.49266147344102867</v>
      </c>
      <c r="H820" s="23">
        <f>'Emissions Factors'!$AE$39/1000</f>
        <v>0.32422903788805163</v>
      </c>
      <c r="I820" s="26">
        <f t="shared" si="89"/>
        <v>31039.567877891772</v>
      </c>
      <c r="J820" s="26">
        <f t="shared" si="90"/>
        <v>20427.676552861951</v>
      </c>
      <c r="K820" s="23">
        <f t="shared" si="85"/>
        <v>15.875906236595245</v>
      </c>
      <c r="L820" s="23">
        <f t="shared" si="85"/>
        <v>10.448208520831983</v>
      </c>
      <c r="M820" s="26">
        <f>K820*'Social Cost of Carbon'!$C$5</f>
        <v>1587.5906236595245</v>
      </c>
      <c r="N820" s="26">
        <f>L820*'Social Cost of Carbon'!$C$5</f>
        <v>1044.8208520831984</v>
      </c>
      <c r="O820" s="23">
        <f t="shared" si="86"/>
        <v>0.18315281770795105</v>
      </c>
      <c r="P820" s="23">
        <f t="shared" si="87"/>
        <v>0.12053603756990927</v>
      </c>
      <c r="Q820" s="27"/>
    </row>
    <row r="821" spans="1:17" x14ac:dyDescent="0.25">
      <c r="A821" s="24">
        <f t="shared" si="88"/>
        <v>2018</v>
      </c>
      <c r="B821" s="32">
        <v>43184</v>
      </c>
      <c r="C821" s="28">
        <f>'Bitcoin Data'!C821</f>
        <v>8495.7802730000003</v>
      </c>
      <c r="D821" s="26">
        <f>'Bitcoin Data'!K821</f>
        <v>1738.0938189187702</v>
      </c>
      <c r="E821" s="25">
        <f>'Bitcoin Data'!J821</f>
        <v>40254.834006236488</v>
      </c>
      <c r="F821" s="25">
        <f t="shared" si="84"/>
        <v>69.966678167840755</v>
      </c>
      <c r="G821" s="23">
        <f>'Emissions Factors'!$AB$39/1000</f>
        <v>0.49266147344102867</v>
      </c>
      <c r="H821" s="23">
        <f>'Emissions Factors'!$AE$39/1000</f>
        <v>0.32422903788805163</v>
      </c>
      <c r="I821" s="26">
        <f t="shared" si="89"/>
        <v>34469.886757942681</v>
      </c>
      <c r="J821" s="26">
        <f t="shared" si="90"/>
        <v>22685.228746581957</v>
      </c>
      <c r="K821" s="23">
        <f t="shared" si="85"/>
        <v>19.832005834636497</v>
      </c>
      <c r="L821" s="23">
        <f t="shared" si="85"/>
        <v>13.05178610018528</v>
      </c>
      <c r="M821" s="26">
        <f>K821*'Social Cost of Carbon'!$C$5</f>
        <v>1983.2005834636498</v>
      </c>
      <c r="N821" s="26">
        <f>L821*'Social Cost of Carbon'!$C$5</f>
        <v>1305.1786100185279</v>
      </c>
      <c r="O821" s="23">
        <f t="shared" si="86"/>
        <v>0.23343360112153053</v>
      </c>
      <c r="P821" s="23">
        <f t="shared" si="87"/>
        <v>0.15362669090753778</v>
      </c>
      <c r="Q821" s="27"/>
    </row>
    <row r="822" spans="1:17" x14ac:dyDescent="0.25">
      <c r="A822" s="24">
        <f t="shared" si="88"/>
        <v>2018</v>
      </c>
      <c r="B822" s="32">
        <v>43185</v>
      </c>
      <c r="C822" s="28">
        <f>'Bitcoin Data'!C822</f>
        <v>8209.4003909999992</v>
      </c>
      <c r="D822" s="26">
        <f>'Bitcoin Data'!K822</f>
        <v>1820.7975542867434</v>
      </c>
      <c r="E822" s="25">
        <f>'Bitcoin Data'!J822</f>
        <v>38917.830507976236</v>
      </c>
      <c r="F822" s="25">
        <f t="shared" si="84"/>
        <v>70.861490607069129</v>
      </c>
      <c r="G822" s="23">
        <f>'Emissions Factors'!$AB$39/1000</f>
        <v>0.49266147344102867</v>
      </c>
      <c r="H822" s="23">
        <f>'Emissions Factors'!$AE$39/1000</f>
        <v>0.32422903788805163</v>
      </c>
      <c r="I822" s="26">
        <f t="shared" si="89"/>
        <v>34910.726372706296</v>
      </c>
      <c r="J822" s="26">
        <f t="shared" si="90"/>
        <v>22975.352922843231</v>
      </c>
      <c r="K822" s="23">
        <f t="shared" si="85"/>
        <v>19.173315721187791</v>
      </c>
      <c r="L822" s="23">
        <f t="shared" si="85"/>
        <v>12.618290742291398</v>
      </c>
      <c r="M822" s="26">
        <f>K822*'Social Cost of Carbon'!$C$5</f>
        <v>1917.3315721187791</v>
      </c>
      <c r="N822" s="26">
        <f>L822*'Social Cost of Carbon'!$C$5</f>
        <v>1261.8290742291399</v>
      </c>
      <c r="O822" s="23">
        <f t="shared" si="86"/>
        <v>0.2335531805977886</v>
      </c>
      <c r="P822" s="23">
        <f t="shared" si="87"/>
        <v>0.15370538822938742</v>
      </c>
      <c r="Q822" s="27"/>
    </row>
    <row r="823" spans="1:17" x14ac:dyDescent="0.25">
      <c r="A823" s="24">
        <f t="shared" si="88"/>
        <v>2018</v>
      </c>
      <c r="B823" s="32">
        <v>43186</v>
      </c>
      <c r="C823" s="28">
        <f>'Bitcoin Data'!C823</f>
        <v>7833.0400390000004</v>
      </c>
      <c r="D823" s="26">
        <f>'Bitcoin Data'!K823</f>
        <v>1897.6060294304641</v>
      </c>
      <c r="E823" s="25">
        <f>'Bitcoin Data'!J823</f>
        <v>33148.288668102257</v>
      </c>
      <c r="F823" s="25">
        <f t="shared" si="84"/>
        <v>62.902392441892374</v>
      </c>
      <c r="G823" s="23">
        <f>'Emissions Factors'!$AB$39/1000</f>
        <v>0.49266147344102867</v>
      </c>
      <c r="H823" s="23">
        <f>'Emissions Factors'!$AE$39/1000</f>
        <v>0.32422903788805163</v>
      </c>
      <c r="I823" s="26">
        <f t="shared" si="89"/>
        <v>30989.585343388524</v>
      </c>
      <c r="J823" s="26">
        <f t="shared" si="90"/>
        <v>20394.782182291416</v>
      </c>
      <c r="K823" s="23">
        <f t="shared" si="85"/>
        <v>16.330884737275813</v>
      </c>
      <c r="L823" s="23">
        <f t="shared" si="85"/>
        <v>10.7476377424942</v>
      </c>
      <c r="M823" s="26">
        <f>K823*'Social Cost of Carbon'!$C$5</f>
        <v>1633.0884737275812</v>
      </c>
      <c r="N823" s="26">
        <f>L823*'Social Cost of Carbon'!$C$5</f>
        <v>1074.7637742494201</v>
      </c>
      <c r="O823" s="23">
        <f t="shared" si="86"/>
        <v>0.20848718576651989</v>
      </c>
      <c r="P823" s="23">
        <f t="shared" si="87"/>
        <v>0.13720902343129462</v>
      </c>
      <c r="Q823" s="27"/>
    </row>
    <row r="824" spans="1:17" x14ac:dyDescent="0.25">
      <c r="A824" s="24">
        <f t="shared" si="88"/>
        <v>2018</v>
      </c>
      <c r="B824" s="32">
        <v>43187</v>
      </c>
      <c r="C824" s="28">
        <f>'Bitcoin Data'!C824</f>
        <v>7954.4799800000001</v>
      </c>
      <c r="D824" s="26">
        <f>'Bitcoin Data'!K824</f>
        <v>1715.8795353708988</v>
      </c>
      <c r="E824" s="25">
        <f>'Bitcoin Data'!J824</f>
        <v>41253.128368286089</v>
      </c>
      <c r="F824" s="25">
        <f t="shared" si="84"/>
        <v>70.785398737170766</v>
      </c>
      <c r="G824" s="23">
        <f>'Emissions Factors'!$AB$39/1000</f>
        <v>0.49266147344102867</v>
      </c>
      <c r="H824" s="23">
        <f>'Emissions Factors'!$AE$39/1000</f>
        <v>0.32422903788805163</v>
      </c>
      <c r="I824" s="26">
        <f t="shared" si="89"/>
        <v>34873.238839965285</v>
      </c>
      <c r="J824" s="26">
        <f t="shared" si="90"/>
        <v>22950.681729074982</v>
      </c>
      <c r="K824" s="23">
        <f t="shared" si="85"/>
        <v>20.323827005971726</v>
      </c>
      <c r="L824" s="23">
        <f t="shared" si="85"/>
        <v>13.375462120721687</v>
      </c>
      <c r="M824" s="26">
        <f>K824*'Social Cost of Carbon'!$C$5</f>
        <v>2032.3827005971725</v>
      </c>
      <c r="N824" s="26">
        <f>L824*'Social Cost of Carbon'!$C$5</f>
        <v>1337.5462120721688</v>
      </c>
      <c r="O824" s="23">
        <f t="shared" si="86"/>
        <v>0.25550164255956459</v>
      </c>
      <c r="P824" s="23">
        <f t="shared" si="87"/>
        <v>0.16815005071798153</v>
      </c>
      <c r="Q824" s="27"/>
    </row>
    <row r="825" spans="1:17" x14ac:dyDescent="0.25">
      <c r="A825" s="24">
        <f t="shared" si="88"/>
        <v>2018</v>
      </c>
      <c r="B825" s="32">
        <v>43188</v>
      </c>
      <c r="C825" s="28">
        <f>'Bitcoin Data'!C825</f>
        <v>7165.7001950000003</v>
      </c>
      <c r="D825" s="26">
        <f>'Bitcoin Data'!K825</f>
        <v>1886.3544958345306</v>
      </c>
      <c r="E825" s="25">
        <f>'Bitcoin Data'!J825</f>
        <v>39972.241027032491</v>
      </c>
      <c r="F825" s="25">
        <f t="shared" si="84"/>
        <v>75.401816569924208</v>
      </c>
      <c r="G825" s="23">
        <f>'Emissions Factors'!$AB$39/1000</f>
        <v>0.49266147344102867</v>
      </c>
      <c r="H825" s="23">
        <f>'Emissions Factors'!$AE$39/1000</f>
        <v>0.32422903788805163</v>
      </c>
      <c r="I825" s="26">
        <f t="shared" si="89"/>
        <v>37147.570051469032</v>
      </c>
      <c r="J825" s="26">
        <f t="shared" si="90"/>
        <v>24447.458441477873</v>
      </c>
      <c r="K825" s="23">
        <f t="shared" si="85"/>
        <v>19.692783161117763</v>
      </c>
      <c r="L825" s="23">
        <f t="shared" si="85"/>
        <v>12.960161250424049</v>
      </c>
      <c r="M825" s="26">
        <f>K825*'Social Cost of Carbon'!$C$5</f>
        <v>1969.2783161117763</v>
      </c>
      <c r="N825" s="26">
        <f>L825*'Social Cost of Carbon'!$C$5</f>
        <v>1296.0161250424048</v>
      </c>
      <c r="O825" s="23">
        <f t="shared" si="86"/>
        <v>0.27482008213040737</v>
      </c>
      <c r="P825" s="23">
        <f t="shared" si="87"/>
        <v>0.18086384997612989</v>
      </c>
      <c r="Q825" s="27"/>
    </row>
    <row r="826" spans="1:17" x14ac:dyDescent="0.25">
      <c r="A826" s="24">
        <f t="shared" si="88"/>
        <v>2018</v>
      </c>
      <c r="B826" s="32">
        <v>43189</v>
      </c>
      <c r="C826" s="28">
        <f>'Bitcoin Data'!C826</f>
        <v>6890.5200199999999</v>
      </c>
      <c r="D826" s="26">
        <f>'Bitcoin Data'!K826</f>
        <v>2017.9698042698469</v>
      </c>
      <c r="E826" s="25">
        <f>'Bitcoin Data'!J826</f>
        <v>29507.254344531604</v>
      </c>
      <c r="F826" s="25">
        <f t="shared" si="84"/>
        <v>59.544748274175035</v>
      </c>
      <c r="G826" s="23">
        <f>'Emissions Factors'!$AB$39/1000</f>
        <v>0.49266147344102867</v>
      </c>
      <c r="H826" s="23">
        <f>'Emissions Factors'!$AE$39/1000</f>
        <v>0.32422903788805163</v>
      </c>
      <c r="I826" s="26">
        <f t="shared" si="89"/>
        <v>29335.403420430222</v>
      </c>
      <c r="J826" s="26">
        <f t="shared" si="90"/>
        <v>19306.136444221996</v>
      </c>
      <c r="K826" s="23">
        <f t="shared" si="85"/>
        <v>14.537087402576136</v>
      </c>
      <c r="L826" s="23">
        <f t="shared" si="85"/>
        <v>9.5671086868455131</v>
      </c>
      <c r="M826" s="26">
        <f>K826*'Social Cost of Carbon'!$C$5</f>
        <v>1453.7087402576135</v>
      </c>
      <c r="N826" s="26">
        <f>L826*'Social Cost of Carbon'!$C$5</f>
        <v>956.71086868455131</v>
      </c>
      <c r="O826" s="23">
        <f t="shared" si="86"/>
        <v>0.21097228308431989</v>
      </c>
      <c r="P826" s="23">
        <f t="shared" si="87"/>
        <v>0.1388445089641509</v>
      </c>
      <c r="Q826" s="27"/>
    </row>
    <row r="827" spans="1:17" x14ac:dyDescent="0.25">
      <c r="A827" s="24">
        <f t="shared" si="88"/>
        <v>2018</v>
      </c>
      <c r="B827" s="32">
        <v>43190</v>
      </c>
      <c r="C827" s="28">
        <f>'Bitcoin Data'!C827</f>
        <v>6973.5297849999997</v>
      </c>
      <c r="D827" s="26">
        <f>'Bitcoin Data'!K827</f>
        <v>1603.0799916506346</v>
      </c>
      <c r="E827" s="25">
        <f>'Bitcoin Data'!J827</f>
        <v>47643.45355357926</v>
      </c>
      <c r="F827" s="25">
        <f t="shared" si="84"/>
        <v>76.376267124879234</v>
      </c>
      <c r="G827" s="23">
        <f>'Emissions Factors'!$AB$39/1000</f>
        <v>0.49266147344102867</v>
      </c>
      <c r="H827" s="23">
        <f>'Emissions Factors'!$AE$39/1000</f>
        <v>0.32422903788805163</v>
      </c>
      <c r="I827" s="26">
        <f t="shared" si="89"/>
        <v>37627.644297668601</v>
      </c>
      <c r="J827" s="26">
        <f t="shared" si="90"/>
        <v>24763.40360738042</v>
      </c>
      <c r="K827" s="23">
        <f t="shared" si="85"/>
        <v>23.472094027525571</v>
      </c>
      <c r="L827" s="23">
        <f t="shared" si="85"/>
        <v>15.447391107341078</v>
      </c>
      <c r="M827" s="26">
        <f>K827*'Social Cost of Carbon'!$C$5</f>
        <v>2347.2094027525573</v>
      </c>
      <c r="N827" s="26">
        <f>L827*'Social Cost of Carbon'!$C$5</f>
        <v>1544.7391107341077</v>
      </c>
      <c r="O827" s="23">
        <f t="shared" si="86"/>
        <v>0.33658842438751518</v>
      </c>
      <c r="P827" s="23">
        <f t="shared" si="87"/>
        <v>0.22151466450416943</v>
      </c>
      <c r="Q827" s="27"/>
    </row>
    <row r="828" spans="1:17" x14ac:dyDescent="0.25">
      <c r="A828" s="24">
        <f t="shared" si="88"/>
        <v>2018</v>
      </c>
      <c r="B828" s="32">
        <v>43191</v>
      </c>
      <c r="C828" s="28">
        <f>'Bitcoin Data'!C828</f>
        <v>6844.2299800000001</v>
      </c>
      <c r="D828" s="26">
        <f>'Bitcoin Data'!K828</f>
        <v>2013.5572153617748</v>
      </c>
      <c r="E828" s="25">
        <f>'Bitcoin Data'!J828</f>
        <v>36506.545354661605</v>
      </c>
      <c r="F828" s="25">
        <f t="shared" si="84"/>
        <v>73.508017806810756</v>
      </c>
      <c r="G828" s="23">
        <f>'Emissions Factors'!$AB$39/1000</f>
        <v>0.49266147344102867</v>
      </c>
      <c r="H828" s="23">
        <f>'Emissions Factors'!$AE$39/1000</f>
        <v>0.32422903788805163</v>
      </c>
      <c r="I828" s="26">
        <f t="shared" si="89"/>
        <v>36214.568362432758</v>
      </c>
      <c r="J828" s="26">
        <f t="shared" si="90"/>
        <v>23833.43389056002</v>
      </c>
      <c r="K828" s="23">
        <f t="shared" si="85"/>
        <v>17.985368424669325</v>
      </c>
      <c r="L828" s="23">
        <f t="shared" si="85"/>
        <v>11.836482076958452</v>
      </c>
      <c r="M828" s="26">
        <f>K828*'Social Cost of Carbon'!$C$5</f>
        <v>1798.5368424669325</v>
      </c>
      <c r="N828" s="26">
        <f>L828*'Social Cost of Carbon'!$C$5</f>
        <v>1183.6482076958453</v>
      </c>
      <c r="O828" s="23">
        <f t="shared" si="86"/>
        <v>0.26278147398941326</v>
      </c>
      <c r="P828" s="23">
        <f t="shared" si="87"/>
        <v>0.17294103371082881</v>
      </c>
      <c r="Q828" s="27"/>
    </row>
    <row r="829" spans="1:17" x14ac:dyDescent="0.25">
      <c r="A829" s="24">
        <f t="shared" si="88"/>
        <v>2018</v>
      </c>
      <c r="B829" s="32">
        <v>43192</v>
      </c>
      <c r="C829" s="28">
        <f>'Bitcoin Data'!C829</f>
        <v>7083.7998049999997</v>
      </c>
      <c r="D829" s="26">
        <f>'Bitcoin Data'!K829</f>
        <v>1958.7509010161145</v>
      </c>
      <c r="E829" s="25">
        <f>'Bitcoin Data'!J829</f>
        <v>39190.897406818665</v>
      </c>
      <c r="F829" s="25">
        <f t="shared" si="84"/>
        <v>76.765205607236169</v>
      </c>
      <c r="G829" s="23">
        <f>'Emissions Factors'!$AB$39/1000</f>
        <v>0.49266147344102867</v>
      </c>
      <c r="H829" s="23">
        <f>'Emissions Factors'!$AE$39/1000</f>
        <v>0.32422903788805163</v>
      </c>
      <c r="I829" s="26">
        <f t="shared" si="89"/>
        <v>37819.259303464481</v>
      </c>
      <c r="J829" s="26">
        <f t="shared" si="90"/>
        <v>24889.508757312648</v>
      </c>
      <c r="K829" s="23">
        <f t="shared" si="85"/>
        <v>19.307845261919471</v>
      </c>
      <c r="L829" s="23">
        <f t="shared" si="85"/>
        <v>12.706826960182154</v>
      </c>
      <c r="M829" s="26">
        <f>K829*'Social Cost of Carbon'!$C$5</f>
        <v>1930.7845261919472</v>
      </c>
      <c r="N829" s="26">
        <f>L829*'Social Cost of Carbon'!$C$5</f>
        <v>1270.6826960182154</v>
      </c>
      <c r="O829" s="23">
        <f t="shared" si="86"/>
        <v>0.27256339525986184</v>
      </c>
      <c r="P829" s="23">
        <f t="shared" si="87"/>
        <v>0.17937868530972911</v>
      </c>
      <c r="Q829" s="27"/>
    </row>
    <row r="830" spans="1:17" x14ac:dyDescent="0.25">
      <c r="A830" s="24">
        <f t="shared" si="88"/>
        <v>2018</v>
      </c>
      <c r="B830" s="32">
        <v>43193</v>
      </c>
      <c r="C830" s="28">
        <f>'Bitcoin Data'!C830</f>
        <v>7456.1098629999997</v>
      </c>
      <c r="D830" s="26">
        <f>'Bitcoin Data'!K830</f>
        <v>2023.4482758620697</v>
      </c>
      <c r="E830" s="25">
        <f>'Bitcoin Data'!J830</f>
        <v>37917.440133837299</v>
      </c>
      <c r="F830" s="25">
        <f t="shared" si="84"/>
        <v>76.723978863916344</v>
      </c>
      <c r="G830" s="23">
        <f>'Emissions Factors'!$AB$39/1000</f>
        <v>0.49266147344102867</v>
      </c>
      <c r="H830" s="23">
        <f>'Emissions Factors'!$AE$39/1000</f>
        <v>0.32422903788805163</v>
      </c>
      <c r="I830" s="26">
        <f t="shared" si="89"/>
        <v>37798.94847535537</v>
      </c>
      <c r="J830" s="26">
        <f t="shared" si="90"/>
        <v>24876.141849990807</v>
      </c>
      <c r="K830" s="23">
        <f t="shared" si="85"/>
        <v>18.680461925448277</v>
      </c>
      <c r="L830" s="23">
        <f t="shared" si="85"/>
        <v>12.293935133771864</v>
      </c>
      <c r="M830" s="26">
        <f>K830*'Social Cost of Carbon'!$C$5</f>
        <v>1868.0461925448278</v>
      </c>
      <c r="N830" s="26">
        <f>L830*'Social Cost of Carbon'!$C$5</f>
        <v>1229.3935133771863</v>
      </c>
      <c r="O830" s="23">
        <f t="shared" si="86"/>
        <v>0.25053898438578143</v>
      </c>
      <c r="P830" s="23">
        <f t="shared" si="87"/>
        <v>0.16488403952815875</v>
      </c>
      <c r="Q830" s="27"/>
    </row>
    <row r="831" spans="1:17" x14ac:dyDescent="0.25">
      <c r="A831" s="24">
        <f t="shared" si="88"/>
        <v>2018</v>
      </c>
      <c r="B831" s="32">
        <v>43194</v>
      </c>
      <c r="C831" s="28">
        <f>'Bitcoin Data'!C831</f>
        <v>6853.8398440000001</v>
      </c>
      <c r="D831" s="26">
        <f>'Bitcoin Data'!K831</f>
        <v>1839.8637137989783</v>
      </c>
      <c r="E831" s="25">
        <f>'Bitcoin Data'!J831</f>
        <v>37587.365986384277</v>
      </c>
      <c r="F831" s="25">
        <f t="shared" si="84"/>
        <v>69.155630775630371</v>
      </c>
      <c r="G831" s="23">
        <f>'Emissions Factors'!$AB$39/1000</f>
        <v>0.49266147344102867</v>
      </c>
      <c r="H831" s="23">
        <f>'Emissions Factors'!$AE$39/1000</f>
        <v>0.32422903788805163</v>
      </c>
      <c r="I831" s="26">
        <f t="shared" si="89"/>
        <v>34070.314954665802</v>
      </c>
      <c r="J831" s="26">
        <f t="shared" si="90"/>
        <v>22422.263630923968</v>
      </c>
      <c r="K831" s="23">
        <f t="shared" si="85"/>
        <v>18.517847109619282</v>
      </c>
      <c r="L831" s="23">
        <f t="shared" si="85"/>
        <v>12.186915510511451</v>
      </c>
      <c r="M831" s="26">
        <f>K831*'Social Cost of Carbon'!$C$5</f>
        <v>1851.7847109619283</v>
      </c>
      <c r="N831" s="26">
        <f>L831*'Social Cost of Carbon'!$C$5</f>
        <v>1218.6915510511451</v>
      </c>
      <c r="O831" s="23">
        <f t="shared" si="86"/>
        <v>0.27018208086420648</v>
      </c>
      <c r="P831" s="23">
        <f t="shared" si="87"/>
        <v>0.17781150111320651</v>
      </c>
      <c r="Q831" s="27"/>
    </row>
    <row r="832" spans="1:17" x14ac:dyDescent="0.25">
      <c r="A832" s="24">
        <f t="shared" si="88"/>
        <v>2018</v>
      </c>
      <c r="B832" s="32">
        <v>43195</v>
      </c>
      <c r="C832" s="28">
        <f>'Bitcoin Data'!C832</f>
        <v>6811.4702150000003</v>
      </c>
      <c r="D832" s="26">
        <f>'Bitcoin Data'!K832</f>
        <v>1949.5938346177895</v>
      </c>
      <c r="E832" s="25">
        <f>'Bitcoin Data'!J832</f>
        <v>37623.341735521673</v>
      </c>
      <c r="F832" s="25">
        <f t="shared" si="84"/>
        <v>73.350235085291217</v>
      </c>
      <c r="G832" s="23">
        <f>'Emissions Factors'!$AB$39/1000</f>
        <v>0.49266147344102867</v>
      </c>
      <c r="H832" s="23">
        <f>'Emissions Factors'!$AE$39/1000</f>
        <v>0.32422903788805163</v>
      </c>
      <c r="I832" s="26">
        <f t="shared" si="89"/>
        <v>36136.834894365405</v>
      </c>
      <c r="J832" s="26">
        <f t="shared" si="90"/>
        <v>23782.27615056638</v>
      </c>
      <c r="K832" s="23">
        <f t="shared" si="85"/>
        <v>18.535570975197459</v>
      </c>
      <c r="L832" s="23">
        <f t="shared" si="85"/>
        <v>12.198579893041572</v>
      </c>
      <c r="M832" s="26">
        <f>K832*'Social Cost of Carbon'!$C$5</f>
        <v>1853.5570975197459</v>
      </c>
      <c r="N832" s="26">
        <f>L832*'Social Cost of Carbon'!$C$5</f>
        <v>1219.8579893041572</v>
      </c>
      <c r="O832" s="23">
        <f t="shared" si="86"/>
        <v>0.27212291018140283</v>
      </c>
      <c r="P832" s="23">
        <f t="shared" si="87"/>
        <v>0.17908879445994277</v>
      </c>
      <c r="Q832" s="27"/>
    </row>
    <row r="833" spans="1:17" x14ac:dyDescent="0.25">
      <c r="A833" s="24">
        <f t="shared" si="88"/>
        <v>2018</v>
      </c>
      <c r="B833" s="32">
        <v>43196</v>
      </c>
      <c r="C833" s="28">
        <f>'Bitcoin Data'!C833</f>
        <v>6636.3198240000002</v>
      </c>
      <c r="D833" s="26">
        <f>'Bitcoin Data'!K833</f>
        <v>1726.1187806912048</v>
      </c>
      <c r="E833" s="25">
        <f>'Bitcoin Data'!J833</f>
        <v>37570.936443446</v>
      </c>
      <c r="F833" s="25">
        <f t="shared" si="84"/>
        <v>64.851899003187768</v>
      </c>
      <c r="G833" s="23">
        <f>'Emissions Factors'!$AB$39/1000</f>
        <v>0.49266147344102867</v>
      </c>
      <c r="H833" s="23">
        <f>'Emissions Factors'!$AE$39/1000</f>
        <v>0.32422903788805163</v>
      </c>
      <c r="I833" s="26">
        <f t="shared" si="89"/>
        <v>31950.032118359264</v>
      </c>
      <c r="J833" s="26">
        <f t="shared" si="90"/>
        <v>21026.868819016661</v>
      </c>
      <c r="K833" s="23">
        <f t="shared" si="85"/>
        <v>18.509752906787348</v>
      </c>
      <c r="L833" s="23">
        <f t="shared" si="85"/>
        <v>12.181588575611633</v>
      </c>
      <c r="M833" s="26">
        <f>K833*'Social Cost of Carbon'!$C$5</f>
        <v>1850.9752906787348</v>
      </c>
      <c r="N833" s="26">
        <f>L833*'Social Cost of Carbon'!$C$5</f>
        <v>1218.1588575611634</v>
      </c>
      <c r="O833" s="23">
        <f t="shared" si="86"/>
        <v>0.27891592626153316</v>
      </c>
      <c r="P833" s="23">
        <f t="shared" si="87"/>
        <v>0.18355939585005199</v>
      </c>
      <c r="Q833" s="27"/>
    </row>
    <row r="834" spans="1:17" x14ac:dyDescent="0.25">
      <c r="A834" s="24">
        <f t="shared" si="88"/>
        <v>2018</v>
      </c>
      <c r="B834" s="32">
        <v>43197</v>
      </c>
      <c r="C834" s="28">
        <f>'Bitcoin Data'!C834</f>
        <v>6911.0898440000001</v>
      </c>
      <c r="D834" s="26">
        <f>'Bitcoin Data'!K834</f>
        <v>2257.3940104741246</v>
      </c>
      <c r="E834" s="25">
        <f>'Bitcoin Data'!J834</f>
        <v>37452.037325471705</v>
      </c>
      <c r="F834" s="25">
        <f t="shared" si="84"/>
        <v>84.544004738573179</v>
      </c>
      <c r="G834" s="23">
        <f>'Emissions Factors'!$AB$39/1000</f>
        <v>0.49266147344102867</v>
      </c>
      <c r="H834" s="23">
        <f>'Emissions Factors'!$AE$39/1000</f>
        <v>0.32422903788805163</v>
      </c>
      <c r="I834" s="26">
        <f t="shared" si="89"/>
        <v>41651.573945110766</v>
      </c>
      <c r="J834" s="26">
        <f t="shared" si="90"/>
        <v>27411.621315590459</v>
      </c>
      <c r="K834" s="23">
        <f t="shared" si="85"/>
        <v>18.451175892135293</v>
      </c>
      <c r="L834" s="23">
        <f t="shared" si="85"/>
        <v>12.143038028985089</v>
      </c>
      <c r="M834" s="26">
        <f>K834*'Social Cost of Carbon'!$C$5</f>
        <v>1845.1175892135293</v>
      </c>
      <c r="N834" s="26">
        <f>L834*'Social Cost of Carbon'!$C$5</f>
        <v>1214.3038028985088</v>
      </c>
      <c r="O834" s="23">
        <f t="shared" si="86"/>
        <v>0.26697925086524593</v>
      </c>
      <c r="P834" s="23">
        <f t="shared" si="87"/>
        <v>0.17570366328730783</v>
      </c>
      <c r="Q834" s="27"/>
    </row>
    <row r="835" spans="1:17" x14ac:dyDescent="0.25">
      <c r="A835" s="24">
        <f t="shared" si="88"/>
        <v>2018</v>
      </c>
      <c r="B835" s="32">
        <v>43198</v>
      </c>
      <c r="C835" s="28">
        <f>'Bitcoin Data'!C835</f>
        <v>7023.5200199999999</v>
      </c>
      <c r="D835" s="26">
        <f>'Bitcoin Data'!K835</f>
        <v>2020.1926316645568</v>
      </c>
      <c r="E835" s="25">
        <f>'Bitcoin Data'!J835</f>
        <v>37411.929189092109</v>
      </c>
      <c r="F835" s="25">
        <f t="shared" si="84"/>
        <v>75.579303684160038</v>
      </c>
      <c r="G835" s="23">
        <f>'Emissions Factors'!$AB$39/1000</f>
        <v>0.49266147344102867</v>
      </c>
      <c r="H835" s="23">
        <f>'Emissions Factors'!$AE$39/1000</f>
        <v>0.32422903788805163</v>
      </c>
      <c r="I835" s="26">
        <f t="shared" si="89"/>
        <v>37235.011114685251</v>
      </c>
      <c r="J835" s="26">
        <f t="shared" si="90"/>
        <v>24505.004917764087</v>
      </c>
      <c r="K835" s="23">
        <f t="shared" si="85"/>
        <v>18.431416158569547</v>
      </c>
      <c r="L835" s="23">
        <f t="shared" si="85"/>
        <v>12.13003380651525</v>
      </c>
      <c r="M835" s="26">
        <f>K835*'Social Cost of Carbon'!$C$5</f>
        <v>1843.1416158569548</v>
      </c>
      <c r="N835" s="26">
        <f>L835*'Social Cost of Carbon'!$C$5</f>
        <v>1213.003380651525</v>
      </c>
      <c r="O835" s="23">
        <f t="shared" si="86"/>
        <v>0.26242419906378439</v>
      </c>
      <c r="P835" s="23">
        <f t="shared" si="87"/>
        <v>0.17270590490201593</v>
      </c>
      <c r="Q835" s="27"/>
    </row>
    <row r="836" spans="1:17" x14ac:dyDescent="0.25">
      <c r="A836" s="24">
        <f t="shared" si="88"/>
        <v>2018</v>
      </c>
      <c r="B836" s="32">
        <v>43199</v>
      </c>
      <c r="C836" s="28">
        <f>'Bitcoin Data'!C836</f>
        <v>6770.7299800000001</v>
      </c>
      <c r="D836" s="26">
        <f>'Bitcoin Data'!K836</f>
        <v>1826.5911914952374</v>
      </c>
      <c r="E836" s="25">
        <f>'Bitcoin Data'!J836</f>
        <v>37758.930591144141</v>
      </c>
      <c r="F836" s="25">
        <f t="shared" si="84"/>
        <v>68.970130018063941</v>
      </c>
      <c r="G836" s="23">
        <f>'Emissions Factors'!$AB$39/1000</f>
        <v>0.49266147344102867</v>
      </c>
      <c r="H836" s="23">
        <f>'Emissions Factors'!$AE$39/1000</f>
        <v>0.32422903788805163</v>
      </c>
      <c r="I836" s="26">
        <f t="shared" si="89"/>
        <v>33978.925878118702</v>
      </c>
      <c r="J836" s="26">
        <f t="shared" si="90"/>
        <v>22362.118898770699</v>
      </c>
      <c r="K836" s="23">
        <f t="shared" si="85"/>
        <v>18.602370380590603</v>
      </c>
      <c r="L836" s="23">
        <f t="shared" si="85"/>
        <v>12.242541737248386</v>
      </c>
      <c r="M836" s="26">
        <f>K836*'Social Cost of Carbon'!$C$5</f>
        <v>1860.2370380590603</v>
      </c>
      <c r="N836" s="26">
        <f>L836*'Social Cost of Carbon'!$C$5</f>
        <v>1224.2541737248387</v>
      </c>
      <c r="O836" s="23">
        <f t="shared" si="86"/>
        <v>0.27474689487750925</v>
      </c>
      <c r="P836" s="23">
        <f t="shared" si="87"/>
        <v>0.18081568417898106</v>
      </c>
      <c r="Q836" s="27"/>
    </row>
    <row r="837" spans="1:17" x14ac:dyDescent="0.25">
      <c r="A837" s="24">
        <f t="shared" si="88"/>
        <v>2018</v>
      </c>
      <c r="B837" s="32">
        <v>43200</v>
      </c>
      <c r="C837" s="28">
        <f>'Bitcoin Data'!C837</f>
        <v>6834.7597660000001</v>
      </c>
      <c r="D837" s="26">
        <f>'Bitcoin Data'!K837</f>
        <v>2044.2741395628004</v>
      </c>
      <c r="E837" s="25">
        <f>'Bitcoin Data'!J837</f>
        <v>37619.682229608654</v>
      </c>
      <c r="F837" s="25">
        <f t="shared" si="84"/>
        <v>76.9049435205592</v>
      </c>
      <c r="G837" s="23">
        <f>'Emissions Factors'!$AB$39/1000</f>
        <v>0.49266147344102867</v>
      </c>
      <c r="H837" s="23">
        <f>'Emissions Factors'!$AE$39/1000</f>
        <v>0.32422903788805163</v>
      </c>
      <c r="I837" s="26">
        <f t="shared" si="89"/>
        <v>37888.102789737786</v>
      </c>
      <c r="J837" s="26">
        <f t="shared" si="90"/>
        <v>24934.815846505859</v>
      </c>
      <c r="K837" s="23">
        <f t="shared" si="85"/>
        <v>18.53376807762228</v>
      </c>
      <c r="L837" s="23">
        <f t="shared" si="85"/>
        <v>12.197393374960248</v>
      </c>
      <c r="M837" s="26">
        <f>K837*'Social Cost of Carbon'!$C$5</f>
        <v>1853.3768077622281</v>
      </c>
      <c r="N837" s="26">
        <f>L837*'Social Cost of Carbon'!$C$5</f>
        <v>1219.7393374960247</v>
      </c>
      <c r="O837" s="23">
        <f t="shared" si="86"/>
        <v>0.27116926874035618</v>
      </c>
      <c r="P837" s="23">
        <f t="shared" si="87"/>
        <v>0.17846118653119383</v>
      </c>
      <c r="Q837" s="27"/>
    </row>
    <row r="838" spans="1:17" x14ac:dyDescent="0.25">
      <c r="A838" s="24">
        <f t="shared" si="88"/>
        <v>2018</v>
      </c>
      <c r="B838" s="32">
        <v>43201</v>
      </c>
      <c r="C838" s="28">
        <f>'Bitcoin Data'!C838</f>
        <v>6968.3198240000002</v>
      </c>
      <c r="D838" s="26">
        <f>'Bitcoin Data'!K838</f>
        <v>2012.5698808986435</v>
      </c>
      <c r="E838" s="25">
        <f>'Bitcoin Data'!J838</f>
        <v>37493.157490030506</v>
      </c>
      <c r="F838" s="25">
        <f t="shared" si="84"/>
        <v>75.457599504224774</v>
      </c>
      <c r="G838" s="23">
        <f>'Emissions Factors'!$AB$39/1000</f>
        <v>0.49266147344102867</v>
      </c>
      <c r="H838" s="23">
        <f>'Emissions Factors'!$AE$39/1000</f>
        <v>0.32422903788805163</v>
      </c>
      <c r="I838" s="26">
        <f t="shared" si="89"/>
        <v>37175.052154074416</v>
      </c>
      <c r="J838" s="26">
        <f t="shared" si="90"/>
        <v>24465.54488859672</v>
      </c>
      <c r="K838" s="23">
        <f t="shared" si="85"/>
        <v>18.471434212994968</v>
      </c>
      <c r="L838" s="23">
        <f t="shared" si="85"/>
        <v>12.156370380377789</v>
      </c>
      <c r="M838" s="26">
        <f>K838*'Social Cost of Carbon'!$C$5</f>
        <v>1847.1434212994968</v>
      </c>
      <c r="N838" s="26">
        <f>L838*'Social Cost of Carbon'!$C$5</f>
        <v>1215.6370380377789</v>
      </c>
      <c r="O838" s="23">
        <f t="shared" si="86"/>
        <v>0.26507730241336536</v>
      </c>
      <c r="P838" s="23">
        <f t="shared" si="87"/>
        <v>0.17445195811060965</v>
      </c>
      <c r="Q838" s="27"/>
    </row>
    <row r="839" spans="1:17" x14ac:dyDescent="0.25">
      <c r="A839" s="24">
        <f t="shared" si="88"/>
        <v>2018</v>
      </c>
      <c r="B839" s="32">
        <v>43202</v>
      </c>
      <c r="C839" s="28">
        <f>'Bitcoin Data'!C839</f>
        <v>7889.25</v>
      </c>
      <c r="D839" s="26">
        <f>'Bitcoin Data'!K839</f>
        <v>1949.3670886075956</v>
      </c>
      <c r="E839" s="25">
        <f>'Bitcoin Data'!J839</f>
        <v>37005.893949293801</v>
      </c>
      <c r="F839" s="25">
        <f t="shared" ref="F839:F902" si="91">E839*D839/1000000</f>
        <v>72.138071749256298</v>
      </c>
      <c r="G839" s="23">
        <f>'Emissions Factors'!$AB$39/1000</f>
        <v>0.49266147344102867</v>
      </c>
      <c r="H839" s="23">
        <f>'Emissions Factors'!$AE$39/1000</f>
        <v>0.32422903788805163</v>
      </c>
      <c r="I839" s="26">
        <f t="shared" si="89"/>
        <v>35539.648719183257</v>
      </c>
      <c r="J839" s="26">
        <f t="shared" si="90"/>
        <v>23389.257598360608</v>
      </c>
      <c r="K839" s="23">
        <f t="shared" ref="K839:L902" si="92">$E839*G839/1000</f>
        <v>18.231378239061531</v>
      </c>
      <c r="L839" s="23">
        <f t="shared" si="92"/>
        <v>11.998385391366801</v>
      </c>
      <c r="M839" s="26">
        <f>K839*'Social Cost of Carbon'!$C$5</f>
        <v>1823.137823906153</v>
      </c>
      <c r="N839" s="26">
        <f>L839*'Social Cost of Carbon'!$C$5</f>
        <v>1199.8385391366801</v>
      </c>
      <c r="O839" s="23">
        <f t="shared" ref="O839:O902" si="93">M839/$C839</f>
        <v>0.23109139955080052</v>
      </c>
      <c r="P839" s="23">
        <f t="shared" ref="P839:P902" si="94">N839/$C839</f>
        <v>0.15208524753768485</v>
      </c>
      <c r="Q839" s="27"/>
    </row>
    <row r="840" spans="1:17" x14ac:dyDescent="0.25">
      <c r="A840" s="24">
        <f t="shared" ref="A840:A903" si="95">YEAR(B840)</f>
        <v>2018</v>
      </c>
      <c r="B840" s="32">
        <v>43203</v>
      </c>
      <c r="C840" s="28">
        <f>'Bitcoin Data'!C840</f>
        <v>7895.9599609999996</v>
      </c>
      <c r="D840" s="26">
        <f>'Bitcoin Data'!K840</f>
        <v>2047.5462766140804</v>
      </c>
      <c r="E840" s="25">
        <f>'Bitcoin Data'!J840</f>
        <v>37727.734426930961</v>
      </c>
      <c r="F840" s="25">
        <f t="shared" si="91"/>
        <v>77.249282150947352</v>
      </c>
      <c r="G840" s="23">
        <f>'Emissions Factors'!$AB$39/1000</f>
        <v>0.49266147344102867</v>
      </c>
      <c r="H840" s="23">
        <f>'Emissions Factors'!$AE$39/1000</f>
        <v>0.32422903788805163</v>
      </c>
      <c r="I840" s="26">
        <f t="shared" ref="I840:I903" si="96">F840*G840*1000</f>
        <v>38057.745166747482</v>
      </c>
      <c r="J840" s="26">
        <f t="shared" ref="J840:J903" si="97">$F840*H840*1000</f>
        <v>25046.460429344301</v>
      </c>
      <c r="K840" s="23">
        <f t="shared" si="92"/>
        <v>18.587001232363633</v>
      </c>
      <c r="L840" s="23">
        <f t="shared" si="92"/>
        <v>12.232427034939748</v>
      </c>
      <c r="M840" s="26">
        <f>K840*'Social Cost of Carbon'!$C$5</f>
        <v>1858.7001232363632</v>
      </c>
      <c r="N840" s="26">
        <f>L840*'Social Cost of Carbon'!$C$5</f>
        <v>1223.2427034939749</v>
      </c>
      <c r="O840" s="23">
        <f t="shared" si="93"/>
        <v>0.23539887897316092</v>
      </c>
      <c r="P840" s="23">
        <f t="shared" si="94"/>
        <v>0.15492007425770365</v>
      </c>
      <c r="Q840" s="27"/>
    </row>
    <row r="841" spans="1:17" x14ac:dyDescent="0.25">
      <c r="A841" s="24">
        <f t="shared" si="95"/>
        <v>2018</v>
      </c>
      <c r="B841" s="32">
        <v>43204</v>
      </c>
      <c r="C841" s="28">
        <f>'Bitcoin Data'!C841</f>
        <v>7986.2402339999999</v>
      </c>
      <c r="D841" s="26">
        <f>'Bitcoin Data'!K841</f>
        <v>1742.5714588559551</v>
      </c>
      <c r="E841" s="25">
        <f>'Bitcoin Data'!J841</f>
        <v>40227.479229563687</v>
      </c>
      <c r="F841" s="25">
        <f t="shared" si="91"/>
        <v>70.099257167158427</v>
      </c>
      <c r="G841" s="23">
        <f>'Emissions Factors'!$AB$39/1000</f>
        <v>0.49266147344102867</v>
      </c>
      <c r="H841" s="23">
        <f>'Emissions Factors'!$AE$39/1000</f>
        <v>0.32422903788805163</v>
      </c>
      <c r="I841" s="26">
        <f t="shared" si="96"/>
        <v>34535.203323093861</v>
      </c>
      <c r="J841" s="26">
        <f t="shared" si="97"/>
        <v>22728.214707974887</v>
      </c>
      <c r="K841" s="23">
        <f t="shared" si="92"/>
        <v>19.818529190055223</v>
      </c>
      <c r="L841" s="23">
        <f t="shared" si="92"/>
        <v>13.042916887263015</v>
      </c>
      <c r="M841" s="26">
        <f>K841*'Social Cost of Carbon'!$C$5</f>
        <v>1981.8529190055224</v>
      </c>
      <c r="N841" s="26">
        <f>L841*'Social Cost of Carbon'!$C$5</f>
        <v>1304.2916887263016</v>
      </c>
      <c r="O841" s="23">
        <f t="shared" si="93"/>
        <v>0.24815844013408656</v>
      </c>
      <c r="P841" s="23">
        <f t="shared" si="94"/>
        <v>0.16331736217669879</v>
      </c>
      <c r="Q841" s="27"/>
    </row>
    <row r="842" spans="1:17" x14ac:dyDescent="0.25">
      <c r="A842" s="24">
        <f t="shared" si="95"/>
        <v>2018</v>
      </c>
      <c r="B842" s="32">
        <v>43205</v>
      </c>
      <c r="C842" s="28">
        <f>'Bitcoin Data'!C842</f>
        <v>8329.1103519999997</v>
      </c>
      <c r="D842" s="26">
        <f>'Bitcoin Data'!K842</f>
        <v>1991.1324254626074</v>
      </c>
      <c r="E842" s="25">
        <f>'Bitcoin Data'!J842</f>
        <v>41864.605948101023</v>
      </c>
      <c r="F842" s="25">
        <f t="shared" si="91"/>
        <v>83.357974382478702</v>
      </c>
      <c r="G842" s="23">
        <f>'Emissions Factors'!$AB$39/1000</f>
        <v>0.49266147344102867</v>
      </c>
      <c r="H842" s="23">
        <f>'Emissions Factors'!$AE$39/1000</f>
        <v>0.32422903788805163</v>
      </c>
      <c r="I842" s="26">
        <f t="shared" si="96"/>
        <v>41067.262482331476</v>
      </c>
      <c r="J842" s="26">
        <f t="shared" si="97"/>
        <v>27027.075834327923</v>
      </c>
      <c r="K842" s="23">
        <f t="shared" si="92"/>
        <v>20.625078451419505</v>
      </c>
      <c r="L842" s="23">
        <f t="shared" si="92"/>
        <v>13.573720908115197</v>
      </c>
      <c r="M842" s="26">
        <f>K842*'Social Cost of Carbon'!$C$5</f>
        <v>2062.5078451419504</v>
      </c>
      <c r="N842" s="26">
        <f>L842*'Social Cost of Carbon'!$C$5</f>
        <v>1357.3720908115197</v>
      </c>
      <c r="O842" s="23">
        <f t="shared" si="93"/>
        <v>0.24762642803101986</v>
      </c>
      <c r="P842" s="23">
        <f t="shared" si="94"/>
        <v>0.16296723580875419</v>
      </c>
      <c r="Q842" s="27"/>
    </row>
    <row r="843" spans="1:17" x14ac:dyDescent="0.25">
      <c r="A843" s="24">
        <f t="shared" si="95"/>
        <v>2018</v>
      </c>
      <c r="B843" s="32">
        <v>43206</v>
      </c>
      <c r="C843" s="28">
        <f>'Bitcoin Data'!C843</f>
        <v>8058.669922</v>
      </c>
      <c r="D843" s="26">
        <f>'Bitcoin Data'!K843</f>
        <v>1765.6471024743241</v>
      </c>
      <c r="E843" s="25">
        <f>'Bitcoin Data'!J843</f>
        <v>40817.035050942897</v>
      </c>
      <c r="F843" s="25">
        <f t="shared" si="91"/>
        <v>72.068479669290255</v>
      </c>
      <c r="G843" s="23">
        <f>'Emissions Factors'!$AB$39/1000</f>
        <v>0.49266147344102867</v>
      </c>
      <c r="H843" s="23">
        <f>'Emissions Factors'!$AE$39/1000</f>
        <v>0.32422903788805163</v>
      </c>
      <c r="I843" s="26">
        <f t="shared" si="96"/>
        <v>35505.363382527357</v>
      </c>
      <c r="J843" s="26">
        <f t="shared" si="97"/>
        <v>23366.693825228587</v>
      </c>
      <c r="K843" s="23">
        <f t="shared" si="92"/>
        <v>20.10898062969164</v>
      </c>
      <c r="L843" s="23">
        <f t="shared" si="92"/>
        <v>13.234068004010096</v>
      </c>
      <c r="M843" s="26">
        <f>K843*'Social Cost of Carbon'!$C$5</f>
        <v>2010.8980629691639</v>
      </c>
      <c r="N843" s="26">
        <f>L843*'Social Cost of Carbon'!$C$5</f>
        <v>1323.4068004010096</v>
      </c>
      <c r="O843" s="23">
        <f t="shared" si="93"/>
        <v>0.24953225314260041</v>
      </c>
      <c r="P843" s="23">
        <f t="shared" si="94"/>
        <v>0.16422149228226071</v>
      </c>
      <c r="Q843" s="27"/>
    </row>
    <row r="844" spans="1:17" x14ac:dyDescent="0.25">
      <c r="A844" s="24">
        <f t="shared" si="95"/>
        <v>2018</v>
      </c>
      <c r="B844" s="32">
        <v>43207</v>
      </c>
      <c r="C844" s="28">
        <f>'Bitcoin Data'!C844</f>
        <v>7902.0898440000001</v>
      </c>
      <c r="D844" s="26">
        <f>'Bitcoin Data'!K844</f>
        <v>2033.378271581983</v>
      </c>
      <c r="E844" s="25">
        <f>'Bitcoin Data'!J844</f>
        <v>40699.566496489708</v>
      </c>
      <c r="F844" s="25">
        <f t="shared" si="91"/>
        <v>82.757614176768229</v>
      </c>
      <c r="G844" s="23">
        <f>'Emissions Factors'!$AB$39/1000</f>
        <v>0.49266147344102867</v>
      </c>
      <c r="H844" s="23">
        <f>'Emissions Factors'!$AE$39/1000</f>
        <v>0.32422903788805163</v>
      </c>
      <c r="I844" s="26">
        <f t="shared" si="96"/>
        <v>40771.488138790803</v>
      </c>
      <c r="J844" s="26">
        <f t="shared" si="97"/>
        <v>26832.421622444144</v>
      </c>
      <c r="K844" s="23">
        <f t="shared" si="92"/>
        <v>20.051108398571746</v>
      </c>
      <c r="L844" s="23">
        <f t="shared" si="92"/>
        <v>13.195981287617638</v>
      </c>
      <c r="M844" s="26">
        <f>K844*'Social Cost of Carbon'!$C$5</f>
        <v>2005.1108398571746</v>
      </c>
      <c r="N844" s="26">
        <f>L844*'Social Cost of Carbon'!$C$5</f>
        <v>1319.5981287617637</v>
      </c>
      <c r="O844" s="23">
        <f t="shared" si="93"/>
        <v>0.25374437388606014</v>
      </c>
      <c r="P844" s="23">
        <f t="shared" si="94"/>
        <v>0.16699356180614994</v>
      </c>
      <c r="Q844" s="27"/>
    </row>
    <row r="845" spans="1:17" x14ac:dyDescent="0.25">
      <c r="A845" s="24">
        <f t="shared" si="95"/>
        <v>2018</v>
      </c>
      <c r="B845" s="32">
        <v>43208</v>
      </c>
      <c r="C845" s="28">
        <f>'Bitcoin Data'!C845</f>
        <v>8163.419922</v>
      </c>
      <c r="D845" s="26">
        <f>'Bitcoin Data'!K845</f>
        <v>1993.6544563022792</v>
      </c>
      <c r="E845" s="25">
        <f>'Bitcoin Data'!J845</f>
        <v>40976.017040373248</v>
      </c>
      <c r="F845" s="25">
        <f t="shared" si="91"/>
        <v>81.692018974058257</v>
      </c>
      <c r="G845" s="23">
        <f>'Emissions Factors'!$AB$39/1000</f>
        <v>0.49266147344102867</v>
      </c>
      <c r="H845" s="23">
        <f>'Emissions Factors'!$AE$39/1000</f>
        <v>0.32422903788805163</v>
      </c>
      <c r="I845" s="26">
        <f t="shared" si="96"/>
        <v>40246.510436132012</v>
      </c>
      <c r="J845" s="26">
        <f t="shared" si="97"/>
        <v>26486.924715091365</v>
      </c>
      <c r="K845" s="23">
        <f t="shared" si="92"/>
        <v>20.187304930854982</v>
      </c>
      <c r="L845" s="23">
        <f t="shared" si="92"/>
        <v>13.285614581484628</v>
      </c>
      <c r="M845" s="26">
        <f>K845*'Social Cost of Carbon'!$C$5</f>
        <v>2018.7304930854982</v>
      </c>
      <c r="N845" s="26">
        <f>L845*'Social Cost of Carbon'!$C$5</f>
        <v>1328.5614581484629</v>
      </c>
      <c r="O845" s="23">
        <f t="shared" si="93"/>
        <v>0.24728980162408681</v>
      </c>
      <c r="P845" s="23">
        <f t="shared" si="94"/>
        <v>0.16274569614727982</v>
      </c>
      <c r="Q845" s="27"/>
    </row>
    <row r="846" spans="1:17" x14ac:dyDescent="0.25">
      <c r="A846" s="24">
        <f t="shared" si="95"/>
        <v>2018</v>
      </c>
      <c r="B846" s="32">
        <v>43209</v>
      </c>
      <c r="C846" s="28">
        <f>'Bitcoin Data'!C846</f>
        <v>8294.3095699999994</v>
      </c>
      <c r="D846" s="26">
        <f>'Bitcoin Data'!K846</f>
        <v>2224.4850728997944</v>
      </c>
      <c r="E846" s="25">
        <f>'Bitcoin Data'!J846</f>
        <v>40833.52316007323</v>
      </c>
      <c r="F846" s="25">
        <f t="shared" si="91"/>
        <v>90.833562743490944</v>
      </c>
      <c r="G846" s="23">
        <f>'Emissions Factors'!$AB$39/1000</f>
        <v>0.49266147344102867</v>
      </c>
      <c r="H846" s="23">
        <f>'Emissions Factors'!$AE$39/1000</f>
        <v>0.32422903788805163</v>
      </c>
      <c r="I846" s="26">
        <f t="shared" si="96"/>
        <v>44750.196859106378</v>
      </c>
      <c r="J846" s="26">
        <f t="shared" si="97"/>
        <v>29450.878656266043</v>
      </c>
      <c r="K846" s="23">
        <f t="shared" si="92"/>
        <v>20.117103685830045</v>
      </c>
      <c r="L846" s="23">
        <f t="shared" si="92"/>
        <v>13.239413927770016</v>
      </c>
      <c r="M846" s="26">
        <f>K846*'Social Cost of Carbon'!$C$5</f>
        <v>2011.7103685830045</v>
      </c>
      <c r="N846" s="26">
        <f>L846*'Social Cost of Carbon'!$C$5</f>
        <v>1323.9413927770015</v>
      </c>
      <c r="O846" s="23">
        <f t="shared" si="93"/>
        <v>0.24254102787038906</v>
      </c>
      <c r="P846" s="23">
        <f t="shared" si="94"/>
        <v>0.15962044599415665</v>
      </c>
      <c r="Q846" s="27"/>
    </row>
    <row r="847" spans="1:17" x14ac:dyDescent="0.25">
      <c r="A847" s="24">
        <f t="shared" si="95"/>
        <v>2018</v>
      </c>
      <c r="B847" s="32">
        <v>43210</v>
      </c>
      <c r="C847" s="28">
        <f>'Bitcoin Data'!C847</f>
        <v>8845.8300780000009</v>
      </c>
      <c r="D847" s="26">
        <f>'Bitcoin Data'!K847</f>
        <v>1708.1505425998664</v>
      </c>
      <c r="E847" s="25">
        <f>'Bitcoin Data'!J847</f>
        <v>40906.042939975683</v>
      </c>
      <c r="F847" s="25">
        <f t="shared" si="91"/>
        <v>69.873679443532893</v>
      </c>
      <c r="G847" s="23">
        <f>'Emissions Factors'!$AB$39/1000</f>
        <v>0.49266147344102867</v>
      </c>
      <c r="H847" s="23">
        <f>'Emissions Factors'!$AE$39/1000</f>
        <v>0.32422903788805163</v>
      </c>
      <c r="I847" s="26">
        <f t="shared" si="96"/>
        <v>34424.069869397033</v>
      </c>
      <c r="J847" s="26">
        <f t="shared" si="97"/>
        <v>22655.075859674798</v>
      </c>
      <c r="K847" s="23">
        <f t="shared" si="92"/>
        <v>20.152831387450409</v>
      </c>
      <c r="L847" s="23">
        <f t="shared" si="92"/>
        <v>13.262926946235643</v>
      </c>
      <c r="M847" s="26">
        <f>K847*'Social Cost of Carbon'!$C$5</f>
        <v>2015.2831387450408</v>
      </c>
      <c r="N847" s="26">
        <f>L847*'Social Cost of Carbon'!$C$5</f>
        <v>1326.2926946235643</v>
      </c>
      <c r="O847" s="23">
        <f t="shared" si="93"/>
        <v>0.22782295397660254</v>
      </c>
      <c r="P847" s="23">
        <f t="shared" si="94"/>
        <v>0.14993422696668313</v>
      </c>
      <c r="Q847" s="27"/>
    </row>
    <row r="848" spans="1:17" x14ac:dyDescent="0.25">
      <c r="A848" s="24">
        <f t="shared" si="95"/>
        <v>2018</v>
      </c>
      <c r="B848" s="32">
        <v>43211</v>
      </c>
      <c r="C848" s="28">
        <f>'Bitcoin Data'!C848</f>
        <v>8895.5800780000009</v>
      </c>
      <c r="D848" s="26">
        <f>'Bitcoin Data'!K848</f>
        <v>2012.7761823829339</v>
      </c>
      <c r="E848" s="25">
        <f>'Bitcoin Data'!J848</f>
        <v>40268.122877026108</v>
      </c>
      <c r="F848" s="25">
        <f t="shared" si="91"/>
        <v>81.050718636147494</v>
      </c>
      <c r="G848" s="23">
        <f>'Emissions Factors'!$AB$39/1000</f>
        <v>0.49266147344102867</v>
      </c>
      <c r="H848" s="23">
        <f>'Emissions Factors'!$AE$39/1000</f>
        <v>0.32422903788805163</v>
      </c>
      <c r="I848" s="26">
        <f t="shared" si="96"/>
        <v>39930.566466738666</v>
      </c>
      <c r="J848" s="26">
        <f t="shared" si="97"/>
        <v>26278.996523533275</v>
      </c>
      <c r="K848" s="23">
        <f t="shared" si="92"/>
        <v>19.838552749300078</v>
      </c>
      <c r="L848" s="23">
        <f t="shared" si="92"/>
        <v>13.056094737976016</v>
      </c>
      <c r="M848" s="26">
        <f>K848*'Social Cost of Carbon'!$C$5</f>
        <v>1983.8552749300079</v>
      </c>
      <c r="N848" s="26">
        <f>L848*'Social Cost of Carbon'!$C$5</f>
        <v>1305.6094737976016</v>
      </c>
      <c r="O848" s="23">
        <f t="shared" si="93"/>
        <v>0.22301584129812468</v>
      </c>
      <c r="P848" s="23">
        <f t="shared" si="94"/>
        <v>0.14677058295799666</v>
      </c>
      <c r="Q848" s="27"/>
    </row>
    <row r="849" spans="1:17" x14ac:dyDescent="0.25">
      <c r="A849" s="24">
        <f t="shared" si="95"/>
        <v>2018</v>
      </c>
      <c r="B849" s="32">
        <v>43212</v>
      </c>
      <c r="C849" s="28">
        <f>'Bitcoin Data'!C849</f>
        <v>8802.4599610000005</v>
      </c>
      <c r="D849" s="26">
        <f>'Bitcoin Data'!K849</f>
        <v>1974.9022834807652</v>
      </c>
      <c r="E849" s="25">
        <f>'Bitcoin Data'!J849</f>
        <v>41276.305276028819</v>
      </c>
      <c r="F849" s="25">
        <f t="shared" si="91"/>
        <v>81.516669543278468</v>
      </c>
      <c r="G849" s="23">
        <f>'Emissions Factors'!$AB$39/1000</f>
        <v>0.49266147344102867</v>
      </c>
      <c r="H849" s="23">
        <f>'Emissions Factors'!$AE$39/1000</f>
        <v>0.32422903788805163</v>
      </c>
      <c r="I849" s="26">
        <f t="shared" si="96"/>
        <v>40160.122527196996</v>
      </c>
      <c r="J849" s="26">
        <f t="shared" si="97"/>
        <v>26430.071337855421</v>
      </c>
      <c r="K849" s="23">
        <f t="shared" si="92"/>
        <v>20.335245375490064</v>
      </c>
      <c r="L849" s="23">
        <f t="shared" si="92"/>
        <v>13.382976747220333</v>
      </c>
      <c r="M849" s="26">
        <f>K849*'Social Cost of Carbon'!$C$5</f>
        <v>2033.5245375490065</v>
      </c>
      <c r="N849" s="26">
        <f>L849*'Social Cost of Carbon'!$C$5</f>
        <v>1338.2976747220332</v>
      </c>
      <c r="O849" s="23">
        <f t="shared" si="93"/>
        <v>0.23101775487292175</v>
      </c>
      <c r="P849" s="23">
        <f t="shared" si="94"/>
        <v>0.15203678070124346</v>
      </c>
      <c r="Q849" s="27"/>
    </row>
    <row r="850" spans="1:17" x14ac:dyDescent="0.25">
      <c r="A850" s="24">
        <f t="shared" si="95"/>
        <v>2018</v>
      </c>
      <c r="B850" s="32">
        <v>43213</v>
      </c>
      <c r="C850" s="28">
        <f>'Bitcoin Data'!C850</f>
        <v>8930.8798829999996</v>
      </c>
      <c r="D850" s="26">
        <f>'Bitcoin Data'!K850</f>
        <v>1914.205947430002</v>
      </c>
      <c r="E850" s="25">
        <f>'Bitcoin Data'!J850</f>
        <v>40700.141042328753</v>
      </c>
      <c r="F850" s="25">
        <f t="shared" si="91"/>
        <v>77.908452044465619</v>
      </c>
      <c r="G850" s="23">
        <f>'Emissions Factors'!$AB$39/1000</f>
        <v>0.49266147344102867</v>
      </c>
      <c r="H850" s="23">
        <f>'Emissions Factors'!$AE$39/1000</f>
        <v>0.32422903788805163</v>
      </c>
      <c r="I850" s="26">
        <f t="shared" si="96"/>
        <v>38382.492777736152</v>
      </c>
      <c r="J850" s="26">
        <f t="shared" si="97"/>
        <v>25260.182449724496</v>
      </c>
      <c r="K850" s="23">
        <f t="shared" si="92"/>
        <v>20.051391455171366</v>
      </c>
      <c r="L850" s="23">
        <f t="shared" si="92"/>
        <v>13.196167572062253</v>
      </c>
      <c r="M850" s="26">
        <f>K850*'Social Cost of Carbon'!$C$5</f>
        <v>2005.1391455171365</v>
      </c>
      <c r="N850" s="26">
        <f>L850*'Social Cost of Carbon'!$C$5</f>
        <v>1319.6167572062252</v>
      </c>
      <c r="O850" s="23">
        <f t="shared" si="93"/>
        <v>0.22451753598589258</v>
      </c>
      <c r="P850" s="23">
        <f t="shared" si="94"/>
        <v>0.14775887420881409</v>
      </c>
      <c r="Q850" s="27"/>
    </row>
    <row r="851" spans="1:17" x14ac:dyDescent="0.25">
      <c r="A851" s="24">
        <f t="shared" si="95"/>
        <v>2018</v>
      </c>
      <c r="B851" s="32">
        <v>43214</v>
      </c>
      <c r="C851" s="28">
        <f>'Bitcoin Data'!C851</f>
        <v>9697.5</v>
      </c>
      <c r="D851" s="26">
        <f>'Bitcoin Data'!K851</f>
        <v>2002.9159619758566</v>
      </c>
      <c r="E851" s="25">
        <f>'Bitcoin Data'!J851</f>
        <v>40401.197782551833</v>
      </c>
      <c r="F851" s="25">
        <f t="shared" si="91"/>
        <v>80.920203921616647</v>
      </c>
      <c r="G851" s="23">
        <f>'Emissions Factors'!$AB$39/1000</f>
        <v>0.49266147344102867</v>
      </c>
      <c r="H851" s="23">
        <f>'Emissions Factors'!$AE$39/1000</f>
        <v>0.32422903788805163</v>
      </c>
      <c r="I851" s="26">
        <f t="shared" si="96"/>
        <v>39866.266895172164</v>
      </c>
      <c r="J851" s="26">
        <f t="shared" si="97"/>
        <v>26236.679863210706</v>
      </c>
      <c r="K851" s="23">
        <f t="shared" si="92"/>
        <v>19.904113628334407</v>
      </c>
      <c r="L851" s="23">
        <f t="shared" si="92"/>
        <v>13.099241486561667</v>
      </c>
      <c r="M851" s="26">
        <f>K851*'Social Cost of Carbon'!$C$5</f>
        <v>1990.4113628334408</v>
      </c>
      <c r="N851" s="26">
        <f>L851*'Social Cost of Carbon'!$C$5</f>
        <v>1309.9241486561666</v>
      </c>
      <c r="O851" s="23">
        <f t="shared" si="93"/>
        <v>0.20524994718571185</v>
      </c>
      <c r="P851" s="23">
        <f t="shared" si="94"/>
        <v>0.13507854072247141</v>
      </c>
      <c r="Q851" s="27"/>
    </row>
    <row r="852" spans="1:17" x14ac:dyDescent="0.25">
      <c r="A852" s="24">
        <f t="shared" si="95"/>
        <v>2018</v>
      </c>
      <c r="B852" s="32">
        <v>43215</v>
      </c>
      <c r="C852" s="28">
        <f>'Bitcoin Data'!C852</f>
        <v>8845.7402340000008</v>
      </c>
      <c r="D852" s="26">
        <f>'Bitcoin Data'!K852</f>
        <v>1573.2998555084571</v>
      </c>
      <c r="E852" s="25">
        <f>'Bitcoin Data'!J852</f>
        <v>39766.754889114971</v>
      </c>
      <c r="F852" s="25">
        <f t="shared" si="91"/>
        <v>62.565029721084812</v>
      </c>
      <c r="G852" s="23">
        <f>'Emissions Factors'!$AB$39/1000</f>
        <v>0.49266147344102867</v>
      </c>
      <c r="H852" s="23">
        <f>'Emissions Factors'!$AE$39/1000</f>
        <v>0.32422903788805163</v>
      </c>
      <c r="I852" s="26">
        <f t="shared" si="96"/>
        <v>30823.379728271393</v>
      </c>
      <c r="J852" s="26">
        <f t="shared" si="97"/>
        <v>20285.399391904684</v>
      </c>
      <c r="K852" s="23">
        <f t="shared" si="92"/>
        <v>19.59154805763961</v>
      </c>
      <c r="L852" s="23">
        <f t="shared" si="92"/>
        <v>12.89353667762772</v>
      </c>
      <c r="M852" s="26">
        <f>K852*'Social Cost of Carbon'!$C$5</f>
        <v>1959.1548057639609</v>
      </c>
      <c r="N852" s="26">
        <f>L852*'Social Cost of Carbon'!$C$5</f>
        <v>1289.3536677627719</v>
      </c>
      <c r="O852" s="23">
        <f t="shared" si="93"/>
        <v>0.22148002924997048</v>
      </c>
      <c r="P852" s="23">
        <f t="shared" si="94"/>
        <v>0.145759838482136</v>
      </c>
      <c r="Q852" s="27"/>
    </row>
    <row r="853" spans="1:17" x14ac:dyDescent="0.25">
      <c r="A853" s="24">
        <f t="shared" si="95"/>
        <v>2018</v>
      </c>
      <c r="B853" s="32">
        <v>43216</v>
      </c>
      <c r="C853" s="28">
        <f>'Bitcoin Data'!C853</f>
        <v>9281.5097659999992</v>
      </c>
      <c r="D853" s="26">
        <f>'Bitcoin Data'!K853</f>
        <v>1737.9395350429793</v>
      </c>
      <c r="E853" s="25">
        <f>'Bitcoin Data'!J853</f>
        <v>41245.606415295551</v>
      </c>
      <c r="F853" s="25">
        <f t="shared" si="91"/>
        <v>71.682370035964468</v>
      </c>
      <c r="G853" s="23">
        <f>'Emissions Factors'!$AB$39/1000</f>
        <v>0.49266147344102867</v>
      </c>
      <c r="H853" s="23">
        <f>'Emissions Factors'!$AE$39/1000</f>
        <v>0.32422903788805163</v>
      </c>
      <c r="I853" s="26">
        <f t="shared" si="96"/>
        <v>35315.142041663297</v>
      </c>
      <c r="J853" s="26">
        <f t="shared" si="97"/>
        <v>23241.50587029606</v>
      </c>
      <c r="K853" s="23">
        <f t="shared" si="92"/>
        <v>20.320121229528255</v>
      </c>
      <c r="L853" s="23">
        <f t="shared" si="92"/>
        <v>13.373023285140528</v>
      </c>
      <c r="M853" s="26">
        <f>K853*'Social Cost of Carbon'!$C$5</f>
        <v>2032.0121229528254</v>
      </c>
      <c r="N853" s="26">
        <f>L853*'Social Cost of Carbon'!$C$5</f>
        <v>1337.3023285140528</v>
      </c>
      <c r="O853" s="23">
        <f t="shared" si="93"/>
        <v>0.21893120561015694</v>
      </c>
      <c r="P853" s="23">
        <f t="shared" si="94"/>
        <v>0.14408241355440415</v>
      </c>
      <c r="Q853" s="27"/>
    </row>
    <row r="854" spans="1:17" x14ac:dyDescent="0.25">
      <c r="A854" s="24">
        <f t="shared" si="95"/>
        <v>2018</v>
      </c>
      <c r="B854" s="32">
        <v>43217</v>
      </c>
      <c r="C854" s="28">
        <f>'Bitcoin Data'!C854</f>
        <v>8987.0498050000006</v>
      </c>
      <c r="D854" s="26">
        <f>'Bitcoin Data'!K854</f>
        <v>1745.2857029054055</v>
      </c>
      <c r="E854" s="25">
        <f>'Bitcoin Data'!J854</f>
        <v>43308.81032081286</v>
      </c>
      <c r="F854" s="25">
        <f t="shared" si="91"/>
        <v>75.586247462756759</v>
      </c>
      <c r="G854" s="23">
        <f>'Emissions Factors'!$AB$39/1000</f>
        <v>0.49266147344102867</v>
      </c>
      <c r="H854" s="23">
        <f>'Emissions Factors'!$AE$39/1000</f>
        <v>0.32422903788805163</v>
      </c>
      <c r="I854" s="26">
        <f t="shared" si="96"/>
        <v>37238.432046879956</v>
      </c>
      <c r="J854" s="26">
        <f t="shared" si="97"/>
        <v>24507.256292417806</v>
      </c>
      <c r="K854" s="23">
        <f t="shared" si="92"/>
        <v>21.336582305629694</v>
      </c>
      <c r="L854" s="23">
        <f t="shared" si="92"/>
        <v>14.041973902393273</v>
      </c>
      <c r="M854" s="26">
        <f>K854*'Social Cost of Carbon'!$C$5</f>
        <v>2133.6582305629695</v>
      </c>
      <c r="N854" s="26">
        <f>L854*'Social Cost of Carbon'!$C$5</f>
        <v>1404.1973902393274</v>
      </c>
      <c r="O854" s="23">
        <f t="shared" si="93"/>
        <v>0.23741475532670306</v>
      </c>
      <c r="P854" s="23">
        <f t="shared" si="94"/>
        <v>0.15624675735724683</v>
      </c>
      <c r="Q854" s="27"/>
    </row>
    <row r="855" spans="1:17" x14ac:dyDescent="0.25">
      <c r="A855" s="24">
        <f t="shared" si="95"/>
        <v>2018</v>
      </c>
      <c r="B855" s="32">
        <v>43218</v>
      </c>
      <c r="C855" s="28">
        <f>'Bitcoin Data'!C855</f>
        <v>9348.4804690000001</v>
      </c>
      <c r="D855" s="26">
        <f>'Bitcoin Data'!K855</f>
        <v>1598.9266464641839</v>
      </c>
      <c r="E855" s="25">
        <f>'Bitcoin Data'!J855</f>
        <v>42589.502758534669</v>
      </c>
      <c r="F855" s="25">
        <f t="shared" si="91"/>
        <v>68.097490820280953</v>
      </c>
      <c r="G855" s="23">
        <f>'Emissions Factors'!$AB$39/1000</f>
        <v>0.49266147344102867</v>
      </c>
      <c r="H855" s="23">
        <f>'Emissions Factors'!$AE$39/1000</f>
        <v>0.32422903788805163</v>
      </c>
      <c r="I855" s="26">
        <f t="shared" si="96"/>
        <v>33549.010165156535</v>
      </c>
      <c r="J855" s="26">
        <f t="shared" si="97"/>
        <v>22079.183931250122</v>
      </c>
      <c r="K855" s="23">
        <f t="shared" si="92"/>
        <v>20.982207182140446</v>
      </c>
      <c r="L855" s="23">
        <f t="shared" si="92"/>
        <v>13.808753503530218</v>
      </c>
      <c r="M855" s="26">
        <f>K855*'Social Cost of Carbon'!$C$5</f>
        <v>2098.2207182140446</v>
      </c>
      <c r="N855" s="26">
        <f>L855*'Social Cost of Carbon'!$C$5</f>
        <v>1380.8753503530218</v>
      </c>
      <c r="O855" s="23">
        <f t="shared" si="93"/>
        <v>0.22444510903904041</v>
      </c>
      <c r="P855" s="23">
        <f t="shared" si="94"/>
        <v>0.14771120878222607</v>
      </c>
      <c r="Q855" s="27"/>
    </row>
    <row r="856" spans="1:17" x14ac:dyDescent="0.25">
      <c r="A856" s="24">
        <f t="shared" si="95"/>
        <v>2018</v>
      </c>
      <c r="B856" s="32">
        <v>43219</v>
      </c>
      <c r="C856" s="28">
        <f>'Bitcoin Data'!C856</f>
        <v>9419.0800780000009</v>
      </c>
      <c r="D856" s="26">
        <f>'Bitcoin Data'!K856</f>
        <v>1979.8809565247661</v>
      </c>
      <c r="E856" s="25">
        <f>'Bitcoin Data'!J856</f>
        <v>42433.206250434356</v>
      </c>
      <c r="F856" s="25">
        <f t="shared" si="91"/>
        <v>84.012696979522659</v>
      </c>
      <c r="G856" s="23">
        <f>'Emissions Factors'!$AB$39/1000</f>
        <v>0.49266147344102867</v>
      </c>
      <c r="H856" s="23">
        <f>'Emissions Factors'!$AE$39/1000</f>
        <v>0.32422903788805163</v>
      </c>
      <c r="I856" s="26">
        <f t="shared" si="96"/>
        <v>41389.819081686292</v>
      </c>
      <c r="J856" s="26">
        <f t="shared" si="97"/>
        <v>27239.355912051054</v>
      </c>
      <c r="K856" s="23">
        <f t="shared" si="92"/>
        <v>20.905205914166057</v>
      </c>
      <c r="L856" s="23">
        <f t="shared" si="92"/>
        <v>13.75807763708359</v>
      </c>
      <c r="M856" s="26">
        <f>K856*'Social Cost of Carbon'!$C$5</f>
        <v>2090.5205914166058</v>
      </c>
      <c r="N856" s="26">
        <f>L856*'Social Cost of Carbon'!$C$5</f>
        <v>1375.8077637083591</v>
      </c>
      <c r="O856" s="23">
        <f t="shared" si="93"/>
        <v>0.22194530401110002</v>
      </c>
      <c r="P856" s="23">
        <f t="shared" si="94"/>
        <v>0.14606604385090768</v>
      </c>
      <c r="Q856" s="27"/>
    </row>
    <row r="857" spans="1:17" x14ac:dyDescent="0.25">
      <c r="A857" s="24">
        <f t="shared" si="95"/>
        <v>2018</v>
      </c>
      <c r="B857" s="32">
        <v>43220</v>
      </c>
      <c r="C857" s="28">
        <f>'Bitcoin Data'!C857</f>
        <v>9240.5498050000006</v>
      </c>
      <c r="D857" s="26">
        <f>'Bitcoin Data'!K857</f>
        <v>1946.2400595265783</v>
      </c>
      <c r="E857" s="25">
        <f>'Bitcoin Data'!J857</f>
        <v>42324.30448032343</v>
      </c>
      <c r="F857" s="25">
        <f t="shared" si="91"/>
        <v>82.373256871205697</v>
      </c>
      <c r="G857" s="23">
        <f>'Emissions Factors'!$AB$39/1000</f>
        <v>0.49266147344102867</v>
      </c>
      <c r="H857" s="23">
        <f>'Emissions Factors'!$AE$39/1000</f>
        <v>0.32422903788805163</v>
      </c>
      <c r="I857" s="26">
        <f t="shared" si="96"/>
        <v>40582.130102304538</v>
      </c>
      <c r="J857" s="26">
        <f t="shared" si="97"/>
        <v>26707.801823056361</v>
      </c>
      <c r="K857" s="23">
        <f t="shared" si="92"/>
        <v>20.85155420764287</v>
      </c>
      <c r="L857" s="23">
        <f t="shared" si="92"/>
        <v>13.722768520936219</v>
      </c>
      <c r="M857" s="26">
        <f>K857*'Social Cost of Carbon'!$C$5</f>
        <v>2085.1554207642871</v>
      </c>
      <c r="N857" s="26">
        <f>L857*'Social Cost of Carbon'!$C$5</f>
        <v>1372.276852093622</v>
      </c>
      <c r="O857" s="23">
        <f t="shared" si="93"/>
        <v>0.225652744129578</v>
      </c>
      <c r="P857" s="23">
        <f t="shared" si="94"/>
        <v>0.14850597432536883</v>
      </c>
      <c r="Q857" s="27"/>
    </row>
    <row r="858" spans="1:17" x14ac:dyDescent="0.25">
      <c r="A858" s="24">
        <f t="shared" si="95"/>
        <v>2018</v>
      </c>
      <c r="B858" s="32">
        <v>43221</v>
      </c>
      <c r="C858" s="28">
        <f>'Bitcoin Data'!C858</f>
        <v>9119.0097659999992</v>
      </c>
      <c r="D858" s="26">
        <f>'Bitcoin Data'!K858</f>
        <v>1967.4852992044275</v>
      </c>
      <c r="E858" s="25">
        <f>'Bitcoin Data'!J858</f>
        <v>42654.693902641164</v>
      </c>
      <c r="F858" s="25">
        <f t="shared" si="91"/>
        <v>83.922483195511219</v>
      </c>
      <c r="G858" s="23">
        <f>'Emissions Factors'!$AB$39/1000</f>
        <v>0.49266147344102867</v>
      </c>
      <c r="H858" s="23">
        <f>'Emissions Factors'!$AE$39/1000</f>
        <v>0.32422903788805163</v>
      </c>
      <c r="I858" s="26">
        <f t="shared" si="96"/>
        <v>41345.374225930529</v>
      </c>
      <c r="J858" s="26">
        <f t="shared" si="97"/>
        <v>27210.105983656784</v>
      </c>
      <c r="K858" s="23">
        <f t="shared" si="92"/>
        <v>21.014324347251257</v>
      </c>
      <c r="L858" s="23">
        <f t="shared" si="92"/>
        <v>13.829890365462687</v>
      </c>
      <c r="M858" s="26">
        <f>K858*'Social Cost of Carbon'!$C$5</f>
        <v>2101.4324347251259</v>
      </c>
      <c r="N858" s="26">
        <f>L858*'Social Cost of Carbon'!$C$5</f>
        <v>1382.9890365462686</v>
      </c>
      <c r="O858" s="23">
        <f t="shared" si="93"/>
        <v>0.23044524445628564</v>
      </c>
      <c r="P858" s="23">
        <f t="shared" si="94"/>
        <v>0.15166000169258606</v>
      </c>
      <c r="Q858" s="27"/>
    </row>
    <row r="859" spans="1:17" x14ac:dyDescent="0.25">
      <c r="A859" s="24">
        <f t="shared" si="95"/>
        <v>2018</v>
      </c>
      <c r="B859" s="32">
        <v>43222</v>
      </c>
      <c r="C859" s="28">
        <f>'Bitcoin Data'!C859</f>
        <v>9235.9199219999991</v>
      </c>
      <c r="D859" s="26">
        <f>'Bitcoin Data'!K859</f>
        <v>1752.2511559990264</v>
      </c>
      <c r="E859" s="25">
        <f>'Bitcoin Data'!J859</f>
        <v>42415.014410769545</v>
      </c>
      <c r="F859" s="25">
        <f t="shared" si="91"/>
        <v>74.321758032986295</v>
      </c>
      <c r="G859" s="23">
        <f>'Emissions Factors'!$AB$39/1000</f>
        <v>0.49266147344102867</v>
      </c>
      <c r="H859" s="23">
        <f>'Emissions Factors'!$AE$39/1000</f>
        <v>0.32422903788805163</v>
      </c>
      <c r="I859" s="26">
        <f t="shared" si="96"/>
        <v>36615.466821258633</v>
      </c>
      <c r="J859" s="26">
        <f t="shared" si="97"/>
        <v>24097.27210118372</v>
      </c>
      <c r="K859" s="23">
        <f t="shared" si="92"/>
        <v>20.896243495632188</v>
      </c>
      <c r="L859" s="23">
        <f t="shared" si="92"/>
        <v>13.752179314411654</v>
      </c>
      <c r="M859" s="26">
        <f>K859*'Social Cost of Carbon'!$C$5</f>
        <v>2089.6243495632189</v>
      </c>
      <c r="N859" s="26">
        <f>L859*'Social Cost of Carbon'!$C$5</f>
        <v>1375.2179314411653</v>
      </c>
      <c r="O859" s="23">
        <f t="shared" si="93"/>
        <v>0.22624972576751398</v>
      </c>
      <c r="P859" s="23">
        <f t="shared" si="94"/>
        <v>0.1488988582680747</v>
      </c>
      <c r="Q859" s="27"/>
    </row>
    <row r="860" spans="1:17" x14ac:dyDescent="0.25">
      <c r="A860" s="24">
        <f t="shared" si="95"/>
        <v>2018</v>
      </c>
      <c r="B860" s="32">
        <v>43223</v>
      </c>
      <c r="C860" s="28">
        <f>'Bitcoin Data'!C860</f>
        <v>9743.8603519999997</v>
      </c>
      <c r="D860" s="26">
        <f>'Bitcoin Data'!K860</f>
        <v>1879.1265771734757</v>
      </c>
      <c r="E860" s="25">
        <f>'Bitcoin Data'!J860</f>
        <v>42635.911321870488</v>
      </c>
      <c r="F860" s="25">
        <f t="shared" si="91"/>
        <v>80.11827410693833</v>
      </c>
      <c r="G860" s="23">
        <f>'Emissions Factors'!$AB$39/1000</f>
        <v>0.49266147344102867</v>
      </c>
      <c r="H860" s="23">
        <f>'Emissions Factors'!$AE$39/1000</f>
        <v>0.32422903788805163</v>
      </c>
      <c r="I860" s="26">
        <f t="shared" si="96"/>
        <v>39471.186971076459</v>
      </c>
      <c r="J860" s="26">
        <f t="shared" si="97"/>
        <v>25976.670930943816</v>
      </c>
      <c r="K860" s="23">
        <f t="shared" si="92"/>
        <v>21.005070893333752</v>
      </c>
      <c r="L860" s="23">
        <f t="shared" si="92"/>
        <v>13.823800507370356</v>
      </c>
      <c r="M860" s="26">
        <f>K860*'Social Cost of Carbon'!$C$5</f>
        <v>2100.507089333375</v>
      </c>
      <c r="N860" s="26">
        <f>L860*'Social Cost of Carbon'!$C$5</f>
        <v>1382.3800507370356</v>
      </c>
      <c r="O860" s="23">
        <f t="shared" si="93"/>
        <v>0.215572372083743</v>
      </c>
      <c r="P860" s="23">
        <f t="shared" si="94"/>
        <v>0.14187190710848929</v>
      </c>
      <c r="Q860" s="27"/>
    </row>
    <row r="861" spans="1:17" x14ac:dyDescent="0.25">
      <c r="A861" s="24">
        <f t="shared" si="95"/>
        <v>2018</v>
      </c>
      <c r="B861" s="32">
        <v>43224</v>
      </c>
      <c r="C861" s="28">
        <f>'Bitcoin Data'!C861</f>
        <v>9700.7597659999992</v>
      </c>
      <c r="D861" s="26">
        <f>'Bitcoin Data'!K861</f>
        <v>1747.3064703330849</v>
      </c>
      <c r="E861" s="25">
        <f>'Bitcoin Data'!J861</f>
        <v>41882.378643141594</v>
      </c>
      <c r="F861" s="25">
        <f t="shared" si="91"/>
        <v>73.181351196101517</v>
      </c>
      <c r="G861" s="23">
        <f>'Emissions Factors'!$AB$39/1000</f>
        <v>0.49266147344102867</v>
      </c>
      <c r="H861" s="23">
        <f>'Emissions Factors'!$AE$39/1000</f>
        <v>0.32422903788805163</v>
      </c>
      <c r="I861" s="26">
        <f t="shared" si="96"/>
        <v>36053.632308676759</v>
      </c>
      <c r="J861" s="26">
        <f t="shared" si="97"/>
        <v>23727.51908965961</v>
      </c>
      <c r="K861" s="23">
        <f t="shared" si="92"/>
        <v>20.633834373545206</v>
      </c>
      <c r="L861" s="23">
        <f t="shared" si="92"/>
        <v>13.579483331928881</v>
      </c>
      <c r="M861" s="26">
        <f>K861*'Social Cost of Carbon'!$C$5</f>
        <v>2063.3834373545205</v>
      </c>
      <c r="N861" s="26">
        <f>L861*'Social Cost of Carbon'!$C$5</f>
        <v>1357.948333192888</v>
      </c>
      <c r="O861" s="23">
        <f t="shared" si="93"/>
        <v>0.21270328171474076</v>
      </c>
      <c r="P861" s="23">
        <f t="shared" si="94"/>
        <v>0.13998370910620159</v>
      </c>
      <c r="Q861" s="27"/>
    </row>
    <row r="862" spans="1:17" x14ac:dyDescent="0.25">
      <c r="A862" s="24">
        <f t="shared" si="95"/>
        <v>2018</v>
      </c>
      <c r="B862" s="32">
        <v>43225</v>
      </c>
      <c r="C862" s="28">
        <f>'Bitcoin Data'!C862</f>
        <v>9858.1503909999992</v>
      </c>
      <c r="D862" s="26">
        <f>'Bitcoin Data'!K862</f>
        <v>1986.6096931197603</v>
      </c>
      <c r="E862" s="25">
        <f>'Bitcoin Data'!J862</f>
        <v>42953.777475125986</v>
      </c>
      <c r="F862" s="25">
        <f t="shared" si="91"/>
        <v>85.332390688194508</v>
      </c>
      <c r="G862" s="23">
        <f>'Emissions Factors'!$AB$39/1000</f>
        <v>0.49266147344102867</v>
      </c>
      <c r="H862" s="23">
        <f>'Emissions Factors'!$AE$39/1000</f>
        <v>0.32422903788805163</v>
      </c>
      <c r="I862" s="26">
        <f t="shared" si="96"/>
        <v>42039.981328691421</v>
      </c>
      <c r="J862" s="26">
        <f t="shared" si="97"/>
        <v>27667.238933520639</v>
      </c>
      <c r="K862" s="23">
        <f t="shared" si="92"/>
        <v>21.161671300753639</v>
      </c>
      <c r="L862" s="23">
        <f t="shared" si="92"/>
        <v>13.926861944417562</v>
      </c>
      <c r="M862" s="26">
        <f>K862*'Social Cost of Carbon'!$C$5</f>
        <v>2116.1671300753637</v>
      </c>
      <c r="N862" s="26">
        <f>L862*'Social Cost of Carbon'!$C$5</f>
        <v>1392.6861944417562</v>
      </c>
      <c r="O862" s="23">
        <f t="shared" si="93"/>
        <v>0.21466168055290769</v>
      </c>
      <c r="P862" s="23">
        <f t="shared" si="94"/>
        <v>0.14127256525861173</v>
      </c>
      <c r="Q862" s="27"/>
    </row>
    <row r="863" spans="1:17" x14ac:dyDescent="0.25">
      <c r="A863" s="24">
        <f t="shared" si="95"/>
        <v>2018</v>
      </c>
      <c r="B863" s="32">
        <v>43226</v>
      </c>
      <c r="C863" s="28">
        <f>'Bitcoin Data'!C863</f>
        <v>9654.7998050000006</v>
      </c>
      <c r="D863" s="26">
        <f>'Bitcoin Data'!K863</f>
        <v>1723.9932885906139</v>
      </c>
      <c r="E863" s="25">
        <f>'Bitcoin Data'!J863</f>
        <v>42095.893591562577</v>
      </c>
      <c r="F863" s="25">
        <f t="shared" si="91"/>
        <v>72.573038029078518</v>
      </c>
      <c r="G863" s="23">
        <f>'Emissions Factors'!$AB$39/1000</f>
        <v>0.49266147344102867</v>
      </c>
      <c r="H863" s="23">
        <f>'Emissions Factors'!$AE$39/1000</f>
        <v>0.32422903788805163</v>
      </c>
      <c r="I863" s="26">
        <f t="shared" si="96"/>
        <v>35753.939847497626</v>
      </c>
      <c r="J863" s="26">
        <f t="shared" si="97"/>
        <v>23530.286296781109</v>
      </c>
      <c r="K863" s="23">
        <f t="shared" si="92"/>
        <v>20.739024962635977</v>
      </c>
      <c r="L863" s="23">
        <f t="shared" si="92"/>
        <v>13.648711078230134</v>
      </c>
      <c r="M863" s="26">
        <f>K863*'Social Cost of Carbon'!$C$5</f>
        <v>2073.9024962635976</v>
      </c>
      <c r="N863" s="26">
        <f>L863*'Social Cost of Carbon'!$C$5</f>
        <v>1364.8711078230133</v>
      </c>
      <c r="O863" s="23">
        <f t="shared" si="93"/>
        <v>0.21480533394276813</v>
      </c>
      <c r="P863" s="23">
        <f t="shared" si="94"/>
        <v>0.14136710603944141</v>
      </c>
      <c r="Q863" s="27"/>
    </row>
    <row r="864" spans="1:17" x14ac:dyDescent="0.25">
      <c r="A864" s="24">
        <f t="shared" si="95"/>
        <v>2018</v>
      </c>
      <c r="B864" s="32">
        <v>43227</v>
      </c>
      <c r="C864" s="28">
        <f>'Bitcoin Data'!C864</f>
        <v>9373.0097659999992</v>
      </c>
      <c r="D864" s="26">
        <f>'Bitcoin Data'!K864</f>
        <v>1863.0754545559103</v>
      </c>
      <c r="E864" s="25">
        <f>'Bitcoin Data'!J864</f>
        <v>42626.75285873509</v>
      </c>
      <c r="F864" s="25">
        <f t="shared" si="91"/>
        <v>79.416856958530317</v>
      </c>
      <c r="G864" s="23">
        <f>'Emissions Factors'!$AB$39/1000</f>
        <v>0.49266147344102867</v>
      </c>
      <c r="H864" s="23">
        <f>'Emissions Factors'!$AE$39/1000</f>
        <v>0.32422903788805163</v>
      </c>
      <c r="I864" s="26">
        <f t="shared" si="96"/>
        <v>39125.625765244957</v>
      </c>
      <c r="J864" s="26">
        <f t="shared" si="97"/>
        <v>25749.251123757305</v>
      </c>
      <c r="K864" s="23">
        <f t="shared" si="92"/>
        <v>21.000558871391011</v>
      </c>
      <c r="L864" s="23">
        <f t="shared" si="92"/>
        <v>13.820831067679432</v>
      </c>
      <c r="M864" s="26">
        <f>K864*'Social Cost of Carbon'!$C$5</f>
        <v>2100.0558871391013</v>
      </c>
      <c r="N864" s="26">
        <f>L864*'Social Cost of Carbon'!$C$5</f>
        <v>1382.0831067679433</v>
      </c>
      <c r="O864" s="23">
        <f t="shared" si="93"/>
        <v>0.22405352598232869</v>
      </c>
      <c r="P864" s="23">
        <f t="shared" si="94"/>
        <v>0.14745350119887449</v>
      </c>
      <c r="Q864" s="27"/>
    </row>
    <row r="865" spans="1:17" x14ac:dyDescent="0.25">
      <c r="A865" s="24">
        <f t="shared" si="95"/>
        <v>2018</v>
      </c>
      <c r="B865" s="32">
        <v>43228</v>
      </c>
      <c r="C865" s="28">
        <f>'Bitcoin Data'!C865</f>
        <v>9234.8203130000002</v>
      </c>
      <c r="D865" s="26">
        <f>'Bitcoin Data'!K865</f>
        <v>1752.4280911468081</v>
      </c>
      <c r="E865" s="25">
        <f>'Bitcoin Data'!J865</f>
        <v>41972.296267338788</v>
      </c>
      <c r="F865" s="25">
        <f t="shared" si="91"/>
        <v>73.55343102882081</v>
      </c>
      <c r="G865" s="23">
        <f>'Emissions Factors'!$AB$39/1000</f>
        <v>0.49266147344102867</v>
      </c>
      <c r="H865" s="23">
        <f>'Emissions Factors'!$AE$39/1000</f>
        <v>0.32422903788805163</v>
      </c>
      <c r="I865" s="26">
        <f t="shared" si="96"/>
        <v>36236.941707301936</v>
      </c>
      <c r="J865" s="26">
        <f t="shared" si="97"/>
        <v>23848.158175839737</v>
      </c>
      <c r="K865" s="23">
        <f t="shared" si="92"/>
        <v>20.678133322770513</v>
      </c>
      <c r="L865" s="23">
        <f t="shared" si="92"/>
        <v>13.608637236711516</v>
      </c>
      <c r="M865" s="26">
        <f>K865*'Social Cost of Carbon'!$C$5</f>
        <v>2067.8133322770514</v>
      </c>
      <c r="N865" s="26">
        <f>L865*'Social Cost of Carbon'!$C$5</f>
        <v>1360.8637236711515</v>
      </c>
      <c r="O865" s="23">
        <f t="shared" si="93"/>
        <v>0.22391484210755658</v>
      </c>
      <c r="P865" s="23">
        <f t="shared" si="94"/>
        <v>0.14736223094188877</v>
      </c>
      <c r="Q865" s="27"/>
    </row>
    <row r="866" spans="1:17" x14ac:dyDescent="0.25">
      <c r="A866" s="24">
        <f t="shared" si="95"/>
        <v>2018</v>
      </c>
      <c r="B866" s="32">
        <v>43229</v>
      </c>
      <c r="C866" s="28">
        <f>'Bitcoin Data'!C866</f>
        <v>9325.1796880000002</v>
      </c>
      <c r="D866" s="26">
        <f>'Bitcoin Data'!K866</f>
        <v>1982.60630120012</v>
      </c>
      <c r="E866" s="25">
        <f>'Bitcoin Data'!J866</f>
        <v>42681.368495052535</v>
      </c>
      <c r="F866" s="25">
        <f t="shared" si="91"/>
        <v>84.620350122135449</v>
      </c>
      <c r="G866" s="23">
        <f>'Emissions Factors'!$AB$39/1000</f>
        <v>0.49266147344102867</v>
      </c>
      <c r="H866" s="23">
        <f>'Emissions Factors'!$AE$39/1000</f>
        <v>0.32422903788805163</v>
      </c>
      <c r="I866" s="26">
        <f t="shared" si="96"/>
        <v>41689.186374266981</v>
      </c>
      <c r="J866" s="26">
        <f t="shared" si="97"/>
        <v>27436.374705850048</v>
      </c>
      <c r="K866" s="23">
        <f t="shared" si="92"/>
        <v>21.027465891252081</v>
      </c>
      <c r="L866" s="23">
        <f t="shared" si="92"/>
        <v>13.838539042896281</v>
      </c>
      <c r="M866" s="26">
        <f>K866*'Social Cost of Carbon'!$C$5</f>
        <v>2102.7465891252082</v>
      </c>
      <c r="N866" s="26">
        <f>L866*'Social Cost of Carbon'!$C$5</f>
        <v>1383.8539042896282</v>
      </c>
      <c r="O866" s="23">
        <f t="shared" si="93"/>
        <v>0.22549126767295469</v>
      </c>
      <c r="P866" s="23">
        <f t="shared" si="94"/>
        <v>0.14839970387599336</v>
      </c>
      <c r="Q866" s="27"/>
    </row>
    <row r="867" spans="1:17" x14ac:dyDescent="0.25">
      <c r="A867" s="24">
        <f t="shared" si="95"/>
        <v>2018</v>
      </c>
      <c r="B867" s="32">
        <v>43230</v>
      </c>
      <c r="C867" s="28">
        <f>'Bitcoin Data'!C867</f>
        <v>9043.9404300000006</v>
      </c>
      <c r="D867" s="26">
        <f>'Bitcoin Data'!K867</f>
        <v>1937.3099905650502</v>
      </c>
      <c r="E867" s="25">
        <f>'Bitcoin Data'!J867</f>
        <v>42018.750866879083</v>
      </c>
      <c r="F867" s="25">
        <f t="shared" si="91"/>
        <v>81.403345845468721</v>
      </c>
      <c r="G867" s="23">
        <f>'Emissions Factors'!$AB$39/1000</f>
        <v>0.49266147344102867</v>
      </c>
      <c r="H867" s="23">
        <f>'Emissions Factors'!$AE$39/1000</f>
        <v>0.32422903788805163</v>
      </c>
      <c r="I867" s="26">
        <f t="shared" si="96"/>
        <v>40104.292307258263</v>
      </c>
      <c r="J867" s="26">
        <f t="shared" si="97"/>
        <v>26393.328504344649</v>
      </c>
      <c r="K867" s="23">
        <f t="shared" si="92"/>
        <v>20.701019714228149</v>
      </c>
      <c r="L867" s="23">
        <f t="shared" si="92"/>
        <v>13.62369916682594</v>
      </c>
      <c r="M867" s="26">
        <f>K867*'Social Cost of Carbon'!$C$5</f>
        <v>2070.101971422815</v>
      </c>
      <c r="N867" s="26">
        <f>L867*'Social Cost of Carbon'!$C$5</f>
        <v>1362.3699166825941</v>
      </c>
      <c r="O867" s="23">
        <f t="shared" si="93"/>
        <v>0.22889380878228704</v>
      </c>
      <c r="P867" s="23">
        <f t="shared" si="94"/>
        <v>0.15063897503829468</v>
      </c>
      <c r="Q867" s="27"/>
    </row>
    <row r="868" spans="1:17" x14ac:dyDescent="0.25">
      <c r="A868" s="24">
        <f t="shared" si="95"/>
        <v>2018</v>
      </c>
      <c r="B868" s="32">
        <v>43231</v>
      </c>
      <c r="C868" s="28">
        <f>'Bitcoin Data'!C868</f>
        <v>8441.4902340000008</v>
      </c>
      <c r="D868" s="26">
        <f>'Bitcoin Data'!K868</f>
        <v>1579.565607941601</v>
      </c>
      <c r="E868" s="25">
        <f>'Bitcoin Data'!J868</f>
        <v>43763.579704218799</v>
      </c>
      <c r="F868" s="25">
        <f t="shared" si="91"/>
        <v>69.127445381195088</v>
      </c>
      <c r="G868" s="23">
        <f>'Emissions Factors'!$AB$39/1000</f>
        <v>0.49266147344102867</v>
      </c>
      <c r="H868" s="23">
        <f>'Emissions Factors'!$AE$39/1000</f>
        <v>0.32422903788805163</v>
      </c>
      <c r="I868" s="26">
        <f t="shared" si="96"/>
        <v>34056.429096713808</v>
      </c>
      <c r="J868" s="26">
        <f t="shared" si="97"/>
        <v>22413.125107603722</v>
      </c>
      <c r="K868" s="23">
        <f t="shared" si="92"/>
        <v>21.560629660134332</v>
      </c>
      <c r="L868" s="23">
        <f t="shared" si="92"/>
        <v>14.189423342035925</v>
      </c>
      <c r="M868" s="26">
        <f>K868*'Social Cost of Carbon'!$C$5</f>
        <v>2156.0629660134332</v>
      </c>
      <c r="N868" s="26">
        <f>L868*'Social Cost of Carbon'!$C$5</f>
        <v>1418.9423342035925</v>
      </c>
      <c r="O868" s="23">
        <f t="shared" si="93"/>
        <v>0.25541259970063163</v>
      </c>
      <c r="P868" s="23">
        <f t="shared" si="94"/>
        <v>0.16809145007222576</v>
      </c>
      <c r="Q868" s="27"/>
    </row>
    <row r="869" spans="1:17" x14ac:dyDescent="0.25">
      <c r="A869" s="24">
        <f t="shared" si="95"/>
        <v>2018</v>
      </c>
      <c r="B869" s="32">
        <v>43232</v>
      </c>
      <c r="C869" s="28">
        <f>'Bitcoin Data'!C869</f>
        <v>8504.8896480000003</v>
      </c>
      <c r="D869" s="26">
        <f>'Bitcoin Data'!K869</f>
        <v>2074.0706254801112</v>
      </c>
      <c r="E869" s="25">
        <f>'Bitcoin Data'!J869</f>
        <v>43278.668390005587</v>
      </c>
      <c r="F869" s="25">
        <f t="shared" si="91"/>
        <v>89.763014817605196</v>
      </c>
      <c r="G869" s="23">
        <f>'Emissions Factors'!$AB$39/1000</f>
        <v>0.49266147344102867</v>
      </c>
      <c r="H869" s="23">
        <f>'Emissions Factors'!$AE$39/1000</f>
        <v>0.32422903788805163</v>
      </c>
      <c r="I869" s="26">
        <f t="shared" si="96"/>
        <v>44222.779140550265</v>
      </c>
      <c r="J869" s="26">
        <f t="shared" si="97"/>
        <v>29103.775932243057</v>
      </c>
      <c r="K869" s="23">
        <f t="shared" si="92"/>
        <v>21.321732537585824</v>
      </c>
      <c r="L869" s="23">
        <f t="shared" si="92"/>
        <v>14.032201013167544</v>
      </c>
      <c r="M869" s="26">
        <f>K869*'Social Cost of Carbon'!$C$5</f>
        <v>2132.1732537585822</v>
      </c>
      <c r="N869" s="26">
        <f>L869*'Social Cost of Carbon'!$C$5</f>
        <v>1403.2201013167544</v>
      </c>
      <c r="O869" s="23">
        <f t="shared" si="93"/>
        <v>0.25069969652810031</v>
      </c>
      <c r="P869" s="23">
        <f t="shared" si="94"/>
        <v>0.16498980696906915</v>
      </c>
      <c r="Q869" s="27"/>
    </row>
    <row r="870" spans="1:17" x14ac:dyDescent="0.25">
      <c r="A870" s="24">
        <f t="shared" si="95"/>
        <v>2018</v>
      </c>
      <c r="B870" s="32">
        <v>43233</v>
      </c>
      <c r="C870" s="28">
        <f>'Bitcoin Data'!C870</f>
        <v>8723.9404300000006</v>
      </c>
      <c r="D870" s="26">
        <f>'Bitcoin Data'!K870</f>
        <v>1847.6263134167912</v>
      </c>
      <c r="E870" s="25">
        <f>'Bitcoin Data'!J870</f>
        <v>43553.971495559126</v>
      </c>
      <c r="F870" s="25">
        <f t="shared" si="91"/>
        <v>80.471463788999912</v>
      </c>
      <c r="G870" s="23">
        <f>'Emissions Factors'!$AB$39/1000</f>
        <v>0.49266147344102867</v>
      </c>
      <c r="H870" s="23">
        <f>'Emissions Factors'!$AE$39/1000</f>
        <v>0.32422903788805163</v>
      </c>
      <c r="I870" s="26">
        <f t="shared" si="96"/>
        <v>39645.18992024508</v>
      </c>
      <c r="J870" s="26">
        <f t="shared" si="97"/>
        <v>26091.185281750626</v>
      </c>
      <c r="K870" s="23">
        <f t="shared" si="92"/>
        <v>21.457363771210723</v>
      </c>
      <c r="L870" s="23">
        <f t="shared" si="92"/>
        <v>14.121462274208762</v>
      </c>
      <c r="M870" s="26">
        <f>K870*'Social Cost of Carbon'!$C$5</f>
        <v>2145.7363771210721</v>
      </c>
      <c r="N870" s="26">
        <f>L870*'Social Cost of Carbon'!$C$5</f>
        <v>1412.1462274208761</v>
      </c>
      <c r="O870" s="23">
        <f t="shared" si="93"/>
        <v>0.2459595402259151</v>
      </c>
      <c r="P870" s="23">
        <f t="shared" si="94"/>
        <v>0.1618702281098538</v>
      </c>
      <c r="Q870" s="27"/>
    </row>
    <row r="871" spans="1:17" x14ac:dyDescent="0.25">
      <c r="A871" s="24">
        <f t="shared" si="95"/>
        <v>2018</v>
      </c>
      <c r="B871" s="32">
        <v>43234</v>
      </c>
      <c r="C871" s="28">
        <f>'Bitcoin Data'!C871</f>
        <v>8716.7900389999995</v>
      </c>
      <c r="D871" s="26">
        <f>'Bitcoin Data'!K871</f>
        <v>1641.7154175687524</v>
      </c>
      <c r="E871" s="25">
        <f>'Bitcoin Data'!J871</f>
        <v>43694.114250356244</v>
      </c>
      <c r="F871" s="25">
        <f t="shared" si="91"/>
        <v>71.733301021820381</v>
      </c>
      <c r="G871" s="23">
        <f>'Emissions Factors'!$AB$39/1000</f>
        <v>0.49266147344102867</v>
      </c>
      <c r="H871" s="23">
        <f>'Emissions Factors'!$AE$39/1000</f>
        <v>0.32422903788805163</v>
      </c>
      <c r="I871" s="26">
        <f t="shared" si="96"/>
        <v>35340.233776198882</v>
      </c>
      <c r="J871" s="26">
        <f t="shared" si="97"/>
        <v>23258.019174838813</v>
      </c>
      <c r="K871" s="23">
        <f t="shared" si="92"/>
        <v>21.526406707281154</v>
      </c>
      <c r="L871" s="23">
        <f t="shared" si="92"/>
        <v>14.166900624763612</v>
      </c>
      <c r="M871" s="26">
        <f>K871*'Social Cost of Carbon'!$C$5</f>
        <v>2152.6406707281153</v>
      </c>
      <c r="N871" s="26">
        <f>L871*'Social Cost of Carbon'!$C$5</f>
        <v>1416.6900624763612</v>
      </c>
      <c r="O871" s="23">
        <f t="shared" si="93"/>
        <v>0.24695336942807319</v>
      </c>
      <c r="P871" s="23">
        <f t="shared" si="94"/>
        <v>0.16252428429937099</v>
      </c>
      <c r="Q871" s="27"/>
    </row>
    <row r="872" spans="1:17" x14ac:dyDescent="0.25">
      <c r="A872" s="24">
        <f t="shared" si="95"/>
        <v>2018</v>
      </c>
      <c r="B872" s="32">
        <v>43235</v>
      </c>
      <c r="C872" s="28">
        <f>'Bitcoin Data'!C872</f>
        <v>8510.3798829999996</v>
      </c>
      <c r="D872" s="26">
        <f>'Bitcoin Data'!K872</f>
        <v>1828.2587018528411</v>
      </c>
      <c r="E872" s="25">
        <f>'Bitcoin Data'!J872</f>
        <v>43373.93173405125</v>
      </c>
      <c r="F872" s="25">
        <f t="shared" si="91"/>
        <v>79.298768126350282</v>
      </c>
      <c r="G872" s="23">
        <f>'Emissions Factors'!$AB$39/1000</f>
        <v>0.49266147344102867</v>
      </c>
      <c r="H872" s="23">
        <f>'Emissions Factors'!$AE$39/1000</f>
        <v>0.32422903788805163</v>
      </c>
      <c r="I872" s="26">
        <f t="shared" si="96"/>
        <v>39067.447947186207</v>
      </c>
      <c r="J872" s="26">
        <f t="shared" si="97"/>
        <v>25710.963295314246</v>
      </c>
      <c r="K872" s="23">
        <f t="shared" si="92"/>
        <v>21.368665117028282</v>
      </c>
      <c r="L872" s="23">
        <f t="shared" si="92"/>
        <v>14.063088155553467</v>
      </c>
      <c r="M872" s="26">
        <f>K872*'Social Cost of Carbon'!$C$5</f>
        <v>2136.8665117028281</v>
      </c>
      <c r="N872" s="26">
        <f>L872*'Social Cost of Carbon'!$C$5</f>
        <v>1406.3088155553467</v>
      </c>
      <c r="O872" s="23">
        <f t="shared" si="93"/>
        <v>0.2510894391414123</v>
      </c>
      <c r="P872" s="23">
        <f t="shared" si="94"/>
        <v>0.16524630332478271</v>
      </c>
      <c r="Q872" s="27"/>
    </row>
    <row r="873" spans="1:17" x14ac:dyDescent="0.25">
      <c r="A873" s="24">
        <f t="shared" si="95"/>
        <v>2018</v>
      </c>
      <c r="B873" s="32">
        <v>43236</v>
      </c>
      <c r="C873" s="28">
        <f>'Bitcoin Data'!C873</f>
        <v>8368.8300780000009</v>
      </c>
      <c r="D873" s="26">
        <f>'Bitcoin Data'!K873</f>
        <v>2273.8714154649615</v>
      </c>
      <c r="E873" s="25">
        <f>'Bitcoin Data'!J873</f>
        <v>42733.396585559211</v>
      </c>
      <c r="F873" s="25">
        <f t="shared" si="91"/>
        <v>97.170248981631076</v>
      </c>
      <c r="G873" s="23">
        <f>'Emissions Factors'!$AB$39/1000</f>
        <v>0.49266147344102867</v>
      </c>
      <c r="H873" s="23">
        <f>'Emissions Factors'!$AE$39/1000</f>
        <v>0.32422903788805163</v>
      </c>
      <c r="I873" s="26">
        <f t="shared" si="96"/>
        <v>47872.038037921979</v>
      </c>
      <c r="J873" s="26">
        <f t="shared" si="97"/>
        <v>31505.416338656672</v>
      </c>
      <c r="K873" s="23">
        <f t="shared" si="92"/>
        <v>21.053098126981425</v>
      </c>
      <c r="L873" s="23">
        <f t="shared" si="92"/>
        <v>13.855408060624413</v>
      </c>
      <c r="M873" s="26">
        <f>K873*'Social Cost of Carbon'!$C$5</f>
        <v>2105.3098126981427</v>
      </c>
      <c r="N873" s="26">
        <f>L873*'Social Cost of Carbon'!$C$5</f>
        <v>1385.5408060624413</v>
      </c>
      <c r="O873" s="23">
        <f t="shared" si="93"/>
        <v>0.25156560631247438</v>
      </c>
      <c r="P873" s="23">
        <f t="shared" si="94"/>
        <v>0.16555967717695141</v>
      </c>
      <c r="Q873" s="27"/>
    </row>
    <row r="874" spans="1:17" x14ac:dyDescent="0.25">
      <c r="A874" s="24">
        <f t="shared" si="95"/>
        <v>2018</v>
      </c>
      <c r="B874" s="32">
        <v>43237</v>
      </c>
      <c r="C874" s="28">
        <f>'Bitcoin Data'!C874</f>
        <v>8094.3198240000002</v>
      </c>
      <c r="D874" s="26">
        <f>'Bitcoin Data'!K874</f>
        <v>1641.4885777450354</v>
      </c>
      <c r="E874" s="25">
        <f>'Bitcoin Data'!J874</f>
        <v>43629.782729695427</v>
      </c>
      <c r="F874" s="25">
        <f t="shared" si="91"/>
        <v>71.617790000292658</v>
      </c>
      <c r="G874" s="23">
        <f>'Emissions Factors'!$AB$39/1000</f>
        <v>0.49266147344102867</v>
      </c>
      <c r="H874" s="23">
        <f>'Emissions Factors'!$AE$39/1000</f>
        <v>0.32422903788805163</v>
      </c>
      <c r="I874" s="26">
        <f t="shared" si="96"/>
        <v>35283.325946134348</v>
      </c>
      <c r="J874" s="26">
        <f t="shared" si="97"/>
        <v>23220.567147463415</v>
      </c>
      <c r="K874" s="23">
        <f t="shared" si="92"/>
        <v>21.494713045523696</v>
      </c>
      <c r="L874" s="23">
        <f t="shared" si="92"/>
        <v>14.14604247771388</v>
      </c>
      <c r="M874" s="26">
        <f>K874*'Social Cost of Carbon'!$C$5</f>
        <v>2149.4713045523695</v>
      </c>
      <c r="N874" s="26">
        <f>L874*'Social Cost of Carbon'!$C$5</f>
        <v>1414.6042477713881</v>
      </c>
      <c r="O874" s="23">
        <f t="shared" si="93"/>
        <v>0.26555304846975486</v>
      </c>
      <c r="P874" s="23">
        <f t="shared" si="94"/>
        <v>0.17476505481992777</v>
      </c>
      <c r="Q874" s="27"/>
    </row>
    <row r="875" spans="1:17" x14ac:dyDescent="0.25">
      <c r="A875" s="24">
        <f t="shared" si="95"/>
        <v>2018</v>
      </c>
      <c r="B875" s="32">
        <v>43238</v>
      </c>
      <c r="C875" s="28">
        <f>'Bitcoin Data'!C875</f>
        <v>8250.9697269999997</v>
      </c>
      <c r="D875" s="26">
        <f>'Bitcoin Data'!K875</f>
        <v>1842.6847123110811</v>
      </c>
      <c r="E875" s="25">
        <f>'Bitcoin Data'!J875</f>
        <v>43553.630896356408</v>
      </c>
      <c r="F875" s="25">
        <f t="shared" si="91"/>
        <v>80.255609818355509</v>
      </c>
      <c r="G875" s="23">
        <f>'Emissions Factors'!$AB$39/1000</f>
        <v>0.49266147344102867</v>
      </c>
      <c r="H875" s="23">
        <f>'Emissions Factors'!$AE$39/1000</f>
        <v>0.32422903788805163</v>
      </c>
      <c r="I875" s="26">
        <f t="shared" si="96"/>
        <v>39538.846985019314</v>
      </c>
      <c r="J875" s="26">
        <f t="shared" si="97"/>
        <v>26021.199156524275</v>
      </c>
      <c r="K875" s="23">
        <f t="shared" si="92"/>
        <v>21.457195971105659</v>
      </c>
      <c r="L875" s="23">
        <f t="shared" si="92"/>
        <v>14.121351842056958</v>
      </c>
      <c r="M875" s="26">
        <f>K875*'Social Cost of Carbon'!$C$5</f>
        <v>2145.7195971105657</v>
      </c>
      <c r="N875" s="26">
        <f>L875*'Social Cost of Carbon'!$C$5</f>
        <v>1412.1351842056959</v>
      </c>
      <c r="O875" s="23">
        <f t="shared" si="93"/>
        <v>0.26005665613934276</v>
      </c>
      <c r="P875" s="23">
        <f t="shared" si="94"/>
        <v>0.17114778394892249</v>
      </c>
      <c r="Q875" s="27"/>
    </row>
    <row r="876" spans="1:17" x14ac:dyDescent="0.25">
      <c r="A876" s="24">
        <f t="shared" si="95"/>
        <v>2018</v>
      </c>
      <c r="B876" s="32">
        <v>43239</v>
      </c>
      <c r="C876" s="28">
        <f>'Bitcoin Data'!C876</f>
        <v>8247.1796880000002</v>
      </c>
      <c r="D876" s="26">
        <f>'Bitcoin Data'!K876</f>
        <v>1911.6801912599722</v>
      </c>
      <c r="E876" s="25">
        <f>'Bitcoin Data'!J876</f>
        <v>43660.214396950214</v>
      </c>
      <c r="F876" s="25">
        <f t="shared" si="91"/>
        <v>83.46436700881317</v>
      </c>
      <c r="G876" s="23">
        <f>'Emissions Factors'!$AB$39/1000</f>
        <v>0.49266147344102867</v>
      </c>
      <c r="H876" s="23">
        <f>'Emissions Factors'!$AE$39/1000</f>
        <v>0.32422903788805163</v>
      </c>
      <c r="I876" s="26">
        <f t="shared" si="96"/>
        <v>41119.678030384675</v>
      </c>
      <c r="J876" s="26">
        <f t="shared" si="97"/>
        <v>27061.571413202731</v>
      </c>
      <c r="K876" s="23">
        <f t="shared" si="92"/>
        <v>21.509705555552703</v>
      </c>
      <c r="L876" s="23">
        <f t="shared" si="92"/>
        <v>14.155909307909228</v>
      </c>
      <c r="M876" s="26">
        <f>K876*'Social Cost of Carbon'!$C$5</f>
        <v>2150.9705555552705</v>
      </c>
      <c r="N876" s="26">
        <f>L876*'Social Cost of Carbon'!$C$5</f>
        <v>1415.5909307909228</v>
      </c>
      <c r="O876" s="23">
        <f t="shared" si="93"/>
        <v>0.26081286414615468</v>
      </c>
      <c r="P876" s="23">
        <f t="shared" si="94"/>
        <v>0.17164545751933455</v>
      </c>
      <c r="Q876" s="27"/>
    </row>
    <row r="877" spans="1:17" x14ac:dyDescent="0.25">
      <c r="A877" s="24">
        <f t="shared" si="95"/>
        <v>2018</v>
      </c>
      <c r="B877" s="32">
        <v>43240</v>
      </c>
      <c r="C877" s="28">
        <f>'Bitcoin Data'!C877</f>
        <v>8513.25</v>
      </c>
      <c r="D877" s="26">
        <f>'Bitcoin Data'!K877</f>
        <v>1796.4860400374423</v>
      </c>
      <c r="E877" s="25">
        <f>'Bitcoin Data'!J877</f>
        <v>43419.590987878248</v>
      </c>
      <c r="F877" s="25">
        <f t="shared" si="91"/>
        <v>78.002689073858818</v>
      </c>
      <c r="G877" s="23">
        <f>'Emissions Factors'!$AB$39/1000</f>
        <v>0.49266147344102867</v>
      </c>
      <c r="H877" s="23">
        <f>'Emissions Factors'!$AE$39/1000</f>
        <v>0.32422903788805163</v>
      </c>
      <c r="I877" s="26">
        <f t="shared" si="96"/>
        <v>38428.919731489717</v>
      </c>
      <c r="J877" s="26">
        <f t="shared" si="97"/>
        <v>25290.736831098078</v>
      </c>
      <c r="K877" s="23">
        <f t="shared" si="92"/>
        <v>21.391159672294908</v>
      </c>
      <c r="L877" s="23">
        <f t="shared" si="92"/>
        <v>14.077892211492481</v>
      </c>
      <c r="M877" s="26">
        <f>K877*'Social Cost of Carbon'!$C$5</f>
        <v>2139.1159672294907</v>
      </c>
      <c r="N877" s="26">
        <f>L877*'Social Cost of Carbon'!$C$5</f>
        <v>1407.7892211492481</v>
      </c>
      <c r="O877" s="23">
        <f t="shared" si="93"/>
        <v>0.25126901796957574</v>
      </c>
      <c r="P877" s="23">
        <f t="shared" si="94"/>
        <v>0.16536448725800934</v>
      </c>
      <c r="Q877" s="27"/>
    </row>
    <row r="878" spans="1:17" x14ac:dyDescent="0.25">
      <c r="A878" s="24">
        <f t="shared" si="95"/>
        <v>2018</v>
      </c>
      <c r="B878" s="32">
        <v>43241</v>
      </c>
      <c r="C878" s="28">
        <f>'Bitcoin Data'!C878</f>
        <v>8418.9902340000008</v>
      </c>
      <c r="D878" s="26">
        <f>'Bitcoin Data'!K878</f>
        <v>1969.818422611788</v>
      </c>
      <c r="E878" s="25">
        <f>'Bitcoin Data'!J878</f>
        <v>43150.639844904421</v>
      </c>
      <c r="F878" s="25">
        <f t="shared" si="91"/>
        <v>84.998925313979001</v>
      </c>
      <c r="G878" s="23">
        <f>'Emissions Factors'!$AB$39/1000</f>
        <v>0.49266147344102867</v>
      </c>
      <c r="H878" s="23">
        <f>'Emissions Factors'!$AE$39/1000</f>
        <v>0.32422903788805163</v>
      </c>
      <c r="I878" s="26">
        <f t="shared" si="96"/>
        <v>41875.695786088851</v>
      </c>
      <c r="J878" s="26">
        <f t="shared" si="97"/>
        <v>27559.119776069769</v>
      </c>
      <c r="K878" s="23">
        <f t="shared" si="92"/>
        <v>21.258657805913771</v>
      </c>
      <c r="L878" s="23">
        <f t="shared" si="92"/>
        <v>13.990690441167185</v>
      </c>
      <c r="M878" s="26">
        <f>K878*'Social Cost of Carbon'!$C$5</f>
        <v>2125.8657805913772</v>
      </c>
      <c r="N878" s="26">
        <f>L878*'Social Cost of Carbon'!$C$5</f>
        <v>1399.0690441167185</v>
      </c>
      <c r="O878" s="23">
        <f t="shared" si="93"/>
        <v>0.25250840320565893</v>
      </c>
      <c r="P878" s="23">
        <f t="shared" si="94"/>
        <v>0.16618014812115986</v>
      </c>
      <c r="Q878" s="27"/>
    </row>
    <row r="879" spans="1:17" x14ac:dyDescent="0.25">
      <c r="A879" s="24">
        <f t="shared" si="95"/>
        <v>2018</v>
      </c>
      <c r="B879" s="32">
        <v>43242</v>
      </c>
      <c r="C879" s="28">
        <f>'Bitcoin Data'!C879</f>
        <v>8041.7797849999997</v>
      </c>
      <c r="D879" s="26">
        <f>'Bitcoin Data'!K879</f>
        <v>1897.8238100779713</v>
      </c>
      <c r="E879" s="25">
        <f>'Bitcoin Data'!J879</f>
        <v>43052.813533604494</v>
      </c>
      <c r="F879" s="25">
        <f t="shared" si="91"/>
        <v>81.706654614921732</v>
      </c>
      <c r="G879" s="23">
        <f>'Emissions Factors'!$AB$39/1000</f>
        <v>0.49266147344102867</v>
      </c>
      <c r="H879" s="23">
        <f>'Emissions Factors'!$AE$39/1000</f>
        <v>0.32422903788805163</v>
      </c>
      <c r="I879" s="26">
        <f t="shared" si="96"/>
        <v>40253.720852524566</v>
      </c>
      <c r="J879" s="26">
        <f t="shared" si="97"/>
        <v>26491.670014847408</v>
      </c>
      <c r="K879" s="23">
        <f t="shared" si="92"/>
        <v>21.210462551247453</v>
      </c>
      <c r="L879" s="23">
        <f t="shared" si="92"/>
        <v>13.958972310374275</v>
      </c>
      <c r="M879" s="26">
        <f>K879*'Social Cost of Carbon'!$C$5</f>
        <v>2121.0462551247451</v>
      </c>
      <c r="N879" s="26">
        <f>L879*'Social Cost of Carbon'!$C$5</f>
        <v>1395.8972310374274</v>
      </c>
      <c r="O879" s="23">
        <f t="shared" si="93"/>
        <v>0.26375333717556471</v>
      </c>
      <c r="P879" s="23">
        <f t="shared" si="94"/>
        <v>0.17358063368523682</v>
      </c>
      <c r="Q879" s="27"/>
    </row>
    <row r="880" spans="1:17" x14ac:dyDescent="0.25">
      <c r="A880" s="24">
        <f t="shared" si="95"/>
        <v>2018</v>
      </c>
      <c r="B880" s="32">
        <v>43243</v>
      </c>
      <c r="C880" s="28">
        <f>'Bitcoin Data'!C880</f>
        <v>7557.8198240000002</v>
      </c>
      <c r="D880" s="26">
        <f>'Bitcoin Data'!K880</f>
        <v>2022.3082702421555</v>
      </c>
      <c r="E880" s="25">
        <f>'Bitcoin Data'!J880</f>
        <v>43322.632440601366</v>
      </c>
      <c r="F880" s="25">
        <f t="shared" si="91"/>
        <v>87.611717873289237</v>
      </c>
      <c r="G880" s="23">
        <f>'Emissions Factors'!$AB$39/1000</f>
        <v>0.49266147344102867</v>
      </c>
      <c r="H880" s="23">
        <f>'Emissions Factors'!$AE$39/1000</f>
        <v>0.32422903788805163</v>
      </c>
      <c r="I880" s="26">
        <f t="shared" si="96"/>
        <v>43162.918018154385</v>
      </c>
      <c r="J880" s="26">
        <f t="shared" si="97"/>
        <v>28406.262993775985</v>
      </c>
      <c r="K880" s="23">
        <f t="shared" si="92"/>
        <v>21.343391931530775</v>
      </c>
      <c r="L880" s="23">
        <f t="shared" si="92"/>
        <v>14.046455434993875</v>
      </c>
      <c r="M880" s="26">
        <f>K880*'Social Cost of Carbon'!$C$5</f>
        <v>2134.3391931530773</v>
      </c>
      <c r="N880" s="26">
        <f>L880*'Social Cost of Carbon'!$C$5</f>
        <v>1404.6455434993875</v>
      </c>
      <c r="O880" s="23">
        <f t="shared" si="93"/>
        <v>0.28240143888789765</v>
      </c>
      <c r="P880" s="23">
        <f t="shared" si="94"/>
        <v>0.18585327200298013</v>
      </c>
      <c r="Q880" s="27"/>
    </row>
    <row r="881" spans="1:17" x14ac:dyDescent="0.25">
      <c r="A881" s="24">
        <f t="shared" si="95"/>
        <v>2018</v>
      </c>
      <c r="B881" s="32">
        <v>43244</v>
      </c>
      <c r="C881" s="28">
        <f>'Bitcoin Data'!C881</f>
        <v>7587.3398440000001</v>
      </c>
      <c r="D881" s="26">
        <f>'Bitcoin Data'!K881</f>
        <v>1779.8778379624316</v>
      </c>
      <c r="E881" s="25">
        <f>'Bitcoin Data'!J881</f>
        <v>45135.940820750788</v>
      </c>
      <c r="F881" s="25">
        <f t="shared" si="91"/>
        <v>80.336460762438179</v>
      </c>
      <c r="G881" s="23">
        <f>'Emissions Factors'!$AB$39/1000</f>
        <v>0.49266147344102867</v>
      </c>
      <c r="H881" s="23">
        <f>'Emissions Factors'!$AE$39/1000</f>
        <v>0.32422903788805163</v>
      </c>
      <c r="I881" s="26">
        <f t="shared" si="96"/>
        <v>39578.679130260178</v>
      </c>
      <c r="J881" s="26">
        <f t="shared" si="97"/>
        <v>26047.41338033654</v>
      </c>
      <c r="K881" s="23">
        <f t="shared" si="92"/>
        <v>22.236739109898156</v>
      </c>
      <c r="L881" s="23">
        <f t="shared" si="92"/>
        <v>14.634382666484063</v>
      </c>
      <c r="M881" s="26">
        <f>K881*'Social Cost of Carbon'!$C$5</f>
        <v>2223.6739109898158</v>
      </c>
      <c r="N881" s="26">
        <f>L881*'Social Cost of Carbon'!$C$5</f>
        <v>1463.4382666484064</v>
      </c>
      <c r="O881" s="23">
        <f t="shared" si="93"/>
        <v>0.29307688290096523</v>
      </c>
      <c r="P881" s="23">
        <f t="shared" si="94"/>
        <v>0.19287896637524155</v>
      </c>
      <c r="Q881" s="27"/>
    </row>
    <row r="882" spans="1:17" x14ac:dyDescent="0.25">
      <c r="A882" s="24">
        <f t="shared" si="95"/>
        <v>2018</v>
      </c>
      <c r="B882" s="32">
        <v>43245</v>
      </c>
      <c r="C882" s="28">
        <f>'Bitcoin Data'!C882</f>
        <v>7480.1401370000003</v>
      </c>
      <c r="D882" s="26">
        <f>'Bitcoin Data'!K882</f>
        <v>2210.0526701315016</v>
      </c>
      <c r="E882" s="25">
        <f>'Bitcoin Data'!J882</f>
        <v>44715.017067056055</v>
      </c>
      <c r="F882" s="25">
        <f t="shared" si="91"/>
        <v>98.822542864022893</v>
      </c>
      <c r="G882" s="23">
        <f>'Emissions Factors'!$AB$39/1000</f>
        <v>0.49266147344102867</v>
      </c>
      <c r="H882" s="23">
        <f>'Emissions Factors'!$AE$39/1000</f>
        <v>0.32422903788805163</v>
      </c>
      <c r="I882" s="26">
        <f t="shared" si="96"/>
        <v>48686.059576578737</v>
      </c>
      <c r="J882" s="26">
        <f t="shared" si="97"/>
        <v>32041.137994452882</v>
      </c>
      <c r="K882" s="23">
        <f t="shared" si="92"/>
        <v>22.02936619319658</v>
      </c>
      <c r="L882" s="23">
        <f t="shared" si="92"/>
        <v>14.497906962799393</v>
      </c>
      <c r="M882" s="26">
        <f>K882*'Social Cost of Carbon'!$C$5</f>
        <v>2202.9366193196579</v>
      </c>
      <c r="N882" s="26">
        <f>L882*'Social Cost of Carbon'!$C$5</f>
        <v>1449.7906962799393</v>
      </c>
      <c r="O882" s="23">
        <f t="shared" si="93"/>
        <v>0.29450472571001485</v>
      </c>
      <c r="P882" s="23">
        <f t="shared" si="94"/>
        <v>0.19381865442716092</v>
      </c>
      <c r="Q882" s="27"/>
    </row>
    <row r="883" spans="1:17" x14ac:dyDescent="0.25">
      <c r="A883" s="24">
        <f t="shared" si="95"/>
        <v>2018</v>
      </c>
      <c r="B883" s="32">
        <v>43246</v>
      </c>
      <c r="C883" s="28">
        <f>'Bitcoin Data'!C883</f>
        <v>7355.8798829999996</v>
      </c>
      <c r="D883" s="26">
        <f>'Bitcoin Data'!K883</f>
        <v>2014.4381886636047</v>
      </c>
      <c r="E883" s="25">
        <f>'Bitcoin Data'!J883</f>
        <v>45130.601841052536</v>
      </c>
      <c r="F883" s="25">
        <f t="shared" si="91"/>
        <v>90.912807825988224</v>
      </c>
      <c r="G883" s="23">
        <f>'Emissions Factors'!$AB$39/1000</f>
        <v>0.49266147344102867</v>
      </c>
      <c r="H883" s="23">
        <f>'Emissions Factors'!$AE$39/1000</f>
        <v>0.32422903788805163</v>
      </c>
      <c r="I883" s="26">
        <f t="shared" si="96"/>
        <v>44789.237858212437</v>
      </c>
      <c r="J883" s="26">
        <f t="shared" si="97"/>
        <v>29476.572213121493</v>
      </c>
      <c r="K883" s="23">
        <f t="shared" si="92"/>
        <v>22.234108800293342</v>
      </c>
      <c r="L883" s="23">
        <f t="shared" si="92"/>
        <v>14.632651614233195</v>
      </c>
      <c r="M883" s="26">
        <f>K883*'Social Cost of Carbon'!$C$5</f>
        <v>2223.4108800293343</v>
      </c>
      <c r="N883" s="26">
        <f>L883*'Social Cost of Carbon'!$C$5</f>
        <v>1463.2651614233196</v>
      </c>
      <c r="O883" s="23">
        <f t="shared" si="93"/>
        <v>0.30226307598738889</v>
      </c>
      <c r="P883" s="23">
        <f t="shared" si="94"/>
        <v>0.19892455895113748</v>
      </c>
      <c r="Q883" s="27"/>
    </row>
    <row r="884" spans="1:17" x14ac:dyDescent="0.25">
      <c r="A884" s="24">
        <f t="shared" si="95"/>
        <v>2018</v>
      </c>
      <c r="B884" s="32">
        <v>43247</v>
      </c>
      <c r="C884" s="28">
        <f>'Bitcoin Data'!C884</f>
        <v>7368.2202150000003</v>
      </c>
      <c r="D884" s="26">
        <f>'Bitcoin Data'!K884</f>
        <v>2045.0530545324393</v>
      </c>
      <c r="E884" s="25">
        <f>'Bitcoin Data'!J884</f>
        <v>44979.645139403867</v>
      </c>
      <c r="F884" s="25">
        <f t="shared" si="91"/>
        <v>91.985760684123065</v>
      </c>
      <c r="G884" s="23">
        <f>'Emissions Factors'!$AB$39/1000</f>
        <v>0.49266147344102867</v>
      </c>
      <c r="H884" s="23">
        <f>'Emissions Factors'!$AE$39/1000</f>
        <v>0.32422903788805163</v>
      </c>
      <c r="I884" s="26">
        <f t="shared" si="96"/>
        <v>45317.840394233914</v>
      </c>
      <c r="J884" s="26">
        <f t="shared" si="97"/>
        <v>29824.454686013789</v>
      </c>
      <c r="K884" s="23">
        <f t="shared" si="92"/>
        <v>22.159738249233314</v>
      </c>
      <c r="L884" s="23">
        <f t="shared" si="92"/>
        <v>14.583707068094894</v>
      </c>
      <c r="M884" s="26">
        <f>K884*'Social Cost of Carbon'!$C$5</f>
        <v>2215.9738249233314</v>
      </c>
      <c r="N884" s="26">
        <f>L884*'Social Cost of Carbon'!$C$5</f>
        <v>1458.3707068094893</v>
      </c>
      <c r="O884" s="23">
        <f t="shared" si="93"/>
        <v>0.30074750214605678</v>
      </c>
      <c r="P884" s="23">
        <f t="shared" si="94"/>
        <v>0.19792713358927333</v>
      </c>
      <c r="Q884" s="27"/>
    </row>
    <row r="885" spans="1:17" x14ac:dyDescent="0.25">
      <c r="A885" s="24">
        <f t="shared" si="95"/>
        <v>2018</v>
      </c>
      <c r="B885" s="32">
        <v>43248</v>
      </c>
      <c r="C885" s="28">
        <f>'Bitcoin Data'!C885</f>
        <v>7135.9902339999999</v>
      </c>
      <c r="D885" s="26">
        <f>'Bitcoin Data'!K885</f>
        <v>2002.0914535602244</v>
      </c>
      <c r="E885" s="25">
        <f>'Bitcoin Data'!J885</f>
        <v>43680.152129382113</v>
      </c>
      <c r="F885" s="25">
        <f t="shared" si="91"/>
        <v>87.451659268446377</v>
      </c>
      <c r="G885" s="23">
        <f>'Emissions Factors'!$AB$39/1000</f>
        <v>0.49266147344102867</v>
      </c>
      <c r="H885" s="23">
        <f>'Emissions Factors'!$AE$39/1000</f>
        <v>0.32422903788805163</v>
      </c>
      <c r="I885" s="26">
        <f t="shared" si="96"/>
        <v>43084.063310055586</v>
      </c>
      <c r="J885" s="26">
        <f t="shared" si="97"/>
        <v>28354.36734632208</v>
      </c>
      <c r="K885" s="23">
        <f t="shared" si="92"/>
        <v>21.519528108189679</v>
      </c>
      <c r="L885" s="23">
        <f t="shared" si="92"/>
        <v>14.162373699713292</v>
      </c>
      <c r="M885" s="26">
        <f>K885*'Social Cost of Carbon'!$C$5</f>
        <v>2151.9528108189679</v>
      </c>
      <c r="N885" s="26">
        <f>L885*'Social Cost of Carbon'!$C$5</f>
        <v>1416.2373699713291</v>
      </c>
      <c r="O885" s="23">
        <f t="shared" si="93"/>
        <v>0.3015633065984053</v>
      </c>
      <c r="P885" s="23">
        <f t="shared" si="94"/>
        <v>0.19846402861141152</v>
      </c>
      <c r="Q885" s="27"/>
    </row>
    <row r="886" spans="1:17" x14ac:dyDescent="0.25">
      <c r="A886" s="24">
        <f t="shared" si="95"/>
        <v>2018</v>
      </c>
      <c r="B886" s="32">
        <v>43249</v>
      </c>
      <c r="C886" s="28">
        <f>'Bitcoin Data'!C886</f>
        <v>7472.5898440000001</v>
      </c>
      <c r="D886" s="26">
        <f>'Bitcoin Data'!K886</f>
        <v>1695.6197618993863</v>
      </c>
      <c r="E886" s="25">
        <f>'Bitcoin Data'!J886</f>
        <v>45930.004288467804</v>
      </c>
      <c r="F886" s="25">
        <f t="shared" si="91"/>
        <v>77.879822935649571</v>
      </c>
      <c r="G886" s="23">
        <f>'Emissions Factors'!$AB$39/1000</f>
        <v>0.49266147344102867</v>
      </c>
      <c r="H886" s="23">
        <f>'Emissions Factors'!$AE$39/1000</f>
        <v>0.32422903788805163</v>
      </c>
      <c r="I886" s="26">
        <f t="shared" si="96"/>
        <v>38368.38831880354</v>
      </c>
      <c r="J886" s="26">
        <f t="shared" si="97"/>
        <v>25250.900061317476</v>
      </c>
      <c r="K886" s="23">
        <f t="shared" si="92"/>
        <v>22.627943587909314</v>
      </c>
      <c r="L886" s="23">
        <f t="shared" si="92"/>
        <v>14.891841100644003</v>
      </c>
      <c r="M886" s="26">
        <f>K886*'Social Cost of Carbon'!$C$5</f>
        <v>2262.7943587909313</v>
      </c>
      <c r="N886" s="26">
        <f>L886*'Social Cost of Carbon'!$C$5</f>
        <v>1489.1841100644003</v>
      </c>
      <c r="O886" s="23">
        <f t="shared" si="93"/>
        <v>0.30281259991913068</v>
      </c>
      <c r="P886" s="23">
        <f t="shared" si="94"/>
        <v>0.19928621015645834</v>
      </c>
      <c r="Q886" s="27"/>
    </row>
    <row r="887" spans="1:17" x14ac:dyDescent="0.25">
      <c r="A887" s="24">
        <f t="shared" si="95"/>
        <v>2018</v>
      </c>
      <c r="B887" s="32">
        <v>43250</v>
      </c>
      <c r="C887" s="28">
        <f>'Bitcoin Data'!C887</f>
        <v>7406.5200199999999</v>
      </c>
      <c r="D887" s="26">
        <f>'Bitcoin Data'!K887</f>
        <v>2197.0724407239395</v>
      </c>
      <c r="E887" s="25">
        <f>'Bitcoin Data'!J887</f>
        <v>44348.78503618532</v>
      </c>
      <c r="F887" s="25">
        <f t="shared" si="91"/>
        <v>97.437493382593004</v>
      </c>
      <c r="G887" s="23">
        <f>'Emissions Factors'!$AB$39/1000</f>
        <v>0.49266147344102867</v>
      </c>
      <c r="H887" s="23">
        <f>'Emissions Factors'!$AE$39/1000</f>
        <v>0.32422903788805163</v>
      </c>
      <c r="I887" s="26">
        <f t="shared" si="96"/>
        <v>48003.69905826875</v>
      </c>
      <c r="J887" s="26">
        <f t="shared" si="97"/>
        <v>31592.064733661526</v>
      </c>
      <c r="K887" s="23">
        <f t="shared" si="92"/>
        <v>21.848937781246502</v>
      </c>
      <c r="L887" s="23">
        <f t="shared" si="92"/>
        <v>14.379163903786388</v>
      </c>
      <c r="M887" s="26">
        <f>K887*'Social Cost of Carbon'!$C$5</f>
        <v>2184.89377812465</v>
      </c>
      <c r="N887" s="26">
        <f>L887*'Social Cost of Carbon'!$C$5</f>
        <v>1437.9163903786389</v>
      </c>
      <c r="O887" s="23">
        <f t="shared" si="93"/>
        <v>0.29499599977111113</v>
      </c>
      <c r="P887" s="23">
        <f t="shared" si="94"/>
        <v>0.19414197038498504</v>
      </c>
      <c r="Q887" s="27"/>
    </row>
    <row r="888" spans="1:17" x14ac:dyDescent="0.25">
      <c r="A888" s="24">
        <f t="shared" si="95"/>
        <v>2018</v>
      </c>
      <c r="B888" s="32">
        <v>43251</v>
      </c>
      <c r="C888" s="28">
        <f>'Bitcoin Data'!C888</f>
        <v>7494.169922</v>
      </c>
      <c r="D888" s="26">
        <f>'Bitcoin Data'!K888</f>
        <v>2102.0814728309419</v>
      </c>
      <c r="E888" s="25">
        <f>'Bitcoin Data'!J888</f>
        <v>45262.95788426981</v>
      </c>
      <c r="F888" s="25">
        <f t="shared" si="91"/>
        <v>95.146425174050776</v>
      </c>
      <c r="G888" s="23">
        <f>'Emissions Factors'!$AB$39/1000</f>
        <v>0.49266147344102867</v>
      </c>
      <c r="H888" s="23">
        <f>'Emissions Factors'!$AE$39/1000</f>
        <v>0.32422903788805163</v>
      </c>
      <c r="I888" s="26">
        <f t="shared" si="96"/>
        <v>46874.978018894435</v>
      </c>
      <c r="J888" s="26">
        <f t="shared" si="97"/>
        <v>30849.233892669978</v>
      </c>
      <c r="K888" s="23">
        <f t="shared" si="92"/>
        <v>22.299315523563589</v>
      </c>
      <c r="L888" s="23">
        <f t="shared" si="92"/>
        <v>14.675565286784202</v>
      </c>
      <c r="M888" s="26">
        <f>K888*'Social Cost of Carbon'!$C$5</f>
        <v>2229.9315523563587</v>
      </c>
      <c r="N888" s="26">
        <f>L888*'Social Cost of Carbon'!$C$5</f>
        <v>1467.5565286784201</v>
      </c>
      <c r="O888" s="23">
        <f t="shared" si="93"/>
        <v>0.29755550989178098</v>
      </c>
      <c r="P888" s="23">
        <f t="shared" si="94"/>
        <v>0.19582642827062657</v>
      </c>
      <c r="Q888" s="27"/>
    </row>
    <row r="889" spans="1:17" x14ac:dyDescent="0.25">
      <c r="A889" s="24">
        <f t="shared" si="95"/>
        <v>2018</v>
      </c>
      <c r="B889" s="32">
        <v>43252</v>
      </c>
      <c r="C889" s="28">
        <f>'Bitcoin Data'!C889</f>
        <v>7541.4501950000003</v>
      </c>
      <c r="D889" s="26">
        <f>'Bitcoin Data'!K889</f>
        <v>2075.072051112887</v>
      </c>
      <c r="E889" s="25">
        <f>'Bitcoin Data'!J889</f>
        <v>44749.188177962962</v>
      </c>
      <c r="F889" s="25">
        <f t="shared" si="91"/>
        <v>92.857789698082158</v>
      </c>
      <c r="G889" s="23">
        <f>'Emissions Factors'!$AB$39/1000</f>
        <v>0.49266147344102867</v>
      </c>
      <c r="H889" s="23">
        <f>'Emissions Factors'!$AE$39/1000</f>
        <v>0.32422903788805163</v>
      </c>
      <c r="I889" s="26">
        <f t="shared" si="96"/>
        <v>45747.45549313433</v>
      </c>
      <c r="J889" s="26">
        <f t="shared" si="97"/>
        <v>30107.191814220212</v>
      </c>
      <c r="K889" s="23">
        <f t="shared" si="92"/>
        <v>22.046200983045097</v>
      </c>
      <c r="L889" s="23">
        <f t="shared" si="92"/>
        <v>14.508986229212304</v>
      </c>
      <c r="M889" s="26">
        <f>K889*'Social Cost of Carbon'!$C$5</f>
        <v>2204.6200983045096</v>
      </c>
      <c r="N889" s="26">
        <f>L889*'Social Cost of Carbon'!$C$5</f>
        <v>1450.8986229212305</v>
      </c>
      <c r="O889" s="23">
        <f t="shared" si="93"/>
        <v>0.29233370788103569</v>
      </c>
      <c r="P889" s="23">
        <f t="shared" si="94"/>
        <v>0.19238987003894553</v>
      </c>
      <c r="Q889" s="27"/>
    </row>
    <row r="890" spans="1:17" x14ac:dyDescent="0.25">
      <c r="A890" s="24">
        <f t="shared" si="95"/>
        <v>2018</v>
      </c>
      <c r="B890" s="32">
        <v>43253</v>
      </c>
      <c r="C890" s="28">
        <f>'Bitcoin Data'!C890</f>
        <v>7643.4501950000003</v>
      </c>
      <c r="D890" s="26">
        <f>'Bitcoin Data'!K890</f>
        <v>1905.801223632121</v>
      </c>
      <c r="E890" s="25">
        <f>'Bitcoin Data'!J890</f>
        <v>44590.561370365511</v>
      </c>
      <c r="F890" s="25">
        <f t="shared" si="91"/>
        <v>84.980746422085772</v>
      </c>
      <c r="G890" s="23">
        <f>'Emissions Factors'!$AB$39/1000</f>
        <v>0.49266147344102867</v>
      </c>
      <c r="H890" s="23">
        <f>'Emissions Factors'!$AE$39/1000</f>
        <v>0.32422903788805163</v>
      </c>
      <c r="I890" s="26">
        <f t="shared" si="96"/>
        <v>41866.739746423198</v>
      </c>
      <c r="J890" s="26">
        <f t="shared" si="97"/>
        <v>27553.225651441357</v>
      </c>
      <c r="K890" s="23">
        <f t="shared" si="92"/>
        <v>21.968051666286886</v>
      </c>
      <c r="L890" s="23">
        <f t="shared" si="92"/>
        <v>14.45755481200173</v>
      </c>
      <c r="M890" s="26">
        <f>K890*'Social Cost of Carbon'!$C$5</f>
        <v>2196.8051666286888</v>
      </c>
      <c r="N890" s="26">
        <f>L890*'Social Cost of Carbon'!$C$5</f>
        <v>1445.7554812001729</v>
      </c>
      <c r="O890" s="23">
        <f t="shared" si="93"/>
        <v>0.28741014994324676</v>
      </c>
      <c r="P890" s="23">
        <f t="shared" si="94"/>
        <v>0.18914959139079898</v>
      </c>
      <c r="Q890" s="27"/>
    </row>
    <row r="891" spans="1:17" x14ac:dyDescent="0.25">
      <c r="A891" s="24">
        <f t="shared" si="95"/>
        <v>2018</v>
      </c>
      <c r="B891" s="32">
        <v>43254</v>
      </c>
      <c r="C891" s="28">
        <f>'Bitcoin Data'!C891</f>
        <v>7720.25</v>
      </c>
      <c r="D891" s="26">
        <f>'Bitcoin Data'!K891</f>
        <v>2031.949766840575</v>
      </c>
      <c r="E891" s="25">
        <f>'Bitcoin Data'!J891</f>
        <v>44824.792735267118</v>
      </c>
      <c r="F891" s="25">
        <f t="shared" si="91"/>
        <v>91.081727147103109</v>
      </c>
      <c r="G891" s="23">
        <f>'Emissions Factors'!$AB$39/1000</f>
        <v>0.49266147344102867</v>
      </c>
      <c r="H891" s="23">
        <f>'Emissions Factors'!$AE$39/1000</f>
        <v>0.32422903788805163</v>
      </c>
      <c r="I891" s="26">
        <f t="shared" si="96"/>
        <v>44872.457899845554</v>
      </c>
      <c r="J891" s="26">
        <f t="shared" si="97"/>
        <v>29531.340762087275</v>
      </c>
      <c r="K891" s="23">
        <f t="shared" si="92"/>
        <v>22.083448435645415</v>
      </c>
      <c r="L891" s="23">
        <f t="shared" si="92"/>
        <v>14.533499422086983</v>
      </c>
      <c r="M891" s="26">
        <f>K891*'Social Cost of Carbon'!$C$5</f>
        <v>2208.3448435645414</v>
      </c>
      <c r="N891" s="26">
        <f>L891*'Social Cost of Carbon'!$C$5</f>
        <v>1453.3499422086984</v>
      </c>
      <c r="O891" s="23">
        <f t="shared" si="93"/>
        <v>0.28604576840964235</v>
      </c>
      <c r="P891" s="23">
        <f t="shared" si="94"/>
        <v>0.18825166830202369</v>
      </c>
      <c r="Q891" s="27"/>
    </row>
    <row r="892" spans="1:17" x14ac:dyDescent="0.25">
      <c r="A892" s="24">
        <f t="shared" si="95"/>
        <v>2018</v>
      </c>
      <c r="B892" s="32">
        <v>43255</v>
      </c>
      <c r="C892" s="28">
        <f>'Bitcoin Data'!C892</f>
        <v>7514.4702150000003</v>
      </c>
      <c r="D892" s="26">
        <f>'Bitcoin Data'!K892</f>
        <v>2279.0036240194509</v>
      </c>
      <c r="E892" s="25">
        <f>'Bitcoin Data'!J892</f>
        <v>44845.247629309655</v>
      </c>
      <c r="F892" s="25">
        <f t="shared" si="91"/>
        <v>102.20248186724639</v>
      </c>
      <c r="G892" s="23">
        <f>'Emissions Factors'!$AB$39/1000</f>
        <v>0.49266147344102867</v>
      </c>
      <c r="H892" s="23">
        <f>'Emissions Factors'!$AE$39/1000</f>
        <v>0.32422903788805163</v>
      </c>
      <c r="I892" s="26">
        <f t="shared" si="96"/>
        <v>50351.225306047621</v>
      </c>
      <c r="J892" s="26">
        <f t="shared" si="97"/>
        <v>33137.012365588344</v>
      </c>
      <c r="K892" s="23">
        <f t="shared" si="92"/>
        <v>22.093525773883492</v>
      </c>
      <c r="L892" s="23">
        <f t="shared" si="92"/>
        <v>14.540131492702498</v>
      </c>
      <c r="M892" s="26">
        <f>K892*'Social Cost of Carbon'!$C$5</f>
        <v>2209.3525773883493</v>
      </c>
      <c r="N892" s="26">
        <f>L892*'Social Cost of Carbon'!$C$5</f>
        <v>1454.0131492702499</v>
      </c>
      <c r="O892" s="23">
        <f t="shared" si="93"/>
        <v>0.29401308597619469</v>
      </c>
      <c r="P892" s="23">
        <f t="shared" si="94"/>
        <v>0.19349509781379176</v>
      </c>
      <c r="Q892" s="27"/>
    </row>
    <row r="893" spans="1:17" x14ac:dyDescent="0.25">
      <c r="A893" s="24">
        <f t="shared" si="95"/>
        <v>2018</v>
      </c>
      <c r="B893" s="32">
        <v>43256</v>
      </c>
      <c r="C893" s="28">
        <f>'Bitcoin Data'!C893</f>
        <v>7633.7597660000001</v>
      </c>
      <c r="D893" s="26">
        <f>'Bitcoin Data'!K893</f>
        <v>2196.7037820497944</v>
      </c>
      <c r="E893" s="25">
        <f>'Bitcoin Data'!J893</f>
        <v>51010.869895859672</v>
      </c>
      <c r="F893" s="25">
        <f t="shared" si="91"/>
        <v>112.05577082588493</v>
      </c>
      <c r="G893" s="23">
        <f>'Emissions Factors'!$AB$39/1000</f>
        <v>0.49266147344102867</v>
      </c>
      <c r="H893" s="23">
        <f>'Emissions Factors'!$AE$39/1000</f>
        <v>0.32422903788805163</v>
      </c>
      <c r="I893" s="26">
        <f t="shared" si="96"/>
        <v>55205.561162650702</v>
      </c>
      <c r="J893" s="26">
        <f t="shared" si="97"/>
        <v>36331.734764680674</v>
      </c>
      <c r="K893" s="23">
        <f t="shared" si="92"/>
        <v>25.131090324402837</v>
      </c>
      <c r="L893" s="23">
        <f t="shared" si="92"/>
        <v>16.539205268167159</v>
      </c>
      <c r="M893" s="26">
        <f>K893*'Social Cost of Carbon'!$C$5</f>
        <v>2513.109032440284</v>
      </c>
      <c r="N893" s="26">
        <f>L893*'Social Cost of Carbon'!$C$5</f>
        <v>1653.9205268167159</v>
      </c>
      <c r="O893" s="23">
        <f t="shared" si="93"/>
        <v>0.3292098663666912</v>
      </c>
      <c r="P893" s="23">
        <f t="shared" si="94"/>
        <v>0.21665870783399707</v>
      </c>
      <c r="Q893" s="27"/>
    </row>
    <row r="894" spans="1:17" x14ac:dyDescent="0.25">
      <c r="A894" s="24">
        <f t="shared" si="95"/>
        <v>2018</v>
      </c>
      <c r="B894" s="32">
        <v>43257</v>
      </c>
      <c r="C894" s="28">
        <f>'Bitcoin Data'!C894</f>
        <v>7653.9799800000001</v>
      </c>
      <c r="D894" s="26">
        <f>'Bitcoin Data'!K894</f>
        <v>1835.312070101616</v>
      </c>
      <c r="E894" s="25">
        <f>'Bitcoin Data'!J894</f>
        <v>51259.019223788237</v>
      </c>
      <c r="F894" s="25">
        <f t="shared" si="91"/>
        <v>94.076296682989309</v>
      </c>
      <c r="G894" s="23">
        <f>'Emissions Factors'!$AB$39/1000</f>
        <v>0.49266147344102867</v>
      </c>
      <c r="H894" s="23">
        <f>'Emissions Factors'!$AE$39/1000</f>
        <v>0.32422903788805163</v>
      </c>
      <c r="I894" s="26">
        <f t="shared" si="96"/>
        <v>46347.766939716872</v>
      </c>
      <c r="J894" s="26">
        <f t="shared" si="97"/>
        <v>30502.267161596526</v>
      </c>
      <c r="K894" s="23">
        <f t="shared" si="92"/>
        <v>25.253343937933526</v>
      </c>
      <c r="L894" s="23">
        <f t="shared" si="92"/>
        <v>16.619662486014004</v>
      </c>
      <c r="M894" s="26">
        <f>K894*'Social Cost of Carbon'!$C$5</f>
        <v>2525.3343937933528</v>
      </c>
      <c r="N894" s="26">
        <f>L894*'Social Cost of Carbon'!$C$5</f>
        <v>1661.9662486014004</v>
      </c>
      <c r="O894" s="23">
        <f t="shared" si="93"/>
        <v>0.32993741823105116</v>
      </c>
      <c r="P894" s="23">
        <f t="shared" si="94"/>
        <v>0.21713752230135835</v>
      </c>
      <c r="Q894" s="27"/>
    </row>
    <row r="895" spans="1:17" x14ac:dyDescent="0.25">
      <c r="A895" s="24">
        <f t="shared" si="95"/>
        <v>2018</v>
      </c>
      <c r="B895" s="32">
        <v>43258</v>
      </c>
      <c r="C895" s="28">
        <f>'Bitcoin Data'!C895</f>
        <v>7678.2402339999999</v>
      </c>
      <c r="D895" s="26">
        <f>'Bitcoin Data'!K895</f>
        <v>1780.3087067286185</v>
      </c>
      <c r="E895" s="25">
        <f>'Bitcoin Data'!J895</f>
        <v>51377.184327027506</v>
      </c>
      <c r="F895" s="25">
        <f t="shared" si="91"/>
        <v>91.467248584608186</v>
      </c>
      <c r="G895" s="23">
        <f>'Emissions Factors'!$AB$39/1000</f>
        <v>0.49266147344102867</v>
      </c>
      <c r="H895" s="23">
        <f>'Emissions Factors'!$AE$39/1000</f>
        <v>0.32422903788805163</v>
      </c>
      <c r="I895" s="26">
        <f t="shared" si="96"/>
        <v>45062.389459289909</v>
      </c>
      <c r="J895" s="26">
        <f t="shared" si="97"/>
        <v>29656.338006854763</v>
      </c>
      <c r="K895" s="23">
        <f t="shared" si="92"/>
        <v>25.311559331804695</v>
      </c>
      <c r="L895" s="23">
        <f t="shared" si="92"/>
        <v>16.657975043749214</v>
      </c>
      <c r="M895" s="26">
        <f>K895*'Social Cost of Carbon'!$C$5</f>
        <v>2531.1559331804697</v>
      </c>
      <c r="N895" s="26">
        <f>L895*'Social Cost of Carbon'!$C$5</f>
        <v>1665.7975043749213</v>
      </c>
      <c r="O895" s="23">
        <f t="shared" si="93"/>
        <v>0.32965313093125992</v>
      </c>
      <c r="P895" s="23">
        <f t="shared" si="94"/>
        <v>0.21695042791167263</v>
      </c>
      <c r="Q895" s="27"/>
    </row>
    <row r="896" spans="1:17" x14ac:dyDescent="0.25">
      <c r="A896" s="24">
        <f t="shared" si="95"/>
        <v>2018</v>
      </c>
      <c r="B896" s="32">
        <v>43259</v>
      </c>
      <c r="C896" s="28">
        <f>'Bitcoin Data'!C896</f>
        <v>7624.919922</v>
      </c>
      <c r="D896" s="26">
        <f>'Bitcoin Data'!K896</f>
        <v>1816.0311717227951</v>
      </c>
      <c r="E896" s="25">
        <f>'Bitcoin Data'!J896</f>
        <v>51043.562877567216</v>
      </c>
      <c r="F896" s="25">
        <f t="shared" si="91"/>
        <v>92.696701301454553</v>
      </c>
      <c r="G896" s="23">
        <f>'Emissions Factors'!$AB$39/1000</f>
        <v>0.49266147344102867</v>
      </c>
      <c r="H896" s="23">
        <f>'Emissions Factors'!$AE$39/1000</f>
        <v>0.32422903788805163</v>
      </c>
      <c r="I896" s="26">
        <f t="shared" si="96"/>
        <v>45668.09344629752</v>
      </c>
      <c r="J896" s="26">
        <f t="shared" si="97"/>
        <v>30054.962278366711</v>
      </c>
      <c r="K896" s="23">
        <f t="shared" si="92"/>
        <v>25.147196896942059</v>
      </c>
      <c r="L896" s="23">
        <f t="shared" si="92"/>
        <v>16.549805282171885</v>
      </c>
      <c r="M896" s="26">
        <f>K896*'Social Cost of Carbon'!$C$5</f>
        <v>2514.719689694206</v>
      </c>
      <c r="N896" s="26">
        <f>L896*'Social Cost of Carbon'!$C$5</f>
        <v>1654.9805282171885</v>
      </c>
      <c r="O896" s="23">
        <f t="shared" si="93"/>
        <v>0.32980276716592721</v>
      </c>
      <c r="P896" s="23">
        <f t="shared" si="94"/>
        <v>0.21704890610616284</v>
      </c>
      <c r="Q896" s="27"/>
    </row>
    <row r="897" spans="1:17" x14ac:dyDescent="0.25">
      <c r="A897" s="24">
        <f t="shared" si="95"/>
        <v>2018</v>
      </c>
      <c r="B897" s="32">
        <v>43260</v>
      </c>
      <c r="C897" s="28">
        <f>'Bitcoin Data'!C897</f>
        <v>7531.9799800000001</v>
      </c>
      <c r="D897" s="26">
        <f>'Bitcoin Data'!K897</f>
        <v>1801.301639879634</v>
      </c>
      <c r="E897" s="25">
        <f>'Bitcoin Data'!J897</f>
        <v>50723.892098879354</v>
      </c>
      <c r="F897" s="25">
        <f t="shared" si="91"/>
        <v>91.36903001878899</v>
      </c>
      <c r="G897" s="23">
        <f>'Emissions Factors'!$AB$39/1000</f>
        <v>0.49266147344102867</v>
      </c>
      <c r="H897" s="23">
        <f>'Emissions Factors'!$AE$39/1000</f>
        <v>0.32422903788805163</v>
      </c>
      <c r="I897" s="26">
        <f t="shared" si="96"/>
        <v>45014.000955934163</v>
      </c>
      <c r="J897" s="26">
        <f t="shared" si="97"/>
        <v>29624.492695756464</v>
      </c>
      <c r="K897" s="23">
        <f t="shared" si="92"/>
        <v>24.989707420097655</v>
      </c>
      <c r="L897" s="23">
        <f t="shared" si="92"/>
        <v>16.446158733156999</v>
      </c>
      <c r="M897" s="26">
        <f>K897*'Social Cost of Carbon'!$C$5</f>
        <v>2498.9707420097657</v>
      </c>
      <c r="N897" s="26">
        <f>L897*'Social Cost of Carbon'!$C$5</f>
        <v>1644.6158733156999</v>
      </c>
      <c r="O897" s="23">
        <f t="shared" si="93"/>
        <v>0.33178138399801821</v>
      </c>
      <c r="P897" s="23">
        <f t="shared" si="94"/>
        <v>0.21835106807011187</v>
      </c>
      <c r="Q897" s="27"/>
    </row>
    <row r="898" spans="1:17" x14ac:dyDescent="0.25">
      <c r="A898" s="24">
        <f t="shared" si="95"/>
        <v>2018</v>
      </c>
      <c r="B898" s="32">
        <v>43261</v>
      </c>
      <c r="C898" s="28">
        <f>'Bitcoin Data'!C898</f>
        <v>6786.0200199999999</v>
      </c>
      <c r="D898" s="26">
        <f>'Bitcoin Data'!K898</f>
        <v>1578.8201438848926</v>
      </c>
      <c r="E898" s="25">
        <f>'Bitcoin Data'!J898</f>
        <v>51368.955908450414</v>
      </c>
      <c r="F898" s="25">
        <f t="shared" si="91"/>
        <v>81.102342358596388</v>
      </c>
      <c r="G898" s="23">
        <f>'Emissions Factors'!$AB$39/1000</f>
        <v>0.49266147344102867</v>
      </c>
      <c r="H898" s="23">
        <f>'Emissions Factors'!$AE$39/1000</f>
        <v>0.32422903788805163</v>
      </c>
      <c r="I898" s="26">
        <f t="shared" si="96"/>
        <v>39955.999485904846</v>
      </c>
      <c r="J898" s="26">
        <f t="shared" si="97"/>
        <v>26295.734433395082</v>
      </c>
      <c r="K898" s="23">
        <f t="shared" si="92"/>
        <v>25.307505506984416</v>
      </c>
      <c r="L898" s="23">
        <f t="shared" si="92"/>
        <v>16.655307151510623</v>
      </c>
      <c r="M898" s="26">
        <f>K898*'Social Cost of Carbon'!$C$5</f>
        <v>2530.7505506984417</v>
      </c>
      <c r="N898" s="26">
        <f>L898*'Social Cost of Carbon'!$C$5</f>
        <v>1665.5307151510624</v>
      </c>
      <c r="O898" s="23">
        <f t="shared" si="93"/>
        <v>0.37293590989117681</v>
      </c>
      <c r="P898" s="23">
        <f t="shared" si="94"/>
        <v>0.24543557346461561</v>
      </c>
      <c r="Q898" s="27"/>
    </row>
    <row r="899" spans="1:17" x14ac:dyDescent="0.25">
      <c r="A899" s="24">
        <f t="shared" si="95"/>
        <v>2018</v>
      </c>
      <c r="B899" s="32">
        <v>43262</v>
      </c>
      <c r="C899" s="28">
        <f>'Bitcoin Data'!C899</f>
        <v>6906.919922</v>
      </c>
      <c r="D899" s="26">
        <f>'Bitcoin Data'!K899</f>
        <v>1761.498671885927</v>
      </c>
      <c r="E899" s="25">
        <f>'Bitcoin Data'!J899</f>
        <v>50727.340228218469</v>
      </c>
      <c r="F899" s="25">
        <f t="shared" si="91"/>
        <v>89.356142440312382</v>
      </c>
      <c r="G899" s="23">
        <f>'Emissions Factors'!$AB$39/1000</f>
        <v>0.49266147344102867</v>
      </c>
      <c r="H899" s="23">
        <f>'Emissions Factors'!$AE$39/1000</f>
        <v>0.32422903788805163</v>
      </c>
      <c r="I899" s="26">
        <f t="shared" si="96"/>
        <v>44022.328795650734</v>
      </c>
      <c r="J899" s="26">
        <f t="shared" si="97"/>
        <v>28971.856092810183</v>
      </c>
      <c r="K899" s="23">
        <f t="shared" si="92"/>
        <v>24.99140618057848</v>
      </c>
      <c r="L899" s="23">
        <f t="shared" si="92"/>
        <v>16.447276716815132</v>
      </c>
      <c r="M899" s="26">
        <f>K899*'Social Cost of Carbon'!$C$5</f>
        <v>2499.1406180578479</v>
      </c>
      <c r="N899" s="26">
        <f>L899*'Social Cost of Carbon'!$C$5</f>
        <v>1644.7276716815131</v>
      </c>
      <c r="O899" s="23">
        <f t="shared" si="93"/>
        <v>0.36183141635934662</v>
      </c>
      <c r="P899" s="23">
        <f t="shared" si="94"/>
        <v>0.23812751418222003</v>
      </c>
      <c r="Q899" s="27"/>
    </row>
    <row r="900" spans="1:17" x14ac:dyDescent="0.25">
      <c r="A900" s="24">
        <f t="shared" si="95"/>
        <v>2018</v>
      </c>
      <c r="B900" s="32">
        <v>43263</v>
      </c>
      <c r="C900" s="28">
        <f>'Bitcoin Data'!C900</f>
        <v>6582.3598629999997</v>
      </c>
      <c r="D900" s="26">
        <f>'Bitcoin Data'!K900</f>
        <v>1795.6862250455883</v>
      </c>
      <c r="E900" s="25">
        <f>'Bitcoin Data'!J900</f>
        <v>51511.076581801288</v>
      </c>
      <c r="F900" s="25">
        <f t="shared" si="91"/>
        <v>92.497730655208954</v>
      </c>
      <c r="G900" s="23">
        <f>'Emissions Factors'!$AB$39/1000</f>
        <v>0.49266147344102867</v>
      </c>
      <c r="H900" s="23">
        <f>'Emissions Factors'!$AE$39/1000</f>
        <v>0.32422903788805163</v>
      </c>
      <c r="I900" s="26">
        <f t="shared" si="96"/>
        <v>45570.068274546647</v>
      </c>
      <c r="J900" s="26">
        <f t="shared" si="97"/>
        <v>29990.450217166541</v>
      </c>
      <c r="K900" s="23">
        <f t="shared" si="92"/>
        <v>25.377522887323888</v>
      </c>
      <c r="L900" s="23">
        <f t="shared" si="92"/>
        <v>16.701386800695179</v>
      </c>
      <c r="M900" s="26">
        <f>K900*'Social Cost of Carbon'!$C$5</f>
        <v>2537.7522887323889</v>
      </c>
      <c r="N900" s="26">
        <f>L900*'Social Cost of Carbon'!$C$5</f>
        <v>1670.1386800695179</v>
      </c>
      <c r="O900" s="23">
        <f t="shared" si="93"/>
        <v>0.38553836945277159</v>
      </c>
      <c r="P900" s="23">
        <f t="shared" si="94"/>
        <v>0.25372947010349711</v>
      </c>
      <c r="Q900" s="27"/>
    </row>
    <row r="901" spans="1:17" x14ac:dyDescent="0.25">
      <c r="A901" s="24">
        <f t="shared" si="95"/>
        <v>2018</v>
      </c>
      <c r="B901" s="32">
        <v>43264</v>
      </c>
      <c r="C901" s="28">
        <f>'Bitcoin Data'!C901</f>
        <v>6349.8999020000001</v>
      </c>
      <c r="D901" s="26">
        <f>'Bitcoin Data'!K901</f>
        <v>1801.5117581187014</v>
      </c>
      <c r="E901" s="25">
        <f>'Bitcoin Data'!J901</f>
        <v>50609.111357523398</v>
      </c>
      <c r="F901" s="25">
        <f t="shared" si="91"/>
        <v>91.172909178517116</v>
      </c>
      <c r="G901" s="23">
        <f>'Emissions Factors'!$AB$39/1000</f>
        <v>0.49266147344102867</v>
      </c>
      <c r="H901" s="23">
        <f>'Emissions Factors'!$AE$39/1000</f>
        <v>0.32422903788805163</v>
      </c>
      <c r="I901" s="26">
        <f t="shared" si="96"/>
        <v>44917.379773793327</v>
      </c>
      <c r="J901" s="26">
        <f t="shared" si="97"/>
        <v>29560.904624405317</v>
      </c>
      <c r="K901" s="23">
        <f t="shared" si="92"/>
        <v>24.933159370938576</v>
      </c>
      <c r="L901" s="23">
        <f t="shared" si="92"/>
        <v>16.40894348381908</v>
      </c>
      <c r="M901" s="26">
        <f>K901*'Social Cost of Carbon'!$C$5</f>
        <v>2493.3159370938574</v>
      </c>
      <c r="N901" s="26">
        <f>L901*'Social Cost of Carbon'!$C$5</f>
        <v>1640.894348381908</v>
      </c>
      <c r="O901" s="23">
        <f t="shared" si="93"/>
        <v>0.39265436866312625</v>
      </c>
      <c r="P901" s="23">
        <f t="shared" si="94"/>
        <v>0.25841263227867306</v>
      </c>
      <c r="Q901" s="27"/>
    </row>
    <row r="902" spans="1:17" x14ac:dyDescent="0.25">
      <c r="A902" s="24">
        <f t="shared" si="95"/>
        <v>2018</v>
      </c>
      <c r="B902" s="32">
        <v>43265</v>
      </c>
      <c r="C902" s="28">
        <f>'Bitcoin Data'!C902</f>
        <v>6675.3500979999999</v>
      </c>
      <c r="D902" s="26">
        <f>'Bitcoin Data'!K902</f>
        <v>1916.0260201064468</v>
      </c>
      <c r="E902" s="25">
        <f>'Bitcoin Data'!J902</f>
        <v>50884.616173054514</v>
      </c>
      <c r="F902" s="25">
        <f t="shared" si="91"/>
        <v>97.49624861070177</v>
      </c>
      <c r="G902" s="23">
        <f>'Emissions Factors'!$AB$39/1000</f>
        <v>0.49266147344102867</v>
      </c>
      <c r="H902" s="23">
        <f>'Emissions Factors'!$AE$39/1000</f>
        <v>0.32422903788805163</v>
      </c>
      <c r="I902" s="26">
        <f t="shared" si="96"/>
        <v>48032.645495521181</v>
      </c>
      <c r="J902" s="26">
        <f t="shared" si="97"/>
        <v>31611.114884742125</v>
      </c>
      <c r="K902" s="23">
        <f t="shared" si="92"/>
        <v>25.068889979298234</v>
      </c>
      <c r="L902" s="23">
        <f t="shared" si="92"/>
        <v>16.498270145092256</v>
      </c>
      <c r="M902" s="26">
        <f>K902*'Social Cost of Carbon'!$C$5</f>
        <v>2506.8889979298233</v>
      </c>
      <c r="N902" s="26">
        <f>L902*'Social Cost of Carbon'!$C$5</f>
        <v>1649.8270145092256</v>
      </c>
      <c r="O902" s="23">
        <f t="shared" si="93"/>
        <v>0.37554419785127252</v>
      </c>
      <c r="P902" s="23">
        <f t="shared" si="94"/>
        <v>0.24715213289015805</v>
      </c>
      <c r="Q902" s="27"/>
    </row>
    <row r="903" spans="1:17" x14ac:dyDescent="0.25">
      <c r="A903" s="24">
        <f t="shared" si="95"/>
        <v>2018</v>
      </c>
      <c r="B903" s="32">
        <v>43266</v>
      </c>
      <c r="C903" s="28">
        <f>'Bitcoin Data'!C903</f>
        <v>6456.580078</v>
      </c>
      <c r="D903" s="26">
        <f>'Bitcoin Data'!K903</f>
        <v>1903.6866359447022</v>
      </c>
      <c r="E903" s="25">
        <f>'Bitcoin Data'!J903</f>
        <v>51186.937189993798</v>
      </c>
      <c r="F903" s="25">
        <f t="shared" ref="F903:F966" si="98">E903*D903/1000000</f>
        <v>97.44388826353206</v>
      </c>
      <c r="G903" s="23">
        <f>'Emissions Factors'!$AB$39/1000</f>
        <v>0.49266147344102867</v>
      </c>
      <c r="H903" s="23">
        <f>'Emissions Factors'!$AE$39/1000</f>
        <v>0.32422903788805163</v>
      </c>
      <c r="I903" s="26">
        <f t="shared" si="96"/>
        <v>48006.849569734659</v>
      </c>
      <c r="J903" s="26">
        <f t="shared" si="97"/>
        <v>31594.138139755807</v>
      </c>
      <c r="K903" s="23">
        <f t="shared" ref="K903:L966" si="99">$E903*G903/1000</f>
        <v>25.217831896955733</v>
      </c>
      <c r="L903" s="23">
        <f t="shared" si="99"/>
        <v>16.596291397547819</v>
      </c>
      <c r="M903" s="26">
        <f>K903*'Social Cost of Carbon'!$C$5</f>
        <v>2521.7831896955731</v>
      </c>
      <c r="N903" s="26">
        <f>L903*'Social Cost of Carbon'!$C$5</f>
        <v>1659.629139754782</v>
      </c>
      <c r="O903" s="23">
        <f t="shared" ref="O903:O966" si="100">M903/$C903</f>
        <v>0.39057568546051774</v>
      </c>
      <c r="P903" s="23">
        <f t="shared" ref="P903:P966" si="101">N903/$C903</f>
        <v>0.25704461490530622</v>
      </c>
      <c r="Q903" s="27"/>
    </row>
    <row r="904" spans="1:17" x14ac:dyDescent="0.25">
      <c r="A904" s="24">
        <f t="shared" ref="A904:A967" si="102">YEAR(B904)</f>
        <v>2018</v>
      </c>
      <c r="B904" s="32">
        <v>43267</v>
      </c>
      <c r="C904" s="28">
        <f>'Bitcoin Data'!C904</f>
        <v>6550.1601559999999</v>
      </c>
      <c r="D904" s="26">
        <f>'Bitcoin Data'!K904</f>
        <v>2064.8906395770714</v>
      </c>
      <c r="E904" s="25">
        <f>'Bitcoin Data'!J904</f>
        <v>51173.003327010854</v>
      </c>
      <c r="F904" s="25">
        <f t="shared" si="98"/>
        <v>105.66665556899105</v>
      </c>
      <c r="G904" s="23">
        <f>'Emissions Factors'!$AB$39/1000</f>
        <v>0.49266147344102867</v>
      </c>
      <c r="H904" s="23">
        <f>'Emissions Factors'!$AE$39/1000</f>
        <v>0.32422903788805163</v>
      </c>
      <c r="I904" s="26">
        <f t="shared" ref="I904:I967" si="103">F904*G904*1000</f>
        <v>52057.890226204807</v>
      </c>
      <c r="J904" s="26">
        <f t="shared" ref="J904:J967" si="104">$F904*H904*1000</f>
        <v>34260.1980719821</v>
      </c>
      <c r="K904" s="23">
        <f t="shared" si="99"/>
        <v>25.210967219487831</v>
      </c>
      <c r="L904" s="23">
        <f t="shared" si="99"/>
        <v>16.591773634558795</v>
      </c>
      <c r="M904" s="26">
        <f>K904*'Social Cost of Carbon'!$C$5</f>
        <v>2521.0967219487829</v>
      </c>
      <c r="N904" s="26">
        <f>L904*'Social Cost of Carbon'!$C$5</f>
        <v>1659.1773634558795</v>
      </c>
      <c r="O904" s="23">
        <f t="shared" si="100"/>
        <v>0.3848908518121405</v>
      </c>
      <c r="P904" s="23">
        <f t="shared" si="101"/>
        <v>0.25330332754322954</v>
      </c>
      <c r="Q904" s="27"/>
    </row>
    <row r="905" spans="1:17" x14ac:dyDescent="0.25">
      <c r="A905" s="24">
        <f t="shared" si="102"/>
        <v>2018</v>
      </c>
      <c r="B905" s="32">
        <v>43268</v>
      </c>
      <c r="C905" s="28">
        <f>'Bitcoin Data'!C905</f>
        <v>6499.2700199999999</v>
      </c>
      <c r="D905" s="26">
        <f>'Bitcoin Data'!K905</f>
        <v>1982.8564077976455</v>
      </c>
      <c r="E905" s="25">
        <f>'Bitcoin Data'!J905</f>
        <v>50373.828667149479</v>
      </c>
      <c r="F905" s="25">
        <f t="shared" si="98"/>
        <v>99.884068957958078</v>
      </c>
      <c r="G905" s="23">
        <f>'Emissions Factors'!$AB$39/1000</f>
        <v>0.49266147344102867</v>
      </c>
      <c r="H905" s="23">
        <f>'Emissions Factors'!$AE$39/1000</f>
        <v>0.32422903788805163</v>
      </c>
      <c r="I905" s="26">
        <f t="shared" si="103"/>
        <v>49209.032586112939</v>
      </c>
      <c r="J905" s="26">
        <f t="shared" si="104"/>
        <v>32385.315578582551</v>
      </c>
      <c r="K905" s="23">
        <f t="shared" si="99"/>
        <v>24.817244654023792</v>
      </c>
      <c r="L905" s="23">
        <f t="shared" si="99"/>
        <v>16.332658003487431</v>
      </c>
      <c r="M905" s="26">
        <f>K905*'Social Cost of Carbon'!$C$5</f>
        <v>2481.7244654023793</v>
      </c>
      <c r="N905" s="26">
        <f>L905*'Social Cost of Carbon'!$C$5</f>
        <v>1633.2658003487431</v>
      </c>
      <c r="O905" s="23">
        <f t="shared" si="100"/>
        <v>0.3818466470488911</v>
      </c>
      <c r="P905" s="23">
        <f t="shared" si="101"/>
        <v>0.25129988372890272</v>
      </c>
      <c r="Q905" s="27"/>
    </row>
    <row r="906" spans="1:17" x14ac:dyDescent="0.25">
      <c r="A906" s="24">
        <f t="shared" si="102"/>
        <v>2018</v>
      </c>
      <c r="B906" s="32">
        <v>43269</v>
      </c>
      <c r="C906" s="28">
        <f>'Bitcoin Data'!C906</f>
        <v>6734.8198240000002</v>
      </c>
      <c r="D906" s="26">
        <f>'Bitcoin Data'!K906</f>
        <v>2028.7730230000932</v>
      </c>
      <c r="E906" s="25">
        <f>'Bitcoin Data'!J906</f>
        <v>51401.247533471178</v>
      </c>
      <c r="F906" s="25">
        <f t="shared" si="98"/>
        <v>104.28146434445641</v>
      </c>
      <c r="G906" s="23">
        <f>'Emissions Factors'!$AB$39/1000</f>
        <v>0.49266147344102867</v>
      </c>
      <c r="H906" s="23">
        <f>'Emissions Factors'!$AE$39/1000</f>
        <v>0.32422903788805163</v>
      </c>
      <c r="I906" s="26">
        <f t="shared" si="103"/>
        <v>51375.459876527988</v>
      </c>
      <c r="J906" s="26">
        <f t="shared" si="104"/>
        <v>33811.078853960258</v>
      </c>
      <c r="K906" s="23">
        <f t="shared" si="99"/>
        <v>25.323414346546951</v>
      </c>
      <c r="L906" s="23">
        <f t="shared" si="99"/>
        <v>16.665777034022948</v>
      </c>
      <c r="M906" s="26">
        <f>K906*'Social Cost of Carbon'!$C$5</f>
        <v>2532.3414346546951</v>
      </c>
      <c r="N906" s="26">
        <f>L906*'Social Cost of Carbon'!$C$5</f>
        <v>1666.5777034022949</v>
      </c>
      <c r="O906" s="23">
        <f t="shared" si="100"/>
        <v>0.37600730247162956</v>
      </c>
      <c r="P906" s="23">
        <f t="shared" si="101"/>
        <v>0.24745691005174764</v>
      </c>
      <c r="Q906" s="27"/>
    </row>
    <row r="907" spans="1:17" x14ac:dyDescent="0.25">
      <c r="A907" s="24">
        <f t="shared" si="102"/>
        <v>2018</v>
      </c>
      <c r="B907" s="32">
        <v>43270</v>
      </c>
      <c r="C907" s="28">
        <f>'Bitcoin Data'!C907</f>
        <v>6769.9399409999996</v>
      </c>
      <c r="D907" s="26">
        <f>'Bitcoin Data'!K907</f>
        <v>1934.6785937174968</v>
      </c>
      <c r="E907" s="25">
        <f>'Bitcoin Data'!J907</f>
        <v>52325.547363167869</v>
      </c>
      <c r="F907" s="25">
        <f t="shared" si="98"/>
        <v>101.23311638807188</v>
      </c>
      <c r="G907" s="23">
        <f>'Emissions Factors'!$AB$39/1000</f>
        <v>0.49266147344102867</v>
      </c>
      <c r="H907" s="23">
        <f>'Emissions Factors'!$AE$39/1000</f>
        <v>0.32422903788805163</v>
      </c>
      <c r="I907" s="26">
        <f t="shared" si="103"/>
        <v>49873.656280774638</v>
      </c>
      <c r="J907" s="26">
        <f t="shared" si="104"/>
        <v>32822.715928913698</v>
      </c>
      <c r="K907" s="23">
        <f t="shared" si="99"/>
        <v>25.778781262546612</v>
      </c>
      <c r="L907" s="23">
        <f t="shared" si="99"/>
        <v>16.965461878525595</v>
      </c>
      <c r="M907" s="26">
        <f>K907*'Social Cost of Carbon'!$C$5</f>
        <v>2577.8781262546613</v>
      </c>
      <c r="N907" s="26">
        <f>L907*'Social Cost of Carbon'!$C$5</f>
        <v>1696.5461878525596</v>
      </c>
      <c r="O907" s="23">
        <f t="shared" si="100"/>
        <v>0.38078301265902786</v>
      </c>
      <c r="P907" s="23">
        <f t="shared" si="101"/>
        <v>0.25059988753784423</v>
      </c>
      <c r="Q907" s="27"/>
    </row>
    <row r="908" spans="1:17" x14ac:dyDescent="0.25">
      <c r="A908" s="24">
        <f t="shared" si="102"/>
        <v>2018</v>
      </c>
      <c r="B908" s="32">
        <v>43271</v>
      </c>
      <c r="C908" s="28">
        <f>'Bitcoin Data'!C908</f>
        <v>6776.5498049999997</v>
      </c>
      <c r="D908" s="26">
        <f>'Bitcoin Data'!K908</f>
        <v>1952.2093552111396</v>
      </c>
      <c r="E908" s="25">
        <f>'Bitcoin Data'!J908</f>
        <v>51827.816973873531</v>
      </c>
      <c r="F908" s="25">
        <f t="shared" si="98"/>
        <v>101.17874915656661</v>
      </c>
      <c r="G908" s="23">
        <f>'Emissions Factors'!$AB$39/1000</f>
        <v>0.49266147344102867</v>
      </c>
      <c r="H908" s="23">
        <f>'Emissions Factors'!$AE$39/1000</f>
        <v>0.32422903788805163</v>
      </c>
      <c r="I908" s="26">
        <f t="shared" si="103"/>
        <v>49846.87164039434</v>
      </c>
      <c r="J908" s="26">
        <f t="shared" si="104"/>
        <v>32805.088493750103</v>
      </c>
      <c r="K908" s="23">
        <f t="shared" si="99"/>
        <v>25.53356867558049</v>
      </c>
      <c r="L908" s="23">
        <f t="shared" si="99"/>
        <v>16.804083233277048</v>
      </c>
      <c r="M908" s="26">
        <f>K908*'Social Cost of Carbon'!$C$5</f>
        <v>2553.3568675580491</v>
      </c>
      <c r="N908" s="26">
        <f>L908*'Social Cost of Carbon'!$C$5</f>
        <v>1680.4083233277047</v>
      </c>
      <c r="O908" s="23">
        <f t="shared" si="100"/>
        <v>0.37679304971300942</v>
      </c>
      <c r="P908" s="23">
        <f t="shared" si="101"/>
        <v>0.247974023903408</v>
      </c>
      <c r="Q908" s="27"/>
    </row>
    <row r="909" spans="1:17" x14ac:dyDescent="0.25">
      <c r="A909" s="24">
        <f t="shared" si="102"/>
        <v>2018</v>
      </c>
      <c r="B909" s="32">
        <v>43272</v>
      </c>
      <c r="C909" s="28">
        <f>'Bitcoin Data'!C909</f>
        <v>6729.7402339999999</v>
      </c>
      <c r="D909" s="26">
        <f>'Bitcoin Data'!K909</f>
        <v>2120.1658256059686</v>
      </c>
      <c r="E909" s="25">
        <f>'Bitcoin Data'!J909</f>
        <v>52312.249880622992</v>
      </c>
      <c r="F909" s="25">
        <f t="shared" si="98"/>
        <v>110.91064445745678</v>
      </c>
      <c r="G909" s="23">
        <f>'Emissions Factors'!$AB$39/1000</f>
        <v>0.49266147344102867</v>
      </c>
      <c r="H909" s="23">
        <f>'Emissions Factors'!$AE$39/1000</f>
        <v>0.32422903788805163</v>
      </c>
      <c r="I909" s="26">
        <f t="shared" si="103"/>
        <v>54641.401518704719</v>
      </c>
      <c r="J909" s="26">
        <f t="shared" si="104"/>
        <v>35960.451543984978</v>
      </c>
      <c r="K909" s="23">
        <f t="shared" si="99"/>
        <v>25.772230105203001</v>
      </c>
      <c r="L909" s="23">
        <f t="shared" si="99"/>
        <v>16.961150448553738</v>
      </c>
      <c r="M909" s="26">
        <f>K909*'Social Cost of Carbon'!$C$5</f>
        <v>2577.2230105203002</v>
      </c>
      <c r="N909" s="26">
        <f>L909*'Social Cost of Carbon'!$C$5</f>
        <v>1696.1150448553738</v>
      </c>
      <c r="O909" s="23">
        <f t="shared" si="100"/>
        <v>0.38296025119954136</v>
      </c>
      <c r="P909" s="23">
        <f t="shared" si="101"/>
        <v>0.25203276588392814</v>
      </c>
      <c r="Q909" s="27"/>
    </row>
    <row r="910" spans="1:17" x14ac:dyDescent="0.25">
      <c r="A910" s="24">
        <f t="shared" si="102"/>
        <v>2018</v>
      </c>
      <c r="B910" s="32">
        <v>43273</v>
      </c>
      <c r="C910" s="28">
        <f>'Bitcoin Data'!C910</f>
        <v>6083.6899409999996</v>
      </c>
      <c r="D910" s="26">
        <f>'Bitcoin Data'!K910</f>
        <v>1881.9239290989678</v>
      </c>
      <c r="E910" s="25">
        <f>'Bitcoin Data'!J910</f>
        <v>52319.777672934768</v>
      </c>
      <c r="F910" s="25">
        <f t="shared" si="98"/>
        <v>98.461841567833858</v>
      </c>
      <c r="G910" s="23">
        <f>'Emissions Factors'!$AB$39/1000</f>
        <v>0.49266147344102867</v>
      </c>
      <c r="H910" s="23">
        <f>'Emissions Factors'!$AE$39/1000</f>
        <v>0.32422903788805163</v>
      </c>
      <c r="I910" s="26">
        <f t="shared" si="103"/>
        <v>48508.355944526149</v>
      </c>
      <c r="J910" s="26">
        <f t="shared" si="104"/>
        <v>31924.188160224541</v>
      </c>
      <c r="K910" s="23">
        <f t="shared" si="99"/>
        <v>25.77593875845508</v>
      </c>
      <c r="L910" s="23">
        <f t="shared" si="99"/>
        <v>16.963591177412404</v>
      </c>
      <c r="M910" s="26">
        <f>K910*'Social Cost of Carbon'!$C$5</f>
        <v>2577.5938758455081</v>
      </c>
      <c r="N910" s="26">
        <f>L910*'Social Cost of Carbon'!$C$5</f>
        <v>1696.3591177412404</v>
      </c>
      <c r="O910" s="23">
        <f t="shared" si="100"/>
        <v>0.42368922493473082</v>
      </c>
      <c r="P910" s="23">
        <f t="shared" si="101"/>
        <v>0.2788372080419344</v>
      </c>
      <c r="Q910" s="27"/>
    </row>
    <row r="911" spans="1:17" x14ac:dyDescent="0.25">
      <c r="A911" s="24">
        <f t="shared" si="102"/>
        <v>2018</v>
      </c>
      <c r="B911" s="32">
        <v>43274</v>
      </c>
      <c r="C911" s="28">
        <f>'Bitcoin Data'!C911</f>
        <v>6162.4799800000001</v>
      </c>
      <c r="D911" s="26">
        <f>'Bitcoin Data'!K911</f>
        <v>1995.8881009032332</v>
      </c>
      <c r="E911" s="25">
        <f>'Bitcoin Data'!J911</f>
        <v>52244.611038959578</v>
      </c>
      <c r="F911" s="25">
        <f t="shared" si="98"/>
        <v>104.27439750897713</v>
      </c>
      <c r="G911" s="23">
        <f>'Emissions Factors'!$AB$39/1000</f>
        <v>0.49266147344102867</v>
      </c>
      <c r="H911" s="23">
        <f>'Emissions Factors'!$AE$39/1000</f>
        <v>0.32422903788805163</v>
      </c>
      <c r="I911" s="26">
        <f t="shared" si="103"/>
        <v>51371.978318948204</v>
      </c>
      <c r="J911" s="26">
        <f t="shared" si="104"/>
        <v>33808.787580691904</v>
      </c>
      <c r="K911" s="23">
        <f t="shared" si="99"/>
        <v>25.73890705380726</v>
      </c>
      <c r="L911" s="23">
        <f t="shared" si="99"/>
        <v>16.939219971997346</v>
      </c>
      <c r="M911" s="26">
        <f>K911*'Social Cost of Carbon'!$C$5</f>
        <v>2573.8907053807261</v>
      </c>
      <c r="N911" s="26">
        <f>L911*'Social Cost of Carbon'!$C$5</f>
        <v>1693.9219971997345</v>
      </c>
      <c r="O911" s="23">
        <f t="shared" si="100"/>
        <v>0.41767124822054613</v>
      </c>
      <c r="P911" s="23">
        <f t="shared" si="101"/>
        <v>0.27487667346543404</v>
      </c>
      <c r="Q911" s="27"/>
    </row>
    <row r="912" spans="1:17" x14ac:dyDescent="0.25">
      <c r="A912" s="24">
        <f t="shared" si="102"/>
        <v>2018</v>
      </c>
      <c r="B912" s="32">
        <v>43275</v>
      </c>
      <c r="C912" s="28">
        <f>'Bitcoin Data'!C912</f>
        <v>6173.2299800000001</v>
      </c>
      <c r="D912" s="26">
        <f>'Bitcoin Data'!K912</f>
        <v>2172.9870924472584</v>
      </c>
      <c r="E912" s="25">
        <f>'Bitcoin Data'!J912</f>
        <v>51258.202193583238</v>
      </c>
      <c r="F912" s="25">
        <f t="shared" si="98"/>
        <v>111.38341174870813</v>
      </c>
      <c r="G912" s="23">
        <f>'Emissions Factors'!$AB$39/1000</f>
        <v>0.49266147344102867</v>
      </c>
      <c r="H912" s="23">
        <f>'Emissions Factors'!$AE$39/1000</f>
        <v>0.32422903788805163</v>
      </c>
      <c r="I912" s="26">
        <f t="shared" si="103"/>
        <v>54874.315749007328</v>
      </c>
      <c r="J912" s="26">
        <f t="shared" si="104"/>
        <v>36113.736427972341</v>
      </c>
      <c r="K912" s="23">
        <f t="shared" si="99"/>
        <v>25.252941418628886</v>
      </c>
      <c r="L912" s="23">
        <f t="shared" si="99"/>
        <v>16.61939758109671</v>
      </c>
      <c r="M912" s="26">
        <f>K912*'Social Cost of Carbon'!$C$5</f>
        <v>2525.2941418628884</v>
      </c>
      <c r="N912" s="26">
        <f>L912*'Social Cost of Carbon'!$C$5</f>
        <v>1661.9397581096709</v>
      </c>
      <c r="O912" s="23">
        <f t="shared" si="100"/>
        <v>0.40907177442673021</v>
      </c>
      <c r="P912" s="23">
        <f t="shared" si="101"/>
        <v>0.26921721100526225</v>
      </c>
      <c r="Q912" s="27"/>
    </row>
    <row r="913" spans="1:17" x14ac:dyDescent="0.25">
      <c r="A913" s="24">
        <f t="shared" si="102"/>
        <v>2018</v>
      </c>
      <c r="B913" s="32">
        <v>43276</v>
      </c>
      <c r="C913" s="28">
        <f>'Bitcoin Data'!C913</f>
        <v>6249.1801759999998</v>
      </c>
      <c r="D913" s="26">
        <f>'Bitcoin Data'!K913</f>
        <v>1929.8664936661332</v>
      </c>
      <c r="E913" s="25">
        <f>'Bitcoin Data'!J913</f>
        <v>52961.892089811467</v>
      </c>
      <c r="F913" s="25">
        <f t="shared" si="98"/>
        <v>102.20938098528858</v>
      </c>
      <c r="G913" s="23">
        <f>'Emissions Factors'!$AB$39/1000</f>
        <v>0.49266147344102867</v>
      </c>
      <c r="H913" s="23">
        <f>'Emissions Factors'!$AE$39/1000</f>
        <v>0.32422903788805163</v>
      </c>
      <c r="I913" s="26">
        <f t="shared" si="103"/>
        <v>50354.624235707735</v>
      </c>
      <c r="J913" s="26">
        <f t="shared" si="104"/>
        <v>33139.249259993434</v>
      </c>
      <c r="K913" s="23">
        <f t="shared" si="99"/>
        <v>26.092283793191282</v>
      </c>
      <c r="L913" s="23">
        <f t="shared" si="99"/>
        <v>17.171783317010384</v>
      </c>
      <c r="M913" s="26">
        <f>K913*'Social Cost of Carbon'!$C$5</f>
        <v>2609.2283793191282</v>
      </c>
      <c r="N913" s="26">
        <f>L913*'Social Cost of Carbon'!$C$5</f>
        <v>1717.1783317010384</v>
      </c>
      <c r="O913" s="23">
        <f t="shared" si="100"/>
        <v>0.41753130904112506</v>
      </c>
      <c r="P913" s="23">
        <f t="shared" si="101"/>
        <v>0.27478457707074416</v>
      </c>
      <c r="Q913" s="27"/>
    </row>
    <row r="914" spans="1:17" x14ac:dyDescent="0.25">
      <c r="A914" s="24">
        <f t="shared" si="102"/>
        <v>2018</v>
      </c>
      <c r="B914" s="32">
        <v>43277</v>
      </c>
      <c r="C914" s="28">
        <f>'Bitcoin Data'!C914</f>
        <v>6093.669922</v>
      </c>
      <c r="D914" s="26">
        <f>'Bitcoin Data'!K914</f>
        <v>1829.0221552024132</v>
      </c>
      <c r="E914" s="25">
        <f>'Bitcoin Data'!J914</f>
        <v>51938.77409513919</v>
      </c>
      <c r="F914" s="25">
        <f t="shared" si="98"/>
        <v>94.997168534062737</v>
      </c>
      <c r="G914" s="23">
        <f>'Emissions Factors'!$AB$39/1000</f>
        <v>0.49266147344102867</v>
      </c>
      <c r="H914" s="23">
        <f>'Emissions Factors'!$AE$39/1000</f>
        <v>0.32422903788805163</v>
      </c>
      <c r="I914" s="26">
        <f t="shared" si="103"/>
        <v>46801.445022717075</v>
      </c>
      <c r="J914" s="26">
        <f t="shared" si="104"/>
        <v>30800.840555888255</v>
      </c>
      <c r="K914" s="23">
        <f t="shared" si="99"/>
        <v>25.588232974432007</v>
      </c>
      <c r="L914" s="23">
        <f t="shared" si="99"/>
        <v>16.840058753951837</v>
      </c>
      <c r="M914" s="26">
        <f>K914*'Social Cost of Carbon'!$C$5</f>
        <v>2558.8232974432008</v>
      </c>
      <c r="N914" s="26">
        <f>L914*'Social Cost of Carbon'!$C$5</f>
        <v>1684.0058753951837</v>
      </c>
      <c r="O914" s="23">
        <f t="shared" si="100"/>
        <v>0.41991498230074314</v>
      </c>
      <c r="P914" s="23">
        <f t="shared" si="101"/>
        <v>0.27635331367644494</v>
      </c>
      <c r="Q914" s="27"/>
    </row>
    <row r="915" spans="1:17" x14ac:dyDescent="0.25">
      <c r="A915" s="24">
        <f t="shared" si="102"/>
        <v>2018</v>
      </c>
      <c r="B915" s="32">
        <v>43278</v>
      </c>
      <c r="C915" s="28">
        <f>'Bitcoin Data'!C915</f>
        <v>6157.1298829999996</v>
      </c>
      <c r="D915" s="26">
        <f>'Bitcoin Data'!K915</f>
        <v>1511.8000925497545</v>
      </c>
      <c r="E915" s="25">
        <f>'Bitcoin Data'!J915</f>
        <v>52049.373626621098</v>
      </c>
      <c r="F915" s="25">
        <f t="shared" si="98"/>
        <v>78.688247865882531</v>
      </c>
      <c r="G915" s="23">
        <f>'Emissions Factors'!$AB$39/1000</f>
        <v>0.49266147344102867</v>
      </c>
      <c r="H915" s="23">
        <f>'Emissions Factors'!$AE$39/1000</f>
        <v>0.32422903788805163</v>
      </c>
      <c r="I915" s="26">
        <f t="shared" si="103"/>
        <v>38766.668136098568</v>
      </c>
      <c r="J915" s="26">
        <f t="shared" si="104"/>
        <v>25513.014898651625</v>
      </c>
      <c r="K915" s="23">
        <f t="shared" si="99"/>
        <v>25.642721102573766</v>
      </c>
      <c r="L915" s="23">
        <f t="shared" si="99"/>
        <v>16.875918333635088</v>
      </c>
      <c r="M915" s="26">
        <f>K915*'Social Cost of Carbon'!$C$5</f>
        <v>2564.2721102573764</v>
      </c>
      <c r="N915" s="26">
        <f>L915*'Social Cost of Carbon'!$C$5</f>
        <v>1687.5918333635088</v>
      </c>
      <c r="O915" s="23">
        <f t="shared" si="100"/>
        <v>0.41647198597148327</v>
      </c>
      <c r="P915" s="23">
        <f t="shared" si="101"/>
        <v>0.2740874182341021</v>
      </c>
      <c r="Q915" s="27"/>
    </row>
    <row r="916" spans="1:17" x14ac:dyDescent="0.25">
      <c r="A916" s="24">
        <f t="shared" si="102"/>
        <v>2018</v>
      </c>
      <c r="B916" s="32">
        <v>43279</v>
      </c>
      <c r="C916" s="28">
        <f>'Bitcoin Data'!C916</f>
        <v>5903.4399409999996</v>
      </c>
      <c r="D916" s="26">
        <f>'Bitcoin Data'!K916</f>
        <v>1996.6322433263088</v>
      </c>
      <c r="E916" s="25">
        <f>'Bitcoin Data'!J916</f>
        <v>51108.457827516555</v>
      </c>
      <c r="F916" s="25">
        <f t="shared" si="98"/>
        <v>102.04479480510243</v>
      </c>
      <c r="G916" s="23">
        <f>'Emissions Factors'!$AB$39/1000</f>
        <v>0.49266147344102867</v>
      </c>
      <c r="H916" s="23">
        <f>'Emissions Factors'!$AE$39/1000</f>
        <v>0.32422903788805163</v>
      </c>
      <c r="I916" s="26">
        <f t="shared" si="103"/>
        <v>50273.538965669191</v>
      </c>
      <c r="J916" s="26">
        <f t="shared" si="104"/>
        <v>33085.885641142006</v>
      </c>
      <c r="K916" s="23">
        <f t="shared" si="99"/>
        <v>25.179168138602982</v>
      </c>
      <c r="L916" s="23">
        <f t="shared" si="99"/>
        <v>16.570846109357753</v>
      </c>
      <c r="M916" s="26">
        <f>K916*'Social Cost of Carbon'!$C$5</f>
        <v>2517.9168138602981</v>
      </c>
      <c r="N916" s="26">
        <f>L916*'Social Cost of Carbon'!$C$5</f>
        <v>1657.0846109357753</v>
      </c>
      <c r="O916" s="23">
        <f t="shared" si="100"/>
        <v>0.42651688490520689</v>
      </c>
      <c r="P916" s="23">
        <f t="shared" si="101"/>
        <v>0.28069813998227572</v>
      </c>
      <c r="Q916" s="27"/>
    </row>
    <row r="917" spans="1:17" x14ac:dyDescent="0.25">
      <c r="A917" s="24">
        <f t="shared" si="102"/>
        <v>2018</v>
      </c>
      <c r="B917" s="32">
        <v>43280</v>
      </c>
      <c r="C917" s="28">
        <f>'Bitcoin Data'!C917</f>
        <v>6218.2998049999997</v>
      </c>
      <c r="D917" s="26">
        <f>'Bitcoin Data'!K917</f>
        <v>1861.2188997945684</v>
      </c>
      <c r="E917" s="25">
        <f>'Bitcoin Data'!J917</f>
        <v>52703.249996508581</v>
      </c>
      <c r="F917" s="25">
        <f t="shared" si="98"/>
        <v>98.092284974099783</v>
      </c>
      <c r="G917" s="23">
        <f>'Emissions Factors'!$AB$39/1000</f>
        <v>0.49266147344102867</v>
      </c>
      <c r="H917" s="23">
        <f>'Emissions Factors'!$AE$39/1000</f>
        <v>0.32422903788805163</v>
      </c>
      <c r="I917" s="26">
        <f t="shared" si="103"/>
        <v>48326.289648537277</v>
      </c>
      <c r="J917" s="26">
        <f t="shared" si="104"/>
        <v>31804.367181392954</v>
      </c>
      <c r="K917" s="23">
        <f t="shared" si="99"/>
        <v>25.964860798410804</v>
      </c>
      <c r="L917" s="23">
        <f t="shared" si="99"/>
        <v>17.087924039941438</v>
      </c>
      <c r="M917" s="26">
        <f>K917*'Social Cost of Carbon'!$C$5</f>
        <v>2596.4860798410805</v>
      </c>
      <c r="N917" s="26">
        <f>L917*'Social Cost of Carbon'!$C$5</f>
        <v>1708.7924039941438</v>
      </c>
      <c r="O917" s="23">
        <f t="shared" si="100"/>
        <v>0.41755562794725698</v>
      </c>
      <c r="P917" s="23">
        <f t="shared" si="101"/>
        <v>0.27480058176354588</v>
      </c>
      <c r="Q917" s="27"/>
    </row>
    <row r="918" spans="1:17" x14ac:dyDescent="0.25">
      <c r="A918" s="24">
        <f t="shared" si="102"/>
        <v>2018</v>
      </c>
      <c r="B918" s="32">
        <v>43281</v>
      </c>
      <c r="C918" s="28">
        <f>'Bitcoin Data'!C918</f>
        <v>6404</v>
      </c>
      <c r="D918" s="26">
        <f>'Bitcoin Data'!K918</f>
        <v>1765.7904196477386</v>
      </c>
      <c r="E918" s="25">
        <f>'Bitcoin Data'!J918</f>
        <v>51844.723170776131</v>
      </c>
      <c r="F918" s="25">
        <f t="shared" si="98"/>
        <v>91.546915484245631</v>
      </c>
      <c r="G918" s="23">
        <f>'Emissions Factors'!$AB$39/1000</f>
        <v>0.49266147344102867</v>
      </c>
      <c r="H918" s="23">
        <f>'Emissions Factors'!$AE$39/1000</f>
        <v>0.32422903788805163</v>
      </c>
      <c r="I918" s="26">
        <f t="shared" si="103"/>
        <v>45101.638271449774</v>
      </c>
      <c r="J918" s="26">
        <f t="shared" si="104"/>
        <v>29682.168329075736</v>
      </c>
      <c r="K918" s="23">
        <f t="shared" si="99"/>
        <v>25.541897707456812</v>
      </c>
      <c r="L918" s="23">
        <f t="shared" si="99"/>
        <v>16.809564713233122</v>
      </c>
      <c r="M918" s="26">
        <f>K918*'Social Cost of Carbon'!$C$5</f>
        <v>2554.189770745681</v>
      </c>
      <c r="N918" s="26">
        <f>L918*'Social Cost of Carbon'!$C$5</f>
        <v>1680.9564713233121</v>
      </c>
      <c r="O918" s="23">
        <f t="shared" si="100"/>
        <v>0.39884287488221126</v>
      </c>
      <c r="P918" s="23">
        <f t="shared" si="101"/>
        <v>0.26248539527222237</v>
      </c>
      <c r="Q918" s="27"/>
    </row>
    <row r="919" spans="1:17" x14ac:dyDescent="0.25">
      <c r="A919" s="24">
        <f t="shared" si="102"/>
        <v>2018</v>
      </c>
      <c r="B919" s="32">
        <v>43282</v>
      </c>
      <c r="C919" s="28">
        <f>'Bitcoin Data'!C919</f>
        <v>6385.8198240000002</v>
      </c>
      <c r="D919" s="26">
        <f>'Bitcoin Data'!K919</f>
        <v>1837.4846876276031</v>
      </c>
      <c r="E919" s="25">
        <f>'Bitcoin Data'!J919</f>
        <v>51914.04976276961</v>
      </c>
      <c r="F919" s="25">
        <f t="shared" si="98"/>
        <v>95.39127151182656</v>
      </c>
      <c r="G919" s="23">
        <f>'Emissions Factors'!$AB$39/1000</f>
        <v>0.49266147344102867</v>
      </c>
      <c r="H919" s="23">
        <f>'Emissions Factors'!$AE$39/1000</f>
        <v>0.32422903788805163</v>
      </c>
      <c r="I919" s="26">
        <f t="shared" si="103"/>
        <v>46995.604376429699</v>
      </c>
      <c r="J919" s="26">
        <f t="shared" si="104"/>
        <v>30928.620185197437</v>
      </c>
      <c r="K919" s="23">
        <f t="shared" si="99"/>
        <v>25.576052248416961</v>
      </c>
      <c r="L919" s="23">
        <f t="shared" si="99"/>
        <v>16.832042407455226</v>
      </c>
      <c r="M919" s="26">
        <f>K919*'Social Cost of Carbon'!$C$5</f>
        <v>2557.6052248416959</v>
      </c>
      <c r="N919" s="26">
        <f>L919*'Social Cost of Carbon'!$C$5</f>
        <v>1683.2042407455226</v>
      </c>
      <c r="O919" s="23">
        <f t="shared" si="100"/>
        <v>0.40051321448647498</v>
      </c>
      <c r="P919" s="23">
        <f t="shared" si="101"/>
        <v>0.26358467465985969</v>
      </c>
      <c r="Q919" s="27"/>
    </row>
    <row r="920" spans="1:17" x14ac:dyDescent="0.25">
      <c r="A920" s="24">
        <f t="shared" si="102"/>
        <v>2018</v>
      </c>
      <c r="B920" s="32">
        <v>43283</v>
      </c>
      <c r="C920" s="28">
        <f>'Bitcoin Data'!C920</f>
        <v>6614.1801759999998</v>
      </c>
      <c r="D920" s="26">
        <f>'Bitcoin Data'!K920</f>
        <v>1762.4596103005974</v>
      </c>
      <c r="E920" s="25">
        <f>'Bitcoin Data'!J920</f>
        <v>54811.391491612572</v>
      </c>
      <c r="F920" s="25">
        <f t="shared" si="98"/>
        <v>96.602863688340975</v>
      </c>
      <c r="G920" s="23">
        <f>'Emissions Factors'!$AB$39/1000</f>
        <v>0.49266147344102867</v>
      </c>
      <c r="H920" s="23">
        <f>'Emissions Factors'!$AE$39/1000</f>
        <v>0.32422903788805163</v>
      </c>
      <c r="I920" s="26">
        <f t="shared" si="103"/>
        <v>47592.509163320909</v>
      </c>
      <c r="J920" s="26">
        <f t="shared" si="104"/>
        <v>31321.453550901391</v>
      </c>
      <c r="K920" s="23">
        <f t="shared" si="99"/>
        <v>27.00346089361091</v>
      </c>
      <c r="L920" s="23">
        <f t="shared" si="99"/>
        <v>17.771444728630883</v>
      </c>
      <c r="M920" s="26">
        <f>K920*'Social Cost of Carbon'!$C$5</f>
        <v>2700.3460893610909</v>
      </c>
      <c r="N920" s="26">
        <f>L920*'Social Cost of Carbon'!$C$5</f>
        <v>1777.1444728630881</v>
      </c>
      <c r="O920" s="23">
        <f t="shared" si="100"/>
        <v>0.40826618227901917</v>
      </c>
      <c r="P920" s="23">
        <f t="shared" si="101"/>
        <v>0.2686870368774617</v>
      </c>
      <c r="Q920" s="27"/>
    </row>
    <row r="921" spans="1:17" x14ac:dyDescent="0.25">
      <c r="A921" s="24">
        <f t="shared" si="102"/>
        <v>2018</v>
      </c>
      <c r="B921" s="32">
        <v>43284</v>
      </c>
      <c r="C921" s="28">
        <f>'Bitcoin Data'!C921</f>
        <v>6529.5898440000001</v>
      </c>
      <c r="D921" s="26">
        <f>'Bitcoin Data'!K921</f>
        <v>1449.9758337361045</v>
      </c>
      <c r="E921" s="25">
        <f>'Bitcoin Data'!J921</f>
        <v>54781.612661830171</v>
      </c>
      <c r="F921" s="25">
        <f t="shared" si="98"/>
        <v>79.432014492745552</v>
      </c>
      <c r="G921" s="23">
        <f>'Emissions Factors'!$AB$39/1000</f>
        <v>0.49266147344102867</v>
      </c>
      <c r="H921" s="23">
        <f>'Emissions Factors'!$AE$39/1000</f>
        <v>0.32422903788805163</v>
      </c>
      <c r="I921" s="26">
        <f t="shared" si="103"/>
        <v>39133.093298385167</v>
      </c>
      <c r="J921" s="26">
        <f t="shared" si="104"/>
        <v>25754.165636492664</v>
      </c>
      <c r="K921" s="23">
        <f t="shared" si="99"/>
        <v>26.988790011452966</v>
      </c>
      <c r="L921" s="23">
        <f t="shared" si="99"/>
        <v>17.761789567301104</v>
      </c>
      <c r="M921" s="26">
        <f>K921*'Social Cost of Carbon'!$C$5</f>
        <v>2698.8790011452966</v>
      </c>
      <c r="N921" s="26">
        <f>L921*'Social Cost of Carbon'!$C$5</f>
        <v>1776.1789567301105</v>
      </c>
      <c r="O921" s="23">
        <f t="shared" si="100"/>
        <v>0.41333055607241243</v>
      </c>
      <c r="P921" s="23">
        <f t="shared" si="101"/>
        <v>0.27201998887605938</v>
      </c>
      <c r="Q921" s="27"/>
    </row>
    <row r="922" spans="1:17" x14ac:dyDescent="0.25">
      <c r="A922" s="24">
        <f t="shared" si="102"/>
        <v>2018</v>
      </c>
      <c r="B922" s="32">
        <v>43285</v>
      </c>
      <c r="C922" s="28">
        <f>'Bitcoin Data'!C922</f>
        <v>6597.5498049999997</v>
      </c>
      <c r="D922" s="26">
        <f>'Bitcoin Data'!K922</f>
        <v>1675.0418760469011</v>
      </c>
      <c r="E922" s="25">
        <f>'Bitcoin Data'!J922</f>
        <v>54749.910900817078</v>
      </c>
      <c r="F922" s="25">
        <f t="shared" si="98"/>
        <v>91.70839346870531</v>
      </c>
      <c r="G922" s="23">
        <f>'Emissions Factors'!$AB$39/1000</f>
        <v>0.49266147344102867</v>
      </c>
      <c r="H922" s="23">
        <f>'Emissions Factors'!$AE$39/1000</f>
        <v>0.32422903788805163</v>
      </c>
      <c r="I922" s="26">
        <f t="shared" si="103"/>
        <v>45181.192253201967</v>
      </c>
      <c r="J922" s="26">
        <f t="shared" si="104"/>
        <v>29734.524180617198</v>
      </c>
      <c r="K922" s="23">
        <f t="shared" si="99"/>
        <v>26.973171775161578</v>
      </c>
      <c r="L922" s="23">
        <f t="shared" si="99"/>
        <v>17.75151093582847</v>
      </c>
      <c r="M922" s="26">
        <f>K922*'Social Cost of Carbon'!$C$5</f>
        <v>2697.3171775161577</v>
      </c>
      <c r="N922" s="26">
        <f>L922*'Social Cost of Carbon'!$C$5</f>
        <v>1775.1510935828471</v>
      </c>
      <c r="O922" s="23">
        <f t="shared" si="100"/>
        <v>0.40883619786727138</v>
      </c>
      <c r="P922" s="23">
        <f t="shared" si="101"/>
        <v>0.26906217399640336</v>
      </c>
      <c r="Q922" s="27"/>
    </row>
    <row r="923" spans="1:17" x14ac:dyDescent="0.25">
      <c r="A923" s="24">
        <f t="shared" si="102"/>
        <v>2018</v>
      </c>
      <c r="B923" s="32">
        <v>43286</v>
      </c>
      <c r="C923" s="28">
        <f>'Bitcoin Data'!C923</f>
        <v>6639.1401370000003</v>
      </c>
      <c r="D923" s="26">
        <f>'Bitcoin Data'!K923</f>
        <v>1712.4916753876892</v>
      </c>
      <c r="E923" s="25">
        <f>'Bitcoin Data'!J923</f>
        <v>54722.141524555445</v>
      </c>
      <c r="F923" s="25">
        <f t="shared" si="98"/>
        <v>93.711211820188197</v>
      </c>
      <c r="G923" s="23">
        <f>'Emissions Factors'!$AB$39/1000</f>
        <v>0.49266147344102867</v>
      </c>
      <c r="H923" s="23">
        <f>'Emissions Factors'!$AE$39/1000</f>
        <v>0.32422903788805163</v>
      </c>
      <c r="I923" s="26">
        <f t="shared" si="103"/>
        <v>46167.903693278262</v>
      </c>
      <c r="J923" s="26">
        <f t="shared" si="104"/>
        <v>30383.89604778303</v>
      </c>
      <c r="K923" s="23">
        <f t="shared" si="99"/>
        <v>26.959490873335984</v>
      </c>
      <c r="L923" s="23">
        <f t="shared" si="99"/>
        <v>17.742507297680412</v>
      </c>
      <c r="M923" s="26">
        <f>K923*'Social Cost of Carbon'!$C$5</f>
        <v>2695.9490873335985</v>
      </c>
      <c r="N923" s="26">
        <f>L923*'Social Cost of Carbon'!$C$5</f>
        <v>1774.2507297680411</v>
      </c>
      <c r="O923" s="23">
        <f t="shared" si="100"/>
        <v>0.40606901371294224</v>
      </c>
      <c r="P923" s="23">
        <f t="shared" si="101"/>
        <v>0.26724104223679845</v>
      </c>
      <c r="Q923" s="27"/>
    </row>
    <row r="924" spans="1:17" x14ac:dyDescent="0.25">
      <c r="A924" s="24">
        <f t="shared" si="102"/>
        <v>2018</v>
      </c>
      <c r="B924" s="32">
        <v>43287</v>
      </c>
      <c r="C924" s="28">
        <f>'Bitcoin Data'!C924</f>
        <v>6673.5</v>
      </c>
      <c r="D924" s="26">
        <f>'Bitcoin Data'!K924</f>
        <v>2000</v>
      </c>
      <c r="E924" s="25">
        <f>'Bitcoin Data'!J924</f>
        <v>54692.487139571611</v>
      </c>
      <c r="F924" s="25">
        <f t="shared" si="98"/>
        <v>109.38497427914324</v>
      </c>
      <c r="G924" s="23">
        <f>'Emissions Factors'!$AB$39/1000</f>
        <v>0.49266147344102867</v>
      </c>
      <c r="H924" s="23">
        <f>'Emissions Factors'!$AE$39/1000</f>
        <v>0.32422903788805163</v>
      </c>
      <c r="I924" s="26">
        <f t="shared" si="103"/>
        <v>53889.762600671733</v>
      </c>
      <c r="J924" s="26">
        <f t="shared" si="104"/>
        <v>35465.784969935885</v>
      </c>
      <c r="K924" s="23">
        <f t="shared" si="99"/>
        <v>26.944881300335862</v>
      </c>
      <c r="L924" s="23">
        <f t="shared" si="99"/>
        <v>17.732892484967937</v>
      </c>
      <c r="M924" s="26">
        <f>K924*'Social Cost of Carbon'!$C$5</f>
        <v>2694.488130033586</v>
      </c>
      <c r="N924" s="26">
        <f>L924*'Social Cost of Carbon'!$C$5</f>
        <v>1773.2892484967938</v>
      </c>
      <c r="O924" s="23">
        <f t="shared" si="100"/>
        <v>0.40375936615472929</v>
      </c>
      <c r="P924" s="23">
        <f t="shared" si="101"/>
        <v>0.26572102322571273</v>
      </c>
      <c r="Q924" s="27"/>
    </row>
    <row r="925" spans="1:17" x14ac:dyDescent="0.25">
      <c r="A925" s="24">
        <f t="shared" si="102"/>
        <v>2018</v>
      </c>
      <c r="B925" s="32">
        <v>43288</v>
      </c>
      <c r="C925" s="28">
        <f>'Bitcoin Data'!C925</f>
        <v>6856.9301759999998</v>
      </c>
      <c r="D925" s="26">
        <f>'Bitcoin Data'!K925</f>
        <v>1949.9512512187196</v>
      </c>
      <c r="E925" s="25">
        <f>'Bitcoin Data'!J925</f>
        <v>54664.481124592116</v>
      </c>
      <c r="F925" s="25">
        <f t="shared" si="98"/>
        <v>106.59307336612048</v>
      </c>
      <c r="G925" s="23">
        <f>'Emissions Factors'!$AB$39/1000</f>
        <v>0.49266147344102867</v>
      </c>
      <c r="H925" s="23">
        <f>'Emissions Factors'!$AE$39/1000</f>
        <v>0.32422903788805163</v>
      </c>
      <c r="I925" s="26">
        <f t="shared" si="103"/>
        <v>52514.300583160584</v>
      </c>
      <c r="J925" s="26">
        <f t="shared" si="104"/>
        <v>34560.569623027746</v>
      </c>
      <c r="K925" s="23">
        <f t="shared" si="99"/>
        <v>26.931083815730855</v>
      </c>
      <c r="L925" s="23">
        <f t="shared" si="99"/>
        <v>17.723812121676058</v>
      </c>
      <c r="M925" s="26">
        <f>K925*'Social Cost of Carbon'!$C$5</f>
        <v>2693.1083815730854</v>
      </c>
      <c r="N925" s="26">
        <f>L925*'Social Cost of Carbon'!$C$5</f>
        <v>1772.3812121676058</v>
      </c>
      <c r="O925" s="23">
        <f t="shared" si="100"/>
        <v>0.39275715406863221</v>
      </c>
      <c r="P925" s="23">
        <f t="shared" si="101"/>
        <v>0.25848027713205135</v>
      </c>
      <c r="Q925" s="27"/>
    </row>
    <row r="926" spans="1:17" x14ac:dyDescent="0.25">
      <c r="A926" s="24">
        <f t="shared" si="102"/>
        <v>2018</v>
      </c>
      <c r="B926" s="32">
        <v>43289</v>
      </c>
      <c r="C926" s="28">
        <f>'Bitcoin Data'!C926</f>
        <v>6773.8798829999996</v>
      </c>
      <c r="D926" s="26">
        <f>'Bitcoin Data'!K926</f>
        <v>1949.9512512187196</v>
      </c>
      <c r="E926" s="25">
        <f>'Bitcoin Data'!J926</f>
        <v>55335.573874585178</v>
      </c>
      <c r="F926" s="25">
        <f t="shared" si="98"/>
        <v>107.90167151365327</v>
      </c>
      <c r="G926" s="23">
        <f>'Emissions Factors'!$AB$39/1000</f>
        <v>0.49266147344102867</v>
      </c>
      <c r="H926" s="23">
        <f>'Emissions Factors'!$AE$39/1000</f>
        <v>0.32422903788805163</v>
      </c>
      <c r="I926" s="26">
        <f t="shared" si="103"/>
        <v>53158.996474666288</v>
      </c>
      <c r="J926" s="26">
        <f t="shared" si="104"/>
        <v>34984.855141384389</v>
      </c>
      <c r="K926" s="23">
        <f t="shared" si="99"/>
        <v>27.261705358758025</v>
      </c>
      <c r="L926" s="23">
        <f t="shared" si="99"/>
        <v>17.941399878339958</v>
      </c>
      <c r="M926" s="26">
        <f>K926*'Social Cost of Carbon'!$C$5</f>
        <v>2726.1705358758027</v>
      </c>
      <c r="N926" s="26">
        <f>L926*'Social Cost of Carbon'!$C$5</f>
        <v>1794.1399878339957</v>
      </c>
      <c r="O926" s="23">
        <f t="shared" si="100"/>
        <v>0.40245333294402069</v>
      </c>
      <c r="P926" s="23">
        <f t="shared" si="101"/>
        <v>0.26486150017756316</v>
      </c>
      <c r="Q926" s="27"/>
    </row>
    <row r="927" spans="1:17" x14ac:dyDescent="0.25">
      <c r="A927" s="24">
        <f t="shared" si="102"/>
        <v>2018</v>
      </c>
      <c r="B927" s="32">
        <v>43290</v>
      </c>
      <c r="C927" s="28">
        <f>'Bitcoin Data'!C927</f>
        <v>6741.75</v>
      </c>
      <c r="D927" s="26">
        <f>'Bitcoin Data'!K927</f>
        <v>1700.0377786173026</v>
      </c>
      <c r="E927" s="25">
        <f>'Bitcoin Data'!J927</f>
        <v>54603.2032447292</v>
      </c>
      <c r="F927" s="25">
        <f t="shared" si="98"/>
        <v>92.827508349558514</v>
      </c>
      <c r="G927" s="23">
        <f>'Emissions Factors'!$AB$39/1000</f>
        <v>0.49266147344102867</v>
      </c>
      <c r="H927" s="23">
        <f>'Emissions Factors'!$AE$39/1000</f>
        <v>0.32422903788805163</v>
      </c>
      <c r="I927" s="26">
        <f t="shared" si="103"/>
        <v>45732.537039352894</v>
      </c>
      <c r="J927" s="26">
        <f t="shared" si="104"/>
        <v>30097.373721722437</v>
      </c>
      <c r="K927" s="23">
        <f t="shared" si="99"/>
        <v>26.900894565148246</v>
      </c>
      <c r="L927" s="23">
        <f t="shared" si="99"/>
        <v>17.703944053644289</v>
      </c>
      <c r="M927" s="26">
        <f>K927*'Social Cost of Carbon'!$C$5</f>
        <v>2690.0894565148246</v>
      </c>
      <c r="N927" s="26">
        <f>L927*'Social Cost of Carbon'!$C$5</f>
        <v>1770.3944053644288</v>
      </c>
      <c r="O927" s="23">
        <f t="shared" si="100"/>
        <v>0.39901946178882702</v>
      </c>
      <c r="P927" s="23">
        <f t="shared" si="101"/>
        <v>0.26260161017012329</v>
      </c>
      <c r="Q927" s="27"/>
    </row>
    <row r="928" spans="1:17" x14ac:dyDescent="0.25">
      <c r="A928" s="24">
        <f t="shared" si="102"/>
        <v>2018</v>
      </c>
      <c r="B928" s="32">
        <v>43291</v>
      </c>
      <c r="C928" s="28">
        <f>'Bitcoin Data'!C928</f>
        <v>6329.9501950000003</v>
      </c>
      <c r="D928" s="26">
        <f>'Bitcoin Data'!K928</f>
        <v>1862.5827814569536</v>
      </c>
      <c r="E928" s="25">
        <f>'Bitcoin Data'!J928</f>
        <v>54572.665821981274</v>
      </c>
      <c r="F928" s="25">
        <f t="shared" si="98"/>
        <v>101.6461076982267</v>
      </c>
      <c r="G928" s="23">
        <f>'Emissions Factors'!$AB$39/1000</f>
        <v>0.49266147344102867</v>
      </c>
      <c r="H928" s="23">
        <f>'Emissions Factors'!$AE$39/1000</f>
        <v>0.32422903788805163</v>
      </c>
      <c r="I928" s="26">
        <f t="shared" si="103"/>
        <v>50077.121188153855</v>
      </c>
      <c r="J928" s="26">
        <f t="shared" si="104"/>
        <v>32956.619704061326</v>
      </c>
      <c r="K928" s="23">
        <f t="shared" si="99"/>
        <v>26.885849953462163</v>
      </c>
      <c r="L928" s="23">
        <f t="shared" si="99"/>
        <v>17.694042934447147</v>
      </c>
      <c r="M928" s="26">
        <f>K928*'Social Cost of Carbon'!$C$5</f>
        <v>2688.5849953462161</v>
      </c>
      <c r="N928" s="26">
        <f>L928*'Social Cost of Carbon'!$C$5</f>
        <v>1769.4042934447148</v>
      </c>
      <c r="O928" s="23">
        <f t="shared" si="100"/>
        <v>0.42474030798376861</v>
      </c>
      <c r="P928" s="23">
        <f t="shared" si="101"/>
        <v>0.27952894397847861</v>
      </c>
      <c r="Q928" s="27"/>
    </row>
    <row r="929" spans="1:17" x14ac:dyDescent="0.25">
      <c r="A929" s="24">
        <f t="shared" si="102"/>
        <v>2018</v>
      </c>
      <c r="B929" s="32">
        <v>43292</v>
      </c>
      <c r="C929" s="28">
        <f>'Bitcoin Data'!C929</f>
        <v>6394.7099609999996</v>
      </c>
      <c r="D929" s="26">
        <f>'Bitcoin Data'!K929</f>
        <v>1687.4472672728978</v>
      </c>
      <c r="E929" s="25">
        <f>'Bitcoin Data'!J929</f>
        <v>54547.486391813203</v>
      </c>
      <c r="F929" s="25">
        <f t="shared" si="98"/>
        <v>92.046006848470768</v>
      </c>
      <c r="G929" s="23">
        <f>'Emissions Factors'!$AB$39/1000</f>
        <v>0.49266147344102867</v>
      </c>
      <c r="H929" s="23">
        <f>'Emissions Factors'!$AE$39/1000</f>
        <v>0.32422903788805163</v>
      </c>
      <c r="I929" s="26">
        <f t="shared" si="103"/>
        <v>45347.521358330625</v>
      </c>
      <c r="J929" s="26">
        <f t="shared" si="104"/>
        <v>29843.988241916686</v>
      </c>
      <c r="K929" s="23">
        <f t="shared" si="99"/>
        <v>26.873445018295154</v>
      </c>
      <c r="L929" s="23">
        <f t="shared" si="99"/>
        <v>17.685879032029185</v>
      </c>
      <c r="M929" s="26">
        <f>K929*'Social Cost of Carbon'!$C$5</f>
        <v>2687.3445018295156</v>
      </c>
      <c r="N929" s="26">
        <f>L929*'Social Cost of Carbon'!$C$5</f>
        <v>1768.5879032029184</v>
      </c>
      <c r="O929" s="23">
        <f t="shared" si="100"/>
        <v>0.4202449396796834</v>
      </c>
      <c r="P929" s="23">
        <f t="shared" si="101"/>
        <v>0.27657046433523436</v>
      </c>
      <c r="Q929" s="27"/>
    </row>
    <row r="930" spans="1:17" x14ac:dyDescent="0.25">
      <c r="A930" s="24">
        <f t="shared" si="102"/>
        <v>2018</v>
      </c>
      <c r="B930" s="32">
        <v>43293</v>
      </c>
      <c r="C930" s="28">
        <f>'Bitcoin Data'!C930</f>
        <v>6228.8100590000004</v>
      </c>
      <c r="D930" s="26">
        <f>'Bitcoin Data'!K930</f>
        <v>1762.4596103005974</v>
      </c>
      <c r="E930" s="25">
        <f>'Bitcoin Data'!J930</f>
        <v>54517.737367534806</v>
      </c>
      <c r="F930" s="25">
        <f t="shared" si="98"/>
        <v>96.085310155255726</v>
      </c>
      <c r="G930" s="23">
        <f>'Emissions Factors'!$AB$39/1000</f>
        <v>0.49266147344102867</v>
      </c>
      <c r="H930" s="23">
        <f>'Emissions Factors'!$AE$39/1000</f>
        <v>0.32422903788805163</v>
      </c>
      <c r="I930" s="26">
        <f t="shared" si="103"/>
        <v>47337.530477126522</v>
      </c>
      <c r="J930" s="26">
        <f t="shared" si="104"/>
        <v>31153.647666813602</v>
      </c>
      <c r="K930" s="23">
        <f t="shared" si="99"/>
        <v>26.858788820160722</v>
      </c>
      <c r="L930" s="23">
        <f t="shared" si="99"/>
        <v>17.67623353450929</v>
      </c>
      <c r="M930" s="26">
        <f>K930*'Social Cost of Carbon'!$C$5</f>
        <v>2685.8788820160721</v>
      </c>
      <c r="N930" s="26">
        <f>L930*'Social Cost of Carbon'!$C$5</f>
        <v>1767.623353450929</v>
      </c>
      <c r="O930" s="23">
        <f t="shared" si="100"/>
        <v>0.43120256623257419</v>
      </c>
      <c r="P930" s="23">
        <f t="shared" si="101"/>
        <v>0.28378186791823778</v>
      </c>
      <c r="Q930" s="27"/>
    </row>
    <row r="931" spans="1:17" x14ac:dyDescent="0.25">
      <c r="A931" s="24">
        <f t="shared" si="102"/>
        <v>2018</v>
      </c>
      <c r="B931" s="32">
        <v>43294</v>
      </c>
      <c r="C931" s="28">
        <f>'Bitcoin Data'!C931</f>
        <v>6238.0498049999997</v>
      </c>
      <c r="D931" s="26">
        <f>'Bitcoin Data'!K931</f>
        <v>1787.4875868917577</v>
      </c>
      <c r="E931" s="25">
        <f>'Bitcoin Data'!J931</f>
        <v>54487.588342207353</v>
      </c>
      <c r="F931" s="25">
        <f t="shared" si="98"/>
        <v>97.395887801363685</v>
      </c>
      <c r="G931" s="23">
        <f>'Emissions Factors'!$AB$39/1000</f>
        <v>0.49266147344102867</v>
      </c>
      <c r="H931" s="23">
        <f>'Emissions Factors'!$AE$39/1000</f>
        <v>0.32422903788805163</v>
      </c>
      <c r="I931" s="26">
        <f t="shared" si="103"/>
        <v>47983.201591316938</v>
      </c>
      <c r="J931" s="26">
        <f t="shared" si="104"/>
        <v>31578.574996088773</v>
      </c>
      <c r="K931" s="23">
        <f t="shared" si="99"/>
        <v>26.843935556920094</v>
      </c>
      <c r="L931" s="23">
        <f t="shared" si="99"/>
        <v>17.666458345034108</v>
      </c>
      <c r="M931" s="26">
        <f>K931*'Social Cost of Carbon'!$C$5</f>
        <v>2684.3935556920096</v>
      </c>
      <c r="N931" s="26">
        <f>L931*'Social Cost of Carbon'!$C$5</f>
        <v>1766.6458345034109</v>
      </c>
      <c r="O931" s="23">
        <f t="shared" si="100"/>
        <v>0.43032576519994775</v>
      </c>
      <c r="P931" s="23">
        <f t="shared" si="101"/>
        <v>0.28320482999148017</v>
      </c>
      <c r="Q931" s="27"/>
    </row>
    <row r="932" spans="1:17" x14ac:dyDescent="0.25">
      <c r="A932" s="24">
        <f t="shared" si="102"/>
        <v>2018</v>
      </c>
      <c r="B932" s="32">
        <v>43295</v>
      </c>
      <c r="C932" s="28">
        <f>'Bitcoin Data'!C932</f>
        <v>6276.1201170000004</v>
      </c>
      <c r="D932" s="26">
        <f>'Bitcoin Data'!K932</f>
        <v>1662.5103906899419</v>
      </c>
      <c r="E932" s="25">
        <f>'Bitcoin Data'!J932</f>
        <v>54457.607247871245</v>
      </c>
      <c r="F932" s="25">
        <f t="shared" si="98"/>
        <v>90.536337901697834</v>
      </c>
      <c r="G932" s="23">
        <f>'Emissions Factors'!$AB$39/1000</f>
        <v>0.49266147344102867</v>
      </c>
      <c r="H932" s="23">
        <f>'Emissions Factors'!$AE$39/1000</f>
        <v>0.32422903788805163</v>
      </c>
      <c r="I932" s="26">
        <f t="shared" si="103"/>
        <v>44603.765630605303</v>
      </c>
      <c r="J932" s="26">
        <f t="shared" si="104"/>
        <v>29354.509731775033</v>
      </c>
      <c r="K932" s="23">
        <f t="shared" si="99"/>
        <v>26.82916502680909</v>
      </c>
      <c r="L932" s="23">
        <f t="shared" si="99"/>
        <v>17.65673760366268</v>
      </c>
      <c r="M932" s="26">
        <f>K932*'Social Cost of Carbon'!$C$5</f>
        <v>2682.9165026809092</v>
      </c>
      <c r="N932" s="26">
        <f>L932*'Social Cost of Carbon'!$C$5</f>
        <v>1765.673760366268</v>
      </c>
      <c r="O932" s="23">
        <f t="shared" si="100"/>
        <v>0.42748010756099891</v>
      </c>
      <c r="P932" s="23">
        <f t="shared" si="101"/>
        <v>0.28133205347418749</v>
      </c>
      <c r="Q932" s="27"/>
    </row>
    <row r="933" spans="1:17" x14ac:dyDescent="0.25">
      <c r="A933" s="24">
        <f t="shared" si="102"/>
        <v>2018</v>
      </c>
      <c r="B933" s="32">
        <v>43296</v>
      </c>
      <c r="C933" s="28">
        <f>'Bitcoin Data'!C933</f>
        <v>6359.6401370000003</v>
      </c>
      <c r="D933" s="26">
        <f>'Bitcoin Data'!K933</f>
        <v>1662.5103906899419</v>
      </c>
      <c r="E933" s="25">
        <f>'Bitcoin Data'!J933</f>
        <v>54428.360797242</v>
      </c>
      <c r="F933" s="25">
        <f t="shared" si="98"/>
        <v>90.487715373635922</v>
      </c>
      <c r="G933" s="23">
        <f>'Emissions Factors'!$AB$39/1000</f>
        <v>0.49266147344102867</v>
      </c>
      <c r="H933" s="23">
        <f>'Emissions Factors'!$AE$39/1000</f>
        <v>0.32422903788805163</v>
      </c>
      <c r="I933" s="26">
        <f t="shared" si="103"/>
        <v>44579.811184287901</v>
      </c>
      <c r="J933" s="26">
        <f t="shared" si="104"/>
        <v>29338.744896281834</v>
      </c>
      <c r="K933" s="23">
        <f t="shared" si="99"/>
        <v>26.814756427349167</v>
      </c>
      <c r="L933" s="23">
        <f t="shared" si="99"/>
        <v>17.647255055113522</v>
      </c>
      <c r="M933" s="26">
        <f>K933*'Social Cost of Carbon'!$C$5</f>
        <v>2681.4756427349166</v>
      </c>
      <c r="N933" s="26">
        <f>L933*'Social Cost of Carbon'!$C$5</f>
        <v>1764.7255055113521</v>
      </c>
      <c r="O933" s="23">
        <f t="shared" si="100"/>
        <v>0.42163952440237207</v>
      </c>
      <c r="P933" s="23">
        <f t="shared" si="101"/>
        <v>0.27748826466521059</v>
      </c>
      <c r="Q933" s="27"/>
    </row>
    <row r="934" spans="1:17" x14ac:dyDescent="0.25">
      <c r="A934" s="24">
        <f t="shared" si="102"/>
        <v>2018</v>
      </c>
      <c r="B934" s="32">
        <v>43297</v>
      </c>
      <c r="C934" s="28">
        <f>'Bitcoin Data'!C934</f>
        <v>6741.75</v>
      </c>
      <c r="D934" s="26">
        <f>'Bitcoin Data'!K934</f>
        <v>1500</v>
      </c>
      <c r="E934" s="25">
        <f>'Bitcoin Data'!J934</f>
        <v>54399.470050103053</v>
      </c>
      <c r="F934" s="25">
        <f t="shared" si="98"/>
        <v>81.599205075154572</v>
      </c>
      <c r="G934" s="23">
        <f>'Emissions Factors'!$AB$39/1000</f>
        <v>0.49266147344102867</v>
      </c>
      <c r="H934" s="23">
        <f>'Emissions Factors'!$AE$39/1000</f>
        <v>0.32422903788805163</v>
      </c>
      <c r="I934" s="26">
        <f t="shared" si="103"/>
        <v>40200.784603942317</v>
      </c>
      <c r="J934" s="26">
        <f t="shared" si="104"/>
        <v>26456.831753947186</v>
      </c>
      <c r="K934" s="23">
        <f t="shared" si="99"/>
        <v>26.800523069294879</v>
      </c>
      <c r="L934" s="23">
        <f t="shared" si="99"/>
        <v>17.637887835964793</v>
      </c>
      <c r="M934" s="26">
        <f>K934*'Social Cost of Carbon'!$C$5</f>
        <v>2680.0523069294877</v>
      </c>
      <c r="N934" s="26">
        <f>L934*'Social Cost of Carbon'!$C$5</f>
        <v>1763.7887835964793</v>
      </c>
      <c r="O934" s="23">
        <f t="shared" si="100"/>
        <v>0.39753065701479406</v>
      </c>
      <c r="P934" s="23">
        <f t="shared" si="101"/>
        <v>0.26162180199450874</v>
      </c>
      <c r="Q934" s="27"/>
    </row>
    <row r="935" spans="1:17" x14ac:dyDescent="0.25">
      <c r="A935" s="24">
        <f t="shared" si="102"/>
        <v>2018</v>
      </c>
      <c r="B935" s="32">
        <v>43298</v>
      </c>
      <c r="C935" s="28">
        <f>'Bitcoin Data'!C935</f>
        <v>7321.0400390000004</v>
      </c>
      <c r="D935" s="26">
        <f>'Bitcoin Data'!K935</f>
        <v>1987.4130506790327</v>
      </c>
      <c r="E935" s="25">
        <f>'Bitcoin Data'!J935</f>
        <v>52497.17823039247</v>
      </c>
      <c r="F935" s="25">
        <f t="shared" si="98"/>
        <v>104.3335771389052</v>
      </c>
      <c r="G935" s="23">
        <f>'Emissions Factors'!$AB$39/1000</f>
        <v>0.49266147344102867</v>
      </c>
      <c r="H935" s="23">
        <f>'Emissions Factors'!$AE$39/1000</f>
        <v>0.32422903788805163</v>
      </c>
      <c r="I935" s="26">
        <f t="shared" si="103"/>
        <v>51401.133842626259</v>
      </c>
      <c r="J935" s="26">
        <f t="shared" si="104"/>
        <v>33827.975335166055</v>
      </c>
      <c r="K935" s="23">
        <f t="shared" si="99"/>
        <v>25.863337178481448</v>
      </c>
      <c r="L935" s="23">
        <f t="shared" si="99"/>
        <v>17.021109589477721</v>
      </c>
      <c r="M935" s="26">
        <f>K935*'Social Cost of Carbon'!$C$5</f>
        <v>2586.3337178481447</v>
      </c>
      <c r="N935" s="26">
        <f>L935*'Social Cost of Carbon'!$C$5</f>
        <v>1702.1109589477721</v>
      </c>
      <c r="O935" s="23">
        <f t="shared" si="100"/>
        <v>0.35327408456591619</v>
      </c>
      <c r="P935" s="23">
        <f t="shared" si="101"/>
        <v>0.23249578610148783</v>
      </c>
      <c r="Q935" s="27"/>
    </row>
    <row r="936" spans="1:17" x14ac:dyDescent="0.25">
      <c r="A936" s="24">
        <f t="shared" si="102"/>
        <v>2018</v>
      </c>
      <c r="B936" s="32">
        <v>43299</v>
      </c>
      <c r="C936" s="28">
        <f>'Bitcoin Data'!C936</f>
        <v>7370.7797849999997</v>
      </c>
      <c r="D936" s="26">
        <f>'Bitcoin Data'!K936</f>
        <v>2174.9637506041568</v>
      </c>
      <c r="E936" s="25">
        <f>'Bitcoin Data'!J936</f>
        <v>52467.563655069971</v>
      </c>
      <c r="F936" s="25">
        <f t="shared" si="98"/>
        <v>114.11504903229331</v>
      </c>
      <c r="G936" s="23">
        <f>'Emissions Factors'!$AB$39/1000</f>
        <v>0.49266147344102867</v>
      </c>
      <c r="H936" s="23">
        <f>'Emissions Factors'!$AE$39/1000</f>
        <v>0.32422903788805163</v>
      </c>
      <c r="I936" s="26">
        <f t="shared" si="103"/>
        <v>56220.088198044854</v>
      </c>
      <c r="J936" s="26">
        <f t="shared" si="104"/>
        <v>36999.412556288298</v>
      </c>
      <c r="K936" s="23">
        <f t="shared" si="99"/>
        <v>25.848747218167738</v>
      </c>
      <c r="L936" s="23">
        <f t="shared" si="99"/>
        <v>17.011507684213445</v>
      </c>
      <c r="M936" s="26">
        <f>K936*'Social Cost of Carbon'!$C$5</f>
        <v>2584.8747218167737</v>
      </c>
      <c r="N936" s="26">
        <f>L936*'Social Cost of Carbon'!$C$5</f>
        <v>1701.1507684213445</v>
      </c>
      <c r="O936" s="23">
        <f t="shared" si="100"/>
        <v>0.35069216517323665</v>
      </c>
      <c r="P936" s="23">
        <f t="shared" si="101"/>
        <v>0.23079658028629391</v>
      </c>
      <c r="Q936" s="27"/>
    </row>
    <row r="937" spans="1:17" x14ac:dyDescent="0.25">
      <c r="A937" s="24">
        <f t="shared" si="102"/>
        <v>2018</v>
      </c>
      <c r="B937" s="32">
        <v>43300</v>
      </c>
      <c r="C937" s="28">
        <f>'Bitcoin Data'!C937</f>
        <v>7466.8598629999997</v>
      </c>
      <c r="D937" s="26">
        <f>'Bitcoin Data'!K937</f>
        <v>2137.5133594584968</v>
      </c>
      <c r="E937" s="25">
        <f>'Bitcoin Data'!J937</f>
        <v>52438.184241184499</v>
      </c>
      <c r="F937" s="25">
        <f t="shared" si="98"/>
        <v>112.08731936127788</v>
      </c>
      <c r="G937" s="23">
        <f>'Emissions Factors'!$AB$39/1000</f>
        <v>0.49266147344102867</v>
      </c>
      <c r="H937" s="23">
        <f>'Emissions Factors'!$AE$39/1000</f>
        <v>0.32422903788805163</v>
      </c>
      <c r="I937" s="26">
        <f t="shared" si="103"/>
        <v>55221.1039105823</v>
      </c>
      <c r="J937" s="26">
        <f t="shared" si="104"/>
        <v>36341.963715957907</v>
      </c>
      <c r="K937" s="23">
        <f t="shared" si="99"/>
        <v>25.834273112834087</v>
      </c>
      <c r="L937" s="23">
        <f t="shared" si="99"/>
        <v>17.001982025115641</v>
      </c>
      <c r="M937" s="26">
        <f>K937*'Social Cost of Carbon'!$C$5</f>
        <v>2583.4273112834085</v>
      </c>
      <c r="N937" s="26">
        <f>L937*'Social Cost of Carbon'!$C$5</f>
        <v>1700.1982025115642</v>
      </c>
      <c r="O937" s="23">
        <f t="shared" si="100"/>
        <v>0.34598577697766664</v>
      </c>
      <c r="P937" s="23">
        <f t="shared" si="101"/>
        <v>0.22769922480217361</v>
      </c>
      <c r="Q937" s="27"/>
    </row>
    <row r="938" spans="1:17" x14ac:dyDescent="0.25">
      <c r="A938" s="24">
        <f t="shared" si="102"/>
        <v>2018</v>
      </c>
      <c r="B938" s="32">
        <v>43301</v>
      </c>
      <c r="C938" s="28">
        <f>'Bitcoin Data'!C938</f>
        <v>7354.1298829999996</v>
      </c>
      <c r="D938" s="26">
        <f>'Bitcoin Data'!K938</f>
        <v>1924.9278152069294</v>
      </c>
      <c r="E938" s="25">
        <f>'Bitcoin Data'!J938</f>
        <v>52412.315274216242</v>
      </c>
      <c r="F938" s="25">
        <f t="shared" si="98"/>
        <v>100.88992353073384</v>
      </c>
      <c r="G938" s="23">
        <f>'Emissions Factors'!$AB$39/1000</f>
        <v>0.49266147344102867</v>
      </c>
      <c r="H938" s="23">
        <f>'Emissions Factors'!$AE$39/1000</f>
        <v>0.32422903788805163</v>
      </c>
      <c r="I938" s="26">
        <f t="shared" si="103"/>
        <v>49704.578382004045</v>
      </c>
      <c r="J938" s="26">
        <f t="shared" si="104"/>
        <v>32711.442838968935</v>
      </c>
      <c r="K938" s="23">
        <f t="shared" si="99"/>
        <v>25.821528469451106</v>
      </c>
      <c r="L938" s="23">
        <f t="shared" si="99"/>
        <v>16.993594554844364</v>
      </c>
      <c r="M938" s="26">
        <f>K938*'Social Cost of Carbon'!$C$5</f>
        <v>2582.1528469451105</v>
      </c>
      <c r="N938" s="26">
        <f>L938*'Social Cost of Carbon'!$C$5</f>
        <v>1699.3594554844365</v>
      </c>
      <c r="O938" s="23">
        <f t="shared" si="100"/>
        <v>0.35111602433267913</v>
      </c>
      <c r="P938" s="23">
        <f t="shared" si="101"/>
        <v>0.23107552933117492</v>
      </c>
      <c r="Q938" s="27"/>
    </row>
    <row r="939" spans="1:17" x14ac:dyDescent="0.25">
      <c r="A939" s="24">
        <f t="shared" si="102"/>
        <v>2018</v>
      </c>
      <c r="B939" s="32">
        <v>43302</v>
      </c>
      <c r="C939" s="28">
        <f>'Bitcoin Data'!C939</f>
        <v>7419.2900390000004</v>
      </c>
      <c r="D939" s="26">
        <f>'Bitcoin Data'!K939</f>
        <v>1712.4916753876892</v>
      </c>
      <c r="E939" s="25">
        <f>'Bitcoin Data'!J939</f>
        <v>52382.457550464875</v>
      </c>
      <c r="F939" s="25">
        <f t="shared" si="98"/>
        <v>89.704522491520109</v>
      </c>
      <c r="G939" s="23">
        <f>'Emissions Factors'!$AB$39/1000</f>
        <v>0.49266147344102867</v>
      </c>
      <c r="H939" s="23">
        <f>'Emissions Factors'!$AE$39/1000</f>
        <v>0.32422903788805163</v>
      </c>
      <c r="I939" s="26">
        <f t="shared" si="103"/>
        <v>44193.96222499619</v>
      </c>
      <c r="J939" s="26">
        <f t="shared" si="104"/>
        <v>29084.811021632653</v>
      </c>
      <c r="K939" s="23">
        <f t="shared" si="99"/>
        <v>25.806818719274165</v>
      </c>
      <c r="L939" s="23">
        <f t="shared" si="99"/>
        <v>16.983913813798932</v>
      </c>
      <c r="M939" s="26">
        <f>K939*'Social Cost of Carbon'!$C$5</f>
        <v>2580.6818719274165</v>
      </c>
      <c r="N939" s="26">
        <f>L939*'Social Cost of Carbon'!$C$5</f>
        <v>1698.3913813798931</v>
      </c>
      <c r="O939" s="23">
        <f t="shared" si="100"/>
        <v>0.34783407285089107</v>
      </c>
      <c r="P939" s="23">
        <f t="shared" si="101"/>
        <v>0.22891562028875861</v>
      </c>
      <c r="Q939" s="27"/>
    </row>
    <row r="940" spans="1:17" x14ac:dyDescent="0.25">
      <c r="A940" s="24">
        <f t="shared" si="102"/>
        <v>2018</v>
      </c>
      <c r="B940" s="32">
        <v>43303</v>
      </c>
      <c r="C940" s="28">
        <f>'Bitcoin Data'!C940</f>
        <v>7418.4902339999999</v>
      </c>
      <c r="D940" s="26">
        <f>'Bitcoin Data'!K940</f>
        <v>2275.0252780586452</v>
      </c>
      <c r="E940" s="25">
        <f>'Bitcoin Data'!J940</f>
        <v>52353.489347843759</v>
      </c>
      <c r="F940" s="25">
        <f t="shared" si="98"/>
        <v>119.10551166091857</v>
      </c>
      <c r="G940" s="23">
        <f>'Emissions Factors'!$AB$39/1000</f>
        <v>0.49266147344102867</v>
      </c>
      <c r="H940" s="23">
        <f>'Emissions Factors'!$AE$39/1000</f>
        <v>0.32422903788805163</v>
      </c>
      <c r="I940" s="26">
        <f t="shared" si="103"/>
        <v>58678.696869815765</v>
      </c>
      <c r="J940" s="26">
        <f t="shared" si="104"/>
        <v>38617.465452983743</v>
      </c>
      <c r="K940" s="23">
        <f t="shared" si="99"/>
        <v>25.792547201887906</v>
      </c>
      <c r="L940" s="23">
        <f t="shared" si="99"/>
        <v>16.974521481333742</v>
      </c>
      <c r="M940" s="26">
        <f>K940*'Social Cost of Carbon'!$C$5</f>
        <v>2579.2547201887905</v>
      </c>
      <c r="N940" s="26">
        <f>L940*'Social Cost of Carbon'!$C$5</f>
        <v>1697.4521481333743</v>
      </c>
      <c r="O940" s="23">
        <f t="shared" si="100"/>
        <v>0.34767919601318581</v>
      </c>
      <c r="P940" s="23">
        <f t="shared" si="101"/>
        <v>0.22881369316275552</v>
      </c>
      <c r="Q940" s="27"/>
    </row>
    <row r="941" spans="1:17" x14ac:dyDescent="0.25">
      <c r="A941" s="24">
        <f t="shared" si="102"/>
        <v>2018</v>
      </c>
      <c r="B941" s="32">
        <v>43304</v>
      </c>
      <c r="C941" s="28">
        <f>'Bitcoin Data'!C941</f>
        <v>7711.1098629999997</v>
      </c>
      <c r="D941" s="26">
        <f>'Bitcoin Data'!K941</f>
        <v>2074.9279538904898</v>
      </c>
      <c r="E941" s="25">
        <f>'Bitcoin Data'!J941</f>
        <v>52327.771186355014</v>
      </c>
      <c r="F941" s="25">
        <f t="shared" si="98"/>
        <v>108.57635519935334</v>
      </c>
      <c r="G941" s="23">
        <f>'Emissions Factors'!$AB$39/1000</f>
        <v>0.49266147344102867</v>
      </c>
      <c r="H941" s="23">
        <f>'Emissions Factors'!$AE$39/1000</f>
        <v>0.32422903788805163</v>
      </c>
      <c r="I941" s="26">
        <f t="shared" si="103"/>
        <v>53491.387133369913</v>
      </c>
      <c r="J941" s="26">
        <f t="shared" si="104"/>
        <v>35203.60718367769</v>
      </c>
      <c r="K941" s="23">
        <f t="shared" si="99"/>
        <v>25.779876854554665</v>
      </c>
      <c r="L941" s="23">
        <f t="shared" si="99"/>
        <v>16.966182906577998</v>
      </c>
      <c r="M941" s="26">
        <f>K941*'Social Cost of Carbon'!$C$5</f>
        <v>2577.9876854554664</v>
      </c>
      <c r="N941" s="26">
        <f>L941*'Social Cost of Carbon'!$C$5</f>
        <v>1696.6182906577999</v>
      </c>
      <c r="O941" s="23">
        <f t="shared" si="100"/>
        <v>0.33432122369639056</v>
      </c>
      <c r="P941" s="23">
        <f t="shared" si="101"/>
        <v>0.22002258051057416</v>
      </c>
      <c r="Q941" s="27"/>
    </row>
    <row r="942" spans="1:17" x14ac:dyDescent="0.25">
      <c r="A942" s="24">
        <f t="shared" si="102"/>
        <v>2018</v>
      </c>
      <c r="B942" s="32">
        <v>43305</v>
      </c>
      <c r="C942" s="28">
        <f>'Bitcoin Data'!C942</f>
        <v>8424.2695309999999</v>
      </c>
      <c r="D942" s="26">
        <f>'Bitcoin Data'!K942</f>
        <v>1987.4130506790327</v>
      </c>
      <c r="E942" s="25">
        <f>'Bitcoin Data'!J942</f>
        <v>52300.14069728757</v>
      </c>
      <c r="F942" s="25">
        <f t="shared" si="98"/>
        <v>103.94198217413891</v>
      </c>
      <c r="G942" s="23">
        <f>'Emissions Factors'!$AB$39/1000</f>
        <v>0.49266147344102867</v>
      </c>
      <c r="H942" s="23">
        <f>'Emissions Factors'!$AE$39/1000</f>
        <v>0.32422903788805163</v>
      </c>
      <c r="I942" s="26">
        <f t="shared" si="103"/>
        <v>51208.210090292414</v>
      </c>
      <c r="J942" s="26">
        <f t="shared" si="104"/>
        <v>33701.008876498076</v>
      </c>
      <c r="K942" s="23">
        <f t="shared" si="99"/>
        <v>25.766264377098803</v>
      </c>
      <c r="L942" s="23">
        <f t="shared" si="99"/>
        <v>16.957224299691283</v>
      </c>
      <c r="M942" s="26">
        <f>K942*'Social Cost of Carbon'!$C$5</f>
        <v>2576.6264377098805</v>
      </c>
      <c r="N942" s="26">
        <f>L942*'Social Cost of Carbon'!$C$5</f>
        <v>1695.7224299691284</v>
      </c>
      <c r="O942" s="23">
        <f t="shared" si="100"/>
        <v>0.30585754981227709</v>
      </c>
      <c r="P942" s="23">
        <f t="shared" si="101"/>
        <v>0.20129014435365986</v>
      </c>
      <c r="Q942" s="27"/>
    </row>
    <row r="943" spans="1:17" x14ac:dyDescent="0.25">
      <c r="A943" s="24">
        <f t="shared" si="102"/>
        <v>2018</v>
      </c>
      <c r="B943" s="32">
        <v>43306</v>
      </c>
      <c r="C943" s="28">
        <f>'Bitcoin Data'!C943</f>
        <v>8181.3901370000003</v>
      </c>
      <c r="D943" s="26">
        <f>'Bitcoin Data'!K943</f>
        <v>2212.389380530974</v>
      </c>
      <c r="E943" s="25">
        <f>'Bitcoin Data'!J943</f>
        <v>52272.379599816813</v>
      </c>
      <c r="F943" s="25">
        <f t="shared" si="98"/>
        <v>115.64685752171863</v>
      </c>
      <c r="G943" s="23">
        <f>'Emissions Factors'!$AB$39/1000</f>
        <v>0.49266147344102867</v>
      </c>
      <c r="H943" s="23">
        <f>'Emissions Factors'!$AE$39/1000</f>
        <v>0.32422903788805163</v>
      </c>
      <c r="I943" s="26">
        <f t="shared" si="103"/>
        <v>56974.751225474611</v>
      </c>
      <c r="J943" s="26">
        <f t="shared" si="104"/>
        <v>37496.069349043413</v>
      </c>
      <c r="K943" s="23">
        <f t="shared" si="99"/>
        <v>25.75258755391452</v>
      </c>
      <c r="L943" s="23">
        <f t="shared" si="99"/>
        <v>16.948223345767623</v>
      </c>
      <c r="M943" s="26">
        <f>K943*'Social Cost of Carbon'!$C$5</f>
        <v>2575.2587553914518</v>
      </c>
      <c r="N943" s="26">
        <f>L943*'Social Cost of Carbon'!$C$5</f>
        <v>1694.8223345767624</v>
      </c>
      <c r="O943" s="23">
        <f t="shared" si="100"/>
        <v>0.31477031559037261</v>
      </c>
      <c r="P943" s="23">
        <f t="shared" si="101"/>
        <v>0.20715578968811157</v>
      </c>
      <c r="Q943" s="27"/>
    </row>
    <row r="944" spans="1:17" x14ac:dyDescent="0.25">
      <c r="A944" s="24">
        <f t="shared" si="102"/>
        <v>2018</v>
      </c>
      <c r="B944" s="32">
        <v>43307</v>
      </c>
      <c r="C944" s="28">
        <f>'Bitcoin Data'!C944</f>
        <v>7951.580078</v>
      </c>
      <c r="D944" s="26">
        <f>'Bitcoin Data'!K944</f>
        <v>2062.5644551392229</v>
      </c>
      <c r="E944" s="25">
        <f>'Bitcoin Data'!J944</f>
        <v>52240.062087711711</v>
      </c>
      <c r="F944" s="25">
        <f t="shared" si="98"/>
        <v>107.74849519638028</v>
      </c>
      <c r="G944" s="23">
        <f>'Emissions Factors'!$AB$39/1000</f>
        <v>0.49266147344102867</v>
      </c>
      <c r="H944" s="23">
        <f>'Emissions Factors'!$AE$39/1000</f>
        <v>0.32422903788805163</v>
      </c>
      <c r="I944" s="26">
        <f t="shared" si="103"/>
        <v>53083.532404502308</v>
      </c>
      <c r="J944" s="26">
        <f t="shared" si="104"/>
        <v>34935.190931407735</v>
      </c>
      <c r="K944" s="23">
        <f t="shared" si="99"/>
        <v>25.736665960782872</v>
      </c>
      <c r="L944" s="23">
        <f t="shared" si="99"/>
        <v>16.93774506991085</v>
      </c>
      <c r="M944" s="26">
        <f>K944*'Social Cost of Carbon'!$C$5</f>
        <v>2573.6665960782871</v>
      </c>
      <c r="N944" s="26">
        <f>L944*'Social Cost of Carbon'!$C$5</f>
        <v>1693.774506991085</v>
      </c>
      <c r="O944" s="23">
        <f t="shared" si="100"/>
        <v>0.3236673177949837</v>
      </c>
      <c r="P944" s="23">
        <f t="shared" si="101"/>
        <v>0.21301106074216977</v>
      </c>
      <c r="Q944" s="27"/>
    </row>
    <row r="945" spans="1:17" x14ac:dyDescent="0.25">
      <c r="A945" s="24">
        <f t="shared" si="102"/>
        <v>2018</v>
      </c>
      <c r="B945" s="32">
        <v>43308</v>
      </c>
      <c r="C945" s="28">
        <f>'Bitcoin Data'!C945</f>
        <v>8165.0097660000001</v>
      </c>
      <c r="D945" s="26">
        <f>'Bitcoin Data'!K945</f>
        <v>2087.4405659283316</v>
      </c>
      <c r="E945" s="25">
        <f>'Bitcoin Data'!J945</f>
        <v>52215.124883917975</v>
      </c>
      <c r="F945" s="25">
        <f t="shared" si="98"/>
        <v>108.99596983770424</v>
      </c>
      <c r="G945" s="23">
        <f>'Emissions Factors'!$AB$39/1000</f>
        <v>0.49266147344102867</v>
      </c>
      <c r="H945" s="23">
        <f>'Emissions Factors'!$AE$39/1000</f>
        <v>0.32422903788805163</v>
      </c>
      <c r="I945" s="26">
        <f t="shared" si="103"/>
        <v>53698.11509937729</v>
      </c>
      <c r="J945" s="26">
        <f t="shared" si="104"/>
        <v>35339.658434153942</v>
      </c>
      <c r="K945" s="23">
        <f t="shared" si="99"/>
        <v>25.724380361218351</v>
      </c>
      <c r="L945" s="23">
        <f t="shared" si="99"/>
        <v>16.929659704317189</v>
      </c>
      <c r="M945" s="26">
        <f>K945*'Social Cost of Carbon'!$C$5</f>
        <v>2572.438036121835</v>
      </c>
      <c r="N945" s="26">
        <f>L945*'Social Cost of Carbon'!$C$5</f>
        <v>1692.9659704317189</v>
      </c>
      <c r="O945" s="23">
        <f t="shared" si="100"/>
        <v>0.31505633304123531</v>
      </c>
      <c r="P945" s="23">
        <f t="shared" si="101"/>
        <v>0.2073440227201461</v>
      </c>
      <c r="Q945" s="27"/>
    </row>
    <row r="946" spans="1:17" x14ac:dyDescent="0.25">
      <c r="A946" s="24">
        <f t="shared" si="102"/>
        <v>2018</v>
      </c>
      <c r="B946" s="32">
        <v>43309</v>
      </c>
      <c r="C946" s="28">
        <f>'Bitcoin Data'!C946</f>
        <v>8192.1503909999992</v>
      </c>
      <c r="D946" s="26">
        <f>'Bitcoin Data'!K946</f>
        <v>1812.5062934246303</v>
      </c>
      <c r="E946" s="25">
        <f>'Bitcoin Data'!J946</f>
        <v>52185.415718238648</v>
      </c>
      <c r="F946" s="25">
        <f t="shared" si="98"/>
        <v>94.586394414288179</v>
      </c>
      <c r="G946" s="23">
        <f>'Emissions Factors'!$AB$39/1000</f>
        <v>0.49266147344102867</v>
      </c>
      <c r="H946" s="23">
        <f>'Emissions Factors'!$AE$39/1000</f>
        <v>0.32422903788805163</v>
      </c>
      <c r="I946" s="26">
        <f t="shared" si="103"/>
        <v>46599.072439617499</v>
      </c>
      <c r="J946" s="26">
        <f t="shared" si="104"/>
        <v>30667.655658244439</v>
      </c>
      <c r="K946" s="23">
        <f t="shared" si="99"/>
        <v>25.709743799880069</v>
      </c>
      <c r="L946" s="23">
        <f t="shared" si="99"/>
        <v>16.920027130112526</v>
      </c>
      <c r="M946" s="26">
        <f>K946*'Social Cost of Carbon'!$C$5</f>
        <v>2570.9743799880071</v>
      </c>
      <c r="N946" s="26">
        <f>L946*'Social Cost of Carbon'!$C$5</f>
        <v>1692.0027130112526</v>
      </c>
      <c r="O946" s="23">
        <f t="shared" si="100"/>
        <v>0.31383388454544392</v>
      </c>
      <c r="P946" s="23">
        <f t="shared" si="101"/>
        <v>0.20653950821875883</v>
      </c>
      <c r="Q946" s="27"/>
    </row>
    <row r="947" spans="1:17" x14ac:dyDescent="0.25">
      <c r="A947" s="24">
        <f t="shared" si="102"/>
        <v>2018</v>
      </c>
      <c r="B947" s="32">
        <v>43310</v>
      </c>
      <c r="C947" s="28">
        <f>'Bitcoin Data'!C947</f>
        <v>8218.4599610000005</v>
      </c>
      <c r="D947" s="26">
        <f>'Bitcoin Data'!K947</f>
        <v>2124.8967064101053</v>
      </c>
      <c r="E947" s="25">
        <f>'Bitcoin Data'!J947</f>
        <v>59923.343330253825</v>
      </c>
      <c r="F947" s="25">
        <f t="shared" si="98"/>
        <v>127.3309148795383</v>
      </c>
      <c r="G947" s="23">
        <f>'Emissions Factors'!$AB$39/1000</f>
        <v>0.49266147344102867</v>
      </c>
      <c r="H947" s="23">
        <f>'Emissions Factors'!$AE$39/1000</f>
        <v>0.32422903788805163</v>
      </c>
      <c r="I947" s="26">
        <f t="shared" si="103"/>
        <v>62731.036139147538</v>
      </c>
      <c r="J947" s="26">
        <f t="shared" si="104"/>
        <v>41284.380024798098</v>
      </c>
      <c r="K947" s="23">
        <f t="shared" si="99"/>
        <v>29.521922618595486</v>
      </c>
      <c r="L947" s="23">
        <f t="shared" si="99"/>
        <v>19.428887955003592</v>
      </c>
      <c r="M947" s="26">
        <f>K947*'Social Cost of Carbon'!$C$5</f>
        <v>2952.1922618595486</v>
      </c>
      <c r="N947" s="26">
        <f>L947*'Social Cost of Carbon'!$C$5</f>
        <v>1942.8887955003593</v>
      </c>
      <c r="O947" s="23">
        <f t="shared" si="100"/>
        <v>0.35921477696173304</v>
      </c>
      <c r="P947" s="23">
        <f t="shared" si="101"/>
        <v>0.23640545853118128</v>
      </c>
      <c r="Q947" s="27"/>
    </row>
    <row r="948" spans="1:17" x14ac:dyDescent="0.25">
      <c r="A948" s="24">
        <f t="shared" si="102"/>
        <v>2018</v>
      </c>
      <c r="B948" s="32">
        <v>43311</v>
      </c>
      <c r="C948" s="28">
        <f>'Bitcoin Data'!C948</f>
        <v>8180.4799800000001</v>
      </c>
      <c r="D948" s="26">
        <f>'Bitcoin Data'!K948</f>
        <v>1675.0418760469011</v>
      </c>
      <c r="E948" s="25">
        <f>'Bitcoin Data'!J948</f>
        <v>59886.75306615352</v>
      </c>
      <c r="F948" s="25">
        <f t="shared" si="98"/>
        <v>100.3128192062873</v>
      </c>
      <c r="G948" s="23">
        <f>'Emissions Factors'!$AB$39/1000</f>
        <v>0.49266147344102867</v>
      </c>
      <c r="H948" s="23">
        <f>'Emissions Factors'!$AE$39/1000</f>
        <v>0.32422903788805163</v>
      </c>
      <c r="I948" s="26">
        <f t="shared" si="103"/>
        <v>49420.261315193027</v>
      </c>
      <c r="J948" s="26">
        <f t="shared" si="104"/>
        <v>32524.328859092599</v>
      </c>
      <c r="K948" s="23">
        <f t="shared" si="99"/>
        <v>29.503896005170233</v>
      </c>
      <c r="L948" s="23">
        <f t="shared" si="99"/>
        <v>19.417024328878281</v>
      </c>
      <c r="M948" s="26">
        <f>K948*'Social Cost of Carbon'!$C$5</f>
        <v>2950.3896005170232</v>
      </c>
      <c r="N948" s="26">
        <f>L948*'Social Cost of Carbon'!$C$5</f>
        <v>1941.7024328878281</v>
      </c>
      <c r="O948" s="23">
        <f t="shared" si="100"/>
        <v>0.36066216257851208</v>
      </c>
      <c r="P948" s="23">
        <f t="shared" si="101"/>
        <v>0.23735800804292514</v>
      </c>
      <c r="Q948" s="27"/>
    </row>
    <row r="949" spans="1:17" x14ac:dyDescent="0.25">
      <c r="A949" s="24">
        <f t="shared" si="102"/>
        <v>2018</v>
      </c>
      <c r="B949" s="32">
        <v>43312</v>
      </c>
      <c r="C949" s="28">
        <f>'Bitcoin Data'!C949</f>
        <v>7780.4399409999996</v>
      </c>
      <c r="D949" s="26">
        <f>'Bitcoin Data'!K949</f>
        <v>1837.4846876276031</v>
      </c>
      <c r="E949" s="25">
        <f>'Bitcoin Data'!J949</f>
        <v>59856.586096404688</v>
      </c>
      <c r="F949" s="25">
        <f t="shared" si="98"/>
        <v>109.98556040580689</v>
      </c>
      <c r="G949" s="23">
        <f>'Emissions Factors'!$AB$39/1000</f>
        <v>0.49266147344102867</v>
      </c>
      <c r="H949" s="23">
        <f>'Emissions Factors'!$AE$39/1000</f>
        <v>0.32422903788805163</v>
      </c>
      <c r="I949" s="26">
        <f t="shared" si="103"/>
        <v>54185.648246762088</v>
      </c>
      <c r="J949" s="26">
        <f t="shared" si="104"/>
        <v>35660.51243195295</v>
      </c>
      <c r="K949" s="23">
        <f t="shared" si="99"/>
        <v>29.489033901404525</v>
      </c>
      <c r="L949" s="23">
        <f t="shared" si="99"/>
        <v>19.407243321300619</v>
      </c>
      <c r="M949" s="26">
        <f>K949*'Social Cost of Carbon'!$C$5</f>
        <v>2948.9033901404528</v>
      </c>
      <c r="N949" s="26">
        <f>L949*'Social Cost of Carbon'!$C$5</f>
        <v>1940.7243321300618</v>
      </c>
      <c r="O949" s="23">
        <f t="shared" si="100"/>
        <v>0.37901499304696618</v>
      </c>
      <c r="P949" s="23">
        <f t="shared" si="101"/>
        <v>0.24943632324737483</v>
      </c>
      <c r="Q949" s="27"/>
    </row>
    <row r="950" spans="1:17" x14ac:dyDescent="0.25">
      <c r="A950" s="24">
        <f t="shared" si="102"/>
        <v>2018</v>
      </c>
      <c r="B950" s="32">
        <v>43313</v>
      </c>
      <c r="C950" s="28">
        <f>'Bitcoin Data'!C950</f>
        <v>7624.9101559999999</v>
      </c>
      <c r="D950" s="26">
        <f>'Bitcoin Data'!K950</f>
        <v>1875</v>
      </c>
      <c r="E950" s="25">
        <f>'Bitcoin Data'!J950</f>
        <v>59823.941592066316</v>
      </c>
      <c r="F950" s="25">
        <f t="shared" si="98"/>
        <v>112.16989048512436</v>
      </c>
      <c r="G950" s="23">
        <f>'Emissions Factors'!$AB$39/1000</f>
        <v>0.49266147344102867</v>
      </c>
      <c r="H950" s="23">
        <f>'Emissions Factors'!$AE$39/1000</f>
        <v>0.32422903788805163</v>
      </c>
      <c r="I950" s="26">
        <f t="shared" si="103"/>
        <v>55261.783522120189</v>
      </c>
      <c r="J950" s="26">
        <f t="shared" si="104"/>
        <v>36368.735671999988</v>
      </c>
      <c r="K950" s="23">
        <f t="shared" si="99"/>
        <v>29.472951211797429</v>
      </c>
      <c r="L950" s="23">
        <f t="shared" si="99"/>
        <v>19.396659025066654</v>
      </c>
      <c r="M950" s="26">
        <f>K950*'Social Cost of Carbon'!$C$5</f>
        <v>2947.2951211797431</v>
      </c>
      <c r="N950" s="26">
        <f>L950*'Social Cost of Carbon'!$C$5</f>
        <v>1939.6659025066654</v>
      </c>
      <c r="O950" s="23">
        <f t="shared" si="100"/>
        <v>0.38653506216863853</v>
      </c>
      <c r="P950" s="23">
        <f t="shared" si="101"/>
        <v>0.25438541082092003</v>
      </c>
      <c r="Q950" s="27"/>
    </row>
    <row r="951" spans="1:17" x14ac:dyDescent="0.25">
      <c r="A951" s="24">
        <f t="shared" si="102"/>
        <v>2018</v>
      </c>
      <c r="B951" s="32">
        <v>43314</v>
      </c>
      <c r="C951" s="28">
        <f>'Bitcoin Data'!C951</f>
        <v>7567.1499020000001</v>
      </c>
      <c r="D951" s="26">
        <f>'Bitcoin Data'!K951</f>
        <v>1912.4521886952823</v>
      </c>
      <c r="E951" s="25">
        <f>'Bitcoin Data'!J951</f>
        <v>59793.30794762991</v>
      </c>
      <c r="F951" s="25">
        <f t="shared" si="98"/>
        <v>114.35184265377585</v>
      </c>
      <c r="G951" s="23">
        <f>'Emissions Factors'!$AB$39/1000</f>
        <v>0.49266147344102867</v>
      </c>
      <c r="H951" s="23">
        <f>'Emissions Factors'!$AE$39/1000</f>
        <v>0.32422903788805163</v>
      </c>
      <c r="I951" s="26">
        <f t="shared" si="103"/>
        <v>56336.747292505876</v>
      </c>
      <c r="J951" s="26">
        <f t="shared" si="104"/>
        <v>37076.187924359605</v>
      </c>
      <c r="K951" s="23">
        <f t="shared" si="99"/>
        <v>29.457859195392519</v>
      </c>
      <c r="L951" s="23">
        <f t="shared" si="99"/>
        <v>19.386726708004037</v>
      </c>
      <c r="M951" s="26">
        <f>K951*'Social Cost of Carbon'!$C$5</f>
        <v>2945.7859195392521</v>
      </c>
      <c r="N951" s="26">
        <f>L951*'Social Cost of Carbon'!$C$5</f>
        <v>1938.6726708004037</v>
      </c>
      <c r="O951" s="23">
        <f t="shared" si="100"/>
        <v>0.38928605322866405</v>
      </c>
      <c r="P951" s="23">
        <f t="shared" si="101"/>
        <v>0.25619588562505047</v>
      </c>
      <c r="Q951" s="27"/>
    </row>
    <row r="952" spans="1:17" x14ac:dyDescent="0.25">
      <c r="A952" s="24">
        <f t="shared" si="102"/>
        <v>2018</v>
      </c>
      <c r="B952" s="32">
        <v>43315</v>
      </c>
      <c r="C952" s="28">
        <f>'Bitcoin Data'!C952</f>
        <v>7434.3901370000003</v>
      </c>
      <c r="D952" s="26">
        <f>'Bitcoin Data'!K952</f>
        <v>2074.9279538904898</v>
      </c>
      <c r="E952" s="25">
        <f>'Bitcoin Data'!J952</f>
        <v>59761.776956761998</v>
      </c>
      <c r="F952" s="25">
        <f t="shared" si="98"/>
        <v>124.001381581754</v>
      </c>
      <c r="G952" s="23">
        <f>'Emissions Factors'!$AB$39/1000</f>
        <v>0.49266147344102867</v>
      </c>
      <c r="H952" s="23">
        <f>'Emissions Factors'!$AE$39/1000</f>
        <v>0.32422903788805163</v>
      </c>
      <c r="I952" s="26">
        <f t="shared" si="103"/>
        <v>61090.703358790168</v>
      </c>
      <c r="J952" s="26">
        <f t="shared" si="104"/>
        <v>40204.848647041268</v>
      </c>
      <c r="K952" s="23">
        <f t="shared" si="99"/>
        <v>29.442325090972481</v>
      </c>
      <c r="L952" s="23">
        <f t="shared" si="99"/>
        <v>19.376503445171277</v>
      </c>
      <c r="M952" s="26">
        <f>K952*'Social Cost of Carbon'!$C$5</f>
        <v>2944.2325090972481</v>
      </c>
      <c r="N952" s="26">
        <f>L952*'Social Cost of Carbon'!$C$5</f>
        <v>1937.6503445171277</v>
      </c>
      <c r="O952" s="23">
        <f t="shared" si="100"/>
        <v>0.39602878714209294</v>
      </c>
      <c r="P952" s="23">
        <f t="shared" si="101"/>
        <v>0.26063339545145631</v>
      </c>
      <c r="Q952" s="27"/>
    </row>
    <row r="953" spans="1:17" x14ac:dyDescent="0.25">
      <c r="A953" s="24">
        <f t="shared" si="102"/>
        <v>2018</v>
      </c>
      <c r="B953" s="32">
        <v>43316</v>
      </c>
      <c r="C953" s="28">
        <f>'Bitcoin Data'!C953</f>
        <v>7032.8500979999999</v>
      </c>
      <c r="D953" s="26">
        <f>'Bitcoin Data'!K953</f>
        <v>2199.9511121975065</v>
      </c>
      <c r="E953" s="25">
        <f>'Bitcoin Data'!J953</f>
        <v>59728.935307415573</v>
      </c>
      <c r="F953" s="25">
        <f t="shared" si="98"/>
        <v>131.40073765992182</v>
      </c>
      <c r="G953" s="23">
        <f>'Emissions Factors'!$AB$39/1000</f>
        <v>0.49266147344102867</v>
      </c>
      <c r="H953" s="23">
        <f>'Emissions Factors'!$AE$39/1000</f>
        <v>0.32422903788805163</v>
      </c>
      <c r="I953" s="26">
        <f t="shared" si="103"/>
        <v>64736.081026775151</v>
      </c>
      <c r="J953" s="26">
        <f t="shared" si="104"/>
        <v>42603.934749256725</v>
      </c>
      <c r="K953" s="23">
        <f t="shared" si="99"/>
        <v>29.426145275615237</v>
      </c>
      <c r="L953" s="23">
        <f t="shared" si="99"/>
        <v>19.365855228801028</v>
      </c>
      <c r="M953" s="26">
        <f>K953*'Social Cost of Carbon'!$C$5</f>
        <v>2942.6145275615236</v>
      </c>
      <c r="N953" s="26">
        <f>L953*'Social Cost of Carbon'!$C$5</f>
        <v>1936.5855228801029</v>
      </c>
      <c r="O953" s="23">
        <f t="shared" si="100"/>
        <v>0.41840995991061197</v>
      </c>
      <c r="P953" s="23">
        <f t="shared" si="101"/>
        <v>0.27536283240713871</v>
      </c>
      <c r="Q953" s="27"/>
    </row>
    <row r="954" spans="1:17" x14ac:dyDescent="0.25">
      <c r="A954" s="24">
        <f t="shared" si="102"/>
        <v>2018</v>
      </c>
      <c r="B954" s="32">
        <v>43317</v>
      </c>
      <c r="C954" s="28">
        <f>'Bitcoin Data'!C954</f>
        <v>7068.4799800000001</v>
      </c>
      <c r="D954" s="26">
        <f>'Bitcoin Data'!K954</f>
        <v>2000</v>
      </c>
      <c r="E954" s="25">
        <f>'Bitcoin Data'!J954</f>
        <v>59695.531323399948</v>
      </c>
      <c r="F954" s="25">
        <f t="shared" si="98"/>
        <v>119.3910626467999</v>
      </c>
      <c r="G954" s="23">
        <f>'Emissions Factors'!$AB$39/1000</f>
        <v>0.49266147344102867</v>
      </c>
      <c r="H954" s="23">
        <f>'Emissions Factors'!$AE$39/1000</f>
        <v>0.32422903788805163</v>
      </c>
      <c r="I954" s="26">
        <f t="shared" si="103"/>
        <v>58819.376839262593</v>
      </c>
      <c r="J954" s="26">
        <f t="shared" si="104"/>
        <v>38710.049374404029</v>
      </c>
      <c r="K954" s="23">
        <f t="shared" si="99"/>
        <v>29.409688419631301</v>
      </c>
      <c r="L954" s="23">
        <f t="shared" si="99"/>
        <v>19.355024687202015</v>
      </c>
      <c r="M954" s="26">
        <f>K954*'Social Cost of Carbon'!$C$5</f>
        <v>2940.9688419631302</v>
      </c>
      <c r="N954" s="26">
        <f>L954*'Social Cost of Carbon'!$C$5</f>
        <v>1935.5024687202015</v>
      </c>
      <c r="O954" s="23">
        <f t="shared" si="100"/>
        <v>0.41606807266689466</v>
      </c>
      <c r="P954" s="23">
        <f t="shared" si="101"/>
        <v>0.27382159590133004</v>
      </c>
      <c r="Q954" s="27"/>
    </row>
    <row r="955" spans="1:17" x14ac:dyDescent="0.25">
      <c r="A955" s="24">
        <f t="shared" si="102"/>
        <v>2018</v>
      </c>
      <c r="B955" s="32">
        <v>43318</v>
      </c>
      <c r="C955" s="28">
        <f>'Bitcoin Data'!C955</f>
        <v>6951.7998049999997</v>
      </c>
      <c r="D955" s="26">
        <f>'Bitcoin Data'!K955</f>
        <v>1637.5545851528382</v>
      </c>
      <c r="E955" s="25">
        <f>'Bitcoin Data'!J955</f>
        <v>59661.483063957603</v>
      </c>
      <c r="F955" s="25">
        <f t="shared" si="98"/>
        <v>97.698935148402171</v>
      </c>
      <c r="G955" s="23">
        <f>'Emissions Factors'!$AB$39/1000</f>
        <v>0.49266147344102867</v>
      </c>
      <c r="H955" s="23">
        <f>'Emissions Factors'!$AE$39/1000</f>
        <v>0.32422903788805163</v>
      </c>
      <c r="I955" s="26">
        <f t="shared" si="103"/>
        <v>48132.501343831325</v>
      </c>
      <c r="J955" s="26">
        <f t="shared" si="104"/>
        <v>31676.831745853586</v>
      </c>
      <c r="K955" s="23">
        <f t="shared" si="99"/>
        <v>29.392914153966334</v>
      </c>
      <c r="L955" s="23">
        <f t="shared" si="99"/>
        <v>19.343985252801261</v>
      </c>
      <c r="M955" s="26">
        <f>K955*'Social Cost of Carbon'!$C$5</f>
        <v>2939.2914153966335</v>
      </c>
      <c r="N955" s="26">
        <f>L955*'Social Cost of Carbon'!$C$5</f>
        <v>1934.398525280126</v>
      </c>
      <c r="O955" s="23">
        <f t="shared" si="100"/>
        <v>0.4228101351944259</v>
      </c>
      <c r="P955" s="23">
        <f t="shared" si="101"/>
        <v>0.27825866387706288</v>
      </c>
      <c r="Q955" s="27"/>
    </row>
    <row r="956" spans="1:17" x14ac:dyDescent="0.25">
      <c r="A956" s="24">
        <f t="shared" si="102"/>
        <v>2018</v>
      </c>
      <c r="B956" s="32">
        <v>43319</v>
      </c>
      <c r="C956" s="28">
        <f>'Bitcoin Data'!C956</f>
        <v>6753.1201170000004</v>
      </c>
      <c r="D956" s="26">
        <f>'Bitcoin Data'!K956</f>
        <v>1887.5838926174499</v>
      </c>
      <c r="E956" s="25">
        <f>'Bitcoin Data'!J956</f>
        <v>59628.779301083108</v>
      </c>
      <c r="F956" s="25">
        <f t="shared" si="98"/>
        <v>112.55432334516529</v>
      </c>
      <c r="G956" s="23">
        <f>'Emissions Factors'!$AB$39/1000</f>
        <v>0.49266147344102867</v>
      </c>
      <c r="H956" s="23">
        <f>'Emissions Factors'!$AE$39/1000</f>
        <v>0.32422903788805163</v>
      </c>
      <c r="I956" s="26">
        <f t="shared" si="103"/>
        <v>55451.178781387098</v>
      </c>
      <c r="J956" s="26">
        <f t="shared" si="104"/>
        <v>36493.379968343608</v>
      </c>
      <c r="K956" s="23">
        <f t="shared" si="99"/>
        <v>29.376802269961516</v>
      </c>
      <c r="L956" s="23">
        <f t="shared" si="99"/>
        <v>19.333381743229143</v>
      </c>
      <c r="M956" s="26">
        <f>K956*'Social Cost of Carbon'!$C$5</f>
        <v>2937.6802269961518</v>
      </c>
      <c r="N956" s="26">
        <f>L956*'Social Cost of Carbon'!$C$5</f>
        <v>1933.3381743229143</v>
      </c>
      <c r="O956" s="23">
        <f t="shared" si="100"/>
        <v>0.435010806279155</v>
      </c>
      <c r="P956" s="23">
        <f t="shared" si="101"/>
        <v>0.28628813656905283</v>
      </c>
      <c r="Q956" s="27"/>
    </row>
    <row r="957" spans="1:17" x14ac:dyDescent="0.25">
      <c r="A957" s="24">
        <f t="shared" si="102"/>
        <v>2018</v>
      </c>
      <c r="B957" s="32">
        <v>43320</v>
      </c>
      <c r="C957" s="28">
        <f>'Bitcoin Data'!C957</f>
        <v>6305.7998049999997</v>
      </c>
      <c r="D957" s="26">
        <f>'Bitcoin Data'!K957</f>
        <v>1962.4945486262536</v>
      </c>
      <c r="E957" s="25">
        <f>'Bitcoin Data'!J957</f>
        <v>59599.57008952531</v>
      </c>
      <c r="F957" s="25">
        <f t="shared" si="98"/>
        <v>116.96383140116174</v>
      </c>
      <c r="G957" s="23">
        <f>'Emissions Factors'!$AB$39/1000</f>
        <v>0.49266147344102867</v>
      </c>
      <c r="H957" s="23">
        <f>'Emissions Factors'!$AE$39/1000</f>
        <v>0.32422903788805163</v>
      </c>
      <c r="I957" s="26">
        <f t="shared" si="103"/>
        <v>57623.573517404402</v>
      </c>
      <c r="J957" s="26">
        <f t="shared" si="104"/>
        <v>37923.070522898954</v>
      </c>
      <c r="K957" s="23">
        <f t="shared" si="99"/>
        <v>29.3624120167574</v>
      </c>
      <c r="L957" s="23">
        <f t="shared" si="99"/>
        <v>19.32391126866829</v>
      </c>
      <c r="M957" s="26">
        <f>K957*'Social Cost of Carbon'!$C$5</f>
        <v>2936.2412016757398</v>
      </c>
      <c r="N957" s="26">
        <f>L957*'Social Cost of Carbon'!$C$5</f>
        <v>1932.3911268668289</v>
      </c>
      <c r="O957" s="23">
        <f t="shared" si="100"/>
        <v>0.46564136072755324</v>
      </c>
      <c r="P957" s="23">
        <f t="shared" si="101"/>
        <v>0.30644663430871938</v>
      </c>
      <c r="Q957" s="27"/>
    </row>
    <row r="958" spans="1:17" x14ac:dyDescent="0.25">
      <c r="A958" s="24">
        <f t="shared" si="102"/>
        <v>2018</v>
      </c>
      <c r="B958" s="32">
        <v>43321</v>
      </c>
      <c r="C958" s="28">
        <f>'Bitcoin Data'!C958</f>
        <v>6568.2299800000001</v>
      </c>
      <c r="D958" s="26">
        <f>'Bitcoin Data'!K958</f>
        <v>1862.5827814569536</v>
      </c>
      <c r="E958" s="25">
        <f>'Bitcoin Data'!J958</f>
        <v>59564.749243602157</v>
      </c>
      <c r="F958" s="25">
        <f t="shared" si="98"/>
        <v>110.94427632293448</v>
      </c>
      <c r="G958" s="23">
        <f>'Emissions Factors'!$AB$39/1000</f>
        <v>0.49266147344102867</v>
      </c>
      <c r="H958" s="23">
        <f>'Emissions Factors'!$AE$39/1000</f>
        <v>0.32422903788805163</v>
      </c>
      <c r="I958" s="26">
        <f t="shared" si="103"/>
        <v>54657.970643105538</v>
      </c>
      <c r="J958" s="26">
        <f t="shared" si="104"/>
        <v>35971.355971371195</v>
      </c>
      <c r="K958" s="23">
        <f t="shared" si="99"/>
        <v>29.345257127498435</v>
      </c>
      <c r="L958" s="23">
        <f t="shared" si="99"/>
        <v>19.312621339296179</v>
      </c>
      <c r="M958" s="26">
        <f>K958*'Social Cost of Carbon'!$C$5</f>
        <v>2934.5257127498435</v>
      </c>
      <c r="N958" s="26">
        <f>L958*'Social Cost of Carbon'!$C$5</f>
        <v>1931.2621339296179</v>
      </c>
      <c r="O958" s="23">
        <f t="shared" si="100"/>
        <v>0.44677572522359266</v>
      </c>
      <c r="P958" s="23">
        <f t="shared" si="101"/>
        <v>0.2940308332397365</v>
      </c>
      <c r="Q958" s="27"/>
    </row>
    <row r="959" spans="1:17" x14ac:dyDescent="0.25">
      <c r="A959" s="24">
        <f t="shared" si="102"/>
        <v>2018</v>
      </c>
      <c r="B959" s="32">
        <v>43322</v>
      </c>
      <c r="C959" s="28">
        <f>'Bitcoin Data'!C959</f>
        <v>6184.7099609999996</v>
      </c>
      <c r="D959" s="26">
        <f>'Bitcoin Data'!K959</f>
        <v>2199.9511121975065</v>
      </c>
      <c r="E959" s="25">
        <f>'Bitcoin Data'!J959</f>
        <v>59536.729030120892</v>
      </c>
      <c r="F959" s="25">
        <f t="shared" si="98"/>
        <v>130.97789324641604</v>
      </c>
      <c r="G959" s="23">
        <f>'Emissions Factors'!$AB$39/1000</f>
        <v>0.49266147344102867</v>
      </c>
      <c r="H959" s="23">
        <f>'Emissions Factors'!$AE$39/1000</f>
        <v>0.32422903788805163</v>
      </c>
      <c r="I959" s="26">
        <f t="shared" si="103"/>
        <v>64527.761874981079</v>
      </c>
      <c r="J959" s="26">
        <f t="shared" si="104"/>
        <v>42466.836311889412</v>
      </c>
      <c r="K959" s="23">
        <f t="shared" si="99"/>
        <v>29.331452647838624</v>
      </c>
      <c r="L959" s="23">
        <f t="shared" si="99"/>
        <v>19.30353637243773</v>
      </c>
      <c r="M959" s="26">
        <f>K959*'Social Cost of Carbon'!$C$5</f>
        <v>2933.1452647838623</v>
      </c>
      <c r="N959" s="26">
        <f>L959*'Social Cost of Carbon'!$C$5</f>
        <v>1930.3536372437729</v>
      </c>
      <c r="O959" s="23">
        <f t="shared" si="100"/>
        <v>0.47425752917758573</v>
      </c>
      <c r="P959" s="23">
        <f t="shared" si="101"/>
        <v>0.31211708381093689</v>
      </c>
      <c r="Q959" s="27"/>
    </row>
    <row r="960" spans="1:17" x14ac:dyDescent="0.25">
      <c r="A960" s="24">
        <f t="shared" si="102"/>
        <v>2018</v>
      </c>
      <c r="B960" s="32">
        <v>43323</v>
      </c>
      <c r="C960" s="28">
        <f>'Bitcoin Data'!C960</f>
        <v>6295.7299800000001</v>
      </c>
      <c r="D960" s="26">
        <f>'Bitcoin Data'!K960</f>
        <v>2124.8967064101053</v>
      </c>
      <c r="E960" s="25">
        <f>'Bitcoin Data'!J960</f>
        <v>61990.849542376061</v>
      </c>
      <c r="F960" s="25">
        <f t="shared" si="98"/>
        <v>131.72415202015927</v>
      </c>
      <c r="G960" s="23">
        <f>'Emissions Factors'!$AB$39/1000</f>
        <v>0.49266147344102867</v>
      </c>
      <c r="H960" s="23">
        <f>'Emissions Factors'!$AE$39/1000</f>
        <v>0.32422903788805163</v>
      </c>
      <c r="I960" s="26">
        <f t="shared" si="103"/>
        <v>64895.414822021718</v>
      </c>
      <c r="J960" s="26">
        <f t="shared" si="104"/>
        <v>42708.79507611569</v>
      </c>
      <c r="K960" s="23">
        <f t="shared" si="99"/>
        <v>30.540503275408106</v>
      </c>
      <c r="L960" s="23">
        <f t="shared" si="99"/>
        <v>20.099233504987556</v>
      </c>
      <c r="M960" s="26">
        <f>K960*'Social Cost of Carbon'!$C$5</f>
        <v>3054.0503275408105</v>
      </c>
      <c r="N960" s="26">
        <f>L960*'Social Cost of Carbon'!$C$5</f>
        <v>2009.9233504987556</v>
      </c>
      <c r="O960" s="23">
        <f t="shared" si="100"/>
        <v>0.48509868390842431</v>
      </c>
      <c r="P960" s="23">
        <f t="shared" si="101"/>
        <v>0.31925183527308071</v>
      </c>
      <c r="Q960" s="27"/>
    </row>
    <row r="961" spans="1:17" x14ac:dyDescent="0.25">
      <c r="A961" s="24">
        <f t="shared" si="102"/>
        <v>2018</v>
      </c>
      <c r="B961" s="32">
        <v>43324</v>
      </c>
      <c r="C961" s="28">
        <f>'Bitcoin Data'!C961</f>
        <v>6322.6899409999996</v>
      </c>
      <c r="D961" s="26">
        <f>'Bitcoin Data'!K961</f>
        <v>1937.5672766415501</v>
      </c>
      <c r="E961" s="25">
        <f>'Bitcoin Data'!J961</f>
        <v>63866.360732983019</v>
      </c>
      <c r="F961" s="25">
        <f t="shared" si="98"/>
        <v>123.74537063441274</v>
      </c>
      <c r="G961" s="23">
        <f>'Emissions Factors'!$AB$39/1000</f>
        <v>0.49266147344102867</v>
      </c>
      <c r="H961" s="23">
        <f>'Emissions Factors'!$AE$39/1000</f>
        <v>0.32422903788805163</v>
      </c>
      <c r="I961" s="26">
        <f t="shared" si="103"/>
        <v>60964.576628255985</v>
      </c>
      <c r="J961" s="26">
        <f t="shared" si="104"/>
        <v>40121.842463895999</v>
      </c>
      <c r="K961" s="23">
        <f t="shared" si="99"/>
        <v>31.464495382027671</v>
      </c>
      <c r="L961" s="23">
        <f t="shared" si="99"/>
        <v>20.707328693866327</v>
      </c>
      <c r="M961" s="26">
        <f>K961*'Social Cost of Carbon'!$C$5</f>
        <v>3146.4495382027671</v>
      </c>
      <c r="N961" s="26">
        <f>L961*'Social Cost of Carbon'!$C$5</f>
        <v>2070.7328693866325</v>
      </c>
      <c r="O961" s="23">
        <f t="shared" si="100"/>
        <v>0.49764413051466561</v>
      </c>
      <c r="P961" s="23">
        <f t="shared" si="101"/>
        <v>0.32750821069981562</v>
      </c>
      <c r="Q961" s="27"/>
    </row>
    <row r="962" spans="1:17" x14ac:dyDescent="0.25">
      <c r="A962" s="24">
        <f t="shared" si="102"/>
        <v>2018</v>
      </c>
      <c r="B962" s="32">
        <v>43325</v>
      </c>
      <c r="C962" s="28">
        <f>'Bitcoin Data'!C962</f>
        <v>6297.5698240000002</v>
      </c>
      <c r="D962" s="26">
        <f>'Bitcoin Data'!K962</f>
        <v>1875</v>
      </c>
      <c r="E962" s="25">
        <f>'Bitcoin Data'!J962</f>
        <v>63834.27778054183</v>
      </c>
      <c r="F962" s="25">
        <f t="shared" si="98"/>
        <v>119.68927083851594</v>
      </c>
      <c r="G962" s="23">
        <f>'Emissions Factors'!$AB$39/1000</f>
        <v>0.49266147344102867</v>
      </c>
      <c r="H962" s="23">
        <f>'Emissions Factors'!$AE$39/1000</f>
        <v>0.32422903788805163</v>
      </c>
      <c r="I962" s="26">
        <f t="shared" si="103"/>
        <v>58966.292526385609</v>
      </c>
      <c r="J962" s="26">
        <f t="shared" si="104"/>
        <v>38806.737129494461</v>
      </c>
      <c r="K962" s="23">
        <f t="shared" si="99"/>
        <v>31.448689347405654</v>
      </c>
      <c r="L962" s="23">
        <f t="shared" si="99"/>
        <v>20.696926469063712</v>
      </c>
      <c r="M962" s="26">
        <f>K962*'Social Cost of Carbon'!$C$5</f>
        <v>3144.8689347405652</v>
      </c>
      <c r="N962" s="26">
        <f>L962*'Social Cost of Carbon'!$C$5</f>
        <v>2069.692646906371</v>
      </c>
      <c r="O962" s="23">
        <f t="shared" si="100"/>
        <v>0.49937817644442606</v>
      </c>
      <c r="P962" s="23">
        <f t="shared" si="101"/>
        <v>0.32864941632227485</v>
      </c>
      <c r="Q962" s="27"/>
    </row>
    <row r="963" spans="1:17" x14ac:dyDescent="0.25">
      <c r="A963" s="24">
        <f t="shared" si="102"/>
        <v>2018</v>
      </c>
      <c r="B963" s="32">
        <v>43326</v>
      </c>
      <c r="C963" s="28">
        <f>'Bitcoin Data'!C963</f>
        <v>6199.7099609999996</v>
      </c>
      <c r="D963" s="26">
        <f>'Bitcoin Data'!K963</f>
        <v>1700.0377786173026</v>
      </c>
      <c r="E963" s="25">
        <f>'Bitcoin Data'!J963</f>
        <v>63798.57781258758</v>
      </c>
      <c r="F963" s="25">
        <f t="shared" si="98"/>
        <v>108.45999250345452</v>
      </c>
      <c r="G963" s="23">
        <f>'Emissions Factors'!$AB$39/1000</f>
        <v>0.49266147344102867</v>
      </c>
      <c r="H963" s="23">
        <f>'Emissions Factors'!$AE$39/1000</f>
        <v>0.32422903788805163</v>
      </c>
      <c r="I963" s="26">
        <f t="shared" si="103"/>
        <v>53434.059716154828</v>
      </c>
      <c r="J963" s="26">
        <f t="shared" si="104"/>
        <v>35165.87901874035</v>
      </c>
      <c r="K963" s="23">
        <f t="shared" si="99"/>
        <v>31.431101348591518</v>
      </c>
      <c r="L963" s="23">
        <f t="shared" si="99"/>
        <v>20.685351502801272</v>
      </c>
      <c r="M963" s="26">
        <f>K963*'Social Cost of Carbon'!$C$5</f>
        <v>3143.1101348591519</v>
      </c>
      <c r="N963" s="26">
        <f>L963*'Social Cost of Carbon'!$C$5</f>
        <v>2068.5351502801273</v>
      </c>
      <c r="O963" s="23">
        <f t="shared" si="100"/>
        <v>0.50697696418562377</v>
      </c>
      <c r="P963" s="23">
        <f t="shared" si="101"/>
        <v>0.33365030998102968</v>
      </c>
      <c r="Q963" s="27"/>
    </row>
    <row r="964" spans="1:17" x14ac:dyDescent="0.25">
      <c r="A964" s="24">
        <f t="shared" si="102"/>
        <v>2018</v>
      </c>
      <c r="B964" s="32">
        <v>43327</v>
      </c>
      <c r="C964" s="28">
        <f>'Bitcoin Data'!C964</f>
        <v>6308.5200199999999</v>
      </c>
      <c r="D964" s="26">
        <f>'Bitcoin Data'!K964</f>
        <v>2012.5223613595704</v>
      </c>
      <c r="E964" s="25">
        <f>'Bitcoin Data'!J964</f>
        <v>63765.023303107628</v>
      </c>
      <c r="F964" s="25">
        <f t="shared" si="98"/>
        <v>128.32853527011818</v>
      </c>
      <c r="G964" s="23">
        <f>'Emissions Factors'!$AB$39/1000</f>
        <v>0.49266147344102867</v>
      </c>
      <c r="H964" s="23">
        <f>'Emissions Factors'!$AE$39/1000</f>
        <v>0.32422903788805163</v>
      </c>
      <c r="I964" s="26">
        <f t="shared" si="103"/>
        <v>63222.525270705439</v>
      </c>
      <c r="J964" s="26">
        <f t="shared" si="104"/>
        <v>41607.837524213319</v>
      </c>
      <c r="K964" s="23">
        <f t="shared" si="99"/>
        <v>31.414570334510532</v>
      </c>
      <c r="L964" s="23">
        <f t="shared" si="99"/>
        <v>20.67447215647578</v>
      </c>
      <c r="M964" s="26">
        <f>K964*'Social Cost of Carbon'!$C$5</f>
        <v>3141.4570334510531</v>
      </c>
      <c r="N964" s="26">
        <f>L964*'Social Cost of Carbon'!$C$5</f>
        <v>2067.4472156475781</v>
      </c>
      <c r="O964" s="23">
        <f t="shared" si="100"/>
        <v>0.49797052612841725</v>
      </c>
      <c r="P964" s="23">
        <f t="shared" si="101"/>
        <v>0.32772301729932185</v>
      </c>
      <c r="Q964" s="27"/>
    </row>
    <row r="965" spans="1:17" x14ac:dyDescent="0.25">
      <c r="A965" s="24">
        <f t="shared" si="102"/>
        <v>2018</v>
      </c>
      <c r="B965" s="32">
        <v>43328</v>
      </c>
      <c r="C965" s="28">
        <f>'Bitcoin Data'!C965</f>
        <v>6334.7299800000001</v>
      </c>
      <c r="D965" s="26">
        <f>'Bitcoin Data'!K965</f>
        <v>1974.9835418038181</v>
      </c>
      <c r="E965" s="25">
        <f>'Bitcoin Data'!J965</f>
        <v>63732.017529288256</v>
      </c>
      <c r="F965" s="25">
        <f t="shared" si="98"/>
        <v>125.86968570629674</v>
      </c>
      <c r="G965" s="23">
        <f>'Emissions Factors'!$AB$39/1000</f>
        <v>0.49266147344102867</v>
      </c>
      <c r="H965" s="23">
        <f>'Emissions Factors'!$AE$39/1000</f>
        <v>0.32422903788805163</v>
      </c>
      <c r="I965" s="26">
        <f t="shared" si="103"/>
        <v>62011.144821623333</v>
      </c>
      <c r="J965" s="26">
        <f t="shared" si="104"/>
        <v>40810.607095824031</v>
      </c>
      <c r="K965" s="23">
        <f t="shared" si="99"/>
        <v>31.39830966134862</v>
      </c>
      <c r="L965" s="23">
        <f t="shared" si="99"/>
        <v>20.663770726185572</v>
      </c>
      <c r="M965" s="26">
        <f>K965*'Social Cost of Carbon'!$C$5</f>
        <v>3139.8309661348621</v>
      </c>
      <c r="N965" s="26">
        <f>L965*'Social Cost of Carbon'!$C$5</f>
        <v>2066.3770726185571</v>
      </c>
      <c r="O965" s="23">
        <f t="shared" si="100"/>
        <v>0.49565348105569323</v>
      </c>
      <c r="P965" s="23">
        <f t="shared" si="101"/>
        <v>0.32619812985597174</v>
      </c>
      <c r="Q965" s="27"/>
    </row>
    <row r="966" spans="1:17" x14ac:dyDescent="0.25">
      <c r="A966" s="24">
        <f t="shared" si="102"/>
        <v>2018</v>
      </c>
      <c r="B966" s="32">
        <v>43329</v>
      </c>
      <c r="C966" s="28">
        <f>'Bitcoin Data'!C966</f>
        <v>6580.6298829999996</v>
      </c>
      <c r="D966" s="26">
        <f>'Bitcoin Data'!K966</f>
        <v>1899.9366687777074</v>
      </c>
      <c r="E966" s="25">
        <f>'Bitcoin Data'!J966</f>
        <v>63699.382689354083</v>
      </c>
      <c r="F966" s="25">
        <f t="shared" si="98"/>
        <v>121.02479295000775</v>
      </c>
      <c r="G966" s="23">
        <f>'Emissions Factors'!$AB$39/1000</f>
        <v>0.49266147344102867</v>
      </c>
      <c r="H966" s="23">
        <f>'Emissions Factors'!$AE$39/1000</f>
        <v>0.32422903788805163</v>
      </c>
      <c r="I966" s="26">
        <f t="shared" si="103"/>
        <v>59624.252817646237</v>
      </c>
      <c r="J966" s="26">
        <f t="shared" si="104"/>
        <v>39239.752178781666</v>
      </c>
      <c r="K966" s="23">
        <f t="shared" si="99"/>
        <v>31.382231733021136</v>
      </c>
      <c r="L966" s="23">
        <f t="shared" si="99"/>
        <v>20.653189563432086</v>
      </c>
      <c r="M966" s="26">
        <f>K966*'Social Cost of Carbon'!$C$5</f>
        <v>3138.2231733021135</v>
      </c>
      <c r="N966" s="26">
        <f>L966*'Social Cost of Carbon'!$C$5</f>
        <v>2065.3189563432088</v>
      </c>
      <c r="O966" s="23">
        <f t="shared" si="100"/>
        <v>0.47688796195774646</v>
      </c>
      <c r="P966" s="23">
        <f t="shared" si="101"/>
        <v>0.31384821712563238</v>
      </c>
      <c r="Q966" s="27"/>
    </row>
    <row r="967" spans="1:17" x14ac:dyDescent="0.25">
      <c r="A967" s="24">
        <f t="shared" si="102"/>
        <v>2018</v>
      </c>
      <c r="B967" s="32">
        <v>43330</v>
      </c>
      <c r="C967" s="28">
        <f>'Bitcoin Data'!C967</f>
        <v>6423.7597660000001</v>
      </c>
      <c r="D967" s="26">
        <f>'Bitcoin Data'!K967</f>
        <v>2000</v>
      </c>
      <c r="E967" s="25">
        <f>'Bitcoin Data'!J967</f>
        <v>63663.050842775621</v>
      </c>
      <c r="F967" s="25">
        <f t="shared" ref="F967:F1030" si="105">E967*D967/1000000</f>
        <v>127.32610168555124</v>
      </c>
      <c r="G967" s="23">
        <f>'Emissions Factors'!$AB$39/1000</f>
        <v>0.49266147344102867</v>
      </c>
      <c r="H967" s="23">
        <f>'Emissions Factors'!$AE$39/1000</f>
        <v>0.32422903788805163</v>
      </c>
      <c r="I967" s="26">
        <f t="shared" si="103"/>
        <v>62728.66486390592</v>
      </c>
      <c r="J967" s="26">
        <f t="shared" si="104"/>
        <v>41282.819447542504</v>
      </c>
      <c r="K967" s="23">
        <f t="shared" ref="K967:L1030" si="106">$E967*G967/1000</f>
        <v>31.36433243195296</v>
      </c>
      <c r="L967" s="23">
        <f t="shared" si="106"/>
        <v>20.641409723771257</v>
      </c>
      <c r="M967" s="26">
        <f>K967*'Social Cost of Carbon'!$C$5</f>
        <v>3136.4332431952962</v>
      </c>
      <c r="N967" s="26">
        <f>L967*'Social Cost of Carbon'!$C$5</f>
        <v>2064.1409723771258</v>
      </c>
      <c r="O967" s="23">
        <f t="shared" ref="O967:O1030" si="107">M967/$C967</f>
        <v>0.48825506517164113</v>
      </c>
      <c r="P967" s="23">
        <f t="shared" ref="P967:P1030" si="108">N967/$C967</f>
        <v>0.32132910438250123</v>
      </c>
      <c r="Q967" s="27"/>
    </row>
    <row r="968" spans="1:17" x14ac:dyDescent="0.25">
      <c r="A968" s="24">
        <f t="shared" ref="A968:A1031" si="109">YEAR(B968)</f>
        <v>2018</v>
      </c>
      <c r="B968" s="32">
        <v>43331</v>
      </c>
      <c r="C968" s="28">
        <f>'Bitcoin Data'!C968</f>
        <v>6506.0698240000002</v>
      </c>
      <c r="D968" s="26">
        <f>'Bitcoin Data'!K968</f>
        <v>1812.5062934246303</v>
      </c>
      <c r="E968" s="25">
        <f>'Bitcoin Data'!J968</f>
        <v>63628.639676361221</v>
      </c>
      <c r="F968" s="25">
        <f t="shared" si="105"/>
        <v>115.32730985545284</v>
      </c>
      <c r="G968" s="23">
        <f>'Emissions Factors'!$AB$39/1000</f>
        <v>0.49266147344102867</v>
      </c>
      <c r="H968" s="23">
        <f>'Emissions Factors'!$AE$39/1000</f>
        <v>0.32422903788805163</v>
      </c>
      <c r="I968" s="26">
        <f t="shared" ref="I968:I1031" si="110">F968*G968*1000</f>
        <v>56817.32240137746</v>
      </c>
      <c r="J968" s="26">
        <f t="shared" ref="J968:J1031" si="111">$F968*H968*1000</f>
        <v>37392.462716650691</v>
      </c>
      <c r="K968" s="23">
        <f t="shared" si="106"/>
        <v>31.347379376004419</v>
      </c>
      <c r="L968" s="23">
        <f t="shared" si="106"/>
        <v>20.63025262439211</v>
      </c>
      <c r="M968" s="26">
        <f>K968*'Social Cost of Carbon'!$C$5</f>
        <v>3134.7379376004419</v>
      </c>
      <c r="N968" s="26">
        <f>L968*'Social Cost of Carbon'!$C$5</f>
        <v>2063.025262439211</v>
      </c>
      <c r="O968" s="23">
        <f t="shared" si="107"/>
        <v>0.48181744469400301</v>
      </c>
      <c r="P968" s="23">
        <f t="shared" si="108"/>
        <v>0.3170923949861395</v>
      </c>
      <c r="Q968" s="27"/>
    </row>
    <row r="969" spans="1:17" x14ac:dyDescent="0.25">
      <c r="A969" s="24">
        <f t="shared" si="109"/>
        <v>2018</v>
      </c>
      <c r="B969" s="32">
        <v>43332</v>
      </c>
      <c r="C969" s="28">
        <f>'Bitcoin Data'!C969</f>
        <v>6308.5297849999997</v>
      </c>
      <c r="D969" s="26">
        <f>'Bitcoin Data'!K969</f>
        <v>1875</v>
      </c>
      <c r="E969" s="25">
        <f>'Bitcoin Data'!J969</f>
        <v>63594.68873889446</v>
      </c>
      <c r="F969" s="25">
        <f t="shared" si="105"/>
        <v>119.24004138542712</v>
      </c>
      <c r="G969" s="23">
        <f>'Emissions Factors'!$AB$39/1000</f>
        <v>0.49266147344102867</v>
      </c>
      <c r="H969" s="23">
        <f>'Emissions Factors'!$AE$39/1000</f>
        <v>0.32422903788805163</v>
      </c>
      <c r="I969" s="26">
        <f t="shared" si="110"/>
        <v>58744.974482113765</v>
      </c>
      <c r="J969" s="26">
        <f t="shared" si="111"/>
        <v>38661.083896128497</v>
      </c>
      <c r="K969" s="23">
        <f t="shared" si="106"/>
        <v>31.330653057127339</v>
      </c>
      <c r="L969" s="23">
        <f t="shared" si="106"/>
        <v>20.619244744601865</v>
      </c>
      <c r="M969" s="26">
        <f>K969*'Social Cost of Carbon'!$C$5</f>
        <v>3133.0653057127338</v>
      </c>
      <c r="N969" s="26">
        <f>L969*'Social Cost of Carbon'!$C$5</f>
        <v>2061.9244744601865</v>
      </c>
      <c r="O969" s="23">
        <f t="shared" si="107"/>
        <v>0.49663953607103939</v>
      </c>
      <c r="P969" s="23">
        <f t="shared" si="108"/>
        <v>0.32684706971866767</v>
      </c>
      <c r="Q969" s="27"/>
    </row>
    <row r="970" spans="1:17" x14ac:dyDescent="0.25">
      <c r="A970" s="24">
        <f t="shared" si="109"/>
        <v>2018</v>
      </c>
      <c r="B970" s="32">
        <v>43333</v>
      </c>
      <c r="C970" s="28">
        <f>'Bitcoin Data'!C970</f>
        <v>6488.7597660000001</v>
      </c>
      <c r="D970" s="26">
        <f>'Bitcoin Data'!K970</f>
        <v>1849.9486125385406</v>
      </c>
      <c r="E970" s="25">
        <f>'Bitcoin Data'!J970</f>
        <v>63562.300790305468</v>
      </c>
      <c r="F970" s="25">
        <f t="shared" si="105"/>
        <v>117.58699015678299</v>
      </c>
      <c r="G970" s="23">
        <f>'Emissions Factors'!$AB$39/1000</f>
        <v>0.49266147344102867</v>
      </c>
      <c r="H970" s="23">
        <f>'Emissions Factors'!$AE$39/1000</f>
        <v>0.32422903788805163</v>
      </c>
      <c r="I970" s="26">
        <f t="shared" si="110"/>
        <v>57930.579828136448</v>
      </c>
      <c r="J970" s="26">
        <f t="shared" si="111"/>
        <v>38125.116686685542</v>
      </c>
      <c r="K970" s="23">
        <f t="shared" si="106"/>
        <v>31.314696762653753</v>
      </c>
      <c r="L970" s="23">
        <f t="shared" si="106"/>
        <v>20.608743631191686</v>
      </c>
      <c r="M970" s="26">
        <f>K970*'Social Cost of Carbon'!$C$5</f>
        <v>3131.4696762653753</v>
      </c>
      <c r="N970" s="26">
        <f>L970*'Social Cost of Carbon'!$C$5</f>
        <v>2060.8743631191687</v>
      </c>
      <c r="O970" s="23">
        <f t="shared" si="107"/>
        <v>0.48259910817992446</v>
      </c>
      <c r="P970" s="23">
        <f t="shared" si="108"/>
        <v>0.31760682124769057</v>
      </c>
      <c r="Q970" s="27"/>
    </row>
    <row r="971" spans="1:17" x14ac:dyDescent="0.25">
      <c r="A971" s="24">
        <f t="shared" si="109"/>
        <v>2018</v>
      </c>
      <c r="B971" s="32">
        <v>43334</v>
      </c>
      <c r="C971" s="28">
        <f>'Bitcoin Data'!C971</f>
        <v>6376.7099609999996</v>
      </c>
      <c r="D971" s="26">
        <f>'Bitcoin Data'!K971</f>
        <v>2000</v>
      </c>
      <c r="E971" s="25">
        <f>'Bitcoin Data'!J971</f>
        <v>63526.40004301352</v>
      </c>
      <c r="F971" s="25">
        <f t="shared" si="105"/>
        <v>127.05280008602705</v>
      </c>
      <c r="G971" s="23">
        <f>'Emissions Factors'!$AB$39/1000</f>
        <v>0.49266147344102867</v>
      </c>
      <c r="H971" s="23">
        <f>'Emissions Factors'!$AE$39/1000</f>
        <v>0.32422903788805163</v>
      </c>
      <c r="I971" s="26">
        <f t="shared" si="110"/>
        <v>62594.019695190538</v>
      </c>
      <c r="J971" s="26">
        <f t="shared" si="111"/>
        <v>41194.207132875512</v>
      </c>
      <c r="K971" s="23">
        <f t="shared" si="106"/>
        <v>31.29700984759527</v>
      </c>
      <c r="L971" s="23">
        <f t="shared" si="106"/>
        <v>20.597103566437756</v>
      </c>
      <c r="M971" s="26">
        <f>K971*'Social Cost of Carbon'!$C$5</f>
        <v>3129.7009847595268</v>
      </c>
      <c r="N971" s="26">
        <f>L971*'Social Cost of Carbon'!$C$5</f>
        <v>2059.7103566437754</v>
      </c>
      <c r="O971" s="23">
        <f t="shared" si="107"/>
        <v>0.49080184043194669</v>
      </c>
      <c r="P971" s="23">
        <f t="shared" si="108"/>
        <v>0.32300518123624528</v>
      </c>
      <c r="Q971" s="27"/>
    </row>
    <row r="972" spans="1:17" x14ac:dyDescent="0.25">
      <c r="A972" s="24">
        <f t="shared" si="109"/>
        <v>2018</v>
      </c>
      <c r="B972" s="32">
        <v>43335</v>
      </c>
      <c r="C972" s="28">
        <f>'Bitcoin Data'!C972</f>
        <v>6534.8798829999996</v>
      </c>
      <c r="D972" s="26">
        <f>'Bitcoin Data'!K972</f>
        <v>1862.5827814569536</v>
      </c>
      <c r="E972" s="25">
        <f>'Bitcoin Data'!J972</f>
        <v>64767.772620911754</v>
      </c>
      <c r="F972" s="25">
        <f t="shared" si="105"/>
        <v>120.63533807702935</v>
      </c>
      <c r="G972" s="23">
        <f>'Emissions Factors'!$AB$39/1000</f>
        <v>0.49266147344102867</v>
      </c>
      <c r="H972" s="23">
        <f>'Emissions Factors'!$AE$39/1000</f>
        <v>0.32422903788805163</v>
      </c>
      <c r="I972" s="26">
        <f t="shared" si="110"/>
        <v>59432.383406085908</v>
      </c>
      <c r="J972" s="26">
        <f t="shared" si="111"/>
        <v>39113.479600015067</v>
      </c>
      <c r="K972" s="23">
        <f t="shared" si="106"/>
        <v>31.908586290911899</v>
      </c>
      <c r="L972" s="23">
        <f t="shared" si="106"/>
        <v>20.999592603030308</v>
      </c>
      <c r="M972" s="26">
        <f>K972*'Social Cost of Carbon'!$C$5</f>
        <v>3190.8586290911899</v>
      </c>
      <c r="N972" s="26">
        <f>L972*'Social Cost of Carbon'!$C$5</f>
        <v>2099.959260303031</v>
      </c>
      <c r="O972" s="23">
        <f t="shared" si="107"/>
        <v>0.4882811445994546</v>
      </c>
      <c r="P972" s="23">
        <f t="shared" si="108"/>
        <v>0.32134626770507557</v>
      </c>
      <c r="Q972" s="27"/>
    </row>
    <row r="973" spans="1:17" x14ac:dyDescent="0.25">
      <c r="A973" s="24">
        <f t="shared" si="109"/>
        <v>2018</v>
      </c>
      <c r="B973" s="32">
        <v>43336</v>
      </c>
      <c r="C973" s="28">
        <f>'Bitcoin Data'!C973</f>
        <v>6719.9599609999996</v>
      </c>
      <c r="D973" s="26">
        <f>'Bitcoin Data'!K973</f>
        <v>1825.0025347257426</v>
      </c>
      <c r="E973" s="25">
        <f>'Bitcoin Data'!J973</f>
        <v>65857.602700475443</v>
      </c>
      <c r="F973" s="25">
        <f t="shared" si="105"/>
        <v>120.1902918593286</v>
      </c>
      <c r="G973" s="23">
        <f>'Emissions Factors'!$AB$39/1000</f>
        <v>0.49266147344102867</v>
      </c>
      <c r="H973" s="23">
        <f>'Emissions Factors'!$AE$39/1000</f>
        <v>0.32422903788805163</v>
      </c>
      <c r="I973" s="26">
        <f t="shared" si="110"/>
        <v>59213.1262807241</v>
      </c>
      <c r="J973" s="26">
        <f t="shared" si="111"/>
        <v>38969.182693034236</v>
      </c>
      <c r="K973" s="23">
        <f t="shared" si="106"/>
        <v>32.445503583710099</v>
      </c>
      <c r="L973" s="23">
        <f t="shared" si="106"/>
        <v>21.352947161188705</v>
      </c>
      <c r="M973" s="26">
        <f>K973*'Social Cost of Carbon'!$C$5</f>
        <v>3244.5503583710101</v>
      </c>
      <c r="N973" s="26">
        <f>L973*'Social Cost of Carbon'!$C$5</f>
        <v>2135.2947161188704</v>
      </c>
      <c r="O973" s="23">
        <f t="shared" si="107"/>
        <v>0.48282287055296497</v>
      </c>
      <c r="P973" s="23">
        <f t="shared" si="108"/>
        <v>0.31775408313610198</v>
      </c>
      <c r="Q973" s="27"/>
    </row>
    <row r="974" spans="1:17" x14ac:dyDescent="0.25">
      <c r="A974" s="24">
        <f t="shared" si="109"/>
        <v>2018</v>
      </c>
      <c r="B974" s="32">
        <v>43337</v>
      </c>
      <c r="C974" s="28">
        <f>'Bitcoin Data'!C974</f>
        <v>6763.1899409999996</v>
      </c>
      <c r="D974" s="26">
        <f>'Bitcoin Data'!K974</f>
        <v>1687.4472672728978</v>
      </c>
      <c r="E974" s="25">
        <f>'Bitcoin Data'!J974</f>
        <v>69989.109283923739</v>
      </c>
      <c r="F974" s="25">
        <f t="shared" si="105"/>
        <v>118.10293120002132</v>
      </c>
      <c r="G974" s="23">
        <f>'Emissions Factors'!$AB$39/1000</f>
        <v>0.49266147344102867</v>
      </c>
      <c r="H974" s="23">
        <f>'Emissions Factors'!$AE$39/1000</f>
        <v>0.32422903788805163</v>
      </c>
      <c r="I974" s="26">
        <f t="shared" si="110"/>
        <v>58184.764102706933</v>
      </c>
      <c r="J974" s="26">
        <f t="shared" si="111"/>
        <v>38292.399754741666</v>
      </c>
      <c r="K974" s="23">
        <f t="shared" si="106"/>
        <v>34.480937704643047</v>
      </c>
      <c r="L974" s="23">
        <f t="shared" si="106"/>
        <v>22.692501565768296</v>
      </c>
      <c r="M974" s="26">
        <f>K974*'Social Cost of Carbon'!$C$5</f>
        <v>3448.0937704643047</v>
      </c>
      <c r="N974" s="26">
        <f>L974*'Social Cost of Carbon'!$C$5</f>
        <v>2269.2501565768298</v>
      </c>
      <c r="O974" s="23">
        <f t="shared" si="107"/>
        <v>0.50983246079799915</v>
      </c>
      <c r="P974" s="23">
        <f t="shared" si="108"/>
        <v>0.3355295616969321</v>
      </c>
      <c r="Q974" s="27"/>
    </row>
    <row r="975" spans="1:17" x14ac:dyDescent="0.25">
      <c r="A975" s="24">
        <f t="shared" si="109"/>
        <v>2018</v>
      </c>
      <c r="B975" s="32">
        <v>43338</v>
      </c>
      <c r="C975" s="28">
        <f>'Bitcoin Data'!C975</f>
        <v>6707.2597660000001</v>
      </c>
      <c r="D975" s="26">
        <f>'Bitcoin Data'!K975</f>
        <v>2162.4219125420473</v>
      </c>
      <c r="E975" s="25">
        <f>'Bitcoin Data'!J975</f>
        <v>56531.374137192259</v>
      </c>
      <c r="F975" s="25">
        <f t="shared" si="105"/>
        <v>122.24468218037731</v>
      </c>
      <c r="G975" s="23">
        <f>'Emissions Factors'!$AB$39/1000</f>
        <v>0.49266147344102867</v>
      </c>
      <c r="H975" s="23">
        <f>'Emissions Factors'!$AE$39/1000</f>
        <v>0.32422903788805163</v>
      </c>
      <c r="I975" s="26">
        <f t="shared" si="110"/>
        <v>60225.245243314945</v>
      </c>
      <c r="J975" s="26">
        <f t="shared" si="111"/>
        <v>39635.275690274386</v>
      </c>
      <c r="K975" s="23">
        <f t="shared" si="106"/>
        <v>27.850830078075198</v>
      </c>
      <c r="L975" s="23">
        <f t="shared" si="106"/>
        <v>18.329113046991331</v>
      </c>
      <c r="M975" s="26">
        <f>K975*'Social Cost of Carbon'!$C$5</f>
        <v>2785.0830078075196</v>
      </c>
      <c r="N975" s="26">
        <f>L975*'Social Cost of Carbon'!$C$5</f>
        <v>1832.9113046991331</v>
      </c>
      <c r="O975" s="23">
        <f t="shared" si="107"/>
        <v>0.41523410527880239</v>
      </c>
      <c r="P975" s="23">
        <f t="shared" si="108"/>
        <v>0.27327274753699066</v>
      </c>
      <c r="Q975" s="27"/>
    </row>
    <row r="976" spans="1:17" x14ac:dyDescent="0.25">
      <c r="A976" s="24">
        <f t="shared" si="109"/>
        <v>2018</v>
      </c>
      <c r="B976" s="32">
        <v>43339</v>
      </c>
      <c r="C976" s="28">
        <f>'Bitcoin Data'!C976</f>
        <v>6884.6401370000003</v>
      </c>
      <c r="D976" s="26">
        <f>'Bitcoin Data'!K976</f>
        <v>2312.4357656731759</v>
      </c>
      <c r="E976" s="25">
        <f>'Bitcoin Data'!J976</f>
        <v>55026.696324735836</v>
      </c>
      <c r="F976" s="25">
        <f t="shared" si="105"/>
        <v>127.24570064815585</v>
      </c>
      <c r="G976" s="23">
        <f>'Emissions Factors'!$AB$39/1000</f>
        <v>0.49266147344102867</v>
      </c>
      <c r="H976" s="23">
        <f>'Emissions Factors'!$AE$39/1000</f>
        <v>0.32422903788805163</v>
      </c>
      <c r="I976" s="26">
        <f t="shared" si="110"/>
        <v>62689.054370356513</v>
      </c>
      <c r="J976" s="26">
        <f t="shared" si="111"/>
        <v>41256.751096542605</v>
      </c>
      <c r="K976" s="23">
        <f t="shared" si="106"/>
        <v>27.109533289936394</v>
      </c>
      <c r="L976" s="23">
        <f t="shared" si="106"/>
        <v>17.841252807527084</v>
      </c>
      <c r="M976" s="26">
        <f>K976*'Social Cost of Carbon'!$C$5</f>
        <v>2710.9533289936394</v>
      </c>
      <c r="N976" s="26">
        <f>L976*'Social Cost of Carbon'!$C$5</f>
        <v>1784.1252807527085</v>
      </c>
      <c r="O976" s="23">
        <f t="shared" si="107"/>
        <v>0.39376834156141444</v>
      </c>
      <c r="P976" s="23">
        <f t="shared" si="108"/>
        <v>0.25914575711289767</v>
      </c>
      <c r="Q976" s="27"/>
    </row>
    <row r="977" spans="1:17" x14ac:dyDescent="0.25">
      <c r="A977" s="24">
        <f t="shared" si="109"/>
        <v>2018</v>
      </c>
      <c r="B977" s="32">
        <v>43340</v>
      </c>
      <c r="C977" s="28">
        <f>'Bitcoin Data'!C977</f>
        <v>7096.2797849999997</v>
      </c>
      <c r="D977" s="26">
        <f>'Bitcoin Data'!K977</f>
        <v>1912.4521886952823</v>
      </c>
      <c r="E977" s="25">
        <f>'Bitcoin Data'!J977</f>
        <v>67273.681412429185</v>
      </c>
      <c r="F977" s="25">
        <f t="shared" si="105"/>
        <v>128.65769925878934</v>
      </c>
      <c r="G977" s="23">
        <f>'Emissions Factors'!$AB$39/1000</f>
        <v>0.49266147344102867</v>
      </c>
      <c r="H977" s="23">
        <f>'Emissions Factors'!$AE$39/1000</f>
        <v>0.32422903788805163</v>
      </c>
      <c r="I977" s="26">
        <f t="shared" si="110"/>
        <v>63384.691686367893</v>
      </c>
      <c r="J977" s="26">
        <f t="shared" si="111"/>
        <v>41714.562047567561</v>
      </c>
      <c r="K977" s="23">
        <f t="shared" si="106"/>
        <v>33.143151008449706</v>
      </c>
      <c r="L977" s="23">
        <f t="shared" si="106"/>
        <v>21.812080999539216</v>
      </c>
      <c r="M977" s="26">
        <f>K977*'Social Cost of Carbon'!$C$5</f>
        <v>3314.3151008449704</v>
      </c>
      <c r="N977" s="26">
        <f>L977*'Social Cost of Carbon'!$C$5</f>
        <v>2181.2080999539216</v>
      </c>
      <c r="O977" s="23">
        <f t="shared" si="107"/>
        <v>0.46704966563617117</v>
      </c>
      <c r="P977" s="23">
        <f t="shared" si="108"/>
        <v>0.30737346413039179</v>
      </c>
      <c r="Q977" s="27"/>
    </row>
    <row r="978" spans="1:17" x14ac:dyDescent="0.25">
      <c r="A978" s="24">
        <f t="shared" si="109"/>
        <v>2018</v>
      </c>
      <c r="B978" s="32">
        <v>43341</v>
      </c>
      <c r="C978" s="28">
        <f>'Bitcoin Data'!C978</f>
        <v>7047.1601559999999</v>
      </c>
      <c r="D978" s="26">
        <f>'Bitcoin Data'!K978</f>
        <v>1737.4517374517375</v>
      </c>
      <c r="E978" s="25">
        <f>'Bitcoin Data'!J978</f>
        <v>73122.08733989863</v>
      </c>
      <c r="F978" s="25">
        <f t="shared" si="105"/>
        <v>127.04609769480456</v>
      </c>
      <c r="G978" s="23">
        <f>'Emissions Factors'!$AB$39/1000</f>
        <v>0.49266147344102867</v>
      </c>
      <c r="H978" s="23">
        <f>'Emissions Factors'!$AE$39/1000</f>
        <v>0.32422903788805163</v>
      </c>
      <c r="I978" s="26">
        <f t="shared" si="110"/>
        <v>62590.717685255295</v>
      </c>
      <c r="J978" s="26">
        <f t="shared" si="111"/>
        <v>41192.034023017899</v>
      </c>
      <c r="K978" s="23">
        <f t="shared" si="106"/>
        <v>36.024435289958049</v>
      </c>
      <c r="L978" s="23">
        <f t="shared" si="106"/>
        <v>23.708304026581413</v>
      </c>
      <c r="M978" s="26">
        <f>K978*'Social Cost of Carbon'!$C$5</f>
        <v>3602.4435289958051</v>
      </c>
      <c r="N978" s="26">
        <f>L978*'Social Cost of Carbon'!$C$5</f>
        <v>2370.8304026581413</v>
      </c>
      <c r="O978" s="23">
        <f t="shared" si="107"/>
        <v>0.51119081293032065</v>
      </c>
      <c r="P978" s="23">
        <f t="shared" si="108"/>
        <v>0.33642351673242454</v>
      </c>
      <c r="Q978" s="27"/>
    </row>
    <row r="979" spans="1:17" x14ac:dyDescent="0.25">
      <c r="A979" s="24">
        <f t="shared" si="109"/>
        <v>2018</v>
      </c>
      <c r="B979" s="32">
        <v>43342</v>
      </c>
      <c r="C979" s="28">
        <f>'Bitcoin Data'!C979</f>
        <v>6978.2299800000001</v>
      </c>
      <c r="D979" s="26">
        <f>'Bitcoin Data'!K979</f>
        <v>1924.9278152069294</v>
      </c>
      <c r="E979" s="25">
        <f>'Bitcoin Data'!J979</f>
        <v>66736.314267204871</v>
      </c>
      <c r="F979" s="25">
        <f t="shared" si="105"/>
        <v>128.4625876173337</v>
      </c>
      <c r="G979" s="23">
        <f>'Emissions Factors'!$AB$39/1000</f>
        <v>0.49266147344102867</v>
      </c>
      <c r="H979" s="23">
        <f>'Emissions Factors'!$AE$39/1000</f>
        <v>0.32422903788805163</v>
      </c>
      <c r="I979" s="26">
        <f t="shared" si="110"/>
        <v>63288.567697602863</v>
      </c>
      <c r="J979" s="26">
        <f t="shared" si="111"/>
        <v>41651.301187777637</v>
      </c>
      <c r="K979" s="23">
        <f t="shared" si="106"/>
        <v>32.878410918904692</v>
      </c>
      <c r="L979" s="23">
        <f t="shared" si="106"/>
        <v>21.63785096705049</v>
      </c>
      <c r="M979" s="26">
        <f>K979*'Social Cost of Carbon'!$C$5</f>
        <v>3287.8410918904692</v>
      </c>
      <c r="N979" s="26">
        <f>L979*'Social Cost of Carbon'!$C$5</f>
        <v>2163.785096705049</v>
      </c>
      <c r="O979" s="23">
        <f t="shared" si="107"/>
        <v>0.47115688381059478</v>
      </c>
      <c r="P979" s="23">
        <f t="shared" si="108"/>
        <v>0.31007649545896004</v>
      </c>
      <c r="Q979" s="27"/>
    </row>
    <row r="980" spans="1:17" x14ac:dyDescent="0.25">
      <c r="A980" s="24">
        <f t="shared" si="109"/>
        <v>2018</v>
      </c>
      <c r="B980" s="32">
        <v>43343</v>
      </c>
      <c r="C980" s="28">
        <f>'Bitcoin Data'!C980</f>
        <v>7037.580078</v>
      </c>
      <c r="D980" s="26">
        <f>'Bitcoin Data'!K980</f>
        <v>1937.5672766415501</v>
      </c>
      <c r="E980" s="25">
        <f>'Bitcoin Data'!J980</f>
        <v>67113.301087295433</v>
      </c>
      <c r="F980" s="25">
        <f t="shared" si="105"/>
        <v>130.03653601413538</v>
      </c>
      <c r="G980" s="23">
        <f>'Emissions Factors'!$AB$39/1000</f>
        <v>0.49266147344102867</v>
      </c>
      <c r="H980" s="23">
        <f>'Emissions Factors'!$AE$39/1000</f>
        <v>0.32422903788805163</v>
      </c>
      <c r="I980" s="26">
        <f t="shared" si="110"/>
        <v>64063.99143389133</v>
      </c>
      <c r="J980" s="26">
        <f t="shared" si="111"/>
        <v>42161.620962158093</v>
      </c>
      <c r="K980" s="23">
        <f t="shared" si="106"/>
        <v>33.06413780115836</v>
      </c>
      <c r="L980" s="23">
        <f t="shared" si="106"/>
        <v>21.760081041024929</v>
      </c>
      <c r="M980" s="26">
        <f>K980*'Social Cost of Carbon'!$C$5</f>
        <v>3306.4137801158358</v>
      </c>
      <c r="N980" s="26">
        <f>L980*'Social Cost of Carbon'!$C$5</f>
        <v>2176.0081041024928</v>
      </c>
      <c r="O980" s="23">
        <f t="shared" si="107"/>
        <v>0.46982254460619666</v>
      </c>
      <c r="P980" s="23">
        <f t="shared" si="108"/>
        <v>0.30919834374671717</v>
      </c>
      <c r="Q980" s="27"/>
    </row>
    <row r="981" spans="1:17" x14ac:dyDescent="0.25">
      <c r="A981" s="24">
        <f t="shared" si="109"/>
        <v>2018</v>
      </c>
      <c r="B981" s="32">
        <v>43344</v>
      </c>
      <c r="C981" s="28">
        <f>'Bitcoin Data'!C981</f>
        <v>7193.25</v>
      </c>
      <c r="D981" s="26">
        <f>'Bitcoin Data'!K981</f>
        <v>1887.5838926174499</v>
      </c>
      <c r="E981" s="25">
        <f>'Bitcoin Data'!J981</f>
        <v>69860.467188675146</v>
      </c>
      <c r="F981" s="25">
        <f t="shared" si="105"/>
        <v>131.86749259607308</v>
      </c>
      <c r="G981" s="23">
        <f>'Emissions Factors'!$AB$39/1000</f>
        <v>0.49266147344102867</v>
      </c>
      <c r="H981" s="23">
        <f>'Emissions Factors'!$AE$39/1000</f>
        <v>0.32422903788805163</v>
      </c>
      <c r="I981" s="26">
        <f t="shared" si="110"/>
        <v>64966.033201355305</v>
      </c>
      <c r="J981" s="26">
        <f t="shared" si="111"/>
        <v>42755.270253134549</v>
      </c>
      <c r="K981" s="23">
        <f t="shared" si="106"/>
        <v>34.41756070045134</v>
      </c>
      <c r="L981" s="23">
        <f t="shared" si="106"/>
        <v>22.65079206299394</v>
      </c>
      <c r="M981" s="26">
        <f>K981*'Social Cost of Carbon'!$C$5</f>
        <v>3441.756070045134</v>
      </c>
      <c r="N981" s="26">
        <f>L981*'Social Cost of Carbon'!$C$5</f>
        <v>2265.0792062993942</v>
      </c>
      <c r="O981" s="23">
        <f t="shared" si="107"/>
        <v>0.47847024224726431</v>
      </c>
      <c r="P981" s="23">
        <f t="shared" si="108"/>
        <v>0.31488954315495699</v>
      </c>
      <c r="Q981" s="27"/>
    </row>
    <row r="982" spans="1:17" x14ac:dyDescent="0.25">
      <c r="A982" s="24">
        <f t="shared" si="109"/>
        <v>2018</v>
      </c>
      <c r="B982" s="32">
        <v>43345</v>
      </c>
      <c r="C982" s="28">
        <f>'Bitcoin Data'!C982</f>
        <v>7272.7202150000003</v>
      </c>
      <c r="D982" s="26">
        <f>'Bitcoin Data'!K982</f>
        <v>1800</v>
      </c>
      <c r="E982" s="25">
        <f>'Bitcoin Data'!J982</f>
        <v>71307.409261406254</v>
      </c>
      <c r="F982" s="25">
        <f t="shared" si="105"/>
        <v>128.35333667053126</v>
      </c>
      <c r="G982" s="23">
        <f>'Emissions Factors'!$AB$39/1000</f>
        <v>0.49266147344102867</v>
      </c>
      <c r="H982" s="23">
        <f>'Emissions Factors'!$AE$39/1000</f>
        <v>0.32422903788805163</v>
      </c>
      <c r="I982" s="26">
        <f t="shared" si="110"/>
        <v>63234.743965176349</v>
      </c>
      <c r="J982" s="26">
        <f t="shared" si="111"/>
        <v>41615.87885840753</v>
      </c>
      <c r="K982" s="23">
        <f t="shared" si="106"/>
        <v>35.130413313986857</v>
      </c>
      <c r="L982" s="23">
        <f t="shared" si="106"/>
        <v>23.119932699115292</v>
      </c>
      <c r="M982" s="26">
        <f>K982*'Social Cost of Carbon'!$C$5</f>
        <v>3513.0413313986855</v>
      </c>
      <c r="N982" s="26">
        <f>L982*'Social Cost of Carbon'!$C$5</f>
        <v>2311.9932699115293</v>
      </c>
      <c r="O982" s="23">
        <f t="shared" si="107"/>
        <v>0.48304365183099313</v>
      </c>
      <c r="P982" s="23">
        <f t="shared" si="108"/>
        <v>0.31789938311431787</v>
      </c>
      <c r="Q982" s="27"/>
    </row>
    <row r="983" spans="1:17" x14ac:dyDescent="0.25">
      <c r="A983" s="24">
        <f t="shared" si="109"/>
        <v>2018</v>
      </c>
      <c r="B983" s="32">
        <v>43346</v>
      </c>
      <c r="C983" s="28">
        <f>'Bitcoin Data'!C983</f>
        <v>7260.0600590000004</v>
      </c>
      <c r="D983" s="26">
        <f>'Bitcoin Data'!K983</f>
        <v>1800</v>
      </c>
      <c r="E983" s="25">
        <f>'Bitcoin Data'!J983</f>
        <v>68566.029761288431</v>
      </c>
      <c r="F983" s="25">
        <f t="shared" si="105"/>
        <v>123.41885357031917</v>
      </c>
      <c r="G983" s="23">
        <f>'Emissions Factors'!$AB$39/1000</f>
        <v>0.49266147344102867</v>
      </c>
      <c r="H983" s="23">
        <f>'Emissions Factors'!$AE$39/1000</f>
        <v>0.32422903788805163</v>
      </c>
      <c r="I983" s="26">
        <f t="shared" si="110"/>
        <v>60803.71425035601</v>
      </c>
      <c r="J983" s="26">
        <f t="shared" si="111"/>
        <v>40015.976150350907</v>
      </c>
      <c r="K983" s="23">
        <f t="shared" si="106"/>
        <v>33.779841250197777</v>
      </c>
      <c r="L983" s="23">
        <f t="shared" si="106"/>
        <v>22.231097861306061</v>
      </c>
      <c r="M983" s="26">
        <f>K983*'Social Cost of Carbon'!$C$5</f>
        <v>3377.9841250197778</v>
      </c>
      <c r="N983" s="26">
        <f>L983*'Social Cost of Carbon'!$C$5</f>
        <v>2223.1097861306062</v>
      </c>
      <c r="O983" s="23">
        <f t="shared" si="107"/>
        <v>0.46528322046485399</v>
      </c>
      <c r="P983" s="23">
        <f t="shared" si="108"/>
        <v>0.30621093600661164</v>
      </c>
      <c r="Q983" s="27"/>
    </row>
    <row r="984" spans="1:17" x14ac:dyDescent="0.25">
      <c r="A984" s="24">
        <f t="shared" si="109"/>
        <v>2018</v>
      </c>
      <c r="B984" s="32">
        <v>43347</v>
      </c>
      <c r="C984" s="28">
        <f>'Bitcoin Data'!C984</f>
        <v>7361.6601559999999</v>
      </c>
      <c r="D984" s="26">
        <f>'Bitcoin Data'!K984</f>
        <v>1574.9409397147608</v>
      </c>
      <c r="E984" s="25">
        <f>'Bitcoin Data'!J984</f>
        <v>76288.66958293799</v>
      </c>
      <c r="F984" s="25">
        <f t="shared" si="105"/>
        <v>120.15014896254125</v>
      </c>
      <c r="G984" s="23">
        <f>'Emissions Factors'!$AB$39/1000</f>
        <v>0.49266147344102867</v>
      </c>
      <c r="H984" s="23">
        <f>'Emissions Factors'!$AE$39/1000</f>
        <v>0.32422903788805163</v>
      </c>
      <c r="I984" s="26">
        <f t="shared" si="110"/>
        <v>59193.349422044652</v>
      </c>
      <c r="J984" s="26">
        <f t="shared" si="111"/>
        <v>38956.167200230841</v>
      </c>
      <c r="K984" s="23">
        <f t="shared" si="106"/>
        <v>37.584488363586019</v>
      </c>
      <c r="L984" s="23">
        <f t="shared" si="106"/>
        <v>24.735001940635456</v>
      </c>
      <c r="M984" s="26">
        <f>K984*'Social Cost of Carbon'!$C$5</f>
        <v>3758.448836358602</v>
      </c>
      <c r="N984" s="26">
        <f>L984*'Social Cost of Carbon'!$C$5</f>
        <v>2473.5001940635457</v>
      </c>
      <c r="O984" s="23">
        <f t="shared" si="107"/>
        <v>0.51054364867622148</v>
      </c>
      <c r="P984" s="23">
        <f t="shared" si="108"/>
        <v>0.33599760674194667</v>
      </c>
      <c r="Q984" s="27"/>
    </row>
    <row r="985" spans="1:17" x14ac:dyDescent="0.25">
      <c r="A985" s="24">
        <f t="shared" si="109"/>
        <v>2018</v>
      </c>
      <c r="B985" s="32">
        <v>43348</v>
      </c>
      <c r="C985" s="28">
        <f>'Bitcoin Data'!C985</f>
        <v>6792.830078</v>
      </c>
      <c r="D985" s="26">
        <f>'Bitcoin Data'!K985</f>
        <v>1650.0137501145844</v>
      </c>
      <c r="E985" s="25">
        <f>'Bitcoin Data'!J985</f>
        <v>72275.646509012877</v>
      </c>
      <c r="F985" s="25">
        <f t="shared" si="105"/>
        <v>119.25581053829241</v>
      </c>
      <c r="G985" s="23">
        <f>'Emissions Factors'!$AB$39/1000</f>
        <v>0.49266147344102867</v>
      </c>
      <c r="H985" s="23">
        <f>'Emissions Factors'!$AE$39/1000</f>
        <v>0.32422903788805163</v>
      </c>
      <c r="I985" s="26">
        <f t="shared" si="110"/>
        <v>58752.743336199295</v>
      </c>
      <c r="J985" s="26">
        <f t="shared" si="111"/>
        <v>38666.196713390316</v>
      </c>
      <c r="K985" s="23">
        <f t="shared" si="106"/>
        <v>35.607426503033224</v>
      </c>
      <c r="L985" s="23">
        <f t="shared" si="106"/>
        <v>23.433863330354161</v>
      </c>
      <c r="M985" s="26">
        <f>K985*'Social Cost of Carbon'!$C$5</f>
        <v>3560.7426503033225</v>
      </c>
      <c r="N985" s="26">
        <f>L985*'Social Cost of Carbon'!$C$5</f>
        <v>2343.3863330354161</v>
      </c>
      <c r="O985" s="23">
        <f t="shared" si="107"/>
        <v>0.52419133253981021</v>
      </c>
      <c r="P985" s="23">
        <f t="shared" si="108"/>
        <v>0.34497938357459618</v>
      </c>
      <c r="Q985" s="27"/>
    </row>
    <row r="986" spans="1:17" x14ac:dyDescent="0.25">
      <c r="A986" s="24">
        <f t="shared" si="109"/>
        <v>2018</v>
      </c>
      <c r="B986" s="32">
        <v>43349</v>
      </c>
      <c r="C986" s="28">
        <f>'Bitcoin Data'!C986</f>
        <v>6529.169922</v>
      </c>
      <c r="D986" s="26">
        <f>'Bitcoin Data'!K986</f>
        <v>1875</v>
      </c>
      <c r="E986" s="25">
        <f>'Bitcoin Data'!J986</f>
        <v>63316.181709617609</v>
      </c>
      <c r="F986" s="25">
        <f t="shared" si="105"/>
        <v>118.71784070553301</v>
      </c>
      <c r="G986" s="23">
        <f>'Emissions Factors'!$AB$39/1000</f>
        <v>0.49266147344102867</v>
      </c>
      <c r="H986" s="23">
        <f>'Emissions Factors'!$AE$39/1000</f>
        <v>0.32422903788805163</v>
      </c>
      <c r="I986" s="26">
        <f t="shared" si="110"/>
        <v>58487.706325725223</v>
      </c>
      <c r="J986" s="26">
        <f t="shared" si="111"/>
        <v>38491.771272101942</v>
      </c>
      <c r="K986" s="23">
        <f t="shared" si="106"/>
        <v>31.193443373720122</v>
      </c>
      <c r="L986" s="23">
        <f t="shared" si="106"/>
        <v>20.528944678454369</v>
      </c>
      <c r="M986" s="26">
        <f>K986*'Social Cost of Carbon'!$C$5</f>
        <v>3119.344337372012</v>
      </c>
      <c r="N986" s="26">
        <f>L986*'Social Cost of Carbon'!$C$5</f>
        <v>2052.8944678454368</v>
      </c>
      <c r="O986" s="23">
        <f t="shared" si="107"/>
        <v>0.47775511659780817</v>
      </c>
      <c r="P986" s="23">
        <f t="shared" si="108"/>
        <v>0.31441890659457655</v>
      </c>
      <c r="Q986" s="27"/>
    </row>
    <row r="987" spans="1:17" x14ac:dyDescent="0.25">
      <c r="A987" s="24">
        <f t="shared" si="109"/>
        <v>2018</v>
      </c>
      <c r="B987" s="32">
        <v>43350</v>
      </c>
      <c r="C987" s="28">
        <f>'Bitcoin Data'!C987</f>
        <v>6467.0698240000002</v>
      </c>
      <c r="D987" s="26">
        <f>'Bitcoin Data'!K987</f>
        <v>1899.9366687777074</v>
      </c>
      <c r="E987" s="25">
        <f>'Bitcoin Data'!J987</f>
        <v>62608.166327656661</v>
      </c>
      <c r="F987" s="25">
        <f t="shared" si="105"/>
        <v>118.95155097084861</v>
      </c>
      <c r="G987" s="23">
        <f>'Emissions Factors'!$AB$39/1000</f>
        <v>0.49266147344102867</v>
      </c>
      <c r="H987" s="23">
        <f>'Emissions Factors'!$AE$39/1000</f>
        <v>0.32422903788805163</v>
      </c>
      <c r="I987" s="26">
        <f t="shared" si="110"/>
        <v>58602.846369393905</v>
      </c>
      <c r="J987" s="26">
        <f t="shared" si="111"/>
        <v>38567.546926569783</v>
      </c>
      <c r="K987" s="23">
        <f t="shared" si="106"/>
        <v>30.844631472424329</v>
      </c>
      <c r="L987" s="23">
        <f t="shared" si="106"/>
        <v>20.299385532351231</v>
      </c>
      <c r="M987" s="26">
        <f>K987*'Social Cost of Carbon'!$C$5</f>
        <v>3084.463147242433</v>
      </c>
      <c r="N987" s="26">
        <f>L987*'Social Cost of Carbon'!$C$5</f>
        <v>2029.938553235123</v>
      </c>
      <c r="O987" s="23">
        <f t="shared" si="107"/>
        <v>0.4769491023269386</v>
      </c>
      <c r="P987" s="23">
        <f t="shared" si="108"/>
        <v>0.31388845466022341</v>
      </c>
      <c r="Q987" s="27"/>
    </row>
    <row r="988" spans="1:17" x14ac:dyDescent="0.25">
      <c r="A988" s="24">
        <f t="shared" si="109"/>
        <v>2018</v>
      </c>
      <c r="B988" s="32">
        <v>43351</v>
      </c>
      <c r="C988" s="28">
        <f>'Bitcoin Data'!C988</f>
        <v>6225.9799800000001</v>
      </c>
      <c r="D988" s="26">
        <f>'Bitcoin Data'!K988</f>
        <v>1875</v>
      </c>
      <c r="E988" s="25">
        <f>'Bitcoin Data'!J988</f>
        <v>63754.575368560552</v>
      </c>
      <c r="F988" s="25">
        <f t="shared" si="105"/>
        <v>119.53982881605104</v>
      </c>
      <c r="G988" s="23">
        <f>'Emissions Factors'!$AB$39/1000</f>
        <v>0.49266147344102867</v>
      </c>
      <c r="H988" s="23">
        <f>'Emissions Factors'!$AE$39/1000</f>
        <v>0.32422903788805163</v>
      </c>
      <c r="I988" s="26">
        <f t="shared" si="110"/>
        <v>58892.668199404041</v>
      </c>
      <c r="J988" s="26">
        <f t="shared" si="111"/>
        <v>38758.283686330622</v>
      </c>
      <c r="K988" s="23">
        <f t="shared" si="106"/>
        <v>31.409423039682157</v>
      </c>
      <c r="L988" s="23">
        <f t="shared" si="106"/>
        <v>20.671084632709661</v>
      </c>
      <c r="M988" s="26">
        <f>K988*'Social Cost of Carbon'!$C$5</f>
        <v>3140.9423039682156</v>
      </c>
      <c r="N988" s="26">
        <f>L988*'Social Cost of Carbon'!$C$5</f>
        <v>2067.1084632709662</v>
      </c>
      <c r="O988" s="23">
        <f t="shared" si="107"/>
        <v>0.50448962477521742</v>
      </c>
      <c r="P988" s="23">
        <f t="shared" si="108"/>
        <v>0.33201334888824463</v>
      </c>
      <c r="Q988" s="27"/>
    </row>
    <row r="989" spans="1:17" x14ac:dyDescent="0.25">
      <c r="A989" s="24">
        <f t="shared" si="109"/>
        <v>2018</v>
      </c>
      <c r="B989" s="32">
        <v>43352</v>
      </c>
      <c r="C989" s="28">
        <f>'Bitcoin Data'!C989</f>
        <v>6300.8598629999997</v>
      </c>
      <c r="D989" s="26">
        <f>'Bitcoin Data'!K989</f>
        <v>2037.5820692777904</v>
      </c>
      <c r="E989" s="25">
        <f>'Bitcoin Data'!J989</f>
        <v>60149.716767246049</v>
      </c>
      <c r="F989" s="25">
        <f t="shared" si="105"/>
        <v>122.55998435707821</v>
      </c>
      <c r="G989" s="23">
        <f>'Emissions Factors'!$AB$39/1000</f>
        <v>0.49266147344102867</v>
      </c>
      <c r="H989" s="23">
        <f>'Emissions Factors'!$AE$39/1000</f>
        <v>0.32422903788805163</v>
      </c>
      <c r="I989" s="26">
        <f t="shared" si="110"/>
        <v>60380.582478267577</v>
      </c>
      <c r="J989" s="26">
        <f t="shared" si="111"/>
        <v>39737.505811670126</v>
      </c>
      <c r="K989" s="23">
        <f t="shared" si="106"/>
        <v>29.633448089611985</v>
      </c>
      <c r="L989" s="23">
        <f t="shared" si="106"/>
        <v>19.502284796682993</v>
      </c>
      <c r="M989" s="26">
        <f>K989*'Social Cost of Carbon'!$C$5</f>
        <v>2963.3448089611984</v>
      </c>
      <c r="N989" s="26">
        <f>L989*'Social Cost of Carbon'!$C$5</f>
        <v>1950.2284796682993</v>
      </c>
      <c r="O989" s="23">
        <f t="shared" si="107"/>
        <v>0.47030800135114803</v>
      </c>
      <c r="P989" s="23">
        <f t="shared" si="108"/>
        <v>0.30951783122815651</v>
      </c>
      <c r="Q989" s="27"/>
    </row>
    <row r="990" spans="1:17" x14ac:dyDescent="0.25">
      <c r="A990" s="24">
        <f t="shared" si="109"/>
        <v>2018</v>
      </c>
      <c r="B990" s="32">
        <v>43353</v>
      </c>
      <c r="C990" s="28">
        <f>'Bitcoin Data'!C990</f>
        <v>6329.7001950000003</v>
      </c>
      <c r="D990" s="26">
        <f>'Bitcoin Data'!K990</f>
        <v>1687.4472672728978</v>
      </c>
      <c r="E990" s="25">
        <f>'Bitcoin Data'!J990</f>
        <v>72371.353555866503</v>
      </c>
      <c r="F990" s="25">
        <f t="shared" si="105"/>
        <v>122.12284278668764</v>
      </c>
      <c r="G990" s="23">
        <f>'Emissions Factors'!$AB$39/1000</f>
        <v>0.49266147344102867</v>
      </c>
      <c r="H990" s="23">
        <f>'Emissions Factors'!$AE$39/1000</f>
        <v>0.32422903788805163</v>
      </c>
      <c r="I990" s="26">
        <f t="shared" si="110"/>
        <v>60165.21966809663</v>
      </c>
      <c r="J990" s="26">
        <f t="shared" si="111"/>
        <v>39595.771820881513</v>
      </c>
      <c r="K990" s="23">
        <f t="shared" si="106"/>
        <v>35.654577677754823</v>
      </c>
      <c r="L990" s="23">
        <f t="shared" si="106"/>
        <v>23.464894334074618</v>
      </c>
      <c r="M990" s="26">
        <f>K990*'Social Cost of Carbon'!$C$5</f>
        <v>3565.4577677754824</v>
      </c>
      <c r="N990" s="26">
        <f>L990*'Social Cost of Carbon'!$C$5</f>
        <v>2346.489433407462</v>
      </c>
      <c r="O990" s="23">
        <f t="shared" si="107"/>
        <v>0.56329014928573284</v>
      </c>
      <c r="P990" s="23">
        <f t="shared" si="108"/>
        <v>0.37071099121898649</v>
      </c>
      <c r="Q990" s="27"/>
    </row>
    <row r="991" spans="1:17" x14ac:dyDescent="0.25">
      <c r="A991" s="24">
        <f t="shared" si="109"/>
        <v>2018</v>
      </c>
      <c r="B991" s="32">
        <v>43354</v>
      </c>
      <c r="C991" s="28">
        <f>'Bitcoin Data'!C991</f>
        <v>6321.2001950000003</v>
      </c>
      <c r="D991" s="26">
        <f>'Bitcoin Data'!K991</f>
        <v>1762.4596103005974</v>
      </c>
      <c r="E991" s="25">
        <f>'Bitcoin Data'!J991</f>
        <v>70669.886160501221</v>
      </c>
      <c r="F991" s="25">
        <f t="shared" si="105"/>
        <v>124.55282002242457</v>
      </c>
      <c r="G991" s="23">
        <f>'Emissions Factors'!$AB$39/1000</f>
        <v>0.49266147344102867</v>
      </c>
      <c r="H991" s="23">
        <f>'Emissions Factors'!$AE$39/1000</f>
        <v>0.32422903788805163</v>
      </c>
      <c r="I991" s="26">
        <f t="shared" si="110"/>
        <v>61362.37583348294</v>
      </c>
      <c r="J991" s="26">
        <f t="shared" si="111"/>
        <v>40383.641002114375</v>
      </c>
      <c r="K991" s="23">
        <f t="shared" si="106"/>
        <v>34.816330243742293</v>
      </c>
      <c r="L991" s="23">
        <f t="shared" si="106"/>
        <v>22.913229197477445</v>
      </c>
      <c r="M991" s="26">
        <f>K991*'Social Cost of Carbon'!$C$5</f>
        <v>3481.6330243742291</v>
      </c>
      <c r="N991" s="26">
        <f>L991*'Social Cost of Carbon'!$C$5</f>
        <v>2291.3229197477444</v>
      </c>
      <c r="O991" s="23">
        <f t="shared" si="107"/>
        <v>0.55078670457679257</v>
      </c>
      <c r="P991" s="23">
        <f t="shared" si="108"/>
        <v>0.36248225796742772</v>
      </c>
      <c r="Q991" s="27"/>
    </row>
    <row r="992" spans="1:17" x14ac:dyDescent="0.25">
      <c r="A992" s="24">
        <f t="shared" si="109"/>
        <v>2018</v>
      </c>
      <c r="B992" s="32">
        <v>43355</v>
      </c>
      <c r="C992" s="28">
        <f>'Bitcoin Data'!C992</f>
        <v>6351.7998049999997</v>
      </c>
      <c r="D992" s="26">
        <f>'Bitcoin Data'!K992</f>
        <v>2100.1050052502628</v>
      </c>
      <c r="E992" s="25">
        <f>'Bitcoin Data'!J992</f>
        <v>61710.551798602115</v>
      </c>
      <c r="F992" s="25">
        <f t="shared" si="105"/>
        <v>129.59863870899991</v>
      </c>
      <c r="G992" s="23">
        <f>'Emissions Factors'!$AB$39/1000</f>
        <v>0.49266147344102867</v>
      </c>
      <c r="H992" s="23">
        <f>'Emissions Factors'!$AE$39/1000</f>
        <v>0.32422903788805163</v>
      </c>
      <c r="I992" s="26">
        <f t="shared" si="110"/>
        <v>63848.256302327434</v>
      </c>
      <c r="J992" s="26">
        <f t="shared" si="111"/>
        <v>42019.641940220245</v>
      </c>
      <c r="K992" s="23">
        <f t="shared" si="106"/>
        <v>30.402411375958241</v>
      </c>
      <c r="L992" s="23">
        <f t="shared" si="106"/>
        <v>20.008352837201539</v>
      </c>
      <c r="M992" s="26">
        <f>K992*'Social Cost of Carbon'!$C$5</f>
        <v>3040.2411375958241</v>
      </c>
      <c r="N992" s="26">
        <f>L992*'Social Cost of Carbon'!$C$5</f>
        <v>2000.8352837201539</v>
      </c>
      <c r="O992" s="23">
        <f t="shared" si="107"/>
        <v>0.47864246842329822</v>
      </c>
      <c r="P992" s="23">
        <f t="shared" si="108"/>
        <v>0.31500288818062866</v>
      </c>
      <c r="Q992" s="27"/>
    </row>
    <row r="993" spans="1:17" x14ac:dyDescent="0.25">
      <c r="A993" s="24">
        <f t="shared" si="109"/>
        <v>2018</v>
      </c>
      <c r="B993" s="32">
        <v>43356</v>
      </c>
      <c r="C993" s="28">
        <f>'Bitcoin Data'!C993</f>
        <v>6517.3100590000004</v>
      </c>
      <c r="D993" s="26">
        <f>'Bitcoin Data'!K993</f>
        <v>1849.9486125385406</v>
      </c>
      <c r="E993" s="25">
        <f>'Bitcoin Data'!J993</f>
        <v>70299.880855258685</v>
      </c>
      <c r="F993" s="25">
        <f t="shared" si="105"/>
        <v>130.05116704981052</v>
      </c>
      <c r="G993" s="23">
        <f>'Emissions Factors'!$AB$39/1000</f>
        <v>0.49266147344102867</v>
      </c>
      <c r="H993" s="23">
        <f>'Emissions Factors'!$AE$39/1000</f>
        <v>0.32422903788805163</v>
      </c>
      <c r="I993" s="26">
        <f t="shared" si="110"/>
        <v>64071.199581485002</v>
      </c>
      <c r="J993" s="26">
        <f t="shared" si="111"/>
        <v>42166.364768778345</v>
      </c>
      <c r="K993" s="23">
        <f t="shared" si="106"/>
        <v>34.634042884880508</v>
      </c>
      <c r="L993" s="23">
        <f t="shared" si="106"/>
        <v>22.79326273334518</v>
      </c>
      <c r="M993" s="26">
        <f>K993*'Social Cost of Carbon'!$C$5</f>
        <v>3463.404288488051</v>
      </c>
      <c r="N993" s="26">
        <f>L993*'Social Cost of Carbon'!$C$5</f>
        <v>2279.3262733345182</v>
      </c>
      <c r="O993" s="23">
        <f t="shared" si="107"/>
        <v>0.53141622189745363</v>
      </c>
      <c r="P993" s="23">
        <f t="shared" si="108"/>
        <v>0.34973420823931956</v>
      </c>
      <c r="Q993" s="27"/>
    </row>
    <row r="994" spans="1:17" x14ac:dyDescent="0.25">
      <c r="A994" s="24">
        <f t="shared" si="109"/>
        <v>2018</v>
      </c>
      <c r="B994" s="32">
        <v>43357</v>
      </c>
      <c r="C994" s="28">
        <f>'Bitcoin Data'!C994</f>
        <v>6512.7099609999996</v>
      </c>
      <c r="D994" s="26">
        <f>'Bitcoin Data'!K994</f>
        <v>1650.0137501145844</v>
      </c>
      <c r="E994" s="25">
        <f>'Bitcoin Data'!J994</f>
        <v>77361.457363878275</v>
      </c>
      <c r="F994" s="25">
        <f t="shared" si="105"/>
        <v>127.64746837930232</v>
      </c>
      <c r="G994" s="23">
        <f>'Emissions Factors'!$AB$39/1000</f>
        <v>0.49266147344102867</v>
      </c>
      <c r="H994" s="23">
        <f>'Emissions Factors'!$AE$39/1000</f>
        <v>0.32422903788805163</v>
      </c>
      <c r="I994" s="26">
        <f t="shared" si="110"/>
        <v>62886.9898527642</v>
      </c>
      <c r="J994" s="26">
        <f t="shared" si="111"/>
        <v>41387.015861466687</v>
      </c>
      <c r="K994" s="23">
        <f t="shared" si="106"/>
        <v>38.11300957243359</v>
      </c>
      <c r="L994" s="23">
        <f t="shared" si="106"/>
        <v>25.082830890707779</v>
      </c>
      <c r="M994" s="26">
        <f>K994*'Social Cost of Carbon'!$C$5</f>
        <v>3811.3009572433589</v>
      </c>
      <c r="N994" s="26">
        <f>L994*'Social Cost of Carbon'!$C$5</f>
        <v>2508.2830890707778</v>
      </c>
      <c r="O994" s="23">
        <f t="shared" si="107"/>
        <v>0.58520968691474629</v>
      </c>
      <c r="P994" s="23">
        <f t="shared" si="108"/>
        <v>0.38513661810384708</v>
      </c>
      <c r="Q994" s="27"/>
    </row>
    <row r="995" spans="1:17" x14ac:dyDescent="0.25">
      <c r="A995" s="24">
        <f t="shared" si="109"/>
        <v>2018</v>
      </c>
      <c r="B995" s="32">
        <v>43358</v>
      </c>
      <c r="C995" s="28">
        <f>'Bitcoin Data'!C995</f>
        <v>6543.2001950000003</v>
      </c>
      <c r="D995" s="26">
        <f>'Bitcoin Data'!K995</f>
        <v>1749.9513902391602</v>
      </c>
      <c r="E995" s="25">
        <f>'Bitcoin Data'!J995</f>
        <v>72201.231894368277</v>
      </c>
      <c r="F995" s="25">
        <f t="shared" si="105"/>
        <v>126.34864613052976</v>
      </c>
      <c r="G995" s="23">
        <f>'Emissions Factors'!$AB$39/1000</f>
        <v>0.49266147344102867</v>
      </c>
      <c r="H995" s="23">
        <f>'Emissions Factors'!$AE$39/1000</f>
        <v>0.32422903788805163</v>
      </c>
      <c r="I995" s="26">
        <f t="shared" si="110"/>
        <v>62247.110169945918</v>
      </c>
      <c r="J995" s="26">
        <f t="shared" si="111"/>
        <v>40965.899973359563</v>
      </c>
      <c r="K995" s="23">
        <f t="shared" si="106"/>
        <v>35.570765289336869</v>
      </c>
      <c r="L995" s="23">
        <f t="shared" si="106"/>
        <v>23.409735951443135</v>
      </c>
      <c r="M995" s="26">
        <f>K995*'Social Cost of Carbon'!$C$5</f>
        <v>3557.0765289336869</v>
      </c>
      <c r="N995" s="26">
        <f>L995*'Social Cost of Carbon'!$C$5</f>
        <v>2340.9735951443135</v>
      </c>
      <c r="O995" s="23">
        <f t="shared" si="107"/>
        <v>0.54362948143506817</v>
      </c>
      <c r="P995" s="23">
        <f t="shared" si="108"/>
        <v>0.35777196560991259</v>
      </c>
      <c r="Q995" s="27"/>
    </row>
    <row r="996" spans="1:17" x14ac:dyDescent="0.25">
      <c r="A996" s="24">
        <f t="shared" si="109"/>
        <v>2018</v>
      </c>
      <c r="B996" s="32">
        <v>43359</v>
      </c>
      <c r="C996" s="28">
        <f>'Bitcoin Data'!C996</f>
        <v>6517.1801759999998</v>
      </c>
      <c r="D996" s="26">
        <f>'Bitcoin Data'!K996</f>
        <v>1737.4517374517375</v>
      </c>
      <c r="E996" s="25">
        <f>'Bitcoin Data'!J996</f>
        <v>70983.111417411841</v>
      </c>
      <c r="F996" s="25">
        <f t="shared" si="105"/>
        <v>123.32973026191246</v>
      </c>
      <c r="G996" s="23">
        <f>'Emissions Factors'!$AB$39/1000</f>
        <v>0.49266147344102867</v>
      </c>
      <c r="H996" s="23">
        <f>'Emissions Factors'!$AE$39/1000</f>
        <v>0.32422903788805163</v>
      </c>
      <c r="I996" s="26">
        <f t="shared" si="110"/>
        <v>60759.806629918414</v>
      </c>
      <c r="J996" s="26">
        <f t="shared" si="111"/>
        <v>39987.079785812806</v>
      </c>
      <c r="K996" s="23">
        <f t="shared" si="106"/>
        <v>34.970644260330822</v>
      </c>
      <c r="L996" s="23">
        <f t="shared" si="106"/>
        <v>23.014785921167814</v>
      </c>
      <c r="M996" s="26">
        <f>K996*'Social Cost of Carbon'!$C$5</f>
        <v>3497.0644260330823</v>
      </c>
      <c r="N996" s="26">
        <f>L996*'Social Cost of Carbon'!$C$5</f>
        <v>2301.4785921167813</v>
      </c>
      <c r="O996" s="23">
        <f t="shared" si="107"/>
        <v>0.53659164417630834</v>
      </c>
      <c r="P996" s="23">
        <f t="shared" si="108"/>
        <v>0.35314024316715181</v>
      </c>
      <c r="Q996" s="27"/>
    </row>
    <row r="997" spans="1:17" x14ac:dyDescent="0.25">
      <c r="A997" s="24">
        <f t="shared" si="109"/>
        <v>2018</v>
      </c>
      <c r="B997" s="32">
        <v>43360</v>
      </c>
      <c r="C997" s="28">
        <f>'Bitcoin Data'!C997</f>
        <v>6281.2001950000003</v>
      </c>
      <c r="D997" s="26">
        <f>'Bitcoin Data'!K997</f>
        <v>1687.4472672728978</v>
      </c>
      <c r="E997" s="25">
        <f>'Bitcoin Data'!J997</f>
        <v>73047.317351796955</v>
      </c>
      <c r="F997" s="25">
        <f t="shared" si="105"/>
        <v>123.2634960469059</v>
      </c>
      <c r="G997" s="23">
        <f>'Emissions Factors'!$AB$39/1000</f>
        <v>0.49266147344102867</v>
      </c>
      <c r="H997" s="23">
        <f>'Emissions Factors'!$AE$39/1000</f>
        <v>0.32422903788805163</v>
      </c>
      <c r="I997" s="26">
        <f t="shared" si="110"/>
        <v>60727.175583961071</v>
      </c>
      <c r="J997" s="26">
        <f t="shared" si="111"/>
        <v>39965.604730005958</v>
      </c>
      <c r="K997" s="23">
        <f t="shared" si="106"/>
        <v>35.987598997450711</v>
      </c>
      <c r="L997" s="23">
        <f t="shared" si="106"/>
        <v>23.684061425276308</v>
      </c>
      <c r="M997" s="26">
        <f>K997*'Social Cost of Carbon'!$C$5</f>
        <v>3598.7598997450709</v>
      </c>
      <c r="N997" s="26">
        <f>L997*'Social Cost of Carbon'!$C$5</f>
        <v>2368.4061425276309</v>
      </c>
      <c r="O997" s="23">
        <f t="shared" si="107"/>
        <v>0.57294144240296274</v>
      </c>
      <c r="P997" s="23">
        <f t="shared" si="108"/>
        <v>0.37706267417060585</v>
      </c>
      <c r="Q997" s="27"/>
    </row>
    <row r="998" spans="1:17" x14ac:dyDescent="0.25">
      <c r="A998" s="24">
        <f t="shared" si="109"/>
        <v>2018</v>
      </c>
      <c r="B998" s="32">
        <v>43361</v>
      </c>
      <c r="C998" s="28">
        <f>'Bitcoin Data'!C998</f>
        <v>6371.2998049999997</v>
      </c>
      <c r="D998" s="26">
        <f>'Bitcoin Data'!K998</f>
        <v>1774.9728823587418</v>
      </c>
      <c r="E998" s="25">
        <f>'Bitcoin Data'!J998</f>
        <v>69477.188885312076</v>
      </c>
      <c r="F998" s="25">
        <f t="shared" si="105"/>
        <v>123.32012621394512</v>
      </c>
      <c r="G998" s="23">
        <f>'Emissions Factors'!$AB$39/1000</f>
        <v>0.49266147344102867</v>
      </c>
      <c r="H998" s="23">
        <f>'Emissions Factors'!$AE$39/1000</f>
        <v>0.32422903788805163</v>
      </c>
      <c r="I998" s="26">
        <f t="shared" si="110"/>
        <v>60755.075085495824</v>
      </c>
      <c r="J998" s="26">
        <f t="shared" si="111"/>
        <v>39983.965874580521</v>
      </c>
      <c r="K998" s="23">
        <f t="shared" si="106"/>
        <v>34.228734246778508</v>
      </c>
      <c r="L998" s="23">
        <f t="shared" si="106"/>
        <v>22.526522107451168</v>
      </c>
      <c r="M998" s="26">
        <f>K998*'Social Cost of Carbon'!$C$5</f>
        <v>3422.8734246778508</v>
      </c>
      <c r="N998" s="26">
        <f>L998*'Social Cost of Carbon'!$C$5</f>
        <v>2252.6522107451169</v>
      </c>
      <c r="O998" s="23">
        <f t="shared" si="107"/>
        <v>0.53723314385420784</v>
      </c>
      <c r="P998" s="23">
        <f t="shared" si="108"/>
        <v>0.35356242520204512</v>
      </c>
      <c r="Q998" s="27"/>
    </row>
    <row r="999" spans="1:17" x14ac:dyDescent="0.25">
      <c r="A999" s="24">
        <f t="shared" si="109"/>
        <v>2018</v>
      </c>
      <c r="B999" s="32">
        <v>43362</v>
      </c>
      <c r="C999" s="28">
        <f>'Bitcoin Data'!C999</f>
        <v>6398.5400390000004</v>
      </c>
      <c r="D999" s="26">
        <f>'Bitcoin Data'!K999</f>
        <v>1949.9512512187196</v>
      </c>
      <c r="E999" s="25">
        <f>'Bitcoin Data'!J999</f>
        <v>62453.224372349767</v>
      </c>
      <c r="F999" s="25">
        <f t="shared" si="105"/>
        <v>121.78074300750686</v>
      </c>
      <c r="G999" s="23">
        <f>'Emissions Factors'!$AB$39/1000</f>
        <v>0.49266147344102867</v>
      </c>
      <c r="H999" s="23">
        <f>'Emissions Factors'!$AE$39/1000</f>
        <v>0.32422903788805163</v>
      </c>
      <c r="I999" s="26">
        <f t="shared" si="110"/>
        <v>59996.680286821582</v>
      </c>
      <c r="J999" s="26">
        <f t="shared" si="111"/>
        <v>39484.853138616018</v>
      </c>
      <c r="K999" s="23">
        <f t="shared" si="106"/>
        <v>30.768297540424999</v>
      </c>
      <c r="L999" s="23">
        <f t="shared" si="106"/>
        <v>20.249148851253583</v>
      </c>
      <c r="M999" s="26">
        <f>K999*'Social Cost of Carbon'!$C$5</f>
        <v>3076.8297540425001</v>
      </c>
      <c r="N999" s="26">
        <f>L999*'Social Cost of Carbon'!$C$5</f>
        <v>2024.9148851253583</v>
      </c>
      <c r="O999" s="23">
        <f t="shared" si="107"/>
        <v>0.48086434331719274</v>
      </c>
      <c r="P999" s="23">
        <f t="shared" si="108"/>
        <v>0.31646514248300667</v>
      </c>
      <c r="Q999" s="27"/>
    </row>
    <row r="1000" spans="1:17" x14ac:dyDescent="0.25">
      <c r="A1000" s="24">
        <f t="shared" si="109"/>
        <v>2018</v>
      </c>
      <c r="B1000" s="32">
        <v>43363</v>
      </c>
      <c r="C1000" s="28">
        <f>'Bitcoin Data'!C1000</f>
        <v>6519.669922</v>
      </c>
      <c r="D1000" s="26">
        <f>'Bitcoin Data'!K1000</f>
        <v>1924.9278152069294</v>
      </c>
      <c r="E1000" s="25">
        <f>'Bitcoin Data'!J1000</f>
        <v>63630.529701881183</v>
      </c>
      <c r="F1000" s="25">
        <f t="shared" si="105"/>
        <v>122.48417651950177</v>
      </c>
      <c r="G1000" s="23">
        <f>'Emissions Factors'!$AB$39/1000</f>
        <v>0.49266147344102867</v>
      </c>
      <c r="H1000" s="23">
        <f>'Emissions Factors'!$AE$39/1000</f>
        <v>0.32422903788805163</v>
      </c>
      <c r="I1000" s="26">
        <f t="shared" si="110"/>
        <v>60343.234877308787</v>
      </c>
      <c r="J1000" s="26">
        <f t="shared" si="111"/>
        <v>39712.926709428342</v>
      </c>
      <c r="K1000" s="23">
        <f t="shared" si="106"/>
        <v>31.348310518761924</v>
      </c>
      <c r="L1000" s="23">
        <f t="shared" si="106"/>
        <v>20.630865425548027</v>
      </c>
      <c r="M1000" s="26">
        <f>K1000*'Social Cost of Carbon'!$C$5</f>
        <v>3134.8310518761923</v>
      </c>
      <c r="N1000" s="26">
        <f>L1000*'Social Cost of Carbon'!$C$5</f>
        <v>2063.0865425548027</v>
      </c>
      <c r="O1000" s="23">
        <f t="shared" si="107"/>
        <v>0.48082665064039609</v>
      </c>
      <c r="P1000" s="23">
        <f t="shared" si="108"/>
        <v>0.3164403362803867</v>
      </c>
      <c r="Q1000" s="27"/>
    </row>
    <row r="1001" spans="1:17" x14ac:dyDescent="0.25">
      <c r="A1001" s="24">
        <f t="shared" si="109"/>
        <v>2018</v>
      </c>
      <c r="B1001" s="32">
        <v>43364</v>
      </c>
      <c r="C1001" s="28">
        <f>'Bitcoin Data'!C1001</f>
        <v>6734.9501950000003</v>
      </c>
      <c r="D1001" s="26">
        <f>'Bitcoin Data'!K1001</f>
        <v>1800</v>
      </c>
      <c r="E1001" s="25">
        <f>'Bitcoin Data'!J1001</f>
        <v>69014.256431906455</v>
      </c>
      <c r="F1001" s="25">
        <f t="shared" si="105"/>
        <v>124.22566157743162</v>
      </c>
      <c r="G1001" s="23">
        <f>'Emissions Factors'!$AB$39/1000</f>
        <v>0.49266147344102867</v>
      </c>
      <c r="H1001" s="23">
        <f>'Emissions Factors'!$AE$39/1000</f>
        <v>0.32422903788805163</v>
      </c>
      <c r="I1001" s="26">
        <f t="shared" si="110"/>
        <v>61201.197471924046</v>
      </c>
      <c r="J1001" s="26">
        <f t="shared" si="111"/>
        <v>40277.566734257358</v>
      </c>
      <c r="K1001" s="23">
        <f t="shared" si="106"/>
        <v>34.000665262180021</v>
      </c>
      <c r="L1001" s="23">
        <f t="shared" si="106"/>
        <v>22.376425963476308</v>
      </c>
      <c r="M1001" s="26">
        <f>K1001*'Social Cost of Carbon'!$C$5</f>
        <v>3400.0665262180023</v>
      </c>
      <c r="N1001" s="26">
        <f>L1001*'Social Cost of Carbon'!$C$5</f>
        <v>2237.6425963476308</v>
      </c>
      <c r="O1001" s="23">
        <f t="shared" si="107"/>
        <v>0.50483914918067219</v>
      </c>
      <c r="P1001" s="23">
        <f t="shared" si="108"/>
        <v>0.33224337694565992</v>
      </c>
      <c r="Q1001" s="27"/>
    </row>
    <row r="1002" spans="1:17" x14ac:dyDescent="0.25">
      <c r="A1002" s="24">
        <f t="shared" si="109"/>
        <v>2018</v>
      </c>
      <c r="B1002" s="32">
        <v>43365</v>
      </c>
      <c r="C1002" s="28">
        <f>'Bitcoin Data'!C1002</f>
        <v>6721.9799800000001</v>
      </c>
      <c r="D1002" s="26">
        <f>'Bitcoin Data'!K1002</f>
        <v>1937.5672766415501</v>
      </c>
      <c r="E1002" s="25">
        <f>'Bitcoin Data'!J1002</f>
        <v>65215.05974397964</v>
      </c>
      <c r="F1002" s="25">
        <f t="shared" si="105"/>
        <v>126.35856570415862</v>
      </c>
      <c r="G1002" s="23">
        <f>'Emissions Factors'!$AB$39/1000</f>
        <v>0.49266147344102867</v>
      </c>
      <c r="H1002" s="23">
        <f>'Emissions Factors'!$AE$39/1000</f>
        <v>0.32422903788805163</v>
      </c>
      <c r="I1002" s="26">
        <f t="shared" si="110"/>
        <v>62251.997161705818</v>
      </c>
      <c r="J1002" s="26">
        <f t="shared" si="111"/>
        <v>40969.116187173502</v>
      </c>
      <c r="K1002" s="23">
        <f t="shared" si="106"/>
        <v>32.128947424013724</v>
      </c>
      <c r="L1002" s="23">
        <f t="shared" si="106"/>
        <v>21.144616076602325</v>
      </c>
      <c r="M1002" s="26">
        <f>K1002*'Social Cost of Carbon'!$C$5</f>
        <v>3212.8947424013722</v>
      </c>
      <c r="N1002" s="26">
        <f>L1002*'Social Cost of Carbon'!$C$5</f>
        <v>2114.4616076602324</v>
      </c>
      <c r="O1002" s="23">
        <f t="shared" si="107"/>
        <v>0.47796850808255043</v>
      </c>
      <c r="P1002" s="23">
        <f t="shared" si="108"/>
        <v>0.31455934322199997</v>
      </c>
      <c r="Q1002" s="27"/>
    </row>
    <row r="1003" spans="1:17" x14ac:dyDescent="0.25">
      <c r="A1003" s="24">
        <f t="shared" si="109"/>
        <v>2018</v>
      </c>
      <c r="B1003" s="32">
        <v>43366</v>
      </c>
      <c r="C1003" s="28">
        <f>'Bitcoin Data'!C1003</f>
        <v>6710.6298829999996</v>
      </c>
      <c r="D1003" s="26">
        <f>'Bitcoin Data'!K1003</f>
        <v>1875</v>
      </c>
      <c r="E1003" s="25">
        <f>'Bitcoin Data'!J1003</f>
        <v>68260.001176518752</v>
      </c>
      <c r="F1003" s="25">
        <f t="shared" si="105"/>
        <v>127.98750220597266</v>
      </c>
      <c r="G1003" s="23">
        <f>'Emissions Factors'!$AB$39/1000</f>
        <v>0.49266147344102867</v>
      </c>
      <c r="H1003" s="23">
        <f>'Emissions Factors'!$AE$39/1000</f>
        <v>0.32422903788805163</v>
      </c>
      <c r="I1003" s="26">
        <f t="shared" si="110"/>
        <v>63054.511418831396</v>
      </c>
      <c r="J1003" s="26">
        <f t="shared" si="111"/>
        <v>41497.264701937405</v>
      </c>
      <c r="K1003" s="23">
        <f t="shared" si="106"/>
        <v>33.629072756710073</v>
      </c>
      <c r="L1003" s="23">
        <f t="shared" si="106"/>
        <v>22.131874507699948</v>
      </c>
      <c r="M1003" s="26">
        <f>K1003*'Social Cost of Carbon'!$C$5</f>
        <v>3362.9072756710075</v>
      </c>
      <c r="N1003" s="26">
        <f>L1003*'Social Cost of Carbon'!$C$5</f>
        <v>2213.1874507699949</v>
      </c>
      <c r="O1003" s="23">
        <f t="shared" si="107"/>
        <v>0.50113138919943134</v>
      </c>
      <c r="P1003" s="23">
        <f t="shared" si="108"/>
        <v>0.32980323596398159</v>
      </c>
      <c r="Q1003" s="27"/>
    </row>
    <row r="1004" spans="1:17" x14ac:dyDescent="0.25">
      <c r="A1004" s="24">
        <f t="shared" si="109"/>
        <v>2018</v>
      </c>
      <c r="B1004" s="32">
        <v>43367</v>
      </c>
      <c r="C1004" s="28">
        <f>'Bitcoin Data'!C1004</f>
        <v>6595.4101559999999</v>
      </c>
      <c r="D1004" s="26">
        <f>'Bitcoin Data'!K1004</f>
        <v>1849.9486125385406</v>
      </c>
      <c r="E1004" s="25">
        <f>'Bitcoin Data'!J1004</f>
        <v>70193.768600189855</v>
      </c>
      <c r="F1004" s="25">
        <f t="shared" si="105"/>
        <v>129.85486483077258</v>
      </c>
      <c r="G1004" s="23">
        <f>'Emissions Factors'!$AB$39/1000</f>
        <v>0.49266147344102867</v>
      </c>
      <c r="H1004" s="23">
        <f>'Emissions Factors'!$AE$39/1000</f>
        <v>0.32422903788805163</v>
      </c>
      <c r="I1004" s="26">
        <f t="shared" si="110"/>
        <v>63974.489041014036</v>
      </c>
      <c r="J1004" s="26">
        <f t="shared" si="111"/>
        <v>42102.717889164385</v>
      </c>
      <c r="K1004" s="23">
        <f t="shared" si="106"/>
        <v>34.581765464948148</v>
      </c>
      <c r="L1004" s="23">
        <f t="shared" si="106"/>
        <v>22.758858058976084</v>
      </c>
      <c r="M1004" s="26">
        <f>K1004*'Social Cost of Carbon'!$C$5</f>
        <v>3458.1765464948148</v>
      </c>
      <c r="N1004" s="26">
        <f>L1004*'Social Cost of Carbon'!$C$5</f>
        <v>2275.8858058976084</v>
      </c>
      <c r="O1004" s="23">
        <f t="shared" si="107"/>
        <v>0.52433077923877569</v>
      </c>
      <c r="P1004" s="23">
        <f t="shared" si="108"/>
        <v>0.3450711558593792</v>
      </c>
      <c r="Q1004" s="27"/>
    </row>
    <row r="1005" spans="1:17" x14ac:dyDescent="0.25">
      <c r="A1005" s="24">
        <f t="shared" si="109"/>
        <v>2018</v>
      </c>
      <c r="B1005" s="32">
        <v>43368</v>
      </c>
      <c r="C1005" s="28">
        <f>'Bitcoin Data'!C1005</f>
        <v>6446.4702150000003</v>
      </c>
      <c r="D1005" s="26">
        <f>'Bitcoin Data'!K1005</f>
        <v>2112.4281187654033</v>
      </c>
      <c r="E1005" s="25">
        <f>'Bitcoin Data'!J1005</f>
        <v>63188.982823626204</v>
      </c>
      <c r="F1005" s="25">
        <f t="shared" si="105"/>
        <v>133.48218411281209</v>
      </c>
      <c r="G1005" s="23">
        <f>'Emissions Factors'!$AB$39/1000</f>
        <v>0.49266147344102867</v>
      </c>
      <c r="H1005" s="23">
        <f>'Emissions Factors'!$AE$39/1000</f>
        <v>0.32422903788805163</v>
      </c>
      <c r="I1005" s="26">
        <f t="shared" si="110"/>
        <v>65761.529503144673</v>
      </c>
      <c r="J1005" s="26">
        <f t="shared" si="111"/>
        <v>43278.80013009283</v>
      </c>
      <c r="K1005" s="23">
        <f t="shared" si="106"/>
        <v>31.130777383127537</v>
      </c>
      <c r="L1005" s="23">
        <f t="shared" si="106"/>
        <v>20.487703106028945</v>
      </c>
      <c r="M1005" s="26">
        <f>K1005*'Social Cost of Carbon'!$C$5</f>
        <v>3113.0777383127538</v>
      </c>
      <c r="N1005" s="26">
        <f>L1005*'Social Cost of Carbon'!$C$5</f>
        <v>2048.7703106028944</v>
      </c>
      <c r="O1005" s="23">
        <f t="shared" si="107"/>
        <v>0.48291198663558144</v>
      </c>
      <c r="P1005" s="23">
        <f t="shared" si="108"/>
        <v>0.31781273197163051</v>
      </c>
      <c r="Q1005" s="27"/>
    </row>
    <row r="1006" spans="1:17" x14ac:dyDescent="0.25">
      <c r="A1006" s="24">
        <f t="shared" si="109"/>
        <v>2018</v>
      </c>
      <c r="B1006" s="32">
        <v>43369</v>
      </c>
      <c r="C1006" s="28">
        <f>'Bitcoin Data'!C1006</f>
        <v>6495</v>
      </c>
      <c r="D1006" s="26">
        <f>'Bitcoin Data'!K1006</f>
        <v>1737.4517374517375</v>
      </c>
      <c r="E1006" s="25">
        <f>'Bitcoin Data'!J1006</f>
        <v>75774.49608547517</v>
      </c>
      <c r="F1006" s="25">
        <f t="shared" si="105"/>
        <v>131.65452987823872</v>
      </c>
      <c r="G1006" s="23">
        <f>'Emissions Factors'!$AB$39/1000</f>
        <v>0.49266147344102867</v>
      </c>
      <c r="H1006" s="23">
        <f>'Emissions Factors'!$AE$39/1000</f>
        <v>0.32422903788805163</v>
      </c>
      <c r="I1006" s="26">
        <f t="shared" si="110"/>
        <v>64861.114674999015</v>
      </c>
      <c r="J1006" s="26">
        <f t="shared" si="111"/>
        <v>42686.221556025092</v>
      </c>
      <c r="K1006" s="23">
        <f t="shared" si="106"/>
        <v>37.331174890721655</v>
      </c>
      <c r="L1006" s="23">
        <f t="shared" si="106"/>
        <v>24.568291962245549</v>
      </c>
      <c r="M1006" s="26">
        <f>K1006*'Social Cost of Carbon'!$C$5</f>
        <v>3733.1174890721654</v>
      </c>
      <c r="N1006" s="26">
        <f>L1006*'Social Cost of Carbon'!$C$5</f>
        <v>2456.8291962245548</v>
      </c>
      <c r="O1006" s="23">
        <f t="shared" si="107"/>
        <v>0.57476789670087225</v>
      </c>
      <c r="P1006" s="23">
        <f t="shared" si="108"/>
        <v>0.37826469533865353</v>
      </c>
      <c r="Q1006" s="27"/>
    </row>
    <row r="1007" spans="1:17" x14ac:dyDescent="0.25">
      <c r="A1007" s="24">
        <f t="shared" si="109"/>
        <v>2018</v>
      </c>
      <c r="B1007" s="32">
        <v>43370</v>
      </c>
      <c r="C1007" s="28">
        <f>'Bitcoin Data'!C1007</f>
        <v>6676.75</v>
      </c>
      <c r="D1007" s="26">
        <f>'Bitcoin Data'!K1007</f>
        <v>1787.4875868917577</v>
      </c>
      <c r="E1007" s="25">
        <f>'Bitcoin Data'!J1007</f>
        <v>73029.308053554865</v>
      </c>
      <c r="F1007" s="25">
        <f t="shared" si="105"/>
        <v>130.53898162502358</v>
      </c>
      <c r="G1007" s="23">
        <f>'Emissions Factors'!$AB$39/1000</f>
        <v>0.49266147344102867</v>
      </c>
      <c r="H1007" s="23">
        <f>'Emissions Factors'!$AE$39/1000</f>
        <v>0.32422903788805163</v>
      </c>
      <c r="I1007" s="26">
        <f t="shared" si="110"/>
        <v>64311.527028875491</v>
      </c>
      <c r="J1007" s="26">
        <f t="shared" si="111"/>
        <v>42324.528419167444</v>
      </c>
      <c r="K1007" s="23">
        <f t="shared" si="106"/>
        <v>35.978726510043124</v>
      </c>
      <c r="L1007" s="23">
        <f t="shared" si="106"/>
        <v>23.678222287834231</v>
      </c>
      <c r="M1007" s="26">
        <f>K1007*'Social Cost of Carbon'!$C$5</f>
        <v>3597.8726510043125</v>
      </c>
      <c r="N1007" s="26">
        <f>L1007*'Social Cost of Carbon'!$C$5</f>
        <v>2367.8222287834233</v>
      </c>
      <c r="O1007" s="23">
        <f t="shared" si="107"/>
        <v>0.5388658630328097</v>
      </c>
      <c r="P1007" s="23">
        <f t="shared" si="108"/>
        <v>0.35463694593678413</v>
      </c>
      <c r="Q1007" s="27"/>
    </row>
    <row r="1008" spans="1:17" x14ac:dyDescent="0.25">
      <c r="A1008" s="24">
        <f t="shared" si="109"/>
        <v>2018</v>
      </c>
      <c r="B1008" s="32">
        <v>43371</v>
      </c>
      <c r="C1008" s="28">
        <f>'Bitcoin Data'!C1008</f>
        <v>6644.1298829999996</v>
      </c>
      <c r="D1008" s="26">
        <f>'Bitcoin Data'!K1008</f>
        <v>1924.9278152069294</v>
      </c>
      <c r="E1008" s="25">
        <f>'Bitcoin Data'!J1008</f>
        <v>68425.323101405229</v>
      </c>
      <c r="F1008" s="25">
        <f t="shared" si="105"/>
        <v>131.7138077024162</v>
      </c>
      <c r="G1008" s="23">
        <f>'Emissions Factors'!$AB$39/1000</f>
        <v>0.49266147344102867</v>
      </c>
      <c r="H1008" s="23">
        <f>'Emissions Factors'!$AE$39/1000</f>
        <v>0.32422903788805163</v>
      </c>
      <c r="I1008" s="26">
        <f t="shared" si="110"/>
        <v>64890.318575200683</v>
      </c>
      <c r="J1008" s="26">
        <f t="shared" si="111"/>
        <v>42705.441147926249</v>
      </c>
      <c r="K1008" s="23">
        <f t="shared" si="106"/>
        <v>33.710520499816759</v>
      </c>
      <c r="L1008" s="23">
        <f t="shared" si="106"/>
        <v>22.18547667634769</v>
      </c>
      <c r="M1008" s="26">
        <f>K1008*'Social Cost of Carbon'!$C$5</f>
        <v>3371.0520499816757</v>
      </c>
      <c r="N1008" s="26">
        <f>L1008*'Social Cost of Carbon'!$C$5</f>
        <v>2218.5476676347689</v>
      </c>
      <c r="O1008" s="23">
        <f t="shared" si="107"/>
        <v>0.50737299079703679</v>
      </c>
      <c r="P1008" s="23">
        <f t="shared" si="108"/>
        <v>0.33391094194459608</v>
      </c>
      <c r="Q1008" s="27"/>
    </row>
    <row r="1009" spans="1:17" x14ac:dyDescent="0.25">
      <c r="A1009" s="24">
        <f t="shared" si="109"/>
        <v>2018</v>
      </c>
      <c r="B1009" s="32">
        <v>43372</v>
      </c>
      <c r="C1009" s="28">
        <f>'Bitcoin Data'!C1009</f>
        <v>6601.9599609999996</v>
      </c>
      <c r="D1009" s="26">
        <f>'Bitcoin Data'!K1009</f>
        <v>1899.9366687777074</v>
      </c>
      <c r="E1009" s="25">
        <f>'Bitcoin Data'!J1009</f>
        <v>69091.667079309089</v>
      </c>
      <c r="F1009" s="25">
        <f t="shared" si="105"/>
        <v>131.26979179096091</v>
      </c>
      <c r="G1009" s="23">
        <f>'Emissions Factors'!$AB$39/1000</f>
        <v>0.49266147344102867</v>
      </c>
      <c r="H1009" s="23">
        <f>'Emissions Factors'!$AE$39/1000</f>
        <v>0.32422903788805163</v>
      </c>
      <c r="I1009" s="26">
        <f t="shared" si="110"/>
        <v>64671.56904203185</v>
      </c>
      <c r="J1009" s="26">
        <f t="shared" si="111"/>
        <v>42561.478296148118</v>
      </c>
      <c r="K1009" s="23">
        <f t="shared" si="106"/>
        <v>34.038802505789427</v>
      </c>
      <c r="L1009" s="23">
        <f t="shared" si="106"/>
        <v>22.401524743205954</v>
      </c>
      <c r="M1009" s="26">
        <f>K1009*'Social Cost of Carbon'!$C$5</f>
        <v>3403.8802505789427</v>
      </c>
      <c r="N1009" s="26">
        <f>L1009*'Social Cost of Carbon'!$C$5</f>
        <v>2240.1524743205955</v>
      </c>
      <c r="O1009" s="23">
        <f t="shared" si="107"/>
        <v>0.51558632143890748</v>
      </c>
      <c r="P1009" s="23">
        <f t="shared" si="108"/>
        <v>0.33931627691684446</v>
      </c>
      <c r="Q1009" s="27"/>
    </row>
    <row r="1010" spans="1:17" x14ac:dyDescent="0.25">
      <c r="A1010" s="24">
        <f t="shared" si="109"/>
        <v>2018</v>
      </c>
      <c r="B1010" s="32">
        <v>43373</v>
      </c>
      <c r="C1010" s="28">
        <f>'Bitcoin Data'!C1010</f>
        <v>6625.5600590000004</v>
      </c>
      <c r="D1010" s="26">
        <f>'Bitcoin Data'!K1010</f>
        <v>2037.5820692777904</v>
      </c>
      <c r="E1010" s="25">
        <f>'Bitcoin Data'!J1010</f>
        <v>65183.125198576607</v>
      </c>
      <c r="F1010" s="25">
        <f t="shared" si="105"/>
        <v>132.81596712410899</v>
      </c>
      <c r="G1010" s="23">
        <f>'Emissions Factors'!$AB$39/1000</f>
        <v>0.49266147344102867</v>
      </c>
      <c r="H1010" s="23">
        <f>'Emissions Factors'!$AE$39/1000</f>
        <v>0.32422903788805163</v>
      </c>
      <c r="I1010" s="26">
        <f t="shared" si="110"/>
        <v>65433.310059858755</v>
      </c>
      <c r="J1010" s="26">
        <f t="shared" si="111"/>
        <v>43062.793236820951</v>
      </c>
      <c r="K1010" s="23">
        <f t="shared" si="106"/>
        <v>32.113214503821794</v>
      </c>
      <c r="L1010" s="23">
        <f t="shared" si="106"/>
        <v>21.134261969670909</v>
      </c>
      <c r="M1010" s="26">
        <f>K1010*'Social Cost of Carbon'!$C$5</f>
        <v>3211.3214503821796</v>
      </c>
      <c r="N1010" s="26">
        <f>L1010*'Social Cost of Carbon'!$C$5</f>
        <v>2113.4261969670911</v>
      </c>
      <c r="O1010" s="23">
        <f t="shared" si="107"/>
        <v>0.48468679202749032</v>
      </c>
      <c r="P1010" s="23">
        <f t="shared" si="108"/>
        <v>0.31898076210119991</v>
      </c>
      <c r="Q1010" s="27"/>
    </row>
    <row r="1011" spans="1:17" x14ac:dyDescent="0.25">
      <c r="A1011" s="24">
        <f t="shared" si="109"/>
        <v>2018</v>
      </c>
      <c r="B1011" s="32">
        <v>43374</v>
      </c>
      <c r="C1011" s="28">
        <f>'Bitcoin Data'!C1011</f>
        <v>6589.6201170000004</v>
      </c>
      <c r="D1011" s="26">
        <f>'Bitcoin Data'!K1011</f>
        <v>1974.9835418038181</v>
      </c>
      <c r="E1011" s="25">
        <f>'Bitcoin Data'!J1011</f>
        <v>67842.370741812585</v>
      </c>
      <c r="F1011" s="25">
        <f t="shared" si="105"/>
        <v>133.98756565203274</v>
      </c>
      <c r="G1011" s="23">
        <f>'Emissions Factors'!$AB$39/1000</f>
        <v>0.49266147344102867</v>
      </c>
      <c r="H1011" s="23">
        <f>'Emissions Factors'!$AE$39/1000</f>
        <v>0.32422903788805163</v>
      </c>
      <c r="I1011" s="26">
        <f t="shared" si="110"/>
        <v>66010.51151690702</v>
      </c>
      <c r="J1011" s="26">
        <f t="shared" si="111"/>
        <v>43442.659500320733</v>
      </c>
      <c r="K1011" s="23">
        <f t="shared" si="106"/>
        <v>33.423322331393926</v>
      </c>
      <c r="L1011" s="23">
        <f t="shared" si="106"/>
        <v>21.996466593662397</v>
      </c>
      <c r="M1011" s="26">
        <f>K1011*'Social Cost of Carbon'!$C$5</f>
        <v>3342.3322331393924</v>
      </c>
      <c r="N1011" s="26">
        <f>L1011*'Social Cost of Carbon'!$C$5</f>
        <v>2199.6466593662399</v>
      </c>
      <c r="O1011" s="23">
        <f t="shared" si="107"/>
        <v>0.50721167135519596</v>
      </c>
      <c r="P1011" s="23">
        <f t="shared" si="108"/>
        <v>0.33380477482936516</v>
      </c>
      <c r="Q1011" s="27"/>
    </row>
    <row r="1012" spans="1:17" x14ac:dyDescent="0.25">
      <c r="A1012" s="24">
        <f t="shared" si="109"/>
        <v>2018</v>
      </c>
      <c r="B1012" s="32">
        <v>43375</v>
      </c>
      <c r="C1012" s="28">
        <f>'Bitcoin Data'!C1012</f>
        <v>6556.1000979999999</v>
      </c>
      <c r="D1012" s="26">
        <f>'Bitcoin Data'!K1012</f>
        <v>1712.4916753876892</v>
      </c>
      <c r="E1012" s="25">
        <f>'Bitcoin Data'!J1012</f>
        <v>75877.960821439614</v>
      </c>
      <c r="F1012" s="25">
        <f t="shared" si="105"/>
        <v>129.94037625210856</v>
      </c>
      <c r="G1012" s="23">
        <f>'Emissions Factors'!$AB$39/1000</f>
        <v>0.49266147344102867</v>
      </c>
      <c r="H1012" s="23">
        <f>'Emissions Factors'!$AE$39/1000</f>
        <v>0.32422903788805163</v>
      </c>
      <c r="I1012" s="26">
        <f t="shared" si="110"/>
        <v>64016.61722384546</v>
      </c>
      <c r="J1012" s="26">
        <f t="shared" si="111"/>
        <v>42130.443175032589</v>
      </c>
      <c r="K1012" s="23">
        <f t="shared" si="106"/>
        <v>37.382147979991089</v>
      </c>
      <c r="L1012" s="23">
        <f t="shared" si="106"/>
        <v>24.601838234042642</v>
      </c>
      <c r="M1012" s="26">
        <f>K1012*'Social Cost of Carbon'!$C$5</f>
        <v>3738.2147979991087</v>
      </c>
      <c r="N1012" s="26">
        <f>L1012*'Social Cost of Carbon'!$C$5</f>
        <v>2460.1838234042643</v>
      </c>
      <c r="O1012" s="23">
        <f t="shared" si="107"/>
        <v>0.5701887924407204</v>
      </c>
      <c r="P1012" s="23">
        <f t="shared" si="108"/>
        <v>0.37525110761423036</v>
      </c>
      <c r="Q1012" s="27"/>
    </row>
    <row r="1013" spans="1:17" x14ac:dyDescent="0.25">
      <c r="A1013" s="24">
        <f t="shared" si="109"/>
        <v>2018</v>
      </c>
      <c r="B1013" s="32">
        <v>43376</v>
      </c>
      <c r="C1013" s="28">
        <f>'Bitcoin Data'!C1013</f>
        <v>6502.5898440000001</v>
      </c>
      <c r="D1013" s="26">
        <f>'Bitcoin Data'!K1013</f>
        <v>1812.5062934246303</v>
      </c>
      <c r="E1013" s="25">
        <f>'Bitcoin Data'!J1013</f>
        <v>72063.50005947733</v>
      </c>
      <c r="F1013" s="25">
        <f t="shared" si="105"/>
        <v>130.61554738400889</v>
      </c>
      <c r="G1013" s="23">
        <f>'Emissions Factors'!$AB$39/1000</f>
        <v>0.49266147344102867</v>
      </c>
      <c r="H1013" s="23">
        <f>'Emissions Factors'!$AE$39/1000</f>
        <v>0.32422903788805163</v>
      </c>
      <c r="I1013" s="26">
        <f t="shared" si="110"/>
        <v>64349.248028512324</v>
      </c>
      <c r="J1013" s="26">
        <f t="shared" si="111"/>
        <v>42349.353261538425</v>
      </c>
      <c r="K1013" s="23">
        <f t="shared" si="106"/>
        <v>35.502910120619759</v>
      </c>
      <c r="L1013" s="23">
        <f t="shared" si="106"/>
        <v>23.365079291129884</v>
      </c>
      <c r="M1013" s="26">
        <f>K1013*'Social Cost of Carbon'!$C$5</f>
        <v>3550.2910120619758</v>
      </c>
      <c r="N1013" s="26">
        <f>L1013*'Social Cost of Carbon'!$C$5</f>
        <v>2336.5079291129882</v>
      </c>
      <c r="O1013" s="23">
        <f t="shared" si="107"/>
        <v>0.54598107788358541</v>
      </c>
      <c r="P1013" s="23">
        <f t="shared" si="108"/>
        <v>0.35931959191135293</v>
      </c>
      <c r="Q1013" s="27"/>
    </row>
    <row r="1014" spans="1:17" x14ac:dyDescent="0.25">
      <c r="A1014" s="24">
        <f t="shared" si="109"/>
        <v>2018</v>
      </c>
      <c r="B1014" s="32">
        <v>43377</v>
      </c>
      <c r="C1014" s="28">
        <f>'Bitcoin Data'!C1014</f>
        <v>6576.6899409999996</v>
      </c>
      <c r="D1014" s="26">
        <f>'Bitcoin Data'!K1014</f>
        <v>1875</v>
      </c>
      <c r="E1014" s="25">
        <f>'Bitcoin Data'!J1014</f>
        <v>70381.228203944105</v>
      </c>
      <c r="F1014" s="25">
        <f t="shared" si="105"/>
        <v>131.96480288239519</v>
      </c>
      <c r="G1014" s="23">
        <f>'Emissions Factors'!$AB$39/1000</f>
        <v>0.49266147344102867</v>
      </c>
      <c r="H1014" s="23">
        <f>'Emissions Factors'!$AE$39/1000</f>
        <v>0.32422903788805163</v>
      </c>
      <c r="I1014" s="26">
        <f t="shared" si="110"/>
        <v>65013.974230395717</v>
      </c>
      <c r="J1014" s="26">
        <f t="shared" si="111"/>
        <v>42786.821073645377</v>
      </c>
      <c r="K1014" s="23">
        <f t="shared" si="106"/>
        <v>34.674119589544389</v>
      </c>
      <c r="L1014" s="23">
        <f t="shared" si="106"/>
        <v>22.819637905944202</v>
      </c>
      <c r="M1014" s="26">
        <f>K1014*'Social Cost of Carbon'!$C$5</f>
        <v>3467.4119589544389</v>
      </c>
      <c r="N1014" s="26">
        <f>L1014*'Social Cost of Carbon'!$C$5</f>
        <v>2281.9637905944201</v>
      </c>
      <c r="O1014" s="23">
        <f t="shared" si="107"/>
        <v>0.52722752479755974</v>
      </c>
      <c r="P1014" s="23">
        <f t="shared" si="108"/>
        <v>0.34697755422045068</v>
      </c>
      <c r="Q1014" s="27"/>
    </row>
    <row r="1015" spans="1:17" x14ac:dyDescent="0.25">
      <c r="A1015" s="24">
        <f t="shared" si="109"/>
        <v>2018</v>
      </c>
      <c r="B1015" s="32">
        <v>43378</v>
      </c>
      <c r="C1015" s="28">
        <f>'Bitcoin Data'!C1015</f>
        <v>6622.4799800000001</v>
      </c>
      <c r="D1015" s="26">
        <f>'Bitcoin Data'!K1015</f>
        <v>1624.9887153561435</v>
      </c>
      <c r="E1015" s="25">
        <f>'Bitcoin Data'!J1015</f>
        <v>79753.679295058784</v>
      </c>
      <c r="F1015" s="25">
        <f t="shared" si="105"/>
        <v>129.59882886260345</v>
      </c>
      <c r="G1015" s="23">
        <f>'Emissions Factors'!$AB$39/1000</f>
        <v>0.49266147344102867</v>
      </c>
      <c r="H1015" s="23">
        <f>'Emissions Factors'!$AE$39/1000</f>
        <v>0.32422903788805163</v>
      </c>
      <c r="I1015" s="26">
        <f t="shared" si="110"/>
        <v>63848.349983681932</v>
      </c>
      <c r="J1015" s="26">
        <f t="shared" si="111"/>
        <v>42019.703593540173</v>
      </c>
      <c r="K1015" s="23">
        <f t="shared" si="106"/>
        <v>39.291565153846925</v>
      </c>
      <c r="L1015" s="23">
        <f t="shared" si="106"/>
        <v>25.858458705869133</v>
      </c>
      <c r="M1015" s="26">
        <f>K1015*'Social Cost of Carbon'!$C$5</f>
        <v>3929.1565153846923</v>
      </c>
      <c r="N1015" s="26">
        <f>L1015*'Social Cost of Carbon'!$C$5</f>
        <v>2585.8458705869134</v>
      </c>
      <c r="O1015" s="23">
        <f t="shared" si="107"/>
        <v>0.59330591066349925</v>
      </c>
      <c r="P1015" s="23">
        <f t="shared" si="108"/>
        <v>0.39046488300398202</v>
      </c>
      <c r="Q1015" s="27"/>
    </row>
    <row r="1016" spans="1:17" x14ac:dyDescent="0.25">
      <c r="A1016" s="24">
        <f t="shared" si="109"/>
        <v>2018</v>
      </c>
      <c r="B1016" s="32">
        <v>43379</v>
      </c>
      <c r="C1016" s="28">
        <f>'Bitcoin Data'!C1016</f>
        <v>6588.3100590000004</v>
      </c>
      <c r="D1016" s="26">
        <f>'Bitcoin Data'!K1016</f>
        <v>1562.5</v>
      </c>
      <c r="E1016" s="25">
        <f>'Bitcoin Data'!J1016</f>
        <v>81175.860371910938</v>
      </c>
      <c r="F1016" s="25">
        <f t="shared" si="105"/>
        <v>126.83728183111083</v>
      </c>
      <c r="G1016" s="23">
        <f>'Emissions Factors'!$AB$39/1000</f>
        <v>0.49266147344102867</v>
      </c>
      <c r="H1016" s="23">
        <f>'Emissions Factors'!$AE$39/1000</f>
        <v>0.32422903788805163</v>
      </c>
      <c r="I1016" s="26">
        <f t="shared" si="110"/>
        <v>62487.842154170074</v>
      </c>
      <c r="J1016" s="26">
        <f t="shared" si="111"/>
        <v>41124.329856436714</v>
      </c>
      <c r="K1016" s="23">
        <f t="shared" si="106"/>
        <v>39.992218978668852</v>
      </c>
      <c r="L1016" s="23">
        <f t="shared" si="106"/>
        <v>26.319571108119501</v>
      </c>
      <c r="M1016" s="26">
        <f>K1016*'Social Cost of Carbon'!$C$5</f>
        <v>3999.2218978668852</v>
      </c>
      <c r="N1016" s="26">
        <f>L1016*'Social Cost of Carbon'!$C$5</f>
        <v>2631.9571108119499</v>
      </c>
      <c r="O1016" s="23">
        <f t="shared" si="107"/>
        <v>0.60701786376974232</v>
      </c>
      <c r="P1016" s="23">
        <f t="shared" si="108"/>
        <v>0.39948895653697247</v>
      </c>
      <c r="Q1016" s="27"/>
    </row>
    <row r="1017" spans="1:17" x14ac:dyDescent="0.25">
      <c r="A1017" s="24">
        <f t="shared" si="109"/>
        <v>2018</v>
      </c>
      <c r="B1017" s="32">
        <v>43380</v>
      </c>
      <c r="C1017" s="28">
        <f>'Bitcoin Data'!C1017</f>
        <v>6602.9501950000003</v>
      </c>
      <c r="D1017" s="26">
        <f>'Bitcoin Data'!K1017</f>
        <v>1774.9728823587418</v>
      </c>
      <c r="E1017" s="25">
        <f>'Bitcoin Data'!J1017</f>
        <v>70373.495611498802</v>
      </c>
      <c r="F1017" s="25">
        <f t="shared" si="105"/>
        <v>124.9110463472023</v>
      </c>
      <c r="G1017" s="23">
        <f>'Emissions Factors'!$AB$39/1000</f>
        <v>0.49266147344102867</v>
      </c>
      <c r="H1017" s="23">
        <f>'Emissions Factors'!$AE$39/1000</f>
        <v>0.32422903788805163</v>
      </c>
      <c r="I1017" s="26">
        <f t="shared" si="110"/>
        <v>61538.860142473313</v>
      </c>
      <c r="J1017" s="26">
        <f t="shared" si="111"/>
        <v>40499.788378743229</v>
      </c>
      <c r="K1017" s="23">
        <f t="shared" si="106"/>
        <v>34.670310039156767</v>
      </c>
      <c r="L1017" s="23">
        <f t="shared" si="106"/>
        <v>22.817130774935283</v>
      </c>
      <c r="M1017" s="26">
        <f>K1017*'Social Cost of Carbon'!$C$5</f>
        <v>3467.0310039156766</v>
      </c>
      <c r="N1017" s="26">
        <f>L1017*'Social Cost of Carbon'!$C$5</f>
        <v>2281.7130774935281</v>
      </c>
      <c r="O1017" s="23">
        <f t="shared" si="107"/>
        <v>0.52507302062357541</v>
      </c>
      <c r="P1017" s="23">
        <f t="shared" si="108"/>
        <v>0.34555963775424597</v>
      </c>
      <c r="Q1017" s="27"/>
    </row>
    <row r="1018" spans="1:17" x14ac:dyDescent="0.25">
      <c r="A1018" s="24">
        <f t="shared" si="109"/>
        <v>2018</v>
      </c>
      <c r="B1018" s="32">
        <v>43381</v>
      </c>
      <c r="C1018" s="28">
        <f>'Bitcoin Data'!C1018</f>
        <v>6652.2299800000001</v>
      </c>
      <c r="D1018" s="26">
        <f>'Bitcoin Data'!K1018</f>
        <v>1687.4472672728978</v>
      </c>
      <c r="E1018" s="25">
        <f>'Bitcoin Data'!J1018</f>
        <v>72714.896060693703</v>
      </c>
      <c r="F1018" s="25">
        <f t="shared" si="105"/>
        <v>122.70255264765039</v>
      </c>
      <c r="G1018" s="23">
        <f>'Emissions Factors'!$AB$39/1000</f>
        <v>0.49266147344102867</v>
      </c>
      <c r="H1018" s="23">
        <f>'Emissions Factors'!$AE$39/1000</f>
        <v>0.32422903788805163</v>
      </c>
      <c r="I1018" s="26">
        <f t="shared" si="110"/>
        <v>60450.820382366837</v>
      </c>
      <c r="J1018" s="26">
        <f t="shared" si="111"/>
        <v>39783.730591355692</v>
      </c>
      <c r="K1018" s="23">
        <f t="shared" si="106"/>
        <v>35.823827834372615</v>
      </c>
      <c r="L1018" s="23">
        <f t="shared" si="106"/>
        <v>23.576280789888393</v>
      </c>
      <c r="M1018" s="26">
        <f>K1018*'Social Cost of Carbon'!$C$5</f>
        <v>3582.3827834372614</v>
      </c>
      <c r="N1018" s="26">
        <f>L1018*'Social Cost of Carbon'!$C$5</f>
        <v>2357.6280789888392</v>
      </c>
      <c r="O1018" s="23">
        <f t="shared" si="107"/>
        <v>0.53852359196957011</v>
      </c>
      <c r="P1018" s="23">
        <f t="shared" si="108"/>
        <v>0.35441169142935119</v>
      </c>
      <c r="Q1018" s="27"/>
    </row>
    <row r="1019" spans="1:17" x14ac:dyDescent="0.25">
      <c r="A1019" s="24">
        <f t="shared" si="109"/>
        <v>2018</v>
      </c>
      <c r="B1019" s="32">
        <v>43382</v>
      </c>
      <c r="C1019" s="28">
        <f>'Bitcoin Data'!C1019</f>
        <v>6642.6401370000003</v>
      </c>
      <c r="D1019" s="26">
        <f>'Bitcoin Data'!K1019</f>
        <v>1624.9887153561435</v>
      </c>
      <c r="E1019" s="25">
        <f>'Bitcoin Data'!J1019</f>
        <v>75354.612273278908</v>
      </c>
      <c r="F1019" s="25">
        <f t="shared" si="105"/>
        <v>122.45039459411578</v>
      </c>
      <c r="G1019" s="23">
        <f>'Emissions Factors'!$AB$39/1000</f>
        <v>0.49266147344102867</v>
      </c>
      <c r="H1019" s="23">
        <f>'Emissions Factors'!$AE$39/1000</f>
        <v>0.32422903788805163</v>
      </c>
      <c r="I1019" s="26">
        <f t="shared" si="110"/>
        <v>60326.59182417245</v>
      </c>
      <c r="J1019" s="26">
        <f t="shared" si="111"/>
        <v>39701.973628262436</v>
      </c>
      <c r="K1019" s="23">
        <f t="shared" si="106"/>
        <v>37.124314313131016</v>
      </c>
      <c r="L1019" s="23">
        <f t="shared" si="106"/>
        <v>24.43215343779239</v>
      </c>
      <c r="M1019" s="26">
        <f>K1019*'Social Cost of Carbon'!$C$5</f>
        <v>3712.4314313131017</v>
      </c>
      <c r="N1019" s="26">
        <f>L1019*'Social Cost of Carbon'!$C$5</f>
        <v>2443.215343779239</v>
      </c>
      <c r="O1019" s="23">
        <f t="shared" si="107"/>
        <v>0.55887890277761432</v>
      </c>
      <c r="P1019" s="23">
        <f t="shared" si="108"/>
        <v>0.36780787358483374</v>
      </c>
      <c r="Q1019" s="27"/>
    </row>
    <row r="1020" spans="1:17" x14ac:dyDescent="0.25">
      <c r="A1020" s="24">
        <f t="shared" si="109"/>
        <v>2018</v>
      </c>
      <c r="B1020" s="32">
        <v>43383</v>
      </c>
      <c r="C1020" s="28">
        <f>'Bitcoin Data'!C1020</f>
        <v>6585.5297849999997</v>
      </c>
      <c r="D1020" s="26">
        <f>'Bitcoin Data'!K1020</f>
        <v>1800</v>
      </c>
      <c r="E1020" s="25">
        <f>'Bitcoin Data'!J1020</f>
        <v>68341.016203342646</v>
      </c>
      <c r="F1020" s="25">
        <f t="shared" si="105"/>
        <v>123.01382916601676</v>
      </c>
      <c r="G1020" s="23">
        <f>'Emissions Factors'!$AB$39/1000</f>
        <v>0.49266147344102867</v>
      </c>
      <c r="H1020" s="23">
        <f>'Emissions Factors'!$AE$39/1000</f>
        <v>0.32422903788805163</v>
      </c>
      <c r="I1020" s="26">
        <f t="shared" si="110"/>
        <v>60604.174330552807</v>
      </c>
      <c r="J1020" s="26">
        <f t="shared" si="111"/>
        <v>39884.655477422762</v>
      </c>
      <c r="K1020" s="23">
        <f t="shared" si="106"/>
        <v>33.668985739196003</v>
      </c>
      <c r="L1020" s="23">
        <f t="shared" si="106"/>
        <v>22.158141931901532</v>
      </c>
      <c r="M1020" s="26">
        <f>K1020*'Social Cost of Carbon'!$C$5</f>
        <v>3366.8985739196005</v>
      </c>
      <c r="N1020" s="26">
        <f>L1020*'Social Cost of Carbon'!$C$5</f>
        <v>2215.8141931901532</v>
      </c>
      <c r="O1020" s="23">
        <f t="shared" si="107"/>
        <v>0.51125705658312515</v>
      </c>
      <c r="P1020" s="23">
        <f t="shared" si="108"/>
        <v>0.33646711282623915</v>
      </c>
      <c r="Q1020" s="27"/>
    </row>
    <row r="1021" spans="1:17" x14ac:dyDescent="0.25">
      <c r="A1021" s="24">
        <f t="shared" si="109"/>
        <v>2018</v>
      </c>
      <c r="B1021" s="32">
        <v>43384</v>
      </c>
      <c r="C1021" s="28">
        <f>'Bitcoin Data'!C1021</f>
        <v>6256.2402339999999</v>
      </c>
      <c r="D1021" s="26">
        <f>'Bitcoin Data'!K1021</f>
        <v>1987.4130506790327</v>
      </c>
      <c r="E1021" s="25">
        <f>'Bitcoin Data'!J1021</f>
        <v>62565.04558802853</v>
      </c>
      <c r="F1021" s="25">
        <f t="shared" si="105"/>
        <v>124.34258811797653</v>
      </c>
      <c r="G1021" s="23">
        <f>'Emissions Factors'!$AB$39/1000</f>
        <v>0.49266147344102867</v>
      </c>
      <c r="H1021" s="23">
        <f>'Emissions Factors'!$AE$39/1000</f>
        <v>0.32422903788805163</v>
      </c>
      <c r="I1021" s="26">
        <f t="shared" si="110"/>
        <v>61258.802673673265</v>
      </c>
      <c r="J1021" s="26">
        <f t="shared" si="111"/>
        <v>40315.477714001805</v>
      </c>
      <c r="K1021" s="23">
        <f t="shared" si="106"/>
        <v>30.823387545303266</v>
      </c>
      <c r="L1021" s="23">
        <f t="shared" si="106"/>
        <v>20.28540453642858</v>
      </c>
      <c r="M1021" s="26">
        <f>K1021*'Social Cost of Carbon'!$C$5</f>
        <v>3082.3387545303267</v>
      </c>
      <c r="N1021" s="26">
        <f>L1021*'Social Cost of Carbon'!$C$5</f>
        <v>2028.540453642858</v>
      </c>
      <c r="O1021" s="23">
        <f t="shared" si="107"/>
        <v>0.49268228828220645</v>
      </c>
      <c r="P1021" s="23">
        <f t="shared" si="108"/>
        <v>0.32424273649509255</v>
      </c>
      <c r="Q1021" s="27"/>
    </row>
    <row r="1022" spans="1:17" x14ac:dyDescent="0.25">
      <c r="A1022" s="24">
        <f t="shared" si="109"/>
        <v>2018</v>
      </c>
      <c r="B1022" s="32">
        <v>43385</v>
      </c>
      <c r="C1022" s="28">
        <f>'Bitcoin Data'!C1022</f>
        <v>6274.580078</v>
      </c>
      <c r="D1022" s="26">
        <f>'Bitcoin Data'!K1022</f>
        <v>1650.0137501145844</v>
      </c>
      <c r="E1022" s="25">
        <f>'Bitcoin Data'!J1022</f>
        <v>75474.144615239755</v>
      </c>
      <c r="F1022" s="25">
        <f t="shared" si="105"/>
        <v>124.53337639328221</v>
      </c>
      <c r="G1022" s="23">
        <f>'Emissions Factors'!$AB$39/1000</f>
        <v>0.49266147344102867</v>
      </c>
      <c r="H1022" s="23">
        <f>'Emissions Factors'!$AE$39/1000</f>
        <v>0.32422903788805163</v>
      </c>
      <c r="I1022" s="26">
        <f t="shared" si="110"/>
        <v>61352.796706500631</v>
      </c>
      <c r="J1022" s="26">
        <f t="shared" si="111"/>
        <v>40377.336812944493</v>
      </c>
      <c r="K1022" s="23">
        <f t="shared" si="106"/>
        <v>37.183203292845299</v>
      </c>
      <c r="L1022" s="23">
        <f t="shared" si="106"/>
        <v>24.47090929402286</v>
      </c>
      <c r="M1022" s="26">
        <f>K1022*'Social Cost of Carbon'!$C$5</f>
        <v>3718.3203292845301</v>
      </c>
      <c r="N1022" s="26">
        <f>L1022*'Social Cost of Carbon'!$C$5</f>
        <v>2447.0909294022858</v>
      </c>
      <c r="O1022" s="23">
        <f t="shared" si="107"/>
        <v>0.59260066539301093</v>
      </c>
      <c r="P1022" s="23">
        <f t="shared" si="108"/>
        <v>0.39000074889191427</v>
      </c>
      <c r="Q1022" s="27"/>
    </row>
    <row r="1023" spans="1:17" x14ac:dyDescent="0.25">
      <c r="A1023" s="24">
        <f t="shared" si="109"/>
        <v>2018</v>
      </c>
      <c r="B1023" s="32">
        <v>43386</v>
      </c>
      <c r="C1023" s="28">
        <f>'Bitcoin Data'!C1023</f>
        <v>6285.9902339999999</v>
      </c>
      <c r="D1023" s="26">
        <f>'Bitcoin Data'!K1023</f>
        <v>1762.4596103005974</v>
      </c>
      <c r="E1023" s="25">
        <f>'Bitcoin Data'!J1023</f>
        <v>71789.401570686779</v>
      </c>
      <c r="F1023" s="25">
        <f t="shared" si="105"/>
        <v>126.52592071598572</v>
      </c>
      <c r="G1023" s="23">
        <f>'Emissions Factors'!$AB$39/1000</f>
        <v>0.49266147344102867</v>
      </c>
      <c r="H1023" s="23">
        <f>'Emissions Factors'!$AE$39/1000</f>
        <v>0.32422903788805163</v>
      </c>
      <c r="I1023" s="26">
        <f t="shared" si="110"/>
        <v>62334.446528420303</v>
      </c>
      <c r="J1023" s="26">
        <f t="shared" si="111"/>
        <v>41023.377541643953</v>
      </c>
      <c r="K1023" s="23">
        <f t="shared" si="106"/>
        <v>35.367872355264247</v>
      </c>
      <c r="L1023" s="23">
        <f t="shared" si="106"/>
        <v>23.276208601822756</v>
      </c>
      <c r="M1023" s="26">
        <f>K1023*'Social Cost of Carbon'!$C$5</f>
        <v>3536.7872355264249</v>
      </c>
      <c r="N1023" s="26">
        <f>L1023*'Social Cost of Carbon'!$C$5</f>
        <v>2327.6208601822755</v>
      </c>
      <c r="O1023" s="23">
        <f t="shared" si="107"/>
        <v>0.56264599591587994</v>
      </c>
      <c r="P1023" s="23">
        <f t="shared" si="108"/>
        <v>0.37028706274351419</v>
      </c>
      <c r="Q1023" s="27"/>
    </row>
    <row r="1024" spans="1:17" x14ac:dyDescent="0.25">
      <c r="A1024" s="24">
        <f t="shared" si="109"/>
        <v>2018</v>
      </c>
      <c r="B1024" s="32">
        <v>43387</v>
      </c>
      <c r="C1024" s="28">
        <f>'Bitcoin Data'!C1024</f>
        <v>6290.9301759999998</v>
      </c>
      <c r="D1024" s="26">
        <f>'Bitcoin Data'!K1024</f>
        <v>1424.9525015832805</v>
      </c>
      <c r="E1024" s="25">
        <f>'Bitcoin Data'!J1024</f>
        <v>86217.548797349998</v>
      </c>
      <c r="F1024" s="25">
        <f t="shared" si="105"/>
        <v>122.85591183916245</v>
      </c>
      <c r="G1024" s="23">
        <f>'Emissions Factors'!$AB$39/1000</f>
        <v>0.49266147344102867</v>
      </c>
      <c r="H1024" s="23">
        <f>'Emissions Factors'!$AE$39/1000</f>
        <v>0.32422903788805163</v>
      </c>
      <c r="I1024" s="26">
        <f t="shared" si="110"/>
        <v>60526.374547622887</v>
      </c>
      <c r="J1024" s="26">
        <f t="shared" si="111"/>
        <v>39833.45409447093</v>
      </c>
      <c r="K1024" s="23">
        <f t="shared" si="106"/>
        <v>42.476064626976239</v>
      </c>
      <c r="L1024" s="23">
        <f t="shared" si="106"/>
        <v>27.95423289563093</v>
      </c>
      <c r="M1024" s="26">
        <f>K1024*'Social Cost of Carbon'!$C$5</f>
        <v>4247.606462697624</v>
      </c>
      <c r="N1024" s="26">
        <f>L1024*'Social Cost of Carbon'!$C$5</f>
        <v>2795.423289563093</v>
      </c>
      <c r="O1024" s="23">
        <f t="shared" si="107"/>
        <v>0.67519529606326123</v>
      </c>
      <c r="P1024" s="23">
        <f t="shared" si="108"/>
        <v>0.44435770408447356</v>
      </c>
      <c r="Q1024" s="27"/>
    </row>
    <row r="1025" spans="1:17" x14ac:dyDescent="0.25">
      <c r="A1025" s="24">
        <f t="shared" si="109"/>
        <v>2018</v>
      </c>
      <c r="B1025" s="32">
        <v>43388</v>
      </c>
      <c r="C1025" s="28">
        <f>'Bitcoin Data'!C1025</f>
        <v>6596.5400390000004</v>
      </c>
      <c r="D1025" s="26">
        <f>'Bitcoin Data'!K1025</f>
        <v>2024.9746878164026</v>
      </c>
      <c r="E1025" s="25">
        <f>'Bitcoin Data'!J1025</f>
        <v>62352.127493815722</v>
      </c>
      <c r="F1025" s="25">
        <f t="shared" si="105"/>
        <v>126.26147990647802</v>
      </c>
      <c r="G1025" s="23">
        <f>'Emissions Factors'!$AB$39/1000</f>
        <v>0.49266147344102867</v>
      </c>
      <c r="H1025" s="23">
        <f>'Emissions Factors'!$AE$39/1000</f>
        <v>0.32422903788805163</v>
      </c>
      <c r="I1025" s="26">
        <f t="shared" si="110"/>
        <v>62204.166729570294</v>
      </c>
      <c r="J1025" s="26">
        <f t="shared" si="111"/>
        <v>40937.638152398933</v>
      </c>
      <c r="K1025" s="23">
        <f t="shared" si="106"/>
        <v>30.718491003286129</v>
      </c>
      <c r="L1025" s="23">
        <f t="shared" si="106"/>
        <v>20.216370307593003</v>
      </c>
      <c r="M1025" s="26">
        <f>K1025*'Social Cost of Carbon'!$C$5</f>
        <v>3071.8491003286131</v>
      </c>
      <c r="N1025" s="26">
        <f>L1025*'Social Cost of Carbon'!$C$5</f>
        <v>2021.6370307593004</v>
      </c>
      <c r="O1025" s="23">
        <f t="shared" si="107"/>
        <v>0.4656758061297675</v>
      </c>
      <c r="P1025" s="23">
        <f t="shared" si="108"/>
        <v>0.30646930342376416</v>
      </c>
      <c r="Q1025" s="27"/>
    </row>
    <row r="1026" spans="1:17" x14ac:dyDescent="0.25">
      <c r="A1026" s="24">
        <f t="shared" si="109"/>
        <v>2018</v>
      </c>
      <c r="B1026" s="32">
        <v>43389</v>
      </c>
      <c r="C1026" s="28">
        <f>'Bitcoin Data'!C1026</f>
        <v>6596.1098629999997</v>
      </c>
      <c r="D1026" s="26">
        <f>'Bitcoin Data'!K1026</f>
        <v>1687.4472672728978</v>
      </c>
      <c r="E1026" s="25">
        <f>'Bitcoin Data'!J1026</f>
        <v>75164.54447082855</v>
      </c>
      <c r="F1026" s="25">
        <f t="shared" si="105"/>
        <v>126.83620516311184</v>
      </c>
      <c r="G1026" s="23">
        <f>'Emissions Factors'!$AB$39/1000</f>
        <v>0.49266147344102867</v>
      </c>
      <c r="H1026" s="23">
        <f>'Emissions Factors'!$AE$39/1000</f>
        <v>0.32422903788805163</v>
      </c>
      <c r="I1026" s="26">
        <f t="shared" si="110"/>
        <v>62487.311721327285</v>
      </c>
      <c r="J1026" s="26">
        <f t="shared" si="111"/>
        <v>41123.980769407281</v>
      </c>
      <c r="K1026" s="23">
        <f t="shared" si="106"/>
        <v>37.030675229522117</v>
      </c>
      <c r="L1026" s="23">
        <f t="shared" si="106"/>
        <v>24.370527937070413</v>
      </c>
      <c r="M1026" s="26">
        <f>K1026*'Social Cost of Carbon'!$C$5</f>
        <v>3703.0675229522117</v>
      </c>
      <c r="N1026" s="26">
        <f>L1026*'Social Cost of Carbon'!$C$5</f>
        <v>2437.0527937070415</v>
      </c>
      <c r="O1026" s="23">
        <f t="shared" si="107"/>
        <v>0.56140173524459869</v>
      </c>
      <c r="P1026" s="23">
        <f t="shared" si="108"/>
        <v>0.3694681932721231</v>
      </c>
      <c r="Q1026" s="27"/>
    </row>
    <row r="1027" spans="1:17" x14ac:dyDescent="0.25">
      <c r="A1027" s="24">
        <f t="shared" si="109"/>
        <v>2018</v>
      </c>
      <c r="B1027" s="32">
        <v>43390</v>
      </c>
      <c r="C1027" s="28">
        <f>'Bitcoin Data'!C1027</f>
        <v>6544.4301759999998</v>
      </c>
      <c r="D1027" s="26">
        <f>'Bitcoin Data'!K1027</f>
        <v>1724.9640632486824</v>
      </c>
      <c r="E1027" s="25">
        <f>'Bitcoin Data'!J1027</f>
        <v>73043.52815640888</v>
      </c>
      <c r="F1027" s="25">
        <f t="shared" si="105"/>
        <v>125.9974611226986</v>
      </c>
      <c r="G1027" s="23">
        <f>'Emissions Factors'!$AB$39/1000</f>
        <v>0.49266147344102867</v>
      </c>
      <c r="H1027" s="23">
        <f>'Emissions Factors'!$AE$39/1000</f>
        <v>0.32422903788805163</v>
      </c>
      <c r="I1027" s="26">
        <f t="shared" si="110"/>
        <v>62074.094846537417</v>
      </c>
      <c r="J1027" s="26">
        <f t="shared" si="111"/>
        <v>40852.035596149755</v>
      </c>
      <c r="K1027" s="23">
        <f t="shared" si="106"/>
        <v>35.985732206867667</v>
      </c>
      <c r="L1027" s="23">
        <f t="shared" si="106"/>
        <v>23.682832858101261</v>
      </c>
      <c r="M1027" s="26">
        <f>K1027*'Social Cost of Carbon'!$C$5</f>
        <v>3598.5732206867665</v>
      </c>
      <c r="N1027" s="26">
        <f>L1027*'Social Cost of Carbon'!$C$5</f>
        <v>2368.283285810126</v>
      </c>
      <c r="O1027" s="23">
        <f t="shared" si="107"/>
        <v>0.5498680746696023</v>
      </c>
      <c r="P1027" s="23">
        <f t="shared" si="108"/>
        <v>0.36187769173475037</v>
      </c>
      <c r="Q1027" s="27"/>
    </row>
    <row r="1028" spans="1:17" x14ac:dyDescent="0.25">
      <c r="A1028" s="24">
        <f t="shared" si="109"/>
        <v>2018</v>
      </c>
      <c r="B1028" s="32">
        <v>43391</v>
      </c>
      <c r="C1028" s="28">
        <f>'Bitcoin Data'!C1028</f>
        <v>6476.7099609999996</v>
      </c>
      <c r="D1028" s="26">
        <f>'Bitcoin Data'!K1028</f>
        <v>1724.9640632486824</v>
      </c>
      <c r="E1028" s="25">
        <f>'Bitcoin Data'!J1028</f>
        <v>71403.487837368782</v>
      </c>
      <c r="F1028" s="25">
        <f t="shared" si="105"/>
        <v>123.16845051007553</v>
      </c>
      <c r="G1028" s="23">
        <f>'Emissions Factors'!$AB$39/1000</f>
        <v>0.49266147344102867</v>
      </c>
      <c r="H1028" s="23">
        <f>'Emissions Factors'!$AE$39/1000</f>
        <v>0.32422903788805163</v>
      </c>
      <c r="I1028" s="26">
        <f t="shared" si="110"/>
        <v>60680.350309742229</v>
      </c>
      <c r="J1028" s="26">
        <f t="shared" si="111"/>
        <v>39934.788207043894</v>
      </c>
      <c r="K1028" s="23">
        <f t="shared" si="106"/>
        <v>35.177747526786675</v>
      </c>
      <c r="L1028" s="23">
        <f t="shared" si="106"/>
        <v>23.151084163361276</v>
      </c>
      <c r="M1028" s="26">
        <f>K1028*'Social Cost of Carbon'!$C$5</f>
        <v>3517.7747526786675</v>
      </c>
      <c r="N1028" s="26">
        <f>L1028*'Social Cost of Carbon'!$C$5</f>
        <v>2315.1084163361274</v>
      </c>
      <c r="O1028" s="23">
        <f t="shared" si="107"/>
        <v>0.54314223947979989</v>
      </c>
      <c r="P1028" s="23">
        <f t="shared" si="108"/>
        <v>0.35745130325068258</v>
      </c>
      <c r="Q1028" s="27"/>
    </row>
    <row r="1029" spans="1:17" x14ac:dyDescent="0.25">
      <c r="A1029" s="24">
        <f t="shared" si="109"/>
        <v>2018</v>
      </c>
      <c r="B1029" s="32">
        <v>43392</v>
      </c>
      <c r="C1029" s="28">
        <f>'Bitcoin Data'!C1029</f>
        <v>6465.4101559999999</v>
      </c>
      <c r="D1029" s="26">
        <f>'Bitcoin Data'!K1029</f>
        <v>1774.9728823587418</v>
      </c>
      <c r="E1029" s="25">
        <f>'Bitcoin Data'!J1029</f>
        <v>69702.641761069099</v>
      </c>
      <c r="F1029" s="25">
        <f t="shared" si="105"/>
        <v>123.72029895466362</v>
      </c>
      <c r="G1029" s="23">
        <f>'Emissions Factors'!$AB$39/1000</f>
        <v>0.49266147344102867</v>
      </c>
      <c r="H1029" s="23">
        <f>'Emissions Factors'!$AE$39/1000</f>
        <v>0.32422903788805163</v>
      </c>
      <c r="I1029" s="26">
        <f t="shared" si="110"/>
        <v>60952.224777569136</v>
      </c>
      <c r="J1029" s="26">
        <f t="shared" si="111"/>
        <v>40113.713497292709</v>
      </c>
      <c r="K1029" s="23">
        <f t="shared" si="106"/>
        <v>34.339806192740475</v>
      </c>
      <c r="L1029" s="23">
        <f t="shared" si="106"/>
        <v>22.599620476446962</v>
      </c>
      <c r="M1029" s="26">
        <f>K1029*'Social Cost of Carbon'!$C$5</f>
        <v>3433.9806192740475</v>
      </c>
      <c r="N1029" s="26">
        <f>L1029*'Social Cost of Carbon'!$C$5</f>
        <v>2259.9620476446962</v>
      </c>
      <c r="O1029" s="23">
        <f t="shared" si="107"/>
        <v>0.53113113266097445</v>
      </c>
      <c r="P1029" s="23">
        <f t="shared" si="108"/>
        <v>0.34954658608122746</v>
      </c>
      <c r="Q1029" s="27"/>
    </row>
    <row r="1030" spans="1:17" x14ac:dyDescent="0.25">
      <c r="A1030" s="24">
        <f t="shared" si="109"/>
        <v>2018</v>
      </c>
      <c r="B1030" s="32">
        <v>43393</v>
      </c>
      <c r="C1030" s="28">
        <f>'Bitcoin Data'!C1030</f>
        <v>6489.1899409999996</v>
      </c>
      <c r="D1030" s="26">
        <f>'Bitcoin Data'!K1030</f>
        <v>1787.4875868917577</v>
      </c>
      <c r="E1030" s="25">
        <f>'Bitcoin Data'!J1030</f>
        <v>68946.487671368246</v>
      </c>
      <c r="F1030" s="25">
        <f t="shared" si="105"/>
        <v>123.24099087235635</v>
      </c>
      <c r="G1030" s="23">
        <f>'Emissions Factors'!$AB$39/1000</f>
        <v>0.49266147344102867</v>
      </c>
      <c r="H1030" s="23">
        <f>'Emissions Factors'!$AE$39/1000</f>
        <v>0.32422903788805163</v>
      </c>
      <c r="I1030" s="26">
        <f t="shared" si="110"/>
        <v>60716.088151507443</v>
      </c>
      <c r="J1030" s="26">
        <f t="shared" si="111"/>
        <v>39958.307898914252</v>
      </c>
      <c r="K1030" s="23">
        <f t="shared" si="106"/>
        <v>33.967278204759999</v>
      </c>
      <c r="L1030" s="23">
        <f t="shared" si="106"/>
        <v>22.35445336344814</v>
      </c>
      <c r="M1030" s="26">
        <f>K1030*'Social Cost of Carbon'!$C$5</f>
        <v>3396.727820476</v>
      </c>
      <c r="N1030" s="26">
        <f>L1030*'Social Cost of Carbon'!$C$5</f>
        <v>2235.4453363448142</v>
      </c>
      <c r="O1030" s="23">
        <f t="shared" si="107"/>
        <v>0.52344404330266159</v>
      </c>
      <c r="P1030" s="23">
        <f t="shared" si="108"/>
        <v>0.34448757960077936</v>
      </c>
      <c r="Q1030" s="27"/>
    </row>
    <row r="1031" spans="1:17" x14ac:dyDescent="0.25">
      <c r="A1031" s="24">
        <f t="shared" si="109"/>
        <v>2018</v>
      </c>
      <c r="B1031" s="32">
        <v>43394</v>
      </c>
      <c r="C1031" s="28">
        <f>'Bitcoin Data'!C1031</f>
        <v>6482.3500979999999</v>
      </c>
      <c r="D1031" s="26">
        <f>'Bitcoin Data'!K1031</f>
        <v>1724.9640632486824</v>
      </c>
      <c r="E1031" s="25">
        <f>'Bitcoin Data'!J1031</f>
        <v>72816.078347124436</v>
      </c>
      <c r="F1031" s="25">
        <f t="shared" ref="F1031:F1094" si="112">E1031*D1031/1000000</f>
        <v>125.60511837549016</v>
      </c>
      <c r="G1031" s="23">
        <f>'Emissions Factors'!$AB$39/1000</f>
        <v>0.49266147344102867</v>
      </c>
      <c r="H1031" s="23">
        <f>'Emissions Factors'!$AE$39/1000</f>
        <v>0.32422903788805163</v>
      </c>
      <c r="I1031" s="26">
        <f t="shared" si="110"/>
        <v>61880.802690603807</v>
      </c>
      <c r="J1031" s="26">
        <f t="shared" si="111"/>
        <v>40724.826684700012</v>
      </c>
      <c r="K1031" s="23">
        <f t="shared" ref="K1031:L1094" si="113">$E1031*G1031/1000</f>
        <v>35.873676448691711</v>
      </c>
      <c r="L1031" s="23">
        <f t="shared" si="113"/>
        <v>23.609087025269147</v>
      </c>
      <c r="M1031" s="26">
        <f>K1031*'Social Cost of Carbon'!$C$5</f>
        <v>3587.3676448691713</v>
      </c>
      <c r="N1031" s="26">
        <f>L1031*'Social Cost of Carbon'!$C$5</f>
        <v>2360.9087025269146</v>
      </c>
      <c r="O1031" s="23">
        <f t="shared" ref="O1031:O1094" si="114">M1031/$C1031</f>
        <v>0.55340541480102756</v>
      </c>
      <c r="P1031" s="23">
        <f t="shared" ref="P1031:P1094" si="115">N1031/$C1031</f>
        <v>0.36420567646528779</v>
      </c>
      <c r="Q1031" s="27"/>
    </row>
    <row r="1032" spans="1:17" x14ac:dyDescent="0.25">
      <c r="A1032" s="24">
        <f t="shared" ref="A1032:A1095" si="116">YEAR(B1032)</f>
        <v>2018</v>
      </c>
      <c r="B1032" s="32">
        <v>43395</v>
      </c>
      <c r="C1032" s="28">
        <f>'Bitcoin Data'!C1032</f>
        <v>6487.1601559999999</v>
      </c>
      <c r="D1032" s="26">
        <f>'Bitcoin Data'!K1032</f>
        <v>1937.5672766415501</v>
      </c>
      <c r="E1032" s="25">
        <f>'Bitcoin Data'!J1032</f>
        <v>63954.576763207508</v>
      </c>
      <c r="F1032" s="25">
        <f t="shared" si="112"/>
        <v>123.91629512785093</v>
      </c>
      <c r="G1032" s="23">
        <f>'Emissions Factors'!$AB$39/1000</f>
        <v>0.49266147344102867</v>
      </c>
      <c r="H1032" s="23">
        <f>'Emissions Factors'!$AE$39/1000</f>
        <v>0.32422903788805163</v>
      </c>
      <c r="I1032" s="26">
        <f t="shared" ref="I1032:I1095" si="117">F1032*G1032*1000</f>
        <v>61048.784541040404</v>
      </c>
      <c r="J1032" s="26">
        <f t="shared" ref="J1032:J1095" si="118">$F1032*H1032*1000</f>
        <v>40177.261147954967</v>
      </c>
      <c r="K1032" s="23">
        <f t="shared" si="113"/>
        <v>31.507956021459183</v>
      </c>
      <c r="L1032" s="23">
        <f t="shared" si="113"/>
        <v>20.735930892472311</v>
      </c>
      <c r="M1032" s="26">
        <f>K1032*'Social Cost of Carbon'!$C$5</f>
        <v>3150.7956021459181</v>
      </c>
      <c r="N1032" s="26">
        <f>L1032*'Social Cost of Carbon'!$C$5</f>
        <v>2073.5930892472311</v>
      </c>
      <c r="O1032" s="23">
        <f t="shared" si="114"/>
        <v>0.48569721208928918</v>
      </c>
      <c r="P1032" s="23">
        <f t="shared" si="115"/>
        <v>0.31964573702244065</v>
      </c>
      <c r="Q1032" s="27"/>
    </row>
    <row r="1033" spans="1:17" x14ac:dyDescent="0.25">
      <c r="A1033" s="24">
        <f t="shared" si="116"/>
        <v>2018</v>
      </c>
      <c r="B1033" s="32">
        <v>43396</v>
      </c>
      <c r="C1033" s="28">
        <f>'Bitcoin Data'!C1033</f>
        <v>6475.7402339999999</v>
      </c>
      <c r="D1033" s="26">
        <f>'Bitcoin Data'!K1033</f>
        <v>1924.9278152069294</v>
      </c>
      <c r="E1033" s="25">
        <f>'Bitcoin Data'!J1033</f>
        <v>65229.749339278627</v>
      </c>
      <c r="F1033" s="25">
        <f t="shared" si="112"/>
        <v>125.56255888215325</v>
      </c>
      <c r="G1033" s="23">
        <f>'Emissions Factors'!$AB$39/1000</f>
        <v>0.49266147344102867</v>
      </c>
      <c r="H1033" s="23">
        <f>'Emissions Factors'!$AE$39/1000</f>
        <v>0.32422903788805163</v>
      </c>
      <c r="I1033" s="26">
        <f t="shared" si="117"/>
        <v>61859.83526790754</v>
      </c>
      <c r="J1033" s="26">
        <f t="shared" si="118"/>
        <v>40711.027661122382</v>
      </c>
      <c r="K1033" s="23">
        <f t="shared" si="113"/>
        <v>32.136184421677974</v>
      </c>
      <c r="L1033" s="23">
        <f t="shared" si="113"/>
        <v>21.149378869953082</v>
      </c>
      <c r="M1033" s="26">
        <f>K1033*'Social Cost of Carbon'!$C$5</f>
        <v>3213.6184421677976</v>
      </c>
      <c r="N1033" s="26">
        <f>L1033*'Social Cost of Carbon'!$C$5</f>
        <v>2114.9378869953084</v>
      </c>
      <c r="O1033" s="23">
        <f t="shared" si="114"/>
        <v>0.49625499572931103</v>
      </c>
      <c r="P1033" s="23">
        <f t="shared" si="115"/>
        <v>0.32659399706787379</v>
      </c>
      <c r="Q1033" s="27"/>
    </row>
    <row r="1034" spans="1:17" x14ac:dyDescent="0.25">
      <c r="A1034" s="24">
        <f t="shared" si="116"/>
        <v>2018</v>
      </c>
      <c r="B1034" s="32">
        <v>43397</v>
      </c>
      <c r="C1034" s="28">
        <f>'Bitcoin Data'!C1034</f>
        <v>6495.8398440000001</v>
      </c>
      <c r="D1034" s="26">
        <f>'Bitcoin Data'!K1034</f>
        <v>1412.5402181589893</v>
      </c>
      <c r="E1034" s="25">
        <f>'Bitcoin Data'!J1034</f>
        <v>86205.304757783844</v>
      </c>
      <c r="F1034" s="25">
        <f t="shared" si="112"/>
        <v>121.76845998902215</v>
      </c>
      <c r="G1034" s="23">
        <f>'Emissions Factors'!$AB$39/1000</f>
        <v>0.49266147344102867</v>
      </c>
      <c r="H1034" s="23">
        <f>'Emissions Factors'!$AE$39/1000</f>
        <v>0.32422903788805163</v>
      </c>
      <c r="I1034" s="26">
        <f t="shared" si="117"/>
        <v>59990.628916836598</v>
      </c>
      <c r="J1034" s="26">
        <f t="shared" si="118"/>
        <v>39480.870627350363</v>
      </c>
      <c r="K1034" s="23">
        <f t="shared" si="113"/>
        <v>42.470032460402706</v>
      </c>
      <c r="L1034" s="23">
        <f t="shared" si="113"/>
        <v>27.950263022462536</v>
      </c>
      <c r="M1034" s="26">
        <f>K1034*'Social Cost of Carbon'!$C$5</f>
        <v>4247.0032460402708</v>
      </c>
      <c r="N1034" s="26">
        <f>L1034*'Social Cost of Carbon'!$C$5</f>
        <v>2795.0263022462536</v>
      </c>
      <c r="O1034" s="23">
        <f t="shared" si="114"/>
        <v>0.6538035647481506</v>
      </c>
      <c r="P1034" s="23">
        <f t="shared" si="115"/>
        <v>0.43027943566495563</v>
      </c>
      <c r="Q1034" s="27"/>
    </row>
    <row r="1035" spans="1:17" x14ac:dyDescent="0.25">
      <c r="A1035" s="24">
        <f t="shared" si="116"/>
        <v>2018</v>
      </c>
      <c r="B1035" s="32">
        <v>43398</v>
      </c>
      <c r="C1035" s="28">
        <f>'Bitcoin Data'!C1035</f>
        <v>6476.2900390000004</v>
      </c>
      <c r="D1035" s="26">
        <f>'Bitcoin Data'!K1035</f>
        <v>1712.4916753876892</v>
      </c>
      <c r="E1035" s="25">
        <f>'Bitcoin Data'!J1035</f>
        <v>70657.866124684748</v>
      </c>
      <c r="F1035" s="25">
        <f t="shared" si="112"/>
        <v>121.00100753918042</v>
      </c>
      <c r="G1035" s="23">
        <f>'Emissions Factors'!$AB$39/1000</f>
        <v>0.49266147344102867</v>
      </c>
      <c r="H1035" s="23">
        <f>'Emissions Factors'!$AE$39/1000</f>
        <v>0.32422903788805163</v>
      </c>
      <c r="I1035" s="26">
        <f t="shared" si="117"/>
        <v>59612.534662101643</v>
      </c>
      <c r="J1035" s="26">
        <f t="shared" si="118"/>
        <v>39232.040257913344</v>
      </c>
      <c r="K1035" s="23">
        <f t="shared" si="113"/>
        <v>34.810408435186133</v>
      </c>
      <c r="L1035" s="23">
        <f t="shared" si="113"/>
        <v>22.909331952829291</v>
      </c>
      <c r="M1035" s="26">
        <f>K1035*'Social Cost of Carbon'!$C$5</f>
        <v>3481.0408435186132</v>
      </c>
      <c r="N1035" s="26">
        <f>L1035*'Social Cost of Carbon'!$C$5</f>
        <v>2290.9331952829289</v>
      </c>
      <c r="O1035" s="23">
        <f t="shared" si="114"/>
        <v>0.5375053962308517</v>
      </c>
      <c r="P1035" s="23">
        <f t="shared" si="115"/>
        <v>0.35374159920062354</v>
      </c>
      <c r="Q1035" s="27"/>
    </row>
    <row r="1036" spans="1:17" x14ac:dyDescent="0.25">
      <c r="A1036" s="24">
        <f t="shared" si="116"/>
        <v>2018</v>
      </c>
      <c r="B1036" s="32">
        <v>43399</v>
      </c>
      <c r="C1036" s="28">
        <f>'Bitcoin Data'!C1036</f>
        <v>6474.75</v>
      </c>
      <c r="D1036" s="26">
        <f>'Bitcoin Data'!K1036</f>
        <v>1787.4875868917577</v>
      </c>
      <c r="E1036" s="25">
        <f>'Bitcoin Data'!J1036</f>
        <v>67725.883875255662</v>
      </c>
      <c r="F1036" s="25">
        <f t="shared" si="112"/>
        <v>121.05917673829214</v>
      </c>
      <c r="G1036" s="23">
        <f>'Emissions Factors'!$AB$39/1000</f>
        <v>0.49266147344102867</v>
      </c>
      <c r="H1036" s="23">
        <f>'Emissions Factors'!$AE$39/1000</f>
        <v>0.32422903788805163</v>
      </c>
      <c r="I1036" s="26">
        <f t="shared" si="117"/>
        <v>59641.192385444912</v>
      </c>
      <c r="J1036" s="26">
        <f t="shared" si="118"/>
        <v>39250.900401376057</v>
      </c>
      <c r="K1036" s="23">
        <f t="shared" si="113"/>
        <v>33.365933740079463</v>
      </c>
      <c r="L1036" s="23">
        <f t="shared" si="113"/>
        <v>21.958698168992054</v>
      </c>
      <c r="M1036" s="26">
        <f>K1036*'Social Cost of Carbon'!$C$5</f>
        <v>3336.5933740079463</v>
      </c>
      <c r="N1036" s="26">
        <f>L1036*'Social Cost of Carbon'!$C$5</f>
        <v>2195.8698168992055</v>
      </c>
      <c r="O1036" s="23">
        <f t="shared" si="114"/>
        <v>0.51532389266117551</v>
      </c>
      <c r="P1036" s="23">
        <f t="shared" si="115"/>
        <v>0.3391435679986417</v>
      </c>
      <c r="Q1036" s="27"/>
    </row>
    <row r="1037" spans="1:17" x14ac:dyDescent="0.25">
      <c r="A1037" s="24">
        <f t="shared" si="116"/>
        <v>2018</v>
      </c>
      <c r="B1037" s="32">
        <v>43400</v>
      </c>
      <c r="C1037" s="28">
        <f>'Bitcoin Data'!C1037</f>
        <v>6480.3798829999996</v>
      </c>
      <c r="D1037" s="26">
        <f>'Bitcoin Data'!K1037</f>
        <v>1700.0377786173026</v>
      </c>
      <c r="E1037" s="25">
        <f>'Bitcoin Data'!J1037</f>
        <v>70664.638746122073</v>
      </c>
      <c r="F1037" s="25">
        <f t="shared" si="112"/>
        <v>120.13255548075155</v>
      </c>
      <c r="G1037" s="23">
        <f>'Emissions Factors'!$AB$39/1000</f>
        <v>0.49266147344102867</v>
      </c>
      <c r="H1037" s="23">
        <f>'Emissions Factors'!$AE$39/1000</f>
        <v>0.32422903788805163</v>
      </c>
      <c r="I1037" s="26">
        <f t="shared" si="117"/>
        <v>59184.681791383184</v>
      </c>
      <c r="J1037" s="26">
        <f t="shared" si="118"/>
        <v>38950.462882557054</v>
      </c>
      <c r="K1037" s="23">
        <f t="shared" si="113"/>
        <v>34.813745044842506</v>
      </c>
      <c r="L1037" s="23">
        <f t="shared" si="113"/>
        <v>22.911527833361895</v>
      </c>
      <c r="M1037" s="26">
        <f>K1037*'Social Cost of Carbon'!$C$5</f>
        <v>3481.3745044842508</v>
      </c>
      <c r="N1037" s="26">
        <f>L1037*'Social Cost of Carbon'!$C$5</f>
        <v>2291.1527833361893</v>
      </c>
      <c r="O1037" s="23">
        <f t="shared" si="114"/>
        <v>0.5372176581217023</v>
      </c>
      <c r="P1037" s="23">
        <f t="shared" si="115"/>
        <v>0.35355223377360601</v>
      </c>
      <c r="Q1037" s="27"/>
    </row>
    <row r="1038" spans="1:17" x14ac:dyDescent="0.25">
      <c r="A1038" s="24">
        <f t="shared" si="116"/>
        <v>2018</v>
      </c>
      <c r="B1038" s="32">
        <v>43401</v>
      </c>
      <c r="C1038" s="28">
        <f>'Bitcoin Data'!C1038</f>
        <v>6486.3901370000003</v>
      </c>
      <c r="D1038" s="26">
        <f>'Bitcoin Data'!K1038</f>
        <v>1749.9513902391602</v>
      </c>
      <c r="E1038" s="25">
        <f>'Bitcoin Data'!J1038</f>
        <v>68752.812244512563</v>
      </c>
      <c r="F1038" s="25">
        <f t="shared" si="112"/>
        <v>120.31407937013672</v>
      </c>
      <c r="G1038" s="23">
        <f>'Emissions Factors'!$AB$39/1000</f>
        <v>0.49266147344102867</v>
      </c>
      <c r="H1038" s="23">
        <f>'Emissions Factors'!$AE$39/1000</f>
        <v>0.32422903788805163</v>
      </c>
      <c r="I1038" s="26">
        <f t="shared" si="117"/>
        <v>59274.11161819243</v>
      </c>
      <c r="J1038" s="26">
        <f t="shared" si="118"/>
        <v>39009.318198566114</v>
      </c>
      <c r="K1038" s="23">
        <f t="shared" si="113"/>
        <v>33.871861783595961</v>
      </c>
      <c r="L1038" s="23">
        <f t="shared" si="113"/>
        <v>22.291658166136163</v>
      </c>
      <c r="M1038" s="26">
        <f>K1038*'Social Cost of Carbon'!$C$5</f>
        <v>3387.1861783595959</v>
      </c>
      <c r="N1038" s="26">
        <f>L1038*'Social Cost of Carbon'!$C$5</f>
        <v>2229.1658166136162</v>
      </c>
      <c r="O1038" s="23">
        <f t="shared" si="114"/>
        <v>0.52219895917734493</v>
      </c>
      <c r="P1038" s="23">
        <f t="shared" si="115"/>
        <v>0.34366816820004303</v>
      </c>
      <c r="Q1038" s="27"/>
    </row>
    <row r="1039" spans="1:17" x14ac:dyDescent="0.25">
      <c r="A1039" s="24">
        <f t="shared" si="116"/>
        <v>2018</v>
      </c>
      <c r="B1039" s="32">
        <v>43402</v>
      </c>
      <c r="C1039" s="28">
        <f>'Bitcoin Data'!C1039</f>
        <v>6332.6298829999996</v>
      </c>
      <c r="D1039" s="26">
        <f>'Bitcoin Data'!K1039</f>
        <v>1825.0025347257426</v>
      </c>
      <c r="E1039" s="25">
        <f>'Bitcoin Data'!J1039</f>
        <v>65283.676201521419</v>
      </c>
      <c r="F1039" s="25">
        <f t="shared" si="112"/>
        <v>119.14287454399124</v>
      </c>
      <c r="G1039" s="23">
        <f>'Emissions Factors'!$AB$39/1000</f>
        <v>0.49266147344102867</v>
      </c>
      <c r="H1039" s="23">
        <f>'Emissions Factors'!$AE$39/1000</f>
        <v>0.32422903788805163</v>
      </c>
      <c r="I1039" s="26">
        <f t="shared" si="117"/>
        <v>58697.104122842356</v>
      </c>
      <c r="J1039" s="26">
        <f t="shared" si="118"/>
        <v>38629.579584615116</v>
      </c>
      <c r="K1039" s="23">
        <f t="shared" si="113"/>
        <v>32.162752109088558</v>
      </c>
      <c r="L1039" s="23">
        <f t="shared" si="113"/>
        <v>21.166863524614381</v>
      </c>
      <c r="M1039" s="26">
        <f>K1039*'Social Cost of Carbon'!$C$5</f>
        <v>3216.275210908856</v>
      </c>
      <c r="N1039" s="26">
        <f>L1039*'Social Cost of Carbon'!$C$5</f>
        <v>2116.6863524614382</v>
      </c>
      <c r="O1039" s="23">
        <f t="shared" si="114"/>
        <v>0.50788933986857099</v>
      </c>
      <c r="P1039" s="23">
        <f t="shared" si="115"/>
        <v>0.33425076020054501</v>
      </c>
      <c r="Q1039" s="27"/>
    </row>
    <row r="1040" spans="1:17" x14ac:dyDescent="0.25">
      <c r="A1040" s="24">
        <f t="shared" si="116"/>
        <v>2018</v>
      </c>
      <c r="B1040" s="32">
        <v>43403</v>
      </c>
      <c r="C1040" s="28">
        <f>'Bitcoin Data'!C1040</f>
        <v>6334.2700199999999</v>
      </c>
      <c r="D1040" s="26">
        <f>'Bitcoin Data'!K1040</f>
        <v>1924.9278152069294</v>
      </c>
      <c r="E1040" s="25">
        <f>'Bitcoin Data'!J1040</f>
        <v>61861.482772787502</v>
      </c>
      <c r="F1040" s="25">
        <f t="shared" si="112"/>
        <v>119.07888887928296</v>
      </c>
      <c r="G1040" s="23">
        <f>'Emissions Factors'!$AB$39/1000</f>
        <v>0.49266147344102867</v>
      </c>
      <c r="H1040" s="23">
        <f>'Emissions Factors'!$AE$39/1000</f>
        <v>0.32422903788805163</v>
      </c>
      <c r="I1040" s="26">
        <f t="shared" si="117"/>
        <v>58665.580850988066</v>
      </c>
      <c r="J1040" s="26">
        <f t="shared" si="118"/>
        <v>38608.833574108125</v>
      </c>
      <c r="K1040" s="23">
        <f t="shared" si="113"/>
        <v>30.476769252088303</v>
      </c>
      <c r="L1040" s="23">
        <f t="shared" si="113"/>
        <v>20.057289041749172</v>
      </c>
      <c r="M1040" s="26">
        <f>K1040*'Social Cost of Carbon'!$C$5</f>
        <v>3047.6769252088302</v>
      </c>
      <c r="N1040" s="26">
        <f>L1040*'Social Cost of Carbon'!$C$5</f>
        <v>2005.7289041749173</v>
      </c>
      <c r="O1040" s="23">
        <f t="shared" si="114"/>
        <v>0.48114098634665248</v>
      </c>
      <c r="P1040" s="23">
        <f t="shared" si="115"/>
        <v>0.31664720604615421</v>
      </c>
      <c r="Q1040" s="27"/>
    </row>
    <row r="1041" spans="1:17" x14ac:dyDescent="0.25">
      <c r="A1041" s="24">
        <f t="shared" si="116"/>
        <v>2018</v>
      </c>
      <c r="B1041" s="32">
        <v>43404</v>
      </c>
      <c r="C1041" s="28">
        <f>'Bitcoin Data'!C1041</f>
        <v>6317.6098629999997</v>
      </c>
      <c r="D1041" s="26">
        <f>'Bitcoin Data'!K1041</f>
        <v>2037.5820692777904</v>
      </c>
      <c r="E1041" s="25">
        <f>'Bitcoin Data'!J1041</f>
        <v>61423.812623402031</v>
      </c>
      <c r="F1041" s="25">
        <f t="shared" si="112"/>
        <v>125.15605922812277</v>
      </c>
      <c r="G1041" s="23">
        <f>'Emissions Factors'!$AB$39/1000</f>
        <v>0.49266147344102867</v>
      </c>
      <c r="H1041" s="23">
        <f>'Emissions Factors'!$AE$39/1000</f>
        <v>0.32422903788805163</v>
      </c>
      <c r="I1041" s="26">
        <f t="shared" si="117"/>
        <v>61659.568549399613</v>
      </c>
      <c r="J1041" s="26">
        <f t="shared" si="118"/>
        <v>40579.228669394251</v>
      </c>
      <c r="K1041" s="23">
        <f t="shared" si="113"/>
        <v>30.261146031410902</v>
      </c>
      <c r="L1041" s="23">
        <f t="shared" si="113"/>
        <v>19.915383670301601</v>
      </c>
      <c r="M1041" s="26">
        <f>K1041*'Social Cost of Carbon'!$C$5</f>
        <v>3026.1146031410904</v>
      </c>
      <c r="N1041" s="26">
        <f>L1041*'Social Cost of Carbon'!$C$5</f>
        <v>1991.5383670301601</v>
      </c>
      <c r="O1041" s="23">
        <f t="shared" si="114"/>
        <v>0.47899675174055467</v>
      </c>
      <c r="P1041" s="23">
        <f t="shared" si="115"/>
        <v>0.31523604816022177</v>
      </c>
      <c r="Q1041" s="27"/>
    </row>
    <row r="1042" spans="1:17" x14ac:dyDescent="0.25">
      <c r="A1042" s="24">
        <f t="shared" si="116"/>
        <v>2018</v>
      </c>
      <c r="B1042" s="32">
        <v>43405</v>
      </c>
      <c r="C1042" s="28">
        <f>'Bitcoin Data'!C1042</f>
        <v>6377.7797849999997</v>
      </c>
      <c r="D1042" s="26">
        <f>'Bitcoin Data'!K1042</f>
        <v>1924.9278152069294</v>
      </c>
      <c r="E1042" s="25">
        <f>'Bitcoin Data'!J1042</f>
        <v>66067.998885825073</v>
      </c>
      <c r="F1042" s="25">
        <f t="shared" si="112"/>
        <v>127.1761287503851</v>
      </c>
      <c r="G1042" s="23">
        <f>'Emissions Factors'!$AB$39/1000</f>
        <v>0.49266147344102867</v>
      </c>
      <c r="H1042" s="23">
        <f>'Emissions Factors'!$AE$39/1000</f>
        <v>0.32422903788805163</v>
      </c>
      <c r="I1042" s="26">
        <f t="shared" si="117"/>
        <v>62654.778976690694</v>
      </c>
      <c r="J1042" s="26">
        <f t="shared" si="118"/>
        <v>41234.193867064343</v>
      </c>
      <c r="K1042" s="23">
        <f t="shared" si="113"/>
        <v>32.54915767839082</v>
      </c>
      <c r="L1042" s="23">
        <f t="shared" si="113"/>
        <v>21.421163713939933</v>
      </c>
      <c r="M1042" s="26">
        <f>K1042*'Social Cost of Carbon'!$C$5</f>
        <v>3254.915767839082</v>
      </c>
      <c r="N1042" s="26">
        <f>L1042*'Social Cost of Carbon'!$C$5</f>
        <v>2142.1163713939932</v>
      </c>
      <c r="O1042" s="23">
        <f t="shared" si="114"/>
        <v>0.51035248590651705</v>
      </c>
      <c r="P1042" s="23">
        <f t="shared" si="115"/>
        <v>0.33587179921640919</v>
      </c>
      <c r="Q1042" s="27"/>
    </row>
    <row r="1043" spans="1:17" x14ac:dyDescent="0.25">
      <c r="A1043" s="24">
        <f t="shared" si="116"/>
        <v>2018</v>
      </c>
      <c r="B1043" s="32">
        <v>43406</v>
      </c>
      <c r="C1043" s="28">
        <f>'Bitcoin Data'!C1043</f>
        <v>6388.4399409999996</v>
      </c>
      <c r="D1043" s="26">
        <f>'Bitcoin Data'!K1043</f>
        <v>1787.4875868917577</v>
      </c>
      <c r="E1043" s="25">
        <f>'Bitcoin Data'!J1043</f>
        <v>71111.890338105062</v>
      </c>
      <c r="F1043" s="25">
        <f t="shared" si="112"/>
        <v>127.11162125977071</v>
      </c>
      <c r="G1043" s="23">
        <f>'Emissions Factors'!$AB$39/1000</f>
        <v>0.49266147344102867</v>
      </c>
      <c r="H1043" s="23">
        <f>'Emissions Factors'!$AE$39/1000</f>
        <v>0.32422903788805163</v>
      </c>
      <c r="I1043" s="26">
        <f t="shared" si="117"/>
        <v>62622.998621316627</v>
      </c>
      <c r="J1043" s="26">
        <f t="shared" si="118"/>
        <v>41213.278665445869</v>
      </c>
      <c r="K1043" s="23">
        <f t="shared" si="113"/>
        <v>35.034088673147693</v>
      </c>
      <c r="L1043" s="23">
        <f t="shared" si="113"/>
        <v>23.056539786724439</v>
      </c>
      <c r="M1043" s="26">
        <f>K1043*'Social Cost of Carbon'!$C$5</f>
        <v>3503.4088673147694</v>
      </c>
      <c r="N1043" s="26">
        <f>L1043*'Social Cost of Carbon'!$C$5</f>
        <v>2305.6539786724438</v>
      </c>
      <c r="O1043" s="23">
        <f t="shared" si="114"/>
        <v>0.5483981847947641</v>
      </c>
      <c r="P1043" s="23">
        <f t="shared" si="115"/>
        <v>0.36091033178149179</v>
      </c>
      <c r="Q1043" s="27"/>
    </row>
    <row r="1044" spans="1:17" x14ac:dyDescent="0.25">
      <c r="A1044" s="24">
        <f t="shared" si="116"/>
        <v>2018</v>
      </c>
      <c r="B1044" s="32">
        <v>43407</v>
      </c>
      <c r="C1044" s="28">
        <f>'Bitcoin Data'!C1044</f>
        <v>6361.2597660000001</v>
      </c>
      <c r="D1044" s="26">
        <f>'Bitcoin Data'!K1044</f>
        <v>2012.5223613595704</v>
      </c>
      <c r="E1044" s="25">
        <f>'Bitcoin Data'!J1044</f>
        <v>64651.823172570716</v>
      </c>
      <c r="F1044" s="25">
        <f t="shared" si="112"/>
        <v>130.1132398374634</v>
      </c>
      <c r="G1044" s="23">
        <f>'Emissions Factors'!$AB$39/1000</f>
        <v>0.49266147344102867</v>
      </c>
      <c r="H1044" s="23">
        <f>'Emissions Factors'!$AE$39/1000</f>
        <v>0.32422903788805163</v>
      </c>
      <c r="I1044" s="26">
        <f t="shared" si="117"/>
        <v>64101.780452510669</v>
      </c>
      <c r="J1044" s="26">
        <f t="shared" si="118"/>
        <v>42186.490568998066</v>
      </c>
      <c r="K1044" s="23">
        <f t="shared" si="113"/>
        <v>31.851462464847529</v>
      </c>
      <c r="L1044" s="23">
        <f t="shared" si="113"/>
        <v>20.961998424951044</v>
      </c>
      <c r="M1044" s="26">
        <f>K1044*'Social Cost of Carbon'!$C$5</f>
        <v>3185.1462464847527</v>
      </c>
      <c r="N1044" s="26">
        <f>L1044*'Social Cost of Carbon'!$C$5</f>
        <v>2096.1998424951043</v>
      </c>
      <c r="O1044" s="23">
        <f t="shared" si="114"/>
        <v>0.50070997941459516</v>
      </c>
      <c r="P1044" s="23">
        <f t="shared" si="115"/>
        <v>0.32952589889489892</v>
      </c>
      <c r="Q1044" s="27"/>
    </row>
    <row r="1045" spans="1:17" x14ac:dyDescent="0.25">
      <c r="A1045" s="24">
        <f t="shared" si="116"/>
        <v>2018</v>
      </c>
      <c r="B1045" s="32">
        <v>43408</v>
      </c>
      <c r="C1045" s="28">
        <f>'Bitcoin Data'!C1045</f>
        <v>6376.1298829999996</v>
      </c>
      <c r="D1045" s="26">
        <f>'Bitcoin Data'!K1045</f>
        <v>1537.5416417527974</v>
      </c>
      <c r="E1045" s="25">
        <f>'Bitcoin Data'!J1045</f>
        <v>83305.5205130088</v>
      </c>
      <c r="F1045" s="25">
        <f t="shared" si="112"/>
        <v>128.08570677664289</v>
      </c>
      <c r="G1045" s="23">
        <f>'Emissions Factors'!$AB$39/1000</f>
        <v>0.49266147344102867</v>
      </c>
      <c r="H1045" s="23">
        <f>'Emissions Factors'!$AE$39/1000</f>
        <v>0.32422903788805163</v>
      </c>
      <c r="I1045" s="26">
        <f t="shared" si="117"/>
        <v>63102.893027316444</v>
      </c>
      <c r="J1045" s="26">
        <f t="shared" si="118"/>
        <v>41529.105475402022</v>
      </c>
      <c r="K1045" s="23">
        <f t="shared" si="113"/>
        <v>41.041420481710752</v>
      </c>
      <c r="L1045" s="23">
        <f t="shared" si="113"/>
        <v>27.010068766696193</v>
      </c>
      <c r="M1045" s="26">
        <f>K1045*'Social Cost of Carbon'!$C$5</f>
        <v>4104.1420481710747</v>
      </c>
      <c r="N1045" s="26">
        <f>L1045*'Social Cost of Carbon'!$C$5</f>
        <v>2701.0068766696195</v>
      </c>
      <c r="O1045" s="23">
        <f t="shared" si="114"/>
        <v>0.64367290558392076</v>
      </c>
      <c r="P1045" s="23">
        <f t="shared" si="115"/>
        <v>0.42361227362557785</v>
      </c>
      <c r="Q1045" s="27"/>
    </row>
    <row r="1046" spans="1:17" x14ac:dyDescent="0.25">
      <c r="A1046" s="24">
        <f t="shared" si="116"/>
        <v>2018</v>
      </c>
      <c r="B1046" s="32">
        <v>43409</v>
      </c>
      <c r="C1046" s="28">
        <f>'Bitcoin Data'!C1046</f>
        <v>6419.6601559999999</v>
      </c>
      <c r="D1046" s="26">
        <f>'Bitcoin Data'!K1046</f>
        <v>1800</v>
      </c>
      <c r="E1046" s="25">
        <f>'Bitcoin Data'!J1046</f>
        <v>70918.458753204512</v>
      </c>
      <c r="F1046" s="25">
        <f t="shared" si="112"/>
        <v>127.65322575576812</v>
      </c>
      <c r="G1046" s="23">
        <f>'Emissions Factors'!$AB$39/1000</f>
        <v>0.49266147344102867</v>
      </c>
      <c r="H1046" s="23">
        <f>'Emissions Factors'!$AE$39/1000</f>
        <v>0.32422903788805163</v>
      </c>
      <c r="I1046" s="26">
        <f t="shared" si="117"/>
        <v>62889.82629033699</v>
      </c>
      <c r="J1046" s="26">
        <f t="shared" si="118"/>
        <v>41388.882570098947</v>
      </c>
      <c r="K1046" s="23">
        <f t="shared" si="113"/>
        <v>34.93879238352055</v>
      </c>
      <c r="L1046" s="23">
        <f t="shared" si="113"/>
        <v>22.993823650054971</v>
      </c>
      <c r="M1046" s="26">
        <f>K1046*'Social Cost of Carbon'!$C$5</f>
        <v>3493.8792383520549</v>
      </c>
      <c r="N1046" s="26">
        <f>L1046*'Social Cost of Carbon'!$C$5</f>
        <v>2299.3823650054969</v>
      </c>
      <c r="O1046" s="23">
        <f t="shared" si="114"/>
        <v>0.54424675971150505</v>
      </c>
      <c r="P1046" s="23">
        <f t="shared" si="115"/>
        <v>0.35817820712151371</v>
      </c>
      <c r="Q1046" s="27"/>
    </row>
    <row r="1047" spans="1:17" x14ac:dyDescent="0.25">
      <c r="A1047" s="24">
        <f t="shared" si="116"/>
        <v>2018</v>
      </c>
      <c r="B1047" s="32">
        <v>43410</v>
      </c>
      <c r="C1047" s="28">
        <f>'Bitcoin Data'!C1047</f>
        <v>6461.0097660000001</v>
      </c>
      <c r="D1047" s="26">
        <f>'Bitcoin Data'!K1047</f>
        <v>1600</v>
      </c>
      <c r="E1047" s="25">
        <f>'Bitcoin Data'!J1047</f>
        <v>77753.093699208956</v>
      </c>
      <c r="F1047" s="25">
        <f t="shared" si="112"/>
        <v>124.40494991873433</v>
      </c>
      <c r="G1047" s="23">
        <f>'Emissions Factors'!$AB$39/1000</f>
        <v>0.49266147344102867</v>
      </c>
      <c r="H1047" s="23">
        <f>'Emissions Factors'!$AE$39/1000</f>
        <v>0.32422903788805163</v>
      </c>
      <c r="I1047" s="26">
        <f t="shared" si="117"/>
        <v>61289.525930321033</v>
      </c>
      <c r="J1047" s="26">
        <f t="shared" si="118"/>
        <v>40335.697220662485</v>
      </c>
      <c r="K1047" s="23">
        <f t="shared" si="113"/>
        <v>38.305953706450644</v>
      </c>
      <c r="L1047" s="23">
        <f t="shared" si="113"/>
        <v>25.209810762914049</v>
      </c>
      <c r="M1047" s="26">
        <f>K1047*'Social Cost of Carbon'!$C$5</f>
        <v>3830.5953706450646</v>
      </c>
      <c r="N1047" s="26">
        <f>L1047*'Social Cost of Carbon'!$C$5</f>
        <v>2520.9810762914049</v>
      </c>
      <c r="O1047" s="23">
        <f t="shared" si="114"/>
        <v>0.59287874641560545</v>
      </c>
      <c r="P1047" s="23">
        <f t="shared" si="115"/>
        <v>0.39018375882321871</v>
      </c>
      <c r="Q1047" s="27"/>
    </row>
    <row r="1048" spans="1:17" x14ac:dyDescent="0.25">
      <c r="A1048" s="24">
        <f t="shared" si="116"/>
        <v>2018</v>
      </c>
      <c r="B1048" s="32">
        <v>43411</v>
      </c>
      <c r="C1048" s="28">
        <f>'Bitcoin Data'!C1048</f>
        <v>6530.1401370000003</v>
      </c>
      <c r="D1048" s="26">
        <f>'Bitcoin Data'!K1048</f>
        <v>1624.9887153561435</v>
      </c>
      <c r="E1048" s="25">
        <f>'Bitcoin Data'!J1048</f>
        <v>74033.528904348394</v>
      </c>
      <c r="F1048" s="25">
        <f t="shared" si="112"/>
        <v>120.30364902755902</v>
      </c>
      <c r="G1048" s="23">
        <f>'Emissions Factors'!$AB$39/1000</f>
        <v>0.49266147344102867</v>
      </c>
      <c r="H1048" s="23">
        <f>'Emissions Factors'!$AE$39/1000</f>
        <v>0.32422903788805163</v>
      </c>
      <c r="I1048" s="26">
        <f t="shared" si="117"/>
        <v>59268.972990249604</v>
      </c>
      <c r="J1048" s="26">
        <f t="shared" si="118"/>
        <v>39005.936378627295</v>
      </c>
      <c r="K1048" s="23">
        <f t="shared" si="113"/>
        <v>36.473467434055266</v>
      </c>
      <c r="L1048" s="23">
        <f t="shared" si="113"/>
        <v>24.003819848114141</v>
      </c>
      <c r="M1048" s="26">
        <f>K1048*'Social Cost of Carbon'!$C$5</f>
        <v>3647.3467434055265</v>
      </c>
      <c r="N1048" s="26">
        <f>L1048*'Social Cost of Carbon'!$C$5</f>
        <v>2400.381984811414</v>
      </c>
      <c r="O1048" s="23">
        <f t="shared" si="114"/>
        <v>0.55854034781574335</v>
      </c>
      <c r="P1048" s="23">
        <f t="shared" si="115"/>
        <v>0.36758506470799401</v>
      </c>
      <c r="Q1048" s="27"/>
    </row>
    <row r="1049" spans="1:17" x14ac:dyDescent="0.25">
      <c r="A1049" s="24">
        <f t="shared" si="116"/>
        <v>2018</v>
      </c>
      <c r="B1049" s="32">
        <v>43412</v>
      </c>
      <c r="C1049" s="28">
        <f>'Bitcoin Data'!C1049</f>
        <v>6453.7202150000003</v>
      </c>
      <c r="D1049" s="26">
        <f>'Bitcoin Data'!K1049</f>
        <v>1512.4779430299975</v>
      </c>
      <c r="E1049" s="25">
        <f>'Bitcoin Data'!J1049</f>
        <v>76831.571077004191</v>
      </c>
      <c r="F1049" s="25">
        <f t="shared" si="112"/>
        <v>116.20605658231035</v>
      </c>
      <c r="G1049" s="23">
        <f>'Emissions Factors'!$AB$39/1000</f>
        <v>0.49266147344102867</v>
      </c>
      <c r="H1049" s="23">
        <f>'Emissions Factors'!$AE$39/1000</f>
        <v>0.32422903788805163</v>
      </c>
      <c r="I1049" s="26">
        <f t="shared" si="117"/>
        <v>57250.247058612564</v>
      </c>
      <c r="J1049" s="26">
        <f t="shared" si="118"/>
        <v>37677.377922446969</v>
      </c>
      <c r="K1049" s="23">
        <f t="shared" si="113"/>
        <v>37.851955013586007</v>
      </c>
      <c r="L1049" s="23">
        <f t="shared" si="113"/>
        <v>24.911026369724524</v>
      </c>
      <c r="M1049" s="26">
        <f>K1049*'Social Cost of Carbon'!$C$5</f>
        <v>3785.1955013586007</v>
      </c>
      <c r="N1049" s="26">
        <f>L1049*'Social Cost of Carbon'!$C$5</f>
        <v>2491.1026369724523</v>
      </c>
      <c r="O1049" s="23">
        <f t="shared" si="114"/>
        <v>0.58651372778151967</v>
      </c>
      <c r="P1049" s="23">
        <f t="shared" si="115"/>
        <v>0.38599482995598877</v>
      </c>
      <c r="Q1049" s="27"/>
    </row>
    <row r="1050" spans="1:17" x14ac:dyDescent="0.25">
      <c r="A1050" s="24">
        <f t="shared" si="116"/>
        <v>2018</v>
      </c>
      <c r="B1050" s="32">
        <v>43413</v>
      </c>
      <c r="C1050" s="28">
        <f>'Bitcoin Data'!C1050</f>
        <v>6385.6201170000004</v>
      </c>
      <c r="D1050" s="26">
        <f>'Bitcoin Data'!K1050</f>
        <v>1587.4415733309816</v>
      </c>
      <c r="E1050" s="25">
        <f>'Bitcoin Data'!J1050</f>
        <v>71931.809337806073</v>
      </c>
      <c r="F1050" s="25">
        <f t="shared" si="112"/>
        <v>114.18754458775106</v>
      </c>
      <c r="G1050" s="23">
        <f>'Emissions Factors'!$AB$39/1000</f>
        <v>0.49266147344102867</v>
      </c>
      <c r="H1050" s="23">
        <f>'Emissions Factors'!$AE$39/1000</f>
        <v>0.32422903788805163</v>
      </c>
      <c r="I1050" s="26">
        <f t="shared" si="117"/>
        <v>56255.803965214596</v>
      </c>
      <c r="J1050" s="26">
        <f t="shared" si="118"/>
        <v>37022.917720485522</v>
      </c>
      <c r="K1050" s="23">
        <f t="shared" si="113"/>
        <v>35.438031175642685</v>
      </c>
      <c r="L1050" s="23">
        <f t="shared" si="113"/>
        <v>23.322381335143632</v>
      </c>
      <c r="M1050" s="26">
        <f>K1050*'Social Cost of Carbon'!$C$5</f>
        <v>3543.8031175642686</v>
      </c>
      <c r="N1050" s="26">
        <f>L1050*'Social Cost of Carbon'!$C$5</f>
        <v>2332.2381335143632</v>
      </c>
      <c r="O1050" s="23">
        <f t="shared" si="114"/>
        <v>0.55496616657947495</v>
      </c>
      <c r="P1050" s="23">
        <f t="shared" si="115"/>
        <v>0.36523283420906999</v>
      </c>
      <c r="Q1050" s="27"/>
    </row>
    <row r="1051" spans="1:17" x14ac:dyDescent="0.25">
      <c r="A1051" s="24">
        <f t="shared" si="116"/>
        <v>2018</v>
      </c>
      <c r="B1051" s="32">
        <v>43414</v>
      </c>
      <c r="C1051" s="28">
        <f>'Bitcoin Data'!C1051</f>
        <v>6409.2202150000003</v>
      </c>
      <c r="D1051" s="26">
        <f>'Bitcoin Data'!K1051</f>
        <v>1637.5545851528382</v>
      </c>
      <c r="E1051" s="25">
        <f>'Bitcoin Data'!J1051</f>
        <v>67454.542747365384</v>
      </c>
      <c r="F1051" s="25">
        <f t="shared" si="112"/>
        <v>110.4604957653363</v>
      </c>
      <c r="G1051" s="23">
        <f>'Emissions Factors'!$AB$39/1000</f>
        <v>0.49266147344102867</v>
      </c>
      <c r="H1051" s="23">
        <f>'Emissions Factors'!$AE$39/1000</f>
        <v>0.32422903788805163</v>
      </c>
      <c r="I1051" s="26">
        <f t="shared" si="117"/>
        <v>54419.630600777091</v>
      </c>
      <c r="J1051" s="26">
        <f t="shared" si="118"/>
        <v>35814.500266632196</v>
      </c>
      <c r="K1051" s="23">
        <f t="shared" si="113"/>
        <v>33.232254420207887</v>
      </c>
      <c r="L1051" s="23">
        <f t="shared" si="113"/>
        <v>21.87072149615673</v>
      </c>
      <c r="M1051" s="26">
        <f>K1051*'Social Cost of Carbon'!$C$5</f>
        <v>3323.2254420207887</v>
      </c>
      <c r="N1051" s="26">
        <f>L1051*'Social Cost of Carbon'!$C$5</f>
        <v>2187.072149615673</v>
      </c>
      <c r="O1051" s="23">
        <f t="shared" si="114"/>
        <v>0.51850698377365534</v>
      </c>
      <c r="P1051" s="23">
        <f t="shared" si="115"/>
        <v>0.34123841532189775</v>
      </c>
      <c r="Q1051" s="27"/>
    </row>
    <row r="1052" spans="1:17" x14ac:dyDescent="0.25">
      <c r="A1052" s="24">
        <f t="shared" si="116"/>
        <v>2018</v>
      </c>
      <c r="B1052" s="32">
        <v>43415</v>
      </c>
      <c r="C1052" s="28">
        <f>'Bitcoin Data'!C1052</f>
        <v>6411.2700199999999</v>
      </c>
      <c r="D1052" s="26">
        <f>'Bitcoin Data'!K1052</f>
        <v>1825.0025347257426</v>
      </c>
      <c r="E1052" s="25">
        <f>'Bitcoin Data'!J1052</f>
        <v>61965.901432266073</v>
      </c>
      <c r="F1052" s="25">
        <f t="shared" si="112"/>
        <v>113.0879271804511</v>
      </c>
      <c r="G1052" s="23">
        <f>'Emissions Factors'!$AB$39/1000</f>
        <v>0.49266147344102867</v>
      </c>
      <c r="H1052" s="23">
        <f>'Emissions Factors'!$AE$39/1000</f>
        <v>0.32422903788805163</v>
      </c>
      <c r="I1052" s="26">
        <f t="shared" si="117"/>
        <v>55714.064833112796</v>
      </c>
      <c r="J1052" s="26">
        <f t="shared" si="118"/>
        <v>36666.389826471706</v>
      </c>
      <c r="K1052" s="23">
        <f t="shared" si="113"/>
        <v>30.528212302721752</v>
      </c>
      <c r="L1052" s="23">
        <f t="shared" si="113"/>
        <v>20.091144603249468</v>
      </c>
      <c r="M1052" s="26">
        <f>K1052*'Social Cost of Carbon'!$C$5</f>
        <v>3052.8212302721749</v>
      </c>
      <c r="N1052" s="26">
        <f>L1052*'Social Cost of Carbon'!$C$5</f>
        <v>2009.1144603249468</v>
      </c>
      <c r="O1052" s="23">
        <f t="shared" si="114"/>
        <v>0.47616481925560439</v>
      </c>
      <c r="P1052" s="23">
        <f t="shared" si="115"/>
        <v>0.31337230440419772</v>
      </c>
      <c r="Q1052" s="27"/>
    </row>
    <row r="1053" spans="1:17" x14ac:dyDescent="0.25">
      <c r="A1053" s="24">
        <f t="shared" si="116"/>
        <v>2018</v>
      </c>
      <c r="B1053" s="32">
        <v>43416</v>
      </c>
      <c r="C1053" s="28">
        <f>'Bitcoin Data'!C1053</f>
        <v>6371.2700199999999</v>
      </c>
      <c r="D1053" s="26">
        <f>'Bitcoin Data'!K1053</f>
        <v>1749.9513902391602</v>
      </c>
      <c r="E1053" s="25">
        <f>'Bitcoin Data'!J1053</f>
        <v>64379.510848552913</v>
      </c>
      <c r="F1053" s="25">
        <f t="shared" si="112"/>
        <v>112.66101451234228</v>
      </c>
      <c r="G1053" s="23">
        <f>'Emissions Factors'!$AB$39/1000</f>
        <v>0.49266147344102867</v>
      </c>
      <c r="H1053" s="23">
        <f>'Emissions Factors'!$AE$39/1000</f>
        <v>0.32422903788805163</v>
      </c>
      <c r="I1053" s="26">
        <f t="shared" si="117"/>
        <v>55503.741409011658</v>
      </c>
      <c r="J1053" s="26">
        <f t="shared" si="118"/>
        <v>36527.972342828565</v>
      </c>
      <c r="K1053" s="23">
        <f t="shared" si="113"/>
        <v>31.717304674060767</v>
      </c>
      <c r="L1053" s="23">
        <f t="shared" si="113"/>
        <v>20.873706862129694</v>
      </c>
      <c r="M1053" s="26">
        <f>K1053*'Social Cost of Carbon'!$C$5</f>
        <v>3171.7304674060765</v>
      </c>
      <c r="N1053" s="26">
        <f>L1053*'Social Cost of Carbon'!$C$5</f>
        <v>2087.3706862129693</v>
      </c>
      <c r="O1053" s="23">
        <f t="shared" si="114"/>
        <v>0.497817618379024</v>
      </c>
      <c r="P1053" s="23">
        <f t="shared" si="115"/>
        <v>0.3276223860643987</v>
      </c>
      <c r="Q1053" s="27"/>
    </row>
    <row r="1054" spans="1:17" x14ac:dyDescent="0.25">
      <c r="A1054" s="24">
        <f t="shared" si="116"/>
        <v>2018</v>
      </c>
      <c r="B1054" s="32">
        <v>43417</v>
      </c>
      <c r="C1054" s="28">
        <f>'Bitcoin Data'!C1054</f>
        <v>6359.4902339999999</v>
      </c>
      <c r="D1054" s="26">
        <f>'Bitcoin Data'!K1054</f>
        <v>1500</v>
      </c>
      <c r="E1054" s="25">
        <f>'Bitcoin Data'!J1054</f>
        <v>74416.371676176437</v>
      </c>
      <c r="F1054" s="25">
        <f t="shared" si="112"/>
        <v>111.62455751426465</v>
      </c>
      <c r="G1054" s="23">
        <f>'Emissions Factors'!$AB$39/1000</f>
        <v>0.49266147344102867</v>
      </c>
      <c r="H1054" s="23">
        <f>'Emissions Factors'!$AE$39/1000</f>
        <v>0.32422903788805163</v>
      </c>
      <c r="I1054" s="26">
        <f t="shared" si="117"/>
        <v>54993.118977180471</v>
      </c>
      <c r="J1054" s="26">
        <f t="shared" si="118"/>
        <v>36191.922887529516</v>
      </c>
      <c r="K1054" s="23">
        <f t="shared" si="113"/>
        <v>36.66207931812032</v>
      </c>
      <c r="L1054" s="23">
        <f t="shared" si="113"/>
        <v>24.127948591686341</v>
      </c>
      <c r="M1054" s="26">
        <f>K1054*'Social Cost of Carbon'!$C$5</f>
        <v>3666.2079318120318</v>
      </c>
      <c r="N1054" s="26">
        <f>L1054*'Social Cost of Carbon'!$C$5</f>
        <v>2412.794859168634</v>
      </c>
      <c r="O1054" s="23">
        <f t="shared" si="114"/>
        <v>0.57649399510219168</v>
      </c>
      <c r="P1054" s="23">
        <f t="shared" si="115"/>
        <v>0.37940067055516674</v>
      </c>
      <c r="Q1054" s="27"/>
    </row>
    <row r="1055" spans="1:17" x14ac:dyDescent="0.25">
      <c r="A1055" s="24">
        <f t="shared" si="116"/>
        <v>2018</v>
      </c>
      <c r="B1055" s="32">
        <v>43418</v>
      </c>
      <c r="C1055" s="28">
        <f>'Bitcoin Data'!C1055</f>
        <v>5738.3500979999999</v>
      </c>
      <c r="D1055" s="26">
        <f>'Bitcoin Data'!K1055</f>
        <v>1687.4472672728978</v>
      </c>
      <c r="E1055" s="25">
        <f>'Bitcoin Data'!J1055</f>
        <v>66475.708255573845</v>
      </c>
      <c r="F1055" s="25">
        <f t="shared" si="112"/>
        <v>112.17425223589849</v>
      </c>
      <c r="G1055" s="23">
        <f>'Emissions Factors'!$AB$39/1000</f>
        <v>0.49266147344102867</v>
      </c>
      <c r="H1055" s="23">
        <f>'Emissions Factors'!$AE$39/1000</f>
        <v>0.32422903788805163</v>
      </c>
      <c r="I1055" s="26">
        <f t="shared" si="117"/>
        <v>55263.932388683359</v>
      </c>
      <c r="J1055" s="26">
        <f t="shared" si="118"/>
        <v>36370.149878256998</v>
      </c>
      <c r="K1055" s="23">
        <f t="shared" si="113"/>
        <v>32.75002037722696</v>
      </c>
      <c r="L1055" s="23">
        <f t="shared" si="113"/>
        <v>21.553354930631517</v>
      </c>
      <c r="M1055" s="26">
        <f>K1055*'Social Cost of Carbon'!$C$5</f>
        <v>3275.0020377226961</v>
      </c>
      <c r="N1055" s="26">
        <f>L1055*'Social Cost of Carbon'!$C$5</f>
        <v>2155.3354930631517</v>
      </c>
      <c r="O1055" s="23">
        <f t="shared" si="114"/>
        <v>0.57072189423648789</v>
      </c>
      <c r="P1055" s="23">
        <f t="shared" si="115"/>
        <v>0.37560195112779121</v>
      </c>
      <c r="Q1055" s="27"/>
    </row>
    <row r="1056" spans="1:17" x14ac:dyDescent="0.25">
      <c r="A1056" s="24">
        <f t="shared" si="116"/>
        <v>2018</v>
      </c>
      <c r="B1056" s="32">
        <v>43419</v>
      </c>
      <c r="C1056" s="28">
        <f>'Bitcoin Data'!C1056</f>
        <v>5648.0297849999997</v>
      </c>
      <c r="D1056" s="26">
        <f>'Bitcoin Data'!K1056</f>
        <v>1587.4415733309816</v>
      </c>
      <c r="E1056" s="25">
        <f>'Bitcoin Data'!J1056</f>
        <v>71086.19887791459</v>
      </c>
      <c r="F1056" s="25">
        <f t="shared" si="112"/>
        <v>112.8451873888758</v>
      </c>
      <c r="G1056" s="23">
        <f>'Emissions Factors'!$AB$39/1000</f>
        <v>0.49266147344102867</v>
      </c>
      <c r="H1056" s="23">
        <f>'Emissions Factors'!$AE$39/1000</f>
        <v>0.32422903788805163</v>
      </c>
      <c r="I1056" s="26">
        <f t="shared" si="117"/>
        <v>55594.476289732542</v>
      </c>
      <c r="J1056" s="26">
        <f t="shared" si="118"/>
        <v>36587.686537392095</v>
      </c>
      <c r="K1056" s="23">
        <f t="shared" si="113"/>
        <v>35.021431480515396</v>
      </c>
      <c r="L1056" s="23">
        <f t="shared" si="113"/>
        <v>23.048209869304944</v>
      </c>
      <c r="M1056" s="26">
        <f>K1056*'Social Cost of Carbon'!$C$5</f>
        <v>3502.1431480515398</v>
      </c>
      <c r="N1056" s="26">
        <f>L1056*'Social Cost of Carbon'!$C$5</f>
        <v>2304.8209869304947</v>
      </c>
      <c r="O1056" s="23">
        <f t="shared" si="114"/>
        <v>0.620064567887462</v>
      </c>
      <c r="P1056" s="23">
        <f t="shared" si="115"/>
        <v>0.40807521820292503</v>
      </c>
      <c r="Q1056" s="27"/>
    </row>
    <row r="1057" spans="1:17" x14ac:dyDescent="0.25">
      <c r="A1057" s="24">
        <f t="shared" si="116"/>
        <v>2018</v>
      </c>
      <c r="B1057" s="32">
        <v>43420</v>
      </c>
      <c r="C1057" s="28">
        <f>'Bitcoin Data'!C1057</f>
        <v>5575.5498049999997</v>
      </c>
      <c r="D1057" s="26">
        <f>'Bitcoin Data'!K1057</f>
        <v>1574.9409397147608</v>
      </c>
      <c r="E1057" s="25">
        <f>'Bitcoin Data'!J1057</f>
        <v>71523.176427491897</v>
      </c>
      <c r="F1057" s="25">
        <f t="shared" si="112"/>
        <v>112.6447786940987</v>
      </c>
      <c r="G1057" s="23">
        <f>'Emissions Factors'!$AB$39/1000</f>
        <v>0.49266147344102867</v>
      </c>
      <c r="H1057" s="23">
        <f>'Emissions Factors'!$AE$39/1000</f>
        <v>0.32422903788805163</v>
      </c>
      <c r="I1057" s="26">
        <f t="shared" si="117"/>
        <v>55495.742646873259</v>
      </c>
      <c r="J1057" s="26">
        <f t="shared" si="118"/>
        <v>36522.708219100117</v>
      </c>
      <c r="K1057" s="23">
        <f t="shared" si="113"/>
        <v>35.236713483950808</v>
      </c>
      <c r="L1057" s="23">
        <f t="shared" si="113"/>
        <v>23.189890679783073</v>
      </c>
      <c r="M1057" s="26">
        <f>K1057*'Social Cost of Carbon'!$C$5</f>
        <v>3523.6713483950807</v>
      </c>
      <c r="N1057" s="26">
        <f>L1057*'Social Cost of Carbon'!$C$5</f>
        <v>2318.989067978307</v>
      </c>
      <c r="O1057" s="23">
        <f t="shared" si="114"/>
        <v>0.63198634603445725</v>
      </c>
      <c r="P1057" s="23">
        <f t="shared" si="115"/>
        <v>0.41592114662821261</v>
      </c>
      <c r="Q1057" s="27"/>
    </row>
    <row r="1058" spans="1:17" x14ac:dyDescent="0.25">
      <c r="A1058" s="24">
        <f t="shared" si="116"/>
        <v>2018</v>
      </c>
      <c r="B1058" s="32">
        <v>43421</v>
      </c>
      <c r="C1058" s="28">
        <f>'Bitcoin Data'!C1058</f>
        <v>5554.330078</v>
      </c>
      <c r="D1058" s="26">
        <f>'Bitcoin Data'!K1058</f>
        <v>1812.5062934246303</v>
      </c>
      <c r="E1058" s="25">
        <f>'Bitcoin Data'!J1058</f>
        <v>62335.609240407794</v>
      </c>
      <c r="F1058" s="25">
        <f t="shared" si="112"/>
        <v>112.98368405269765</v>
      </c>
      <c r="G1058" s="23">
        <f>'Emissions Factors'!$AB$39/1000</f>
        <v>0.49266147344102867</v>
      </c>
      <c r="H1058" s="23">
        <f>'Emissions Factors'!$AE$39/1000</f>
        <v>0.32422903788805163</v>
      </c>
      <c r="I1058" s="26">
        <f t="shared" si="117"/>
        <v>55662.70826019768</v>
      </c>
      <c r="J1058" s="26">
        <f t="shared" si="118"/>
        <v>36632.59117745376</v>
      </c>
      <c r="K1058" s="23">
        <f t="shared" si="113"/>
        <v>30.710353096223507</v>
      </c>
      <c r="L1058" s="23">
        <f t="shared" si="113"/>
        <v>20.211014610182961</v>
      </c>
      <c r="M1058" s="26">
        <f>K1058*'Social Cost of Carbon'!$C$5</f>
        <v>3071.0353096223507</v>
      </c>
      <c r="N1058" s="26">
        <f>L1058*'Social Cost of Carbon'!$C$5</f>
        <v>2021.101461018296</v>
      </c>
      <c r="O1058" s="23">
        <f t="shared" si="114"/>
        <v>0.55290831954448183</v>
      </c>
      <c r="P1058" s="23">
        <f t="shared" si="115"/>
        <v>0.36387852947804161</v>
      </c>
      <c r="Q1058" s="27"/>
    </row>
    <row r="1059" spans="1:17" x14ac:dyDescent="0.25">
      <c r="A1059" s="24">
        <f t="shared" si="116"/>
        <v>2018</v>
      </c>
      <c r="B1059" s="32">
        <v>43422</v>
      </c>
      <c r="C1059" s="28">
        <f>'Bitcoin Data'!C1059</f>
        <v>5623.5400390000004</v>
      </c>
      <c r="D1059" s="26">
        <f>'Bitcoin Data'!K1059</f>
        <v>1537.5416417527974</v>
      </c>
      <c r="E1059" s="25">
        <f>'Bitcoin Data'!J1059</f>
        <v>70904.350476626976</v>
      </c>
      <c r="F1059" s="25">
        <f t="shared" si="112"/>
        <v>109.01839143924879</v>
      </c>
      <c r="G1059" s="23">
        <f>'Emissions Factors'!$AB$39/1000</f>
        <v>0.49266147344102867</v>
      </c>
      <c r="H1059" s="23">
        <f>'Emissions Factors'!$AE$39/1000</f>
        <v>0.32422903788805163</v>
      </c>
      <c r="I1059" s="26">
        <f t="shared" si="117"/>
        <v>53709.161358631136</v>
      </c>
      <c r="J1059" s="26">
        <f t="shared" si="118"/>
        <v>35346.928168450635</v>
      </c>
      <c r="K1059" s="23">
        <f t="shared" si="113"/>
        <v>34.931841779194144</v>
      </c>
      <c r="L1059" s="23">
        <f t="shared" si="113"/>
        <v>22.989249337113979</v>
      </c>
      <c r="M1059" s="26">
        <f>K1059*'Social Cost of Carbon'!$C$5</f>
        <v>3493.1841779194147</v>
      </c>
      <c r="N1059" s="26">
        <f>L1059*'Social Cost of Carbon'!$C$5</f>
        <v>2298.9249337113979</v>
      </c>
      <c r="O1059" s="23">
        <f t="shared" si="114"/>
        <v>0.62117174478953052</v>
      </c>
      <c r="P1059" s="23">
        <f t="shared" si="115"/>
        <v>0.40880387047447814</v>
      </c>
      <c r="Q1059" s="27"/>
    </row>
    <row r="1060" spans="1:17" x14ac:dyDescent="0.25">
      <c r="A1060" s="24">
        <f t="shared" si="116"/>
        <v>2018</v>
      </c>
      <c r="B1060" s="32">
        <v>43423</v>
      </c>
      <c r="C1060" s="28">
        <f>'Bitcoin Data'!C1060</f>
        <v>4871.4902339999999</v>
      </c>
      <c r="D1060" s="26">
        <f>'Bitcoin Data'!K1060</f>
        <v>1574.9409397147608</v>
      </c>
      <c r="E1060" s="25">
        <f>'Bitcoin Data'!J1060</f>
        <v>67383.333614273768</v>
      </c>
      <c r="F1060" s="25">
        <f t="shared" si="112"/>
        <v>106.12477076357757</v>
      </c>
      <c r="G1060" s="23">
        <f>'Emissions Factors'!$AB$39/1000</f>
        <v>0.49266147344102867</v>
      </c>
      <c r="H1060" s="23">
        <f>'Emissions Factors'!$AE$39/1000</f>
        <v>0.32422903788805163</v>
      </c>
      <c r="I1060" s="26">
        <f t="shared" si="117"/>
        <v>52283.585932975526</v>
      </c>
      <c r="J1060" s="26">
        <f t="shared" si="118"/>
        <v>34408.732320764786</v>
      </c>
      <c r="K1060" s="23">
        <f t="shared" si="113"/>
        <v>33.197172423776507</v>
      </c>
      <c r="L1060" s="23">
        <f t="shared" si="113"/>
        <v>21.84763342744559</v>
      </c>
      <c r="M1060" s="26">
        <f>K1060*'Social Cost of Carbon'!$C$5</f>
        <v>3319.7172423776506</v>
      </c>
      <c r="N1060" s="26">
        <f>L1060*'Social Cost of Carbon'!$C$5</f>
        <v>2184.7633427445589</v>
      </c>
      <c r="O1060" s="23">
        <f t="shared" si="114"/>
        <v>0.68145825669690763</v>
      </c>
      <c r="P1060" s="23">
        <f t="shared" si="115"/>
        <v>0.44847946681618228</v>
      </c>
      <c r="Q1060" s="27"/>
    </row>
    <row r="1061" spans="1:17" x14ac:dyDescent="0.25">
      <c r="A1061" s="24">
        <f t="shared" si="116"/>
        <v>2018</v>
      </c>
      <c r="B1061" s="32">
        <v>43424</v>
      </c>
      <c r="C1061" s="28">
        <f>'Bitcoin Data'!C1061</f>
        <v>4451.8701170000004</v>
      </c>
      <c r="D1061" s="26">
        <f>'Bitcoin Data'!K1061</f>
        <v>1650.0137501145844</v>
      </c>
      <c r="E1061" s="25">
        <f>'Bitcoin Data'!J1061</f>
        <v>64448.105548986234</v>
      </c>
      <c r="F1061" s="25">
        <f t="shared" si="112"/>
        <v>106.34026032466332</v>
      </c>
      <c r="G1061" s="23">
        <f>'Emissions Factors'!$AB$39/1000</f>
        <v>0.49266147344102867</v>
      </c>
      <c r="H1061" s="23">
        <f>'Emissions Factors'!$AE$39/1000</f>
        <v>0.32422903788805163</v>
      </c>
      <c r="I1061" s="26">
        <f t="shared" si="117"/>
        <v>52389.749337651199</v>
      </c>
      <c r="J1061" s="26">
        <f t="shared" si="118"/>
        <v>34478.600293830539</v>
      </c>
      <c r="K1061" s="23">
        <f t="shared" si="113"/>
        <v>31.751098640246497</v>
      </c>
      <c r="L1061" s="23">
        <f t="shared" si="113"/>
        <v>20.895947255855408</v>
      </c>
      <c r="M1061" s="26">
        <f>K1061*'Social Cost of Carbon'!$C$5</f>
        <v>3175.1098640246496</v>
      </c>
      <c r="N1061" s="26">
        <f>L1061*'Social Cost of Carbon'!$C$5</f>
        <v>2089.5947255855408</v>
      </c>
      <c r="O1061" s="23">
        <f t="shared" si="114"/>
        <v>0.71320810818359492</v>
      </c>
      <c r="P1061" s="23">
        <f t="shared" si="115"/>
        <v>0.46937459329870668</v>
      </c>
      <c r="Q1061" s="27"/>
    </row>
    <row r="1062" spans="1:17" x14ac:dyDescent="0.25">
      <c r="A1062" s="24">
        <f t="shared" si="116"/>
        <v>2018</v>
      </c>
      <c r="B1062" s="32">
        <v>43425</v>
      </c>
      <c r="C1062" s="28">
        <f>'Bitcoin Data'!C1062</f>
        <v>4602.169922</v>
      </c>
      <c r="D1062" s="26">
        <f>'Bitcoin Data'!K1062</f>
        <v>1312.5273443196734</v>
      </c>
      <c r="E1062" s="25">
        <f>'Bitcoin Data'!J1062</f>
        <v>77481.174671108121</v>
      </c>
      <c r="F1062" s="25">
        <f t="shared" si="112"/>
        <v>101.69616042583829</v>
      </c>
      <c r="G1062" s="23">
        <f>'Emissions Factors'!$AB$39/1000</f>
        <v>0.49266147344102867</v>
      </c>
      <c r="H1062" s="23">
        <f>'Emissions Factors'!$AE$39/1000</f>
        <v>0.32422903788805163</v>
      </c>
      <c r="I1062" s="26">
        <f t="shared" si="117"/>
        <v>50101.78023868872</v>
      </c>
      <c r="J1062" s="26">
        <f t="shared" si="118"/>
        <v>32972.848251778501</v>
      </c>
      <c r="K1062" s="23">
        <f t="shared" si="113"/>
        <v>38.17198967740984</v>
      </c>
      <c r="L1062" s="23">
        <f t="shared" si="113"/>
        <v>25.121646718049462</v>
      </c>
      <c r="M1062" s="26">
        <f>K1062*'Social Cost of Carbon'!$C$5</f>
        <v>3817.1989677409838</v>
      </c>
      <c r="N1062" s="26">
        <f>L1062*'Social Cost of Carbon'!$C$5</f>
        <v>2512.164671804946</v>
      </c>
      <c r="O1062" s="23">
        <f t="shared" si="114"/>
        <v>0.82943459985982315</v>
      </c>
      <c r="P1062" s="23">
        <f t="shared" si="115"/>
        <v>0.54586525799404106</v>
      </c>
      <c r="Q1062" s="27"/>
    </row>
    <row r="1063" spans="1:17" x14ac:dyDescent="0.25">
      <c r="A1063" s="24">
        <f t="shared" si="116"/>
        <v>2018</v>
      </c>
      <c r="B1063" s="32">
        <v>43426</v>
      </c>
      <c r="C1063" s="28">
        <f>'Bitcoin Data'!C1063</f>
        <v>4365.9399409999996</v>
      </c>
      <c r="D1063" s="26">
        <f>'Bitcoin Data'!K1063</f>
        <v>1525.0360077946284</v>
      </c>
      <c r="E1063" s="25">
        <f>'Bitcoin Data'!J1063</f>
        <v>65532.608538712266</v>
      </c>
      <c r="F1063" s="25">
        <f t="shared" si="112"/>
        <v>99.939587706245931</v>
      </c>
      <c r="G1063" s="23">
        <f>'Emissions Factors'!$AB$39/1000</f>
        <v>0.49266147344102867</v>
      </c>
      <c r="H1063" s="23">
        <f>'Emissions Factors'!$AE$39/1000</f>
        <v>0.32422903788805163</v>
      </c>
      <c r="I1063" s="26">
        <f t="shared" si="117"/>
        <v>49236.384534448036</v>
      </c>
      <c r="J1063" s="26">
        <f t="shared" si="118"/>
        <v>32403.316368924672</v>
      </c>
      <c r="K1063" s="23">
        <f t="shared" si="113"/>
        <v>32.285391481116122</v>
      </c>
      <c r="L1063" s="23">
        <f t="shared" si="113"/>
        <v>21.247574616800993</v>
      </c>
      <c r="M1063" s="26">
        <f>K1063*'Social Cost of Carbon'!$C$5</f>
        <v>3228.5391481116121</v>
      </c>
      <c r="N1063" s="26">
        <f>L1063*'Social Cost of Carbon'!$C$5</f>
        <v>2124.7574616800994</v>
      </c>
      <c r="O1063" s="23">
        <f t="shared" si="114"/>
        <v>0.73948317927894569</v>
      </c>
      <c r="P1063" s="23">
        <f t="shared" si="115"/>
        <v>0.4866666721011817</v>
      </c>
      <c r="Q1063" s="27"/>
    </row>
    <row r="1064" spans="1:17" x14ac:dyDescent="0.25">
      <c r="A1064" s="24">
        <f t="shared" si="116"/>
        <v>2018</v>
      </c>
      <c r="B1064" s="32">
        <v>43427</v>
      </c>
      <c r="C1064" s="28">
        <f>'Bitcoin Data'!C1064</f>
        <v>4347.1098629999997</v>
      </c>
      <c r="D1064" s="26">
        <f>'Bitcoin Data'!K1064</f>
        <v>1562.5</v>
      </c>
      <c r="E1064" s="25">
        <f>'Bitcoin Data'!J1064</f>
        <v>63143.209115062898</v>
      </c>
      <c r="F1064" s="25">
        <f t="shared" si="112"/>
        <v>98.661264242285768</v>
      </c>
      <c r="G1064" s="23">
        <f>'Emissions Factors'!$AB$39/1000</f>
        <v>0.49266147344102867</v>
      </c>
      <c r="H1064" s="23">
        <f>'Emissions Factors'!$AE$39/1000</f>
        <v>0.32422903788805163</v>
      </c>
      <c r="I1064" s="26">
        <f t="shared" si="117"/>
        <v>48606.603813159185</v>
      </c>
      <c r="J1064" s="26">
        <f t="shared" si="118"/>
        <v>31988.846782095145</v>
      </c>
      <c r="K1064" s="23">
        <f t="shared" si="113"/>
        <v>31.10822644042188</v>
      </c>
      <c r="L1064" s="23">
        <f t="shared" si="113"/>
        <v>20.472861940540898</v>
      </c>
      <c r="M1064" s="26">
        <f>K1064*'Social Cost of Carbon'!$C$5</f>
        <v>3110.8226440421881</v>
      </c>
      <c r="N1064" s="26">
        <f>L1064*'Social Cost of Carbon'!$C$5</f>
        <v>2047.2861940540899</v>
      </c>
      <c r="O1064" s="23">
        <f t="shared" si="114"/>
        <v>0.71560709116639787</v>
      </c>
      <c r="P1064" s="23">
        <f t="shared" si="115"/>
        <v>0.47095340549806808</v>
      </c>
      <c r="Q1064" s="27"/>
    </row>
    <row r="1065" spans="1:17" x14ac:dyDescent="0.25">
      <c r="A1065" s="24">
        <f t="shared" si="116"/>
        <v>2018</v>
      </c>
      <c r="B1065" s="32">
        <v>43428</v>
      </c>
      <c r="C1065" s="28">
        <f>'Bitcoin Data'!C1065</f>
        <v>3880.76001</v>
      </c>
      <c r="D1065" s="26">
        <f>'Bitcoin Data'!K1065</f>
        <v>1787.4875868917577</v>
      </c>
      <c r="E1065" s="25">
        <f>'Bitcoin Data'!J1065</f>
        <v>55040.190892157647</v>
      </c>
      <c r="F1065" s="25">
        <f t="shared" si="112"/>
        <v>98.383657999884576</v>
      </c>
      <c r="G1065" s="23">
        <f>'Emissions Factors'!$AB$39/1000</f>
        <v>0.49266147344102867</v>
      </c>
      <c r="H1065" s="23">
        <f>'Emissions Factors'!$AE$39/1000</f>
        <v>0.32422903788805163</v>
      </c>
      <c r="I1065" s="26">
        <f t="shared" si="117"/>
        <v>48469.837912741386</v>
      </c>
      <c r="J1065" s="26">
        <f t="shared" si="118"/>
        <v>31898.83877720969</v>
      </c>
      <c r="K1065" s="23">
        <f t="shared" si="113"/>
        <v>27.116181543405872</v>
      </c>
      <c r="L1065" s="23">
        <f t="shared" si="113"/>
        <v>17.845628138138974</v>
      </c>
      <c r="M1065" s="26">
        <f>K1065*'Social Cost of Carbon'!$C$5</f>
        <v>2711.6181543405874</v>
      </c>
      <c r="N1065" s="26">
        <f>L1065*'Social Cost of Carbon'!$C$5</f>
        <v>1784.5628138138973</v>
      </c>
      <c r="O1065" s="23">
        <f t="shared" si="114"/>
        <v>0.6987337911525705</v>
      </c>
      <c r="P1065" s="23">
        <f t="shared" si="115"/>
        <v>0.45984879487920133</v>
      </c>
      <c r="Q1065" s="27"/>
    </row>
    <row r="1066" spans="1:17" x14ac:dyDescent="0.25">
      <c r="A1066" s="24">
        <f t="shared" si="116"/>
        <v>2018</v>
      </c>
      <c r="B1066" s="32">
        <v>43429</v>
      </c>
      <c r="C1066" s="28">
        <f>'Bitcoin Data'!C1066</f>
        <v>4009.969971</v>
      </c>
      <c r="D1066" s="26">
        <f>'Bitcoin Data'!K1066</f>
        <v>1587.4415733309816</v>
      </c>
      <c r="E1066" s="25">
        <f>'Bitcoin Data'!J1066</f>
        <v>62225.798991338859</v>
      </c>
      <c r="F1066" s="25">
        <f t="shared" si="112"/>
        <v>98.779820252588365</v>
      </c>
      <c r="G1066" s="23">
        <f>'Emissions Factors'!$AB$39/1000</f>
        <v>0.49266147344102867</v>
      </c>
      <c r="H1066" s="23">
        <f>'Emissions Factors'!$AE$39/1000</f>
        <v>0.32422903788805163</v>
      </c>
      <c r="I1066" s="26">
        <f t="shared" si="117"/>
        <v>48665.011791880148</v>
      </c>
      <c r="J1066" s="26">
        <f t="shared" si="118"/>
        <v>32027.286083251405</v>
      </c>
      <c r="K1066" s="23">
        <f t="shared" si="113"/>
        <v>30.65625381711828</v>
      </c>
      <c r="L1066" s="23">
        <f t="shared" si="113"/>
        <v>20.175410938777091</v>
      </c>
      <c r="M1066" s="26">
        <f>K1066*'Social Cost of Carbon'!$C$5</f>
        <v>3065.6253817118281</v>
      </c>
      <c r="N1066" s="26">
        <f>L1066*'Social Cost of Carbon'!$C$5</f>
        <v>2017.541093877709</v>
      </c>
      <c r="O1066" s="23">
        <f t="shared" si="114"/>
        <v>0.76450083264521984</v>
      </c>
      <c r="P1066" s="23">
        <f t="shared" si="115"/>
        <v>0.50313122254493536</v>
      </c>
      <c r="Q1066" s="27"/>
    </row>
    <row r="1067" spans="1:17" x14ac:dyDescent="0.25">
      <c r="A1067" s="24">
        <f t="shared" si="116"/>
        <v>2018</v>
      </c>
      <c r="B1067" s="32">
        <v>43430</v>
      </c>
      <c r="C1067" s="28">
        <f>'Bitcoin Data'!C1067</f>
        <v>3779.1298830000001</v>
      </c>
      <c r="D1067" s="26">
        <f>'Bitcoin Data'!K1067</f>
        <v>1387.497109381022</v>
      </c>
      <c r="E1067" s="25">
        <f>'Bitcoin Data'!J1067</f>
        <v>69941.715357284746</v>
      </c>
      <c r="F1067" s="25">
        <f t="shared" si="112"/>
        <v>97.043927883382821</v>
      </c>
      <c r="G1067" s="23">
        <f>'Emissions Factors'!$AB$39/1000</f>
        <v>0.49266147344102867</v>
      </c>
      <c r="H1067" s="23">
        <f>'Emissions Factors'!$AE$39/1000</f>
        <v>0.32422903788805163</v>
      </c>
      <c r="I1067" s="26">
        <f t="shared" si="117"/>
        <v>47809.804499532307</v>
      </c>
      <c r="J1067" s="26">
        <f t="shared" si="118"/>
        <v>31464.459370506676</v>
      </c>
      <c r="K1067" s="23">
        <f t="shared" si="113"/>
        <v>34.45758854291293</v>
      </c>
      <c r="L1067" s="23">
        <f t="shared" si="113"/>
        <v>22.677135078532398</v>
      </c>
      <c r="M1067" s="26">
        <f>K1067*'Social Cost of Carbon'!$C$5</f>
        <v>3445.7588542912931</v>
      </c>
      <c r="N1067" s="26">
        <f>L1067*'Social Cost of Carbon'!$C$5</f>
        <v>2267.7135078532397</v>
      </c>
      <c r="O1067" s="23">
        <f t="shared" si="114"/>
        <v>0.91178630027818308</v>
      </c>
      <c r="P1067" s="23">
        <f t="shared" si="115"/>
        <v>0.60006233658554564</v>
      </c>
      <c r="Q1067" s="27"/>
    </row>
    <row r="1068" spans="1:17" x14ac:dyDescent="0.25">
      <c r="A1068" s="24">
        <f t="shared" si="116"/>
        <v>2018</v>
      </c>
      <c r="B1068" s="32">
        <v>43431</v>
      </c>
      <c r="C1068" s="28">
        <f>'Bitcoin Data'!C1068</f>
        <v>3820.719971</v>
      </c>
      <c r="D1068" s="26">
        <f>'Bitcoin Data'!K1068</f>
        <v>1637.5545851528382</v>
      </c>
      <c r="E1068" s="25">
        <f>'Bitcoin Data'!J1068</f>
        <v>59161.191982687633</v>
      </c>
      <c r="F1068" s="25">
        <f t="shared" si="112"/>
        <v>96.87968119435746</v>
      </c>
      <c r="G1068" s="23">
        <f>'Emissions Factors'!$AB$39/1000</f>
        <v>0.49266147344102867</v>
      </c>
      <c r="H1068" s="23">
        <f>'Emissions Factors'!$AE$39/1000</f>
        <v>0.32422903788805163</v>
      </c>
      <c r="I1068" s="26">
        <f t="shared" si="117"/>
        <v>47728.886483709262</v>
      </c>
      <c r="J1068" s="26">
        <f t="shared" si="118"/>
        <v>31411.205824547691</v>
      </c>
      <c r="K1068" s="23">
        <f t="shared" si="113"/>
        <v>29.146440012718465</v>
      </c>
      <c r="L1068" s="23">
        <f t="shared" si="113"/>
        <v>19.181776356857124</v>
      </c>
      <c r="M1068" s="26">
        <f>K1068*'Social Cost of Carbon'!$C$5</f>
        <v>2914.6440012718463</v>
      </c>
      <c r="N1068" s="26">
        <f>L1068*'Social Cost of Carbon'!$C$5</f>
        <v>1918.1776356857124</v>
      </c>
      <c r="O1068" s="23">
        <f t="shared" si="114"/>
        <v>0.76285203401310619</v>
      </c>
      <c r="P1068" s="23">
        <f t="shared" si="115"/>
        <v>0.50204611964369283</v>
      </c>
      <c r="Q1068" s="27"/>
    </row>
    <row r="1069" spans="1:17" x14ac:dyDescent="0.25">
      <c r="A1069" s="24">
        <f t="shared" si="116"/>
        <v>2018</v>
      </c>
      <c r="B1069" s="32">
        <v>43432</v>
      </c>
      <c r="C1069" s="28">
        <f>'Bitcoin Data'!C1069</f>
        <v>4257.419922</v>
      </c>
      <c r="D1069" s="26">
        <f>'Bitcoin Data'!K1069</f>
        <v>1475.0471195607638</v>
      </c>
      <c r="E1069" s="25">
        <f>'Bitcoin Data'!J1069</f>
        <v>66631.464319043283</v>
      </c>
      <c r="F1069" s="25">
        <f t="shared" si="112"/>
        <v>98.284549515920602</v>
      </c>
      <c r="G1069" s="23">
        <f>'Emissions Factors'!$AB$39/1000</f>
        <v>0.49266147344102867</v>
      </c>
      <c r="H1069" s="23">
        <f>'Emissions Factors'!$AE$39/1000</f>
        <v>0.32422903788805163</v>
      </c>
      <c r="I1069" s="26">
        <f t="shared" si="117"/>
        <v>48421.010981001185</v>
      </c>
      <c r="J1069" s="26">
        <f t="shared" si="118"/>
        <v>31866.704928807507</v>
      </c>
      <c r="K1069" s="23">
        <f t="shared" si="113"/>
        <v>32.826755388953195</v>
      </c>
      <c r="L1069" s="23">
        <f t="shared" si="113"/>
        <v>21.603855569235446</v>
      </c>
      <c r="M1069" s="26">
        <f>K1069*'Social Cost of Carbon'!$C$5</f>
        <v>3282.6755388953197</v>
      </c>
      <c r="N1069" s="26">
        <f>L1069*'Social Cost of Carbon'!$C$5</f>
        <v>2160.3855569235448</v>
      </c>
      <c r="O1069" s="23">
        <f t="shared" si="114"/>
        <v>0.77104809932707397</v>
      </c>
      <c r="P1069" s="23">
        <f t="shared" si="115"/>
        <v>0.50744009200498708</v>
      </c>
      <c r="Q1069" s="27"/>
    </row>
    <row r="1070" spans="1:17" x14ac:dyDescent="0.25">
      <c r="A1070" s="24">
        <f t="shared" si="116"/>
        <v>2018</v>
      </c>
      <c r="B1070" s="32">
        <v>43433</v>
      </c>
      <c r="C1070" s="28">
        <f>'Bitcoin Data'!C1070</f>
        <v>4278.8466799999997</v>
      </c>
      <c r="D1070" s="26">
        <f>'Bitcoin Data'!K1070</f>
        <v>1312.5273443196734</v>
      </c>
      <c r="E1070" s="25">
        <f>'Bitcoin Data'!J1070</f>
        <v>73390.939772942045</v>
      </c>
      <c r="F1070" s="25">
        <f t="shared" si="112"/>
        <v>96.327615277304716</v>
      </c>
      <c r="G1070" s="23">
        <f>'Emissions Factors'!$AB$39/1000</f>
        <v>0.49266147344102867</v>
      </c>
      <c r="H1070" s="23">
        <f>'Emissions Factors'!$AE$39/1000</f>
        <v>0.32422903788805163</v>
      </c>
      <c r="I1070" s="26">
        <f t="shared" si="117"/>
        <v>47456.904875577486</v>
      </c>
      <c r="J1070" s="26">
        <f t="shared" si="118"/>
        <v>31232.210023410895</v>
      </c>
      <c r="K1070" s="23">
        <f t="shared" si="113"/>
        <v>36.15688852575942</v>
      </c>
      <c r="L1070" s="23">
        <f t="shared" si="113"/>
        <v>23.795473792280941</v>
      </c>
      <c r="M1070" s="26">
        <f>K1070*'Social Cost of Carbon'!$C$5</f>
        <v>3615.6888525759418</v>
      </c>
      <c r="N1070" s="26">
        <f>L1070*'Social Cost of Carbon'!$C$5</f>
        <v>2379.5473792280941</v>
      </c>
      <c r="O1070" s="23">
        <f t="shared" si="114"/>
        <v>0.84501481894086983</v>
      </c>
      <c r="P1070" s="23">
        <f t="shared" si="115"/>
        <v>0.55611886968291513</v>
      </c>
      <c r="Q1070" s="27"/>
    </row>
    <row r="1071" spans="1:17" x14ac:dyDescent="0.25">
      <c r="A1071" s="24">
        <f t="shared" si="116"/>
        <v>2018</v>
      </c>
      <c r="B1071" s="32">
        <v>43434</v>
      </c>
      <c r="C1071" s="28">
        <f>'Bitcoin Data'!C1071</f>
        <v>4017.2685550000001</v>
      </c>
      <c r="D1071" s="26">
        <f>'Bitcoin Data'!K1071</f>
        <v>1262.5377007785651</v>
      </c>
      <c r="E1071" s="25">
        <f>'Bitcoin Data'!J1071</f>
        <v>74127.77746882377</v>
      </c>
      <c r="F1071" s="25">
        <f t="shared" si="112"/>
        <v>93.58911372931388</v>
      </c>
      <c r="G1071" s="23">
        <f>'Emissions Factors'!$AB$39/1000</f>
        <v>0.49266147344102867</v>
      </c>
      <c r="H1071" s="23">
        <f>'Emissions Factors'!$AE$39/1000</f>
        <v>0.32422903788805163</v>
      </c>
      <c r="I1071" s="26">
        <f t="shared" si="117"/>
        <v>46107.750667923785</v>
      </c>
      <c r="J1071" s="26">
        <f t="shared" si="118"/>
        <v>30344.308301250883</v>
      </c>
      <c r="K1071" s="23">
        <f t="shared" si="113"/>
        <v>36.519900070699407</v>
      </c>
      <c r="L1071" s="23">
        <f t="shared" si="113"/>
        <v>24.034377969496322</v>
      </c>
      <c r="M1071" s="26">
        <f>K1071*'Social Cost of Carbon'!$C$5</f>
        <v>3651.9900070699405</v>
      </c>
      <c r="N1071" s="26">
        <f>L1071*'Social Cost of Carbon'!$C$5</f>
        <v>2403.4377969496322</v>
      </c>
      <c r="O1071" s="23">
        <f t="shared" si="114"/>
        <v>0.90907290789025685</v>
      </c>
      <c r="P1071" s="23">
        <f t="shared" si="115"/>
        <v>0.59827660611791789</v>
      </c>
      <c r="Q1071" s="27"/>
    </row>
    <row r="1072" spans="1:17" x14ac:dyDescent="0.25">
      <c r="A1072" s="24">
        <f t="shared" si="116"/>
        <v>2018</v>
      </c>
      <c r="B1072" s="32">
        <v>43435</v>
      </c>
      <c r="C1072" s="28">
        <f>'Bitcoin Data'!C1072</f>
        <v>4214.671875</v>
      </c>
      <c r="D1072" s="26">
        <f>'Bitcoin Data'!K1072</f>
        <v>1549.9870834409714</v>
      </c>
      <c r="E1072" s="25">
        <f>'Bitcoin Data'!J1072</f>
        <v>58976.600315981806</v>
      </c>
      <c r="F1072" s="25">
        <f t="shared" si="112"/>
        <v>91.41296871503252</v>
      </c>
      <c r="G1072" s="23">
        <f>'Emissions Factors'!$AB$39/1000</f>
        <v>0.49266147344102867</v>
      </c>
      <c r="H1072" s="23">
        <f>'Emissions Factors'!$AE$39/1000</f>
        <v>0.32422903788805163</v>
      </c>
      <c r="I1072" s="26">
        <f t="shared" si="117"/>
        <v>45035.647858766577</v>
      </c>
      <c r="J1072" s="26">
        <f t="shared" si="118"/>
        <v>29638.738896965555</v>
      </c>
      <c r="K1072" s="23">
        <f t="shared" si="113"/>
        <v>29.055498810214235</v>
      </c>
      <c r="L1072" s="23">
        <f t="shared" si="113"/>
        <v>19.121926378358943</v>
      </c>
      <c r="M1072" s="26">
        <f>K1072*'Social Cost of Carbon'!$C$5</f>
        <v>2905.5498810214235</v>
      </c>
      <c r="N1072" s="26">
        <f>L1072*'Social Cost of Carbon'!$C$5</f>
        <v>1912.1926378358942</v>
      </c>
      <c r="O1072" s="23">
        <f t="shared" si="114"/>
        <v>0.68938934446027866</v>
      </c>
      <c r="P1072" s="23">
        <f t="shared" si="115"/>
        <v>0.45369905286776191</v>
      </c>
      <c r="Q1072" s="27"/>
    </row>
    <row r="1073" spans="1:17" x14ac:dyDescent="0.25">
      <c r="A1073" s="24">
        <f t="shared" si="116"/>
        <v>2018</v>
      </c>
      <c r="B1073" s="32">
        <v>43436</v>
      </c>
      <c r="C1073" s="28">
        <f>'Bitcoin Data'!C1073</f>
        <v>4139.8779299999997</v>
      </c>
      <c r="D1073" s="26">
        <f>'Bitcoin Data'!K1073</f>
        <v>1424.9525015832805</v>
      </c>
      <c r="E1073" s="25">
        <f>'Bitcoin Data'!J1073</f>
        <v>63096.91371293259</v>
      </c>
      <c r="F1073" s="25">
        <f t="shared" si="112"/>
        <v>89.910105037427698</v>
      </c>
      <c r="G1073" s="23">
        <f>'Emissions Factors'!$AB$39/1000</f>
        <v>0.49266147344102867</v>
      </c>
      <c r="H1073" s="23">
        <f>'Emissions Factors'!$AE$39/1000</f>
        <v>0.32422903788805163</v>
      </c>
      <c r="I1073" s="26">
        <f t="shared" si="117"/>
        <v>44295.244824976784</v>
      </c>
      <c r="J1073" s="26">
        <f t="shared" si="118"/>
        <v>29151.466852698846</v>
      </c>
      <c r="K1073" s="23">
        <f t="shared" si="113"/>
        <v>31.085418479394818</v>
      </c>
      <c r="L1073" s="23">
        <f t="shared" si="113"/>
        <v>20.457851626849543</v>
      </c>
      <c r="M1073" s="26">
        <f>K1073*'Social Cost of Carbon'!$C$5</f>
        <v>3108.5418479394816</v>
      </c>
      <c r="N1073" s="26">
        <f>L1073*'Social Cost of Carbon'!$C$5</f>
        <v>2045.7851626849542</v>
      </c>
      <c r="O1073" s="23">
        <f t="shared" si="114"/>
        <v>0.75087765883461255</v>
      </c>
      <c r="P1073" s="23">
        <f t="shared" si="115"/>
        <v>0.49416557620213558</v>
      </c>
      <c r="Q1073" s="27"/>
    </row>
    <row r="1074" spans="1:17" x14ac:dyDescent="0.25">
      <c r="A1074" s="24">
        <f t="shared" si="116"/>
        <v>2018</v>
      </c>
      <c r="B1074" s="32">
        <v>43437</v>
      </c>
      <c r="C1074" s="28">
        <f>'Bitcoin Data'!C1074</f>
        <v>3894.1308589999999</v>
      </c>
      <c r="D1074" s="26">
        <f>'Bitcoin Data'!K1074</f>
        <v>1424.9525015832805</v>
      </c>
      <c r="E1074" s="25">
        <f>'Bitcoin Data'!J1074</f>
        <v>62681.073490662347</v>
      </c>
      <c r="F1074" s="25">
        <f t="shared" si="112"/>
        <v>89.31755247244476</v>
      </c>
      <c r="G1074" s="23">
        <f>'Emissions Factors'!$AB$39/1000</f>
        <v>0.49266147344102867</v>
      </c>
      <c r="H1074" s="23">
        <f>'Emissions Factors'!$AE$39/1000</f>
        <v>0.32422903788805163</v>
      </c>
      <c r="I1074" s="26">
        <f t="shared" si="117"/>
        <v>44003.317005221026</v>
      </c>
      <c r="J1074" s="26">
        <f t="shared" si="118"/>
        <v>28959.344104656331</v>
      </c>
      <c r="K1074" s="23">
        <f t="shared" si="113"/>
        <v>30.880550022775115</v>
      </c>
      <c r="L1074" s="23">
        <f t="shared" si="113"/>
        <v>20.323024151667713</v>
      </c>
      <c r="M1074" s="26">
        <f>K1074*'Social Cost of Carbon'!$C$5</f>
        <v>3088.0550022775114</v>
      </c>
      <c r="N1074" s="26">
        <f>L1074*'Social Cost of Carbon'!$C$5</f>
        <v>2032.3024151667714</v>
      </c>
      <c r="O1074" s="23">
        <f t="shared" si="114"/>
        <v>0.79300237051368994</v>
      </c>
      <c r="P1074" s="23">
        <f t="shared" si="115"/>
        <v>0.52188857764493823</v>
      </c>
      <c r="Q1074" s="27"/>
    </row>
    <row r="1075" spans="1:17" x14ac:dyDescent="0.25">
      <c r="A1075" s="24">
        <f t="shared" si="116"/>
        <v>2018</v>
      </c>
      <c r="B1075" s="32">
        <v>43438</v>
      </c>
      <c r="C1075" s="28">
        <f>'Bitcoin Data'!C1075</f>
        <v>3956.8937989999999</v>
      </c>
      <c r="D1075" s="26">
        <f>'Bitcoin Data'!K1075</f>
        <v>1724.9640632486824</v>
      </c>
      <c r="E1075" s="25">
        <f>'Bitcoin Data'!J1075</f>
        <v>50852.392217208282</v>
      </c>
      <c r="F1075" s="25">
        <f t="shared" si="112"/>
        <v>87.718549104911261</v>
      </c>
      <c r="G1075" s="23">
        <f>'Emissions Factors'!$AB$39/1000</f>
        <v>0.49266147344102867</v>
      </c>
      <c r="H1075" s="23">
        <f>'Emissions Factors'!$AE$39/1000</f>
        <v>0.32422903788805163</v>
      </c>
      <c r="I1075" s="26">
        <f t="shared" si="117"/>
        <v>43215.54965013481</v>
      </c>
      <c r="J1075" s="26">
        <f t="shared" si="118"/>
        <v>28440.900781221193</v>
      </c>
      <c r="K1075" s="23">
        <f t="shared" si="113"/>
        <v>25.053014477730933</v>
      </c>
      <c r="L1075" s="23">
        <f t="shared" si="113"/>
        <v>16.487822202891287</v>
      </c>
      <c r="M1075" s="26">
        <f>K1075*'Social Cost of Carbon'!$C$5</f>
        <v>2505.3014477730935</v>
      </c>
      <c r="N1075" s="26">
        <f>L1075*'Social Cost of Carbon'!$C$5</f>
        <v>1648.7822202891286</v>
      </c>
      <c r="O1075" s="23">
        <f t="shared" si="114"/>
        <v>0.63314851877152778</v>
      </c>
      <c r="P1075" s="23">
        <f t="shared" si="115"/>
        <v>0.41668599261011624</v>
      </c>
      <c r="Q1075" s="27"/>
    </row>
    <row r="1076" spans="1:17" x14ac:dyDescent="0.25">
      <c r="A1076" s="24">
        <f t="shared" si="116"/>
        <v>2018</v>
      </c>
      <c r="B1076" s="32">
        <v>43439</v>
      </c>
      <c r="C1076" s="28">
        <f>'Bitcoin Data'!C1076</f>
        <v>3753.9948730000001</v>
      </c>
      <c r="D1076" s="26">
        <f>'Bitcoin Data'!K1076</f>
        <v>1624.9887153561435</v>
      </c>
      <c r="E1076" s="25">
        <f>'Bitcoin Data'!J1076</f>
        <v>53424.772811801151</v>
      </c>
      <c r="F1076" s="25">
        <f t="shared" si="112"/>
        <v>86.814652939642585</v>
      </c>
      <c r="G1076" s="23">
        <f>'Emissions Factors'!$AB$39/1000</f>
        <v>0.49266147344102867</v>
      </c>
      <c r="H1076" s="23">
        <f>'Emissions Factors'!$AE$39/1000</f>
        <v>0.32422903788805163</v>
      </c>
      <c r="I1076" s="26">
        <f t="shared" si="117"/>
        <v>42770.234833515853</v>
      </c>
      <c r="J1076" s="26">
        <f t="shared" si="118"/>
        <v>28147.831397205431</v>
      </c>
      <c r="K1076" s="23">
        <f t="shared" si="113"/>
        <v>26.320327291714161</v>
      </c>
      <c r="L1076" s="23">
        <f t="shared" si="113"/>
        <v>17.321862688158028</v>
      </c>
      <c r="M1076" s="26">
        <f>K1076*'Social Cost of Carbon'!$C$5</f>
        <v>2632.0327291714161</v>
      </c>
      <c r="N1076" s="26">
        <f>L1076*'Social Cost of Carbon'!$C$5</f>
        <v>1732.1862688158028</v>
      </c>
      <c r="O1076" s="23">
        <f t="shared" si="114"/>
        <v>0.70112848264708216</v>
      </c>
      <c r="P1076" s="23">
        <f t="shared" si="115"/>
        <v>0.46142478277588278</v>
      </c>
      <c r="Q1076" s="27"/>
    </row>
    <row r="1077" spans="1:17" x14ac:dyDescent="0.25">
      <c r="A1077" s="24">
        <f t="shared" si="116"/>
        <v>2018</v>
      </c>
      <c r="B1077" s="32">
        <v>43440</v>
      </c>
      <c r="C1077" s="28">
        <f>'Bitcoin Data'!C1077</f>
        <v>3521.101807</v>
      </c>
      <c r="D1077" s="26">
        <f>'Bitcoin Data'!K1077</f>
        <v>1687.4472672728978</v>
      </c>
      <c r="E1077" s="25">
        <f>'Bitcoin Data'!J1077</f>
        <v>52052.504506251782</v>
      </c>
      <c r="F1077" s="25">
        <f t="shared" si="112"/>
        <v>87.835856483784767</v>
      </c>
      <c r="G1077" s="23">
        <f>'Emissions Factors'!$AB$39/1000</f>
        <v>0.49266147344102867</v>
      </c>
      <c r="H1077" s="23">
        <f>'Emissions Factors'!$AE$39/1000</f>
        <v>0.32422903788805163</v>
      </c>
      <c r="I1077" s="26">
        <f t="shared" si="117"/>
        <v>43273.342476256134</v>
      </c>
      <c r="J1077" s="26">
        <f t="shared" si="118"/>
        <v>28478.935239810518</v>
      </c>
      <c r="K1077" s="23">
        <f t="shared" si="113"/>
        <v>25.644263566345789</v>
      </c>
      <c r="L1077" s="23">
        <f t="shared" si="113"/>
        <v>16.876933455725489</v>
      </c>
      <c r="M1077" s="26">
        <f>K1077*'Social Cost of Carbon'!$C$5</f>
        <v>2564.426356634579</v>
      </c>
      <c r="N1077" s="26">
        <f>L1077*'Social Cost of Carbon'!$C$5</f>
        <v>1687.6933455725489</v>
      </c>
      <c r="O1077" s="23">
        <f t="shared" si="114"/>
        <v>0.72830224662532139</v>
      </c>
      <c r="P1077" s="23">
        <f t="shared" si="115"/>
        <v>0.479308306910465</v>
      </c>
      <c r="Q1077" s="27"/>
    </row>
    <row r="1078" spans="1:17" x14ac:dyDescent="0.25">
      <c r="A1078" s="24">
        <f t="shared" si="116"/>
        <v>2018</v>
      </c>
      <c r="B1078" s="32">
        <v>43441</v>
      </c>
      <c r="C1078" s="28">
        <f>'Bitcoin Data'!C1078</f>
        <v>3419.9372560000002</v>
      </c>
      <c r="D1078" s="26">
        <f>'Bitcoin Data'!K1078</f>
        <v>1424.9525015832805</v>
      </c>
      <c r="E1078" s="25">
        <f>'Bitcoin Data'!J1078</f>
        <v>61275.307274092571</v>
      </c>
      <c r="F1078" s="25">
        <f t="shared" si="112"/>
        <v>87.314402385502405</v>
      </c>
      <c r="G1078" s="23">
        <f>'Emissions Factors'!$AB$39/1000</f>
        <v>0.49266147344102867</v>
      </c>
      <c r="H1078" s="23">
        <f>'Emissions Factors'!$AE$39/1000</f>
        <v>0.32422903788805163</v>
      </c>
      <c r="I1078" s="26">
        <f t="shared" si="117"/>
        <v>43016.442131864489</v>
      </c>
      <c r="J1078" s="26">
        <f t="shared" si="118"/>
        <v>28309.864679221642</v>
      </c>
      <c r="K1078" s="23">
        <f t="shared" si="113"/>
        <v>30.187983167206227</v>
      </c>
      <c r="L1078" s="23">
        <f t="shared" si="113"/>
        <v>19.867233923773764</v>
      </c>
      <c r="M1078" s="26">
        <f>K1078*'Social Cost of Carbon'!$C$5</f>
        <v>3018.7983167206226</v>
      </c>
      <c r="N1078" s="26">
        <f>L1078*'Social Cost of Carbon'!$C$5</f>
        <v>1986.7233923773763</v>
      </c>
      <c r="O1078" s="23">
        <f t="shared" si="114"/>
        <v>0.88270576058797212</v>
      </c>
      <c r="P1078" s="23">
        <f t="shared" si="115"/>
        <v>0.58092393037089574</v>
      </c>
      <c r="Q1078" s="27"/>
    </row>
    <row r="1079" spans="1:17" x14ac:dyDescent="0.25">
      <c r="A1079" s="24">
        <f t="shared" si="116"/>
        <v>2018</v>
      </c>
      <c r="B1079" s="32">
        <v>43442</v>
      </c>
      <c r="C1079" s="28">
        <f>'Bitcoin Data'!C1079</f>
        <v>3476.1147460000002</v>
      </c>
      <c r="D1079" s="26">
        <f>'Bitcoin Data'!K1079</f>
        <v>1587.4415733309816</v>
      </c>
      <c r="E1079" s="25">
        <f>'Bitcoin Data'!J1079</f>
        <v>53834.733277265659</v>
      </c>
      <c r="F1079" s="25">
        <f t="shared" si="112"/>
        <v>85.45949369351635</v>
      </c>
      <c r="G1079" s="23">
        <f>'Emissions Factors'!$AB$39/1000</f>
        <v>0.49266147344102867</v>
      </c>
      <c r="H1079" s="23">
        <f>'Emissions Factors'!$AE$39/1000</f>
        <v>0.32422903788805163</v>
      </c>
      <c r="I1079" s="26">
        <f t="shared" si="117"/>
        <v>42102.600082572062</v>
      </c>
      <c r="J1079" s="26">
        <f t="shared" si="118"/>
        <v>27708.449418648823</v>
      </c>
      <c r="K1079" s="23">
        <f t="shared" si="113"/>
        <v>26.522299018682478</v>
      </c>
      <c r="L1079" s="23">
        <f t="shared" si="113"/>
        <v>17.454783775447723</v>
      </c>
      <c r="M1079" s="26">
        <f>K1079*'Social Cost of Carbon'!$C$5</f>
        <v>2652.2299018682479</v>
      </c>
      <c r="N1079" s="26">
        <f>L1079*'Social Cost of Carbon'!$C$5</f>
        <v>1745.4783775447722</v>
      </c>
      <c r="O1079" s="23">
        <f t="shared" si="114"/>
        <v>0.76298686771493818</v>
      </c>
      <c r="P1079" s="23">
        <f t="shared" si="115"/>
        <v>0.50213485603526509</v>
      </c>
      <c r="Q1079" s="27"/>
    </row>
    <row r="1080" spans="1:17" x14ac:dyDescent="0.25">
      <c r="A1080" s="24">
        <f t="shared" si="116"/>
        <v>2018</v>
      </c>
      <c r="B1080" s="32">
        <v>43443</v>
      </c>
      <c r="C1080" s="28">
        <f>'Bitcoin Data'!C1080</f>
        <v>3614.234375</v>
      </c>
      <c r="D1080" s="26">
        <f>'Bitcoin Data'!K1080</f>
        <v>1600</v>
      </c>
      <c r="E1080" s="25">
        <f>'Bitcoin Data'!J1080</f>
        <v>53383.498552470104</v>
      </c>
      <c r="F1080" s="25">
        <f t="shared" si="112"/>
        <v>85.413597683952162</v>
      </c>
      <c r="G1080" s="23">
        <f>'Emissions Factors'!$AB$39/1000</f>
        <v>0.49266147344102867</v>
      </c>
      <c r="H1080" s="23">
        <f>'Emissions Factors'!$AE$39/1000</f>
        <v>0.32422903788805163</v>
      </c>
      <c r="I1080" s="26">
        <f t="shared" si="117"/>
        <v>42079.988886875108</v>
      </c>
      <c r="J1080" s="26">
        <f t="shared" si="118"/>
        <v>27693.568599624923</v>
      </c>
      <c r="K1080" s="23">
        <f t="shared" si="113"/>
        <v>26.299993054296941</v>
      </c>
      <c r="L1080" s="23">
        <f t="shared" si="113"/>
        <v>17.30848037476558</v>
      </c>
      <c r="M1080" s="26">
        <f>K1080*'Social Cost of Carbon'!$C$5</f>
        <v>2629.9993054296942</v>
      </c>
      <c r="N1080" s="26">
        <f>L1080*'Social Cost of Carbon'!$C$5</f>
        <v>1730.8480374765579</v>
      </c>
      <c r="O1080" s="23">
        <f t="shared" si="114"/>
        <v>0.72767812835317136</v>
      </c>
      <c r="P1080" s="23">
        <f t="shared" si="115"/>
        <v>0.47889756387936461</v>
      </c>
      <c r="Q1080" s="27"/>
    </row>
    <row r="1081" spans="1:17" x14ac:dyDescent="0.25">
      <c r="A1081" s="24">
        <f t="shared" si="116"/>
        <v>2018</v>
      </c>
      <c r="B1081" s="32">
        <v>43444</v>
      </c>
      <c r="C1081" s="28">
        <f>'Bitcoin Data'!C1081</f>
        <v>3502.6560060000002</v>
      </c>
      <c r="D1081" s="26">
        <f>'Bitcoin Data'!K1081</f>
        <v>1549.9870834409714</v>
      </c>
      <c r="E1081" s="25">
        <f>'Bitcoin Data'!J1081</f>
        <v>54690.544897564054</v>
      </c>
      <c r="F1081" s="25">
        <f t="shared" si="112"/>
        <v>84.769638177572816</v>
      </c>
      <c r="G1081" s="23">
        <f>'Emissions Factors'!$AB$39/1000</f>
        <v>0.49266147344102867</v>
      </c>
      <c r="H1081" s="23">
        <f>'Emissions Factors'!$AE$39/1000</f>
        <v>0.32422903788805163</v>
      </c>
      <c r="I1081" s="26">
        <f t="shared" si="117"/>
        <v>41762.734847625899</v>
      </c>
      <c r="J1081" s="26">
        <f t="shared" si="118"/>
        <v>27484.778228432686</v>
      </c>
      <c r="K1081" s="23">
        <f t="shared" si="113"/>
        <v>26.943924432526639</v>
      </c>
      <c r="L1081" s="23">
        <f t="shared" si="113"/>
        <v>17.732262753710486</v>
      </c>
      <c r="M1081" s="26">
        <f>K1081*'Social Cost of Carbon'!$C$5</f>
        <v>2694.3924432526637</v>
      </c>
      <c r="N1081" s="26">
        <f>L1081*'Social Cost of Carbon'!$C$5</f>
        <v>1773.2262753710486</v>
      </c>
      <c r="O1081" s="23">
        <f t="shared" si="114"/>
        <v>0.76924266574770905</v>
      </c>
      <c r="P1081" s="23">
        <f t="shared" si="115"/>
        <v>0.5062519049354367</v>
      </c>
      <c r="Q1081" s="27"/>
    </row>
    <row r="1082" spans="1:17" x14ac:dyDescent="0.25">
      <c r="A1082" s="24">
        <f t="shared" si="116"/>
        <v>2018</v>
      </c>
      <c r="B1082" s="32">
        <v>43445</v>
      </c>
      <c r="C1082" s="28">
        <f>'Bitcoin Data'!C1082</f>
        <v>3424.588135</v>
      </c>
      <c r="D1082" s="26">
        <f>'Bitcoin Data'!K1082</f>
        <v>1562.5</v>
      </c>
      <c r="E1082" s="25">
        <f>'Bitcoin Data'!J1082</f>
        <v>54159.589218446628</v>
      </c>
      <c r="F1082" s="25">
        <f t="shared" si="112"/>
        <v>84.624358153822854</v>
      </c>
      <c r="G1082" s="23">
        <f>'Emissions Factors'!$AB$39/1000</f>
        <v>0.49266147344102867</v>
      </c>
      <c r="H1082" s="23">
        <f>'Emissions Factors'!$AE$39/1000</f>
        <v>0.32422903788805163</v>
      </c>
      <c r="I1082" s="26">
        <f t="shared" si="117"/>
        <v>41691.160977063693</v>
      </c>
      <c r="J1082" s="26">
        <f t="shared" si="118"/>
        <v>27437.67422610788</v>
      </c>
      <c r="K1082" s="23">
        <f t="shared" si="113"/>
        <v>26.682343025320765</v>
      </c>
      <c r="L1082" s="23">
        <f t="shared" si="113"/>
        <v>17.560111504709045</v>
      </c>
      <c r="M1082" s="26">
        <f>K1082*'Social Cost of Carbon'!$C$5</f>
        <v>2668.2343025320765</v>
      </c>
      <c r="N1082" s="26">
        <f>L1082*'Social Cost of Carbon'!$C$5</f>
        <v>1756.0111504709046</v>
      </c>
      <c r="O1082" s="23">
        <f t="shared" si="114"/>
        <v>0.77914020528838768</v>
      </c>
      <c r="P1082" s="23">
        <f t="shared" si="115"/>
        <v>0.51276564691797732</v>
      </c>
      <c r="Q1082" s="27"/>
    </row>
    <row r="1083" spans="1:17" x14ac:dyDescent="0.25">
      <c r="A1083" s="24">
        <f t="shared" si="116"/>
        <v>2018</v>
      </c>
      <c r="B1083" s="32">
        <v>43446</v>
      </c>
      <c r="C1083" s="28">
        <f>'Bitcoin Data'!C1083</f>
        <v>3486.9501949999999</v>
      </c>
      <c r="D1083" s="26">
        <f>'Bitcoin Data'!K1083</f>
        <v>1500</v>
      </c>
      <c r="E1083" s="25">
        <f>'Bitcoin Data'!J1083</f>
        <v>55567.840853576097</v>
      </c>
      <c r="F1083" s="25">
        <f t="shared" si="112"/>
        <v>83.351761280364144</v>
      </c>
      <c r="G1083" s="23">
        <f>'Emissions Factors'!$AB$39/1000</f>
        <v>0.49266147344102867</v>
      </c>
      <c r="H1083" s="23">
        <f>'Emissions Factors'!$AE$39/1000</f>
        <v>0.32422903788805163</v>
      </c>
      <c r="I1083" s="26">
        <f t="shared" si="117"/>
        <v>41064.201526289085</v>
      </c>
      <c r="J1083" s="26">
        <f t="shared" si="118"/>
        <v>27025.061366207021</v>
      </c>
      <c r="K1083" s="23">
        <f t="shared" si="113"/>
        <v>27.376134350859388</v>
      </c>
      <c r="L1083" s="23">
        <f t="shared" si="113"/>
        <v>18.016707577471347</v>
      </c>
      <c r="M1083" s="26">
        <f>K1083*'Social Cost of Carbon'!$C$5</f>
        <v>2737.6134350859388</v>
      </c>
      <c r="N1083" s="26">
        <f>L1083*'Social Cost of Carbon'!$C$5</f>
        <v>1801.6707577471348</v>
      </c>
      <c r="O1083" s="23">
        <f t="shared" si="114"/>
        <v>0.78510253430388866</v>
      </c>
      <c r="P1083" s="23">
        <f t="shared" si="115"/>
        <v>0.51668955878136213</v>
      </c>
      <c r="Q1083" s="27"/>
    </row>
    <row r="1084" spans="1:17" x14ac:dyDescent="0.25">
      <c r="A1084" s="24">
        <f t="shared" si="116"/>
        <v>2018</v>
      </c>
      <c r="B1084" s="32">
        <v>43447</v>
      </c>
      <c r="C1084" s="28">
        <f>'Bitcoin Data'!C1084</f>
        <v>3313.6772460000002</v>
      </c>
      <c r="D1084" s="26">
        <f>'Bitcoin Data'!K1084</f>
        <v>1637.5545851528382</v>
      </c>
      <c r="E1084" s="25">
        <f>'Bitcoin Data'!J1084</f>
        <v>50296.670335588155</v>
      </c>
      <c r="F1084" s="25">
        <f t="shared" si="112"/>
        <v>82.363543125963119</v>
      </c>
      <c r="G1084" s="23">
        <f>'Emissions Factors'!$AB$39/1000</f>
        <v>0.49266147344102867</v>
      </c>
      <c r="H1084" s="23">
        <f>'Emissions Factors'!$AE$39/1000</f>
        <v>0.32422903788805163</v>
      </c>
      <c r="I1084" s="26">
        <f t="shared" si="117"/>
        <v>40577.344514260702</v>
      </c>
      <c r="J1084" s="26">
        <f t="shared" si="118"/>
        <v>26704.652344782069</v>
      </c>
      <c r="K1084" s="23">
        <f t="shared" si="113"/>
        <v>24.779231716708537</v>
      </c>
      <c r="L1084" s="23">
        <f t="shared" si="113"/>
        <v>16.307641031880255</v>
      </c>
      <c r="M1084" s="26">
        <f>K1084*'Social Cost of Carbon'!$C$5</f>
        <v>2477.9231716708537</v>
      </c>
      <c r="N1084" s="26">
        <f>L1084*'Social Cost of Carbon'!$C$5</f>
        <v>1630.7641031880255</v>
      </c>
      <c r="O1084" s="23">
        <f t="shared" si="114"/>
        <v>0.7477865186363577</v>
      </c>
      <c r="P1084" s="23">
        <f t="shared" si="115"/>
        <v>0.49213124336612757</v>
      </c>
      <c r="Q1084" s="27"/>
    </row>
    <row r="1085" spans="1:17" x14ac:dyDescent="0.25">
      <c r="A1085" s="24">
        <f t="shared" si="116"/>
        <v>2018</v>
      </c>
      <c r="B1085" s="32">
        <v>43448</v>
      </c>
      <c r="C1085" s="28">
        <f>'Bitcoin Data'!C1085</f>
        <v>3242.4848630000001</v>
      </c>
      <c r="D1085" s="26">
        <f>'Bitcoin Data'!K1085</f>
        <v>1825.0025347257426</v>
      </c>
      <c r="E1085" s="25">
        <f>'Bitcoin Data'!J1085</f>
        <v>44899.735353194621</v>
      </c>
      <c r="F1085" s="25">
        <f t="shared" si="112"/>
        <v>81.94213082809523</v>
      </c>
      <c r="G1085" s="23">
        <f>'Emissions Factors'!$AB$39/1000</f>
        <v>0.49266147344102867</v>
      </c>
      <c r="H1085" s="23">
        <f>'Emissions Factors'!$AE$39/1000</f>
        <v>0.32422903788805163</v>
      </c>
      <c r="I1085" s="26">
        <f t="shared" si="117"/>
        <v>40369.730910666935</v>
      </c>
      <c r="J1085" s="26">
        <f t="shared" si="118"/>
        <v>26568.018240890171</v>
      </c>
      <c r="K1085" s="23">
        <f t="shared" si="113"/>
        <v>22.120369776217107</v>
      </c>
      <c r="L1085" s="23">
        <f t="shared" si="113"/>
        <v>14.557797994994429</v>
      </c>
      <c r="M1085" s="26">
        <f>K1085*'Social Cost of Carbon'!$C$5</f>
        <v>2212.0369776217108</v>
      </c>
      <c r="N1085" s="26">
        <f>L1085*'Social Cost of Carbon'!$C$5</f>
        <v>1455.7797994994428</v>
      </c>
      <c r="O1085" s="23">
        <f t="shared" si="114"/>
        <v>0.68220425725444955</v>
      </c>
      <c r="P1085" s="23">
        <f t="shared" si="115"/>
        <v>0.44897042268765797</v>
      </c>
      <c r="Q1085" s="27"/>
    </row>
    <row r="1086" spans="1:17" x14ac:dyDescent="0.25">
      <c r="A1086" s="24">
        <f t="shared" si="116"/>
        <v>2018</v>
      </c>
      <c r="B1086" s="32">
        <v>43449</v>
      </c>
      <c r="C1086" s="28">
        <f>'Bitcoin Data'!C1086</f>
        <v>3236.7617190000001</v>
      </c>
      <c r="D1086" s="26">
        <f>'Bitcoin Data'!K1086</f>
        <v>1862.5827814569536</v>
      </c>
      <c r="E1086" s="25">
        <f>'Bitcoin Data'!J1086</f>
        <v>45589.348241025989</v>
      </c>
      <c r="F1086" s="25">
        <f t="shared" si="112"/>
        <v>84.91393505157987</v>
      </c>
      <c r="G1086" s="23">
        <f>'Emissions Factors'!$AB$39/1000</f>
        <v>0.49266147344102867</v>
      </c>
      <c r="H1086" s="23">
        <f>'Emissions Factors'!$AE$39/1000</f>
        <v>0.32422903788805163</v>
      </c>
      <c r="I1086" s="26">
        <f t="shared" si="117"/>
        <v>41833.82435818715</v>
      </c>
      <c r="J1086" s="26">
        <f t="shared" si="118"/>
        <v>27531.563465062245</v>
      </c>
      <c r="K1086" s="23">
        <f t="shared" si="113"/>
        <v>22.460115477640034</v>
      </c>
      <c r="L1086" s="23">
        <f t="shared" si="113"/>
        <v>14.781390518131195</v>
      </c>
      <c r="M1086" s="26">
        <f>K1086*'Social Cost of Carbon'!$C$5</f>
        <v>2246.0115477640034</v>
      </c>
      <c r="N1086" s="26">
        <f>L1086*'Social Cost of Carbon'!$C$5</f>
        <v>1478.1390518131195</v>
      </c>
      <c r="O1086" s="23">
        <f t="shared" si="114"/>
        <v>0.6939069794911904</v>
      </c>
      <c r="P1086" s="23">
        <f t="shared" si="115"/>
        <v>0.45667218662910769</v>
      </c>
      <c r="Q1086" s="27"/>
    </row>
    <row r="1087" spans="1:17" x14ac:dyDescent="0.25">
      <c r="A1087" s="24">
        <f t="shared" si="116"/>
        <v>2018</v>
      </c>
      <c r="B1087" s="32">
        <v>43450</v>
      </c>
      <c r="C1087" s="28">
        <f>'Bitcoin Data'!C1087</f>
        <v>3252.8391109999998</v>
      </c>
      <c r="D1087" s="26">
        <f>'Bitcoin Data'!K1087</f>
        <v>1437.4700527072353</v>
      </c>
      <c r="E1087" s="25">
        <f>'Bitcoin Data'!J1087</f>
        <v>60481.669576704146</v>
      </c>
      <c r="F1087" s="25">
        <f t="shared" si="112"/>
        <v>86.940588754246491</v>
      </c>
      <c r="G1087" s="23">
        <f>'Emissions Factors'!$AB$39/1000</f>
        <v>0.49266147344102867</v>
      </c>
      <c r="H1087" s="23">
        <f>'Emissions Factors'!$AE$39/1000</f>
        <v>0.32422903788805163</v>
      </c>
      <c r="I1087" s="26">
        <f t="shared" si="117"/>
        <v>42832.278557497601</v>
      </c>
      <c r="J1087" s="26">
        <f t="shared" si="118"/>
        <v>28188.663445210099</v>
      </c>
      <c r="K1087" s="23">
        <f t="shared" si="113"/>
        <v>29.796988449832501</v>
      </c>
      <c r="L1087" s="23">
        <f t="shared" si="113"/>
        <v>19.609913536717826</v>
      </c>
      <c r="M1087" s="26">
        <f>K1087*'Social Cost of Carbon'!$C$5</f>
        <v>2979.6988449832502</v>
      </c>
      <c r="N1087" s="26">
        <f>L1087*'Social Cost of Carbon'!$C$5</f>
        <v>1960.9913536717827</v>
      </c>
      <c r="O1087" s="23">
        <f t="shared" si="114"/>
        <v>0.91603019494782822</v>
      </c>
      <c r="P1087" s="23">
        <f t="shared" si="115"/>
        <v>0.60285531707989315</v>
      </c>
      <c r="Q1087" s="27"/>
    </row>
    <row r="1088" spans="1:17" x14ac:dyDescent="0.25">
      <c r="A1088" s="24">
        <f t="shared" si="116"/>
        <v>2018</v>
      </c>
      <c r="B1088" s="32">
        <v>43451</v>
      </c>
      <c r="C1088" s="28">
        <f>'Bitcoin Data'!C1088</f>
        <v>3545.8647460000002</v>
      </c>
      <c r="D1088" s="26">
        <f>'Bitcoin Data'!K1088</f>
        <v>2000</v>
      </c>
      <c r="E1088" s="25">
        <f>'Bitcoin Data'!J1088</f>
        <v>42835.019807004093</v>
      </c>
      <c r="F1088" s="25">
        <f t="shared" si="112"/>
        <v>85.670039614008189</v>
      </c>
      <c r="G1088" s="23">
        <f>'Emissions Factors'!$AB$39/1000</f>
        <v>0.49266147344102867</v>
      </c>
      <c r="H1088" s="23">
        <f>'Emissions Factors'!$AE$39/1000</f>
        <v>0.32422903788805163</v>
      </c>
      <c r="I1088" s="26">
        <f t="shared" si="117"/>
        <v>42206.327945988567</v>
      </c>
      <c r="J1088" s="26">
        <f t="shared" si="118"/>
        <v>27776.714519881145</v>
      </c>
      <c r="K1088" s="23">
        <f t="shared" si="113"/>
        <v>21.103163972994285</v>
      </c>
      <c r="L1088" s="23">
        <f t="shared" si="113"/>
        <v>13.888357259940573</v>
      </c>
      <c r="M1088" s="26">
        <f>K1088*'Social Cost of Carbon'!$C$5</f>
        <v>2110.3163972994284</v>
      </c>
      <c r="N1088" s="26">
        <f>L1088*'Social Cost of Carbon'!$C$5</f>
        <v>1388.8357259940574</v>
      </c>
      <c r="O1088" s="23">
        <f t="shared" si="114"/>
        <v>0.59514858813495997</v>
      </c>
      <c r="P1088" s="23">
        <f t="shared" si="115"/>
        <v>0.3916775809231775</v>
      </c>
      <c r="Q1088" s="27"/>
    </row>
    <row r="1089" spans="1:17" x14ac:dyDescent="0.25">
      <c r="A1089" s="24">
        <f t="shared" si="116"/>
        <v>2018</v>
      </c>
      <c r="B1089" s="32">
        <v>43452</v>
      </c>
      <c r="C1089" s="28">
        <f>'Bitcoin Data'!C1089</f>
        <v>3696.0590820000002</v>
      </c>
      <c r="D1089" s="26">
        <f>'Bitcoin Data'!K1089</f>
        <v>1600</v>
      </c>
      <c r="E1089" s="25">
        <f>'Bitcoin Data'!J1089</f>
        <v>55632.096759699838</v>
      </c>
      <c r="F1089" s="25">
        <f t="shared" si="112"/>
        <v>89.011354815519738</v>
      </c>
      <c r="G1089" s="23">
        <f>'Emissions Factors'!$AB$39/1000</f>
        <v>0.49266147344102867</v>
      </c>
      <c r="H1089" s="23">
        <f>'Emissions Factors'!$AE$39/1000</f>
        <v>0.32422903788805163</v>
      </c>
      <c r="I1089" s="26">
        <f t="shared" si="117"/>
        <v>43852.465216396158</v>
      </c>
      <c r="J1089" s="26">
        <f t="shared" si="118"/>
        <v>28860.065932947957</v>
      </c>
      <c r="K1089" s="23">
        <f t="shared" si="113"/>
        <v>27.4077907602476</v>
      </c>
      <c r="L1089" s="23">
        <f t="shared" si="113"/>
        <v>18.037541208092474</v>
      </c>
      <c r="M1089" s="26">
        <f>K1089*'Social Cost of Carbon'!$C$5</f>
        <v>2740.7790760247599</v>
      </c>
      <c r="N1089" s="26">
        <f>L1089*'Social Cost of Carbon'!$C$5</f>
        <v>1803.7541208092473</v>
      </c>
      <c r="O1089" s="23">
        <f t="shared" si="114"/>
        <v>0.74154092648910741</v>
      </c>
      <c r="P1089" s="23">
        <f t="shared" si="115"/>
        <v>0.48802091113576174</v>
      </c>
      <c r="Q1089" s="27"/>
    </row>
    <row r="1090" spans="1:17" x14ac:dyDescent="0.25">
      <c r="A1090" s="24">
        <f t="shared" si="116"/>
        <v>2018</v>
      </c>
      <c r="B1090" s="32">
        <v>43453</v>
      </c>
      <c r="C1090" s="28">
        <f>'Bitcoin Data'!C1090</f>
        <v>3745.9506839999999</v>
      </c>
      <c r="D1090" s="26">
        <f>'Bitcoin Data'!K1090</f>
        <v>1862.5827814569536</v>
      </c>
      <c r="E1090" s="25">
        <f>'Bitcoin Data'!J1090</f>
        <v>47886.041229156173</v>
      </c>
      <c r="F1090" s="25">
        <f t="shared" si="112"/>
        <v>89.191715865564063</v>
      </c>
      <c r="G1090" s="23">
        <f>'Emissions Factors'!$AB$39/1000</f>
        <v>0.49266147344102867</v>
      </c>
      <c r="H1090" s="23">
        <f>'Emissions Factors'!$AE$39/1000</f>
        <v>0.32422903788805163</v>
      </c>
      <c r="I1090" s="26">
        <f t="shared" si="117"/>
        <v>43941.322157062365</v>
      </c>
      <c r="J1090" s="26">
        <f t="shared" si="118"/>
        <v>28918.544222676308</v>
      </c>
      <c r="K1090" s="23">
        <f t="shared" si="113"/>
        <v>23.591607629213929</v>
      </c>
      <c r="L1090" s="23">
        <f t="shared" si="113"/>
        <v>15.52604507599688</v>
      </c>
      <c r="M1090" s="26">
        <f>K1090*'Social Cost of Carbon'!$C$5</f>
        <v>2359.1607629213927</v>
      </c>
      <c r="N1090" s="26">
        <f>L1090*'Social Cost of Carbon'!$C$5</f>
        <v>1552.6045075996881</v>
      </c>
      <c r="O1090" s="23">
        <f t="shared" si="114"/>
        <v>0.62978959466765705</v>
      </c>
      <c r="P1090" s="23">
        <f t="shared" si="115"/>
        <v>0.41447542655361025</v>
      </c>
      <c r="Q1090" s="27"/>
    </row>
    <row r="1091" spans="1:17" x14ac:dyDescent="0.25">
      <c r="A1091" s="24">
        <f t="shared" si="116"/>
        <v>2018</v>
      </c>
      <c r="B1091" s="32">
        <v>43454</v>
      </c>
      <c r="C1091" s="28">
        <f>'Bitcoin Data'!C1091</f>
        <v>4134.4414059999999</v>
      </c>
      <c r="D1091" s="26">
        <f>'Bitcoin Data'!K1091</f>
        <v>1687.4472672728978</v>
      </c>
      <c r="E1091" s="25">
        <f>'Bitcoin Data'!J1091</f>
        <v>53649.235238144211</v>
      </c>
      <c r="F1091" s="25">
        <f t="shared" si="112"/>
        <v>90.530255393887302</v>
      </c>
      <c r="G1091" s="23">
        <f>'Emissions Factors'!$AB$39/1000</f>
        <v>0.49266147344102867</v>
      </c>
      <c r="H1091" s="23">
        <f>'Emissions Factors'!$AE$39/1000</f>
        <v>0.32422903788805163</v>
      </c>
      <c r="I1091" s="26">
        <f t="shared" si="117"/>
        <v>44600.769013345147</v>
      </c>
      <c r="J1091" s="26">
        <f t="shared" si="118"/>
        <v>29352.537606119677</v>
      </c>
      <c r="K1091" s="23">
        <f t="shared" si="113"/>
        <v>26.430911281408484</v>
      </c>
      <c r="L1091" s="23">
        <f t="shared" si="113"/>
        <v>17.394639924693251</v>
      </c>
      <c r="M1091" s="26">
        <f>K1091*'Social Cost of Carbon'!$C$5</f>
        <v>2643.0911281408485</v>
      </c>
      <c r="N1091" s="26">
        <f>L1091*'Social Cost of Carbon'!$C$5</f>
        <v>1739.4639924693251</v>
      </c>
      <c r="O1091" s="23">
        <f t="shared" si="114"/>
        <v>0.63928614983033294</v>
      </c>
      <c r="P1091" s="23">
        <f t="shared" si="115"/>
        <v>0.42072527378063057</v>
      </c>
      <c r="Q1091" s="27"/>
    </row>
    <row r="1092" spans="1:17" x14ac:dyDescent="0.25">
      <c r="A1092" s="24">
        <f t="shared" si="116"/>
        <v>2018</v>
      </c>
      <c r="B1092" s="32">
        <v>43455</v>
      </c>
      <c r="C1092" s="28">
        <f>'Bitcoin Data'!C1092</f>
        <v>3896.5437010000001</v>
      </c>
      <c r="D1092" s="26">
        <f>'Bitcoin Data'!K1092</f>
        <v>1749.9513902391602</v>
      </c>
      <c r="E1092" s="25">
        <f>'Bitcoin Data'!J1092</f>
        <v>51226.89964620446</v>
      </c>
      <c r="F1092" s="25">
        <f t="shared" si="112"/>
        <v>89.644584253517436</v>
      </c>
      <c r="G1092" s="23">
        <f>'Emissions Factors'!$AB$39/1000</f>
        <v>0.49266147344102867</v>
      </c>
      <c r="H1092" s="23">
        <f>'Emissions Factors'!$AE$39/1000</f>
        <v>0.32422903788805163</v>
      </c>
      <c r="I1092" s="26">
        <f t="shared" si="117"/>
        <v>44164.432964346342</v>
      </c>
      <c r="J1092" s="26">
        <f t="shared" si="118"/>
        <v>29065.377304392343</v>
      </c>
      <c r="K1092" s="23">
        <f t="shared" si="113"/>
        <v>25.237519859514798</v>
      </c>
      <c r="L1092" s="23">
        <f t="shared" si="113"/>
        <v>16.609248386276647</v>
      </c>
      <c r="M1092" s="26">
        <f>K1092*'Social Cost of Carbon'!$C$5</f>
        <v>2523.7519859514796</v>
      </c>
      <c r="N1092" s="26">
        <f>L1092*'Social Cost of Carbon'!$C$5</f>
        <v>1660.9248386276647</v>
      </c>
      <c r="O1092" s="23">
        <f t="shared" si="114"/>
        <v>0.64768989638273267</v>
      </c>
      <c r="P1092" s="23">
        <f t="shared" si="115"/>
        <v>0.42625592475747387</v>
      </c>
      <c r="Q1092" s="27"/>
    </row>
    <row r="1093" spans="1:17" x14ac:dyDescent="0.25">
      <c r="A1093" s="24">
        <f t="shared" si="116"/>
        <v>2018</v>
      </c>
      <c r="B1093" s="32">
        <v>43456</v>
      </c>
      <c r="C1093" s="28">
        <f>'Bitcoin Data'!C1093</f>
        <v>4014.1826169999999</v>
      </c>
      <c r="D1093" s="26">
        <f>'Bitcoin Data'!K1093</f>
        <v>2187.3860736419983</v>
      </c>
      <c r="E1093" s="25">
        <f>'Bitcoin Data'!J1093</f>
        <v>40128.279434985438</v>
      </c>
      <c r="F1093" s="25">
        <f t="shared" si="112"/>
        <v>87.776039595301754</v>
      </c>
      <c r="G1093" s="23">
        <f>'Emissions Factors'!$AB$39/1000</f>
        <v>0.49266147344102867</v>
      </c>
      <c r="H1093" s="23">
        <f>'Emissions Factors'!$AE$39/1000</f>
        <v>0.32422903788805163</v>
      </c>
      <c r="I1093" s="26">
        <f t="shared" si="117"/>
        <v>43243.872999839441</v>
      </c>
      <c r="J1093" s="26">
        <f t="shared" si="118"/>
        <v>28459.540867608212</v>
      </c>
      <c r="K1093" s="23">
        <f t="shared" si="113"/>
        <v>19.769657273093255</v>
      </c>
      <c r="L1093" s="23">
        <f t="shared" si="113"/>
        <v>13.010753433308217</v>
      </c>
      <c r="M1093" s="26">
        <f>K1093*'Social Cost of Carbon'!$C$5</f>
        <v>1976.9657273093255</v>
      </c>
      <c r="N1093" s="26">
        <f>L1093*'Social Cost of Carbon'!$C$5</f>
        <v>1301.0753433308216</v>
      </c>
      <c r="O1093" s="23">
        <f t="shared" si="114"/>
        <v>0.49249521407842956</v>
      </c>
      <c r="P1093" s="23">
        <f t="shared" si="115"/>
        <v>0.32411961972551723</v>
      </c>
      <c r="Q1093" s="27"/>
    </row>
    <row r="1094" spans="1:17" x14ac:dyDescent="0.25">
      <c r="A1094" s="24">
        <f t="shared" si="116"/>
        <v>2018</v>
      </c>
      <c r="B1094" s="32">
        <v>43457</v>
      </c>
      <c r="C1094" s="28">
        <f>'Bitcoin Data'!C1094</f>
        <v>3998.9802249999998</v>
      </c>
      <c r="D1094" s="26">
        <f>'Bitcoin Data'!K1094</f>
        <v>2199.9511121975065</v>
      </c>
      <c r="E1094" s="25">
        <f>'Bitcoin Data'!J1094</f>
        <v>40272.830657434097</v>
      </c>
      <c r="F1094" s="25">
        <f t="shared" si="112"/>
        <v>88.598258596163973</v>
      </c>
      <c r="G1094" s="23">
        <f>'Emissions Factors'!$AB$39/1000</f>
        <v>0.49266147344102867</v>
      </c>
      <c r="H1094" s="23">
        <f>'Emissions Factors'!$AE$39/1000</f>
        <v>0.32422903788805163</v>
      </c>
      <c r="I1094" s="26">
        <f t="shared" si="117"/>
        <v>43648.94862429543</v>
      </c>
      <c r="J1094" s="26">
        <f t="shared" si="118"/>
        <v>28726.128143191043</v>
      </c>
      <c r="K1094" s="23">
        <f t="shared" si="113"/>
        <v>19.840872091332514</v>
      </c>
      <c r="L1094" s="23">
        <f t="shared" si="113"/>
        <v>13.057621137088287</v>
      </c>
      <c r="M1094" s="26">
        <f>K1094*'Social Cost of Carbon'!$C$5</f>
        <v>1984.0872091332515</v>
      </c>
      <c r="N1094" s="26">
        <f>L1094*'Social Cost of Carbon'!$C$5</f>
        <v>1305.7621137088286</v>
      </c>
      <c r="O1094" s="23">
        <f t="shared" si="114"/>
        <v>0.49614829218947976</v>
      </c>
      <c r="P1094" s="23">
        <f t="shared" si="115"/>
        <v>0.32652377362251861</v>
      </c>
      <c r="Q1094" s="27"/>
    </row>
    <row r="1095" spans="1:17" x14ac:dyDescent="0.25">
      <c r="A1095" s="24">
        <f t="shared" si="116"/>
        <v>2018</v>
      </c>
      <c r="B1095" s="32">
        <v>43458</v>
      </c>
      <c r="C1095" s="28">
        <f>'Bitcoin Data'!C1095</f>
        <v>4078.5991210000002</v>
      </c>
      <c r="D1095" s="26">
        <f>'Bitcoin Data'!K1095</f>
        <v>1899.9366687777074</v>
      </c>
      <c r="E1095" s="25">
        <f>'Bitcoin Data'!J1095</f>
        <v>48787.538927547423</v>
      </c>
      <c r="F1095" s="25">
        <f t="shared" ref="F1095:F1158" si="119">E1095*D1095/1000000</f>
        <v>92.693234187867176</v>
      </c>
      <c r="G1095" s="23">
        <f>'Emissions Factors'!$AB$39/1000</f>
        <v>0.49266147344102867</v>
      </c>
      <c r="H1095" s="23">
        <f>'Emissions Factors'!$AE$39/1000</f>
        <v>0.32422903788805163</v>
      </c>
      <c r="I1095" s="26">
        <f t="shared" si="117"/>
        <v>45666.385333008977</v>
      </c>
      <c r="J1095" s="26">
        <f t="shared" si="118"/>
        <v>30053.838139464031</v>
      </c>
      <c r="K1095" s="23">
        <f t="shared" ref="K1095:L1158" si="120">$E1095*G1095/1000</f>
        <v>24.03574081360706</v>
      </c>
      <c r="L1095" s="23">
        <f t="shared" si="120"/>
        <v>15.818336807404567</v>
      </c>
      <c r="M1095" s="26">
        <f>K1095*'Social Cost of Carbon'!$C$5</f>
        <v>2403.5740813607058</v>
      </c>
      <c r="N1095" s="26">
        <f>L1095*'Social Cost of Carbon'!$C$5</f>
        <v>1581.8336807404567</v>
      </c>
      <c r="O1095" s="23">
        <f t="shared" ref="O1095:O1158" si="121">M1095/$C1095</f>
        <v>0.58931363687721094</v>
      </c>
      <c r="P1095" s="23">
        <f t="shared" ref="P1095:P1158" si="122">N1095/$C1095</f>
        <v>0.38783749856559058</v>
      </c>
      <c r="Q1095" s="27"/>
    </row>
    <row r="1096" spans="1:17" x14ac:dyDescent="0.25">
      <c r="A1096" s="24">
        <f t="shared" ref="A1096:A1159" si="123">YEAR(B1096)</f>
        <v>2018</v>
      </c>
      <c r="B1096" s="32">
        <v>43459</v>
      </c>
      <c r="C1096" s="28">
        <f>'Bitcoin Data'!C1096</f>
        <v>3815.4907229999999</v>
      </c>
      <c r="D1096" s="26">
        <f>'Bitcoin Data'!K1096</f>
        <v>1987.4130506790327</v>
      </c>
      <c r="E1096" s="25">
        <f>'Bitcoin Data'!J1096</f>
        <v>45552.146708384847</v>
      </c>
      <c r="F1096" s="25">
        <f t="shared" si="119"/>
        <v>90.530930854689984</v>
      </c>
      <c r="G1096" s="23">
        <f>'Emissions Factors'!$AB$39/1000</f>
        <v>0.49266147344102867</v>
      </c>
      <c r="H1096" s="23">
        <f>'Emissions Factors'!$AE$39/1000</f>
        <v>0.32422903788805163</v>
      </c>
      <c r="I1096" s="26">
        <f t="shared" ref="I1096:I1159" si="124">F1096*G1096*1000</f>
        <v>44601.10178685945</v>
      </c>
      <c r="J1096" s="26">
        <f t="shared" ref="J1096:J1159" si="125">$F1096*H1096*1000</f>
        <v>29352.756610125864</v>
      </c>
      <c r="K1096" s="23">
        <f t="shared" si="120"/>
        <v>22.441787715754785</v>
      </c>
      <c r="L1096" s="23">
        <f t="shared" si="120"/>
        <v>14.769328700994997</v>
      </c>
      <c r="M1096" s="26">
        <f>K1096*'Social Cost of Carbon'!$C$5</f>
        <v>2244.1787715754785</v>
      </c>
      <c r="N1096" s="26">
        <f>L1096*'Social Cost of Carbon'!$C$5</f>
        <v>1476.9328700994997</v>
      </c>
      <c r="O1096" s="23">
        <f t="shared" si="121"/>
        <v>0.588175659305745</v>
      </c>
      <c r="P1096" s="23">
        <f t="shared" si="122"/>
        <v>0.38708857584070705</v>
      </c>
      <c r="Q1096" s="27"/>
    </row>
    <row r="1097" spans="1:17" x14ac:dyDescent="0.25">
      <c r="A1097" s="24">
        <f t="shared" si="123"/>
        <v>2018</v>
      </c>
      <c r="B1097" s="32">
        <v>43460</v>
      </c>
      <c r="C1097" s="28">
        <f>'Bitcoin Data'!C1097</f>
        <v>3857.297607</v>
      </c>
      <c r="D1097" s="26">
        <f>'Bitcoin Data'!K1097</f>
        <v>1962.4945486262536</v>
      </c>
      <c r="E1097" s="25">
        <f>'Bitcoin Data'!J1097</f>
        <v>46887.176579872852</v>
      </c>
      <c r="F1097" s="25">
        <f t="shared" si="119"/>
        <v>92.01582843847703</v>
      </c>
      <c r="G1097" s="23">
        <f>'Emissions Factors'!$AB$39/1000</f>
        <v>0.49266147344102867</v>
      </c>
      <c r="H1097" s="23">
        <f>'Emissions Factors'!$AE$39/1000</f>
        <v>0.32422903788805163</v>
      </c>
      <c r="I1097" s="26">
        <f t="shared" si="124"/>
        <v>45332.653618397002</v>
      </c>
      <c r="J1097" s="26">
        <f t="shared" si="125"/>
        <v>29834.203525079429</v>
      </c>
      <c r="K1097" s="23">
        <f t="shared" si="120"/>
        <v>23.099505499329851</v>
      </c>
      <c r="L1097" s="23">
        <f t="shared" si="120"/>
        <v>15.202184151779361</v>
      </c>
      <c r="M1097" s="26">
        <f>K1097*'Social Cost of Carbon'!$C$5</f>
        <v>2309.9505499329853</v>
      </c>
      <c r="N1097" s="26">
        <f>L1097*'Social Cost of Carbon'!$C$5</f>
        <v>1520.2184151779361</v>
      </c>
      <c r="O1097" s="23">
        <f t="shared" si="121"/>
        <v>0.5988520423575876</v>
      </c>
      <c r="P1097" s="23">
        <f t="shared" si="122"/>
        <v>0.39411488821063012</v>
      </c>
      <c r="Q1097" s="27"/>
    </row>
    <row r="1098" spans="1:17" x14ac:dyDescent="0.25">
      <c r="A1098" s="24">
        <f t="shared" si="123"/>
        <v>2018</v>
      </c>
      <c r="B1098" s="32">
        <v>43461</v>
      </c>
      <c r="C1098" s="28">
        <f>'Bitcoin Data'!C1098</f>
        <v>3654.8334960000002</v>
      </c>
      <c r="D1098" s="26">
        <f>'Bitcoin Data'!K1098</f>
        <v>2174.9637506041568</v>
      </c>
      <c r="E1098" s="25">
        <f>'Bitcoin Data'!J1098</f>
        <v>42595.597413846568</v>
      </c>
      <c r="F1098" s="25">
        <f t="shared" si="119"/>
        <v>92.643880310444445</v>
      </c>
      <c r="G1098" s="23">
        <f>'Emissions Factors'!$AB$39/1000</f>
        <v>0.49266147344102867</v>
      </c>
      <c r="H1098" s="23">
        <f>'Emissions Factors'!$AE$39/1000</f>
        <v>0.32422903788805163</v>
      </c>
      <c r="I1098" s="26">
        <f t="shared" si="124"/>
        <v>45642.070579037863</v>
      </c>
      <c r="J1098" s="26">
        <f t="shared" si="125"/>
        <v>30037.836179271213</v>
      </c>
      <c r="K1098" s="23">
        <f t="shared" si="120"/>
        <v>20.985209784006521</v>
      </c>
      <c r="L1098" s="23">
        <f t="shared" si="120"/>
        <v>13.810729567758253</v>
      </c>
      <c r="M1098" s="26">
        <f>K1098*'Social Cost of Carbon'!$C$5</f>
        <v>2098.520978400652</v>
      </c>
      <c r="N1098" s="26">
        <f>L1098*'Social Cost of Carbon'!$C$5</f>
        <v>1381.0729567758253</v>
      </c>
      <c r="O1098" s="23">
        <f t="shared" si="121"/>
        <v>0.57417690318789061</v>
      </c>
      <c r="P1098" s="23">
        <f t="shared" si="122"/>
        <v>0.3778757522845646</v>
      </c>
      <c r="Q1098" s="27"/>
    </row>
    <row r="1099" spans="1:17" x14ac:dyDescent="0.25">
      <c r="A1099" s="24">
        <f t="shared" si="123"/>
        <v>2018</v>
      </c>
      <c r="B1099" s="32">
        <v>43462</v>
      </c>
      <c r="C1099" s="28">
        <f>'Bitcoin Data'!C1099</f>
        <v>3923.9187010000001</v>
      </c>
      <c r="D1099" s="26">
        <f>'Bitcoin Data'!K1099</f>
        <v>2087.4405659283316</v>
      </c>
      <c r="E1099" s="25">
        <f>'Bitcoin Data'!J1099</f>
        <v>45939.038926223468</v>
      </c>
      <c r="F1099" s="25">
        <f t="shared" si="119"/>
        <v>95.895013414359568</v>
      </c>
      <c r="G1099" s="23">
        <f>'Emissions Factors'!$AB$39/1000</f>
        <v>0.49266147344102867</v>
      </c>
      <c r="H1099" s="23">
        <f>'Emissions Factors'!$AE$39/1000</f>
        <v>0.32422903788805163</v>
      </c>
      <c r="I1099" s="26">
        <f t="shared" si="124"/>
        <v>47243.778604365594</v>
      </c>
      <c r="J1099" s="26">
        <f t="shared" si="125"/>
        <v>31091.947937599605</v>
      </c>
      <c r="K1099" s="23">
        <f t="shared" si="120"/>
        <v>22.632394605858025</v>
      </c>
      <c r="L1099" s="23">
        <f t="shared" si="120"/>
        <v>14.894770392551187</v>
      </c>
      <c r="M1099" s="26">
        <f>K1099*'Social Cost of Carbon'!$C$5</f>
        <v>2263.2394605858026</v>
      </c>
      <c r="N1099" s="26">
        <f>L1099*'Social Cost of Carbon'!$C$5</f>
        <v>1489.4770392551188</v>
      </c>
      <c r="O1099" s="23">
        <f t="shared" si="121"/>
        <v>0.57678041596759433</v>
      </c>
      <c r="P1099" s="23">
        <f t="shared" si="122"/>
        <v>0.37958916908128848</v>
      </c>
      <c r="Q1099" s="27"/>
    </row>
    <row r="1100" spans="1:17" x14ac:dyDescent="0.25">
      <c r="A1100" s="24">
        <f t="shared" si="123"/>
        <v>2018</v>
      </c>
      <c r="B1100" s="32">
        <v>43463</v>
      </c>
      <c r="C1100" s="28">
        <f>'Bitcoin Data'!C1100</f>
        <v>3820.4086910000001</v>
      </c>
      <c r="D1100" s="26">
        <f>'Bitcoin Data'!K1100</f>
        <v>1724.9640632486824</v>
      </c>
      <c r="E1100" s="25">
        <f>'Bitcoin Data'!J1100</f>
        <v>56886.701362406478</v>
      </c>
      <c r="F1100" s="25">
        <f t="shared" si="119"/>
        <v>98.12751552691104</v>
      </c>
      <c r="G1100" s="23">
        <f>'Emissions Factors'!$AB$39/1000</f>
        <v>0.49266147344102867</v>
      </c>
      <c r="H1100" s="23">
        <f>'Emissions Factors'!$AE$39/1000</f>
        <v>0.32422903788805163</v>
      </c>
      <c r="I1100" s="26">
        <f t="shared" si="124"/>
        <v>48343.646384595406</v>
      </c>
      <c r="J1100" s="26">
        <f t="shared" si="125"/>
        <v>31815.789949635215</v>
      </c>
      <c r="K1100" s="23">
        <f t="shared" si="120"/>
        <v>28.025886112402951</v>
      </c>
      <c r="L1100" s="23">
        <f t="shared" si="120"/>
        <v>18.444320451357971</v>
      </c>
      <c r="M1100" s="26">
        <f>K1100*'Social Cost of Carbon'!$C$5</f>
        <v>2802.588611240295</v>
      </c>
      <c r="N1100" s="26">
        <f>L1100*'Social Cost of Carbon'!$C$5</f>
        <v>1844.4320451357971</v>
      </c>
      <c r="O1100" s="23">
        <f t="shared" si="121"/>
        <v>0.7335834560952984</v>
      </c>
      <c r="P1100" s="23">
        <f t="shared" si="122"/>
        <v>0.48278396221871567</v>
      </c>
      <c r="Q1100" s="27"/>
    </row>
    <row r="1101" spans="1:17" x14ac:dyDescent="0.25">
      <c r="A1101" s="24">
        <f t="shared" si="123"/>
        <v>2018</v>
      </c>
      <c r="B1101" s="32">
        <v>43464</v>
      </c>
      <c r="C1101" s="28">
        <f>'Bitcoin Data'!C1101</f>
        <v>3865.9526369999999</v>
      </c>
      <c r="D1101" s="26">
        <f>'Bitcoin Data'!K1101</f>
        <v>2199.9511121975065</v>
      </c>
      <c r="E1101" s="25">
        <f>'Bitcoin Data'!J1101</f>
        <v>43158.489834199681</v>
      </c>
      <c r="F1101" s="25">
        <f t="shared" si="119"/>
        <v>94.946567711512373</v>
      </c>
      <c r="G1101" s="23">
        <f>'Emissions Factors'!$AB$39/1000</f>
        <v>0.49266147344102867</v>
      </c>
      <c r="H1101" s="23">
        <f>'Emissions Factors'!$AE$39/1000</f>
        <v>0.32422903788805163</v>
      </c>
      <c r="I1101" s="26">
        <f t="shared" si="124"/>
        <v>46776.515946922082</v>
      </c>
      <c r="J1101" s="26">
        <f t="shared" si="125"/>
        <v>30784.434299876404</v>
      </c>
      <c r="K1101" s="23">
        <f t="shared" si="120"/>
        <v>21.262525193206471</v>
      </c>
      <c r="L1101" s="23">
        <f t="shared" si="120"/>
        <v>13.993235635643819</v>
      </c>
      <c r="M1101" s="26">
        <f>K1101*'Social Cost of Carbon'!$C$5</f>
        <v>2126.252519320647</v>
      </c>
      <c r="N1101" s="26">
        <f>L1101*'Social Cost of Carbon'!$C$5</f>
        <v>1399.3235635643819</v>
      </c>
      <c r="O1101" s="23">
        <f t="shared" si="121"/>
        <v>0.54999445646872447</v>
      </c>
      <c r="P1101" s="23">
        <f t="shared" si="122"/>
        <v>0.36196086578294567</v>
      </c>
      <c r="Q1101" s="27"/>
    </row>
    <row r="1102" spans="1:17" x14ac:dyDescent="0.25">
      <c r="A1102" s="24">
        <f t="shared" si="123"/>
        <v>2018</v>
      </c>
      <c r="B1102" s="32">
        <v>43465</v>
      </c>
      <c r="C1102" s="28">
        <f>'Bitcoin Data'!C1102</f>
        <v>3742.7004390000002</v>
      </c>
      <c r="D1102" s="26">
        <f>'Bitcoin Data'!K1102</f>
        <v>1937.5672766415501</v>
      </c>
      <c r="E1102" s="25">
        <f>'Bitcoin Data'!J1102</f>
        <v>48976.661514748259</v>
      </c>
      <c r="F1102" s="25">
        <f t="shared" si="119"/>
        <v>94.895576670125791</v>
      </c>
      <c r="G1102" s="23">
        <f>'Emissions Factors'!$AB$39/1000</f>
        <v>0.49266147344102867</v>
      </c>
      <c r="H1102" s="23">
        <f>'Emissions Factors'!$AE$39/1000</f>
        <v>0.32422903788805163</v>
      </c>
      <c r="I1102" s="26">
        <f t="shared" si="124"/>
        <v>46751.394625340276</v>
      </c>
      <c r="J1102" s="26">
        <f t="shared" si="125"/>
        <v>30767.901523586723</v>
      </c>
      <c r="K1102" s="23">
        <f t="shared" si="120"/>
        <v>24.1289142260784</v>
      </c>
      <c r="L1102" s="23">
        <f t="shared" si="120"/>
        <v>15.879655841895595</v>
      </c>
      <c r="M1102" s="26">
        <f>K1102*'Social Cost of Carbon'!$C$5</f>
        <v>2412.89142260784</v>
      </c>
      <c r="N1102" s="26">
        <f>L1102*'Social Cost of Carbon'!$C$5</f>
        <v>1587.9655841895594</v>
      </c>
      <c r="O1102" s="23">
        <f t="shared" si="121"/>
        <v>0.64469263889378559</v>
      </c>
      <c r="P1102" s="23">
        <f t="shared" si="122"/>
        <v>0.42428337775647434</v>
      </c>
      <c r="Q1102" s="27"/>
    </row>
    <row r="1103" spans="1:17" x14ac:dyDescent="0.25">
      <c r="A1103" s="24">
        <f t="shared" si="123"/>
        <v>2019</v>
      </c>
      <c r="B1103" s="32">
        <v>43466</v>
      </c>
      <c r="C1103" s="28">
        <f>'Bitcoin Data'!C1103</f>
        <v>3843.5200199999999</v>
      </c>
      <c r="D1103" s="26">
        <f>'Bitcoin Data'!K1103</f>
        <v>1862.5827814569536</v>
      </c>
      <c r="E1103" s="25">
        <f>'Bitcoin Data'!J1103</f>
        <v>51252.612632312237</v>
      </c>
      <c r="F1103" s="25">
        <f t="shared" si="119"/>
        <v>95.462233793627917</v>
      </c>
      <c r="G1103" s="23">
        <f>'Emissions Factors'!$AB$39/1000</f>
        <v>0.49266147344102867</v>
      </c>
      <c r="H1103" s="23">
        <f>'Emissions Factors'!$AE$39/1000</f>
        <v>0.32422903788805163</v>
      </c>
      <c r="I1103" s="26">
        <f t="shared" si="124"/>
        <v>47030.564758740686</v>
      </c>
      <c r="J1103" s="26">
        <f t="shared" si="125"/>
        <v>30951.628217552228</v>
      </c>
      <c r="K1103" s="23">
        <f t="shared" si="120"/>
        <v>25.250187657137225</v>
      </c>
      <c r="L1103" s="23">
        <f t="shared" si="120"/>
        <v>16.617585283023597</v>
      </c>
      <c r="M1103" s="26">
        <f>K1103*'Social Cost of Carbon'!$C$5</f>
        <v>2525.0187657137226</v>
      </c>
      <c r="N1103" s="26">
        <f>L1103*'Social Cost of Carbon'!$C$5</f>
        <v>1661.7585283023598</v>
      </c>
      <c r="O1103" s="23">
        <f t="shared" si="121"/>
        <v>0.65695475828787864</v>
      </c>
      <c r="P1103" s="23">
        <f t="shared" si="122"/>
        <v>0.43235329064380934</v>
      </c>
      <c r="Q1103" s="27"/>
    </row>
    <row r="1104" spans="1:17" x14ac:dyDescent="0.25">
      <c r="A1104" s="24">
        <f t="shared" si="123"/>
        <v>2019</v>
      </c>
      <c r="B1104" s="32">
        <v>43467</v>
      </c>
      <c r="C1104" s="28">
        <f>'Bitcoin Data'!C1104</f>
        <v>3943.4094239999999</v>
      </c>
      <c r="D1104" s="26">
        <f>'Bitcoin Data'!K1104</f>
        <v>1887.5838926174499</v>
      </c>
      <c r="E1104" s="25">
        <f>'Bitcoin Data'!J1104</f>
        <v>50767.730438435385</v>
      </c>
      <c r="F1104" s="25">
        <f t="shared" si="119"/>
        <v>95.828350240335254</v>
      </c>
      <c r="G1104" s="23">
        <f>'Emissions Factors'!$AB$39/1000</f>
        <v>0.49266147344102867</v>
      </c>
      <c r="H1104" s="23">
        <f>'Emissions Factors'!$AE$39/1000</f>
        <v>0.32422903788805163</v>
      </c>
      <c r="I1104" s="26">
        <f t="shared" si="124"/>
        <v>47210.936226826518</v>
      </c>
      <c r="J1104" s="26">
        <f t="shared" si="125"/>
        <v>31070.33380082314</v>
      </c>
      <c r="K1104" s="23">
        <f t="shared" si="120"/>
        <v>25.011304881056539</v>
      </c>
      <c r="L1104" s="23">
        <f t="shared" si="120"/>
        <v>16.460372395813859</v>
      </c>
      <c r="M1104" s="26">
        <f>K1104*'Social Cost of Carbon'!$C$5</f>
        <v>2501.130488105654</v>
      </c>
      <c r="N1104" s="26">
        <f>L1104*'Social Cost of Carbon'!$C$5</f>
        <v>1646.0372395813858</v>
      </c>
      <c r="O1104" s="23">
        <f t="shared" si="121"/>
        <v>0.63425584796838841</v>
      </c>
      <c r="P1104" s="23">
        <f t="shared" si="122"/>
        <v>0.41741474510950649</v>
      </c>
      <c r="Q1104" s="27"/>
    </row>
    <row r="1105" spans="1:17" x14ac:dyDescent="0.25">
      <c r="A1105" s="24">
        <f t="shared" si="123"/>
        <v>2019</v>
      </c>
      <c r="B1105" s="32">
        <v>43468</v>
      </c>
      <c r="C1105" s="28">
        <f>'Bitcoin Data'!C1105</f>
        <v>3836.741211</v>
      </c>
      <c r="D1105" s="26">
        <f>'Bitcoin Data'!K1105</f>
        <v>1937.5672766415501</v>
      </c>
      <c r="E1105" s="25">
        <f>'Bitcoin Data'!J1105</f>
        <v>49829.718902078843</v>
      </c>
      <c r="F1105" s="25">
        <f t="shared" si="119"/>
        <v>96.548432748914863</v>
      </c>
      <c r="G1105" s="23">
        <f>'Emissions Factors'!$AB$39/1000</f>
        <v>0.49266147344102867</v>
      </c>
      <c r="H1105" s="23">
        <f>'Emissions Factors'!$AE$39/1000</f>
        <v>0.32422903788805163</v>
      </c>
      <c r="I1105" s="26">
        <f t="shared" si="124"/>
        <v>47565.693136502457</v>
      </c>
      <c r="J1105" s="26">
        <f t="shared" si="125"/>
        <v>31303.805459779924</v>
      </c>
      <c r="K1105" s="23">
        <f t="shared" si="120"/>
        <v>24.549182735450444</v>
      </c>
      <c r="L1105" s="23">
        <f t="shared" si="120"/>
        <v>16.156241817853083</v>
      </c>
      <c r="M1105" s="26">
        <f>K1105*'Social Cost of Carbon'!$C$5</f>
        <v>2454.9182735450445</v>
      </c>
      <c r="N1105" s="26">
        <f>L1105*'Social Cost of Carbon'!$C$5</f>
        <v>1615.6241817853083</v>
      </c>
      <c r="O1105" s="23">
        <f t="shared" si="121"/>
        <v>0.63984463338490316</v>
      </c>
      <c r="P1105" s="23">
        <f t="shared" si="122"/>
        <v>0.42109282146872123</v>
      </c>
      <c r="Q1105" s="27"/>
    </row>
    <row r="1106" spans="1:17" x14ac:dyDescent="0.25">
      <c r="A1106" s="24">
        <f t="shared" si="123"/>
        <v>2019</v>
      </c>
      <c r="B1106" s="32">
        <v>43469</v>
      </c>
      <c r="C1106" s="28">
        <f>'Bitcoin Data'!C1106</f>
        <v>3857.717529</v>
      </c>
      <c r="D1106" s="26">
        <f>'Bitcoin Data'!K1106</f>
        <v>1862.5827814569536</v>
      </c>
      <c r="E1106" s="25">
        <f>'Bitcoin Data'!J1106</f>
        <v>51651.598162944996</v>
      </c>
      <c r="F1106" s="25">
        <f t="shared" si="119"/>
        <v>96.205377373034963</v>
      </c>
      <c r="G1106" s="23">
        <f>'Emissions Factors'!$AB$39/1000</f>
        <v>0.49266147344102867</v>
      </c>
      <c r="H1106" s="23">
        <f>'Emissions Factors'!$AE$39/1000</f>
        <v>0.32422903788805163</v>
      </c>
      <c r="I1106" s="26">
        <f t="shared" si="124"/>
        <v>47396.682969549605</v>
      </c>
      <c r="J1106" s="26">
        <f t="shared" si="125"/>
        <v>31192.576945316057</v>
      </c>
      <c r="K1106" s="23">
        <f t="shared" si="120"/>
        <v>25.446752456540413</v>
      </c>
      <c r="L1106" s="23">
        <f t="shared" si="120"/>
        <v>16.746947977751912</v>
      </c>
      <c r="M1106" s="26">
        <f>K1106*'Social Cost of Carbon'!$C$5</f>
        <v>2544.6752456540412</v>
      </c>
      <c r="N1106" s="26">
        <f>L1106*'Social Cost of Carbon'!$C$5</f>
        <v>1674.6947977751911</v>
      </c>
      <c r="O1106" s="23">
        <f t="shared" si="121"/>
        <v>0.65963234128074522</v>
      </c>
      <c r="P1106" s="23">
        <f t="shared" si="122"/>
        <v>0.43411545432910598</v>
      </c>
      <c r="Q1106" s="27"/>
    </row>
    <row r="1107" spans="1:17" x14ac:dyDescent="0.25">
      <c r="A1107" s="24">
        <f t="shared" si="123"/>
        <v>2019</v>
      </c>
      <c r="B1107" s="32">
        <v>43470</v>
      </c>
      <c r="C1107" s="28">
        <f>'Bitcoin Data'!C1107</f>
        <v>3845.1945799999999</v>
      </c>
      <c r="D1107" s="26">
        <f>'Bitcoin Data'!K1107</f>
        <v>2037.5820692777904</v>
      </c>
      <c r="E1107" s="25">
        <f>'Bitcoin Data'!J1107</f>
        <v>47063.734304804027</v>
      </c>
      <c r="F1107" s="25">
        <f t="shared" si="119"/>
        <v>95.896221132722715</v>
      </c>
      <c r="G1107" s="23">
        <f>'Emissions Factors'!$AB$39/1000</f>
        <v>0.49266147344102867</v>
      </c>
      <c r="H1107" s="23">
        <f>'Emissions Factors'!$AE$39/1000</f>
        <v>0.32422903788805163</v>
      </c>
      <c r="I1107" s="26">
        <f t="shared" si="124"/>
        <v>47244.373600673884</v>
      </c>
      <c r="J1107" s="26">
        <f t="shared" si="125"/>
        <v>31092.339514962532</v>
      </c>
      <c r="K1107" s="23">
        <f t="shared" si="120"/>
        <v>23.186488688241841</v>
      </c>
      <c r="L1107" s="23">
        <f t="shared" si="120"/>
        <v>15.259429293065502</v>
      </c>
      <c r="M1107" s="26">
        <f>K1107*'Social Cost of Carbon'!$C$5</f>
        <v>2318.6488688241843</v>
      </c>
      <c r="N1107" s="26">
        <f>L1107*'Social Cost of Carbon'!$C$5</f>
        <v>1525.9429293065502</v>
      </c>
      <c r="O1107" s="23">
        <f t="shared" si="121"/>
        <v>0.60299909941727436</v>
      </c>
      <c r="P1107" s="23">
        <f t="shared" si="122"/>
        <v>0.39684413819873593</v>
      </c>
      <c r="Q1107" s="27"/>
    </row>
    <row r="1108" spans="1:17" x14ac:dyDescent="0.25">
      <c r="A1108" s="24">
        <f t="shared" si="123"/>
        <v>2019</v>
      </c>
      <c r="B1108" s="32">
        <v>43471</v>
      </c>
      <c r="C1108" s="28">
        <f>'Bitcoin Data'!C1108</f>
        <v>4076.632568</v>
      </c>
      <c r="D1108" s="26">
        <f>'Bitcoin Data'!K1108</f>
        <v>1762.4596103005974</v>
      </c>
      <c r="E1108" s="25">
        <f>'Bitcoin Data'!J1108</f>
        <v>56357.337628708156</v>
      </c>
      <c r="F1108" s="25">
        <f t="shared" si="119"/>
        <v>99.327531314672171</v>
      </c>
      <c r="G1108" s="23">
        <f>'Emissions Factors'!$AB$39/1000</f>
        <v>0.49266147344102867</v>
      </c>
      <c r="H1108" s="23">
        <f>'Emissions Factors'!$AE$39/1000</f>
        <v>0.32422903788805163</v>
      </c>
      <c r="I1108" s="26">
        <f t="shared" si="124"/>
        <v>48934.847930746306</v>
      </c>
      <c r="J1108" s="26">
        <f t="shared" si="125"/>
        <v>32204.869913951476</v>
      </c>
      <c r="K1108" s="23">
        <f t="shared" si="120"/>
        <v>27.765088995372889</v>
      </c>
      <c r="L1108" s="23">
        <f t="shared" si="120"/>
        <v>18.272685357288132</v>
      </c>
      <c r="M1108" s="26">
        <f>K1108*'Social Cost of Carbon'!$C$5</f>
        <v>2776.5088995372889</v>
      </c>
      <c r="N1108" s="26">
        <f>L1108*'Social Cost of Carbon'!$C$5</f>
        <v>1827.2685357288133</v>
      </c>
      <c r="O1108" s="23">
        <f t="shared" si="121"/>
        <v>0.68107901637538237</v>
      </c>
      <c r="P1108" s="23">
        <f t="shared" si="122"/>
        <v>0.44822988220036547</v>
      </c>
      <c r="Q1108" s="27"/>
    </row>
    <row r="1109" spans="1:17" x14ac:dyDescent="0.25">
      <c r="A1109" s="24">
        <f t="shared" si="123"/>
        <v>2019</v>
      </c>
      <c r="B1109" s="32">
        <v>43472</v>
      </c>
      <c r="C1109" s="28">
        <f>'Bitcoin Data'!C1109</f>
        <v>4025.2482909999999</v>
      </c>
      <c r="D1109" s="26">
        <f>'Bitcoin Data'!K1109</f>
        <v>1762.4596103005974</v>
      </c>
      <c r="E1109" s="25">
        <f>'Bitcoin Data'!J1109</f>
        <v>55330.791648675135</v>
      </c>
      <c r="F1109" s="25">
        <f t="shared" si="119"/>
        <v>97.51828548674753</v>
      </c>
      <c r="G1109" s="23">
        <f>'Emissions Factors'!$AB$39/1000</f>
        <v>0.49266147344102867</v>
      </c>
      <c r="H1109" s="23">
        <f>'Emissions Factors'!$AE$39/1000</f>
        <v>0.32422903788805163</v>
      </c>
      <c r="I1109" s="26">
        <f t="shared" si="124"/>
        <v>48043.50221534392</v>
      </c>
      <c r="J1109" s="26">
        <f t="shared" si="125"/>
        <v>31618.259879860499</v>
      </c>
      <c r="K1109" s="23">
        <f t="shared" si="120"/>
        <v>27.259349340294854</v>
      </c>
      <c r="L1109" s="23">
        <f t="shared" si="120"/>
        <v>17.939849341834183</v>
      </c>
      <c r="M1109" s="26">
        <f>K1109*'Social Cost of Carbon'!$C$5</f>
        <v>2725.9349340294852</v>
      </c>
      <c r="N1109" s="26">
        <f>L1109*'Social Cost of Carbon'!$C$5</f>
        <v>1793.9849341834183</v>
      </c>
      <c r="O1109" s="23">
        <f t="shared" si="121"/>
        <v>0.67720914014779354</v>
      </c>
      <c r="P1109" s="23">
        <f t="shared" si="122"/>
        <v>0.44568304971262662</v>
      </c>
      <c r="Q1109" s="27"/>
    </row>
    <row r="1110" spans="1:17" x14ac:dyDescent="0.25">
      <c r="A1110" s="24">
        <f t="shared" si="123"/>
        <v>2019</v>
      </c>
      <c r="B1110" s="32">
        <v>43473</v>
      </c>
      <c r="C1110" s="28">
        <f>'Bitcoin Data'!C1110</f>
        <v>4030.8479000000002</v>
      </c>
      <c r="D1110" s="26">
        <f>'Bitcoin Data'!K1110</f>
        <v>2112.4281187654033</v>
      </c>
      <c r="E1110" s="25">
        <f>'Bitcoin Data'!J1110</f>
        <v>45973.161522883718</v>
      </c>
      <c r="F1110" s="25">
        <f t="shared" si="119"/>
        <v>97.114999109483279</v>
      </c>
      <c r="G1110" s="23">
        <f>'Emissions Factors'!$AB$39/1000</f>
        <v>0.49266147344102867</v>
      </c>
      <c r="H1110" s="23">
        <f>'Emissions Factors'!$AE$39/1000</f>
        <v>0.32422903788805163</v>
      </c>
      <c r="I1110" s="26">
        <f t="shared" si="124"/>
        <v>47844.818554502221</v>
      </c>
      <c r="J1110" s="26">
        <f t="shared" si="125"/>
        <v>31487.502725766753</v>
      </c>
      <c r="K1110" s="23">
        <f t="shared" si="120"/>
        <v>22.649205494606299</v>
      </c>
      <c r="L1110" s="23">
        <f t="shared" si="120"/>
        <v>14.905833929236582</v>
      </c>
      <c r="M1110" s="26">
        <f>K1110*'Social Cost of Carbon'!$C$5</f>
        <v>2264.9205494606299</v>
      </c>
      <c r="N1110" s="26">
        <f>L1110*'Social Cost of Carbon'!$C$5</f>
        <v>1490.5833929236583</v>
      </c>
      <c r="O1110" s="23">
        <f t="shared" si="121"/>
        <v>0.56189680326579172</v>
      </c>
      <c r="P1110" s="23">
        <f t="shared" si="122"/>
        <v>0.369794006100716</v>
      </c>
      <c r="Q1110" s="27"/>
    </row>
    <row r="1111" spans="1:17" x14ac:dyDescent="0.25">
      <c r="A1111" s="24">
        <f t="shared" si="123"/>
        <v>2019</v>
      </c>
      <c r="B1111" s="32">
        <v>43474</v>
      </c>
      <c r="C1111" s="28">
        <f>'Bitcoin Data'!C1111</f>
        <v>4035.2963869999999</v>
      </c>
      <c r="D1111" s="26">
        <f>'Bitcoin Data'!K1111</f>
        <v>2050.113895216401</v>
      </c>
      <c r="E1111" s="25">
        <f>'Bitcoin Data'!J1111</f>
        <v>48247.769192600354</v>
      </c>
      <c r="F1111" s="25">
        <f t="shared" si="119"/>
        <v>98.913422034943792</v>
      </c>
      <c r="G1111" s="23">
        <f>'Emissions Factors'!$AB$39/1000</f>
        <v>0.49266147344102867</v>
      </c>
      <c r="H1111" s="23">
        <f>'Emissions Factors'!$AE$39/1000</f>
        <v>0.32422903788805163</v>
      </c>
      <c r="I1111" s="26">
        <f t="shared" si="124"/>
        <v>48730.832242829718</v>
      </c>
      <c r="J1111" s="26">
        <f t="shared" si="125"/>
        <v>32070.603660604633</v>
      </c>
      <c r="K1111" s="23">
        <f t="shared" si="120"/>
        <v>23.769817060669162</v>
      </c>
      <c r="L1111" s="23">
        <f t="shared" si="120"/>
        <v>15.64332778556159</v>
      </c>
      <c r="M1111" s="26">
        <f>K1111*'Social Cost of Carbon'!$C$5</f>
        <v>2376.9817060669161</v>
      </c>
      <c r="N1111" s="26">
        <f>L1111*'Social Cost of Carbon'!$C$5</f>
        <v>1564.3327785561589</v>
      </c>
      <c r="O1111" s="23">
        <f t="shared" si="121"/>
        <v>0.58904761338585565</v>
      </c>
      <c r="P1111" s="23">
        <f t="shared" si="122"/>
        <v>0.38766242390416983</v>
      </c>
      <c r="Q1111" s="27"/>
    </row>
    <row r="1112" spans="1:17" x14ac:dyDescent="0.25">
      <c r="A1112" s="24">
        <f t="shared" si="123"/>
        <v>2019</v>
      </c>
      <c r="B1112" s="32">
        <v>43475</v>
      </c>
      <c r="C1112" s="28">
        <f>'Bitcoin Data'!C1112</f>
        <v>3678.9245609999998</v>
      </c>
      <c r="D1112" s="26">
        <f>'Bitcoin Data'!K1112</f>
        <v>1949.9512512187196</v>
      </c>
      <c r="E1112" s="25">
        <f>'Bitcoin Data'!J1112</f>
        <v>51315.401124893717</v>
      </c>
      <c r="F1112" s="25">
        <f t="shared" si="119"/>
        <v>100.062530630277</v>
      </c>
      <c r="G1112" s="23">
        <f>'Emissions Factors'!$AB$39/1000</f>
        <v>0.49266147344102867</v>
      </c>
      <c r="H1112" s="23">
        <f>'Emissions Factors'!$AE$39/1000</f>
        <v>0.32422903788805163</v>
      </c>
      <c r="I1112" s="26">
        <f t="shared" si="124"/>
        <v>49296.953776550334</v>
      </c>
      <c r="J1112" s="26">
        <f t="shared" si="125"/>
        <v>32443.17803489841</v>
      </c>
      <c r="K1112" s="23">
        <f t="shared" si="120"/>
        <v>25.281121128407559</v>
      </c>
      <c r="L1112" s="23">
        <f t="shared" si="120"/>
        <v>16.637943135563731</v>
      </c>
      <c r="M1112" s="26">
        <f>K1112*'Social Cost of Carbon'!$C$5</f>
        <v>2528.1121128407558</v>
      </c>
      <c r="N1112" s="26">
        <f>L1112*'Social Cost of Carbon'!$C$5</f>
        <v>1663.794313556373</v>
      </c>
      <c r="O1112" s="23">
        <f t="shared" si="121"/>
        <v>0.68718781016634056</v>
      </c>
      <c r="P1112" s="23">
        <f t="shared" si="122"/>
        <v>0.45225018506607345</v>
      </c>
      <c r="Q1112" s="27"/>
    </row>
    <row r="1113" spans="1:17" x14ac:dyDescent="0.25">
      <c r="A1113" s="24">
        <f t="shared" si="123"/>
        <v>2019</v>
      </c>
      <c r="B1113" s="32">
        <v>43476</v>
      </c>
      <c r="C1113" s="28">
        <f>'Bitcoin Data'!C1113</f>
        <v>3687.3654790000001</v>
      </c>
      <c r="D1113" s="26">
        <f>'Bitcoin Data'!K1113</f>
        <v>1849.9486125385406</v>
      </c>
      <c r="E1113" s="25">
        <f>'Bitcoin Data'!J1113</f>
        <v>54110.271469572559</v>
      </c>
      <c r="F1113" s="25">
        <f t="shared" si="119"/>
        <v>100.10122162921954</v>
      </c>
      <c r="G1113" s="23">
        <f>'Emissions Factors'!$AB$39/1000</f>
        <v>0.49266147344102867</v>
      </c>
      <c r="H1113" s="23">
        <f>'Emissions Factors'!$AE$39/1000</f>
        <v>0.32422903788805163</v>
      </c>
      <c r="I1113" s="26">
        <f t="shared" si="124"/>
        <v>49316.015341098268</v>
      </c>
      <c r="J1113" s="26">
        <f t="shared" si="125"/>
        <v>32455.722780260472</v>
      </c>
      <c r="K1113" s="23">
        <f t="shared" si="120"/>
        <v>26.658046070493675</v>
      </c>
      <c r="L1113" s="23">
        <f t="shared" si="120"/>
        <v>17.544121258440804</v>
      </c>
      <c r="M1113" s="26">
        <f>K1113*'Social Cost of Carbon'!$C$5</f>
        <v>2665.8046070493674</v>
      </c>
      <c r="N1113" s="26">
        <f>L1113*'Social Cost of Carbon'!$C$5</f>
        <v>1754.4121258440803</v>
      </c>
      <c r="O1113" s="23">
        <f t="shared" si="121"/>
        <v>0.72295643657550424</v>
      </c>
      <c r="P1113" s="23">
        <f t="shared" si="122"/>
        <v>0.47579013684313992</v>
      </c>
      <c r="Q1113" s="27"/>
    </row>
    <row r="1114" spans="1:17" x14ac:dyDescent="0.25">
      <c r="A1114" s="24">
        <f t="shared" si="123"/>
        <v>2019</v>
      </c>
      <c r="B1114" s="32">
        <v>43477</v>
      </c>
      <c r="C1114" s="28">
        <f>'Bitcoin Data'!C1114</f>
        <v>3661.3010250000002</v>
      </c>
      <c r="D1114" s="26">
        <f>'Bitcoin Data'!K1114</f>
        <v>1724.9640632486824</v>
      </c>
      <c r="E1114" s="25">
        <f>'Bitcoin Data'!J1114</f>
        <v>57946.182464320438</v>
      </c>
      <c r="F1114" s="25">
        <f t="shared" si="119"/>
        <v>99.955082353403739</v>
      </c>
      <c r="G1114" s="23">
        <f>'Emissions Factors'!$AB$39/1000</f>
        <v>0.49266147344102867</v>
      </c>
      <c r="H1114" s="23">
        <f>'Emissions Factors'!$AE$39/1000</f>
        <v>0.32422903788805163</v>
      </c>
      <c r="I1114" s="26">
        <f t="shared" si="124"/>
        <v>49244.018150147247</v>
      </c>
      <c r="J1114" s="26">
        <f t="shared" si="125"/>
        <v>32408.340183465065</v>
      </c>
      <c r="K1114" s="23">
        <f t="shared" si="120"/>
        <v>28.547851633154806</v>
      </c>
      <c r="L1114" s="23">
        <f t="shared" si="120"/>
        <v>18.787834989692104</v>
      </c>
      <c r="M1114" s="26">
        <f>K1114*'Social Cost of Carbon'!$C$5</f>
        <v>2854.7851633154805</v>
      </c>
      <c r="N1114" s="26">
        <f>L1114*'Social Cost of Carbon'!$C$5</f>
        <v>1878.7834989692105</v>
      </c>
      <c r="O1114" s="23">
        <f t="shared" si="121"/>
        <v>0.77971877860424776</v>
      </c>
      <c r="P1114" s="23">
        <f t="shared" si="122"/>
        <v>0.51314641602549205</v>
      </c>
      <c r="Q1114" s="27"/>
    </row>
    <row r="1115" spans="1:17" x14ac:dyDescent="0.25">
      <c r="A1115" s="24">
        <f t="shared" si="123"/>
        <v>2019</v>
      </c>
      <c r="B1115" s="32">
        <v>43478</v>
      </c>
      <c r="C1115" s="28">
        <f>'Bitcoin Data'!C1115</f>
        <v>3552.953125</v>
      </c>
      <c r="D1115" s="26">
        <f>'Bitcoin Data'!K1115</f>
        <v>1712.4916753876892</v>
      </c>
      <c r="E1115" s="25">
        <f>'Bitcoin Data'!J1115</f>
        <v>56988.974020888592</v>
      </c>
      <c r="F1115" s="25">
        <f t="shared" si="119"/>
        <v>97.593143599656997</v>
      </c>
      <c r="G1115" s="23">
        <f>'Emissions Factors'!$AB$39/1000</f>
        <v>0.49266147344102867</v>
      </c>
      <c r="H1115" s="23">
        <f>'Emissions Factors'!$AE$39/1000</f>
        <v>0.32422903788805163</v>
      </c>
      <c r="I1115" s="26">
        <f t="shared" si="124"/>
        <v>48080.381923548914</v>
      </c>
      <c r="J1115" s="26">
        <f t="shared" si="125"/>
        <v>31642.53105378725</v>
      </c>
      <c r="K1115" s="23">
        <f t="shared" si="120"/>
        <v>28.076271911023479</v>
      </c>
      <c r="L1115" s="23">
        <f t="shared" si="120"/>
        <v>18.477480217019878</v>
      </c>
      <c r="M1115" s="26">
        <f>K1115*'Social Cost of Carbon'!$C$5</f>
        <v>2807.6271911023478</v>
      </c>
      <c r="N1115" s="26">
        <f>L1115*'Social Cost of Carbon'!$C$5</f>
        <v>1847.7480217019877</v>
      </c>
      <c r="O1115" s="23">
        <f t="shared" si="121"/>
        <v>0.79022353865204675</v>
      </c>
      <c r="P1115" s="23">
        <f t="shared" si="122"/>
        <v>0.52005978032766409</v>
      </c>
      <c r="Q1115" s="27"/>
    </row>
    <row r="1116" spans="1:17" x14ac:dyDescent="0.25">
      <c r="A1116" s="24">
        <f t="shared" si="123"/>
        <v>2019</v>
      </c>
      <c r="B1116" s="32">
        <v>43479</v>
      </c>
      <c r="C1116" s="28">
        <f>'Bitcoin Data'!C1116</f>
        <v>3706.0522460000002</v>
      </c>
      <c r="D1116" s="26">
        <f>'Bitcoin Data'!K1116</f>
        <v>1862.5827814569536</v>
      </c>
      <c r="E1116" s="25">
        <f>'Bitcoin Data'!J1116</f>
        <v>52170.356809876284</v>
      </c>
      <c r="F1116" s="25">
        <f t="shared" si="119"/>
        <v>97.171608296541095</v>
      </c>
      <c r="G1116" s="23">
        <f>'Emissions Factors'!$AB$39/1000</f>
        <v>0.49266147344102867</v>
      </c>
      <c r="H1116" s="23">
        <f>'Emissions Factors'!$AE$39/1000</f>
        <v>0.32422903788805163</v>
      </c>
      <c r="I1116" s="26">
        <f t="shared" si="124"/>
        <v>47872.707720008424</v>
      </c>
      <c r="J1116" s="26">
        <f t="shared" si="125"/>
        <v>31505.857068022135</v>
      </c>
      <c r="K1116" s="23">
        <f t="shared" si="120"/>
        <v>25.702324855897857</v>
      </c>
      <c r="L1116" s="23">
        <f t="shared" si="120"/>
        <v>16.91514459474255</v>
      </c>
      <c r="M1116" s="26">
        <f>K1116*'Social Cost of Carbon'!$C$5</f>
        <v>2570.2324855897855</v>
      </c>
      <c r="N1116" s="26">
        <f>L1116*'Social Cost of Carbon'!$C$5</f>
        <v>1691.5144594742551</v>
      </c>
      <c r="O1116" s="23">
        <f t="shared" si="121"/>
        <v>0.6935230037201654</v>
      </c>
      <c r="P1116" s="23">
        <f t="shared" si="122"/>
        <v>0.45641948553205985</v>
      </c>
      <c r="Q1116" s="27"/>
    </row>
    <row r="1117" spans="1:17" x14ac:dyDescent="0.25">
      <c r="A1117" s="24">
        <f t="shared" si="123"/>
        <v>2019</v>
      </c>
      <c r="B1117" s="32">
        <v>43480</v>
      </c>
      <c r="C1117" s="28">
        <f>'Bitcoin Data'!C1117</f>
        <v>3630.6752929999998</v>
      </c>
      <c r="D1117" s="26">
        <f>'Bitcoin Data'!K1117</f>
        <v>1650.0137501145844</v>
      </c>
      <c r="E1117" s="25">
        <f>'Bitcoin Data'!J1117</f>
        <v>59668.662463446955</v>
      </c>
      <c r="F1117" s="25">
        <f t="shared" si="119"/>
        <v>98.454113515633452</v>
      </c>
      <c r="G1117" s="23">
        <f>'Emissions Factors'!$AB$39/1000</f>
        <v>0.49266147344102867</v>
      </c>
      <c r="H1117" s="23">
        <f>'Emissions Factors'!$AE$39/1000</f>
        <v>0.32422903788805163</v>
      </c>
      <c r="I1117" s="26">
        <f t="shared" si="124"/>
        <v>48504.548630942278</v>
      </c>
      <c r="J1117" s="26">
        <f t="shared" si="125"/>
        <v>31921.682501294854</v>
      </c>
      <c r="K1117" s="23">
        <f t="shared" si="120"/>
        <v>29.396451167497176</v>
      </c>
      <c r="L1117" s="23">
        <f t="shared" si="120"/>
        <v>19.346313022590309</v>
      </c>
      <c r="M1117" s="26">
        <f>K1117*'Social Cost of Carbon'!$C$5</f>
        <v>2939.6451167497175</v>
      </c>
      <c r="N1117" s="26">
        <f>L1117*'Social Cost of Carbon'!$C$5</f>
        <v>1934.6313022590309</v>
      </c>
      <c r="O1117" s="23">
        <f t="shared" si="121"/>
        <v>0.80966896775853259</v>
      </c>
      <c r="P1117" s="23">
        <f t="shared" si="122"/>
        <v>0.532857153595925</v>
      </c>
      <c r="Q1117" s="27"/>
    </row>
    <row r="1118" spans="1:17" x14ac:dyDescent="0.25">
      <c r="A1118" s="24">
        <f t="shared" si="123"/>
        <v>2019</v>
      </c>
      <c r="B1118" s="32">
        <v>43481</v>
      </c>
      <c r="C1118" s="28">
        <f>'Bitcoin Data'!C1118</f>
        <v>3655.006836</v>
      </c>
      <c r="D1118" s="26">
        <f>'Bitcoin Data'!K1118</f>
        <v>1662.5103906899419</v>
      </c>
      <c r="E1118" s="25">
        <f>'Bitcoin Data'!J1118</f>
        <v>57482.509080623036</v>
      </c>
      <c r="F1118" s="25">
        <f t="shared" si="119"/>
        <v>95.56526862946474</v>
      </c>
      <c r="G1118" s="23">
        <f>'Emissions Factors'!$AB$39/1000</f>
        <v>0.49266147344102867</v>
      </c>
      <c r="H1118" s="23">
        <f>'Emissions Factors'!$AE$39/1000</f>
        <v>0.32422903788805163</v>
      </c>
      <c r="I1118" s="26">
        <f t="shared" si="124"/>
        <v>47081.326052779812</v>
      </c>
      <c r="J1118" s="26">
        <f t="shared" si="125"/>
        <v>30985.035103244554</v>
      </c>
      <c r="K1118" s="23">
        <f t="shared" si="120"/>
        <v>28.319417620747057</v>
      </c>
      <c r="L1118" s="23">
        <f t="shared" si="120"/>
        <v>18.637498614601597</v>
      </c>
      <c r="M1118" s="26">
        <f>K1118*'Social Cost of Carbon'!$C$5</f>
        <v>2831.9417620747058</v>
      </c>
      <c r="N1118" s="26">
        <f>L1118*'Social Cost of Carbon'!$C$5</f>
        <v>1863.7498614601598</v>
      </c>
      <c r="O1118" s="23">
        <f t="shared" si="121"/>
        <v>0.77481161845758739</v>
      </c>
      <c r="P1118" s="23">
        <f t="shared" si="122"/>
        <v>0.50991692904734143</v>
      </c>
      <c r="Q1118" s="27"/>
    </row>
    <row r="1119" spans="1:17" x14ac:dyDescent="0.25">
      <c r="A1119" s="24">
        <f t="shared" si="123"/>
        <v>2019</v>
      </c>
      <c r="B1119" s="32">
        <v>43482</v>
      </c>
      <c r="C1119" s="28">
        <f>'Bitcoin Data'!C1119</f>
        <v>3678.5639649999998</v>
      </c>
      <c r="D1119" s="26">
        <f>'Bitcoin Data'!K1119</f>
        <v>1587.4415733309816</v>
      </c>
      <c r="E1119" s="25">
        <f>'Bitcoin Data'!J1119</f>
        <v>58733.905197534106</v>
      </c>
      <c r="F1119" s="25">
        <f t="shared" si="119"/>
        <v>93.236642874646265</v>
      </c>
      <c r="G1119" s="23">
        <f>'Emissions Factors'!$AB$39/1000</f>
        <v>0.49266147344102867</v>
      </c>
      <c r="H1119" s="23">
        <f>'Emissions Factors'!$AE$39/1000</f>
        <v>0.32422903788805163</v>
      </c>
      <c r="I1119" s="26">
        <f t="shared" si="124"/>
        <v>45934.101857318215</v>
      </c>
      <c r="J1119" s="26">
        <f t="shared" si="125"/>
        <v>30230.027015158423</v>
      </c>
      <c r="K1119" s="23">
        <f t="shared" si="120"/>
        <v>28.935932275562845</v>
      </c>
      <c r="L1119" s="23">
        <f t="shared" si="120"/>
        <v>19.043237573604518</v>
      </c>
      <c r="M1119" s="26">
        <f>K1119*'Social Cost of Carbon'!$C$5</f>
        <v>2893.5932275562845</v>
      </c>
      <c r="N1119" s="26">
        <f>L1119*'Social Cost of Carbon'!$C$5</f>
        <v>1904.3237573604517</v>
      </c>
      <c r="O1119" s="23">
        <f t="shared" si="121"/>
        <v>0.78660946366234652</v>
      </c>
      <c r="P1119" s="23">
        <f t="shared" si="122"/>
        <v>0.51768129505951155</v>
      </c>
      <c r="Q1119" s="27"/>
    </row>
    <row r="1120" spans="1:17" x14ac:dyDescent="0.25">
      <c r="A1120" s="24">
        <f t="shared" si="123"/>
        <v>2019</v>
      </c>
      <c r="B1120" s="32">
        <v>43483</v>
      </c>
      <c r="C1120" s="28">
        <f>'Bitcoin Data'!C1120</f>
        <v>3657.8393550000001</v>
      </c>
      <c r="D1120" s="26">
        <f>'Bitcoin Data'!K1120</f>
        <v>1724.9640632486824</v>
      </c>
      <c r="E1120" s="25">
        <f>'Bitcoin Data'!J1120</f>
        <v>52794.467437811945</v>
      </c>
      <c r="F1120" s="25">
        <f t="shared" si="119"/>
        <v>91.068559068578352</v>
      </c>
      <c r="G1120" s="23">
        <f>'Emissions Factors'!$AB$39/1000</f>
        <v>0.49266147344102867</v>
      </c>
      <c r="H1120" s="23">
        <f>'Emissions Factors'!$AE$39/1000</f>
        <v>0.32422903788805163</v>
      </c>
      <c r="I1120" s="26">
        <f t="shared" si="124"/>
        <v>44865.970494877169</v>
      </c>
      <c r="J1120" s="26">
        <f t="shared" si="125"/>
        <v>29527.07128865636</v>
      </c>
      <c r="K1120" s="23">
        <f t="shared" si="120"/>
        <v>26.009800117446844</v>
      </c>
      <c r="L1120" s="23">
        <f t="shared" si="120"/>
        <v>17.117499383173836</v>
      </c>
      <c r="M1120" s="26">
        <f>K1120*'Social Cost of Carbon'!$C$5</f>
        <v>2600.9800117446844</v>
      </c>
      <c r="N1120" s="26">
        <f>L1120*'Social Cost of Carbon'!$C$5</f>
        <v>1711.7499383173836</v>
      </c>
      <c r="O1120" s="23">
        <f t="shared" si="121"/>
        <v>0.71107004964264875</v>
      </c>
      <c r="P1120" s="23">
        <f t="shared" si="122"/>
        <v>0.46796749998808612</v>
      </c>
      <c r="Q1120" s="27"/>
    </row>
    <row r="1121" spans="1:17" x14ac:dyDescent="0.25">
      <c r="A1121" s="24">
        <f t="shared" si="123"/>
        <v>2019</v>
      </c>
      <c r="B1121" s="32">
        <v>43484</v>
      </c>
      <c r="C1121" s="28">
        <f>'Bitcoin Data'!C1121</f>
        <v>3728.5683589999999</v>
      </c>
      <c r="D1121" s="26">
        <f>'Bitcoin Data'!K1121</f>
        <v>1662.5103906899419</v>
      </c>
      <c r="E1121" s="25">
        <f>'Bitcoin Data'!J1121</f>
        <v>54555.584820602911</v>
      </c>
      <c r="F1121" s="25">
        <f t="shared" si="119"/>
        <v>90.699226634418821</v>
      </c>
      <c r="G1121" s="23">
        <f>'Emissions Factors'!$AB$39/1000</f>
        <v>0.49266147344102867</v>
      </c>
      <c r="H1121" s="23">
        <f>'Emissions Factors'!$AE$39/1000</f>
        <v>0.32422903788805163</v>
      </c>
      <c r="I1121" s="26">
        <f t="shared" si="124"/>
        <v>44684.014633674575</v>
      </c>
      <c r="J1121" s="26">
        <f t="shared" si="125"/>
        <v>29407.32298886796</v>
      </c>
      <c r="K1121" s="23">
        <f t="shared" si="120"/>
        <v>26.877434802155246</v>
      </c>
      <c r="L1121" s="23">
        <f t="shared" si="120"/>
        <v>17.688504777804074</v>
      </c>
      <c r="M1121" s="26">
        <f>K1121*'Social Cost of Carbon'!$C$5</f>
        <v>2687.7434802155244</v>
      </c>
      <c r="N1121" s="26">
        <f>L1121*'Social Cost of Carbon'!$C$5</f>
        <v>1768.8504777804073</v>
      </c>
      <c r="O1121" s="23">
        <f t="shared" si="121"/>
        <v>0.72085133526595069</v>
      </c>
      <c r="P1121" s="23">
        <f t="shared" si="122"/>
        <v>0.47440473325660365</v>
      </c>
      <c r="Q1121" s="27"/>
    </row>
    <row r="1122" spans="1:17" x14ac:dyDescent="0.25">
      <c r="A1122" s="24">
        <f t="shared" si="123"/>
        <v>2019</v>
      </c>
      <c r="B1122" s="32">
        <v>43485</v>
      </c>
      <c r="C1122" s="28">
        <f>'Bitcoin Data'!C1122</f>
        <v>3601.013672</v>
      </c>
      <c r="D1122" s="26">
        <f>'Bitcoin Data'!K1122</f>
        <v>1962.4945486262536</v>
      </c>
      <c r="E1122" s="25">
        <f>'Bitcoin Data'!J1122</f>
        <v>46251.572743996177</v>
      </c>
      <c r="F1122" s="25">
        <f t="shared" si="119"/>
        <v>90.768459375483104</v>
      </c>
      <c r="G1122" s="23">
        <f>'Emissions Factors'!$AB$39/1000</f>
        <v>0.49266147344102867</v>
      </c>
      <c r="H1122" s="23">
        <f>'Emissions Factors'!$AE$39/1000</f>
        <v>0.32422903788805163</v>
      </c>
      <c r="I1122" s="26">
        <f t="shared" si="124"/>
        <v>44718.122937897664</v>
      </c>
      <c r="J1122" s="26">
        <f t="shared" si="125"/>
        <v>29429.770253893588</v>
      </c>
      <c r="K1122" s="23">
        <f t="shared" si="120"/>
        <v>22.786367977022078</v>
      </c>
      <c r="L1122" s="23">
        <f t="shared" si="120"/>
        <v>14.996102931595113</v>
      </c>
      <c r="M1122" s="26">
        <f>K1122*'Social Cost of Carbon'!$C$5</f>
        <v>2278.6367977022078</v>
      </c>
      <c r="N1122" s="26">
        <f>L1122*'Social Cost of Carbon'!$C$5</f>
        <v>1499.6102931595112</v>
      </c>
      <c r="O1122" s="23">
        <f t="shared" si="121"/>
        <v>0.63277649163621608</v>
      </c>
      <c r="P1122" s="23">
        <f t="shared" si="122"/>
        <v>0.41644115511692265</v>
      </c>
      <c r="Q1122" s="27"/>
    </row>
    <row r="1123" spans="1:17" x14ac:dyDescent="0.25">
      <c r="A1123" s="24">
        <f t="shared" si="123"/>
        <v>2019</v>
      </c>
      <c r="B1123" s="32">
        <v>43486</v>
      </c>
      <c r="C1123" s="28">
        <f>'Bitcoin Data'!C1123</f>
        <v>3576.032471</v>
      </c>
      <c r="D1123" s="26">
        <f>'Bitcoin Data'!K1123</f>
        <v>1875</v>
      </c>
      <c r="E1123" s="25">
        <f>'Bitcoin Data'!J1123</f>
        <v>49728.091032908516</v>
      </c>
      <c r="F1123" s="25">
        <f t="shared" si="119"/>
        <v>93.240170686703479</v>
      </c>
      <c r="G1123" s="23">
        <f>'Emissions Factors'!$AB$39/1000</f>
        <v>0.49266147344102867</v>
      </c>
      <c r="H1123" s="23">
        <f>'Emissions Factors'!$AE$39/1000</f>
        <v>0.32422903788805163</v>
      </c>
      <c r="I1123" s="26">
        <f t="shared" si="124"/>
        <v>45935.839874404344</v>
      </c>
      <c r="J1123" s="26">
        <f t="shared" si="125"/>
        <v>30231.170834267585</v>
      </c>
      <c r="K1123" s="23">
        <f t="shared" si="120"/>
        <v>24.499114599682315</v>
      </c>
      <c r="L1123" s="23">
        <f t="shared" si="120"/>
        <v>16.123291111609376</v>
      </c>
      <c r="M1123" s="26">
        <f>K1123*'Social Cost of Carbon'!$C$5</f>
        <v>2449.9114599682316</v>
      </c>
      <c r="N1123" s="26">
        <f>L1123*'Social Cost of Carbon'!$C$5</f>
        <v>1612.3291111609376</v>
      </c>
      <c r="O1123" s="23">
        <f t="shared" si="121"/>
        <v>0.68509206217670038</v>
      </c>
      <c r="P1123" s="23">
        <f t="shared" si="122"/>
        <v>0.45087093706116899</v>
      </c>
      <c r="Q1123" s="27"/>
    </row>
    <row r="1124" spans="1:17" x14ac:dyDescent="0.25">
      <c r="A1124" s="24">
        <f t="shared" si="123"/>
        <v>2019</v>
      </c>
      <c r="B1124" s="32">
        <v>43487</v>
      </c>
      <c r="C1124" s="28">
        <f>'Bitcoin Data'!C1124</f>
        <v>3604.5771479999999</v>
      </c>
      <c r="D1124" s="26">
        <f>'Bitcoin Data'!K1124</f>
        <v>1624.9887153561435</v>
      </c>
      <c r="E1124" s="25">
        <f>'Bitcoin Data'!J1124</f>
        <v>57439.416190933465</v>
      </c>
      <c r="F1124" s="25">
        <f t="shared" si="119"/>
        <v>93.338403126911842</v>
      </c>
      <c r="G1124" s="23">
        <f>'Emissions Factors'!$AB$39/1000</f>
        <v>0.49266147344102867</v>
      </c>
      <c r="H1124" s="23">
        <f>'Emissions Factors'!$AE$39/1000</f>
        <v>0.32422903788805163</v>
      </c>
      <c r="I1124" s="26">
        <f t="shared" si="124"/>
        <v>45984.235213137101</v>
      </c>
      <c r="J1124" s="26">
        <f t="shared" si="125"/>
        <v>30263.020643845735</v>
      </c>
      <c r="K1124" s="23">
        <f t="shared" si="120"/>
        <v>28.298187414217757</v>
      </c>
      <c r="L1124" s="23">
        <f t="shared" si="120"/>
        <v>18.623526648437732</v>
      </c>
      <c r="M1124" s="26">
        <f>K1124*'Social Cost of Carbon'!$C$5</f>
        <v>2829.8187414217759</v>
      </c>
      <c r="N1124" s="26">
        <f>L1124*'Social Cost of Carbon'!$C$5</f>
        <v>1862.3526648437733</v>
      </c>
      <c r="O1124" s="23">
        <f t="shared" si="121"/>
        <v>0.78506260935263972</v>
      </c>
      <c r="P1124" s="23">
        <f t="shared" si="122"/>
        <v>0.51666328348031054</v>
      </c>
      <c r="Q1124" s="27"/>
    </row>
    <row r="1125" spans="1:17" x14ac:dyDescent="0.25">
      <c r="A1125" s="24">
        <f t="shared" si="123"/>
        <v>2019</v>
      </c>
      <c r="B1125" s="32">
        <v>43488</v>
      </c>
      <c r="C1125" s="28">
        <f>'Bitcoin Data'!C1125</f>
        <v>3585.123047</v>
      </c>
      <c r="D1125" s="26">
        <f>'Bitcoin Data'!K1125</f>
        <v>1825.0025347257426</v>
      </c>
      <c r="E1125" s="25">
        <f>'Bitcoin Data'!J1125</f>
        <v>51011.396980760415</v>
      </c>
      <c r="F1125" s="25">
        <f t="shared" si="119"/>
        <v>93.095928789788857</v>
      </c>
      <c r="G1125" s="23">
        <f>'Emissions Factors'!$AB$39/1000</f>
        <v>0.49266147344102867</v>
      </c>
      <c r="H1125" s="23">
        <f>'Emissions Factors'!$AE$39/1000</f>
        <v>0.32422903788805163</v>
      </c>
      <c r="I1125" s="26">
        <f t="shared" si="124"/>
        <v>45864.777448938461</v>
      </c>
      <c r="J1125" s="26">
        <f t="shared" si="125"/>
        <v>30184.403422807809</v>
      </c>
      <c r="K1125" s="23">
        <f t="shared" si="120"/>
        <v>25.131349998826668</v>
      </c>
      <c r="L1125" s="23">
        <f t="shared" si="120"/>
        <v>16.53937616439741</v>
      </c>
      <c r="M1125" s="26">
        <f>K1125*'Social Cost of Carbon'!$C$5</f>
        <v>2513.1349998826668</v>
      </c>
      <c r="N1125" s="26">
        <f>L1125*'Social Cost of Carbon'!$C$5</f>
        <v>1653.9376164397411</v>
      </c>
      <c r="O1125" s="23">
        <f t="shared" si="121"/>
        <v>0.7009898870795066</v>
      </c>
      <c r="P1125" s="23">
        <f t="shared" si="122"/>
        <v>0.46133357063539054</v>
      </c>
      <c r="Q1125" s="27"/>
    </row>
    <row r="1126" spans="1:17" x14ac:dyDescent="0.25">
      <c r="A1126" s="24">
        <f t="shared" si="123"/>
        <v>2019</v>
      </c>
      <c r="B1126" s="32">
        <v>43489</v>
      </c>
      <c r="C1126" s="28">
        <f>'Bitcoin Data'!C1126</f>
        <v>3600.8654790000001</v>
      </c>
      <c r="D1126" s="26">
        <f>'Bitcoin Data'!K1126</f>
        <v>2024.9746878164026</v>
      </c>
      <c r="E1126" s="25">
        <f>'Bitcoin Data'!J1126</f>
        <v>46566.268701398076</v>
      </c>
      <c r="F1126" s="25">
        <f t="shared" si="119"/>
        <v>94.295515426388292</v>
      </c>
      <c r="G1126" s="23">
        <f>'Emissions Factors'!$AB$39/1000</f>
        <v>0.49266147344102867</v>
      </c>
      <c r="H1126" s="23">
        <f>'Emissions Factors'!$AE$39/1000</f>
        <v>0.32422903788805163</v>
      </c>
      <c r="I1126" s="26">
        <f t="shared" si="124"/>
        <v>46455.767568845709</v>
      </c>
      <c r="J1126" s="26">
        <f t="shared" si="125"/>
        <v>30573.344243855809</v>
      </c>
      <c r="K1126" s="23">
        <f t="shared" si="120"/>
        <v>22.941406551081634</v>
      </c>
      <c r="L1126" s="23">
        <f t="shared" si="120"/>
        <v>15.09813649909079</v>
      </c>
      <c r="M1126" s="26">
        <f>K1126*'Social Cost of Carbon'!$C$5</f>
        <v>2294.1406551081636</v>
      </c>
      <c r="N1126" s="26">
        <f>L1126*'Social Cost of Carbon'!$C$5</f>
        <v>1509.813649909079</v>
      </c>
      <c r="O1126" s="23">
        <f t="shared" si="121"/>
        <v>0.63710812539025252</v>
      </c>
      <c r="P1126" s="23">
        <f t="shared" si="122"/>
        <v>0.41929187822044683</v>
      </c>
      <c r="Q1126" s="27"/>
    </row>
    <row r="1127" spans="1:17" x14ac:dyDescent="0.25">
      <c r="A1127" s="24">
        <f t="shared" si="123"/>
        <v>2019</v>
      </c>
      <c r="B1127" s="32">
        <v>43490</v>
      </c>
      <c r="C1127" s="28">
        <f>'Bitcoin Data'!C1127</f>
        <v>3599.7658689999998</v>
      </c>
      <c r="D1127" s="26">
        <f>'Bitcoin Data'!K1127</f>
        <v>1724.9640632486824</v>
      </c>
      <c r="E1127" s="25">
        <f>'Bitcoin Data'!J1127</f>
        <v>56585.139013368898</v>
      </c>
      <c r="F1127" s="25">
        <f t="shared" si="119"/>
        <v>97.607331311992354</v>
      </c>
      <c r="G1127" s="23">
        <f>'Emissions Factors'!$AB$39/1000</f>
        <v>0.49266147344102867</v>
      </c>
      <c r="H1127" s="23">
        <f>'Emissions Factors'!$AE$39/1000</f>
        <v>0.32422903788805163</v>
      </c>
      <c r="I1127" s="26">
        <f t="shared" si="124"/>
        <v>48087.37166281281</v>
      </c>
      <c r="J1127" s="26">
        <f t="shared" si="125"/>
        <v>31647.131122107578</v>
      </c>
      <c r="K1127" s="23">
        <f t="shared" si="120"/>
        <v>27.877317961191757</v>
      </c>
      <c r="L1127" s="23">
        <f t="shared" si="120"/>
        <v>18.346545181066254</v>
      </c>
      <c r="M1127" s="26">
        <f>K1127*'Social Cost of Carbon'!$C$5</f>
        <v>2787.7317961191757</v>
      </c>
      <c r="N1127" s="26">
        <f>L1127*'Social Cost of Carbon'!$C$5</f>
        <v>1834.6545181066253</v>
      </c>
      <c r="O1127" s="23">
        <f t="shared" si="121"/>
        <v>0.77442030886680868</v>
      </c>
      <c r="P1127" s="23">
        <f t="shared" si="122"/>
        <v>0.50965940143665089</v>
      </c>
      <c r="Q1127" s="27"/>
    </row>
    <row r="1128" spans="1:17" x14ac:dyDescent="0.25">
      <c r="A1128" s="24">
        <f t="shared" si="123"/>
        <v>2019</v>
      </c>
      <c r="B1128" s="32">
        <v>43491</v>
      </c>
      <c r="C1128" s="28">
        <f>'Bitcoin Data'!C1128</f>
        <v>3602.4604490000002</v>
      </c>
      <c r="D1128" s="26">
        <f>'Bitcoin Data'!K1128</f>
        <v>1875</v>
      </c>
      <c r="E1128" s="25">
        <f>'Bitcoin Data'!J1128</f>
        <v>52029.286030865565</v>
      </c>
      <c r="F1128" s="25">
        <f t="shared" si="119"/>
        <v>97.554911307872942</v>
      </c>
      <c r="G1128" s="23">
        <f>'Emissions Factors'!$AB$39/1000</f>
        <v>0.49266147344102867</v>
      </c>
      <c r="H1128" s="23">
        <f>'Emissions Factors'!$AE$39/1000</f>
        <v>0.32422903788805163</v>
      </c>
      <c r="I1128" s="26">
        <f t="shared" si="124"/>
        <v>48061.546346345553</v>
      </c>
      <c r="J1128" s="26">
        <f t="shared" si="125"/>
        <v>31630.135034605853</v>
      </c>
      <c r="K1128" s="23">
        <f t="shared" si="120"/>
        <v>25.632824718050962</v>
      </c>
      <c r="L1128" s="23">
        <f t="shared" si="120"/>
        <v>16.869405351789787</v>
      </c>
      <c r="M1128" s="26">
        <f>K1128*'Social Cost of Carbon'!$C$5</f>
        <v>2563.2824718050961</v>
      </c>
      <c r="N1128" s="26">
        <f>L1128*'Social Cost of Carbon'!$C$5</f>
        <v>1686.9405351789787</v>
      </c>
      <c r="O1128" s="23">
        <f t="shared" si="121"/>
        <v>0.71153660341132474</v>
      </c>
      <c r="P1128" s="23">
        <f t="shared" si="122"/>
        <v>0.46827454709384891</v>
      </c>
      <c r="Q1128" s="27"/>
    </row>
    <row r="1129" spans="1:17" x14ac:dyDescent="0.25">
      <c r="A1129" s="24">
        <f t="shared" si="123"/>
        <v>2019</v>
      </c>
      <c r="B1129" s="32">
        <v>43492</v>
      </c>
      <c r="C1129" s="28">
        <f>'Bitcoin Data'!C1129</f>
        <v>3583.9658199999999</v>
      </c>
      <c r="D1129" s="26">
        <f>'Bitcoin Data'!K1129</f>
        <v>1712.4916753876892</v>
      </c>
      <c r="E1129" s="25">
        <f>'Bitcoin Data'!J1129</f>
        <v>57888.724759793404</v>
      </c>
      <c r="F1129" s="25">
        <f t="shared" si="119"/>
        <v>99.13395924995541</v>
      </c>
      <c r="G1129" s="23">
        <f>'Emissions Factors'!$AB$39/1000</f>
        <v>0.49266147344102867</v>
      </c>
      <c r="H1129" s="23">
        <f>'Emissions Factors'!$AE$39/1000</f>
        <v>0.32422903788805163</v>
      </c>
      <c r="I1129" s="26">
        <f t="shared" si="124"/>
        <v>48839.482432125929</v>
      </c>
      <c r="J1129" s="26">
        <f t="shared" si="125"/>
        <v>32142.108229646361</v>
      </c>
      <c r="K1129" s="23">
        <f t="shared" si="120"/>
        <v>28.519544435781977</v>
      </c>
      <c r="L1129" s="23">
        <f t="shared" si="120"/>
        <v>18.769205533434047</v>
      </c>
      <c r="M1129" s="26">
        <f>K1129*'Social Cost of Carbon'!$C$5</f>
        <v>2851.9544435781977</v>
      </c>
      <c r="N1129" s="26">
        <f>L1129*'Social Cost of Carbon'!$C$5</f>
        <v>1876.9205533434047</v>
      </c>
      <c r="O1129" s="23">
        <f t="shared" si="121"/>
        <v>0.7957538064852967</v>
      </c>
      <c r="P1129" s="23">
        <f t="shared" si="122"/>
        <v>0.52369934525307626</v>
      </c>
      <c r="Q1129" s="27"/>
    </row>
    <row r="1130" spans="1:17" x14ac:dyDescent="0.25">
      <c r="A1130" s="24">
        <f t="shared" si="123"/>
        <v>2019</v>
      </c>
      <c r="B1130" s="32">
        <v>43493</v>
      </c>
      <c r="C1130" s="28">
        <f>'Bitcoin Data'!C1130</f>
        <v>3470.4504390000002</v>
      </c>
      <c r="D1130" s="26">
        <f>'Bitcoin Data'!K1130</f>
        <v>1812.5062934246303</v>
      </c>
      <c r="E1130" s="25">
        <f>'Bitcoin Data'!J1130</f>
        <v>53606.660330289713</v>
      </c>
      <c r="F1130" s="25">
        <f t="shared" si="119"/>
        <v>97.162409218126584</v>
      </c>
      <c r="G1130" s="23">
        <f>'Emissions Factors'!$AB$39/1000</f>
        <v>0.49266147344102867</v>
      </c>
      <c r="H1130" s="23">
        <f>'Emissions Factors'!$AE$39/1000</f>
        <v>0.32422903788805163</v>
      </c>
      <c r="I1130" s="26">
        <f t="shared" si="124"/>
        <v>47868.175688482428</v>
      </c>
      <c r="J1130" s="26">
        <f t="shared" si="125"/>
        <v>31502.874459678344</v>
      </c>
      <c r="K1130" s="23">
        <f t="shared" si="120"/>
        <v>26.409936264573268</v>
      </c>
      <c r="L1130" s="23">
        <f t="shared" si="120"/>
        <v>17.380835903281419</v>
      </c>
      <c r="M1130" s="26">
        <f>K1130*'Social Cost of Carbon'!$C$5</f>
        <v>2640.9936264573266</v>
      </c>
      <c r="N1130" s="26">
        <f>L1130*'Social Cost of Carbon'!$C$5</f>
        <v>1738.0835903281418</v>
      </c>
      <c r="O1130" s="23">
        <f t="shared" si="121"/>
        <v>0.76099447978813983</v>
      </c>
      <c r="P1130" s="23">
        <f t="shared" si="122"/>
        <v>0.50082363107567252</v>
      </c>
      <c r="Q1130" s="27"/>
    </row>
    <row r="1131" spans="1:17" x14ac:dyDescent="0.25">
      <c r="A1131" s="24">
        <f t="shared" si="123"/>
        <v>2019</v>
      </c>
      <c r="B1131" s="32">
        <v>43494</v>
      </c>
      <c r="C1131" s="28">
        <f>'Bitcoin Data'!C1131</f>
        <v>3448.116943</v>
      </c>
      <c r="D1131" s="26">
        <f>'Bitcoin Data'!K1131</f>
        <v>1825.0025347257426</v>
      </c>
      <c r="E1131" s="25">
        <f>'Bitcoin Data'!J1131</f>
        <v>52887.098337817602</v>
      </c>
      <c r="F1131" s="25">
        <f t="shared" si="119"/>
        <v>96.519088520806733</v>
      </c>
      <c r="G1131" s="23">
        <f>'Emissions Factors'!$AB$39/1000</f>
        <v>0.49266147344102867</v>
      </c>
      <c r="H1131" s="23">
        <f>'Emissions Factors'!$AE$39/1000</f>
        <v>0.32422903788805163</v>
      </c>
      <c r="I1131" s="26">
        <f t="shared" si="124"/>
        <v>47551.236365845725</v>
      </c>
      <c r="J1131" s="26">
        <f t="shared" si="125"/>
        <v>31294.291208932853</v>
      </c>
      <c r="K1131" s="23">
        <f t="shared" si="120"/>
        <v>26.055435793129799</v>
      </c>
      <c r="L1131" s="23">
        <f t="shared" si="120"/>
        <v>17.147533010761379</v>
      </c>
      <c r="M1131" s="26">
        <f>K1131*'Social Cost of Carbon'!$C$5</f>
        <v>2605.54357931298</v>
      </c>
      <c r="N1131" s="26">
        <f>L1131*'Social Cost of Carbon'!$C$5</f>
        <v>1714.7533010761379</v>
      </c>
      <c r="O1131" s="23">
        <f t="shared" si="121"/>
        <v>0.75564246293980175</v>
      </c>
      <c r="P1131" s="23">
        <f t="shared" si="122"/>
        <v>0.49730137620687359</v>
      </c>
      <c r="Q1131" s="27"/>
    </row>
    <row r="1132" spans="1:17" x14ac:dyDescent="0.25">
      <c r="A1132" s="24">
        <f t="shared" si="123"/>
        <v>2019</v>
      </c>
      <c r="B1132" s="32">
        <v>43495</v>
      </c>
      <c r="C1132" s="28">
        <f>'Bitcoin Data'!C1132</f>
        <v>3486.1816410000001</v>
      </c>
      <c r="D1132" s="26">
        <f>'Bitcoin Data'!K1132</f>
        <v>1700.0377786173026</v>
      </c>
      <c r="E1132" s="25">
        <f>'Bitcoin Data'!J1132</f>
        <v>57548.977553534896</v>
      </c>
      <c r="F1132" s="25">
        <f t="shared" si="119"/>
        <v>97.835435961808471</v>
      </c>
      <c r="G1132" s="23">
        <f>'Emissions Factors'!$AB$39/1000</f>
        <v>0.49266147344102867</v>
      </c>
      <c r="H1132" s="23">
        <f>'Emissions Factors'!$AE$39/1000</f>
        <v>0.32422903788805163</v>
      </c>
      <c r="I1132" s="26">
        <f t="shared" si="124"/>
        <v>48199.750035689969</v>
      </c>
      <c r="J1132" s="26">
        <f t="shared" si="125"/>
        <v>31721.089273255249</v>
      </c>
      <c r="K1132" s="23">
        <f t="shared" si="120"/>
        <v>28.352164076549187</v>
      </c>
      <c r="L1132" s="23">
        <f t="shared" si="120"/>
        <v>18.659049623623698</v>
      </c>
      <c r="M1132" s="26">
        <f>K1132*'Social Cost of Carbon'!$C$5</f>
        <v>2835.2164076549188</v>
      </c>
      <c r="N1132" s="26">
        <f>L1132*'Social Cost of Carbon'!$C$5</f>
        <v>1865.9049623623698</v>
      </c>
      <c r="O1132" s="23">
        <f t="shared" si="121"/>
        <v>0.81327271485534125</v>
      </c>
      <c r="P1132" s="23">
        <f t="shared" si="122"/>
        <v>0.53522884189911024</v>
      </c>
      <c r="Q1132" s="27"/>
    </row>
    <row r="1133" spans="1:17" x14ac:dyDescent="0.25">
      <c r="A1133" s="24">
        <f t="shared" si="123"/>
        <v>2019</v>
      </c>
      <c r="B1133" s="32">
        <v>43496</v>
      </c>
      <c r="C1133" s="28">
        <f>'Bitcoin Data'!C1133</f>
        <v>3457.7927249999998</v>
      </c>
      <c r="D1133" s="26">
        <f>'Bitcoin Data'!K1133</f>
        <v>1937.5672766415501</v>
      </c>
      <c r="E1133" s="25">
        <f>'Bitcoin Data'!J1133</f>
        <v>49893.409205615106</v>
      </c>
      <c r="F1133" s="25">
        <f t="shared" si="119"/>
        <v>96.6718369968861</v>
      </c>
      <c r="G1133" s="23">
        <f>'Emissions Factors'!$AB$39/1000</f>
        <v>0.49266147344102867</v>
      </c>
      <c r="H1133" s="23">
        <f>'Emissions Factors'!$AE$39/1000</f>
        <v>0.32422903788805163</v>
      </c>
      <c r="I1133" s="26">
        <f t="shared" si="124"/>
        <v>47626.489655136858</v>
      </c>
      <c r="J1133" s="26">
        <f t="shared" si="125"/>
        <v>31343.816700370931</v>
      </c>
      <c r="K1133" s="23">
        <f t="shared" si="120"/>
        <v>24.580560494234522</v>
      </c>
      <c r="L1133" s="23">
        <f t="shared" si="120"/>
        <v>16.176892063691444</v>
      </c>
      <c r="M1133" s="26">
        <f>K1133*'Social Cost of Carbon'!$C$5</f>
        <v>2458.0560494234524</v>
      </c>
      <c r="N1133" s="26">
        <f>L1133*'Social Cost of Carbon'!$C$5</f>
        <v>1617.6892063691444</v>
      </c>
      <c r="O1133" s="23">
        <f t="shared" si="121"/>
        <v>0.71087431923018241</v>
      </c>
      <c r="P1133" s="23">
        <f t="shared" si="122"/>
        <v>0.46783868641783449</v>
      </c>
      <c r="Q1133" s="27"/>
    </row>
    <row r="1134" spans="1:17" x14ac:dyDescent="0.25">
      <c r="A1134" s="24">
        <f t="shared" si="123"/>
        <v>2019</v>
      </c>
      <c r="B1134" s="32">
        <v>43497</v>
      </c>
      <c r="C1134" s="28">
        <f>'Bitcoin Data'!C1134</f>
        <v>3487.9453130000002</v>
      </c>
      <c r="D1134" s="26">
        <f>'Bitcoin Data'!K1134</f>
        <v>1974.9835418038181</v>
      </c>
      <c r="E1134" s="25">
        <f>'Bitcoin Data'!J1134</f>
        <v>48494.157399674208</v>
      </c>
      <c r="F1134" s="25">
        <f t="shared" si="119"/>
        <v>95.77516273800039</v>
      </c>
      <c r="G1134" s="23">
        <f>'Emissions Factors'!$AB$39/1000</f>
        <v>0.49266147344102867</v>
      </c>
      <c r="H1134" s="23">
        <f>'Emissions Factors'!$AE$39/1000</f>
        <v>0.32422903788805163</v>
      </c>
      <c r="I1134" s="26">
        <f t="shared" si="124"/>
        <v>47184.732793557581</v>
      </c>
      <c r="J1134" s="26">
        <f t="shared" si="125"/>
        <v>31053.088868113438</v>
      </c>
      <c r="K1134" s="23">
        <f t="shared" si="120"/>
        <v>23.891203037804658</v>
      </c>
      <c r="L1134" s="23">
        <f t="shared" si="120"/>
        <v>15.723213996888108</v>
      </c>
      <c r="M1134" s="26">
        <f>K1134*'Social Cost of Carbon'!$C$5</f>
        <v>2389.1203037804657</v>
      </c>
      <c r="N1134" s="26">
        <f>L1134*'Social Cost of Carbon'!$C$5</f>
        <v>1572.3213996888107</v>
      </c>
      <c r="O1134" s="23">
        <f t="shared" si="121"/>
        <v>0.68496495483341469</v>
      </c>
      <c r="P1134" s="23">
        <f t="shared" si="122"/>
        <v>0.45078728551980901</v>
      </c>
      <c r="Q1134" s="27"/>
    </row>
    <row r="1135" spans="1:17" x14ac:dyDescent="0.25">
      <c r="A1135" s="24">
        <f t="shared" si="123"/>
        <v>2019</v>
      </c>
      <c r="B1135" s="32">
        <v>43498</v>
      </c>
      <c r="C1135" s="28">
        <f>'Bitcoin Data'!C1135</f>
        <v>3521.0607909999999</v>
      </c>
      <c r="D1135" s="26">
        <f>'Bitcoin Data'!K1135</f>
        <v>1800</v>
      </c>
      <c r="E1135" s="25">
        <f>'Bitcoin Data'!J1135</f>
        <v>54143.785913207095</v>
      </c>
      <c r="F1135" s="25">
        <f t="shared" si="119"/>
        <v>97.458814643772769</v>
      </c>
      <c r="G1135" s="23">
        <f>'Emissions Factors'!$AB$39/1000</f>
        <v>0.49266147344102867</v>
      </c>
      <c r="H1135" s="23">
        <f>'Emissions Factors'!$AE$39/1000</f>
        <v>0.32422903788805163</v>
      </c>
      <c r="I1135" s="26">
        <f t="shared" si="124"/>
        <v>48014.203222217198</v>
      </c>
      <c r="J1135" s="26">
        <f t="shared" si="125"/>
        <v>31598.977705660403</v>
      </c>
      <c r="K1135" s="23">
        <f t="shared" si="120"/>
        <v>26.67455734567622</v>
      </c>
      <c r="L1135" s="23">
        <f t="shared" si="120"/>
        <v>17.554987614255779</v>
      </c>
      <c r="M1135" s="26">
        <f>K1135*'Social Cost of Carbon'!$C$5</f>
        <v>2667.4557345676221</v>
      </c>
      <c r="N1135" s="26">
        <f>L1135*'Social Cost of Carbon'!$C$5</f>
        <v>1755.4987614255779</v>
      </c>
      <c r="O1135" s="23">
        <f t="shared" si="121"/>
        <v>0.75757162199123818</v>
      </c>
      <c r="P1135" s="23">
        <f t="shared" si="122"/>
        <v>0.49857098914983711</v>
      </c>
      <c r="Q1135" s="27"/>
    </row>
    <row r="1136" spans="1:17" x14ac:dyDescent="0.25">
      <c r="A1136" s="24">
        <f t="shared" si="123"/>
        <v>2019</v>
      </c>
      <c r="B1136" s="32">
        <v>43499</v>
      </c>
      <c r="C1136" s="28">
        <f>'Bitcoin Data'!C1136</f>
        <v>3464.0134280000002</v>
      </c>
      <c r="D1136" s="26">
        <f>'Bitcoin Data'!K1136</f>
        <v>1724.9640632486824</v>
      </c>
      <c r="E1136" s="25">
        <f>'Bitcoin Data'!J1136</f>
        <v>56042.108262383081</v>
      </c>
      <c r="F1136" s="25">
        <f t="shared" si="119"/>
        <v>96.670622781302868</v>
      </c>
      <c r="G1136" s="23">
        <f>'Emissions Factors'!$AB$39/1000</f>
        <v>0.49266147344102867</v>
      </c>
      <c r="H1136" s="23">
        <f>'Emissions Factors'!$AE$39/1000</f>
        <v>0.32422903788805163</v>
      </c>
      <c r="I1136" s="26">
        <f t="shared" si="124"/>
        <v>47625.89145789855</v>
      </c>
      <c r="J1136" s="26">
        <f t="shared" si="125"/>
        <v>31343.423016420595</v>
      </c>
      <c r="K1136" s="23">
        <f t="shared" si="120"/>
        <v>27.609787631287293</v>
      </c>
      <c r="L1136" s="23">
        <f t="shared" si="120"/>
        <v>18.170478843130496</v>
      </c>
      <c r="M1136" s="26">
        <f>K1136*'Social Cost of Carbon'!$C$5</f>
        <v>2760.9787631287295</v>
      </c>
      <c r="N1136" s="26">
        <f>L1136*'Social Cost of Carbon'!$C$5</f>
        <v>1817.0478843130495</v>
      </c>
      <c r="O1136" s="23">
        <f t="shared" si="121"/>
        <v>0.79704620681069982</v>
      </c>
      <c r="P1136" s="23">
        <f t="shared" si="122"/>
        <v>0.5245498962635804</v>
      </c>
      <c r="Q1136" s="27"/>
    </row>
    <row r="1137" spans="1:17" x14ac:dyDescent="0.25">
      <c r="A1137" s="24">
        <f t="shared" si="123"/>
        <v>2019</v>
      </c>
      <c r="B1137" s="32">
        <v>43500</v>
      </c>
      <c r="C1137" s="28">
        <f>'Bitcoin Data'!C1137</f>
        <v>3459.1540530000002</v>
      </c>
      <c r="D1137" s="26">
        <f>'Bitcoin Data'!K1137</f>
        <v>1837.4846876276031</v>
      </c>
      <c r="E1137" s="25">
        <f>'Bitcoin Data'!J1137</f>
        <v>52549.495380530054</v>
      </c>
      <c r="F1137" s="25">
        <f t="shared" si="119"/>
        <v>96.558893104281438</v>
      </c>
      <c r="G1137" s="23">
        <f>'Emissions Factors'!$AB$39/1000</f>
        <v>0.49266147344102867</v>
      </c>
      <c r="H1137" s="23">
        <f>'Emissions Factors'!$AE$39/1000</f>
        <v>0.32422903788805163</v>
      </c>
      <c r="I1137" s="26">
        <f t="shared" si="124"/>
        <v>47570.846550590075</v>
      </c>
      <c r="J1137" s="26">
        <f t="shared" si="125"/>
        <v>31307.197010736396</v>
      </c>
      <c r="K1137" s="23">
        <f t="shared" si="120"/>
        <v>25.889111822754465</v>
      </c>
      <c r="L1137" s="23">
        <f t="shared" si="120"/>
        <v>17.038072328731872</v>
      </c>
      <c r="M1137" s="26">
        <f>K1137*'Social Cost of Carbon'!$C$5</f>
        <v>2588.9111822754467</v>
      </c>
      <c r="N1137" s="26">
        <f>L1137*'Social Cost of Carbon'!$C$5</f>
        <v>1703.8072328731871</v>
      </c>
      <c r="O1137" s="23">
        <f t="shared" si="121"/>
        <v>0.7484232105910914</v>
      </c>
      <c r="P1137" s="23">
        <f t="shared" si="122"/>
        <v>0.49255026135523977</v>
      </c>
      <c r="Q1137" s="27"/>
    </row>
    <row r="1138" spans="1:17" x14ac:dyDescent="0.25">
      <c r="A1138" s="24">
        <f t="shared" si="123"/>
        <v>2019</v>
      </c>
      <c r="B1138" s="32">
        <v>43501</v>
      </c>
      <c r="C1138" s="28">
        <f>'Bitcoin Data'!C1138</f>
        <v>3466.357422</v>
      </c>
      <c r="D1138" s="26">
        <f>'Bitcoin Data'!K1138</f>
        <v>1837.4846876276031</v>
      </c>
      <c r="E1138" s="25">
        <f>'Bitcoin Data'!J1138</f>
        <v>52595.830098846942</v>
      </c>
      <c r="F1138" s="25">
        <f t="shared" si="119"/>
        <v>96.644032439694257</v>
      </c>
      <c r="G1138" s="23">
        <f>'Emissions Factors'!$AB$39/1000</f>
        <v>0.49266147344102867</v>
      </c>
      <c r="H1138" s="23">
        <f>'Emissions Factors'!$AE$39/1000</f>
        <v>0.32422903788805163</v>
      </c>
      <c r="I1138" s="26">
        <f t="shared" si="124"/>
        <v>47612.791421022346</v>
      </c>
      <c r="J1138" s="26">
        <f t="shared" si="125"/>
        <v>31334.801655543721</v>
      </c>
      <c r="K1138" s="23">
        <f t="shared" si="120"/>
        <v>25.911939153351938</v>
      </c>
      <c r="L1138" s="23">
        <f t="shared" si="120"/>
        <v>17.053095389872571</v>
      </c>
      <c r="M1138" s="26">
        <f>K1138*'Social Cost of Carbon'!$C$5</f>
        <v>2591.1939153351937</v>
      </c>
      <c r="N1138" s="26">
        <f>L1138*'Social Cost of Carbon'!$C$5</f>
        <v>1705.3095389872572</v>
      </c>
      <c r="O1138" s="23">
        <f t="shared" si="121"/>
        <v>0.74752646651196764</v>
      </c>
      <c r="P1138" s="23">
        <f t="shared" si="122"/>
        <v>0.49196009856460127</v>
      </c>
      <c r="Q1138" s="27"/>
    </row>
    <row r="1139" spans="1:17" x14ac:dyDescent="0.25">
      <c r="A1139" s="24">
        <f t="shared" si="123"/>
        <v>2019</v>
      </c>
      <c r="B1139" s="32">
        <v>43502</v>
      </c>
      <c r="C1139" s="28">
        <f>'Bitcoin Data'!C1139</f>
        <v>3413.7678219999998</v>
      </c>
      <c r="D1139" s="26">
        <f>'Bitcoin Data'!K1139</f>
        <v>2050.113895216401</v>
      </c>
      <c r="E1139" s="25">
        <f>'Bitcoin Data'!J1139</f>
        <v>47161.505637535476</v>
      </c>
      <c r="F1139" s="25">
        <f t="shared" si="119"/>
        <v>96.68645802683811</v>
      </c>
      <c r="G1139" s="23">
        <f>'Emissions Factors'!$AB$39/1000</f>
        <v>0.49266147344102867</v>
      </c>
      <c r="H1139" s="23">
        <f>'Emissions Factors'!$AE$39/1000</f>
        <v>0.32422903788805163</v>
      </c>
      <c r="I1139" s="26">
        <f t="shared" si="124"/>
        <v>47633.692873296241</v>
      </c>
      <c r="J1139" s="26">
        <f t="shared" si="125"/>
        <v>31348.55726284521</v>
      </c>
      <c r="K1139" s="23">
        <f t="shared" si="120"/>
        <v>23.234656857085607</v>
      </c>
      <c r="L1139" s="23">
        <f t="shared" si="120"/>
        <v>15.29112959821005</v>
      </c>
      <c r="M1139" s="26">
        <f>K1139*'Social Cost of Carbon'!$C$5</f>
        <v>2323.4656857085606</v>
      </c>
      <c r="N1139" s="26">
        <f>L1139*'Social Cost of Carbon'!$C$5</f>
        <v>1529.112959821005</v>
      </c>
      <c r="O1139" s="23">
        <f t="shared" si="121"/>
        <v>0.68061620088367003</v>
      </c>
      <c r="P1139" s="23">
        <f t="shared" si="122"/>
        <v>0.44792529531933856</v>
      </c>
      <c r="Q1139" s="27"/>
    </row>
    <row r="1140" spans="1:17" x14ac:dyDescent="0.25">
      <c r="A1140" s="24">
        <f t="shared" si="123"/>
        <v>2019</v>
      </c>
      <c r="B1140" s="32">
        <v>43503</v>
      </c>
      <c r="C1140" s="28">
        <f>'Bitcoin Data'!C1140</f>
        <v>3399.4716800000001</v>
      </c>
      <c r="D1140" s="26">
        <f>'Bitcoin Data'!K1140</f>
        <v>2174.9637506041568</v>
      </c>
      <c r="E1140" s="25">
        <f>'Bitcoin Data'!J1140</f>
        <v>45644.119423717995</v>
      </c>
      <c r="F1140" s="25">
        <f t="shared" si="119"/>
        <v>99.274305174833728</v>
      </c>
      <c r="G1140" s="23">
        <f>'Emissions Factors'!$AB$39/1000</f>
        <v>0.49266147344102867</v>
      </c>
      <c r="H1140" s="23">
        <f>'Emissions Factors'!$AE$39/1000</f>
        <v>0.32422903788805163</v>
      </c>
      <c r="I1140" s="26">
        <f t="shared" si="124"/>
        <v>48908.625462267919</v>
      </c>
      <c r="J1140" s="26">
        <f t="shared" si="125"/>
        <v>32187.61245384116</v>
      </c>
      <c r="K1140" s="23">
        <f t="shared" si="120"/>
        <v>22.487099129207184</v>
      </c>
      <c r="L1140" s="23">
        <f t="shared" si="120"/>
        <v>14.799148925999416</v>
      </c>
      <c r="M1140" s="26">
        <f>K1140*'Social Cost of Carbon'!$C$5</f>
        <v>2248.7099129207186</v>
      </c>
      <c r="N1140" s="26">
        <f>L1140*'Social Cost of Carbon'!$C$5</f>
        <v>1479.9148925999416</v>
      </c>
      <c r="O1140" s="23">
        <f t="shared" si="121"/>
        <v>0.6614880559677786</v>
      </c>
      <c r="P1140" s="23">
        <f t="shared" si="122"/>
        <v>0.43533673226539177</v>
      </c>
      <c r="Q1140" s="27"/>
    </row>
    <row r="1141" spans="1:17" x14ac:dyDescent="0.25">
      <c r="A1141" s="24">
        <f t="shared" si="123"/>
        <v>2019</v>
      </c>
      <c r="B1141" s="32">
        <v>43504</v>
      </c>
      <c r="C1141" s="28">
        <f>'Bitcoin Data'!C1141</f>
        <v>3666.7802729999999</v>
      </c>
      <c r="D1141" s="26">
        <f>'Bitcoin Data'!K1141</f>
        <v>2037.5820692777904</v>
      </c>
      <c r="E1141" s="25">
        <f>'Bitcoin Data'!J1141</f>
        <v>49574.102415046131</v>
      </c>
      <c r="F1141" s="25">
        <f t="shared" si="119"/>
        <v>101.01130218143881</v>
      </c>
      <c r="G1141" s="23">
        <f>'Emissions Factors'!$AB$39/1000</f>
        <v>0.49266147344102867</v>
      </c>
      <c r="H1141" s="23">
        <f>'Emissions Factors'!$AE$39/1000</f>
        <v>0.32422903788805163</v>
      </c>
      <c r="I1141" s="26">
        <f t="shared" si="124"/>
        <v>49764.376966904638</v>
      </c>
      <c r="J1141" s="26">
        <f t="shared" si="125"/>
        <v>32750.797322107155</v>
      </c>
      <c r="K1141" s="23">
        <f t="shared" si="120"/>
        <v>24.423250340313082</v>
      </c>
      <c r="L1141" s="23">
        <f t="shared" si="120"/>
        <v>16.073363530194143</v>
      </c>
      <c r="M1141" s="26">
        <f>K1141*'Social Cost of Carbon'!$C$5</f>
        <v>2442.3250340313084</v>
      </c>
      <c r="N1141" s="26">
        <f>L1141*'Social Cost of Carbon'!$C$5</f>
        <v>1607.3363530194142</v>
      </c>
      <c r="O1141" s="23">
        <f t="shared" si="121"/>
        <v>0.66606800849648529</v>
      </c>
      <c r="P1141" s="23">
        <f t="shared" si="122"/>
        <v>0.43835087825002439</v>
      </c>
      <c r="Q1141" s="27"/>
    </row>
    <row r="1142" spans="1:17" x14ac:dyDescent="0.25">
      <c r="A1142" s="24">
        <f t="shared" si="123"/>
        <v>2019</v>
      </c>
      <c r="B1142" s="32">
        <v>43505</v>
      </c>
      <c r="C1142" s="28">
        <f>'Bitcoin Data'!C1142</f>
        <v>3671.2036130000001</v>
      </c>
      <c r="D1142" s="26">
        <f>'Bitcoin Data'!K1142</f>
        <v>1875</v>
      </c>
      <c r="E1142" s="25">
        <f>'Bitcoin Data'!J1142</f>
        <v>54094.899123888288</v>
      </c>
      <c r="F1142" s="25">
        <f t="shared" si="119"/>
        <v>101.42793585729054</v>
      </c>
      <c r="G1142" s="23">
        <f>'Emissions Factors'!$AB$39/1000</f>
        <v>0.49266147344102867</v>
      </c>
      <c r="H1142" s="23">
        <f>'Emissions Factors'!$AE$39/1000</f>
        <v>0.32422903788805163</v>
      </c>
      <c r="I1142" s="26">
        <f t="shared" si="124"/>
        <v>49969.636327534899</v>
      </c>
      <c r="J1142" s="26">
        <f t="shared" si="125"/>
        <v>32885.882057980329</v>
      </c>
      <c r="K1142" s="23">
        <f t="shared" si="120"/>
        <v>26.650472708018615</v>
      </c>
      <c r="L1142" s="23">
        <f t="shared" si="120"/>
        <v>17.539137097589506</v>
      </c>
      <c r="M1142" s="26">
        <f>K1142*'Social Cost of Carbon'!$C$5</f>
        <v>2665.0472708018615</v>
      </c>
      <c r="N1142" s="26">
        <f>L1142*'Social Cost of Carbon'!$C$5</f>
        <v>1753.9137097589507</v>
      </c>
      <c r="O1142" s="23">
        <f t="shared" si="121"/>
        <v>0.72593284157945759</v>
      </c>
      <c r="P1142" s="23">
        <f t="shared" si="122"/>
        <v>0.47774896046305199</v>
      </c>
      <c r="Q1142" s="27"/>
    </row>
    <row r="1143" spans="1:17" x14ac:dyDescent="0.25">
      <c r="A1143" s="24">
        <f t="shared" si="123"/>
        <v>2019</v>
      </c>
      <c r="B1143" s="32">
        <v>43506</v>
      </c>
      <c r="C1143" s="28">
        <f>'Bitcoin Data'!C1143</f>
        <v>3690.188232</v>
      </c>
      <c r="D1143" s="26">
        <f>'Bitcoin Data'!K1143</f>
        <v>1749.9513902391602</v>
      </c>
      <c r="E1143" s="25">
        <f>'Bitcoin Data'!J1143</f>
        <v>58252.028736733912</v>
      </c>
      <c r="F1143" s="25">
        <f t="shared" si="119"/>
        <v>101.93821867209903</v>
      </c>
      <c r="G1143" s="23">
        <f>'Emissions Factors'!$AB$39/1000</f>
        <v>0.49266147344102867</v>
      </c>
      <c r="H1143" s="23">
        <f>'Emissions Factors'!$AE$39/1000</f>
        <v>0.32422903788805163</v>
      </c>
      <c r="I1143" s="26">
        <f t="shared" si="124"/>
        <v>50221.033010950086</v>
      </c>
      <c r="J1143" s="26">
        <f t="shared" si="125"/>
        <v>33051.330564076488</v>
      </c>
      <c r="K1143" s="23">
        <f t="shared" si="120"/>
        <v>28.698530308368476</v>
      </c>
      <c r="L1143" s="23">
        <f t="shared" si="120"/>
        <v>18.886999232338372</v>
      </c>
      <c r="M1143" s="26">
        <f>K1143*'Social Cost of Carbon'!$C$5</f>
        <v>2869.8530308368477</v>
      </c>
      <c r="N1143" s="26">
        <f>L1143*'Social Cost of Carbon'!$C$5</f>
        <v>1888.6999232338371</v>
      </c>
      <c r="O1143" s="23">
        <f t="shared" si="121"/>
        <v>0.77769827727228191</v>
      </c>
      <c r="P1143" s="23">
        <f t="shared" si="122"/>
        <v>0.51181668914764378</v>
      </c>
      <c r="Q1143" s="27"/>
    </row>
    <row r="1144" spans="1:17" x14ac:dyDescent="0.25">
      <c r="A1144" s="24">
        <f t="shared" si="123"/>
        <v>2019</v>
      </c>
      <c r="B1144" s="32">
        <v>43507</v>
      </c>
      <c r="C1144" s="28">
        <f>'Bitcoin Data'!C1144</f>
        <v>3648.430664</v>
      </c>
      <c r="D1144" s="26">
        <f>'Bitcoin Data'!K1144</f>
        <v>1812.5062934246303</v>
      </c>
      <c r="E1144" s="25">
        <f>'Bitcoin Data'!J1144</f>
        <v>56414.341088991147</v>
      </c>
      <c r="F1144" s="25">
        <f t="shared" si="119"/>
        <v>102.25134826320016</v>
      </c>
      <c r="G1144" s="23">
        <f>'Emissions Factors'!$AB$39/1000</f>
        <v>0.49266147344102867</v>
      </c>
      <c r="H1144" s="23">
        <f>'Emissions Factors'!$AE$39/1000</f>
        <v>0.32422903788805163</v>
      </c>
      <c r="I1144" s="26">
        <f t="shared" si="124"/>
        <v>50375.299896679957</v>
      </c>
      <c r="J1144" s="26">
        <f t="shared" si="125"/>
        <v>33152.856270133481</v>
      </c>
      <c r="K1144" s="23">
        <f t="shared" si="120"/>
        <v>27.793172404107143</v>
      </c>
      <c r="L1144" s="23">
        <f t="shared" si="120"/>
        <v>18.291167534371979</v>
      </c>
      <c r="M1144" s="26">
        <f>K1144*'Social Cost of Carbon'!$C$5</f>
        <v>2779.3172404107145</v>
      </c>
      <c r="N1144" s="26">
        <f>L1144*'Social Cost of Carbon'!$C$5</f>
        <v>1829.116753437198</v>
      </c>
      <c r="O1144" s="23">
        <f t="shared" si="121"/>
        <v>0.76178431122042412</v>
      </c>
      <c r="P1144" s="23">
        <f t="shared" si="122"/>
        <v>0.50134343280401672</v>
      </c>
      <c r="Q1144" s="27"/>
    </row>
    <row r="1145" spans="1:17" x14ac:dyDescent="0.25">
      <c r="A1145" s="24">
        <f t="shared" si="123"/>
        <v>2019</v>
      </c>
      <c r="B1145" s="32">
        <v>43508</v>
      </c>
      <c r="C1145" s="28">
        <f>'Bitcoin Data'!C1145</f>
        <v>3653.5285640000002</v>
      </c>
      <c r="D1145" s="26">
        <f>'Bitcoin Data'!K1145</f>
        <v>1600</v>
      </c>
      <c r="E1145" s="25">
        <f>'Bitcoin Data'!J1145</f>
        <v>64116.992365093167</v>
      </c>
      <c r="F1145" s="25">
        <f t="shared" si="119"/>
        <v>102.58718778414907</v>
      </c>
      <c r="G1145" s="23">
        <f>'Emissions Factors'!$AB$39/1000</f>
        <v>0.49266147344102867</v>
      </c>
      <c r="H1145" s="23">
        <f>'Emissions Factors'!$AE$39/1000</f>
        <v>0.32422903788805163</v>
      </c>
      <c r="I1145" s="26">
        <f t="shared" si="124"/>
        <v>50540.755089910373</v>
      </c>
      <c r="J1145" s="26">
        <f t="shared" si="125"/>
        <v>33261.745194895535</v>
      </c>
      <c r="K1145" s="23">
        <f t="shared" si="120"/>
        <v>31.587971931193984</v>
      </c>
      <c r="L1145" s="23">
        <f t="shared" si="120"/>
        <v>20.78859074680971</v>
      </c>
      <c r="M1145" s="26">
        <f>K1145*'Social Cost of Carbon'!$C$5</f>
        <v>3158.7971931193983</v>
      </c>
      <c r="N1145" s="26">
        <f>L1145*'Social Cost of Carbon'!$C$5</f>
        <v>2078.8590746809709</v>
      </c>
      <c r="O1145" s="23">
        <f t="shared" si="121"/>
        <v>0.86458806542381206</v>
      </c>
      <c r="P1145" s="23">
        <f t="shared" si="122"/>
        <v>0.56900036177764801</v>
      </c>
      <c r="Q1145" s="27"/>
    </row>
    <row r="1146" spans="1:17" x14ac:dyDescent="0.25">
      <c r="A1146" s="24">
        <f t="shared" si="123"/>
        <v>2019</v>
      </c>
      <c r="B1146" s="32">
        <v>43509</v>
      </c>
      <c r="C1146" s="28">
        <f>'Bitcoin Data'!C1146</f>
        <v>3632.070557</v>
      </c>
      <c r="D1146" s="26">
        <f>'Bitcoin Data'!K1146</f>
        <v>1912.4521886952823</v>
      </c>
      <c r="E1146" s="25">
        <f>'Bitcoin Data'!J1146</f>
        <v>52946.292149317946</v>
      </c>
      <c r="F1146" s="25">
        <f t="shared" si="119"/>
        <v>101.25725230426295</v>
      </c>
      <c r="G1146" s="23">
        <f>'Emissions Factors'!$AB$39/1000</f>
        <v>0.49266147344102867</v>
      </c>
      <c r="H1146" s="23">
        <f>'Emissions Factors'!$AE$39/1000</f>
        <v>0.32422903788805163</v>
      </c>
      <c r="I1146" s="26">
        <f t="shared" si="124"/>
        <v>49885.547116808186</v>
      </c>
      <c r="J1146" s="26">
        <f t="shared" si="125"/>
        <v>32830.541493798875</v>
      </c>
      <c r="K1146" s="23">
        <f t="shared" si="120"/>
        <v>26.084598303522146</v>
      </c>
      <c r="L1146" s="23">
        <f t="shared" si="120"/>
        <v>17.166725363313059</v>
      </c>
      <c r="M1146" s="26">
        <f>K1146*'Social Cost of Carbon'!$C$5</f>
        <v>2608.4598303522148</v>
      </c>
      <c r="N1146" s="26">
        <f>L1146*'Social Cost of Carbon'!$C$5</f>
        <v>1716.672536331306</v>
      </c>
      <c r="O1146" s="23">
        <f t="shared" si="121"/>
        <v>0.71817432767791212</v>
      </c>
      <c r="P1146" s="23">
        <f t="shared" si="122"/>
        <v>0.47264294825517783</v>
      </c>
      <c r="Q1146" s="27"/>
    </row>
    <row r="1147" spans="1:17" x14ac:dyDescent="0.25">
      <c r="A1147" s="24">
        <f t="shared" si="123"/>
        <v>2019</v>
      </c>
      <c r="B1147" s="32">
        <v>43510</v>
      </c>
      <c r="C1147" s="28">
        <f>'Bitcoin Data'!C1147</f>
        <v>3616.8808589999999</v>
      </c>
      <c r="D1147" s="26">
        <f>'Bitcoin Data'!K1147</f>
        <v>1762.4596103005974</v>
      </c>
      <c r="E1147" s="25">
        <f>'Bitcoin Data'!J1147</f>
        <v>57181.334266882943</v>
      </c>
      <c r="F1147" s="25">
        <f t="shared" si="119"/>
        <v>100.77979210847872</v>
      </c>
      <c r="G1147" s="23">
        <f>'Emissions Factors'!$AB$39/1000</f>
        <v>0.49266147344102867</v>
      </c>
      <c r="H1147" s="23">
        <f>'Emissions Factors'!$AE$39/1000</f>
        <v>0.32422903788805163</v>
      </c>
      <c r="I1147" s="26">
        <f t="shared" si="124"/>
        <v>49650.320873243676</v>
      </c>
      <c r="J1147" s="26">
        <f t="shared" si="125"/>
        <v>32675.735033889916</v>
      </c>
      <c r="K1147" s="23">
        <f t="shared" si="120"/>
        <v>28.171040393246535</v>
      </c>
      <c r="L1147" s="23">
        <f t="shared" si="120"/>
        <v>18.539848994506535</v>
      </c>
      <c r="M1147" s="26">
        <f>K1147*'Social Cost of Carbon'!$C$5</f>
        <v>2817.1040393246535</v>
      </c>
      <c r="N1147" s="26">
        <f>L1147*'Social Cost of Carbon'!$C$5</f>
        <v>1853.9848994506535</v>
      </c>
      <c r="O1147" s="23">
        <f t="shared" si="121"/>
        <v>0.77887664790361111</v>
      </c>
      <c r="P1147" s="23">
        <f t="shared" si="122"/>
        <v>0.5125921952439555</v>
      </c>
      <c r="Q1147" s="27"/>
    </row>
    <row r="1148" spans="1:17" x14ac:dyDescent="0.25">
      <c r="A1148" s="24">
        <f t="shared" si="123"/>
        <v>2019</v>
      </c>
      <c r="B1148" s="32">
        <v>43511</v>
      </c>
      <c r="C1148" s="28">
        <f>'Bitcoin Data'!C1148</f>
        <v>3620.8107909999999</v>
      </c>
      <c r="D1148" s="26">
        <f>'Bitcoin Data'!K1148</f>
        <v>1587.4415733309816</v>
      </c>
      <c r="E1148" s="25">
        <f>'Bitcoin Data'!J1148</f>
        <v>61854.105884247983</v>
      </c>
      <c r="F1148" s="25">
        <f t="shared" si="119"/>
        <v>98.189779161871741</v>
      </c>
      <c r="G1148" s="23">
        <f>'Emissions Factors'!$AB$39/1000</f>
        <v>0.49266147344102867</v>
      </c>
      <c r="H1148" s="23">
        <f>'Emissions Factors'!$AE$39/1000</f>
        <v>0.32422903788805163</v>
      </c>
      <c r="I1148" s="26">
        <f t="shared" si="124"/>
        <v>48374.321278736941</v>
      </c>
      <c r="J1148" s="26">
        <f t="shared" si="125"/>
        <v>31835.977628093937</v>
      </c>
      <c r="K1148" s="23">
        <f t="shared" si="120"/>
        <v>30.473134943311013</v>
      </c>
      <c r="L1148" s="23">
        <f t="shared" si="120"/>
        <v>20.054897240275398</v>
      </c>
      <c r="M1148" s="26">
        <f>K1148*'Social Cost of Carbon'!$C$5</f>
        <v>3047.3134943311015</v>
      </c>
      <c r="N1148" s="26">
        <f>L1148*'Social Cost of Carbon'!$C$5</f>
        <v>2005.4897240275398</v>
      </c>
      <c r="O1148" s="23">
        <f t="shared" si="121"/>
        <v>0.84161080769688346</v>
      </c>
      <c r="P1148" s="23">
        <f t="shared" si="122"/>
        <v>0.55387863099956713</v>
      </c>
      <c r="Q1148" s="27"/>
    </row>
    <row r="1149" spans="1:17" x14ac:dyDescent="0.25">
      <c r="A1149" s="24">
        <f t="shared" si="123"/>
        <v>2019</v>
      </c>
      <c r="B1149" s="32">
        <v>43512</v>
      </c>
      <c r="C1149" s="28">
        <f>'Bitcoin Data'!C1149</f>
        <v>3629.7875979999999</v>
      </c>
      <c r="D1149" s="26">
        <f>'Bitcoin Data'!K1149</f>
        <v>1875</v>
      </c>
      <c r="E1149" s="25">
        <f>'Bitcoin Data'!J1149</f>
        <v>50808.152508205931</v>
      </c>
      <c r="F1149" s="25">
        <f t="shared" si="119"/>
        <v>95.265285952886117</v>
      </c>
      <c r="G1149" s="23">
        <f>'Emissions Factors'!$AB$39/1000</f>
        <v>0.49266147344102867</v>
      </c>
      <c r="H1149" s="23">
        <f>'Emissions Factors'!$AE$39/1000</f>
        <v>0.32422903788805163</v>
      </c>
      <c r="I1149" s="26">
        <f t="shared" si="124"/>
        <v>46933.536145329803</v>
      </c>
      <c r="J1149" s="26">
        <f t="shared" si="125"/>
        <v>30887.772008634387</v>
      </c>
      <c r="K1149" s="23">
        <f t="shared" si="120"/>
        <v>25.03121927750923</v>
      </c>
      <c r="L1149" s="23">
        <f t="shared" si="120"/>
        <v>16.473478404605004</v>
      </c>
      <c r="M1149" s="26">
        <f>K1149*'Social Cost of Carbon'!$C$5</f>
        <v>2503.1219277509231</v>
      </c>
      <c r="N1149" s="26">
        <f>L1149*'Social Cost of Carbon'!$C$5</f>
        <v>1647.3478404605003</v>
      </c>
      <c r="O1149" s="23">
        <f t="shared" si="121"/>
        <v>0.6896056202104317</v>
      </c>
      <c r="P1149" s="23">
        <f t="shared" si="122"/>
        <v>0.45384138768014498</v>
      </c>
      <c r="Q1149" s="27"/>
    </row>
    <row r="1150" spans="1:17" x14ac:dyDescent="0.25">
      <c r="A1150" s="24">
        <f t="shared" si="123"/>
        <v>2019</v>
      </c>
      <c r="B1150" s="32">
        <v>43513</v>
      </c>
      <c r="C1150" s="28">
        <f>'Bitcoin Data'!C1150</f>
        <v>3673.836182</v>
      </c>
      <c r="D1150" s="26">
        <f>'Bitcoin Data'!K1150</f>
        <v>1987.4130506790327</v>
      </c>
      <c r="E1150" s="25">
        <f>'Bitcoin Data'!J1150</f>
        <v>48209.042072113851</v>
      </c>
      <c r="F1150" s="25">
        <f t="shared" si="119"/>
        <v>95.811279374853626</v>
      </c>
      <c r="G1150" s="23">
        <f>'Emissions Factors'!$AB$39/1000</f>
        <v>0.49266147344102867</v>
      </c>
      <c r="H1150" s="23">
        <f>'Emissions Factors'!$AE$39/1000</f>
        <v>0.32422903788805163</v>
      </c>
      <c r="I1150" s="26">
        <f t="shared" si="124"/>
        <v>47202.526069085427</v>
      </c>
      <c r="J1150" s="26">
        <f t="shared" si="125"/>
        <v>31064.798930532117</v>
      </c>
      <c r="K1150" s="23">
        <f t="shared" si="120"/>
        <v>23.75073770042815</v>
      </c>
      <c r="L1150" s="23">
        <f t="shared" si="120"/>
        <v>15.630771328546077</v>
      </c>
      <c r="M1150" s="26">
        <f>K1150*'Social Cost of Carbon'!$C$5</f>
        <v>2375.0737700428149</v>
      </c>
      <c r="N1150" s="26">
        <f>L1150*'Social Cost of Carbon'!$C$5</f>
        <v>1563.0771328546077</v>
      </c>
      <c r="O1150" s="23">
        <f t="shared" si="121"/>
        <v>0.64648330855891578</v>
      </c>
      <c r="P1150" s="23">
        <f t="shared" si="122"/>
        <v>0.4254618484386759</v>
      </c>
      <c r="Q1150" s="27"/>
    </row>
    <row r="1151" spans="1:17" x14ac:dyDescent="0.25">
      <c r="A1151" s="24">
        <f t="shared" si="123"/>
        <v>2019</v>
      </c>
      <c r="B1151" s="32">
        <v>43514</v>
      </c>
      <c r="C1151" s="28">
        <f>'Bitcoin Data'!C1151</f>
        <v>3915.7143550000001</v>
      </c>
      <c r="D1151" s="26">
        <f>'Bitcoin Data'!K1151</f>
        <v>1937.5672766415501</v>
      </c>
      <c r="E1151" s="25">
        <f>'Bitcoin Data'!J1151</f>
        <v>50575.864002129354</v>
      </c>
      <c r="F1151" s="25">
        <f t="shared" si="119"/>
        <v>97.994139078399186</v>
      </c>
      <c r="G1151" s="23">
        <f>'Emissions Factors'!$AB$39/1000</f>
        <v>0.49266147344102867</v>
      </c>
      <c r="H1151" s="23">
        <f>'Emissions Factors'!$AE$39/1000</f>
        <v>0.32422903788805163</v>
      </c>
      <c r="I1151" s="26">
        <f t="shared" si="124"/>
        <v>48277.93694694923</v>
      </c>
      <c r="J1151" s="26">
        <f t="shared" si="125"/>
        <v>31772.545432057294</v>
      </c>
      <c r="K1151" s="23">
        <f t="shared" si="120"/>
        <v>24.916779679842129</v>
      </c>
      <c r="L1151" s="23">
        <f t="shared" si="120"/>
        <v>16.398163725767347</v>
      </c>
      <c r="M1151" s="26">
        <f>K1151*'Social Cost of Carbon'!$C$5</f>
        <v>2491.677967984213</v>
      </c>
      <c r="N1151" s="26">
        <f>L1151*'Social Cost of Carbon'!$C$5</f>
        <v>1639.8163725767347</v>
      </c>
      <c r="O1151" s="23">
        <f t="shared" si="121"/>
        <v>0.6363278171204122</v>
      </c>
      <c r="P1151" s="23">
        <f t="shared" si="122"/>
        <v>0.41877834385004181</v>
      </c>
      <c r="Q1151" s="27"/>
    </row>
    <row r="1152" spans="1:17" x14ac:dyDescent="0.25">
      <c r="A1152" s="24">
        <f t="shared" si="123"/>
        <v>2019</v>
      </c>
      <c r="B1152" s="32">
        <v>43515</v>
      </c>
      <c r="C1152" s="28">
        <f>'Bitcoin Data'!C1152</f>
        <v>3947.094482</v>
      </c>
      <c r="D1152" s="26">
        <f>'Bitcoin Data'!K1152</f>
        <v>1949.9512512187196</v>
      </c>
      <c r="E1152" s="25">
        <f>'Bitcoin Data'!J1152</f>
        <v>50728.446125932678</v>
      </c>
      <c r="F1152" s="25">
        <f t="shared" si="119"/>
        <v>98.917996995643833</v>
      </c>
      <c r="G1152" s="23">
        <f>'Emissions Factors'!$AB$39/1000</f>
        <v>0.49266147344102867</v>
      </c>
      <c r="H1152" s="23">
        <f>'Emissions Factors'!$AE$39/1000</f>
        <v>0.32422903788805163</v>
      </c>
      <c r="I1152" s="26">
        <f t="shared" si="124"/>
        <v>48733.086149709139</v>
      </c>
      <c r="J1152" s="26">
        <f t="shared" si="125"/>
        <v>32072.086995710783</v>
      </c>
      <c r="K1152" s="23">
        <f t="shared" si="120"/>
        <v>24.991951013775836</v>
      </c>
      <c r="L1152" s="23">
        <f t="shared" si="120"/>
        <v>16.447635280967013</v>
      </c>
      <c r="M1152" s="26">
        <f>K1152*'Social Cost of Carbon'!$C$5</f>
        <v>2499.1951013775838</v>
      </c>
      <c r="N1152" s="26">
        <f>L1152*'Social Cost of Carbon'!$C$5</f>
        <v>1644.7635280967013</v>
      </c>
      <c r="O1152" s="23">
        <f t="shared" si="121"/>
        <v>0.63317336658007661</v>
      </c>
      <c r="P1152" s="23">
        <f t="shared" si="122"/>
        <v>0.41670234538274764</v>
      </c>
      <c r="Q1152" s="27"/>
    </row>
    <row r="1153" spans="1:17" x14ac:dyDescent="0.25">
      <c r="A1153" s="24">
        <f t="shared" si="123"/>
        <v>2019</v>
      </c>
      <c r="B1153" s="32">
        <v>43516</v>
      </c>
      <c r="C1153" s="28">
        <f>'Bitcoin Data'!C1153</f>
        <v>3999.820557</v>
      </c>
      <c r="D1153" s="26">
        <f>'Bitcoin Data'!K1153</f>
        <v>1624.9887153561435</v>
      </c>
      <c r="E1153" s="25">
        <f>'Bitcoin Data'!J1153</f>
        <v>62522.012366246352</v>
      </c>
      <c r="F1153" s="25">
        <f t="shared" si="119"/>
        <v>101.59756455650758</v>
      </c>
      <c r="G1153" s="23">
        <f>'Emissions Factors'!$AB$39/1000</f>
        <v>0.49266147344102867</v>
      </c>
      <c r="H1153" s="23">
        <f>'Emissions Factors'!$AE$39/1000</f>
        <v>0.32422903788805163</v>
      </c>
      <c r="I1153" s="26">
        <f t="shared" si="124"/>
        <v>50053.205852429055</v>
      </c>
      <c r="J1153" s="26">
        <f t="shared" si="125"/>
        <v>32940.880607925661</v>
      </c>
      <c r="K1153" s="23">
        <f t="shared" si="120"/>
        <v>30.802186734853144</v>
      </c>
      <c r="L1153" s="23">
        <f t="shared" si="120"/>
        <v>20.271451916332921</v>
      </c>
      <c r="M1153" s="26">
        <f>K1153*'Social Cost of Carbon'!$C$5</f>
        <v>3080.2186734853144</v>
      </c>
      <c r="N1153" s="26">
        <f>L1153*'Social Cost of Carbon'!$C$5</f>
        <v>2027.1451916332921</v>
      </c>
      <c r="O1153" s="23">
        <f t="shared" si="121"/>
        <v>0.77008921515108719</v>
      </c>
      <c r="P1153" s="23">
        <f t="shared" si="122"/>
        <v>0.50680903374168351</v>
      </c>
      <c r="Q1153" s="27"/>
    </row>
    <row r="1154" spans="1:17" x14ac:dyDescent="0.25">
      <c r="A1154" s="24">
        <f t="shared" si="123"/>
        <v>2019</v>
      </c>
      <c r="B1154" s="32">
        <v>43517</v>
      </c>
      <c r="C1154" s="28">
        <f>'Bitcoin Data'!C1154</f>
        <v>3954.118164</v>
      </c>
      <c r="D1154" s="26">
        <f>'Bitcoin Data'!K1154</f>
        <v>1487.4803735228493</v>
      </c>
      <c r="E1154" s="25">
        <f>'Bitcoin Data'!J1154</f>
        <v>66756.84469321568</v>
      </c>
      <c r="F1154" s="25">
        <f t="shared" si="119"/>
        <v>99.299496279471299</v>
      </c>
      <c r="G1154" s="23">
        <f>'Emissions Factors'!$AB$39/1000</f>
        <v>0.49266147344102867</v>
      </c>
      <c r="H1154" s="23">
        <f>'Emissions Factors'!$AE$39/1000</f>
        <v>0.32422903788805163</v>
      </c>
      <c r="I1154" s="26">
        <f t="shared" si="124"/>
        <v>48921.036148996274</v>
      </c>
      <c r="J1154" s="26">
        <f t="shared" si="125"/>
        <v>32195.780141461142</v>
      </c>
      <c r="K1154" s="23">
        <f t="shared" si="120"/>
        <v>32.888525468833556</v>
      </c>
      <c r="L1154" s="23">
        <f t="shared" si="120"/>
        <v>21.644507527323405</v>
      </c>
      <c r="M1154" s="26">
        <f>K1154*'Social Cost of Carbon'!$C$5</f>
        <v>3288.8525468833554</v>
      </c>
      <c r="N1154" s="26">
        <f>L1154*'Social Cost of Carbon'!$C$5</f>
        <v>2164.4507527323403</v>
      </c>
      <c r="O1154" s="23">
        <f t="shared" si="121"/>
        <v>0.83175373382274964</v>
      </c>
      <c r="P1154" s="23">
        <f t="shared" si="122"/>
        <v>0.54739152017216763</v>
      </c>
      <c r="Q1154" s="27"/>
    </row>
    <row r="1155" spans="1:17" x14ac:dyDescent="0.25">
      <c r="A1155" s="24">
        <f t="shared" si="123"/>
        <v>2019</v>
      </c>
      <c r="B1155" s="32">
        <v>43518</v>
      </c>
      <c r="C1155" s="28">
        <f>'Bitcoin Data'!C1155</f>
        <v>4005.5266109999998</v>
      </c>
      <c r="D1155" s="26">
        <f>'Bitcoin Data'!K1155</f>
        <v>2012.5223613595704</v>
      </c>
      <c r="E1155" s="25">
        <f>'Bitcoin Data'!J1155</f>
        <v>48248.58607384441</v>
      </c>
      <c r="F1155" s="25">
        <f t="shared" si="119"/>
        <v>97.101358377593826</v>
      </c>
      <c r="G1155" s="23">
        <f>'Emissions Factors'!$AB$39/1000</f>
        <v>0.49266147344102867</v>
      </c>
      <c r="H1155" s="23">
        <f>'Emissions Factors'!$AE$39/1000</f>
        <v>0.32422903788805163</v>
      </c>
      <c r="I1155" s="26">
        <f t="shared" si="124"/>
        <v>47838.098291430746</v>
      </c>
      <c r="J1155" s="26">
        <f t="shared" si="125"/>
        <v>31483.080004390151</v>
      </c>
      <c r="K1155" s="23">
        <f t="shared" si="120"/>
        <v>23.770219506586482</v>
      </c>
      <c r="L1155" s="23">
        <f t="shared" si="120"/>
        <v>15.643592642181421</v>
      </c>
      <c r="M1155" s="26">
        <f>K1155*'Social Cost of Carbon'!$C$5</f>
        <v>2377.0219506586482</v>
      </c>
      <c r="N1155" s="26">
        <f>L1155*'Social Cost of Carbon'!$C$5</f>
        <v>1564.359264218142</v>
      </c>
      <c r="O1155" s="23">
        <f t="shared" si="121"/>
        <v>0.59343556578324985</v>
      </c>
      <c r="P1155" s="23">
        <f t="shared" si="122"/>
        <v>0.3905502112811059</v>
      </c>
      <c r="Q1155" s="27"/>
    </row>
    <row r="1156" spans="1:17" x14ac:dyDescent="0.25">
      <c r="A1156" s="24">
        <f t="shared" si="123"/>
        <v>2019</v>
      </c>
      <c r="B1156" s="32">
        <v>43519</v>
      </c>
      <c r="C1156" s="28">
        <f>'Bitcoin Data'!C1156</f>
        <v>4142.5268550000001</v>
      </c>
      <c r="D1156" s="26">
        <f>'Bitcoin Data'!K1156</f>
        <v>1787.4875868917577</v>
      </c>
      <c r="E1156" s="25">
        <f>'Bitcoin Data'!J1156</f>
        <v>56201.550518071301</v>
      </c>
      <c r="F1156" s="25">
        <f t="shared" si="119"/>
        <v>100.45957391512248</v>
      </c>
      <c r="G1156" s="23">
        <f>'Emissions Factors'!$AB$39/1000</f>
        <v>0.49266147344102867</v>
      </c>
      <c r="H1156" s="23">
        <f>'Emissions Factors'!$AE$39/1000</f>
        <v>0.32422903788805163</v>
      </c>
      <c r="I1156" s="26">
        <f t="shared" si="124"/>
        <v>49492.561706282169</v>
      </c>
      <c r="J1156" s="26">
        <f t="shared" si="125"/>
        <v>32571.910997143768</v>
      </c>
      <c r="K1156" s="23">
        <f t="shared" si="120"/>
        <v>27.688338687903414</v>
      </c>
      <c r="L1156" s="23">
        <f t="shared" si="120"/>
        <v>18.222174652290988</v>
      </c>
      <c r="M1156" s="26">
        <f>K1156*'Social Cost of Carbon'!$C$5</f>
        <v>2768.8338687903415</v>
      </c>
      <c r="N1156" s="26">
        <f>L1156*'Social Cost of Carbon'!$C$5</f>
        <v>1822.2174652290987</v>
      </c>
      <c r="O1156" s="23">
        <f t="shared" si="121"/>
        <v>0.6683924970693621</v>
      </c>
      <c r="P1156" s="23">
        <f t="shared" si="122"/>
        <v>0.43988066438958517</v>
      </c>
      <c r="Q1156" s="27"/>
    </row>
    <row r="1157" spans="1:17" x14ac:dyDescent="0.25">
      <c r="A1157" s="24">
        <f t="shared" si="123"/>
        <v>2019</v>
      </c>
      <c r="B1157" s="32">
        <v>43520</v>
      </c>
      <c r="C1157" s="28">
        <f>'Bitcoin Data'!C1157</f>
        <v>3810.42749</v>
      </c>
      <c r="D1157" s="26">
        <f>'Bitcoin Data'!K1157</f>
        <v>1712.4916753876892</v>
      </c>
      <c r="E1157" s="25">
        <f>'Bitcoin Data'!J1157</f>
        <v>58233.226527782004</v>
      </c>
      <c r="F1157" s="25">
        <f t="shared" si="119"/>
        <v>99.723915659792226</v>
      </c>
      <c r="G1157" s="23">
        <f>'Emissions Factors'!$AB$39/1000</f>
        <v>0.49266147344102867</v>
      </c>
      <c r="H1157" s="23">
        <f>'Emissions Factors'!$AE$39/1000</f>
        <v>0.32422903788805163</v>
      </c>
      <c r="I1157" s="26">
        <f t="shared" si="124"/>
        <v>49130.131226262107</v>
      </c>
      <c r="J1157" s="26">
        <f t="shared" si="125"/>
        <v>32333.38922880364</v>
      </c>
      <c r="K1157" s="23">
        <f t="shared" si="120"/>
        <v>28.689267184402279</v>
      </c>
      <c r="L1157" s="23">
        <f t="shared" si="120"/>
        <v>18.880903010219726</v>
      </c>
      <c r="M1157" s="26">
        <f>K1157*'Social Cost of Carbon'!$C$5</f>
        <v>2868.9267184402279</v>
      </c>
      <c r="N1157" s="26">
        <f>L1157*'Social Cost of Carbon'!$C$5</f>
        <v>1888.0903010219727</v>
      </c>
      <c r="O1157" s="23">
        <f t="shared" si="121"/>
        <v>0.75291466009243702</v>
      </c>
      <c r="P1157" s="23">
        <f t="shared" si="122"/>
        <v>0.49550616196661246</v>
      </c>
      <c r="Q1157" s="27"/>
    </row>
    <row r="1158" spans="1:17" x14ac:dyDescent="0.25">
      <c r="A1158" s="24">
        <f t="shared" si="123"/>
        <v>2019</v>
      </c>
      <c r="B1158" s="32">
        <v>43521</v>
      </c>
      <c r="C1158" s="28">
        <f>'Bitcoin Data'!C1158</f>
        <v>3882.696289</v>
      </c>
      <c r="D1158" s="26">
        <f>'Bitcoin Data'!K1158</f>
        <v>1787.4875868917577</v>
      </c>
      <c r="E1158" s="25">
        <f>'Bitcoin Data'!J1158</f>
        <v>54565.213529374763</v>
      </c>
      <c r="F1158" s="25">
        <f t="shared" si="119"/>
        <v>97.534641859855597</v>
      </c>
      <c r="G1158" s="23">
        <f>'Emissions Factors'!$AB$39/1000</f>
        <v>0.49266147344102867</v>
      </c>
      <c r="H1158" s="23">
        <f>'Emissions Factors'!$AE$39/1000</f>
        <v>0.32422903788805163</v>
      </c>
      <c r="I1158" s="26">
        <f t="shared" si="124"/>
        <v>48051.560370219493</v>
      </c>
      <c r="J1158" s="26">
        <f t="shared" si="125"/>
        <v>31623.563090976666</v>
      </c>
      <c r="K1158" s="23">
        <f t="shared" si="120"/>
        <v>26.882178496006123</v>
      </c>
      <c r="L1158" s="23">
        <f t="shared" si="120"/>
        <v>17.691626684785277</v>
      </c>
      <c r="M1158" s="26">
        <f>K1158*'Social Cost of Carbon'!$C$5</f>
        <v>2688.2178496006122</v>
      </c>
      <c r="N1158" s="26">
        <f>L1158*'Social Cost of Carbon'!$C$5</f>
        <v>1769.1626684785276</v>
      </c>
      <c r="O1158" s="23">
        <f t="shared" si="121"/>
        <v>0.69235851828446016</v>
      </c>
      <c r="P1158" s="23">
        <f t="shared" si="122"/>
        <v>0.45565311752317889</v>
      </c>
      <c r="Q1158" s="27"/>
    </row>
    <row r="1159" spans="1:17" x14ac:dyDescent="0.25">
      <c r="A1159" s="24">
        <f t="shared" si="123"/>
        <v>2019</v>
      </c>
      <c r="B1159" s="32">
        <v>43522</v>
      </c>
      <c r="C1159" s="28">
        <f>'Bitcoin Data'!C1159</f>
        <v>3854.3579100000002</v>
      </c>
      <c r="D1159" s="26">
        <f>'Bitcoin Data'!K1159</f>
        <v>2012.5223613595704</v>
      </c>
      <c r="E1159" s="25">
        <f>'Bitcoin Data'!J1159</f>
        <v>47869.568669878827</v>
      </c>
      <c r="F1159" s="25">
        <f t="shared" ref="F1159:F1222" si="126">E1159*D1159/1000000</f>
        <v>96.338577376768654</v>
      </c>
      <c r="G1159" s="23">
        <f>'Emissions Factors'!$AB$39/1000</f>
        <v>0.49266147344102867</v>
      </c>
      <c r="H1159" s="23">
        <f>'Emissions Factors'!$AE$39/1000</f>
        <v>0.32422903788805163</v>
      </c>
      <c r="I1159" s="26">
        <f t="shared" si="124"/>
        <v>47462.305479651397</v>
      </c>
      <c r="J1159" s="26">
        <f t="shared" si="125"/>
        <v>31235.76425437332</v>
      </c>
      <c r="K1159" s="23">
        <f t="shared" ref="K1159:L1222" si="127">$E1159*G1159/1000</f>
        <v>23.583492233889007</v>
      </c>
      <c r="L1159" s="23">
        <f t="shared" si="127"/>
        <v>15.520704193950831</v>
      </c>
      <c r="M1159" s="26">
        <f>K1159*'Social Cost of Carbon'!$C$5</f>
        <v>2358.3492233889006</v>
      </c>
      <c r="N1159" s="26">
        <f>L1159*'Social Cost of Carbon'!$C$5</f>
        <v>1552.070419395083</v>
      </c>
      <c r="O1159" s="23">
        <f t="shared" ref="O1159:O1222" si="128">M1159/$C1159</f>
        <v>0.61186565400951576</v>
      </c>
      <c r="P1159" s="23">
        <f t="shared" ref="P1159:P1222" si="129">N1159/$C1159</f>
        <v>0.4026793711524011</v>
      </c>
      <c r="Q1159" s="27"/>
    </row>
    <row r="1160" spans="1:17" x14ac:dyDescent="0.25">
      <c r="A1160" s="24">
        <f t="shared" ref="A1160:A1223" si="130">YEAR(B1160)</f>
        <v>2019</v>
      </c>
      <c r="B1160" s="32">
        <v>43523</v>
      </c>
      <c r="C1160" s="28">
        <f>'Bitcoin Data'!C1160</f>
        <v>3851.0473630000001</v>
      </c>
      <c r="D1160" s="26">
        <f>'Bitcoin Data'!K1160</f>
        <v>1762.4596103005974</v>
      </c>
      <c r="E1160" s="25">
        <f>'Bitcoin Data'!J1160</f>
        <v>54923.050453435571</v>
      </c>
      <c r="F1160" s="25">
        <f t="shared" si="126"/>
        <v>96.799658098682102</v>
      </c>
      <c r="G1160" s="23">
        <f>'Emissions Factors'!$AB$39/1000</f>
        <v>0.49266147344102867</v>
      </c>
      <c r="H1160" s="23">
        <f>'Emissions Factors'!$AE$39/1000</f>
        <v>0.32422903788805163</v>
      </c>
      <c r="I1160" s="26">
        <f t="shared" ref="I1160:I1223" si="131">F1160*G1160*1000</f>
        <v>47689.462187484532</v>
      </c>
      <c r="J1160" s="26">
        <f t="shared" ref="J1160:J1223" si="132">$F1160*H1160*1000</f>
        <v>31385.260013228042</v>
      </c>
      <c r="K1160" s="23">
        <f t="shared" si="127"/>
        <v>27.058470962265528</v>
      </c>
      <c r="L1160" s="23">
        <f t="shared" si="127"/>
        <v>17.807647806394332</v>
      </c>
      <c r="M1160" s="26">
        <f>K1160*'Social Cost of Carbon'!$C$5</f>
        <v>2705.8470962265528</v>
      </c>
      <c r="N1160" s="26">
        <f>L1160*'Social Cost of Carbon'!$C$5</f>
        <v>1780.7647806394332</v>
      </c>
      <c r="O1160" s="23">
        <f t="shared" si="128"/>
        <v>0.70262628349464751</v>
      </c>
      <c r="P1160" s="23">
        <f t="shared" si="129"/>
        <v>0.46241051142310585</v>
      </c>
      <c r="Q1160" s="27"/>
    </row>
    <row r="1161" spans="1:17" x14ac:dyDescent="0.25">
      <c r="A1161" s="24">
        <f t="shared" si="130"/>
        <v>2019</v>
      </c>
      <c r="B1161" s="32">
        <v>43524</v>
      </c>
      <c r="C1161" s="28">
        <f>'Bitcoin Data'!C1161</f>
        <v>3854.7854000000002</v>
      </c>
      <c r="D1161" s="26">
        <f>'Bitcoin Data'!K1161</f>
        <v>1875</v>
      </c>
      <c r="E1161" s="25">
        <f>'Bitcoin Data'!J1161</f>
        <v>52181.317378516462</v>
      </c>
      <c r="F1161" s="25">
        <f t="shared" si="126"/>
        <v>97.83997008471836</v>
      </c>
      <c r="G1161" s="23">
        <f>'Emissions Factors'!$AB$39/1000</f>
        <v>0.49266147344102867</v>
      </c>
      <c r="H1161" s="23">
        <f>'Emissions Factors'!$AE$39/1000</f>
        <v>0.32422903788805163</v>
      </c>
      <c r="I1161" s="26">
        <f t="shared" si="131"/>
        <v>48201.983823363509</v>
      </c>
      <c r="J1161" s="26">
        <f t="shared" si="132"/>
        <v>31722.55936756399</v>
      </c>
      <c r="K1161" s="23">
        <f t="shared" si="127"/>
        <v>25.707724705793876</v>
      </c>
      <c r="L1161" s="23">
        <f t="shared" si="127"/>
        <v>16.918698329367459</v>
      </c>
      <c r="M1161" s="26">
        <f>K1161*'Social Cost of Carbon'!$C$5</f>
        <v>2570.7724705793876</v>
      </c>
      <c r="N1161" s="26">
        <f>L1161*'Social Cost of Carbon'!$C$5</f>
        <v>1691.8698329367458</v>
      </c>
      <c r="O1161" s="23">
        <f t="shared" si="128"/>
        <v>0.66690417333722063</v>
      </c>
      <c r="P1161" s="23">
        <f t="shared" si="129"/>
        <v>0.43890117279596047</v>
      </c>
      <c r="Q1161" s="27"/>
    </row>
    <row r="1162" spans="1:17" x14ac:dyDescent="0.25">
      <c r="A1162" s="24">
        <f t="shared" si="130"/>
        <v>2019</v>
      </c>
      <c r="B1162" s="32">
        <v>43525</v>
      </c>
      <c r="C1162" s="28">
        <f>'Bitcoin Data'!C1162</f>
        <v>3859.58374</v>
      </c>
      <c r="D1162" s="26">
        <f>'Bitcoin Data'!K1162</f>
        <v>2024.9746878164026</v>
      </c>
      <c r="E1162" s="25">
        <f>'Bitcoin Data'!J1162</f>
        <v>49789.824454097426</v>
      </c>
      <c r="F1162" s="25">
        <f t="shared" si="126"/>
        <v>100.82313423036942</v>
      </c>
      <c r="G1162" s="23">
        <f>'Emissions Factors'!$AB$39/1000</f>
        <v>0.49266147344102867</v>
      </c>
      <c r="H1162" s="23">
        <f>'Emissions Factors'!$AE$39/1000</f>
        <v>0.32422903788805163</v>
      </c>
      <c r="I1162" s="26">
        <f t="shared" si="131"/>
        <v>49671.673866876408</v>
      </c>
      <c r="J1162" s="26">
        <f t="shared" si="132"/>
        <v>32689.787808370562</v>
      </c>
      <c r="K1162" s="23">
        <f t="shared" si="127"/>
        <v>24.529528277925799</v>
      </c>
      <c r="L1162" s="23">
        <f t="shared" si="127"/>
        <v>16.143306879366992</v>
      </c>
      <c r="M1162" s="26">
        <f>K1162*'Social Cost of Carbon'!$C$5</f>
        <v>2452.9528277925797</v>
      </c>
      <c r="N1162" s="26">
        <f>L1162*'Social Cost of Carbon'!$C$5</f>
        <v>1614.3306879366992</v>
      </c>
      <c r="O1162" s="23">
        <f t="shared" si="128"/>
        <v>0.63554854436001429</v>
      </c>
      <c r="P1162" s="23">
        <f t="shared" si="129"/>
        <v>0.41826549096631316</v>
      </c>
      <c r="Q1162" s="27"/>
    </row>
    <row r="1163" spans="1:17" x14ac:dyDescent="0.25">
      <c r="A1163" s="24">
        <f t="shared" si="130"/>
        <v>2019</v>
      </c>
      <c r="B1163" s="32">
        <v>43526</v>
      </c>
      <c r="C1163" s="28">
        <f>'Bitcoin Data'!C1163</f>
        <v>3864.415039</v>
      </c>
      <c r="D1163" s="26">
        <f>'Bitcoin Data'!K1163</f>
        <v>1650.0137501145844</v>
      </c>
      <c r="E1163" s="25">
        <f>'Bitcoin Data'!J1163</f>
        <v>61087.842373423649</v>
      </c>
      <c r="F1163" s="25">
        <f t="shared" si="126"/>
        <v>100.79577988098137</v>
      </c>
      <c r="G1163" s="23">
        <f>'Emissions Factors'!$AB$39/1000</f>
        <v>0.49266147344102867</v>
      </c>
      <c r="H1163" s="23">
        <f>'Emissions Factors'!$AE$39/1000</f>
        <v>0.32422903788805163</v>
      </c>
      <c r="I1163" s="26">
        <f t="shared" si="131"/>
        <v>49658.197432801877</v>
      </c>
      <c r="J1163" s="26">
        <f t="shared" si="132"/>
        <v>32680.918733986422</v>
      </c>
      <c r="K1163" s="23">
        <f t="shared" si="127"/>
        <v>30.095626433024201</v>
      </c>
      <c r="L1163" s="23">
        <f t="shared" si="127"/>
        <v>19.806452359392104</v>
      </c>
      <c r="M1163" s="26">
        <f>K1163*'Social Cost of Carbon'!$C$5</f>
        <v>3009.5626433024199</v>
      </c>
      <c r="N1163" s="26">
        <f>L1163*'Social Cost of Carbon'!$C$5</f>
        <v>1980.6452359392104</v>
      </c>
      <c r="O1163" s="23">
        <f t="shared" si="128"/>
        <v>0.77878866864186735</v>
      </c>
      <c r="P1163" s="23">
        <f t="shared" si="129"/>
        <v>0.51253429456990851</v>
      </c>
      <c r="Q1163" s="27"/>
    </row>
    <row r="1164" spans="1:17" x14ac:dyDescent="0.25">
      <c r="A1164" s="24">
        <f t="shared" si="130"/>
        <v>2019</v>
      </c>
      <c r="B1164" s="32">
        <v>43527</v>
      </c>
      <c r="C1164" s="28">
        <f>'Bitcoin Data'!C1164</f>
        <v>3847.1757809999999</v>
      </c>
      <c r="D1164" s="26">
        <f>'Bitcoin Data'!K1164</f>
        <v>1825.0025347257426</v>
      </c>
      <c r="E1164" s="25">
        <f>'Bitcoin Data'!J1164</f>
        <v>54627.997890732455</v>
      </c>
      <c r="F1164" s="25">
        <f t="shared" si="126"/>
        <v>99.69623461757925</v>
      </c>
      <c r="G1164" s="23">
        <f>'Emissions Factors'!$AB$39/1000</f>
        <v>0.49266147344102867</v>
      </c>
      <c r="H1164" s="23">
        <f>'Emissions Factors'!$AE$39/1000</f>
        <v>0.32422903788805163</v>
      </c>
      <c r="I1164" s="26">
        <f t="shared" si="131"/>
        <v>49116.493843219083</v>
      </c>
      <c r="J1164" s="26">
        <f t="shared" si="132"/>
        <v>32324.414231119186</v>
      </c>
      <c r="K1164" s="23">
        <f t="shared" si="127"/>
        <v>26.913109931981658</v>
      </c>
      <c r="L1164" s="23">
        <f t="shared" si="127"/>
        <v>17.711983197862697</v>
      </c>
      <c r="M1164" s="26">
        <f>K1164*'Social Cost of Carbon'!$C$5</f>
        <v>2691.3109931981658</v>
      </c>
      <c r="N1164" s="26">
        <f>L1164*'Social Cost of Carbon'!$C$5</f>
        <v>1771.1983197862696</v>
      </c>
      <c r="O1164" s="23">
        <f t="shared" si="128"/>
        <v>0.69955498433154795</v>
      </c>
      <c r="P1164" s="23">
        <f t="shared" si="129"/>
        <v>0.46038923631555001</v>
      </c>
      <c r="Q1164" s="27"/>
    </row>
    <row r="1165" spans="1:17" x14ac:dyDescent="0.25">
      <c r="A1165" s="24">
        <f t="shared" si="130"/>
        <v>2019</v>
      </c>
      <c r="B1165" s="32">
        <v>43528</v>
      </c>
      <c r="C1165" s="28">
        <f>'Bitcoin Data'!C1165</f>
        <v>3761.5571289999998</v>
      </c>
      <c r="D1165" s="26">
        <f>'Bitcoin Data'!K1165</f>
        <v>1712.4916753876892</v>
      </c>
      <c r="E1165" s="25">
        <f>'Bitcoin Data'!J1165</f>
        <v>58706.222496248505</v>
      </c>
      <c r="F1165" s="25">
        <f t="shared" si="126"/>
        <v>100.53391731828305</v>
      </c>
      <c r="G1165" s="23">
        <f>'Emissions Factors'!$AB$39/1000</f>
        <v>0.49266147344102867</v>
      </c>
      <c r="H1165" s="23">
        <f>'Emissions Factors'!$AE$39/1000</f>
        <v>0.32422903788805163</v>
      </c>
      <c r="I1165" s="26">
        <f t="shared" si="131"/>
        <v>49529.187836823876</v>
      </c>
      <c r="J1165" s="26">
        <f t="shared" si="132"/>
        <v>32596.015287223843</v>
      </c>
      <c r="K1165" s="23">
        <f t="shared" si="127"/>
        <v>28.922294075158653</v>
      </c>
      <c r="L1165" s="23">
        <f t="shared" si="127"/>
        <v>19.034262038000545</v>
      </c>
      <c r="M1165" s="26">
        <f>K1165*'Social Cost of Carbon'!$C$5</f>
        <v>2892.2294075158652</v>
      </c>
      <c r="N1165" s="26">
        <f>L1165*'Social Cost of Carbon'!$C$5</f>
        <v>1903.4262038000545</v>
      </c>
      <c r="O1165" s="23">
        <f t="shared" si="128"/>
        <v>0.76889152771813862</v>
      </c>
      <c r="P1165" s="23">
        <f t="shared" si="129"/>
        <v>0.5060208149240778</v>
      </c>
      <c r="Q1165" s="27"/>
    </row>
    <row r="1166" spans="1:17" x14ac:dyDescent="0.25">
      <c r="A1166" s="24">
        <f t="shared" si="130"/>
        <v>2019</v>
      </c>
      <c r="B1166" s="32">
        <v>43529</v>
      </c>
      <c r="C1166" s="28">
        <f>'Bitcoin Data'!C1166</f>
        <v>3896.375</v>
      </c>
      <c r="D1166" s="26">
        <f>'Bitcoin Data'!K1166</f>
        <v>1862.5827814569536</v>
      </c>
      <c r="E1166" s="25">
        <f>'Bitcoin Data'!J1166</f>
        <v>53633.821950792415</v>
      </c>
      <c r="F1166" s="25">
        <f t="shared" si="126"/>
        <v>99.897433269273947</v>
      </c>
      <c r="G1166" s="23">
        <f>'Emissions Factors'!$AB$39/1000</f>
        <v>0.49266147344102867</v>
      </c>
      <c r="H1166" s="23">
        <f>'Emissions Factors'!$AE$39/1000</f>
        <v>0.32422903788805163</v>
      </c>
      <c r="I1166" s="26">
        <f t="shared" si="131"/>
        <v>49215.616667417344</v>
      </c>
      <c r="J1166" s="26">
        <f t="shared" si="132"/>
        <v>32389.648676382534</v>
      </c>
      <c r="K1166" s="23">
        <f t="shared" si="127"/>
        <v>26.423317748551177</v>
      </c>
      <c r="L1166" s="23">
        <f t="shared" si="127"/>
        <v>17.389642489364491</v>
      </c>
      <c r="M1166" s="26">
        <f>K1166*'Social Cost of Carbon'!$C$5</f>
        <v>2642.3317748551176</v>
      </c>
      <c r="N1166" s="26">
        <f>L1166*'Social Cost of Carbon'!$C$5</f>
        <v>1738.9642489364492</v>
      </c>
      <c r="O1166" s="23">
        <f t="shared" si="128"/>
        <v>0.67815130085146258</v>
      </c>
      <c r="P1166" s="23">
        <f t="shared" si="129"/>
        <v>0.4463031019695099</v>
      </c>
      <c r="Q1166" s="27"/>
    </row>
    <row r="1167" spans="1:17" x14ac:dyDescent="0.25">
      <c r="A1167" s="24">
        <f t="shared" si="130"/>
        <v>2019</v>
      </c>
      <c r="B1167" s="32">
        <v>43530</v>
      </c>
      <c r="C1167" s="28">
        <f>'Bitcoin Data'!C1167</f>
        <v>3903.9426269999999</v>
      </c>
      <c r="D1167" s="26">
        <f>'Bitcoin Data'!K1167</f>
        <v>1600</v>
      </c>
      <c r="E1167" s="25">
        <f>'Bitcoin Data'!J1167</f>
        <v>61674.64023532108</v>
      </c>
      <c r="F1167" s="25">
        <f t="shared" si="126"/>
        <v>98.679424376513737</v>
      </c>
      <c r="G1167" s="23">
        <f>'Emissions Factors'!$AB$39/1000</f>
        <v>0.49266147344102867</v>
      </c>
      <c r="H1167" s="23">
        <f>'Emissions Factors'!$AE$39/1000</f>
        <v>0.32422903788805163</v>
      </c>
      <c r="I1167" s="26">
        <f t="shared" si="131"/>
        <v>48615.55061164582</v>
      </c>
      <c r="J1167" s="26">
        <f t="shared" si="132"/>
        <v>31994.734824943796</v>
      </c>
      <c r="K1167" s="23">
        <f t="shared" si="127"/>
        <v>30.384719132278637</v>
      </c>
      <c r="L1167" s="23">
        <f t="shared" si="127"/>
        <v>19.996709265589871</v>
      </c>
      <c r="M1167" s="26">
        <f>K1167*'Social Cost of Carbon'!$C$5</f>
        <v>3038.4719132278638</v>
      </c>
      <c r="N1167" s="26">
        <f>L1167*'Social Cost of Carbon'!$C$5</f>
        <v>1999.670926558987</v>
      </c>
      <c r="O1167" s="23">
        <f t="shared" si="128"/>
        <v>0.77830854690679441</v>
      </c>
      <c r="P1167" s="23">
        <f t="shared" si="129"/>
        <v>0.5122183181507568</v>
      </c>
      <c r="Q1167" s="27"/>
    </row>
    <row r="1168" spans="1:17" x14ac:dyDescent="0.25">
      <c r="A1168" s="24">
        <f t="shared" si="130"/>
        <v>2019</v>
      </c>
      <c r="B1168" s="32">
        <v>43531</v>
      </c>
      <c r="C1168" s="28">
        <f>'Bitcoin Data'!C1168</f>
        <v>3911.484375</v>
      </c>
      <c r="D1168" s="26">
        <f>'Bitcoin Data'!K1168</f>
        <v>1774.9728823587418</v>
      </c>
      <c r="E1168" s="25">
        <f>'Bitcoin Data'!J1168</f>
        <v>54854.763188725905</v>
      </c>
      <c r="F1168" s="25">
        <f t="shared" si="126"/>
        <v>97.365717128199023</v>
      </c>
      <c r="G1168" s="23">
        <f>'Emissions Factors'!$AB$39/1000</f>
        <v>0.49266147344102867</v>
      </c>
      <c r="H1168" s="23">
        <f>'Emissions Factors'!$AE$39/1000</f>
        <v>0.32422903788805163</v>
      </c>
      <c r="I1168" s="26">
        <f t="shared" si="131"/>
        <v>47968.337663020931</v>
      </c>
      <c r="J1168" s="26">
        <f t="shared" si="132"/>
        <v>31568.79278775616</v>
      </c>
      <c r="K1168" s="23">
        <f t="shared" si="127"/>
        <v>27.024828457816405</v>
      </c>
      <c r="L1168" s="23">
        <f t="shared" si="127"/>
        <v>17.785507092257511</v>
      </c>
      <c r="M1168" s="26">
        <f>K1168*'Social Cost of Carbon'!$C$5</f>
        <v>2702.4828457816407</v>
      </c>
      <c r="N1168" s="26">
        <f>L1168*'Social Cost of Carbon'!$C$5</f>
        <v>1778.550709225751</v>
      </c>
      <c r="O1168" s="23">
        <f t="shared" si="128"/>
        <v>0.69090978940230097</v>
      </c>
      <c r="P1168" s="23">
        <f t="shared" si="129"/>
        <v>0.45469968398525201</v>
      </c>
      <c r="Q1168" s="27"/>
    </row>
    <row r="1169" spans="1:17" x14ac:dyDescent="0.25">
      <c r="A1169" s="24">
        <f t="shared" si="130"/>
        <v>2019</v>
      </c>
      <c r="B1169" s="32">
        <v>43532</v>
      </c>
      <c r="C1169" s="28">
        <f>'Bitcoin Data'!C1169</f>
        <v>3901.1315920000002</v>
      </c>
      <c r="D1169" s="26">
        <f>'Bitcoin Data'!K1169</f>
        <v>1825.0025347257426</v>
      </c>
      <c r="E1169" s="25">
        <f>'Bitcoin Data'!J1169</f>
        <v>52897.472334500788</v>
      </c>
      <c r="F1169" s="25">
        <f t="shared" si="126"/>
        <v>96.538021091048776</v>
      </c>
      <c r="G1169" s="23">
        <f>'Emissions Factors'!$AB$39/1000</f>
        <v>0.49266147344102867</v>
      </c>
      <c r="H1169" s="23">
        <f>'Emissions Factors'!$AE$39/1000</f>
        <v>0.32422903788805163</v>
      </c>
      <c r="I1169" s="26">
        <f t="shared" si="131"/>
        <v>47560.563713797193</v>
      </c>
      <c r="J1169" s="26">
        <f t="shared" si="132"/>
        <v>31300.429697967182</v>
      </c>
      <c r="K1169" s="23">
        <f t="shared" si="127"/>
        <v>26.06054666162121</v>
      </c>
      <c r="L1169" s="23">
        <f t="shared" si="127"/>
        <v>17.150896561725016</v>
      </c>
      <c r="M1169" s="26">
        <f>K1169*'Social Cost of Carbon'!$C$5</f>
        <v>2606.0546661621211</v>
      </c>
      <c r="N1169" s="26">
        <f>L1169*'Social Cost of Carbon'!$C$5</f>
        <v>1715.0896561725017</v>
      </c>
      <c r="O1169" s="23">
        <f t="shared" si="128"/>
        <v>0.66802531642519403</v>
      </c>
      <c r="P1169" s="23">
        <f t="shared" si="129"/>
        <v>0.43963901645604925</v>
      </c>
      <c r="Q1169" s="27"/>
    </row>
    <row r="1170" spans="1:17" x14ac:dyDescent="0.25">
      <c r="A1170" s="24">
        <f t="shared" si="130"/>
        <v>2019</v>
      </c>
      <c r="B1170" s="32">
        <v>43533</v>
      </c>
      <c r="C1170" s="28">
        <f>'Bitcoin Data'!C1170</f>
        <v>3963.313721</v>
      </c>
      <c r="D1170" s="26">
        <f>'Bitcoin Data'!K1170</f>
        <v>1724.9640632486824</v>
      </c>
      <c r="E1170" s="25">
        <f>'Bitcoin Data'!J1170</f>
        <v>55036.622885002522</v>
      </c>
      <c r="F1170" s="25">
        <f t="shared" si="126"/>
        <v>94.936196639199366</v>
      </c>
      <c r="G1170" s="23">
        <f>'Emissions Factors'!$AB$39/1000</f>
        <v>0.49266147344102867</v>
      </c>
      <c r="H1170" s="23">
        <f>'Emissions Factors'!$AE$39/1000</f>
        <v>0.32422903788805163</v>
      </c>
      <c r="I1170" s="26">
        <f t="shared" si="131"/>
        <v>46771.406519155193</v>
      </c>
      <c r="J1170" s="26">
        <f t="shared" si="132"/>
        <v>30781.071697078492</v>
      </c>
      <c r="K1170" s="23">
        <f t="shared" si="127"/>
        <v>27.114423723743581</v>
      </c>
      <c r="L1170" s="23">
        <f t="shared" si="127"/>
        <v>17.844471286611892</v>
      </c>
      <c r="M1170" s="26">
        <f>K1170*'Social Cost of Carbon'!$C$5</f>
        <v>2711.442372374358</v>
      </c>
      <c r="N1170" s="26">
        <f>L1170*'Social Cost of Carbon'!$C$5</f>
        <v>1784.4471286611893</v>
      </c>
      <c r="O1170" s="23">
        <f t="shared" si="128"/>
        <v>0.68413518667662343</v>
      </c>
      <c r="P1170" s="23">
        <f t="shared" si="129"/>
        <v>0.4502412007422284</v>
      </c>
      <c r="Q1170" s="27"/>
    </row>
    <row r="1171" spans="1:17" x14ac:dyDescent="0.25">
      <c r="A1171" s="24">
        <f t="shared" si="130"/>
        <v>2019</v>
      </c>
      <c r="B1171" s="32">
        <v>43534</v>
      </c>
      <c r="C1171" s="28">
        <f>'Bitcoin Data'!C1171</f>
        <v>3951.5998540000001</v>
      </c>
      <c r="D1171" s="26">
        <f>'Bitcoin Data'!K1171</f>
        <v>1700.0377786173026</v>
      </c>
      <c r="E1171" s="25">
        <f>'Bitcoin Data'!J1171</f>
        <v>56155.305624756882</v>
      </c>
      <c r="F1171" s="25">
        <f t="shared" si="126"/>
        <v>95.466141031887418</v>
      </c>
      <c r="G1171" s="23">
        <f>'Emissions Factors'!$AB$39/1000</f>
        <v>0.49266147344102867</v>
      </c>
      <c r="H1171" s="23">
        <f>'Emissions Factors'!$AE$39/1000</f>
        <v>0.32422903788805163</v>
      </c>
      <c r="I1171" s="26">
        <f t="shared" si="131"/>
        <v>47032.489704498701</v>
      </c>
      <c r="J1171" s="26">
        <f t="shared" si="132"/>
        <v>30952.895057653906</v>
      </c>
      <c r="K1171" s="23">
        <f t="shared" si="127"/>
        <v>27.665555610624011</v>
      </c>
      <c r="L1171" s="23">
        <f t="shared" si="127"/>
        <v>18.207180715024418</v>
      </c>
      <c r="M1171" s="26">
        <f>K1171*'Social Cost of Carbon'!$C$5</f>
        <v>2766.555561062401</v>
      </c>
      <c r="N1171" s="26">
        <f>L1171*'Social Cost of Carbon'!$C$5</f>
        <v>1820.7180715024417</v>
      </c>
      <c r="O1171" s="23">
        <f t="shared" si="128"/>
        <v>0.7001102498427213</v>
      </c>
      <c r="P1171" s="23">
        <f t="shared" si="129"/>
        <v>0.46075466615361449</v>
      </c>
      <c r="Q1171" s="27"/>
    </row>
    <row r="1172" spans="1:17" x14ac:dyDescent="0.25">
      <c r="A1172" s="24">
        <f t="shared" si="130"/>
        <v>2019</v>
      </c>
      <c r="B1172" s="32">
        <v>43535</v>
      </c>
      <c r="C1172" s="28">
        <f>'Bitcoin Data'!C1172</f>
        <v>3905.2272950000001</v>
      </c>
      <c r="D1172" s="26">
        <f>'Bitcoin Data'!K1172</f>
        <v>1774.9728823587418</v>
      </c>
      <c r="E1172" s="25">
        <f>'Bitcoin Data'!J1172</f>
        <v>53209.719371659179</v>
      </c>
      <c r="F1172" s="25">
        <f t="shared" si="126"/>
        <v>94.445808962613668</v>
      </c>
      <c r="G1172" s="23">
        <f>'Emissions Factors'!$AB$39/1000</f>
        <v>0.49266147344102867</v>
      </c>
      <c r="H1172" s="23">
        <f>'Emissions Factors'!$AE$39/1000</f>
        <v>0.32422903788805163</v>
      </c>
      <c r="I1172" s="26">
        <f t="shared" si="131"/>
        <v>46529.811403851163</v>
      </c>
      <c r="J1172" s="26">
        <f t="shared" si="132"/>
        <v>30622.073772506956</v>
      </c>
      <c r="K1172" s="23">
        <f t="shared" si="127"/>
        <v>26.214378747025258</v>
      </c>
      <c r="L1172" s="23">
        <f t="shared" si="127"/>
        <v>17.25213611816628</v>
      </c>
      <c r="M1172" s="26">
        <f>K1172*'Social Cost of Carbon'!$C$5</f>
        <v>2621.4378747025257</v>
      </c>
      <c r="N1172" s="26">
        <f>L1172*'Social Cost of Carbon'!$C$5</f>
        <v>1725.2136118166281</v>
      </c>
      <c r="O1172" s="23">
        <f t="shared" si="128"/>
        <v>0.67126384117483884</v>
      </c>
      <c r="P1172" s="23">
        <f t="shared" si="129"/>
        <v>0.44177034561483264</v>
      </c>
      <c r="Q1172" s="27"/>
    </row>
    <row r="1173" spans="1:17" x14ac:dyDescent="0.25">
      <c r="A1173" s="24">
        <f t="shared" si="130"/>
        <v>2019</v>
      </c>
      <c r="B1173" s="32">
        <v>43536</v>
      </c>
      <c r="C1173" s="28">
        <f>'Bitcoin Data'!C1173</f>
        <v>3909.15625</v>
      </c>
      <c r="D1173" s="26">
        <f>'Bitcoin Data'!K1173</f>
        <v>1787.4875868917577</v>
      </c>
      <c r="E1173" s="25">
        <f>'Bitcoin Data'!J1173</f>
        <v>53075.609098412941</v>
      </c>
      <c r="F1173" s="25">
        <f t="shared" si="126"/>
        <v>94.871992430132366</v>
      </c>
      <c r="G1173" s="23">
        <f>'Emissions Factors'!$AB$39/1000</f>
        <v>0.49266147344102867</v>
      </c>
      <c r="H1173" s="23">
        <f>'Emissions Factors'!$AE$39/1000</f>
        <v>0.32422903788805163</v>
      </c>
      <c r="I1173" s="26">
        <f t="shared" si="131"/>
        <v>46739.775578915127</v>
      </c>
      <c r="J1173" s="26">
        <f t="shared" si="132"/>
        <v>30760.254828144334</v>
      </c>
      <c r="K1173" s="23">
        <f t="shared" si="127"/>
        <v>26.148307782204185</v>
      </c>
      <c r="L1173" s="23">
        <f t="shared" si="127"/>
        <v>17.208653673300748</v>
      </c>
      <c r="M1173" s="26">
        <f>K1173*'Social Cost of Carbon'!$C$5</f>
        <v>2614.8307782204183</v>
      </c>
      <c r="N1173" s="26">
        <f>L1173*'Social Cost of Carbon'!$C$5</f>
        <v>1720.8653673300748</v>
      </c>
      <c r="O1173" s="23">
        <f t="shared" si="128"/>
        <v>0.66889901835477117</v>
      </c>
      <c r="P1173" s="23">
        <f t="shared" si="129"/>
        <v>0.44021401480948091</v>
      </c>
      <c r="Q1173" s="27"/>
    </row>
    <row r="1174" spans="1:17" x14ac:dyDescent="0.25">
      <c r="A1174" s="24">
        <f t="shared" si="130"/>
        <v>2019</v>
      </c>
      <c r="B1174" s="32">
        <v>43537</v>
      </c>
      <c r="C1174" s="28">
        <f>'Bitcoin Data'!C1174</f>
        <v>3906.7172850000002</v>
      </c>
      <c r="D1174" s="26">
        <f>'Bitcoin Data'!K1174</f>
        <v>1687.4472672728978</v>
      </c>
      <c r="E1174" s="25">
        <f>'Bitcoin Data'!J1174</f>
        <v>55844.305546296753</v>
      </c>
      <c r="F1174" s="25">
        <f t="shared" si="126"/>
        <v>94.234320786851185</v>
      </c>
      <c r="G1174" s="23">
        <f>'Emissions Factors'!$AB$39/1000</f>
        <v>0.49266147344102867</v>
      </c>
      <c r="H1174" s="23">
        <f>'Emissions Factors'!$AE$39/1000</f>
        <v>0.32422903788805163</v>
      </c>
      <c r="I1174" s="26">
        <f t="shared" si="131"/>
        <v>46425.619327564658</v>
      </c>
      <c r="J1174" s="26">
        <f t="shared" si="132"/>
        <v>30553.503164754784</v>
      </c>
      <c r="K1174" s="23">
        <f t="shared" si="127"/>
        <v>27.512337853729569</v>
      </c>
      <c r="L1174" s="23">
        <f t="shared" si="127"/>
        <v>18.106345458802181</v>
      </c>
      <c r="M1174" s="26">
        <f>K1174*'Social Cost of Carbon'!$C$5</f>
        <v>2751.2337853729568</v>
      </c>
      <c r="N1174" s="26">
        <f>L1174*'Social Cost of Carbon'!$C$5</f>
        <v>1810.6345458802182</v>
      </c>
      <c r="O1174" s="23">
        <f t="shared" si="128"/>
        <v>0.7042316053778529</v>
      </c>
      <c r="P1174" s="23">
        <f t="shared" si="129"/>
        <v>0.4634670015238172</v>
      </c>
      <c r="Q1174" s="27"/>
    </row>
    <row r="1175" spans="1:17" x14ac:dyDescent="0.25">
      <c r="A1175" s="24">
        <f t="shared" si="130"/>
        <v>2019</v>
      </c>
      <c r="B1175" s="32">
        <v>43538</v>
      </c>
      <c r="C1175" s="28">
        <f>'Bitcoin Data'!C1175</f>
        <v>3924.3691410000001</v>
      </c>
      <c r="D1175" s="26">
        <f>'Bitcoin Data'!K1175</f>
        <v>1937.5672766415501</v>
      </c>
      <c r="E1175" s="25">
        <f>'Bitcoin Data'!J1175</f>
        <v>48955.029118137121</v>
      </c>
      <c r="F1175" s="25">
        <f t="shared" si="126"/>
        <v>94.853662446336727</v>
      </c>
      <c r="G1175" s="23">
        <f>'Emissions Factors'!$AB$39/1000</f>
        <v>0.49266147344102867</v>
      </c>
      <c r="H1175" s="23">
        <f>'Emissions Factors'!$AE$39/1000</f>
        <v>0.32422903788805163</v>
      </c>
      <c r="I1175" s="26">
        <f t="shared" si="131"/>
        <v>46730.745102090215</v>
      </c>
      <c r="J1175" s="26">
        <f t="shared" si="132"/>
        <v>30754.311715133772</v>
      </c>
      <c r="K1175" s="23">
        <f t="shared" si="127"/>
        <v>24.118256777689897</v>
      </c>
      <c r="L1175" s="23">
        <f t="shared" si="127"/>
        <v>15.872641990755152</v>
      </c>
      <c r="M1175" s="26">
        <f>K1175*'Social Cost of Carbon'!$C$5</f>
        <v>2411.8256777689899</v>
      </c>
      <c r="N1175" s="26">
        <f>L1175*'Social Cost of Carbon'!$C$5</f>
        <v>1587.2641990755153</v>
      </c>
      <c r="O1175" s="23">
        <f t="shared" si="128"/>
        <v>0.61457665961424135</v>
      </c>
      <c r="P1175" s="23">
        <f t="shared" si="129"/>
        <v>0.40446353083671727</v>
      </c>
      <c r="Q1175" s="27"/>
    </row>
    <row r="1176" spans="1:17" x14ac:dyDescent="0.25">
      <c r="A1176" s="24">
        <f t="shared" si="130"/>
        <v>2019</v>
      </c>
      <c r="B1176" s="32">
        <v>43539</v>
      </c>
      <c r="C1176" s="28">
        <f>'Bitcoin Data'!C1176</f>
        <v>3960.9111330000001</v>
      </c>
      <c r="D1176" s="26">
        <f>'Bitcoin Data'!K1176</f>
        <v>1912.4521886952823</v>
      </c>
      <c r="E1176" s="25">
        <f>'Bitcoin Data'!J1176</f>
        <v>50223.866579669739</v>
      </c>
      <c r="F1176" s="25">
        <f t="shared" si="126"/>
        <v>96.050743565029236</v>
      </c>
      <c r="G1176" s="23">
        <f>'Emissions Factors'!$AB$39/1000</f>
        <v>0.49266147344102867</v>
      </c>
      <c r="H1176" s="23">
        <f>'Emissions Factors'!$AE$39/1000</f>
        <v>0.32422903788805163</v>
      </c>
      <c r="I1176" s="26">
        <f t="shared" si="131"/>
        <v>47320.500849853706</v>
      </c>
      <c r="J1176" s="26">
        <f t="shared" si="132"/>
        <v>31142.440174521398</v>
      </c>
      <c r="K1176" s="23">
        <f t="shared" si="127"/>
        <v>24.743364111045732</v>
      </c>
      <c r="L1176" s="23">
        <f t="shared" si="127"/>
        <v>16.284035940144189</v>
      </c>
      <c r="M1176" s="26">
        <f>K1176*'Social Cost of Carbon'!$C$5</f>
        <v>2474.336411104573</v>
      </c>
      <c r="N1176" s="26">
        <f>L1176*'Social Cost of Carbon'!$C$5</f>
        <v>1628.403594014419</v>
      </c>
      <c r="O1176" s="23">
        <f t="shared" si="128"/>
        <v>0.62468869611586231</v>
      </c>
      <c r="P1176" s="23">
        <f t="shared" si="129"/>
        <v>0.41111843697969153</v>
      </c>
      <c r="Q1176" s="27"/>
    </row>
    <row r="1177" spans="1:17" x14ac:dyDescent="0.25">
      <c r="A1177" s="24">
        <f t="shared" si="130"/>
        <v>2019</v>
      </c>
      <c r="B1177" s="32">
        <v>43540</v>
      </c>
      <c r="C1177" s="28">
        <f>'Bitcoin Data'!C1177</f>
        <v>4048.7258299999999</v>
      </c>
      <c r="D1177" s="26">
        <f>'Bitcoin Data'!K1177</f>
        <v>2037.5820692777904</v>
      </c>
      <c r="E1177" s="25">
        <f>'Bitcoin Data'!J1177</f>
        <v>47442.282926808817</v>
      </c>
      <c r="F1177" s="25">
        <f t="shared" si="126"/>
        <v>96.667545017269489</v>
      </c>
      <c r="G1177" s="23">
        <f>'Emissions Factors'!$AB$39/1000</f>
        <v>0.49266147344102867</v>
      </c>
      <c r="H1177" s="23">
        <f>'Emissions Factors'!$AE$39/1000</f>
        <v>0.32422903788805163</v>
      </c>
      <c r="I1177" s="26">
        <f t="shared" si="131"/>
        <v>47624.375162134951</v>
      </c>
      <c r="J1177" s="26">
        <f t="shared" si="132"/>
        <v>31342.425115949205</v>
      </c>
      <c r="K1177" s="23">
        <f t="shared" si="127"/>
        <v>23.372985010127792</v>
      </c>
      <c r="L1177" s="23">
        <f t="shared" si="127"/>
        <v>15.382165748571961</v>
      </c>
      <c r="M1177" s="26">
        <f>K1177*'Social Cost of Carbon'!$C$5</f>
        <v>2337.2985010127791</v>
      </c>
      <c r="N1177" s="26">
        <f>L1177*'Social Cost of Carbon'!$C$5</f>
        <v>1538.2165748571961</v>
      </c>
      <c r="O1177" s="23">
        <f t="shared" si="128"/>
        <v>0.57729236286982144</v>
      </c>
      <c r="P1177" s="23">
        <f t="shared" si="129"/>
        <v>0.37992609019346618</v>
      </c>
      <c r="Q1177" s="27"/>
    </row>
    <row r="1178" spans="1:17" x14ac:dyDescent="0.25">
      <c r="A1178" s="24">
        <f t="shared" si="130"/>
        <v>2019</v>
      </c>
      <c r="B1178" s="32">
        <v>43541</v>
      </c>
      <c r="C1178" s="28">
        <f>'Bitcoin Data'!C1178</f>
        <v>4025.2290039999998</v>
      </c>
      <c r="D1178" s="26">
        <f>'Bitcoin Data'!K1178</f>
        <v>1825.0025347257426</v>
      </c>
      <c r="E1178" s="25">
        <f>'Bitcoin Data'!J1178</f>
        <v>54257.149457738306</v>
      </c>
      <c r="F1178" s="25">
        <f t="shared" si="126"/>
        <v>99.019435287365852</v>
      </c>
      <c r="G1178" s="23">
        <f>'Emissions Factors'!$AB$39/1000</f>
        <v>0.49266147344102867</v>
      </c>
      <c r="H1178" s="23">
        <f>'Emissions Factors'!$AE$39/1000</f>
        <v>0.32422903788805163</v>
      </c>
      <c r="I1178" s="26">
        <f t="shared" si="131"/>
        <v>48783.060887972249</v>
      </c>
      <c r="J1178" s="26">
        <f t="shared" si="132"/>
        <v>32104.976235440816</v>
      </c>
      <c r="K1178" s="23">
        <f t="shared" si="127"/>
        <v>26.730407196559462</v>
      </c>
      <c r="L1178" s="23">
        <f t="shared" si="127"/>
        <v>17.591743367230713</v>
      </c>
      <c r="M1178" s="26">
        <f>K1178*'Social Cost of Carbon'!$C$5</f>
        <v>2673.0407196559463</v>
      </c>
      <c r="N1178" s="26">
        <f>L1178*'Social Cost of Carbon'!$C$5</f>
        <v>1759.1743367230713</v>
      </c>
      <c r="O1178" s="23">
        <f t="shared" si="128"/>
        <v>0.66407171293848366</v>
      </c>
      <c r="P1178" s="23">
        <f t="shared" si="129"/>
        <v>0.4370370816107414</v>
      </c>
      <c r="Q1178" s="27"/>
    </row>
    <row r="1179" spans="1:17" x14ac:dyDescent="0.25">
      <c r="A1179" s="24">
        <f t="shared" si="130"/>
        <v>2019</v>
      </c>
      <c r="B1179" s="32">
        <v>43542</v>
      </c>
      <c r="C1179" s="28">
        <f>'Bitcoin Data'!C1179</f>
        <v>4032.5073240000002</v>
      </c>
      <c r="D1179" s="26">
        <f>'Bitcoin Data'!K1179</f>
        <v>2012.5223613595704</v>
      </c>
      <c r="E1179" s="25">
        <f>'Bitcoin Data'!J1179</f>
        <v>49651.539135487634</v>
      </c>
      <c r="F1179" s="25">
        <f t="shared" si="126"/>
        <v>99.924832786088686</v>
      </c>
      <c r="G1179" s="23">
        <f>'Emissions Factors'!$AB$39/1000</f>
        <v>0.49266147344102867</v>
      </c>
      <c r="H1179" s="23">
        <f>'Emissions Factors'!$AE$39/1000</f>
        <v>0.32422903788805163</v>
      </c>
      <c r="I1179" s="26">
        <f t="shared" si="131"/>
        <v>49229.115353742862</v>
      </c>
      <c r="J1179" s="26">
        <f t="shared" si="132"/>
        <v>32398.532395357975</v>
      </c>
      <c r="K1179" s="23">
        <f t="shared" si="127"/>
        <v>24.461400429104238</v>
      </c>
      <c r="L1179" s="23">
        <f t="shared" si="127"/>
        <v>16.098470763560098</v>
      </c>
      <c r="M1179" s="26">
        <f>K1179*'Social Cost of Carbon'!$C$5</f>
        <v>2446.1400429104237</v>
      </c>
      <c r="N1179" s="26">
        <f>L1179*'Social Cost of Carbon'!$C$5</f>
        <v>1609.8470763560097</v>
      </c>
      <c r="O1179" s="23">
        <f t="shared" si="128"/>
        <v>0.60660523251920662</v>
      </c>
      <c r="P1179" s="23">
        <f t="shared" si="129"/>
        <v>0.39921739677316692</v>
      </c>
      <c r="Q1179" s="27"/>
    </row>
    <row r="1180" spans="1:17" x14ac:dyDescent="0.25">
      <c r="A1180" s="24">
        <f t="shared" si="130"/>
        <v>2019</v>
      </c>
      <c r="B1180" s="32">
        <v>43543</v>
      </c>
      <c r="C1180" s="28">
        <f>'Bitcoin Data'!C1180</f>
        <v>4071.1901859999998</v>
      </c>
      <c r="D1180" s="26">
        <f>'Bitcoin Data'!K1180</f>
        <v>2174.9637506041568</v>
      </c>
      <c r="E1180" s="25">
        <f>'Bitcoin Data'!J1180</f>
        <v>46759.867131353567</v>
      </c>
      <c r="F1180" s="25">
        <f t="shared" si="126"/>
        <v>101.70101599376078</v>
      </c>
      <c r="G1180" s="23">
        <f>'Emissions Factors'!$AB$39/1000</f>
        <v>0.49266147344102867</v>
      </c>
      <c r="H1180" s="23">
        <f>'Emissions Factors'!$AE$39/1000</f>
        <v>0.32422903788805163</v>
      </c>
      <c r="I1180" s="26">
        <f t="shared" si="131"/>
        <v>50104.172389935804</v>
      </c>
      <c r="J1180" s="26">
        <f t="shared" si="132"/>
        <v>32974.422567894406</v>
      </c>
      <c r="K1180" s="23">
        <f t="shared" si="127"/>
        <v>23.036785038839376</v>
      </c>
      <c r="L1180" s="23">
        <f t="shared" si="127"/>
        <v>15.160906731771897</v>
      </c>
      <c r="M1180" s="26">
        <f>K1180*'Social Cost of Carbon'!$C$5</f>
        <v>2303.6785038839375</v>
      </c>
      <c r="N1180" s="26">
        <f>L1180*'Social Cost of Carbon'!$C$5</f>
        <v>1516.0906731771897</v>
      </c>
      <c r="O1180" s="23">
        <f t="shared" si="128"/>
        <v>0.56584890379374131</v>
      </c>
      <c r="P1180" s="23">
        <f t="shared" si="129"/>
        <v>0.37239495182286475</v>
      </c>
      <c r="Q1180" s="27"/>
    </row>
    <row r="1181" spans="1:17" x14ac:dyDescent="0.25">
      <c r="A1181" s="24">
        <f t="shared" si="130"/>
        <v>2019</v>
      </c>
      <c r="B1181" s="32">
        <v>43544</v>
      </c>
      <c r="C1181" s="28">
        <f>'Bitcoin Data'!C1181</f>
        <v>4087.476318</v>
      </c>
      <c r="D1181" s="26">
        <f>'Bitcoin Data'!K1181</f>
        <v>2012.5223613595704</v>
      </c>
      <c r="E1181" s="25">
        <f>'Bitcoin Data'!J1181</f>
        <v>51989.651042122634</v>
      </c>
      <c r="F1181" s="25">
        <f t="shared" si="126"/>
        <v>104.63033528155269</v>
      </c>
      <c r="G1181" s="23">
        <f>'Emissions Factors'!$AB$39/1000</f>
        <v>0.49266147344102867</v>
      </c>
      <c r="H1181" s="23">
        <f>'Emissions Factors'!$AE$39/1000</f>
        <v>0.32422903788805163</v>
      </c>
      <c r="I1181" s="26">
        <f t="shared" si="131"/>
        <v>51547.3351464386</v>
      </c>
      <c r="J1181" s="26">
        <f t="shared" si="132"/>
        <v>33924.192942242094</v>
      </c>
      <c r="K1181" s="23">
        <f t="shared" si="127"/>
        <v>25.61329808609705</v>
      </c>
      <c r="L1181" s="23">
        <f t="shared" si="127"/>
        <v>16.856554537522964</v>
      </c>
      <c r="M1181" s="26">
        <f>K1181*'Social Cost of Carbon'!$C$5</f>
        <v>2561.3298086097052</v>
      </c>
      <c r="N1181" s="26">
        <f>L1181*'Social Cost of Carbon'!$C$5</f>
        <v>1685.6554537522964</v>
      </c>
      <c r="O1181" s="23">
        <f t="shared" si="128"/>
        <v>0.62662866016627161</v>
      </c>
      <c r="P1181" s="23">
        <f t="shared" si="129"/>
        <v>0.41239516087938749</v>
      </c>
      <c r="Q1181" s="27"/>
    </row>
    <row r="1182" spans="1:17" x14ac:dyDescent="0.25">
      <c r="A1182" s="24">
        <f t="shared" si="130"/>
        <v>2019</v>
      </c>
      <c r="B1182" s="32">
        <v>43545</v>
      </c>
      <c r="C1182" s="28">
        <f>'Bitcoin Data'!C1182</f>
        <v>4029.326904</v>
      </c>
      <c r="D1182" s="26">
        <f>'Bitcoin Data'!K1182</f>
        <v>1787.4875868917577</v>
      </c>
      <c r="E1182" s="25">
        <f>'Bitcoin Data'!J1182</f>
        <v>59902.769575057384</v>
      </c>
      <c r="F1182" s="25">
        <f t="shared" si="126"/>
        <v>107.07545703585232</v>
      </c>
      <c r="G1182" s="23">
        <f>'Emissions Factors'!$AB$39/1000</f>
        <v>0.49266147344102867</v>
      </c>
      <c r="H1182" s="23">
        <f>'Emissions Factors'!$AE$39/1000</f>
        <v>0.32422903788805163</v>
      </c>
      <c r="I1182" s="26">
        <f t="shared" si="131"/>
        <v>52751.952432654572</v>
      </c>
      <c r="J1182" s="26">
        <f t="shared" si="132"/>
        <v>34716.972416157812</v>
      </c>
      <c r="K1182" s="23">
        <f t="shared" si="127"/>
        <v>29.511786722046192</v>
      </c>
      <c r="L1182" s="23">
        <f t="shared" si="127"/>
        <v>19.422217346150507</v>
      </c>
      <c r="M1182" s="26">
        <f>K1182*'Social Cost of Carbon'!$C$5</f>
        <v>2951.178672204619</v>
      </c>
      <c r="N1182" s="26">
        <f>L1182*'Social Cost of Carbon'!$C$5</f>
        <v>1942.2217346150508</v>
      </c>
      <c r="O1182" s="23">
        <f t="shared" si="128"/>
        <v>0.73242473061069335</v>
      </c>
      <c r="P1182" s="23">
        <f t="shared" si="129"/>
        <v>0.48202138493329127</v>
      </c>
      <c r="Q1182" s="27"/>
    </row>
    <row r="1183" spans="1:17" x14ac:dyDescent="0.25">
      <c r="A1183" s="24">
        <f t="shared" si="130"/>
        <v>2019</v>
      </c>
      <c r="B1183" s="32">
        <v>43546</v>
      </c>
      <c r="C1183" s="28">
        <f>'Bitcoin Data'!C1183</f>
        <v>4023.9682619999999</v>
      </c>
      <c r="D1183" s="26">
        <f>'Bitcoin Data'!K1183</f>
        <v>2012.5223613595704</v>
      </c>
      <c r="E1183" s="25">
        <f>'Bitcoin Data'!J1183</f>
        <v>52602.70486440586</v>
      </c>
      <c r="F1183" s="25">
        <f t="shared" si="126"/>
        <v>105.86411980761464</v>
      </c>
      <c r="G1183" s="23">
        <f>'Emissions Factors'!$AB$39/1000</f>
        <v>0.49266147344102867</v>
      </c>
      <c r="H1183" s="23">
        <f>'Emissions Factors'!$AE$39/1000</f>
        <v>0.32422903788805163</v>
      </c>
      <c r="I1183" s="26">
        <f t="shared" si="131"/>
        <v>52155.17324895702</v>
      </c>
      <c r="J1183" s="26">
        <f t="shared" si="132"/>
        <v>34324.221712088322</v>
      </c>
      <c r="K1183" s="23">
        <f t="shared" si="127"/>
        <v>25.915326085481755</v>
      </c>
      <c r="L1183" s="23">
        <f t="shared" si="127"/>
        <v>17.055324388495446</v>
      </c>
      <c r="M1183" s="26">
        <f>K1183*'Social Cost of Carbon'!$C$5</f>
        <v>2591.5326085481756</v>
      </c>
      <c r="N1183" s="26">
        <f>L1183*'Social Cost of Carbon'!$C$5</f>
        <v>1705.5324388495446</v>
      </c>
      <c r="O1183" s="23">
        <f t="shared" si="128"/>
        <v>0.64402411744175325</v>
      </c>
      <c r="P1183" s="23">
        <f t="shared" si="129"/>
        <v>0.42384341222459293</v>
      </c>
      <c r="Q1183" s="27"/>
    </row>
    <row r="1184" spans="1:17" x14ac:dyDescent="0.25">
      <c r="A1184" s="24">
        <f t="shared" si="130"/>
        <v>2019</v>
      </c>
      <c r="B1184" s="32">
        <v>43547</v>
      </c>
      <c r="C1184" s="28">
        <f>'Bitcoin Data'!C1184</f>
        <v>4035.8264159999999</v>
      </c>
      <c r="D1184" s="26">
        <f>'Bitcoin Data'!K1184</f>
        <v>1812.5062934246303</v>
      </c>
      <c r="E1184" s="25">
        <f>'Bitcoin Data'!J1184</f>
        <v>58800.388363681603</v>
      </c>
      <c r="F1184" s="25">
        <f t="shared" si="126"/>
        <v>106.5760739649853</v>
      </c>
      <c r="G1184" s="23">
        <f>'Emissions Factors'!$AB$39/1000</f>
        <v>0.49266147344102867</v>
      </c>
      <c r="H1184" s="23">
        <f>'Emissions Factors'!$AE$39/1000</f>
        <v>0.32422903788805163</v>
      </c>
      <c r="I1184" s="26">
        <f t="shared" si="131"/>
        <v>52505.925633149716</v>
      </c>
      <c r="J1184" s="26">
        <f t="shared" si="132"/>
        <v>34555.057923553009</v>
      </c>
      <c r="K1184" s="23">
        <f t="shared" si="127"/>
        <v>28.968685970156098</v>
      </c>
      <c r="L1184" s="23">
        <f t="shared" si="127"/>
        <v>19.064793346600272</v>
      </c>
      <c r="M1184" s="26">
        <f>K1184*'Social Cost of Carbon'!$C$5</f>
        <v>2896.8685970156098</v>
      </c>
      <c r="N1184" s="26">
        <f>L1184*'Social Cost of Carbon'!$C$5</f>
        <v>1906.4793346600272</v>
      </c>
      <c r="O1184" s="23">
        <f t="shared" si="128"/>
        <v>0.71778820454987824</v>
      </c>
      <c r="P1184" s="23">
        <f t="shared" si="129"/>
        <v>0.47238883394533671</v>
      </c>
      <c r="Q1184" s="27"/>
    </row>
    <row r="1185" spans="1:17" x14ac:dyDescent="0.25">
      <c r="A1185" s="24">
        <f t="shared" si="130"/>
        <v>2019</v>
      </c>
      <c r="B1185" s="32">
        <v>43548</v>
      </c>
      <c r="C1185" s="28">
        <f>'Bitcoin Data'!C1185</f>
        <v>4022.1682129999999</v>
      </c>
      <c r="D1185" s="26">
        <f>'Bitcoin Data'!K1185</f>
        <v>1875</v>
      </c>
      <c r="E1185" s="25">
        <f>'Bitcoin Data'!J1185</f>
        <v>55887.971863193139</v>
      </c>
      <c r="F1185" s="25">
        <f t="shared" si="126"/>
        <v>104.78994724348713</v>
      </c>
      <c r="G1185" s="23">
        <f>'Emissions Factors'!$AB$39/1000</f>
        <v>0.49266147344102867</v>
      </c>
      <c r="H1185" s="23">
        <f>'Emissions Factors'!$AE$39/1000</f>
        <v>0.32422903788805163</v>
      </c>
      <c r="I1185" s="26">
        <f t="shared" si="131"/>
        <v>51625.969810784038</v>
      </c>
      <c r="J1185" s="26">
        <f t="shared" si="132"/>
        <v>33975.943775095526</v>
      </c>
      <c r="K1185" s="23">
        <f t="shared" si="127"/>
        <v>27.533850565751482</v>
      </c>
      <c r="L1185" s="23">
        <f t="shared" si="127"/>
        <v>18.120503346717612</v>
      </c>
      <c r="M1185" s="26">
        <f>K1185*'Social Cost of Carbon'!$C$5</f>
        <v>2753.3850565751482</v>
      </c>
      <c r="N1185" s="26">
        <f>L1185*'Social Cost of Carbon'!$C$5</f>
        <v>1812.0503346717612</v>
      </c>
      <c r="O1185" s="23">
        <f t="shared" si="128"/>
        <v>0.68455243807953292</v>
      </c>
      <c r="P1185" s="23">
        <f t="shared" si="129"/>
        <v>0.45051580110823208</v>
      </c>
      <c r="Q1185" s="27"/>
    </row>
    <row r="1186" spans="1:17" x14ac:dyDescent="0.25">
      <c r="A1186" s="24">
        <f t="shared" si="130"/>
        <v>2019</v>
      </c>
      <c r="B1186" s="32">
        <v>43549</v>
      </c>
      <c r="C1186" s="28">
        <f>'Bitcoin Data'!C1186</f>
        <v>3963.070557</v>
      </c>
      <c r="D1186" s="26">
        <f>'Bitcoin Data'!K1186</f>
        <v>1849.9486125385406</v>
      </c>
      <c r="E1186" s="25">
        <f>'Bitcoin Data'!J1186</f>
        <v>57206.745247200197</v>
      </c>
      <c r="F1186" s="25">
        <f t="shared" si="126"/>
        <v>105.82953899790375</v>
      </c>
      <c r="G1186" s="23">
        <f>'Emissions Factors'!$AB$39/1000</f>
        <v>0.49266147344102867</v>
      </c>
      <c r="H1186" s="23">
        <f>'Emissions Factors'!$AE$39/1000</f>
        <v>0.32422903788805163</v>
      </c>
      <c r="I1186" s="26">
        <f t="shared" si="131"/>
        <v>52138.136616292068</v>
      </c>
      <c r="J1186" s="26">
        <f t="shared" si="132"/>
        <v>34313.009609426372</v>
      </c>
      <c r="K1186" s="23">
        <f t="shared" si="127"/>
        <v>28.183559404251213</v>
      </c>
      <c r="L1186" s="23">
        <f t="shared" si="127"/>
        <v>18.548087972206591</v>
      </c>
      <c r="M1186" s="26">
        <f>K1186*'Social Cost of Carbon'!$C$5</f>
        <v>2818.3559404251214</v>
      </c>
      <c r="N1186" s="26">
        <f>L1186*'Social Cost of Carbon'!$C$5</f>
        <v>1854.8087972206592</v>
      </c>
      <c r="O1186" s="23">
        <f t="shared" si="128"/>
        <v>0.71115462111746641</v>
      </c>
      <c r="P1186" s="23">
        <f t="shared" si="129"/>
        <v>0.46802315793860827</v>
      </c>
      <c r="Q1186" s="27"/>
    </row>
    <row r="1187" spans="1:17" x14ac:dyDescent="0.25">
      <c r="A1187" s="24">
        <f t="shared" si="130"/>
        <v>2019</v>
      </c>
      <c r="B1187" s="32">
        <v>43550</v>
      </c>
      <c r="C1187" s="28">
        <f>'Bitcoin Data'!C1187</f>
        <v>3985.0808109999998</v>
      </c>
      <c r="D1187" s="26">
        <f>'Bitcoin Data'!K1187</f>
        <v>1675.0418760469011</v>
      </c>
      <c r="E1187" s="25">
        <f>'Bitcoin Data'!J1187</f>
        <v>62835.215499982616</v>
      </c>
      <c r="F1187" s="25">
        <f t="shared" si="126"/>
        <v>105.25161725290219</v>
      </c>
      <c r="G1187" s="23">
        <f>'Emissions Factors'!$AB$39/1000</f>
        <v>0.49266147344102867</v>
      </c>
      <c r="H1187" s="23">
        <f>'Emissions Factors'!$AE$39/1000</f>
        <v>0.32422903788805163</v>
      </c>
      <c r="I1187" s="26">
        <f t="shared" si="131"/>
        <v>51853.416837865989</v>
      </c>
      <c r="J1187" s="26">
        <f t="shared" si="132"/>
        <v>34125.630598069933</v>
      </c>
      <c r="K1187" s="23">
        <f t="shared" si="127"/>
        <v>30.956489852205998</v>
      </c>
      <c r="L1187" s="23">
        <f t="shared" si="127"/>
        <v>20.373001467047754</v>
      </c>
      <c r="M1187" s="26">
        <f>K1187*'Social Cost of Carbon'!$C$5</f>
        <v>3095.6489852205996</v>
      </c>
      <c r="N1187" s="26">
        <f>L1187*'Social Cost of Carbon'!$C$5</f>
        <v>2037.3001467047754</v>
      </c>
      <c r="O1187" s="23">
        <f t="shared" si="128"/>
        <v>0.7768095885723808</v>
      </c>
      <c r="P1187" s="23">
        <f t="shared" si="129"/>
        <v>0.51123182774141629</v>
      </c>
      <c r="Q1187" s="27"/>
    </row>
    <row r="1188" spans="1:17" x14ac:dyDescent="0.25">
      <c r="A1188" s="24">
        <f t="shared" si="130"/>
        <v>2019</v>
      </c>
      <c r="B1188" s="32">
        <v>43551</v>
      </c>
      <c r="C1188" s="28">
        <f>'Bitcoin Data'!C1188</f>
        <v>4087.0661620000001</v>
      </c>
      <c r="D1188" s="26">
        <f>'Bitcoin Data'!K1188</f>
        <v>1862.5827814569536</v>
      </c>
      <c r="E1188" s="25">
        <f>'Bitcoin Data'!J1188</f>
        <v>54771.507851524599</v>
      </c>
      <c r="F1188" s="25">
        <f t="shared" si="126"/>
        <v>102.01646743868406</v>
      </c>
      <c r="G1188" s="23">
        <f>'Emissions Factors'!$AB$39/1000</f>
        <v>0.49266147344102867</v>
      </c>
      <c r="H1188" s="23">
        <f>'Emissions Factors'!$AE$39/1000</f>
        <v>0.32422903788805163</v>
      </c>
      <c r="I1188" s="26">
        <f t="shared" si="131"/>
        <v>50259.583163590811</v>
      </c>
      <c r="J1188" s="26">
        <f t="shared" si="132"/>
        <v>33076.70108638228</v>
      </c>
      <c r="K1188" s="23">
        <f t="shared" si="127"/>
        <v>26.983811760718979</v>
      </c>
      <c r="L1188" s="23">
        <f t="shared" si="127"/>
        <v>17.758513294377689</v>
      </c>
      <c r="M1188" s="26">
        <f>K1188*'Social Cost of Carbon'!$C$5</f>
        <v>2698.3811760718977</v>
      </c>
      <c r="N1188" s="26">
        <f>L1188*'Social Cost of Carbon'!$C$5</f>
        <v>1775.851329437769</v>
      </c>
      <c r="O1188" s="23">
        <f t="shared" si="128"/>
        <v>0.66022449089775648</v>
      </c>
      <c r="P1188" s="23">
        <f t="shared" si="129"/>
        <v>0.43450515823525565</v>
      </c>
      <c r="Q1188" s="27"/>
    </row>
    <row r="1189" spans="1:17" x14ac:dyDescent="0.25">
      <c r="A1189" s="24">
        <f t="shared" si="130"/>
        <v>2019</v>
      </c>
      <c r="B1189" s="32">
        <v>43552</v>
      </c>
      <c r="C1189" s="28">
        <f>'Bitcoin Data'!C1189</f>
        <v>4069.1071780000002</v>
      </c>
      <c r="D1189" s="26">
        <f>'Bitcoin Data'!K1189</f>
        <v>1825.0025347257426</v>
      </c>
      <c r="E1189" s="25">
        <f>'Bitcoin Data'!J1189</f>
        <v>55639.31884769423</v>
      </c>
      <c r="F1189" s="25">
        <f t="shared" si="126"/>
        <v>101.54189792745575</v>
      </c>
      <c r="G1189" s="23">
        <f>'Emissions Factors'!$AB$39/1000</f>
        <v>0.49266147344102867</v>
      </c>
      <c r="H1189" s="23">
        <f>'Emissions Factors'!$AE$39/1000</f>
        <v>0.32422903788805163</v>
      </c>
      <c r="I1189" s="26">
        <f t="shared" si="131"/>
        <v>50025.781048938887</v>
      </c>
      <c r="J1189" s="26">
        <f t="shared" si="132"/>
        <v>32922.831870345726</v>
      </c>
      <c r="K1189" s="23">
        <f t="shared" si="127"/>
        <v>27.411348804760237</v>
      </c>
      <c r="L1189" s="23">
        <f t="shared" si="127"/>
        <v>18.039882818734437</v>
      </c>
      <c r="M1189" s="26">
        <f>K1189*'Social Cost of Carbon'!$C$5</f>
        <v>2741.1348804760237</v>
      </c>
      <c r="N1189" s="26">
        <f>L1189*'Social Cost of Carbon'!$C$5</f>
        <v>1803.9882818734436</v>
      </c>
      <c r="O1189" s="23">
        <f t="shared" si="128"/>
        <v>0.67364528889684205</v>
      </c>
      <c r="P1189" s="23">
        <f t="shared" si="129"/>
        <v>0.44333761755573092</v>
      </c>
      <c r="Q1189" s="27"/>
    </row>
    <row r="1190" spans="1:17" x14ac:dyDescent="0.25">
      <c r="A1190" s="24">
        <f t="shared" si="130"/>
        <v>2019</v>
      </c>
      <c r="B1190" s="32">
        <v>43553</v>
      </c>
      <c r="C1190" s="28">
        <f>'Bitcoin Data'!C1190</f>
        <v>4098.3745120000003</v>
      </c>
      <c r="D1190" s="26">
        <f>'Bitcoin Data'!K1190</f>
        <v>1837.4846876276031</v>
      </c>
      <c r="E1190" s="25">
        <f>'Bitcoin Data'!J1190</f>
        <v>55777.329543133121</v>
      </c>
      <c r="F1190" s="25">
        <f t="shared" si="126"/>
        <v>102.48998895226585</v>
      </c>
      <c r="G1190" s="23">
        <f>'Emissions Factors'!$AB$39/1000</f>
        <v>0.49266147344102867</v>
      </c>
      <c r="H1190" s="23">
        <f>'Emissions Factors'!$AE$39/1000</f>
        <v>0.32422903788805163</v>
      </c>
      <c r="I1190" s="26">
        <f t="shared" si="131"/>
        <v>50492.868970178046</v>
      </c>
      <c r="J1190" s="26">
        <f t="shared" si="132"/>
        <v>33230.230511150199</v>
      </c>
      <c r="K1190" s="23">
        <f t="shared" si="127"/>
        <v>27.479341357325783</v>
      </c>
      <c r="L1190" s="23">
        <f t="shared" si="127"/>
        <v>18.084629893734849</v>
      </c>
      <c r="M1190" s="26">
        <f>K1190*'Social Cost of Carbon'!$C$5</f>
        <v>2747.9341357325784</v>
      </c>
      <c r="N1190" s="26">
        <f>L1190*'Social Cost of Carbon'!$C$5</f>
        <v>1808.462989373485</v>
      </c>
      <c r="O1190" s="23">
        <f t="shared" si="128"/>
        <v>0.67049366222795259</v>
      </c>
      <c r="P1190" s="23">
        <f t="shared" si="129"/>
        <v>0.44126347752708378</v>
      </c>
      <c r="Q1190" s="27"/>
    </row>
    <row r="1191" spans="1:17" x14ac:dyDescent="0.25">
      <c r="A1191" s="24">
        <f t="shared" si="130"/>
        <v>2019</v>
      </c>
      <c r="B1191" s="32">
        <v>43554</v>
      </c>
      <c r="C1191" s="28">
        <f>'Bitcoin Data'!C1191</f>
        <v>4106.6601559999999</v>
      </c>
      <c r="D1191" s="26">
        <f>'Bitcoin Data'!K1191</f>
        <v>1737.4517374517375</v>
      </c>
      <c r="E1191" s="25">
        <f>'Bitcoin Data'!J1191</f>
        <v>58599.810468151751</v>
      </c>
      <c r="F1191" s="25">
        <f t="shared" si="126"/>
        <v>101.81434251223277</v>
      </c>
      <c r="G1191" s="23">
        <f>'Emissions Factors'!$AB$39/1000</f>
        <v>0.49266147344102867</v>
      </c>
      <c r="H1191" s="23">
        <f>'Emissions Factors'!$AE$39/1000</f>
        <v>0.32422903788805163</v>
      </c>
      <c r="I1191" s="26">
        <f t="shared" si="131"/>
        <v>50160.00399950616</v>
      </c>
      <c r="J1191" s="26">
        <f t="shared" si="132"/>
        <v>33011.166315945789</v>
      </c>
      <c r="K1191" s="23">
        <f t="shared" si="127"/>
        <v>28.869868968604656</v>
      </c>
      <c r="L1191" s="23">
        <f t="shared" si="127"/>
        <v>18.99976016851102</v>
      </c>
      <c r="M1191" s="26">
        <f>K1191*'Social Cost of Carbon'!$C$5</f>
        <v>2886.9868968604655</v>
      </c>
      <c r="N1191" s="26">
        <f>L1191*'Social Cost of Carbon'!$C$5</f>
        <v>1899.976016851102</v>
      </c>
      <c r="O1191" s="23">
        <f t="shared" si="128"/>
        <v>0.70300117058443679</v>
      </c>
      <c r="P1191" s="23">
        <f t="shared" si="129"/>
        <v>0.46265723110181367</v>
      </c>
      <c r="Q1191" s="27"/>
    </row>
    <row r="1192" spans="1:17" x14ac:dyDescent="0.25">
      <c r="A1192" s="24">
        <f t="shared" si="130"/>
        <v>2019</v>
      </c>
      <c r="B1192" s="32">
        <v>43555</v>
      </c>
      <c r="C1192" s="28">
        <f>'Bitcoin Data'!C1192</f>
        <v>4105.404297</v>
      </c>
      <c r="D1192" s="26">
        <f>'Bitcoin Data'!K1192</f>
        <v>1737.4517374517375</v>
      </c>
      <c r="E1192" s="25">
        <f>'Bitcoin Data'!J1192</f>
        <v>58629.400729465655</v>
      </c>
      <c r="F1192" s="25">
        <f t="shared" si="126"/>
        <v>101.86575416316427</v>
      </c>
      <c r="G1192" s="23">
        <f>'Emissions Factors'!$AB$39/1000</f>
        <v>0.49266147344102867</v>
      </c>
      <c r="H1192" s="23">
        <f>'Emissions Factors'!$AE$39/1000</f>
        <v>0.32422903788805163</v>
      </c>
      <c r="I1192" s="26">
        <f t="shared" si="131"/>
        <v>50185.332539206109</v>
      </c>
      <c r="J1192" s="26">
        <f t="shared" si="132"/>
        <v>33027.835466063545</v>
      </c>
      <c r="K1192" s="23">
        <f t="shared" si="127"/>
        <v>28.884446950343069</v>
      </c>
      <c r="L1192" s="23">
        <f t="shared" si="127"/>
        <v>19.009354190467683</v>
      </c>
      <c r="M1192" s="26">
        <f>K1192*'Social Cost of Carbon'!$C$5</f>
        <v>2888.4446950343067</v>
      </c>
      <c r="N1192" s="26">
        <f>L1192*'Social Cost of Carbon'!$C$5</f>
        <v>1900.9354190467682</v>
      </c>
      <c r="O1192" s="23">
        <f t="shared" si="128"/>
        <v>0.70357131382773208</v>
      </c>
      <c r="P1192" s="23">
        <f t="shared" si="129"/>
        <v>0.46303245223274736</v>
      </c>
      <c r="Q1192" s="27"/>
    </row>
    <row r="1193" spans="1:17" x14ac:dyDescent="0.25">
      <c r="A1193" s="24">
        <f t="shared" si="130"/>
        <v>2019</v>
      </c>
      <c r="B1193" s="32">
        <v>43556</v>
      </c>
      <c r="C1193" s="28">
        <f>'Bitcoin Data'!C1193</f>
        <v>4158.1831050000001</v>
      </c>
      <c r="D1193" s="26">
        <f>'Bitcoin Data'!K1193</f>
        <v>1700.0377786173026</v>
      </c>
      <c r="E1193" s="25">
        <f>'Bitcoin Data'!J1193</f>
        <v>59251.440691701544</v>
      </c>
      <c r="F1193" s="25">
        <f t="shared" si="126"/>
        <v>100.72968761339514</v>
      </c>
      <c r="G1193" s="23">
        <f>'Emissions Factors'!$AB$39/1000</f>
        <v>0.49266147344102867</v>
      </c>
      <c r="H1193" s="23">
        <f>'Emissions Factors'!$AE$39/1000</f>
        <v>0.32422903788805163</v>
      </c>
      <c r="I1193" s="26">
        <f t="shared" si="131"/>
        <v>49625.636318869787</v>
      </c>
      <c r="J1193" s="26">
        <f t="shared" si="132"/>
        <v>32659.489701655097</v>
      </c>
      <c r="K1193" s="23">
        <f t="shared" si="127"/>
        <v>29.190902074677407</v>
      </c>
      <c r="L1193" s="23">
        <f t="shared" si="127"/>
        <v>19.211037608951344</v>
      </c>
      <c r="M1193" s="26">
        <f>K1193*'Social Cost of Carbon'!$C$5</f>
        <v>2919.0902074677406</v>
      </c>
      <c r="N1193" s="26">
        <f>L1193*'Social Cost of Carbon'!$C$5</f>
        <v>1921.1037608951344</v>
      </c>
      <c r="O1193" s="23">
        <f t="shared" si="128"/>
        <v>0.70201098262308015</v>
      </c>
      <c r="P1193" s="23">
        <f t="shared" si="129"/>
        <v>0.46200557127585518</v>
      </c>
      <c r="Q1193" s="27"/>
    </row>
    <row r="1194" spans="1:17" x14ac:dyDescent="0.25">
      <c r="A1194" s="24">
        <f t="shared" si="130"/>
        <v>2019</v>
      </c>
      <c r="B1194" s="32">
        <v>43557</v>
      </c>
      <c r="C1194" s="28">
        <f>'Bitcoin Data'!C1194</f>
        <v>4879.8779299999997</v>
      </c>
      <c r="D1194" s="26">
        <f>'Bitcoin Data'!K1194</f>
        <v>1962.4945486262536</v>
      </c>
      <c r="E1194" s="25">
        <f>'Bitcoin Data'!J1194</f>
        <v>50685.437633592483</v>
      </c>
      <c r="F1194" s="25">
        <f t="shared" si="126"/>
        <v>99.469895050661208</v>
      </c>
      <c r="G1194" s="23">
        <f>'Emissions Factors'!$AB$39/1000</f>
        <v>0.49266147344102867</v>
      </c>
      <c r="H1194" s="23">
        <f>'Emissions Factors'!$AE$39/1000</f>
        <v>0.32422903788805163</v>
      </c>
      <c r="I1194" s="26">
        <f t="shared" si="131"/>
        <v>49004.98505868324</v>
      </c>
      <c r="J1194" s="26">
        <f t="shared" si="132"/>
        <v>32251.028371101347</v>
      </c>
      <c r="K1194" s="23">
        <f t="shared" si="127"/>
        <v>24.970762386569035</v>
      </c>
      <c r="L1194" s="23">
        <f t="shared" si="127"/>
        <v>16.433690678874537</v>
      </c>
      <c r="M1194" s="26">
        <f>K1194*'Social Cost of Carbon'!$C$5</f>
        <v>2497.0762386569036</v>
      </c>
      <c r="N1194" s="26">
        <f>L1194*'Social Cost of Carbon'!$C$5</f>
        <v>1643.3690678874536</v>
      </c>
      <c r="O1194" s="23">
        <f t="shared" si="128"/>
        <v>0.51170875060329712</v>
      </c>
      <c r="P1194" s="23">
        <f t="shared" si="129"/>
        <v>0.33676438047446278</v>
      </c>
      <c r="Q1194" s="27"/>
    </row>
    <row r="1195" spans="1:17" x14ac:dyDescent="0.25">
      <c r="A1195" s="24">
        <f t="shared" si="130"/>
        <v>2019</v>
      </c>
      <c r="B1195" s="32">
        <v>43558</v>
      </c>
      <c r="C1195" s="28">
        <f>'Bitcoin Data'!C1195</f>
        <v>4973.0219729999999</v>
      </c>
      <c r="D1195" s="26">
        <f>'Bitcoin Data'!K1195</f>
        <v>1774.9728823587418</v>
      </c>
      <c r="E1195" s="25">
        <f>'Bitcoin Data'!J1195</f>
        <v>57311.382863453036</v>
      </c>
      <c r="F1195" s="25">
        <f t="shared" si="126"/>
        <v>101.72615043310864</v>
      </c>
      <c r="G1195" s="23">
        <f>'Emissions Factors'!$AB$39/1000</f>
        <v>0.49266147344102867</v>
      </c>
      <c r="H1195" s="23">
        <f>'Emissions Factors'!$AE$39/1000</f>
        <v>0.32422903788805163</v>
      </c>
      <c r="I1195" s="26">
        <f t="shared" si="131"/>
        <v>50116.555159859039</v>
      </c>
      <c r="J1195" s="26">
        <f t="shared" si="132"/>
        <v>32982.571882982025</v>
      </c>
      <c r="K1195" s="23">
        <f t="shared" si="127"/>
        <v>28.235110326451693</v>
      </c>
      <c r="L1195" s="23">
        <f t="shared" si="127"/>
        <v>18.582014525851147</v>
      </c>
      <c r="M1195" s="26">
        <f>K1195*'Social Cost of Carbon'!$C$5</f>
        <v>2823.5110326451695</v>
      </c>
      <c r="N1195" s="26">
        <f>L1195*'Social Cost of Carbon'!$C$5</f>
        <v>1858.2014525851146</v>
      </c>
      <c r="O1195" s="23">
        <f t="shared" si="128"/>
        <v>0.56776564591406231</v>
      </c>
      <c r="P1195" s="23">
        <f t="shared" si="129"/>
        <v>0.3736563929686692</v>
      </c>
      <c r="Q1195" s="27"/>
    </row>
    <row r="1196" spans="1:17" x14ac:dyDescent="0.25">
      <c r="A1196" s="24">
        <f t="shared" si="130"/>
        <v>2019</v>
      </c>
      <c r="B1196" s="32">
        <v>43559</v>
      </c>
      <c r="C1196" s="28">
        <f>'Bitcoin Data'!C1196</f>
        <v>4922.798828</v>
      </c>
      <c r="D1196" s="26">
        <f>'Bitcoin Data'!K1196</f>
        <v>1749.9513902391602</v>
      </c>
      <c r="E1196" s="25">
        <f>'Bitcoin Data'!J1196</f>
        <v>57698.146203548175</v>
      </c>
      <c r="F1196" s="25">
        <f t="shared" si="126"/>
        <v>100.96895116312145</v>
      </c>
      <c r="G1196" s="23">
        <f>'Emissions Factors'!$AB$39/1000</f>
        <v>0.49266147344102867</v>
      </c>
      <c r="H1196" s="23">
        <f>'Emissions Factors'!$AE$39/1000</f>
        <v>0.32422903788805163</v>
      </c>
      <c r="I1196" s="26">
        <f t="shared" si="131"/>
        <v>49743.512251818676</v>
      </c>
      <c r="J1196" s="26">
        <f t="shared" si="132"/>
        <v>32737.065892184539</v>
      </c>
      <c r="K1196" s="23">
        <f t="shared" si="127"/>
        <v>28.425653723455941</v>
      </c>
      <c r="L1196" s="23">
        <f t="shared" si="127"/>
        <v>18.707414431500567</v>
      </c>
      <c r="M1196" s="26">
        <f>K1196*'Social Cost of Carbon'!$C$5</f>
        <v>2842.5653723455939</v>
      </c>
      <c r="N1196" s="26">
        <f>L1196*'Social Cost of Carbon'!$C$5</f>
        <v>1870.7414431500567</v>
      </c>
      <c r="O1196" s="23">
        <f t="shared" si="128"/>
        <v>0.57742870908670696</v>
      </c>
      <c r="P1196" s="23">
        <f t="shared" si="129"/>
        <v>0.38001582199735923</v>
      </c>
      <c r="Q1196" s="27"/>
    </row>
    <row r="1197" spans="1:17" x14ac:dyDescent="0.25">
      <c r="A1197" s="24">
        <f t="shared" si="130"/>
        <v>2019</v>
      </c>
      <c r="B1197" s="32">
        <v>43560</v>
      </c>
      <c r="C1197" s="28">
        <f>'Bitcoin Data'!C1197</f>
        <v>5036.6811520000001</v>
      </c>
      <c r="D1197" s="26">
        <f>'Bitcoin Data'!K1197</f>
        <v>1974.9835418038181</v>
      </c>
      <c r="E1197" s="25">
        <f>'Bitcoin Data'!J1197</f>
        <v>50791.739063121313</v>
      </c>
      <c r="F1197" s="25">
        <f t="shared" si="126"/>
        <v>100.31284870925867</v>
      </c>
      <c r="G1197" s="23">
        <f>'Emissions Factors'!$AB$39/1000</f>
        <v>0.49266147344102867</v>
      </c>
      <c r="H1197" s="23">
        <f>'Emissions Factors'!$AE$39/1000</f>
        <v>0.32422903788805163</v>
      </c>
      <c r="I1197" s="26">
        <f t="shared" si="131"/>
        <v>49420.275850170372</v>
      </c>
      <c r="J1197" s="26">
        <f t="shared" si="132"/>
        <v>32524.33842481262</v>
      </c>
      <c r="K1197" s="23">
        <f t="shared" si="127"/>
        <v>25.0231330054696</v>
      </c>
      <c r="L1197" s="23">
        <f t="shared" si="127"/>
        <v>16.468156689096791</v>
      </c>
      <c r="M1197" s="26">
        <f>K1197*'Social Cost of Carbon'!$C$5</f>
        <v>2502.3133005469599</v>
      </c>
      <c r="N1197" s="26">
        <f>L1197*'Social Cost of Carbon'!$C$5</f>
        <v>1646.8156689096791</v>
      </c>
      <c r="O1197" s="23">
        <f t="shared" si="128"/>
        <v>0.49681788960441226</v>
      </c>
      <c r="P1197" s="23">
        <f t="shared" si="129"/>
        <v>0.32696444726419699</v>
      </c>
      <c r="Q1197" s="27"/>
    </row>
    <row r="1198" spans="1:17" x14ac:dyDescent="0.25">
      <c r="A1198" s="24">
        <f t="shared" si="130"/>
        <v>2019</v>
      </c>
      <c r="B1198" s="32">
        <v>43561</v>
      </c>
      <c r="C1198" s="28">
        <f>'Bitcoin Data'!C1198</f>
        <v>5059.8173829999996</v>
      </c>
      <c r="D1198" s="26">
        <f>'Bitcoin Data'!K1198</f>
        <v>1737.4517374517375</v>
      </c>
      <c r="E1198" s="25">
        <f>'Bitcoin Data'!J1198</f>
        <v>58339.361177785322</v>
      </c>
      <c r="F1198" s="25">
        <f t="shared" si="126"/>
        <v>101.36182444016755</v>
      </c>
      <c r="G1198" s="23">
        <f>'Emissions Factors'!$AB$39/1000</f>
        <v>0.49266147344102867</v>
      </c>
      <c r="H1198" s="23">
        <f>'Emissions Factors'!$AE$39/1000</f>
        <v>0.32422903788805163</v>
      </c>
      <c r="I1198" s="26">
        <f t="shared" si="131"/>
        <v>49937.065779363824</v>
      </c>
      <c r="J1198" s="26">
        <f t="shared" si="132"/>
        <v>32864.446816813121</v>
      </c>
      <c r="K1198" s="23">
        <f t="shared" si="127"/>
        <v>28.741555637456063</v>
      </c>
      <c r="L1198" s="23">
        <f t="shared" si="127"/>
        <v>18.915314945676883</v>
      </c>
      <c r="M1198" s="26">
        <f>K1198*'Social Cost of Carbon'!$C$5</f>
        <v>2874.1555637456063</v>
      </c>
      <c r="N1198" s="26">
        <f>L1198*'Social Cost of Carbon'!$C$5</f>
        <v>1891.5314945676882</v>
      </c>
      <c r="O1198" s="23">
        <f t="shared" si="128"/>
        <v>0.56803543412499602</v>
      </c>
      <c r="P1198" s="23">
        <f t="shared" si="129"/>
        <v>0.37383394525716784</v>
      </c>
      <c r="Q1198" s="27"/>
    </row>
    <row r="1199" spans="1:17" x14ac:dyDescent="0.25">
      <c r="A1199" s="24">
        <f t="shared" si="130"/>
        <v>2019</v>
      </c>
      <c r="B1199" s="32">
        <v>43562</v>
      </c>
      <c r="C1199" s="28">
        <f>'Bitcoin Data'!C1199</f>
        <v>5198.8969729999999</v>
      </c>
      <c r="D1199" s="26">
        <f>'Bitcoin Data'!K1199</f>
        <v>1762.4596103005974</v>
      </c>
      <c r="E1199" s="25">
        <f>'Bitcoin Data'!J1199</f>
        <v>57481.054224478925</v>
      </c>
      <c r="F1199" s="25">
        <f t="shared" si="126"/>
        <v>101.30803642814264</v>
      </c>
      <c r="G1199" s="23">
        <f>'Emissions Factors'!$AB$39/1000</f>
        <v>0.49266147344102867</v>
      </c>
      <c r="H1199" s="23">
        <f>'Emissions Factors'!$AE$39/1000</f>
        <v>0.32422903788805163</v>
      </c>
      <c r="I1199" s="26">
        <f t="shared" si="131"/>
        <v>49910.566498106164</v>
      </c>
      <c r="J1199" s="26">
        <f t="shared" si="132"/>
        <v>32847.007181424371</v>
      </c>
      <c r="K1199" s="23">
        <f t="shared" si="127"/>
        <v>28.318700869175451</v>
      </c>
      <c r="L1199" s="23">
        <f t="shared" si="127"/>
        <v>18.637026907993729</v>
      </c>
      <c r="M1199" s="26">
        <f>K1199*'Social Cost of Carbon'!$C$5</f>
        <v>2831.870086917545</v>
      </c>
      <c r="N1199" s="26">
        <f>L1199*'Social Cost of Carbon'!$C$5</f>
        <v>1863.7026907993729</v>
      </c>
      <c r="O1199" s="23">
        <f t="shared" si="128"/>
        <v>0.54470594466953381</v>
      </c>
      <c r="P1199" s="23">
        <f t="shared" si="129"/>
        <v>0.35848040468552156</v>
      </c>
      <c r="Q1199" s="27"/>
    </row>
    <row r="1200" spans="1:17" x14ac:dyDescent="0.25">
      <c r="A1200" s="24">
        <f t="shared" si="130"/>
        <v>2019</v>
      </c>
      <c r="B1200" s="32">
        <v>43563</v>
      </c>
      <c r="C1200" s="28">
        <f>'Bitcoin Data'!C1200</f>
        <v>5289.7709960000002</v>
      </c>
      <c r="D1200" s="26">
        <f>'Bitcoin Data'!K1200</f>
        <v>1849.9486125385406</v>
      </c>
      <c r="E1200" s="25">
        <f>'Bitcoin Data'!J1200</f>
        <v>54857.949361789309</v>
      </c>
      <c r="F1200" s="25">
        <f t="shared" si="126"/>
        <v>101.48438730855166</v>
      </c>
      <c r="G1200" s="23">
        <f>'Emissions Factors'!$AB$39/1000</f>
        <v>0.49266147344102867</v>
      </c>
      <c r="H1200" s="23">
        <f>'Emissions Factors'!$AE$39/1000</f>
        <v>0.32422903788805163</v>
      </c>
      <c r="I1200" s="26">
        <f t="shared" si="131"/>
        <v>49997.447782691088</v>
      </c>
      <c r="J1200" s="26">
        <f t="shared" si="132"/>
        <v>32904.185257710102</v>
      </c>
      <c r="K1200" s="23">
        <f t="shared" si="127"/>
        <v>27.026398162532459</v>
      </c>
      <c r="L1200" s="23">
        <f t="shared" si="127"/>
        <v>17.786540142084402</v>
      </c>
      <c r="M1200" s="26">
        <f>K1200*'Social Cost of Carbon'!$C$5</f>
        <v>2702.639816253246</v>
      </c>
      <c r="N1200" s="26">
        <f>L1200*'Social Cost of Carbon'!$C$5</f>
        <v>1778.6540142084402</v>
      </c>
      <c r="O1200" s="23">
        <f t="shared" si="128"/>
        <v>0.51091811314647051</v>
      </c>
      <c r="P1200" s="23">
        <f t="shared" si="129"/>
        <v>0.33624404828742421</v>
      </c>
      <c r="Q1200" s="27"/>
    </row>
    <row r="1201" spans="1:17" x14ac:dyDescent="0.25">
      <c r="A1201" s="24">
        <f t="shared" si="130"/>
        <v>2019</v>
      </c>
      <c r="B1201" s="32">
        <v>43564</v>
      </c>
      <c r="C1201" s="28">
        <f>'Bitcoin Data'!C1201</f>
        <v>5204.9584960000002</v>
      </c>
      <c r="D1201" s="26">
        <f>'Bitcoin Data'!K1201</f>
        <v>1650.0137501145844</v>
      </c>
      <c r="E1201" s="25">
        <f>'Bitcoin Data'!J1201</f>
        <v>62219.485152804016</v>
      </c>
      <c r="F1201" s="25">
        <f t="shared" si="126"/>
        <v>102.66300602717686</v>
      </c>
      <c r="G1201" s="23">
        <f>'Emissions Factors'!$AB$39/1000</f>
        <v>0.49266147344102867</v>
      </c>
      <c r="H1201" s="23">
        <f>'Emissions Factors'!$AE$39/1000</f>
        <v>0.32422903788805163</v>
      </c>
      <c r="I1201" s="26">
        <f t="shared" si="131"/>
        <v>50578.107817234166</v>
      </c>
      <c r="J1201" s="26">
        <f t="shared" si="132"/>
        <v>33286.3276708868</v>
      </c>
      <c r="K1201" s="23">
        <f t="shared" si="127"/>
        <v>30.653143232122634</v>
      </c>
      <c r="L1201" s="23">
        <f t="shared" si="127"/>
        <v>20.173363808983559</v>
      </c>
      <c r="M1201" s="26">
        <f>K1201*'Social Cost of Carbon'!$C$5</f>
        <v>3065.3143232122634</v>
      </c>
      <c r="N1201" s="26">
        <f>L1201*'Social Cost of Carbon'!$C$5</f>
        <v>2017.3363808983559</v>
      </c>
      <c r="O1201" s="23">
        <f t="shared" si="128"/>
        <v>0.58892195308914586</v>
      </c>
      <c r="P1201" s="23">
        <f t="shared" si="129"/>
        <v>0.38757972468919294</v>
      </c>
      <c r="Q1201" s="27"/>
    </row>
    <row r="1202" spans="1:17" x14ac:dyDescent="0.25">
      <c r="A1202" s="24">
        <f t="shared" si="130"/>
        <v>2019</v>
      </c>
      <c r="B1202" s="32">
        <v>43565</v>
      </c>
      <c r="C1202" s="28">
        <f>'Bitcoin Data'!C1202</f>
        <v>5324.5517579999996</v>
      </c>
      <c r="D1202" s="26">
        <f>'Bitcoin Data'!K1202</f>
        <v>1849.9486125385406</v>
      </c>
      <c r="E1202" s="25">
        <f>'Bitcoin Data'!J1202</f>
        <v>54128.669839762479</v>
      </c>
      <c r="F1202" s="25">
        <f t="shared" si="126"/>
        <v>100.13525766862534</v>
      </c>
      <c r="G1202" s="23">
        <f>'Emissions Factors'!$AB$39/1000</f>
        <v>0.49266147344102867</v>
      </c>
      <c r="H1202" s="23">
        <f>'Emissions Factors'!$AE$39/1000</f>
        <v>0.32422903788805163</v>
      </c>
      <c r="I1202" s="26">
        <f t="shared" si="131"/>
        <v>49332.783586422025</v>
      </c>
      <c r="J1202" s="26">
        <f t="shared" si="132"/>
        <v>32466.758252570537</v>
      </c>
      <c r="K1202" s="23">
        <f t="shared" si="127"/>
        <v>26.667110238660353</v>
      </c>
      <c r="L1202" s="23">
        <f t="shared" si="127"/>
        <v>17.550086544306186</v>
      </c>
      <c r="M1202" s="26">
        <f>K1202*'Social Cost of Carbon'!$C$5</f>
        <v>2666.7110238660352</v>
      </c>
      <c r="N1202" s="26">
        <f>L1202*'Social Cost of Carbon'!$C$5</f>
        <v>1755.0086544306187</v>
      </c>
      <c r="O1202" s="23">
        <f t="shared" si="128"/>
        <v>0.50083296117074494</v>
      </c>
      <c r="P1202" s="23">
        <f t="shared" si="129"/>
        <v>0.32960683531599899</v>
      </c>
      <c r="Q1202" s="27"/>
    </row>
    <row r="1203" spans="1:17" x14ac:dyDescent="0.25">
      <c r="A1203" s="24">
        <f t="shared" si="130"/>
        <v>2019</v>
      </c>
      <c r="B1203" s="32">
        <v>43566</v>
      </c>
      <c r="C1203" s="28">
        <f>'Bitcoin Data'!C1203</f>
        <v>5064.4877930000002</v>
      </c>
      <c r="D1203" s="26">
        <f>'Bitcoin Data'!K1203</f>
        <v>1962.4945486262536</v>
      </c>
      <c r="E1203" s="25">
        <f>'Bitcoin Data'!J1203</f>
        <v>51319.040148280372</v>
      </c>
      <c r="F1203" s="25">
        <f t="shared" si="126"/>
        <v>100.71333653173208</v>
      </c>
      <c r="G1203" s="23">
        <f>'Emissions Factors'!$AB$39/1000</f>
        <v>0.49266147344102867</v>
      </c>
      <c r="H1203" s="23">
        <f>'Emissions Factors'!$AE$39/1000</f>
        <v>0.32422903788805163</v>
      </c>
      <c r="I1203" s="26">
        <f t="shared" si="131"/>
        <v>49617.58077088531</v>
      </c>
      <c r="J1203" s="26">
        <f t="shared" si="132"/>
        <v>32654.188206179057</v>
      </c>
      <c r="K1203" s="23">
        <f t="shared" si="127"/>
        <v>25.282913935031115</v>
      </c>
      <c r="L1203" s="23">
        <f t="shared" si="127"/>
        <v>16.63912301261524</v>
      </c>
      <c r="M1203" s="26">
        <f>K1203*'Social Cost of Carbon'!$C$5</f>
        <v>2528.2913935031115</v>
      </c>
      <c r="N1203" s="26">
        <f>L1203*'Social Cost of Carbon'!$C$5</f>
        <v>1663.9123012615239</v>
      </c>
      <c r="O1203" s="23">
        <f t="shared" si="128"/>
        <v>0.49921956510540877</v>
      </c>
      <c r="P1203" s="23">
        <f t="shared" si="129"/>
        <v>0.32854503145635755</v>
      </c>
      <c r="Q1203" s="27"/>
    </row>
    <row r="1204" spans="1:17" x14ac:dyDescent="0.25">
      <c r="A1204" s="24">
        <f t="shared" si="130"/>
        <v>2019</v>
      </c>
      <c r="B1204" s="32">
        <v>43567</v>
      </c>
      <c r="C1204" s="28">
        <f>'Bitcoin Data'!C1204</f>
        <v>5089.5390630000002</v>
      </c>
      <c r="D1204" s="26">
        <f>'Bitcoin Data'!K1204</f>
        <v>1887.5838926174499</v>
      </c>
      <c r="E1204" s="25">
        <f>'Bitcoin Data'!J1204</f>
        <v>54245.00897727807</v>
      </c>
      <c r="F1204" s="25">
        <f t="shared" si="126"/>
        <v>102.39200520039905</v>
      </c>
      <c r="G1204" s="23">
        <f>'Emissions Factors'!$AB$39/1000</f>
        <v>0.49266147344102867</v>
      </c>
      <c r="H1204" s="23">
        <f>'Emissions Factors'!$AE$39/1000</f>
        <v>0.32422903788805163</v>
      </c>
      <c r="I1204" s="26">
        <f t="shared" si="131"/>
        <v>50444.596150610065</v>
      </c>
      <c r="J1204" s="26">
        <f t="shared" si="132"/>
        <v>33198.461333553765</v>
      </c>
      <c r="K1204" s="23">
        <f t="shared" si="127"/>
        <v>26.724426049567644</v>
      </c>
      <c r="L1204" s="23">
        <f t="shared" si="127"/>
        <v>17.587807070931589</v>
      </c>
      <c r="M1204" s="26">
        <f>K1204*'Social Cost of Carbon'!$C$5</f>
        <v>2672.4426049567642</v>
      </c>
      <c r="N1204" s="26">
        <f>L1204*'Social Cost of Carbon'!$C$5</f>
        <v>1758.780707093159</v>
      </c>
      <c r="O1204" s="23">
        <f t="shared" si="128"/>
        <v>0.52508539022421963</v>
      </c>
      <c r="P1204" s="23">
        <f t="shared" si="129"/>
        <v>0.34556777840240321</v>
      </c>
      <c r="Q1204" s="27"/>
    </row>
    <row r="1205" spans="1:17" x14ac:dyDescent="0.25">
      <c r="A1205" s="24">
        <f t="shared" si="130"/>
        <v>2019</v>
      </c>
      <c r="B1205" s="32">
        <v>43568</v>
      </c>
      <c r="C1205" s="28">
        <f>'Bitcoin Data'!C1205</f>
        <v>5096.5864259999998</v>
      </c>
      <c r="D1205" s="26">
        <f>'Bitcoin Data'!K1205</f>
        <v>1687.4472672728978</v>
      </c>
      <c r="E1205" s="25">
        <f>'Bitcoin Data'!J1205</f>
        <v>60250.988015667841</v>
      </c>
      <c r="F1205" s="25">
        <f t="shared" si="126"/>
        <v>101.67036507753082</v>
      </c>
      <c r="G1205" s="23">
        <f>'Emissions Factors'!$AB$39/1000</f>
        <v>0.49266147344102867</v>
      </c>
      <c r="H1205" s="23">
        <f>'Emissions Factors'!$AE$39/1000</f>
        <v>0.32422903788805163</v>
      </c>
      <c r="I1205" s="26">
        <f t="shared" si="131"/>
        <v>50089.071864383644</v>
      </c>
      <c r="J1205" s="26">
        <f t="shared" si="132"/>
        <v>32964.484650814782</v>
      </c>
      <c r="K1205" s="23">
        <f t="shared" si="127"/>
        <v>29.683340532076681</v>
      </c>
      <c r="L1205" s="23">
        <f t="shared" si="127"/>
        <v>19.535119876124515</v>
      </c>
      <c r="M1205" s="26">
        <f>K1205*'Social Cost of Carbon'!$C$5</f>
        <v>2968.3340532076681</v>
      </c>
      <c r="N1205" s="26">
        <f>L1205*'Social Cost of Carbon'!$C$5</f>
        <v>1953.5119876124515</v>
      </c>
      <c r="O1205" s="23">
        <f t="shared" si="128"/>
        <v>0.58241611249146086</v>
      </c>
      <c r="P1205" s="23">
        <f t="shared" si="129"/>
        <v>0.38329811845173478</v>
      </c>
      <c r="Q1205" s="27"/>
    </row>
    <row r="1206" spans="1:17" x14ac:dyDescent="0.25">
      <c r="A1206" s="24">
        <f t="shared" si="130"/>
        <v>2019</v>
      </c>
      <c r="B1206" s="32">
        <v>43569</v>
      </c>
      <c r="C1206" s="28">
        <f>'Bitcoin Data'!C1206</f>
        <v>5167.7221680000002</v>
      </c>
      <c r="D1206" s="26">
        <f>'Bitcoin Data'!K1206</f>
        <v>1525.0360077946284</v>
      </c>
      <c r="E1206" s="25">
        <f>'Bitcoin Data'!J1206</f>
        <v>66388.509096997412</v>
      </c>
      <c r="F1206" s="25">
        <f t="shared" si="126"/>
        <v>101.24486687672231</v>
      </c>
      <c r="G1206" s="23">
        <f>'Emissions Factors'!$AB$39/1000</f>
        <v>0.49266147344102867</v>
      </c>
      <c r="H1206" s="23">
        <f>'Emissions Factors'!$AE$39/1000</f>
        <v>0.32422903788805163</v>
      </c>
      <c r="I1206" s="26">
        <f t="shared" si="131"/>
        <v>49879.445293826815</v>
      </c>
      <c r="J1206" s="26">
        <f t="shared" si="132"/>
        <v>32826.525778543539</v>
      </c>
      <c r="K1206" s="23">
        <f t="shared" si="127"/>
        <v>32.70706071127988</v>
      </c>
      <c r="L1206" s="23">
        <f t="shared" si="127"/>
        <v>21.525082431341634</v>
      </c>
      <c r="M1206" s="26">
        <f>K1206*'Social Cost of Carbon'!$C$5</f>
        <v>3270.7060711279878</v>
      </c>
      <c r="N1206" s="26">
        <f>L1206*'Social Cost of Carbon'!$C$5</f>
        <v>2152.5082431341634</v>
      </c>
      <c r="O1206" s="23">
        <f t="shared" si="128"/>
        <v>0.63291058706312164</v>
      </c>
      <c r="P1206" s="23">
        <f t="shared" si="129"/>
        <v>0.41652940563699503</v>
      </c>
      <c r="Q1206" s="27"/>
    </row>
    <row r="1207" spans="1:17" x14ac:dyDescent="0.25">
      <c r="A1207" s="24">
        <f t="shared" si="130"/>
        <v>2019</v>
      </c>
      <c r="B1207" s="32">
        <v>43570</v>
      </c>
      <c r="C1207" s="28">
        <f>'Bitcoin Data'!C1207</f>
        <v>5067.1083980000003</v>
      </c>
      <c r="D1207" s="26">
        <f>'Bitcoin Data'!K1207</f>
        <v>1812.5062934246303</v>
      </c>
      <c r="E1207" s="25">
        <f>'Bitcoin Data'!J1207</f>
        <v>54780.870102160559</v>
      </c>
      <c r="F1207" s="25">
        <f t="shared" si="126"/>
        <v>99.290671819443176</v>
      </c>
      <c r="G1207" s="23">
        <f>'Emissions Factors'!$AB$39/1000</f>
        <v>0.49266147344102867</v>
      </c>
      <c r="H1207" s="23">
        <f>'Emissions Factors'!$AE$39/1000</f>
        <v>0.32422903788805163</v>
      </c>
      <c r="I1207" s="26">
        <f t="shared" si="131"/>
        <v>48916.688677516497</v>
      </c>
      <c r="J1207" s="26">
        <f t="shared" si="132"/>
        <v>32192.918995276345</v>
      </c>
      <c r="K1207" s="23">
        <f t="shared" si="127"/>
        <v>26.988424180912016</v>
      </c>
      <c r="L1207" s="23">
        <f t="shared" si="127"/>
        <v>17.761548807893849</v>
      </c>
      <c r="M1207" s="26">
        <f>K1207*'Social Cost of Carbon'!$C$5</f>
        <v>2698.8424180912016</v>
      </c>
      <c r="N1207" s="26">
        <f>L1207*'Social Cost of Carbon'!$C$5</f>
        <v>1776.1548807893848</v>
      </c>
      <c r="O1207" s="23">
        <f t="shared" si="128"/>
        <v>0.53261983089930365</v>
      </c>
      <c r="P1207" s="23">
        <f t="shared" si="129"/>
        <v>0.35052632414385243</v>
      </c>
      <c r="Q1207" s="27"/>
    </row>
    <row r="1208" spans="1:17" x14ac:dyDescent="0.25">
      <c r="A1208" s="24">
        <f t="shared" si="130"/>
        <v>2019</v>
      </c>
      <c r="B1208" s="32">
        <v>43571</v>
      </c>
      <c r="C1208" s="28">
        <f>'Bitcoin Data'!C1208</f>
        <v>5235.5595700000003</v>
      </c>
      <c r="D1208" s="26">
        <f>'Bitcoin Data'!K1208</f>
        <v>1812.5062934246303</v>
      </c>
      <c r="E1208" s="25">
        <f>'Bitcoin Data'!J1208</f>
        <v>54586.037807478737</v>
      </c>
      <c r="F1208" s="25">
        <f t="shared" si="126"/>
        <v>98.937537059170026</v>
      </c>
      <c r="G1208" s="23">
        <f>'Emissions Factors'!$AB$39/1000</f>
        <v>0.49266147344102867</v>
      </c>
      <c r="H1208" s="23">
        <f>'Emissions Factors'!$AE$39/1000</f>
        <v>0.32422903788805163</v>
      </c>
      <c r="I1208" s="26">
        <f t="shared" si="131"/>
        <v>48742.71278619708</v>
      </c>
      <c r="J1208" s="26">
        <f t="shared" si="132"/>
        <v>32078.422451708149</v>
      </c>
      <c r="K1208" s="23">
        <f t="shared" si="127"/>
        <v>26.892437815540173</v>
      </c>
      <c r="L1208" s="23">
        <f t="shared" si="127"/>
        <v>17.69837852043964</v>
      </c>
      <c r="M1208" s="26">
        <f>K1208*'Social Cost of Carbon'!$C$5</f>
        <v>2689.2437815540175</v>
      </c>
      <c r="N1208" s="26">
        <f>L1208*'Social Cost of Carbon'!$C$5</f>
        <v>1769.8378520439639</v>
      </c>
      <c r="O1208" s="23">
        <f t="shared" si="128"/>
        <v>0.51364973420673299</v>
      </c>
      <c r="P1208" s="23">
        <f t="shared" si="129"/>
        <v>0.33804177535964197</v>
      </c>
      <c r="Q1208" s="27"/>
    </row>
    <row r="1209" spans="1:17" x14ac:dyDescent="0.25">
      <c r="A1209" s="24">
        <f t="shared" si="130"/>
        <v>2019</v>
      </c>
      <c r="B1209" s="32">
        <v>43572</v>
      </c>
      <c r="C1209" s="28">
        <f>'Bitcoin Data'!C1209</f>
        <v>5251.9379879999997</v>
      </c>
      <c r="D1209" s="26">
        <f>'Bitcoin Data'!K1209</f>
        <v>1724.9640632486824</v>
      </c>
      <c r="E1209" s="25">
        <f>'Bitcoin Data'!J1209</f>
        <v>58078.244560524421</v>
      </c>
      <c r="F1209" s="25">
        <f t="shared" si="126"/>
        <v>100.1828847234729</v>
      </c>
      <c r="G1209" s="23">
        <f>'Emissions Factors'!$AB$39/1000</f>
        <v>0.49266147344102867</v>
      </c>
      <c r="H1209" s="23">
        <f>'Emissions Factors'!$AE$39/1000</f>
        <v>0.32422903788805163</v>
      </c>
      <c r="I1209" s="26">
        <f t="shared" si="131"/>
        <v>49356.247601438881</v>
      </c>
      <c r="J1209" s="26">
        <f t="shared" si="132"/>
        <v>32482.2003267412</v>
      </c>
      <c r="K1209" s="23">
        <f t="shared" si="127"/>
        <v>28.612913540056372</v>
      </c>
      <c r="L1209" s="23">
        <f t="shared" si="127"/>
        <v>18.830653356085801</v>
      </c>
      <c r="M1209" s="26">
        <f>K1209*'Social Cost of Carbon'!$C$5</f>
        <v>2861.291354005637</v>
      </c>
      <c r="N1209" s="26">
        <f>L1209*'Social Cost of Carbon'!$C$5</f>
        <v>1883.06533560858</v>
      </c>
      <c r="O1209" s="23">
        <f t="shared" si="128"/>
        <v>0.54480676667228711</v>
      </c>
      <c r="P1209" s="23">
        <f t="shared" si="129"/>
        <v>0.3585467573895848</v>
      </c>
      <c r="Q1209" s="27"/>
    </row>
    <row r="1210" spans="1:17" x14ac:dyDescent="0.25">
      <c r="A1210" s="24">
        <f t="shared" si="130"/>
        <v>2019</v>
      </c>
      <c r="B1210" s="32">
        <v>43573</v>
      </c>
      <c r="C1210" s="28">
        <f>'Bitcoin Data'!C1210</f>
        <v>5298.3857420000004</v>
      </c>
      <c r="D1210" s="26">
        <f>'Bitcoin Data'!K1210</f>
        <v>1862.5827814569536</v>
      </c>
      <c r="E1210" s="25">
        <f>'Bitcoin Data'!J1210</f>
        <v>53222.217330815074</v>
      </c>
      <c r="F1210" s="25">
        <f t="shared" si="126"/>
        <v>99.130785591336021</v>
      </c>
      <c r="G1210" s="23">
        <f>'Emissions Factors'!$AB$39/1000</f>
        <v>0.49266147344102867</v>
      </c>
      <c r="H1210" s="23">
        <f>'Emissions Factors'!$AE$39/1000</f>
        <v>0.32422903788805163</v>
      </c>
      <c r="I1210" s="26">
        <f t="shared" si="131"/>
        <v>48837.918892794296</v>
      </c>
      <c r="J1210" s="26">
        <f t="shared" si="132"/>
        <v>32141.079237365608</v>
      </c>
      <c r="K1210" s="23">
        <f t="shared" si="127"/>
        <v>26.220536009998007</v>
      </c>
      <c r="L1210" s="23">
        <f t="shared" si="127"/>
        <v>17.256188319438959</v>
      </c>
      <c r="M1210" s="26">
        <f>K1210*'Social Cost of Carbon'!$C$5</f>
        <v>2622.0536009998009</v>
      </c>
      <c r="N1210" s="26">
        <f>L1210*'Social Cost of Carbon'!$C$5</f>
        <v>1725.6188319438959</v>
      </c>
      <c r="O1210" s="23">
        <f t="shared" si="128"/>
        <v>0.49487782292159893</v>
      </c>
      <c r="P1210" s="23">
        <f t="shared" si="129"/>
        <v>0.32568765582034054</v>
      </c>
      <c r="Q1210" s="27"/>
    </row>
    <row r="1211" spans="1:17" x14ac:dyDescent="0.25">
      <c r="A1211" s="24">
        <f t="shared" si="130"/>
        <v>2019</v>
      </c>
      <c r="B1211" s="32">
        <v>43574</v>
      </c>
      <c r="C1211" s="28">
        <f>'Bitcoin Data'!C1211</f>
        <v>5303.8125</v>
      </c>
      <c r="D1211" s="26">
        <f>'Bitcoin Data'!K1211</f>
        <v>1899.9366687777074</v>
      </c>
      <c r="E1211" s="25">
        <f>'Bitcoin Data'!J1211</f>
        <v>51727.692400061977</v>
      </c>
      <c r="F1211" s="25">
        <f t="shared" si="126"/>
        <v>98.279339582131684</v>
      </c>
      <c r="G1211" s="23">
        <f>'Emissions Factors'!$AB$39/1000</f>
        <v>0.49266147344102867</v>
      </c>
      <c r="H1211" s="23">
        <f>'Emissions Factors'!$AE$39/1000</f>
        <v>0.32422903788805163</v>
      </c>
      <c r="I1211" s="26">
        <f t="shared" si="131"/>
        <v>48418.444247344203</v>
      </c>
      <c r="J1211" s="26">
        <f t="shared" si="132"/>
        <v>31865.015716987666</v>
      </c>
      <c r="K1211" s="23">
        <f t="shared" si="127"/>
        <v>25.484241155518834</v>
      </c>
      <c r="L1211" s="23">
        <f t="shared" si="127"/>
        <v>16.771619939041173</v>
      </c>
      <c r="M1211" s="26">
        <f>K1211*'Social Cost of Carbon'!$C$5</f>
        <v>2548.4241155518835</v>
      </c>
      <c r="N1211" s="26">
        <f>L1211*'Social Cost of Carbon'!$C$5</f>
        <v>1677.1619939041173</v>
      </c>
      <c r="O1211" s="23">
        <f t="shared" si="128"/>
        <v>0.48048910393266797</v>
      </c>
      <c r="P1211" s="23">
        <f t="shared" si="129"/>
        <v>0.31621819095303938</v>
      </c>
      <c r="Q1211" s="27"/>
    </row>
    <row r="1212" spans="1:17" x14ac:dyDescent="0.25">
      <c r="A1212" s="24">
        <f t="shared" si="130"/>
        <v>2019</v>
      </c>
      <c r="B1212" s="32">
        <v>43575</v>
      </c>
      <c r="C1212" s="28">
        <f>'Bitcoin Data'!C1212</f>
        <v>5337.8862300000001</v>
      </c>
      <c r="D1212" s="26">
        <f>'Bitcoin Data'!K1212</f>
        <v>1637.5545851528382</v>
      </c>
      <c r="E1212" s="25">
        <f>'Bitcoin Data'!J1212</f>
        <v>60044.582307147524</v>
      </c>
      <c r="F1212" s="25">
        <f t="shared" si="126"/>
        <v>98.326281070656407</v>
      </c>
      <c r="G1212" s="23">
        <f>'Emissions Factors'!$AB$39/1000</f>
        <v>0.49266147344102867</v>
      </c>
      <c r="H1212" s="23">
        <f>'Emissions Factors'!$AE$39/1000</f>
        <v>0.32422903788805163</v>
      </c>
      <c r="I1212" s="26">
        <f t="shared" si="131"/>
        <v>48441.570510246318</v>
      </c>
      <c r="J1212" s="26">
        <f t="shared" si="132"/>
        <v>31880.235510649069</v>
      </c>
      <c r="K1212" s="23">
        <f t="shared" si="127"/>
        <v>29.581652391590421</v>
      </c>
      <c r="L1212" s="23">
        <f t="shared" si="127"/>
        <v>19.468197151836367</v>
      </c>
      <c r="M1212" s="26">
        <f>K1212*'Social Cost of Carbon'!$C$5</f>
        <v>2958.1652391590419</v>
      </c>
      <c r="N1212" s="26">
        <f>L1212*'Social Cost of Carbon'!$C$5</f>
        <v>1946.8197151836368</v>
      </c>
      <c r="O1212" s="23">
        <f t="shared" si="128"/>
        <v>0.55418289407023236</v>
      </c>
      <c r="P1212" s="23">
        <f t="shared" si="129"/>
        <v>0.36471734902143782</v>
      </c>
      <c r="Q1212" s="27"/>
    </row>
    <row r="1213" spans="1:17" x14ac:dyDescent="0.25">
      <c r="A1213" s="24">
        <f t="shared" si="130"/>
        <v>2019</v>
      </c>
      <c r="B1213" s="32">
        <v>43576</v>
      </c>
      <c r="C1213" s="28">
        <f>'Bitcoin Data'!C1213</f>
        <v>5314.53125</v>
      </c>
      <c r="D1213" s="26">
        <f>'Bitcoin Data'!K1213</f>
        <v>2024.9746878164026</v>
      </c>
      <c r="E1213" s="25">
        <f>'Bitcoin Data'!J1213</f>
        <v>48333.83853574103</v>
      </c>
      <c r="F1213" s="25">
        <f t="shared" si="126"/>
        <v>97.874799599880603</v>
      </c>
      <c r="G1213" s="23">
        <f>'Emissions Factors'!$AB$39/1000</f>
        <v>0.49266147344102867</v>
      </c>
      <c r="H1213" s="23">
        <f>'Emissions Factors'!$AE$39/1000</f>
        <v>0.32422903788805163</v>
      </c>
      <c r="I1213" s="26">
        <f t="shared" si="131"/>
        <v>48219.14298362258</v>
      </c>
      <c r="J1213" s="26">
        <f t="shared" si="132"/>
        <v>31733.852107755149</v>
      </c>
      <c r="K1213" s="23">
        <f t="shared" si="127"/>
        <v>23.812220110078947</v>
      </c>
      <c r="L1213" s="23">
        <f t="shared" si="127"/>
        <v>15.671233965879749</v>
      </c>
      <c r="M1213" s="26">
        <f>K1213*'Social Cost of Carbon'!$C$5</f>
        <v>2381.2220110078947</v>
      </c>
      <c r="N1213" s="26">
        <f>L1213*'Social Cost of Carbon'!$C$5</f>
        <v>1567.1233965879749</v>
      </c>
      <c r="O1213" s="23">
        <f t="shared" si="128"/>
        <v>0.44805870903626632</v>
      </c>
      <c r="P1213" s="23">
        <f t="shared" si="129"/>
        <v>0.2948751870803234</v>
      </c>
      <c r="Q1213" s="27"/>
    </row>
    <row r="1214" spans="1:17" x14ac:dyDescent="0.25">
      <c r="A1214" s="24">
        <f t="shared" si="130"/>
        <v>2019</v>
      </c>
      <c r="B1214" s="32">
        <v>43577</v>
      </c>
      <c r="C1214" s="28">
        <f>'Bitcoin Data'!C1214</f>
        <v>5399.3652339999999</v>
      </c>
      <c r="D1214" s="26">
        <f>'Bitcoin Data'!K1214</f>
        <v>1675.0418760469011</v>
      </c>
      <c r="E1214" s="25">
        <f>'Bitcoin Data'!J1214</f>
        <v>60725.48799180107</v>
      </c>
      <c r="F1214" s="25">
        <f t="shared" si="126"/>
        <v>101.71773532965003</v>
      </c>
      <c r="G1214" s="23">
        <f>'Emissions Factors'!$AB$39/1000</f>
        <v>0.49266147344102867</v>
      </c>
      <c r="H1214" s="23">
        <f>'Emissions Factors'!$AE$39/1000</f>
        <v>0.32422903788805163</v>
      </c>
      <c r="I1214" s="26">
        <f t="shared" si="131"/>
        <v>50112.409362589955</v>
      </c>
      <c r="J1214" s="26">
        <f t="shared" si="132"/>
        <v>32979.843462083903</v>
      </c>
      <c r="K1214" s="23">
        <f t="shared" si="127"/>
        <v>29.917108389466208</v>
      </c>
      <c r="L1214" s="23">
        <f t="shared" si="127"/>
        <v>19.688966546864091</v>
      </c>
      <c r="M1214" s="26">
        <f>K1214*'Social Cost of Carbon'!$C$5</f>
        <v>2991.7108389466207</v>
      </c>
      <c r="N1214" s="26">
        <f>L1214*'Social Cost of Carbon'!$C$5</f>
        <v>1968.896654686409</v>
      </c>
      <c r="O1214" s="23">
        <f t="shared" si="128"/>
        <v>0.55408565808953025</v>
      </c>
      <c r="P1214" s="23">
        <f t="shared" si="129"/>
        <v>0.36465335634051849</v>
      </c>
      <c r="Q1214" s="27"/>
    </row>
    <row r="1215" spans="1:17" x14ac:dyDescent="0.25">
      <c r="A1215" s="24">
        <f t="shared" si="130"/>
        <v>2019</v>
      </c>
      <c r="B1215" s="32">
        <v>43578</v>
      </c>
      <c r="C1215" s="28">
        <f>'Bitcoin Data'!C1215</f>
        <v>5572.3623049999997</v>
      </c>
      <c r="D1215" s="26">
        <f>'Bitcoin Data'!K1215</f>
        <v>1449.9758337361045</v>
      </c>
      <c r="E1215" s="25">
        <f>'Bitcoin Data'!J1215</f>
        <v>69300.788211794599</v>
      </c>
      <c r="F1215" s="25">
        <f t="shared" si="126"/>
        <v>100.48446816596608</v>
      </c>
      <c r="G1215" s="23">
        <f>'Emissions Factors'!$AB$39/1000</f>
        <v>0.49266147344102867</v>
      </c>
      <c r="H1215" s="23">
        <f>'Emissions Factors'!$AE$39/1000</f>
        <v>0.32422903788805163</v>
      </c>
      <c r="I1215" s="26">
        <f t="shared" si="131"/>
        <v>49504.826144582985</v>
      </c>
      <c r="J1215" s="26">
        <f t="shared" si="132"/>
        <v>32579.982436143731</v>
      </c>
      <c r="K1215" s="23">
        <f t="shared" si="127"/>
        <v>34.141828431047401</v>
      </c>
      <c r="L1215" s="23">
        <f t="shared" si="127"/>
        <v>22.469327886793792</v>
      </c>
      <c r="M1215" s="26">
        <f>K1215*'Social Cost of Carbon'!$C$5</f>
        <v>3414.1828431047402</v>
      </c>
      <c r="N1215" s="26">
        <f>L1215*'Social Cost of Carbon'!$C$5</f>
        <v>2246.932788679379</v>
      </c>
      <c r="O1215" s="23">
        <f t="shared" si="128"/>
        <v>0.61269936451211071</v>
      </c>
      <c r="P1215" s="23">
        <f t="shared" si="129"/>
        <v>0.40322805045595095</v>
      </c>
      <c r="Q1215" s="27"/>
    </row>
    <row r="1216" spans="1:17" x14ac:dyDescent="0.25">
      <c r="A1216" s="24">
        <f t="shared" si="130"/>
        <v>2019</v>
      </c>
      <c r="B1216" s="32">
        <v>43579</v>
      </c>
      <c r="C1216" s="28">
        <f>'Bitcoin Data'!C1216</f>
        <v>5464.8666990000002</v>
      </c>
      <c r="D1216" s="26">
        <f>'Bitcoin Data'!K1216</f>
        <v>2037.5820692777904</v>
      </c>
      <c r="E1216" s="25">
        <f>'Bitcoin Data'!J1216</f>
        <v>47837.362032989586</v>
      </c>
      <c r="F1216" s="25">
        <f t="shared" si="126"/>
        <v>97.472551119969722</v>
      </c>
      <c r="G1216" s="23">
        <f>'Emissions Factors'!$AB$39/1000</f>
        <v>0.49266147344102867</v>
      </c>
      <c r="H1216" s="23">
        <f>'Emissions Factors'!$AE$39/1000</f>
        <v>0.32422903788805163</v>
      </c>
      <c r="I1216" s="26">
        <f t="shared" si="131"/>
        <v>48020.970654820274</v>
      </c>
      <c r="J1216" s="26">
        <f t="shared" si="132"/>
        <v>31603.431470121712</v>
      </c>
      <c r="K1216" s="23">
        <f t="shared" si="127"/>
        <v>23.567625264704574</v>
      </c>
      <c r="L1216" s="23">
        <f t="shared" si="127"/>
        <v>15.510261867058624</v>
      </c>
      <c r="M1216" s="26">
        <f>K1216*'Social Cost of Carbon'!$C$5</f>
        <v>2356.7625264704575</v>
      </c>
      <c r="N1216" s="26">
        <f>L1216*'Social Cost of Carbon'!$C$5</f>
        <v>1551.0261867058623</v>
      </c>
      <c r="O1216" s="23">
        <f t="shared" si="128"/>
        <v>0.43125709304157678</v>
      </c>
      <c r="P1216" s="23">
        <f t="shared" si="129"/>
        <v>0.28381775295446454</v>
      </c>
      <c r="Q1216" s="27"/>
    </row>
    <row r="1217" spans="1:17" x14ac:dyDescent="0.25">
      <c r="A1217" s="24">
        <f t="shared" si="130"/>
        <v>2019</v>
      </c>
      <c r="B1217" s="32">
        <v>43580</v>
      </c>
      <c r="C1217" s="28">
        <f>'Bitcoin Data'!C1217</f>
        <v>5210.515625</v>
      </c>
      <c r="D1217" s="26">
        <f>'Bitcoin Data'!K1217</f>
        <v>1787.4875868917577</v>
      </c>
      <c r="E1217" s="25">
        <f>'Bitcoin Data'!J1217</f>
        <v>55835.444066560303</v>
      </c>
      <c r="F1217" s="25">
        <f t="shared" si="126"/>
        <v>99.805163177565589</v>
      </c>
      <c r="G1217" s="23">
        <f>'Emissions Factors'!$AB$39/1000</f>
        <v>0.49266147344102867</v>
      </c>
      <c r="H1217" s="23">
        <f>'Emissions Factors'!$AE$39/1000</f>
        <v>0.32422903788805163</v>
      </c>
      <c r="I1217" s="26">
        <f t="shared" si="131"/>
        <v>49170.158748081762</v>
      </c>
      <c r="J1217" s="26">
        <f t="shared" si="132"/>
        <v>32359.732033322089</v>
      </c>
      <c r="K1217" s="23">
        <f t="shared" si="127"/>
        <v>27.507972144065743</v>
      </c>
      <c r="L1217" s="23">
        <f t="shared" si="127"/>
        <v>18.103472309752966</v>
      </c>
      <c r="M1217" s="26">
        <f>K1217*'Social Cost of Carbon'!$C$5</f>
        <v>2750.7972144065743</v>
      </c>
      <c r="N1217" s="26">
        <f>L1217*'Social Cost of Carbon'!$C$5</f>
        <v>1810.3472309752967</v>
      </c>
      <c r="O1217" s="23">
        <f t="shared" si="128"/>
        <v>0.52793186171600326</v>
      </c>
      <c r="P1217" s="23">
        <f t="shared" si="129"/>
        <v>0.34744109053032479</v>
      </c>
      <c r="Q1217" s="27"/>
    </row>
    <row r="1218" spans="1:17" x14ac:dyDescent="0.25">
      <c r="A1218" s="24">
        <f t="shared" si="130"/>
        <v>2019</v>
      </c>
      <c r="B1218" s="32">
        <v>43581</v>
      </c>
      <c r="C1218" s="28">
        <f>'Bitcoin Data'!C1218</f>
        <v>5279.3481449999999</v>
      </c>
      <c r="D1218" s="26">
        <f>'Bitcoin Data'!K1218</f>
        <v>1887.5838926174499</v>
      </c>
      <c r="E1218" s="25">
        <f>'Bitcoin Data'!J1218</f>
        <v>52483.088284155354</v>
      </c>
      <c r="F1218" s="25">
        <f t="shared" si="126"/>
        <v>99.066232079991238</v>
      </c>
      <c r="G1218" s="23">
        <f>'Emissions Factors'!$AB$39/1000</f>
        <v>0.49266147344102867</v>
      </c>
      <c r="H1218" s="23">
        <f>'Emissions Factors'!$AE$39/1000</f>
        <v>0.32422903788805163</v>
      </c>
      <c r="I1218" s="26">
        <f t="shared" si="131"/>
        <v>48806.115864779385</v>
      </c>
      <c r="J1218" s="26">
        <f t="shared" si="132"/>
        <v>32120.149114489999</v>
      </c>
      <c r="K1218" s="23">
        <f t="shared" si="127"/>
        <v>25.856395604807567</v>
      </c>
      <c r="L1218" s="23">
        <f t="shared" si="127"/>
        <v>17.016541219765365</v>
      </c>
      <c r="M1218" s="26">
        <f>K1218*'Social Cost of Carbon'!$C$5</f>
        <v>2585.6395604807567</v>
      </c>
      <c r="N1218" s="26">
        <f>L1218*'Social Cost of Carbon'!$C$5</f>
        <v>1701.6541219765365</v>
      </c>
      <c r="O1218" s="23">
        <f t="shared" si="128"/>
        <v>0.48976492731012283</v>
      </c>
      <c r="P1218" s="23">
        <f t="shared" si="129"/>
        <v>0.32232277077391658</v>
      </c>
      <c r="Q1218" s="27"/>
    </row>
    <row r="1219" spans="1:17" x14ac:dyDescent="0.25">
      <c r="A1219" s="24">
        <f t="shared" si="130"/>
        <v>2019</v>
      </c>
      <c r="B1219" s="32">
        <v>43582</v>
      </c>
      <c r="C1219" s="28">
        <f>'Bitcoin Data'!C1219</f>
        <v>5268.2910160000001</v>
      </c>
      <c r="D1219" s="26">
        <f>'Bitcoin Data'!K1219</f>
        <v>1712.4916753876892</v>
      </c>
      <c r="E1219" s="25">
        <f>'Bitcoin Data'!J1219</f>
        <v>57705.293322762758</v>
      </c>
      <c r="F1219" s="25">
        <f t="shared" si="126"/>
        <v>98.819834441036036</v>
      </c>
      <c r="G1219" s="23">
        <f>'Emissions Factors'!$AB$39/1000</f>
        <v>0.49266147344102867</v>
      </c>
      <c r="H1219" s="23">
        <f>'Emissions Factors'!$AE$39/1000</f>
        <v>0.32422903788805163</v>
      </c>
      <c r="I1219" s="26">
        <f t="shared" si="131"/>
        <v>48684.725240919324</v>
      </c>
      <c r="J1219" s="26">
        <f t="shared" si="132"/>
        <v>32040.259845073662</v>
      </c>
      <c r="K1219" s="23">
        <f t="shared" si="127"/>
        <v>28.429174833739054</v>
      </c>
      <c r="L1219" s="23">
        <f t="shared" si="127"/>
        <v>18.709731735087178</v>
      </c>
      <c r="M1219" s="26">
        <f>K1219*'Social Cost of Carbon'!$C$5</f>
        <v>2842.9174833739053</v>
      </c>
      <c r="N1219" s="26">
        <f>L1219*'Social Cost of Carbon'!$C$5</f>
        <v>1870.9731735087178</v>
      </c>
      <c r="O1219" s="23">
        <f t="shared" si="128"/>
        <v>0.539628026382722</v>
      </c>
      <c r="P1219" s="23">
        <f t="shared" si="129"/>
        <v>0.35513853882150798</v>
      </c>
      <c r="Q1219" s="27"/>
    </row>
    <row r="1220" spans="1:17" x14ac:dyDescent="0.25">
      <c r="A1220" s="24">
        <f t="shared" si="130"/>
        <v>2019</v>
      </c>
      <c r="B1220" s="32">
        <v>43583</v>
      </c>
      <c r="C1220" s="28">
        <f>'Bitcoin Data'!C1220</f>
        <v>5285.1391599999997</v>
      </c>
      <c r="D1220" s="26">
        <f>'Bitcoin Data'!K1220</f>
        <v>2037.5820692777904</v>
      </c>
      <c r="E1220" s="25">
        <f>'Bitcoin Data'!J1220</f>
        <v>48723.157672035399</v>
      </c>
      <c r="F1220" s="25">
        <f t="shared" si="126"/>
        <v>99.277432431133946</v>
      </c>
      <c r="G1220" s="23">
        <f>'Emissions Factors'!$AB$39/1000</f>
        <v>0.49266147344102867</v>
      </c>
      <c r="H1220" s="23">
        <f>'Emissions Factors'!$AE$39/1000</f>
        <v>0.32422903788805163</v>
      </c>
      <c r="I1220" s="26">
        <f t="shared" si="131"/>
        <v>48910.166140964611</v>
      </c>
      <c r="J1220" s="26">
        <f t="shared" si="132"/>
        <v>32188.626401142614</v>
      </c>
      <c r="K1220" s="23">
        <f t="shared" si="127"/>
        <v>24.004022649404519</v>
      </c>
      <c r="L1220" s="23">
        <f t="shared" si="127"/>
        <v>15.797462534871878</v>
      </c>
      <c r="M1220" s="26">
        <f>K1220*'Social Cost of Carbon'!$C$5</f>
        <v>2400.4022649404519</v>
      </c>
      <c r="N1220" s="26">
        <f>L1220*'Social Cost of Carbon'!$C$5</f>
        <v>1579.7462534871877</v>
      </c>
      <c r="O1220" s="23">
        <f t="shared" si="128"/>
        <v>0.45417957640692513</v>
      </c>
      <c r="P1220" s="23">
        <f t="shared" si="129"/>
        <v>0.29890343577768497</v>
      </c>
      <c r="Q1220" s="27"/>
    </row>
    <row r="1221" spans="1:17" x14ac:dyDescent="0.25">
      <c r="A1221" s="24">
        <f t="shared" si="130"/>
        <v>2019</v>
      </c>
      <c r="B1221" s="32">
        <v>43584</v>
      </c>
      <c r="C1221" s="28">
        <f>'Bitcoin Data'!C1221</f>
        <v>5247.3525390000004</v>
      </c>
      <c r="D1221" s="26">
        <f>'Bitcoin Data'!K1221</f>
        <v>2037.5820692777904</v>
      </c>
      <c r="E1221" s="25">
        <f>'Bitcoin Data'!J1221</f>
        <v>48739.60260679209</v>
      </c>
      <c r="F1221" s="25">
        <f t="shared" si="126"/>
        <v>99.310940335324617</v>
      </c>
      <c r="G1221" s="23">
        <f>'Emissions Factors'!$AB$39/1000</f>
        <v>0.49266147344102867</v>
      </c>
      <c r="H1221" s="23">
        <f>'Emissions Factors'!$AE$39/1000</f>
        <v>0.32422903788805163</v>
      </c>
      <c r="I1221" s="26">
        <f t="shared" si="131"/>
        <v>48926.674194415114</v>
      </c>
      <c r="J1221" s="26">
        <f t="shared" si="132"/>
        <v>32199.490636679995</v>
      </c>
      <c r="K1221" s="23">
        <f t="shared" si="127"/>
        <v>24.012124435192394</v>
      </c>
      <c r="L1221" s="23">
        <f t="shared" si="127"/>
        <v>15.802794460246172</v>
      </c>
      <c r="M1221" s="26">
        <f>K1221*'Social Cost of Carbon'!$C$5</f>
        <v>2401.2124435192395</v>
      </c>
      <c r="N1221" s="26">
        <f>L1221*'Social Cost of Carbon'!$C$5</f>
        <v>1580.2794460246173</v>
      </c>
      <c r="O1221" s="23">
        <f t="shared" si="128"/>
        <v>0.45760455880802015</v>
      </c>
      <c r="P1221" s="23">
        <f t="shared" si="129"/>
        <v>0.30115747594229197</v>
      </c>
      <c r="Q1221" s="27"/>
    </row>
    <row r="1222" spans="1:17" x14ac:dyDescent="0.25">
      <c r="A1222" s="24">
        <f t="shared" si="130"/>
        <v>2019</v>
      </c>
      <c r="B1222" s="32">
        <v>43585</v>
      </c>
      <c r="C1222" s="28">
        <f>'Bitcoin Data'!C1222</f>
        <v>5350.7265630000002</v>
      </c>
      <c r="D1222" s="26">
        <f>'Bitcoin Data'!K1222</f>
        <v>1749.9513902391602</v>
      </c>
      <c r="E1222" s="25">
        <f>'Bitcoin Data'!J1222</f>
        <v>58353.659024665045</v>
      </c>
      <c r="F1222" s="25">
        <f t="shared" si="126"/>
        <v>102.11606673575452</v>
      </c>
      <c r="G1222" s="23">
        <f>'Emissions Factors'!$AB$39/1000</f>
        <v>0.49266147344102867</v>
      </c>
      <c r="H1222" s="23">
        <f>'Emissions Factors'!$AE$39/1000</f>
        <v>0.32422903788805163</v>
      </c>
      <c r="I1222" s="26">
        <f t="shared" si="131"/>
        <v>50308.651900039236</v>
      </c>
      <c r="J1222" s="26">
        <f t="shared" si="132"/>
        <v>33108.994070645756</v>
      </c>
      <c r="K1222" s="23">
        <f t="shared" si="127"/>
        <v>28.748599635766862</v>
      </c>
      <c r="L1222" s="23">
        <f t="shared" si="127"/>
        <v>18.919950722814569</v>
      </c>
      <c r="M1222" s="26">
        <f>K1222*'Social Cost of Carbon'!$C$5</f>
        <v>2874.8599635766864</v>
      </c>
      <c r="N1222" s="26">
        <f>L1222*'Social Cost of Carbon'!$C$5</f>
        <v>1891.9950722814569</v>
      </c>
      <c r="O1222" s="23">
        <f t="shared" si="128"/>
        <v>0.53728403605151409</v>
      </c>
      <c r="P1222" s="23">
        <f t="shared" si="129"/>
        <v>0.35359591823744196</v>
      </c>
      <c r="Q1222" s="27"/>
    </row>
    <row r="1223" spans="1:17" x14ac:dyDescent="0.25">
      <c r="A1223" s="24">
        <f t="shared" si="130"/>
        <v>2019</v>
      </c>
      <c r="B1223" s="32">
        <v>43586</v>
      </c>
      <c r="C1223" s="28">
        <f>'Bitcoin Data'!C1223</f>
        <v>5402.6972660000001</v>
      </c>
      <c r="D1223" s="26">
        <f>'Bitcoin Data'!K1223</f>
        <v>2137.5133594584968</v>
      </c>
      <c r="E1223" s="25">
        <f>'Bitcoin Data'!J1223</f>
        <v>48853.766253118796</v>
      </c>
      <c r="F1223" s="25">
        <f t="shared" ref="F1223:F1286" si="133">E1223*D1223/1000000</f>
        <v>104.4255780259041</v>
      </c>
      <c r="G1223" s="23">
        <f>'Emissions Factors'!$AB$39/1000</f>
        <v>0.49266147344102867</v>
      </c>
      <c r="H1223" s="23">
        <f>'Emissions Factors'!$AE$39/1000</f>
        <v>0.32422903788805163</v>
      </c>
      <c r="I1223" s="26">
        <f t="shared" si="131"/>
        <v>51446.45913517302</v>
      </c>
      <c r="J1223" s="26">
        <f t="shared" si="132"/>
        <v>33857.80469424255</v>
      </c>
      <c r="K1223" s="23">
        <f t="shared" ref="K1223:L1286" si="134">$E1223*G1223/1000</f>
        <v>24.068368465405111</v>
      </c>
      <c r="L1223" s="23">
        <f t="shared" si="134"/>
        <v>15.839809629456473</v>
      </c>
      <c r="M1223" s="26">
        <f>K1223*'Social Cost of Carbon'!$C$5</f>
        <v>2406.836846540511</v>
      </c>
      <c r="N1223" s="26">
        <f>L1223*'Social Cost of Carbon'!$C$5</f>
        <v>1583.9809629456474</v>
      </c>
      <c r="O1223" s="23">
        <f t="shared" ref="O1223:O1286" si="135">M1223/$C1223</f>
        <v>0.44548800868171962</v>
      </c>
      <c r="P1223" s="23">
        <f t="shared" ref="P1223:P1286" si="136">N1223/$C1223</f>
        <v>0.29318336470819528</v>
      </c>
      <c r="Q1223" s="27"/>
    </row>
    <row r="1224" spans="1:17" x14ac:dyDescent="0.25">
      <c r="A1224" s="24">
        <f t="shared" ref="A1224:A1287" si="137">YEAR(B1224)</f>
        <v>2019</v>
      </c>
      <c r="B1224" s="32">
        <v>43587</v>
      </c>
      <c r="C1224" s="28">
        <f>'Bitcoin Data'!C1224</f>
        <v>5505.2836909999996</v>
      </c>
      <c r="D1224" s="26">
        <f>'Bitcoin Data'!K1224</f>
        <v>2300.0255558395093</v>
      </c>
      <c r="E1224" s="25">
        <f>'Bitcoin Data'!J1224</f>
        <v>45720.009644195532</v>
      </c>
      <c r="F1224" s="25">
        <f t="shared" si="133"/>
        <v>105.15719059487856</v>
      </c>
      <c r="G1224" s="23">
        <f>'Emissions Factors'!$AB$39/1000</f>
        <v>0.49266147344102867</v>
      </c>
      <c r="H1224" s="23">
        <f>'Emissions Factors'!$AE$39/1000</f>
        <v>0.32422903788805163</v>
      </c>
      <c r="I1224" s="26">
        <f t="shared" ref="I1224:I1287" si="138">F1224*G1224*1000</f>
        <v>51806.896461391952</v>
      </c>
      <c r="J1224" s="26">
        <f t="shared" ref="J1224:J1287" si="139">$F1224*H1224*1000</f>
        <v>34095.014733587945</v>
      </c>
      <c r="K1224" s="23">
        <f t="shared" si="134"/>
        <v>22.524487317047413</v>
      </c>
      <c r="L1224" s="23">
        <f t="shared" si="134"/>
        <v>14.823754739169958</v>
      </c>
      <c r="M1224" s="26">
        <f>K1224*'Social Cost of Carbon'!$C$5</f>
        <v>2252.4487317047415</v>
      </c>
      <c r="N1224" s="26">
        <f>L1224*'Social Cost of Carbon'!$C$5</f>
        <v>1482.3754739169958</v>
      </c>
      <c r="O1224" s="23">
        <f t="shared" si="135"/>
        <v>0.40914308110716063</v>
      </c>
      <c r="P1224" s="23">
        <f t="shared" si="136"/>
        <v>0.2692641391651393</v>
      </c>
      <c r="Q1224" s="27"/>
    </row>
    <row r="1225" spans="1:17" x14ac:dyDescent="0.25">
      <c r="A1225" s="24">
        <f t="shared" si="137"/>
        <v>2019</v>
      </c>
      <c r="B1225" s="32">
        <v>43588</v>
      </c>
      <c r="C1225" s="28">
        <f>'Bitcoin Data'!C1225</f>
        <v>5768.2895509999998</v>
      </c>
      <c r="D1225" s="26">
        <f>'Bitcoin Data'!K1225</f>
        <v>1899.9366687777074</v>
      </c>
      <c r="E1225" s="25">
        <f>'Bitcoin Data'!J1225</f>
        <v>57441.641632380153</v>
      </c>
      <c r="F1225" s="25">
        <f t="shared" si="133"/>
        <v>109.13548125214722</v>
      </c>
      <c r="G1225" s="23">
        <f>'Emissions Factors'!$AB$39/1000</f>
        <v>0.49266147344102867</v>
      </c>
      <c r="H1225" s="23">
        <f>'Emissions Factors'!$AE$39/1000</f>
        <v>0.32422903788805163</v>
      </c>
      <c r="I1225" s="26">
        <f t="shared" si="138"/>
        <v>53766.846998378613</v>
      </c>
      <c r="J1225" s="26">
        <f t="shared" si="139"/>
        <v>35384.892085833184</v>
      </c>
      <c r="K1225" s="23">
        <f t="shared" si="134"/>
        <v>28.299283803479941</v>
      </c>
      <c r="L1225" s="23">
        <f t="shared" si="134"/>
        <v>18.624248201176869</v>
      </c>
      <c r="M1225" s="26">
        <f>K1225*'Social Cost of Carbon'!$C$5</f>
        <v>2829.9283803479943</v>
      </c>
      <c r="N1225" s="26">
        <f>L1225*'Social Cost of Carbon'!$C$5</f>
        <v>1862.424820117687</v>
      </c>
      <c r="O1225" s="23">
        <f t="shared" si="135"/>
        <v>0.49060095810505794</v>
      </c>
      <c r="P1225" s="23">
        <f t="shared" si="136"/>
        <v>0.32287297710199275</v>
      </c>
      <c r="Q1225" s="27"/>
    </row>
    <row r="1226" spans="1:17" x14ac:dyDescent="0.25">
      <c r="A1226" s="24">
        <f t="shared" si="137"/>
        <v>2019</v>
      </c>
      <c r="B1226" s="32">
        <v>43589</v>
      </c>
      <c r="C1226" s="28">
        <f>'Bitcoin Data'!C1226</f>
        <v>5831.1674800000001</v>
      </c>
      <c r="D1226" s="26">
        <f>'Bitcoin Data'!K1226</f>
        <v>1650.0137501145844</v>
      </c>
      <c r="E1226" s="25">
        <f>'Bitcoin Data'!J1226</f>
        <v>66166.252316769795</v>
      </c>
      <c r="F1226" s="25">
        <f t="shared" si="133"/>
        <v>109.17522611622113</v>
      </c>
      <c r="G1226" s="23">
        <f>'Emissions Factors'!$AB$39/1000</f>
        <v>0.49266147344102867</v>
      </c>
      <c r="H1226" s="23">
        <f>'Emissions Factors'!$AE$39/1000</f>
        <v>0.32422903788805163</v>
      </c>
      <c r="I1226" s="26">
        <f t="shared" si="138"/>
        <v>53786.427761674975</v>
      </c>
      <c r="J1226" s="26">
        <f t="shared" si="139"/>
        <v>35397.778524872861</v>
      </c>
      <c r="K1226" s="23">
        <f t="shared" si="134"/>
        <v>32.597563358450685</v>
      </c>
      <c r="L1226" s="23">
        <f t="shared" si="134"/>
        <v>21.453020329324339</v>
      </c>
      <c r="M1226" s="26">
        <f>K1226*'Social Cost of Carbon'!$C$5</f>
        <v>3259.7563358450684</v>
      </c>
      <c r="N1226" s="26">
        <f>L1226*'Social Cost of Carbon'!$C$5</f>
        <v>2145.302032932434</v>
      </c>
      <c r="O1226" s="23">
        <f t="shared" si="135"/>
        <v>0.55902293100404454</v>
      </c>
      <c r="P1226" s="23">
        <f t="shared" si="136"/>
        <v>0.36790266105209413</v>
      </c>
      <c r="Q1226" s="27"/>
    </row>
    <row r="1227" spans="1:17" x14ac:dyDescent="0.25">
      <c r="A1227" s="24">
        <f t="shared" si="137"/>
        <v>2019</v>
      </c>
      <c r="B1227" s="32">
        <v>43590</v>
      </c>
      <c r="C1227" s="28">
        <f>'Bitcoin Data'!C1227</f>
        <v>5795.7084960000002</v>
      </c>
      <c r="D1227" s="26">
        <f>'Bitcoin Data'!K1227</f>
        <v>1612.4697661918838</v>
      </c>
      <c r="E1227" s="25">
        <f>'Bitcoin Data'!J1227</f>
        <v>67620.281035598906</v>
      </c>
      <c r="F1227" s="25">
        <f t="shared" si="133"/>
        <v>109.03565875130164</v>
      </c>
      <c r="G1227" s="23">
        <f>'Emissions Factors'!$AB$39/1000</f>
        <v>0.49266147344102867</v>
      </c>
      <c r="H1227" s="23">
        <f>'Emissions Factors'!$AE$39/1000</f>
        <v>0.32422903788805163</v>
      </c>
      <c r="I1227" s="26">
        <f t="shared" si="138"/>
        <v>53717.668298029457</v>
      </c>
      <c r="J1227" s="26">
        <f t="shared" si="139"/>
        <v>35352.526732424449</v>
      </c>
      <c r="K1227" s="23">
        <f t="shared" si="134"/>
        <v>33.313907289494608</v>
      </c>
      <c r="L1227" s="23">
        <f t="shared" si="134"/>
        <v>21.924458661891897</v>
      </c>
      <c r="M1227" s="26">
        <f>K1227*'Social Cost of Carbon'!$C$5</f>
        <v>3331.3907289494609</v>
      </c>
      <c r="N1227" s="26">
        <f>L1227*'Social Cost of Carbon'!$C$5</f>
        <v>2192.4458661891899</v>
      </c>
      <c r="O1227" s="23">
        <f t="shared" si="135"/>
        <v>0.57480301696482372</v>
      </c>
      <c r="P1227" s="23">
        <f t="shared" si="136"/>
        <v>0.3782878085918816</v>
      </c>
      <c r="Q1227" s="27"/>
    </row>
    <row r="1228" spans="1:17" x14ac:dyDescent="0.25">
      <c r="A1228" s="24">
        <f t="shared" si="137"/>
        <v>2019</v>
      </c>
      <c r="B1228" s="32">
        <v>43591</v>
      </c>
      <c r="C1228" s="28">
        <f>'Bitcoin Data'!C1228</f>
        <v>5746.8071289999998</v>
      </c>
      <c r="D1228" s="26">
        <f>'Bitcoin Data'!K1228</f>
        <v>1887.5838926174499</v>
      </c>
      <c r="E1228" s="25">
        <f>'Bitcoin Data'!J1228</f>
        <v>56332.923829400701</v>
      </c>
      <c r="F1228" s="25">
        <f t="shared" si="133"/>
        <v>106.33311964442247</v>
      </c>
      <c r="G1228" s="23">
        <f>'Emissions Factors'!$AB$39/1000</f>
        <v>0.49266147344102867</v>
      </c>
      <c r="H1228" s="23">
        <f>'Emissions Factors'!$AE$39/1000</f>
        <v>0.32422903788805163</v>
      </c>
      <c r="I1228" s="26">
        <f t="shared" si="138"/>
        <v>52386.231399602366</v>
      </c>
      <c r="J1228" s="26">
        <f t="shared" si="139"/>
        <v>34476.285077946181</v>
      </c>
      <c r="K1228" s="23">
        <f t="shared" si="134"/>
        <v>27.753061257033785</v>
      </c>
      <c r="L1228" s="23">
        <f t="shared" si="134"/>
        <v>18.264769694627486</v>
      </c>
      <c r="M1228" s="26">
        <f>K1228*'Social Cost of Carbon'!$C$5</f>
        <v>2775.3061257033787</v>
      </c>
      <c r="N1228" s="26">
        <f>L1228*'Social Cost of Carbon'!$C$5</f>
        <v>1826.4769694627485</v>
      </c>
      <c r="O1228" s="23">
        <f t="shared" si="135"/>
        <v>0.48293009725320446</v>
      </c>
      <c r="P1228" s="23">
        <f t="shared" si="136"/>
        <v>0.3178246508823715</v>
      </c>
      <c r="Q1228" s="27"/>
    </row>
    <row r="1229" spans="1:17" x14ac:dyDescent="0.25">
      <c r="A1229" s="24">
        <f t="shared" si="137"/>
        <v>2019</v>
      </c>
      <c r="B1229" s="32">
        <v>43592</v>
      </c>
      <c r="C1229" s="28">
        <f>'Bitcoin Data'!C1229</f>
        <v>5829.5014650000003</v>
      </c>
      <c r="D1229" s="26">
        <f>'Bitcoin Data'!K1229</f>
        <v>1587.4415733309816</v>
      </c>
      <c r="E1229" s="25">
        <f>'Bitcoin Data'!J1229</f>
        <v>66719.007151425511</v>
      </c>
      <c r="F1229" s="25">
        <f t="shared" si="133"/>
        <v>105.91252568353993</v>
      </c>
      <c r="G1229" s="23">
        <f>'Emissions Factors'!$AB$39/1000</f>
        <v>0.49266147344102867</v>
      </c>
      <c r="H1229" s="23">
        <f>'Emissions Factors'!$AE$39/1000</f>
        <v>0.32422903788805163</v>
      </c>
      <c r="I1229" s="26">
        <f t="shared" si="138"/>
        <v>52179.020959113572</v>
      </c>
      <c r="J1229" s="26">
        <f t="shared" si="139"/>
        <v>34339.916302667712</v>
      </c>
      <c r="K1229" s="23">
        <f t="shared" si="134"/>
        <v>32.869884369743822</v>
      </c>
      <c r="L1229" s="23">
        <f t="shared" si="134"/>
        <v>21.632239497552728</v>
      </c>
      <c r="M1229" s="26">
        <f>K1229*'Social Cost of Carbon'!$C$5</f>
        <v>3286.9884369743822</v>
      </c>
      <c r="N1229" s="26">
        <f>L1229*'Social Cost of Carbon'!$C$5</f>
        <v>2163.2239497552728</v>
      </c>
      <c r="O1229" s="23">
        <f t="shared" si="135"/>
        <v>0.56385412315431716</v>
      </c>
      <c r="P1229" s="23">
        <f t="shared" si="136"/>
        <v>0.37108215217770302</v>
      </c>
      <c r="Q1229" s="27"/>
    </row>
    <row r="1230" spans="1:17" x14ac:dyDescent="0.25">
      <c r="A1230" s="24">
        <f t="shared" si="137"/>
        <v>2019</v>
      </c>
      <c r="B1230" s="32">
        <v>43593</v>
      </c>
      <c r="C1230" s="28">
        <f>'Bitcoin Data'!C1230</f>
        <v>5982.4575199999999</v>
      </c>
      <c r="D1230" s="26">
        <f>'Bitcoin Data'!K1230</f>
        <v>1899.9366687777074</v>
      </c>
      <c r="E1230" s="25">
        <f>'Bitcoin Data'!J1230</f>
        <v>55404.351689634626</v>
      </c>
      <c r="F1230" s="25">
        <f t="shared" si="133"/>
        <v>105.26475938499296</v>
      </c>
      <c r="G1230" s="23">
        <f>'Emissions Factors'!$AB$39/1000</f>
        <v>0.49266147344102867</v>
      </c>
      <c r="H1230" s="23">
        <f>'Emissions Factors'!$AE$39/1000</f>
        <v>0.32422903788805163</v>
      </c>
      <c r="I1230" s="26">
        <f t="shared" si="138"/>
        <v>51859.891460025981</v>
      </c>
      <c r="J1230" s="26">
        <f t="shared" si="139"/>
        <v>34129.891658913519</v>
      </c>
      <c r="K1230" s="23">
        <f t="shared" si="134"/>
        <v>27.295589538460344</v>
      </c>
      <c r="L1230" s="23">
        <f t="shared" si="134"/>
        <v>17.963699643141481</v>
      </c>
      <c r="M1230" s="26">
        <f>K1230*'Social Cost of Carbon'!$C$5</f>
        <v>2729.5589538460345</v>
      </c>
      <c r="N1230" s="26">
        <f>L1230*'Social Cost of Carbon'!$C$5</f>
        <v>1796.3699643141481</v>
      </c>
      <c r="O1230" s="23">
        <f t="shared" si="135"/>
        <v>0.45626048237213968</v>
      </c>
      <c r="P1230" s="23">
        <f t="shared" si="136"/>
        <v>0.30027291598957279</v>
      </c>
      <c r="Q1230" s="27"/>
    </row>
    <row r="1231" spans="1:17" x14ac:dyDescent="0.25">
      <c r="A1231" s="24">
        <f t="shared" si="137"/>
        <v>2019</v>
      </c>
      <c r="B1231" s="32">
        <v>43594</v>
      </c>
      <c r="C1231" s="28">
        <f>'Bitcoin Data'!C1231</f>
        <v>6174.5288090000004</v>
      </c>
      <c r="D1231" s="26">
        <f>'Bitcoin Data'!K1231</f>
        <v>1875</v>
      </c>
      <c r="E1231" s="25">
        <f>'Bitcoin Data'!J1231</f>
        <v>55554.066488836659</v>
      </c>
      <c r="F1231" s="25">
        <f t="shared" si="133"/>
        <v>104.16387466656874</v>
      </c>
      <c r="G1231" s="23">
        <f>'Emissions Factors'!$AB$39/1000</f>
        <v>0.49266147344102867</v>
      </c>
      <c r="H1231" s="23">
        <f>'Emissions Factors'!$AE$39/1000</f>
        <v>0.32422903788805163</v>
      </c>
      <c r="I1231" s="26">
        <f t="shared" si="138"/>
        <v>51317.527972558397</v>
      </c>
      <c r="J1231" s="26">
        <f t="shared" si="139"/>
        <v>33772.952865833176</v>
      </c>
      <c r="K1231" s="23">
        <f t="shared" si="134"/>
        <v>27.369348252031145</v>
      </c>
      <c r="L1231" s="23">
        <f t="shared" si="134"/>
        <v>18.01224152844436</v>
      </c>
      <c r="M1231" s="26">
        <f>K1231*'Social Cost of Carbon'!$C$5</f>
        <v>2736.9348252031145</v>
      </c>
      <c r="N1231" s="26">
        <f>L1231*'Social Cost of Carbon'!$C$5</f>
        <v>1801.224152844436</v>
      </c>
      <c r="O1231" s="23">
        <f t="shared" si="135"/>
        <v>0.44326213543837634</v>
      </c>
      <c r="P1231" s="23">
        <f t="shared" si="136"/>
        <v>0.29171847902288017</v>
      </c>
      <c r="Q1231" s="27"/>
    </row>
    <row r="1232" spans="1:17" x14ac:dyDescent="0.25">
      <c r="A1232" s="24">
        <f t="shared" si="137"/>
        <v>2019</v>
      </c>
      <c r="B1232" s="32">
        <v>43595</v>
      </c>
      <c r="C1232" s="28">
        <f>'Bitcoin Data'!C1232</f>
        <v>6378.8491210000002</v>
      </c>
      <c r="D1232" s="26">
        <f>'Bitcoin Data'!K1232</f>
        <v>1562.5</v>
      </c>
      <c r="E1232" s="25">
        <f>'Bitcoin Data'!J1232</f>
        <v>65012.974704062617</v>
      </c>
      <c r="F1232" s="25">
        <f t="shared" si="133"/>
        <v>101.58277297509784</v>
      </c>
      <c r="G1232" s="23">
        <f>'Emissions Factors'!$AB$39/1000</f>
        <v>0.49266147344102867</v>
      </c>
      <c r="H1232" s="23">
        <f>'Emissions Factors'!$AE$39/1000</f>
        <v>0.32422903788805163</v>
      </c>
      <c r="I1232" s="26">
        <f t="shared" si="138"/>
        <v>50045.918610137203</v>
      </c>
      <c r="J1232" s="26">
        <f t="shared" si="139"/>
        <v>32936.084747716341</v>
      </c>
      <c r="K1232" s="23">
        <f t="shared" si="134"/>
        <v>32.029387910487813</v>
      </c>
      <c r="L1232" s="23">
        <f t="shared" si="134"/>
        <v>21.07909423853846</v>
      </c>
      <c r="M1232" s="26">
        <f>K1232*'Social Cost of Carbon'!$C$5</f>
        <v>3202.9387910487812</v>
      </c>
      <c r="N1232" s="26">
        <f>L1232*'Social Cost of Carbon'!$C$5</f>
        <v>2107.909423853846</v>
      </c>
      <c r="O1232" s="23">
        <f t="shared" si="135"/>
        <v>0.50211860012557608</v>
      </c>
      <c r="P1232" s="23">
        <f t="shared" si="136"/>
        <v>0.33045293655156921</v>
      </c>
      <c r="Q1232" s="27"/>
    </row>
    <row r="1233" spans="1:17" x14ac:dyDescent="0.25">
      <c r="A1233" s="24">
        <f t="shared" si="137"/>
        <v>2019</v>
      </c>
      <c r="B1233" s="32">
        <v>43596</v>
      </c>
      <c r="C1233" s="28">
        <f>'Bitcoin Data'!C1233</f>
        <v>7204.7714839999999</v>
      </c>
      <c r="D1233" s="26">
        <f>'Bitcoin Data'!K1233</f>
        <v>1624.9887153561435</v>
      </c>
      <c r="E1233" s="25">
        <f>'Bitcoin Data'!J1233</f>
        <v>61265.469673830929</v>
      </c>
      <c r="F1233" s="25">
        <f t="shared" si="133"/>
        <v>99.555696860969292</v>
      </c>
      <c r="G1233" s="23">
        <f>'Emissions Factors'!$AB$39/1000</f>
        <v>0.49266147344102867</v>
      </c>
      <c r="H1233" s="23">
        <f>'Emissions Factors'!$AE$39/1000</f>
        <v>0.32422903788805163</v>
      </c>
      <c r="I1233" s="26">
        <f t="shared" si="138"/>
        <v>49047.256304973525</v>
      </c>
      <c r="J1233" s="26">
        <f t="shared" si="139"/>
        <v>32278.847809506595</v>
      </c>
      <c r="K1233" s="23">
        <f t="shared" si="134"/>
        <v>30.183136560566204</v>
      </c>
      <c r="L1233" s="23">
        <f t="shared" si="134"/>
        <v>19.864044288105809</v>
      </c>
      <c r="M1233" s="26">
        <f>K1233*'Social Cost of Carbon'!$C$5</f>
        <v>3018.3136560566204</v>
      </c>
      <c r="N1233" s="26">
        <f>L1233*'Social Cost of Carbon'!$C$5</f>
        <v>1986.4044288105808</v>
      </c>
      <c r="O1233" s="23">
        <f t="shared" si="135"/>
        <v>0.41893260081316142</v>
      </c>
      <c r="P1233" s="23">
        <f t="shared" si="136"/>
        <v>0.27570679142591675</v>
      </c>
      <c r="Q1233" s="27"/>
    </row>
    <row r="1234" spans="1:17" x14ac:dyDescent="0.25">
      <c r="A1234" s="24">
        <f t="shared" si="137"/>
        <v>2019</v>
      </c>
      <c r="B1234" s="32">
        <v>43597</v>
      </c>
      <c r="C1234" s="28">
        <f>'Bitcoin Data'!C1234</f>
        <v>6972.3715819999998</v>
      </c>
      <c r="D1234" s="26">
        <f>'Bitcoin Data'!K1234</f>
        <v>1974.9835418038181</v>
      </c>
      <c r="E1234" s="25">
        <f>'Bitcoin Data'!J1234</f>
        <v>50429.278900190518</v>
      </c>
      <c r="F1234" s="25">
        <f t="shared" si="133"/>
        <v>99.596995852910823</v>
      </c>
      <c r="G1234" s="23">
        <f>'Emissions Factors'!$AB$39/1000</f>
        <v>0.49266147344102867</v>
      </c>
      <c r="H1234" s="23">
        <f>'Emissions Factors'!$AE$39/1000</f>
        <v>0.32422903788805163</v>
      </c>
      <c r="I1234" s="26">
        <f t="shared" si="138"/>
        <v>49067.602727195066</v>
      </c>
      <c r="J1234" s="26">
        <f t="shared" si="139"/>
        <v>32292.238141929545</v>
      </c>
      <c r="K1234" s="23">
        <f t="shared" si="134"/>
        <v>24.844562847536441</v>
      </c>
      <c r="L1234" s="23">
        <f t="shared" si="134"/>
        <v>16.350636579196994</v>
      </c>
      <c r="M1234" s="26">
        <f>K1234*'Social Cost of Carbon'!$C$5</f>
        <v>2484.456284753644</v>
      </c>
      <c r="N1234" s="26">
        <f>L1234*'Social Cost of Carbon'!$C$5</f>
        <v>1635.0636579196994</v>
      </c>
      <c r="O1234" s="23">
        <f t="shared" si="135"/>
        <v>0.35632872624969691</v>
      </c>
      <c r="P1234" s="23">
        <f t="shared" si="136"/>
        <v>0.23450609863375743</v>
      </c>
      <c r="Q1234" s="27"/>
    </row>
    <row r="1235" spans="1:17" x14ac:dyDescent="0.25">
      <c r="A1235" s="24">
        <f t="shared" si="137"/>
        <v>2019</v>
      </c>
      <c r="B1235" s="32">
        <v>43598</v>
      </c>
      <c r="C1235" s="28">
        <f>'Bitcoin Data'!C1235</f>
        <v>7814.9150390000004</v>
      </c>
      <c r="D1235" s="26">
        <f>'Bitcoin Data'!K1235</f>
        <v>2087.4405659283316</v>
      </c>
      <c r="E1235" s="25">
        <f>'Bitcoin Data'!J1235</f>
        <v>49121.433713770697</v>
      </c>
      <c r="F1235" s="25">
        <f t="shared" si="133"/>
        <v>102.53807339068453</v>
      </c>
      <c r="G1235" s="23">
        <f>'Emissions Factors'!$AB$39/1000</f>
        <v>0.49266147344102867</v>
      </c>
      <c r="H1235" s="23">
        <f>'Emissions Factors'!$AE$39/1000</f>
        <v>0.32422903788805163</v>
      </c>
      <c r="I1235" s="26">
        <f t="shared" si="138"/>
        <v>50516.558320458978</v>
      </c>
      <c r="J1235" s="26">
        <f t="shared" si="139"/>
        <v>33245.820882356071</v>
      </c>
      <c r="K1235" s="23">
        <f t="shared" si="134"/>
        <v>24.200237910962091</v>
      </c>
      <c r="L1235" s="23">
        <f t="shared" si="134"/>
        <v>15.926595192697576</v>
      </c>
      <c r="M1235" s="26">
        <f>K1235*'Social Cost of Carbon'!$C$5</f>
        <v>2420.0237910962092</v>
      </c>
      <c r="N1235" s="26">
        <f>L1235*'Social Cost of Carbon'!$C$5</f>
        <v>1592.6595192697575</v>
      </c>
      <c r="O1235" s="23">
        <f t="shared" si="135"/>
        <v>0.3096673193526972</v>
      </c>
      <c r="P1235" s="23">
        <f t="shared" si="136"/>
        <v>0.20379741959082831</v>
      </c>
      <c r="Q1235" s="27"/>
    </row>
    <row r="1236" spans="1:17" x14ac:dyDescent="0.25">
      <c r="A1236" s="24">
        <f t="shared" si="137"/>
        <v>2019</v>
      </c>
      <c r="B1236" s="32">
        <v>43599</v>
      </c>
      <c r="C1236" s="28">
        <f>'Bitcoin Data'!C1236</f>
        <v>7994.4160160000001</v>
      </c>
      <c r="D1236" s="26">
        <f>'Bitcoin Data'!K1236</f>
        <v>1899.9366687777074</v>
      </c>
      <c r="E1236" s="25">
        <f>'Bitcoin Data'!J1236</f>
        <v>54809.349247503917</v>
      </c>
      <c r="F1236" s="25">
        <f t="shared" si="133"/>
        <v>104.13429242717653</v>
      </c>
      <c r="G1236" s="23">
        <f>'Emissions Factors'!$AB$39/1000</f>
        <v>0.49266147344102867</v>
      </c>
      <c r="H1236" s="23">
        <f>'Emissions Factors'!$AE$39/1000</f>
        <v>0.32422903788805163</v>
      </c>
      <c r="I1236" s="26">
        <f t="shared" si="138"/>
        <v>51302.953942911743</v>
      </c>
      <c r="J1236" s="26">
        <f t="shared" si="139"/>
        <v>33763.361444816466</v>
      </c>
      <c r="K1236" s="23">
        <f t="shared" si="134"/>
        <v>27.002454758619216</v>
      </c>
      <c r="L1236" s="23">
        <f t="shared" si="134"/>
        <v>17.770782573788402</v>
      </c>
      <c r="M1236" s="26">
        <f>K1236*'Social Cost of Carbon'!$C$5</f>
        <v>2700.2454758619215</v>
      </c>
      <c r="N1236" s="26">
        <f>L1236*'Social Cost of Carbon'!$C$5</f>
        <v>1777.0782573788401</v>
      </c>
      <c r="O1236" s="23">
        <f t="shared" si="135"/>
        <v>0.3377664447856677</v>
      </c>
      <c r="P1236" s="23">
        <f t="shared" si="136"/>
        <v>0.22228994010596909</v>
      </c>
      <c r="Q1236" s="27"/>
    </row>
    <row r="1237" spans="1:17" x14ac:dyDescent="0.25">
      <c r="A1237" s="24">
        <f t="shared" si="137"/>
        <v>2019</v>
      </c>
      <c r="B1237" s="32">
        <v>43600</v>
      </c>
      <c r="C1237" s="28">
        <f>'Bitcoin Data'!C1237</f>
        <v>8205.1679690000001</v>
      </c>
      <c r="D1237" s="26">
        <f>'Bitcoin Data'!K1237</f>
        <v>1862.5827814569536</v>
      </c>
      <c r="E1237" s="25">
        <f>'Bitcoin Data'!J1237</f>
        <v>57263.02133009649</v>
      </c>
      <c r="F1237" s="25">
        <f t="shared" si="133"/>
        <v>106.65711754363998</v>
      </c>
      <c r="G1237" s="23">
        <f>'Emissions Factors'!$AB$39/1000</f>
        <v>0.49266147344102867</v>
      </c>
      <c r="H1237" s="23">
        <f>'Emissions Factors'!$AE$39/1000</f>
        <v>0.32422903788805163</v>
      </c>
      <c r="I1237" s="26">
        <f t="shared" si="138"/>
        <v>52545.852682022662</v>
      </c>
      <c r="J1237" s="26">
        <f t="shared" si="139"/>
        <v>34581.334605087221</v>
      </c>
      <c r="K1237" s="23">
        <f t="shared" si="134"/>
        <v>28.21128446217039</v>
      </c>
      <c r="L1237" s="23">
        <f t="shared" si="134"/>
        <v>18.566334312420164</v>
      </c>
      <c r="M1237" s="26">
        <f>K1237*'Social Cost of Carbon'!$C$5</f>
        <v>2821.1284462170388</v>
      </c>
      <c r="N1237" s="26">
        <f>L1237*'Social Cost of Carbon'!$C$5</f>
        <v>1856.6334312420163</v>
      </c>
      <c r="O1237" s="23">
        <f t="shared" si="135"/>
        <v>0.34382336313839801</v>
      </c>
      <c r="P1237" s="23">
        <f t="shared" si="136"/>
        <v>0.22627610284842131</v>
      </c>
      <c r="Q1237" s="27"/>
    </row>
    <row r="1238" spans="1:17" x14ac:dyDescent="0.25">
      <c r="A1238" s="24">
        <f t="shared" si="137"/>
        <v>2019</v>
      </c>
      <c r="B1238" s="32">
        <v>43601</v>
      </c>
      <c r="C1238" s="28">
        <f>'Bitcoin Data'!C1238</f>
        <v>7884.9091799999997</v>
      </c>
      <c r="D1238" s="26">
        <f>'Bitcoin Data'!K1238</f>
        <v>1825.0025347257426</v>
      </c>
      <c r="E1238" s="25">
        <f>'Bitcoin Data'!J1238</f>
        <v>58241.318283005057</v>
      </c>
      <c r="F1238" s="25">
        <f t="shared" si="133"/>
        <v>106.29055349225295</v>
      </c>
      <c r="G1238" s="23">
        <f>'Emissions Factors'!$AB$39/1000</f>
        <v>0.49266147344102867</v>
      </c>
      <c r="H1238" s="23">
        <f>'Emissions Factors'!$AE$39/1000</f>
        <v>0.32422903788805163</v>
      </c>
      <c r="I1238" s="26">
        <f t="shared" si="138"/>
        <v>52365.260696355821</v>
      </c>
      <c r="J1238" s="26">
        <f t="shared" si="139"/>
        <v>34462.483895381658</v>
      </c>
      <c r="K1238" s="23">
        <f t="shared" si="134"/>
        <v>28.693253680453196</v>
      </c>
      <c r="L1238" s="23">
        <f t="shared" si="134"/>
        <v>18.883526592230524</v>
      </c>
      <c r="M1238" s="26">
        <f>K1238*'Social Cost of Carbon'!$C$5</f>
        <v>2869.3253680453195</v>
      </c>
      <c r="N1238" s="26">
        <f>L1238*'Social Cost of Carbon'!$C$5</f>
        <v>1888.3526592230523</v>
      </c>
      <c r="O1238" s="23">
        <f t="shared" si="135"/>
        <v>0.36390087730158482</v>
      </c>
      <c r="P1238" s="23">
        <f t="shared" si="136"/>
        <v>0.23948946222650752</v>
      </c>
      <c r="Q1238" s="27"/>
    </row>
    <row r="1239" spans="1:17" x14ac:dyDescent="0.25">
      <c r="A1239" s="24">
        <f t="shared" si="137"/>
        <v>2019</v>
      </c>
      <c r="B1239" s="32">
        <v>43602</v>
      </c>
      <c r="C1239" s="28">
        <f>'Bitcoin Data'!C1239</f>
        <v>7343.8955079999996</v>
      </c>
      <c r="D1239" s="26">
        <f>'Bitcoin Data'!K1239</f>
        <v>1887.5838926174499</v>
      </c>
      <c r="E1239" s="25">
        <f>'Bitcoin Data'!J1239</f>
        <v>56061.780122972363</v>
      </c>
      <c r="F1239" s="25">
        <f t="shared" si="133"/>
        <v>105.82131315158375</v>
      </c>
      <c r="G1239" s="23">
        <f>'Emissions Factors'!$AB$39/1000</f>
        <v>0.49266147344102867</v>
      </c>
      <c r="H1239" s="23">
        <f>'Emissions Factors'!$AE$39/1000</f>
        <v>0.32422903788805163</v>
      </c>
      <c r="I1239" s="26">
        <f t="shared" si="138"/>
        <v>52134.084058723754</v>
      </c>
      <c r="J1239" s="26">
        <f t="shared" si="139"/>
        <v>34310.342551188231</v>
      </c>
      <c r="K1239" s="23">
        <f t="shared" si="134"/>
        <v>27.619479199110536</v>
      </c>
      <c r="L1239" s="23">
        <f t="shared" si="134"/>
        <v>18.176857031562829</v>
      </c>
      <c r="M1239" s="26">
        <f>K1239*'Social Cost of Carbon'!$C$5</f>
        <v>2761.9479199110538</v>
      </c>
      <c r="N1239" s="26">
        <f>L1239*'Social Cost of Carbon'!$C$5</f>
        <v>1817.6857031562829</v>
      </c>
      <c r="O1239" s="23">
        <f t="shared" si="135"/>
        <v>0.37608758415780197</v>
      </c>
      <c r="P1239" s="23">
        <f t="shared" si="136"/>
        <v>0.24750974481815613</v>
      </c>
      <c r="Q1239" s="27"/>
    </row>
    <row r="1240" spans="1:17" x14ac:dyDescent="0.25">
      <c r="A1240" s="24">
        <f t="shared" si="137"/>
        <v>2019</v>
      </c>
      <c r="B1240" s="32">
        <v>43603</v>
      </c>
      <c r="C1240" s="28">
        <f>'Bitcoin Data'!C1240</f>
        <v>7271.2080079999996</v>
      </c>
      <c r="D1240" s="26">
        <f>'Bitcoin Data'!K1240</f>
        <v>1912.4521886952823</v>
      </c>
      <c r="E1240" s="25">
        <f>'Bitcoin Data'!J1240</f>
        <v>56703.150169771521</v>
      </c>
      <c r="F1240" s="25">
        <f t="shared" si="133"/>
        <v>108.44206364809682</v>
      </c>
      <c r="G1240" s="23">
        <f>'Emissions Factors'!$AB$39/1000</f>
        <v>0.49266147344102867</v>
      </c>
      <c r="H1240" s="23">
        <f>'Emissions Factors'!$AE$39/1000</f>
        <v>0.32422903788805163</v>
      </c>
      <c r="I1240" s="26">
        <f t="shared" si="138"/>
        <v>53425.22685985719</v>
      </c>
      <c r="J1240" s="26">
        <f t="shared" si="139"/>
        <v>35160.06596321729</v>
      </c>
      <c r="K1240" s="23">
        <f t="shared" si="134"/>
        <v>27.935457511387554</v>
      </c>
      <c r="L1240" s="23">
        <f t="shared" si="134"/>
        <v>18.384807824766732</v>
      </c>
      <c r="M1240" s="26">
        <f>K1240*'Social Cost of Carbon'!$C$5</f>
        <v>2793.5457511387553</v>
      </c>
      <c r="N1240" s="26">
        <f>L1240*'Social Cost of Carbon'!$C$5</f>
        <v>1838.4807824766731</v>
      </c>
      <c r="O1240" s="23">
        <f t="shared" si="135"/>
        <v>0.38419279823451802</v>
      </c>
      <c r="P1240" s="23">
        <f t="shared" si="136"/>
        <v>0.25284392640864101</v>
      </c>
      <c r="Q1240" s="27"/>
    </row>
    <row r="1241" spans="1:17" x14ac:dyDescent="0.25">
      <c r="A1241" s="24">
        <f t="shared" si="137"/>
        <v>2019</v>
      </c>
      <c r="B1241" s="32">
        <v>43604</v>
      </c>
      <c r="C1241" s="28">
        <f>'Bitcoin Data'!C1241</f>
        <v>8197.6894530000009</v>
      </c>
      <c r="D1241" s="26">
        <f>'Bitcoin Data'!K1241</f>
        <v>2037.5820692777904</v>
      </c>
      <c r="E1241" s="25">
        <f>'Bitcoin Data'!J1241</f>
        <v>54356.075645097459</v>
      </c>
      <c r="F1241" s="25">
        <f t="shared" si="133"/>
        <v>110.75496509075779</v>
      </c>
      <c r="G1241" s="23">
        <f>'Emissions Factors'!$AB$39/1000</f>
        <v>0.49266147344102867</v>
      </c>
      <c r="H1241" s="23">
        <f>'Emissions Factors'!$AE$39/1000</f>
        <v>0.32422903788805163</v>
      </c>
      <c r="I1241" s="26">
        <f t="shared" si="138"/>
        <v>54564.70429252243</v>
      </c>
      <c r="J1241" s="26">
        <f t="shared" si="139"/>
        <v>35909.975772701146</v>
      </c>
      <c r="K1241" s="23">
        <f t="shared" si="134"/>
        <v>26.779144317785725</v>
      </c>
      <c r="L1241" s="23">
        <f t="shared" si="134"/>
        <v>17.623818109780107</v>
      </c>
      <c r="M1241" s="26">
        <f>K1241*'Social Cost of Carbon'!$C$5</f>
        <v>2677.9144317785726</v>
      </c>
      <c r="N1241" s="26">
        <f>L1241*'Social Cost of Carbon'!$C$5</f>
        <v>1762.3818109780107</v>
      </c>
      <c r="O1241" s="23">
        <f t="shared" si="135"/>
        <v>0.32666697697344116</v>
      </c>
      <c r="P1241" s="23">
        <f t="shared" si="136"/>
        <v>0.21498518833658123</v>
      </c>
      <c r="Q1241" s="27"/>
    </row>
    <row r="1242" spans="1:17" x14ac:dyDescent="0.25">
      <c r="A1242" s="24">
        <f t="shared" si="137"/>
        <v>2019</v>
      </c>
      <c r="B1242" s="32">
        <v>43605</v>
      </c>
      <c r="C1242" s="28">
        <f>'Bitcoin Data'!C1242</f>
        <v>7978.3090819999998</v>
      </c>
      <c r="D1242" s="26">
        <f>'Bitcoin Data'!K1242</f>
        <v>2012.5223613595704</v>
      </c>
      <c r="E1242" s="25">
        <f>'Bitcoin Data'!J1242</f>
        <v>55262.000901094289</v>
      </c>
      <c r="F1242" s="25">
        <f t="shared" si="133"/>
        <v>111.21601254692497</v>
      </c>
      <c r="G1242" s="23">
        <f>'Emissions Factors'!$AB$39/1000</f>
        <v>0.49266147344102867</v>
      </c>
      <c r="H1242" s="23">
        <f>'Emissions Factors'!$AE$39/1000</f>
        <v>0.32422903788805163</v>
      </c>
      <c r="I1242" s="26">
        <f t="shared" si="138"/>
        <v>54791.844611603992</v>
      </c>
      <c r="J1242" s="26">
        <f t="shared" si="139"/>
        <v>36059.460745834964</v>
      </c>
      <c r="K1242" s="23">
        <f t="shared" si="134"/>
        <v>27.225458789232565</v>
      </c>
      <c r="L1242" s="23">
        <f t="shared" si="134"/>
        <v>17.917545383930442</v>
      </c>
      <c r="M1242" s="26">
        <f>K1242*'Social Cost of Carbon'!$C$5</f>
        <v>2722.5458789232566</v>
      </c>
      <c r="N1242" s="26">
        <f>L1242*'Social Cost of Carbon'!$C$5</f>
        <v>1791.7545383930442</v>
      </c>
      <c r="O1242" s="23">
        <f t="shared" si="135"/>
        <v>0.34124347038216896</v>
      </c>
      <c r="P1242" s="23">
        <f t="shared" si="136"/>
        <v>0.22457823079773287</v>
      </c>
      <c r="Q1242" s="27"/>
    </row>
    <row r="1243" spans="1:17" x14ac:dyDescent="0.25">
      <c r="A1243" s="24">
        <f t="shared" si="137"/>
        <v>2019</v>
      </c>
      <c r="B1243" s="32">
        <v>43606</v>
      </c>
      <c r="C1243" s="28">
        <f>'Bitcoin Data'!C1243</f>
        <v>7963.3276370000003</v>
      </c>
      <c r="D1243" s="26">
        <f>'Bitcoin Data'!K1243</f>
        <v>1912.4521886952823</v>
      </c>
      <c r="E1243" s="25">
        <f>'Bitcoin Data'!J1243</f>
        <v>57802.991901263711</v>
      </c>
      <c r="F1243" s="25">
        <f t="shared" si="133"/>
        <v>110.54545837470747</v>
      </c>
      <c r="G1243" s="23">
        <f>'Emissions Factors'!$AB$39/1000</f>
        <v>0.49266147344102867</v>
      </c>
      <c r="H1243" s="23">
        <f>'Emissions Factors'!$AE$39/1000</f>
        <v>0.32422903788805163</v>
      </c>
      <c r="I1243" s="26">
        <f t="shared" si="138"/>
        <v>54461.488405097283</v>
      </c>
      <c r="J1243" s="26">
        <f t="shared" si="139"/>
        <v>35842.047611725066</v>
      </c>
      <c r="K1243" s="23">
        <f t="shared" si="134"/>
        <v>28.47730715937643</v>
      </c>
      <c r="L1243" s="23">
        <f t="shared" si="134"/>
        <v>18.741408451197575</v>
      </c>
      <c r="M1243" s="26">
        <f>K1243*'Social Cost of Carbon'!$C$5</f>
        <v>2847.7307159376428</v>
      </c>
      <c r="N1243" s="26">
        <f>L1243*'Social Cost of Carbon'!$C$5</f>
        <v>1874.1408451197576</v>
      </c>
      <c r="O1243" s="23">
        <f t="shared" si="135"/>
        <v>0.35760561988009065</v>
      </c>
      <c r="P1243" s="23">
        <f t="shared" si="136"/>
        <v>0.23534644442003605</v>
      </c>
      <c r="Q1243" s="27"/>
    </row>
    <row r="1244" spans="1:17" x14ac:dyDescent="0.25">
      <c r="A1244" s="24">
        <f t="shared" si="137"/>
        <v>2019</v>
      </c>
      <c r="B1244" s="32">
        <v>43607</v>
      </c>
      <c r="C1244" s="28">
        <f>'Bitcoin Data'!C1244</f>
        <v>7680.0664059999999</v>
      </c>
      <c r="D1244" s="26">
        <f>'Bitcoin Data'!K1244</f>
        <v>2087.4405659283316</v>
      </c>
      <c r="E1244" s="25">
        <f>'Bitcoin Data'!J1244</f>
        <v>52980.97207186075</v>
      </c>
      <c r="F1244" s="25">
        <f t="shared" si="133"/>
        <v>110.59463032511815</v>
      </c>
      <c r="G1244" s="23">
        <f>'Emissions Factors'!$AB$39/1000</f>
        <v>0.49266147344102867</v>
      </c>
      <c r="H1244" s="23">
        <f>'Emissions Factors'!$AE$39/1000</f>
        <v>0.32422903788805163</v>
      </c>
      <c r="I1244" s="26">
        <f t="shared" si="138"/>
        <v>54485.713530638575</v>
      </c>
      <c r="J1244" s="26">
        <f t="shared" si="139"/>
        <v>35857.990585897795</v>
      </c>
      <c r="K1244" s="23">
        <f t="shared" si="134"/>
        <v>26.101683765260905</v>
      </c>
      <c r="L1244" s="23">
        <f t="shared" si="134"/>
        <v>17.177969601233144</v>
      </c>
      <c r="M1244" s="26">
        <f>K1244*'Social Cost of Carbon'!$C$5</f>
        <v>2610.1683765260905</v>
      </c>
      <c r="N1244" s="26">
        <f>L1244*'Social Cost of Carbon'!$C$5</f>
        <v>1717.7969601233144</v>
      </c>
      <c r="O1244" s="23">
        <f t="shared" si="135"/>
        <v>0.33986273536475076</v>
      </c>
      <c r="P1244" s="23">
        <f t="shared" si="136"/>
        <v>0.22366954519837187</v>
      </c>
      <c r="Q1244" s="27"/>
    </row>
    <row r="1245" spans="1:17" x14ac:dyDescent="0.25">
      <c r="A1245" s="24">
        <f t="shared" si="137"/>
        <v>2019</v>
      </c>
      <c r="B1245" s="32">
        <v>43608</v>
      </c>
      <c r="C1245" s="28">
        <f>'Bitcoin Data'!C1245</f>
        <v>7881.8466799999997</v>
      </c>
      <c r="D1245" s="26">
        <f>'Bitcoin Data'!K1245</f>
        <v>1974.9835418038181</v>
      </c>
      <c r="E1245" s="25">
        <f>'Bitcoin Data'!J1245</f>
        <v>56906.943302240703</v>
      </c>
      <c r="F1245" s="25">
        <f t="shared" si="133"/>
        <v>112.3902764362884</v>
      </c>
      <c r="G1245" s="23">
        <f>'Emissions Factors'!$AB$39/1000</f>
        <v>0.49266147344102867</v>
      </c>
      <c r="H1245" s="23">
        <f>'Emissions Factors'!$AE$39/1000</f>
        <v>0.32422903788805163</v>
      </c>
      <c r="I1245" s="26">
        <f t="shared" si="138"/>
        <v>55370.359189546369</v>
      </c>
      <c r="J1245" s="26">
        <f t="shared" si="139"/>
        <v>36440.191196909953</v>
      </c>
      <c r="K1245" s="23">
        <f t="shared" si="134"/>
        <v>28.035858536306982</v>
      </c>
      <c r="L1245" s="23">
        <f t="shared" si="134"/>
        <v>18.450883476035408</v>
      </c>
      <c r="M1245" s="26">
        <f>K1245*'Social Cost of Carbon'!$C$5</f>
        <v>2803.5858536306982</v>
      </c>
      <c r="N1245" s="26">
        <f>L1245*'Social Cost of Carbon'!$C$5</f>
        <v>1845.0883476035408</v>
      </c>
      <c r="O1245" s="23">
        <f t="shared" si="135"/>
        <v>0.35570164803442972</v>
      </c>
      <c r="P1245" s="23">
        <f t="shared" si="136"/>
        <v>0.23409340761288963</v>
      </c>
      <c r="Q1245" s="27"/>
    </row>
    <row r="1246" spans="1:17" x14ac:dyDescent="0.25">
      <c r="A1246" s="24">
        <f t="shared" si="137"/>
        <v>2019</v>
      </c>
      <c r="B1246" s="32">
        <v>43609</v>
      </c>
      <c r="C1246" s="28">
        <f>'Bitcoin Data'!C1246</f>
        <v>7987.3715819999998</v>
      </c>
      <c r="D1246" s="26">
        <f>'Bitcoin Data'!K1246</f>
        <v>1912.4521886952823</v>
      </c>
      <c r="E1246" s="25">
        <f>'Bitcoin Data'!J1246</f>
        <v>59383.292315086168</v>
      </c>
      <c r="F1246" s="25">
        <f t="shared" si="133"/>
        <v>113.56770735991829</v>
      </c>
      <c r="G1246" s="23">
        <f>'Emissions Factors'!$AB$39/1000</f>
        <v>0.49266147344102867</v>
      </c>
      <c r="H1246" s="23">
        <f>'Emissions Factors'!$AE$39/1000</f>
        <v>0.32422903788805163</v>
      </c>
      <c r="I1246" s="26">
        <f t="shared" si="138"/>
        <v>55950.434043256901</v>
      </c>
      <c r="J1246" s="26">
        <f t="shared" si="139"/>
        <v>36821.948492458105</v>
      </c>
      <c r="K1246" s="23">
        <f t="shared" si="134"/>
        <v>29.255860289729664</v>
      </c>
      <c r="L1246" s="23">
        <f t="shared" si="134"/>
        <v>19.25378773394532</v>
      </c>
      <c r="M1246" s="26">
        <f>K1246*'Social Cost of Carbon'!$C$5</f>
        <v>2925.5860289729662</v>
      </c>
      <c r="N1246" s="26">
        <f>L1246*'Social Cost of Carbon'!$C$5</f>
        <v>1925.3787733945319</v>
      </c>
      <c r="O1246" s="23">
        <f t="shared" si="135"/>
        <v>0.36627644012029464</v>
      </c>
      <c r="P1246" s="23">
        <f t="shared" si="136"/>
        <v>0.24105286121074965</v>
      </c>
      <c r="Q1246" s="27"/>
    </row>
    <row r="1247" spans="1:17" x14ac:dyDescent="0.25">
      <c r="A1247" s="24">
        <f t="shared" si="137"/>
        <v>2019</v>
      </c>
      <c r="B1247" s="32">
        <v>43610</v>
      </c>
      <c r="C1247" s="28">
        <f>'Bitcoin Data'!C1247</f>
        <v>8052.5439450000003</v>
      </c>
      <c r="D1247" s="26">
        <f>'Bitcoin Data'!K1247</f>
        <v>1749.9513902391602</v>
      </c>
      <c r="E1247" s="25">
        <f>'Bitcoin Data'!J1247</f>
        <v>64983.335795577506</v>
      </c>
      <c r="F1247" s="25">
        <f t="shared" si="133"/>
        <v>113.71767881784903</v>
      </c>
      <c r="G1247" s="23">
        <f>'Emissions Factors'!$AB$39/1000</f>
        <v>0.49266147344102867</v>
      </c>
      <c r="H1247" s="23">
        <f>'Emissions Factors'!$AE$39/1000</f>
        <v>0.32422903788805163</v>
      </c>
      <c r="I1247" s="26">
        <f t="shared" si="138"/>
        <v>56024.319202695158</v>
      </c>
      <c r="J1247" s="26">
        <f t="shared" si="139"/>
        <v>36870.573593973662</v>
      </c>
      <c r="K1247" s="23">
        <f t="shared" si="134"/>
        <v>32.014785962162357</v>
      </c>
      <c r="L1247" s="23">
        <f t="shared" si="134"/>
        <v>21.069484443756281</v>
      </c>
      <c r="M1247" s="26">
        <f>K1247*'Social Cost of Carbon'!$C$5</f>
        <v>3201.4785962162355</v>
      </c>
      <c r="N1247" s="26">
        <f>L1247*'Social Cost of Carbon'!$C$5</f>
        <v>2106.9484443756282</v>
      </c>
      <c r="O1247" s="23">
        <f t="shared" si="135"/>
        <v>0.39757356409139538</v>
      </c>
      <c r="P1247" s="23">
        <f t="shared" si="136"/>
        <v>0.2616500398838405</v>
      </c>
      <c r="Q1247" s="27"/>
    </row>
    <row r="1248" spans="1:17" x14ac:dyDescent="0.25">
      <c r="A1248" s="24">
        <f t="shared" si="137"/>
        <v>2019</v>
      </c>
      <c r="B1248" s="32">
        <v>43611</v>
      </c>
      <c r="C1248" s="28">
        <f>'Bitcoin Data'!C1248</f>
        <v>8673.2158199999994</v>
      </c>
      <c r="D1248" s="26">
        <f>'Bitcoin Data'!K1248</f>
        <v>2062.5644551392229</v>
      </c>
      <c r="E1248" s="25">
        <f>'Bitcoin Data'!J1248</f>
        <v>54458.93531332945</v>
      </c>
      <c r="F1248" s="25">
        <f t="shared" si="133"/>
        <v>112.32506424199954</v>
      </c>
      <c r="G1248" s="23">
        <f>'Emissions Factors'!$AB$39/1000</f>
        <v>0.49266147344102867</v>
      </c>
      <c r="H1248" s="23">
        <f>'Emissions Factors'!$AE$39/1000</f>
        <v>0.32422903788805163</v>
      </c>
      <c r="I1248" s="26">
        <f t="shared" si="138"/>
        <v>55338.231653821691</v>
      </c>
      <c r="J1248" s="26">
        <f t="shared" si="139"/>
        <v>36419.047509897107</v>
      </c>
      <c r="K1248" s="23">
        <f t="shared" si="134"/>
        <v>26.829819313494554</v>
      </c>
      <c r="L1248" s="23">
        <f t="shared" si="134"/>
        <v>17.657168201048446</v>
      </c>
      <c r="M1248" s="26">
        <f>K1248*'Social Cost of Carbon'!$C$5</f>
        <v>2682.9819313494554</v>
      </c>
      <c r="N1248" s="26">
        <f>L1248*'Social Cost of Carbon'!$C$5</f>
        <v>1765.7168201048446</v>
      </c>
      <c r="O1248" s="23">
        <f t="shared" si="135"/>
        <v>0.3093410779843197</v>
      </c>
      <c r="P1248" s="23">
        <f t="shared" si="136"/>
        <v>0.20358271450287105</v>
      </c>
      <c r="Q1248" s="27"/>
    </row>
    <row r="1249" spans="1:17" x14ac:dyDescent="0.25">
      <c r="A1249" s="24">
        <f t="shared" si="137"/>
        <v>2019</v>
      </c>
      <c r="B1249" s="32">
        <v>43612</v>
      </c>
      <c r="C1249" s="28">
        <f>'Bitcoin Data'!C1249</f>
        <v>8805.7783199999994</v>
      </c>
      <c r="D1249" s="26">
        <f>'Bitcoin Data'!K1249</f>
        <v>2087.4405659283316</v>
      </c>
      <c r="E1249" s="25">
        <f>'Bitcoin Data'!J1249</f>
        <v>53879.277652607278</v>
      </c>
      <c r="F1249" s="25">
        <f t="shared" si="133"/>
        <v>112.46978983496824</v>
      </c>
      <c r="G1249" s="23">
        <f>'Emissions Factors'!$AB$39/1000</f>
        <v>0.49266147344102867</v>
      </c>
      <c r="H1249" s="23">
        <f>'Emissions Factors'!$AE$39/1000</f>
        <v>0.32422903788805163</v>
      </c>
      <c r="I1249" s="26">
        <f t="shared" si="138"/>
        <v>55409.532377698284</v>
      </c>
      <c r="J1249" s="26">
        <f t="shared" si="139"/>
        <v>36465.97174966312</v>
      </c>
      <c r="K1249" s="23">
        <f t="shared" si="134"/>
        <v>26.54424431627179</v>
      </c>
      <c r="L1249" s="23">
        <f t="shared" si="134"/>
        <v>17.469226355408061</v>
      </c>
      <c r="M1249" s="26">
        <f>K1249*'Social Cost of Carbon'!$C$5</f>
        <v>2654.4244316271788</v>
      </c>
      <c r="N1249" s="26">
        <f>L1249*'Social Cost of Carbon'!$C$5</f>
        <v>1746.9226355408061</v>
      </c>
      <c r="O1249" s="23">
        <f t="shared" si="135"/>
        <v>0.3014412054410176</v>
      </c>
      <c r="P1249" s="23">
        <f t="shared" si="136"/>
        <v>0.19838367172758969</v>
      </c>
      <c r="Q1249" s="27"/>
    </row>
    <row r="1250" spans="1:17" x14ac:dyDescent="0.25">
      <c r="A1250" s="24">
        <f t="shared" si="137"/>
        <v>2019</v>
      </c>
      <c r="B1250" s="32">
        <v>43613</v>
      </c>
      <c r="C1250" s="28">
        <f>'Bitcoin Data'!C1250</f>
        <v>8719.9619139999995</v>
      </c>
      <c r="D1250" s="26">
        <f>'Bitcoin Data'!K1250</f>
        <v>2050.113895216401</v>
      </c>
      <c r="E1250" s="25">
        <f>'Bitcoin Data'!J1250</f>
        <v>55130.696449655123</v>
      </c>
      <c r="F1250" s="25">
        <f t="shared" si="133"/>
        <v>113.02420684439548</v>
      </c>
      <c r="G1250" s="23">
        <f>'Emissions Factors'!$AB$39/1000</f>
        <v>0.49266147344102867</v>
      </c>
      <c r="H1250" s="23">
        <f>'Emissions Factors'!$AE$39/1000</f>
        <v>0.32422903788805163</v>
      </c>
      <c r="I1250" s="26">
        <f t="shared" si="138"/>
        <v>55682.672278463477</v>
      </c>
      <c r="J1250" s="26">
        <f t="shared" si="139"/>
        <v>36645.729843218483</v>
      </c>
      <c r="K1250" s="23">
        <f t="shared" si="134"/>
        <v>27.160770144717183</v>
      </c>
      <c r="L1250" s="23">
        <f t="shared" si="134"/>
        <v>17.874972667969907</v>
      </c>
      <c r="M1250" s="26">
        <f>K1250*'Social Cost of Carbon'!$C$5</f>
        <v>2716.0770144717185</v>
      </c>
      <c r="N1250" s="26">
        <f>L1250*'Social Cost of Carbon'!$C$5</f>
        <v>1787.4972667969907</v>
      </c>
      <c r="O1250" s="23">
        <f t="shared" si="135"/>
        <v>0.31147808227361928</v>
      </c>
      <c r="P1250" s="23">
        <f t="shared" si="136"/>
        <v>0.20498911399224615</v>
      </c>
      <c r="Q1250" s="27"/>
    </row>
    <row r="1251" spans="1:17" x14ac:dyDescent="0.25">
      <c r="A1251" s="24">
        <f t="shared" si="137"/>
        <v>2019</v>
      </c>
      <c r="B1251" s="32">
        <v>43614</v>
      </c>
      <c r="C1251" s="28">
        <f>'Bitcoin Data'!C1251</f>
        <v>8659.4873050000006</v>
      </c>
      <c r="D1251" s="26">
        <f>'Bitcoin Data'!K1251</f>
        <v>2174.9637506041568</v>
      </c>
      <c r="E1251" s="25">
        <f>'Bitcoin Data'!J1251</f>
        <v>52456.078776586313</v>
      </c>
      <c r="F1251" s="25">
        <f t="shared" si="133"/>
        <v>114.09006983791127</v>
      </c>
      <c r="G1251" s="23">
        <f>'Emissions Factors'!$AB$39/1000</f>
        <v>0.49266147344102867</v>
      </c>
      <c r="H1251" s="23">
        <f>'Emissions Factors'!$AE$39/1000</f>
        <v>0.32422903788805163</v>
      </c>
      <c r="I1251" s="26">
        <f t="shared" si="138"/>
        <v>56207.781911335231</v>
      </c>
      <c r="J1251" s="26">
        <f t="shared" si="139"/>
        <v>36991.313576126595</v>
      </c>
      <c r="K1251" s="23">
        <f t="shared" si="134"/>
        <v>25.843089061011689</v>
      </c>
      <c r="L1251" s="23">
        <f t="shared" si="134"/>
        <v>17.007783953112426</v>
      </c>
      <c r="M1251" s="26">
        <f>K1251*'Social Cost of Carbon'!$C$5</f>
        <v>2584.3089061011688</v>
      </c>
      <c r="N1251" s="26">
        <f>L1251*'Social Cost of Carbon'!$C$5</f>
        <v>1700.7783953112425</v>
      </c>
      <c r="O1251" s="23">
        <f t="shared" si="135"/>
        <v>0.29843671052083937</v>
      </c>
      <c r="P1251" s="23">
        <f t="shared" si="136"/>
        <v>0.19640636164790157</v>
      </c>
      <c r="Q1251" s="27"/>
    </row>
    <row r="1252" spans="1:17" x14ac:dyDescent="0.25">
      <c r="A1252" s="24">
        <f t="shared" si="137"/>
        <v>2019</v>
      </c>
      <c r="B1252" s="32">
        <v>43615</v>
      </c>
      <c r="C1252" s="28">
        <f>'Bitcoin Data'!C1252</f>
        <v>8319.4726559999999</v>
      </c>
      <c r="D1252" s="26">
        <f>'Bitcoin Data'!K1252</f>
        <v>2000</v>
      </c>
      <c r="E1252" s="25">
        <f>'Bitcoin Data'!J1252</f>
        <v>57372.658129634416</v>
      </c>
      <c r="F1252" s="25">
        <f t="shared" si="133"/>
        <v>114.74531625926883</v>
      </c>
      <c r="G1252" s="23">
        <f>'Emissions Factors'!$AB$39/1000</f>
        <v>0.49266147344102867</v>
      </c>
      <c r="H1252" s="23">
        <f>'Emissions Factors'!$AE$39/1000</f>
        <v>0.32422903788805163</v>
      </c>
      <c r="I1252" s="26">
        <f t="shared" si="138"/>
        <v>56530.596578748213</v>
      </c>
      <c r="J1252" s="26">
        <f t="shared" si="139"/>
        <v>37203.763492902945</v>
      </c>
      <c r="K1252" s="23">
        <f t="shared" si="134"/>
        <v>28.265298289374101</v>
      </c>
      <c r="L1252" s="23">
        <f t="shared" si="134"/>
        <v>18.601881746451468</v>
      </c>
      <c r="M1252" s="26">
        <f>K1252*'Social Cost of Carbon'!$C$5</f>
        <v>2826.52982893741</v>
      </c>
      <c r="N1252" s="26">
        <f>L1252*'Social Cost of Carbon'!$C$5</f>
        <v>1860.1881746451468</v>
      </c>
      <c r="O1252" s="23">
        <f t="shared" si="135"/>
        <v>0.33974867708699275</v>
      </c>
      <c r="P1252" s="23">
        <f t="shared" si="136"/>
        <v>0.22359448147276256</v>
      </c>
      <c r="Q1252" s="27"/>
    </row>
    <row r="1253" spans="1:17" x14ac:dyDescent="0.25">
      <c r="A1253" s="24">
        <f t="shared" si="137"/>
        <v>2019</v>
      </c>
      <c r="B1253" s="32">
        <v>43616</v>
      </c>
      <c r="C1253" s="28">
        <f>'Bitcoin Data'!C1253</f>
        <v>8574.5019530000009</v>
      </c>
      <c r="D1253" s="26">
        <f>'Bitcoin Data'!K1253</f>
        <v>1462.4634384140397</v>
      </c>
      <c r="E1253" s="25">
        <f>'Bitcoin Data'!J1253</f>
        <v>78628.968909099058</v>
      </c>
      <c r="F1253" s="25">
        <f t="shared" si="133"/>
        <v>114.99199222975163</v>
      </c>
      <c r="G1253" s="23">
        <f>'Emissions Factors'!$AB$39/1000</f>
        <v>0.49266147344102867</v>
      </c>
      <c r="H1253" s="23">
        <f>'Emissions Factors'!$AE$39/1000</f>
        <v>0.32422903788805163</v>
      </c>
      <c r="I1253" s="26">
        <f t="shared" si="138"/>
        <v>56652.124325828758</v>
      </c>
      <c r="J1253" s="26">
        <f t="shared" si="139"/>
        <v>37283.743005482676</v>
      </c>
      <c r="K1253" s="23">
        <f t="shared" si="134"/>
        <v>38.737463677905573</v>
      </c>
      <c r="L1253" s="23">
        <f t="shared" si="134"/>
        <v>25.493794939526712</v>
      </c>
      <c r="M1253" s="26">
        <f>K1253*'Social Cost of Carbon'!$C$5</f>
        <v>3873.7463677905575</v>
      </c>
      <c r="N1253" s="26">
        <f>L1253*'Social Cost of Carbon'!$C$5</f>
        <v>2549.3794939526711</v>
      </c>
      <c r="O1253" s="23">
        <f t="shared" si="135"/>
        <v>0.4517750872323531</v>
      </c>
      <c r="P1253" s="23">
        <f t="shared" si="136"/>
        <v>0.29732099985827254</v>
      </c>
      <c r="Q1253" s="27"/>
    </row>
    <row r="1254" spans="1:17" x14ac:dyDescent="0.25">
      <c r="A1254" s="24">
        <f t="shared" si="137"/>
        <v>2019</v>
      </c>
      <c r="B1254" s="32">
        <v>43617</v>
      </c>
      <c r="C1254" s="28">
        <f>'Bitcoin Data'!C1254</f>
        <v>8564.0166019999997</v>
      </c>
      <c r="D1254" s="26">
        <f>'Bitcoin Data'!K1254</f>
        <v>1887.5838926174499</v>
      </c>
      <c r="E1254" s="25">
        <f>'Bitcoin Data'!J1254</f>
        <v>59651.118587847785</v>
      </c>
      <c r="F1254" s="25">
        <f t="shared" si="133"/>
        <v>112.59649062303485</v>
      </c>
      <c r="G1254" s="23">
        <f>'Emissions Factors'!$AB$39/1000</f>
        <v>0.49266147344102867</v>
      </c>
      <c r="H1254" s="23">
        <f>'Emissions Factors'!$AE$39/1000</f>
        <v>0.32422903788805163</v>
      </c>
      <c r="I1254" s="26">
        <f t="shared" si="138"/>
        <v>55471.952974633321</v>
      </c>
      <c r="J1254" s="26">
        <f t="shared" si="139"/>
        <v>36507.051824277616</v>
      </c>
      <c r="K1254" s="23">
        <f t="shared" si="134"/>
        <v>29.387807975894621</v>
      </c>
      <c r="L1254" s="23">
        <f t="shared" si="134"/>
        <v>19.340624788683961</v>
      </c>
      <c r="M1254" s="26">
        <f>K1254*'Social Cost of Carbon'!$C$5</f>
        <v>2938.7807975894621</v>
      </c>
      <c r="N1254" s="26">
        <f>L1254*'Social Cost of Carbon'!$C$5</f>
        <v>1934.0624788683961</v>
      </c>
      <c r="O1254" s="23">
        <f t="shared" si="135"/>
        <v>0.3431544956257036</v>
      </c>
      <c r="P1254" s="23">
        <f t="shared" si="136"/>
        <v>0.22583590956803193</v>
      </c>
      <c r="Q1254" s="27"/>
    </row>
    <row r="1255" spans="1:17" x14ac:dyDescent="0.25">
      <c r="A1255" s="24">
        <f t="shared" si="137"/>
        <v>2019</v>
      </c>
      <c r="B1255" s="32">
        <v>43618</v>
      </c>
      <c r="C1255" s="28">
        <f>'Bitcoin Data'!C1255</f>
        <v>8742.9580079999996</v>
      </c>
      <c r="D1255" s="26">
        <f>'Bitcoin Data'!K1255</f>
        <v>1637.5545851528382</v>
      </c>
      <c r="E1255" s="25">
        <f>'Bitcoin Data'!J1255</f>
        <v>70469.705898694971</v>
      </c>
      <c r="F1255" s="25">
        <f t="shared" si="133"/>
        <v>115.39799000877996</v>
      </c>
      <c r="G1255" s="23">
        <f>'Emissions Factors'!$AB$39/1000</f>
        <v>0.49266147344102867</v>
      </c>
      <c r="H1255" s="23">
        <f>'Emissions Factors'!$AE$39/1000</f>
        <v>0.32422903788805163</v>
      </c>
      <c r="I1255" s="26">
        <f t="shared" si="138"/>
        <v>56852.143789858637</v>
      </c>
      <c r="J1255" s="26">
        <f t="shared" si="139"/>
        <v>37415.379274761719</v>
      </c>
      <c r="K1255" s="23">
        <f t="shared" si="134"/>
        <v>34.717709141007013</v>
      </c>
      <c r="L1255" s="23">
        <f t="shared" si="134"/>
        <v>22.848324943787826</v>
      </c>
      <c r="M1255" s="26">
        <f>K1255*'Social Cost of Carbon'!$C$5</f>
        <v>3471.7709141007012</v>
      </c>
      <c r="N1255" s="26">
        <f>L1255*'Social Cost of Carbon'!$C$5</f>
        <v>2284.8324943787825</v>
      </c>
      <c r="O1255" s="23">
        <f t="shared" si="135"/>
        <v>0.3970933991589522</v>
      </c>
      <c r="P1255" s="23">
        <f t="shared" si="136"/>
        <v>0.26133403503575225</v>
      </c>
      <c r="Q1255" s="27"/>
    </row>
    <row r="1256" spans="1:17" x14ac:dyDescent="0.25">
      <c r="A1256" s="24">
        <f t="shared" si="137"/>
        <v>2019</v>
      </c>
      <c r="B1256" s="32">
        <v>43619</v>
      </c>
      <c r="C1256" s="28">
        <f>'Bitcoin Data'!C1256</f>
        <v>8208.9951170000004</v>
      </c>
      <c r="D1256" s="26">
        <f>'Bitcoin Data'!K1256</f>
        <v>1487.4803735228493</v>
      </c>
      <c r="E1256" s="25">
        <f>'Bitcoin Data'!J1256</f>
        <v>76216.194056571694</v>
      </c>
      <c r="F1256" s="25">
        <f t="shared" si="133"/>
        <v>113.37009280375923</v>
      </c>
      <c r="G1256" s="23">
        <f>'Emissions Factors'!$AB$39/1000</f>
        <v>0.49266147344102867</v>
      </c>
      <c r="H1256" s="23">
        <f>'Emissions Factors'!$AE$39/1000</f>
        <v>0.32422903788805163</v>
      </c>
      <c r="I1256" s="26">
        <f t="shared" si="138"/>
        <v>55853.076964846186</v>
      </c>
      <c r="J1256" s="26">
        <f t="shared" si="139"/>
        <v>36757.876115041981</v>
      </c>
      <c r="K1256" s="23">
        <f t="shared" si="134"/>
        <v>37.548782463977986</v>
      </c>
      <c r="L1256" s="23">
        <f t="shared" si="134"/>
        <v>24.711503270451278</v>
      </c>
      <c r="M1256" s="26">
        <f>K1256*'Social Cost of Carbon'!$C$5</f>
        <v>3754.8782463977986</v>
      </c>
      <c r="N1256" s="26">
        <f>L1256*'Social Cost of Carbon'!$C$5</f>
        <v>2471.1503270451276</v>
      </c>
      <c r="O1256" s="23">
        <f t="shared" si="135"/>
        <v>0.45741021804505949</v>
      </c>
      <c r="P1256" s="23">
        <f t="shared" si="136"/>
        <v>0.30102957692441851</v>
      </c>
      <c r="Q1256" s="27"/>
    </row>
    <row r="1257" spans="1:17" x14ac:dyDescent="0.25">
      <c r="A1257" s="24">
        <f t="shared" si="137"/>
        <v>2019</v>
      </c>
      <c r="B1257" s="32">
        <v>43620</v>
      </c>
      <c r="C1257" s="28">
        <f>'Bitcoin Data'!C1257</f>
        <v>7707.7709960000002</v>
      </c>
      <c r="D1257" s="26">
        <f>'Bitcoin Data'!K1257</f>
        <v>1924.9278152069294</v>
      </c>
      <c r="E1257" s="25">
        <f>'Bitcoin Data'!J1257</f>
        <v>57029.250448701845</v>
      </c>
      <c r="F1257" s="25">
        <f t="shared" si="133"/>
        <v>109.77719046910843</v>
      </c>
      <c r="G1257" s="23">
        <f>'Emissions Factors'!$AB$39/1000</f>
        <v>0.49266147344102867</v>
      </c>
      <c r="H1257" s="23">
        <f>'Emissions Factors'!$AE$39/1000</f>
        <v>0.32422903788805163</v>
      </c>
      <c r="I1257" s="26">
        <f t="shared" si="138"/>
        <v>54082.992406727411</v>
      </c>
      <c r="J1257" s="26">
        <f t="shared" si="139"/>
        <v>35592.952847852415</v>
      </c>
      <c r="K1257" s="23">
        <f t="shared" si="134"/>
        <v>28.0961145552949</v>
      </c>
      <c r="L1257" s="23">
        <f t="shared" si="134"/>
        <v>18.490539004459336</v>
      </c>
      <c r="M1257" s="26">
        <f>K1257*'Social Cost of Carbon'!$C$5</f>
        <v>2809.6114555294898</v>
      </c>
      <c r="N1257" s="26">
        <f>L1257*'Social Cost of Carbon'!$C$5</f>
        <v>1849.0539004459336</v>
      </c>
      <c r="O1257" s="23">
        <f t="shared" si="135"/>
        <v>0.36451672694836895</v>
      </c>
      <c r="P1257" s="23">
        <f t="shared" si="136"/>
        <v>0.23989476353222125</v>
      </c>
      <c r="Q1257" s="27"/>
    </row>
    <row r="1258" spans="1:17" x14ac:dyDescent="0.25">
      <c r="A1258" s="24">
        <f t="shared" si="137"/>
        <v>2019</v>
      </c>
      <c r="B1258" s="32">
        <v>43621</v>
      </c>
      <c r="C1258" s="28">
        <f>'Bitcoin Data'!C1258</f>
        <v>7824.2314450000003</v>
      </c>
      <c r="D1258" s="26">
        <f>'Bitcoin Data'!K1258</f>
        <v>2000</v>
      </c>
      <c r="E1258" s="25">
        <f>'Bitcoin Data'!J1258</f>
        <v>55233.713941156471</v>
      </c>
      <c r="F1258" s="25">
        <f t="shared" si="133"/>
        <v>110.46742788231293</v>
      </c>
      <c r="G1258" s="23">
        <f>'Emissions Factors'!$AB$39/1000</f>
        <v>0.49266147344102867</v>
      </c>
      <c r="H1258" s="23">
        <f>'Emissions Factors'!$AE$39/1000</f>
        <v>0.32422903788805163</v>
      </c>
      <c r="I1258" s="26">
        <f t="shared" si="138"/>
        <v>54423.045787740863</v>
      </c>
      <c r="J1258" s="26">
        <f t="shared" si="139"/>
        <v>35816.747860250056</v>
      </c>
      <c r="K1258" s="23">
        <f t="shared" si="134"/>
        <v>27.211522893870434</v>
      </c>
      <c r="L1258" s="23">
        <f t="shared" si="134"/>
        <v>17.908373930125027</v>
      </c>
      <c r="M1258" s="26">
        <f>K1258*'Social Cost of Carbon'!$C$5</f>
        <v>2721.1522893870433</v>
      </c>
      <c r="N1258" s="26">
        <f>L1258*'Social Cost of Carbon'!$C$5</f>
        <v>1790.8373930125026</v>
      </c>
      <c r="O1258" s="23">
        <f t="shared" si="135"/>
        <v>0.3477852500293776</v>
      </c>
      <c r="P1258" s="23">
        <f t="shared" si="136"/>
        <v>0.22888348914536774</v>
      </c>
      <c r="Q1258" s="27"/>
    </row>
    <row r="1259" spans="1:17" x14ac:dyDescent="0.25">
      <c r="A1259" s="24">
        <f t="shared" si="137"/>
        <v>2019</v>
      </c>
      <c r="B1259" s="32">
        <v>43622</v>
      </c>
      <c r="C1259" s="28">
        <f>'Bitcoin Data'!C1259</f>
        <v>7822.0234380000002</v>
      </c>
      <c r="D1259" s="26">
        <f>'Bitcoin Data'!K1259</f>
        <v>1962.4945486262536</v>
      </c>
      <c r="E1259" s="25">
        <f>'Bitcoin Data'!J1259</f>
        <v>56467.873689703832</v>
      </c>
      <c r="F1259" s="25">
        <f t="shared" si="133"/>
        <v>110.81789428855963</v>
      </c>
      <c r="G1259" s="23">
        <f>'Emissions Factors'!$AB$39/1000</f>
        <v>0.49266147344102867</v>
      </c>
      <c r="H1259" s="23">
        <f>'Emissions Factors'!$AE$39/1000</f>
        <v>0.32422903788805163</v>
      </c>
      <c r="I1259" s="26">
        <f t="shared" si="138"/>
        <v>54595.707083833942</v>
      </c>
      <c r="J1259" s="26">
        <f t="shared" si="139"/>
        <v>35930.379245959499</v>
      </c>
      <c r="K1259" s="23">
        <f t="shared" si="134"/>
        <v>27.819545854051388</v>
      </c>
      <c r="L1259" s="23">
        <f t="shared" si="134"/>
        <v>18.308524357996699</v>
      </c>
      <c r="M1259" s="26">
        <f>K1259*'Social Cost of Carbon'!$C$5</f>
        <v>2781.9545854051389</v>
      </c>
      <c r="N1259" s="26">
        <f>L1259*'Social Cost of Carbon'!$C$5</f>
        <v>1830.8524357996698</v>
      </c>
      <c r="O1259" s="23">
        <f t="shared" si="135"/>
        <v>0.35565664146315218</v>
      </c>
      <c r="P1259" s="23">
        <f t="shared" si="136"/>
        <v>0.23406378800979372</v>
      </c>
      <c r="Q1259" s="27"/>
    </row>
    <row r="1260" spans="1:17" x14ac:dyDescent="0.25">
      <c r="A1260" s="24">
        <f t="shared" si="137"/>
        <v>2019</v>
      </c>
      <c r="B1260" s="32">
        <v>43623</v>
      </c>
      <c r="C1260" s="28">
        <f>'Bitcoin Data'!C1260</f>
        <v>8043.951172</v>
      </c>
      <c r="D1260" s="26">
        <f>'Bitcoin Data'!K1260</f>
        <v>1974.9835418038181</v>
      </c>
      <c r="E1260" s="25">
        <f>'Bitcoin Data'!J1260</f>
        <v>56785.965208101661</v>
      </c>
      <c r="F1260" s="25">
        <f t="shared" si="133"/>
        <v>112.15134669144501</v>
      </c>
      <c r="G1260" s="23">
        <f>'Emissions Factors'!$AB$39/1000</f>
        <v>0.49266147344102867</v>
      </c>
      <c r="H1260" s="23">
        <f>'Emissions Factors'!$AE$39/1000</f>
        <v>0.32422903788805163</v>
      </c>
      <c r="I1260" s="26">
        <f t="shared" si="138"/>
        <v>55252.64770940294</v>
      </c>
      <c r="J1260" s="26">
        <f t="shared" si="139"/>
        <v>36362.72323561654</v>
      </c>
      <c r="K1260" s="23">
        <f t="shared" si="134"/>
        <v>27.976257290194354</v>
      </c>
      <c r="L1260" s="23">
        <f t="shared" si="134"/>
        <v>18.411658864967176</v>
      </c>
      <c r="M1260" s="26">
        <f>K1260*'Social Cost of Carbon'!$C$5</f>
        <v>2797.6257290194353</v>
      </c>
      <c r="N1260" s="26">
        <f>L1260*'Social Cost of Carbon'!$C$5</f>
        <v>1841.1658864967176</v>
      </c>
      <c r="O1260" s="23">
        <f t="shared" si="135"/>
        <v>0.34779248023752612</v>
      </c>
      <c r="P1260" s="23">
        <f t="shared" si="136"/>
        <v>0.22888824747042083</v>
      </c>
      <c r="Q1260" s="27"/>
    </row>
    <row r="1261" spans="1:17" x14ac:dyDescent="0.25">
      <c r="A1261" s="24">
        <f t="shared" si="137"/>
        <v>2019</v>
      </c>
      <c r="B1261" s="32">
        <v>43624</v>
      </c>
      <c r="C1261" s="28">
        <f>'Bitcoin Data'!C1261</f>
        <v>7954.1279299999997</v>
      </c>
      <c r="D1261" s="26">
        <f>'Bitcoin Data'!K1261</f>
        <v>1549.9870834409714</v>
      </c>
      <c r="E1261" s="25">
        <f>'Bitcoin Data'!J1261</f>
        <v>75315.445002128443</v>
      </c>
      <c r="F1261" s="25">
        <f t="shared" si="133"/>
        <v>116.73796693690797</v>
      </c>
      <c r="G1261" s="23">
        <f>'Emissions Factors'!$AB$39/1000</f>
        <v>0.49266147344102867</v>
      </c>
      <c r="H1261" s="23">
        <f>'Emissions Factors'!$AE$39/1000</f>
        <v>0.32422903788805163</v>
      </c>
      <c r="I1261" s="26">
        <f t="shared" si="138"/>
        <v>57512.29879764717</v>
      </c>
      <c r="J1261" s="26">
        <f t="shared" si="139"/>
        <v>37849.83870496085</v>
      </c>
      <c r="K1261" s="23">
        <f t="shared" si="134"/>
        <v>37.105018107615358</v>
      </c>
      <c r="L1261" s="23">
        <f t="shared" si="134"/>
        <v>24.41945427115057</v>
      </c>
      <c r="M1261" s="26">
        <f>K1261*'Social Cost of Carbon'!$C$5</f>
        <v>3710.5018107615356</v>
      </c>
      <c r="N1261" s="26">
        <f>L1261*'Social Cost of Carbon'!$C$5</f>
        <v>2441.9454271150571</v>
      </c>
      <c r="O1261" s="23">
        <f t="shared" si="135"/>
        <v>0.46648757015422254</v>
      </c>
      <c r="P1261" s="23">
        <f t="shared" si="136"/>
        <v>0.30700353937041308</v>
      </c>
      <c r="Q1261" s="27"/>
    </row>
    <row r="1262" spans="1:17" x14ac:dyDescent="0.25">
      <c r="A1262" s="24">
        <f t="shared" si="137"/>
        <v>2019</v>
      </c>
      <c r="B1262" s="32">
        <v>43625</v>
      </c>
      <c r="C1262" s="28">
        <f>'Bitcoin Data'!C1262</f>
        <v>7688.0771480000003</v>
      </c>
      <c r="D1262" s="26">
        <f>'Bitcoin Data'!K1262</f>
        <v>1837.4846876276031</v>
      </c>
      <c r="E1262" s="25">
        <f>'Bitcoin Data'!J1262</f>
        <v>61832.784548872813</v>
      </c>
      <c r="F1262" s="25">
        <f t="shared" si="133"/>
        <v>113.61679480193044</v>
      </c>
      <c r="G1262" s="23">
        <f>'Emissions Factors'!$AB$39/1000</f>
        <v>0.49266147344102867</v>
      </c>
      <c r="H1262" s="23">
        <f>'Emissions Factors'!$AE$39/1000</f>
        <v>0.32422903788805163</v>
      </c>
      <c r="I1262" s="26">
        <f t="shared" si="138"/>
        <v>55974.617534766061</v>
      </c>
      <c r="J1262" s="26">
        <f t="shared" si="139"/>
        <v>36837.864066554088</v>
      </c>
      <c r="K1262" s="23">
        <f t="shared" si="134"/>
        <v>30.462630742809349</v>
      </c>
      <c r="L1262" s="23">
        <f t="shared" si="134"/>
        <v>20.047984244220217</v>
      </c>
      <c r="M1262" s="26">
        <f>K1262*'Social Cost of Carbon'!$C$5</f>
        <v>3046.2630742809347</v>
      </c>
      <c r="N1262" s="26">
        <f>L1262*'Social Cost of Carbon'!$C$5</f>
        <v>2004.7984244220218</v>
      </c>
      <c r="O1262" s="23">
        <f t="shared" si="135"/>
        <v>0.3962321157343483</v>
      </c>
      <c r="P1262" s="23">
        <f t="shared" si="136"/>
        <v>0.260767209515263</v>
      </c>
      <c r="Q1262" s="27"/>
    </row>
    <row r="1263" spans="1:17" x14ac:dyDescent="0.25">
      <c r="A1263" s="24">
        <f t="shared" si="137"/>
        <v>2019</v>
      </c>
      <c r="B1263" s="32">
        <v>43626</v>
      </c>
      <c r="C1263" s="28">
        <f>'Bitcoin Data'!C1263</f>
        <v>8000.3295900000003</v>
      </c>
      <c r="D1263" s="26">
        <f>'Bitcoin Data'!K1263</f>
        <v>1962.4945486262536</v>
      </c>
      <c r="E1263" s="25">
        <f>'Bitcoin Data'!J1263</f>
        <v>58786.015510143516</v>
      </c>
      <c r="F1263" s="25">
        <f t="shared" si="133"/>
        <v>115.36723497411505</v>
      </c>
      <c r="G1263" s="23">
        <f>'Emissions Factors'!$AB$39/1000</f>
        <v>0.49266147344102867</v>
      </c>
      <c r="H1263" s="23">
        <f>'Emissions Factors'!$AE$39/1000</f>
        <v>0.32422903788805163</v>
      </c>
      <c r="I1263" s="26">
        <f t="shared" si="138"/>
        <v>56836.991969164897</v>
      </c>
      <c r="J1263" s="26">
        <f t="shared" si="139"/>
        <v>37405.407599462102</v>
      </c>
      <c r="K1263" s="23">
        <f t="shared" si="134"/>
        <v>28.961605018954469</v>
      </c>
      <c r="L1263" s="23">
        <f t="shared" si="134"/>
        <v>19.060133250125912</v>
      </c>
      <c r="M1263" s="26">
        <f>K1263*'Social Cost of Carbon'!$C$5</f>
        <v>2896.1605018954469</v>
      </c>
      <c r="N1263" s="26">
        <f>L1263*'Social Cost of Carbon'!$C$5</f>
        <v>1906.0133250125912</v>
      </c>
      <c r="O1263" s="23">
        <f t="shared" si="135"/>
        <v>0.36200514857731592</v>
      </c>
      <c r="P1263" s="23">
        <f t="shared" si="136"/>
        <v>0.23824185036014137</v>
      </c>
      <c r="Q1263" s="27"/>
    </row>
    <row r="1264" spans="1:17" x14ac:dyDescent="0.25">
      <c r="A1264" s="24">
        <f t="shared" si="137"/>
        <v>2019</v>
      </c>
      <c r="B1264" s="32">
        <v>43627</v>
      </c>
      <c r="C1264" s="28">
        <f>'Bitcoin Data'!C1264</f>
        <v>7927.7143550000001</v>
      </c>
      <c r="D1264" s="26">
        <f>'Bitcoin Data'!K1264</f>
        <v>1787.4875868917577</v>
      </c>
      <c r="E1264" s="25">
        <f>'Bitcoin Data'!J1264</f>
        <v>66912.453140709928</v>
      </c>
      <c r="F1264" s="25">
        <f t="shared" si="133"/>
        <v>119.60517939749541</v>
      </c>
      <c r="G1264" s="23">
        <f>'Emissions Factors'!$AB$39/1000</f>
        <v>0.49266147344102867</v>
      </c>
      <c r="H1264" s="23">
        <f>'Emissions Factors'!$AE$39/1000</f>
        <v>0.32422903788805163</v>
      </c>
      <c r="I1264" s="26">
        <f t="shared" si="138"/>
        <v>58924.863913148656</v>
      </c>
      <c r="J1264" s="26">
        <f t="shared" si="139"/>
        <v>38779.47224247775</v>
      </c>
      <c r="K1264" s="23">
        <f t="shared" si="134"/>
        <v>32.965187755855943</v>
      </c>
      <c r="L1264" s="23">
        <f t="shared" si="134"/>
        <v>21.694960304541716</v>
      </c>
      <c r="M1264" s="26">
        <f>K1264*'Social Cost of Carbon'!$C$5</f>
        <v>3296.5187755855945</v>
      </c>
      <c r="N1264" s="26">
        <f>L1264*'Social Cost of Carbon'!$C$5</f>
        <v>2169.4960304541714</v>
      </c>
      <c r="O1264" s="23">
        <f t="shared" si="135"/>
        <v>0.41582209297267175</v>
      </c>
      <c r="P1264" s="23">
        <f t="shared" si="136"/>
        <v>0.27365971240952608</v>
      </c>
      <c r="Q1264" s="27"/>
    </row>
    <row r="1265" spans="1:17" x14ac:dyDescent="0.25">
      <c r="A1265" s="24">
        <f t="shared" si="137"/>
        <v>2019</v>
      </c>
      <c r="B1265" s="32">
        <v>43628</v>
      </c>
      <c r="C1265" s="28">
        <f>'Bitcoin Data'!C1265</f>
        <v>8145.857422</v>
      </c>
      <c r="D1265" s="26">
        <f>'Bitcoin Data'!K1265</f>
        <v>1637.5545851528382</v>
      </c>
      <c r="E1265" s="25">
        <f>'Bitcoin Data'!J1265</f>
        <v>72239.976860059469</v>
      </c>
      <c r="F1265" s="25">
        <f t="shared" si="133"/>
        <v>118.29690533852531</v>
      </c>
      <c r="G1265" s="23">
        <f>'Emissions Factors'!$AB$39/1000</f>
        <v>0.49266147344102867</v>
      </c>
      <c r="H1265" s="23">
        <f>'Emissions Factors'!$AE$39/1000</f>
        <v>0.32422903788805163</v>
      </c>
      <c r="I1265" s="26">
        <f t="shared" si="138"/>
        <v>58280.327687591773</v>
      </c>
      <c r="J1265" s="26">
        <f t="shared" si="139"/>
        <v>38355.291803043976</v>
      </c>
      <c r="K1265" s="23">
        <f t="shared" si="134"/>
        <v>35.589853441222715</v>
      </c>
      <c r="L1265" s="23">
        <f t="shared" si="134"/>
        <v>23.422298194392194</v>
      </c>
      <c r="M1265" s="26">
        <f>K1265*'Social Cost of Carbon'!$C$5</f>
        <v>3558.9853441222713</v>
      </c>
      <c r="N1265" s="26">
        <f>L1265*'Social Cost of Carbon'!$C$5</f>
        <v>2342.2298194392192</v>
      </c>
      <c r="O1265" s="23">
        <f t="shared" si="135"/>
        <v>0.43690739473420054</v>
      </c>
      <c r="P1265" s="23">
        <f t="shared" si="136"/>
        <v>0.28753631423911502</v>
      </c>
      <c r="Q1265" s="27"/>
    </row>
    <row r="1266" spans="1:17" x14ac:dyDescent="0.25">
      <c r="A1266" s="24">
        <f t="shared" si="137"/>
        <v>2019</v>
      </c>
      <c r="B1266" s="32">
        <v>43629</v>
      </c>
      <c r="C1266" s="28">
        <f>'Bitcoin Data'!C1266</f>
        <v>8230.9238280000009</v>
      </c>
      <c r="D1266" s="26">
        <f>'Bitcoin Data'!K1266</f>
        <v>1887.5838926174499</v>
      </c>
      <c r="E1266" s="25">
        <f>'Bitcoin Data'!J1266</f>
        <v>60900.81278968016</v>
      </c>
      <c r="F1266" s="25">
        <f t="shared" si="133"/>
        <v>114.95539326911106</v>
      </c>
      <c r="G1266" s="23">
        <f>'Emissions Factors'!$AB$39/1000</f>
        <v>0.49266147344102867</v>
      </c>
      <c r="H1266" s="23">
        <f>'Emissions Factors'!$AE$39/1000</f>
        <v>0.32422903788805163</v>
      </c>
      <c r="I1266" s="26">
        <f t="shared" si="138"/>
        <v>56634.093427953158</v>
      </c>
      <c r="J1266" s="26">
        <f t="shared" si="139"/>
        <v>37271.876559686483</v>
      </c>
      <c r="K1266" s="23">
        <f t="shared" si="134"/>
        <v>30.003484162720074</v>
      </c>
      <c r="L1266" s="23">
        <f t="shared" si="134"/>
        <v>19.745811937398347</v>
      </c>
      <c r="M1266" s="26">
        <f>K1266*'Social Cost of Carbon'!$C$5</f>
        <v>3000.3484162720074</v>
      </c>
      <c r="N1266" s="26">
        <f>L1266*'Social Cost of Carbon'!$C$5</f>
        <v>1974.5811937398348</v>
      </c>
      <c r="O1266" s="23">
        <f t="shared" si="135"/>
        <v>0.36452146550857462</v>
      </c>
      <c r="P1266" s="23">
        <f t="shared" si="136"/>
        <v>0.23989788206066176</v>
      </c>
      <c r="Q1266" s="27"/>
    </row>
    <row r="1267" spans="1:17" x14ac:dyDescent="0.25">
      <c r="A1267" s="24">
        <f t="shared" si="137"/>
        <v>2019</v>
      </c>
      <c r="B1267" s="32">
        <v>43630</v>
      </c>
      <c r="C1267" s="28">
        <f>'Bitcoin Data'!C1267</f>
        <v>8693.8330079999996</v>
      </c>
      <c r="D1267" s="26">
        <f>'Bitcoin Data'!K1267</f>
        <v>2112.4281187654033</v>
      </c>
      <c r="E1267" s="25">
        <f>'Bitcoin Data'!J1267</f>
        <v>54068.499086278345</v>
      </c>
      <c r="F1267" s="25">
        <f t="shared" si="133"/>
        <v>114.2158178092959</v>
      </c>
      <c r="G1267" s="23">
        <f>'Emissions Factors'!$AB$39/1000</f>
        <v>0.49266147344102867</v>
      </c>
      <c r="H1267" s="23">
        <f>'Emissions Factors'!$AE$39/1000</f>
        <v>0.32422903788805163</v>
      </c>
      <c r="I1267" s="26">
        <f t="shared" si="138"/>
        <v>56269.7330921998</v>
      </c>
      <c r="J1267" s="26">
        <f t="shared" si="139"/>
        <v>37032.084719905004</v>
      </c>
      <c r="K1267" s="23">
        <f t="shared" si="134"/>
        <v>26.637466426590802</v>
      </c>
      <c r="L1267" s="23">
        <f t="shared" si="134"/>
        <v>17.530577438795024</v>
      </c>
      <c r="M1267" s="26">
        <f>K1267*'Social Cost of Carbon'!$C$5</f>
        <v>2663.74664265908</v>
      </c>
      <c r="N1267" s="26">
        <f>L1267*'Social Cost of Carbon'!$C$5</f>
        <v>1753.0577438795024</v>
      </c>
      <c r="O1267" s="23">
        <f t="shared" si="135"/>
        <v>0.30639496298214153</v>
      </c>
      <c r="P1267" s="23">
        <f t="shared" si="136"/>
        <v>0.20164382525709337</v>
      </c>
      <c r="Q1267" s="27"/>
    </row>
    <row r="1268" spans="1:17" x14ac:dyDescent="0.25">
      <c r="A1268" s="24">
        <f t="shared" si="137"/>
        <v>2019</v>
      </c>
      <c r="B1268" s="32">
        <v>43631</v>
      </c>
      <c r="C1268" s="28">
        <f>'Bitcoin Data'!C1268</f>
        <v>8838.375</v>
      </c>
      <c r="D1268" s="26">
        <f>'Bitcoin Data'!K1268</f>
        <v>1825.0025347257426</v>
      </c>
      <c r="E1268" s="25">
        <f>'Bitcoin Data'!J1268</f>
        <v>63163.320675355302</v>
      </c>
      <c r="F1268" s="25">
        <f t="shared" si="133"/>
        <v>115.27322033421834</v>
      </c>
      <c r="G1268" s="23">
        <f>'Emissions Factors'!$AB$39/1000</f>
        <v>0.49266147344102867</v>
      </c>
      <c r="H1268" s="23">
        <f>'Emissions Factors'!$AE$39/1000</f>
        <v>0.32422903788805163</v>
      </c>
      <c r="I1268" s="26">
        <f t="shared" si="138"/>
        <v>56790.674578148355</v>
      </c>
      <c r="J1268" s="26">
        <f t="shared" si="139"/>
        <v>37374.925323221003</v>
      </c>
      <c r="K1268" s="23">
        <f t="shared" si="134"/>
        <v>31.118134631348735</v>
      </c>
      <c r="L1268" s="23">
        <f t="shared" si="134"/>
        <v>20.479382692384931</v>
      </c>
      <c r="M1268" s="26">
        <f>K1268*'Social Cost of Carbon'!$C$5</f>
        <v>3111.8134631348735</v>
      </c>
      <c r="N1268" s="26">
        <f>L1268*'Social Cost of Carbon'!$C$5</f>
        <v>2047.9382692384931</v>
      </c>
      <c r="O1268" s="23">
        <f t="shared" si="135"/>
        <v>0.35207981819450673</v>
      </c>
      <c r="P1268" s="23">
        <f t="shared" si="136"/>
        <v>0.23170981874365967</v>
      </c>
      <c r="Q1268" s="27"/>
    </row>
    <row r="1269" spans="1:17" x14ac:dyDescent="0.25">
      <c r="A1269" s="24">
        <f t="shared" si="137"/>
        <v>2019</v>
      </c>
      <c r="B1269" s="32">
        <v>43632</v>
      </c>
      <c r="C1269" s="28">
        <f>'Bitcoin Data'!C1269</f>
        <v>8994.4882809999999</v>
      </c>
      <c r="D1269" s="26">
        <f>'Bitcoin Data'!K1269</f>
        <v>1624.9887153561435</v>
      </c>
      <c r="E1269" s="25">
        <f>'Bitcoin Data'!J1269</f>
        <v>72359.268459905434</v>
      </c>
      <c r="F1269" s="25">
        <f t="shared" si="133"/>
        <v>117.58299469877204</v>
      </c>
      <c r="G1269" s="23">
        <f>'Emissions Factors'!$AB$39/1000</f>
        <v>0.49266147344102867</v>
      </c>
      <c r="H1269" s="23">
        <f>'Emissions Factors'!$AE$39/1000</f>
        <v>0.32422903788805163</v>
      </c>
      <c r="I1269" s="26">
        <f t="shared" si="138"/>
        <v>57928.611419905697</v>
      </c>
      <c r="J1269" s="26">
        <f t="shared" si="139"/>
        <v>38123.821243178732</v>
      </c>
      <c r="K1269" s="23">
        <f t="shared" si="134"/>
        <v>35.648623816571963</v>
      </c>
      <c r="L1269" s="23">
        <f t="shared" si="134"/>
        <v>23.460975995038378</v>
      </c>
      <c r="M1269" s="26">
        <f>K1269*'Social Cost of Carbon'!$C$5</f>
        <v>3564.8623816571962</v>
      </c>
      <c r="N1269" s="26">
        <f>L1269*'Social Cost of Carbon'!$C$5</f>
        <v>2346.097599503838</v>
      </c>
      <c r="O1269" s="23">
        <f t="shared" si="135"/>
        <v>0.39633854314843331</v>
      </c>
      <c r="P1269" s="23">
        <f t="shared" si="136"/>
        <v>0.26083725123748791</v>
      </c>
      <c r="Q1269" s="27"/>
    </row>
    <row r="1270" spans="1:17" x14ac:dyDescent="0.25">
      <c r="A1270" s="24">
        <f t="shared" si="137"/>
        <v>2019</v>
      </c>
      <c r="B1270" s="32">
        <v>43633</v>
      </c>
      <c r="C1270" s="28">
        <f>'Bitcoin Data'!C1270</f>
        <v>9320.3525389999995</v>
      </c>
      <c r="D1270" s="26">
        <f>'Bitcoin Data'!K1270</f>
        <v>1662.5103906899419</v>
      </c>
      <c r="E1270" s="25">
        <f>'Bitcoin Data'!J1270</f>
        <v>69475.392829630131</v>
      </c>
      <c r="F1270" s="25">
        <f t="shared" si="133"/>
        <v>115.50356247652557</v>
      </c>
      <c r="G1270" s="23">
        <f>'Emissions Factors'!$AB$39/1000</f>
        <v>0.49266147344102867</v>
      </c>
      <c r="H1270" s="23">
        <f>'Emissions Factors'!$AE$39/1000</f>
        <v>0.32422903788805163</v>
      </c>
      <c r="I1270" s="26">
        <f t="shared" si="138"/>
        <v>56904.155277373</v>
      </c>
      <c r="J1270" s="26">
        <f t="shared" si="139"/>
        <v>37449.608934406351</v>
      </c>
      <c r="K1270" s="23">
        <f t="shared" si="134"/>
        <v>34.22784939933986</v>
      </c>
      <c r="L1270" s="23">
        <f t="shared" si="134"/>
        <v>22.525939774045419</v>
      </c>
      <c r="M1270" s="26">
        <f>K1270*'Social Cost of Carbon'!$C$5</f>
        <v>3422.7849399339862</v>
      </c>
      <c r="N1270" s="26">
        <f>L1270*'Social Cost of Carbon'!$C$5</f>
        <v>2252.5939774045419</v>
      </c>
      <c r="O1270" s="23">
        <f t="shared" si="135"/>
        <v>0.36723771183672671</v>
      </c>
      <c r="P1270" s="23">
        <f t="shared" si="136"/>
        <v>0.24168549075572066</v>
      </c>
      <c r="Q1270" s="27"/>
    </row>
    <row r="1271" spans="1:17" x14ac:dyDescent="0.25">
      <c r="A1271" s="24">
        <f t="shared" si="137"/>
        <v>2019</v>
      </c>
      <c r="B1271" s="32">
        <v>43634</v>
      </c>
      <c r="C1271" s="28">
        <f>'Bitcoin Data'!C1271</f>
        <v>9081.7626949999994</v>
      </c>
      <c r="D1271" s="26">
        <f>'Bitcoin Data'!K1271</f>
        <v>2037.5820692777904</v>
      </c>
      <c r="E1271" s="25">
        <f>'Bitcoin Data'!J1271</f>
        <v>55278.72356937205</v>
      </c>
      <c r="F1271" s="25">
        <f t="shared" si="133"/>
        <v>112.63493595751608</v>
      </c>
      <c r="G1271" s="23">
        <f>'Emissions Factors'!$AB$39/1000</f>
        <v>0.49266147344102867</v>
      </c>
      <c r="H1271" s="23">
        <f>'Emissions Factors'!$AE$39/1000</f>
        <v>0.32422903788805163</v>
      </c>
      <c r="I1271" s="26">
        <f t="shared" si="138"/>
        <v>55490.893509765774</v>
      </c>
      <c r="J1271" s="26">
        <f t="shared" si="139"/>
        <v>36519.516918087749</v>
      </c>
      <c r="K1271" s="23">
        <f t="shared" si="134"/>
        <v>27.233697403626152</v>
      </c>
      <c r="L1271" s="23">
        <f t="shared" si="134"/>
        <v>17.922967358577061</v>
      </c>
      <c r="M1271" s="26">
        <f>K1271*'Social Cost of Carbon'!$C$5</f>
        <v>2723.3697403626152</v>
      </c>
      <c r="N1271" s="26">
        <f>L1271*'Social Cost of Carbon'!$C$5</f>
        <v>1792.2967358577062</v>
      </c>
      <c r="O1271" s="23">
        <f t="shared" si="135"/>
        <v>0.29987237410001666</v>
      </c>
      <c r="P1271" s="23">
        <f t="shared" si="136"/>
        <v>0.19735119668392814</v>
      </c>
      <c r="Q1271" s="27"/>
    </row>
    <row r="1272" spans="1:17" x14ac:dyDescent="0.25">
      <c r="A1272" s="24">
        <f t="shared" si="137"/>
        <v>2019</v>
      </c>
      <c r="B1272" s="32">
        <v>43635</v>
      </c>
      <c r="C1272" s="28">
        <f>'Bitcoin Data'!C1272</f>
        <v>9273.5214840000008</v>
      </c>
      <c r="D1272" s="26">
        <f>'Bitcoin Data'!K1272</f>
        <v>2212.389380530974</v>
      </c>
      <c r="E1272" s="25">
        <f>'Bitcoin Data'!J1272</f>
        <v>51846.233948491441</v>
      </c>
      <c r="F1272" s="25">
        <f t="shared" si="133"/>
        <v>114.70405740816693</v>
      </c>
      <c r="G1272" s="23">
        <f>'Emissions Factors'!$AB$39/1000</f>
        <v>0.49266147344102867</v>
      </c>
      <c r="H1272" s="23">
        <f>'Emissions Factors'!$AE$39/1000</f>
        <v>0.32422903788805163</v>
      </c>
      <c r="I1272" s="26">
        <f t="shared" si="138"/>
        <v>56510.269932371863</v>
      </c>
      <c r="J1272" s="26">
        <f t="shared" si="139"/>
        <v>37190.386175305801</v>
      </c>
      <c r="K1272" s="23">
        <f t="shared" si="134"/>
        <v>25.542642009432075</v>
      </c>
      <c r="L1272" s="23">
        <f t="shared" si="134"/>
        <v>16.81005455123822</v>
      </c>
      <c r="M1272" s="26">
        <f>K1272*'Social Cost of Carbon'!$C$5</f>
        <v>2554.2642009432075</v>
      </c>
      <c r="N1272" s="26">
        <f>L1272*'Social Cost of Carbon'!$C$5</f>
        <v>1681.005455123822</v>
      </c>
      <c r="O1272" s="23">
        <f t="shared" si="135"/>
        <v>0.27543627362595619</v>
      </c>
      <c r="P1272" s="23">
        <f t="shared" si="136"/>
        <v>0.18126937625842909</v>
      </c>
      <c r="Q1272" s="27"/>
    </row>
    <row r="1273" spans="1:17" x14ac:dyDescent="0.25">
      <c r="A1273" s="24">
        <f t="shared" si="137"/>
        <v>2019</v>
      </c>
      <c r="B1273" s="32">
        <v>43636</v>
      </c>
      <c r="C1273" s="28">
        <f>'Bitcoin Data'!C1273</f>
        <v>9527.1601559999999</v>
      </c>
      <c r="D1273" s="26">
        <f>'Bitcoin Data'!K1273</f>
        <v>1800</v>
      </c>
      <c r="E1273" s="25">
        <f>'Bitcoin Data'!J1273</f>
        <v>66493.414554535964</v>
      </c>
      <c r="F1273" s="25">
        <f t="shared" si="133"/>
        <v>119.68814619816473</v>
      </c>
      <c r="G1273" s="23">
        <f>'Emissions Factors'!$AB$39/1000</f>
        <v>0.49266147344102867</v>
      </c>
      <c r="H1273" s="23">
        <f>'Emissions Factors'!$AE$39/1000</f>
        <v>0.32422903788805163</v>
      </c>
      <c r="I1273" s="26">
        <f t="shared" si="138"/>
        <v>58965.738459413085</v>
      </c>
      <c r="J1273" s="26">
        <f t="shared" si="139"/>
        <v>38806.372488435416</v>
      </c>
      <c r="K1273" s="23">
        <f t="shared" si="134"/>
        <v>32.75874358856283</v>
      </c>
      <c r="L1273" s="23">
        <f t="shared" si="134"/>
        <v>21.559095826908564</v>
      </c>
      <c r="M1273" s="26">
        <f>K1273*'Social Cost of Carbon'!$C$5</f>
        <v>3275.8743588562829</v>
      </c>
      <c r="N1273" s="26">
        <f>L1273*'Social Cost of Carbon'!$C$5</f>
        <v>2155.9095826908565</v>
      </c>
      <c r="O1273" s="23">
        <f t="shared" si="135"/>
        <v>0.34384583708222938</v>
      </c>
      <c r="P1273" s="23">
        <f t="shared" si="136"/>
        <v>0.22629089333961822</v>
      </c>
      <c r="Q1273" s="27"/>
    </row>
    <row r="1274" spans="1:17" x14ac:dyDescent="0.25">
      <c r="A1274" s="24">
        <f t="shared" si="137"/>
        <v>2019</v>
      </c>
      <c r="B1274" s="32">
        <v>43637</v>
      </c>
      <c r="C1274" s="28">
        <f>'Bitcoin Data'!C1274</f>
        <v>10144.556640999999</v>
      </c>
      <c r="D1274" s="26">
        <f>'Bitcoin Data'!K1274</f>
        <v>1662.5103906899419</v>
      </c>
      <c r="E1274" s="25">
        <f>'Bitcoin Data'!J1274</f>
        <v>71414.159013711076</v>
      </c>
      <c r="F1274" s="25">
        <f t="shared" si="133"/>
        <v>118.72678140267844</v>
      </c>
      <c r="G1274" s="23">
        <f>'Emissions Factors'!$AB$39/1000</f>
        <v>0.49266147344102867</v>
      </c>
      <c r="H1274" s="23">
        <f>'Emissions Factors'!$AE$39/1000</f>
        <v>0.32422903788805163</v>
      </c>
      <c r="I1274" s="26">
        <f t="shared" si="138"/>
        <v>58492.111062754484</v>
      </c>
      <c r="J1274" s="26">
        <f t="shared" si="139"/>
        <v>38494.670105735451</v>
      </c>
      <c r="K1274" s="23">
        <f t="shared" si="134"/>
        <v>35.183004804246821</v>
      </c>
      <c r="L1274" s="23">
        <f t="shared" si="134"/>
        <v>23.154544068599872</v>
      </c>
      <c r="M1274" s="26">
        <f>K1274*'Social Cost of Carbon'!$C$5</f>
        <v>3518.3004804246821</v>
      </c>
      <c r="N1274" s="26">
        <f>L1274*'Social Cost of Carbon'!$C$5</f>
        <v>2315.4544068599871</v>
      </c>
      <c r="O1274" s="23">
        <f t="shared" si="135"/>
        <v>0.34681658399985688</v>
      </c>
      <c r="P1274" s="23">
        <f t="shared" si="136"/>
        <v>0.22824599327504383</v>
      </c>
      <c r="Q1274" s="27"/>
    </row>
    <row r="1275" spans="1:17" x14ac:dyDescent="0.25">
      <c r="A1275" s="24">
        <f t="shared" si="137"/>
        <v>2019</v>
      </c>
      <c r="B1275" s="32">
        <v>43638</v>
      </c>
      <c r="C1275" s="28">
        <f>'Bitcoin Data'!C1275</f>
        <v>10701.691406</v>
      </c>
      <c r="D1275" s="26">
        <f>'Bitcoin Data'!K1275</f>
        <v>1762.4596103005974</v>
      </c>
      <c r="E1275" s="25">
        <f>'Bitcoin Data'!J1275</f>
        <v>65042.861502234628</v>
      </c>
      <c r="F1275" s="25">
        <f t="shared" si="133"/>
        <v>114.63541633606417</v>
      </c>
      <c r="G1275" s="23">
        <f>'Emissions Factors'!$AB$39/1000</f>
        <v>0.49266147344102867</v>
      </c>
      <c r="H1275" s="23">
        <f>'Emissions Factors'!$AE$39/1000</f>
        <v>0.32422903788805163</v>
      </c>
      <c r="I1275" s="26">
        <f t="shared" si="138"/>
        <v>56476.453120651146</v>
      </c>
      <c r="J1275" s="26">
        <f t="shared" si="139"/>
        <v>37168.130746538322</v>
      </c>
      <c r="K1275" s="23">
        <f t="shared" si="134"/>
        <v>32.044111984511673</v>
      </c>
      <c r="L1275" s="23">
        <f t="shared" si="134"/>
        <v>21.088784406355327</v>
      </c>
      <c r="M1275" s="26">
        <f>K1275*'Social Cost of Carbon'!$C$5</f>
        <v>3204.4111984511674</v>
      </c>
      <c r="N1275" s="26">
        <f>L1275*'Social Cost of Carbon'!$C$5</f>
        <v>2108.8784406355326</v>
      </c>
      <c r="O1275" s="23">
        <f t="shared" si="135"/>
        <v>0.29943034954779069</v>
      </c>
      <c r="P1275" s="23">
        <f t="shared" si="136"/>
        <v>0.19706029267982544</v>
      </c>
      <c r="Q1275" s="27"/>
    </row>
    <row r="1276" spans="1:17" x14ac:dyDescent="0.25">
      <c r="A1276" s="24">
        <f t="shared" si="137"/>
        <v>2019</v>
      </c>
      <c r="B1276" s="32">
        <v>43639</v>
      </c>
      <c r="C1276" s="28">
        <f>'Bitcoin Data'!C1276</f>
        <v>10855.371094</v>
      </c>
      <c r="D1276" s="26">
        <f>'Bitcoin Data'!K1276</f>
        <v>2262.443438914027</v>
      </c>
      <c r="E1276" s="25">
        <f>'Bitcoin Data'!J1276</f>
        <v>50394.85069008456</v>
      </c>
      <c r="F1276" s="25">
        <f t="shared" si="133"/>
        <v>114.01549929883383</v>
      </c>
      <c r="G1276" s="23">
        <f>'Emissions Factors'!$AB$39/1000</f>
        <v>0.49266147344102867</v>
      </c>
      <c r="H1276" s="23">
        <f>'Emissions Factors'!$AE$39/1000</f>
        <v>0.32422903788805163</v>
      </c>
      <c r="I1276" s="26">
        <f t="shared" si="138"/>
        <v>56171.043879678044</v>
      </c>
      <c r="J1276" s="26">
        <f t="shared" si="139"/>
        <v>36967.135641986715</v>
      </c>
      <c r="K1276" s="23">
        <f t="shared" si="134"/>
        <v>24.827601394817698</v>
      </c>
      <c r="L1276" s="23">
        <f t="shared" si="134"/>
        <v>16.33947395375813</v>
      </c>
      <c r="M1276" s="26">
        <f>K1276*'Social Cost of Carbon'!$C$5</f>
        <v>2482.7601394817698</v>
      </c>
      <c r="N1276" s="26">
        <f>L1276*'Social Cost of Carbon'!$C$5</f>
        <v>1633.9473953758129</v>
      </c>
      <c r="O1276" s="23">
        <f t="shared" si="135"/>
        <v>0.22871259931906385</v>
      </c>
      <c r="P1276" s="23">
        <f t="shared" si="136"/>
        <v>0.15051971795592795</v>
      </c>
      <c r="Q1276" s="27"/>
    </row>
    <row r="1277" spans="1:17" x14ac:dyDescent="0.25">
      <c r="A1277" s="24">
        <f t="shared" si="137"/>
        <v>2019</v>
      </c>
      <c r="B1277" s="32">
        <v>43640</v>
      </c>
      <c r="C1277" s="28">
        <f>'Bitcoin Data'!C1277</f>
        <v>11011.102539</v>
      </c>
      <c r="D1277" s="26">
        <f>'Bitcoin Data'!K1277</f>
        <v>2212.389380530974</v>
      </c>
      <c r="E1277" s="25">
        <f>'Bitcoin Data'!J1277</f>
        <v>54080.172859858678</v>
      </c>
      <c r="F1277" s="25">
        <f t="shared" si="133"/>
        <v>119.64640013243073</v>
      </c>
      <c r="G1277" s="23">
        <f>'Emissions Factors'!$AB$39/1000</f>
        <v>0.49266147344102867</v>
      </c>
      <c r="H1277" s="23">
        <f>'Emissions Factors'!$AE$39/1000</f>
        <v>0.32422903788805163</v>
      </c>
      <c r="I1277" s="26">
        <f t="shared" si="138"/>
        <v>58945.171781158206</v>
      </c>
      <c r="J1277" s="26">
        <f t="shared" si="139"/>
        <v>38792.837201706869</v>
      </c>
      <c r="K1277" s="23">
        <f t="shared" si="134"/>
        <v>26.643217645083507</v>
      </c>
      <c r="L1277" s="23">
        <f t="shared" si="134"/>
        <v>17.534362415171501</v>
      </c>
      <c r="M1277" s="26">
        <f>K1277*'Social Cost of Carbon'!$C$5</f>
        <v>2664.3217645083505</v>
      </c>
      <c r="N1277" s="26">
        <f>L1277*'Social Cost of Carbon'!$C$5</f>
        <v>1753.4362415171499</v>
      </c>
      <c r="O1277" s="23">
        <f t="shared" si="135"/>
        <v>0.24196684710469671</v>
      </c>
      <c r="P1277" s="23">
        <f t="shared" si="136"/>
        <v>0.15924256769989106</v>
      </c>
      <c r="Q1277" s="27"/>
    </row>
    <row r="1278" spans="1:17" x14ac:dyDescent="0.25">
      <c r="A1278" s="24">
        <f t="shared" si="137"/>
        <v>2019</v>
      </c>
      <c r="B1278" s="32">
        <v>43641</v>
      </c>
      <c r="C1278" s="28">
        <f>'Bitcoin Data'!C1278</f>
        <v>11790.916992</v>
      </c>
      <c r="D1278" s="26">
        <f>'Bitcoin Data'!K1278</f>
        <v>1825.0025347257426</v>
      </c>
      <c r="E1278" s="25">
        <f>'Bitcoin Data'!J1278</f>
        <v>68213.804644642049</v>
      </c>
      <c r="F1278" s="25">
        <f t="shared" si="133"/>
        <v>124.49036637975837</v>
      </c>
      <c r="G1278" s="23">
        <f>'Emissions Factors'!$AB$39/1000</f>
        <v>0.49266147344102867</v>
      </c>
      <c r="H1278" s="23">
        <f>'Emissions Factors'!$AE$39/1000</f>
        <v>0.32422903788805163</v>
      </c>
      <c r="I1278" s="26">
        <f t="shared" si="138"/>
        <v>61331.607329865255</v>
      </c>
      <c r="J1278" s="26">
        <f t="shared" si="139"/>
        <v>40363.391717640108</v>
      </c>
      <c r="K1278" s="23">
        <f t="shared" si="134"/>
        <v>33.60631350524784</v>
      </c>
      <c r="L1278" s="23">
        <f t="shared" si="134"/>
        <v>22.116896250615799</v>
      </c>
      <c r="M1278" s="26">
        <f>K1278*'Social Cost of Carbon'!$C$5</f>
        <v>3360.631350524784</v>
      </c>
      <c r="N1278" s="26">
        <f>L1278*'Social Cost of Carbon'!$C$5</f>
        <v>2211.68962506158</v>
      </c>
      <c r="O1278" s="23">
        <f t="shared" si="135"/>
        <v>0.28501865909198865</v>
      </c>
      <c r="P1278" s="23">
        <f t="shared" si="136"/>
        <v>0.18757570989280864</v>
      </c>
      <c r="Q1278" s="27"/>
    </row>
    <row r="1279" spans="1:17" x14ac:dyDescent="0.25">
      <c r="A1279" s="24">
        <f t="shared" si="137"/>
        <v>2019</v>
      </c>
      <c r="B1279" s="32">
        <v>43642</v>
      </c>
      <c r="C1279" s="28">
        <f>'Bitcoin Data'!C1279</f>
        <v>13016.231444999999</v>
      </c>
      <c r="D1279" s="26">
        <f>'Bitcoin Data'!K1279</f>
        <v>2062.5644551392229</v>
      </c>
      <c r="E1279" s="25">
        <f>'Bitcoin Data'!J1279</f>
        <v>59405.740437094209</v>
      </c>
      <c r="F1279" s="25">
        <f t="shared" si="133"/>
        <v>122.52816865677732</v>
      </c>
      <c r="G1279" s="23">
        <f>'Emissions Factors'!$AB$39/1000</f>
        <v>0.49266147344102867</v>
      </c>
      <c r="H1279" s="23">
        <f>'Emissions Factors'!$AE$39/1000</f>
        <v>0.32422903788805163</v>
      </c>
      <c r="I1279" s="26">
        <f t="shared" si="138"/>
        <v>60364.908108478783</v>
      </c>
      <c r="J1279" s="26">
        <f t="shared" si="139"/>
        <v>39727.190237771836</v>
      </c>
      <c r="K1279" s="23">
        <f t="shared" si="134"/>
        <v>29.26691961459413</v>
      </c>
      <c r="L1279" s="23">
        <f t="shared" si="134"/>
        <v>19.26106606694638</v>
      </c>
      <c r="M1279" s="26">
        <f>K1279*'Social Cost of Carbon'!$C$5</f>
        <v>2926.6919614594131</v>
      </c>
      <c r="N1279" s="26">
        <f>L1279*'Social Cost of Carbon'!$C$5</f>
        <v>1926.106606694638</v>
      </c>
      <c r="O1279" s="23">
        <f t="shared" si="135"/>
        <v>0.22484941004822562</v>
      </c>
      <c r="P1279" s="23">
        <f t="shared" si="136"/>
        <v>0.14797728627009968</v>
      </c>
      <c r="Q1279" s="27"/>
    </row>
    <row r="1280" spans="1:17" x14ac:dyDescent="0.25">
      <c r="A1280" s="24">
        <f t="shared" si="137"/>
        <v>2019</v>
      </c>
      <c r="B1280" s="32">
        <v>43643</v>
      </c>
      <c r="C1280" s="28">
        <f>'Bitcoin Data'!C1280</f>
        <v>11182.806640999999</v>
      </c>
      <c r="D1280" s="26">
        <f>'Bitcoin Data'!K1280</f>
        <v>1774.9728823587418</v>
      </c>
      <c r="E1280" s="25">
        <f>'Bitcoin Data'!J1280</f>
        <v>68240.589726425329</v>
      </c>
      <c r="F1280" s="25">
        <f t="shared" si="133"/>
        <v>121.12519624057352</v>
      </c>
      <c r="G1280" s="23">
        <f>'Emissions Factors'!$AB$39/1000</f>
        <v>0.49266147344102867</v>
      </c>
      <c r="H1280" s="23">
        <f>'Emissions Factors'!$AE$39/1000</f>
        <v>0.32422903788805163</v>
      </c>
      <c r="I1280" s="26">
        <f t="shared" si="138"/>
        <v>59673.717650714694</v>
      </c>
      <c r="J1280" s="26">
        <f t="shared" si="139"/>
        <v>39272.305841082598</v>
      </c>
      <c r="K1280" s="23">
        <f t="shared" si="134"/>
        <v>33.619509483105425</v>
      </c>
      <c r="L1280" s="23">
        <f t="shared" si="134"/>
        <v>22.125580751912146</v>
      </c>
      <c r="M1280" s="26">
        <f>K1280*'Social Cost of Carbon'!$C$5</f>
        <v>3361.9509483105426</v>
      </c>
      <c r="N1280" s="26">
        <f>L1280*'Social Cost of Carbon'!$C$5</f>
        <v>2212.5580751912148</v>
      </c>
      <c r="O1280" s="23">
        <f t="shared" si="135"/>
        <v>0.3006357040981536</v>
      </c>
      <c r="P1280" s="23">
        <f t="shared" si="136"/>
        <v>0.19785355736002974</v>
      </c>
      <c r="Q1280" s="27"/>
    </row>
    <row r="1281" spans="1:17" x14ac:dyDescent="0.25">
      <c r="A1281" s="24">
        <f t="shared" si="137"/>
        <v>2019</v>
      </c>
      <c r="B1281" s="32">
        <v>43644</v>
      </c>
      <c r="C1281" s="28">
        <f>'Bitcoin Data'!C1281</f>
        <v>12407.332031</v>
      </c>
      <c r="D1281" s="26">
        <f>'Bitcoin Data'!K1281</f>
        <v>2037.5820692777904</v>
      </c>
      <c r="E1281" s="25">
        <f>'Bitcoin Data'!J1281</f>
        <v>59784.835709293271</v>
      </c>
      <c r="F1281" s="25">
        <f t="shared" si="133"/>
        <v>121.81650925597452</v>
      </c>
      <c r="G1281" s="23">
        <f>'Emissions Factors'!$AB$39/1000</f>
        <v>0.49266147344102867</v>
      </c>
      <c r="H1281" s="23">
        <f>'Emissions Factors'!$AE$39/1000</f>
        <v>0.32422903788805163</v>
      </c>
      <c r="I1281" s="26">
        <f t="shared" si="138"/>
        <v>60014.300939491113</v>
      </c>
      <c r="J1281" s="26">
        <f t="shared" si="139"/>
        <v>39496.449594945552</v>
      </c>
      <c r="K1281" s="23">
        <f t="shared" si="134"/>
        <v>29.453685249970253</v>
      </c>
      <c r="L1281" s="23">
        <f t="shared" si="134"/>
        <v>19.383979762319392</v>
      </c>
      <c r="M1281" s="26">
        <f>K1281*'Social Cost of Carbon'!$C$5</f>
        <v>2945.3685249970254</v>
      </c>
      <c r="N1281" s="26">
        <f>L1281*'Social Cost of Carbon'!$C$5</f>
        <v>1938.3979762319391</v>
      </c>
      <c r="O1281" s="23">
        <f t="shared" si="135"/>
        <v>0.23738935313715756</v>
      </c>
      <c r="P1281" s="23">
        <f t="shared" si="136"/>
        <v>0.1562300397368917</v>
      </c>
      <c r="Q1281" s="27"/>
    </row>
    <row r="1282" spans="1:17" x14ac:dyDescent="0.25">
      <c r="A1282" s="24">
        <f t="shared" si="137"/>
        <v>2019</v>
      </c>
      <c r="B1282" s="32">
        <v>43645</v>
      </c>
      <c r="C1282" s="28">
        <f>'Bitcoin Data'!C1282</f>
        <v>11959.371094</v>
      </c>
      <c r="D1282" s="26">
        <f>'Bitcoin Data'!K1282</f>
        <v>2174.9637506041568</v>
      </c>
      <c r="E1282" s="25">
        <f>'Bitcoin Data'!J1282</f>
        <v>58105.234111020269</v>
      </c>
      <c r="F1282" s="25">
        <f t="shared" si="133"/>
        <v>126.37677791183724</v>
      </c>
      <c r="G1282" s="23">
        <f>'Emissions Factors'!$AB$39/1000</f>
        <v>0.49266147344102867</v>
      </c>
      <c r="H1282" s="23">
        <f>'Emissions Factors'!$AE$39/1000</f>
        <v>0.32422903788805163</v>
      </c>
      <c r="I1282" s="26">
        <f t="shared" si="138"/>
        <v>62260.969614775386</v>
      </c>
      <c r="J1282" s="26">
        <f t="shared" si="139"/>
        <v>40975.02111374696</v>
      </c>
      <c r="K1282" s="23">
        <f t="shared" si="134"/>
        <v>28.626210251771166</v>
      </c>
      <c r="L1282" s="23">
        <f t="shared" si="134"/>
        <v>18.839404152076103</v>
      </c>
      <c r="M1282" s="26">
        <f>K1282*'Social Cost of Carbon'!$C$5</f>
        <v>2862.6210251771167</v>
      </c>
      <c r="N1282" s="26">
        <f>L1282*'Social Cost of Carbon'!$C$5</f>
        <v>1883.9404152076104</v>
      </c>
      <c r="O1282" s="23">
        <f t="shared" si="135"/>
        <v>0.23936217069251156</v>
      </c>
      <c r="P1282" s="23">
        <f t="shared" si="136"/>
        <v>0.15752838509650233</v>
      </c>
      <c r="Q1282" s="27"/>
    </row>
    <row r="1283" spans="1:17" x14ac:dyDescent="0.25">
      <c r="A1283" s="24">
        <f t="shared" si="137"/>
        <v>2019</v>
      </c>
      <c r="B1283" s="32">
        <v>43646</v>
      </c>
      <c r="C1283" s="28">
        <f>'Bitcoin Data'!C1283</f>
        <v>10817.155273</v>
      </c>
      <c r="D1283" s="26">
        <f>'Bitcoin Data'!K1283</f>
        <v>1899.9366687777074</v>
      </c>
      <c r="E1283" s="25">
        <f>'Bitcoin Data'!J1283</f>
        <v>69135.267558311811</v>
      </c>
      <c r="F1283" s="25">
        <f t="shared" si="133"/>
        <v>131.35262993979444</v>
      </c>
      <c r="G1283" s="23">
        <f>'Emissions Factors'!$AB$39/1000</f>
        <v>0.49266147344102867</v>
      </c>
      <c r="H1283" s="23">
        <f>'Emissions Factors'!$AE$39/1000</f>
        <v>0.32422903788805163</v>
      </c>
      <c r="I1283" s="26">
        <f t="shared" si="138"/>
        <v>64712.380206493304</v>
      </c>
      <c r="J1283" s="26">
        <f t="shared" si="139"/>
        <v>42588.336829444837</v>
      </c>
      <c r="K1283" s="23">
        <f t="shared" si="134"/>
        <v>34.060282782017644</v>
      </c>
      <c r="L1283" s="23">
        <f t="shared" si="134"/>
        <v>22.415661284564468</v>
      </c>
      <c r="M1283" s="26">
        <f>K1283*'Social Cost of Carbon'!$C$5</f>
        <v>3406.0282782017644</v>
      </c>
      <c r="N1283" s="26">
        <f>L1283*'Social Cost of Carbon'!$C$5</f>
        <v>2241.5661284564467</v>
      </c>
      <c r="O1283" s="23">
        <f t="shared" si="135"/>
        <v>0.31487282859878424</v>
      </c>
      <c r="P1283" s="23">
        <f t="shared" si="136"/>
        <v>0.20722325527225022</v>
      </c>
      <c r="Q1283" s="27"/>
    </row>
    <row r="1284" spans="1:17" x14ac:dyDescent="0.25">
      <c r="A1284" s="24">
        <f t="shared" si="137"/>
        <v>2019</v>
      </c>
      <c r="B1284" s="32">
        <v>43647</v>
      </c>
      <c r="C1284" s="28">
        <f>'Bitcoin Data'!C1284</f>
        <v>10583.134765999999</v>
      </c>
      <c r="D1284" s="26">
        <f>'Bitcoin Data'!K1284</f>
        <v>1787.4875868917577</v>
      </c>
      <c r="E1284" s="25">
        <f>'Bitcoin Data'!J1284</f>
        <v>72311.435292904498</v>
      </c>
      <c r="F1284" s="25">
        <f t="shared" si="133"/>
        <v>129.25579297639334</v>
      </c>
      <c r="G1284" s="23">
        <f>'Emissions Factors'!$AB$39/1000</f>
        <v>0.49266147344102867</v>
      </c>
      <c r="H1284" s="23">
        <f>'Emissions Factors'!$AE$39/1000</f>
        <v>0.32422903788805163</v>
      </c>
      <c r="I1284" s="26">
        <f t="shared" si="138"/>
        <v>63679.349418538506</v>
      </c>
      <c r="J1284" s="26">
        <f t="shared" si="139"/>
        <v>41908.481398193195</v>
      </c>
      <c r="K1284" s="23">
        <f t="shared" si="134"/>
        <v>35.625058258037932</v>
      </c>
      <c r="L1284" s="23">
        <f t="shared" si="134"/>
        <v>23.445467093322527</v>
      </c>
      <c r="M1284" s="26">
        <f>K1284*'Social Cost of Carbon'!$C$5</f>
        <v>3562.505825803793</v>
      </c>
      <c r="N1284" s="26">
        <f>L1284*'Social Cost of Carbon'!$C$5</f>
        <v>2344.5467093322527</v>
      </c>
      <c r="O1284" s="23">
        <f t="shared" si="135"/>
        <v>0.33662103947205779</v>
      </c>
      <c r="P1284" s="23">
        <f t="shared" si="136"/>
        <v>0.22153612905549319</v>
      </c>
      <c r="Q1284" s="27"/>
    </row>
    <row r="1285" spans="1:17" x14ac:dyDescent="0.25">
      <c r="A1285" s="24">
        <f t="shared" si="137"/>
        <v>2019</v>
      </c>
      <c r="B1285" s="32">
        <v>43648</v>
      </c>
      <c r="C1285" s="28">
        <f>'Bitcoin Data'!C1285</f>
        <v>10801.677734000001</v>
      </c>
      <c r="D1285" s="26">
        <f>'Bitcoin Data'!K1285</f>
        <v>1974.9835418038181</v>
      </c>
      <c r="E1285" s="25">
        <f>'Bitcoin Data'!J1285</f>
        <v>64068.685635299575</v>
      </c>
      <c r="F1285" s="25">
        <f t="shared" si="133"/>
        <v>126.53459967471935</v>
      </c>
      <c r="G1285" s="23">
        <f>'Emissions Factors'!$AB$39/1000</f>
        <v>0.49266147344102867</v>
      </c>
      <c r="H1285" s="23">
        <f>'Emissions Factors'!$AE$39/1000</f>
        <v>0.32422903788805163</v>
      </c>
      <c r="I1285" s="26">
        <f t="shared" si="138"/>
        <v>62338.722317017942</v>
      </c>
      <c r="J1285" s="26">
        <f t="shared" si="139"/>
        <v>41026.191512084028</v>
      </c>
      <c r="K1285" s="23">
        <f t="shared" si="134"/>
        <v>31.564173066516755</v>
      </c>
      <c r="L1285" s="23">
        <f t="shared" si="134"/>
        <v>20.772928302285216</v>
      </c>
      <c r="M1285" s="26">
        <f>K1285*'Social Cost of Carbon'!$C$5</f>
        <v>3156.4173066516755</v>
      </c>
      <c r="N1285" s="26">
        <f>L1285*'Social Cost of Carbon'!$C$5</f>
        <v>2077.2928302285218</v>
      </c>
      <c r="O1285" s="23">
        <f t="shared" si="135"/>
        <v>0.29221546729878356</v>
      </c>
      <c r="P1285" s="23">
        <f t="shared" si="136"/>
        <v>0.19231205386640188</v>
      </c>
      <c r="Q1285" s="27"/>
    </row>
    <row r="1286" spans="1:17" x14ac:dyDescent="0.25">
      <c r="A1286" s="24">
        <f t="shared" si="137"/>
        <v>2019</v>
      </c>
      <c r="B1286" s="32">
        <v>43649</v>
      </c>
      <c r="C1286" s="28">
        <f>'Bitcoin Data'!C1286</f>
        <v>11961.269531</v>
      </c>
      <c r="D1286" s="26">
        <f>'Bitcoin Data'!K1286</f>
        <v>2150.023889154324</v>
      </c>
      <c r="E1286" s="25">
        <f>'Bitcoin Data'!J1286</f>
        <v>60019.673982119231</v>
      </c>
      <c r="F1286" s="25">
        <f t="shared" si="133"/>
        <v>129.04373288081058</v>
      </c>
      <c r="G1286" s="23">
        <f>'Emissions Factors'!$AB$39/1000</f>
        <v>0.49266147344102867</v>
      </c>
      <c r="H1286" s="23">
        <f>'Emissions Factors'!$AE$39/1000</f>
        <v>0.32422903788805163</v>
      </c>
      <c r="I1286" s="26">
        <f t="shared" si="138"/>
        <v>63574.87557939066</v>
      </c>
      <c r="J1286" s="26">
        <f t="shared" si="139"/>
        <v>41839.725357427946</v>
      </c>
      <c r="K1286" s="23">
        <f t="shared" si="134"/>
        <v>29.569381019481032</v>
      </c>
      <c r="L1286" s="23">
        <f t="shared" si="134"/>
        <v>19.460121149577045</v>
      </c>
      <c r="M1286" s="26">
        <f>K1286*'Social Cost of Carbon'!$C$5</f>
        <v>2956.9381019481034</v>
      </c>
      <c r="N1286" s="26">
        <f>L1286*'Social Cost of Carbon'!$C$5</f>
        <v>1946.0121149577044</v>
      </c>
      <c r="O1286" s="23">
        <f t="shared" si="135"/>
        <v>0.24720938645221666</v>
      </c>
      <c r="P1286" s="23">
        <f t="shared" si="136"/>
        <v>0.16269277353162459</v>
      </c>
      <c r="Q1286" s="27"/>
    </row>
    <row r="1287" spans="1:17" x14ac:dyDescent="0.25">
      <c r="A1287" s="24">
        <f t="shared" si="137"/>
        <v>2019</v>
      </c>
      <c r="B1287" s="32">
        <v>43650</v>
      </c>
      <c r="C1287" s="28">
        <f>'Bitcoin Data'!C1287</f>
        <v>11215.4375</v>
      </c>
      <c r="D1287" s="26">
        <f>'Bitcoin Data'!K1287</f>
        <v>2087.4405659283316</v>
      </c>
      <c r="E1287" s="25">
        <f>'Bitcoin Data'!J1287</f>
        <v>62806.703390025861</v>
      </c>
      <c r="F1287" s="25">
        <f t="shared" ref="F1287:F1350" si="140">E1287*D1287/1000000</f>
        <v>131.10526046856845</v>
      </c>
      <c r="G1287" s="23">
        <f>'Emissions Factors'!$AB$39/1000</f>
        <v>0.49266147344102867</v>
      </c>
      <c r="H1287" s="23">
        <f>'Emissions Factors'!$AE$39/1000</f>
        <v>0.32422903788805163</v>
      </c>
      <c r="I1287" s="26">
        <f t="shared" si="138"/>
        <v>64590.510798314783</v>
      </c>
      <c r="J1287" s="26">
        <f t="shared" si="139"/>
        <v>42508.132463786351</v>
      </c>
      <c r="K1287" s="23">
        <f t="shared" ref="K1287:L1350" si="141">$E1287*G1287/1000</f>
        <v>30.942443034103793</v>
      </c>
      <c r="L1287" s="23">
        <f t="shared" si="141"/>
        <v>20.363757013068316</v>
      </c>
      <c r="M1287" s="26">
        <f>K1287*'Social Cost of Carbon'!$C$5</f>
        <v>3094.2443034103794</v>
      </c>
      <c r="N1287" s="26">
        <f>L1287*'Social Cost of Carbon'!$C$5</f>
        <v>2036.3757013068316</v>
      </c>
      <c r="O1287" s="23">
        <f t="shared" ref="O1287:O1350" si="142">M1287/$C1287</f>
        <v>0.27589153819548989</v>
      </c>
      <c r="P1287" s="23">
        <f t="shared" ref="P1287:P1350" si="143">N1287/$C1287</f>
        <v>0.18156899374695207</v>
      </c>
      <c r="Q1287" s="27"/>
    </row>
    <row r="1288" spans="1:17" x14ac:dyDescent="0.25">
      <c r="A1288" s="24">
        <f t="shared" ref="A1288:A1351" si="144">YEAR(B1288)</f>
        <v>2019</v>
      </c>
      <c r="B1288" s="32">
        <v>43651</v>
      </c>
      <c r="C1288" s="28">
        <f>'Bitcoin Data'!C1288</f>
        <v>10978.459961</v>
      </c>
      <c r="D1288" s="26">
        <f>'Bitcoin Data'!K1288</f>
        <v>2362.5147657172856</v>
      </c>
      <c r="E1288" s="25">
        <f>'Bitcoin Data'!J1288</f>
        <v>56781.412818689751</v>
      </c>
      <c r="F1288" s="25">
        <f t="shared" si="140"/>
        <v>134.1469262024433</v>
      </c>
      <c r="G1288" s="23">
        <f>'Emissions Factors'!$AB$39/1000</f>
        <v>0.49266147344102867</v>
      </c>
      <c r="H1288" s="23">
        <f>'Emissions Factors'!$AE$39/1000</f>
        <v>0.32422903788805163</v>
      </c>
      <c r="I1288" s="26">
        <f t="shared" ref="I1288:I1351" si="145">F1288*G1288*1000</f>
        <v>66089.022320480653</v>
      </c>
      <c r="J1288" s="26">
        <f t="shared" ref="J1288:J1351" si="146">$F1288*H1288*1000</f>
        <v>43494.328818257658</v>
      </c>
      <c r="K1288" s="23">
        <f t="shared" si="141"/>
        <v>27.974014503319005</v>
      </c>
      <c r="L1288" s="23">
        <f t="shared" si="141"/>
        <v>18.410182848128059</v>
      </c>
      <c r="M1288" s="26">
        <f>K1288*'Social Cost of Carbon'!$C$5</f>
        <v>2797.4014503319004</v>
      </c>
      <c r="N1288" s="26">
        <f>L1288*'Social Cost of Carbon'!$C$5</f>
        <v>1841.0182848128059</v>
      </c>
      <c r="O1288" s="23">
        <f t="shared" si="142"/>
        <v>0.2548081844147011</v>
      </c>
      <c r="P1288" s="23">
        <f t="shared" si="143"/>
        <v>0.16769367391718501</v>
      </c>
      <c r="Q1288" s="27"/>
    </row>
    <row r="1289" spans="1:17" x14ac:dyDescent="0.25">
      <c r="A1289" s="24">
        <f t="shared" si="144"/>
        <v>2019</v>
      </c>
      <c r="B1289" s="32">
        <v>43652</v>
      </c>
      <c r="C1289" s="28">
        <f>'Bitcoin Data'!C1289</f>
        <v>11208.550781</v>
      </c>
      <c r="D1289" s="26">
        <f>'Bitcoin Data'!K1289</f>
        <v>2224.9690976514216</v>
      </c>
      <c r="E1289" s="25">
        <f>'Bitcoin Data'!J1289</f>
        <v>61646.934327298433</v>
      </c>
      <c r="F1289" s="25">
        <f t="shared" si="140"/>
        <v>137.16252384318562</v>
      </c>
      <c r="G1289" s="23">
        <f>'Emissions Factors'!$AB$39/1000</f>
        <v>0.49266147344102867</v>
      </c>
      <c r="H1289" s="23">
        <f>'Emissions Factors'!$AE$39/1000</f>
        <v>0.32422903788805163</v>
      </c>
      <c r="I1289" s="26">
        <f t="shared" si="145"/>
        <v>67574.69109747406</v>
      </c>
      <c r="J1289" s="26">
        <f t="shared" si="146"/>
        <v>44472.073139973021</v>
      </c>
      <c r="K1289" s="23">
        <f t="shared" si="141"/>
        <v>30.371069498809174</v>
      </c>
      <c r="L1289" s="23">
        <f t="shared" si="141"/>
        <v>19.987726205687874</v>
      </c>
      <c r="M1289" s="26">
        <f>K1289*'Social Cost of Carbon'!$C$5</f>
        <v>3037.1069498809175</v>
      </c>
      <c r="N1289" s="26">
        <f>L1289*'Social Cost of Carbon'!$C$5</f>
        <v>1998.7726205687875</v>
      </c>
      <c r="O1289" s="23">
        <f t="shared" si="142"/>
        <v>0.27096339296862731</v>
      </c>
      <c r="P1289" s="23">
        <f t="shared" si="143"/>
        <v>0.17832569612451377</v>
      </c>
      <c r="Q1289" s="27"/>
    </row>
    <row r="1290" spans="1:17" x14ac:dyDescent="0.25">
      <c r="A1290" s="24">
        <f t="shared" si="144"/>
        <v>2019</v>
      </c>
      <c r="B1290" s="32">
        <v>43653</v>
      </c>
      <c r="C1290" s="28">
        <f>'Bitcoin Data'!C1290</f>
        <v>11450.846680000001</v>
      </c>
      <c r="D1290" s="26">
        <f>'Bitcoin Data'!K1290</f>
        <v>1912.4521886952823</v>
      </c>
      <c r="E1290" s="25">
        <f>'Bitcoin Data'!J1290</f>
        <v>71930.492254209617</v>
      </c>
      <c r="F1290" s="25">
        <f t="shared" si="140"/>
        <v>137.56362734549225</v>
      </c>
      <c r="G1290" s="23">
        <f>'Emissions Factors'!$AB$39/1000</f>
        <v>0.49266147344102867</v>
      </c>
      <c r="H1290" s="23">
        <f>'Emissions Factors'!$AE$39/1000</f>
        <v>0.32422903788805163</v>
      </c>
      <c r="I1290" s="26">
        <f t="shared" si="145"/>
        <v>67772.2993399228</v>
      </c>
      <c r="J1290" s="26">
        <f t="shared" si="146"/>
        <v>44602.122542619421</v>
      </c>
      <c r="K1290" s="23">
        <f t="shared" si="141"/>
        <v>35.437382299297411</v>
      </c>
      <c r="L1290" s="23">
        <f t="shared" si="141"/>
        <v>23.321954298396331</v>
      </c>
      <c r="M1290" s="26">
        <f>K1290*'Social Cost of Carbon'!$C$5</f>
        <v>3543.738229929741</v>
      </c>
      <c r="N1290" s="26">
        <f>L1290*'Social Cost of Carbon'!$C$5</f>
        <v>2332.1954298396331</v>
      </c>
      <c r="O1290" s="23">
        <f t="shared" si="142"/>
        <v>0.30947390432877064</v>
      </c>
      <c r="P1290" s="23">
        <f t="shared" si="143"/>
        <v>0.20367012981782698</v>
      </c>
      <c r="Q1290" s="27"/>
    </row>
    <row r="1291" spans="1:17" x14ac:dyDescent="0.25">
      <c r="A1291" s="24">
        <f t="shared" si="144"/>
        <v>2019</v>
      </c>
      <c r="B1291" s="32">
        <v>43654</v>
      </c>
      <c r="C1291" s="28">
        <f>'Bitcoin Data'!C1291</f>
        <v>12285.958008</v>
      </c>
      <c r="D1291" s="26">
        <f>'Bitcoin Data'!K1291</f>
        <v>2224.9690976514216</v>
      </c>
      <c r="E1291" s="25">
        <f>'Bitcoin Data'!J1291</f>
        <v>61847.320429844229</v>
      </c>
      <c r="F1291" s="25">
        <f t="shared" si="140"/>
        <v>137.60837672894885</v>
      </c>
      <c r="G1291" s="23">
        <f>'Emissions Factors'!$AB$39/1000</f>
        <v>0.49266147344102867</v>
      </c>
      <c r="H1291" s="23">
        <f>'Emissions Factors'!$AE$39/1000</f>
        <v>0.32422903788805163</v>
      </c>
      <c r="I1291" s="26">
        <f t="shared" si="145"/>
        <v>67794.345637112099</v>
      </c>
      <c r="J1291" s="26">
        <f t="shared" si="146"/>
        <v>44616.631592163641</v>
      </c>
      <c r="K1291" s="23">
        <f t="shared" si="141"/>
        <v>30.469792011346492</v>
      </c>
      <c r="L1291" s="23">
        <f t="shared" si="141"/>
        <v>20.052697198922434</v>
      </c>
      <c r="M1291" s="26">
        <f>K1291*'Social Cost of Carbon'!$C$5</f>
        <v>3046.979201134649</v>
      </c>
      <c r="N1291" s="26">
        <f>L1291*'Social Cost of Carbon'!$C$5</f>
        <v>2005.2697198922435</v>
      </c>
      <c r="O1291" s="23">
        <f t="shared" si="142"/>
        <v>0.24800501508719214</v>
      </c>
      <c r="P1291" s="23">
        <f t="shared" si="143"/>
        <v>0.16321639049934181</v>
      </c>
      <c r="Q1291" s="27"/>
    </row>
    <row r="1292" spans="1:17" x14ac:dyDescent="0.25">
      <c r="A1292" s="24">
        <f t="shared" si="144"/>
        <v>2019</v>
      </c>
      <c r="B1292" s="32">
        <v>43655</v>
      </c>
      <c r="C1292" s="28">
        <f>'Bitcoin Data'!C1292</f>
        <v>12573.8125</v>
      </c>
      <c r="D1292" s="26">
        <f>'Bitcoin Data'!K1292</f>
        <v>1924.9278152069294</v>
      </c>
      <c r="E1292" s="25">
        <f>'Bitcoin Data'!J1292</f>
        <v>73604.952931177118</v>
      </c>
      <c r="F1292" s="25">
        <f t="shared" si="140"/>
        <v>141.68422123421965</v>
      </c>
      <c r="G1292" s="23">
        <f>'Emissions Factors'!$AB$39/1000</f>
        <v>0.49266147344102867</v>
      </c>
      <c r="H1292" s="23">
        <f>'Emissions Factors'!$AE$39/1000</f>
        <v>0.32422903788805163</v>
      </c>
      <c r="I1292" s="26">
        <f t="shared" si="145"/>
        <v>69802.357196595345</v>
      </c>
      <c r="J1292" s="26">
        <f t="shared" si="146"/>
        <v>45938.138734688895</v>
      </c>
      <c r="K1292" s="23">
        <f t="shared" si="141"/>
        <v>36.262324563631282</v>
      </c>
      <c r="L1292" s="23">
        <f t="shared" si="141"/>
        <v>23.864863072670882</v>
      </c>
      <c r="M1292" s="26">
        <f>K1292*'Social Cost of Carbon'!$C$5</f>
        <v>3626.2324563631282</v>
      </c>
      <c r="N1292" s="26">
        <f>L1292*'Social Cost of Carbon'!$C$5</f>
        <v>2386.4863072670883</v>
      </c>
      <c r="O1292" s="23">
        <f t="shared" si="142"/>
        <v>0.28839562037076094</v>
      </c>
      <c r="P1292" s="23">
        <f t="shared" si="143"/>
        <v>0.18979814652613025</v>
      </c>
      <c r="Q1292" s="27"/>
    </row>
    <row r="1293" spans="1:17" x14ac:dyDescent="0.25">
      <c r="A1293" s="24">
        <f t="shared" si="144"/>
        <v>2019</v>
      </c>
      <c r="B1293" s="32">
        <v>43656</v>
      </c>
      <c r="C1293" s="28">
        <f>'Bitcoin Data'!C1293</f>
        <v>12156.512694999999</v>
      </c>
      <c r="D1293" s="26">
        <f>'Bitcoin Data'!K1293</f>
        <v>1612.4697661918838</v>
      </c>
      <c r="E1293" s="25">
        <f>'Bitcoin Data'!J1293</f>
        <v>88457.688984784836</v>
      </c>
      <c r="F1293" s="25">
        <f t="shared" si="140"/>
        <v>142.63534907517038</v>
      </c>
      <c r="G1293" s="23">
        <f>'Emissions Factors'!$AB$39/1000</f>
        <v>0.49266147344102867</v>
      </c>
      <c r="H1293" s="23">
        <f>'Emissions Factors'!$AE$39/1000</f>
        <v>0.32422903788805163</v>
      </c>
      <c r="I1293" s="26">
        <f t="shared" si="145"/>
        <v>70270.941240148895</v>
      </c>
      <c r="J1293" s="26">
        <f t="shared" si="146"/>
        <v>46246.521999468889</v>
      </c>
      <c r="K1293" s="23">
        <f t="shared" si="141"/>
        <v>43.579695392432349</v>
      </c>
      <c r="L1293" s="23">
        <f t="shared" si="141"/>
        <v>28.680551393337289</v>
      </c>
      <c r="M1293" s="26">
        <f>K1293*'Social Cost of Carbon'!$C$5</f>
        <v>4357.969539243235</v>
      </c>
      <c r="N1293" s="26">
        <f>L1293*'Social Cost of Carbon'!$C$5</f>
        <v>2868.0551393337291</v>
      </c>
      <c r="O1293" s="23">
        <f t="shared" si="142"/>
        <v>0.35848846199417678</v>
      </c>
      <c r="P1293" s="23">
        <f t="shared" si="143"/>
        <v>0.23592745808700274</v>
      </c>
      <c r="Q1293" s="27"/>
    </row>
    <row r="1294" spans="1:17" x14ac:dyDescent="0.25">
      <c r="A1294" s="24">
        <f t="shared" si="144"/>
        <v>2019</v>
      </c>
      <c r="B1294" s="32">
        <v>43657</v>
      </c>
      <c r="C1294" s="28">
        <f>'Bitcoin Data'!C1294</f>
        <v>11358.662109000001</v>
      </c>
      <c r="D1294" s="26">
        <f>'Bitcoin Data'!K1294</f>
        <v>1612.4697661918838</v>
      </c>
      <c r="E1294" s="25">
        <f>'Bitcoin Data'!J1294</f>
        <v>86600.519725814098</v>
      </c>
      <c r="F1294" s="25">
        <f t="shared" si="140"/>
        <v>139.64071979437909</v>
      </c>
      <c r="G1294" s="23">
        <f>'Emissions Factors'!$AB$39/1000</f>
        <v>0.49266147344102867</v>
      </c>
      <c r="H1294" s="23">
        <f>'Emissions Factors'!$AE$39/1000</f>
        <v>0.32422903788805163</v>
      </c>
      <c r="I1294" s="26">
        <f t="shared" si="145"/>
        <v>68795.602766264623</v>
      </c>
      <c r="J1294" s="26">
        <f t="shared" si="146"/>
        <v>45275.57622892654</v>
      </c>
      <c r="K1294" s="23">
        <f t="shared" si="141"/>
        <v>42.664739648878445</v>
      </c>
      <c r="L1294" s="23">
        <f t="shared" si="141"/>
        <v>28.078403191305942</v>
      </c>
      <c r="M1294" s="26">
        <f>K1294*'Social Cost of Carbon'!$C$5</f>
        <v>4266.4739648878449</v>
      </c>
      <c r="N1294" s="26">
        <f>L1294*'Social Cost of Carbon'!$C$5</f>
        <v>2807.8403191305943</v>
      </c>
      <c r="O1294" s="23">
        <f t="shared" si="142"/>
        <v>0.37561412813814732</v>
      </c>
      <c r="P1294" s="23">
        <f t="shared" si="143"/>
        <v>0.24719815522162691</v>
      </c>
      <c r="Q1294" s="27"/>
    </row>
    <row r="1295" spans="1:17" x14ac:dyDescent="0.25">
      <c r="A1295" s="24">
        <f t="shared" si="144"/>
        <v>2019</v>
      </c>
      <c r="B1295" s="32">
        <v>43658</v>
      </c>
      <c r="C1295" s="28">
        <f>'Bitcoin Data'!C1295</f>
        <v>11815.986328000001</v>
      </c>
      <c r="D1295" s="26">
        <f>'Bitcoin Data'!K1295</f>
        <v>2050.113895216401</v>
      </c>
      <c r="E1295" s="25">
        <f>'Bitcoin Data'!J1295</f>
        <v>66943.174534811755</v>
      </c>
      <c r="F1295" s="25">
        <f t="shared" si="140"/>
        <v>137.24113230371429</v>
      </c>
      <c r="G1295" s="23">
        <f>'Emissions Factors'!$AB$39/1000</f>
        <v>0.49266147344102867</v>
      </c>
      <c r="H1295" s="23">
        <f>'Emissions Factors'!$AE$39/1000</f>
        <v>0.32422903788805163</v>
      </c>
      <c r="I1295" s="26">
        <f t="shared" si="145"/>
        <v>67613.418457463034</v>
      </c>
      <c r="J1295" s="26">
        <f t="shared" si="146"/>
        <v>44497.560285500083</v>
      </c>
      <c r="K1295" s="23">
        <f t="shared" si="141"/>
        <v>32.980323003140306</v>
      </c>
      <c r="L1295" s="23">
        <f t="shared" si="141"/>
        <v>21.704921072593933</v>
      </c>
      <c r="M1295" s="26">
        <f>K1295*'Social Cost of Carbon'!$C$5</f>
        <v>3298.0323003140306</v>
      </c>
      <c r="N1295" s="26">
        <f>L1295*'Social Cost of Carbon'!$C$5</f>
        <v>2170.4921072593934</v>
      </c>
      <c r="O1295" s="23">
        <f t="shared" si="142"/>
        <v>0.2791161235942512</v>
      </c>
      <c r="P1295" s="23">
        <f t="shared" si="143"/>
        <v>0.18369114917779153</v>
      </c>
      <c r="Q1295" s="27"/>
    </row>
    <row r="1296" spans="1:17" x14ac:dyDescent="0.25">
      <c r="A1296" s="24">
        <f t="shared" si="144"/>
        <v>2019</v>
      </c>
      <c r="B1296" s="32">
        <v>43659</v>
      </c>
      <c r="C1296" s="28">
        <f>'Bitcoin Data'!C1296</f>
        <v>11392.378906</v>
      </c>
      <c r="D1296" s="26">
        <f>'Bitcoin Data'!K1296</f>
        <v>1762.4596103005974</v>
      </c>
      <c r="E1296" s="25">
        <f>'Bitcoin Data'!J1296</f>
        <v>77716.121635739139</v>
      </c>
      <c r="F1296" s="25">
        <f t="shared" si="140"/>
        <v>136.97152545219862</v>
      </c>
      <c r="G1296" s="23">
        <f>'Emissions Factors'!$AB$39/1000</f>
        <v>0.49266147344102867</v>
      </c>
      <c r="H1296" s="23">
        <f>'Emissions Factors'!$AE$39/1000</f>
        <v>0.32422903788805163</v>
      </c>
      <c r="I1296" s="26">
        <f t="shared" si="145"/>
        <v>67480.593548745528</v>
      </c>
      <c r="J1296" s="26">
        <f t="shared" si="146"/>
        <v>44410.145915425135</v>
      </c>
      <c r="K1296" s="23">
        <f t="shared" si="141"/>
        <v>38.28773899518545</v>
      </c>
      <c r="L1296" s="23">
        <f t="shared" si="141"/>
        <v>25.197823346346492</v>
      </c>
      <c r="M1296" s="26">
        <f>K1296*'Social Cost of Carbon'!$C$5</f>
        <v>3828.773899518545</v>
      </c>
      <c r="N1296" s="26">
        <f>L1296*'Social Cost of Carbon'!$C$5</f>
        <v>2519.782334634649</v>
      </c>
      <c r="O1296" s="23">
        <f t="shared" si="142"/>
        <v>0.3360820361673586</v>
      </c>
      <c r="P1296" s="23">
        <f t="shared" si="143"/>
        <v>0.22118140165681818</v>
      </c>
      <c r="Q1296" s="27"/>
    </row>
    <row r="1297" spans="1:17" x14ac:dyDescent="0.25">
      <c r="A1297" s="24">
        <f t="shared" si="144"/>
        <v>2019</v>
      </c>
      <c r="B1297" s="32">
        <v>43660</v>
      </c>
      <c r="C1297" s="28">
        <f>'Bitcoin Data'!C1297</f>
        <v>10256.058594</v>
      </c>
      <c r="D1297" s="26">
        <f>'Bitcoin Data'!K1297</f>
        <v>1812.5062934246303</v>
      </c>
      <c r="E1297" s="25">
        <f>'Bitcoin Data'!J1297</f>
        <v>74425.171208531799</v>
      </c>
      <c r="F1297" s="25">
        <f t="shared" si="140"/>
        <v>134.89609120466949</v>
      </c>
      <c r="G1297" s="23">
        <f>'Emissions Factors'!$AB$39/1000</f>
        <v>0.49266147344102867</v>
      </c>
      <c r="H1297" s="23">
        <f>'Emissions Factors'!$AE$39/1000</f>
        <v>0.32422903788805163</v>
      </c>
      <c r="I1297" s="26">
        <f t="shared" si="145"/>
        <v>66458.107054327847</v>
      </c>
      <c r="J1297" s="26">
        <f t="shared" si="146"/>
        <v>43737.229866148853</v>
      </c>
      <c r="K1297" s="23">
        <f t="shared" si="141"/>
        <v>36.6664145086961</v>
      </c>
      <c r="L1297" s="23">
        <f t="shared" si="141"/>
        <v>24.130801655595789</v>
      </c>
      <c r="M1297" s="26">
        <f>K1297*'Social Cost of Carbon'!$C$5</f>
        <v>3666.6414508696098</v>
      </c>
      <c r="N1297" s="26">
        <f>L1297*'Social Cost of Carbon'!$C$5</f>
        <v>2413.0801655595787</v>
      </c>
      <c r="O1297" s="23">
        <f t="shared" si="142"/>
        <v>0.35750979942866828</v>
      </c>
      <c r="P1297" s="23">
        <f t="shared" si="143"/>
        <v>0.23528338332342202</v>
      </c>
      <c r="Q1297" s="27"/>
    </row>
    <row r="1298" spans="1:17" x14ac:dyDescent="0.25">
      <c r="A1298" s="24">
        <f t="shared" si="144"/>
        <v>2019</v>
      </c>
      <c r="B1298" s="32">
        <v>43661</v>
      </c>
      <c r="C1298" s="28">
        <f>'Bitcoin Data'!C1298</f>
        <v>10895.089844</v>
      </c>
      <c r="D1298" s="26">
        <f>'Bitcoin Data'!K1298</f>
        <v>1825.0025347257426</v>
      </c>
      <c r="E1298" s="25">
        <f>'Bitcoin Data'!J1298</f>
        <v>74694.380426915406</v>
      </c>
      <c r="F1298" s="25">
        <f t="shared" si="140"/>
        <v>136.31743360888953</v>
      </c>
      <c r="G1298" s="23">
        <f>'Emissions Factors'!$AB$39/1000</f>
        <v>0.49266147344102867</v>
      </c>
      <c r="H1298" s="23">
        <f>'Emissions Factors'!$AE$39/1000</f>
        <v>0.32422903788805163</v>
      </c>
      <c r="I1298" s="26">
        <f t="shared" si="145"/>
        <v>67158.347697455116</v>
      </c>
      <c r="J1298" s="26">
        <f t="shared" si="146"/>
        <v>44198.070346378605</v>
      </c>
      <c r="K1298" s="23">
        <f t="shared" si="141"/>
        <v>36.799043518888872</v>
      </c>
      <c r="L1298" s="23">
        <f t="shared" si="141"/>
        <v>24.218087101462899</v>
      </c>
      <c r="M1298" s="26">
        <f>K1298*'Social Cost of Carbon'!$C$5</f>
        <v>3679.904351888887</v>
      </c>
      <c r="N1298" s="26">
        <f>L1298*'Social Cost of Carbon'!$C$5</f>
        <v>2421.8087101462897</v>
      </c>
      <c r="O1298" s="23">
        <f t="shared" si="142"/>
        <v>0.33775805473650455</v>
      </c>
      <c r="P1298" s="23">
        <f t="shared" si="143"/>
        <v>0.2222844184694811</v>
      </c>
      <c r="Q1298" s="27"/>
    </row>
    <row r="1299" spans="1:17" x14ac:dyDescent="0.25">
      <c r="A1299" s="24">
        <f t="shared" si="144"/>
        <v>2019</v>
      </c>
      <c r="B1299" s="32">
        <v>43662</v>
      </c>
      <c r="C1299" s="28">
        <f>'Bitcoin Data'!C1299</f>
        <v>9477.6416019999997</v>
      </c>
      <c r="D1299" s="26">
        <f>'Bitcoin Data'!K1299</f>
        <v>2024.9746878164026</v>
      </c>
      <c r="E1299" s="25">
        <f>'Bitcoin Data'!J1299</f>
        <v>66627.580062103734</v>
      </c>
      <c r="F1299" s="25">
        <f t="shared" si="140"/>
        <v>134.91916313622087</v>
      </c>
      <c r="G1299" s="23">
        <f>'Emissions Factors'!$AB$39/1000</f>
        <v>0.49266147344102867</v>
      </c>
      <c r="H1299" s="23">
        <f>'Emissions Factors'!$AE$39/1000</f>
        <v>0.32422903788805163</v>
      </c>
      <c r="I1299" s="26">
        <f t="shared" si="145"/>
        <v>66469.473706121091</v>
      </c>
      <c r="J1299" s="26">
        <f t="shared" si="146"/>
        <v>43744.710456317975</v>
      </c>
      <c r="K1299" s="23">
        <f t="shared" si="141"/>
        <v>32.824841765206131</v>
      </c>
      <c r="L1299" s="23">
        <f t="shared" si="141"/>
        <v>21.602596180345028</v>
      </c>
      <c r="M1299" s="26">
        <f>K1299*'Social Cost of Carbon'!$C$5</f>
        <v>3282.4841765206129</v>
      </c>
      <c r="N1299" s="26">
        <f>L1299*'Social Cost of Carbon'!$C$5</f>
        <v>2160.2596180345026</v>
      </c>
      <c r="O1299" s="23">
        <f t="shared" si="142"/>
        <v>0.3463397661954144</v>
      </c>
      <c r="P1299" s="23">
        <f t="shared" si="143"/>
        <v>0.22793219122979269</v>
      </c>
      <c r="Q1299" s="27"/>
    </row>
    <row r="1300" spans="1:17" x14ac:dyDescent="0.25">
      <c r="A1300" s="24">
        <f t="shared" si="144"/>
        <v>2019</v>
      </c>
      <c r="B1300" s="32">
        <v>43663</v>
      </c>
      <c r="C1300" s="28">
        <f>'Bitcoin Data'!C1300</f>
        <v>9693.8027340000008</v>
      </c>
      <c r="D1300" s="26">
        <f>'Bitcoin Data'!K1300</f>
        <v>1662.5103906899419</v>
      </c>
      <c r="E1300" s="25">
        <f>'Bitcoin Data'!J1300</f>
        <v>82416.247749281232</v>
      </c>
      <c r="F1300" s="25">
        <f t="shared" si="140"/>
        <v>137.0178682448566</v>
      </c>
      <c r="G1300" s="23">
        <f>'Emissions Factors'!$AB$39/1000</f>
        <v>0.49266147344102867</v>
      </c>
      <c r="H1300" s="23">
        <f>'Emissions Factors'!$AE$39/1000</f>
        <v>0.32422903788805163</v>
      </c>
      <c r="I1300" s="26">
        <f t="shared" si="145"/>
        <v>67503.424857259786</v>
      </c>
      <c r="J1300" s="26">
        <f t="shared" si="146"/>
        <v>44425.171594501677</v>
      </c>
      <c r="K1300" s="23">
        <f t="shared" si="141"/>
        <v>40.603310051641756</v>
      </c>
      <c r="L1300" s="23">
        <f t="shared" si="141"/>
        <v>26.721740714092753</v>
      </c>
      <c r="M1300" s="26">
        <f>K1300*'Social Cost of Carbon'!$C$5</f>
        <v>4060.3310051641756</v>
      </c>
      <c r="N1300" s="26">
        <f>L1300*'Social Cost of Carbon'!$C$5</f>
        <v>2672.1740714092753</v>
      </c>
      <c r="O1300" s="23">
        <f t="shared" si="142"/>
        <v>0.41885843116272509</v>
      </c>
      <c r="P1300" s="23">
        <f t="shared" si="143"/>
        <v>0.27565797909595413</v>
      </c>
      <c r="Q1300" s="27"/>
    </row>
    <row r="1301" spans="1:17" x14ac:dyDescent="0.25">
      <c r="A1301" s="24">
        <f t="shared" si="144"/>
        <v>2019</v>
      </c>
      <c r="B1301" s="32">
        <v>43664</v>
      </c>
      <c r="C1301" s="28">
        <f>'Bitcoin Data'!C1301</f>
        <v>10666.482421999999</v>
      </c>
      <c r="D1301" s="26">
        <f>'Bitcoin Data'!K1301</f>
        <v>1512.4779430299975</v>
      </c>
      <c r="E1301" s="25">
        <f>'Bitcoin Data'!J1301</f>
        <v>90899.463473509662</v>
      </c>
      <c r="F1301" s="25">
        <f t="shared" si="140"/>
        <v>137.48343353694429</v>
      </c>
      <c r="G1301" s="23">
        <f>'Emissions Factors'!$AB$39/1000</f>
        <v>0.49266147344102867</v>
      </c>
      <c r="H1301" s="23">
        <f>'Emissions Factors'!$AE$39/1000</f>
        <v>0.32422903788805163</v>
      </c>
      <c r="I1301" s="26">
        <f t="shared" si="145"/>
        <v>67732.790940042702</v>
      </c>
      <c r="J1301" s="26">
        <f t="shared" si="146"/>
        <v>44576.121381229335</v>
      </c>
      <c r="K1301" s="23">
        <f t="shared" si="141"/>
        <v>44.78266360985824</v>
      </c>
      <c r="L1301" s="23">
        <f t="shared" si="141"/>
        <v>29.472245586556127</v>
      </c>
      <c r="M1301" s="26">
        <f>K1301*'Social Cost of Carbon'!$C$5</f>
        <v>4478.2663609858237</v>
      </c>
      <c r="N1301" s="26">
        <f>L1301*'Social Cost of Carbon'!$C$5</f>
        <v>2947.2245586556128</v>
      </c>
      <c r="O1301" s="23">
        <f t="shared" si="142"/>
        <v>0.41984472329408618</v>
      </c>
      <c r="P1301" s="23">
        <f t="shared" si="143"/>
        <v>0.27630707500880114</v>
      </c>
      <c r="Q1301" s="27"/>
    </row>
    <row r="1302" spans="1:17" x14ac:dyDescent="0.25">
      <c r="A1302" s="24">
        <f t="shared" si="144"/>
        <v>2019</v>
      </c>
      <c r="B1302" s="32">
        <v>43665</v>
      </c>
      <c r="C1302" s="28">
        <f>'Bitcoin Data'!C1302</f>
        <v>10530.732421999999</v>
      </c>
      <c r="D1302" s="26">
        <f>'Bitcoin Data'!K1302</f>
        <v>1475.0471195607638</v>
      </c>
      <c r="E1302" s="25">
        <f>'Bitcoin Data'!J1302</f>
        <v>92425.437758379019</v>
      </c>
      <c r="F1302" s="25">
        <f t="shared" si="140"/>
        <v>136.33187573963963</v>
      </c>
      <c r="G1302" s="23">
        <f>'Emissions Factors'!$AB$39/1000</f>
        <v>0.49266147344102867</v>
      </c>
      <c r="H1302" s="23">
        <f>'Emissions Factors'!$AE$39/1000</f>
        <v>0.32422903788805163</v>
      </c>
      <c r="I1302" s="26">
        <f t="shared" si="145"/>
        <v>67165.462778870089</v>
      </c>
      <c r="J1302" s="26">
        <f t="shared" si="146"/>
        <v>44202.752904536763</v>
      </c>
      <c r="K1302" s="23">
        <f t="shared" si="141"/>
        <v>45.534452349475096</v>
      </c>
      <c r="L1302" s="23">
        <f t="shared" si="141"/>
        <v>29.967010760781228</v>
      </c>
      <c r="M1302" s="26">
        <f>K1302*'Social Cost of Carbon'!$C$5</f>
        <v>4553.4452349475096</v>
      </c>
      <c r="N1302" s="26">
        <f>L1302*'Social Cost of Carbon'!$C$5</f>
        <v>2996.7010760781227</v>
      </c>
      <c r="O1302" s="23">
        <f t="shared" si="142"/>
        <v>0.43239587262086354</v>
      </c>
      <c r="P1302" s="23">
        <f t="shared" si="143"/>
        <v>0.28456720349456838</v>
      </c>
      <c r="Q1302" s="27"/>
    </row>
    <row r="1303" spans="1:17" x14ac:dyDescent="0.25">
      <c r="A1303" s="24">
        <f t="shared" si="144"/>
        <v>2019</v>
      </c>
      <c r="B1303" s="32">
        <v>43666</v>
      </c>
      <c r="C1303" s="28">
        <f>'Bitcoin Data'!C1303</f>
        <v>10767.139648</v>
      </c>
      <c r="D1303" s="26">
        <f>'Bitcoin Data'!K1303</f>
        <v>2212.389380530974</v>
      </c>
      <c r="E1303" s="25">
        <f>'Bitcoin Data'!J1303</f>
        <v>58789.41766407722</v>
      </c>
      <c r="F1303" s="25">
        <f t="shared" si="140"/>
        <v>130.0650833276045</v>
      </c>
      <c r="G1303" s="23">
        <f>'Emissions Factors'!$AB$39/1000</f>
        <v>0.49266147344102867</v>
      </c>
      <c r="H1303" s="23">
        <f>'Emissions Factors'!$AE$39/1000</f>
        <v>0.32422903788805163</v>
      </c>
      <c r="I1303" s="26">
        <f t="shared" si="145"/>
        <v>64078.055595407801</v>
      </c>
      <c r="J1303" s="26">
        <f t="shared" si="146"/>
        <v>42170.87683013847</v>
      </c>
      <c r="K1303" s="23">
        <f t="shared" si="141"/>
        <v>28.963281129124319</v>
      </c>
      <c r="L1303" s="23">
        <f t="shared" si="141"/>
        <v>19.061236327222584</v>
      </c>
      <c r="M1303" s="26">
        <f>K1303*'Social Cost of Carbon'!$C$5</f>
        <v>2896.3281129124321</v>
      </c>
      <c r="N1303" s="26">
        <f>L1303*'Social Cost of Carbon'!$C$5</f>
        <v>1906.1236327222584</v>
      </c>
      <c r="O1303" s="23">
        <f t="shared" si="142"/>
        <v>0.26899698597764782</v>
      </c>
      <c r="P1303" s="23">
        <f t="shared" si="143"/>
        <v>0.17703156966821001</v>
      </c>
      <c r="Q1303" s="27"/>
    </row>
    <row r="1304" spans="1:17" x14ac:dyDescent="0.25">
      <c r="A1304" s="24">
        <f t="shared" si="144"/>
        <v>2019</v>
      </c>
      <c r="B1304" s="32">
        <v>43667</v>
      </c>
      <c r="C1304" s="28">
        <f>'Bitcoin Data'!C1304</f>
        <v>10599.105469</v>
      </c>
      <c r="D1304" s="26">
        <f>'Bitcoin Data'!K1304</f>
        <v>1862.5827814569536</v>
      </c>
      <c r="E1304" s="25">
        <f>'Bitcoin Data'!J1304</f>
        <v>72393.976814335634</v>
      </c>
      <c r="F1304" s="25">
        <f t="shared" si="140"/>
        <v>134.83977469557547</v>
      </c>
      <c r="G1304" s="23">
        <f>'Emissions Factors'!$AB$39/1000</f>
        <v>0.49266147344102867</v>
      </c>
      <c r="H1304" s="23">
        <f>'Emissions Factors'!$AE$39/1000</f>
        <v>0.32422903788805163</v>
      </c>
      <c r="I1304" s="26">
        <f t="shared" si="145"/>
        <v>66430.362079978557</v>
      </c>
      <c r="J1304" s="26">
        <f t="shared" si="146"/>
        <v>43718.970418588084</v>
      </c>
      <c r="K1304" s="23">
        <f t="shared" si="141"/>
        <v>35.665723285606262</v>
      </c>
      <c r="L1304" s="23">
        <f t="shared" si="141"/>
        <v>23.472229451401958</v>
      </c>
      <c r="M1304" s="26">
        <f>K1304*'Social Cost of Carbon'!$C$5</f>
        <v>3566.5723285606264</v>
      </c>
      <c r="N1304" s="26">
        <f>L1304*'Social Cost of Carbon'!$C$5</f>
        <v>2347.2229451401959</v>
      </c>
      <c r="O1304" s="23">
        <f t="shared" si="142"/>
        <v>0.33649748452754324</v>
      </c>
      <c r="P1304" s="23">
        <f t="shared" si="143"/>
        <v>0.22145481540921497</v>
      </c>
      <c r="Q1304" s="27"/>
    </row>
    <row r="1305" spans="1:17" x14ac:dyDescent="0.25">
      <c r="A1305" s="24">
        <f t="shared" si="144"/>
        <v>2019</v>
      </c>
      <c r="B1305" s="32">
        <v>43668</v>
      </c>
      <c r="C1305" s="28">
        <f>'Bitcoin Data'!C1305</f>
        <v>10343.106444999999</v>
      </c>
      <c r="D1305" s="26">
        <f>'Bitcoin Data'!K1305</f>
        <v>1974.9835418038181</v>
      </c>
      <c r="E1305" s="25">
        <f>'Bitcoin Data'!J1305</f>
        <v>68509.610129880748</v>
      </c>
      <c r="F1305" s="25">
        <f t="shared" si="140"/>
        <v>135.30535246191062</v>
      </c>
      <c r="G1305" s="23">
        <f>'Emissions Factors'!$AB$39/1000</f>
        <v>0.49266147344102867</v>
      </c>
      <c r="H1305" s="23">
        <f>'Emissions Factors'!$AE$39/1000</f>
        <v>0.32422903788805163</v>
      </c>
      <c r="I1305" s="26">
        <f t="shared" si="145"/>
        <v>66659.734308342609</v>
      </c>
      <c r="J1305" s="26">
        <f t="shared" si="146"/>
        <v>43869.924249828997</v>
      </c>
      <c r="K1305" s="23">
        <f t="shared" si="141"/>
        <v>33.752045471457471</v>
      </c>
      <c r="L1305" s="23">
        <f t="shared" si="141"/>
        <v>22.212804978496752</v>
      </c>
      <c r="M1305" s="26">
        <f>K1305*'Social Cost of Carbon'!$C$5</f>
        <v>3375.2045471457473</v>
      </c>
      <c r="N1305" s="26">
        <f>L1305*'Social Cost of Carbon'!$C$5</f>
        <v>2221.2804978496752</v>
      </c>
      <c r="O1305" s="23">
        <f t="shared" si="142"/>
        <v>0.32632406570439654</v>
      </c>
      <c r="P1305" s="23">
        <f t="shared" si="143"/>
        <v>0.21475951249863359</v>
      </c>
      <c r="Q1305" s="27"/>
    </row>
    <row r="1306" spans="1:17" x14ac:dyDescent="0.25">
      <c r="A1306" s="24">
        <f t="shared" si="144"/>
        <v>2019</v>
      </c>
      <c r="B1306" s="32">
        <v>43669</v>
      </c>
      <c r="C1306" s="28">
        <f>'Bitcoin Data'!C1306</f>
        <v>9900.7675780000009</v>
      </c>
      <c r="D1306" s="26">
        <f>'Bitcoin Data'!K1306</f>
        <v>1787.4875868917577</v>
      </c>
      <c r="E1306" s="25">
        <f>'Bitcoin Data'!J1306</f>
        <v>76557.622723470718</v>
      </c>
      <c r="F1306" s="25">
        <f t="shared" si="140"/>
        <v>136.84580030014629</v>
      </c>
      <c r="G1306" s="23">
        <f>'Emissions Factors'!$AB$39/1000</f>
        <v>0.49266147344102867</v>
      </c>
      <c r="H1306" s="23">
        <f>'Emissions Factors'!$AE$39/1000</f>
        <v>0.32422903788805163</v>
      </c>
      <c r="I1306" s="26">
        <f t="shared" si="145"/>
        <v>67418.65361008684</v>
      </c>
      <c r="J1306" s="26">
        <f t="shared" si="146"/>
        <v>44369.382170336874</v>
      </c>
      <c r="K1306" s="23">
        <f t="shared" si="141"/>
        <v>37.716991214087464</v>
      </c>
      <c r="L1306" s="23">
        <f t="shared" si="141"/>
        <v>24.822204358627349</v>
      </c>
      <c r="M1306" s="26">
        <f>K1306*'Social Cost of Carbon'!$C$5</f>
        <v>3771.6991214087466</v>
      </c>
      <c r="N1306" s="26">
        <f>L1306*'Social Cost of Carbon'!$C$5</f>
        <v>2482.220435862735</v>
      </c>
      <c r="O1306" s="23">
        <f t="shared" si="142"/>
        <v>0.38095017297342176</v>
      </c>
      <c r="P1306" s="23">
        <f t="shared" si="143"/>
        <v>0.25070989863233961</v>
      </c>
      <c r="Q1306" s="27"/>
    </row>
    <row r="1307" spans="1:17" x14ac:dyDescent="0.25">
      <c r="A1307" s="24">
        <f t="shared" si="144"/>
        <v>2019</v>
      </c>
      <c r="B1307" s="32">
        <v>43670</v>
      </c>
      <c r="C1307" s="28">
        <f>'Bitcoin Data'!C1307</f>
        <v>9811.9257809999999</v>
      </c>
      <c r="D1307" s="26">
        <f>'Bitcoin Data'!K1307</f>
        <v>1737.4517374517375</v>
      </c>
      <c r="E1307" s="25">
        <f>'Bitcoin Data'!J1307</f>
        <v>77213.009150516576</v>
      </c>
      <c r="F1307" s="25">
        <f t="shared" si="140"/>
        <v>134.15387690244194</v>
      </c>
      <c r="G1307" s="23">
        <f>'Emissions Factors'!$AB$39/1000</f>
        <v>0.49266147344102867</v>
      </c>
      <c r="H1307" s="23">
        <f>'Emissions Factors'!$AE$39/1000</f>
        <v>0.32422903788805163</v>
      </c>
      <c r="I1307" s="26">
        <f t="shared" si="145"/>
        <v>66092.446662583432</v>
      </c>
      <c r="J1307" s="26">
        <f t="shared" si="146"/>
        <v>43496.582437030862</v>
      </c>
      <c r="K1307" s="23">
        <f t="shared" si="141"/>
        <v>38.039874856909123</v>
      </c>
      <c r="L1307" s="23">
        <f t="shared" si="141"/>
        <v>25.034699669313316</v>
      </c>
      <c r="M1307" s="26">
        <f>K1307*'Social Cost of Carbon'!$C$5</f>
        <v>3803.9874856909123</v>
      </c>
      <c r="N1307" s="26">
        <f>L1307*'Social Cost of Carbon'!$C$5</f>
        <v>2503.4699669313318</v>
      </c>
      <c r="O1307" s="23">
        <f t="shared" si="142"/>
        <v>0.38769020176008934</v>
      </c>
      <c r="P1307" s="23">
        <f t="shared" si="143"/>
        <v>0.25514562816802983</v>
      </c>
      <c r="Q1307" s="27"/>
    </row>
    <row r="1308" spans="1:17" x14ac:dyDescent="0.25">
      <c r="A1308" s="24">
        <f t="shared" si="144"/>
        <v>2019</v>
      </c>
      <c r="B1308" s="32">
        <v>43671</v>
      </c>
      <c r="C1308" s="28">
        <f>'Bitcoin Data'!C1308</f>
        <v>9911.8417969999991</v>
      </c>
      <c r="D1308" s="26">
        <f>'Bitcoin Data'!K1308</f>
        <v>1875</v>
      </c>
      <c r="E1308" s="25">
        <f>'Bitcoin Data'!J1308</f>
        <v>71884.688558565147</v>
      </c>
      <c r="F1308" s="25">
        <f t="shared" si="140"/>
        <v>134.78379104730965</v>
      </c>
      <c r="G1308" s="23">
        <f>'Emissions Factors'!$AB$39/1000</f>
        <v>0.49266147344102867</v>
      </c>
      <c r="H1308" s="23">
        <f>'Emissions Factors'!$AE$39/1000</f>
        <v>0.32422903788805163</v>
      </c>
      <c r="I1308" s="26">
        <f t="shared" si="145"/>
        <v>66402.781093335303</v>
      </c>
      <c r="J1308" s="26">
        <f t="shared" si="146"/>
        <v>43700.818894173397</v>
      </c>
      <c r="K1308" s="23">
        <f t="shared" si="141"/>
        <v>35.414816583112156</v>
      </c>
      <c r="L1308" s="23">
        <f t="shared" si="141"/>
        <v>23.30710341022581</v>
      </c>
      <c r="M1308" s="26">
        <f>K1308*'Social Cost of Carbon'!$C$5</f>
        <v>3541.4816583112156</v>
      </c>
      <c r="N1308" s="26">
        <f>L1308*'Social Cost of Carbon'!$C$5</f>
        <v>2330.7103410225809</v>
      </c>
      <c r="O1308" s="23">
        <f t="shared" si="142"/>
        <v>0.35729804115549041</v>
      </c>
      <c r="P1308" s="23">
        <f t="shared" si="143"/>
        <v>0.23514402154078096</v>
      </c>
      <c r="Q1308" s="27"/>
    </row>
    <row r="1309" spans="1:17" x14ac:dyDescent="0.25">
      <c r="A1309" s="24">
        <f t="shared" si="144"/>
        <v>2019</v>
      </c>
      <c r="B1309" s="32">
        <v>43672</v>
      </c>
      <c r="C1309" s="28">
        <f>'Bitcoin Data'!C1309</f>
        <v>9870.3037110000005</v>
      </c>
      <c r="D1309" s="26">
        <f>'Bitcoin Data'!K1309</f>
        <v>2074.9279538904898</v>
      </c>
      <c r="E1309" s="25">
        <f>'Bitcoin Data'!J1309</f>
        <v>66745.261000450424</v>
      </c>
      <c r="F1309" s="25">
        <f t="shared" si="140"/>
        <v>138.49160783955131</v>
      </c>
      <c r="G1309" s="23">
        <f>'Emissions Factors'!$AB$39/1000</f>
        <v>0.49266147344102867</v>
      </c>
      <c r="H1309" s="23">
        <f>'Emissions Factors'!$AE$39/1000</f>
        <v>0.32422903788805163</v>
      </c>
      <c r="I1309" s="26">
        <f t="shared" si="145"/>
        <v>68229.47957745046</v>
      </c>
      <c r="J1309" s="26">
        <f t="shared" si="146"/>
        <v>44903.000765387071</v>
      </c>
      <c r="K1309" s="23">
        <f t="shared" si="141"/>
        <v>32.882818629687932</v>
      </c>
      <c r="L1309" s="23">
        <f t="shared" si="141"/>
        <v>21.640751757762938</v>
      </c>
      <c r="M1309" s="26">
        <f>K1309*'Social Cost of Carbon'!$C$5</f>
        <v>3288.2818629687931</v>
      </c>
      <c r="N1309" s="26">
        <f>L1309*'Social Cost of Carbon'!$C$5</f>
        <v>2164.0751757762937</v>
      </c>
      <c r="O1309" s="23">
        <f t="shared" si="142"/>
        <v>0.33314900526355173</v>
      </c>
      <c r="P1309" s="23">
        <f t="shared" si="143"/>
        <v>0.21925112328251167</v>
      </c>
      <c r="Q1309" s="27"/>
    </row>
    <row r="1310" spans="1:17" x14ac:dyDescent="0.25">
      <c r="A1310" s="24">
        <f t="shared" si="144"/>
        <v>2019</v>
      </c>
      <c r="B1310" s="32">
        <v>43673</v>
      </c>
      <c r="C1310" s="28">
        <f>'Bitcoin Data'!C1310</f>
        <v>9477.6777340000008</v>
      </c>
      <c r="D1310" s="26">
        <f>'Bitcoin Data'!K1310</f>
        <v>1899.9366687777074</v>
      </c>
      <c r="E1310" s="25">
        <f>'Bitcoin Data'!J1310</f>
        <v>76177.323442587032</v>
      </c>
      <c r="F1310" s="25">
        <f t="shared" si="140"/>
        <v>144.73209013791075</v>
      </c>
      <c r="G1310" s="23">
        <f>'Emissions Factors'!$AB$39/1000</f>
        <v>0.49266147344102867</v>
      </c>
      <c r="H1310" s="23">
        <f>'Emissions Factors'!$AE$39/1000</f>
        <v>0.32422903788805163</v>
      </c>
      <c r="I1310" s="26">
        <f t="shared" si="145"/>
        <v>71303.924781542883</v>
      </c>
      <c r="J1310" s="26">
        <f t="shared" si="146"/>
        <v>46926.346336941562</v>
      </c>
      <c r="K1310" s="23">
        <f t="shared" si="141"/>
        <v>37.529632410018742</v>
      </c>
      <c r="L1310" s="23">
        <f t="shared" si="141"/>
        <v>24.698900288676917</v>
      </c>
      <c r="M1310" s="26">
        <f>K1310*'Social Cost of Carbon'!$C$5</f>
        <v>3752.9632410018744</v>
      </c>
      <c r="N1310" s="26">
        <f>L1310*'Social Cost of Carbon'!$C$5</f>
        <v>2469.8900288676919</v>
      </c>
      <c r="O1310" s="23">
        <f t="shared" si="142"/>
        <v>0.39597919937059911</v>
      </c>
      <c r="P1310" s="23">
        <f t="shared" si="143"/>
        <v>0.26060076088125111</v>
      </c>
      <c r="Q1310" s="27"/>
    </row>
    <row r="1311" spans="1:17" x14ac:dyDescent="0.25">
      <c r="A1311" s="24">
        <f t="shared" si="144"/>
        <v>2019</v>
      </c>
      <c r="B1311" s="32">
        <v>43674</v>
      </c>
      <c r="C1311" s="28">
        <f>'Bitcoin Data'!C1311</f>
        <v>9552.8603519999997</v>
      </c>
      <c r="D1311" s="26">
        <f>'Bitcoin Data'!K1311</f>
        <v>2187.3860736419983</v>
      </c>
      <c r="E1311" s="25">
        <f>'Bitcoin Data'!J1311</f>
        <v>64547.121736956287</v>
      </c>
      <c r="F1311" s="25">
        <f t="shared" si="140"/>
        <v>141.18947518109289</v>
      </c>
      <c r="G1311" s="23">
        <f>'Emissions Factors'!$AB$39/1000</f>
        <v>0.49266147344102867</v>
      </c>
      <c r="H1311" s="23">
        <f>'Emissions Factors'!$AE$39/1000</f>
        <v>0.32422903788805163</v>
      </c>
      <c r="I1311" s="26">
        <f t="shared" si="145"/>
        <v>69558.614877082771</v>
      </c>
      <c r="J1311" s="26">
        <f t="shared" si="146"/>
        <v>45777.727697884693</v>
      </c>
      <c r="K1311" s="23">
        <f t="shared" si="141"/>
        <v>31.799880101306336</v>
      </c>
      <c r="L1311" s="23">
        <f t="shared" si="141"/>
        <v>20.928051179216279</v>
      </c>
      <c r="M1311" s="26">
        <f>K1311*'Social Cost of Carbon'!$C$5</f>
        <v>3179.9880101306335</v>
      </c>
      <c r="N1311" s="26">
        <f>L1311*'Social Cost of Carbon'!$C$5</f>
        <v>2092.8051179216277</v>
      </c>
      <c r="O1311" s="23">
        <f t="shared" si="142"/>
        <v>0.33288333472443854</v>
      </c>
      <c r="P1311" s="23">
        <f t="shared" si="143"/>
        <v>0.21907628090506684</v>
      </c>
      <c r="Q1311" s="27"/>
    </row>
    <row r="1312" spans="1:17" x14ac:dyDescent="0.25">
      <c r="A1312" s="24">
        <f t="shared" si="144"/>
        <v>2019</v>
      </c>
      <c r="B1312" s="32">
        <v>43675</v>
      </c>
      <c r="C1312" s="28">
        <f>'Bitcoin Data'!C1312</f>
        <v>9519.1455079999996</v>
      </c>
      <c r="D1312" s="26">
        <f>'Bitcoin Data'!K1312</f>
        <v>2100.1050052502628</v>
      </c>
      <c r="E1312" s="25">
        <f>'Bitcoin Data'!J1312</f>
        <v>68790.44966772465</v>
      </c>
      <c r="F1312" s="25">
        <f t="shared" si="140"/>
        <v>144.46716766060482</v>
      </c>
      <c r="G1312" s="23">
        <f>'Emissions Factors'!$AB$39/1000</f>
        <v>0.49266147344102867</v>
      </c>
      <c r="H1312" s="23">
        <f>'Emissions Factors'!$AE$39/1000</f>
        <v>0.32422903788805163</v>
      </c>
      <c r="I1312" s="26">
        <f t="shared" si="145"/>
        <v>71173.4076835257</v>
      </c>
      <c r="J1312" s="26">
        <f t="shared" si="146"/>
        <v>46840.450777009741</v>
      </c>
      <c r="K1312" s="23">
        <f t="shared" si="141"/>
        <v>33.890404291972146</v>
      </c>
      <c r="L1312" s="23">
        <f t="shared" si="141"/>
        <v>22.303861311652803</v>
      </c>
      <c r="M1312" s="26">
        <f>K1312*'Social Cost of Carbon'!$C$5</f>
        <v>3389.0404291972145</v>
      </c>
      <c r="N1312" s="26">
        <f>L1312*'Social Cost of Carbon'!$C$5</f>
        <v>2230.3861311652804</v>
      </c>
      <c r="O1312" s="23">
        <f t="shared" si="142"/>
        <v>0.35602359753289053</v>
      </c>
      <c r="P1312" s="23">
        <f t="shared" si="143"/>
        <v>0.2343052881470126</v>
      </c>
      <c r="Q1312" s="27"/>
    </row>
    <row r="1313" spans="1:17" x14ac:dyDescent="0.25">
      <c r="A1313" s="24">
        <f t="shared" si="144"/>
        <v>2019</v>
      </c>
      <c r="B1313" s="32">
        <v>43676</v>
      </c>
      <c r="C1313" s="28">
        <f>'Bitcoin Data'!C1313</f>
        <v>9607.4238280000009</v>
      </c>
      <c r="D1313" s="26">
        <f>'Bitcoin Data'!K1313</f>
        <v>1774.9728823587418</v>
      </c>
      <c r="E1313" s="25">
        <f>'Bitcoin Data'!J1313</f>
        <v>82031.542362790962</v>
      </c>
      <c r="F1313" s="25">
        <f t="shared" si="140"/>
        <v>145.60376319201632</v>
      </c>
      <c r="G1313" s="23">
        <f>'Emissions Factors'!$AB$39/1000</f>
        <v>0.49266147344102867</v>
      </c>
      <c r="H1313" s="23">
        <f>'Emissions Factors'!$AE$39/1000</f>
        <v>0.32422903788805163</v>
      </c>
      <c r="I1313" s="26">
        <f t="shared" si="145"/>
        <v>71733.364512737375</v>
      </c>
      <c r="J1313" s="26">
        <f t="shared" si="146"/>
        <v>47208.968052627155</v>
      </c>
      <c r="K1313" s="23">
        <f t="shared" si="141"/>
        <v>40.413780529092755</v>
      </c>
      <c r="L1313" s="23">
        <f t="shared" si="141"/>
        <v>26.597008056760664</v>
      </c>
      <c r="M1313" s="26">
        <f>K1313*'Social Cost of Carbon'!$C$5</f>
        <v>4041.3780529092755</v>
      </c>
      <c r="N1313" s="26">
        <f>L1313*'Social Cost of Carbon'!$C$5</f>
        <v>2659.7008056760665</v>
      </c>
      <c r="O1313" s="23">
        <f t="shared" si="142"/>
        <v>0.42065158415630949</v>
      </c>
      <c r="P1313" s="23">
        <f t="shared" si="143"/>
        <v>0.27683808409956889</v>
      </c>
      <c r="Q1313" s="27"/>
    </row>
    <row r="1314" spans="1:17" x14ac:dyDescent="0.25">
      <c r="A1314" s="24">
        <f t="shared" si="144"/>
        <v>2019</v>
      </c>
      <c r="B1314" s="32">
        <v>43677</v>
      </c>
      <c r="C1314" s="28">
        <f>'Bitcoin Data'!C1314</f>
        <v>10085.627930000001</v>
      </c>
      <c r="D1314" s="26">
        <f>'Bitcoin Data'!K1314</f>
        <v>2137.5133594584968</v>
      </c>
      <c r="E1314" s="25">
        <f>'Bitcoin Data'!J1314</f>
        <v>68000.299691375403</v>
      </c>
      <c r="F1314" s="25">
        <f t="shared" si="140"/>
        <v>145.35154903749643</v>
      </c>
      <c r="G1314" s="23">
        <f>'Emissions Factors'!$AB$39/1000</f>
        <v>0.49266147344102867</v>
      </c>
      <c r="H1314" s="23">
        <f>'Emissions Factors'!$AE$39/1000</f>
        <v>0.32422903788805163</v>
      </c>
      <c r="I1314" s="26">
        <f t="shared" si="145"/>
        <v>71609.108315748919</v>
      </c>
      <c r="J1314" s="26">
        <f t="shared" si="146"/>
        <v>47127.192899965419</v>
      </c>
      <c r="K1314" s="23">
        <f t="shared" si="141"/>
        <v>33.501127840384534</v>
      </c>
      <c r="L1314" s="23">
        <f t="shared" si="141"/>
        <v>22.047671745033821</v>
      </c>
      <c r="M1314" s="26">
        <f>K1314*'Social Cost of Carbon'!$C$5</f>
        <v>3350.1127840384534</v>
      </c>
      <c r="N1314" s="26">
        <f>L1314*'Social Cost of Carbon'!$C$5</f>
        <v>2204.7671745033822</v>
      </c>
      <c r="O1314" s="23">
        <f t="shared" si="142"/>
        <v>0.33216700113172359</v>
      </c>
      <c r="P1314" s="23">
        <f t="shared" si="143"/>
        <v>0.21860484937633248</v>
      </c>
      <c r="Q1314" s="27"/>
    </row>
    <row r="1315" spans="1:17" x14ac:dyDescent="0.25">
      <c r="A1315" s="24">
        <f t="shared" si="144"/>
        <v>2019</v>
      </c>
      <c r="B1315" s="32">
        <v>43678</v>
      </c>
      <c r="C1315" s="28">
        <f>'Bitcoin Data'!C1315</f>
        <v>10399.668944999999</v>
      </c>
      <c r="D1315" s="26">
        <f>'Bitcoin Data'!K1315</f>
        <v>1774.9728823587418</v>
      </c>
      <c r="E1315" s="25">
        <f>'Bitcoin Data'!J1315</f>
        <v>84243.871015455574</v>
      </c>
      <c r="F1315" s="25">
        <f t="shared" si="140"/>
        <v>149.53058655736123</v>
      </c>
      <c r="G1315" s="23">
        <f>'Emissions Factors'!$AB$39/1000</f>
        <v>0.49266147344102867</v>
      </c>
      <c r="H1315" s="23">
        <f>'Emissions Factors'!$AE$39/1000</f>
        <v>0.32422903788805163</v>
      </c>
      <c r="I1315" s="26">
        <f t="shared" si="145"/>
        <v>73667.95909785085</v>
      </c>
      <c r="J1315" s="26">
        <f t="shared" si="146"/>
        <v>48482.158214329262</v>
      </c>
      <c r="K1315" s="23">
        <f t="shared" si="141"/>
        <v>41.503709622850316</v>
      </c>
      <c r="L1315" s="23">
        <f t="shared" si="141"/>
        <v>27.31430924730628</v>
      </c>
      <c r="M1315" s="26">
        <f>K1315*'Social Cost of Carbon'!$C$5</f>
        <v>4150.370962285032</v>
      </c>
      <c r="N1315" s="26">
        <f>L1315*'Social Cost of Carbon'!$C$5</f>
        <v>2731.4309247306278</v>
      </c>
      <c r="O1315" s="23">
        <f t="shared" si="142"/>
        <v>0.39908683480549317</v>
      </c>
      <c r="P1315" s="23">
        <f t="shared" si="143"/>
        <v>0.26264594951783132</v>
      </c>
      <c r="Q1315" s="27"/>
    </row>
    <row r="1316" spans="1:17" x14ac:dyDescent="0.25">
      <c r="A1316" s="24">
        <f t="shared" si="144"/>
        <v>2019</v>
      </c>
      <c r="B1316" s="32">
        <v>43679</v>
      </c>
      <c r="C1316" s="28">
        <f>'Bitcoin Data'!C1316</f>
        <v>10518.174805000001</v>
      </c>
      <c r="D1316" s="26">
        <f>'Bitcoin Data'!K1316</f>
        <v>2112.4281187654033</v>
      </c>
      <c r="E1316" s="25">
        <f>'Bitcoin Data'!J1316</f>
        <v>70244.557336165832</v>
      </c>
      <c r="F1316" s="25">
        <f t="shared" si="140"/>
        <v>148.38657810714531</v>
      </c>
      <c r="G1316" s="23">
        <f>'Emissions Factors'!$AB$39/1000</f>
        <v>0.49266147344102867</v>
      </c>
      <c r="H1316" s="23">
        <f>'Emissions Factors'!$AE$39/1000</f>
        <v>0.32422903788805163</v>
      </c>
      <c r="I1316" s="26">
        <f t="shared" si="145"/>
        <v>73104.350209138502</v>
      </c>
      <c r="J1316" s="26">
        <f t="shared" si="146"/>
        <v>48111.237455179944</v>
      </c>
      <c r="K1316" s="23">
        <f t="shared" si="141"/>
        <v>34.606787118448281</v>
      </c>
      <c r="L1316" s="23">
        <f t="shared" si="141"/>
        <v>22.775325241977129</v>
      </c>
      <c r="M1316" s="26">
        <f>K1316*'Social Cost of Carbon'!$C$5</f>
        <v>3460.6787118448283</v>
      </c>
      <c r="N1316" s="26">
        <f>L1316*'Social Cost of Carbon'!$C$5</f>
        <v>2277.532524197713</v>
      </c>
      <c r="O1316" s="23">
        <f t="shared" si="142"/>
        <v>0.32901893874208415</v>
      </c>
      <c r="P1316" s="23">
        <f t="shared" si="143"/>
        <v>0.21653305506151577</v>
      </c>
      <c r="Q1316" s="27"/>
    </row>
    <row r="1317" spans="1:17" x14ac:dyDescent="0.25">
      <c r="A1317" s="24">
        <f t="shared" si="144"/>
        <v>2019</v>
      </c>
      <c r="B1317" s="32">
        <v>43680</v>
      </c>
      <c r="C1317" s="28">
        <f>'Bitcoin Data'!C1317</f>
        <v>10821.726563</v>
      </c>
      <c r="D1317" s="26">
        <f>'Bitcoin Data'!K1317</f>
        <v>2162.4219125420473</v>
      </c>
      <c r="E1317" s="25">
        <f>'Bitcoin Data'!J1317</f>
        <v>68768.060793603523</v>
      </c>
      <c r="F1317" s="25">
        <f t="shared" si="140"/>
        <v>148.70556154311191</v>
      </c>
      <c r="G1317" s="23">
        <f>'Emissions Factors'!$AB$39/1000</f>
        <v>0.49266147344102867</v>
      </c>
      <c r="H1317" s="23">
        <f>'Emissions Factors'!$AE$39/1000</f>
        <v>0.32422903788805163</v>
      </c>
      <c r="I1317" s="26">
        <f t="shared" si="145"/>
        <v>73261.501058705078</v>
      </c>
      <c r="J1317" s="26">
        <f t="shared" si="146"/>
        <v>48214.66114772563</v>
      </c>
      <c r="K1317" s="23">
        <f t="shared" si="141"/>
        <v>33.879374156258947</v>
      </c>
      <c r="L1317" s="23">
        <f t="shared" si="141"/>
        <v>22.296602188537115</v>
      </c>
      <c r="M1317" s="26">
        <f>K1317*'Social Cost of Carbon'!$C$5</f>
        <v>3387.9374156258946</v>
      </c>
      <c r="N1317" s="26">
        <f>L1317*'Social Cost of Carbon'!$C$5</f>
        <v>2229.6602188537113</v>
      </c>
      <c r="O1317" s="23">
        <f t="shared" si="142"/>
        <v>0.31306810386518308</v>
      </c>
      <c r="P1317" s="23">
        <f t="shared" si="143"/>
        <v>0.20603553470635877</v>
      </c>
      <c r="Q1317" s="27"/>
    </row>
    <row r="1318" spans="1:17" x14ac:dyDescent="0.25">
      <c r="A1318" s="24">
        <f t="shared" si="144"/>
        <v>2019</v>
      </c>
      <c r="B1318" s="32">
        <v>43681</v>
      </c>
      <c r="C1318" s="28">
        <f>'Bitcoin Data'!C1318</f>
        <v>10970.184569999999</v>
      </c>
      <c r="D1318" s="26">
        <f>'Bitcoin Data'!K1318</f>
        <v>2087.4405659283316</v>
      </c>
      <c r="E1318" s="25">
        <f>'Bitcoin Data'!J1318</f>
        <v>72536.159328575814</v>
      </c>
      <c r="F1318" s="25">
        <f t="shared" si="140"/>
        <v>151.41492147910992</v>
      </c>
      <c r="G1318" s="23">
        <f>'Emissions Factors'!$AB$39/1000</f>
        <v>0.49266147344102867</v>
      </c>
      <c r="H1318" s="23">
        <f>'Emissions Factors'!$AE$39/1000</f>
        <v>0.32422903788805163</v>
      </c>
      <c r="I1318" s="26">
        <f t="shared" si="145"/>
        <v>74596.298316855944</v>
      </c>
      <c r="J1318" s="26">
        <f t="shared" si="146"/>
        <v>49093.11431306669</v>
      </c>
      <c r="K1318" s="23">
        <f t="shared" si="141"/>
        <v>35.735771132569376</v>
      </c>
      <c r="L1318" s="23">
        <f t="shared" si="141"/>
        <v>23.518329151198554</v>
      </c>
      <c r="M1318" s="26">
        <f>K1318*'Social Cost of Carbon'!$C$5</f>
        <v>3573.5771132569375</v>
      </c>
      <c r="N1318" s="26">
        <f>L1318*'Social Cost of Carbon'!$C$5</f>
        <v>2351.8329151198554</v>
      </c>
      <c r="O1318" s="23">
        <f t="shared" si="142"/>
        <v>0.32575359971878193</v>
      </c>
      <c r="P1318" s="23">
        <f t="shared" si="143"/>
        <v>0.21438407896539663</v>
      </c>
      <c r="Q1318" s="27"/>
    </row>
    <row r="1319" spans="1:17" x14ac:dyDescent="0.25">
      <c r="A1319" s="24">
        <f t="shared" si="144"/>
        <v>2019</v>
      </c>
      <c r="B1319" s="32">
        <v>43682</v>
      </c>
      <c r="C1319" s="28">
        <f>'Bitcoin Data'!C1319</f>
        <v>11805.653319999999</v>
      </c>
      <c r="D1319" s="26">
        <f>'Bitcoin Data'!K1319</f>
        <v>1787.4875868917577</v>
      </c>
      <c r="E1319" s="25">
        <f>'Bitcoin Data'!J1319</f>
        <v>84068.619560558713</v>
      </c>
      <c r="F1319" s="25">
        <f t="shared" si="140"/>
        <v>150.27161391162431</v>
      </c>
      <c r="G1319" s="23">
        <f>'Emissions Factors'!$AB$39/1000</f>
        <v>0.49266147344102867</v>
      </c>
      <c r="H1319" s="23">
        <f>'Emissions Factors'!$AE$39/1000</f>
        <v>0.32422903788805163</v>
      </c>
      <c r="I1319" s="26">
        <f t="shared" si="145"/>
        <v>74033.034726062207</v>
      </c>
      <c r="J1319" s="26">
        <f t="shared" si="146"/>
        <v>48722.420800450709</v>
      </c>
      <c r="K1319" s="23">
        <f t="shared" si="141"/>
        <v>41.417369982858141</v>
      </c>
      <c r="L1319" s="23">
        <f t="shared" si="141"/>
        <v>27.257487636696592</v>
      </c>
      <c r="M1319" s="26">
        <f>K1319*'Social Cost of Carbon'!$C$5</f>
        <v>4141.7369982858145</v>
      </c>
      <c r="N1319" s="26">
        <f>L1319*'Social Cost of Carbon'!$C$5</f>
        <v>2725.7487636696592</v>
      </c>
      <c r="O1319" s="23">
        <f t="shared" si="142"/>
        <v>0.3508265816402793</v>
      </c>
      <c r="P1319" s="23">
        <f t="shared" si="143"/>
        <v>0.23088504208843388</v>
      </c>
      <c r="Q1319" s="27"/>
    </row>
    <row r="1320" spans="1:17" x14ac:dyDescent="0.25">
      <c r="A1320" s="24">
        <f t="shared" si="144"/>
        <v>2019</v>
      </c>
      <c r="B1320" s="32">
        <v>43683</v>
      </c>
      <c r="C1320" s="28">
        <f>'Bitcoin Data'!C1320</f>
        <v>11478.168944999999</v>
      </c>
      <c r="D1320" s="26">
        <f>'Bitcoin Data'!K1320</f>
        <v>2012.5223613595704</v>
      </c>
      <c r="E1320" s="25">
        <f>'Bitcoin Data'!J1320</f>
        <v>73896.707079569387</v>
      </c>
      <c r="F1320" s="25">
        <f t="shared" si="140"/>
        <v>148.71877542847147</v>
      </c>
      <c r="G1320" s="23">
        <f>'Emissions Factors'!$AB$39/1000</f>
        <v>0.49266147344102867</v>
      </c>
      <c r="H1320" s="23">
        <f>'Emissions Factors'!$AE$39/1000</f>
        <v>0.32422903788805163</v>
      </c>
      <c r="I1320" s="26">
        <f t="shared" si="145"/>
        <v>73268.011030936206</v>
      </c>
      <c r="J1320" s="26">
        <f t="shared" si="146"/>
        <v>48218.945473062522</v>
      </c>
      <c r="K1320" s="23">
        <f t="shared" si="141"/>
        <v>36.406060592260751</v>
      </c>
      <c r="L1320" s="23">
        <f t="shared" si="141"/>
        <v>23.959458239503956</v>
      </c>
      <c r="M1320" s="26">
        <f>K1320*'Social Cost of Carbon'!$C$5</f>
        <v>3640.6060592260751</v>
      </c>
      <c r="N1320" s="26">
        <f>L1320*'Social Cost of Carbon'!$C$5</f>
        <v>2395.9458239503956</v>
      </c>
      <c r="O1320" s="23">
        <f t="shared" si="142"/>
        <v>0.31717655286925867</v>
      </c>
      <c r="P1320" s="23">
        <f t="shared" si="143"/>
        <v>0.20873937606521226</v>
      </c>
      <c r="Q1320" s="27"/>
    </row>
    <row r="1321" spans="1:17" x14ac:dyDescent="0.25">
      <c r="A1321" s="24">
        <f t="shared" si="144"/>
        <v>2019</v>
      </c>
      <c r="B1321" s="32">
        <v>43684</v>
      </c>
      <c r="C1321" s="28">
        <f>'Bitcoin Data'!C1321</f>
        <v>11941.96875</v>
      </c>
      <c r="D1321" s="26">
        <f>'Bitcoin Data'!K1321</f>
        <v>1912.4521886952823</v>
      </c>
      <c r="E1321" s="25">
        <f>'Bitcoin Data'!J1321</f>
        <v>80242.327616407376</v>
      </c>
      <c r="F1321" s="25">
        <f t="shared" si="140"/>
        <v>153.45961507600219</v>
      </c>
      <c r="G1321" s="23">
        <f>'Emissions Factors'!$AB$39/1000</f>
        <v>0.49266147344102867</v>
      </c>
      <c r="H1321" s="23">
        <f>'Emissions Factors'!$AE$39/1000</f>
        <v>0.32422903788805163</v>
      </c>
      <c r="I1321" s="26">
        <f t="shared" si="145"/>
        <v>75603.640077036325</v>
      </c>
      <c r="J1321" s="26">
        <f t="shared" si="146"/>
        <v>49756.063350762939</v>
      </c>
      <c r="K1321" s="23">
        <f t="shared" si="141"/>
        <v>39.532303355837001</v>
      </c>
      <c r="L1321" s="23">
        <f t="shared" si="141"/>
        <v>26.016892680965601</v>
      </c>
      <c r="M1321" s="26">
        <f>K1321*'Social Cost of Carbon'!$C$5</f>
        <v>3953.2303355837003</v>
      </c>
      <c r="N1321" s="26">
        <f>L1321*'Social Cost of Carbon'!$C$5</f>
        <v>2601.6892680965602</v>
      </c>
      <c r="O1321" s="23">
        <f t="shared" si="142"/>
        <v>0.3310367342557064</v>
      </c>
      <c r="P1321" s="23">
        <f t="shared" si="143"/>
        <v>0.2178610011935059</v>
      </c>
      <c r="Q1321" s="27"/>
    </row>
    <row r="1322" spans="1:17" x14ac:dyDescent="0.25">
      <c r="A1322" s="24">
        <f t="shared" si="144"/>
        <v>2019</v>
      </c>
      <c r="B1322" s="32">
        <v>43685</v>
      </c>
      <c r="C1322" s="28">
        <f>'Bitcoin Data'!C1322</f>
        <v>11966.407227</v>
      </c>
      <c r="D1322" s="26">
        <f>'Bitcoin Data'!K1322</f>
        <v>1774.9728823587418</v>
      </c>
      <c r="E1322" s="25">
        <f>'Bitcoin Data'!J1322</f>
        <v>86298.355481069331</v>
      </c>
      <c r="F1322" s="25">
        <f t="shared" si="140"/>
        <v>153.17724077105296</v>
      </c>
      <c r="G1322" s="23">
        <f>'Emissions Factors'!$AB$39/1000</f>
        <v>0.49266147344102867</v>
      </c>
      <c r="H1322" s="23">
        <f>'Emissions Factors'!$AE$39/1000</f>
        <v>0.32422903788805163</v>
      </c>
      <c r="I1322" s="26">
        <f t="shared" si="145"/>
        <v>75464.525135898177</v>
      </c>
      <c r="J1322" s="26">
        <f t="shared" si="146"/>
        <v>49664.509401544943</v>
      </c>
      <c r="K1322" s="23">
        <f t="shared" si="141"/>
        <v>42.515874966841295</v>
      </c>
      <c r="L1322" s="23">
        <f t="shared" si="141"/>
        <v>27.980432768948177</v>
      </c>
      <c r="M1322" s="26">
        <f>K1322*'Social Cost of Carbon'!$C$5</f>
        <v>4251.5874966841293</v>
      </c>
      <c r="N1322" s="26">
        <f>L1322*'Social Cost of Carbon'!$C$5</f>
        <v>2798.0432768948176</v>
      </c>
      <c r="O1322" s="23">
        <f t="shared" si="142"/>
        <v>0.35529356606644669</v>
      </c>
      <c r="P1322" s="23">
        <f t="shared" si="143"/>
        <v>0.2338248418106269</v>
      </c>
      <c r="Q1322" s="27"/>
    </row>
    <row r="1323" spans="1:17" x14ac:dyDescent="0.25">
      <c r="A1323" s="24">
        <f t="shared" si="144"/>
        <v>2019</v>
      </c>
      <c r="B1323" s="32">
        <v>43686</v>
      </c>
      <c r="C1323" s="28">
        <f>'Bitcoin Data'!C1323</f>
        <v>11862.936523</v>
      </c>
      <c r="D1323" s="26">
        <f>'Bitcoin Data'!K1323</f>
        <v>1837.4846876276031</v>
      </c>
      <c r="E1323" s="25">
        <f>'Bitcoin Data'!J1323</f>
        <v>84421.067661134788</v>
      </c>
      <c r="F1323" s="25">
        <f t="shared" si="140"/>
        <v>155.12241914050901</v>
      </c>
      <c r="G1323" s="23">
        <f>'Emissions Factors'!$AB$39/1000</f>
        <v>0.49266147344102867</v>
      </c>
      <c r="H1323" s="23">
        <f>'Emissions Factors'!$AE$39/1000</f>
        <v>0.32422903788805163</v>
      </c>
      <c r="I1323" s="26">
        <f t="shared" si="145"/>
        <v>76422.839577499995</v>
      </c>
      <c r="J1323" s="26">
        <f t="shared" si="146"/>
        <v>50295.19271279432</v>
      </c>
      <c r="K1323" s="23">
        <f t="shared" si="141"/>
        <v>41.591007583399438</v>
      </c>
      <c r="L1323" s="23">
        <f t="shared" si="141"/>
        <v>27.371761545251839</v>
      </c>
      <c r="M1323" s="26">
        <f>K1323*'Social Cost of Carbon'!$C$5</f>
        <v>4159.1007583399442</v>
      </c>
      <c r="N1323" s="26">
        <f>L1323*'Social Cost of Carbon'!$C$5</f>
        <v>2737.1761545251838</v>
      </c>
      <c r="O1323" s="23">
        <f t="shared" si="142"/>
        <v>0.35059622465957152</v>
      </c>
      <c r="P1323" s="23">
        <f t="shared" si="143"/>
        <v>0.23073344017464095</v>
      </c>
      <c r="Q1323" s="27"/>
    </row>
    <row r="1324" spans="1:17" x14ac:dyDescent="0.25">
      <c r="A1324" s="24">
        <f t="shared" si="144"/>
        <v>2019</v>
      </c>
      <c r="B1324" s="32">
        <v>43687</v>
      </c>
      <c r="C1324" s="28">
        <f>'Bitcoin Data'!C1324</f>
        <v>11354.024414</v>
      </c>
      <c r="D1324" s="26">
        <f>'Bitcoin Data'!K1324</f>
        <v>1887.5838926174499</v>
      </c>
      <c r="E1324" s="25">
        <f>'Bitcoin Data'!J1324</f>
        <v>81704.540818284207</v>
      </c>
      <c r="F1324" s="25">
        <f t="shared" si="140"/>
        <v>154.22417520229823</v>
      </c>
      <c r="G1324" s="23">
        <f>'Emissions Factors'!$AB$39/1000</f>
        <v>0.49266147344102867</v>
      </c>
      <c r="H1324" s="23">
        <f>'Emissions Factors'!$AE$39/1000</f>
        <v>0.32422903788805163</v>
      </c>
      <c r="I1324" s="26">
        <f t="shared" si="145"/>
        <v>75980.309395391596</v>
      </c>
      <c r="J1324" s="26">
        <f t="shared" si="146"/>
        <v>50003.955944919464</v>
      </c>
      <c r="K1324" s="23">
        <f t="shared" si="141"/>
        <v>40.252679466358565</v>
      </c>
      <c r="L1324" s="23">
        <f t="shared" si="141"/>
        <v>26.490984660597334</v>
      </c>
      <c r="M1324" s="26">
        <f>K1324*'Social Cost of Carbon'!$C$5</f>
        <v>4025.2679466358563</v>
      </c>
      <c r="N1324" s="26">
        <f>L1324*'Social Cost of Carbon'!$C$5</f>
        <v>2649.0984660597333</v>
      </c>
      <c r="O1324" s="23">
        <f t="shared" si="142"/>
        <v>0.35452345352301057</v>
      </c>
      <c r="P1324" s="23">
        <f t="shared" si="143"/>
        <v>0.23331801742413738</v>
      </c>
      <c r="Q1324" s="27"/>
    </row>
    <row r="1325" spans="1:17" x14ac:dyDescent="0.25">
      <c r="A1325" s="24">
        <f t="shared" si="144"/>
        <v>2019</v>
      </c>
      <c r="B1325" s="32">
        <v>43688</v>
      </c>
      <c r="C1325" s="28">
        <f>'Bitcoin Data'!C1325</f>
        <v>11523.579102</v>
      </c>
      <c r="D1325" s="26">
        <f>'Bitcoin Data'!K1325</f>
        <v>1912.4521886952823</v>
      </c>
      <c r="E1325" s="25">
        <f>'Bitcoin Data'!J1325</f>
        <v>80202.737592357473</v>
      </c>
      <c r="F1325" s="25">
        <f t="shared" si="140"/>
        <v>153.38390104785742</v>
      </c>
      <c r="G1325" s="23">
        <f>'Emissions Factors'!$AB$39/1000</f>
        <v>0.49266147344102867</v>
      </c>
      <c r="H1325" s="23">
        <f>'Emissions Factors'!$AE$39/1000</f>
        <v>0.32422903788805163</v>
      </c>
      <c r="I1325" s="26">
        <f t="shared" si="145"/>
        <v>75566.33869237038</v>
      </c>
      <c r="J1325" s="26">
        <f t="shared" si="146"/>
        <v>49731.514664262926</v>
      </c>
      <c r="K1325" s="23">
        <f t="shared" si="141"/>
        <v>39.512798876255019</v>
      </c>
      <c r="L1325" s="23">
        <f t="shared" si="141"/>
        <v>26.004056445557932</v>
      </c>
      <c r="M1325" s="26">
        <f>K1325*'Social Cost of Carbon'!$C$5</f>
        <v>3951.2798876255019</v>
      </c>
      <c r="N1325" s="26">
        <f>L1325*'Social Cost of Carbon'!$C$5</f>
        <v>2600.4056445557931</v>
      </c>
      <c r="O1325" s="23">
        <f t="shared" si="142"/>
        <v>0.34288651578221291</v>
      </c>
      <c r="P1325" s="23">
        <f t="shared" si="143"/>
        <v>0.22565954739742916</v>
      </c>
      <c r="Q1325" s="27"/>
    </row>
    <row r="1326" spans="1:17" x14ac:dyDescent="0.25">
      <c r="A1326" s="24">
        <f t="shared" si="144"/>
        <v>2019</v>
      </c>
      <c r="B1326" s="32">
        <v>43689</v>
      </c>
      <c r="C1326" s="28">
        <f>'Bitcoin Data'!C1326</f>
        <v>11382.616211</v>
      </c>
      <c r="D1326" s="26">
        <f>'Bitcoin Data'!K1326</f>
        <v>1662.5103906899419</v>
      </c>
      <c r="E1326" s="25">
        <f>'Bitcoin Data'!J1326</f>
        <v>92409.045736212007</v>
      </c>
      <c r="F1326" s="25">
        <f t="shared" si="140"/>
        <v>153.63099873019453</v>
      </c>
      <c r="G1326" s="23">
        <f>'Emissions Factors'!$AB$39/1000</f>
        <v>0.49266147344102867</v>
      </c>
      <c r="H1326" s="23">
        <f>'Emissions Factors'!$AE$39/1000</f>
        <v>0.32422903788805163</v>
      </c>
      <c r="I1326" s="26">
        <f t="shared" si="145"/>
        <v>75688.074200634452</v>
      </c>
      <c r="J1326" s="26">
        <f t="shared" si="146"/>
        <v>49811.630908071456</v>
      </c>
      <c r="K1326" s="23">
        <f t="shared" si="141"/>
        <v>45.526376631681622</v>
      </c>
      <c r="L1326" s="23">
        <f t="shared" si="141"/>
        <v>29.96169599120498</v>
      </c>
      <c r="M1326" s="26">
        <f>K1326*'Social Cost of Carbon'!$C$5</f>
        <v>4552.6376631681624</v>
      </c>
      <c r="N1326" s="26">
        <f>L1326*'Social Cost of Carbon'!$C$5</f>
        <v>2996.1695991204979</v>
      </c>
      <c r="O1326" s="23">
        <f t="shared" si="142"/>
        <v>0.39996408371992348</v>
      </c>
      <c r="P1326" s="23">
        <f t="shared" si="143"/>
        <v>0.26322328220335162</v>
      </c>
      <c r="Q1326" s="27"/>
    </row>
    <row r="1327" spans="1:17" x14ac:dyDescent="0.25">
      <c r="A1327" s="24">
        <f t="shared" si="144"/>
        <v>2019</v>
      </c>
      <c r="B1327" s="32">
        <v>43690</v>
      </c>
      <c r="C1327" s="28">
        <f>'Bitcoin Data'!C1327</f>
        <v>10895.830078000001</v>
      </c>
      <c r="D1327" s="26">
        <f>'Bitcoin Data'!K1327</f>
        <v>1962.4945486262536</v>
      </c>
      <c r="E1327" s="25">
        <f>'Bitcoin Data'!J1327</f>
        <v>77596.997526696679</v>
      </c>
      <c r="F1327" s="25">
        <f t="shared" si="140"/>
        <v>152.28368463590712</v>
      </c>
      <c r="G1327" s="23">
        <f>'Emissions Factors'!$AB$39/1000</f>
        <v>0.49266147344102867</v>
      </c>
      <c r="H1327" s="23">
        <f>'Emissions Factors'!$AE$39/1000</f>
        <v>0.32422903788805163</v>
      </c>
      <c r="I1327" s="26">
        <f t="shared" si="145"/>
        <v>75024.304453754943</v>
      </c>
      <c r="J1327" s="26">
        <f t="shared" si="146"/>
        <v>49374.792555547632</v>
      </c>
      <c r="K1327" s="23">
        <f t="shared" si="141"/>
        <v>38.229051136102242</v>
      </c>
      <c r="L1327" s="23">
        <f t="shared" si="141"/>
        <v>25.159199851082388</v>
      </c>
      <c r="M1327" s="26">
        <f>K1327*'Social Cost of Carbon'!$C$5</f>
        <v>3822.9051136102244</v>
      </c>
      <c r="N1327" s="26">
        <f>L1327*'Social Cost of Carbon'!$C$5</f>
        <v>2515.919985108239</v>
      </c>
      <c r="O1327" s="23">
        <f t="shared" si="142"/>
        <v>0.35085946515714594</v>
      </c>
      <c r="P1327" s="23">
        <f t="shared" si="143"/>
        <v>0.23090668329971351</v>
      </c>
      <c r="Q1327" s="27"/>
    </row>
    <row r="1328" spans="1:17" x14ac:dyDescent="0.25">
      <c r="A1328" s="24">
        <f t="shared" si="144"/>
        <v>2019</v>
      </c>
      <c r="B1328" s="32">
        <v>43691</v>
      </c>
      <c r="C1328" s="28">
        <f>'Bitcoin Data'!C1328</f>
        <v>10051.704102</v>
      </c>
      <c r="D1328" s="26">
        <f>'Bitcoin Data'!K1328</f>
        <v>1899.9366687777074</v>
      </c>
      <c r="E1328" s="25">
        <f>'Bitcoin Data'!J1328</f>
        <v>79800.822453394969</v>
      </c>
      <c r="F1328" s="25">
        <f t="shared" si="140"/>
        <v>151.61650877782452</v>
      </c>
      <c r="G1328" s="23">
        <f>'Emissions Factors'!$AB$39/1000</f>
        <v>0.49266147344102867</v>
      </c>
      <c r="H1328" s="23">
        <f>'Emissions Factors'!$AE$39/1000</f>
        <v>0.32422903788805163</v>
      </c>
      <c r="I1328" s="26">
        <f t="shared" si="145"/>
        <v>74695.612612467681</v>
      </c>
      <c r="J1328" s="26">
        <f t="shared" si="146"/>
        <v>49158.47476897938</v>
      </c>
      <c r="K1328" s="23">
        <f t="shared" si="141"/>
        <v>39.314790771695485</v>
      </c>
      <c r="L1328" s="23">
        <f t="shared" si="141"/>
        <v>25.873743886739479</v>
      </c>
      <c r="M1328" s="26">
        <f>K1328*'Social Cost of Carbon'!$C$5</f>
        <v>3931.4790771695484</v>
      </c>
      <c r="N1328" s="26">
        <f>L1328*'Social Cost of Carbon'!$C$5</f>
        <v>2587.374388673948</v>
      </c>
      <c r="O1328" s="23">
        <f t="shared" si="142"/>
        <v>0.39112562778159149</v>
      </c>
      <c r="P1328" s="23">
        <f t="shared" si="143"/>
        <v>0.2574065414598839</v>
      </c>
      <c r="Q1328" s="27"/>
    </row>
    <row r="1329" spans="1:17" x14ac:dyDescent="0.25">
      <c r="A1329" s="24">
        <f t="shared" si="144"/>
        <v>2019</v>
      </c>
      <c r="B1329" s="32">
        <v>43692</v>
      </c>
      <c r="C1329" s="28">
        <f>'Bitcoin Data'!C1329</f>
        <v>10311.545898</v>
      </c>
      <c r="D1329" s="26">
        <f>'Bitcoin Data'!K1329</f>
        <v>1962.4945486262536</v>
      </c>
      <c r="E1329" s="25">
        <f>'Bitcoin Data'!J1329</f>
        <v>77141.011103913886</v>
      </c>
      <c r="F1329" s="25">
        <f t="shared" si="140"/>
        <v>151.38881376694832</v>
      </c>
      <c r="G1329" s="23">
        <f>'Emissions Factors'!$AB$39/1000</f>
        <v>0.49266147344102867</v>
      </c>
      <c r="H1329" s="23">
        <f>'Emissions Factors'!$AE$39/1000</f>
        <v>0.32422903788805163</v>
      </c>
      <c r="I1329" s="26">
        <f t="shared" si="145"/>
        <v>74583.436052914258</v>
      </c>
      <c r="J1329" s="26">
        <f t="shared" si="146"/>
        <v>49084.649434671075</v>
      </c>
      <c r="K1329" s="23">
        <f t="shared" si="141"/>
        <v>38.004404193184975</v>
      </c>
      <c r="L1329" s="23">
        <f t="shared" si="141"/>
        <v>25.011355811933505</v>
      </c>
      <c r="M1329" s="26">
        <f>K1329*'Social Cost of Carbon'!$C$5</f>
        <v>3800.4404193184973</v>
      </c>
      <c r="N1329" s="26">
        <f>L1329*'Social Cost of Carbon'!$C$5</f>
        <v>2501.1355811933504</v>
      </c>
      <c r="O1329" s="23">
        <f t="shared" si="142"/>
        <v>0.36856165476173852</v>
      </c>
      <c r="P1329" s="23">
        <f t="shared" si="143"/>
        <v>0.24255680049666112</v>
      </c>
      <c r="Q1329" s="27"/>
    </row>
    <row r="1330" spans="1:17" x14ac:dyDescent="0.25">
      <c r="A1330" s="24">
        <f t="shared" si="144"/>
        <v>2019</v>
      </c>
      <c r="B1330" s="32">
        <v>43693</v>
      </c>
      <c r="C1330" s="28">
        <f>'Bitcoin Data'!C1330</f>
        <v>10374.338867</v>
      </c>
      <c r="D1330" s="26">
        <f>'Bitcoin Data'!K1330</f>
        <v>1837.4846876276031</v>
      </c>
      <c r="E1330" s="25">
        <f>'Bitcoin Data'!J1330</f>
        <v>83538.314048777742</v>
      </c>
      <c r="F1330" s="25">
        <f t="shared" si="140"/>
        <v>153.50037289485496</v>
      </c>
      <c r="G1330" s="23">
        <f>'Emissions Factors'!$AB$39/1000</f>
        <v>0.49266147344102867</v>
      </c>
      <c r="H1330" s="23">
        <f>'Emissions Factors'!$AE$39/1000</f>
        <v>0.32422903788805163</v>
      </c>
      <c r="I1330" s="26">
        <f t="shared" si="145"/>
        <v>75623.719884126593</v>
      </c>
      <c r="J1330" s="26">
        <f t="shared" si="146"/>
        <v>49769.278219155989</v>
      </c>
      <c r="K1330" s="23">
        <f t="shared" si="141"/>
        <v>41.156108888050227</v>
      </c>
      <c r="L1330" s="23">
        <f t="shared" si="141"/>
        <v>27.085547190825114</v>
      </c>
      <c r="M1330" s="26">
        <f>K1330*'Social Cost of Carbon'!$C$5</f>
        <v>4115.610888805023</v>
      </c>
      <c r="N1330" s="26">
        <f>L1330*'Social Cost of Carbon'!$C$5</f>
        <v>2708.5547190825114</v>
      </c>
      <c r="O1330" s="23">
        <f t="shared" si="142"/>
        <v>0.39671066672946986</v>
      </c>
      <c r="P1330" s="23">
        <f t="shared" si="143"/>
        <v>0.26108215220328135</v>
      </c>
      <c r="Q1330" s="27"/>
    </row>
    <row r="1331" spans="1:17" x14ac:dyDescent="0.25">
      <c r="A1331" s="24">
        <f t="shared" si="144"/>
        <v>2019</v>
      </c>
      <c r="B1331" s="32">
        <v>43694</v>
      </c>
      <c r="C1331" s="28">
        <f>'Bitcoin Data'!C1331</f>
        <v>10231.744140999999</v>
      </c>
      <c r="D1331" s="26">
        <f>'Bitcoin Data'!K1331</f>
        <v>1600</v>
      </c>
      <c r="E1331" s="25">
        <f>'Bitcoin Data'!J1331</f>
        <v>95886.209712681375</v>
      </c>
      <c r="F1331" s="25">
        <f t="shared" si="140"/>
        <v>153.41793554029022</v>
      </c>
      <c r="G1331" s="23">
        <f>'Emissions Factors'!$AB$39/1000</f>
        <v>0.49266147344102867</v>
      </c>
      <c r="H1331" s="23">
        <f>'Emissions Factors'!$AE$39/1000</f>
        <v>0.32422903788805163</v>
      </c>
      <c r="I1331" s="26">
        <f t="shared" si="145"/>
        <v>75583.106175560126</v>
      </c>
      <c r="J1331" s="26">
        <f t="shared" si="146"/>
        <v>49742.549634999421</v>
      </c>
      <c r="K1331" s="23">
        <f t="shared" si="141"/>
        <v>47.239441359725085</v>
      </c>
      <c r="L1331" s="23">
        <f t="shared" si="141"/>
        <v>31.089093521874634</v>
      </c>
      <c r="M1331" s="26">
        <f>K1331*'Social Cost of Carbon'!$C$5</f>
        <v>4723.9441359725088</v>
      </c>
      <c r="N1331" s="26">
        <f>L1331*'Social Cost of Carbon'!$C$5</f>
        <v>3108.9093521874634</v>
      </c>
      <c r="O1331" s="23">
        <f t="shared" si="142"/>
        <v>0.46169490468814772</v>
      </c>
      <c r="P1331" s="23">
        <f t="shared" si="143"/>
        <v>0.30384940332212163</v>
      </c>
      <c r="Q1331" s="27"/>
    </row>
    <row r="1332" spans="1:17" x14ac:dyDescent="0.25">
      <c r="A1332" s="24">
        <f t="shared" si="144"/>
        <v>2019</v>
      </c>
      <c r="B1332" s="32">
        <v>43695</v>
      </c>
      <c r="C1332" s="28">
        <f>'Bitcoin Data'!C1332</f>
        <v>10345.810546999999</v>
      </c>
      <c r="D1332" s="26">
        <f>'Bitcoin Data'!K1332</f>
        <v>1574.9409397147608</v>
      </c>
      <c r="E1332" s="25">
        <f>'Bitcoin Data'!J1332</f>
        <v>95226.913040157262</v>
      </c>
      <c r="F1332" s="25">
        <f t="shared" si="140"/>
        <v>149.97676390960109</v>
      </c>
      <c r="G1332" s="23">
        <f>'Emissions Factors'!$AB$39/1000</f>
        <v>0.49266147344102867</v>
      </c>
      <c r="H1332" s="23">
        <f>'Emissions Factors'!$AE$39/1000</f>
        <v>0.32422903788805163</v>
      </c>
      <c r="I1332" s="26">
        <f t="shared" si="145"/>
        <v>73887.773489621366</v>
      </c>
      <c r="J1332" s="26">
        <f t="shared" si="146"/>
        <v>48626.821867973427</v>
      </c>
      <c r="K1332" s="23">
        <f t="shared" si="141"/>
        <v>46.914631289604586</v>
      </c>
      <c r="L1332" s="23">
        <f t="shared" si="141"/>
        <v>30.875330396059347</v>
      </c>
      <c r="M1332" s="26">
        <f>K1332*'Social Cost of Carbon'!$C$5</f>
        <v>4691.4631289604586</v>
      </c>
      <c r="N1332" s="26">
        <f>L1332*'Social Cost of Carbon'!$C$5</f>
        <v>3087.5330396059348</v>
      </c>
      <c r="O1332" s="23">
        <f t="shared" si="142"/>
        <v>0.45346501442758913</v>
      </c>
      <c r="P1332" s="23">
        <f t="shared" si="143"/>
        <v>0.29843317017836118</v>
      </c>
      <c r="Q1332" s="27"/>
    </row>
    <row r="1333" spans="1:17" x14ac:dyDescent="0.25">
      <c r="A1333" s="24">
        <f t="shared" si="144"/>
        <v>2019</v>
      </c>
      <c r="B1333" s="32">
        <v>43696</v>
      </c>
      <c r="C1333" s="28">
        <f>'Bitcoin Data'!C1333</f>
        <v>10916.053711</v>
      </c>
      <c r="D1333" s="26">
        <f>'Bitcoin Data'!K1333</f>
        <v>2037.5820692777904</v>
      </c>
      <c r="E1333" s="25">
        <f>'Bitcoin Data'!J1333</f>
        <v>71660.105824514452</v>
      </c>
      <c r="F1333" s="25">
        <f t="shared" si="140"/>
        <v>146.01334671057961</v>
      </c>
      <c r="G1333" s="23">
        <f>'Emissions Factors'!$AB$39/1000</f>
        <v>0.49266147344102867</v>
      </c>
      <c r="H1333" s="23">
        <f>'Emissions Factors'!$AE$39/1000</f>
        <v>0.32422903788805163</v>
      </c>
      <c r="I1333" s="26">
        <f t="shared" si="145"/>
        <v>71935.150532489934</v>
      </c>
      <c r="J1333" s="26">
        <f t="shared" si="146"/>
        <v>47341.76692278574</v>
      </c>
      <c r="K1333" s="23">
        <f t="shared" si="141"/>
        <v>35.304173322445337</v>
      </c>
      <c r="L1333" s="23">
        <f t="shared" si="141"/>
        <v>23.234287166438289</v>
      </c>
      <c r="M1333" s="26">
        <f>K1333*'Social Cost of Carbon'!$C$5</f>
        <v>3530.4173322445336</v>
      </c>
      <c r="N1333" s="26">
        <f>L1333*'Social Cost of Carbon'!$C$5</f>
        <v>2323.4287166438289</v>
      </c>
      <c r="O1333" s="23">
        <f t="shared" si="142"/>
        <v>0.32341516684614391</v>
      </c>
      <c r="P1333" s="23">
        <f t="shared" si="143"/>
        <v>0.21284511584095014</v>
      </c>
      <c r="Q1333" s="27"/>
    </row>
    <row r="1334" spans="1:17" x14ac:dyDescent="0.25">
      <c r="A1334" s="24">
        <f t="shared" si="144"/>
        <v>2019</v>
      </c>
      <c r="B1334" s="32">
        <v>43697</v>
      </c>
      <c r="C1334" s="28">
        <f>'Bitcoin Data'!C1334</f>
        <v>10763.232421999999</v>
      </c>
      <c r="D1334" s="26">
        <f>'Bitcoin Data'!K1334</f>
        <v>1912.4521886952823</v>
      </c>
      <c r="E1334" s="25">
        <f>'Bitcoin Data'!J1334</f>
        <v>78842.792014871186</v>
      </c>
      <c r="F1334" s="25">
        <f t="shared" si="140"/>
        <v>150.78307015168733</v>
      </c>
      <c r="G1334" s="23">
        <f>'Emissions Factors'!$AB$39/1000</f>
        <v>0.49266147344102867</v>
      </c>
      <c r="H1334" s="23">
        <f>'Emissions Factors'!$AE$39/1000</f>
        <v>0.32422903788805163</v>
      </c>
      <c r="I1334" s="26">
        <f t="shared" si="145"/>
        <v>74285.009510892269</v>
      </c>
      <c r="J1334" s="26">
        <f t="shared" si="146"/>
        <v>48888.249765088178</v>
      </c>
      <c r="K1334" s="23">
        <f t="shared" si="141"/>
        <v>38.842806084251009</v>
      </c>
      <c r="L1334" s="23">
        <f t="shared" si="141"/>
        <v>25.563122599389445</v>
      </c>
      <c r="M1334" s="26">
        <f>K1334*'Social Cost of Carbon'!$C$5</f>
        <v>3884.280608425101</v>
      </c>
      <c r="N1334" s="26">
        <f>L1334*'Social Cost of Carbon'!$C$5</f>
        <v>2556.3122599389444</v>
      </c>
      <c r="O1334" s="23">
        <f t="shared" si="142"/>
        <v>0.36088420802710242</v>
      </c>
      <c r="P1334" s="23">
        <f t="shared" si="143"/>
        <v>0.23750413999365594</v>
      </c>
      <c r="Q1334" s="27"/>
    </row>
    <row r="1335" spans="1:17" x14ac:dyDescent="0.25">
      <c r="A1335" s="24">
        <f t="shared" si="144"/>
        <v>2019</v>
      </c>
      <c r="B1335" s="32">
        <v>43698</v>
      </c>
      <c r="C1335" s="28">
        <f>'Bitcoin Data'!C1335</f>
        <v>10138.049805000001</v>
      </c>
      <c r="D1335" s="26">
        <f>'Bitcoin Data'!K1335</f>
        <v>1700.0377786173026</v>
      </c>
      <c r="E1335" s="25">
        <f>'Bitcoin Data'!J1335</f>
        <v>88563.644653234514</v>
      </c>
      <c r="F1335" s="25">
        <f t="shared" si="140"/>
        <v>150.56154172253696</v>
      </c>
      <c r="G1335" s="23">
        <f>'Emissions Factors'!$AB$39/1000</f>
        <v>0.49266147344102867</v>
      </c>
      <c r="H1335" s="23">
        <f>'Emissions Factors'!$AE$39/1000</f>
        <v>0.32422903788805163</v>
      </c>
      <c r="I1335" s="26">
        <f t="shared" si="145"/>
        <v>74175.870988577968</v>
      </c>
      <c r="J1335" s="26">
        <f t="shared" si="146"/>
        <v>48816.423815639901</v>
      </c>
      <c r="K1335" s="23">
        <f t="shared" si="141"/>
        <v>43.631895668170195</v>
      </c>
      <c r="L1335" s="23">
        <f t="shared" si="141"/>
        <v>28.714905297777513</v>
      </c>
      <c r="M1335" s="26">
        <f>K1335*'Social Cost of Carbon'!$C$5</f>
        <v>4363.1895668170191</v>
      </c>
      <c r="N1335" s="26">
        <f>L1335*'Social Cost of Carbon'!$C$5</f>
        <v>2871.4905297777514</v>
      </c>
      <c r="O1335" s="23">
        <f t="shared" si="142"/>
        <v>0.43037760227466343</v>
      </c>
      <c r="P1335" s="23">
        <f t="shared" si="143"/>
        <v>0.28323894486704498</v>
      </c>
      <c r="Q1335" s="27"/>
    </row>
    <row r="1336" spans="1:17" x14ac:dyDescent="0.25">
      <c r="A1336" s="24">
        <f t="shared" si="144"/>
        <v>2019</v>
      </c>
      <c r="B1336" s="32">
        <v>43699</v>
      </c>
      <c r="C1336" s="28">
        <f>'Bitcoin Data'!C1336</f>
        <v>10131.055664</v>
      </c>
      <c r="D1336" s="26">
        <f>'Bitcoin Data'!K1336</f>
        <v>1762.4596103005974</v>
      </c>
      <c r="E1336" s="25">
        <f>'Bitcoin Data'!J1336</f>
        <v>84281.311113161471</v>
      </c>
      <c r="F1336" s="25">
        <f t="shared" si="140"/>
        <v>148.54240674012598</v>
      </c>
      <c r="G1336" s="23">
        <f>'Emissions Factors'!$AB$39/1000</f>
        <v>0.49266147344102867</v>
      </c>
      <c r="H1336" s="23">
        <f>'Emissions Factors'!$AE$39/1000</f>
        <v>0.32422903788805163</v>
      </c>
      <c r="I1336" s="26">
        <f t="shared" si="145"/>
        <v>73181.120973067053</v>
      </c>
      <c r="J1336" s="26">
        <f t="shared" si="146"/>
        <v>48161.761622926686</v>
      </c>
      <c r="K1336" s="23">
        <f t="shared" si="141"/>
        <v>41.522154916551877</v>
      </c>
      <c r="L1336" s="23">
        <f t="shared" si="141"/>
        <v>27.326448414163895</v>
      </c>
      <c r="M1336" s="26">
        <f>K1336*'Social Cost of Carbon'!$C$5</f>
        <v>4152.2154916551881</v>
      </c>
      <c r="N1336" s="26">
        <f>L1336*'Social Cost of Carbon'!$C$5</f>
        <v>2732.6448414163897</v>
      </c>
      <c r="O1336" s="23">
        <f t="shared" si="142"/>
        <v>0.40985022976527474</v>
      </c>
      <c r="P1336" s="23">
        <f t="shared" si="143"/>
        <v>0.26972952592952903</v>
      </c>
      <c r="Q1336" s="27"/>
    </row>
    <row r="1337" spans="1:17" x14ac:dyDescent="0.25">
      <c r="A1337" s="24">
        <f t="shared" si="144"/>
        <v>2019</v>
      </c>
      <c r="B1337" s="32">
        <v>43700</v>
      </c>
      <c r="C1337" s="28">
        <f>'Bitcoin Data'!C1337</f>
        <v>10407.964844</v>
      </c>
      <c r="D1337" s="26">
        <f>'Bitcoin Data'!K1337</f>
        <v>1912.4521886952823</v>
      </c>
      <c r="E1337" s="25">
        <f>'Bitcoin Data'!J1337</f>
        <v>76624.057803966105</v>
      </c>
      <c r="F1337" s="25">
        <f t="shared" si="140"/>
        <v>146.5398470539088</v>
      </c>
      <c r="G1337" s="23">
        <f>'Emissions Factors'!$AB$39/1000</f>
        <v>0.49266147344102867</v>
      </c>
      <c r="H1337" s="23">
        <f>'Emissions Factors'!$AE$39/1000</f>
        <v>0.32422903788805163</v>
      </c>
      <c r="I1337" s="26">
        <f t="shared" si="145"/>
        <v>72194.536967401684</v>
      </c>
      <c r="J1337" s="26">
        <f t="shared" si="146"/>
        <v>47512.473622551086</v>
      </c>
      <c r="K1337" s="23">
        <f t="shared" si="141"/>
        <v>37.749721218732489</v>
      </c>
      <c r="L1337" s="23">
        <f t="shared" si="141"/>
        <v>24.843744540858385</v>
      </c>
      <c r="M1337" s="26">
        <f>K1337*'Social Cost of Carbon'!$C$5</f>
        <v>3774.9721218732489</v>
      </c>
      <c r="N1337" s="26">
        <f>L1337*'Social Cost of Carbon'!$C$5</f>
        <v>2484.3744540858384</v>
      </c>
      <c r="O1337" s="23">
        <f t="shared" si="142"/>
        <v>0.36270031446632439</v>
      </c>
      <c r="P1337" s="23">
        <f t="shared" si="143"/>
        <v>0.23869935105690085</v>
      </c>
      <c r="Q1337" s="27"/>
    </row>
    <row r="1338" spans="1:17" x14ac:dyDescent="0.25">
      <c r="A1338" s="24">
        <f t="shared" si="144"/>
        <v>2019</v>
      </c>
      <c r="B1338" s="32">
        <v>43701</v>
      </c>
      <c r="C1338" s="28">
        <f>'Bitcoin Data'!C1338</f>
        <v>10159.960938</v>
      </c>
      <c r="D1338" s="26">
        <f>'Bitcoin Data'!K1338</f>
        <v>2000</v>
      </c>
      <c r="E1338" s="25">
        <f>'Bitcoin Data'!J1338</f>
        <v>73888.231469359598</v>
      </c>
      <c r="F1338" s="25">
        <f t="shared" si="140"/>
        <v>147.77646293871919</v>
      </c>
      <c r="G1338" s="23">
        <f>'Emissions Factors'!$AB$39/1000</f>
        <v>0.49266147344102867</v>
      </c>
      <c r="H1338" s="23">
        <f>'Emissions Factors'!$AE$39/1000</f>
        <v>0.32422903788805163</v>
      </c>
      <c r="I1338" s="26">
        <f t="shared" si="145"/>
        <v>72803.769971292961</v>
      </c>
      <c r="J1338" s="26">
        <f t="shared" si="146"/>
        <v>47913.420401120238</v>
      </c>
      <c r="K1338" s="23">
        <f t="shared" si="141"/>
        <v>36.401884985646483</v>
      </c>
      <c r="L1338" s="23">
        <f t="shared" si="141"/>
        <v>23.956710200560124</v>
      </c>
      <c r="M1338" s="26">
        <f>K1338*'Social Cost of Carbon'!$C$5</f>
        <v>3640.1884985646484</v>
      </c>
      <c r="N1338" s="26">
        <f>L1338*'Social Cost of Carbon'!$C$5</f>
        <v>2395.6710200560124</v>
      </c>
      <c r="O1338" s="23">
        <f t="shared" si="142"/>
        <v>0.35828764704692101</v>
      </c>
      <c r="P1338" s="23">
        <f t="shared" si="143"/>
        <v>0.23579529829645221</v>
      </c>
      <c r="Q1338" s="27"/>
    </row>
    <row r="1339" spans="1:17" x14ac:dyDescent="0.25">
      <c r="A1339" s="24">
        <f t="shared" si="144"/>
        <v>2019</v>
      </c>
      <c r="B1339" s="32">
        <v>43702</v>
      </c>
      <c r="C1339" s="28">
        <f>'Bitcoin Data'!C1339</f>
        <v>10138.517578000001</v>
      </c>
      <c r="D1339" s="26">
        <f>'Bitcoin Data'!K1339</f>
        <v>1937.5672766415501</v>
      </c>
      <c r="E1339" s="25">
        <f>'Bitcoin Data'!J1339</f>
        <v>78869.285037655121</v>
      </c>
      <c r="F1339" s="25">
        <f t="shared" si="140"/>
        <v>152.8145458210756</v>
      </c>
      <c r="G1339" s="23">
        <f>'Emissions Factors'!$AB$39/1000</f>
        <v>0.49266147344102867</v>
      </c>
      <c r="H1339" s="23">
        <f>'Emissions Factors'!$AE$39/1000</f>
        <v>0.32422903788805163</v>
      </c>
      <c r="I1339" s="26">
        <f t="shared" si="145"/>
        <v>75285.839307432689</v>
      </c>
      <c r="J1339" s="26">
        <f t="shared" si="146"/>
        <v>49546.913166866922</v>
      </c>
      <c r="K1339" s="23">
        <f t="shared" si="141"/>
        <v>38.855858175891647</v>
      </c>
      <c r="L1339" s="23">
        <f t="shared" si="141"/>
        <v>25.571712406677428</v>
      </c>
      <c r="M1339" s="26">
        <f>K1339*'Social Cost of Carbon'!$C$5</f>
        <v>3885.5858175891649</v>
      </c>
      <c r="N1339" s="26">
        <f>L1339*'Social Cost of Carbon'!$C$5</f>
        <v>2557.1712406677429</v>
      </c>
      <c r="O1339" s="23">
        <f t="shared" si="142"/>
        <v>0.38324989700867729</v>
      </c>
      <c r="P1339" s="23">
        <f t="shared" si="143"/>
        <v>0.25222338680130685</v>
      </c>
      <c r="Q1339" s="27"/>
    </row>
    <row r="1340" spans="1:17" x14ac:dyDescent="0.25">
      <c r="A1340" s="24">
        <f t="shared" si="144"/>
        <v>2019</v>
      </c>
      <c r="B1340" s="32">
        <v>43703</v>
      </c>
      <c r="C1340" s="28">
        <f>'Bitcoin Data'!C1340</f>
        <v>10370.820313</v>
      </c>
      <c r="D1340" s="26">
        <f>'Bitcoin Data'!K1340</f>
        <v>1712.4916753876892</v>
      </c>
      <c r="E1340" s="25">
        <f>'Bitcoin Data'!J1340</f>
        <v>91877.128870715111</v>
      </c>
      <c r="F1340" s="25">
        <f t="shared" si="140"/>
        <v>157.33881834962153</v>
      </c>
      <c r="G1340" s="23">
        <f>'Emissions Factors'!$AB$39/1000</f>
        <v>0.49266147344102867</v>
      </c>
      <c r="H1340" s="23">
        <f>'Emissions Factors'!$AE$39/1000</f>
        <v>0.32422903788805163</v>
      </c>
      <c r="I1340" s="26">
        <f t="shared" si="145"/>
        <v>77514.774077594906</v>
      </c>
      <c r="J1340" s="26">
        <f t="shared" si="146"/>
        <v>51013.813695940713</v>
      </c>
      <c r="K1340" s="23">
        <f t="shared" si="141"/>
        <v>45.26432168497778</v>
      </c>
      <c r="L1340" s="23">
        <f t="shared" si="141"/>
        <v>29.789233097668493</v>
      </c>
      <c r="M1340" s="26">
        <f>K1340*'Social Cost of Carbon'!$C$5</f>
        <v>4526.4321684977776</v>
      </c>
      <c r="N1340" s="26">
        <f>L1340*'Social Cost of Carbon'!$C$5</f>
        <v>2978.9233097668493</v>
      </c>
      <c r="O1340" s="23">
        <f t="shared" si="142"/>
        <v>0.43645845091191271</v>
      </c>
      <c r="P1340" s="23">
        <f t="shared" si="143"/>
        <v>0.28724085654369291</v>
      </c>
      <c r="Q1340" s="27"/>
    </row>
    <row r="1341" spans="1:17" x14ac:dyDescent="0.25">
      <c r="A1341" s="24">
        <f t="shared" si="144"/>
        <v>2019</v>
      </c>
      <c r="B1341" s="32">
        <v>43704</v>
      </c>
      <c r="C1341" s="28">
        <f>'Bitcoin Data'!C1341</f>
        <v>10185.5</v>
      </c>
      <c r="D1341" s="26">
        <f>'Bitcoin Data'!K1341</f>
        <v>1687.4472672728978</v>
      </c>
      <c r="E1341" s="25">
        <f>'Bitcoin Data'!J1341</f>
        <v>90907.002862365931</v>
      </c>
      <c r="F1341" s="25">
        <f t="shared" si="140"/>
        <v>153.40077355606888</v>
      </c>
      <c r="G1341" s="23">
        <f>'Emissions Factors'!$AB$39/1000</f>
        <v>0.49266147344102867</v>
      </c>
      <c r="H1341" s="23">
        <f>'Emissions Factors'!$AE$39/1000</f>
        <v>0.32422903788805163</v>
      </c>
      <c r="I1341" s="26">
        <f t="shared" si="145"/>
        <v>75574.65112712649</v>
      </c>
      <c r="J1341" s="26">
        <f t="shared" si="146"/>
        <v>49736.985221367082</v>
      </c>
      <c r="K1341" s="23">
        <f t="shared" si="141"/>
        <v>44.78637797628101</v>
      </c>
      <c r="L1341" s="23">
        <f t="shared" si="141"/>
        <v>29.474690075351258</v>
      </c>
      <c r="M1341" s="26">
        <f>K1341*'Social Cost of Carbon'!$C$5</f>
        <v>4478.637797628101</v>
      </c>
      <c r="N1341" s="26">
        <f>L1341*'Social Cost of Carbon'!$C$5</f>
        <v>2947.4690075351259</v>
      </c>
      <c r="O1341" s="23">
        <f t="shared" si="142"/>
        <v>0.43970721099878268</v>
      </c>
      <c r="P1341" s="23">
        <f t="shared" si="143"/>
        <v>0.28937892175495811</v>
      </c>
      <c r="Q1341" s="27"/>
    </row>
    <row r="1342" spans="1:17" x14ac:dyDescent="0.25">
      <c r="A1342" s="24">
        <f t="shared" si="144"/>
        <v>2019</v>
      </c>
      <c r="B1342" s="32">
        <v>43705</v>
      </c>
      <c r="C1342" s="28">
        <f>'Bitcoin Data'!C1342</f>
        <v>9754.4228519999997</v>
      </c>
      <c r="D1342" s="26">
        <f>'Bitcoin Data'!K1342</f>
        <v>1887.5838926174499</v>
      </c>
      <c r="E1342" s="25">
        <f>'Bitcoin Data'!J1342</f>
        <v>79812.07272603453</v>
      </c>
      <c r="F1342" s="25">
        <f t="shared" si="140"/>
        <v>150.65198291407526</v>
      </c>
      <c r="G1342" s="23">
        <f>'Emissions Factors'!$AB$39/1000</f>
        <v>0.49266147344102867</v>
      </c>
      <c r="H1342" s="23">
        <f>'Emissions Factors'!$AE$39/1000</f>
        <v>0.32422903788805163</v>
      </c>
      <c r="I1342" s="26">
        <f t="shared" si="145"/>
        <v>74220.427879260998</v>
      </c>
      <c r="J1342" s="26">
        <f t="shared" si="146"/>
        <v>48845.74747615782</v>
      </c>
      <c r="K1342" s="23">
        <f t="shared" si="141"/>
        <v>39.320333347590712</v>
      </c>
      <c r="L1342" s="23">
        <f t="shared" si="141"/>
        <v>25.877391551813382</v>
      </c>
      <c r="M1342" s="26">
        <f>K1342*'Social Cost of Carbon'!$C$5</f>
        <v>3932.0333347590713</v>
      </c>
      <c r="N1342" s="26">
        <f>L1342*'Social Cost of Carbon'!$C$5</f>
        <v>2587.739155181338</v>
      </c>
      <c r="O1342" s="23">
        <f t="shared" si="142"/>
        <v>0.40310261246803197</v>
      </c>
      <c r="P1342" s="23">
        <f t="shared" si="143"/>
        <v>0.26528880226376084</v>
      </c>
      <c r="Q1342" s="27"/>
    </row>
    <row r="1343" spans="1:17" x14ac:dyDescent="0.25">
      <c r="A1343" s="24">
        <f t="shared" si="144"/>
        <v>2019</v>
      </c>
      <c r="B1343" s="32">
        <v>43706</v>
      </c>
      <c r="C1343" s="28">
        <f>'Bitcoin Data'!C1343</f>
        <v>9510.2001949999994</v>
      </c>
      <c r="D1343" s="26">
        <f>'Bitcoin Data'!K1343</f>
        <v>2062.5644551392229</v>
      </c>
      <c r="E1343" s="25">
        <f>'Bitcoin Data'!J1343</f>
        <v>74078.600174712818</v>
      </c>
      <c r="F1343" s="25">
        <f t="shared" si="140"/>
        <v>152.79188760683289</v>
      </c>
      <c r="G1343" s="23">
        <f>'Emissions Factors'!$AB$39/1000</f>
        <v>0.49266147344102867</v>
      </c>
      <c r="H1343" s="23">
        <f>'Emissions Factors'!$AE$39/1000</f>
        <v>0.32422903788805163</v>
      </c>
      <c r="I1343" s="26">
        <f t="shared" si="145"/>
        <v>75274.676478218345</v>
      </c>
      <c r="J1343" s="26">
        <f t="shared" si="146"/>
        <v>49539.566715862748</v>
      </c>
      <c r="K1343" s="23">
        <f t="shared" si="141"/>
        <v>36.495672312522863</v>
      </c>
      <c r="L1343" s="23">
        <f t="shared" si="141"/>
        <v>24.018433262740789</v>
      </c>
      <c r="M1343" s="26">
        <f>K1343*'Social Cost of Carbon'!$C$5</f>
        <v>3649.5672312522865</v>
      </c>
      <c r="N1343" s="26">
        <f>L1343*'Social Cost of Carbon'!$C$5</f>
        <v>2401.8433262740791</v>
      </c>
      <c r="O1343" s="23">
        <f t="shared" si="142"/>
        <v>0.38375293436735974</v>
      </c>
      <c r="P1343" s="23">
        <f t="shared" si="143"/>
        <v>0.25255444438875763</v>
      </c>
      <c r="Q1343" s="27"/>
    </row>
    <row r="1344" spans="1:17" x14ac:dyDescent="0.25">
      <c r="A1344" s="24">
        <f t="shared" si="144"/>
        <v>2019</v>
      </c>
      <c r="B1344" s="32">
        <v>43707</v>
      </c>
      <c r="C1344" s="28">
        <f>'Bitcoin Data'!C1344</f>
        <v>9598.1738280000009</v>
      </c>
      <c r="D1344" s="26">
        <f>'Bitcoin Data'!K1344</f>
        <v>2000</v>
      </c>
      <c r="E1344" s="25">
        <f>'Bitcoin Data'!J1344</f>
        <v>78130.61107842614</v>
      </c>
      <c r="F1344" s="25">
        <f t="shared" si="140"/>
        <v>156.26122215685228</v>
      </c>
      <c r="G1344" s="23">
        <f>'Emissions Factors'!$AB$39/1000</f>
        <v>0.49266147344102867</v>
      </c>
      <c r="H1344" s="23">
        <f>'Emissions Factors'!$AE$39/1000</f>
        <v>0.32422903788805163</v>
      </c>
      <c r="I1344" s="26">
        <f t="shared" si="145"/>
        <v>76983.883949490759</v>
      </c>
      <c r="J1344" s="26">
        <f t="shared" si="146"/>
        <v>50664.425719127314</v>
      </c>
      <c r="K1344" s="23">
        <f t="shared" si="141"/>
        <v>38.49194197474538</v>
      </c>
      <c r="L1344" s="23">
        <f t="shared" si="141"/>
        <v>25.332212859563658</v>
      </c>
      <c r="M1344" s="26">
        <f>K1344*'Social Cost of Carbon'!$C$5</f>
        <v>3849.1941974745382</v>
      </c>
      <c r="N1344" s="26">
        <f>L1344*'Social Cost of Carbon'!$C$5</f>
        <v>2533.2212859563656</v>
      </c>
      <c r="O1344" s="23">
        <f t="shared" si="142"/>
        <v>0.40103401610060296</v>
      </c>
      <c r="P1344" s="23">
        <f t="shared" si="143"/>
        <v>0.26392742321111101</v>
      </c>
      <c r="Q1344" s="27"/>
    </row>
    <row r="1345" spans="1:17" x14ac:dyDescent="0.25">
      <c r="A1345" s="24">
        <f t="shared" si="144"/>
        <v>2019</v>
      </c>
      <c r="B1345" s="32">
        <v>43708</v>
      </c>
      <c r="C1345" s="28">
        <f>'Bitcoin Data'!C1345</f>
        <v>9630.6640630000002</v>
      </c>
      <c r="D1345" s="26">
        <f>'Bitcoin Data'!K1345</f>
        <v>2074.9279538904898</v>
      </c>
      <c r="E1345" s="25">
        <f>'Bitcoin Data'!J1345</f>
        <v>75767.723886902415</v>
      </c>
      <c r="F1345" s="25">
        <f t="shared" si="140"/>
        <v>157.21256829559002</v>
      </c>
      <c r="G1345" s="23">
        <f>'Emissions Factors'!$AB$39/1000</f>
        <v>0.49266147344102867</v>
      </c>
      <c r="H1345" s="23">
        <f>'Emissions Factors'!$AE$39/1000</f>
        <v>0.32422903788805163</v>
      </c>
      <c r="I1345" s="26">
        <f t="shared" si="145"/>
        <v>77452.57553995373</v>
      </c>
      <c r="J1345" s="26">
        <f t="shared" si="146"/>
        <v>50972.879762388759</v>
      </c>
      <c r="K1345" s="23">
        <f t="shared" si="141"/>
        <v>37.327838489394367</v>
      </c>
      <c r="L1345" s="23">
        <f t="shared" si="141"/>
        <v>24.566096218817918</v>
      </c>
      <c r="M1345" s="26">
        <f>K1345*'Social Cost of Carbon'!$C$5</f>
        <v>3732.7838489394367</v>
      </c>
      <c r="N1345" s="26">
        <f>L1345*'Social Cost of Carbon'!$C$5</f>
        <v>2456.609621881792</v>
      </c>
      <c r="O1345" s="23">
        <f t="shared" si="142"/>
        <v>0.38759360979897534</v>
      </c>
      <c r="P1345" s="23">
        <f t="shared" si="143"/>
        <v>0.25508205932754191</v>
      </c>
      <c r="Q1345" s="27"/>
    </row>
    <row r="1346" spans="1:17" x14ac:dyDescent="0.25">
      <c r="A1346" s="24">
        <f t="shared" si="144"/>
        <v>2019</v>
      </c>
      <c r="B1346" s="32">
        <v>43709</v>
      </c>
      <c r="C1346" s="28">
        <f>'Bitcoin Data'!C1346</f>
        <v>9757.9707030000009</v>
      </c>
      <c r="D1346" s="26">
        <f>'Bitcoin Data'!K1346</f>
        <v>1787.4875868917577</v>
      </c>
      <c r="E1346" s="25">
        <f>'Bitcoin Data'!J1346</f>
        <v>88400.631667522059</v>
      </c>
      <c r="F1346" s="25">
        <f t="shared" si="140"/>
        <v>158.01503177908612</v>
      </c>
      <c r="G1346" s="23">
        <f>'Emissions Factors'!$AB$39/1000</f>
        <v>0.49266147344102867</v>
      </c>
      <c r="H1346" s="23">
        <f>'Emissions Factors'!$AE$39/1000</f>
        <v>0.32422903788805163</v>
      </c>
      <c r="I1346" s="26">
        <f t="shared" si="145"/>
        <v>77847.918382115531</v>
      </c>
      <c r="J1346" s="26">
        <f t="shared" si="146"/>
        <v>51233.061725582993</v>
      </c>
      <c r="K1346" s="23">
        <f t="shared" si="141"/>
        <v>43.55158545043907</v>
      </c>
      <c r="L1346" s="23">
        <f t="shared" si="141"/>
        <v>28.662051754256705</v>
      </c>
      <c r="M1346" s="26">
        <f>K1346*'Social Cost of Carbon'!$C$5</f>
        <v>4355.158545043907</v>
      </c>
      <c r="N1346" s="26">
        <f>L1346*'Social Cost of Carbon'!$C$5</f>
        <v>2866.2051754256704</v>
      </c>
      <c r="O1346" s="23">
        <f t="shared" si="142"/>
        <v>0.44631805911294165</v>
      </c>
      <c r="P1346" s="23">
        <f t="shared" si="143"/>
        <v>0.29372963525546159</v>
      </c>
      <c r="Q1346" s="27"/>
    </row>
    <row r="1347" spans="1:17" x14ac:dyDescent="0.25">
      <c r="A1347" s="24">
        <f t="shared" si="144"/>
        <v>2019</v>
      </c>
      <c r="B1347" s="32">
        <v>43710</v>
      </c>
      <c r="C1347" s="28">
        <f>'Bitcoin Data'!C1347</f>
        <v>10346.760742</v>
      </c>
      <c r="D1347" s="26">
        <f>'Bitcoin Data'!K1347</f>
        <v>1862.5827814569536</v>
      </c>
      <c r="E1347" s="25">
        <f>'Bitcoin Data'!J1347</f>
        <v>84398.363602435827</v>
      </c>
      <c r="F1347" s="25">
        <f t="shared" si="140"/>
        <v>157.19893882904023</v>
      </c>
      <c r="G1347" s="23">
        <f>'Emissions Factors'!$AB$39/1000</f>
        <v>0.49266147344102867</v>
      </c>
      <c r="H1347" s="23">
        <f>'Emissions Factors'!$AE$39/1000</f>
        <v>0.32422903788805163</v>
      </c>
      <c r="I1347" s="26">
        <f t="shared" si="145"/>
        <v>77445.860826881093</v>
      </c>
      <c r="J1347" s="26">
        <f t="shared" si="146"/>
        <v>50968.460693562389</v>
      </c>
      <c r="K1347" s="23">
        <f t="shared" si="141"/>
        <v>41.579822168387722</v>
      </c>
      <c r="L1347" s="23">
        <f t="shared" si="141"/>
        <v>27.364400230143726</v>
      </c>
      <c r="M1347" s="26">
        <f>K1347*'Social Cost of Carbon'!$C$5</f>
        <v>4157.9822168387718</v>
      </c>
      <c r="N1347" s="26">
        <f>L1347*'Social Cost of Carbon'!$C$5</f>
        <v>2736.4400230143724</v>
      </c>
      <c r="O1347" s="23">
        <f t="shared" si="142"/>
        <v>0.40186318409398586</v>
      </c>
      <c r="P1347" s="23">
        <f t="shared" si="143"/>
        <v>0.26447311301077076</v>
      </c>
      <c r="Q1347" s="27"/>
    </row>
    <row r="1348" spans="1:17" x14ac:dyDescent="0.25">
      <c r="A1348" s="24">
        <f t="shared" si="144"/>
        <v>2019</v>
      </c>
      <c r="B1348" s="32">
        <v>43711</v>
      </c>
      <c r="C1348" s="28">
        <f>'Bitcoin Data'!C1348</f>
        <v>10623.540039</v>
      </c>
      <c r="D1348" s="26">
        <f>'Bitcoin Data'!K1348</f>
        <v>2050.113895216401</v>
      </c>
      <c r="E1348" s="25">
        <f>'Bitcoin Data'!J1348</f>
        <v>78121.435650277679</v>
      </c>
      <c r="F1348" s="25">
        <f t="shared" si="140"/>
        <v>160.15784074088819</v>
      </c>
      <c r="G1348" s="23">
        <f>'Emissions Factors'!$AB$39/1000</f>
        <v>0.49266147344102867</v>
      </c>
      <c r="H1348" s="23">
        <f>'Emissions Factors'!$AE$39/1000</f>
        <v>0.32422903788805163</v>
      </c>
      <c r="I1348" s="26">
        <f t="shared" si="145"/>
        <v>78903.597802539589</v>
      </c>
      <c r="J1348" s="26">
        <f t="shared" si="146"/>
        <v>51927.822613645978</v>
      </c>
      <c r="K1348" s="23">
        <f t="shared" si="141"/>
        <v>38.487421594794306</v>
      </c>
      <c r="L1348" s="23">
        <f t="shared" si="141"/>
        <v>25.329237919322871</v>
      </c>
      <c r="M1348" s="26">
        <f>K1348*'Social Cost of Carbon'!$C$5</f>
        <v>3848.7421594794305</v>
      </c>
      <c r="N1348" s="26">
        <f>L1348*'Social Cost of Carbon'!$C$5</f>
        <v>2532.9237919322873</v>
      </c>
      <c r="O1348" s="23">
        <f t="shared" si="142"/>
        <v>0.36228433698657336</v>
      </c>
      <c r="P1348" s="23">
        <f t="shared" si="143"/>
        <v>0.23842558908176459</v>
      </c>
      <c r="Q1348" s="27"/>
    </row>
    <row r="1349" spans="1:17" x14ac:dyDescent="0.25">
      <c r="A1349" s="24">
        <f t="shared" si="144"/>
        <v>2019</v>
      </c>
      <c r="B1349" s="32">
        <v>43712</v>
      </c>
      <c r="C1349" s="28">
        <f>'Bitcoin Data'!C1349</f>
        <v>10594.493164</v>
      </c>
      <c r="D1349" s="26">
        <f>'Bitcoin Data'!K1349</f>
        <v>1700.0377786173026</v>
      </c>
      <c r="E1349" s="25">
        <f>'Bitcoin Data'!J1349</f>
        <v>97497.991627962168</v>
      </c>
      <c r="F1349" s="25">
        <f t="shared" si="140"/>
        <v>165.75026910684917</v>
      </c>
      <c r="G1349" s="23">
        <f>'Emissions Factors'!$AB$39/1000</f>
        <v>0.49266147344102867</v>
      </c>
      <c r="H1349" s="23">
        <f>'Emissions Factors'!$AE$39/1000</f>
        <v>0.32422903788805163</v>
      </c>
      <c r="I1349" s="26">
        <f t="shared" si="145"/>
        <v>81658.771801427341</v>
      </c>
      <c r="J1349" s="26">
        <f t="shared" si="146"/>
        <v>53741.05028219935</v>
      </c>
      <c r="K1349" s="23">
        <f t="shared" si="141"/>
        <v>48.033504212972922</v>
      </c>
      <c r="L1349" s="23">
        <f t="shared" si="141"/>
        <v>31.611680021551486</v>
      </c>
      <c r="M1349" s="26">
        <f>K1349*'Social Cost of Carbon'!$C$5</f>
        <v>4803.3504212972921</v>
      </c>
      <c r="N1349" s="26">
        <f>L1349*'Social Cost of Carbon'!$C$5</f>
        <v>3161.1680021551488</v>
      </c>
      <c r="O1349" s="23">
        <f t="shared" si="142"/>
        <v>0.45338180382418264</v>
      </c>
      <c r="P1349" s="23">
        <f t="shared" si="143"/>
        <v>0.29837840784085562</v>
      </c>
      <c r="Q1349" s="27"/>
    </row>
    <row r="1350" spans="1:17" x14ac:dyDescent="0.25">
      <c r="A1350" s="24">
        <f t="shared" si="144"/>
        <v>2019</v>
      </c>
      <c r="B1350" s="32">
        <v>43713</v>
      </c>
      <c r="C1350" s="28">
        <f>'Bitcoin Data'!C1350</f>
        <v>10575.533203000001</v>
      </c>
      <c r="D1350" s="26">
        <f>'Bitcoin Data'!K1350</f>
        <v>2062.5644551392229</v>
      </c>
      <c r="E1350" s="25">
        <f>'Bitcoin Data'!J1350</f>
        <v>79807.464753057779</v>
      </c>
      <c r="F1350" s="25">
        <f t="shared" si="140"/>
        <v>164.60804005443336</v>
      </c>
      <c r="G1350" s="23">
        <f>'Emissions Factors'!$AB$39/1000</f>
        <v>0.49266147344102867</v>
      </c>
      <c r="H1350" s="23">
        <f>'Emissions Factors'!$AE$39/1000</f>
        <v>0.32422903788805163</v>
      </c>
      <c r="I1350" s="26">
        <f t="shared" si="145"/>
        <v>81096.039553456998</v>
      </c>
      <c r="J1350" s="26">
        <f t="shared" si="146"/>
        <v>53370.706455486797</v>
      </c>
      <c r="K1350" s="23">
        <f t="shared" si="141"/>
        <v>39.318063176834407</v>
      </c>
      <c r="L1350" s="23">
        <f t="shared" si="141"/>
        <v>25.875897513168514</v>
      </c>
      <c r="M1350" s="26">
        <f>K1350*'Social Cost of Carbon'!$C$5</f>
        <v>3931.8063176834407</v>
      </c>
      <c r="N1350" s="26">
        <f>L1350*'Social Cost of Carbon'!$C$5</f>
        <v>2587.5897513168516</v>
      </c>
      <c r="O1350" s="23">
        <f t="shared" si="142"/>
        <v>0.37178327013980633</v>
      </c>
      <c r="P1350" s="23">
        <f t="shared" si="143"/>
        <v>0.24467700130550585</v>
      </c>
      <c r="Q1350" s="27"/>
    </row>
    <row r="1351" spans="1:17" x14ac:dyDescent="0.25">
      <c r="A1351" s="24">
        <f t="shared" si="144"/>
        <v>2019</v>
      </c>
      <c r="B1351" s="32">
        <v>43714</v>
      </c>
      <c r="C1351" s="28">
        <f>'Bitcoin Data'!C1351</f>
        <v>10353.302734000001</v>
      </c>
      <c r="D1351" s="26">
        <f>'Bitcoin Data'!K1351</f>
        <v>1974.9835418038181</v>
      </c>
      <c r="E1351" s="25">
        <f>'Bitcoin Data'!J1351</f>
        <v>84013.5315293975</v>
      </c>
      <c r="F1351" s="25">
        <f t="shared" ref="F1351:F1414" si="147">E1351*D1351/1000000</f>
        <v>165.92534205937622</v>
      </c>
      <c r="G1351" s="23">
        <f>'Emissions Factors'!$AB$39/1000</f>
        <v>0.49266147344102867</v>
      </c>
      <c r="H1351" s="23">
        <f>'Emissions Factors'!$AE$39/1000</f>
        <v>0.32422903788805163</v>
      </c>
      <c r="I1351" s="26">
        <f t="shared" si="145"/>
        <v>81745.02350017897</v>
      </c>
      <c r="J1351" s="26">
        <f t="shared" si="146"/>
        <v>53797.81401715742</v>
      </c>
      <c r="K1351" s="23">
        <f t="shared" ref="K1351:L1414" si="148">$E1351*G1351/1000</f>
        <v>41.390230232257295</v>
      </c>
      <c r="L1351" s="23">
        <f t="shared" si="148"/>
        <v>27.239626497354042</v>
      </c>
      <c r="M1351" s="26">
        <f>K1351*'Social Cost of Carbon'!$C$5</f>
        <v>4139.023023225729</v>
      </c>
      <c r="N1351" s="26">
        <f>L1351*'Social Cost of Carbon'!$C$5</f>
        <v>2723.9626497354043</v>
      </c>
      <c r="O1351" s="23">
        <f t="shared" ref="O1351:O1414" si="149">M1351/$C1351</f>
        <v>0.39977803504511422</v>
      </c>
      <c r="P1351" s="23">
        <f t="shared" ref="P1351:P1414" si="150">N1351/$C1351</f>
        <v>0.26310084035212988</v>
      </c>
      <c r="Q1351" s="27"/>
    </row>
    <row r="1352" spans="1:17" x14ac:dyDescent="0.25">
      <c r="A1352" s="24">
        <f t="shared" ref="A1352:A1415" si="151">YEAR(B1352)</f>
        <v>2019</v>
      </c>
      <c r="B1352" s="32">
        <v>43715</v>
      </c>
      <c r="C1352" s="28">
        <f>'Bitcoin Data'!C1352</f>
        <v>10517.254883</v>
      </c>
      <c r="D1352" s="26">
        <f>'Bitcoin Data'!K1352</f>
        <v>1875</v>
      </c>
      <c r="E1352" s="25">
        <f>'Bitcoin Data'!J1352</f>
        <v>89006.345379978418</v>
      </c>
      <c r="F1352" s="25">
        <f t="shared" si="147"/>
        <v>166.88689758745954</v>
      </c>
      <c r="G1352" s="23">
        <f>'Emissions Factors'!$AB$39/1000</f>
        <v>0.49266147344102867</v>
      </c>
      <c r="H1352" s="23">
        <f>'Emissions Factors'!$AE$39/1000</f>
        <v>0.32422903788805163</v>
      </c>
      <c r="I1352" s="26">
        <f t="shared" ref="I1352:I1415" si="152">F1352*G1352*1000</f>
        <v>82218.744863439861</v>
      </c>
      <c r="J1352" s="26">
        <f t="shared" ref="J1352:J1415" si="153">$F1352*H1352*1000</f>
        <v>54109.578240903815</v>
      </c>
      <c r="K1352" s="23">
        <f t="shared" si="148"/>
        <v>43.849997260501269</v>
      </c>
      <c r="L1352" s="23">
        <f t="shared" si="148"/>
        <v>28.858441728482031</v>
      </c>
      <c r="M1352" s="26">
        <f>K1352*'Social Cost of Carbon'!$C$5</f>
        <v>4384.9997260501268</v>
      </c>
      <c r="N1352" s="26">
        <f>L1352*'Social Cost of Carbon'!$C$5</f>
        <v>2885.844172848203</v>
      </c>
      <c r="O1352" s="23">
        <f t="shared" si="149"/>
        <v>0.4169338648565038</v>
      </c>
      <c r="P1352" s="23">
        <f t="shared" si="150"/>
        <v>0.2743913887180634</v>
      </c>
      <c r="Q1352" s="27"/>
    </row>
    <row r="1353" spans="1:17" x14ac:dyDescent="0.25">
      <c r="A1353" s="24">
        <f t="shared" si="151"/>
        <v>2019</v>
      </c>
      <c r="B1353" s="32">
        <v>43716</v>
      </c>
      <c r="C1353" s="28">
        <f>'Bitcoin Data'!C1353</f>
        <v>10441.276367</v>
      </c>
      <c r="D1353" s="26">
        <f>'Bitcoin Data'!K1353</f>
        <v>2212.389380530974</v>
      </c>
      <c r="E1353" s="25">
        <f>'Bitcoin Data'!J1353</f>
        <v>74904.371911972325</v>
      </c>
      <c r="F1353" s="25">
        <f t="shared" si="147"/>
        <v>165.71763697339014</v>
      </c>
      <c r="G1353" s="23">
        <f>'Emissions Factors'!$AB$39/1000</f>
        <v>0.49266147344102867</v>
      </c>
      <c r="H1353" s="23">
        <f>'Emissions Factors'!$AE$39/1000</f>
        <v>0.32422903788805163</v>
      </c>
      <c r="I1353" s="26">
        <f t="shared" si="152"/>
        <v>81642.695206475881</v>
      </c>
      <c r="J1353" s="26">
        <f t="shared" si="153"/>
        <v>53730.4699969637</v>
      </c>
      <c r="K1353" s="23">
        <f t="shared" si="148"/>
        <v>36.902498233327087</v>
      </c>
      <c r="L1353" s="23">
        <f t="shared" si="148"/>
        <v>24.286172438627585</v>
      </c>
      <c r="M1353" s="26">
        <f>K1353*'Social Cost of Carbon'!$C$5</f>
        <v>3690.2498233327087</v>
      </c>
      <c r="N1353" s="26">
        <f>L1353*'Social Cost of Carbon'!$C$5</f>
        <v>2428.6172438627586</v>
      </c>
      <c r="O1353" s="23">
        <f t="shared" si="149"/>
        <v>0.35342899599859895</v>
      </c>
      <c r="P1353" s="23">
        <f t="shared" si="150"/>
        <v>0.23259773599504405</v>
      </c>
      <c r="Q1353" s="27"/>
    </row>
    <row r="1354" spans="1:17" x14ac:dyDescent="0.25">
      <c r="A1354" s="24">
        <f t="shared" si="151"/>
        <v>2019</v>
      </c>
      <c r="B1354" s="32">
        <v>43717</v>
      </c>
      <c r="C1354" s="28">
        <f>'Bitcoin Data'!C1354</f>
        <v>10334.974609000001</v>
      </c>
      <c r="D1354" s="26">
        <f>'Bitcoin Data'!K1354</f>
        <v>1825.0025347257426</v>
      </c>
      <c r="E1354" s="25">
        <f>'Bitcoin Data'!J1354</f>
        <v>93753.642594976773</v>
      </c>
      <c r="F1354" s="25">
        <f t="shared" si="147"/>
        <v>171.10063537560399</v>
      </c>
      <c r="G1354" s="23">
        <f>'Emissions Factors'!$AB$39/1000</f>
        <v>0.49266147344102867</v>
      </c>
      <c r="H1354" s="23">
        <f>'Emissions Factors'!$AE$39/1000</f>
        <v>0.32422903788805163</v>
      </c>
      <c r="I1354" s="26">
        <f t="shared" si="152"/>
        <v>84294.691130841253</v>
      </c>
      <c r="J1354" s="26">
        <f t="shared" si="153"/>
        <v>55475.794389866416</v>
      </c>
      <c r="K1354" s="23">
        <f t="shared" si="148"/>
        <v>46.188807701304846</v>
      </c>
      <c r="L1354" s="23">
        <f t="shared" si="148"/>
        <v>30.397653337069578</v>
      </c>
      <c r="M1354" s="26">
        <f>K1354*'Social Cost of Carbon'!$C$5</f>
        <v>4618.880770130485</v>
      </c>
      <c r="N1354" s="26">
        <f>L1354*'Social Cost of Carbon'!$C$5</f>
        <v>3039.7653337069578</v>
      </c>
      <c r="O1354" s="23">
        <f t="shared" si="149"/>
        <v>0.44691747632434697</v>
      </c>
      <c r="P1354" s="23">
        <f t="shared" si="150"/>
        <v>0.29412412209119898</v>
      </c>
      <c r="Q1354" s="27"/>
    </row>
    <row r="1355" spans="1:17" x14ac:dyDescent="0.25">
      <c r="A1355" s="24">
        <f t="shared" si="151"/>
        <v>2019</v>
      </c>
      <c r="B1355" s="32">
        <v>43718</v>
      </c>
      <c r="C1355" s="28">
        <f>'Bitcoin Data'!C1355</f>
        <v>10115.975586</v>
      </c>
      <c r="D1355" s="26">
        <f>'Bitcoin Data'!K1355</f>
        <v>2275.0252780586452</v>
      </c>
      <c r="E1355" s="25">
        <f>'Bitcoin Data'!J1355</f>
        <v>74962.654518284719</v>
      </c>
      <c r="F1355" s="25">
        <f t="shared" si="147"/>
        <v>170.54193393947486</v>
      </c>
      <c r="G1355" s="23">
        <f>'Emissions Factors'!$AB$39/1000</f>
        <v>0.49266147344102867</v>
      </c>
      <c r="H1355" s="23">
        <f>'Emissions Factors'!$AE$39/1000</f>
        <v>0.32422903788805163</v>
      </c>
      <c r="I1355" s="26">
        <f t="shared" si="152"/>
        <v>84019.440458104262</v>
      </c>
      <c r="J1355" s="26">
        <f t="shared" si="153"/>
        <v>55294.647160763598</v>
      </c>
      <c r="K1355" s="23">
        <f t="shared" si="148"/>
        <v>36.931211828028935</v>
      </c>
      <c r="L1355" s="23">
        <f t="shared" si="148"/>
        <v>24.305069351997858</v>
      </c>
      <c r="M1355" s="26">
        <f>K1355*'Social Cost of Carbon'!$C$5</f>
        <v>3693.1211828028936</v>
      </c>
      <c r="N1355" s="26">
        <f>L1355*'Social Cost of Carbon'!$C$5</f>
        <v>2430.5069351997859</v>
      </c>
      <c r="O1355" s="23">
        <f t="shared" si="149"/>
        <v>0.36507810358043835</v>
      </c>
      <c r="P1355" s="23">
        <f t="shared" si="150"/>
        <v>0.24026421520465951</v>
      </c>
      <c r="Q1355" s="27"/>
    </row>
    <row r="1356" spans="1:17" x14ac:dyDescent="0.25">
      <c r="A1356" s="24">
        <f t="shared" si="151"/>
        <v>2019</v>
      </c>
      <c r="B1356" s="32">
        <v>43719</v>
      </c>
      <c r="C1356" s="28">
        <f>'Bitcoin Data'!C1356</f>
        <v>10178.372069999999</v>
      </c>
      <c r="D1356" s="26">
        <f>'Bitcoin Data'!K1356</f>
        <v>2300.0255558395093</v>
      </c>
      <c r="E1356" s="25">
        <f>'Bitcoin Data'!J1356</f>
        <v>75325.124517567543</v>
      </c>
      <c r="F1356" s="25">
        <f t="shared" si="147"/>
        <v>173.24971138719854</v>
      </c>
      <c r="G1356" s="23">
        <f>'Emissions Factors'!$AB$39/1000</f>
        <v>0.49266147344102867</v>
      </c>
      <c r="H1356" s="23">
        <f>'Emissions Factors'!$AE$39/1000</f>
        <v>0.32422903788805163</v>
      </c>
      <c r="I1356" s="26">
        <f t="shared" si="152"/>
        <v>85353.458085250197</v>
      </c>
      <c r="J1356" s="26">
        <f t="shared" si="153"/>
        <v>56172.587237454012</v>
      </c>
      <c r="K1356" s="23">
        <f t="shared" si="148"/>
        <v>37.109786831953784</v>
      </c>
      <c r="L1356" s="23">
        <f t="shared" si="148"/>
        <v>24.422592651128614</v>
      </c>
      <c r="M1356" s="26">
        <f>K1356*'Social Cost of Carbon'!$C$5</f>
        <v>3710.9786831953784</v>
      </c>
      <c r="N1356" s="26">
        <f>L1356*'Social Cost of Carbon'!$C$5</f>
        <v>2442.2592651128616</v>
      </c>
      <c r="O1356" s="23">
        <f t="shared" si="149"/>
        <v>0.36459452038830592</v>
      </c>
      <c r="P1356" s="23">
        <f t="shared" si="150"/>
        <v>0.23994596074073973</v>
      </c>
      <c r="Q1356" s="27"/>
    </row>
    <row r="1357" spans="1:17" x14ac:dyDescent="0.25">
      <c r="A1357" s="24">
        <f t="shared" si="151"/>
        <v>2019</v>
      </c>
      <c r="B1357" s="32">
        <v>43720</v>
      </c>
      <c r="C1357" s="28">
        <f>'Bitcoin Data'!C1357</f>
        <v>10410.126953000001</v>
      </c>
      <c r="D1357" s="26">
        <f>'Bitcoin Data'!K1357</f>
        <v>1974.9835418038181</v>
      </c>
      <c r="E1357" s="25">
        <f>'Bitcoin Data'!J1357</f>
        <v>91452.730289565283</v>
      </c>
      <c r="F1357" s="25">
        <f t="shared" si="147"/>
        <v>180.61763717491496</v>
      </c>
      <c r="G1357" s="23">
        <f>'Emissions Factors'!$AB$39/1000</f>
        <v>0.49266147344102867</v>
      </c>
      <c r="H1357" s="23">
        <f>'Emissions Factors'!$AE$39/1000</f>
        <v>0.32422903788805163</v>
      </c>
      <c r="I1357" s="26">
        <f t="shared" si="152"/>
        <v>88983.351260030715</v>
      </c>
      <c r="J1357" s="26">
        <f t="shared" si="153"/>
        <v>58561.482726835864</v>
      </c>
      <c r="K1357" s="23">
        <f t="shared" si="148"/>
        <v>45.055236854662226</v>
      </c>
      <c r="L1357" s="23">
        <f t="shared" si="148"/>
        <v>29.65163075402123</v>
      </c>
      <c r="M1357" s="26">
        <f>K1357*'Social Cost of Carbon'!$C$5</f>
        <v>4505.5236854662226</v>
      </c>
      <c r="N1357" s="26">
        <f>L1357*'Social Cost of Carbon'!$C$5</f>
        <v>2965.163075402123</v>
      </c>
      <c r="O1357" s="23">
        <f t="shared" si="149"/>
        <v>0.43280199231074856</v>
      </c>
      <c r="P1357" s="23">
        <f t="shared" si="150"/>
        <v>0.28483447788767063</v>
      </c>
      <c r="Q1357" s="27"/>
    </row>
    <row r="1358" spans="1:17" x14ac:dyDescent="0.25">
      <c r="A1358" s="24">
        <f t="shared" si="151"/>
        <v>2019</v>
      </c>
      <c r="B1358" s="32">
        <v>43721</v>
      </c>
      <c r="C1358" s="28">
        <f>'Bitcoin Data'!C1358</f>
        <v>10360.546875</v>
      </c>
      <c r="D1358" s="26">
        <f>'Bitcoin Data'!K1358</f>
        <v>1875</v>
      </c>
      <c r="E1358" s="25">
        <f>'Bitcoin Data'!J1358</f>
        <v>95697.686817806461</v>
      </c>
      <c r="F1358" s="25">
        <f t="shared" si="147"/>
        <v>179.43316278338713</v>
      </c>
      <c r="G1358" s="23">
        <f>'Emissions Factors'!$AB$39/1000</f>
        <v>0.49266147344102867</v>
      </c>
      <c r="H1358" s="23">
        <f>'Emissions Factors'!$AE$39/1000</f>
        <v>0.32422903788805163</v>
      </c>
      <c r="I1358" s="26">
        <f t="shared" si="152"/>
        <v>88399.806361047449</v>
      </c>
      <c r="J1358" s="26">
        <f t="shared" si="153"/>
        <v>58177.441734467764</v>
      </c>
      <c r="K1358" s="23">
        <f t="shared" si="148"/>
        <v>47.14656339255864</v>
      </c>
      <c r="L1358" s="23">
        <f t="shared" si="148"/>
        <v>31.027968925049471</v>
      </c>
      <c r="M1358" s="26">
        <f>K1358*'Social Cost of Carbon'!$C$5</f>
        <v>4714.6563392558637</v>
      </c>
      <c r="N1358" s="26">
        <f>L1358*'Social Cost of Carbon'!$C$5</f>
        <v>3102.7968925049472</v>
      </c>
      <c r="O1358" s="23">
        <f t="shared" si="149"/>
        <v>0.45505863697526716</v>
      </c>
      <c r="P1358" s="23">
        <f t="shared" si="150"/>
        <v>0.29948196074398314</v>
      </c>
      <c r="Q1358" s="27"/>
    </row>
    <row r="1359" spans="1:17" x14ac:dyDescent="0.25">
      <c r="A1359" s="24">
        <f t="shared" si="151"/>
        <v>2019</v>
      </c>
      <c r="B1359" s="32">
        <v>43722</v>
      </c>
      <c r="C1359" s="28">
        <f>'Bitcoin Data'!C1359</f>
        <v>10358.048828000001</v>
      </c>
      <c r="D1359" s="26">
        <f>'Bitcoin Data'!K1359</f>
        <v>1937.5672766415501</v>
      </c>
      <c r="E1359" s="25">
        <f>'Bitcoin Data'!J1359</f>
        <v>92124.662638525784</v>
      </c>
      <c r="F1359" s="25">
        <f t="shared" si="147"/>
        <v>178.49773170004997</v>
      </c>
      <c r="G1359" s="23">
        <f>'Emissions Factors'!$AB$39/1000</f>
        <v>0.49266147344102867</v>
      </c>
      <c r="H1359" s="23">
        <f>'Emissions Factors'!$AE$39/1000</f>
        <v>0.32422903788805163</v>
      </c>
      <c r="I1359" s="26">
        <f t="shared" si="152"/>
        <v>87938.955505228019</v>
      </c>
      <c r="J1359" s="26">
        <f t="shared" si="153"/>
        <v>57874.147814306772</v>
      </c>
      <c r="K1359" s="23">
        <f t="shared" si="148"/>
        <v>45.386272035753798</v>
      </c>
      <c r="L1359" s="23">
        <f t="shared" si="148"/>
        <v>29.869490733050551</v>
      </c>
      <c r="M1359" s="26">
        <f>K1359*'Social Cost of Carbon'!$C$5</f>
        <v>4538.62720357538</v>
      </c>
      <c r="N1359" s="26">
        <f>L1359*'Social Cost of Carbon'!$C$5</f>
        <v>2986.9490733050552</v>
      </c>
      <c r="O1359" s="23">
        <f t="shared" si="149"/>
        <v>0.43817395331314801</v>
      </c>
      <c r="P1359" s="23">
        <f t="shared" si="150"/>
        <v>0.28836985834925771</v>
      </c>
      <c r="Q1359" s="27"/>
    </row>
    <row r="1360" spans="1:17" x14ac:dyDescent="0.25">
      <c r="A1360" s="24">
        <f t="shared" si="151"/>
        <v>2019</v>
      </c>
      <c r="B1360" s="32">
        <v>43723</v>
      </c>
      <c r="C1360" s="28">
        <f>'Bitcoin Data'!C1360</f>
        <v>10347.712890999999</v>
      </c>
      <c r="D1360" s="26">
        <f>'Bitcoin Data'!K1360</f>
        <v>1837.4846876276031</v>
      </c>
      <c r="E1360" s="25">
        <f>'Bitcoin Data'!J1360</f>
        <v>98871.919152054863</v>
      </c>
      <c r="F1360" s="25">
        <f t="shared" si="147"/>
        <v>181.67563747825514</v>
      </c>
      <c r="G1360" s="23">
        <f>'Emissions Factors'!$AB$39/1000</f>
        <v>0.49266147344102867</v>
      </c>
      <c r="H1360" s="23">
        <f>'Emissions Factors'!$AE$39/1000</f>
        <v>0.32422903788805163</v>
      </c>
      <c r="I1360" s="26">
        <f t="shared" si="152"/>
        <v>89504.587248375348</v>
      </c>
      <c r="J1360" s="26">
        <f t="shared" si="153"/>
        <v>58904.517147273116</v>
      </c>
      <c r="K1360" s="23">
        <f t="shared" si="148"/>
        <v>48.710385371393613</v>
      </c>
      <c r="L1360" s="23">
        <f t="shared" si="148"/>
        <v>32.05714722081597</v>
      </c>
      <c r="M1360" s="26">
        <f>K1360*'Social Cost of Carbon'!$C$5</f>
        <v>4871.0385371393613</v>
      </c>
      <c r="N1360" s="26">
        <f>L1360*'Social Cost of Carbon'!$C$5</f>
        <v>3205.7147220815968</v>
      </c>
      <c r="O1360" s="23">
        <f t="shared" si="149"/>
        <v>0.47073576436160919</v>
      </c>
      <c r="P1360" s="23">
        <f t="shared" si="150"/>
        <v>0.30979934946492294</v>
      </c>
      <c r="Q1360" s="27"/>
    </row>
    <row r="1361" spans="1:17" x14ac:dyDescent="0.25">
      <c r="A1361" s="24">
        <f t="shared" si="151"/>
        <v>2019</v>
      </c>
      <c r="B1361" s="32">
        <v>43724</v>
      </c>
      <c r="C1361" s="28">
        <f>'Bitcoin Data'!C1361</f>
        <v>10276.793944999999</v>
      </c>
      <c r="D1361" s="26">
        <f>'Bitcoin Data'!K1361</f>
        <v>2037.5820692777904</v>
      </c>
      <c r="E1361" s="25">
        <f>'Bitcoin Data'!J1361</f>
        <v>87992.830789279018</v>
      </c>
      <c r="F1361" s="25">
        <f t="shared" si="147"/>
        <v>179.29261424122961</v>
      </c>
      <c r="G1361" s="23">
        <f>'Emissions Factors'!$AB$39/1000</f>
        <v>0.49266147344102867</v>
      </c>
      <c r="H1361" s="23">
        <f>'Emissions Factors'!$AE$39/1000</f>
        <v>0.32422903788805163</v>
      </c>
      <c r="I1361" s="26">
        <f t="shared" si="152"/>
        <v>88330.563509178144</v>
      </c>
      <c r="J1361" s="26">
        <f t="shared" si="153"/>
        <v>58131.87181586746</v>
      </c>
      <c r="K1361" s="23">
        <f t="shared" si="148"/>
        <v>43.350677668893319</v>
      </c>
      <c r="L1361" s="23">
        <f t="shared" si="148"/>
        <v>28.529830867854063</v>
      </c>
      <c r="M1361" s="26">
        <f>K1361*'Social Cost of Carbon'!$C$5</f>
        <v>4335.0677668893322</v>
      </c>
      <c r="N1361" s="26">
        <f>L1361*'Social Cost of Carbon'!$C$5</f>
        <v>2852.9830867854062</v>
      </c>
      <c r="O1361" s="23">
        <f t="shared" si="149"/>
        <v>0.42183075676033049</v>
      </c>
      <c r="P1361" s="23">
        <f t="shared" si="150"/>
        <v>0.27761411798798175</v>
      </c>
      <c r="Q1361" s="27"/>
    </row>
    <row r="1362" spans="1:17" x14ac:dyDescent="0.25">
      <c r="A1362" s="24">
        <f t="shared" si="151"/>
        <v>2019</v>
      </c>
      <c r="B1362" s="32">
        <v>43725</v>
      </c>
      <c r="C1362" s="28">
        <f>'Bitcoin Data'!C1362</f>
        <v>10241.272461</v>
      </c>
      <c r="D1362" s="26">
        <f>'Bitcoin Data'!K1362</f>
        <v>1849.9486125385406</v>
      </c>
      <c r="E1362" s="25">
        <f>'Bitcoin Data'!J1362</f>
        <v>99708.498750356346</v>
      </c>
      <c r="F1362" s="25">
        <f t="shared" si="147"/>
        <v>184.45559892152252</v>
      </c>
      <c r="G1362" s="23">
        <f>'Emissions Factors'!$AB$39/1000</f>
        <v>0.49266147344102867</v>
      </c>
      <c r="H1362" s="23">
        <f>'Emissions Factors'!$AE$39/1000</f>
        <v>0.32422903788805163</v>
      </c>
      <c r="I1362" s="26">
        <f t="shared" si="152"/>
        <v>90874.167149124696</v>
      </c>
      <c r="J1362" s="26">
        <f t="shared" si="153"/>
        <v>59805.861371389583</v>
      </c>
      <c r="K1362" s="23">
        <f t="shared" si="148"/>
        <v>49.122535908943526</v>
      </c>
      <c r="L1362" s="23">
        <f t="shared" si="148"/>
        <v>32.328390619090037</v>
      </c>
      <c r="M1362" s="26">
        <f>K1362*'Social Cost of Carbon'!$C$5</f>
        <v>4912.2535908943528</v>
      </c>
      <c r="N1362" s="26">
        <f>L1362*'Social Cost of Carbon'!$C$5</f>
        <v>3232.8390619090037</v>
      </c>
      <c r="O1362" s="23">
        <f t="shared" si="149"/>
        <v>0.47965266128801926</v>
      </c>
      <c r="P1362" s="23">
        <f t="shared" si="150"/>
        <v>0.31566771357954243</v>
      </c>
      <c r="Q1362" s="27"/>
    </row>
    <row r="1363" spans="1:17" x14ac:dyDescent="0.25">
      <c r="A1363" s="24">
        <f t="shared" si="151"/>
        <v>2019</v>
      </c>
      <c r="B1363" s="32">
        <v>43726</v>
      </c>
      <c r="C1363" s="28">
        <f>'Bitcoin Data'!C1363</f>
        <v>10198.248046999999</v>
      </c>
      <c r="D1363" s="26">
        <f>'Bitcoin Data'!K1363</f>
        <v>2174.9637506041568</v>
      </c>
      <c r="E1363" s="25">
        <f>'Bitcoin Data'!J1363</f>
        <v>83435.817827583684</v>
      </c>
      <c r="F1363" s="25">
        <f t="shared" si="147"/>
        <v>181.46987927700656</v>
      </c>
      <c r="G1363" s="23">
        <f>'Emissions Factors'!$AB$39/1000</f>
        <v>0.49266147344102867</v>
      </c>
      <c r="H1363" s="23">
        <f>'Emissions Factors'!$AE$39/1000</f>
        <v>0.32422903788805163</v>
      </c>
      <c r="I1363" s="26">
        <f t="shared" si="152"/>
        <v>89403.218109775655</v>
      </c>
      <c r="J1363" s="26">
        <f t="shared" si="153"/>
        <v>58837.804363644711</v>
      </c>
      <c r="K1363" s="23">
        <f t="shared" si="148"/>
        <v>41.10561294869462</v>
      </c>
      <c r="L1363" s="23">
        <f t="shared" si="148"/>
        <v>27.052314939640205</v>
      </c>
      <c r="M1363" s="26">
        <f>K1363*'Social Cost of Carbon'!$C$5</f>
        <v>4110.5612948694625</v>
      </c>
      <c r="N1363" s="26">
        <f>L1363*'Social Cost of Carbon'!$C$5</f>
        <v>2705.2314939640205</v>
      </c>
      <c r="O1363" s="23">
        <f t="shared" si="149"/>
        <v>0.40306543593815208</v>
      </c>
      <c r="P1363" s="23">
        <f t="shared" si="150"/>
        <v>0.26526433574635533</v>
      </c>
      <c r="Q1363" s="27"/>
    </row>
    <row r="1364" spans="1:17" x14ac:dyDescent="0.25">
      <c r="A1364" s="24">
        <f t="shared" si="151"/>
        <v>2019</v>
      </c>
      <c r="B1364" s="32">
        <v>43727</v>
      </c>
      <c r="C1364" s="28">
        <f>'Bitcoin Data'!C1364</f>
        <v>10266.415039</v>
      </c>
      <c r="D1364" s="26">
        <f>'Bitcoin Data'!K1364</f>
        <v>1849.9486125385406</v>
      </c>
      <c r="E1364" s="25">
        <f>'Bitcoin Data'!J1364</f>
        <v>98717.276599408709</v>
      </c>
      <c r="F1364" s="25">
        <f t="shared" si="147"/>
        <v>182.62188887865949</v>
      </c>
      <c r="G1364" s="23">
        <f>'Emissions Factors'!$AB$39/1000</f>
        <v>0.49266147344102867</v>
      </c>
      <c r="H1364" s="23">
        <f>'Emissions Factors'!$AE$39/1000</f>
        <v>0.32422903788805163</v>
      </c>
      <c r="I1364" s="26">
        <f t="shared" si="152"/>
        <v>89970.768857544186</v>
      </c>
      <c r="J1364" s="26">
        <f t="shared" si="153"/>
        <v>59211.319328426442</v>
      </c>
      <c r="K1364" s="23">
        <f t="shared" si="148"/>
        <v>48.634198943550274</v>
      </c>
      <c r="L1364" s="23">
        <f t="shared" si="148"/>
        <v>32.007007614754961</v>
      </c>
      <c r="M1364" s="26">
        <f>K1364*'Social Cost of Carbon'!$C$5</f>
        <v>4863.4198943550273</v>
      </c>
      <c r="N1364" s="26">
        <f>L1364*'Social Cost of Carbon'!$C$5</f>
        <v>3200.7007614754962</v>
      </c>
      <c r="O1364" s="23">
        <f t="shared" si="149"/>
        <v>0.47372134049518699</v>
      </c>
      <c r="P1364" s="23">
        <f t="shared" si="150"/>
        <v>0.31176420876388616</v>
      </c>
      <c r="Q1364" s="27"/>
    </row>
    <row r="1365" spans="1:17" x14ac:dyDescent="0.25">
      <c r="A1365" s="24">
        <f t="shared" si="151"/>
        <v>2019</v>
      </c>
      <c r="B1365" s="32">
        <v>43728</v>
      </c>
      <c r="C1365" s="28">
        <f>'Bitcoin Data'!C1365</f>
        <v>10181.641602</v>
      </c>
      <c r="D1365" s="26">
        <f>'Bitcoin Data'!K1365</f>
        <v>1887.5838926174499</v>
      </c>
      <c r="E1365" s="25">
        <f>'Bitcoin Data'!J1365</f>
        <v>97137.267209911151</v>
      </c>
      <c r="F1365" s="25">
        <f t="shared" si="147"/>
        <v>183.35474095830548</v>
      </c>
      <c r="G1365" s="23">
        <f>'Emissions Factors'!$AB$39/1000</f>
        <v>0.49266147344102867</v>
      </c>
      <c r="H1365" s="23">
        <f>'Emissions Factors'!$AE$39/1000</f>
        <v>0.32422903788805163</v>
      </c>
      <c r="I1365" s="26">
        <f t="shared" si="152"/>
        <v>90331.816842916902</v>
      </c>
      <c r="J1365" s="26">
        <f t="shared" si="153"/>
        <v>59448.931253124319</v>
      </c>
      <c r="K1365" s="23">
        <f t="shared" si="148"/>
        <v>47.85578918966975</v>
      </c>
      <c r="L1365" s="23">
        <f t="shared" si="148"/>
        <v>31.494722690544076</v>
      </c>
      <c r="M1365" s="26">
        <f>K1365*'Social Cost of Carbon'!$C$5</f>
        <v>4785.5789189669749</v>
      </c>
      <c r="N1365" s="26">
        <f>L1365*'Social Cost of Carbon'!$C$5</f>
        <v>3149.4722690544077</v>
      </c>
      <c r="O1365" s="23">
        <f t="shared" si="149"/>
        <v>0.47002036665943281</v>
      </c>
      <c r="P1365" s="23">
        <f t="shared" si="150"/>
        <v>0.30932853386194137</v>
      </c>
      <c r="Q1365" s="27"/>
    </row>
    <row r="1366" spans="1:17" x14ac:dyDescent="0.25">
      <c r="A1366" s="24">
        <f t="shared" si="151"/>
        <v>2019</v>
      </c>
      <c r="B1366" s="32">
        <v>43729</v>
      </c>
      <c r="C1366" s="28">
        <f>'Bitcoin Data'!C1366</f>
        <v>10019.716796999999</v>
      </c>
      <c r="D1366" s="26">
        <f>'Bitcoin Data'!K1366</f>
        <v>2074.9279538904898</v>
      </c>
      <c r="E1366" s="25">
        <f>'Bitcoin Data'!J1366</f>
        <v>89369.330288110184</v>
      </c>
      <c r="F1366" s="25">
        <f t="shared" si="147"/>
        <v>185.43492163527185</v>
      </c>
      <c r="G1366" s="23">
        <f>'Emissions Factors'!$AB$39/1000</f>
        <v>0.49266147344102867</v>
      </c>
      <c r="H1366" s="23">
        <f>'Emissions Factors'!$AE$39/1000</f>
        <v>0.32422903788805163</v>
      </c>
      <c r="I1366" s="26">
        <f t="shared" si="152"/>
        <v>91356.641720254716</v>
      </c>
      <c r="J1366" s="26">
        <f t="shared" si="153"/>
        <v>60123.386232650439</v>
      </c>
      <c r="K1366" s="23">
        <f t="shared" si="148"/>
        <v>44.028825940178315</v>
      </c>
      <c r="L1366" s="23">
        <f t="shared" si="148"/>
        <v>28.976131976013477</v>
      </c>
      <c r="M1366" s="26">
        <f>K1366*'Social Cost of Carbon'!$C$5</f>
        <v>4402.8825940178313</v>
      </c>
      <c r="N1366" s="26">
        <f>L1366*'Social Cost of Carbon'!$C$5</f>
        <v>2897.6131976013476</v>
      </c>
      <c r="O1366" s="23">
        <f t="shared" si="149"/>
        <v>0.43942186024021129</v>
      </c>
      <c r="P1366" s="23">
        <f t="shared" si="150"/>
        <v>0.2891911274846532</v>
      </c>
      <c r="Q1366" s="27"/>
    </row>
    <row r="1367" spans="1:17" x14ac:dyDescent="0.25">
      <c r="A1367" s="24">
        <f t="shared" si="151"/>
        <v>2019</v>
      </c>
      <c r="B1367" s="32">
        <v>43730</v>
      </c>
      <c r="C1367" s="28">
        <f>'Bitcoin Data'!C1367</f>
        <v>10070.392578000001</v>
      </c>
      <c r="D1367" s="26">
        <f>'Bitcoin Data'!K1367</f>
        <v>2074.9279538904898</v>
      </c>
      <c r="E1367" s="25">
        <f>'Bitcoin Data'!J1367</f>
        <v>90226.062567181536</v>
      </c>
      <c r="F1367" s="25">
        <f t="shared" si="147"/>
        <v>187.2125793901173</v>
      </c>
      <c r="G1367" s="23">
        <f>'Emissions Factors'!$AB$39/1000</f>
        <v>0.49266147344102867</v>
      </c>
      <c r="H1367" s="23">
        <f>'Emissions Factors'!$AE$39/1000</f>
        <v>0.32422903788805163</v>
      </c>
      <c r="I1367" s="26">
        <f t="shared" si="152"/>
        <v>92232.425209030756</v>
      </c>
      <c r="J1367" s="26">
        <f t="shared" si="153"/>
        <v>60699.75449619822</v>
      </c>
      <c r="K1367" s="23">
        <f t="shared" si="148"/>
        <v>44.450904927130097</v>
      </c>
      <c r="L1367" s="23">
        <f t="shared" si="148"/>
        <v>29.253909458584417</v>
      </c>
      <c r="M1367" s="26">
        <f>K1367*'Social Cost of Carbon'!$C$5</f>
        <v>4445.0904927130096</v>
      </c>
      <c r="N1367" s="26">
        <f>L1367*'Social Cost of Carbon'!$C$5</f>
        <v>2925.3909458584417</v>
      </c>
      <c r="O1367" s="23">
        <f t="shared" si="149"/>
        <v>0.44140190745133923</v>
      </c>
      <c r="P1367" s="23">
        <f t="shared" si="150"/>
        <v>0.29049423080578951</v>
      </c>
      <c r="Q1367" s="27"/>
    </row>
    <row r="1368" spans="1:17" x14ac:dyDescent="0.25">
      <c r="A1368" s="24">
        <f t="shared" si="151"/>
        <v>2019</v>
      </c>
      <c r="B1368" s="32">
        <v>43731</v>
      </c>
      <c r="C1368" s="28">
        <f>'Bitcoin Data'!C1368</f>
        <v>9729.3242190000001</v>
      </c>
      <c r="D1368" s="26">
        <f>'Bitcoin Data'!K1368</f>
        <v>1424.9525015832805</v>
      </c>
      <c r="E1368" s="25">
        <f>'Bitcoin Data'!J1368</f>
        <v>133585.3723857578</v>
      </c>
      <c r="F1368" s="25">
        <f t="shared" si="147"/>
        <v>190.35281055601968</v>
      </c>
      <c r="G1368" s="23">
        <f>'Emissions Factors'!$AB$39/1000</f>
        <v>0.49266147344102867</v>
      </c>
      <c r="H1368" s="23">
        <f>'Emissions Factors'!$AE$39/1000</f>
        <v>0.32422903788805163</v>
      </c>
      <c r="I1368" s="26">
        <f t="shared" si="152"/>
        <v>93779.496122169643</v>
      </c>
      <c r="J1368" s="26">
        <f t="shared" si="153"/>
        <v>61717.908625864817</v>
      </c>
      <c r="K1368" s="23">
        <f t="shared" si="148"/>
        <v>65.812366389735942</v>
      </c>
      <c r="L1368" s="23">
        <f t="shared" si="148"/>
        <v>43.312256764551357</v>
      </c>
      <c r="M1368" s="26">
        <f>K1368*'Social Cost of Carbon'!$C$5</f>
        <v>6581.2366389735944</v>
      </c>
      <c r="N1368" s="26">
        <f>L1368*'Social Cost of Carbon'!$C$5</f>
        <v>4331.2256764551357</v>
      </c>
      <c r="O1368" s="23">
        <f t="shared" si="149"/>
        <v>0.67643306881698584</v>
      </c>
      <c r="P1368" s="23">
        <f t="shared" si="150"/>
        <v>0.44517230374509076</v>
      </c>
      <c r="Q1368" s="27"/>
    </row>
    <row r="1369" spans="1:17" x14ac:dyDescent="0.25">
      <c r="A1369" s="24">
        <f t="shared" si="151"/>
        <v>2019</v>
      </c>
      <c r="B1369" s="32">
        <v>43732</v>
      </c>
      <c r="C1369" s="28">
        <f>'Bitcoin Data'!C1369</f>
        <v>8620.5664059999999</v>
      </c>
      <c r="D1369" s="26">
        <f>'Bitcoin Data'!K1369</f>
        <v>1962.4945486262536</v>
      </c>
      <c r="E1369" s="25">
        <f>'Bitcoin Data'!J1369</f>
        <v>92686.772346133046</v>
      </c>
      <c r="F1369" s="25">
        <f t="shared" si="147"/>
        <v>181.89728545904867</v>
      </c>
      <c r="G1369" s="23">
        <f>'Emissions Factors'!$AB$39/1000</f>
        <v>0.49266147344102867</v>
      </c>
      <c r="H1369" s="23">
        <f>'Emissions Factors'!$AE$39/1000</f>
        <v>0.32422903788805163</v>
      </c>
      <c r="I1369" s="26">
        <f t="shared" si="152"/>
        <v>89613.78466917832</v>
      </c>
      <c r="J1369" s="26">
        <f t="shared" si="153"/>
        <v>58976.381858835637</v>
      </c>
      <c r="K1369" s="23">
        <f t="shared" si="148"/>
        <v>45.663201832539094</v>
      </c>
      <c r="L1369" s="23">
        <f t="shared" si="148"/>
        <v>30.051743022735586</v>
      </c>
      <c r="M1369" s="26">
        <f>K1369*'Social Cost of Carbon'!$C$5</f>
        <v>4566.3201832539098</v>
      </c>
      <c r="N1369" s="26">
        <f>L1369*'Social Cost of Carbon'!$C$5</f>
        <v>3005.1743022735586</v>
      </c>
      <c r="O1369" s="23">
        <f t="shared" si="149"/>
        <v>0.52970071433771515</v>
      </c>
      <c r="P1369" s="23">
        <f t="shared" si="150"/>
        <v>0.34860520303885456</v>
      </c>
      <c r="Q1369" s="27"/>
    </row>
    <row r="1370" spans="1:17" x14ac:dyDescent="0.25">
      <c r="A1370" s="24">
        <f t="shared" si="151"/>
        <v>2019</v>
      </c>
      <c r="B1370" s="32">
        <v>43733</v>
      </c>
      <c r="C1370" s="28">
        <f>'Bitcoin Data'!C1370</f>
        <v>8486.9931639999995</v>
      </c>
      <c r="D1370" s="26">
        <f>'Bitcoin Data'!K1370</f>
        <v>1949.9512512187196</v>
      </c>
      <c r="E1370" s="25">
        <f>'Bitcoin Data'!J1370</f>
        <v>94019.300396089224</v>
      </c>
      <c r="F1370" s="25">
        <f t="shared" si="147"/>
        <v>183.33305244606282</v>
      </c>
      <c r="G1370" s="23">
        <f>'Emissions Factors'!$AB$39/1000</f>
        <v>0.49266147344102867</v>
      </c>
      <c r="H1370" s="23">
        <f>'Emissions Factors'!$AE$39/1000</f>
        <v>0.32422903788805163</v>
      </c>
      <c r="I1370" s="26">
        <f t="shared" si="152"/>
        <v>90321.131748518688</v>
      </c>
      <c r="J1370" s="26">
        <f t="shared" si="153"/>
        <v>59441.899207666662</v>
      </c>
      <c r="K1370" s="23">
        <f t="shared" si="148"/>
        <v>46.319687065032007</v>
      </c>
      <c r="L1370" s="23">
        <f t="shared" si="148"/>
        <v>30.483787310331721</v>
      </c>
      <c r="M1370" s="26">
        <f>K1370*'Social Cost of Carbon'!$C$5</f>
        <v>4631.9687065032003</v>
      </c>
      <c r="N1370" s="26">
        <f>L1370*'Social Cost of Carbon'!$C$5</f>
        <v>3048.3787310331722</v>
      </c>
      <c r="O1370" s="23">
        <f t="shared" si="149"/>
        <v>0.54577264491634281</v>
      </c>
      <c r="P1370" s="23">
        <f t="shared" si="150"/>
        <v>0.35918241857007022</v>
      </c>
      <c r="Q1370" s="27"/>
    </row>
    <row r="1371" spans="1:17" x14ac:dyDescent="0.25">
      <c r="A1371" s="24">
        <f t="shared" si="151"/>
        <v>2019</v>
      </c>
      <c r="B1371" s="32">
        <v>43734</v>
      </c>
      <c r="C1371" s="28">
        <f>'Bitcoin Data'!C1371</f>
        <v>8118.9677730000003</v>
      </c>
      <c r="D1371" s="26">
        <f>'Bitcoin Data'!K1371</f>
        <v>2137.5133594584968</v>
      </c>
      <c r="E1371" s="25">
        <f>'Bitcoin Data'!J1371</f>
        <v>84289.218564145573</v>
      </c>
      <c r="F1371" s="25">
        <f t="shared" si="147"/>
        <v>180.16933073917829</v>
      </c>
      <c r="G1371" s="23">
        <f>'Emissions Factors'!$AB$39/1000</f>
        <v>0.49266147344102867</v>
      </c>
      <c r="H1371" s="23">
        <f>'Emissions Factors'!$AE$39/1000</f>
        <v>0.32422903788805163</v>
      </c>
      <c r="I1371" s="26">
        <f t="shared" si="152"/>
        <v>88762.487950847601</v>
      </c>
      <c r="J1371" s="26">
        <f t="shared" si="153"/>
        <v>58416.128762497938</v>
      </c>
      <c r="K1371" s="23">
        <f t="shared" si="148"/>
        <v>41.52605061300487</v>
      </c>
      <c r="L1371" s="23">
        <f t="shared" si="148"/>
        <v>27.329012239388618</v>
      </c>
      <c r="M1371" s="26">
        <f>K1371*'Social Cost of Carbon'!$C$5</f>
        <v>4152.6050613004873</v>
      </c>
      <c r="N1371" s="26">
        <f>L1371*'Social Cost of Carbon'!$C$5</f>
        <v>2732.9012239388617</v>
      </c>
      <c r="O1371" s="23">
        <f t="shared" si="149"/>
        <v>0.51146958300661882</v>
      </c>
      <c r="P1371" s="23">
        <f t="shared" si="150"/>
        <v>0.33660698014189072</v>
      </c>
      <c r="Q1371" s="27"/>
    </row>
    <row r="1372" spans="1:17" x14ac:dyDescent="0.25">
      <c r="A1372" s="24">
        <f t="shared" si="151"/>
        <v>2019</v>
      </c>
      <c r="B1372" s="32">
        <v>43735</v>
      </c>
      <c r="C1372" s="28">
        <f>'Bitcoin Data'!C1372</f>
        <v>8251.8457030000009</v>
      </c>
      <c r="D1372" s="26">
        <f>'Bitcoin Data'!K1372</f>
        <v>1650.0137501145844</v>
      </c>
      <c r="E1372" s="25">
        <f>'Bitcoin Data'!J1372</f>
        <v>111694.97342045445</v>
      </c>
      <c r="F1372" s="25">
        <f t="shared" si="147"/>
        <v>184.29824196243285</v>
      </c>
      <c r="G1372" s="23">
        <f>'Emissions Factors'!$AB$39/1000</f>
        <v>0.49266147344102867</v>
      </c>
      <c r="H1372" s="23">
        <f>'Emissions Factors'!$AE$39/1000</f>
        <v>0.32422903788805163</v>
      </c>
      <c r="I1372" s="26">
        <f t="shared" si="152"/>
        <v>90796.643437803403</v>
      </c>
      <c r="J1372" s="26">
        <f t="shared" si="153"/>
        <v>59754.841675938951</v>
      </c>
      <c r="K1372" s="23">
        <f t="shared" si="148"/>
        <v>55.027810181277623</v>
      </c>
      <c r="L1372" s="23">
        <f t="shared" si="148"/>
        <v>36.214753769045451</v>
      </c>
      <c r="M1372" s="26">
        <f>K1372*'Social Cost of Carbon'!$C$5</f>
        <v>5502.7810181277619</v>
      </c>
      <c r="N1372" s="26">
        <f>L1372*'Social Cost of Carbon'!$C$5</f>
        <v>3621.4753769045451</v>
      </c>
      <c r="O1372" s="23">
        <f t="shared" si="149"/>
        <v>0.66685457001785642</v>
      </c>
      <c r="P1372" s="23">
        <f t="shared" si="150"/>
        <v>0.43886852799343296</v>
      </c>
      <c r="Q1372" s="27"/>
    </row>
    <row r="1373" spans="1:17" x14ac:dyDescent="0.25">
      <c r="A1373" s="24">
        <f t="shared" si="151"/>
        <v>2019</v>
      </c>
      <c r="B1373" s="32">
        <v>43736</v>
      </c>
      <c r="C1373" s="28">
        <f>'Bitcoin Data'!C1373</f>
        <v>8245.9150389999995</v>
      </c>
      <c r="D1373" s="26">
        <f>'Bitcoin Data'!K1373</f>
        <v>1987.4130506790327</v>
      </c>
      <c r="E1373" s="25">
        <f>'Bitcoin Data'!J1373</f>
        <v>91882.583741281444</v>
      </c>
      <c r="F1373" s="25">
        <f t="shared" si="147"/>
        <v>182.60864605753184</v>
      </c>
      <c r="G1373" s="23">
        <f>'Emissions Factors'!$AB$39/1000</f>
        <v>0.49266147344102867</v>
      </c>
      <c r="H1373" s="23">
        <f>'Emissions Factors'!$AE$39/1000</f>
        <v>0.32422903788805163</v>
      </c>
      <c r="I1373" s="26">
        <f t="shared" si="152"/>
        <v>89964.244629774927</v>
      </c>
      <c r="J1373" s="26">
        <f t="shared" si="153"/>
        <v>59207.0256212733</v>
      </c>
      <c r="K1373" s="23">
        <f t="shared" si="148"/>
        <v>45.267009089548424</v>
      </c>
      <c r="L1373" s="23">
        <f t="shared" si="148"/>
        <v>29.791001725104017</v>
      </c>
      <c r="M1373" s="26">
        <f>K1373*'Social Cost of Carbon'!$C$5</f>
        <v>4526.7009089548428</v>
      </c>
      <c r="N1373" s="26">
        <f>L1373*'Social Cost of Carbon'!$C$5</f>
        <v>2979.1001725104015</v>
      </c>
      <c r="O1373" s="23">
        <f t="shared" si="149"/>
        <v>0.54896283645238797</v>
      </c>
      <c r="P1373" s="23">
        <f t="shared" si="150"/>
        <v>0.36128193880489989</v>
      </c>
      <c r="Q1373" s="27"/>
    </row>
    <row r="1374" spans="1:17" x14ac:dyDescent="0.25">
      <c r="A1374" s="24">
        <f t="shared" si="151"/>
        <v>2019</v>
      </c>
      <c r="B1374" s="32">
        <v>43737</v>
      </c>
      <c r="C1374" s="28">
        <f>'Bitcoin Data'!C1374</f>
        <v>8104.185547</v>
      </c>
      <c r="D1374" s="26">
        <f>'Bitcoin Data'!K1374</f>
        <v>1700.0377786173026</v>
      </c>
      <c r="E1374" s="25">
        <f>'Bitcoin Data'!J1374</f>
        <v>107819.13510986209</v>
      </c>
      <c r="F1374" s="25">
        <f t="shared" si="147"/>
        <v>183.29660294460876</v>
      </c>
      <c r="G1374" s="23">
        <f>'Emissions Factors'!$AB$39/1000</f>
        <v>0.49266147344102867</v>
      </c>
      <c r="H1374" s="23">
        <f>'Emissions Factors'!$AE$39/1000</f>
        <v>0.32422903788805163</v>
      </c>
      <c r="I1374" s="26">
        <f t="shared" si="152"/>
        <v>90303.174483426148</v>
      </c>
      <c r="J1374" s="26">
        <f t="shared" si="153"/>
        <v>59430.08122087871</v>
      </c>
      <c r="K1374" s="23">
        <f t="shared" si="148"/>
        <v>53.118333968362009</v>
      </c>
      <c r="L1374" s="23">
        <f t="shared" si="148"/>
        <v>34.958094442592433</v>
      </c>
      <c r="M1374" s="26">
        <f>K1374*'Social Cost of Carbon'!$C$5</f>
        <v>5311.8333968362012</v>
      </c>
      <c r="N1374" s="26">
        <f>L1374*'Social Cost of Carbon'!$C$5</f>
        <v>3495.8094442592433</v>
      </c>
      <c r="O1374" s="23">
        <f t="shared" si="149"/>
        <v>0.65544321092235247</v>
      </c>
      <c r="P1374" s="23">
        <f t="shared" si="150"/>
        <v>0.43135851517532431</v>
      </c>
      <c r="Q1374" s="27"/>
    </row>
    <row r="1375" spans="1:17" x14ac:dyDescent="0.25">
      <c r="A1375" s="24">
        <f t="shared" si="151"/>
        <v>2019</v>
      </c>
      <c r="B1375" s="32">
        <v>43738</v>
      </c>
      <c r="C1375" s="28">
        <f>'Bitcoin Data'!C1375</f>
        <v>8293.8681639999995</v>
      </c>
      <c r="D1375" s="26">
        <f>'Bitcoin Data'!K1375</f>
        <v>1624.9887153561435</v>
      </c>
      <c r="E1375" s="25">
        <f>'Bitcoin Data'!J1375</f>
        <v>110640.61175125184</v>
      </c>
      <c r="F1375" s="25">
        <f t="shared" si="147"/>
        <v>179.78974555588456</v>
      </c>
      <c r="G1375" s="23">
        <f>'Emissions Factors'!$AB$39/1000</f>
        <v>0.49266147344102867</v>
      </c>
      <c r="H1375" s="23">
        <f>'Emissions Factors'!$AE$39/1000</f>
        <v>0.32422903788805163</v>
      </c>
      <c r="I1375" s="26">
        <f t="shared" si="152"/>
        <v>88575.480955149731</v>
      </c>
      <c r="J1375" s="26">
        <f t="shared" si="153"/>
        <v>58293.056223722058</v>
      </c>
      <c r="K1375" s="23">
        <f t="shared" si="148"/>
        <v>54.508366807788526</v>
      </c>
      <c r="L1375" s="23">
        <f t="shared" si="148"/>
        <v>35.872899099453839</v>
      </c>
      <c r="M1375" s="26">
        <f>K1375*'Social Cost of Carbon'!$C$5</f>
        <v>5450.8366807788525</v>
      </c>
      <c r="N1375" s="26">
        <f>L1375*'Social Cost of Carbon'!$C$5</f>
        <v>3587.2899099453839</v>
      </c>
      <c r="O1375" s="23">
        <f t="shared" si="149"/>
        <v>0.657212843632904</v>
      </c>
      <c r="P1375" s="23">
        <f t="shared" si="150"/>
        <v>0.43252314107381368</v>
      </c>
      <c r="Q1375" s="27"/>
    </row>
    <row r="1376" spans="1:17" x14ac:dyDescent="0.25">
      <c r="A1376" s="24">
        <f t="shared" si="151"/>
        <v>2019</v>
      </c>
      <c r="B1376" s="32">
        <v>43739</v>
      </c>
      <c r="C1376" s="28">
        <f>'Bitcoin Data'!C1376</f>
        <v>8343.2763670000004</v>
      </c>
      <c r="D1376" s="26">
        <f>'Bitcoin Data'!K1376</f>
        <v>1787.4875868917577</v>
      </c>
      <c r="E1376" s="25">
        <f>'Bitcoin Data'!J1376</f>
        <v>102951.51058640816</v>
      </c>
      <c r="F1376" s="25">
        <f t="shared" si="147"/>
        <v>184.02454722495997</v>
      </c>
      <c r="G1376" s="23">
        <f>'Emissions Factors'!$AB$39/1000</f>
        <v>0.49266147344102867</v>
      </c>
      <c r="H1376" s="23">
        <f>'Emissions Factors'!$AE$39/1000</f>
        <v>0.32422903788805163</v>
      </c>
      <c r="I1376" s="26">
        <f t="shared" si="152"/>
        <v>90661.804585166945</v>
      </c>
      <c r="J1376" s="26">
        <f t="shared" si="153"/>
        <v>59666.101894533094</v>
      </c>
      <c r="K1376" s="23">
        <f t="shared" si="148"/>
        <v>50.720242898479505</v>
      </c>
      <c r="L1376" s="23">
        <f t="shared" si="148"/>
        <v>33.379869226552678</v>
      </c>
      <c r="M1376" s="26">
        <f>K1376*'Social Cost of Carbon'!$C$5</f>
        <v>5072.0242898479501</v>
      </c>
      <c r="N1376" s="26">
        <f>L1376*'Social Cost of Carbon'!$C$5</f>
        <v>3337.9869226552678</v>
      </c>
      <c r="O1376" s="23">
        <f t="shared" si="149"/>
        <v>0.60791756939866326</v>
      </c>
      <c r="P1376" s="23">
        <f t="shared" si="150"/>
        <v>0.40008106837476259</v>
      </c>
      <c r="Q1376" s="27"/>
    </row>
    <row r="1377" spans="1:17" x14ac:dyDescent="0.25">
      <c r="A1377" s="24">
        <f t="shared" si="151"/>
        <v>2019</v>
      </c>
      <c r="B1377" s="32">
        <v>43740</v>
      </c>
      <c r="C1377" s="28">
        <f>'Bitcoin Data'!C1377</f>
        <v>8393.0419920000004</v>
      </c>
      <c r="D1377" s="26">
        <f>'Bitcoin Data'!K1377</f>
        <v>1849.9486125385406</v>
      </c>
      <c r="E1377" s="25">
        <f>'Bitcoin Data'!J1377</f>
        <v>99096.660340575909</v>
      </c>
      <c r="F1377" s="25">
        <f t="shared" si="147"/>
        <v>183.32372930425143</v>
      </c>
      <c r="G1377" s="23">
        <f>'Emissions Factors'!$AB$39/1000</f>
        <v>0.49266147344102867</v>
      </c>
      <c r="H1377" s="23">
        <f>'Emissions Factors'!$AE$39/1000</f>
        <v>0.32422903788805163</v>
      </c>
      <c r="I1377" s="26">
        <f t="shared" si="152"/>
        <v>90316.538595736798</v>
      </c>
      <c r="J1377" s="26">
        <f t="shared" si="153"/>
        <v>59438.876374367057</v>
      </c>
      <c r="K1377" s="23">
        <f t="shared" si="148"/>
        <v>48.821106696473272</v>
      </c>
      <c r="L1377" s="23">
        <f t="shared" si="148"/>
        <v>32.130014840143971</v>
      </c>
      <c r="M1377" s="26">
        <f>K1377*'Social Cost of Carbon'!$C$5</f>
        <v>4882.1106696473271</v>
      </c>
      <c r="N1377" s="26">
        <f>L1377*'Social Cost of Carbon'!$C$5</f>
        <v>3213.0014840143972</v>
      </c>
      <c r="O1377" s="23">
        <f t="shared" si="149"/>
        <v>0.58168548117605168</v>
      </c>
      <c r="P1377" s="23">
        <f t="shared" si="150"/>
        <v>0.38281727734436871</v>
      </c>
      <c r="Q1377" s="27"/>
    </row>
    <row r="1378" spans="1:17" x14ac:dyDescent="0.25">
      <c r="A1378" s="24">
        <f t="shared" si="151"/>
        <v>2019</v>
      </c>
      <c r="B1378" s="32">
        <v>43741</v>
      </c>
      <c r="C1378" s="28">
        <f>'Bitcoin Data'!C1378</f>
        <v>8259.9921880000002</v>
      </c>
      <c r="D1378" s="26">
        <f>'Bitcoin Data'!K1378</f>
        <v>1837.4846876276031</v>
      </c>
      <c r="E1378" s="25">
        <f>'Bitcoin Data'!J1378</f>
        <v>99975.548857184433</v>
      </c>
      <c r="F1378" s="25">
        <f t="shared" si="147"/>
        <v>183.70354016224169</v>
      </c>
      <c r="G1378" s="23">
        <f>'Emissions Factors'!$AB$39/1000</f>
        <v>0.49266147344102867</v>
      </c>
      <c r="H1378" s="23">
        <f>'Emissions Factors'!$AE$39/1000</f>
        <v>0.32422903788805163</v>
      </c>
      <c r="I1378" s="26">
        <f t="shared" si="152"/>
        <v>90503.656772663177</v>
      </c>
      <c r="J1378" s="26">
        <f t="shared" si="153"/>
        <v>59562.022083432676</v>
      </c>
      <c r="K1378" s="23">
        <f t="shared" si="148"/>
        <v>49.254101208056035</v>
      </c>
      <c r="L1378" s="23">
        <f t="shared" si="148"/>
        <v>32.414976018294809</v>
      </c>
      <c r="M1378" s="26">
        <f>K1378*'Social Cost of Carbon'!$C$5</f>
        <v>4925.4101208056036</v>
      </c>
      <c r="N1378" s="26">
        <f>L1378*'Social Cost of Carbon'!$C$5</f>
        <v>3241.497601829481</v>
      </c>
      <c r="O1378" s="23">
        <f t="shared" si="149"/>
        <v>0.59629718875051352</v>
      </c>
      <c r="P1378" s="23">
        <f t="shared" si="150"/>
        <v>0.39243349485713591</v>
      </c>
      <c r="Q1378" s="27"/>
    </row>
    <row r="1379" spans="1:17" x14ac:dyDescent="0.25">
      <c r="A1379" s="24">
        <f t="shared" si="151"/>
        <v>2019</v>
      </c>
      <c r="B1379" s="32">
        <v>43742</v>
      </c>
      <c r="C1379" s="28">
        <f>'Bitcoin Data'!C1379</f>
        <v>8205.9394530000009</v>
      </c>
      <c r="D1379" s="26">
        <f>'Bitcoin Data'!K1379</f>
        <v>1837.4846876276031</v>
      </c>
      <c r="E1379" s="25">
        <f>'Bitcoin Data'!J1379</f>
        <v>98530.137361535541</v>
      </c>
      <c r="F1379" s="25">
        <f t="shared" si="147"/>
        <v>181.04761867166596</v>
      </c>
      <c r="G1379" s="23">
        <f>'Emissions Factors'!$AB$39/1000</f>
        <v>0.49266147344102867</v>
      </c>
      <c r="H1379" s="23">
        <f>'Emissions Factors'!$AE$39/1000</f>
        <v>0.32422903788805163</v>
      </c>
      <c r="I1379" s="26">
        <f t="shared" si="152"/>
        <v>89195.186577772445</v>
      </c>
      <c r="J1379" s="26">
        <f t="shared" si="153"/>
        <v>58700.89521383711</v>
      </c>
      <c r="K1379" s="23">
        <f t="shared" si="148"/>
        <v>48.542002650881045</v>
      </c>
      <c r="L1379" s="23">
        <f t="shared" si="148"/>
        <v>31.946331639708237</v>
      </c>
      <c r="M1379" s="26">
        <f>K1379*'Social Cost of Carbon'!$C$5</f>
        <v>4854.2002650881041</v>
      </c>
      <c r="N1379" s="26">
        <f>L1379*'Social Cost of Carbon'!$C$5</f>
        <v>3194.6331639708237</v>
      </c>
      <c r="O1379" s="23">
        <f t="shared" si="149"/>
        <v>0.5915471705452886</v>
      </c>
      <c r="P1379" s="23">
        <f t="shared" si="150"/>
        <v>0.38930742570893589</v>
      </c>
      <c r="Q1379" s="27"/>
    </row>
    <row r="1380" spans="1:17" x14ac:dyDescent="0.25">
      <c r="A1380" s="24">
        <f t="shared" si="151"/>
        <v>2019</v>
      </c>
      <c r="B1380" s="32">
        <v>43743</v>
      </c>
      <c r="C1380" s="28">
        <f>'Bitcoin Data'!C1380</f>
        <v>8151.5004879999997</v>
      </c>
      <c r="D1380" s="26">
        <f>'Bitcoin Data'!K1380</f>
        <v>1974.9835418038181</v>
      </c>
      <c r="E1380" s="25">
        <f>'Bitcoin Data'!J1380</f>
        <v>93002.436965733636</v>
      </c>
      <c r="F1380" s="25">
        <f t="shared" si="147"/>
        <v>183.67828235497097</v>
      </c>
      <c r="G1380" s="23">
        <f>'Emissions Factors'!$AB$39/1000</f>
        <v>0.49266147344102867</v>
      </c>
      <c r="H1380" s="23">
        <f>'Emissions Factors'!$AE$39/1000</f>
        <v>0.32422903788805163</v>
      </c>
      <c r="I1380" s="26">
        <f t="shared" si="152"/>
        <v>90491.213224117309</v>
      </c>
      <c r="J1380" s="26">
        <f t="shared" si="153"/>
        <v>59553.83276888213</v>
      </c>
      <c r="K1380" s="23">
        <f t="shared" si="148"/>
        <v>45.818717629144722</v>
      </c>
      <c r="L1380" s="23">
        <f t="shared" si="148"/>
        <v>30.154090658643984</v>
      </c>
      <c r="M1380" s="26">
        <f>K1380*'Social Cost of Carbon'!$C$5</f>
        <v>4581.8717629144721</v>
      </c>
      <c r="N1380" s="26">
        <f>L1380*'Social Cost of Carbon'!$C$5</f>
        <v>3015.4090658643986</v>
      </c>
      <c r="O1380" s="23">
        <f t="shared" si="149"/>
        <v>0.5620893686578986</v>
      </c>
      <c r="P1380" s="23">
        <f t="shared" si="150"/>
        <v>0.36992073671631959</v>
      </c>
      <c r="Q1380" s="27"/>
    </row>
    <row r="1381" spans="1:17" x14ac:dyDescent="0.25">
      <c r="A1381" s="24">
        <f t="shared" si="151"/>
        <v>2019</v>
      </c>
      <c r="B1381" s="32">
        <v>43744</v>
      </c>
      <c r="C1381" s="28">
        <f>'Bitcoin Data'!C1381</f>
        <v>7988.1557620000003</v>
      </c>
      <c r="D1381" s="26">
        <f>'Bitcoin Data'!K1381</f>
        <v>1862.5827814569536</v>
      </c>
      <c r="E1381" s="25">
        <f>'Bitcoin Data'!J1381</f>
        <v>98464.281838234121</v>
      </c>
      <c r="F1381" s="25">
        <f t="shared" si="147"/>
        <v>183.39787594041954</v>
      </c>
      <c r="G1381" s="23">
        <f>'Emissions Factors'!$AB$39/1000</f>
        <v>0.49266147344102867</v>
      </c>
      <c r="H1381" s="23">
        <f>'Emissions Factors'!$AE$39/1000</f>
        <v>0.32422903788805163</v>
      </c>
      <c r="I1381" s="26">
        <f t="shared" si="152"/>
        <v>90353.067786762069</v>
      </c>
      <c r="J1381" s="26">
        <f t="shared" si="153"/>
        <v>59462.916866874482</v>
      </c>
      <c r="K1381" s="23">
        <f t="shared" si="148"/>
        <v>48.50955817173714</v>
      </c>
      <c r="L1381" s="23">
        <f t="shared" si="148"/>
        <v>31.924979366748605</v>
      </c>
      <c r="M1381" s="26">
        <f>K1381*'Social Cost of Carbon'!$C$5</f>
        <v>4850.9558171737144</v>
      </c>
      <c r="N1381" s="26">
        <f>L1381*'Social Cost of Carbon'!$C$5</f>
        <v>3192.4979366748607</v>
      </c>
      <c r="O1381" s="23">
        <f t="shared" si="149"/>
        <v>0.60726855631057164</v>
      </c>
      <c r="P1381" s="23">
        <f t="shared" si="150"/>
        <v>0.39965394163465245</v>
      </c>
      <c r="Q1381" s="27"/>
    </row>
    <row r="1382" spans="1:17" x14ac:dyDescent="0.25">
      <c r="A1382" s="24">
        <f t="shared" si="151"/>
        <v>2019</v>
      </c>
      <c r="B1382" s="32">
        <v>43745</v>
      </c>
      <c r="C1382" s="28">
        <f>'Bitcoin Data'!C1382</f>
        <v>8245.6230469999991</v>
      </c>
      <c r="D1382" s="26">
        <f>'Bitcoin Data'!K1382</f>
        <v>1937.5672766415501</v>
      </c>
      <c r="E1382" s="25">
        <f>'Bitcoin Data'!J1382</f>
        <v>95821.714996323091</v>
      </c>
      <c r="F1382" s="25">
        <f t="shared" si="147"/>
        <v>185.66101936854852</v>
      </c>
      <c r="G1382" s="23">
        <f>'Emissions Factors'!$AB$39/1000</f>
        <v>0.49266147344102867</v>
      </c>
      <c r="H1382" s="23">
        <f>'Emissions Factors'!$AE$39/1000</f>
        <v>0.32422903788805163</v>
      </c>
      <c r="I1382" s="26">
        <f t="shared" si="152"/>
        <v>91468.031362672482</v>
      </c>
      <c r="J1382" s="26">
        <f t="shared" si="153"/>
        <v>60196.693683179401</v>
      </c>
      <c r="K1382" s="23">
        <f t="shared" si="148"/>
        <v>47.207667297734851</v>
      </c>
      <c r="L1382" s="23">
        <f t="shared" si="148"/>
        <v>31.068182462040923</v>
      </c>
      <c r="M1382" s="26">
        <f>K1382*'Social Cost of Carbon'!$C$5</f>
        <v>4720.7667297734852</v>
      </c>
      <c r="N1382" s="26">
        <f>L1382*'Social Cost of Carbon'!$C$5</f>
        <v>3106.8182462040922</v>
      </c>
      <c r="O1382" s="23">
        <f t="shared" si="149"/>
        <v>0.57251789256738328</v>
      </c>
      <c r="P1382" s="23">
        <f t="shared" si="150"/>
        <v>0.37678392869710969</v>
      </c>
      <c r="Q1382" s="27"/>
    </row>
    <row r="1383" spans="1:17" x14ac:dyDescent="0.25">
      <c r="A1383" s="24">
        <f t="shared" si="151"/>
        <v>2019</v>
      </c>
      <c r="B1383" s="32">
        <v>43746</v>
      </c>
      <c r="C1383" s="28">
        <f>'Bitcoin Data'!C1383</f>
        <v>8228.7832030000009</v>
      </c>
      <c r="D1383" s="26">
        <f>'Bitcoin Data'!K1383</f>
        <v>2024.9746878164026</v>
      </c>
      <c r="E1383" s="25">
        <f>'Bitcoin Data'!J1383</f>
        <v>93877.954267113833</v>
      </c>
      <c r="F1383" s="25">
        <f t="shared" si="147"/>
        <v>190.10048113489137</v>
      </c>
      <c r="G1383" s="23">
        <f>'Emissions Factors'!$AB$39/1000</f>
        <v>0.49266147344102867</v>
      </c>
      <c r="H1383" s="23">
        <f>'Emissions Factors'!$AE$39/1000</f>
        <v>0.32422903788805163</v>
      </c>
      <c r="I1383" s="26">
        <f t="shared" si="152"/>
        <v>93655.183137764048</v>
      </c>
      <c r="J1383" s="26">
        <f t="shared" si="153"/>
        <v>61636.096100421542</v>
      </c>
      <c r="K1383" s="23">
        <f t="shared" si="148"/>
        <v>46.250051272865804</v>
      </c>
      <c r="L1383" s="23">
        <f t="shared" si="148"/>
        <v>30.437958790924828</v>
      </c>
      <c r="M1383" s="26">
        <f>K1383*'Social Cost of Carbon'!$C$5</f>
        <v>4625.0051272865803</v>
      </c>
      <c r="N1383" s="26">
        <f>L1383*'Social Cost of Carbon'!$C$5</f>
        <v>3043.7958790924827</v>
      </c>
      <c r="O1383" s="23">
        <f t="shared" si="149"/>
        <v>0.56205213008898125</v>
      </c>
      <c r="P1383" s="23">
        <f t="shared" si="150"/>
        <v>0.36989622936995031</v>
      </c>
      <c r="Q1383" s="27"/>
    </row>
    <row r="1384" spans="1:17" x14ac:dyDescent="0.25">
      <c r="A1384" s="24">
        <f t="shared" si="151"/>
        <v>2019</v>
      </c>
      <c r="B1384" s="32">
        <v>43747</v>
      </c>
      <c r="C1384" s="28">
        <f>'Bitcoin Data'!C1384</f>
        <v>8595.7402340000008</v>
      </c>
      <c r="D1384" s="26">
        <f>'Bitcoin Data'!K1384</f>
        <v>1724.9640632486824</v>
      </c>
      <c r="E1384" s="25">
        <f>'Bitcoin Data'!J1384</f>
        <v>112145.12178767152</v>
      </c>
      <c r="F1384" s="25">
        <f t="shared" si="147"/>
        <v>193.44630495238022</v>
      </c>
      <c r="G1384" s="23">
        <f>'Emissions Factors'!$AB$39/1000</f>
        <v>0.49266147344102867</v>
      </c>
      <c r="H1384" s="23">
        <f>'Emissions Factors'!$AE$39/1000</f>
        <v>0.32422903788805163</v>
      </c>
      <c r="I1384" s="26">
        <f t="shared" si="152"/>
        <v>95303.541629562198</v>
      </c>
      <c r="J1384" s="26">
        <f t="shared" si="153"/>
        <v>62720.909337708872</v>
      </c>
      <c r="K1384" s="23">
        <f t="shared" si="148"/>
        <v>55.249580939137857</v>
      </c>
      <c r="L1384" s="23">
        <f t="shared" si="148"/>
        <v>36.360704941055111</v>
      </c>
      <c r="M1384" s="26">
        <f>K1384*'Social Cost of Carbon'!$C$5</f>
        <v>5524.9580939137859</v>
      </c>
      <c r="N1384" s="26">
        <f>L1384*'Social Cost of Carbon'!$C$5</f>
        <v>3636.070494105511</v>
      </c>
      <c r="O1384" s="23">
        <f t="shared" si="149"/>
        <v>0.64275535829481012</v>
      </c>
      <c r="P1384" s="23">
        <f t="shared" si="150"/>
        <v>0.42300841988258608</v>
      </c>
      <c r="Q1384" s="27"/>
    </row>
    <row r="1385" spans="1:17" x14ac:dyDescent="0.25">
      <c r="A1385" s="24">
        <f t="shared" si="151"/>
        <v>2019</v>
      </c>
      <c r="B1385" s="32">
        <v>43748</v>
      </c>
      <c r="C1385" s="28">
        <f>'Bitcoin Data'!C1385</f>
        <v>8586.4736329999996</v>
      </c>
      <c r="D1385" s="26">
        <f>'Bitcoin Data'!K1385</f>
        <v>2024.9746878164026</v>
      </c>
      <c r="E1385" s="25">
        <f>'Bitcoin Data'!J1385</f>
        <v>94583.254339576219</v>
      </c>
      <c r="F1385" s="25">
        <f t="shared" si="147"/>
        <v>191.52869592894277</v>
      </c>
      <c r="G1385" s="23">
        <f>'Emissions Factors'!$AB$39/1000</f>
        <v>0.49266147344102867</v>
      </c>
      <c r="H1385" s="23">
        <f>'Emissions Factors'!$AE$39/1000</f>
        <v>0.32422903788805163</v>
      </c>
      <c r="I1385" s="26">
        <f t="shared" si="152"/>
        <v>94358.809542591698</v>
      </c>
      <c r="J1385" s="26">
        <f t="shared" si="153"/>
        <v>62099.164808994305</v>
      </c>
      <c r="K1385" s="23">
        <f t="shared" si="148"/>
        <v>46.597525445783191</v>
      </c>
      <c r="L1385" s="23">
        <f t="shared" si="148"/>
        <v>30.666637554841682</v>
      </c>
      <c r="M1385" s="26">
        <f>K1385*'Social Cost of Carbon'!$C$5</f>
        <v>4659.7525445783194</v>
      </c>
      <c r="N1385" s="26">
        <f>L1385*'Social Cost of Carbon'!$C$5</f>
        <v>3066.6637554841682</v>
      </c>
      <c r="O1385" s="23">
        <f t="shared" si="149"/>
        <v>0.54268524469343349</v>
      </c>
      <c r="P1385" s="23">
        <f t="shared" si="150"/>
        <v>0.3571505470765321</v>
      </c>
      <c r="Q1385" s="27"/>
    </row>
    <row r="1386" spans="1:17" x14ac:dyDescent="0.25">
      <c r="A1386" s="24">
        <f t="shared" si="151"/>
        <v>2019</v>
      </c>
      <c r="B1386" s="32">
        <v>43749</v>
      </c>
      <c r="C1386" s="28">
        <f>'Bitcoin Data'!C1386</f>
        <v>8321.7568360000005</v>
      </c>
      <c r="D1386" s="26">
        <f>'Bitcoin Data'!K1386</f>
        <v>1949.9512512187196</v>
      </c>
      <c r="E1386" s="25">
        <f>'Bitcoin Data'!J1386</f>
        <v>99699.664990093239</v>
      </c>
      <c r="F1386" s="25">
        <f t="shared" si="147"/>
        <v>194.40948649351949</v>
      </c>
      <c r="G1386" s="23">
        <f>'Emissions Factors'!$AB$39/1000</f>
        <v>0.49266147344102867</v>
      </c>
      <c r="H1386" s="23">
        <f>'Emissions Factors'!$AE$39/1000</f>
        <v>0.32422903788805163</v>
      </c>
      <c r="I1386" s="26">
        <f t="shared" si="152"/>
        <v>95778.064066811086</v>
      </c>
      <c r="J1386" s="26">
        <f t="shared" si="153"/>
        <v>63033.200762103996</v>
      </c>
      <c r="K1386" s="23">
        <f t="shared" si="148"/>
        <v>49.118183855596278</v>
      </c>
      <c r="L1386" s="23">
        <f t="shared" si="148"/>
        <v>32.325526457498995</v>
      </c>
      <c r="M1386" s="26">
        <f>K1386*'Social Cost of Carbon'!$C$5</f>
        <v>4911.818385559628</v>
      </c>
      <c r="N1386" s="26">
        <f>L1386*'Social Cost of Carbon'!$C$5</f>
        <v>3232.5526457498995</v>
      </c>
      <c r="O1386" s="23">
        <f t="shared" si="149"/>
        <v>0.59023815311582462</v>
      </c>
      <c r="P1386" s="23">
        <f t="shared" si="150"/>
        <v>0.38844593869480126</v>
      </c>
      <c r="Q1386" s="27"/>
    </row>
    <row r="1387" spans="1:17" x14ac:dyDescent="0.25">
      <c r="A1387" s="24">
        <f t="shared" si="151"/>
        <v>2019</v>
      </c>
      <c r="B1387" s="32">
        <v>43750</v>
      </c>
      <c r="C1387" s="28">
        <f>'Bitcoin Data'!C1387</f>
        <v>8336.5556639999995</v>
      </c>
      <c r="D1387" s="26">
        <f>'Bitcoin Data'!K1387</f>
        <v>1662.5103906899419</v>
      </c>
      <c r="E1387" s="25">
        <f>'Bitcoin Data'!J1387</f>
        <v>118186.09334587237</v>
      </c>
      <c r="F1387" s="25">
        <f t="shared" si="147"/>
        <v>196.48560822256422</v>
      </c>
      <c r="G1387" s="23">
        <f>'Emissions Factors'!$AB$39/1000</f>
        <v>0.49266147344102867</v>
      </c>
      <c r="H1387" s="23">
        <f>'Emissions Factors'!$AE$39/1000</f>
        <v>0.32422903788805163</v>
      </c>
      <c r="I1387" s="26">
        <f t="shared" si="152"/>
        <v>96800.889256885188</v>
      </c>
      <c r="J1387" s="26">
        <f t="shared" si="153"/>
        <v>63706.33971285064</v>
      </c>
      <c r="K1387" s="23">
        <f t="shared" si="148"/>
        <v>58.225734888016433</v>
      </c>
      <c r="L1387" s="23">
        <f t="shared" si="148"/>
        <v>38.319363337279661</v>
      </c>
      <c r="M1387" s="26">
        <f>K1387*'Social Cost of Carbon'!$C$5</f>
        <v>5822.5734888016432</v>
      </c>
      <c r="N1387" s="26">
        <f>L1387*'Social Cost of Carbon'!$C$5</f>
        <v>3831.936333727966</v>
      </c>
      <c r="O1387" s="23">
        <f t="shared" si="149"/>
        <v>0.69843874658516802</v>
      </c>
      <c r="P1387" s="23">
        <f t="shared" si="150"/>
        <v>0.45965462094561815</v>
      </c>
      <c r="Q1387" s="27"/>
    </row>
    <row r="1388" spans="1:17" x14ac:dyDescent="0.25">
      <c r="A1388" s="24">
        <f t="shared" si="151"/>
        <v>2019</v>
      </c>
      <c r="B1388" s="32">
        <v>43751</v>
      </c>
      <c r="C1388" s="28">
        <f>'Bitcoin Data'!C1388</f>
        <v>8321.0058590000008</v>
      </c>
      <c r="D1388" s="26">
        <f>'Bitcoin Data'!K1388</f>
        <v>1774.9728823587418</v>
      </c>
      <c r="E1388" s="25">
        <f>'Bitcoin Data'!J1388</f>
        <v>108351.90531584938</v>
      </c>
      <c r="F1388" s="25">
        <f t="shared" si="147"/>
        <v>192.32169368753466</v>
      </c>
      <c r="G1388" s="23">
        <f>'Emissions Factors'!$AB$39/1000</f>
        <v>0.49266147344102867</v>
      </c>
      <c r="H1388" s="23">
        <f>'Emissions Factors'!$AE$39/1000</f>
        <v>0.32422903788805163</v>
      </c>
      <c r="I1388" s="26">
        <f t="shared" si="152"/>
        <v>94749.488986775003</v>
      </c>
      <c r="J1388" s="26">
        <f t="shared" si="153"/>
        <v>62356.277709309936</v>
      </c>
      <c r="K1388" s="23">
        <f t="shared" si="148"/>
        <v>53.380809323049178</v>
      </c>
      <c r="L1388" s="23">
        <f t="shared" si="148"/>
        <v>35.130834013895111</v>
      </c>
      <c r="M1388" s="26">
        <f>K1388*'Social Cost of Carbon'!$C$5</f>
        <v>5338.080932304918</v>
      </c>
      <c r="N1388" s="26">
        <f>L1388*'Social Cost of Carbon'!$C$5</f>
        <v>3513.083401389511</v>
      </c>
      <c r="O1388" s="23">
        <f t="shared" si="149"/>
        <v>0.64151870852623538</v>
      </c>
      <c r="P1388" s="23">
        <f t="shared" si="150"/>
        <v>0.42219455927792188</v>
      </c>
      <c r="Q1388" s="27"/>
    </row>
    <row r="1389" spans="1:17" x14ac:dyDescent="0.25">
      <c r="A1389" s="24">
        <f t="shared" si="151"/>
        <v>2019</v>
      </c>
      <c r="B1389" s="32">
        <v>43752</v>
      </c>
      <c r="C1389" s="28">
        <f>'Bitcoin Data'!C1389</f>
        <v>8374.6865230000003</v>
      </c>
      <c r="D1389" s="26">
        <f>'Bitcoin Data'!K1389</f>
        <v>1687.4472672728978</v>
      </c>
      <c r="E1389" s="25">
        <f>'Bitcoin Data'!J1389</f>
        <v>113456.33000657061</v>
      </c>
      <c r="F1389" s="25">
        <f t="shared" si="147"/>
        <v>191.45157402439963</v>
      </c>
      <c r="G1389" s="23">
        <f>'Emissions Factors'!$AB$39/1000</f>
        <v>0.49266147344102867</v>
      </c>
      <c r="H1389" s="23">
        <f>'Emissions Factors'!$AE$39/1000</f>
        <v>0.32422903788805163</v>
      </c>
      <c r="I1389" s="26">
        <f t="shared" si="152"/>
        <v>94320.814551464893</v>
      </c>
      <c r="J1389" s="26">
        <f t="shared" si="153"/>
        <v>62074.159648084191</v>
      </c>
      <c r="K1389" s="23">
        <f t="shared" si="148"/>
        <v>55.895562712248669</v>
      </c>
      <c r="L1389" s="23">
        <f t="shared" si="148"/>
        <v>36.785836720339667</v>
      </c>
      <c r="M1389" s="26">
        <f>K1389*'Social Cost of Carbon'!$C$5</f>
        <v>5589.5562712248666</v>
      </c>
      <c r="N1389" s="26">
        <f>L1389*'Social Cost of Carbon'!$C$5</f>
        <v>3678.5836720339666</v>
      </c>
      <c r="O1389" s="23">
        <f t="shared" si="149"/>
        <v>0.66743468616692325</v>
      </c>
      <c r="P1389" s="23">
        <f t="shared" si="150"/>
        <v>0.43925031246616925</v>
      </c>
      <c r="Q1389" s="27"/>
    </row>
    <row r="1390" spans="1:17" x14ac:dyDescent="0.25">
      <c r="A1390" s="24">
        <f t="shared" si="151"/>
        <v>2019</v>
      </c>
      <c r="B1390" s="32">
        <v>43753</v>
      </c>
      <c r="C1390" s="28">
        <f>'Bitcoin Data'!C1390</f>
        <v>8205.3691409999992</v>
      </c>
      <c r="D1390" s="26">
        <f>'Bitcoin Data'!K1390</f>
        <v>1912.4521886952823</v>
      </c>
      <c r="E1390" s="25">
        <f>'Bitcoin Data'!J1390</f>
        <v>98410.923944836861</v>
      </c>
      <c r="F1390" s="25">
        <f t="shared" si="147"/>
        <v>188.20618688982822</v>
      </c>
      <c r="G1390" s="23">
        <f>'Emissions Factors'!$AB$39/1000</f>
        <v>0.49266147344102867</v>
      </c>
      <c r="H1390" s="23">
        <f>'Emissions Factors'!$AE$39/1000</f>
        <v>0.32422903788805163</v>
      </c>
      <c r="I1390" s="26">
        <f t="shared" si="152"/>
        <v>92721.937343860394</v>
      </c>
      <c r="J1390" s="26">
        <f t="shared" si="153"/>
        <v>61021.910899867842</v>
      </c>
      <c r="K1390" s="23">
        <f t="shared" si="148"/>
        <v>48.483270793356333</v>
      </c>
      <c r="L1390" s="23">
        <f t="shared" si="148"/>
        <v>31.907679188308677</v>
      </c>
      <c r="M1390" s="26">
        <f>K1390*'Social Cost of Carbon'!$C$5</f>
        <v>4848.3270793356332</v>
      </c>
      <c r="N1390" s="26">
        <f>L1390*'Social Cost of Carbon'!$C$5</f>
        <v>3190.7679188308675</v>
      </c>
      <c r="O1390" s="23">
        <f t="shared" si="149"/>
        <v>0.59087251237849381</v>
      </c>
      <c r="P1390" s="23">
        <f t="shared" si="150"/>
        <v>0.38886342149891434</v>
      </c>
      <c r="Q1390" s="27"/>
    </row>
    <row r="1391" spans="1:17" x14ac:dyDescent="0.25">
      <c r="A1391" s="24">
        <f t="shared" si="151"/>
        <v>2019</v>
      </c>
      <c r="B1391" s="32">
        <v>43754</v>
      </c>
      <c r="C1391" s="28">
        <f>'Bitcoin Data'!C1391</f>
        <v>8047.5268550000001</v>
      </c>
      <c r="D1391" s="26">
        <f>'Bitcoin Data'!K1391</f>
        <v>1787.4875868917577</v>
      </c>
      <c r="E1391" s="25">
        <f>'Bitcoin Data'!J1391</f>
        <v>104625.18457652431</v>
      </c>
      <c r="F1391" s="25">
        <f t="shared" si="147"/>
        <v>187.01621870679617</v>
      </c>
      <c r="G1391" s="23">
        <f>'Emissions Factors'!$AB$39/1000</f>
        <v>0.49266147344102867</v>
      </c>
      <c r="H1391" s="23">
        <f>'Emissions Factors'!$AE$39/1000</f>
        <v>0.32422903788805163</v>
      </c>
      <c r="I1391" s="26">
        <f t="shared" si="152"/>
        <v>92135.685865459876</v>
      </c>
      <c r="J1391" s="26">
        <f t="shared" si="153"/>
        <v>60636.088660765963</v>
      </c>
      <c r="K1391" s="23">
        <f t="shared" si="148"/>
        <v>51.544797592510058</v>
      </c>
      <c r="L1391" s="23">
        <f t="shared" si="148"/>
        <v>33.922522934106297</v>
      </c>
      <c r="M1391" s="26">
        <f>K1391*'Social Cost of Carbon'!$C$5</f>
        <v>5154.4797592510058</v>
      </c>
      <c r="N1391" s="26">
        <f>L1391*'Social Cost of Carbon'!$C$5</f>
        <v>3392.2522934106296</v>
      </c>
      <c r="O1391" s="23">
        <f t="shared" si="149"/>
        <v>0.6405048224285802</v>
      </c>
      <c r="P1391" s="23">
        <f t="shared" si="150"/>
        <v>0.42152730329852744</v>
      </c>
      <c r="Q1391" s="27"/>
    </row>
    <row r="1392" spans="1:17" x14ac:dyDescent="0.25">
      <c r="A1392" s="24">
        <f t="shared" si="151"/>
        <v>2019</v>
      </c>
      <c r="B1392" s="32">
        <v>43755</v>
      </c>
      <c r="C1392" s="28">
        <f>'Bitcoin Data'!C1392</f>
        <v>8103.9111329999996</v>
      </c>
      <c r="D1392" s="26">
        <f>'Bitcoin Data'!K1392</f>
        <v>1875</v>
      </c>
      <c r="E1392" s="25">
        <f>'Bitcoin Data'!J1392</f>
        <v>100438.39598982008</v>
      </c>
      <c r="F1392" s="25">
        <f t="shared" si="147"/>
        <v>188.32199248091266</v>
      </c>
      <c r="G1392" s="23">
        <f>'Emissions Factors'!$AB$39/1000</f>
        <v>0.49266147344102867</v>
      </c>
      <c r="H1392" s="23">
        <f>'Emissions Factors'!$AE$39/1000</f>
        <v>0.32422903788805163</v>
      </c>
      <c r="I1392" s="26">
        <f t="shared" si="152"/>
        <v>92778.990296996752</v>
      </c>
      <c r="J1392" s="26">
        <f t="shared" si="153"/>
        <v>61059.458435247201</v>
      </c>
      <c r="K1392" s="23">
        <f t="shared" si="148"/>
        <v>49.482128158398268</v>
      </c>
      <c r="L1392" s="23">
        <f t="shared" si="148"/>
        <v>32.565044498798507</v>
      </c>
      <c r="M1392" s="26">
        <f>K1392*'Social Cost of Carbon'!$C$5</f>
        <v>4948.2128158398264</v>
      </c>
      <c r="N1392" s="26">
        <f>L1392*'Social Cost of Carbon'!$C$5</f>
        <v>3256.5044498798507</v>
      </c>
      <c r="O1392" s="23">
        <f t="shared" si="149"/>
        <v>0.61059564136755773</v>
      </c>
      <c r="P1392" s="23">
        <f t="shared" si="150"/>
        <v>0.40184355386364168</v>
      </c>
      <c r="Q1392" s="27"/>
    </row>
    <row r="1393" spans="1:17" x14ac:dyDescent="0.25">
      <c r="A1393" s="24">
        <f t="shared" si="151"/>
        <v>2019</v>
      </c>
      <c r="B1393" s="32">
        <v>43756</v>
      </c>
      <c r="C1393" s="28">
        <f>'Bitcoin Data'!C1393</f>
        <v>7973.2075199999999</v>
      </c>
      <c r="D1393" s="26">
        <f>'Bitcoin Data'!K1393</f>
        <v>2000</v>
      </c>
      <c r="E1393" s="25">
        <f>'Bitcoin Data'!J1393</f>
        <v>93158.633144192936</v>
      </c>
      <c r="F1393" s="25">
        <f t="shared" si="147"/>
        <v>186.31726628838587</v>
      </c>
      <c r="G1393" s="23">
        <f>'Emissions Factors'!$AB$39/1000</f>
        <v>0.49266147344102867</v>
      </c>
      <c r="H1393" s="23">
        <f>'Emissions Factors'!$AE$39/1000</f>
        <v>0.32422903788805163</v>
      </c>
      <c r="I1393" s="26">
        <f t="shared" si="152"/>
        <v>91791.338937140681</v>
      </c>
      <c r="J1393" s="26">
        <f t="shared" si="153"/>
        <v>60409.467990615267</v>
      </c>
      <c r="K1393" s="23">
        <f t="shared" si="148"/>
        <v>45.89566946857034</v>
      </c>
      <c r="L1393" s="23">
        <f t="shared" si="148"/>
        <v>30.204733995307635</v>
      </c>
      <c r="M1393" s="26">
        <f>K1393*'Social Cost of Carbon'!$C$5</f>
        <v>4589.5669468570341</v>
      </c>
      <c r="N1393" s="26">
        <f>L1393*'Social Cost of Carbon'!$C$5</f>
        <v>3020.4733995307633</v>
      </c>
      <c r="O1393" s="23">
        <f t="shared" si="149"/>
        <v>0.57562366655383801</v>
      </c>
      <c r="P1393" s="23">
        <f t="shared" si="150"/>
        <v>0.37882789228227226</v>
      </c>
      <c r="Q1393" s="27"/>
    </row>
    <row r="1394" spans="1:17" x14ac:dyDescent="0.25">
      <c r="A1394" s="24">
        <f t="shared" si="151"/>
        <v>2019</v>
      </c>
      <c r="B1394" s="32">
        <v>43757</v>
      </c>
      <c r="C1394" s="28">
        <f>'Bitcoin Data'!C1394</f>
        <v>7988.560547</v>
      </c>
      <c r="D1394" s="26">
        <f>'Bitcoin Data'!K1394</f>
        <v>1774.9728823587418</v>
      </c>
      <c r="E1394" s="25">
        <f>'Bitcoin Data'!J1394</f>
        <v>105327.37872543129</v>
      </c>
      <c r="F1394" s="25">
        <f t="shared" si="147"/>
        <v>186.9532410075696</v>
      </c>
      <c r="G1394" s="23">
        <f>'Emissions Factors'!$AB$39/1000</f>
        <v>0.49266147344102867</v>
      </c>
      <c r="H1394" s="23">
        <f>'Emissions Factors'!$AE$39/1000</f>
        <v>0.32422903788805163</v>
      </c>
      <c r="I1394" s="26">
        <f t="shared" si="152"/>
        <v>92104.659179364986</v>
      </c>
      <c r="J1394" s="26">
        <f t="shared" si="153"/>
        <v>60615.66946193733</v>
      </c>
      <c r="K1394" s="23">
        <f t="shared" si="148"/>
        <v>51.890741596552239</v>
      </c>
      <c r="L1394" s="23">
        <f t="shared" si="148"/>
        <v>34.150194667417026</v>
      </c>
      <c r="M1394" s="26">
        <f>K1394*'Social Cost of Carbon'!$C$5</f>
        <v>5189.0741596552243</v>
      </c>
      <c r="N1394" s="26">
        <f>L1394*'Social Cost of Carbon'!$C$5</f>
        <v>3415.0194667417027</v>
      </c>
      <c r="O1394" s="23">
        <f t="shared" si="149"/>
        <v>0.6495631007771373</v>
      </c>
      <c r="P1394" s="23">
        <f t="shared" si="150"/>
        <v>0.42748871297272306</v>
      </c>
      <c r="Q1394" s="27"/>
    </row>
    <row r="1395" spans="1:17" x14ac:dyDescent="0.25">
      <c r="A1395" s="24">
        <f t="shared" si="151"/>
        <v>2019</v>
      </c>
      <c r="B1395" s="32">
        <v>43758</v>
      </c>
      <c r="C1395" s="28">
        <f>'Bitcoin Data'!C1395</f>
        <v>8222.078125</v>
      </c>
      <c r="D1395" s="26">
        <f>'Bitcoin Data'!K1395</f>
        <v>1825.0025347257426</v>
      </c>
      <c r="E1395" s="25">
        <f>'Bitcoin Data'!J1395</f>
        <v>103291.92791165314</v>
      </c>
      <c r="F1395" s="25">
        <f t="shared" si="147"/>
        <v>188.50803025547566</v>
      </c>
      <c r="G1395" s="23">
        <f>'Emissions Factors'!$AB$39/1000</f>
        <v>0.49266147344102867</v>
      </c>
      <c r="H1395" s="23">
        <f>'Emissions Factors'!$AE$39/1000</f>
        <v>0.32422903788805163</v>
      </c>
      <c r="I1395" s="26">
        <f t="shared" si="152"/>
        <v>92870.643941128641</v>
      </c>
      <c r="J1395" s="26">
        <f t="shared" si="153"/>
        <v>61119.777283904601</v>
      </c>
      <c r="K1395" s="23">
        <f t="shared" si="148"/>
        <v>50.887953399519553</v>
      </c>
      <c r="L1395" s="23">
        <f t="shared" si="148"/>
        <v>33.490242408397279</v>
      </c>
      <c r="M1395" s="26">
        <f>K1395*'Social Cost of Carbon'!$C$5</f>
        <v>5088.7953399519556</v>
      </c>
      <c r="N1395" s="26">
        <f>L1395*'Social Cost of Carbon'!$C$5</f>
        <v>3349.024240839728</v>
      </c>
      <c r="O1395" s="23">
        <f t="shared" si="149"/>
        <v>0.61891838809935362</v>
      </c>
      <c r="P1395" s="23">
        <f t="shared" si="150"/>
        <v>0.40732089745738437</v>
      </c>
      <c r="Q1395" s="27"/>
    </row>
    <row r="1396" spans="1:17" x14ac:dyDescent="0.25">
      <c r="A1396" s="24">
        <f t="shared" si="151"/>
        <v>2019</v>
      </c>
      <c r="B1396" s="32">
        <v>43759</v>
      </c>
      <c r="C1396" s="28">
        <f>'Bitcoin Data'!C1396</f>
        <v>8243.7207030000009</v>
      </c>
      <c r="D1396" s="26">
        <f>'Bitcoin Data'!K1396</f>
        <v>1987.4130506790327</v>
      </c>
      <c r="E1396" s="25">
        <f>'Bitcoin Data'!J1396</f>
        <v>95169.968817680972</v>
      </c>
      <c r="F1396" s="25">
        <f t="shared" si="147"/>
        <v>189.14203806097575</v>
      </c>
      <c r="G1396" s="23">
        <f>'Emissions Factors'!$AB$39/1000</f>
        <v>0.49266147344102867</v>
      </c>
      <c r="H1396" s="23">
        <f>'Emissions Factors'!$AE$39/1000</f>
        <v>0.32422903788805163</v>
      </c>
      <c r="I1396" s="26">
        <f t="shared" si="152"/>
        <v>93182.995160759427</v>
      </c>
      <c r="J1396" s="26">
        <f t="shared" si="153"/>
        <v>61325.341024695415</v>
      </c>
      <c r="K1396" s="23">
        <f t="shared" si="148"/>
        <v>46.886577065055462</v>
      </c>
      <c r="L1396" s="23">
        <f t="shared" si="148"/>
        <v>30.856867425592576</v>
      </c>
      <c r="M1396" s="26">
        <f>K1396*'Social Cost of Carbon'!$C$5</f>
        <v>4688.6577065055462</v>
      </c>
      <c r="N1396" s="26">
        <f>L1396*'Social Cost of Carbon'!$C$5</f>
        <v>3085.6867425592577</v>
      </c>
      <c r="O1396" s="23">
        <f t="shared" si="149"/>
        <v>0.56875504100948993</v>
      </c>
      <c r="P1396" s="23">
        <f t="shared" si="150"/>
        <v>0.37430753099584446</v>
      </c>
      <c r="Q1396" s="27"/>
    </row>
    <row r="1397" spans="1:17" x14ac:dyDescent="0.25">
      <c r="A1397" s="24">
        <f t="shared" si="151"/>
        <v>2019</v>
      </c>
      <c r="B1397" s="32">
        <v>43760</v>
      </c>
      <c r="C1397" s="28">
        <f>'Bitcoin Data'!C1397</f>
        <v>8078.203125</v>
      </c>
      <c r="D1397" s="26">
        <f>'Bitcoin Data'!K1397</f>
        <v>2112.4281187654033</v>
      </c>
      <c r="E1397" s="25">
        <f>'Bitcoin Data'!J1397</f>
        <v>91576.875236697379</v>
      </c>
      <c r="F1397" s="25">
        <f t="shared" si="147"/>
        <v>193.44956627867069</v>
      </c>
      <c r="G1397" s="23">
        <f>'Emissions Factors'!$AB$39/1000</f>
        <v>0.49266147344102867</v>
      </c>
      <c r="H1397" s="23">
        <f>'Emissions Factors'!$AE$39/1000</f>
        <v>0.32422903788805163</v>
      </c>
      <c r="I1397" s="26">
        <f t="shared" si="152"/>
        <v>95305.148359377839</v>
      </c>
      <c r="J1397" s="26">
        <f t="shared" si="153"/>
        <v>62721.966754394271</v>
      </c>
      <c r="K1397" s="23">
        <f t="shared" si="148"/>
        <v>45.116398287236578</v>
      </c>
      <c r="L1397" s="23">
        <f t="shared" si="148"/>
        <v>29.691882150788533</v>
      </c>
      <c r="M1397" s="26">
        <f>K1397*'Social Cost of Carbon'!$C$5</f>
        <v>4511.639828723658</v>
      </c>
      <c r="N1397" s="26">
        <f>L1397*'Social Cost of Carbon'!$C$5</f>
        <v>2969.1882150788533</v>
      </c>
      <c r="O1397" s="23">
        <f t="shared" si="149"/>
        <v>0.55849546723593413</v>
      </c>
      <c r="P1397" s="23">
        <f t="shared" si="150"/>
        <v>0.36755552802206287</v>
      </c>
      <c r="Q1397" s="27"/>
    </row>
    <row r="1398" spans="1:17" x14ac:dyDescent="0.25">
      <c r="A1398" s="24">
        <f t="shared" si="151"/>
        <v>2019</v>
      </c>
      <c r="B1398" s="32">
        <v>43761</v>
      </c>
      <c r="C1398" s="28">
        <f>'Bitcoin Data'!C1398</f>
        <v>7514.671875</v>
      </c>
      <c r="D1398" s="26">
        <f>'Bitcoin Data'!K1398</f>
        <v>2100.1050052502628</v>
      </c>
      <c r="E1398" s="25">
        <f>'Bitcoin Data'!J1398</f>
        <v>93463.6600234012</v>
      </c>
      <c r="F1398" s="25">
        <f t="shared" si="147"/>
        <v>196.28350022415376</v>
      </c>
      <c r="G1398" s="23">
        <f>'Emissions Factors'!$AB$39/1000</f>
        <v>0.49266147344102867</v>
      </c>
      <c r="H1398" s="23">
        <f>'Emissions Factors'!$AE$39/1000</f>
        <v>0.32422903788805163</v>
      </c>
      <c r="I1398" s="26">
        <f t="shared" si="152"/>
        <v>96701.318432594067</v>
      </c>
      <c r="J1398" s="26">
        <f t="shared" si="153"/>
        <v>63640.810430976533</v>
      </c>
      <c r="K1398" s="23">
        <f t="shared" si="148"/>
        <v>46.045944460320207</v>
      </c>
      <c r="L1398" s="23">
        <f t="shared" si="148"/>
        <v>30.303632566883323</v>
      </c>
      <c r="M1398" s="26">
        <f>K1398*'Social Cost of Carbon'!$C$5</f>
        <v>4604.5944460320206</v>
      </c>
      <c r="N1398" s="26">
        <f>L1398*'Social Cost of Carbon'!$C$5</f>
        <v>3030.3632566883325</v>
      </c>
      <c r="O1398" s="23">
        <f t="shared" si="149"/>
        <v>0.61274723935062314</v>
      </c>
      <c r="P1398" s="23">
        <f t="shared" si="150"/>
        <v>0.4032595577153304</v>
      </c>
      <c r="Q1398" s="27"/>
    </row>
    <row r="1399" spans="1:17" x14ac:dyDescent="0.25">
      <c r="A1399" s="24">
        <f t="shared" si="151"/>
        <v>2019</v>
      </c>
      <c r="B1399" s="32">
        <v>43762</v>
      </c>
      <c r="C1399" s="28">
        <f>'Bitcoin Data'!C1399</f>
        <v>7493.4887699999999</v>
      </c>
      <c r="D1399" s="26">
        <f>'Bitcoin Data'!K1399</f>
        <v>1662.5103906899419</v>
      </c>
      <c r="E1399" s="25">
        <f>'Bitcoin Data'!J1399</f>
        <v>120847.72027768273</v>
      </c>
      <c r="F1399" s="25">
        <f t="shared" si="147"/>
        <v>200.91059065283912</v>
      </c>
      <c r="G1399" s="23">
        <f>'Emissions Factors'!$AB$39/1000</f>
        <v>0.49266147344102867</v>
      </c>
      <c r="H1399" s="23">
        <f>'Emissions Factors'!$AE$39/1000</f>
        <v>0.32422903788805163</v>
      </c>
      <c r="I1399" s="26">
        <f t="shared" si="152"/>
        <v>98980.90762093509</v>
      </c>
      <c r="J1399" s="26">
        <f t="shared" si="153"/>
        <v>65141.047508890209</v>
      </c>
      <c r="K1399" s="23">
        <f t="shared" si="148"/>
        <v>59.53701593399245</v>
      </c>
      <c r="L1399" s="23">
        <f t="shared" si="148"/>
        <v>39.182340076597455</v>
      </c>
      <c r="M1399" s="26">
        <f>K1399*'Social Cost of Carbon'!$C$5</f>
        <v>5953.7015933992452</v>
      </c>
      <c r="N1399" s="26">
        <f>L1399*'Social Cost of Carbon'!$C$5</f>
        <v>3918.2340076597457</v>
      </c>
      <c r="O1399" s="23">
        <f t="shared" si="149"/>
        <v>0.79451664987271942</v>
      </c>
      <c r="P1399" s="23">
        <f t="shared" si="150"/>
        <v>0.52288515108560651</v>
      </c>
      <c r="Q1399" s="27"/>
    </row>
    <row r="1400" spans="1:17" x14ac:dyDescent="0.25">
      <c r="A1400" s="24">
        <f t="shared" si="151"/>
        <v>2019</v>
      </c>
      <c r="B1400" s="32">
        <v>43763</v>
      </c>
      <c r="C1400" s="28">
        <f>'Bitcoin Data'!C1400</f>
        <v>8660.7001949999994</v>
      </c>
      <c r="D1400" s="26">
        <f>'Bitcoin Data'!K1400</f>
        <v>1724.9640632486824</v>
      </c>
      <c r="E1400" s="25">
        <f>'Bitcoin Data'!J1400</f>
        <v>115345.11693856814</v>
      </c>
      <c r="F1400" s="25">
        <f t="shared" si="147"/>
        <v>198.96618159024692</v>
      </c>
      <c r="G1400" s="23">
        <f>'Emissions Factors'!$AB$39/1000</f>
        <v>0.49266147344102867</v>
      </c>
      <c r="H1400" s="23">
        <f>'Emissions Factors'!$AE$39/1000</f>
        <v>0.32422903788805163</v>
      </c>
      <c r="I1400" s="26">
        <f t="shared" si="152"/>
        <v>98022.972187186329</v>
      </c>
      <c r="J1400" s="26">
        <f t="shared" si="153"/>
        <v>64510.613629265121</v>
      </c>
      <c r="K1400" s="23">
        <f t="shared" si="148"/>
        <v>56.82609526518273</v>
      </c>
      <c r="L1400" s="23">
        <f t="shared" si="148"/>
        <v>37.398236290076753</v>
      </c>
      <c r="M1400" s="26">
        <f>K1400*'Social Cost of Carbon'!$C$5</f>
        <v>5682.609526518273</v>
      </c>
      <c r="N1400" s="26">
        <f>L1400*'Social Cost of Carbon'!$C$5</f>
        <v>3739.8236290076752</v>
      </c>
      <c r="O1400" s="23">
        <f t="shared" si="149"/>
        <v>0.65613742521637686</v>
      </c>
      <c r="P1400" s="23">
        <f t="shared" si="150"/>
        <v>0.43181538961096383</v>
      </c>
      <c r="Q1400" s="27"/>
    </row>
    <row r="1401" spans="1:17" x14ac:dyDescent="0.25">
      <c r="A1401" s="24">
        <f t="shared" si="151"/>
        <v>2019</v>
      </c>
      <c r="B1401" s="32">
        <v>43764</v>
      </c>
      <c r="C1401" s="28">
        <f>'Bitcoin Data'!C1401</f>
        <v>9244.9726559999999</v>
      </c>
      <c r="D1401" s="26">
        <f>'Bitcoin Data'!K1401</f>
        <v>1749.9513902391602</v>
      </c>
      <c r="E1401" s="25">
        <f>'Bitcoin Data'!J1401</f>
        <v>112091.89332295944</v>
      </c>
      <c r="F1401" s="25">
        <f t="shared" si="147"/>
        <v>196.15536455505253</v>
      </c>
      <c r="G1401" s="23">
        <f>'Emissions Factors'!$AB$39/1000</f>
        <v>0.49266147344102867</v>
      </c>
      <c r="H1401" s="23">
        <f>'Emissions Factors'!$AE$39/1000</f>
        <v>0.32422903788805163</v>
      </c>
      <c r="I1401" s="26">
        <f t="shared" si="152"/>
        <v>96638.19092505431</v>
      </c>
      <c r="J1401" s="26">
        <f t="shared" si="153"/>
        <v>63599.265126264705</v>
      </c>
      <c r="K1401" s="23">
        <f t="shared" si="148"/>
        <v>55.2233573252838</v>
      </c>
      <c r="L1401" s="23">
        <f t="shared" si="148"/>
        <v>36.343446727153257</v>
      </c>
      <c r="M1401" s="26">
        <f>K1401*'Social Cost of Carbon'!$C$5</f>
        <v>5522.3357325283796</v>
      </c>
      <c r="N1401" s="26">
        <f>L1401*'Social Cost of Carbon'!$C$5</f>
        <v>3634.3446727153255</v>
      </c>
      <c r="O1401" s="23">
        <f t="shared" si="149"/>
        <v>0.59733391736365782</v>
      </c>
      <c r="P1401" s="23">
        <f t="shared" si="150"/>
        <v>0.3931157838911109</v>
      </c>
      <c r="Q1401" s="27"/>
    </row>
    <row r="1402" spans="1:17" x14ac:dyDescent="0.25">
      <c r="A1402" s="24">
        <f t="shared" si="151"/>
        <v>2019</v>
      </c>
      <c r="B1402" s="32">
        <v>43765</v>
      </c>
      <c r="C1402" s="28">
        <f>'Bitcoin Data'!C1402</f>
        <v>9551.7148440000001</v>
      </c>
      <c r="D1402" s="26">
        <f>'Bitcoin Data'!K1402</f>
        <v>1437.4700527072353</v>
      </c>
      <c r="E1402" s="25">
        <f>'Bitcoin Data'!J1402</f>
        <v>137068.01062589261</v>
      </c>
      <c r="F1402" s="25">
        <f t="shared" si="147"/>
        <v>197.03116045887774</v>
      </c>
      <c r="G1402" s="23">
        <f>'Emissions Factors'!$AB$39/1000</f>
        <v>0.49266147344102867</v>
      </c>
      <c r="H1402" s="23">
        <f>'Emissions Factors'!$AE$39/1000</f>
        <v>0.32422903788805163</v>
      </c>
      <c r="I1402" s="26">
        <f t="shared" si="152"/>
        <v>97069.66182546645</v>
      </c>
      <c r="J1402" s="26">
        <f t="shared" si="153"/>
        <v>63883.223589548252</v>
      </c>
      <c r="K1402" s="23">
        <f t="shared" si="148"/>
        <v>67.528128076582831</v>
      </c>
      <c r="L1402" s="23">
        <f t="shared" si="148"/>
        <v>44.441429210462395</v>
      </c>
      <c r="M1402" s="26">
        <f>K1402*'Social Cost of Carbon'!$C$5</f>
        <v>6752.8128076582834</v>
      </c>
      <c r="N1402" s="26">
        <f>L1402*'Social Cost of Carbon'!$C$5</f>
        <v>4444.1429210462393</v>
      </c>
      <c r="O1402" s="23">
        <f t="shared" si="149"/>
        <v>0.70697386992243871</v>
      </c>
      <c r="P1402" s="23">
        <f t="shared" si="150"/>
        <v>0.46527173325718257</v>
      </c>
      <c r="Q1402" s="27"/>
    </row>
    <row r="1403" spans="1:17" x14ac:dyDescent="0.25">
      <c r="A1403" s="24">
        <f t="shared" si="151"/>
        <v>2019</v>
      </c>
      <c r="B1403" s="32">
        <v>43766</v>
      </c>
      <c r="C1403" s="28">
        <f>'Bitcoin Data'!C1403</f>
        <v>9256.1484380000002</v>
      </c>
      <c r="D1403" s="26">
        <f>'Bitcoin Data'!K1403</f>
        <v>1675.0418760469011</v>
      </c>
      <c r="E1403" s="25">
        <f>'Bitcoin Data'!J1403</f>
        <v>114835.88860991246</v>
      </c>
      <c r="F1403" s="25">
        <f t="shared" si="147"/>
        <v>192.35492229466072</v>
      </c>
      <c r="G1403" s="23">
        <f>'Emissions Factors'!$AB$39/1000</f>
        <v>0.49266147344102867</v>
      </c>
      <c r="H1403" s="23">
        <f>'Emissions Factors'!$AE$39/1000</f>
        <v>0.32422903788805163</v>
      </c>
      <c r="I1403" s="26">
        <f t="shared" si="152"/>
        <v>94765.859441322129</v>
      </c>
      <c r="J1403" s="26">
        <f t="shared" si="153"/>
        <v>62367.051388628781</v>
      </c>
      <c r="K1403" s="23">
        <f t="shared" si="148"/>
        <v>56.575218086469313</v>
      </c>
      <c r="L1403" s="23">
        <f t="shared" si="148"/>
        <v>37.233129679011384</v>
      </c>
      <c r="M1403" s="26">
        <f>K1403*'Social Cost of Carbon'!$C$5</f>
        <v>5657.5218086469313</v>
      </c>
      <c r="N1403" s="26">
        <f>L1403*'Social Cost of Carbon'!$C$5</f>
        <v>3723.3129679011386</v>
      </c>
      <c r="O1403" s="23">
        <f t="shared" si="149"/>
        <v>0.61121770534930686</v>
      </c>
      <c r="P1403" s="23">
        <f t="shared" si="150"/>
        <v>0.40225294493069347</v>
      </c>
      <c r="Q1403" s="27"/>
    </row>
    <row r="1404" spans="1:17" x14ac:dyDescent="0.25">
      <c r="A1404" s="24">
        <f t="shared" si="151"/>
        <v>2019</v>
      </c>
      <c r="B1404" s="32">
        <v>43767</v>
      </c>
      <c r="C1404" s="28">
        <f>'Bitcoin Data'!C1404</f>
        <v>9427.6875</v>
      </c>
      <c r="D1404" s="26">
        <f>'Bitcoin Data'!K1404</f>
        <v>1662.5103906899419</v>
      </c>
      <c r="E1404" s="25">
        <f>'Bitcoin Data'!J1404</f>
        <v>113662.13425753055</v>
      </c>
      <c r="F1404" s="25">
        <f t="shared" si="147"/>
        <v>188.96447923113976</v>
      </c>
      <c r="G1404" s="23">
        <f>'Emissions Factors'!$AB$39/1000</f>
        <v>0.49266147344102867</v>
      </c>
      <c r="H1404" s="23">
        <f>'Emissions Factors'!$AE$39/1000</f>
        <v>0.32422903788805163</v>
      </c>
      <c r="I1404" s="26">
        <f t="shared" si="152"/>
        <v>93095.518766029985</v>
      </c>
      <c r="J1404" s="26">
        <f t="shared" si="153"/>
        <v>61267.771296129162</v>
      </c>
      <c r="K1404" s="23">
        <f t="shared" si="148"/>
        <v>55.996954537767024</v>
      </c>
      <c r="L1404" s="23">
        <f t="shared" si="148"/>
        <v>36.852564434621677</v>
      </c>
      <c r="M1404" s="26">
        <f>K1404*'Social Cost of Carbon'!$C$5</f>
        <v>5599.6954537767024</v>
      </c>
      <c r="N1404" s="26">
        <f>L1404*'Social Cost of Carbon'!$C$5</f>
        <v>3685.2564434621677</v>
      </c>
      <c r="O1404" s="23">
        <f t="shared" si="149"/>
        <v>0.59396277759277682</v>
      </c>
      <c r="P1404" s="23">
        <f t="shared" si="150"/>
        <v>0.39089717849283484</v>
      </c>
      <c r="Q1404" s="27"/>
    </row>
    <row r="1405" spans="1:17" x14ac:dyDescent="0.25">
      <c r="A1405" s="24">
        <f t="shared" si="151"/>
        <v>2019</v>
      </c>
      <c r="B1405" s="32">
        <v>43768</v>
      </c>
      <c r="C1405" s="28">
        <f>'Bitcoin Data'!C1405</f>
        <v>9205.7265630000002</v>
      </c>
      <c r="D1405" s="26">
        <f>'Bitcoin Data'!K1405</f>
        <v>1675.0418760469011</v>
      </c>
      <c r="E1405" s="25">
        <f>'Bitcoin Data'!J1405</f>
        <v>109582.83507372718</v>
      </c>
      <c r="F1405" s="25">
        <f t="shared" si="147"/>
        <v>183.55583764443412</v>
      </c>
      <c r="G1405" s="23">
        <f>'Emissions Factors'!$AB$39/1000</f>
        <v>0.49266147344102867</v>
      </c>
      <c r="H1405" s="23">
        <f>'Emissions Factors'!$AE$39/1000</f>
        <v>0.32422903788805163</v>
      </c>
      <c r="I1405" s="26">
        <f t="shared" si="152"/>
        <v>90430.889432609154</v>
      </c>
      <c r="J1405" s="26">
        <f t="shared" si="153"/>
        <v>59514.132638190284</v>
      </c>
      <c r="K1405" s="23">
        <f t="shared" si="148"/>
        <v>53.987240991267669</v>
      </c>
      <c r="L1405" s="23">
        <f t="shared" si="148"/>
        <v>35.529937184999604</v>
      </c>
      <c r="M1405" s="26">
        <f>K1405*'Social Cost of Carbon'!$C$5</f>
        <v>5398.7240991267672</v>
      </c>
      <c r="N1405" s="26">
        <f>L1405*'Social Cost of Carbon'!$C$5</f>
        <v>3552.9937184999603</v>
      </c>
      <c r="O1405" s="23">
        <f t="shared" si="149"/>
        <v>0.58645279785145044</v>
      </c>
      <c r="P1405" s="23">
        <f t="shared" si="150"/>
        <v>0.38595473091502469</v>
      </c>
      <c r="Q1405" s="27"/>
    </row>
    <row r="1406" spans="1:17" x14ac:dyDescent="0.25">
      <c r="A1406" s="24">
        <f t="shared" si="151"/>
        <v>2019</v>
      </c>
      <c r="B1406" s="32">
        <v>43769</v>
      </c>
      <c r="C1406" s="28">
        <f>'Bitcoin Data'!C1406</f>
        <v>9199.5849610000005</v>
      </c>
      <c r="D1406" s="26">
        <f>'Bitcoin Data'!K1406</f>
        <v>1650.0137501145844</v>
      </c>
      <c r="E1406" s="25">
        <f>'Bitcoin Data'!J1406</f>
        <v>108110.69638701418</v>
      </c>
      <c r="F1406" s="25">
        <f t="shared" si="147"/>
        <v>178.38413557303653</v>
      </c>
      <c r="G1406" s="23">
        <f>'Emissions Factors'!$AB$39/1000</f>
        <v>0.49266147344102867</v>
      </c>
      <c r="H1406" s="23">
        <f>'Emissions Factors'!$AE$39/1000</f>
        <v>0.32422903788805163</v>
      </c>
      <c r="I1406" s="26">
        <f t="shared" si="152"/>
        <v>87882.991069916403</v>
      </c>
      <c r="J1406" s="26">
        <f t="shared" si="153"/>
        <v>57837.316651337402</v>
      </c>
      <c r="K1406" s="23">
        <f t="shared" si="148"/>
        <v>53.261974976762104</v>
      </c>
      <c r="L1406" s="23">
        <f t="shared" si="148"/>
        <v>35.052627074968861</v>
      </c>
      <c r="M1406" s="26">
        <f>K1406*'Social Cost of Carbon'!$C$5</f>
        <v>5326.1974976762103</v>
      </c>
      <c r="N1406" s="26">
        <f>L1406*'Social Cost of Carbon'!$C$5</f>
        <v>3505.2627074968859</v>
      </c>
      <c r="O1406" s="23">
        <f t="shared" si="149"/>
        <v>0.57896062923008751</v>
      </c>
      <c r="P1406" s="23">
        <f t="shared" si="150"/>
        <v>0.38102400514336482</v>
      </c>
      <c r="Q1406" s="27"/>
    </row>
    <row r="1407" spans="1:17" x14ac:dyDescent="0.25">
      <c r="A1407" s="24">
        <f t="shared" si="151"/>
        <v>2019</v>
      </c>
      <c r="B1407" s="32">
        <v>43770</v>
      </c>
      <c r="C1407" s="28">
        <f>'Bitcoin Data'!C1407</f>
        <v>9261.1044920000004</v>
      </c>
      <c r="D1407" s="26">
        <f>'Bitcoin Data'!K1407</f>
        <v>1624.9887153561435</v>
      </c>
      <c r="E1407" s="25">
        <f>'Bitcoin Data'!J1407</f>
        <v>109598.30330743419</v>
      </c>
      <c r="F1407" s="25">
        <f t="shared" si="147"/>
        <v>178.09600609676048</v>
      </c>
      <c r="G1407" s="23">
        <f>'Emissions Factors'!$AB$39/1000</f>
        <v>0.49266147344102867</v>
      </c>
      <c r="H1407" s="23">
        <f>'Emissions Factors'!$AE$39/1000</f>
        <v>0.32422903788805163</v>
      </c>
      <c r="I1407" s="26">
        <f t="shared" si="152"/>
        <v>87741.04077759244</v>
      </c>
      <c r="J1407" s="26">
        <f t="shared" si="153"/>
        <v>57743.896708457229</v>
      </c>
      <c r="K1407" s="23">
        <f t="shared" si="148"/>
        <v>53.994861594077292</v>
      </c>
      <c r="L1407" s="23">
        <f t="shared" si="148"/>
        <v>35.534952435532254</v>
      </c>
      <c r="M1407" s="26">
        <f>K1407*'Social Cost of Carbon'!$C$5</f>
        <v>5399.4861594077292</v>
      </c>
      <c r="N1407" s="26">
        <f>L1407*'Social Cost of Carbon'!$C$5</f>
        <v>3553.4952435532255</v>
      </c>
      <c r="O1407" s="23">
        <f t="shared" si="149"/>
        <v>0.58302831633872132</v>
      </c>
      <c r="P1407" s="23">
        <f t="shared" si="150"/>
        <v>0.38370102039371584</v>
      </c>
      <c r="Q1407" s="27"/>
    </row>
    <row r="1408" spans="1:17" x14ac:dyDescent="0.25">
      <c r="A1408" s="24">
        <f t="shared" si="151"/>
        <v>2019</v>
      </c>
      <c r="B1408" s="32">
        <v>43771</v>
      </c>
      <c r="C1408" s="28">
        <f>'Bitcoin Data'!C1408</f>
        <v>9324.7177730000003</v>
      </c>
      <c r="D1408" s="26">
        <f>'Bitcoin Data'!K1408</f>
        <v>1675.0418760469011</v>
      </c>
      <c r="E1408" s="25">
        <f>'Bitcoin Data'!J1408</f>
        <v>105348.14806761192</v>
      </c>
      <c r="F1408" s="25">
        <f t="shared" si="147"/>
        <v>176.4625595772394</v>
      </c>
      <c r="G1408" s="23">
        <f>'Emissions Factors'!$AB$39/1000</f>
        <v>0.49266147344102867</v>
      </c>
      <c r="H1408" s="23">
        <f>'Emissions Factors'!$AE$39/1000</f>
        <v>0.32422903788805163</v>
      </c>
      <c r="I1408" s="26">
        <f t="shared" si="152"/>
        <v>86936.304608498074</v>
      </c>
      <c r="J1408" s="26">
        <f t="shared" si="153"/>
        <v>57214.28591499132</v>
      </c>
      <c r="K1408" s="23">
        <f t="shared" si="148"/>
        <v>51.900973851273349</v>
      </c>
      <c r="L1408" s="23">
        <f t="shared" si="148"/>
        <v>34.156928691249824</v>
      </c>
      <c r="M1408" s="26">
        <f>K1408*'Social Cost of Carbon'!$C$5</f>
        <v>5190.0973851273347</v>
      </c>
      <c r="N1408" s="26">
        <f>L1408*'Social Cost of Carbon'!$C$5</f>
        <v>3415.6928691249823</v>
      </c>
      <c r="O1408" s="23">
        <f t="shared" si="149"/>
        <v>0.55659565377468234</v>
      </c>
      <c r="P1408" s="23">
        <f t="shared" si="150"/>
        <v>0.36630522791962922</v>
      </c>
      <c r="Q1408" s="27"/>
    </row>
    <row r="1409" spans="1:17" x14ac:dyDescent="0.25">
      <c r="A1409" s="24">
        <f t="shared" si="151"/>
        <v>2019</v>
      </c>
      <c r="B1409" s="32">
        <v>43772</v>
      </c>
      <c r="C1409" s="28">
        <f>'Bitcoin Data'!C1409</f>
        <v>9235.3544920000004</v>
      </c>
      <c r="D1409" s="26">
        <f>'Bitcoin Data'!K1409</f>
        <v>1724.9640632486824</v>
      </c>
      <c r="E1409" s="25">
        <f>'Bitcoin Data'!J1409</f>
        <v>101576.06379191727</v>
      </c>
      <c r="F1409" s="25">
        <f t="shared" si="147"/>
        <v>175.21505972731299</v>
      </c>
      <c r="G1409" s="23">
        <f>'Emissions Factors'!$AB$39/1000</f>
        <v>0.49266147344102867</v>
      </c>
      <c r="H1409" s="23">
        <f>'Emissions Factors'!$AE$39/1000</f>
        <v>0.32422903788805163</v>
      </c>
      <c r="I1409" s="26">
        <f t="shared" si="152"/>
        <v>86321.709494315874</v>
      </c>
      <c r="J1409" s="26">
        <f t="shared" si="153"/>
        <v>56809.810238884187</v>
      </c>
      <c r="K1409" s="23">
        <f t="shared" si="148"/>
        <v>50.042613254065884</v>
      </c>
      <c r="L1409" s="23">
        <f t="shared" si="148"/>
        <v>32.933909435708692</v>
      </c>
      <c r="M1409" s="26">
        <f>K1409*'Social Cost of Carbon'!$C$5</f>
        <v>5004.2613254065882</v>
      </c>
      <c r="N1409" s="26">
        <f>L1409*'Social Cost of Carbon'!$C$5</f>
        <v>3293.3909435708692</v>
      </c>
      <c r="O1409" s="23">
        <f t="shared" si="149"/>
        <v>0.54185914896298359</v>
      </c>
      <c r="P1409" s="23">
        <f t="shared" si="150"/>
        <v>0.35660687918625367</v>
      </c>
      <c r="Q1409" s="27"/>
    </row>
    <row r="1410" spans="1:17" x14ac:dyDescent="0.25">
      <c r="A1410" s="24">
        <f t="shared" si="151"/>
        <v>2019</v>
      </c>
      <c r="B1410" s="32">
        <v>43773</v>
      </c>
      <c r="C1410" s="28">
        <f>'Bitcoin Data'!C1410</f>
        <v>9412.6123050000006</v>
      </c>
      <c r="D1410" s="26">
        <f>'Bitcoin Data'!K1410</f>
        <v>1650.0137501145844</v>
      </c>
      <c r="E1410" s="25">
        <f>'Bitcoin Data'!J1410</f>
        <v>108809.63156981666</v>
      </c>
      <c r="F1410" s="25">
        <f t="shared" si="147"/>
        <v>179.53738823509946</v>
      </c>
      <c r="G1410" s="23">
        <f>'Emissions Factors'!$AB$39/1000</f>
        <v>0.49266147344102867</v>
      </c>
      <c r="H1410" s="23">
        <f>'Emissions Factors'!$AE$39/1000</f>
        <v>0.32422903788805163</v>
      </c>
      <c r="I1410" s="26">
        <f t="shared" si="152"/>
        <v>88451.154225658101</v>
      </c>
      <c r="J1410" s="26">
        <f t="shared" si="153"/>
        <v>58211.234652399893</v>
      </c>
      <c r="K1410" s="23">
        <f t="shared" si="148"/>
        <v>53.606313413761342</v>
      </c>
      <c r="L1410" s="23">
        <f t="shared" si="148"/>
        <v>35.279242156835025</v>
      </c>
      <c r="M1410" s="26">
        <f>K1410*'Social Cost of Carbon'!$C$5</f>
        <v>5360.6313413761345</v>
      </c>
      <c r="N1410" s="26">
        <f>L1410*'Social Cost of Carbon'!$C$5</f>
        <v>3527.9242156835026</v>
      </c>
      <c r="O1410" s="23">
        <f t="shared" si="149"/>
        <v>0.56951579090626681</v>
      </c>
      <c r="P1410" s="23">
        <f t="shared" si="150"/>
        <v>0.37480819366260965</v>
      </c>
      <c r="Q1410" s="27"/>
    </row>
    <row r="1411" spans="1:17" x14ac:dyDescent="0.25">
      <c r="A1411" s="24">
        <f t="shared" si="151"/>
        <v>2019</v>
      </c>
      <c r="B1411" s="32">
        <v>43774</v>
      </c>
      <c r="C1411" s="28">
        <f>'Bitcoin Data'!C1411</f>
        <v>9342.5273440000001</v>
      </c>
      <c r="D1411" s="26">
        <f>'Bitcoin Data'!K1411</f>
        <v>1800</v>
      </c>
      <c r="E1411" s="25">
        <f>'Bitcoin Data'!J1411</f>
        <v>99476.187087774713</v>
      </c>
      <c r="F1411" s="25">
        <f t="shared" si="147"/>
        <v>179.05713675799447</v>
      </c>
      <c r="G1411" s="23">
        <f>'Emissions Factors'!$AB$39/1000</f>
        <v>0.49266147344102867</v>
      </c>
      <c r="H1411" s="23">
        <f>'Emissions Factors'!$AE$39/1000</f>
        <v>0.32422903788805163</v>
      </c>
      <c r="I1411" s="26">
        <f t="shared" si="152"/>
        <v>88214.552825325329</v>
      </c>
      <c r="J1411" s="26">
        <f t="shared" si="153"/>
        <v>58055.523178033829</v>
      </c>
      <c r="K1411" s="23">
        <f t="shared" si="148"/>
        <v>49.008084902958522</v>
      </c>
      <c r="L1411" s="23">
        <f t="shared" si="148"/>
        <v>32.253068432241022</v>
      </c>
      <c r="M1411" s="26">
        <f>K1411*'Social Cost of Carbon'!$C$5</f>
        <v>4900.8084902958526</v>
      </c>
      <c r="N1411" s="26">
        <f>L1411*'Social Cost of Carbon'!$C$5</f>
        <v>3225.3068432241021</v>
      </c>
      <c r="O1411" s="23">
        <f t="shared" si="149"/>
        <v>0.52456988455519715</v>
      </c>
      <c r="P1411" s="23">
        <f t="shared" si="150"/>
        <v>0.34522851520423681</v>
      </c>
      <c r="Q1411" s="27"/>
    </row>
    <row r="1412" spans="1:17" x14ac:dyDescent="0.25">
      <c r="A1412" s="24">
        <f t="shared" si="151"/>
        <v>2019</v>
      </c>
      <c r="B1412" s="32">
        <v>43775</v>
      </c>
      <c r="C1412" s="28">
        <f>'Bitcoin Data'!C1412</f>
        <v>9360.8798829999996</v>
      </c>
      <c r="D1412" s="26">
        <f>'Bitcoin Data'!K1412</f>
        <v>1650.0137501145844</v>
      </c>
      <c r="E1412" s="25">
        <f>'Bitcoin Data'!J1412</f>
        <v>109739.03132176469</v>
      </c>
      <c r="F1412" s="25">
        <f t="shared" si="147"/>
        <v>181.0709106051668</v>
      </c>
      <c r="G1412" s="23">
        <f>'Emissions Factors'!$AB$39/1000</f>
        <v>0.49266147344102867</v>
      </c>
      <c r="H1412" s="23">
        <f>'Emissions Factors'!$AE$39/1000</f>
        <v>0.32422903788805163</v>
      </c>
      <c r="I1412" s="26">
        <f t="shared" si="152"/>
        <v>89206.66161605026</v>
      </c>
      <c r="J1412" s="26">
        <f t="shared" si="153"/>
        <v>58708.447135026639</v>
      </c>
      <c r="K1412" s="23">
        <f t="shared" si="148"/>
        <v>54.064192864971787</v>
      </c>
      <c r="L1412" s="23">
        <f t="shared" si="148"/>
        <v>35.580580544222535</v>
      </c>
      <c r="M1412" s="26">
        <f>K1412*'Social Cost of Carbon'!$C$5</f>
        <v>5406.4192864971783</v>
      </c>
      <c r="N1412" s="26">
        <f>L1412*'Social Cost of Carbon'!$C$5</f>
        <v>3558.0580544222535</v>
      </c>
      <c r="O1412" s="23">
        <f t="shared" si="149"/>
        <v>0.5775546053438424</v>
      </c>
      <c r="P1412" s="23">
        <f t="shared" si="150"/>
        <v>0.38009867650197404</v>
      </c>
      <c r="Q1412" s="27"/>
    </row>
    <row r="1413" spans="1:17" x14ac:dyDescent="0.25">
      <c r="A1413" s="24">
        <f t="shared" si="151"/>
        <v>2019</v>
      </c>
      <c r="B1413" s="32">
        <v>43776</v>
      </c>
      <c r="C1413" s="28">
        <f>'Bitcoin Data'!C1413</f>
        <v>9267.5615230000003</v>
      </c>
      <c r="D1413" s="26">
        <f>'Bitcoin Data'!K1413</f>
        <v>1687.4472672728978</v>
      </c>
      <c r="E1413" s="25">
        <f>'Bitcoin Data'!J1413</f>
        <v>107019.78735249308</v>
      </c>
      <c r="F1413" s="25">
        <f t="shared" si="147"/>
        <v>180.59024771209107</v>
      </c>
      <c r="G1413" s="23">
        <f>'Emissions Factors'!$AB$39/1000</f>
        <v>0.49266147344102867</v>
      </c>
      <c r="H1413" s="23">
        <f>'Emissions Factors'!$AE$39/1000</f>
        <v>0.32422903788805163</v>
      </c>
      <c r="I1413" s="26">
        <f t="shared" si="152"/>
        <v>88969.857526919135</v>
      </c>
      <c r="J1413" s="26">
        <f t="shared" si="153"/>
        <v>58552.602267656206</v>
      </c>
      <c r="K1413" s="23">
        <f t="shared" si="148"/>
        <v>52.724526124424806</v>
      </c>
      <c r="L1413" s="23">
        <f t="shared" si="148"/>
        <v>34.698922688282707</v>
      </c>
      <c r="M1413" s="26">
        <f>K1413*'Social Cost of Carbon'!$C$5</f>
        <v>5272.4526124424801</v>
      </c>
      <c r="N1413" s="26">
        <f>L1413*'Social Cost of Carbon'!$C$5</f>
        <v>3469.8922688282705</v>
      </c>
      <c r="O1413" s="23">
        <f t="shared" si="149"/>
        <v>0.56891476785532424</v>
      </c>
      <c r="P1413" s="23">
        <f t="shared" si="150"/>
        <v>0.37441264999609436</v>
      </c>
      <c r="Q1413" s="27"/>
    </row>
    <row r="1414" spans="1:17" x14ac:dyDescent="0.25">
      <c r="A1414" s="24">
        <f t="shared" si="151"/>
        <v>2019</v>
      </c>
      <c r="B1414" s="32">
        <v>43777</v>
      </c>
      <c r="C1414" s="28">
        <f>'Bitcoin Data'!C1414</f>
        <v>8804.8808590000008</v>
      </c>
      <c r="D1414" s="26">
        <f>'Bitcoin Data'!K1414</f>
        <v>1600</v>
      </c>
      <c r="E1414" s="25">
        <f>'Bitcoin Data'!J1414</f>
        <v>113142.05932572515</v>
      </c>
      <c r="F1414" s="25">
        <f t="shared" si="147"/>
        <v>181.02729492116023</v>
      </c>
      <c r="G1414" s="23">
        <f>'Emissions Factors'!$AB$39/1000</f>
        <v>0.49266147344102867</v>
      </c>
      <c r="H1414" s="23">
        <f>'Emissions Factors'!$AE$39/1000</f>
        <v>0.32422903788805163</v>
      </c>
      <c r="I1414" s="26">
        <f t="shared" si="152"/>
        <v>89185.173848902457</v>
      </c>
      <c r="J1414" s="26">
        <f t="shared" si="153"/>
        <v>58694.30566376436</v>
      </c>
      <c r="K1414" s="23">
        <f t="shared" si="148"/>
        <v>55.740733655564028</v>
      </c>
      <c r="L1414" s="23">
        <f t="shared" si="148"/>
        <v>36.683941039852726</v>
      </c>
      <c r="M1414" s="26">
        <f>K1414*'Social Cost of Carbon'!$C$5</f>
        <v>5574.0733655564027</v>
      </c>
      <c r="N1414" s="26">
        <f>L1414*'Social Cost of Carbon'!$C$5</f>
        <v>3668.3941039852725</v>
      </c>
      <c r="O1414" s="23">
        <f t="shared" si="149"/>
        <v>0.63306630206799508</v>
      </c>
      <c r="P1414" s="23">
        <f t="shared" si="150"/>
        <v>0.41663188437531046</v>
      </c>
      <c r="Q1414" s="27"/>
    </row>
    <row r="1415" spans="1:17" x14ac:dyDescent="0.25">
      <c r="A1415" s="24">
        <f t="shared" si="151"/>
        <v>2019</v>
      </c>
      <c r="B1415" s="32">
        <v>43778</v>
      </c>
      <c r="C1415" s="28">
        <f>'Bitcoin Data'!C1415</f>
        <v>8813.5820309999999</v>
      </c>
      <c r="D1415" s="26">
        <f>'Bitcoin Data'!K1415</f>
        <v>1800</v>
      </c>
      <c r="E1415" s="25">
        <f>'Bitcoin Data'!J1415</f>
        <v>99337.663131179899</v>
      </c>
      <c r="F1415" s="25">
        <f t="shared" ref="F1415:F1478" si="154">E1415*D1415/1000000</f>
        <v>178.80779363612382</v>
      </c>
      <c r="G1415" s="23">
        <f>'Emissions Factors'!$AB$39/1000</f>
        <v>0.49266147344102867</v>
      </c>
      <c r="H1415" s="23">
        <f>'Emissions Factors'!$AE$39/1000</f>
        <v>0.32422903788805163</v>
      </c>
      <c r="I1415" s="26">
        <f t="shared" si="152"/>
        <v>88091.711075512154</v>
      </c>
      <c r="J1415" s="26">
        <f t="shared" si="153"/>
        <v>57974.678897525708</v>
      </c>
      <c r="K1415" s="23">
        <f t="shared" ref="K1415:L1478" si="155">$E1415*G1415/1000</f>
        <v>48.939839486395641</v>
      </c>
      <c r="L1415" s="23">
        <f t="shared" si="155"/>
        <v>32.208154943069836</v>
      </c>
      <c r="M1415" s="26">
        <f>K1415*'Social Cost of Carbon'!$C$5</f>
        <v>4893.983948639564</v>
      </c>
      <c r="N1415" s="26">
        <f>L1415*'Social Cost of Carbon'!$C$5</f>
        <v>3220.8154943069835</v>
      </c>
      <c r="O1415" s="23">
        <f t="shared" ref="O1415:O1478" si="156">M1415/$C1415</f>
        <v>0.5552775172938722</v>
      </c>
      <c r="P1415" s="23">
        <f t="shared" ref="P1415:P1478" si="157">N1415/$C1415</f>
        <v>0.36543773950005953</v>
      </c>
      <c r="Q1415" s="27"/>
    </row>
    <row r="1416" spans="1:17" x14ac:dyDescent="0.25">
      <c r="A1416" s="24">
        <f t="shared" ref="A1416:A1479" si="158">YEAR(B1416)</f>
        <v>2019</v>
      </c>
      <c r="B1416" s="32">
        <v>43779</v>
      </c>
      <c r="C1416" s="28">
        <f>'Bitcoin Data'!C1416</f>
        <v>9055.5263670000004</v>
      </c>
      <c r="D1416" s="26">
        <f>'Bitcoin Data'!K1416</f>
        <v>2074.9279538904898</v>
      </c>
      <c r="E1416" s="25">
        <f>'Bitcoin Data'!J1416</f>
        <v>86109.081313847521</v>
      </c>
      <c r="F1416" s="25">
        <f t="shared" si="154"/>
        <v>178.67013990193144</v>
      </c>
      <c r="G1416" s="23">
        <f>'Emissions Factors'!$AB$39/1000</f>
        <v>0.49266147344102867</v>
      </c>
      <c r="H1416" s="23">
        <f>'Emissions Factors'!$AE$39/1000</f>
        <v>0.32422903788805163</v>
      </c>
      <c r="I1416" s="26">
        <f t="shared" ref="I1416:I1479" si="159">F1416*G1416*1000</f>
        <v>88023.894384000276</v>
      </c>
      <c r="J1416" s="26">
        <f t="shared" ref="J1416:J1479" si="160">$F1416*H1416*1000</f>
        <v>57930.047559726816</v>
      </c>
      <c r="K1416" s="23">
        <f t="shared" si="155"/>
        <v>42.422626876733467</v>
      </c>
      <c r="L1416" s="23">
        <f t="shared" si="155"/>
        <v>27.919064587812787</v>
      </c>
      <c r="M1416" s="26">
        <f>K1416*'Social Cost of Carbon'!$C$5</f>
        <v>4242.2626876733466</v>
      </c>
      <c r="N1416" s="26">
        <f>L1416*'Social Cost of Carbon'!$C$5</f>
        <v>2791.9064587812786</v>
      </c>
      <c r="O1416" s="23">
        <f t="shared" si="156"/>
        <v>0.46847223626148671</v>
      </c>
      <c r="P1416" s="23">
        <f t="shared" si="157"/>
        <v>0.30830968246699586</v>
      </c>
      <c r="Q1416" s="27"/>
    </row>
    <row r="1417" spans="1:17" x14ac:dyDescent="0.25">
      <c r="A1417" s="24">
        <f t="shared" si="158"/>
        <v>2019</v>
      </c>
      <c r="B1417" s="32">
        <v>43780</v>
      </c>
      <c r="C1417" s="28">
        <f>'Bitcoin Data'!C1417</f>
        <v>8757.7880860000005</v>
      </c>
      <c r="D1417" s="26">
        <f>'Bitcoin Data'!K1417</f>
        <v>1887.5838926174499</v>
      </c>
      <c r="E1417" s="25">
        <f>'Bitcoin Data'!J1417</f>
        <v>96248.611051171218</v>
      </c>
      <c r="F1417" s="25">
        <f t="shared" si="154"/>
        <v>181.67732790699267</v>
      </c>
      <c r="G1417" s="23">
        <f>'Emissions Factors'!$AB$39/1000</f>
        <v>0.49266147344102867</v>
      </c>
      <c r="H1417" s="23">
        <f>'Emissions Factors'!$AE$39/1000</f>
        <v>0.32422903788805163</v>
      </c>
      <c r="I1417" s="26">
        <f t="shared" si="159"/>
        <v>89505.420057487921</v>
      </c>
      <c r="J1417" s="26">
        <f t="shared" si="160"/>
        <v>58905.065233356305</v>
      </c>
      <c r="K1417" s="23">
        <f t="shared" si="155"/>
        <v>47.417982537122484</v>
      </c>
      <c r="L1417" s="23">
        <f t="shared" si="155"/>
        <v>31.206594559182538</v>
      </c>
      <c r="M1417" s="26">
        <f>K1417*'Social Cost of Carbon'!$C$5</f>
        <v>4741.798253712248</v>
      </c>
      <c r="N1417" s="26">
        <f>L1417*'Social Cost of Carbon'!$C$5</f>
        <v>3120.6594559182536</v>
      </c>
      <c r="O1417" s="23">
        <f t="shared" si="156"/>
        <v>0.54143788444623109</v>
      </c>
      <c r="P1417" s="23">
        <f t="shared" si="157"/>
        <v>0.35632963772060988</v>
      </c>
      <c r="Q1417" s="27"/>
    </row>
    <row r="1418" spans="1:17" x14ac:dyDescent="0.25">
      <c r="A1418" s="24">
        <f t="shared" si="158"/>
        <v>2019</v>
      </c>
      <c r="B1418" s="32">
        <v>43781</v>
      </c>
      <c r="C1418" s="28">
        <f>'Bitcoin Data'!C1418</f>
        <v>8815.6621090000008</v>
      </c>
      <c r="D1418" s="26">
        <f>'Bitcoin Data'!K1418</f>
        <v>1687.4472672728978</v>
      </c>
      <c r="E1418" s="25">
        <f>'Bitcoin Data'!J1418</f>
        <v>108545.00428022888</v>
      </c>
      <c r="F1418" s="25">
        <f t="shared" si="154"/>
        <v>183.16397084879719</v>
      </c>
      <c r="G1418" s="23">
        <f>'Emissions Factors'!$AB$39/1000</f>
        <v>0.49266147344102867</v>
      </c>
      <c r="H1418" s="23">
        <f>'Emissions Factors'!$AE$39/1000</f>
        <v>0.32422903788805163</v>
      </c>
      <c r="I1418" s="26">
        <f t="shared" si="159"/>
        <v>90237.83175967804</v>
      </c>
      <c r="J1418" s="26">
        <f t="shared" si="160"/>
        <v>59387.078044060654</v>
      </c>
      <c r="K1418" s="23">
        <f t="shared" si="155"/>
        <v>53.475941743360323</v>
      </c>
      <c r="L1418" s="23">
        <f t="shared" si="155"/>
        <v>35.193442305333051</v>
      </c>
      <c r="M1418" s="26">
        <f>K1418*'Social Cost of Carbon'!$C$5</f>
        <v>5347.5941743360327</v>
      </c>
      <c r="N1418" s="26">
        <f>L1418*'Social Cost of Carbon'!$C$5</f>
        <v>3519.3442305333051</v>
      </c>
      <c r="O1418" s="23">
        <f t="shared" si="156"/>
        <v>0.60660153579123888</v>
      </c>
      <c r="P1418" s="23">
        <f t="shared" si="157"/>
        <v>0.39921496389254418</v>
      </c>
      <c r="Q1418" s="27"/>
    </row>
    <row r="1419" spans="1:17" x14ac:dyDescent="0.25">
      <c r="A1419" s="24">
        <f t="shared" si="158"/>
        <v>2019</v>
      </c>
      <c r="B1419" s="32">
        <v>43782</v>
      </c>
      <c r="C1419" s="28">
        <f>'Bitcoin Data'!C1419</f>
        <v>8808.2626949999994</v>
      </c>
      <c r="D1419" s="26">
        <f>'Bitcoin Data'!K1419</f>
        <v>1687.4472672728978</v>
      </c>
      <c r="E1419" s="25">
        <f>'Bitcoin Data'!J1419</f>
        <v>106382.77193246086</v>
      </c>
      <c r="F1419" s="25">
        <f t="shared" si="154"/>
        <v>179.51531778234701</v>
      </c>
      <c r="G1419" s="23">
        <f>'Emissions Factors'!$AB$39/1000</f>
        <v>0.49266147344102867</v>
      </c>
      <c r="H1419" s="23">
        <f>'Emissions Factors'!$AE$39/1000</f>
        <v>0.32422903788805163</v>
      </c>
      <c r="I1419" s="26">
        <f t="shared" si="159"/>
        <v>88440.280963885569</v>
      </c>
      <c r="J1419" s="26">
        <f t="shared" si="160"/>
        <v>58204.078770738219</v>
      </c>
      <c r="K1419" s="23">
        <f t="shared" si="155"/>
        <v>52.410693168987073</v>
      </c>
      <c r="L1419" s="23">
        <f t="shared" si="155"/>
        <v>34.49238379152581</v>
      </c>
      <c r="M1419" s="26">
        <f>K1419*'Social Cost of Carbon'!$C$5</f>
        <v>5241.0693168987073</v>
      </c>
      <c r="N1419" s="26">
        <f>L1419*'Social Cost of Carbon'!$C$5</f>
        <v>3449.2383791525808</v>
      </c>
      <c r="O1419" s="23">
        <f t="shared" si="156"/>
        <v>0.59501737157246626</v>
      </c>
      <c r="P1419" s="23">
        <f t="shared" si="157"/>
        <v>0.39159122503357413</v>
      </c>
      <c r="Q1419" s="27"/>
    </row>
    <row r="1420" spans="1:17" x14ac:dyDescent="0.25">
      <c r="A1420" s="24">
        <f t="shared" si="158"/>
        <v>2019</v>
      </c>
      <c r="B1420" s="32">
        <v>43783</v>
      </c>
      <c r="C1420" s="28">
        <f>'Bitcoin Data'!C1420</f>
        <v>8708.0947269999997</v>
      </c>
      <c r="D1420" s="26">
        <f>'Bitcoin Data'!K1420</f>
        <v>2112.4281187654033</v>
      </c>
      <c r="E1420" s="25">
        <f>'Bitcoin Data'!J1420</f>
        <v>84340.104888184724</v>
      </c>
      <c r="F1420" s="25">
        <f t="shared" si="154"/>
        <v>178.16240910542484</v>
      </c>
      <c r="G1420" s="23">
        <f>'Emissions Factors'!$AB$39/1000</f>
        <v>0.49266147344102867</v>
      </c>
      <c r="H1420" s="23">
        <f>'Emissions Factors'!$AE$39/1000</f>
        <v>0.32422903788805163</v>
      </c>
      <c r="I1420" s="26">
        <f t="shared" si="159"/>
        <v>87773.754981681952</v>
      </c>
      <c r="J1420" s="26">
        <f t="shared" si="160"/>
        <v>57765.426492069346</v>
      </c>
      <c r="K1420" s="23">
        <f t="shared" si="155"/>
        <v>41.551120344383989</v>
      </c>
      <c r="L1420" s="23">
        <f t="shared" si="155"/>
        <v>27.345511063273495</v>
      </c>
      <c r="M1420" s="26">
        <f>K1420*'Social Cost of Carbon'!$C$5</f>
        <v>4155.112034438399</v>
      </c>
      <c r="N1420" s="26">
        <f>L1420*'Social Cost of Carbon'!$C$5</f>
        <v>2734.5511063273493</v>
      </c>
      <c r="O1420" s="23">
        <f t="shared" si="156"/>
        <v>0.4771551257423981</v>
      </c>
      <c r="P1420" s="23">
        <f t="shared" si="157"/>
        <v>0.3140240422337966</v>
      </c>
      <c r="Q1420" s="27"/>
    </row>
    <row r="1421" spans="1:17" x14ac:dyDescent="0.25">
      <c r="A1421" s="24">
        <f t="shared" si="158"/>
        <v>2019</v>
      </c>
      <c r="B1421" s="32">
        <v>43784</v>
      </c>
      <c r="C1421" s="28">
        <f>'Bitcoin Data'!C1421</f>
        <v>8491.9921880000002</v>
      </c>
      <c r="D1421" s="26">
        <f>'Bitcoin Data'!K1421</f>
        <v>1974.9835418038181</v>
      </c>
      <c r="E1421" s="25">
        <f>'Bitcoin Data'!J1421</f>
        <v>92308.887036730492</v>
      </c>
      <c r="F1421" s="25">
        <f t="shared" si="154"/>
        <v>182.30853265977055</v>
      </c>
      <c r="G1421" s="23">
        <f>'Emissions Factors'!$AB$39/1000</f>
        <v>0.49266147344102867</v>
      </c>
      <c r="H1421" s="23">
        <f>'Emissions Factors'!$AE$39/1000</f>
        <v>0.32422903788805163</v>
      </c>
      <c r="I1421" s="26">
        <f t="shared" si="159"/>
        <v>89816.390321034458</v>
      </c>
      <c r="J1421" s="26">
        <f t="shared" si="160"/>
        <v>59109.720143059843</v>
      </c>
      <c r="K1421" s="23">
        <f t="shared" si="155"/>
        <v>45.477032299217115</v>
      </c>
      <c r="L1421" s="23">
        <f t="shared" si="155"/>
        <v>29.929221632435969</v>
      </c>
      <c r="M1421" s="26">
        <f>K1421*'Social Cost of Carbon'!$C$5</f>
        <v>4547.7032299217117</v>
      </c>
      <c r="N1421" s="26">
        <f>L1421*'Social Cost of Carbon'!$C$5</f>
        <v>2992.922163243597</v>
      </c>
      <c r="O1421" s="23">
        <f t="shared" si="156"/>
        <v>0.53552842834076708</v>
      </c>
      <c r="P1421" s="23">
        <f t="shared" si="157"/>
        <v>0.35244052243393292</v>
      </c>
      <c r="Q1421" s="27"/>
    </row>
    <row r="1422" spans="1:17" x14ac:dyDescent="0.25">
      <c r="A1422" s="24">
        <f t="shared" si="158"/>
        <v>2019</v>
      </c>
      <c r="B1422" s="32">
        <v>43785</v>
      </c>
      <c r="C1422" s="28">
        <f>'Bitcoin Data'!C1422</f>
        <v>8550.7607420000004</v>
      </c>
      <c r="D1422" s="26">
        <f>'Bitcoin Data'!K1422</f>
        <v>1849.9486125385406</v>
      </c>
      <c r="E1422" s="25">
        <f>'Bitcoin Data'!J1422</f>
        <v>101369.33170686084</v>
      </c>
      <c r="F1422" s="25">
        <f t="shared" si="154"/>
        <v>187.52805454506631</v>
      </c>
      <c r="G1422" s="23">
        <f>'Emissions Factors'!$AB$39/1000</f>
        <v>0.49266147344102867</v>
      </c>
      <c r="H1422" s="23">
        <f>'Emissions Factors'!$AE$39/1000</f>
        <v>0.32422903788805163</v>
      </c>
      <c r="I1422" s="26">
        <f t="shared" si="159"/>
        <v>92387.847663701963</v>
      </c>
      <c r="J1422" s="26">
        <f t="shared" si="160"/>
        <v>60802.040702164915</v>
      </c>
      <c r="K1422" s="23">
        <f t="shared" si="155"/>
        <v>49.940764320434447</v>
      </c>
      <c r="L1422" s="23">
        <f t="shared" si="155"/>
        <v>32.866880890670259</v>
      </c>
      <c r="M1422" s="26">
        <f>K1422*'Social Cost of Carbon'!$C$5</f>
        <v>4994.0764320434446</v>
      </c>
      <c r="N1422" s="26">
        <f>L1422*'Social Cost of Carbon'!$C$5</f>
        <v>3286.6880890670259</v>
      </c>
      <c r="O1422" s="23">
        <f t="shared" si="156"/>
        <v>0.58405054038213489</v>
      </c>
      <c r="P1422" s="23">
        <f t="shared" si="157"/>
        <v>0.38437376371944637</v>
      </c>
      <c r="Q1422" s="27"/>
    </row>
    <row r="1423" spans="1:17" x14ac:dyDescent="0.25">
      <c r="A1423" s="24">
        <f t="shared" si="158"/>
        <v>2019</v>
      </c>
      <c r="B1423" s="32">
        <v>43786</v>
      </c>
      <c r="C1423" s="28">
        <f>'Bitcoin Data'!C1423</f>
        <v>8577.9755860000005</v>
      </c>
      <c r="D1423" s="26">
        <f>'Bitcoin Data'!K1423</f>
        <v>1924.9278152069294</v>
      </c>
      <c r="E1423" s="25">
        <f>'Bitcoin Data'!J1423</f>
        <v>97736.627385931191</v>
      </c>
      <c r="F1423" s="25">
        <f t="shared" si="154"/>
        <v>188.13595261969425</v>
      </c>
      <c r="G1423" s="23">
        <f>'Emissions Factors'!$AB$39/1000</f>
        <v>0.49266147344102867</v>
      </c>
      <c r="H1423" s="23">
        <f>'Emissions Factors'!$AE$39/1000</f>
        <v>0.32422903788805163</v>
      </c>
      <c r="I1423" s="26">
        <f t="shared" si="159"/>
        <v>92687.335624850137</v>
      </c>
      <c r="J1423" s="26">
        <f t="shared" si="160"/>
        <v>60999.13891003553</v>
      </c>
      <c r="K1423" s="23">
        <f t="shared" si="155"/>
        <v>48.151070857109652</v>
      </c>
      <c r="L1423" s="23">
        <f t="shared" si="155"/>
        <v>31.689052663763469</v>
      </c>
      <c r="M1423" s="26">
        <f>K1423*'Social Cost of Carbon'!$C$5</f>
        <v>4815.1070857109653</v>
      </c>
      <c r="N1423" s="26">
        <f>L1423*'Social Cost of Carbon'!$C$5</f>
        <v>3168.9052663763468</v>
      </c>
      <c r="O1423" s="23">
        <f t="shared" si="156"/>
        <v>0.56133373631531869</v>
      </c>
      <c r="P1423" s="23">
        <f t="shared" si="157"/>
        <v>0.36942344200049659</v>
      </c>
      <c r="Q1423" s="27"/>
    </row>
    <row r="1424" spans="1:17" x14ac:dyDescent="0.25">
      <c r="A1424" s="24">
        <f t="shared" si="158"/>
        <v>2019</v>
      </c>
      <c r="B1424" s="32">
        <v>43787</v>
      </c>
      <c r="C1424" s="28">
        <f>'Bitcoin Data'!C1424</f>
        <v>8309.2861329999996</v>
      </c>
      <c r="D1424" s="26">
        <f>'Bitcoin Data'!K1424</f>
        <v>1749.9513902391602</v>
      </c>
      <c r="E1424" s="25">
        <f>'Bitcoin Data'!J1424</f>
        <v>106237.36577614208</v>
      </c>
      <c r="F1424" s="25">
        <f t="shared" si="154"/>
        <v>185.91022593530602</v>
      </c>
      <c r="G1424" s="23">
        <f>'Emissions Factors'!$AB$39/1000</f>
        <v>0.49266147344102867</v>
      </c>
      <c r="H1424" s="23">
        <f>'Emissions Factors'!$AE$39/1000</f>
        <v>0.32422903788805163</v>
      </c>
      <c r="I1424" s="26">
        <f t="shared" si="159"/>
        <v>91590.805837042411</v>
      </c>
      <c r="J1424" s="26">
        <f t="shared" si="160"/>
        <v>60277.493688554569</v>
      </c>
      <c r="K1424" s="23">
        <f t="shared" si="155"/>
        <v>52.33905715776767</v>
      </c>
      <c r="L1424" s="23">
        <f t="shared" si="155"/>
        <v>34.445238893359573</v>
      </c>
      <c r="M1424" s="26">
        <f>K1424*'Social Cost of Carbon'!$C$5</f>
        <v>5233.9057157767666</v>
      </c>
      <c r="N1424" s="26">
        <f>L1424*'Social Cost of Carbon'!$C$5</f>
        <v>3444.5238893359574</v>
      </c>
      <c r="O1424" s="23">
        <f t="shared" si="156"/>
        <v>0.6298863262140556</v>
      </c>
      <c r="P1424" s="23">
        <f t="shared" si="157"/>
        <v>0.41453908725758853</v>
      </c>
      <c r="Q1424" s="27"/>
    </row>
    <row r="1425" spans="1:17" x14ac:dyDescent="0.25">
      <c r="A1425" s="24">
        <f t="shared" si="158"/>
        <v>2019</v>
      </c>
      <c r="B1425" s="32">
        <v>43788</v>
      </c>
      <c r="C1425" s="28">
        <f>'Bitcoin Data'!C1425</f>
        <v>8206.1455079999996</v>
      </c>
      <c r="D1425" s="26">
        <f>'Bitcoin Data'!K1425</f>
        <v>1837.4846876276031</v>
      </c>
      <c r="E1425" s="25">
        <f>'Bitcoin Data'!J1425</f>
        <v>100062.76468485159</v>
      </c>
      <c r="F1425" s="25">
        <f t="shared" si="154"/>
        <v>183.86379791009887</v>
      </c>
      <c r="G1425" s="23">
        <f>'Emissions Factors'!$AB$39/1000</f>
        <v>0.49266147344102867</v>
      </c>
      <c r="H1425" s="23">
        <f>'Emissions Factors'!$AE$39/1000</f>
        <v>0.32422903788805163</v>
      </c>
      <c r="I1425" s="26">
        <f t="shared" si="159"/>
        <v>90582.609590852837</v>
      </c>
      <c r="J1425" s="26">
        <f t="shared" si="160"/>
        <v>59613.982298834511</v>
      </c>
      <c r="K1425" s="23">
        <f t="shared" si="155"/>
        <v>49.29706908622191</v>
      </c>
      <c r="L1425" s="23">
        <f t="shared" si="155"/>
        <v>32.443253922187942</v>
      </c>
      <c r="M1425" s="26">
        <f>K1425*'Social Cost of Carbon'!$C$5</f>
        <v>4929.7069086221909</v>
      </c>
      <c r="N1425" s="26">
        <f>L1425*'Social Cost of Carbon'!$C$5</f>
        <v>3244.3253922187941</v>
      </c>
      <c r="O1425" s="23">
        <f t="shared" si="156"/>
        <v>0.60073354826773695</v>
      </c>
      <c r="P1425" s="23">
        <f t="shared" si="157"/>
        <v>0.39535313979699349</v>
      </c>
      <c r="Q1425" s="27"/>
    </row>
    <row r="1426" spans="1:17" x14ac:dyDescent="0.25">
      <c r="A1426" s="24">
        <f t="shared" si="158"/>
        <v>2019</v>
      </c>
      <c r="B1426" s="32">
        <v>43789</v>
      </c>
      <c r="C1426" s="28">
        <f>'Bitcoin Data'!C1426</f>
        <v>8027.2680659999996</v>
      </c>
      <c r="D1426" s="26">
        <f>'Bitcoin Data'!K1426</f>
        <v>1774.9728823587418</v>
      </c>
      <c r="E1426" s="25">
        <f>'Bitcoin Data'!J1426</f>
        <v>104726.92992204236</v>
      </c>
      <c r="F1426" s="25">
        <f t="shared" si="154"/>
        <v>185.88746066430946</v>
      </c>
      <c r="G1426" s="23">
        <f>'Emissions Factors'!$AB$39/1000</f>
        <v>0.49266147344102867</v>
      </c>
      <c r="H1426" s="23">
        <f>'Emissions Factors'!$AE$39/1000</f>
        <v>0.32422903788805163</v>
      </c>
      <c r="I1426" s="26">
        <f t="shared" si="159"/>
        <v>91579.590265089966</v>
      </c>
      <c r="J1426" s="26">
        <f t="shared" si="160"/>
        <v>60270.1125266421</v>
      </c>
      <c r="K1426" s="23">
        <f t="shared" si="155"/>
        <v>51.594923604348743</v>
      </c>
      <c r="L1426" s="23">
        <f t="shared" si="155"/>
        <v>33.955511729593198</v>
      </c>
      <c r="M1426" s="26">
        <f>K1426*'Social Cost of Carbon'!$C$5</f>
        <v>5159.4923604348742</v>
      </c>
      <c r="N1426" s="26">
        <f>L1426*'Social Cost of Carbon'!$C$5</f>
        <v>3395.55117295932</v>
      </c>
      <c r="O1426" s="23">
        <f t="shared" si="156"/>
        <v>0.64274574089387015</v>
      </c>
      <c r="P1426" s="23">
        <f t="shared" si="157"/>
        <v>0.42300209050466264</v>
      </c>
      <c r="Q1426" s="27"/>
    </row>
    <row r="1427" spans="1:17" x14ac:dyDescent="0.25">
      <c r="A1427" s="24">
        <f t="shared" si="158"/>
        <v>2019</v>
      </c>
      <c r="B1427" s="32">
        <v>43790</v>
      </c>
      <c r="C1427" s="28">
        <f>'Bitcoin Data'!C1427</f>
        <v>7642.75</v>
      </c>
      <c r="D1427" s="26">
        <f>'Bitcoin Data'!K1427</f>
        <v>1712.4916753876892</v>
      </c>
      <c r="E1427" s="25">
        <f>'Bitcoin Data'!J1427</f>
        <v>109212.23047902268</v>
      </c>
      <c r="F1427" s="25">
        <f t="shared" si="154"/>
        <v>187.02503554584797</v>
      </c>
      <c r="G1427" s="23">
        <f>'Emissions Factors'!$AB$39/1000</f>
        <v>0.49266147344102867</v>
      </c>
      <c r="H1427" s="23">
        <f>'Emissions Factors'!$AE$39/1000</f>
        <v>0.32422903788805163</v>
      </c>
      <c r="I1427" s="26">
        <f t="shared" si="159"/>
        <v>92140.029582378222</v>
      </c>
      <c r="J1427" s="26">
        <f t="shared" si="160"/>
        <v>60638.947336008947</v>
      </c>
      <c r="K1427" s="23">
        <f t="shared" si="155"/>
        <v>53.804658385576538</v>
      </c>
      <c r="L1427" s="23">
        <f t="shared" si="155"/>
        <v>35.409776413821675</v>
      </c>
      <c r="M1427" s="26">
        <f>K1427*'Social Cost of Carbon'!$C$5</f>
        <v>5380.465838557654</v>
      </c>
      <c r="N1427" s="26">
        <f>L1427*'Social Cost of Carbon'!$C$5</f>
        <v>3540.9776413821673</v>
      </c>
      <c r="O1427" s="23">
        <f t="shared" si="156"/>
        <v>0.70399605358773398</v>
      </c>
      <c r="P1427" s="23">
        <f t="shared" si="157"/>
        <v>0.46331198081608943</v>
      </c>
      <c r="Q1427" s="27"/>
    </row>
    <row r="1428" spans="1:17" x14ac:dyDescent="0.25">
      <c r="A1428" s="24">
        <f t="shared" si="158"/>
        <v>2019</v>
      </c>
      <c r="B1428" s="32">
        <v>43791</v>
      </c>
      <c r="C1428" s="28">
        <f>'Bitcoin Data'!C1428</f>
        <v>7296.5776370000003</v>
      </c>
      <c r="D1428" s="26">
        <f>'Bitcoin Data'!K1428</f>
        <v>1650.0137501145844</v>
      </c>
      <c r="E1428" s="25">
        <f>'Bitcoin Data'!J1428</f>
        <v>109947.64697744566</v>
      </c>
      <c r="F1428" s="25">
        <f t="shared" si="154"/>
        <v>181.41512930552958</v>
      </c>
      <c r="G1428" s="23">
        <f>'Emissions Factors'!$AB$39/1000</f>
        <v>0.49266147344102867</v>
      </c>
      <c r="H1428" s="23">
        <f>'Emissions Factors'!$AE$39/1000</f>
        <v>0.32422903788805163</v>
      </c>
      <c r="I1428" s="26">
        <f t="shared" si="159"/>
        <v>89376.24490815695</v>
      </c>
      <c r="J1428" s="26">
        <f t="shared" si="160"/>
        <v>58820.05283306833</v>
      </c>
      <c r="K1428" s="23">
        <f t="shared" si="155"/>
        <v>54.166969761282445</v>
      </c>
      <c r="L1428" s="23">
        <f t="shared" si="155"/>
        <v>35.64821979755235</v>
      </c>
      <c r="M1428" s="26">
        <f>K1428*'Social Cost of Carbon'!$C$5</f>
        <v>5416.6969761282444</v>
      </c>
      <c r="N1428" s="26">
        <f>L1428*'Social Cost of Carbon'!$C$5</f>
        <v>3564.8219797552351</v>
      </c>
      <c r="O1428" s="23">
        <f t="shared" si="156"/>
        <v>0.74236131589430032</v>
      </c>
      <c r="P1428" s="23">
        <f t="shared" si="157"/>
        <v>0.48856082359467878</v>
      </c>
      <c r="Q1428" s="27"/>
    </row>
    <row r="1429" spans="1:17" x14ac:dyDescent="0.25">
      <c r="A1429" s="24">
        <f t="shared" si="158"/>
        <v>2019</v>
      </c>
      <c r="B1429" s="32">
        <v>43792</v>
      </c>
      <c r="C1429" s="28">
        <f>'Bitcoin Data'!C1429</f>
        <v>7397.796875</v>
      </c>
      <c r="D1429" s="26">
        <f>'Bitcoin Data'!K1429</f>
        <v>2162.4219125420473</v>
      </c>
      <c r="E1429" s="25">
        <f>'Bitcoin Data'!J1429</f>
        <v>81940.804876458322</v>
      </c>
      <c r="F1429" s="25">
        <f t="shared" si="154"/>
        <v>177.19059199618573</v>
      </c>
      <c r="G1429" s="23">
        <f>'Emissions Factors'!$AB$39/1000</f>
        <v>0.49266147344102867</v>
      </c>
      <c r="H1429" s="23">
        <f>'Emissions Factors'!$AE$39/1000</f>
        <v>0.32422903788805163</v>
      </c>
      <c r="I1429" s="26">
        <f t="shared" si="159"/>
        <v>87294.978132728997</v>
      </c>
      <c r="J1429" s="26">
        <f t="shared" si="160"/>
        <v>57450.335165737597</v>
      </c>
      <c r="K1429" s="23">
        <f t="shared" si="155"/>
        <v>40.369077665379784</v>
      </c>
      <c r="L1429" s="23">
        <f t="shared" si="155"/>
        <v>26.567588328866652</v>
      </c>
      <c r="M1429" s="26">
        <f>K1429*'Social Cost of Carbon'!$C$5</f>
        <v>4036.9077665379782</v>
      </c>
      <c r="N1429" s="26">
        <f>L1429*'Social Cost of Carbon'!$C$5</f>
        <v>2656.758832886665</v>
      </c>
      <c r="O1429" s="23">
        <f t="shared" si="156"/>
        <v>0.54569053932532829</v>
      </c>
      <c r="P1429" s="23">
        <f t="shared" si="157"/>
        <v>0.3591283834603346</v>
      </c>
      <c r="Q1429" s="27"/>
    </row>
    <row r="1430" spans="1:17" x14ac:dyDescent="0.25">
      <c r="A1430" s="24">
        <f t="shared" si="158"/>
        <v>2019</v>
      </c>
      <c r="B1430" s="32">
        <v>43793</v>
      </c>
      <c r="C1430" s="28">
        <f>'Bitcoin Data'!C1430</f>
        <v>7047.9169920000004</v>
      </c>
      <c r="D1430" s="26">
        <f>'Bitcoin Data'!K1430</f>
        <v>1637.5545851528382</v>
      </c>
      <c r="E1430" s="25">
        <f>'Bitcoin Data'!J1430</f>
        <v>111211.84194743085</v>
      </c>
      <c r="F1430" s="25">
        <f t="shared" si="154"/>
        <v>182.11546170430813</v>
      </c>
      <c r="G1430" s="23">
        <f>'Emissions Factors'!$AB$39/1000</f>
        <v>0.49266147344102867</v>
      </c>
      <c r="H1430" s="23">
        <f>'Emissions Factors'!$AE$39/1000</f>
        <v>0.32422903788805163</v>
      </c>
      <c r="I1430" s="26">
        <f t="shared" si="159"/>
        <v>89721.271699637669</v>
      </c>
      <c r="J1430" s="26">
        <f t="shared" si="160"/>
        <v>59047.120932926133</v>
      </c>
      <c r="K1430" s="23">
        <f t="shared" si="155"/>
        <v>54.789789917912081</v>
      </c>
      <c r="L1430" s="23">
        <f t="shared" si="155"/>
        <v>36.058108516373565</v>
      </c>
      <c r="M1430" s="26">
        <f>K1430*'Social Cost of Carbon'!$C$5</f>
        <v>5478.9789917912085</v>
      </c>
      <c r="N1430" s="26">
        <f>L1430*'Social Cost of Carbon'!$C$5</f>
        <v>3605.8108516373563</v>
      </c>
      <c r="O1430" s="23">
        <f t="shared" si="156"/>
        <v>0.77738982993277683</v>
      </c>
      <c r="P1430" s="23">
        <f t="shared" si="157"/>
        <v>0.5116136946178943</v>
      </c>
      <c r="Q1430" s="27"/>
    </row>
    <row r="1431" spans="1:17" x14ac:dyDescent="0.25">
      <c r="A1431" s="24">
        <f t="shared" si="158"/>
        <v>2019</v>
      </c>
      <c r="B1431" s="32">
        <v>43794</v>
      </c>
      <c r="C1431" s="28">
        <f>'Bitcoin Data'!C1431</f>
        <v>7146.1337890000004</v>
      </c>
      <c r="D1431" s="26">
        <f>'Bitcoin Data'!K1431</f>
        <v>1562.5</v>
      </c>
      <c r="E1431" s="25">
        <f>'Bitcoin Data'!J1431</f>
        <v>114189.2139550281</v>
      </c>
      <c r="F1431" s="25">
        <f t="shared" si="154"/>
        <v>178.4206468047314</v>
      </c>
      <c r="G1431" s="23">
        <f>'Emissions Factors'!$AB$39/1000</f>
        <v>0.49266147344102867</v>
      </c>
      <c r="H1431" s="23">
        <f>'Emissions Factors'!$AE$39/1000</f>
        <v>0.32422903788805163</v>
      </c>
      <c r="I1431" s="26">
        <f t="shared" si="159"/>
        <v>87900.978747120331</v>
      </c>
      <c r="J1431" s="26">
        <f t="shared" si="160"/>
        <v>57849.154652861936</v>
      </c>
      <c r="K1431" s="23">
        <f t="shared" si="155"/>
        <v>56.256626398157017</v>
      </c>
      <c r="L1431" s="23">
        <f t="shared" si="155"/>
        <v>37.023458977831638</v>
      </c>
      <c r="M1431" s="26">
        <f>K1431*'Social Cost of Carbon'!$C$5</f>
        <v>5625.6626398157014</v>
      </c>
      <c r="N1431" s="26">
        <f>L1431*'Social Cost of Carbon'!$C$5</f>
        <v>3702.3458977831638</v>
      </c>
      <c r="O1431" s="23">
        <f t="shared" si="156"/>
        <v>0.78723164244073474</v>
      </c>
      <c r="P1431" s="23">
        <f t="shared" si="157"/>
        <v>0.51809076167621737</v>
      </c>
      <c r="Q1431" s="27"/>
    </row>
    <row r="1432" spans="1:17" x14ac:dyDescent="0.25">
      <c r="A1432" s="24">
        <f t="shared" si="158"/>
        <v>2019</v>
      </c>
      <c r="B1432" s="32">
        <v>43795</v>
      </c>
      <c r="C1432" s="28">
        <f>'Bitcoin Data'!C1432</f>
        <v>7218.3710940000001</v>
      </c>
      <c r="D1432" s="26">
        <f>'Bitcoin Data'!K1432</f>
        <v>1525.0360077946284</v>
      </c>
      <c r="E1432" s="25">
        <f>'Bitcoin Data'!J1432</f>
        <v>115485.19062822072</v>
      </c>
      <c r="F1432" s="25">
        <f t="shared" si="154"/>
        <v>176.11907407506334</v>
      </c>
      <c r="G1432" s="23">
        <f>'Emissions Factors'!$AB$39/1000</f>
        <v>0.49266147344102867</v>
      </c>
      <c r="H1432" s="23">
        <f>'Emissions Factors'!$AE$39/1000</f>
        <v>0.32422903788805163</v>
      </c>
      <c r="I1432" s="26">
        <f t="shared" si="159"/>
        <v>86767.082534890375</v>
      </c>
      <c r="J1432" s="26">
        <f t="shared" si="160"/>
        <v>57102.917941092281</v>
      </c>
      <c r="K1432" s="23">
        <f t="shared" si="155"/>
        <v>56.895104175517297</v>
      </c>
      <c r="L1432" s="23">
        <f t="shared" si="155"/>
        <v>37.44365224770624</v>
      </c>
      <c r="M1432" s="26">
        <f>K1432*'Social Cost of Carbon'!$C$5</f>
        <v>5689.5104175517299</v>
      </c>
      <c r="N1432" s="26">
        <f>L1432*'Social Cost of Carbon'!$C$5</f>
        <v>3744.3652247706241</v>
      </c>
      <c r="O1432" s="23">
        <f t="shared" si="156"/>
        <v>0.78819865915191334</v>
      </c>
      <c r="P1432" s="23">
        <f t="shared" si="157"/>
        <v>0.5187271721016099</v>
      </c>
      <c r="Q1432" s="27"/>
    </row>
    <row r="1433" spans="1:17" x14ac:dyDescent="0.25">
      <c r="A1433" s="24">
        <f t="shared" si="158"/>
        <v>2019</v>
      </c>
      <c r="B1433" s="32">
        <v>43796</v>
      </c>
      <c r="C1433" s="28">
        <f>'Bitcoin Data'!C1433</f>
        <v>7531.6635740000002</v>
      </c>
      <c r="D1433" s="26">
        <f>'Bitcoin Data'!K1433</f>
        <v>1737.4517374517375</v>
      </c>
      <c r="E1433" s="25">
        <f>'Bitcoin Data'!J1433</f>
        <v>99022.816417674185</v>
      </c>
      <c r="F1433" s="25">
        <f t="shared" si="154"/>
        <v>172.04736443225244</v>
      </c>
      <c r="G1433" s="23">
        <f>'Emissions Factors'!$AB$39/1000</f>
        <v>0.49266147344102867</v>
      </c>
      <c r="H1433" s="23">
        <f>'Emissions Factors'!$AE$39/1000</f>
        <v>0.32422903788805163</v>
      </c>
      <c r="I1433" s="26">
        <f t="shared" si="159"/>
        <v>84761.108062839106</v>
      </c>
      <c r="J1433" s="26">
        <f t="shared" si="160"/>
        <v>55782.751441044202</v>
      </c>
      <c r="K1433" s="23">
        <f t="shared" si="155"/>
        <v>48.784726640611851</v>
      </c>
      <c r="L1433" s="23">
        <f t="shared" si="155"/>
        <v>32.106072496067661</v>
      </c>
      <c r="M1433" s="26">
        <f>K1433*'Social Cost of Carbon'!$C$5</f>
        <v>4878.4726640611852</v>
      </c>
      <c r="N1433" s="26">
        <f>L1433*'Social Cost of Carbon'!$C$5</f>
        <v>3210.6072496067659</v>
      </c>
      <c r="O1433" s="23">
        <f t="shared" si="156"/>
        <v>0.64772843557459525</v>
      </c>
      <c r="P1433" s="23">
        <f t="shared" si="157"/>
        <v>0.42628128806630178</v>
      </c>
      <c r="Q1433" s="27"/>
    </row>
    <row r="1434" spans="1:17" x14ac:dyDescent="0.25">
      <c r="A1434" s="24">
        <f t="shared" si="158"/>
        <v>2019</v>
      </c>
      <c r="B1434" s="32">
        <v>43797</v>
      </c>
      <c r="C1434" s="28">
        <f>'Bitcoin Data'!C1434</f>
        <v>7463.1059569999998</v>
      </c>
      <c r="D1434" s="26">
        <f>'Bitcoin Data'!K1434</f>
        <v>2037.5820692777904</v>
      </c>
      <c r="E1434" s="25">
        <f>'Bitcoin Data'!J1434</f>
        <v>84371.557157295392</v>
      </c>
      <c r="F1434" s="25">
        <f t="shared" si="154"/>
        <v>171.91397202075132</v>
      </c>
      <c r="G1434" s="23">
        <f>'Emissions Factors'!$AB$39/1000</f>
        <v>0.49266147344102867</v>
      </c>
      <c r="H1434" s="23">
        <f>'Emissions Factors'!$AE$39/1000</f>
        <v>0.32422903788805163</v>
      </c>
      <c r="I1434" s="26">
        <f t="shared" si="159"/>
        <v>84695.390760843118</v>
      </c>
      <c r="J1434" s="26">
        <f t="shared" si="160"/>
        <v>55739.501747801623</v>
      </c>
      <c r="K1434" s="23">
        <f t="shared" si="155"/>
        <v>41.566615665627118</v>
      </c>
      <c r="L1434" s="23">
        <f t="shared" si="155"/>
        <v>27.355708802226641</v>
      </c>
      <c r="M1434" s="26">
        <f>K1434*'Social Cost of Carbon'!$C$5</f>
        <v>4156.6615665627114</v>
      </c>
      <c r="N1434" s="26">
        <f>L1434*'Social Cost of Carbon'!$C$5</f>
        <v>2735.5708802226641</v>
      </c>
      <c r="O1434" s="23">
        <f t="shared" si="156"/>
        <v>0.55696134967291766</v>
      </c>
      <c r="P1434" s="23">
        <f t="shared" si="157"/>
        <v>0.36654589871618304</v>
      </c>
      <c r="Q1434" s="27"/>
    </row>
    <row r="1435" spans="1:17" x14ac:dyDescent="0.25">
      <c r="A1435" s="24">
        <f t="shared" si="158"/>
        <v>2019</v>
      </c>
      <c r="B1435" s="32">
        <v>43798</v>
      </c>
      <c r="C1435" s="28">
        <f>'Bitcoin Data'!C1435</f>
        <v>7761.2436520000001</v>
      </c>
      <c r="D1435" s="26">
        <f>'Bitcoin Data'!K1435</f>
        <v>1700.0377786173026</v>
      </c>
      <c r="E1435" s="25">
        <f>'Bitcoin Data'!J1435</f>
        <v>104012.6973557248</v>
      </c>
      <c r="F1435" s="25">
        <f t="shared" si="154"/>
        <v>176.82551496062015</v>
      </c>
      <c r="G1435" s="23">
        <f>'Emissions Factors'!$AB$39/1000</f>
        <v>0.49266147344102867</v>
      </c>
      <c r="H1435" s="23">
        <f>'Emissions Factors'!$AE$39/1000</f>
        <v>0.32422903788805163</v>
      </c>
      <c r="I1435" s="26">
        <f t="shared" si="159"/>
        <v>87115.118742467792</v>
      </c>
      <c r="J1435" s="26">
        <f t="shared" si="160"/>
        <v>57331.966589741147</v>
      </c>
      <c r="K1435" s="23">
        <f t="shared" si="155"/>
        <v>51.243048735847168</v>
      </c>
      <c r="L1435" s="23">
        <f t="shared" si="155"/>
        <v>33.723936791787743</v>
      </c>
      <c r="M1435" s="26">
        <f>K1435*'Social Cost of Carbon'!$C$5</f>
        <v>5124.3048735847169</v>
      </c>
      <c r="N1435" s="26">
        <f>L1435*'Social Cost of Carbon'!$C$5</f>
        <v>3372.3936791787742</v>
      </c>
      <c r="O1435" s="23">
        <f t="shared" si="156"/>
        <v>0.660242752753192</v>
      </c>
      <c r="P1435" s="23">
        <f t="shared" si="157"/>
        <v>0.43451717667821699</v>
      </c>
      <c r="Q1435" s="27"/>
    </row>
    <row r="1436" spans="1:17" x14ac:dyDescent="0.25">
      <c r="A1436" s="24">
        <f t="shared" si="158"/>
        <v>2019</v>
      </c>
      <c r="B1436" s="32">
        <v>43799</v>
      </c>
      <c r="C1436" s="28">
        <f>'Bitcoin Data'!C1436</f>
        <v>7569.6298829999996</v>
      </c>
      <c r="D1436" s="26">
        <f>'Bitcoin Data'!K1436</f>
        <v>1574.9409397147608</v>
      </c>
      <c r="E1436" s="25">
        <f>'Bitcoin Data'!J1436</f>
        <v>112669.77312171475</v>
      </c>
      <c r="F1436" s="25">
        <f t="shared" si="154"/>
        <v>177.44823835776234</v>
      </c>
      <c r="G1436" s="23">
        <f>'Emissions Factors'!$AB$39/1000</f>
        <v>0.49266147344102867</v>
      </c>
      <c r="H1436" s="23">
        <f>'Emissions Factors'!$AE$39/1000</f>
        <v>0.32422903788805163</v>
      </c>
      <c r="I1436" s="26">
        <f t="shared" si="159"/>
        <v>87421.910568850057</v>
      </c>
      <c r="J1436" s="26">
        <f t="shared" si="160"/>
        <v>57533.871597666941</v>
      </c>
      <c r="K1436" s="23">
        <f t="shared" si="155"/>
        <v>55.508056438410399</v>
      </c>
      <c r="L1436" s="23">
        <f t="shared" si="155"/>
        <v>36.53081213831863</v>
      </c>
      <c r="M1436" s="26">
        <f>K1436*'Social Cost of Carbon'!$C$5</f>
        <v>5550.8056438410404</v>
      </c>
      <c r="N1436" s="26">
        <f>L1436*'Social Cost of Carbon'!$C$5</f>
        <v>3653.0812138318629</v>
      </c>
      <c r="O1436" s="23">
        <f t="shared" si="156"/>
        <v>0.73329947826209196</v>
      </c>
      <c r="P1436" s="23">
        <f t="shared" si="157"/>
        <v>0.48259707149434261</v>
      </c>
      <c r="Q1436" s="27"/>
    </row>
    <row r="1437" spans="1:17" x14ac:dyDescent="0.25">
      <c r="A1437" s="24">
        <f t="shared" si="158"/>
        <v>2019</v>
      </c>
      <c r="B1437" s="32">
        <v>43800</v>
      </c>
      <c r="C1437" s="28">
        <f>'Bitcoin Data'!C1437</f>
        <v>7424.2924800000001</v>
      </c>
      <c r="D1437" s="26">
        <f>'Bitcoin Data'!K1437</f>
        <v>1737.4517374517375</v>
      </c>
      <c r="E1437" s="25">
        <f>'Bitcoin Data'!J1437</f>
        <v>97225.515218093744</v>
      </c>
      <c r="F1437" s="25">
        <f t="shared" si="154"/>
        <v>168.9246403403173</v>
      </c>
      <c r="G1437" s="23">
        <f>'Emissions Factors'!$AB$39/1000</f>
        <v>0.49266147344102867</v>
      </c>
      <c r="H1437" s="23">
        <f>'Emissions Factors'!$AE$39/1000</f>
        <v>0.32422903788805163</v>
      </c>
      <c r="I1437" s="26">
        <f t="shared" si="159"/>
        <v>83222.662210556548</v>
      </c>
      <c r="J1437" s="26">
        <f t="shared" si="160"/>
        <v>54770.273613126228</v>
      </c>
      <c r="K1437" s="23">
        <f t="shared" si="155"/>
        <v>47.899265583409225</v>
      </c>
      <c r="L1437" s="23">
        <f t="shared" si="155"/>
        <v>31.523335257332654</v>
      </c>
      <c r="M1437" s="26">
        <f>K1437*'Social Cost of Carbon'!$C$5</f>
        <v>4789.9265583409224</v>
      </c>
      <c r="N1437" s="26">
        <f>L1437*'Social Cost of Carbon'!$C$5</f>
        <v>3152.3335257332656</v>
      </c>
      <c r="O1437" s="23">
        <f t="shared" si="156"/>
        <v>0.64516943146357864</v>
      </c>
      <c r="P1437" s="23">
        <f t="shared" si="157"/>
        <v>0.42459716319436619</v>
      </c>
      <c r="Q1437" s="27"/>
    </row>
    <row r="1438" spans="1:17" x14ac:dyDescent="0.25">
      <c r="A1438" s="24">
        <f t="shared" si="158"/>
        <v>2019</v>
      </c>
      <c r="B1438" s="32">
        <v>43801</v>
      </c>
      <c r="C1438" s="28">
        <f>'Bitcoin Data'!C1438</f>
        <v>7321.9882809999999</v>
      </c>
      <c r="D1438" s="26">
        <f>'Bitcoin Data'!K1438</f>
        <v>1812.5062934246303</v>
      </c>
      <c r="E1438" s="25">
        <f>'Bitcoin Data'!J1438</f>
        <v>93940.503110511097</v>
      </c>
      <c r="F1438" s="25">
        <f t="shared" si="154"/>
        <v>170.26775309527744</v>
      </c>
      <c r="G1438" s="23">
        <f>'Emissions Factors'!$AB$39/1000</f>
        <v>0.49266147344102867</v>
      </c>
      <c r="H1438" s="23">
        <f>'Emissions Factors'!$AE$39/1000</f>
        <v>0.32422903788805163</v>
      </c>
      <c r="I1438" s="26">
        <f t="shared" si="159"/>
        <v>83884.362119412661</v>
      </c>
      <c r="J1438" s="26">
        <f t="shared" si="160"/>
        <v>55205.749769442125</v>
      </c>
      <c r="K1438" s="23">
        <f t="shared" si="155"/>
        <v>46.280866678215936</v>
      </c>
      <c r="L1438" s="23">
        <f t="shared" si="155"/>
        <v>30.458238942240534</v>
      </c>
      <c r="M1438" s="26">
        <f>K1438*'Social Cost of Carbon'!$C$5</f>
        <v>4628.0866678215934</v>
      </c>
      <c r="N1438" s="26">
        <f>L1438*'Social Cost of Carbon'!$C$5</f>
        <v>3045.8238942240532</v>
      </c>
      <c r="O1438" s="23">
        <f t="shared" si="156"/>
        <v>0.63208058934362465</v>
      </c>
      <c r="P1438" s="23">
        <f t="shared" si="157"/>
        <v>0.4159831697802267</v>
      </c>
      <c r="Q1438" s="27"/>
    </row>
    <row r="1439" spans="1:17" x14ac:dyDescent="0.25">
      <c r="A1439" s="24">
        <f t="shared" si="158"/>
        <v>2019</v>
      </c>
      <c r="B1439" s="32">
        <v>43802</v>
      </c>
      <c r="C1439" s="28">
        <f>'Bitcoin Data'!C1439</f>
        <v>7320.1455079999996</v>
      </c>
      <c r="D1439" s="26">
        <f>'Bitcoin Data'!K1439</f>
        <v>1974.9835418038181</v>
      </c>
      <c r="E1439" s="25">
        <f>'Bitcoin Data'!J1439</f>
        <v>87979.958474957864</v>
      </c>
      <c r="F1439" s="25">
        <f t="shared" si="154"/>
        <v>173.75896999662513</v>
      </c>
      <c r="G1439" s="23">
        <f>'Emissions Factors'!$AB$39/1000</f>
        <v>0.49266147344102867</v>
      </c>
      <c r="H1439" s="23">
        <f>'Emissions Factors'!$AE$39/1000</f>
        <v>0.32422903788805163</v>
      </c>
      <c r="I1439" s="26">
        <f t="shared" si="159"/>
        <v>85604.350182132839</v>
      </c>
      <c r="J1439" s="26">
        <f t="shared" si="160"/>
        <v>56337.703666424597</v>
      </c>
      <c r="K1439" s="23">
        <f t="shared" si="155"/>
        <v>43.344335975553257</v>
      </c>
      <c r="L1439" s="23">
        <f t="shared" si="155"/>
        <v>28.525657289766322</v>
      </c>
      <c r="M1439" s="26">
        <f>K1439*'Social Cost of Carbon'!$C$5</f>
        <v>4334.4335975553258</v>
      </c>
      <c r="N1439" s="26">
        <f>L1439*'Social Cost of Carbon'!$C$5</f>
        <v>2852.5657289766323</v>
      </c>
      <c r="O1439" s="23">
        <f t="shared" si="156"/>
        <v>0.59212396704660231</v>
      </c>
      <c r="P1439" s="23">
        <f t="shared" si="157"/>
        <v>0.38968702546406164</v>
      </c>
      <c r="Q1439" s="27"/>
    </row>
    <row r="1440" spans="1:17" x14ac:dyDescent="0.25">
      <c r="A1440" s="24">
        <f t="shared" si="158"/>
        <v>2019</v>
      </c>
      <c r="B1440" s="32">
        <v>43803</v>
      </c>
      <c r="C1440" s="28">
        <f>'Bitcoin Data'!C1440</f>
        <v>7252.0346680000002</v>
      </c>
      <c r="D1440" s="26">
        <f>'Bitcoin Data'!K1440</f>
        <v>2087.4405659283316</v>
      </c>
      <c r="E1440" s="25">
        <f>'Bitcoin Data'!J1440</f>
        <v>86283.163650472285</v>
      </c>
      <c r="F1440" s="25">
        <f t="shared" si="154"/>
        <v>180.11097596062871</v>
      </c>
      <c r="G1440" s="23">
        <f>'Emissions Factors'!$AB$39/1000</f>
        <v>0.49266147344102867</v>
      </c>
      <c r="H1440" s="23">
        <f>'Emissions Factors'!$AE$39/1000</f>
        <v>0.32422903788805163</v>
      </c>
      <c r="I1440" s="26">
        <f t="shared" si="159"/>
        <v>88733.738799665036</v>
      </c>
      <c r="J1440" s="26">
        <f t="shared" si="160"/>
        <v>58397.20844879264</v>
      </c>
      <c r="K1440" s="23">
        <f t="shared" si="155"/>
        <v>42.508390537195083</v>
      </c>
      <c r="L1440" s="23">
        <f t="shared" si="155"/>
        <v>27.975507136329934</v>
      </c>
      <c r="M1440" s="26">
        <f>K1440*'Social Cost of Carbon'!$C$5</f>
        <v>4250.8390537195082</v>
      </c>
      <c r="N1440" s="26">
        <f>L1440*'Social Cost of Carbon'!$C$5</f>
        <v>2797.5507136329934</v>
      </c>
      <c r="O1440" s="23">
        <f t="shared" si="156"/>
        <v>0.58615812641886123</v>
      </c>
      <c r="P1440" s="23">
        <f t="shared" si="157"/>
        <v>0.3857608025479165</v>
      </c>
      <c r="Q1440" s="27"/>
    </row>
    <row r="1441" spans="1:17" x14ac:dyDescent="0.25">
      <c r="A1441" s="24">
        <f t="shared" si="158"/>
        <v>2019</v>
      </c>
      <c r="B1441" s="32">
        <v>43804</v>
      </c>
      <c r="C1441" s="28">
        <f>'Bitcoin Data'!C1441</f>
        <v>7448.3076170000004</v>
      </c>
      <c r="D1441" s="26">
        <f>'Bitcoin Data'!K1441</f>
        <v>1812.5062934246303</v>
      </c>
      <c r="E1441" s="25">
        <f>'Bitcoin Data'!J1441</f>
        <v>102082.17481057032</v>
      </c>
      <c r="F1441" s="25">
        <f t="shared" si="154"/>
        <v>185.02458429063196</v>
      </c>
      <c r="G1441" s="23">
        <f>'Emissions Factors'!$AB$39/1000</f>
        <v>0.49266147344102867</v>
      </c>
      <c r="H1441" s="23">
        <f>'Emissions Factors'!$AE$39/1000</f>
        <v>0.32422903788805163</v>
      </c>
      <c r="I1441" s="26">
        <f t="shared" si="159"/>
        <v>91154.484319436553</v>
      </c>
      <c r="J1441" s="26">
        <f t="shared" si="160"/>
        <v>59990.342950188315</v>
      </c>
      <c r="K1441" s="23">
        <f t="shared" si="155"/>
        <v>50.291954654240229</v>
      </c>
      <c r="L1441" s="23">
        <f t="shared" si="155"/>
        <v>33.098005324351114</v>
      </c>
      <c r="M1441" s="26">
        <f>K1441*'Social Cost of Carbon'!$C$5</f>
        <v>5029.1954654240226</v>
      </c>
      <c r="N1441" s="26">
        <f>L1441*'Social Cost of Carbon'!$C$5</f>
        <v>3309.8005324351116</v>
      </c>
      <c r="O1441" s="23">
        <f t="shared" si="156"/>
        <v>0.67521317915836321</v>
      </c>
      <c r="P1441" s="23">
        <f t="shared" si="157"/>
        <v>0.44436947325870785</v>
      </c>
      <c r="Q1441" s="27"/>
    </row>
    <row r="1442" spans="1:17" x14ac:dyDescent="0.25">
      <c r="A1442" s="24">
        <f t="shared" si="158"/>
        <v>2019</v>
      </c>
      <c r="B1442" s="32">
        <v>43805</v>
      </c>
      <c r="C1442" s="28">
        <f>'Bitcoin Data'!C1442</f>
        <v>7546.9965819999998</v>
      </c>
      <c r="D1442" s="26">
        <f>'Bitcoin Data'!K1442</f>
        <v>1812.5062934246303</v>
      </c>
      <c r="E1442" s="25">
        <f>'Bitcoin Data'!J1442</f>
        <v>100232.18473368621</v>
      </c>
      <c r="F1442" s="25">
        <f t="shared" si="154"/>
        <v>181.67146563350641</v>
      </c>
      <c r="G1442" s="23">
        <f>'Emissions Factors'!$AB$39/1000</f>
        <v>0.49266147344102867</v>
      </c>
      <c r="H1442" s="23">
        <f>'Emissions Factors'!$AE$39/1000</f>
        <v>0.32422903788805163</v>
      </c>
      <c r="I1442" s="26">
        <f t="shared" si="159"/>
        <v>89502.53194119448</v>
      </c>
      <c r="J1442" s="26">
        <f t="shared" si="160"/>
        <v>58903.164514064025</v>
      </c>
      <c r="K1442" s="23">
        <f t="shared" si="155"/>
        <v>49.38053581711123</v>
      </c>
      <c r="L1442" s="23">
        <f t="shared" si="155"/>
        <v>32.498184821620534</v>
      </c>
      <c r="M1442" s="26">
        <f>K1442*'Social Cost of Carbon'!$C$5</f>
        <v>4938.0535817111231</v>
      </c>
      <c r="N1442" s="26">
        <f>L1442*'Social Cost of Carbon'!$C$5</f>
        <v>3249.8184821620534</v>
      </c>
      <c r="O1442" s="23">
        <f t="shared" si="156"/>
        <v>0.65430711781275364</v>
      </c>
      <c r="P1442" s="23">
        <f t="shared" si="157"/>
        <v>0.43061083264739358</v>
      </c>
      <c r="Q1442" s="27"/>
    </row>
    <row r="1443" spans="1:17" x14ac:dyDescent="0.25">
      <c r="A1443" s="24">
        <f t="shared" si="158"/>
        <v>2019</v>
      </c>
      <c r="B1443" s="32">
        <v>43806</v>
      </c>
      <c r="C1443" s="28">
        <f>'Bitcoin Data'!C1443</f>
        <v>7556.2377930000002</v>
      </c>
      <c r="D1443" s="26">
        <f>'Bitcoin Data'!K1443</f>
        <v>1937.5672766415501</v>
      </c>
      <c r="E1443" s="25">
        <f>'Bitcoin Data'!J1443</f>
        <v>94443.200598564159</v>
      </c>
      <c r="F1443" s="25">
        <f t="shared" si="154"/>
        <v>182.99005498107155</v>
      </c>
      <c r="G1443" s="23">
        <f>'Emissions Factors'!$AB$39/1000</f>
        <v>0.49266147344102867</v>
      </c>
      <c r="H1443" s="23">
        <f>'Emissions Factors'!$AE$39/1000</f>
        <v>0.32422903788805163</v>
      </c>
      <c r="I1443" s="26">
        <f t="shared" si="159"/>
        <v>90152.150112029558</v>
      </c>
      <c r="J1443" s="26">
        <f t="shared" si="160"/>
        <v>59330.689469594494</v>
      </c>
      <c r="K1443" s="23">
        <f t="shared" si="155"/>
        <v>46.528526363375263</v>
      </c>
      <c r="L1443" s="23">
        <f t="shared" si="155"/>
        <v>30.62122806514072</v>
      </c>
      <c r="M1443" s="26">
        <f>K1443*'Social Cost of Carbon'!$C$5</f>
        <v>4652.8526363375267</v>
      </c>
      <c r="N1443" s="26">
        <f>L1443*'Social Cost of Carbon'!$C$5</f>
        <v>3062.1228065140722</v>
      </c>
      <c r="O1443" s="23">
        <f t="shared" si="156"/>
        <v>0.6157631302508596</v>
      </c>
      <c r="P1443" s="23">
        <f t="shared" si="157"/>
        <v>0.40524436768662608</v>
      </c>
      <c r="Q1443" s="27"/>
    </row>
    <row r="1444" spans="1:17" x14ac:dyDescent="0.25">
      <c r="A1444" s="24">
        <f t="shared" si="158"/>
        <v>2019</v>
      </c>
      <c r="B1444" s="32">
        <v>43807</v>
      </c>
      <c r="C1444" s="28">
        <f>'Bitcoin Data'!C1444</f>
        <v>7564.3452150000003</v>
      </c>
      <c r="D1444" s="26">
        <f>'Bitcoin Data'!K1444</f>
        <v>1849.9486125385406</v>
      </c>
      <c r="E1444" s="25">
        <f>'Bitcoin Data'!J1444</f>
        <v>101552.52382471082</v>
      </c>
      <c r="F1444" s="25">
        <f t="shared" si="154"/>
        <v>187.86695054931087</v>
      </c>
      <c r="G1444" s="23">
        <f>'Emissions Factors'!$AB$39/1000</f>
        <v>0.49266147344102867</v>
      </c>
      <c r="H1444" s="23">
        <f>'Emissions Factors'!$AE$39/1000</f>
        <v>0.32422903788805163</v>
      </c>
      <c r="I1444" s="26">
        <f t="shared" si="159"/>
        <v>92554.808668496364</v>
      </c>
      <c r="J1444" s="26">
        <f t="shared" si="160"/>
        <v>60911.92062756524</v>
      </c>
      <c r="K1444" s="23">
        <f t="shared" si="155"/>
        <v>50.031016019137205</v>
      </c>
      <c r="L1444" s="23">
        <f t="shared" si="155"/>
        <v>32.926277094789434</v>
      </c>
      <c r="M1444" s="26">
        <f>K1444*'Social Cost of Carbon'!$C$5</f>
        <v>5003.1016019137205</v>
      </c>
      <c r="N1444" s="26">
        <f>L1444*'Social Cost of Carbon'!$C$5</f>
        <v>3292.6277094789434</v>
      </c>
      <c r="O1444" s="23">
        <f t="shared" si="156"/>
        <v>0.66140577402425182</v>
      </c>
      <c r="P1444" s="23">
        <f t="shared" si="157"/>
        <v>0.43528258109501727</v>
      </c>
      <c r="Q1444" s="27"/>
    </row>
    <row r="1445" spans="1:17" x14ac:dyDescent="0.25">
      <c r="A1445" s="24">
        <f t="shared" si="158"/>
        <v>2019</v>
      </c>
      <c r="B1445" s="32">
        <v>43808</v>
      </c>
      <c r="C1445" s="28">
        <f>'Bitcoin Data'!C1445</f>
        <v>7400.8994140000004</v>
      </c>
      <c r="D1445" s="26">
        <f>'Bitcoin Data'!K1445</f>
        <v>1849.9486125385406</v>
      </c>
      <c r="E1445" s="25">
        <f>'Bitcoin Data'!J1445</f>
        <v>102260.52254013249</v>
      </c>
      <c r="F1445" s="25">
        <f t="shared" si="154"/>
        <v>189.17671179058425</v>
      </c>
      <c r="G1445" s="23">
        <f>'Emissions Factors'!$AB$39/1000</f>
        <v>0.49266147344102867</v>
      </c>
      <c r="H1445" s="23">
        <f>'Emissions Factors'!$AE$39/1000</f>
        <v>0.32422903788805163</v>
      </c>
      <c r="I1445" s="26">
        <f t="shared" si="159"/>
        <v>93200.077571478061</v>
      </c>
      <c r="J1445" s="26">
        <f t="shared" si="160"/>
        <v>61336.583254686368</v>
      </c>
      <c r="K1445" s="23">
        <f t="shared" si="155"/>
        <v>50.379819709471192</v>
      </c>
      <c r="L1445" s="23">
        <f t="shared" si="155"/>
        <v>33.155830837116575</v>
      </c>
      <c r="M1445" s="26">
        <f>K1445*'Social Cost of Carbon'!$C$5</f>
        <v>5037.9819709471194</v>
      </c>
      <c r="N1445" s="26">
        <f>L1445*'Social Cost of Carbon'!$C$5</f>
        <v>3315.5830837116573</v>
      </c>
      <c r="O1445" s="23">
        <f t="shared" si="156"/>
        <v>0.68072563740252434</v>
      </c>
      <c r="P1445" s="23">
        <f t="shared" si="157"/>
        <v>0.44799731738546461</v>
      </c>
      <c r="Q1445" s="27"/>
    </row>
    <row r="1446" spans="1:17" x14ac:dyDescent="0.25">
      <c r="A1446" s="24">
        <f t="shared" si="158"/>
        <v>2019</v>
      </c>
      <c r="B1446" s="32">
        <v>43809</v>
      </c>
      <c r="C1446" s="28">
        <f>'Bitcoin Data'!C1446</f>
        <v>7278.1196289999998</v>
      </c>
      <c r="D1446" s="26">
        <f>'Bitcoin Data'!K1446</f>
        <v>1849.9486125385406</v>
      </c>
      <c r="E1446" s="25">
        <f>'Bitcoin Data'!J1446</f>
        <v>102388.92422852023</v>
      </c>
      <c r="F1446" s="25">
        <f t="shared" si="154"/>
        <v>189.41424831586477</v>
      </c>
      <c r="G1446" s="23">
        <f>'Emissions Factors'!$AB$39/1000</f>
        <v>0.49266147344102867</v>
      </c>
      <c r="H1446" s="23">
        <f>'Emissions Factors'!$AE$39/1000</f>
        <v>0.32422903788805163</v>
      </c>
      <c r="I1446" s="26">
        <f t="shared" si="159"/>
        <v>93317.102666018822</v>
      </c>
      <c r="J1446" s="26">
        <f t="shared" si="160"/>
        <v>61413.599493741334</v>
      </c>
      <c r="K1446" s="23">
        <f t="shared" si="155"/>
        <v>50.443078274464618</v>
      </c>
      <c r="L1446" s="23">
        <f t="shared" si="155"/>
        <v>33.197462393005736</v>
      </c>
      <c r="M1446" s="26">
        <f>K1446*'Social Cost of Carbon'!$C$5</f>
        <v>5044.3078274464615</v>
      </c>
      <c r="N1446" s="26">
        <f>L1446*'Social Cost of Carbon'!$C$5</f>
        <v>3319.7462393005735</v>
      </c>
      <c r="O1446" s="23">
        <f t="shared" si="156"/>
        <v>0.69307844396335372</v>
      </c>
      <c r="P1446" s="23">
        <f t="shared" si="157"/>
        <v>0.45612691306596459</v>
      </c>
      <c r="Q1446" s="27"/>
    </row>
    <row r="1447" spans="1:17" x14ac:dyDescent="0.25">
      <c r="A1447" s="24">
        <f t="shared" si="158"/>
        <v>2019</v>
      </c>
      <c r="B1447" s="32">
        <v>43810</v>
      </c>
      <c r="C1447" s="28">
        <f>'Bitcoin Data'!C1447</f>
        <v>7217.4272460000002</v>
      </c>
      <c r="D1447" s="26">
        <f>'Bitcoin Data'!K1447</f>
        <v>1650.0137501145844</v>
      </c>
      <c r="E1447" s="25">
        <f>'Bitcoin Data'!J1447</f>
        <v>113534.04359432955</v>
      </c>
      <c r="F1447" s="25">
        <f t="shared" si="154"/>
        <v>187.33273303675242</v>
      </c>
      <c r="G1447" s="23">
        <f>'Emissions Factors'!$AB$39/1000</f>
        <v>0.49266147344102867</v>
      </c>
      <c r="H1447" s="23">
        <f>'Emissions Factors'!$AE$39/1000</f>
        <v>0.32422903788805163</v>
      </c>
      <c r="I1447" s="26">
        <f t="shared" si="159"/>
        <v>92291.620281621319</v>
      </c>
      <c r="J1447" s="26">
        <f t="shared" si="160"/>
        <v>60738.71179744546</v>
      </c>
      <c r="K1447" s="23">
        <f t="shared" si="155"/>
        <v>55.933849202900376</v>
      </c>
      <c r="L1447" s="23">
        <f t="shared" si="155"/>
        <v>36.811033722129579</v>
      </c>
      <c r="M1447" s="26">
        <f>K1447*'Social Cost of Carbon'!$C$5</f>
        <v>5593.3849202900374</v>
      </c>
      <c r="N1447" s="26">
        <f>L1447*'Social Cost of Carbon'!$C$5</f>
        <v>3681.1033722129578</v>
      </c>
      <c r="O1447" s="23">
        <f t="shared" si="156"/>
        <v>0.77498320795543452</v>
      </c>
      <c r="P1447" s="23">
        <f t="shared" si="157"/>
        <v>0.51002985506408494</v>
      </c>
      <c r="Q1447" s="27"/>
    </row>
    <row r="1448" spans="1:17" x14ac:dyDescent="0.25">
      <c r="A1448" s="24">
        <f t="shared" si="158"/>
        <v>2019</v>
      </c>
      <c r="B1448" s="32">
        <v>43811</v>
      </c>
      <c r="C1448" s="28">
        <f>'Bitcoin Data'!C1448</f>
        <v>7243.1342770000001</v>
      </c>
      <c r="D1448" s="26">
        <f>'Bitcoin Data'!K1448</f>
        <v>1662.5103906899419</v>
      </c>
      <c r="E1448" s="25">
        <f>'Bitcoin Data'!J1448</f>
        <v>108761.9472647487</v>
      </c>
      <c r="F1448" s="25">
        <f t="shared" si="154"/>
        <v>180.81786743931622</v>
      </c>
      <c r="G1448" s="23">
        <f>'Emissions Factors'!$AB$39/1000</f>
        <v>0.49266147344102867</v>
      </c>
      <c r="H1448" s="23">
        <f>'Emissions Factors'!$AE$39/1000</f>
        <v>0.32422903788805163</v>
      </c>
      <c r="I1448" s="26">
        <f t="shared" si="159"/>
        <v>89081.996997118127</v>
      </c>
      <c r="J1448" s="26">
        <f t="shared" si="160"/>
        <v>58626.403192818754</v>
      </c>
      <c r="K1448" s="23">
        <f t="shared" si="155"/>
        <v>53.582821193766556</v>
      </c>
      <c r="L1448" s="23">
        <f t="shared" si="155"/>
        <v>35.263781520480478</v>
      </c>
      <c r="M1448" s="26">
        <f>K1448*'Social Cost of Carbon'!$C$5</f>
        <v>5358.2821193766558</v>
      </c>
      <c r="N1448" s="26">
        <f>L1448*'Social Cost of Carbon'!$C$5</f>
        <v>3526.3781520480479</v>
      </c>
      <c r="O1448" s="23">
        <f t="shared" si="156"/>
        <v>0.73977395896020548</v>
      </c>
      <c r="P1448" s="23">
        <f t="shared" si="157"/>
        <v>0.48685803923941917</v>
      </c>
      <c r="Q1448" s="27"/>
    </row>
    <row r="1449" spans="1:17" x14ac:dyDescent="0.25">
      <c r="A1449" s="24">
        <f t="shared" si="158"/>
        <v>2019</v>
      </c>
      <c r="B1449" s="32">
        <v>43812</v>
      </c>
      <c r="C1449" s="28">
        <f>'Bitcoin Data'!C1449</f>
        <v>7269.6845700000003</v>
      </c>
      <c r="D1449" s="26">
        <f>'Bitcoin Data'!K1449</f>
        <v>1899.9366687777074</v>
      </c>
      <c r="E1449" s="25">
        <f>'Bitcoin Data'!J1449</f>
        <v>93919.460401864577</v>
      </c>
      <c r="F1449" s="25">
        <f t="shared" si="154"/>
        <v>178.44102672931837</v>
      </c>
      <c r="G1449" s="23">
        <f>'Emissions Factors'!$AB$39/1000</f>
        <v>0.49266147344102867</v>
      </c>
      <c r="H1449" s="23">
        <f>'Emissions Factors'!$AE$39/1000</f>
        <v>0.32422903788805163</v>
      </c>
      <c r="I1449" s="26">
        <f t="shared" si="159"/>
        <v>87911.019150795968</v>
      </c>
      <c r="J1449" s="26">
        <f t="shared" si="160"/>
        <v>57855.762416202997</v>
      </c>
      <c r="K1449" s="23">
        <f t="shared" si="155"/>
        <v>46.270499746368948</v>
      </c>
      <c r="L1449" s="23">
        <f t="shared" si="155"/>
        <v>30.451416285061512</v>
      </c>
      <c r="M1449" s="26">
        <f>K1449*'Social Cost of Carbon'!$C$5</f>
        <v>4627.0499746368951</v>
      </c>
      <c r="N1449" s="26">
        <f>L1449*'Social Cost of Carbon'!$C$5</f>
        <v>3045.1416285061514</v>
      </c>
      <c r="O1449" s="23">
        <f t="shared" si="156"/>
        <v>0.6364856590520398</v>
      </c>
      <c r="P1449" s="23">
        <f t="shared" si="157"/>
        <v>0.41888222235564632</v>
      </c>
      <c r="Q1449" s="27"/>
    </row>
    <row r="1450" spans="1:17" x14ac:dyDescent="0.25">
      <c r="A1450" s="24">
        <f t="shared" si="158"/>
        <v>2019</v>
      </c>
      <c r="B1450" s="32">
        <v>43813</v>
      </c>
      <c r="C1450" s="28">
        <f>'Bitcoin Data'!C1450</f>
        <v>7124.673828</v>
      </c>
      <c r="D1450" s="26">
        <f>'Bitcoin Data'!K1450</f>
        <v>1887.5838926174499</v>
      </c>
      <c r="E1450" s="25">
        <f>'Bitcoin Data'!J1450</f>
        <v>95138.804976989544</v>
      </c>
      <c r="F1450" s="25">
        <f t="shared" si="154"/>
        <v>179.58247583743835</v>
      </c>
      <c r="G1450" s="23">
        <f>'Emissions Factors'!$AB$39/1000</f>
        <v>0.49266147344102867</v>
      </c>
      <c r="H1450" s="23">
        <f>'Emissions Factors'!$AE$39/1000</f>
        <v>0.32422903788805163</v>
      </c>
      <c r="I1450" s="26">
        <f t="shared" si="159"/>
        <v>88473.367150260296</v>
      </c>
      <c r="J1450" s="26">
        <f t="shared" si="160"/>
        <v>58225.853362326918</v>
      </c>
      <c r="K1450" s="23">
        <f t="shared" si="155"/>
        <v>46.871223841382346</v>
      </c>
      <c r="L1450" s="23">
        <f t="shared" si="155"/>
        <v>30.846763203508296</v>
      </c>
      <c r="M1450" s="26">
        <f>K1450*'Social Cost of Carbon'!$C$5</f>
        <v>4687.1223841382343</v>
      </c>
      <c r="N1450" s="26">
        <f>L1450*'Social Cost of Carbon'!$C$5</f>
        <v>3084.6763203508294</v>
      </c>
      <c r="O1450" s="23">
        <f t="shared" si="156"/>
        <v>0.65787185452866948</v>
      </c>
      <c r="P1450" s="23">
        <f t="shared" si="157"/>
        <v>0.43295684754409919</v>
      </c>
      <c r="Q1450" s="27"/>
    </row>
    <row r="1451" spans="1:17" x14ac:dyDescent="0.25">
      <c r="A1451" s="24">
        <f t="shared" si="158"/>
        <v>2019</v>
      </c>
      <c r="B1451" s="32">
        <v>43814</v>
      </c>
      <c r="C1451" s="28">
        <f>'Bitcoin Data'!C1451</f>
        <v>7152.3017579999996</v>
      </c>
      <c r="D1451" s="26">
        <f>'Bitcoin Data'!K1451</f>
        <v>1549.9870834409714</v>
      </c>
      <c r="E1451" s="25">
        <f>'Bitcoin Data'!J1451</f>
        <v>115342.50516360818</v>
      </c>
      <c r="F1451" s="25">
        <f t="shared" si="154"/>
        <v>178.77939317531622</v>
      </c>
      <c r="G1451" s="23">
        <f>'Emissions Factors'!$AB$39/1000</f>
        <v>0.49266147344102867</v>
      </c>
      <c r="H1451" s="23">
        <f>'Emissions Factors'!$AE$39/1000</f>
        <v>0.32422903788805163</v>
      </c>
      <c r="I1451" s="26">
        <f t="shared" si="159"/>
        <v>88077.719262644285</v>
      </c>
      <c r="J1451" s="26">
        <f t="shared" si="160"/>
        <v>57965.470643442481</v>
      </c>
      <c r="K1451" s="23">
        <f t="shared" si="155"/>
        <v>56.824808544282661</v>
      </c>
      <c r="L1451" s="23">
        <f t="shared" si="155"/>
        <v>37.397389476794302</v>
      </c>
      <c r="M1451" s="26">
        <f>K1451*'Social Cost of Carbon'!$C$5</f>
        <v>5682.480854428266</v>
      </c>
      <c r="N1451" s="26">
        <f>L1451*'Social Cost of Carbon'!$C$5</f>
        <v>3739.7389476794301</v>
      </c>
      <c r="O1451" s="23">
        <f t="shared" si="156"/>
        <v>0.79449679930971762</v>
      </c>
      <c r="P1451" s="23">
        <f t="shared" si="157"/>
        <v>0.52287208708671351</v>
      </c>
      <c r="Q1451" s="27"/>
    </row>
    <row r="1452" spans="1:17" x14ac:dyDescent="0.25">
      <c r="A1452" s="24">
        <f t="shared" si="158"/>
        <v>2019</v>
      </c>
      <c r="B1452" s="32">
        <v>43815</v>
      </c>
      <c r="C1452" s="28">
        <f>'Bitcoin Data'!C1452</f>
        <v>6932.4804690000001</v>
      </c>
      <c r="D1452" s="26">
        <f>'Bitcoin Data'!K1452</f>
        <v>1962.4945486262536</v>
      </c>
      <c r="E1452" s="25">
        <f>'Bitcoin Data'!J1452</f>
        <v>88889.841422024343</v>
      </c>
      <c r="F1452" s="25">
        <f t="shared" si="154"/>
        <v>174.44582921897492</v>
      </c>
      <c r="G1452" s="23">
        <f>'Emissions Factors'!$AB$39/1000</f>
        <v>0.49266147344102867</v>
      </c>
      <c r="H1452" s="23">
        <f>'Emissions Factors'!$AE$39/1000</f>
        <v>0.32422903788805163</v>
      </c>
      <c r="I1452" s="26">
        <f t="shared" si="159"/>
        <v>85942.739258662245</v>
      </c>
      <c r="J1452" s="26">
        <f t="shared" si="160"/>
        <v>56560.403371251603</v>
      </c>
      <c r="K1452" s="23">
        <f t="shared" si="155"/>
        <v>43.792600248913899</v>
      </c>
      <c r="L1452" s="23">
        <f t="shared" si="155"/>
        <v>28.820667762284433</v>
      </c>
      <c r="M1452" s="26">
        <f>K1452*'Social Cost of Carbon'!$C$5</f>
        <v>4379.2600248913895</v>
      </c>
      <c r="N1452" s="26">
        <f>L1452*'Social Cost of Carbon'!$C$5</f>
        <v>2882.0667762284434</v>
      </c>
      <c r="O1452" s="23">
        <f t="shared" si="156"/>
        <v>0.63170174722801509</v>
      </c>
      <c r="P1452" s="23">
        <f t="shared" si="157"/>
        <v>0.41573384723061141</v>
      </c>
      <c r="Q1452" s="27"/>
    </row>
    <row r="1453" spans="1:17" x14ac:dyDescent="0.25">
      <c r="A1453" s="24">
        <f t="shared" si="158"/>
        <v>2019</v>
      </c>
      <c r="B1453" s="32">
        <v>43816</v>
      </c>
      <c r="C1453" s="28">
        <f>'Bitcoin Data'!C1453</f>
        <v>6640.5151370000003</v>
      </c>
      <c r="D1453" s="26">
        <f>'Bitcoin Data'!K1453</f>
        <v>1762.4596103005974</v>
      </c>
      <c r="E1453" s="25">
        <f>'Bitcoin Data'!J1453</f>
        <v>99826.611688530655</v>
      </c>
      <c r="F1453" s="25">
        <f t="shared" si="154"/>
        <v>175.94037113419679</v>
      </c>
      <c r="G1453" s="23">
        <f>'Emissions Factors'!$AB$39/1000</f>
        <v>0.49266147344102867</v>
      </c>
      <c r="H1453" s="23">
        <f>'Emissions Factors'!$AE$39/1000</f>
        <v>0.32422903788805163</v>
      </c>
      <c r="I1453" s="26">
        <f t="shared" si="159"/>
        <v>86679.042480734817</v>
      </c>
      <c r="J1453" s="26">
        <f t="shared" si="160"/>
        <v>57044.977258507359</v>
      </c>
      <c r="K1453" s="23">
        <f t="shared" si="155"/>
        <v>49.180725603096931</v>
      </c>
      <c r="L1453" s="23">
        <f t="shared" si="155"/>
        <v>32.366686263396424</v>
      </c>
      <c r="M1453" s="26">
        <f>K1453*'Social Cost of Carbon'!$C$5</f>
        <v>4918.0725603096935</v>
      </c>
      <c r="N1453" s="26">
        <f>L1453*'Social Cost of Carbon'!$C$5</f>
        <v>3236.6686263396423</v>
      </c>
      <c r="O1453" s="23">
        <f t="shared" si="156"/>
        <v>0.74061612071432481</v>
      </c>
      <c r="P1453" s="23">
        <f t="shared" si="157"/>
        <v>0.48741228045778973</v>
      </c>
      <c r="Q1453" s="27"/>
    </row>
    <row r="1454" spans="1:17" x14ac:dyDescent="0.25">
      <c r="A1454" s="24">
        <f t="shared" si="158"/>
        <v>2019</v>
      </c>
      <c r="B1454" s="32">
        <v>43817</v>
      </c>
      <c r="C1454" s="28">
        <f>'Bitcoin Data'!C1454</f>
        <v>7276.8027339999999</v>
      </c>
      <c r="D1454" s="26">
        <f>'Bitcoin Data'!K1454</f>
        <v>1675.0418760469011</v>
      </c>
      <c r="E1454" s="25">
        <f>'Bitcoin Data'!J1454</f>
        <v>104242.92062587685</v>
      </c>
      <c r="F1454" s="25">
        <f t="shared" si="154"/>
        <v>174.61125732977698</v>
      </c>
      <c r="G1454" s="23">
        <f>'Emissions Factors'!$AB$39/1000</f>
        <v>0.49266147344102867</v>
      </c>
      <c r="H1454" s="23">
        <f>'Emissions Factors'!$AE$39/1000</f>
        <v>0.32422903788805163</v>
      </c>
      <c r="I1454" s="26">
        <f t="shared" si="159"/>
        <v>86024.239315478539</v>
      </c>
      <c r="J1454" s="26">
        <f t="shared" si="160"/>
        <v>56614.039968456593</v>
      </c>
      <c r="K1454" s="23">
        <f t="shared" si="155"/>
        <v>51.35647087134069</v>
      </c>
      <c r="L1454" s="23">
        <f t="shared" si="155"/>
        <v>33.798581861168586</v>
      </c>
      <c r="M1454" s="26">
        <f>K1454*'Social Cost of Carbon'!$C$5</f>
        <v>5135.6470871340689</v>
      </c>
      <c r="N1454" s="26">
        <f>L1454*'Social Cost of Carbon'!$C$5</f>
        <v>3379.8581861168586</v>
      </c>
      <c r="O1454" s="23">
        <f t="shared" si="156"/>
        <v>0.70575598581755772</v>
      </c>
      <c r="P1454" s="23">
        <f t="shared" si="157"/>
        <v>0.46447022266040977</v>
      </c>
      <c r="Q1454" s="27"/>
    </row>
    <row r="1455" spans="1:17" x14ac:dyDescent="0.25">
      <c r="A1455" s="24">
        <f t="shared" si="158"/>
        <v>2019</v>
      </c>
      <c r="B1455" s="32">
        <v>43818</v>
      </c>
      <c r="C1455" s="28">
        <f>'Bitcoin Data'!C1455</f>
        <v>7202.8442379999997</v>
      </c>
      <c r="D1455" s="26">
        <f>'Bitcoin Data'!K1455</f>
        <v>1962.4945486262536</v>
      </c>
      <c r="E1455" s="25">
        <f>'Bitcoin Data'!J1455</f>
        <v>89106.001884408688</v>
      </c>
      <c r="F1455" s="25">
        <f t="shared" si="154"/>
        <v>174.87004294803273</v>
      </c>
      <c r="G1455" s="23">
        <f>'Emissions Factors'!$AB$39/1000</f>
        <v>0.49266147344102867</v>
      </c>
      <c r="H1455" s="23">
        <f>'Emissions Factors'!$AE$39/1000</f>
        <v>0.32422903788805163</v>
      </c>
      <c r="I1455" s="26">
        <f t="shared" si="159"/>
        <v>86151.733019473773</v>
      </c>
      <c r="J1455" s="26">
        <f t="shared" si="160"/>
        <v>56697.945780482922</v>
      </c>
      <c r="K1455" s="23">
        <f t="shared" si="155"/>
        <v>43.899094180811858</v>
      </c>
      <c r="L1455" s="23">
        <f t="shared" si="155"/>
        <v>28.890753261032742</v>
      </c>
      <c r="M1455" s="26">
        <f>K1455*'Social Cost of Carbon'!$C$5</f>
        <v>4389.9094180811862</v>
      </c>
      <c r="N1455" s="26">
        <f>L1455*'Social Cost of Carbon'!$C$5</f>
        <v>2889.0753261032742</v>
      </c>
      <c r="O1455" s="23">
        <f t="shared" si="156"/>
        <v>0.6094688810458192</v>
      </c>
      <c r="P1455" s="23">
        <f t="shared" si="157"/>
        <v>0.40110201340484331</v>
      </c>
      <c r="Q1455" s="27"/>
    </row>
    <row r="1456" spans="1:17" x14ac:dyDescent="0.25">
      <c r="A1456" s="24">
        <f t="shared" si="158"/>
        <v>2019</v>
      </c>
      <c r="B1456" s="32">
        <v>43819</v>
      </c>
      <c r="C1456" s="28">
        <f>'Bitcoin Data'!C1456</f>
        <v>7218.8164059999999</v>
      </c>
      <c r="D1456" s="26">
        <f>'Bitcoin Data'!K1456</f>
        <v>1949.9512512187196</v>
      </c>
      <c r="E1456" s="25">
        <f>'Bitcoin Data'!J1456</f>
        <v>91817.138559893865</v>
      </c>
      <c r="F1456" s="25">
        <f t="shared" si="154"/>
        <v>179.03894421818757</v>
      </c>
      <c r="G1456" s="23">
        <f>'Emissions Factors'!$AB$39/1000</f>
        <v>0.49266147344102867</v>
      </c>
      <c r="H1456" s="23">
        <f>'Emissions Factors'!$AE$39/1000</f>
        <v>0.32422903788805163</v>
      </c>
      <c r="I1456" s="26">
        <f t="shared" si="159"/>
        <v>88205.590061858427</v>
      </c>
      <c r="J1456" s="26">
        <f t="shared" si="160"/>
        <v>58049.624628355494</v>
      </c>
      <c r="K1456" s="23">
        <f t="shared" si="155"/>
        <v>45.234766770056396</v>
      </c>
      <c r="L1456" s="23">
        <f t="shared" si="155"/>
        <v>29.769782496908316</v>
      </c>
      <c r="M1456" s="26">
        <f>K1456*'Social Cost of Carbon'!$C$5</f>
        <v>4523.4766770056394</v>
      </c>
      <c r="N1456" s="26">
        <f>L1456*'Social Cost of Carbon'!$C$5</f>
        <v>2976.9782496908315</v>
      </c>
      <c r="O1456" s="23">
        <f t="shared" si="156"/>
        <v>0.62662303937331076</v>
      </c>
      <c r="P1456" s="23">
        <f t="shared" si="157"/>
        <v>0.41239146173830971</v>
      </c>
      <c r="Q1456" s="27"/>
    </row>
    <row r="1457" spans="1:17" x14ac:dyDescent="0.25">
      <c r="A1457" s="24">
        <f t="shared" si="158"/>
        <v>2019</v>
      </c>
      <c r="B1457" s="32">
        <v>43820</v>
      </c>
      <c r="C1457" s="28">
        <f>'Bitcoin Data'!C1457</f>
        <v>7191.1586909999996</v>
      </c>
      <c r="D1457" s="26">
        <f>'Bitcoin Data'!K1457</f>
        <v>2199.9511121975065</v>
      </c>
      <c r="E1457" s="25">
        <f>'Bitcoin Data'!J1457</f>
        <v>81729.190082418791</v>
      </c>
      <c r="F1457" s="25">
        <f t="shared" si="154"/>
        <v>179.80022262081866</v>
      </c>
      <c r="G1457" s="23">
        <f>'Emissions Factors'!$AB$39/1000</f>
        <v>0.49266147344102867</v>
      </c>
      <c r="H1457" s="23">
        <f>'Emissions Factors'!$AE$39/1000</f>
        <v>0.32422903788805163</v>
      </c>
      <c r="I1457" s="26">
        <f t="shared" si="159"/>
        <v>88580.6426013975</v>
      </c>
      <c r="J1457" s="26">
        <f t="shared" si="160"/>
        <v>58296.453192405526</v>
      </c>
      <c r="K1457" s="23">
        <f t="shared" si="155"/>
        <v>40.26482320914635</v>
      </c>
      <c r="L1457" s="23">
        <f t="shared" si="155"/>
        <v>26.498976667792338</v>
      </c>
      <c r="M1457" s="26">
        <f>K1457*'Social Cost of Carbon'!$C$5</f>
        <v>4026.4823209146348</v>
      </c>
      <c r="N1457" s="26">
        <f>L1457*'Social Cost of Carbon'!$C$5</f>
        <v>2649.897666779234</v>
      </c>
      <c r="O1457" s="23">
        <f t="shared" si="156"/>
        <v>0.55992121630606284</v>
      </c>
      <c r="P1457" s="23">
        <f t="shared" si="157"/>
        <v>0.36849383814818032</v>
      </c>
      <c r="Q1457" s="27"/>
    </row>
    <row r="1458" spans="1:17" x14ac:dyDescent="0.25">
      <c r="A1458" s="24">
        <f t="shared" si="158"/>
        <v>2019</v>
      </c>
      <c r="B1458" s="32">
        <v>43821</v>
      </c>
      <c r="C1458" s="28">
        <f>'Bitcoin Data'!C1458</f>
        <v>7511.5888670000004</v>
      </c>
      <c r="D1458" s="26">
        <f>'Bitcoin Data'!K1458</f>
        <v>2112.4281187654033</v>
      </c>
      <c r="E1458" s="25">
        <f>'Bitcoin Data'!J1458</f>
        <v>87234.291396133762</v>
      </c>
      <c r="F1458" s="25">
        <f t="shared" si="154"/>
        <v>184.27617006576784</v>
      </c>
      <c r="G1458" s="23">
        <f>'Emissions Factors'!$AB$39/1000</f>
        <v>0.49266147344102867</v>
      </c>
      <c r="H1458" s="23">
        <f>'Emissions Factors'!$AE$39/1000</f>
        <v>0.32422903788805163</v>
      </c>
      <c r="I1458" s="26">
        <f t="shared" si="159"/>
        <v>90785.769464670768</v>
      </c>
      <c r="J1458" s="26">
        <f t="shared" si="160"/>
        <v>59747.685326118888</v>
      </c>
      <c r="K1458" s="23">
        <f t="shared" si="155"/>
        <v>42.976974533803308</v>
      </c>
      <c r="L1458" s="23">
        <f t="shared" si="155"/>
        <v>28.28389037021439</v>
      </c>
      <c r="M1458" s="26">
        <f>K1458*'Social Cost of Carbon'!$C$5</f>
        <v>4297.6974533803304</v>
      </c>
      <c r="N1458" s="26">
        <f>L1458*'Social Cost of Carbon'!$C$5</f>
        <v>2828.389037021439</v>
      </c>
      <c r="O1458" s="23">
        <f t="shared" si="156"/>
        <v>0.57214226303851967</v>
      </c>
      <c r="P1458" s="23">
        <f t="shared" si="157"/>
        <v>0.3765367204064044</v>
      </c>
      <c r="Q1458" s="27"/>
    </row>
    <row r="1459" spans="1:17" x14ac:dyDescent="0.25">
      <c r="A1459" s="24">
        <f t="shared" si="158"/>
        <v>2019</v>
      </c>
      <c r="B1459" s="32">
        <v>43822</v>
      </c>
      <c r="C1459" s="28">
        <f>'Bitcoin Data'!C1459</f>
        <v>7355.6284180000002</v>
      </c>
      <c r="D1459" s="26">
        <f>'Bitcoin Data'!K1459</f>
        <v>1787.4875868917577</v>
      </c>
      <c r="E1459" s="25">
        <f>'Bitcoin Data'!J1459</f>
        <v>107557.91341981897</v>
      </c>
      <c r="F1459" s="25">
        <f t="shared" si="154"/>
        <v>192.25843510990484</v>
      </c>
      <c r="G1459" s="23">
        <f>'Emissions Factors'!$AB$39/1000</f>
        <v>0.49266147344102867</v>
      </c>
      <c r="H1459" s="23">
        <f>'Emissions Factors'!$AE$39/1000</f>
        <v>0.32422903788805163</v>
      </c>
      <c r="I1459" s="26">
        <f t="shared" si="159"/>
        <v>94718.323922712123</v>
      </c>
      <c r="J1459" s="26">
        <f t="shared" si="160"/>
        <v>62335.76744154685</v>
      </c>
      <c r="K1459" s="23">
        <f t="shared" si="155"/>
        <v>52.989640105650608</v>
      </c>
      <c r="L1459" s="23">
        <f t="shared" si="155"/>
        <v>34.873398785354262</v>
      </c>
      <c r="M1459" s="26">
        <f>K1459*'Social Cost of Carbon'!$C$5</f>
        <v>5298.9640105650606</v>
      </c>
      <c r="N1459" s="26">
        <f>L1459*'Social Cost of Carbon'!$C$5</f>
        <v>3487.3398785354261</v>
      </c>
      <c r="O1459" s="23">
        <f t="shared" si="156"/>
        <v>0.72039582608576791</v>
      </c>
      <c r="P1459" s="23">
        <f t="shared" si="157"/>
        <v>0.47410495478558118</v>
      </c>
      <c r="Q1459" s="27"/>
    </row>
    <row r="1460" spans="1:17" x14ac:dyDescent="0.25">
      <c r="A1460" s="24">
        <f t="shared" si="158"/>
        <v>2019</v>
      </c>
      <c r="B1460" s="32">
        <v>43823</v>
      </c>
      <c r="C1460" s="28">
        <f>'Bitcoin Data'!C1460</f>
        <v>7322.5322269999997</v>
      </c>
      <c r="D1460" s="26">
        <f>'Bitcoin Data'!K1460</f>
        <v>1562.5</v>
      </c>
      <c r="E1460" s="25">
        <f>'Bitcoin Data'!J1460</f>
        <v>121493.73718346657</v>
      </c>
      <c r="F1460" s="25">
        <f t="shared" si="154"/>
        <v>189.83396434916651</v>
      </c>
      <c r="G1460" s="23">
        <f>'Emissions Factors'!$AB$39/1000</f>
        <v>0.49266147344102867</v>
      </c>
      <c r="H1460" s="23">
        <f>'Emissions Factors'!$AE$39/1000</f>
        <v>0.32422903788805163</v>
      </c>
      <c r="I1460" s="26">
        <f t="shared" si="159"/>
        <v>93523.880585412073</v>
      </c>
      <c r="J1460" s="26">
        <f t="shared" si="160"/>
        <v>61549.683619404954</v>
      </c>
      <c r="K1460" s="23">
        <f t="shared" si="155"/>
        <v>59.855283574663737</v>
      </c>
      <c r="L1460" s="23">
        <f t="shared" si="155"/>
        <v>39.391797516419167</v>
      </c>
      <c r="M1460" s="26">
        <f>K1460*'Social Cost of Carbon'!$C$5</f>
        <v>5985.5283574663736</v>
      </c>
      <c r="N1460" s="26">
        <f>L1460*'Social Cost of Carbon'!$C$5</f>
        <v>3939.1797516419169</v>
      </c>
      <c r="O1460" s="23">
        <f t="shared" si="156"/>
        <v>0.81741236117694915</v>
      </c>
      <c r="P1460" s="23">
        <f t="shared" si="157"/>
        <v>0.53795321475229296</v>
      </c>
      <c r="Q1460" s="27"/>
    </row>
    <row r="1461" spans="1:17" x14ac:dyDescent="0.25">
      <c r="A1461" s="24">
        <f t="shared" si="158"/>
        <v>2019</v>
      </c>
      <c r="B1461" s="32">
        <v>43824</v>
      </c>
      <c r="C1461" s="28">
        <f>'Bitcoin Data'!C1461</f>
        <v>7275.1557620000003</v>
      </c>
      <c r="D1461" s="26">
        <f>'Bitcoin Data'!K1461</f>
        <v>1600</v>
      </c>
      <c r="E1461" s="25">
        <f>'Bitcoin Data'!J1461</f>
        <v>116901.87032699811</v>
      </c>
      <c r="F1461" s="25">
        <f t="shared" si="154"/>
        <v>187.04299252319697</v>
      </c>
      <c r="G1461" s="23">
        <f>'Emissions Factors'!$AB$39/1000</f>
        <v>0.49266147344102867</v>
      </c>
      <c r="H1461" s="23">
        <f>'Emissions Factors'!$AE$39/1000</f>
        <v>0.32422903788805163</v>
      </c>
      <c r="I1461" s="26">
        <f t="shared" si="159"/>
        <v>92148.876293297537</v>
      </c>
      <c r="J1461" s="26">
        <f t="shared" si="160"/>
        <v>60644.76950949819</v>
      </c>
      <c r="K1461" s="23">
        <f t="shared" si="155"/>
        <v>57.593047683310957</v>
      </c>
      <c r="L1461" s="23">
        <f t="shared" si="155"/>
        <v>37.902980943436368</v>
      </c>
      <c r="M1461" s="26">
        <f>K1461*'Social Cost of Carbon'!$C$5</f>
        <v>5759.3047683310961</v>
      </c>
      <c r="N1461" s="26">
        <f>L1461*'Social Cost of Carbon'!$C$5</f>
        <v>3790.2980943436369</v>
      </c>
      <c r="O1461" s="23">
        <f t="shared" si="156"/>
        <v>0.79164006335279014</v>
      </c>
      <c r="P1461" s="23">
        <f t="shared" si="157"/>
        <v>0.52099201973672282</v>
      </c>
      <c r="Q1461" s="27"/>
    </row>
    <row r="1462" spans="1:17" x14ac:dyDescent="0.25">
      <c r="A1462" s="24">
        <f t="shared" si="158"/>
        <v>2019</v>
      </c>
      <c r="B1462" s="32">
        <v>43825</v>
      </c>
      <c r="C1462" s="28">
        <f>'Bitcoin Data'!C1462</f>
        <v>7238.966797</v>
      </c>
      <c r="D1462" s="26">
        <f>'Bitcoin Data'!K1462</f>
        <v>2087.4405659283316</v>
      </c>
      <c r="E1462" s="25">
        <f>'Bitcoin Data'!J1462</f>
        <v>89111.081291214839</v>
      </c>
      <c r="F1462" s="25">
        <f t="shared" si="154"/>
        <v>186.01408596101908</v>
      </c>
      <c r="G1462" s="23">
        <f>'Emissions Factors'!$AB$39/1000</f>
        <v>0.49266147344102867</v>
      </c>
      <c r="H1462" s="23">
        <f>'Emissions Factors'!$AE$39/1000</f>
        <v>0.32422903788805163</v>
      </c>
      <c r="I1462" s="26">
        <f t="shared" si="159"/>
        <v>91641.973670341831</v>
      </c>
      <c r="J1462" s="26">
        <f t="shared" si="160"/>
        <v>60311.168124766547</v>
      </c>
      <c r="K1462" s="23">
        <f t="shared" si="155"/>
        <v>43.901596608853183</v>
      </c>
      <c r="L1462" s="23">
        <f t="shared" si="155"/>
        <v>28.892400152214545</v>
      </c>
      <c r="M1462" s="26">
        <f>K1462*'Social Cost of Carbon'!$C$5</f>
        <v>4390.1596608853179</v>
      </c>
      <c r="N1462" s="26">
        <f>L1462*'Social Cost of Carbon'!$C$5</f>
        <v>2889.2400152214545</v>
      </c>
      <c r="O1462" s="23">
        <f t="shared" si="156"/>
        <v>0.60646219053038131</v>
      </c>
      <c r="P1462" s="23">
        <f t="shared" si="157"/>
        <v>0.39912325836593482</v>
      </c>
      <c r="Q1462" s="27"/>
    </row>
    <row r="1463" spans="1:17" x14ac:dyDescent="0.25">
      <c r="A1463" s="24">
        <f t="shared" si="158"/>
        <v>2019</v>
      </c>
      <c r="B1463" s="32">
        <v>43826</v>
      </c>
      <c r="C1463" s="28">
        <f>'Bitcoin Data'!C1463</f>
        <v>7290.0883789999998</v>
      </c>
      <c r="D1463" s="26">
        <f>'Bitcoin Data'!K1463</f>
        <v>1812.5062934246303</v>
      </c>
      <c r="E1463" s="25">
        <f>'Bitcoin Data'!J1463</f>
        <v>103612.62349432505</v>
      </c>
      <c r="F1463" s="25">
        <f t="shared" si="154"/>
        <v>187.79853216170085</v>
      </c>
      <c r="G1463" s="23">
        <f>'Emissions Factors'!$AB$39/1000</f>
        <v>0.49266147344102867</v>
      </c>
      <c r="H1463" s="23">
        <f>'Emissions Factors'!$AE$39/1000</f>
        <v>0.32422903788805163</v>
      </c>
      <c r="I1463" s="26">
        <f t="shared" si="159"/>
        <v>92521.101564845943</v>
      </c>
      <c r="J1463" s="26">
        <f t="shared" si="160"/>
        <v>60889.737399576588</v>
      </c>
      <c r="K1463" s="23">
        <f t="shared" si="155"/>
        <v>51.045947757804726</v>
      </c>
      <c r="L1463" s="23">
        <f t="shared" si="155"/>
        <v>33.594221228621947</v>
      </c>
      <c r="M1463" s="26">
        <f>K1463*'Social Cost of Carbon'!$C$5</f>
        <v>5104.5947757804724</v>
      </c>
      <c r="N1463" s="26">
        <f>L1463*'Social Cost of Carbon'!$C$5</f>
        <v>3359.4221228621946</v>
      </c>
      <c r="O1463" s="23">
        <f t="shared" si="156"/>
        <v>0.70021027323686336</v>
      </c>
      <c r="P1463" s="23">
        <f t="shared" si="157"/>
        <v>0.46082049327953623</v>
      </c>
      <c r="Q1463" s="27"/>
    </row>
    <row r="1464" spans="1:17" x14ac:dyDescent="0.25">
      <c r="A1464" s="24">
        <f t="shared" si="158"/>
        <v>2019</v>
      </c>
      <c r="B1464" s="32">
        <v>43827</v>
      </c>
      <c r="C1464" s="28">
        <f>'Bitcoin Data'!C1464</f>
        <v>7317.9902339999999</v>
      </c>
      <c r="D1464" s="26">
        <f>'Bitcoin Data'!K1464</f>
        <v>1862.5827814569536</v>
      </c>
      <c r="E1464" s="25">
        <f>'Bitcoin Data'!J1464</f>
        <v>99730.972149346475</v>
      </c>
      <c r="F1464" s="25">
        <f t="shared" si="154"/>
        <v>185.75719150333575</v>
      </c>
      <c r="G1464" s="23">
        <f>'Emissions Factors'!$AB$39/1000</f>
        <v>0.49266147344102867</v>
      </c>
      <c r="H1464" s="23">
        <f>'Emissions Factors'!$AE$39/1000</f>
        <v>0.32422903788805163</v>
      </c>
      <c r="I1464" s="26">
        <f t="shared" si="159"/>
        <v>91515.411668300716</v>
      </c>
      <c r="J1464" s="26">
        <f t="shared" si="160"/>
        <v>60227.875481913106</v>
      </c>
      <c r="K1464" s="23">
        <f t="shared" si="155"/>
        <v>49.133607686803231</v>
      </c>
      <c r="L1464" s="23">
        <f t="shared" si="155"/>
        <v>32.335677147622675</v>
      </c>
      <c r="M1464" s="26">
        <f>K1464*'Social Cost of Carbon'!$C$5</f>
        <v>4913.3607686803234</v>
      </c>
      <c r="N1464" s="26">
        <f>L1464*'Social Cost of Carbon'!$C$5</f>
        <v>3233.5677147622673</v>
      </c>
      <c r="O1464" s="23">
        <f t="shared" si="156"/>
        <v>0.67140848943094167</v>
      </c>
      <c r="P1464" s="23">
        <f t="shared" si="157"/>
        <v>0.44186554113434573</v>
      </c>
      <c r="Q1464" s="27"/>
    </row>
    <row r="1465" spans="1:17" x14ac:dyDescent="0.25">
      <c r="A1465" s="24">
        <f t="shared" si="158"/>
        <v>2019</v>
      </c>
      <c r="B1465" s="32">
        <v>43828</v>
      </c>
      <c r="C1465" s="28">
        <f>'Bitcoin Data'!C1465</f>
        <v>7422.6528319999998</v>
      </c>
      <c r="D1465" s="26">
        <f>'Bitcoin Data'!K1465</f>
        <v>1937.5672766415501</v>
      </c>
      <c r="E1465" s="25">
        <f>'Bitcoin Data'!J1465</f>
        <v>93362.943248631374</v>
      </c>
      <c r="F1465" s="25">
        <f t="shared" si="154"/>
        <v>180.8969836894903</v>
      </c>
      <c r="G1465" s="23">
        <f>'Emissions Factors'!$AB$39/1000</f>
        <v>0.49266147344102867</v>
      </c>
      <c r="H1465" s="23">
        <f>'Emissions Factors'!$AE$39/1000</f>
        <v>0.32422903788805163</v>
      </c>
      <c r="I1465" s="26">
        <f t="shared" si="159"/>
        <v>89120.974525502024</v>
      </c>
      <c r="J1465" s="26">
        <f t="shared" si="160"/>
        <v>58652.054978494009</v>
      </c>
      <c r="K1465" s="23">
        <f t="shared" si="155"/>
        <v>45.996325185661874</v>
      </c>
      <c r="L1465" s="23">
        <f t="shared" si="155"/>
        <v>30.270977263900516</v>
      </c>
      <c r="M1465" s="26">
        <f>K1465*'Social Cost of Carbon'!$C$5</f>
        <v>4599.6325185661872</v>
      </c>
      <c r="N1465" s="26">
        <f>L1465*'Social Cost of Carbon'!$C$5</f>
        <v>3027.0977263900518</v>
      </c>
      <c r="O1465" s="23">
        <f t="shared" si="156"/>
        <v>0.61967501682640835</v>
      </c>
      <c r="P1465" s="23">
        <f t="shared" si="157"/>
        <v>0.4078188479110661</v>
      </c>
      <c r="Q1465" s="27"/>
    </row>
    <row r="1466" spans="1:17" x14ac:dyDescent="0.25">
      <c r="A1466" s="24">
        <f t="shared" si="158"/>
        <v>2019</v>
      </c>
      <c r="B1466" s="32">
        <v>43829</v>
      </c>
      <c r="C1466" s="28">
        <f>'Bitcoin Data'!C1466</f>
        <v>7292.9951170000004</v>
      </c>
      <c r="D1466" s="26">
        <f>'Bitcoin Data'!K1466</f>
        <v>2074.9279538904898</v>
      </c>
      <c r="E1466" s="25">
        <f>'Bitcoin Data'!J1466</f>
        <v>85946.491974870441</v>
      </c>
      <c r="F1466" s="25">
        <f t="shared" si="154"/>
        <v>178.33277873748332</v>
      </c>
      <c r="G1466" s="23">
        <f>'Emissions Factors'!$AB$39/1000</f>
        <v>0.49266147344102867</v>
      </c>
      <c r="H1466" s="23">
        <f>'Emissions Factors'!$AE$39/1000</f>
        <v>0.32422903788805163</v>
      </c>
      <c r="I1466" s="26">
        <f t="shared" si="159"/>
        <v>87857.68953564149</v>
      </c>
      <c r="J1466" s="26">
        <f t="shared" si="160"/>
        <v>57820.665273957013</v>
      </c>
      <c r="K1466" s="23">
        <f t="shared" si="155"/>
        <v>42.342525373427222</v>
      </c>
      <c r="L1466" s="23">
        <f t="shared" si="155"/>
        <v>27.866348402865395</v>
      </c>
      <c r="M1466" s="26">
        <f>K1466*'Social Cost of Carbon'!$C$5</f>
        <v>4234.2525373427225</v>
      </c>
      <c r="N1466" s="26">
        <f>L1466*'Social Cost of Carbon'!$C$5</f>
        <v>2786.6348402865397</v>
      </c>
      <c r="O1466" s="23">
        <f t="shared" si="156"/>
        <v>0.5805917142975543</v>
      </c>
      <c r="P1466" s="23">
        <f t="shared" si="157"/>
        <v>0.3820974504412985</v>
      </c>
      <c r="Q1466" s="27"/>
    </row>
    <row r="1467" spans="1:17" x14ac:dyDescent="0.25">
      <c r="A1467" s="24">
        <f t="shared" si="158"/>
        <v>2019</v>
      </c>
      <c r="B1467" s="32">
        <v>43830</v>
      </c>
      <c r="C1467" s="28">
        <f>'Bitcoin Data'!C1467</f>
        <v>7193.5991210000002</v>
      </c>
      <c r="D1467" s="26">
        <f>'Bitcoin Data'!K1467</f>
        <v>1812.5062934246303</v>
      </c>
      <c r="E1467" s="25">
        <f>'Bitcoin Data'!J1467</f>
        <v>100572.25557228678</v>
      </c>
      <c r="F1467" s="25">
        <f t="shared" si="154"/>
        <v>182.28784616868012</v>
      </c>
      <c r="G1467" s="23">
        <f>'Emissions Factors'!$AB$39/1000</f>
        <v>0.49266147344102867</v>
      </c>
      <c r="H1467" s="23">
        <f>'Emissions Factors'!$AE$39/1000</f>
        <v>0.32422903788805163</v>
      </c>
      <c r="I1467" s="26">
        <f t="shared" si="159"/>
        <v>89806.198883853533</v>
      </c>
      <c r="J1467" s="26">
        <f t="shared" si="160"/>
        <v>59103.012981956308</v>
      </c>
      <c r="K1467" s="23">
        <f t="shared" si="155"/>
        <v>49.548075617530515</v>
      </c>
      <c r="L1467" s="23">
        <f t="shared" si="155"/>
        <v>32.60844566243378</v>
      </c>
      <c r="M1467" s="26">
        <f>K1467*'Social Cost of Carbon'!$C$5</f>
        <v>4954.8075617530512</v>
      </c>
      <c r="N1467" s="26">
        <f>L1467*'Social Cost of Carbon'!$C$5</f>
        <v>3260.8445662433778</v>
      </c>
      <c r="O1467" s="23">
        <f t="shared" si="156"/>
        <v>0.68878004993198327</v>
      </c>
      <c r="P1467" s="23">
        <f t="shared" si="157"/>
        <v>0.45329806559891811</v>
      </c>
      <c r="Q1467" s="27"/>
    </row>
    <row r="1468" spans="1:17" x14ac:dyDescent="0.25">
      <c r="A1468" s="24">
        <f t="shared" si="158"/>
        <v>2020</v>
      </c>
      <c r="B1468" s="32">
        <v>43831</v>
      </c>
      <c r="C1468" s="28">
        <f>'Bitcoin Data'!C1468</f>
        <v>7200.1743159999996</v>
      </c>
      <c r="D1468" s="26">
        <f>'Bitcoin Data'!K1468</f>
        <v>2174.9637506041568</v>
      </c>
      <c r="E1468" s="25">
        <f>'Bitcoin Data'!J1468</f>
        <v>85385.573515407479</v>
      </c>
      <c r="F1468" s="25">
        <f t="shared" si="154"/>
        <v>185.71052722055759</v>
      </c>
      <c r="G1468" s="23">
        <f>'Emissions Factors'!$AB$39/1000</f>
        <v>0.49266147344102867</v>
      </c>
      <c r="H1468" s="23">
        <f>'Emissions Factors'!$AE$39/1000</f>
        <v>0.32422903788805163</v>
      </c>
      <c r="I1468" s="26">
        <f t="shared" si="159"/>
        <v>91492.42197399016</v>
      </c>
      <c r="J1468" s="26">
        <f t="shared" si="160"/>
        <v>60212.745566404206</v>
      </c>
      <c r="K1468" s="23">
        <f t="shared" si="155"/>
        <v>42.066182458707928</v>
      </c>
      <c r="L1468" s="23">
        <f t="shared" si="155"/>
        <v>27.684482350420069</v>
      </c>
      <c r="M1468" s="26">
        <f>K1468*'Social Cost of Carbon'!$C$5</f>
        <v>4206.6182458707926</v>
      </c>
      <c r="N1468" s="26">
        <f>L1468*'Social Cost of Carbon'!$C$5</f>
        <v>2768.4482350420067</v>
      </c>
      <c r="O1468" s="23">
        <f t="shared" si="156"/>
        <v>0.58423838941273665</v>
      </c>
      <c r="P1468" s="23">
        <f t="shared" si="157"/>
        <v>0.38449739041595821</v>
      </c>
      <c r="Q1468" s="27"/>
    </row>
    <row r="1469" spans="1:17" x14ac:dyDescent="0.25">
      <c r="A1469" s="24">
        <f t="shared" si="158"/>
        <v>2020</v>
      </c>
      <c r="B1469" s="32">
        <v>43832</v>
      </c>
      <c r="C1469" s="28">
        <f>'Bitcoin Data'!C1469</f>
        <v>6985.4702150000003</v>
      </c>
      <c r="D1469" s="26">
        <f>'Bitcoin Data'!K1469</f>
        <v>1762.4596103005974</v>
      </c>
      <c r="E1469" s="25">
        <f>'Bitcoin Data'!J1469</f>
        <v>110016.79179177358</v>
      </c>
      <c r="F1469" s="25">
        <f t="shared" si="154"/>
        <v>193.90015198785125</v>
      </c>
      <c r="G1469" s="23">
        <f>'Emissions Factors'!$AB$39/1000</f>
        <v>0.49266147344102867</v>
      </c>
      <c r="H1469" s="23">
        <f>'Emissions Factors'!$AE$39/1000</f>
        <v>0.32422903788805163</v>
      </c>
      <c r="I1469" s="26">
        <f t="shared" si="159"/>
        <v>95527.134578774188</v>
      </c>
      <c r="J1469" s="26">
        <f t="shared" si="160"/>
        <v>62868.059725367995</v>
      </c>
      <c r="K1469" s="23">
        <f t="shared" si="155"/>
        <v>54.20103474739004</v>
      </c>
      <c r="L1469" s="23">
        <f t="shared" si="155"/>
        <v>35.67063855417684</v>
      </c>
      <c r="M1469" s="26">
        <f>K1469*'Social Cost of Carbon'!$C$5</f>
        <v>5420.103474739004</v>
      </c>
      <c r="N1469" s="26">
        <f>L1469*'Social Cost of Carbon'!$C$5</f>
        <v>3567.063855417684</v>
      </c>
      <c r="O1469" s="23">
        <f t="shared" si="156"/>
        <v>0.77591104219445928</v>
      </c>
      <c r="P1469" s="23">
        <f t="shared" si="157"/>
        <v>0.510640478826762</v>
      </c>
      <c r="Q1469" s="27"/>
    </row>
    <row r="1470" spans="1:17" x14ac:dyDescent="0.25">
      <c r="A1470" s="24">
        <f t="shared" si="158"/>
        <v>2020</v>
      </c>
      <c r="B1470" s="32">
        <v>43833</v>
      </c>
      <c r="C1470" s="28">
        <f>'Bitcoin Data'!C1470</f>
        <v>7344.8842770000001</v>
      </c>
      <c r="D1470" s="26">
        <f>'Bitcoin Data'!K1470</f>
        <v>2112.4281187654033</v>
      </c>
      <c r="E1470" s="25">
        <f>'Bitcoin Data'!J1470</f>
        <v>90347.258537558257</v>
      </c>
      <c r="F1470" s="25">
        <f t="shared" si="154"/>
        <v>190.85208938810572</v>
      </c>
      <c r="G1470" s="23">
        <f>'Emissions Factors'!$AB$39/1000</f>
        <v>0.49266147344102867</v>
      </c>
      <c r="H1470" s="23">
        <f>'Emissions Factors'!$AE$39/1000</f>
        <v>0.32422903788805163</v>
      </c>
      <c r="I1470" s="26">
        <f t="shared" si="159"/>
        <v>94025.471567243076</v>
      </c>
      <c r="J1470" s="26">
        <f t="shared" si="160"/>
        <v>61879.789321229953</v>
      </c>
      <c r="K1470" s="23">
        <f t="shared" si="155"/>
        <v>44.510613512471004</v>
      </c>
      <c r="L1470" s="23">
        <f t="shared" si="155"/>
        <v>29.293204711455573</v>
      </c>
      <c r="M1470" s="26">
        <f>K1470*'Social Cost of Carbon'!$C$5</f>
        <v>4451.0613512471</v>
      </c>
      <c r="N1470" s="26">
        <f>L1470*'Social Cost of Carbon'!$C$5</f>
        <v>2929.3204711455573</v>
      </c>
      <c r="O1470" s="23">
        <f t="shared" si="156"/>
        <v>0.60600837036810673</v>
      </c>
      <c r="P1470" s="23">
        <f t="shared" si="157"/>
        <v>0.39882459146681493</v>
      </c>
      <c r="Q1470" s="27"/>
    </row>
    <row r="1471" spans="1:17" x14ac:dyDescent="0.25">
      <c r="A1471" s="24">
        <f t="shared" si="158"/>
        <v>2020</v>
      </c>
      <c r="B1471" s="32">
        <v>43834</v>
      </c>
      <c r="C1471" s="28">
        <f>'Bitcoin Data'!C1471</f>
        <v>7410.6567379999997</v>
      </c>
      <c r="D1471" s="26">
        <f>'Bitcoin Data'!K1471</f>
        <v>2112.4281187654033</v>
      </c>
      <c r="E1471" s="25">
        <f>'Bitcoin Data'!J1471</f>
        <v>93218.612330213233</v>
      </c>
      <c r="F1471" s="25">
        <f t="shared" si="154"/>
        <v>196.91761787863376</v>
      </c>
      <c r="G1471" s="23">
        <f>'Emissions Factors'!$AB$39/1000</f>
        <v>0.49266147344102867</v>
      </c>
      <c r="H1471" s="23">
        <f>'Emissions Factors'!$AE$39/1000</f>
        <v>0.32422903788805163</v>
      </c>
      <c r="I1471" s="26">
        <f t="shared" si="159"/>
        <v>97013.723770585158</v>
      </c>
      <c r="J1471" s="26">
        <f t="shared" si="160"/>
        <v>63846.409787996425</v>
      </c>
      <c r="K1471" s="23">
        <f t="shared" si="155"/>
        <v>45.92521890273089</v>
      </c>
      <c r="L1471" s="23">
        <f t="shared" si="155"/>
        <v>30.224180989084303</v>
      </c>
      <c r="M1471" s="26">
        <f>K1471*'Social Cost of Carbon'!$C$5</f>
        <v>4592.5218902730894</v>
      </c>
      <c r="N1471" s="26">
        <f>L1471*'Social Cost of Carbon'!$C$5</f>
        <v>3022.4180989084302</v>
      </c>
      <c r="O1471" s="23">
        <f t="shared" si="156"/>
        <v>0.61971860965085357</v>
      </c>
      <c r="P1471" s="23">
        <f t="shared" si="157"/>
        <v>0.4078475371029161</v>
      </c>
      <c r="Q1471" s="27"/>
    </row>
    <row r="1472" spans="1:17" x14ac:dyDescent="0.25">
      <c r="A1472" s="24">
        <f t="shared" si="158"/>
        <v>2020</v>
      </c>
      <c r="B1472" s="32">
        <v>43835</v>
      </c>
      <c r="C1472" s="28">
        <f>'Bitcoin Data'!C1472</f>
        <v>7411.3173829999996</v>
      </c>
      <c r="D1472" s="26">
        <f>'Bitcoin Data'!K1472</f>
        <v>2037.5820692777904</v>
      </c>
      <c r="E1472" s="25">
        <f>'Bitcoin Data'!J1472</f>
        <v>99179.704638567579</v>
      </c>
      <c r="F1472" s="25">
        <f t="shared" si="154"/>
        <v>202.08678780781261</v>
      </c>
      <c r="G1472" s="23">
        <f>'Emissions Factors'!$AB$39/1000</f>
        <v>0.49266147344102867</v>
      </c>
      <c r="H1472" s="23">
        <f>'Emissions Factors'!$AE$39/1000</f>
        <v>0.32422903788805163</v>
      </c>
      <c r="I1472" s="26">
        <f t="shared" si="159"/>
        <v>99560.37464436148</v>
      </c>
      <c r="J1472" s="26">
        <f t="shared" si="160"/>
        <v>65522.404780813929</v>
      </c>
      <c r="K1472" s="23">
        <f t="shared" si="155"/>
        <v>48.862019422682728</v>
      </c>
      <c r="L1472" s="23">
        <f t="shared" si="155"/>
        <v>32.156940212983898</v>
      </c>
      <c r="M1472" s="26">
        <f>K1472*'Social Cost of Carbon'!$C$5</f>
        <v>4886.2019422682724</v>
      </c>
      <c r="N1472" s="26">
        <f>L1472*'Social Cost of Carbon'!$C$5</f>
        <v>3215.69402129839</v>
      </c>
      <c r="O1472" s="23">
        <f t="shared" si="156"/>
        <v>0.65928925854345277</v>
      </c>
      <c r="P1472" s="23">
        <f t="shared" si="157"/>
        <v>0.43388966564493842</v>
      </c>
      <c r="Q1472" s="27"/>
    </row>
    <row r="1473" spans="1:17" x14ac:dyDescent="0.25">
      <c r="A1473" s="24">
        <f t="shared" si="158"/>
        <v>2020</v>
      </c>
      <c r="B1473" s="32">
        <v>43836</v>
      </c>
      <c r="C1473" s="28">
        <f>'Bitcoin Data'!C1473</f>
        <v>7769.2192379999997</v>
      </c>
      <c r="D1473" s="26">
        <f>'Bitcoin Data'!K1473</f>
        <v>1687.4472672728978</v>
      </c>
      <c r="E1473" s="25">
        <f>'Bitcoin Data'!J1473</f>
        <v>121640.2989421071</v>
      </c>
      <c r="F1473" s="25">
        <f t="shared" si="154"/>
        <v>205.26159004011697</v>
      </c>
      <c r="G1473" s="23">
        <f>'Emissions Factors'!$AB$39/1000</f>
        <v>0.49266147344102867</v>
      </c>
      <c r="H1473" s="23">
        <f>'Emissions Factors'!$AE$39/1000</f>
        <v>0.32422903788805163</v>
      </c>
      <c r="I1473" s="26">
        <f t="shared" si="159"/>
        <v>101124.4773900124</v>
      </c>
      <c r="J1473" s="26">
        <f t="shared" si="160"/>
        <v>66551.767854078804</v>
      </c>
      <c r="K1473" s="23">
        <f t="shared" si="155"/>
        <v>59.927488906625683</v>
      </c>
      <c r="L1473" s="23">
        <f t="shared" si="155"/>
        <v>39.439317094414371</v>
      </c>
      <c r="M1473" s="26">
        <f>K1473*'Social Cost of Carbon'!$C$5</f>
        <v>5992.7488906625686</v>
      </c>
      <c r="N1473" s="26">
        <f>L1473*'Social Cost of Carbon'!$C$5</f>
        <v>3943.9317094414369</v>
      </c>
      <c r="O1473" s="23">
        <f t="shared" si="156"/>
        <v>0.7713450614640216</v>
      </c>
      <c r="P1473" s="23">
        <f t="shared" si="157"/>
        <v>0.5076355279242587</v>
      </c>
      <c r="Q1473" s="27"/>
    </row>
    <row r="1474" spans="1:17" x14ac:dyDescent="0.25">
      <c r="A1474" s="24">
        <f t="shared" si="158"/>
        <v>2020</v>
      </c>
      <c r="B1474" s="32">
        <v>43837</v>
      </c>
      <c r="C1474" s="28">
        <f>'Bitcoin Data'!C1474</f>
        <v>8163.6923829999996</v>
      </c>
      <c r="D1474" s="26">
        <f>'Bitcoin Data'!K1474</f>
        <v>2199.9511121975065</v>
      </c>
      <c r="E1474" s="25">
        <f>'Bitcoin Data'!J1474</f>
        <v>91487.173184750151</v>
      </c>
      <c r="F1474" s="25">
        <f t="shared" si="154"/>
        <v>201.267308399597</v>
      </c>
      <c r="G1474" s="23">
        <f>'Emissions Factors'!$AB$39/1000</f>
        <v>0.49266147344102867</v>
      </c>
      <c r="H1474" s="23">
        <f>'Emissions Factors'!$AE$39/1000</f>
        <v>0.32422903788805163</v>
      </c>
      <c r="I1474" s="26">
        <f t="shared" si="159"/>
        <v>99156.648711655376</v>
      </c>
      <c r="J1474" s="26">
        <f t="shared" si="160"/>
        <v>65256.705760719102</v>
      </c>
      <c r="K1474" s="23">
        <f t="shared" si="155"/>
        <v>45.072205542153576</v>
      </c>
      <c r="L1474" s="23">
        <f t="shared" si="155"/>
        <v>29.6627981407891</v>
      </c>
      <c r="M1474" s="26">
        <f>K1474*'Social Cost of Carbon'!$C$5</f>
        <v>4507.2205542153579</v>
      </c>
      <c r="N1474" s="26">
        <f>L1474*'Social Cost of Carbon'!$C$5</f>
        <v>2966.27981407891</v>
      </c>
      <c r="O1474" s="23">
        <f t="shared" si="156"/>
        <v>0.55210563342650609</v>
      </c>
      <c r="P1474" s="23">
        <f t="shared" si="157"/>
        <v>0.36335026785867935</v>
      </c>
      <c r="Q1474" s="27"/>
    </row>
    <row r="1475" spans="1:17" x14ac:dyDescent="0.25">
      <c r="A1475" s="24">
        <f t="shared" si="158"/>
        <v>2020</v>
      </c>
      <c r="B1475" s="32">
        <v>43838</v>
      </c>
      <c r="C1475" s="28">
        <f>'Bitcoin Data'!C1475</f>
        <v>8079.8627930000002</v>
      </c>
      <c r="D1475" s="26">
        <f>'Bitcoin Data'!K1475</f>
        <v>1774.9728823587418</v>
      </c>
      <c r="E1475" s="25">
        <f>'Bitcoin Data'!J1475</f>
        <v>117535.41990629397</v>
      </c>
      <c r="F1475" s="25">
        <f t="shared" si="154"/>
        <v>208.62218305031965</v>
      </c>
      <c r="G1475" s="23">
        <f>'Emissions Factors'!$AB$39/1000</f>
        <v>0.49266147344102867</v>
      </c>
      <c r="H1475" s="23">
        <f>'Emissions Factors'!$AE$39/1000</f>
        <v>0.32422903788805163</v>
      </c>
      <c r="I1475" s="26">
        <f t="shared" si="159"/>
        <v>102780.11209405448</v>
      </c>
      <c r="J1475" s="26">
        <f t="shared" si="160"/>
        <v>67641.369692510125</v>
      </c>
      <c r="K1475" s="23">
        <f t="shared" si="155"/>
        <v>57.905173152544805</v>
      </c>
      <c r="L1475" s="23">
        <f t="shared" si="155"/>
        <v>38.108396113985847</v>
      </c>
      <c r="M1475" s="26">
        <f>K1475*'Social Cost of Carbon'!$C$5</f>
        <v>5790.5173152544803</v>
      </c>
      <c r="N1475" s="26">
        <f>L1475*'Social Cost of Carbon'!$C$5</f>
        <v>3810.8396113985846</v>
      </c>
      <c r="O1475" s="23">
        <f t="shared" si="156"/>
        <v>0.7166603522365631</v>
      </c>
      <c r="P1475" s="23">
        <f t="shared" si="157"/>
        <v>0.47164657482799222</v>
      </c>
      <c r="Q1475" s="27"/>
    </row>
    <row r="1476" spans="1:17" x14ac:dyDescent="0.25">
      <c r="A1476" s="24">
        <f t="shared" si="158"/>
        <v>2020</v>
      </c>
      <c r="B1476" s="32">
        <v>43839</v>
      </c>
      <c r="C1476" s="28">
        <f>'Bitcoin Data'!C1476</f>
        <v>7879.0712890000004</v>
      </c>
      <c r="D1476" s="26">
        <f>'Bitcoin Data'!K1476</f>
        <v>1962.4945486262536</v>
      </c>
      <c r="E1476" s="25">
        <f>'Bitcoin Data'!J1476</f>
        <v>104122.53648801995</v>
      </c>
      <c r="F1476" s="25">
        <f t="shared" si="154"/>
        <v>204.33991024687734</v>
      </c>
      <c r="G1476" s="23">
        <f>'Emissions Factors'!$AB$39/1000</f>
        <v>0.49266147344102867</v>
      </c>
      <c r="H1476" s="23">
        <f>'Emissions Factors'!$AE$39/1000</f>
        <v>0.32422903788805163</v>
      </c>
      <c r="I1476" s="26">
        <f t="shared" si="159"/>
        <v>100670.40126503415</v>
      </c>
      <c r="J1476" s="26">
        <f t="shared" si="160"/>
        <v>66252.932501475865</v>
      </c>
      <c r="K1476" s="23">
        <f t="shared" si="155"/>
        <v>51.297162244605175</v>
      </c>
      <c r="L1476" s="23">
        <f t="shared" si="155"/>
        <v>33.759549827974261</v>
      </c>
      <c r="M1476" s="26">
        <f>K1476*'Social Cost of Carbon'!$C$5</f>
        <v>5129.7162244605179</v>
      </c>
      <c r="N1476" s="26">
        <f>L1476*'Social Cost of Carbon'!$C$5</f>
        <v>3375.9549827974261</v>
      </c>
      <c r="O1476" s="23">
        <f t="shared" si="156"/>
        <v>0.65105594762445329</v>
      </c>
      <c r="P1476" s="23">
        <f t="shared" si="157"/>
        <v>0.42847118130668632</v>
      </c>
      <c r="Q1476" s="27"/>
    </row>
    <row r="1477" spans="1:17" x14ac:dyDescent="0.25">
      <c r="A1477" s="24">
        <f t="shared" si="158"/>
        <v>2020</v>
      </c>
      <c r="B1477" s="32">
        <v>43840</v>
      </c>
      <c r="C1477" s="28">
        <f>'Bitcoin Data'!C1477</f>
        <v>8166.5541990000002</v>
      </c>
      <c r="D1477" s="26">
        <f>'Bitcoin Data'!K1477</f>
        <v>1862.5827814569536</v>
      </c>
      <c r="E1477" s="25">
        <f>'Bitcoin Data'!J1477</f>
        <v>111252.54914220226</v>
      </c>
      <c r="F1477" s="25">
        <f t="shared" si="154"/>
        <v>207.21708242545949</v>
      </c>
      <c r="G1477" s="23">
        <f>'Emissions Factors'!$AB$39/1000</f>
        <v>0.49266147344102867</v>
      </c>
      <c r="H1477" s="23">
        <f>'Emissions Factors'!$AE$39/1000</f>
        <v>0.32422903788805163</v>
      </c>
      <c r="I1477" s="26">
        <f t="shared" si="159"/>
        <v>102087.87314987797</v>
      </c>
      <c r="J1477" s="26">
        <f t="shared" si="160"/>
        <v>67185.795268775822</v>
      </c>
      <c r="K1477" s="23">
        <f t="shared" si="155"/>
        <v>54.809844784467813</v>
      </c>
      <c r="L1477" s="23">
        <f t="shared" si="155"/>
        <v>36.071306970969424</v>
      </c>
      <c r="M1477" s="26">
        <f>K1477*'Social Cost of Carbon'!$C$5</f>
        <v>5480.9844784467814</v>
      </c>
      <c r="N1477" s="26">
        <f>L1477*'Social Cost of Carbon'!$C$5</f>
        <v>3607.1306970969422</v>
      </c>
      <c r="O1477" s="23">
        <f t="shared" si="156"/>
        <v>0.67115019932371622</v>
      </c>
      <c r="P1477" s="23">
        <f t="shared" si="157"/>
        <v>0.44169555594679549</v>
      </c>
      <c r="Q1477" s="27"/>
    </row>
    <row r="1478" spans="1:17" x14ac:dyDescent="0.25">
      <c r="A1478" s="24">
        <f t="shared" si="158"/>
        <v>2020</v>
      </c>
      <c r="B1478" s="32">
        <v>43841</v>
      </c>
      <c r="C1478" s="28">
        <f>'Bitcoin Data'!C1478</f>
        <v>8037.5375979999999</v>
      </c>
      <c r="D1478" s="26">
        <f>'Bitcoin Data'!K1478</f>
        <v>2037.5820692777904</v>
      </c>
      <c r="E1478" s="25">
        <f>'Bitcoin Data'!J1478</f>
        <v>99811.518570169297</v>
      </c>
      <c r="F1478" s="25">
        <f t="shared" si="154"/>
        <v>203.37416054596414</v>
      </c>
      <c r="G1478" s="23">
        <f>'Emissions Factors'!$AB$39/1000</f>
        <v>0.49266147344102867</v>
      </c>
      <c r="H1478" s="23">
        <f>'Emissions Factors'!$AE$39/1000</f>
        <v>0.32422903788805163</v>
      </c>
      <c r="I1478" s="26">
        <f t="shared" si="159"/>
        <v>100194.61359440701</v>
      </c>
      <c r="J1478" s="26">
        <f t="shared" si="160"/>
        <v>65939.80840510811</v>
      </c>
      <c r="K1478" s="23">
        <f t="shared" si="155"/>
        <v>49.173289805166206</v>
      </c>
      <c r="L1478" s="23">
        <f t="shared" si="155"/>
        <v>32.361792636151392</v>
      </c>
      <c r="M1478" s="26">
        <f>K1478*'Social Cost of Carbon'!$C$5</f>
        <v>4917.3289805166205</v>
      </c>
      <c r="N1478" s="26">
        <f>L1478*'Social Cost of Carbon'!$C$5</f>
        <v>3236.1792636151395</v>
      </c>
      <c r="O1478" s="23">
        <f t="shared" si="156"/>
        <v>0.61179545607851482</v>
      </c>
      <c r="P1478" s="23">
        <f t="shared" si="157"/>
        <v>0.40263317267970306</v>
      </c>
      <c r="Q1478" s="27"/>
    </row>
    <row r="1479" spans="1:17" x14ac:dyDescent="0.25">
      <c r="A1479" s="24">
        <f t="shared" si="158"/>
        <v>2020</v>
      </c>
      <c r="B1479" s="32">
        <v>43842</v>
      </c>
      <c r="C1479" s="28">
        <f>'Bitcoin Data'!C1479</f>
        <v>8192.4941409999992</v>
      </c>
      <c r="D1479" s="26">
        <f>'Bitcoin Data'!K1479</f>
        <v>1887.5838926174499</v>
      </c>
      <c r="E1479" s="25">
        <f>'Bitcoin Data'!J1479</f>
        <v>107191.27838350943</v>
      </c>
      <c r="F1479" s="25">
        <f t="shared" ref="F1479:F1542" si="161">E1479*D1479/1000000</f>
        <v>202.33253050578543</v>
      </c>
      <c r="G1479" s="23">
        <f>'Emissions Factors'!$AB$39/1000</f>
        <v>0.49266147344102867</v>
      </c>
      <c r="H1479" s="23">
        <f>'Emissions Factors'!$AE$39/1000</f>
        <v>0.32422903788805163</v>
      </c>
      <c r="I1479" s="26">
        <f t="shared" si="159"/>
        <v>99681.442604032127</v>
      </c>
      <c r="J1479" s="26">
        <f t="shared" si="160"/>
        <v>65602.081699345654</v>
      </c>
      <c r="K1479" s="23">
        <f t="shared" ref="K1479:L1542" si="162">$E1479*G1479/1000</f>
        <v>52.809013148447242</v>
      </c>
      <c r="L1479" s="23">
        <f t="shared" si="162"/>
        <v>34.754525060275569</v>
      </c>
      <c r="M1479" s="26">
        <f>K1479*'Social Cost of Carbon'!$C$5</f>
        <v>5280.9013148447239</v>
      </c>
      <c r="N1479" s="26">
        <f>L1479*'Social Cost of Carbon'!$C$5</f>
        <v>3475.4525060275569</v>
      </c>
      <c r="O1479" s="23">
        <f t="shared" ref="O1479:O1542" si="163">M1479/$C1479</f>
        <v>0.64460239140312914</v>
      </c>
      <c r="P1479" s="23">
        <f t="shared" ref="P1479:P1542" si="164">N1479/$C1479</f>
        <v>0.42422398432174324</v>
      </c>
      <c r="Q1479" s="27"/>
    </row>
    <row r="1480" spans="1:17" x14ac:dyDescent="0.25">
      <c r="A1480" s="24">
        <f t="shared" ref="A1480:A1543" si="165">YEAR(B1480)</f>
        <v>2020</v>
      </c>
      <c r="B1480" s="32">
        <v>43843</v>
      </c>
      <c r="C1480" s="28">
        <f>'Bitcoin Data'!C1480</f>
        <v>8144.1943359999996</v>
      </c>
      <c r="D1480" s="26">
        <f>'Bitcoin Data'!K1480</f>
        <v>1787.4875868917577</v>
      </c>
      <c r="E1480" s="25">
        <f>'Bitcoin Data'!J1480</f>
        <v>111881.77863381348</v>
      </c>
      <c r="F1480" s="25">
        <f t="shared" si="161"/>
        <v>199.98729050731308</v>
      </c>
      <c r="G1480" s="23">
        <f>'Emissions Factors'!$AB$39/1000</f>
        <v>0.49266147344102867</v>
      </c>
      <c r="H1480" s="23">
        <f>'Emissions Factors'!$AE$39/1000</f>
        <v>0.32422903788805163</v>
      </c>
      <c r="I1480" s="26">
        <f t="shared" ref="I1480:I1543" si="166">F1480*G1480*1000</f>
        <v>98526.033210811904</v>
      </c>
      <c r="J1480" s="26">
        <f t="shared" ref="J1480:J1543" si="167">$F1480*H1480*1000</f>
        <v>64841.686791024404</v>
      </c>
      <c r="K1480" s="23">
        <f t="shared" si="162"/>
        <v>55.119841912937545</v>
      </c>
      <c r="L1480" s="23">
        <f t="shared" si="162"/>
        <v>36.275321443645311</v>
      </c>
      <c r="M1480" s="26">
        <f>K1480*'Social Cost of Carbon'!$C$5</f>
        <v>5511.9841912937545</v>
      </c>
      <c r="N1480" s="26">
        <f>L1480*'Social Cost of Carbon'!$C$5</f>
        <v>3627.5321443645312</v>
      </c>
      <c r="O1480" s="23">
        <f t="shared" si="163"/>
        <v>0.67679919754971751</v>
      </c>
      <c r="P1480" s="23">
        <f t="shared" si="164"/>
        <v>0.44541325939751386</v>
      </c>
      <c r="Q1480" s="27"/>
    </row>
    <row r="1481" spans="1:17" x14ac:dyDescent="0.25">
      <c r="A1481" s="24">
        <f t="shared" si="165"/>
        <v>2020</v>
      </c>
      <c r="B1481" s="32">
        <v>43844</v>
      </c>
      <c r="C1481" s="28">
        <f>'Bitcoin Data'!C1481</f>
        <v>8827.7646480000003</v>
      </c>
      <c r="D1481" s="26">
        <f>'Bitcoin Data'!K1481</f>
        <v>1812.5062934246303</v>
      </c>
      <c r="E1481" s="25">
        <f>'Bitcoin Data'!J1481</f>
        <v>111100.3801098875</v>
      </c>
      <c r="F1481" s="25">
        <f t="shared" si="161"/>
        <v>201.3701381510397</v>
      </c>
      <c r="G1481" s="23">
        <f>'Emissions Factors'!$AB$39/1000</f>
        <v>0.49266147344102867</v>
      </c>
      <c r="H1481" s="23">
        <f>'Emissions Factors'!$AE$39/1000</f>
        <v>0.32422903788805163</v>
      </c>
      <c r="I1481" s="26">
        <f t="shared" si="166"/>
        <v>99207.308968514728</v>
      </c>
      <c r="J1481" s="26">
        <f t="shared" si="167"/>
        <v>65290.046152095638</v>
      </c>
      <c r="K1481" s="23">
        <f t="shared" si="162"/>
        <v>54.734876964795525</v>
      </c>
      <c r="L1481" s="23">
        <f t="shared" si="162"/>
        <v>36.02196935202565</v>
      </c>
      <c r="M1481" s="26">
        <f>K1481*'Social Cost of Carbon'!$C$5</f>
        <v>5473.4876964795521</v>
      </c>
      <c r="N1481" s="26">
        <f>L1481*'Social Cost of Carbon'!$C$5</f>
        <v>3602.1969352025649</v>
      </c>
      <c r="O1481" s="23">
        <f t="shared" si="163"/>
        <v>0.62003099479091961</v>
      </c>
      <c r="P1481" s="23">
        <f t="shared" si="164"/>
        <v>0.40805312316733217</v>
      </c>
      <c r="Q1481" s="27"/>
    </row>
    <row r="1482" spans="1:17" x14ac:dyDescent="0.25">
      <c r="A1482" s="24">
        <f t="shared" si="165"/>
        <v>2020</v>
      </c>
      <c r="B1482" s="32">
        <v>43845</v>
      </c>
      <c r="C1482" s="28">
        <f>'Bitcoin Data'!C1482</f>
        <v>8807.0107420000004</v>
      </c>
      <c r="D1482" s="26">
        <f>'Bitcoin Data'!K1482</f>
        <v>1887.5838926174499</v>
      </c>
      <c r="E1482" s="25">
        <f>'Bitcoin Data'!J1482</f>
        <v>103587.41829230831</v>
      </c>
      <c r="F1482" s="25">
        <f t="shared" si="161"/>
        <v>195.52994224638735</v>
      </c>
      <c r="G1482" s="23">
        <f>'Emissions Factors'!$AB$39/1000</f>
        <v>0.49266147344102867</v>
      </c>
      <c r="H1482" s="23">
        <f>'Emissions Factors'!$AE$39/1000</f>
        <v>0.32422903788805163</v>
      </c>
      <c r="I1482" s="26">
        <f t="shared" si="166"/>
        <v>96330.069448944429</v>
      </c>
      <c r="J1482" s="26">
        <f t="shared" si="167"/>
        <v>63396.485052852469</v>
      </c>
      <c r="K1482" s="23">
        <f t="shared" si="162"/>
        <v>51.033530125840777</v>
      </c>
      <c r="L1482" s="23">
        <f t="shared" si="162"/>
        <v>33.586048970222286</v>
      </c>
      <c r="M1482" s="26">
        <f>K1482*'Social Cost of Carbon'!$C$5</f>
        <v>5103.353012584078</v>
      </c>
      <c r="N1482" s="26">
        <f>L1482*'Social Cost of Carbon'!$C$5</f>
        <v>3358.6048970222287</v>
      </c>
      <c r="O1482" s="23">
        <f t="shared" si="163"/>
        <v>0.57946483342487076</v>
      </c>
      <c r="P1482" s="23">
        <f t="shared" si="164"/>
        <v>0.38135583064583806</v>
      </c>
      <c r="Q1482" s="27"/>
    </row>
    <row r="1483" spans="1:17" x14ac:dyDescent="0.25">
      <c r="A1483" s="24">
        <f t="shared" si="165"/>
        <v>2020</v>
      </c>
      <c r="B1483" s="32">
        <v>43846</v>
      </c>
      <c r="C1483" s="28">
        <f>'Bitcoin Data'!C1483</f>
        <v>8723.7861329999996</v>
      </c>
      <c r="D1483" s="26">
        <f>'Bitcoin Data'!K1483</f>
        <v>1987.4130506790327</v>
      </c>
      <c r="E1483" s="25">
        <f>'Bitcoin Data'!J1483</f>
        <v>100175.60533949883</v>
      </c>
      <c r="F1483" s="25">
        <f t="shared" si="161"/>
        <v>199.09030541139217</v>
      </c>
      <c r="G1483" s="23">
        <f>'Emissions Factors'!$AB$39/1000</f>
        <v>0.49266147344102867</v>
      </c>
      <c r="H1483" s="23">
        <f>'Emissions Factors'!$AE$39/1000</f>
        <v>0.32422903788805163</v>
      </c>
      <c r="I1483" s="26">
        <f t="shared" si="166"/>
        <v>98084.123211800877</v>
      </c>
      <c r="J1483" s="26">
        <f t="shared" si="167"/>
        <v>64550.858176374037</v>
      </c>
      <c r="K1483" s="23">
        <f t="shared" si="162"/>
        <v>49.352661329404469</v>
      </c>
      <c r="L1483" s="23">
        <f t="shared" si="162"/>
        <v>32.479840139078874</v>
      </c>
      <c r="M1483" s="26">
        <f>K1483*'Social Cost of Carbon'!$C$5</f>
        <v>4935.2661329404473</v>
      </c>
      <c r="N1483" s="26">
        <f>L1483*'Social Cost of Carbon'!$C$5</f>
        <v>3247.9840139078874</v>
      </c>
      <c r="O1483" s="23">
        <f t="shared" si="163"/>
        <v>0.56572525480324587</v>
      </c>
      <c r="P1483" s="23">
        <f t="shared" si="164"/>
        <v>0.3723135762832997</v>
      </c>
      <c r="Q1483" s="27"/>
    </row>
    <row r="1484" spans="1:17" x14ac:dyDescent="0.25">
      <c r="A1484" s="24">
        <f t="shared" si="165"/>
        <v>2020</v>
      </c>
      <c r="B1484" s="32">
        <v>43847</v>
      </c>
      <c r="C1484" s="28">
        <f>'Bitcoin Data'!C1484</f>
        <v>8929.0380860000005</v>
      </c>
      <c r="D1484" s="26">
        <f>'Bitcoin Data'!K1484</f>
        <v>1987.4130506790327</v>
      </c>
      <c r="E1484" s="25">
        <f>'Bitcoin Data'!J1484</f>
        <v>101363.08907274998</v>
      </c>
      <c r="F1484" s="25">
        <f t="shared" si="161"/>
        <v>201.45032608032457</v>
      </c>
      <c r="G1484" s="23">
        <f>'Emissions Factors'!$AB$39/1000</f>
        <v>0.49266147344102867</v>
      </c>
      <c r="H1484" s="23">
        <f>'Emissions Factors'!$AE$39/1000</f>
        <v>0.32422903788805163</v>
      </c>
      <c r="I1484" s="26">
        <f t="shared" si="166"/>
        <v>99246.814471908394</v>
      </c>
      <c r="J1484" s="26">
        <f t="shared" si="167"/>
        <v>65316.045407257916</v>
      </c>
      <c r="K1484" s="23">
        <f t="shared" si="162"/>
        <v>49.937688815115237</v>
      </c>
      <c r="L1484" s="23">
        <f t="shared" si="162"/>
        <v>32.864856847418601</v>
      </c>
      <c r="M1484" s="26">
        <f>K1484*'Social Cost of Carbon'!$C$5</f>
        <v>4993.7688815115234</v>
      </c>
      <c r="N1484" s="26">
        <f>L1484*'Social Cost of Carbon'!$C$5</f>
        <v>3286.48568474186</v>
      </c>
      <c r="O1484" s="23">
        <f t="shared" si="163"/>
        <v>0.55927288397854902</v>
      </c>
      <c r="P1484" s="23">
        <f t="shared" si="164"/>
        <v>0.36806715942838236</v>
      </c>
      <c r="Q1484" s="27"/>
    </row>
    <row r="1485" spans="1:17" x14ac:dyDescent="0.25">
      <c r="A1485" s="24">
        <f t="shared" si="165"/>
        <v>2020</v>
      </c>
      <c r="B1485" s="32">
        <v>43848</v>
      </c>
      <c r="C1485" s="28">
        <f>'Bitcoin Data'!C1485</f>
        <v>8942.8085940000001</v>
      </c>
      <c r="D1485" s="26">
        <f>'Bitcoin Data'!K1485</f>
        <v>1650.0137501145844</v>
      </c>
      <c r="E1485" s="25">
        <f>'Bitcoin Data'!J1485</f>
        <v>124420.05797132949</v>
      </c>
      <c r="F1485" s="25">
        <f t="shared" si="161"/>
        <v>205.29480644274736</v>
      </c>
      <c r="G1485" s="23">
        <f>'Emissions Factors'!$AB$39/1000</f>
        <v>0.49266147344102867</v>
      </c>
      <c r="H1485" s="23">
        <f>'Emissions Factors'!$AE$39/1000</f>
        <v>0.32422903788805163</v>
      </c>
      <c r="I1485" s="26">
        <f t="shared" si="166"/>
        <v>101140.8418318747</v>
      </c>
      <c r="J1485" s="26">
        <f t="shared" si="167"/>
        <v>66562.537576345756</v>
      </c>
      <c r="K1485" s="23">
        <f t="shared" si="162"/>
        <v>61.296969085773391</v>
      </c>
      <c r="L1485" s="23">
        <f t="shared" si="162"/>
        <v>40.340595690019768</v>
      </c>
      <c r="M1485" s="26">
        <f>K1485*'Social Cost of Carbon'!$C$5</f>
        <v>6129.6969085773389</v>
      </c>
      <c r="N1485" s="26">
        <f>L1485*'Social Cost of Carbon'!$C$5</f>
        <v>4034.0595690019768</v>
      </c>
      <c r="O1485" s="23">
        <f t="shared" si="163"/>
        <v>0.68543308784333568</v>
      </c>
      <c r="P1485" s="23">
        <f t="shared" si="164"/>
        <v>0.45109537195155325</v>
      </c>
      <c r="Q1485" s="27"/>
    </row>
    <row r="1486" spans="1:17" x14ac:dyDescent="0.25">
      <c r="A1486" s="24">
        <f t="shared" si="165"/>
        <v>2020</v>
      </c>
      <c r="B1486" s="32">
        <v>43849</v>
      </c>
      <c r="C1486" s="28">
        <f>'Bitcoin Data'!C1486</f>
        <v>8706.2451170000004</v>
      </c>
      <c r="D1486" s="26">
        <f>'Bitcoin Data'!K1486</f>
        <v>1875</v>
      </c>
      <c r="E1486" s="25">
        <f>'Bitcoin Data'!J1486</f>
        <v>107286.76347523373</v>
      </c>
      <c r="F1486" s="25">
        <f t="shared" si="161"/>
        <v>201.16268151606323</v>
      </c>
      <c r="G1486" s="23">
        <f>'Emissions Factors'!$AB$39/1000</f>
        <v>0.49266147344102867</v>
      </c>
      <c r="H1486" s="23">
        <f>'Emissions Factors'!$AE$39/1000</f>
        <v>0.32422903788805163</v>
      </c>
      <c r="I1486" s="26">
        <f t="shared" si="166"/>
        <v>99105.103077052088</v>
      </c>
      <c r="J1486" s="26">
        <f t="shared" si="167"/>
        <v>65222.78268693373</v>
      </c>
      <c r="K1486" s="23">
        <f t="shared" si="162"/>
        <v>52.856054974427792</v>
      </c>
      <c r="L1486" s="23">
        <f t="shared" si="162"/>
        <v>34.785484099697989</v>
      </c>
      <c r="M1486" s="26">
        <f>K1486*'Social Cost of Carbon'!$C$5</f>
        <v>5285.6054974427789</v>
      </c>
      <c r="N1486" s="26">
        <f>L1486*'Social Cost of Carbon'!$C$5</f>
        <v>3478.5484099697987</v>
      </c>
      <c r="O1486" s="23">
        <f t="shared" si="163"/>
        <v>0.60710506382619445</v>
      </c>
      <c r="P1486" s="23">
        <f t="shared" si="164"/>
        <v>0.39954634440253822</v>
      </c>
      <c r="Q1486" s="27"/>
    </row>
    <row r="1487" spans="1:17" x14ac:dyDescent="0.25">
      <c r="A1487" s="24">
        <f t="shared" si="165"/>
        <v>2020</v>
      </c>
      <c r="B1487" s="32">
        <v>43850</v>
      </c>
      <c r="C1487" s="28">
        <f>'Bitcoin Data'!C1487</f>
        <v>8657.6425780000009</v>
      </c>
      <c r="D1487" s="26">
        <f>'Bitcoin Data'!K1487</f>
        <v>1899.9366687777074</v>
      </c>
      <c r="E1487" s="25">
        <f>'Bitcoin Data'!J1487</f>
        <v>106762.59982172378</v>
      </c>
      <c r="F1487" s="25">
        <f t="shared" si="161"/>
        <v>202.84217825533332</v>
      </c>
      <c r="G1487" s="23">
        <f>'Emissions Factors'!$AB$39/1000</f>
        <v>0.49266147344102867</v>
      </c>
      <c r="H1487" s="23">
        <f>'Emissions Factors'!$AE$39/1000</f>
        <v>0.32422903788805163</v>
      </c>
      <c r="I1487" s="26">
        <f t="shared" si="166"/>
        <v>99932.526415260305</v>
      </c>
      <c r="J1487" s="26">
        <f t="shared" si="167"/>
        <v>65767.324298843392</v>
      </c>
      <c r="K1487" s="23">
        <f t="shared" si="162"/>
        <v>52.597819736565341</v>
      </c>
      <c r="L1487" s="23">
        <f t="shared" si="162"/>
        <v>34.61553502262457</v>
      </c>
      <c r="M1487" s="26">
        <f>K1487*'Social Cost of Carbon'!$C$5</f>
        <v>5259.7819736565343</v>
      </c>
      <c r="N1487" s="26">
        <f>L1487*'Social Cost of Carbon'!$C$5</f>
        <v>3461.5535022624572</v>
      </c>
      <c r="O1487" s="23">
        <f t="shared" si="163"/>
        <v>0.60753050570858691</v>
      </c>
      <c r="P1487" s="23">
        <f t="shared" si="164"/>
        <v>0.39982633506477111</v>
      </c>
      <c r="Q1487" s="27"/>
    </row>
    <row r="1488" spans="1:17" x14ac:dyDescent="0.25">
      <c r="A1488" s="24">
        <f t="shared" si="165"/>
        <v>2020</v>
      </c>
      <c r="B1488" s="32">
        <v>43851</v>
      </c>
      <c r="C1488" s="28">
        <f>'Bitcoin Data'!C1488</f>
        <v>8745.8945309999999</v>
      </c>
      <c r="D1488" s="26">
        <f>'Bitcoin Data'!K1488</f>
        <v>1912.4521886952823</v>
      </c>
      <c r="E1488" s="25">
        <f>'Bitcoin Data'!J1488</f>
        <v>107925.2759472273</v>
      </c>
      <c r="F1488" s="25">
        <f t="shared" si="161"/>
        <v>206.40193020081716</v>
      </c>
      <c r="G1488" s="23">
        <f>'Emissions Factors'!$AB$39/1000</f>
        <v>0.49266147344102867</v>
      </c>
      <c r="H1488" s="23">
        <f>'Emissions Factors'!$AE$39/1000</f>
        <v>0.32422903788805163</v>
      </c>
      <c r="I1488" s="26">
        <f t="shared" si="166"/>
        <v>101686.27905380694</v>
      </c>
      <c r="J1488" s="26">
        <f t="shared" si="167"/>
        <v>66921.499247247732</v>
      </c>
      <c r="K1488" s="23">
        <f t="shared" si="162"/>
        <v>53.17062546969062</v>
      </c>
      <c r="L1488" s="23">
        <f t="shared" si="162"/>
        <v>34.992508384171991</v>
      </c>
      <c r="M1488" s="26">
        <f>K1488*'Social Cost of Carbon'!$C$5</f>
        <v>5317.0625469690622</v>
      </c>
      <c r="N1488" s="26">
        <f>L1488*'Social Cost of Carbon'!$C$5</f>
        <v>3499.2508384171992</v>
      </c>
      <c r="O1488" s="23">
        <f t="shared" si="163"/>
        <v>0.60794953885192948</v>
      </c>
      <c r="P1488" s="23">
        <f t="shared" si="164"/>
        <v>0.40010210802497492</v>
      </c>
      <c r="Q1488" s="27"/>
    </row>
    <row r="1489" spans="1:17" x14ac:dyDescent="0.25">
      <c r="A1489" s="24">
        <f t="shared" si="165"/>
        <v>2020</v>
      </c>
      <c r="B1489" s="32">
        <v>43852</v>
      </c>
      <c r="C1489" s="28">
        <f>'Bitcoin Data'!C1489</f>
        <v>8680.8759769999997</v>
      </c>
      <c r="D1489" s="26">
        <f>'Bitcoin Data'!K1489</f>
        <v>1949.9512512187196</v>
      </c>
      <c r="E1489" s="25">
        <f>'Bitcoin Data'!J1489</f>
        <v>107564.7589723362</v>
      </c>
      <c r="F1489" s="25">
        <f t="shared" si="161"/>
        <v>209.74603634514699</v>
      </c>
      <c r="G1489" s="23">
        <f>'Emissions Factors'!$AB$39/1000</f>
        <v>0.49266147344102867</v>
      </c>
      <c r="H1489" s="23">
        <f>'Emissions Factors'!$AE$39/1000</f>
        <v>0.32422903788805163</v>
      </c>
      <c r="I1489" s="26">
        <f t="shared" si="166"/>
        <v>103333.79131421568</v>
      </c>
      <c r="J1489" s="26">
        <f t="shared" si="167"/>
        <v>68005.75556501931</v>
      </c>
      <c r="K1489" s="23">
        <f t="shared" si="162"/>
        <v>52.993012645640263</v>
      </c>
      <c r="L1489" s="23">
        <f t="shared" si="162"/>
        <v>34.875618312260741</v>
      </c>
      <c r="M1489" s="26">
        <f>K1489*'Social Cost of Carbon'!$C$5</f>
        <v>5299.3012645640265</v>
      </c>
      <c r="N1489" s="26">
        <f>L1489*'Social Cost of Carbon'!$C$5</f>
        <v>3487.561831226074</v>
      </c>
      <c r="O1489" s="23">
        <f t="shared" si="163"/>
        <v>0.61045697215402417</v>
      </c>
      <c r="P1489" s="23">
        <f t="shared" si="164"/>
        <v>0.40175229325547063</v>
      </c>
      <c r="Q1489" s="27"/>
    </row>
    <row r="1490" spans="1:17" x14ac:dyDescent="0.25">
      <c r="A1490" s="24">
        <f t="shared" si="165"/>
        <v>2020</v>
      </c>
      <c r="B1490" s="32">
        <v>43853</v>
      </c>
      <c r="C1490" s="28">
        <f>'Bitcoin Data'!C1490</f>
        <v>8406.515625</v>
      </c>
      <c r="D1490" s="26">
        <f>'Bitcoin Data'!K1490</f>
        <v>1987.4130506790327</v>
      </c>
      <c r="E1490" s="25">
        <f>'Bitcoin Data'!J1490</f>
        <v>105979.96956012028</v>
      </c>
      <c r="F1490" s="25">
        <f t="shared" si="161"/>
        <v>210.6259746143497</v>
      </c>
      <c r="G1490" s="23">
        <f>'Emissions Factors'!$AB$39/1000</f>
        <v>0.49266147344102867</v>
      </c>
      <c r="H1490" s="23">
        <f>'Emissions Factors'!$AE$39/1000</f>
        <v>0.32422903788805163</v>
      </c>
      <c r="I1490" s="26">
        <f t="shared" si="166"/>
        <v>103767.30299845822</v>
      </c>
      <c r="J1490" s="26">
        <f t="shared" si="167"/>
        <v>68291.057103443789</v>
      </c>
      <c r="K1490" s="23">
        <f t="shared" si="162"/>
        <v>52.212247958724227</v>
      </c>
      <c r="L1490" s="23">
        <f t="shared" si="162"/>
        <v>34.361783565882796</v>
      </c>
      <c r="M1490" s="26">
        <f>K1490*'Social Cost of Carbon'!$C$5</f>
        <v>5221.2247958724229</v>
      </c>
      <c r="N1490" s="26">
        <f>L1490*'Social Cost of Carbon'!$C$5</f>
        <v>3436.1783565882797</v>
      </c>
      <c r="O1490" s="23">
        <f t="shared" si="163"/>
        <v>0.62109261777199432</v>
      </c>
      <c r="P1490" s="23">
        <f t="shared" si="164"/>
        <v>0.40875179561547292</v>
      </c>
      <c r="Q1490" s="27"/>
    </row>
    <row r="1491" spans="1:17" x14ac:dyDescent="0.25">
      <c r="A1491" s="24">
        <f t="shared" si="165"/>
        <v>2020</v>
      </c>
      <c r="B1491" s="32">
        <v>43854</v>
      </c>
      <c r="C1491" s="28">
        <f>'Bitcoin Data'!C1491</f>
        <v>8445.4345699999994</v>
      </c>
      <c r="D1491" s="26">
        <f>'Bitcoin Data'!K1491</f>
        <v>1899.9366687777074</v>
      </c>
      <c r="E1491" s="25">
        <f>'Bitcoin Data'!J1491</f>
        <v>110799.93424123677</v>
      </c>
      <c r="F1491" s="25">
        <f t="shared" si="161"/>
        <v>210.51285796308443</v>
      </c>
      <c r="G1491" s="23">
        <f>'Emissions Factors'!$AB$39/1000</f>
        <v>0.49266147344102867</v>
      </c>
      <c r="H1491" s="23">
        <f>'Emissions Factors'!$AE$39/1000</f>
        <v>0.32422903788805163</v>
      </c>
      <c r="I1491" s="26">
        <f t="shared" si="166"/>
        <v>103711.57478237516</v>
      </c>
      <c r="J1491" s="26">
        <f t="shared" si="167"/>
        <v>68254.381400434941</v>
      </c>
      <c r="K1491" s="23">
        <f t="shared" si="162"/>
        <v>54.586858860456793</v>
      </c>
      <c r="L1491" s="23">
        <f t="shared" si="162"/>
        <v>35.924556077095588</v>
      </c>
      <c r="M1491" s="26">
        <f>K1491*'Social Cost of Carbon'!$C$5</f>
        <v>5458.6858860456796</v>
      </c>
      <c r="N1491" s="26">
        <f>L1491*'Social Cost of Carbon'!$C$5</f>
        <v>3592.4556077095585</v>
      </c>
      <c r="O1491" s="23">
        <f t="shared" si="163"/>
        <v>0.64634754325563137</v>
      </c>
      <c r="P1491" s="23">
        <f t="shared" si="164"/>
        <v>0.42537249894407253</v>
      </c>
      <c r="Q1491" s="27"/>
    </row>
    <row r="1492" spans="1:17" x14ac:dyDescent="0.25">
      <c r="A1492" s="24">
        <f t="shared" si="165"/>
        <v>2020</v>
      </c>
      <c r="B1492" s="32">
        <v>43855</v>
      </c>
      <c r="C1492" s="28">
        <f>'Bitcoin Data'!C1492</f>
        <v>8367.8476559999999</v>
      </c>
      <c r="D1492" s="26">
        <f>'Bitcoin Data'!K1492</f>
        <v>2050.113895216401</v>
      </c>
      <c r="E1492" s="25">
        <f>'Bitcoin Data'!J1492</f>
        <v>101951.25229079908</v>
      </c>
      <c r="F1492" s="25">
        <f t="shared" si="161"/>
        <v>209.01167895608015</v>
      </c>
      <c r="G1492" s="23">
        <f>'Emissions Factors'!$AB$39/1000</f>
        <v>0.49266147344102867</v>
      </c>
      <c r="H1492" s="23">
        <f>'Emissions Factors'!$AE$39/1000</f>
        <v>0.32422903788805163</v>
      </c>
      <c r="I1492" s="26">
        <f t="shared" si="166"/>
        <v>102972.00172088569</v>
      </c>
      <c r="J1492" s="26">
        <f t="shared" si="167"/>
        <v>67767.655575296187</v>
      </c>
      <c r="K1492" s="23">
        <f t="shared" si="162"/>
        <v>50.227454172743123</v>
      </c>
      <c r="L1492" s="23">
        <f t="shared" si="162"/>
        <v>33.055556441727809</v>
      </c>
      <c r="M1492" s="26">
        <f>K1492*'Social Cost of Carbon'!$C$5</f>
        <v>5022.7454172743119</v>
      </c>
      <c r="N1492" s="26">
        <f>L1492*'Social Cost of Carbon'!$C$5</f>
        <v>3305.5556441727808</v>
      </c>
      <c r="O1492" s="23">
        <f t="shared" si="163"/>
        <v>0.60024341070225529</v>
      </c>
      <c r="P1492" s="23">
        <f t="shared" si="164"/>
        <v>0.39503057178659284</v>
      </c>
      <c r="Q1492" s="27"/>
    </row>
    <row r="1493" spans="1:17" x14ac:dyDescent="0.25">
      <c r="A1493" s="24">
        <f t="shared" si="165"/>
        <v>2020</v>
      </c>
      <c r="B1493" s="32">
        <v>43856</v>
      </c>
      <c r="C1493" s="28">
        <f>'Bitcoin Data'!C1493</f>
        <v>8596.8300780000009</v>
      </c>
      <c r="D1493" s="26">
        <f>'Bitcoin Data'!K1493</f>
        <v>1787.4875868917577</v>
      </c>
      <c r="E1493" s="25">
        <f>'Bitcoin Data'!J1493</f>
        <v>120415.78834064394</v>
      </c>
      <c r="F1493" s="25">
        <f t="shared" si="161"/>
        <v>215.24172692468628</v>
      </c>
      <c r="G1493" s="23">
        <f>'Emissions Factors'!$AB$39/1000</f>
        <v>0.49266147344102867</v>
      </c>
      <c r="H1493" s="23">
        <f>'Emissions Factors'!$AE$39/1000</f>
        <v>0.32422903788805163</v>
      </c>
      <c r="I1493" s="26">
        <f t="shared" si="166"/>
        <v>106041.30633270748</v>
      </c>
      <c r="J1493" s="26">
        <f t="shared" si="167"/>
        <v>69787.618034153769</v>
      </c>
      <c r="K1493" s="23">
        <f t="shared" si="162"/>
        <v>59.324219709464685</v>
      </c>
      <c r="L1493" s="23">
        <f t="shared" si="162"/>
        <v>39.042295200218248</v>
      </c>
      <c r="M1493" s="26">
        <f>K1493*'Social Cost of Carbon'!$C$5</f>
        <v>5932.4219709464687</v>
      </c>
      <c r="N1493" s="26">
        <f>L1493*'Social Cost of Carbon'!$C$5</f>
        <v>3904.229520021825</v>
      </c>
      <c r="O1493" s="23">
        <f t="shared" si="163"/>
        <v>0.6900708653213965</v>
      </c>
      <c r="P1493" s="23">
        <f t="shared" si="164"/>
        <v>0.45414757353563046</v>
      </c>
      <c r="Q1493" s="27"/>
    </row>
    <row r="1494" spans="1:17" x14ac:dyDescent="0.25">
      <c r="A1494" s="24">
        <f t="shared" si="165"/>
        <v>2020</v>
      </c>
      <c r="B1494" s="32">
        <v>43857</v>
      </c>
      <c r="C1494" s="28">
        <f>'Bitcoin Data'!C1494</f>
        <v>8909.8193360000005</v>
      </c>
      <c r="D1494" s="26">
        <f>'Bitcoin Data'!K1494</f>
        <v>1612.4697661918838</v>
      </c>
      <c r="E1494" s="25">
        <f>'Bitcoin Data'!J1494</f>
        <v>132554.11254395868</v>
      </c>
      <c r="F1494" s="25">
        <f t="shared" si="161"/>
        <v>213.73949886152968</v>
      </c>
      <c r="G1494" s="23">
        <f>'Emissions Factors'!$AB$39/1000</f>
        <v>0.49266147344102867</v>
      </c>
      <c r="H1494" s="23">
        <f>'Emissions Factors'!$AE$39/1000</f>
        <v>0.32422903788805163</v>
      </c>
      <c r="I1494" s="26">
        <f t="shared" si="166"/>
        <v>105301.21644166829</v>
      </c>
      <c r="J1494" s="26">
        <f t="shared" si="167"/>
        <v>69300.552074548075</v>
      </c>
      <c r="K1494" s="23">
        <f t="shared" si="162"/>
        <v>65.304304396574622</v>
      </c>
      <c r="L1494" s="23">
        <f t="shared" si="162"/>
        <v>42.977892378232241</v>
      </c>
      <c r="M1494" s="26">
        <f>K1494*'Social Cost of Carbon'!$C$5</f>
        <v>6530.4304396574626</v>
      </c>
      <c r="N1494" s="26">
        <f>L1494*'Social Cost of Carbon'!$C$5</f>
        <v>4297.7892378232245</v>
      </c>
      <c r="O1494" s="23">
        <f t="shared" si="163"/>
        <v>0.73294757092002416</v>
      </c>
      <c r="P1494" s="23">
        <f t="shared" si="164"/>
        <v>0.48236547518512157</v>
      </c>
      <c r="Q1494" s="27"/>
    </row>
    <row r="1495" spans="1:17" x14ac:dyDescent="0.25">
      <c r="A1495" s="24">
        <f t="shared" si="165"/>
        <v>2020</v>
      </c>
      <c r="B1495" s="32">
        <v>43858</v>
      </c>
      <c r="C1495" s="28">
        <f>'Bitcoin Data'!C1495</f>
        <v>9358.5898440000001</v>
      </c>
      <c r="D1495" s="26">
        <f>'Bitcoin Data'!K1495</f>
        <v>1774.9728823587418</v>
      </c>
      <c r="E1495" s="25">
        <f>'Bitcoin Data'!J1495</f>
        <v>117788.32269645804</v>
      </c>
      <c r="F1495" s="25">
        <f t="shared" si="161"/>
        <v>209.07107864473372</v>
      </c>
      <c r="G1495" s="23">
        <f>'Emissions Factors'!$AB$39/1000</f>
        <v>0.49266147344102867</v>
      </c>
      <c r="H1495" s="23">
        <f>'Emissions Factors'!$AE$39/1000</f>
        <v>0.32422903788805163</v>
      </c>
      <c r="I1495" s="26">
        <f t="shared" si="166"/>
        <v>103001.2656590197</v>
      </c>
      <c r="J1495" s="26">
        <f t="shared" si="167"/>
        <v>67786.914679199181</v>
      </c>
      <c r="K1495" s="23">
        <f t="shared" si="162"/>
        <v>58.029768613784377</v>
      </c>
      <c r="L1495" s="23">
        <f t="shared" si="162"/>
        <v>38.19039454231995</v>
      </c>
      <c r="M1495" s="26">
        <f>K1495*'Social Cost of Carbon'!$C$5</f>
        <v>5802.9768613784381</v>
      </c>
      <c r="N1495" s="26">
        <f>L1495*'Social Cost of Carbon'!$C$5</f>
        <v>3819.039454231995</v>
      </c>
      <c r="O1495" s="23">
        <f t="shared" si="163"/>
        <v>0.62006957865546974</v>
      </c>
      <c r="P1495" s="23">
        <f t="shared" si="164"/>
        <v>0.40807851587602872</v>
      </c>
      <c r="Q1495" s="27"/>
    </row>
    <row r="1496" spans="1:17" x14ac:dyDescent="0.25">
      <c r="A1496" s="24">
        <f t="shared" si="165"/>
        <v>2020</v>
      </c>
      <c r="B1496" s="32">
        <v>43859</v>
      </c>
      <c r="C1496" s="28">
        <f>'Bitcoin Data'!C1496</f>
        <v>9316.6298829999996</v>
      </c>
      <c r="D1496" s="26">
        <f>'Bitcoin Data'!K1496</f>
        <v>2000</v>
      </c>
      <c r="E1496" s="25">
        <f>'Bitcoin Data'!J1496</f>
        <v>103797.47897250118</v>
      </c>
      <c r="F1496" s="25">
        <f t="shared" si="161"/>
        <v>207.59495794500234</v>
      </c>
      <c r="G1496" s="23">
        <f>'Emissions Factors'!$AB$39/1000</f>
        <v>0.49266147344102867</v>
      </c>
      <c r="H1496" s="23">
        <f>'Emissions Factors'!$AE$39/1000</f>
        <v>0.32422903788805163</v>
      </c>
      <c r="I1496" s="26">
        <f t="shared" si="166"/>
        <v>102274.03786011324</v>
      </c>
      <c r="J1496" s="26">
        <f t="shared" si="167"/>
        <v>67308.313484918646</v>
      </c>
      <c r="K1496" s="23">
        <f t="shared" si="162"/>
        <v>51.13701893005662</v>
      </c>
      <c r="L1496" s="23">
        <f t="shared" si="162"/>
        <v>33.654156742459328</v>
      </c>
      <c r="M1496" s="26">
        <f>K1496*'Social Cost of Carbon'!$C$5</f>
        <v>5113.701893005662</v>
      </c>
      <c r="N1496" s="26">
        <f>L1496*'Social Cost of Carbon'!$C$5</f>
        <v>3365.4156742459327</v>
      </c>
      <c r="O1496" s="23">
        <f t="shared" si="163"/>
        <v>0.54887893554047951</v>
      </c>
      <c r="P1496" s="23">
        <f t="shared" si="164"/>
        <v>0.3612267221634281</v>
      </c>
      <c r="Q1496" s="27"/>
    </row>
    <row r="1497" spans="1:17" x14ac:dyDescent="0.25">
      <c r="A1497" s="24">
        <f t="shared" si="165"/>
        <v>2020</v>
      </c>
      <c r="B1497" s="32">
        <v>43860</v>
      </c>
      <c r="C1497" s="28">
        <f>'Bitcoin Data'!C1497</f>
        <v>9508.9931639999995</v>
      </c>
      <c r="D1497" s="26">
        <f>'Bitcoin Data'!K1497</f>
        <v>1949.9512512187196</v>
      </c>
      <c r="E1497" s="25">
        <f>'Bitcoin Data'!J1497</f>
        <v>107567.61550719659</v>
      </c>
      <c r="F1497" s="25">
        <f t="shared" si="161"/>
        <v>209.75160644887214</v>
      </c>
      <c r="G1497" s="23">
        <f>'Emissions Factors'!$AB$39/1000</f>
        <v>0.49266147344102867</v>
      </c>
      <c r="H1497" s="23">
        <f>'Emissions Factors'!$AE$39/1000</f>
        <v>0.32422903788805163</v>
      </c>
      <c r="I1497" s="26">
        <f t="shared" si="166"/>
        <v>103336.53548972412</v>
      </c>
      <c r="J1497" s="26">
        <f t="shared" si="167"/>
        <v>68007.561554391054</v>
      </c>
      <c r="K1497" s="23">
        <f t="shared" si="162"/>
        <v>52.994419950313514</v>
      </c>
      <c r="L1497" s="23">
        <f t="shared" si="162"/>
        <v>34.876544483810214</v>
      </c>
      <c r="M1497" s="26">
        <f>K1497*'Social Cost of Carbon'!$C$5</f>
        <v>5299.4419950313513</v>
      </c>
      <c r="N1497" s="26">
        <f>L1497*'Social Cost of Carbon'!$C$5</f>
        <v>3487.6544483810212</v>
      </c>
      <c r="O1497" s="23">
        <f t="shared" si="163"/>
        <v>0.55730842410261217</v>
      </c>
      <c r="P1497" s="23">
        <f t="shared" si="164"/>
        <v>0.36677431440217001</v>
      </c>
      <c r="Q1497" s="27"/>
    </row>
    <row r="1498" spans="1:17" x14ac:dyDescent="0.25">
      <c r="A1498" s="24">
        <f t="shared" si="165"/>
        <v>2020</v>
      </c>
      <c r="B1498" s="32">
        <v>43861</v>
      </c>
      <c r="C1498" s="28">
        <f>'Bitcoin Data'!C1498</f>
        <v>9350.5292969999991</v>
      </c>
      <c r="D1498" s="26">
        <f>'Bitcoin Data'!K1498</f>
        <v>1800</v>
      </c>
      <c r="E1498" s="25">
        <f>'Bitcoin Data'!J1498</f>
        <v>116936.28666625719</v>
      </c>
      <c r="F1498" s="25">
        <f t="shared" si="161"/>
        <v>210.48531599926292</v>
      </c>
      <c r="G1498" s="23">
        <f>'Emissions Factors'!$AB$39/1000</f>
        <v>0.49266147344102867</v>
      </c>
      <c r="H1498" s="23">
        <f>'Emissions Factors'!$AE$39/1000</f>
        <v>0.32422903788805163</v>
      </c>
      <c r="I1498" s="26">
        <f t="shared" si="166"/>
        <v>103698.0059178974</v>
      </c>
      <c r="J1498" s="26">
        <f t="shared" si="167"/>
        <v>68245.451496003545</v>
      </c>
      <c r="K1498" s="23">
        <f t="shared" si="162"/>
        <v>57.610003287720787</v>
      </c>
      <c r="L1498" s="23">
        <f t="shared" si="162"/>
        <v>37.91413972000197</v>
      </c>
      <c r="M1498" s="26">
        <f>K1498*'Social Cost of Carbon'!$C$5</f>
        <v>5761.0003287720783</v>
      </c>
      <c r="N1498" s="26">
        <f>L1498*'Social Cost of Carbon'!$C$5</f>
        <v>3791.4139720001967</v>
      </c>
      <c r="O1498" s="23">
        <f t="shared" si="163"/>
        <v>0.6161148899475053</v>
      </c>
      <c r="P1498" s="23">
        <f t="shared" si="164"/>
        <v>0.40547586682784093</v>
      </c>
      <c r="Q1498" s="27"/>
    </row>
    <row r="1499" spans="1:17" x14ac:dyDescent="0.25">
      <c r="A1499" s="24">
        <f t="shared" si="165"/>
        <v>2020</v>
      </c>
      <c r="B1499" s="32">
        <v>43862</v>
      </c>
      <c r="C1499" s="28">
        <f>'Bitcoin Data'!C1499</f>
        <v>9392.875</v>
      </c>
      <c r="D1499" s="26">
        <f>'Bitcoin Data'!K1499</f>
        <v>1887.5838926174499</v>
      </c>
      <c r="E1499" s="25">
        <f>'Bitcoin Data'!J1499</f>
        <v>111316.75938650513</v>
      </c>
      <c r="F1499" s="25">
        <f t="shared" si="161"/>
        <v>210.11972199633942</v>
      </c>
      <c r="G1499" s="23">
        <f>'Emissions Factors'!$AB$39/1000</f>
        <v>0.49266147344102867</v>
      </c>
      <c r="H1499" s="23">
        <f>'Emissions Factors'!$AE$39/1000</f>
        <v>0.32422903788805163</v>
      </c>
      <c r="I1499" s="26">
        <f t="shared" si="166"/>
        <v>103517.89183773591</v>
      </c>
      <c r="J1499" s="26">
        <f t="shared" si="167"/>
        <v>68126.915304178008</v>
      </c>
      <c r="K1499" s="23">
        <f t="shared" si="162"/>
        <v>54.841478698036077</v>
      </c>
      <c r="L1499" s="23">
        <f t="shared" si="162"/>
        <v>36.092125796702298</v>
      </c>
      <c r="M1499" s="26">
        <f>K1499*'Social Cost of Carbon'!$C$5</f>
        <v>5484.147869803608</v>
      </c>
      <c r="N1499" s="26">
        <f>L1499*'Social Cost of Carbon'!$C$5</f>
        <v>3609.2125796702298</v>
      </c>
      <c r="O1499" s="23">
        <f t="shared" si="163"/>
        <v>0.58386254153319495</v>
      </c>
      <c r="P1499" s="23">
        <f t="shared" si="164"/>
        <v>0.38425003842489436</v>
      </c>
      <c r="Q1499" s="27"/>
    </row>
    <row r="1500" spans="1:17" x14ac:dyDescent="0.25">
      <c r="A1500" s="24">
        <f t="shared" si="165"/>
        <v>2020</v>
      </c>
      <c r="B1500" s="32">
        <v>43863</v>
      </c>
      <c r="C1500" s="28">
        <f>'Bitcoin Data'!C1500</f>
        <v>9344.3652340000008</v>
      </c>
      <c r="D1500" s="26">
        <f>'Bitcoin Data'!K1500</f>
        <v>1787.4875868917577</v>
      </c>
      <c r="E1500" s="25">
        <f>'Bitcoin Data'!J1500</f>
        <v>116829.74131299516</v>
      </c>
      <c r="F1500" s="25">
        <f t="shared" si="161"/>
        <v>208.83171237675401</v>
      </c>
      <c r="G1500" s="23">
        <f>'Emissions Factors'!$AB$39/1000</f>
        <v>0.49266147344102867</v>
      </c>
      <c r="H1500" s="23">
        <f>'Emissions Factors'!$AE$39/1000</f>
        <v>0.32422903788805163</v>
      </c>
      <c r="I1500" s="26">
        <f t="shared" si="166"/>
        <v>102883.33912074474</v>
      </c>
      <c r="J1500" s="26">
        <f t="shared" si="167"/>
        <v>67709.305184429279</v>
      </c>
      <c r="K1500" s="23">
        <f t="shared" si="162"/>
        <v>57.557512496994413</v>
      </c>
      <c r="L1500" s="23">
        <f t="shared" si="162"/>
        <v>37.879594622622378</v>
      </c>
      <c r="M1500" s="26">
        <f>K1500*'Social Cost of Carbon'!$C$5</f>
        <v>5755.7512496994414</v>
      </c>
      <c r="N1500" s="26">
        <f>L1500*'Social Cost of Carbon'!$C$5</f>
        <v>3787.9594622622376</v>
      </c>
      <c r="O1500" s="23">
        <f t="shared" si="163"/>
        <v>0.61595957623283126</v>
      </c>
      <c r="P1500" s="23">
        <f t="shared" si="164"/>
        <v>0.40537365218554738</v>
      </c>
      <c r="Q1500" s="27"/>
    </row>
    <row r="1501" spans="1:17" x14ac:dyDescent="0.25">
      <c r="A1501" s="24">
        <f t="shared" si="165"/>
        <v>2020</v>
      </c>
      <c r="B1501" s="32">
        <v>43864</v>
      </c>
      <c r="C1501" s="28">
        <f>'Bitcoin Data'!C1501</f>
        <v>9293.5214840000008</v>
      </c>
      <c r="D1501" s="26">
        <f>'Bitcoin Data'!K1501</f>
        <v>1849.9486125385406</v>
      </c>
      <c r="E1501" s="25">
        <f>'Bitcoin Data'!J1501</f>
        <v>113536.58117845163</v>
      </c>
      <c r="F1501" s="25">
        <f t="shared" si="161"/>
        <v>210.03684082344597</v>
      </c>
      <c r="G1501" s="23">
        <f>'Emissions Factors'!$AB$39/1000</f>
        <v>0.49266147344102867</v>
      </c>
      <c r="H1501" s="23">
        <f>'Emissions Factors'!$AE$39/1000</f>
        <v>0.32422903788805163</v>
      </c>
      <c r="I1501" s="26">
        <f t="shared" si="166"/>
        <v>103477.05947697769</v>
      </c>
      <c r="J1501" s="26">
        <f t="shared" si="167"/>
        <v>68100.042821231735</v>
      </c>
      <c r="K1501" s="23">
        <f t="shared" si="162"/>
        <v>55.935099372832944</v>
      </c>
      <c r="L1501" s="23">
        <f t="shared" si="162"/>
        <v>36.811856480588048</v>
      </c>
      <c r="M1501" s="26">
        <f>K1501*'Social Cost of Carbon'!$C$5</f>
        <v>5593.5099372832947</v>
      </c>
      <c r="N1501" s="26">
        <f>L1501*'Social Cost of Carbon'!$C$5</f>
        <v>3681.1856480588049</v>
      </c>
      <c r="O1501" s="23">
        <f t="shared" si="163"/>
        <v>0.60187195423319839</v>
      </c>
      <c r="P1501" s="23">
        <f t="shared" si="164"/>
        <v>0.39610234445537595</v>
      </c>
      <c r="Q1501" s="27"/>
    </row>
    <row r="1502" spans="1:17" x14ac:dyDescent="0.25">
      <c r="A1502" s="24">
        <f t="shared" si="165"/>
        <v>2020</v>
      </c>
      <c r="B1502" s="32">
        <v>43865</v>
      </c>
      <c r="C1502" s="28">
        <f>'Bitcoin Data'!C1502</f>
        <v>9180.9628909999992</v>
      </c>
      <c r="D1502" s="26">
        <f>'Bitcoin Data'!K1502</f>
        <v>1650.0137501145844</v>
      </c>
      <c r="E1502" s="25">
        <f>'Bitcoin Data'!J1502</f>
        <v>130322.68696773119</v>
      </c>
      <c r="F1502" s="25">
        <f t="shared" si="161"/>
        <v>215.03422544863523</v>
      </c>
      <c r="G1502" s="23">
        <f>'Emissions Factors'!$AB$39/1000</f>
        <v>0.49266147344102867</v>
      </c>
      <c r="H1502" s="23">
        <f>'Emissions Factors'!$AE$39/1000</f>
        <v>0.32422903788805163</v>
      </c>
      <c r="I1502" s="26">
        <f t="shared" si="166"/>
        <v>105939.07834977498</v>
      </c>
      <c r="J1502" s="26">
        <f t="shared" si="167"/>
        <v>69720.340030213396</v>
      </c>
      <c r="K1502" s="23">
        <f t="shared" si="162"/>
        <v>64.2049669843164</v>
      </c>
      <c r="L1502" s="23">
        <f t="shared" si="162"/>
        <v>42.25439941053321</v>
      </c>
      <c r="M1502" s="26">
        <f>K1502*'Social Cost of Carbon'!$C$5</f>
        <v>6420.4966984316397</v>
      </c>
      <c r="N1502" s="26">
        <f>L1502*'Social Cost of Carbon'!$C$5</f>
        <v>4225.4399410533206</v>
      </c>
      <c r="O1502" s="23">
        <f t="shared" si="163"/>
        <v>0.69932715932504042</v>
      </c>
      <c r="P1502" s="23">
        <f t="shared" si="164"/>
        <v>0.46023930073777714</v>
      </c>
      <c r="Q1502" s="27"/>
    </row>
    <row r="1503" spans="1:17" x14ac:dyDescent="0.25">
      <c r="A1503" s="24">
        <f t="shared" si="165"/>
        <v>2020</v>
      </c>
      <c r="B1503" s="32">
        <v>43866</v>
      </c>
      <c r="C1503" s="28">
        <f>'Bitcoin Data'!C1503</f>
        <v>9613.4238280000009</v>
      </c>
      <c r="D1503" s="26">
        <f>'Bitcoin Data'!K1503</f>
        <v>1987.4130506790327</v>
      </c>
      <c r="E1503" s="25">
        <f>'Bitcoin Data'!J1503</f>
        <v>107351.75250601867</v>
      </c>
      <c r="F1503" s="25">
        <f t="shared" si="161"/>
        <v>213.35227394372708</v>
      </c>
      <c r="G1503" s="23">
        <f>'Emissions Factors'!$AB$39/1000</f>
        <v>0.49266147344102867</v>
      </c>
      <c r="H1503" s="23">
        <f>'Emissions Factors'!$AE$39/1000</f>
        <v>0.32422903788805163</v>
      </c>
      <c r="I1503" s="26">
        <f t="shared" si="166"/>
        <v>105110.44564311058</v>
      </c>
      <c r="J1503" s="26">
        <f t="shared" si="167"/>
        <v>69175.002512002669</v>
      </c>
      <c r="K1503" s="23">
        <f t="shared" si="162"/>
        <v>52.8880725660918</v>
      </c>
      <c r="L1503" s="23">
        <f t="shared" si="162"/>
        <v>34.806555430622673</v>
      </c>
      <c r="M1503" s="26">
        <f>K1503*'Social Cost of Carbon'!$C$5</f>
        <v>5288.8072566091796</v>
      </c>
      <c r="N1503" s="26">
        <f>L1503*'Social Cost of Carbon'!$C$5</f>
        <v>3480.6555430622675</v>
      </c>
      <c r="O1503" s="23">
        <f t="shared" si="163"/>
        <v>0.55014814193513772</v>
      </c>
      <c r="P1503" s="23">
        <f t="shared" si="164"/>
        <v>0.36206200884689294</v>
      </c>
      <c r="Q1503" s="27"/>
    </row>
    <row r="1504" spans="1:17" x14ac:dyDescent="0.25">
      <c r="A1504" s="24">
        <f t="shared" si="165"/>
        <v>2020</v>
      </c>
      <c r="B1504" s="32">
        <v>43867</v>
      </c>
      <c r="C1504" s="28">
        <f>'Bitcoin Data'!C1504</f>
        <v>9729.8017579999996</v>
      </c>
      <c r="D1504" s="26">
        <f>'Bitcoin Data'!K1504</f>
        <v>1687.4472672728978</v>
      </c>
      <c r="E1504" s="25">
        <f>'Bitcoin Data'!J1504</f>
        <v>126244.81443454169</v>
      </c>
      <c r="F1504" s="25">
        <f t="shared" si="161"/>
        <v>213.03146712494146</v>
      </c>
      <c r="G1504" s="23">
        <f>'Emissions Factors'!$AB$39/1000</f>
        <v>0.49266147344102867</v>
      </c>
      <c r="H1504" s="23">
        <f>'Emissions Factors'!$AE$39/1000</f>
        <v>0.32422903788805163</v>
      </c>
      <c r="I1504" s="26">
        <f t="shared" si="166"/>
        <v>104952.39648307773</v>
      </c>
      <c r="J1504" s="26">
        <f t="shared" si="167"/>
        <v>69070.987625799869</v>
      </c>
      <c r="K1504" s="23">
        <f t="shared" si="162"/>
        <v>62.195956293610557</v>
      </c>
      <c r="L1504" s="23">
        <f t="shared" si="162"/>
        <v>40.932234722467065</v>
      </c>
      <c r="M1504" s="26">
        <f>K1504*'Social Cost of Carbon'!$C$5</f>
        <v>6219.5956293610561</v>
      </c>
      <c r="N1504" s="26">
        <f>L1504*'Social Cost of Carbon'!$C$5</f>
        <v>4093.2234722467065</v>
      </c>
      <c r="O1504" s="23">
        <f t="shared" si="163"/>
        <v>0.63923148529179485</v>
      </c>
      <c r="P1504" s="23">
        <f t="shared" si="164"/>
        <v>0.42068929810221389</v>
      </c>
      <c r="Q1504" s="27"/>
    </row>
    <row r="1505" spans="1:17" x14ac:dyDescent="0.25">
      <c r="A1505" s="24">
        <f t="shared" si="165"/>
        <v>2020</v>
      </c>
      <c r="B1505" s="32">
        <v>43868</v>
      </c>
      <c r="C1505" s="28">
        <f>'Bitcoin Data'!C1505</f>
        <v>9795.9433590000008</v>
      </c>
      <c r="D1505" s="26">
        <f>'Bitcoin Data'!K1505</f>
        <v>1737.4517374517375</v>
      </c>
      <c r="E1505" s="25">
        <f>'Bitcoin Data'!J1505</f>
        <v>120054.34956790929</v>
      </c>
      <c r="F1505" s="25">
        <f t="shared" si="161"/>
        <v>208.58863824540225</v>
      </c>
      <c r="G1505" s="23">
        <f>'Emissions Factors'!$AB$39/1000</f>
        <v>0.49266147344102867</v>
      </c>
      <c r="H1505" s="23">
        <f>'Emissions Factors'!$AE$39/1000</f>
        <v>0.32422903788805163</v>
      </c>
      <c r="I1505" s="26">
        <f t="shared" si="166"/>
        <v>102763.58586103759</v>
      </c>
      <c r="J1505" s="26">
        <f t="shared" si="167"/>
        <v>67630.493492685622</v>
      </c>
      <c r="K1505" s="23">
        <f t="shared" si="162"/>
        <v>59.146152751130515</v>
      </c>
      <c r="L1505" s="23">
        <f t="shared" si="162"/>
        <v>38.925106254679058</v>
      </c>
      <c r="M1505" s="26">
        <f>K1505*'Social Cost of Carbon'!$C$5</f>
        <v>5914.6152751130512</v>
      </c>
      <c r="N1505" s="26">
        <f>L1505*'Social Cost of Carbon'!$C$5</f>
        <v>3892.5106254679058</v>
      </c>
      <c r="O1505" s="23">
        <f t="shared" si="163"/>
        <v>0.60378210228002305</v>
      </c>
      <c r="P1505" s="23">
        <f t="shared" si="164"/>
        <v>0.39735944592734607</v>
      </c>
      <c r="Q1505" s="27"/>
    </row>
    <row r="1506" spans="1:17" x14ac:dyDescent="0.25">
      <c r="A1506" s="24">
        <f t="shared" si="165"/>
        <v>2020</v>
      </c>
      <c r="B1506" s="32">
        <v>43869</v>
      </c>
      <c r="C1506" s="28">
        <f>'Bitcoin Data'!C1506</f>
        <v>9865.1191409999992</v>
      </c>
      <c r="D1506" s="26">
        <f>'Bitcoin Data'!K1506</f>
        <v>1737.4517374517375</v>
      </c>
      <c r="E1506" s="25">
        <f>'Bitcoin Data'!J1506</f>
        <v>119397.03904785716</v>
      </c>
      <c r="F1506" s="25">
        <f t="shared" si="161"/>
        <v>207.44659294029236</v>
      </c>
      <c r="G1506" s="23">
        <f>'Emissions Factors'!$AB$39/1000</f>
        <v>0.49266147344102867</v>
      </c>
      <c r="H1506" s="23">
        <f>'Emissions Factors'!$AE$39/1000</f>
        <v>0.32422903788805163</v>
      </c>
      <c r="I1506" s="26">
        <f t="shared" si="166"/>
        <v>102200.94413828573</v>
      </c>
      <c r="J1506" s="26">
        <f t="shared" si="167"/>
        <v>67260.209242185287</v>
      </c>
      <c r="K1506" s="23">
        <f t="shared" si="162"/>
        <v>58.822321181813351</v>
      </c>
      <c r="L1506" s="23">
        <f t="shared" si="162"/>
        <v>38.711987097168858</v>
      </c>
      <c r="M1506" s="26">
        <f>K1506*'Social Cost of Carbon'!$C$5</f>
        <v>5882.232118181335</v>
      </c>
      <c r="N1506" s="26">
        <f>L1506*'Social Cost of Carbon'!$C$5</f>
        <v>3871.1987097168858</v>
      </c>
      <c r="O1506" s="23">
        <f t="shared" si="163"/>
        <v>0.59626569472784585</v>
      </c>
      <c r="P1506" s="23">
        <f t="shared" si="164"/>
        <v>0.39241276809602454</v>
      </c>
      <c r="Q1506" s="27"/>
    </row>
    <row r="1507" spans="1:17" x14ac:dyDescent="0.25">
      <c r="A1507" s="24">
        <f t="shared" si="165"/>
        <v>2020</v>
      </c>
      <c r="B1507" s="32">
        <v>43870</v>
      </c>
      <c r="C1507" s="28">
        <f>'Bitcoin Data'!C1507</f>
        <v>10116.673828000001</v>
      </c>
      <c r="D1507" s="26">
        <f>'Bitcoin Data'!K1507</f>
        <v>1912.4521886952823</v>
      </c>
      <c r="E1507" s="25">
        <f>'Bitcoin Data'!J1507</f>
        <v>107121.34811578821</v>
      </c>
      <c r="F1507" s="25">
        <f t="shared" si="161"/>
        <v>204.8644566600284</v>
      </c>
      <c r="G1507" s="23">
        <f>'Emissions Factors'!$AB$39/1000</f>
        <v>0.49266147344102867</v>
      </c>
      <c r="H1507" s="23">
        <f>'Emissions Factors'!$AE$39/1000</f>
        <v>0.32422903788805163</v>
      </c>
      <c r="I1507" s="26">
        <f t="shared" si="166"/>
        <v>100928.82507382536</v>
      </c>
      <c r="J1507" s="26">
        <f t="shared" si="167"/>
        <v>66423.005680339455</v>
      </c>
      <c r="K1507" s="23">
        <f t="shared" si="162"/>
        <v>52.774561199713581</v>
      </c>
      <c r="L1507" s="23">
        <f t="shared" si="162"/>
        <v>34.731851636853065</v>
      </c>
      <c r="M1507" s="26">
        <f>K1507*'Social Cost of Carbon'!$C$5</f>
        <v>5277.456119971358</v>
      </c>
      <c r="N1507" s="26">
        <f>L1507*'Social Cost of Carbon'!$C$5</f>
        <v>3473.1851636853066</v>
      </c>
      <c r="O1507" s="23">
        <f t="shared" si="163"/>
        <v>0.52165921425329531</v>
      </c>
      <c r="P1507" s="23">
        <f t="shared" si="164"/>
        <v>0.34331295272884488</v>
      </c>
      <c r="Q1507" s="27"/>
    </row>
    <row r="1508" spans="1:17" x14ac:dyDescent="0.25">
      <c r="A1508" s="24">
        <f t="shared" si="165"/>
        <v>2020</v>
      </c>
      <c r="B1508" s="32">
        <v>43871</v>
      </c>
      <c r="C1508" s="28">
        <f>'Bitcoin Data'!C1508</f>
        <v>9856.6113280000009</v>
      </c>
      <c r="D1508" s="26">
        <f>'Bitcoin Data'!K1508</f>
        <v>1525.0360077946284</v>
      </c>
      <c r="E1508" s="25">
        <f>'Bitcoin Data'!J1508</f>
        <v>135611.39978598949</v>
      </c>
      <c r="F1508" s="25">
        <f t="shared" si="161"/>
        <v>206.81226774106673</v>
      </c>
      <c r="G1508" s="23">
        <f>'Emissions Factors'!$AB$39/1000</f>
        <v>0.49266147344102867</v>
      </c>
      <c r="H1508" s="23">
        <f>'Emissions Factors'!$AE$39/1000</f>
        <v>0.32422903788805163</v>
      </c>
      <c r="I1508" s="26">
        <f t="shared" si="166"/>
        <v>101888.43655099446</v>
      </c>
      <c r="J1508" s="26">
        <f t="shared" si="167"/>
        <v>67054.542593132195</v>
      </c>
      <c r="K1508" s="23">
        <f t="shared" si="162"/>
        <v>66.810512033965978</v>
      </c>
      <c r="L1508" s="23">
        <f t="shared" si="162"/>
        <v>43.969153679263307</v>
      </c>
      <c r="M1508" s="26">
        <f>K1508*'Social Cost of Carbon'!$C$5</f>
        <v>6681.0512033965979</v>
      </c>
      <c r="N1508" s="26">
        <f>L1508*'Social Cost of Carbon'!$C$5</f>
        <v>4396.9153679263309</v>
      </c>
      <c r="O1508" s="23">
        <f t="shared" si="163"/>
        <v>0.67782435373275962</v>
      </c>
      <c r="P1508" s="23">
        <f t="shared" si="164"/>
        <v>0.44608793241505512</v>
      </c>
      <c r="Q1508" s="27"/>
    </row>
    <row r="1509" spans="1:17" x14ac:dyDescent="0.25">
      <c r="A1509" s="24">
        <f t="shared" si="165"/>
        <v>2020</v>
      </c>
      <c r="B1509" s="32">
        <v>43872</v>
      </c>
      <c r="C1509" s="28">
        <f>'Bitcoin Data'!C1509</f>
        <v>10208.236328000001</v>
      </c>
      <c r="D1509" s="26">
        <f>'Bitcoin Data'!K1509</f>
        <v>1849.9486125385406</v>
      </c>
      <c r="E1509" s="25">
        <f>'Bitcoin Data'!J1509</f>
        <v>108842.8641553261</v>
      </c>
      <c r="F1509" s="25">
        <f t="shared" si="161"/>
        <v>201.35370552886639</v>
      </c>
      <c r="G1509" s="23">
        <f>'Emissions Factors'!$AB$39/1000</f>
        <v>0.49266147344102867</v>
      </c>
      <c r="H1509" s="23">
        <f>'Emissions Factors'!$AE$39/1000</f>
        <v>0.32422903788805163</v>
      </c>
      <c r="I1509" s="26">
        <f t="shared" si="166"/>
        <v>99199.213248662316</v>
      </c>
      <c r="J1509" s="26">
        <f t="shared" si="167"/>
        <v>65284.718218818409</v>
      </c>
      <c r="K1509" s="23">
        <f t="shared" si="162"/>
        <v>53.622685828304682</v>
      </c>
      <c r="L1509" s="23">
        <f t="shared" si="162"/>
        <v>35.290017126061286</v>
      </c>
      <c r="M1509" s="26">
        <f>K1509*'Social Cost of Carbon'!$C$5</f>
        <v>5362.2685828304684</v>
      </c>
      <c r="N1509" s="26">
        <f>L1509*'Social Cost of Carbon'!$C$5</f>
        <v>3529.0017126061284</v>
      </c>
      <c r="O1509" s="23">
        <f t="shared" si="163"/>
        <v>0.52528844459864155</v>
      </c>
      <c r="P1509" s="23">
        <f t="shared" si="164"/>
        <v>0.34570141199871018</v>
      </c>
      <c r="Q1509" s="27"/>
    </row>
    <row r="1510" spans="1:17" x14ac:dyDescent="0.25">
      <c r="A1510" s="24">
        <f t="shared" si="165"/>
        <v>2020</v>
      </c>
      <c r="B1510" s="32">
        <v>43873</v>
      </c>
      <c r="C1510" s="28">
        <f>'Bitcoin Data'!C1510</f>
        <v>10326.054688</v>
      </c>
      <c r="D1510" s="26">
        <f>'Bitcoin Data'!K1510</f>
        <v>1774.9728823587418</v>
      </c>
      <c r="E1510" s="25">
        <f>'Bitcoin Data'!J1510</f>
        <v>115293.49519159133</v>
      </c>
      <c r="F1510" s="25">
        <f t="shared" si="161"/>
        <v>204.6428274774326</v>
      </c>
      <c r="G1510" s="23">
        <f>'Emissions Factors'!$AB$39/1000</f>
        <v>0.49266147344102867</v>
      </c>
      <c r="H1510" s="23">
        <f>'Emissions Factors'!$AE$39/1000</f>
        <v>0.32422903788805163</v>
      </c>
      <c r="I1510" s="26">
        <f t="shared" si="166"/>
        <v>100819.63691417017</v>
      </c>
      <c r="J1510" s="26">
        <f t="shared" si="167"/>
        <v>66351.147063698503</v>
      </c>
      <c r="K1510" s="23">
        <f t="shared" si="162"/>
        <v>56.80066321925554</v>
      </c>
      <c r="L1510" s="23">
        <f t="shared" si="162"/>
        <v>37.381499020720362</v>
      </c>
      <c r="M1510" s="26">
        <f>K1510*'Social Cost of Carbon'!$C$5</f>
        <v>5680.0663219255539</v>
      </c>
      <c r="N1510" s="26">
        <f>L1510*'Social Cost of Carbon'!$C$5</f>
        <v>3738.1499020720362</v>
      </c>
      <c r="O1510" s="23">
        <f t="shared" si="163"/>
        <v>0.5500712995958088</v>
      </c>
      <c r="P1510" s="23">
        <f t="shared" si="164"/>
        <v>0.36201143757413695</v>
      </c>
      <c r="Q1510" s="27"/>
    </row>
    <row r="1511" spans="1:17" x14ac:dyDescent="0.25">
      <c r="A1511" s="24">
        <f t="shared" si="165"/>
        <v>2020</v>
      </c>
      <c r="B1511" s="32">
        <v>43874</v>
      </c>
      <c r="C1511" s="28">
        <f>'Bitcoin Data'!C1511</f>
        <v>10214.379883</v>
      </c>
      <c r="D1511" s="26">
        <f>'Bitcoin Data'!K1511</f>
        <v>1762.4596103005974</v>
      </c>
      <c r="E1511" s="25">
        <f>'Bitcoin Data'!J1511</f>
        <v>114154.31356842715</v>
      </c>
      <c r="F1511" s="25">
        <f t="shared" si="161"/>
        <v>201.19236700594232</v>
      </c>
      <c r="G1511" s="23">
        <f>'Emissions Factors'!$AB$39/1000</f>
        <v>0.49266147344102867</v>
      </c>
      <c r="H1511" s="23">
        <f>'Emissions Factors'!$AE$39/1000</f>
        <v>0.32422903788805163</v>
      </c>
      <c r="I1511" s="26">
        <f t="shared" si="166"/>
        <v>99119.72797423575</v>
      </c>
      <c r="J1511" s="26">
        <f t="shared" si="167"/>
        <v>65232.40758475646</v>
      </c>
      <c r="K1511" s="23">
        <f t="shared" si="162"/>
        <v>56.239432322270538</v>
      </c>
      <c r="L1511" s="23">
        <f t="shared" si="162"/>
        <v>37.0121432590621</v>
      </c>
      <c r="M1511" s="26">
        <f>K1511*'Social Cost of Carbon'!$C$5</f>
        <v>5623.9432322270541</v>
      </c>
      <c r="N1511" s="26">
        <f>L1511*'Social Cost of Carbon'!$C$5</f>
        <v>3701.21432590621</v>
      </c>
      <c r="O1511" s="23">
        <f t="shared" si="163"/>
        <v>0.55059076484781</v>
      </c>
      <c r="P1511" s="23">
        <f t="shared" si="164"/>
        <v>0.36235330664235588</v>
      </c>
      <c r="Q1511" s="27"/>
    </row>
    <row r="1512" spans="1:17" x14ac:dyDescent="0.25">
      <c r="A1512" s="24">
        <f t="shared" si="165"/>
        <v>2020</v>
      </c>
      <c r="B1512" s="32">
        <v>43875</v>
      </c>
      <c r="C1512" s="28">
        <f>'Bitcoin Data'!C1512</f>
        <v>10312.116211</v>
      </c>
      <c r="D1512" s="26">
        <f>'Bitcoin Data'!K1512</f>
        <v>1687.4472672728978</v>
      </c>
      <c r="E1512" s="25">
        <f>'Bitcoin Data'!J1512</f>
        <v>119984.3957397084</v>
      </c>
      <c r="F1512" s="25">
        <f t="shared" si="161"/>
        <v>202.46734070636086</v>
      </c>
      <c r="G1512" s="23">
        <f>'Emissions Factors'!$AB$39/1000</f>
        <v>0.49266147344102867</v>
      </c>
      <c r="H1512" s="23">
        <f>'Emissions Factors'!$AE$39/1000</f>
        <v>0.32422903788805163</v>
      </c>
      <c r="I1512" s="26">
        <f t="shared" si="166"/>
        <v>99747.858396082505</v>
      </c>
      <c r="J1512" s="26">
        <f t="shared" si="167"/>
        <v>65645.79108097573</v>
      </c>
      <c r="K1512" s="23">
        <f t="shared" si="162"/>
        <v>59.111689195056229</v>
      </c>
      <c r="L1512" s="23">
        <f t="shared" si="162"/>
        <v>38.9024251922649</v>
      </c>
      <c r="M1512" s="26">
        <f>K1512*'Social Cost of Carbon'!$C$5</f>
        <v>5911.1689195056233</v>
      </c>
      <c r="N1512" s="26">
        <f>L1512*'Social Cost of Carbon'!$C$5</f>
        <v>3890.24251922649</v>
      </c>
      <c r="O1512" s="23">
        <f t="shared" si="163"/>
        <v>0.57322559196919654</v>
      </c>
      <c r="P1512" s="23">
        <f t="shared" si="164"/>
        <v>0.37724967791545477</v>
      </c>
      <c r="Q1512" s="27"/>
    </row>
    <row r="1513" spans="1:17" x14ac:dyDescent="0.25">
      <c r="A1513" s="24">
        <f t="shared" si="165"/>
        <v>2020</v>
      </c>
      <c r="B1513" s="32">
        <v>43876</v>
      </c>
      <c r="C1513" s="28">
        <f>'Bitcoin Data'!C1513</f>
        <v>9889.4248050000006</v>
      </c>
      <c r="D1513" s="26">
        <f>'Bitcoin Data'!K1513</f>
        <v>1774.9728823587418</v>
      </c>
      <c r="E1513" s="25">
        <f>'Bitcoin Data'!J1513</f>
        <v>113625.48369350309</v>
      </c>
      <c r="F1513" s="25">
        <f t="shared" si="161"/>
        <v>201.68215230086338</v>
      </c>
      <c r="G1513" s="23">
        <f>'Emissions Factors'!$AB$39/1000</f>
        <v>0.49266147344102867</v>
      </c>
      <c r="H1513" s="23">
        <f>'Emissions Factors'!$AE$39/1000</f>
        <v>0.32422903788805163</v>
      </c>
      <c r="I1513" s="26">
        <f t="shared" si="166"/>
        <v>99361.026319301309</v>
      </c>
      <c r="J1513" s="26">
        <f t="shared" si="167"/>
        <v>65391.210199700436</v>
      </c>
      <c r="K1513" s="23">
        <f t="shared" si="162"/>
        <v>55.978898216890812</v>
      </c>
      <c r="L1513" s="23">
        <f t="shared" si="162"/>
        <v>36.840681257509011</v>
      </c>
      <c r="M1513" s="26">
        <f>K1513*'Social Cost of Carbon'!$C$5</f>
        <v>5597.8898216890811</v>
      </c>
      <c r="N1513" s="26">
        <f>L1513*'Social Cost of Carbon'!$C$5</f>
        <v>3684.0681257509013</v>
      </c>
      <c r="O1513" s="23">
        <f t="shared" si="163"/>
        <v>0.56604806973797306</v>
      </c>
      <c r="P1513" s="23">
        <f t="shared" si="164"/>
        <v>0.37252602637600024</v>
      </c>
      <c r="Q1513" s="27"/>
    </row>
    <row r="1514" spans="1:17" x14ac:dyDescent="0.25">
      <c r="A1514" s="24">
        <f t="shared" si="165"/>
        <v>2020</v>
      </c>
      <c r="B1514" s="32">
        <v>43877</v>
      </c>
      <c r="C1514" s="28">
        <f>'Bitcoin Data'!C1514</f>
        <v>9934.4335940000001</v>
      </c>
      <c r="D1514" s="26">
        <f>'Bitcoin Data'!K1514</f>
        <v>1774.9728823587418</v>
      </c>
      <c r="E1514" s="25">
        <f>'Bitcoin Data'!J1514</f>
        <v>113996.71849641758</v>
      </c>
      <c r="F1514" s="25">
        <f t="shared" si="161"/>
        <v>202.3410840090244</v>
      </c>
      <c r="G1514" s="23">
        <f>'Emissions Factors'!$AB$39/1000</f>
        <v>0.49266147344102867</v>
      </c>
      <c r="H1514" s="23">
        <f>'Emissions Factors'!$AE$39/1000</f>
        <v>0.32422903788805163</v>
      </c>
      <c r="I1514" s="26">
        <f t="shared" si="166"/>
        <v>99685.656585540928</v>
      </c>
      <c r="J1514" s="26">
        <f t="shared" si="167"/>
        <v>65604.85499347141</v>
      </c>
      <c r="K1514" s="23">
        <f t="shared" si="162"/>
        <v>56.161791301887256</v>
      </c>
      <c r="L1514" s="23">
        <f t="shared" si="162"/>
        <v>36.961046360488531</v>
      </c>
      <c r="M1514" s="26">
        <f>K1514*'Social Cost of Carbon'!$C$5</f>
        <v>5616.1791301887251</v>
      </c>
      <c r="N1514" s="26">
        <f>L1514*'Social Cost of Carbon'!$C$5</f>
        <v>3696.1046360488531</v>
      </c>
      <c r="O1514" s="23">
        <f t="shared" si="163"/>
        <v>0.56532454286882272</v>
      </c>
      <c r="P1514" s="23">
        <f t="shared" si="164"/>
        <v>0.37204986082761199</v>
      </c>
      <c r="Q1514" s="27"/>
    </row>
    <row r="1515" spans="1:17" x14ac:dyDescent="0.25">
      <c r="A1515" s="24">
        <f t="shared" si="165"/>
        <v>2020</v>
      </c>
      <c r="B1515" s="32">
        <v>43878</v>
      </c>
      <c r="C1515" s="28">
        <f>'Bitcoin Data'!C1515</f>
        <v>9690.1425780000009</v>
      </c>
      <c r="D1515" s="26">
        <f>'Bitcoin Data'!K1515</f>
        <v>1962.4945486262536</v>
      </c>
      <c r="E1515" s="25">
        <f>'Bitcoin Data'!J1515</f>
        <v>101976.89269589355</v>
      </c>
      <c r="F1515" s="25">
        <f t="shared" si="161"/>
        <v>200.12909600153552</v>
      </c>
      <c r="G1515" s="23">
        <f>'Emissions Factors'!$AB$39/1000</f>
        <v>0.49266147344102867</v>
      </c>
      <c r="H1515" s="23">
        <f>'Emissions Factors'!$AE$39/1000</f>
        <v>0.32422903788805163</v>
      </c>
      <c r="I1515" s="26">
        <f t="shared" si="166"/>
        <v>98595.895314537571</v>
      </c>
      <c r="J1515" s="26">
        <f t="shared" si="167"/>
        <v>64887.664249983376</v>
      </c>
      <c r="K1515" s="23">
        <f t="shared" si="162"/>
        <v>50.240086212496593</v>
      </c>
      <c r="L1515" s="23">
        <f t="shared" si="162"/>
        <v>33.06386980560265</v>
      </c>
      <c r="M1515" s="26">
        <f>K1515*'Social Cost of Carbon'!$C$5</f>
        <v>5024.008621249659</v>
      </c>
      <c r="N1515" s="26">
        <f>L1515*'Social Cost of Carbon'!$C$5</f>
        <v>3306.3869805602649</v>
      </c>
      <c r="O1515" s="23">
        <f t="shared" si="163"/>
        <v>0.51846591325249525</v>
      </c>
      <c r="P1515" s="23">
        <f t="shared" si="164"/>
        <v>0.34121138610147134</v>
      </c>
      <c r="Q1515" s="27"/>
    </row>
    <row r="1516" spans="1:17" x14ac:dyDescent="0.25">
      <c r="A1516" s="24">
        <f t="shared" si="165"/>
        <v>2020</v>
      </c>
      <c r="B1516" s="32">
        <v>43879</v>
      </c>
      <c r="C1516" s="28">
        <f>'Bitcoin Data'!C1516</f>
        <v>10141.996094</v>
      </c>
      <c r="D1516" s="26">
        <f>'Bitcoin Data'!K1516</f>
        <v>1862.5827814569536</v>
      </c>
      <c r="E1516" s="25">
        <f>'Bitcoin Data'!J1516</f>
        <v>111329.75932811374</v>
      </c>
      <c r="F1516" s="25">
        <f t="shared" si="161"/>
        <v>207.3608927882913</v>
      </c>
      <c r="G1516" s="23">
        <f>'Emissions Factors'!$AB$39/1000</f>
        <v>0.49266147344102867</v>
      </c>
      <c r="H1516" s="23">
        <f>'Emissions Factors'!$AE$39/1000</f>
        <v>0.32422903788805163</v>
      </c>
      <c r="I1516" s="26">
        <f t="shared" si="166"/>
        <v>102158.72297512676</v>
      </c>
      <c r="J1516" s="26">
        <f t="shared" si="167"/>
        <v>67232.422764355113</v>
      </c>
      <c r="K1516" s="23">
        <f t="shared" si="162"/>
        <v>54.847883268423615</v>
      </c>
      <c r="L1516" s="23">
        <f t="shared" si="162"/>
        <v>36.096340755262659</v>
      </c>
      <c r="M1516" s="26">
        <f>K1516*'Social Cost of Carbon'!$C$5</f>
        <v>5484.7883268423611</v>
      </c>
      <c r="N1516" s="26">
        <f>L1516*'Social Cost of Carbon'!$C$5</f>
        <v>3609.6340755262659</v>
      </c>
      <c r="O1516" s="23">
        <f t="shared" si="163"/>
        <v>0.54079968834608005</v>
      </c>
      <c r="P1516" s="23">
        <f t="shared" si="164"/>
        <v>0.35590962982737923</v>
      </c>
      <c r="Q1516" s="27"/>
    </row>
    <row r="1517" spans="1:17" x14ac:dyDescent="0.25">
      <c r="A1517" s="24">
        <f t="shared" si="165"/>
        <v>2020</v>
      </c>
      <c r="B1517" s="32">
        <v>43880</v>
      </c>
      <c r="C1517" s="28">
        <f>'Bitcoin Data'!C1517</f>
        <v>9633.3867190000001</v>
      </c>
      <c r="D1517" s="26">
        <f>'Bitcoin Data'!K1517</f>
        <v>1762.4596103005974</v>
      </c>
      <c r="E1517" s="25">
        <f>'Bitcoin Data'!J1517</f>
        <v>117853.16133604357</v>
      </c>
      <c r="F1517" s="25">
        <f t="shared" si="161"/>
        <v>207.71143680101679</v>
      </c>
      <c r="G1517" s="23">
        <f>'Emissions Factors'!$AB$39/1000</f>
        <v>0.49266147344102867</v>
      </c>
      <c r="H1517" s="23">
        <f>'Emissions Factors'!$AE$39/1000</f>
        <v>0.32422903788805163</v>
      </c>
      <c r="I1517" s="26">
        <f t="shared" si="166"/>
        <v>102331.42250494203</v>
      </c>
      <c r="J1517" s="26">
        <f t="shared" si="167"/>
        <v>67346.079312338523</v>
      </c>
      <c r="K1517" s="23">
        <f t="shared" si="162"/>
        <v>58.061712113498501</v>
      </c>
      <c r="L1517" s="23">
        <f t="shared" si="162"/>
        <v>38.211417112050732</v>
      </c>
      <c r="M1517" s="26">
        <f>K1517*'Social Cost of Carbon'!$C$5</f>
        <v>5806.1712113498497</v>
      </c>
      <c r="N1517" s="26">
        <f>L1517*'Social Cost of Carbon'!$C$5</f>
        <v>3821.1417112050731</v>
      </c>
      <c r="O1517" s="23">
        <f t="shared" si="163"/>
        <v>0.60271339464638074</v>
      </c>
      <c r="P1517" s="23">
        <f t="shared" si="164"/>
        <v>0.39665611094679787</v>
      </c>
      <c r="Q1517" s="27"/>
    </row>
    <row r="1518" spans="1:17" x14ac:dyDescent="0.25">
      <c r="A1518" s="24">
        <f t="shared" si="165"/>
        <v>2020</v>
      </c>
      <c r="B1518" s="32">
        <v>43881</v>
      </c>
      <c r="C1518" s="28">
        <f>'Bitcoin Data'!C1518</f>
        <v>9608.4755860000005</v>
      </c>
      <c r="D1518" s="26">
        <f>'Bitcoin Data'!K1518</f>
        <v>1574.9409397147608</v>
      </c>
      <c r="E1518" s="25">
        <f>'Bitcoin Data'!J1518</f>
        <v>131683.75525714579</v>
      </c>
      <c r="F1518" s="25">
        <f t="shared" si="161"/>
        <v>207.39413724985778</v>
      </c>
      <c r="G1518" s="23">
        <f>'Emissions Factors'!$AB$39/1000</f>
        <v>0.49266147344102867</v>
      </c>
      <c r="H1518" s="23">
        <f>'Emissions Factors'!$AE$39/1000</f>
        <v>0.32422903788805163</v>
      </c>
      <c r="I1518" s="26">
        <f t="shared" si="166"/>
        <v>102175.10124054586</v>
      </c>
      <c r="J1518" s="26">
        <f t="shared" si="167"/>
        <v>67243.201584143913</v>
      </c>
      <c r="K1518" s="23">
        <f t="shared" si="162"/>
        <v>64.87551289323325</v>
      </c>
      <c r="L1518" s="23">
        <f t="shared" si="162"/>
        <v>42.695697272510046</v>
      </c>
      <c r="M1518" s="26">
        <f>K1518*'Social Cost of Carbon'!$C$5</f>
        <v>6487.5512893233254</v>
      </c>
      <c r="N1518" s="26">
        <f>L1518*'Social Cost of Carbon'!$C$5</f>
        <v>4269.5697272510042</v>
      </c>
      <c r="O1518" s="23">
        <f t="shared" si="163"/>
        <v>0.67519048482321087</v>
      </c>
      <c r="P1518" s="23">
        <f t="shared" si="164"/>
        <v>0.44435453772417005</v>
      </c>
      <c r="Q1518" s="27"/>
    </row>
    <row r="1519" spans="1:17" x14ac:dyDescent="0.25">
      <c r="A1519" s="24">
        <f t="shared" si="165"/>
        <v>2020</v>
      </c>
      <c r="B1519" s="32">
        <v>43882</v>
      </c>
      <c r="C1519" s="28">
        <f>'Bitcoin Data'!C1519</f>
        <v>9686.4414059999999</v>
      </c>
      <c r="D1519" s="26">
        <f>'Bitcoin Data'!K1519</f>
        <v>1924.9278152069294</v>
      </c>
      <c r="E1519" s="25">
        <f>'Bitcoin Data'!J1519</f>
        <v>106080.96044849252</v>
      </c>
      <c r="F1519" s="25">
        <f t="shared" si="161"/>
        <v>204.19819143116939</v>
      </c>
      <c r="G1519" s="23">
        <f>'Emissions Factors'!$AB$39/1000</f>
        <v>0.49266147344102867</v>
      </c>
      <c r="H1519" s="23">
        <f>'Emissions Factors'!$AE$39/1000</f>
        <v>0.32422903788805163</v>
      </c>
      <c r="I1519" s="26">
        <f t="shared" si="166"/>
        <v>100600.58186447315</v>
      </c>
      <c r="J1519" s="26">
        <f t="shared" si="167"/>
        <v>66206.983146208251</v>
      </c>
      <c r="K1519" s="23">
        <f t="shared" si="162"/>
        <v>52.262002278593812</v>
      </c>
      <c r="L1519" s="23">
        <f t="shared" si="162"/>
        <v>34.394527744455189</v>
      </c>
      <c r="M1519" s="26">
        <f>K1519*'Social Cost of Carbon'!$C$5</f>
        <v>5226.2002278593809</v>
      </c>
      <c r="N1519" s="26">
        <f>L1519*'Social Cost of Carbon'!$C$5</f>
        <v>3439.452774445519</v>
      </c>
      <c r="O1519" s="23">
        <f t="shared" si="163"/>
        <v>0.53953769075835789</v>
      </c>
      <c r="P1519" s="23">
        <f t="shared" si="164"/>
        <v>0.35507908738445931</v>
      </c>
      <c r="Q1519" s="27"/>
    </row>
    <row r="1520" spans="1:17" x14ac:dyDescent="0.25">
      <c r="A1520" s="24">
        <f t="shared" si="165"/>
        <v>2020</v>
      </c>
      <c r="B1520" s="32">
        <v>43883</v>
      </c>
      <c r="C1520" s="28">
        <f>'Bitcoin Data'!C1520</f>
        <v>9663.1816409999992</v>
      </c>
      <c r="D1520" s="26">
        <f>'Bitcoin Data'!K1520</f>
        <v>1849.9486125385406</v>
      </c>
      <c r="E1520" s="25">
        <f>'Bitcoin Data'!J1520</f>
        <v>112432.06570158138</v>
      </c>
      <c r="F1520" s="25">
        <f t="shared" si="161"/>
        <v>207.9935439494825</v>
      </c>
      <c r="G1520" s="23">
        <f>'Emissions Factors'!$AB$39/1000</f>
        <v>0.49266147344102867</v>
      </c>
      <c r="H1520" s="23">
        <f>'Emissions Factors'!$AE$39/1000</f>
        <v>0.32422903788805163</v>
      </c>
      <c r="I1520" s="26">
        <f t="shared" si="166"/>
        <v>102470.4058283734</v>
      </c>
      <c r="J1520" s="26">
        <f t="shared" si="167"/>
        <v>67437.546641666893</v>
      </c>
      <c r="K1520" s="23">
        <f t="shared" si="162"/>
        <v>55.390947150559626</v>
      </c>
      <c r="L1520" s="23">
        <f t="shared" si="162"/>
        <v>36.453740490189936</v>
      </c>
      <c r="M1520" s="26">
        <f>K1520*'Social Cost of Carbon'!$C$5</f>
        <v>5539.0947150559623</v>
      </c>
      <c r="N1520" s="26">
        <f>L1520*'Social Cost of Carbon'!$C$5</f>
        <v>3645.3740490189934</v>
      </c>
      <c r="O1520" s="23">
        <f t="shared" si="163"/>
        <v>0.5732164540459519</v>
      </c>
      <c r="P1520" s="23">
        <f t="shared" si="164"/>
        <v>0.37724366409009674</v>
      </c>
      <c r="Q1520" s="27"/>
    </row>
    <row r="1521" spans="1:17" x14ac:dyDescent="0.25">
      <c r="A1521" s="24">
        <f t="shared" si="165"/>
        <v>2020</v>
      </c>
      <c r="B1521" s="32">
        <v>43884</v>
      </c>
      <c r="C1521" s="28">
        <f>'Bitcoin Data'!C1521</f>
        <v>9924.515625</v>
      </c>
      <c r="D1521" s="26">
        <f>'Bitcoin Data'!K1521</f>
        <v>1774.9728823587418</v>
      </c>
      <c r="E1521" s="25">
        <f>'Bitcoin Data'!J1521</f>
        <v>117812.69683440115</v>
      </c>
      <c r="F1521" s="25">
        <f t="shared" si="161"/>
        <v>209.11434207861365</v>
      </c>
      <c r="G1521" s="23">
        <f>'Emissions Factors'!$AB$39/1000</f>
        <v>0.49266147344102867</v>
      </c>
      <c r="H1521" s="23">
        <f>'Emissions Factors'!$AE$39/1000</f>
        <v>0.32422903788805163</v>
      </c>
      <c r="I1521" s="26">
        <f t="shared" si="166"/>
        <v>103022.5798861011</v>
      </c>
      <c r="J1521" s="26">
        <f t="shared" si="167"/>
        <v>67800.941940741803</v>
      </c>
      <c r="K1521" s="23">
        <f t="shared" si="162"/>
        <v>58.041776812497289</v>
      </c>
      <c r="L1521" s="23">
        <f t="shared" si="162"/>
        <v>38.198297345614591</v>
      </c>
      <c r="M1521" s="26">
        <f>K1521*'Social Cost of Carbon'!$C$5</f>
        <v>5804.1776812497292</v>
      </c>
      <c r="N1521" s="26">
        <f>L1521*'Social Cost of Carbon'!$C$5</f>
        <v>3819.8297345614592</v>
      </c>
      <c r="O1521" s="23">
        <f t="shared" si="163"/>
        <v>0.58483233847996785</v>
      </c>
      <c r="P1521" s="23">
        <f t="shared" si="164"/>
        <v>0.38488827857142494</v>
      </c>
      <c r="Q1521" s="27"/>
    </row>
    <row r="1522" spans="1:17" x14ac:dyDescent="0.25">
      <c r="A1522" s="24">
        <f t="shared" si="165"/>
        <v>2020</v>
      </c>
      <c r="B1522" s="32">
        <v>43885</v>
      </c>
      <c r="C1522" s="28">
        <f>'Bitcoin Data'!C1522</f>
        <v>9650.1748050000006</v>
      </c>
      <c r="D1522" s="26">
        <f>'Bitcoin Data'!K1522</f>
        <v>1762.4596103005974</v>
      </c>
      <c r="E1522" s="25">
        <f>'Bitcoin Data'!J1522</f>
        <v>118585.43369045005</v>
      </c>
      <c r="F1522" s="25">
        <f t="shared" si="161"/>
        <v>209.00203724939794</v>
      </c>
      <c r="G1522" s="23">
        <f>'Emissions Factors'!$AB$39/1000</f>
        <v>0.49266147344102867</v>
      </c>
      <c r="H1522" s="23">
        <f>'Emissions Factors'!$AE$39/1000</f>
        <v>0.32422903788805163</v>
      </c>
      <c r="I1522" s="26">
        <f t="shared" si="166"/>
        <v>102967.25162346514</v>
      </c>
      <c r="J1522" s="26">
        <f t="shared" si="167"/>
        <v>67764.529454015021</v>
      </c>
      <c r="K1522" s="23">
        <f t="shared" si="162"/>
        <v>58.422474490580527</v>
      </c>
      <c r="L1522" s="23">
        <f t="shared" si="162"/>
        <v>38.448841072991961</v>
      </c>
      <c r="M1522" s="26">
        <f>K1522*'Social Cost of Carbon'!$C$5</f>
        <v>5842.2474490580526</v>
      </c>
      <c r="N1522" s="26">
        <f>L1522*'Social Cost of Carbon'!$C$5</f>
        <v>3844.8841072991959</v>
      </c>
      <c r="O1522" s="23">
        <f t="shared" si="163"/>
        <v>0.60540327684334128</v>
      </c>
      <c r="P1522" s="23">
        <f t="shared" si="164"/>
        <v>0.39842636895106437</v>
      </c>
      <c r="Q1522" s="27"/>
    </row>
    <row r="1523" spans="1:17" x14ac:dyDescent="0.25">
      <c r="A1523" s="24">
        <f t="shared" si="165"/>
        <v>2020</v>
      </c>
      <c r="B1523" s="32">
        <v>43886</v>
      </c>
      <c r="C1523" s="28">
        <f>'Bitcoin Data'!C1523</f>
        <v>9341.7050780000009</v>
      </c>
      <c r="D1523" s="26">
        <f>'Bitcoin Data'!K1523</f>
        <v>1800</v>
      </c>
      <c r="E1523" s="25">
        <f>'Bitcoin Data'!J1523</f>
        <v>114225.91809590822</v>
      </c>
      <c r="F1523" s="25">
        <f t="shared" si="161"/>
        <v>205.6066525726348</v>
      </c>
      <c r="G1523" s="23">
        <f>'Emissions Factors'!$AB$39/1000</f>
        <v>0.49266147344102867</v>
      </c>
      <c r="H1523" s="23">
        <f>'Emissions Factors'!$AE$39/1000</f>
        <v>0.32422903788805163</v>
      </c>
      <c r="I1523" s="26">
        <f t="shared" si="166"/>
        <v>101294.47640571193</v>
      </c>
      <c r="J1523" s="26">
        <f t="shared" si="167"/>
        <v>66663.647147008276</v>
      </c>
      <c r="K1523" s="23">
        <f t="shared" si="162"/>
        <v>56.274709114284398</v>
      </c>
      <c r="L1523" s="23">
        <f t="shared" si="162"/>
        <v>37.035359526115712</v>
      </c>
      <c r="M1523" s="26">
        <f>K1523*'Social Cost of Carbon'!$C$5</f>
        <v>5627.4709114284396</v>
      </c>
      <c r="N1523" s="26">
        <f>L1523*'Social Cost of Carbon'!$C$5</f>
        <v>3703.5359526115712</v>
      </c>
      <c r="O1523" s="23">
        <f t="shared" si="163"/>
        <v>0.60240297295204759</v>
      </c>
      <c r="P1523" s="23">
        <f t="shared" si="164"/>
        <v>0.39645181705998306</v>
      </c>
      <c r="Q1523" s="27"/>
    </row>
    <row r="1524" spans="1:17" x14ac:dyDescent="0.25">
      <c r="A1524" s="24">
        <f t="shared" si="165"/>
        <v>2020</v>
      </c>
      <c r="B1524" s="32">
        <v>43887</v>
      </c>
      <c r="C1524" s="28">
        <f>'Bitcoin Data'!C1524</f>
        <v>8820.5224610000005</v>
      </c>
      <c r="D1524" s="26">
        <f>'Bitcoin Data'!K1524</f>
        <v>1700.0377786173026</v>
      </c>
      <c r="E1524" s="25">
        <f>'Bitcoin Data'!J1524</f>
        <v>120111.84829300696</v>
      </c>
      <c r="F1524" s="25">
        <f t="shared" si="161"/>
        <v>204.19467975766199</v>
      </c>
      <c r="G1524" s="23">
        <f>'Emissions Factors'!$AB$39/1000</f>
        <v>0.49266147344102867</v>
      </c>
      <c r="H1524" s="23">
        <f>'Emissions Factors'!$AE$39/1000</f>
        <v>0.32422903788805163</v>
      </c>
      <c r="I1524" s="26">
        <f t="shared" si="166"/>
        <v>100598.85179822874</v>
      </c>
      <c r="J1524" s="26">
        <f t="shared" si="167"/>
        <v>66205.84455968556</v>
      </c>
      <c r="K1524" s="23">
        <f t="shared" si="162"/>
        <v>59.174480157758119</v>
      </c>
      <c r="L1524" s="23">
        <f t="shared" si="162"/>
        <v>38.943749010997266</v>
      </c>
      <c r="M1524" s="26">
        <f>K1524*'Social Cost of Carbon'!$C$5</f>
        <v>5917.4480157758117</v>
      </c>
      <c r="N1524" s="26">
        <f>L1524*'Social Cost of Carbon'!$C$5</f>
        <v>3894.3749010997267</v>
      </c>
      <c r="O1524" s="23">
        <f t="shared" si="163"/>
        <v>0.67087273366627065</v>
      </c>
      <c r="P1524" s="23">
        <f t="shared" si="164"/>
        <v>0.44151295099794047</v>
      </c>
      <c r="Q1524" s="27"/>
    </row>
    <row r="1525" spans="1:17" x14ac:dyDescent="0.25">
      <c r="A1525" s="24">
        <f t="shared" si="165"/>
        <v>2020</v>
      </c>
      <c r="B1525" s="32">
        <v>43888</v>
      </c>
      <c r="C1525" s="28">
        <f>'Bitcoin Data'!C1525</f>
        <v>8784.4941409999992</v>
      </c>
      <c r="D1525" s="26">
        <f>'Bitcoin Data'!K1525</f>
        <v>1837.4846876276031</v>
      </c>
      <c r="E1525" s="25">
        <f>'Bitcoin Data'!J1525</f>
        <v>110451.45247992768</v>
      </c>
      <c r="F1525" s="25">
        <f t="shared" si="161"/>
        <v>202.95285265809497</v>
      </c>
      <c r="G1525" s="23">
        <f>'Emissions Factors'!$AB$39/1000</f>
        <v>0.49266147344102867</v>
      </c>
      <c r="H1525" s="23">
        <f>'Emissions Factors'!$AE$39/1000</f>
        <v>0.32422903788805163</v>
      </c>
      <c r="I1525" s="26">
        <f t="shared" si="166"/>
        <v>99987.051429597064</v>
      </c>
      <c r="J1525" s="26">
        <f t="shared" si="167"/>
        <v>65803.208153969637</v>
      </c>
      <c r="K1525" s="23">
        <f t="shared" si="162"/>
        <v>54.415175322462936</v>
      </c>
      <c r="L1525" s="23">
        <f t="shared" si="162"/>
        <v>35.811568170904806</v>
      </c>
      <c r="M1525" s="26">
        <f>K1525*'Social Cost of Carbon'!$C$5</f>
        <v>5441.5175322462937</v>
      </c>
      <c r="N1525" s="26">
        <f>L1525*'Social Cost of Carbon'!$C$5</f>
        <v>3581.1568170904807</v>
      </c>
      <c r="O1525" s="23">
        <f t="shared" si="163"/>
        <v>0.61944574666502639</v>
      </c>
      <c r="P1525" s="23">
        <f t="shared" si="164"/>
        <v>0.4076679612518716</v>
      </c>
      <c r="Q1525" s="27"/>
    </row>
    <row r="1526" spans="1:17" x14ac:dyDescent="0.25">
      <c r="A1526" s="24">
        <f t="shared" si="165"/>
        <v>2020</v>
      </c>
      <c r="B1526" s="32">
        <v>43889</v>
      </c>
      <c r="C1526" s="28">
        <f>'Bitcoin Data'!C1526</f>
        <v>8672.4550780000009</v>
      </c>
      <c r="D1526" s="26">
        <f>'Bitcoin Data'!K1526</f>
        <v>1974.9835418038181</v>
      </c>
      <c r="E1526" s="25">
        <f>'Bitcoin Data'!J1526</f>
        <v>104826.26060966603</v>
      </c>
      <c r="F1526" s="25">
        <f t="shared" si="161"/>
        <v>207.03013945292827</v>
      </c>
      <c r="G1526" s="23">
        <f>'Emissions Factors'!$AB$39/1000</f>
        <v>0.49266147344102867</v>
      </c>
      <c r="H1526" s="23">
        <f>'Emissions Factors'!$AE$39/1000</f>
        <v>0.32422903788805163</v>
      </c>
      <c r="I1526" s="26">
        <f t="shared" si="166"/>
        <v>101995.77354958128</v>
      </c>
      <c r="J1526" s="26">
        <f t="shared" si="167"/>
        <v>67125.182928652095</v>
      </c>
      <c r="K1526" s="23">
        <f t="shared" si="162"/>
        <v>51.643860007271329</v>
      </c>
      <c r="L1526" s="23">
        <f t="shared" si="162"/>
        <v>33.987717622874179</v>
      </c>
      <c r="M1526" s="26">
        <f>K1526*'Social Cost of Carbon'!$C$5</f>
        <v>5164.3860007271333</v>
      </c>
      <c r="N1526" s="26">
        <f>L1526*'Social Cost of Carbon'!$C$5</f>
        <v>3398.7717622874179</v>
      </c>
      <c r="O1526" s="23">
        <f t="shared" si="163"/>
        <v>0.59549296644129968</v>
      </c>
      <c r="P1526" s="23">
        <f t="shared" si="164"/>
        <v>0.39190422224374621</v>
      </c>
      <c r="Q1526" s="27"/>
    </row>
    <row r="1527" spans="1:17" x14ac:dyDescent="0.25">
      <c r="A1527" s="24">
        <f t="shared" si="165"/>
        <v>2020</v>
      </c>
      <c r="B1527" s="32">
        <v>43890</v>
      </c>
      <c r="C1527" s="28">
        <f>'Bitcoin Data'!C1527</f>
        <v>8599.5087889999995</v>
      </c>
      <c r="D1527" s="26">
        <f>'Bitcoin Data'!K1527</f>
        <v>1737.4517374517375</v>
      </c>
      <c r="E1527" s="25">
        <f>'Bitcoin Data'!J1527</f>
        <v>119493.0868483145</v>
      </c>
      <c r="F1527" s="25">
        <f t="shared" si="161"/>
        <v>207.61347135807537</v>
      </c>
      <c r="G1527" s="23">
        <f>'Emissions Factors'!$AB$39/1000</f>
        <v>0.49266147344102867</v>
      </c>
      <c r="H1527" s="23">
        <f>'Emissions Factors'!$AE$39/1000</f>
        <v>0.32422903788805163</v>
      </c>
      <c r="I1527" s="26">
        <f t="shared" si="166"/>
        <v>102283.15870547621</v>
      </c>
      <c r="J1527" s="26">
        <f t="shared" si="167"/>
        <v>67314.316071027337</v>
      </c>
      <c r="K1527" s="23">
        <f t="shared" si="162"/>
        <v>58.869640232707425</v>
      </c>
      <c r="L1527" s="23">
        <f t="shared" si="162"/>
        <v>38.743128583102404</v>
      </c>
      <c r="M1527" s="26">
        <f>K1527*'Social Cost of Carbon'!$C$5</f>
        <v>5886.9640232707425</v>
      </c>
      <c r="N1527" s="26">
        <f>L1527*'Social Cost of Carbon'!$C$5</f>
        <v>3874.3128583102402</v>
      </c>
      <c r="O1527" s="23">
        <f t="shared" si="163"/>
        <v>0.6845698013357473</v>
      </c>
      <c r="P1527" s="23">
        <f t="shared" si="164"/>
        <v>0.45052722816750185</v>
      </c>
      <c r="Q1527" s="27"/>
    </row>
    <row r="1528" spans="1:17" x14ac:dyDescent="0.25">
      <c r="A1528" s="24">
        <f t="shared" si="165"/>
        <v>2020</v>
      </c>
      <c r="B1528" s="32">
        <v>43891</v>
      </c>
      <c r="C1528" s="28">
        <f>'Bitcoin Data'!C1528</f>
        <v>8562.4541019999997</v>
      </c>
      <c r="D1528" s="26">
        <f>'Bitcoin Data'!K1528</f>
        <v>2212.389380530974</v>
      </c>
      <c r="E1528" s="25">
        <f>'Bitcoin Data'!J1528</f>
        <v>92908.909685361519</v>
      </c>
      <c r="F1528" s="25">
        <f t="shared" si="161"/>
        <v>205.55068514460518</v>
      </c>
      <c r="G1528" s="23">
        <f>'Emissions Factors'!$AB$39/1000</f>
        <v>0.49266147344102867</v>
      </c>
      <c r="H1528" s="23">
        <f>'Emissions Factors'!$AE$39/1000</f>
        <v>0.32422903788805163</v>
      </c>
      <c r="I1528" s="26">
        <f t="shared" si="166"/>
        <v>101266.90341015416</v>
      </c>
      <c r="J1528" s="26">
        <f t="shared" si="167"/>
        <v>66645.500881665168</v>
      </c>
      <c r="K1528" s="23">
        <f t="shared" si="162"/>
        <v>45.772640341389661</v>
      </c>
      <c r="L1528" s="23">
        <f t="shared" si="162"/>
        <v>30.123766398512647</v>
      </c>
      <c r="M1528" s="26">
        <f>K1528*'Social Cost of Carbon'!$C$5</f>
        <v>4577.2640341389661</v>
      </c>
      <c r="N1528" s="26">
        <f>L1528*'Social Cost of Carbon'!$C$5</f>
        <v>3012.3766398512648</v>
      </c>
      <c r="O1528" s="23">
        <f t="shared" si="163"/>
        <v>0.53457384759234139</v>
      </c>
      <c r="P1528" s="23">
        <f t="shared" si="164"/>
        <v>0.3518122963307494</v>
      </c>
      <c r="Q1528" s="27"/>
    </row>
    <row r="1529" spans="1:17" x14ac:dyDescent="0.25">
      <c r="A1529" s="24">
        <f t="shared" si="165"/>
        <v>2020</v>
      </c>
      <c r="B1529" s="32">
        <v>43892</v>
      </c>
      <c r="C1529" s="28">
        <f>'Bitcoin Data'!C1529</f>
        <v>8869.6699219999991</v>
      </c>
      <c r="D1529" s="26">
        <f>'Bitcoin Data'!K1529</f>
        <v>1862.5827814569536</v>
      </c>
      <c r="E1529" s="25">
        <f>'Bitcoin Data'!J1529</f>
        <v>114067.2651049882</v>
      </c>
      <c r="F1529" s="25">
        <f t="shared" si="161"/>
        <v>212.45972391243663</v>
      </c>
      <c r="G1529" s="23">
        <f>'Emissions Factors'!$AB$39/1000</f>
        <v>0.49266147344102867</v>
      </c>
      <c r="H1529" s="23">
        <f>'Emissions Factors'!$AE$39/1000</f>
        <v>0.32422903788805163</v>
      </c>
      <c r="I1529" s="26">
        <f t="shared" si="166"/>
        <v>104670.72062957518</v>
      </c>
      <c r="J1529" s="26">
        <f t="shared" si="167"/>
        <v>68885.611874090406</v>
      </c>
      <c r="K1529" s="23">
        <f t="shared" si="162"/>
        <v>56.196546898011917</v>
      </c>
      <c r="L1529" s="23">
        <f t="shared" si="162"/>
        <v>36.983919619511646</v>
      </c>
      <c r="M1529" s="26">
        <f>K1529*'Social Cost of Carbon'!$C$5</f>
        <v>5619.654689801192</v>
      </c>
      <c r="N1529" s="26">
        <f>L1529*'Social Cost of Carbon'!$C$5</f>
        <v>3698.3919619511644</v>
      </c>
      <c r="O1529" s="23">
        <f t="shared" si="163"/>
        <v>0.63358103956748268</v>
      </c>
      <c r="P1529" s="23">
        <f t="shared" si="164"/>
        <v>0.41697064202781781</v>
      </c>
      <c r="Q1529" s="27"/>
    </row>
    <row r="1530" spans="1:17" x14ac:dyDescent="0.25">
      <c r="A1530" s="24">
        <f t="shared" si="165"/>
        <v>2020</v>
      </c>
      <c r="B1530" s="32">
        <v>43893</v>
      </c>
      <c r="C1530" s="28">
        <f>'Bitcoin Data'!C1530</f>
        <v>8787.7861329999996</v>
      </c>
      <c r="D1530" s="26">
        <f>'Bitcoin Data'!K1530</f>
        <v>1912.4521886952823</v>
      </c>
      <c r="E1530" s="25">
        <f>'Bitcoin Data'!J1530</f>
        <v>111827.00818746381</v>
      </c>
      <c r="F1530" s="25">
        <f t="shared" si="161"/>
        <v>213.86380656336041</v>
      </c>
      <c r="G1530" s="23">
        <f>'Emissions Factors'!$AB$39/1000</f>
        <v>0.49266147344102867</v>
      </c>
      <c r="H1530" s="23">
        <f>'Emissions Factors'!$AE$39/1000</f>
        <v>0.32422903788805163</v>
      </c>
      <c r="I1530" s="26">
        <f t="shared" si="166"/>
        <v>105362.45805721228</v>
      </c>
      <c r="J1530" s="26">
        <f t="shared" si="167"/>
        <v>69340.856241114729</v>
      </c>
      <c r="K1530" s="23">
        <f t="shared" si="162"/>
        <v>55.092858624137904</v>
      </c>
      <c r="L1530" s="23">
        <f t="shared" si="162"/>
        <v>36.25756327452067</v>
      </c>
      <c r="M1530" s="26">
        <f>K1530*'Social Cost of Carbon'!$C$5</f>
        <v>5509.2858624137907</v>
      </c>
      <c r="N1530" s="26">
        <f>L1530*'Social Cost of Carbon'!$C$5</f>
        <v>3625.7563274520671</v>
      </c>
      <c r="O1530" s="23">
        <f t="shared" si="163"/>
        <v>0.62692534604651495</v>
      </c>
      <c r="P1530" s="23">
        <f t="shared" si="164"/>
        <v>0.4125904149893434</v>
      </c>
      <c r="Q1530" s="27"/>
    </row>
    <row r="1531" spans="1:17" x14ac:dyDescent="0.25">
      <c r="A1531" s="24">
        <f t="shared" si="165"/>
        <v>2020</v>
      </c>
      <c r="B1531" s="32">
        <v>43894</v>
      </c>
      <c r="C1531" s="28">
        <f>'Bitcoin Data'!C1531</f>
        <v>8755.2460940000001</v>
      </c>
      <c r="D1531" s="26">
        <f>'Bitcoin Data'!K1531</f>
        <v>2087.4405659283316</v>
      </c>
      <c r="E1531" s="25">
        <f>'Bitcoin Data'!J1531</f>
        <v>103254.80072357645</v>
      </c>
      <c r="F1531" s="25">
        <f t="shared" si="161"/>
        <v>215.53825965723954</v>
      </c>
      <c r="G1531" s="23">
        <f>'Emissions Factors'!$AB$39/1000</f>
        <v>0.49266147344102867</v>
      </c>
      <c r="H1531" s="23">
        <f>'Emissions Factors'!$AE$39/1000</f>
        <v>0.32422903788805163</v>
      </c>
      <c r="I1531" s="26">
        <f t="shared" si="166"/>
        <v>106187.39658565065</v>
      </c>
      <c r="J1531" s="26">
        <f t="shared" si="167"/>
        <v>69883.762556731817</v>
      </c>
      <c r="K1531" s="23">
        <f t="shared" si="162"/>
        <v>50.869662264336974</v>
      </c>
      <c r="L1531" s="23">
        <f t="shared" si="162"/>
        <v>33.478204695927694</v>
      </c>
      <c r="M1531" s="26">
        <f>K1531*'Social Cost of Carbon'!$C$5</f>
        <v>5086.9662264336976</v>
      </c>
      <c r="N1531" s="26">
        <f>L1531*'Social Cost of Carbon'!$C$5</f>
        <v>3347.8204695927693</v>
      </c>
      <c r="O1531" s="23">
        <f t="shared" si="163"/>
        <v>0.58101921657231459</v>
      </c>
      <c r="P1531" s="23">
        <f t="shared" si="164"/>
        <v>0.38237879708339007</v>
      </c>
      <c r="Q1531" s="27"/>
    </row>
    <row r="1532" spans="1:17" x14ac:dyDescent="0.25">
      <c r="A1532" s="24">
        <f t="shared" si="165"/>
        <v>2020</v>
      </c>
      <c r="B1532" s="32">
        <v>43895</v>
      </c>
      <c r="C1532" s="28">
        <f>'Bitcoin Data'!C1532</f>
        <v>9078.7626949999994</v>
      </c>
      <c r="D1532" s="26">
        <f>'Bitcoin Data'!K1532</f>
        <v>2037.5820692777904</v>
      </c>
      <c r="E1532" s="25">
        <f>'Bitcoin Data'!J1532</f>
        <v>108819.44311642573</v>
      </c>
      <c r="F1532" s="25">
        <f t="shared" si="161"/>
        <v>221.72854608282356</v>
      </c>
      <c r="G1532" s="23">
        <f>'Emissions Factors'!$AB$39/1000</f>
        <v>0.49266147344102867</v>
      </c>
      <c r="H1532" s="23">
        <f>'Emissions Factors'!$AE$39/1000</f>
        <v>0.32422903788805163</v>
      </c>
      <c r="I1532" s="26">
        <f t="shared" si="166"/>
        <v>109237.11221710089</v>
      </c>
      <c r="J1532" s="26">
        <f t="shared" si="167"/>
        <v>71890.833168750411</v>
      </c>
      <c r="K1532" s="23">
        <f t="shared" si="162"/>
        <v>53.611147184770502</v>
      </c>
      <c r="L1532" s="23">
        <f t="shared" si="162"/>
        <v>35.282423345152274</v>
      </c>
      <c r="M1532" s="26">
        <f>K1532*'Social Cost of Carbon'!$C$5</f>
        <v>5361.1147184770498</v>
      </c>
      <c r="N1532" s="26">
        <f>L1532*'Social Cost of Carbon'!$C$5</f>
        <v>3528.2423345152274</v>
      </c>
      <c r="O1532" s="23">
        <f t="shared" si="163"/>
        <v>0.59051160368247191</v>
      </c>
      <c r="P1532" s="23">
        <f t="shared" si="164"/>
        <v>0.38862590124294771</v>
      </c>
      <c r="Q1532" s="27"/>
    </row>
    <row r="1533" spans="1:17" x14ac:dyDescent="0.25">
      <c r="A1533" s="24">
        <f t="shared" si="165"/>
        <v>2020</v>
      </c>
      <c r="B1533" s="32">
        <v>43896</v>
      </c>
      <c r="C1533" s="28">
        <f>'Bitcoin Data'!C1533</f>
        <v>9122.5458980000003</v>
      </c>
      <c r="D1533" s="26">
        <f>'Bitcoin Data'!K1533</f>
        <v>1937.5672766415501</v>
      </c>
      <c r="E1533" s="25">
        <f>'Bitcoin Data'!J1533</f>
        <v>116054.00881133125</v>
      </c>
      <c r="F1533" s="25">
        <f t="shared" si="161"/>
        <v>224.86244979590555</v>
      </c>
      <c r="G1533" s="23">
        <f>'Emissions Factors'!$AB$39/1000</f>
        <v>0.49266147344102867</v>
      </c>
      <c r="H1533" s="23">
        <f>'Emissions Factors'!$AE$39/1000</f>
        <v>0.32422903788805163</v>
      </c>
      <c r="I1533" s="26">
        <f t="shared" si="166"/>
        <v>110781.06583801017</v>
      </c>
      <c r="J1533" s="26">
        <f t="shared" si="167"/>
        <v>72906.935754476755</v>
      </c>
      <c r="K1533" s="23">
        <f t="shared" si="162"/>
        <v>57.175338979728579</v>
      </c>
      <c r="L1533" s="23">
        <f t="shared" si="162"/>
        <v>37.628079619949396</v>
      </c>
      <c r="M1533" s="26">
        <f>K1533*'Social Cost of Carbon'!$C$5</f>
        <v>5717.5338979728576</v>
      </c>
      <c r="N1533" s="26">
        <f>L1533*'Social Cost of Carbon'!$C$5</f>
        <v>3762.8079619949394</v>
      </c>
      <c r="O1533" s="23">
        <f t="shared" si="163"/>
        <v>0.62674761649884958</v>
      </c>
      <c r="P1533" s="23">
        <f t="shared" si="164"/>
        <v>0.4124734480996019</v>
      </c>
      <c r="Q1533" s="27"/>
    </row>
    <row r="1534" spans="1:17" x14ac:dyDescent="0.25">
      <c r="A1534" s="24">
        <f t="shared" si="165"/>
        <v>2020</v>
      </c>
      <c r="B1534" s="32">
        <v>43897</v>
      </c>
      <c r="C1534" s="28">
        <f>'Bitcoin Data'!C1534</f>
        <v>8909.9541019999997</v>
      </c>
      <c r="D1534" s="26">
        <f>'Bitcoin Data'!K1534</f>
        <v>1962.4945486262536</v>
      </c>
      <c r="E1534" s="25">
        <f>'Bitcoin Data'!J1534</f>
        <v>114207.74689912463</v>
      </c>
      <c r="F1534" s="25">
        <f t="shared" si="161"/>
        <v>224.13208070041901</v>
      </c>
      <c r="G1534" s="23">
        <f>'Emissions Factors'!$AB$39/1000</f>
        <v>0.49266147344102867</v>
      </c>
      <c r="H1534" s="23">
        <f>'Emissions Factors'!$AE$39/1000</f>
        <v>0.32422903788805163</v>
      </c>
      <c r="I1534" s="26">
        <f t="shared" si="166"/>
        <v>110421.24112327198</v>
      </c>
      <c r="J1534" s="26">
        <f t="shared" si="167"/>
        <v>72670.128885344006</v>
      </c>
      <c r="K1534" s="23">
        <f t="shared" si="162"/>
        <v>56.265756865702812</v>
      </c>
      <c r="L1534" s="23">
        <f t="shared" si="162"/>
        <v>37.029467896465292</v>
      </c>
      <c r="M1534" s="26">
        <f>K1534*'Social Cost of Carbon'!$C$5</f>
        <v>5626.5756865702815</v>
      </c>
      <c r="N1534" s="26">
        <f>L1534*'Social Cost of Carbon'!$C$5</f>
        <v>3702.9467896465294</v>
      </c>
      <c r="O1534" s="23">
        <f t="shared" si="163"/>
        <v>0.63149322905123551</v>
      </c>
      <c r="P1534" s="23">
        <f t="shared" si="164"/>
        <v>0.41559661781145835</v>
      </c>
      <c r="Q1534" s="27"/>
    </row>
    <row r="1535" spans="1:17" x14ac:dyDescent="0.25">
      <c r="A1535" s="24">
        <f t="shared" si="165"/>
        <v>2020</v>
      </c>
      <c r="B1535" s="32">
        <v>43898</v>
      </c>
      <c r="C1535" s="28">
        <f>'Bitcoin Data'!C1535</f>
        <v>8108.1162109999996</v>
      </c>
      <c r="D1535" s="26">
        <f>'Bitcoin Data'!K1535</f>
        <v>1974.9835418038181</v>
      </c>
      <c r="E1535" s="25">
        <f>'Bitcoin Data'!J1535</f>
        <v>115275.58682150203</v>
      </c>
      <c r="F1535" s="25">
        <f t="shared" si="161"/>
        <v>227.66738674424363</v>
      </c>
      <c r="G1535" s="23">
        <f>'Emissions Factors'!$AB$39/1000</f>
        <v>0.49266147344102867</v>
      </c>
      <c r="H1535" s="23">
        <f>'Emissions Factors'!$AE$39/1000</f>
        <v>0.32422903788805163</v>
      </c>
      <c r="I1535" s="26">
        <f t="shared" si="166"/>
        <v>112162.9502078876</v>
      </c>
      <c r="J1535" s="26">
        <f t="shared" si="167"/>
        <v>73816.377762573073</v>
      </c>
      <c r="K1535" s="23">
        <f t="shared" si="162"/>
        <v>56.79184045526042</v>
      </c>
      <c r="L1535" s="23">
        <f t="shared" si="162"/>
        <v>37.375692607116164</v>
      </c>
      <c r="M1535" s="26">
        <f>K1535*'Social Cost of Carbon'!$C$5</f>
        <v>5679.1840455260417</v>
      </c>
      <c r="N1535" s="26">
        <f>L1535*'Social Cost of Carbon'!$C$5</f>
        <v>3737.5692607116166</v>
      </c>
      <c r="O1535" s="23">
        <f t="shared" si="163"/>
        <v>0.70043199896682418</v>
      </c>
      <c r="P1535" s="23">
        <f t="shared" si="164"/>
        <v>0.46096641481790629</v>
      </c>
      <c r="Q1535" s="27"/>
    </row>
    <row r="1536" spans="1:17" x14ac:dyDescent="0.25">
      <c r="A1536" s="24">
        <f t="shared" si="165"/>
        <v>2020</v>
      </c>
      <c r="B1536" s="32">
        <v>43899</v>
      </c>
      <c r="C1536" s="28">
        <f>'Bitcoin Data'!C1536</f>
        <v>7923.6445309999999</v>
      </c>
      <c r="D1536" s="26">
        <f>'Bitcoin Data'!K1536</f>
        <v>1875</v>
      </c>
      <c r="E1536" s="25">
        <f>'Bitcoin Data'!J1536</f>
        <v>119300.49124776387</v>
      </c>
      <c r="F1536" s="25">
        <f t="shared" si="161"/>
        <v>223.68842108955727</v>
      </c>
      <c r="G1536" s="23">
        <f>'Emissions Factors'!$AB$39/1000</f>
        <v>0.49266147344102867</v>
      </c>
      <c r="H1536" s="23">
        <f>'Emissions Factors'!$AE$39/1000</f>
        <v>0.32422903788805163</v>
      </c>
      <c r="I1536" s="26">
        <f t="shared" si="166"/>
        <v>110202.66712567856</v>
      </c>
      <c r="J1536" s="26">
        <f t="shared" si="167"/>
        <v>72526.281556564514</v>
      </c>
      <c r="K1536" s="23">
        <f t="shared" si="162"/>
        <v>58.774755800361895</v>
      </c>
      <c r="L1536" s="23">
        <f t="shared" si="162"/>
        <v>38.680683496834405</v>
      </c>
      <c r="M1536" s="26">
        <f>K1536*'Social Cost of Carbon'!$C$5</f>
        <v>5877.4755800361891</v>
      </c>
      <c r="N1536" s="26">
        <f>L1536*'Social Cost of Carbon'!$C$5</f>
        <v>3868.0683496834404</v>
      </c>
      <c r="O1536" s="23">
        <f t="shared" si="163"/>
        <v>0.74176416635570919</v>
      </c>
      <c r="P1536" s="23">
        <f t="shared" si="164"/>
        <v>0.48816782915364737</v>
      </c>
      <c r="Q1536" s="27"/>
    </row>
    <row r="1537" spans="1:17" x14ac:dyDescent="0.25">
      <c r="A1537" s="24">
        <f t="shared" si="165"/>
        <v>2020</v>
      </c>
      <c r="B1537" s="32">
        <v>43900</v>
      </c>
      <c r="C1537" s="28">
        <f>'Bitcoin Data'!C1537</f>
        <v>7909.7294920000004</v>
      </c>
      <c r="D1537" s="26">
        <f>'Bitcoin Data'!K1537</f>
        <v>1650.0137501145844</v>
      </c>
      <c r="E1537" s="25">
        <f>'Bitcoin Data'!J1537</f>
        <v>136320.2078463237</v>
      </c>
      <c r="F1537" s="25">
        <f t="shared" si="161"/>
        <v>224.93021736491215</v>
      </c>
      <c r="G1537" s="23">
        <f>'Emissions Factors'!$AB$39/1000</f>
        <v>0.49266147344102867</v>
      </c>
      <c r="H1537" s="23">
        <f>'Emissions Factors'!$AE$39/1000</f>
        <v>0.32422903788805163</v>
      </c>
      <c r="I1537" s="26">
        <f t="shared" si="166"/>
        <v>110814.45230840848</v>
      </c>
      <c r="J1537" s="26">
        <f t="shared" si="167"/>
        <v>72928.907968175787</v>
      </c>
      <c r="K1537" s="23">
        <f t="shared" si="162"/>
        <v>67.159714457357111</v>
      </c>
      <c r="L1537" s="23">
        <f t="shared" si="162"/>
        <v>44.198969834712756</v>
      </c>
      <c r="M1537" s="26">
        <f>K1537*'Social Cost of Carbon'!$C$5</f>
        <v>6715.9714457357113</v>
      </c>
      <c r="N1537" s="26">
        <f>L1537*'Social Cost of Carbon'!$C$5</f>
        <v>4419.8969834712752</v>
      </c>
      <c r="O1537" s="23">
        <f t="shared" si="163"/>
        <v>0.84907726016778817</v>
      </c>
      <c r="P1537" s="23">
        <f t="shared" si="164"/>
        <v>0.558792432527764</v>
      </c>
      <c r="Q1537" s="27"/>
    </row>
    <row r="1538" spans="1:17" x14ac:dyDescent="0.25">
      <c r="A1538" s="24">
        <f t="shared" si="165"/>
        <v>2020</v>
      </c>
      <c r="B1538" s="32">
        <v>43901</v>
      </c>
      <c r="C1538" s="28">
        <f>'Bitcoin Data'!C1538</f>
        <v>7911.4301759999998</v>
      </c>
      <c r="D1538" s="26">
        <f>'Bitcoin Data'!K1538</f>
        <v>1487.4803735228493</v>
      </c>
      <c r="E1538" s="25">
        <f>'Bitcoin Data'!J1538</f>
        <v>149510.3116931954</v>
      </c>
      <c r="F1538" s="25">
        <f t="shared" si="161"/>
        <v>222.39365428291194</v>
      </c>
      <c r="G1538" s="23">
        <f>'Emissions Factors'!$AB$39/1000</f>
        <v>0.49266147344102867</v>
      </c>
      <c r="H1538" s="23">
        <f>'Emissions Factors'!$AE$39/1000</f>
        <v>0.32422903788805163</v>
      </c>
      <c r="I1538" s="26">
        <f t="shared" si="166"/>
        <v>109564.78540295413</v>
      </c>
      <c r="J1538" s="26">
        <f t="shared" si="167"/>
        <v>72106.480560556505</v>
      </c>
      <c r="K1538" s="23">
        <f t="shared" si="162"/>
        <v>73.657970453397112</v>
      </c>
      <c r="L1538" s="23">
        <f t="shared" si="162"/>
        <v>48.475584514627457</v>
      </c>
      <c r="M1538" s="26">
        <f>K1538*'Social Cost of Carbon'!$C$5</f>
        <v>7365.7970453397111</v>
      </c>
      <c r="N1538" s="26">
        <f>L1538*'Social Cost of Carbon'!$C$5</f>
        <v>4847.5584514627453</v>
      </c>
      <c r="O1538" s="23">
        <f t="shared" si="163"/>
        <v>0.9310323015533255</v>
      </c>
      <c r="P1538" s="23">
        <f t="shared" si="164"/>
        <v>0.61272846294823258</v>
      </c>
      <c r="Q1538" s="27"/>
    </row>
    <row r="1539" spans="1:17" x14ac:dyDescent="0.25">
      <c r="A1539" s="24">
        <f t="shared" si="165"/>
        <v>2020</v>
      </c>
      <c r="B1539" s="32">
        <v>43902</v>
      </c>
      <c r="C1539" s="28">
        <f>'Bitcoin Data'!C1539</f>
        <v>4970.7880859999996</v>
      </c>
      <c r="D1539" s="26">
        <f>'Bitcoin Data'!K1539</f>
        <v>1887.5838926174499</v>
      </c>
      <c r="E1539" s="25">
        <f>'Bitcoin Data'!J1539</f>
        <v>113481.930082601</v>
      </c>
      <c r="F1539" s="25">
        <f t="shared" si="161"/>
        <v>214.20666332705727</v>
      </c>
      <c r="G1539" s="23">
        <f>'Emissions Factors'!$AB$39/1000</f>
        <v>0.49266147344102867</v>
      </c>
      <c r="H1539" s="23">
        <f>'Emissions Factors'!$AE$39/1000</f>
        <v>0.32422903788805163</v>
      </c>
      <c r="I1539" s="26">
        <f t="shared" si="166"/>
        <v>105531.37037559439</v>
      </c>
      <c r="J1539" s="26">
        <f t="shared" si="167"/>
        <v>69452.020359741568</v>
      </c>
      <c r="K1539" s="23">
        <f t="shared" si="162"/>
        <v>55.908174883426007</v>
      </c>
      <c r="L1539" s="23">
        <f t="shared" si="162"/>
        <v>36.794137008360863</v>
      </c>
      <c r="M1539" s="26">
        <f>K1539*'Social Cost of Carbon'!$C$5</f>
        <v>5590.8174883426009</v>
      </c>
      <c r="N1539" s="26">
        <f>L1539*'Social Cost of Carbon'!$C$5</f>
        <v>3679.4137008360863</v>
      </c>
      <c r="O1539" s="23">
        <f t="shared" si="163"/>
        <v>1.1247346279132049</v>
      </c>
      <c r="P1539" s="23">
        <f t="shared" si="164"/>
        <v>0.74020731465076717</v>
      </c>
      <c r="Q1539" s="27"/>
    </row>
    <row r="1540" spans="1:17" x14ac:dyDescent="0.25">
      <c r="A1540" s="24">
        <f t="shared" si="165"/>
        <v>2020</v>
      </c>
      <c r="B1540" s="32">
        <v>43903</v>
      </c>
      <c r="C1540" s="28">
        <f>'Bitcoin Data'!C1540</f>
        <v>5563.7070309999999</v>
      </c>
      <c r="D1540" s="26">
        <f>'Bitcoin Data'!K1540</f>
        <v>1562.5</v>
      </c>
      <c r="E1540" s="25">
        <f>'Bitcoin Data'!J1540</f>
        <v>136810.42348725986</v>
      </c>
      <c r="F1540" s="25">
        <f t="shared" si="161"/>
        <v>213.76628669884354</v>
      </c>
      <c r="G1540" s="23">
        <f>'Emissions Factors'!$AB$39/1000</f>
        <v>0.49266147344102867</v>
      </c>
      <c r="H1540" s="23">
        <f>'Emissions Factors'!$AE$39/1000</f>
        <v>0.32422903788805163</v>
      </c>
      <c r="I1540" s="26">
        <f t="shared" si="166"/>
        <v>105314.41377706963</v>
      </c>
      <c r="J1540" s="26">
        <f t="shared" si="167"/>
        <v>69309.237469267449</v>
      </c>
      <c r="K1540" s="23">
        <f t="shared" si="162"/>
        <v>67.401224817324561</v>
      </c>
      <c r="L1540" s="23">
        <f t="shared" si="162"/>
        <v>44.357911980331167</v>
      </c>
      <c r="M1540" s="26">
        <f>K1540*'Social Cost of Carbon'!$C$5</f>
        <v>6740.1224817324564</v>
      </c>
      <c r="N1540" s="26">
        <f>L1540*'Social Cost of Carbon'!$C$5</f>
        <v>4435.7911980331164</v>
      </c>
      <c r="O1540" s="23">
        <f t="shared" si="163"/>
        <v>1.2114445358423216</v>
      </c>
      <c r="P1540" s="23">
        <f t="shared" si="164"/>
        <v>0.79727260499477515</v>
      </c>
      <c r="Q1540" s="27"/>
    </row>
    <row r="1541" spans="1:17" x14ac:dyDescent="0.25">
      <c r="A1541" s="24">
        <f t="shared" si="165"/>
        <v>2020</v>
      </c>
      <c r="B1541" s="32">
        <v>43904</v>
      </c>
      <c r="C1541" s="28">
        <f>'Bitcoin Data'!C1541</f>
        <v>5200.3662109999996</v>
      </c>
      <c r="D1541" s="26">
        <f>'Bitcoin Data'!K1541</f>
        <v>1600</v>
      </c>
      <c r="E1541" s="25">
        <f>'Bitcoin Data'!J1541</f>
        <v>130825.06968350538</v>
      </c>
      <c r="F1541" s="25">
        <f t="shared" si="161"/>
        <v>209.32011149360864</v>
      </c>
      <c r="G1541" s="23">
        <f>'Emissions Factors'!$AB$39/1000</f>
        <v>0.49266147344102867</v>
      </c>
      <c r="H1541" s="23">
        <f>'Emissions Factors'!$AE$39/1000</f>
        <v>0.32422903788805163</v>
      </c>
      <c r="I1541" s="26">
        <f t="shared" si="166"/>
        <v>103123.95454928164</v>
      </c>
      <c r="J1541" s="26">
        <f t="shared" si="167"/>
        <v>67867.658360192421</v>
      </c>
      <c r="K1541" s="23">
        <f t="shared" si="162"/>
        <v>64.452471593301013</v>
      </c>
      <c r="L1541" s="23">
        <f t="shared" si="162"/>
        <v>42.417286475120257</v>
      </c>
      <c r="M1541" s="26">
        <f>K1541*'Social Cost of Carbon'!$C$5</f>
        <v>6445.2471593301016</v>
      </c>
      <c r="N1541" s="26">
        <f>L1541*'Social Cost of Carbon'!$C$5</f>
        <v>4241.7286475120254</v>
      </c>
      <c r="O1541" s="23">
        <f t="shared" si="163"/>
        <v>1.2393833237545628</v>
      </c>
      <c r="P1541" s="23">
        <f t="shared" si="164"/>
        <v>0.81565960461395393</v>
      </c>
      <c r="Q1541" s="27"/>
    </row>
    <row r="1542" spans="1:17" x14ac:dyDescent="0.25">
      <c r="A1542" s="24">
        <f t="shared" si="165"/>
        <v>2020</v>
      </c>
      <c r="B1542" s="32">
        <v>43905</v>
      </c>
      <c r="C1542" s="28">
        <f>'Bitcoin Data'!C1542</f>
        <v>5392.3149409999996</v>
      </c>
      <c r="D1542" s="26">
        <f>'Bitcoin Data'!K1542</f>
        <v>1487.4803735228493</v>
      </c>
      <c r="E1542" s="25">
        <f>'Bitcoin Data'!J1542</f>
        <v>137899.47476384521</v>
      </c>
      <c r="F1542" s="25">
        <f t="shared" si="161"/>
        <v>205.12276223032919</v>
      </c>
      <c r="G1542" s="23">
        <f>'Emissions Factors'!$AB$39/1000</f>
        <v>0.49266147344102867</v>
      </c>
      <c r="H1542" s="23">
        <f>'Emissions Factors'!$AE$39/1000</f>
        <v>0.32422903788805163</v>
      </c>
      <c r="I1542" s="26">
        <f t="shared" si="166"/>
        <v>101056.08227668775</v>
      </c>
      <c r="J1542" s="26">
        <f t="shared" si="167"/>
        <v>66506.755846879198</v>
      </c>
      <c r="K1542" s="23">
        <f t="shared" si="162"/>
        <v>67.937758423899922</v>
      </c>
      <c r="L1542" s="23">
        <f t="shared" si="162"/>
        <v>44.71101402794919</v>
      </c>
      <c r="M1542" s="26">
        <f>K1542*'Social Cost of Carbon'!$C$5</f>
        <v>6793.7758423899922</v>
      </c>
      <c r="N1542" s="26">
        <f>L1542*'Social Cost of Carbon'!$C$5</f>
        <v>4471.1014027949186</v>
      </c>
      <c r="O1542" s="23">
        <f t="shared" si="163"/>
        <v>1.2598996751347193</v>
      </c>
      <c r="P1542" s="23">
        <f t="shared" si="164"/>
        <v>0.82916177035567529</v>
      </c>
      <c r="Q1542" s="27"/>
    </row>
    <row r="1543" spans="1:17" x14ac:dyDescent="0.25">
      <c r="A1543" s="24">
        <f t="shared" si="165"/>
        <v>2020</v>
      </c>
      <c r="B1543" s="32">
        <v>43906</v>
      </c>
      <c r="C1543" s="28">
        <f>'Bitcoin Data'!C1543</f>
        <v>5014.4799800000001</v>
      </c>
      <c r="D1543" s="26">
        <f>'Bitcoin Data'!K1543</f>
        <v>1487.4803735228493</v>
      </c>
      <c r="E1543" s="25">
        <f>'Bitcoin Data'!J1543</f>
        <v>133636.96530101402</v>
      </c>
      <c r="F1543" s="25">
        <f t="shared" ref="F1543:F1606" si="168">E1543*D1543/1000000</f>
        <v>198.78236306241237</v>
      </c>
      <c r="G1543" s="23">
        <f>'Emissions Factors'!$AB$39/1000</f>
        <v>0.49266147344102867</v>
      </c>
      <c r="H1543" s="23">
        <f>'Emissions Factors'!$AE$39/1000</f>
        <v>0.32422903788805163</v>
      </c>
      <c r="I1543" s="26">
        <f t="shared" si="166"/>
        <v>97932.411880417596</v>
      </c>
      <c r="J1543" s="26">
        <f t="shared" si="167"/>
        <v>64451.014324839336</v>
      </c>
      <c r="K1543" s="23">
        <f t="shared" ref="K1543:L1606" si="169">$E1543*G1543/1000</f>
        <v>65.837784231385186</v>
      </c>
      <c r="L1543" s="23">
        <f t="shared" si="169"/>
        <v>43.328984685826711</v>
      </c>
      <c r="M1543" s="26">
        <f>K1543*'Social Cost of Carbon'!$C$5</f>
        <v>6583.7784231385185</v>
      </c>
      <c r="N1543" s="26">
        <f>L1543*'Social Cost of Carbon'!$C$5</f>
        <v>4332.8984685826708</v>
      </c>
      <c r="O1543" s="23">
        <f t="shared" ref="O1543:O1606" si="170">M1543/$C1543</f>
        <v>1.3129533769000148</v>
      </c>
      <c r="P1543" s="23">
        <f t="shared" ref="P1543:P1606" si="171">N1543/$C1543</f>
        <v>0.86407732922740088</v>
      </c>
      <c r="Q1543" s="27"/>
    </row>
    <row r="1544" spans="1:17" x14ac:dyDescent="0.25">
      <c r="A1544" s="24">
        <f t="shared" ref="A1544:A1607" si="172">YEAR(B1544)</f>
        <v>2020</v>
      </c>
      <c r="B1544" s="32">
        <v>43907</v>
      </c>
      <c r="C1544" s="28">
        <f>'Bitcoin Data'!C1544</f>
        <v>5225.6293949999999</v>
      </c>
      <c r="D1544" s="26">
        <f>'Bitcoin Data'!K1544</f>
        <v>1537.5416417527974</v>
      </c>
      <c r="E1544" s="25">
        <f>'Bitcoin Data'!J1544</f>
        <v>125467.1194534135</v>
      </c>
      <c r="F1544" s="25">
        <f t="shared" si="168"/>
        <v>192.91092083039572</v>
      </c>
      <c r="G1544" s="23">
        <f>'Emissions Factors'!$AB$39/1000</f>
        <v>0.49266147344102867</v>
      </c>
      <c r="H1544" s="23">
        <f>'Emissions Factors'!$AE$39/1000</f>
        <v>0.32422903788805163</v>
      </c>
      <c r="I1544" s="26">
        <f t="shared" ref="I1544:I1607" si="173">F1544*G1544*1000</f>
        <v>95039.778499168387</v>
      </c>
      <c r="J1544" s="26">
        <f t="shared" ref="J1544:J1607" si="174">$F1544*H1544*1000</f>
        <v>62547.322258937304</v>
      </c>
      <c r="K1544" s="23">
        <f t="shared" si="169"/>
        <v>61.812815938320242</v>
      </c>
      <c r="L1544" s="23">
        <f t="shared" si="169"/>
        <v>40.680083426965503</v>
      </c>
      <c r="M1544" s="26">
        <f>K1544*'Social Cost of Carbon'!$C$5</f>
        <v>6181.2815938320246</v>
      </c>
      <c r="N1544" s="26">
        <f>L1544*'Social Cost of Carbon'!$C$5</f>
        <v>4068.0083426965502</v>
      </c>
      <c r="O1544" s="23">
        <f t="shared" si="170"/>
        <v>1.1828779131842786</v>
      </c>
      <c r="P1544" s="23">
        <f t="shared" si="171"/>
        <v>0.77847241646889698</v>
      </c>
      <c r="Q1544" s="27"/>
    </row>
    <row r="1545" spans="1:17" x14ac:dyDescent="0.25">
      <c r="A1545" s="24">
        <f t="shared" si="172"/>
        <v>2020</v>
      </c>
      <c r="B1545" s="32">
        <v>43908</v>
      </c>
      <c r="C1545" s="28">
        <f>'Bitcoin Data'!C1545</f>
        <v>5238.4384769999997</v>
      </c>
      <c r="D1545" s="26">
        <f>'Bitcoin Data'!K1545</f>
        <v>1250</v>
      </c>
      <c r="E1545" s="25">
        <f>'Bitcoin Data'!J1545</f>
        <v>152691.3049522932</v>
      </c>
      <c r="F1545" s="25">
        <f t="shared" si="168"/>
        <v>190.86413119036649</v>
      </c>
      <c r="G1545" s="23">
        <f>'Emissions Factors'!$AB$39/1000</f>
        <v>0.49266147344102867</v>
      </c>
      <c r="H1545" s="23">
        <f>'Emissions Factors'!$AE$39/1000</f>
        <v>0.32422903788805163</v>
      </c>
      <c r="I1545" s="26">
        <f t="shared" si="173"/>
        <v>94031.404099287756</v>
      </c>
      <c r="J1545" s="26">
        <f t="shared" si="174"/>
        <v>61883.693623191393</v>
      </c>
      <c r="K1545" s="23">
        <f t="shared" si="169"/>
        <v>75.225123279430207</v>
      </c>
      <c r="L1545" s="23">
        <f t="shared" si="169"/>
        <v>49.506954898553111</v>
      </c>
      <c r="M1545" s="26">
        <f>K1545*'Social Cost of Carbon'!$C$5</f>
        <v>7522.5123279430209</v>
      </c>
      <c r="N1545" s="26">
        <f>L1545*'Social Cost of Carbon'!$C$5</f>
        <v>4950.6954898553113</v>
      </c>
      <c r="O1545" s="23">
        <f t="shared" si="170"/>
        <v>1.4360218910600029</v>
      </c>
      <c r="P1545" s="23">
        <f t="shared" si="171"/>
        <v>0.94507084727480162</v>
      </c>
      <c r="Q1545" s="27"/>
    </row>
    <row r="1546" spans="1:17" x14ac:dyDescent="0.25">
      <c r="A1546" s="24">
        <f t="shared" si="172"/>
        <v>2020</v>
      </c>
      <c r="B1546" s="32">
        <v>43909</v>
      </c>
      <c r="C1546" s="28">
        <f>'Bitcoin Data'!C1546</f>
        <v>6191.1928710000002</v>
      </c>
      <c r="D1546" s="26">
        <f>'Bitcoin Data'!K1546</f>
        <v>1337.4944271065538</v>
      </c>
      <c r="E1546" s="25">
        <f>'Bitcoin Data'!J1546</f>
        <v>139560.61694125863</v>
      </c>
      <c r="F1546" s="25">
        <f t="shared" si="168"/>
        <v>186.66154740248589</v>
      </c>
      <c r="G1546" s="23">
        <f>'Emissions Factors'!$AB$39/1000</f>
        <v>0.49266147344102867</v>
      </c>
      <c r="H1546" s="23">
        <f>'Emissions Factors'!$AE$39/1000</f>
        <v>0.32422903788805163</v>
      </c>
      <c r="I1546" s="26">
        <f t="shared" si="173"/>
        <v>91960.952978091111</v>
      </c>
      <c r="J1546" s="26">
        <f t="shared" si="174"/>
        <v>60521.093925002941</v>
      </c>
      <c r="K1546" s="23">
        <f t="shared" si="169"/>
        <v>68.75613917661947</v>
      </c>
      <c r="L1546" s="23">
        <f t="shared" si="169"/>
        <v>45.249604557927206</v>
      </c>
      <c r="M1546" s="26">
        <f>K1546*'Social Cost of Carbon'!$C$5</f>
        <v>6875.6139176619472</v>
      </c>
      <c r="N1546" s="26">
        <f>L1546*'Social Cost of Carbon'!$C$5</f>
        <v>4524.9604557927205</v>
      </c>
      <c r="O1546" s="23">
        <f t="shared" si="170"/>
        <v>1.1105475246729632</v>
      </c>
      <c r="P1546" s="23">
        <f t="shared" si="171"/>
        <v>0.73087053659529266</v>
      </c>
      <c r="Q1546" s="27"/>
    </row>
    <row r="1547" spans="1:17" x14ac:dyDescent="0.25">
      <c r="A1547" s="24">
        <f t="shared" si="172"/>
        <v>2020</v>
      </c>
      <c r="B1547" s="32">
        <v>43910</v>
      </c>
      <c r="C1547" s="28">
        <f>'Bitcoin Data'!C1547</f>
        <v>6198.7783200000003</v>
      </c>
      <c r="D1547" s="26">
        <f>'Bitcoin Data'!K1547</f>
        <v>1362.5009461812126</v>
      </c>
      <c r="E1547" s="25">
        <f>'Bitcoin Data'!J1547</f>
        <v>129960.62714261035</v>
      </c>
      <c r="F1547" s="25">
        <f t="shared" si="168"/>
        <v>177.07147744811039</v>
      </c>
      <c r="G1547" s="23">
        <f>'Emissions Factors'!$AB$39/1000</f>
        <v>0.49266147344102867</v>
      </c>
      <c r="H1547" s="23">
        <f>'Emissions Factors'!$AE$39/1000</f>
        <v>0.32422903788805163</v>
      </c>
      <c r="I1547" s="26">
        <f t="shared" si="173"/>
        <v>87236.294983965941</v>
      </c>
      <c r="J1547" s="26">
        <f t="shared" si="174"/>
        <v>57411.714770416664</v>
      </c>
      <c r="K1547" s="23">
        <f t="shared" si="169"/>
        <v>64.026594057398555</v>
      </c>
      <c r="L1547" s="23">
        <f t="shared" si="169"/>
        <v>42.137009101776364</v>
      </c>
      <c r="M1547" s="26">
        <f>K1547*'Social Cost of Carbon'!$C$5</f>
        <v>6402.6594057398552</v>
      </c>
      <c r="N1547" s="26">
        <f>L1547*'Social Cost of Carbon'!$C$5</f>
        <v>4213.7009101776366</v>
      </c>
      <c r="O1547" s="23">
        <f t="shared" si="170"/>
        <v>1.0328905270062723</v>
      </c>
      <c r="P1547" s="23">
        <f t="shared" si="171"/>
        <v>0.67976312309513853</v>
      </c>
      <c r="Q1547" s="27"/>
    </row>
    <row r="1548" spans="1:17" x14ac:dyDescent="0.25">
      <c r="A1548" s="24">
        <f t="shared" si="172"/>
        <v>2020</v>
      </c>
      <c r="B1548" s="32">
        <v>43911</v>
      </c>
      <c r="C1548" s="28">
        <f>'Bitcoin Data'!C1548</f>
        <v>6185.0664059999999</v>
      </c>
      <c r="D1548" s="26">
        <f>'Bitcoin Data'!K1548</f>
        <v>1549.9870834409714</v>
      </c>
      <c r="E1548" s="25">
        <f>'Bitcoin Data'!J1548</f>
        <v>111954.08754921386</v>
      </c>
      <c r="F1548" s="25">
        <f t="shared" si="168"/>
        <v>173.52738963970117</v>
      </c>
      <c r="G1548" s="23">
        <f>'Emissions Factors'!$AB$39/1000</f>
        <v>0.49266147344102867</v>
      </c>
      <c r="H1548" s="23">
        <f>'Emissions Factors'!$AE$39/1000</f>
        <v>0.32422903788805163</v>
      </c>
      <c r="I1548" s="26">
        <f t="shared" si="173"/>
        <v>85490.259462270667</v>
      </c>
      <c r="J1548" s="26">
        <f t="shared" si="174"/>
        <v>56262.618590105369</v>
      </c>
      <c r="K1548" s="23">
        <f t="shared" si="169"/>
        <v>55.155465729741621</v>
      </c>
      <c r="L1548" s="23">
        <f t="shared" si="169"/>
        <v>36.29876609371631</v>
      </c>
      <c r="M1548" s="26">
        <f>K1548*'Social Cost of Carbon'!$C$5</f>
        <v>5515.5465729741618</v>
      </c>
      <c r="N1548" s="26">
        <f>L1548*'Social Cost of Carbon'!$C$5</f>
        <v>3629.8766093716308</v>
      </c>
      <c r="O1548" s="23">
        <f t="shared" si="170"/>
        <v>0.89175219972151776</v>
      </c>
      <c r="P1548" s="23">
        <f t="shared" si="171"/>
        <v>0.58687754845289386</v>
      </c>
      <c r="Q1548" s="27"/>
    </row>
    <row r="1549" spans="1:17" x14ac:dyDescent="0.25">
      <c r="A1549" s="24">
        <f t="shared" si="172"/>
        <v>2020</v>
      </c>
      <c r="B1549" s="32">
        <v>43912</v>
      </c>
      <c r="C1549" s="28">
        <f>'Bitcoin Data'!C1549</f>
        <v>5830.2548829999996</v>
      </c>
      <c r="D1549" s="26">
        <f>'Bitcoin Data'!K1549</f>
        <v>1587.4415733309816</v>
      </c>
      <c r="E1549" s="25">
        <f>'Bitcoin Data'!J1549</f>
        <v>108711.0321721427</v>
      </c>
      <c r="F1549" s="25">
        <f t="shared" si="168"/>
        <v>172.57241194978118</v>
      </c>
      <c r="G1549" s="23">
        <f>'Emissions Factors'!$AB$39/1000</f>
        <v>0.49266147344102867</v>
      </c>
      <c r="H1549" s="23">
        <f>'Emissions Factors'!$AE$39/1000</f>
        <v>0.32422903788805163</v>
      </c>
      <c r="I1549" s="26">
        <f t="shared" si="173"/>
        <v>85019.778746451382</v>
      </c>
      <c r="J1549" s="26">
        <f t="shared" si="174"/>
        <v>55952.987092498057</v>
      </c>
      <c r="K1549" s="23">
        <f t="shared" si="169"/>
        <v>53.557737289222899</v>
      </c>
      <c r="L1549" s="23">
        <f t="shared" si="169"/>
        <v>35.247273368990854</v>
      </c>
      <c r="M1549" s="26">
        <f>K1549*'Social Cost of Carbon'!$C$5</f>
        <v>5355.7737289222896</v>
      </c>
      <c r="N1549" s="26">
        <f>L1549*'Social Cost of Carbon'!$C$5</f>
        <v>3524.7273368990855</v>
      </c>
      <c r="O1549" s="23">
        <f t="shared" si="170"/>
        <v>0.91861742520704992</v>
      </c>
      <c r="P1549" s="23">
        <f t="shared" si="171"/>
        <v>0.60455801806822751</v>
      </c>
      <c r="Q1549" s="27"/>
    </row>
    <row r="1550" spans="1:17" x14ac:dyDescent="0.25">
      <c r="A1550" s="24">
        <f t="shared" si="172"/>
        <v>2020</v>
      </c>
      <c r="B1550" s="32">
        <v>43913</v>
      </c>
      <c r="C1550" s="28">
        <f>'Bitcoin Data'!C1550</f>
        <v>6416.3149409999996</v>
      </c>
      <c r="D1550" s="26">
        <f>'Bitcoin Data'!K1550</f>
        <v>1400.0155557283972</v>
      </c>
      <c r="E1550" s="25">
        <f>'Bitcoin Data'!J1550</f>
        <v>124428.88599416593</v>
      </c>
      <c r="F1550" s="25">
        <f t="shared" si="168"/>
        <v>174.20237597378761</v>
      </c>
      <c r="G1550" s="23">
        <f>'Emissions Factors'!$AB$39/1000</f>
        <v>0.49266147344102867</v>
      </c>
      <c r="H1550" s="23">
        <f>'Emissions Factors'!$AE$39/1000</f>
        <v>0.32422903788805163</v>
      </c>
      <c r="I1550" s="26">
        <f t="shared" si="173"/>
        <v>85822.799224174261</v>
      </c>
      <c r="J1550" s="26">
        <f t="shared" si="174"/>
        <v>56481.468759793795</v>
      </c>
      <c r="K1550" s="23">
        <f t="shared" si="169"/>
        <v>61.301318312511562</v>
      </c>
      <c r="L1550" s="23">
        <f t="shared" si="169"/>
        <v>40.343457991370478</v>
      </c>
      <c r="M1550" s="26">
        <f>K1550*'Social Cost of Carbon'!$C$5</f>
        <v>6130.1318312511557</v>
      </c>
      <c r="N1550" s="26">
        <f>L1550*'Social Cost of Carbon'!$C$5</f>
        <v>4034.3457991370478</v>
      </c>
      <c r="O1550" s="23">
        <f t="shared" si="170"/>
        <v>0.95539758999045621</v>
      </c>
      <c r="P1550" s="23">
        <f t="shared" si="171"/>
        <v>0.62876368074729894</v>
      </c>
      <c r="Q1550" s="27"/>
    </row>
    <row r="1551" spans="1:17" x14ac:dyDescent="0.25">
      <c r="A1551" s="24">
        <f t="shared" si="172"/>
        <v>2020</v>
      </c>
      <c r="B1551" s="32">
        <v>43914</v>
      </c>
      <c r="C1551" s="28">
        <f>'Bitcoin Data'!C1551</f>
        <v>6734.8037109999996</v>
      </c>
      <c r="D1551" s="26">
        <f>'Bitcoin Data'!K1551</f>
        <v>1650.0137501145844</v>
      </c>
      <c r="E1551" s="25">
        <f>'Bitcoin Data'!J1551</f>
        <v>104606.59287781191</v>
      </c>
      <c r="F1551" s="25">
        <f t="shared" si="168"/>
        <v>172.60231660102801</v>
      </c>
      <c r="G1551" s="23">
        <f>'Emissions Factors'!$AB$39/1000</f>
        <v>0.49266147344102867</v>
      </c>
      <c r="H1551" s="23">
        <f>'Emissions Factors'!$AE$39/1000</f>
        <v>0.32422903788805163</v>
      </c>
      <c r="I1551" s="26">
        <f t="shared" si="173"/>
        <v>85034.511615997384</v>
      </c>
      <c r="J1551" s="26">
        <f t="shared" si="174"/>
        <v>55962.683048800194</v>
      </c>
      <c r="K1551" s="23">
        <f t="shared" si="169"/>
        <v>51.535638178828634</v>
      </c>
      <c r="L1551" s="23">
        <f t="shared" si="169"/>
        <v>33.916494965520066</v>
      </c>
      <c r="M1551" s="26">
        <f>K1551*'Social Cost of Carbon'!$C$5</f>
        <v>5153.5638178828631</v>
      </c>
      <c r="N1551" s="26">
        <f>L1551*'Social Cost of Carbon'!$C$5</f>
        <v>3391.6494965520064</v>
      </c>
      <c r="O1551" s="23">
        <f t="shared" si="170"/>
        <v>0.76521366308946959</v>
      </c>
      <c r="P1551" s="23">
        <f t="shared" si="171"/>
        <v>0.50360034859106628</v>
      </c>
      <c r="Q1551" s="27"/>
    </row>
    <row r="1552" spans="1:17" x14ac:dyDescent="0.25">
      <c r="A1552" s="24">
        <f t="shared" si="172"/>
        <v>2020</v>
      </c>
      <c r="B1552" s="32">
        <v>43915</v>
      </c>
      <c r="C1552" s="28">
        <f>'Bitcoin Data'!C1552</f>
        <v>6681.0629879999997</v>
      </c>
      <c r="D1552" s="26">
        <f>'Bitcoin Data'!K1552</f>
        <v>1150.0127779197546</v>
      </c>
      <c r="E1552" s="25">
        <f>'Bitcoin Data'!J1552</f>
        <v>151690.06588185049</v>
      </c>
      <c r="F1552" s="25">
        <f t="shared" si="168"/>
        <v>174.44551404761748</v>
      </c>
      <c r="G1552" s="23">
        <f>'Emissions Factors'!$AB$39/1000</f>
        <v>0.49266147344102867</v>
      </c>
      <c r="H1552" s="23">
        <f>'Emissions Factors'!$AE$39/1000</f>
        <v>0.32422903788805163</v>
      </c>
      <c r="I1552" s="26">
        <f t="shared" si="173"/>
        <v>85942.583985876889</v>
      </c>
      <c r="J1552" s="26">
        <f t="shared" si="174"/>
        <v>56560.301183545613</v>
      </c>
      <c r="K1552" s="23">
        <f t="shared" si="169"/>
        <v>74.731851363719173</v>
      </c>
      <c r="L1552" s="23">
        <f t="shared" si="169"/>
        <v>49.182324118047553</v>
      </c>
      <c r="M1552" s="26">
        <f>K1552*'Social Cost of Carbon'!$C$5</f>
        <v>7473.185136371917</v>
      </c>
      <c r="N1552" s="26">
        <f>L1552*'Social Cost of Carbon'!$C$5</f>
        <v>4918.2324118047554</v>
      </c>
      <c r="O1552" s="23">
        <f t="shared" si="170"/>
        <v>1.1185622931253103</v>
      </c>
      <c r="P1552" s="23">
        <f t="shared" si="171"/>
        <v>0.73614519435582304</v>
      </c>
      <c r="Q1552" s="27"/>
    </row>
    <row r="1553" spans="1:17" x14ac:dyDescent="0.25">
      <c r="A1553" s="24">
        <f t="shared" si="172"/>
        <v>2020</v>
      </c>
      <c r="B1553" s="32">
        <v>43916</v>
      </c>
      <c r="C1553" s="28">
        <f>'Bitcoin Data'!C1553</f>
        <v>6716.4404299999997</v>
      </c>
      <c r="D1553" s="26">
        <f>'Bitcoin Data'!K1553</f>
        <v>2000</v>
      </c>
      <c r="E1553" s="25">
        <f>'Bitcoin Data'!J1553</f>
        <v>86315.979020086481</v>
      </c>
      <c r="F1553" s="25">
        <f t="shared" si="168"/>
        <v>172.63195804017298</v>
      </c>
      <c r="G1553" s="23">
        <f>'Emissions Factors'!$AB$39/1000</f>
        <v>0.49266147344102867</v>
      </c>
      <c r="H1553" s="23">
        <f>'Emissions Factors'!$AE$39/1000</f>
        <v>0.32422903788805163</v>
      </c>
      <c r="I1553" s="26">
        <f t="shared" si="173"/>
        <v>85049.114811081454</v>
      </c>
      <c r="J1553" s="26">
        <f t="shared" si="174"/>
        <v>55972.293664095778</v>
      </c>
      <c r="K1553" s="23">
        <f t="shared" si="169"/>
        <v>42.524557405540726</v>
      </c>
      <c r="L1553" s="23">
        <f t="shared" si="169"/>
        <v>27.98614683204789</v>
      </c>
      <c r="M1553" s="26">
        <f>K1553*'Social Cost of Carbon'!$C$5</f>
        <v>4252.4557405540727</v>
      </c>
      <c r="N1553" s="26">
        <f>L1553*'Social Cost of Carbon'!$C$5</f>
        <v>2798.6146832047889</v>
      </c>
      <c r="O1553" s="23">
        <f t="shared" si="170"/>
        <v>0.6331412873938157</v>
      </c>
      <c r="P1553" s="23">
        <f t="shared" si="171"/>
        <v>0.41668123351535319</v>
      </c>
      <c r="Q1553" s="27"/>
    </row>
    <row r="1554" spans="1:17" x14ac:dyDescent="0.25">
      <c r="A1554" s="24">
        <f t="shared" si="172"/>
        <v>2020</v>
      </c>
      <c r="B1554" s="32">
        <v>43917</v>
      </c>
      <c r="C1554" s="28">
        <f>'Bitcoin Data'!C1554</f>
        <v>6469.7983400000003</v>
      </c>
      <c r="D1554" s="26">
        <f>'Bitcoin Data'!K1554</f>
        <v>1937.5672766415501</v>
      </c>
      <c r="E1554" s="25">
        <f>'Bitcoin Data'!J1554</f>
        <v>92344.268422129753</v>
      </c>
      <c r="F1554" s="25">
        <f t="shared" si="168"/>
        <v>178.92323268012223</v>
      </c>
      <c r="G1554" s="23">
        <f>'Emissions Factors'!$AB$39/1000</f>
        <v>0.49266147344102867</v>
      </c>
      <c r="H1554" s="23">
        <f>'Emissions Factors'!$AE$39/1000</f>
        <v>0.32422903788805163</v>
      </c>
      <c r="I1554" s="26">
        <f t="shared" si="173"/>
        <v>88148.583445021039</v>
      </c>
      <c r="J1554" s="26">
        <f t="shared" si="174"/>
        <v>58012.107587696031</v>
      </c>
      <c r="K1554" s="23">
        <f t="shared" si="169"/>
        <v>45.494463344680298</v>
      </c>
      <c r="L1554" s="23">
        <f t="shared" si="169"/>
        <v>29.940693304983117</v>
      </c>
      <c r="M1554" s="26">
        <f>K1554*'Social Cost of Carbon'!$C$5</f>
        <v>4549.4463344680298</v>
      </c>
      <c r="N1554" s="26">
        <f>L1554*'Social Cost of Carbon'!$C$5</f>
        <v>2994.069330498312</v>
      </c>
      <c r="O1554" s="23">
        <f t="shared" si="170"/>
        <v>0.70318209245267294</v>
      </c>
      <c r="P1554" s="23">
        <f t="shared" si="171"/>
        <v>0.46277629891294447</v>
      </c>
      <c r="Q1554" s="27"/>
    </row>
    <row r="1555" spans="1:17" x14ac:dyDescent="0.25">
      <c r="A1555" s="24">
        <f t="shared" si="172"/>
        <v>2020</v>
      </c>
      <c r="B1555" s="32">
        <v>43918</v>
      </c>
      <c r="C1555" s="28">
        <f>'Bitcoin Data'!C1555</f>
        <v>6242.1938479999999</v>
      </c>
      <c r="D1555" s="26">
        <f>'Bitcoin Data'!K1555</f>
        <v>1687.4472672728978</v>
      </c>
      <c r="E1555" s="25">
        <f>'Bitcoin Data'!J1555</f>
        <v>108682.58293850398</v>
      </c>
      <c r="F1555" s="25">
        <f t="shared" si="168"/>
        <v>183.39612757973862</v>
      </c>
      <c r="G1555" s="23">
        <f>'Emissions Factors'!$AB$39/1000</f>
        <v>0.49266147344102867</v>
      </c>
      <c r="H1555" s="23">
        <f>'Emissions Factors'!$AE$39/1000</f>
        <v>0.32422903788805163</v>
      </c>
      <c r="I1555" s="26">
        <f t="shared" si="173"/>
        <v>90352.206436812907</v>
      </c>
      <c r="J1555" s="26">
        <f t="shared" si="174"/>
        <v>59462.349997573023</v>
      </c>
      <c r="K1555" s="23">
        <f t="shared" si="169"/>
        <v>53.543721447860172</v>
      </c>
      <c r="L1555" s="23">
        <f t="shared" si="169"/>
        <v>35.238049301339522</v>
      </c>
      <c r="M1555" s="26">
        <f>K1555*'Social Cost of Carbon'!$C$5</f>
        <v>5354.3721447860171</v>
      </c>
      <c r="N1555" s="26">
        <f>L1555*'Social Cost of Carbon'!$C$5</f>
        <v>3523.8049301339524</v>
      </c>
      <c r="O1555" s="23">
        <f t="shared" si="170"/>
        <v>0.85777088555196968</v>
      </c>
      <c r="P1555" s="23">
        <f t="shared" si="171"/>
        <v>0.56451385777822005</v>
      </c>
      <c r="Q1555" s="27"/>
    </row>
    <row r="1556" spans="1:17" x14ac:dyDescent="0.25">
      <c r="A1556" s="24">
        <f t="shared" si="172"/>
        <v>2020</v>
      </c>
      <c r="B1556" s="32">
        <v>43919</v>
      </c>
      <c r="C1556" s="28">
        <f>'Bitcoin Data'!C1556</f>
        <v>5922.0429690000001</v>
      </c>
      <c r="D1556" s="26">
        <f>'Bitcoin Data'!K1556</f>
        <v>1887.5838926174499</v>
      </c>
      <c r="E1556" s="25">
        <f>'Bitcoin Data'!J1556</f>
        <v>95909.167332143406</v>
      </c>
      <c r="F1556" s="25">
        <f t="shared" si="168"/>
        <v>181.03659941050563</v>
      </c>
      <c r="G1556" s="23">
        <f>'Emissions Factors'!$AB$39/1000</f>
        <v>0.49266147344102867</v>
      </c>
      <c r="H1556" s="23">
        <f>'Emissions Factors'!$AE$39/1000</f>
        <v>0.32422903788805163</v>
      </c>
      <c r="I1556" s="26">
        <f t="shared" si="173"/>
        <v>89189.757812332973</v>
      </c>
      <c r="J1556" s="26">
        <f t="shared" si="174"/>
        <v>58697.322449392857</v>
      </c>
      <c r="K1556" s="23">
        <f t="shared" si="169"/>
        <v>47.250751694355948</v>
      </c>
      <c r="L1556" s="23">
        <f t="shared" si="169"/>
        <v>31.096537048745009</v>
      </c>
      <c r="M1556" s="26">
        <f>K1556*'Social Cost of Carbon'!$C$5</f>
        <v>4725.0751694355949</v>
      </c>
      <c r="N1556" s="26">
        <f>L1556*'Social Cost of Carbon'!$C$5</f>
        <v>3109.6537048745008</v>
      </c>
      <c r="O1556" s="23">
        <f t="shared" si="170"/>
        <v>0.79787924440431313</v>
      </c>
      <c r="P1556" s="23">
        <f t="shared" si="171"/>
        <v>0.52509813271408923</v>
      </c>
      <c r="Q1556" s="27"/>
    </row>
    <row r="1557" spans="1:17" x14ac:dyDescent="0.25">
      <c r="A1557" s="24">
        <f t="shared" si="172"/>
        <v>2020</v>
      </c>
      <c r="B1557" s="32">
        <v>43920</v>
      </c>
      <c r="C1557" s="28">
        <f>'Bitcoin Data'!C1557</f>
        <v>6429.841797</v>
      </c>
      <c r="D1557" s="26">
        <f>'Bitcoin Data'!K1557</f>
        <v>1837.4846876276031</v>
      </c>
      <c r="E1557" s="25">
        <f>'Bitcoin Data'!J1557</f>
        <v>98461.1407672075</v>
      </c>
      <c r="F1557" s="25">
        <f t="shared" si="168"/>
        <v>180.92083848608974</v>
      </c>
      <c r="G1557" s="23">
        <f>'Emissions Factors'!$AB$39/1000</f>
        <v>0.49266147344102867</v>
      </c>
      <c r="H1557" s="23">
        <f>'Emissions Factors'!$AE$39/1000</f>
        <v>0.32422903788805163</v>
      </c>
      <c r="I1557" s="26">
        <f t="shared" si="173"/>
        <v>89132.726864743338</v>
      </c>
      <c r="J1557" s="26">
        <f t="shared" si="174"/>
        <v>58659.789396244458</v>
      </c>
      <c r="K1557" s="23">
        <f t="shared" si="169"/>
        <v>48.508010687056988</v>
      </c>
      <c r="L1557" s="23">
        <f t="shared" si="169"/>
        <v>31.923960940311705</v>
      </c>
      <c r="M1557" s="26">
        <f>K1557*'Social Cost of Carbon'!$C$5</f>
        <v>4850.8010687056985</v>
      </c>
      <c r="N1557" s="26">
        <f>L1557*'Social Cost of Carbon'!$C$5</f>
        <v>3192.3960940311704</v>
      </c>
      <c r="O1557" s="23">
        <f t="shared" si="170"/>
        <v>0.75441997203865241</v>
      </c>
      <c r="P1557" s="23">
        <f t="shared" si="171"/>
        <v>0.49649683379778659</v>
      </c>
      <c r="Q1557" s="27"/>
    </row>
    <row r="1558" spans="1:17" x14ac:dyDescent="0.25">
      <c r="A1558" s="24">
        <f t="shared" si="172"/>
        <v>2020</v>
      </c>
      <c r="B1558" s="32">
        <v>43921</v>
      </c>
      <c r="C1558" s="28">
        <f>'Bitcoin Data'!C1558</f>
        <v>6438.6445309999999</v>
      </c>
      <c r="D1558" s="26">
        <f>'Bitcoin Data'!K1558</f>
        <v>1987.4130506790327</v>
      </c>
      <c r="E1558" s="25">
        <f>'Bitcoin Data'!J1558</f>
        <v>92230.666482929781</v>
      </c>
      <c r="F1558" s="25">
        <f t="shared" si="168"/>
        <v>183.30043024099987</v>
      </c>
      <c r="G1558" s="23">
        <f>'Emissions Factors'!$AB$39/1000</f>
        <v>0.49266147344102867</v>
      </c>
      <c r="H1558" s="23">
        <f>'Emissions Factors'!$AE$39/1000</f>
        <v>0.32422903788805163</v>
      </c>
      <c r="I1558" s="26">
        <f t="shared" si="173"/>
        <v>90305.060044905491</v>
      </c>
      <c r="J1558" s="26">
        <f t="shared" si="174"/>
        <v>59431.322141505312</v>
      </c>
      <c r="K1558" s="23">
        <f t="shared" si="169"/>
        <v>45.438496045928282</v>
      </c>
      <c r="L1558" s="23">
        <f t="shared" si="169"/>
        <v>29.903860257534092</v>
      </c>
      <c r="M1558" s="26">
        <f>K1558*'Social Cost of Carbon'!$C$5</f>
        <v>4543.8496045928287</v>
      </c>
      <c r="N1558" s="26">
        <f>L1558*'Social Cost of Carbon'!$C$5</f>
        <v>2990.3860257534093</v>
      </c>
      <c r="O1558" s="23">
        <f t="shared" si="170"/>
        <v>0.7057152452997919</v>
      </c>
      <c r="P1558" s="23">
        <f t="shared" si="171"/>
        <v>0.46444341062092548</v>
      </c>
      <c r="Q1558" s="27"/>
    </row>
    <row r="1559" spans="1:17" x14ac:dyDescent="0.25">
      <c r="A1559" s="24">
        <f t="shared" si="172"/>
        <v>2020</v>
      </c>
      <c r="B1559" s="32">
        <v>43922</v>
      </c>
      <c r="C1559" s="28">
        <f>'Bitcoin Data'!C1559</f>
        <v>6606.7763670000004</v>
      </c>
      <c r="D1559" s="26">
        <f>'Bitcoin Data'!K1559</f>
        <v>1912.4521886952823</v>
      </c>
      <c r="E1559" s="25">
        <f>'Bitcoin Data'!J1559</f>
        <v>95977.767303771019</v>
      </c>
      <c r="F1559" s="25">
        <f t="shared" si="168"/>
        <v>183.55289114618341</v>
      </c>
      <c r="G1559" s="23">
        <f>'Emissions Factors'!$AB$39/1000</f>
        <v>0.49266147344102867</v>
      </c>
      <c r="H1559" s="23">
        <f>'Emissions Factors'!$AE$39/1000</f>
        <v>0.32422903788805163</v>
      </c>
      <c r="I1559" s="26">
        <f t="shared" si="173"/>
        <v>90429.43780643947</v>
      </c>
      <c r="J1559" s="26">
        <f t="shared" si="174"/>
        <v>59513.177297897324</v>
      </c>
      <c r="K1559" s="23">
        <f t="shared" si="169"/>
        <v>47.284548257456017</v>
      </c>
      <c r="L1559" s="23">
        <f t="shared" si="169"/>
        <v>31.118779151544974</v>
      </c>
      <c r="M1559" s="26">
        <f>K1559*'Social Cost of Carbon'!$C$5</f>
        <v>4728.4548257456017</v>
      </c>
      <c r="N1559" s="26">
        <f>L1559*'Social Cost of Carbon'!$C$5</f>
        <v>3111.8779151544973</v>
      </c>
      <c r="O1559" s="23">
        <f t="shared" si="170"/>
        <v>0.71569772655899577</v>
      </c>
      <c r="P1559" s="23">
        <f t="shared" si="171"/>
        <v>0.47101305421777673</v>
      </c>
      <c r="Q1559" s="27"/>
    </row>
    <row r="1560" spans="1:17" x14ac:dyDescent="0.25">
      <c r="A1560" s="24">
        <f t="shared" si="172"/>
        <v>2020</v>
      </c>
      <c r="B1560" s="32">
        <v>43923</v>
      </c>
      <c r="C1560" s="28">
        <f>'Bitcoin Data'!C1560</f>
        <v>6793.6245120000003</v>
      </c>
      <c r="D1560" s="26">
        <f>'Bitcoin Data'!K1560</f>
        <v>1912.4521886952823</v>
      </c>
      <c r="E1560" s="25">
        <f>'Bitcoin Data'!J1560</f>
        <v>100024.47425674835</v>
      </c>
      <c r="F1560" s="25">
        <f t="shared" si="168"/>
        <v>191.29202471541331</v>
      </c>
      <c r="G1560" s="23">
        <f>'Emissions Factors'!$AB$39/1000</f>
        <v>0.49266147344102867</v>
      </c>
      <c r="H1560" s="23">
        <f>'Emissions Factors'!$AE$39/1000</f>
        <v>0.32422903788805163</v>
      </c>
      <c r="I1560" s="26">
        <f t="shared" si="173"/>
        <v>94242.210753813197</v>
      </c>
      <c r="J1560" s="26">
        <f t="shared" si="174"/>
        <v>62022.429129135853</v>
      </c>
      <c r="K1560" s="23">
        <f t="shared" si="169"/>
        <v>49.278204867493884</v>
      </c>
      <c r="L1560" s="23">
        <f t="shared" si="169"/>
        <v>32.430839053523705</v>
      </c>
      <c r="M1560" s="26">
        <f>K1560*'Social Cost of Carbon'!$C$5</f>
        <v>4927.8204867493887</v>
      </c>
      <c r="N1560" s="26">
        <f>L1560*'Social Cost of Carbon'!$C$5</f>
        <v>3243.0839053523705</v>
      </c>
      <c r="O1560" s="23">
        <f t="shared" si="170"/>
        <v>0.72535955998820267</v>
      </c>
      <c r="P1560" s="23">
        <f t="shared" si="171"/>
        <v>0.47737167393103785</v>
      </c>
      <c r="Q1560" s="27"/>
    </row>
    <row r="1561" spans="1:17" x14ac:dyDescent="0.25">
      <c r="A1561" s="24">
        <f t="shared" si="172"/>
        <v>2020</v>
      </c>
      <c r="B1561" s="32">
        <v>43924</v>
      </c>
      <c r="C1561" s="28">
        <f>'Bitcoin Data'!C1561</f>
        <v>6733.3872069999998</v>
      </c>
      <c r="D1561" s="26">
        <f>'Bitcoin Data'!K1561</f>
        <v>1650.0137501145844</v>
      </c>
      <c r="E1561" s="25">
        <f>'Bitcoin Data'!J1561</f>
        <v>114818.33988937594</v>
      </c>
      <c r="F1561" s="25">
        <f t="shared" si="168"/>
        <v>189.45183958280018</v>
      </c>
      <c r="G1561" s="23">
        <f>'Emissions Factors'!$AB$39/1000</f>
        <v>0.49266147344102867</v>
      </c>
      <c r="H1561" s="23">
        <f>'Emissions Factors'!$AE$39/1000</f>
        <v>0.32422903788805163</v>
      </c>
      <c r="I1561" s="26">
        <f t="shared" si="173"/>
        <v>93335.622434975739</v>
      </c>
      <c r="J1561" s="26">
        <f t="shared" si="174"/>
        <v>61425.787674052801</v>
      </c>
      <c r="K1561" s="23">
        <f t="shared" si="169"/>
        <v>56.566572507952792</v>
      </c>
      <c r="L1561" s="23">
        <f t="shared" si="169"/>
        <v>37.227439874235664</v>
      </c>
      <c r="M1561" s="26">
        <f>K1561*'Social Cost of Carbon'!$C$5</f>
        <v>5656.6572507952787</v>
      </c>
      <c r="N1561" s="26">
        <f>L1561*'Social Cost of Carbon'!$C$5</f>
        <v>3722.7439874235665</v>
      </c>
      <c r="O1561" s="23">
        <f t="shared" si="170"/>
        <v>0.84009088990376835</v>
      </c>
      <c r="P1561" s="23">
        <f t="shared" si="171"/>
        <v>0.55287834680789161</v>
      </c>
      <c r="Q1561" s="27"/>
    </row>
    <row r="1562" spans="1:17" x14ac:dyDescent="0.25">
      <c r="A1562" s="24">
        <f t="shared" si="172"/>
        <v>2020</v>
      </c>
      <c r="B1562" s="32">
        <v>43925</v>
      </c>
      <c r="C1562" s="28">
        <f>'Bitcoin Data'!C1562</f>
        <v>6867.5273440000001</v>
      </c>
      <c r="D1562" s="26">
        <f>'Bitcoin Data'!K1562</f>
        <v>1962.4945486262536</v>
      </c>
      <c r="E1562" s="25">
        <f>'Bitcoin Data'!J1562</f>
        <v>94376.946224372863</v>
      </c>
      <c r="F1562" s="25">
        <f t="shared" si="168"/>
        <v>185.21424248132482</v>
      </c>
      <c r="G1562" s="23">
        <f>'Emissions Factors'!$AB$39/1000</f>
        <v>0.49266147344102867</v>
      </c>
      <c r="H1562" s="23">
        <f>'Emissions Factors'!$AE$39/1000</f>
        <v>0.32422903788805163</v>
      </c>
      <c r="I1562" s="26">
        <f t="shared" si="173"/>
        <v>91247.921603113457</v>
      </c>
      <c r="J1562" s="26">
        <f t="shared" si="174"/>
        <v>60051.835642884245</v>
      </c>
      <c r="K1562" s="23">
        <f t="shared" si="169"/>
        <v>46.495885385764261</v>
      </c>
      <c r="L1562" s="23">
        <f t="shared" si="169"/>
        <v>30.599746473140801</v>
      </c>
      <c r="M1562" s="26">
        <f>K1562*'Social Cost of Carbon'!$C$5</f>
        <v>4649.5885385764259</v>
      </c>
      <c r="N1562" s="26">
        <f>L1562*'Social Cost of Carbon'!$C$5</f>
        <v>3059.9746473140799</v>
      </c>
      <c r="O1562" s="23">
        <f t="shared" si="170"/>
        <v>0.67703968337871479</v>
      </c>
      <c r="P1562" s="23">
        <f t="shared" si="171"/>
        <v>0.44557152728157812</v>
      </c>
      <c r="Q1562" s="27"/>
    </row>
    <row r="1563" spans="1:17" x14ac:dyDescent="0.25">
      <c r="A1563" s="24">
        <f t="shared" si="172"/>
        <v>2020</v>
      </c>
      <c r="B1563" s="32">
        <v>43926</v>
      </c>
      <c r="C1563" s="28">
        <f>'Bitcoin Data'!C1563</f>
        <v>6791.1293949999999</v>
      </c>
      <c r="D1563" s="26">
        <f>'Bitcoin Data'!K1563</f>
        <v>2187.3860736419983</v>
      </c>
      <c r="E1563" s="25">
        <f>'Bitcoin Data'!J1563</f>
        <v>86435.898652133808</v>
      </c>
      <c r="F1563" s="25">
        <f t="shared" si="168"/>
        <v>189.06868097440866</v>
      </c>
      <c r="G1563" s="23">
        <f>'Emissions Factors'!$AB$39/1000</f>
        <v>0.49266147344102867</v>
      </c>
      <c r="H1563" s="23">
        <f>'Emissions Factors'!$AE$39/1000</f>
        <v>0.32422903788805163</v>
      </c>
      <c r="I1563" s="26">
        <f t="shared" si="173"/>
        <v>93146.854950403969</v>
      </c>
      <c r="J1563" s="26">
        <f t="shared" si="174"/>
        <v>61301.55652709549</v>
      </c>
      <c r="K1563" s="23">
        <f t="shared" si="169"/>
        <v>42.583637188159663</v>
      </c>
      <c r="L1563" s="23">
        <f t="shared" si="169"/>
        <v>28.025028258970483</v>
      </c>
      <c r="M1563" s="26">
        <f>K1563*'Social Cost of Carbon'!$C$5</f>
        <v>4258.3637188159664</v>
      </c>
      <c r="N1563" s="26">
        <f>L1563*'Social Cost of Carbon'!$C$5</f>
        <v>2802.5028258970483</v>
      </c>
      <c r="O1563" s="23">
        <f t="shared" si="170"/>
        <v>0.62704794315231371</v>
      </c>
      <c r="P1563" s="23">
        <f t="shared" si="171"/>
        <v>0.41267109826539367</v>
      </c>
      <c r="Q1563" s="27"/>
    </row>
    <row r="1564" spans="1:17" x14ac:dyDescent="0.25">
      <c r="A1564" s="24">
        <f t="shared" si="172"/>
        <v>2020</v>
      </c>
      <c r="B1564" s="32">
        <v>43927</v>
      </c>
      <c r="C1564" s="28">
        <f>'Bitcoin Data'!C1564</f>
        <v>7271.78125</v>
      </c>
      <c r="D1564" s="26">
        <f>'Bitcoin Data'!K1564</f>
        <v>1600</v>
      </c>
      <c r="E1564" s="25">
        <f>'Bitcoin Data'!J1564</f>
        <v>120798.86194825849</v>
      </c>
      <c r="F1564" s="25">
        <f t="shared" si="168"/>
        <v>193.27817911721357</v>
      </c>
      <c r="G1564" s="23">
        <f>'Emissions Factors'!$AB$39/1000</f>
        <v>0.49266147344102867</v>
      </c>
      <c r="H1564" s="23">
        <f>'Emissions Factors'!$AE$39/1000</f>
        <v>0.32422903788805163</v>
      </c>
      <c r="I1564" s="26">
        <f t="shared" si="173"/>
        <v>95220.712507885488</v>
      </c>
      <c r="J1564" s="26">
        <f t="shared" si="174"/>
        <v>62666.398059928666</v>
      </c>
      <c r="K1564" s="23">
        <f t="shared" si="169"/>
        <v>59.512945317428439</v>
      </c>
      <c r="L1564" s="23">
        <f t="shared" si="169"/>
        <v>39.166498787455424</v>
      </c>
      <c r="M1564" s="26">
        <f>K1564*'Social Cost of Carbon'!$C$5</f>
        <v>5951.2945317428439</v>
      </c>
      <c r="N1564" s="26">
        <f>L1564*'Social Cost of Carbon'!$C$5</f>
        <v>3916.6498787455425</v>
      </c>
      <c r="O1564" s="23">
        <f t="shared" si="170"/>
        <v>0.81840945528206643</v>
      </c>
      <c r="P1564" s="23">
        <f t="shared" si="171"/>
        <v>0.53860941963092501</v>
      </c>
      <c r="Q1564" s="27"/>
    </row>
    <row r="1565" spans="1:17" x14ac:dyDescent="0.25">
      <c r="A1565" s="24">
        <f t="shared" si="172"/>
        <v>2020</v>
      </c>
      <c r="B1565" s="32">
        <v>43928</v>
      </c>
      <c r="C1565" s="28">
        <f>'Bitcoin Data'!C1565</f>
        <v>7176.4145509999998</v>
      </c>
      <c r="D1565" s="26">
        <f>'Bitcoin Data'!K1565</f>
        <v>2100.1050052502628</v>
      </c>
      <c r="E1565" s="25">
        <f>'Bitcoin Data'!J1565</f>
        <v>90358.961515217306</v>
      </c>
      <c r="F1565" s="25">
        <f t="shared" si="168"/>
        <v>189.76330734732375</v>
      </c>
      <c r="G1565" s="23">
        <f>'Emissions Factors'!$AB$39/1000</f>
        <v>0.49266147344102867</v>
      </c>
      <c r="H1565" s="23">
        <f>'Emissions Factors'!$AE$39/1000</f>
        <v>0.32422903788805163</v>
      </c>
      <c r="I1565" s="26">
        <f t="shared" si="173"/>
        <v>93489.070602775304</v>
      </c>
      <c r="J1565" s="26">
        <f t="shared" si="174"/>
        <v>61526.774567677414</v>
      </c>
      <c r="K1565" s="23">
        <f t="shared" si="169"/>
        <v>44.516379118688164</v>
      </c>
      <c r="L1565" s="23">
        <f t="shared" si="169"/>
        <v>29.296999156642393</v>
      </c>
      <c r="M1565" s="26">
        <f>K1565*'Social Cost of Carbon'!$C$5</f>
        <v>4451.6379118688164</v>
      </c>
      <c r="N1565" s="26">
        <f>L1565*'Social Cost of Carbon'!$C$5</f>
        <v>2929.6999156642391</v>
      </c>
      <c r="O1565" s="23">
        <f t="shared" si="170"/>
        <v>0.62031504454386643</v>
      </c>
      <c r="P1565" s="23">
        <f t="shared" si="171"/>
        <v>0.4082400612233304</v>
      </c>
      <c r="Q1565" s="27"/>
    </row>
    <row r="1566" spans="1:17" x14ac:dyDescent="0.25">
      <c r="A1566" s="24">
        <f t="shared" si="172"/>
        <v>2020</v>
      </c>
      <c r="B1566" s="32">
        <v>43929</v>
      </c>
      <c r="C1566" s="28">
        <f>'Bitcoin Data'!C1566</f>
        <v>7334.0986329999996</v>
      </c>
      <c r="D1566" s="26">
        <f>'Bitcoin Data'!K1566</f>
        <v>1787.4875868917577</v>
      </c>
      <c r="E1566" s="25">
        <f>'Bitcoin Data'!J1566</f>
        <v>107008.46230808437</v>
      </c>
      <c r="F1566" s="25">
        <f t="shared" si="168"/>
        <v>191.27629806807536</v>
      </c>
      <c r="G1566" s="23">
        <f>'Emissions Factors'!$AB$39/1000</f>
        <v>0.49266147344102867</v>
      </c>
      <c r="H1566" s="23">
        <f>'Emissions Factors'!$AE$39/1000</f>
        <v>0.32422903788805163</v>
      </c>
      <c r="I1566" s="26">
        <f t="shared" si="173"/>
        <v>94234.462840563399</v>
      </c>
      <c r="J1566" s="26">
        <f t="shared" si="174"/>
        <v>62017.330093400262</v>
      </c>
      <c r="K1566" s="23">
        <f t="shared" si="169"/>
        <v>52.718946711359628</v>
      </c>
      <c r="L1566" s="23">
        <f t="shared" si="169"/>
        <v>34.69525078003003</v>
      </c>
      <c r="M1566" s="26">
        <f>K1566*'Social Cost of Carbon'!$C$5</f>
        <v>5271.8946711359631</v>
      </c>
      <c r="N1566" s="26">
        <f>L1566*'Social Cost of Carbon'!$C$5</f>
        <v>3469.5250780030028</v>
      </c>
      <c r="O1566" s="23">
        <f t="shared" si="170"/>
        <v>0.71881971254312194</v>
      </c>
      <c r="P1566" s="23">
        <f t="shared" si="171"/>
        <v>0.47306768719904713</v>
      </c>
      <c r="Q1566" s="27"/>
    </row>
    <row r="1567" spans="1:17" x14ac:dyDescent="0.25">
      <c r="A1567" s="24">
        <f t="shared" si="172"/>
        <v>2020</v>
      </c>
      <c r="B1567" s="32">
        <v>43930</v>
      </c>
      <c r="C1567" s="28">
        <f>'Bitcoin Data'!C1567</f>
        <v>7302.0893550000001</v>
      </c>
      <c r="D1567" s="26">
        <f>'Bitcoin Data'!K1567</f>
        <v>1924.9278152069294</v>
      </c>
      <c r="E1567" s="25">
        <f>'Bitcoin Data'!J1567</f>
        <v>98943.825836342963</v>
      </c>
      <c r="F1567" s="25">
        <f t="shared" si="168"/>
        <v>190.45972249536661</v>
      </c>
      <c r="G1567" s="23">
        <f>'Emissions Factors'!$AB$39/1000</f>
        <v>0.49266147344102867</v>
      </c>
      <c r="H1567" s="23">
        <f>'Emissions Factors'!$AE$39/1000</f>
        <v>0.32422903788805163</v>
      </c>
      <c r="I1567" s="26">
        <f t="shared" si="173"/>
        <v>93832.167515736743</v>
      </c>
      <c r="J1567" s="26">
        <f t="shared" si="174"/>
        <v>61752.572581098022</v>
      </c>
      <c r="K1567" s="23">
        <f t="shared" si="169"/>
        <v>48.745811024425244</v>
      </c>
      <c r="L1567" s="23">
        <f t="shared" si="169"/>
        <v>32.080461455880425</v>
      </c>
      <c r="M1567" s="26">
        <f>K1567*'Social Cost of Carbon'!$C$5</f>
        <v>4874.5811024425248</v>
      </c>
      <c r="N1567" s="26">
        <f>L1567*'Social Cost of Carbon'!$C$5</f>
        <v>3208.0461455880422</v>
      </c>
      <c r="O1567" s="23">
        <f t="shared" si="170"/>
        <v>0.6675597716569609</v>
      </c>
      <c r="P1567" s="23">
        <f t="shared" si="171"/>
        <v>0.43933263339093204</v>
      </c>
      <c r="Q1567" s="27"/>
    </row>
    <row r="1568" spans="1:17" x14ac:dyDescent="0.25">
      <c r="A1568" s="24">
        <f t="shared" si="172"/>
        <v>2020</v>
      </c>
      <c r="B1568" s="32">
        <v>43931</v>
      </c>
      <c r="C1568" s="28">
        <f>'Bitcoin Data'!C1568</f>
        <v>6865.4931640000004</v>
      </c>
      <c r="D1568" s="26">
        <f>'Bitcoin Data'!K1568</f>
        <v>2037.5820692777904</v>
      </c>
      <c r="E1568" s="25">
        <f>'Bitcoin Data'!J1568</f>
        <v>94292.767601852451</v>
      </c>
      <c r="F1568" s="25">
        <f t="shared" si="168"/>
        <v>192.12925252811232</v>
      </c>
      <c r="G1568" s="23">
        <f>'Emissions Factors'!$AB$39/1000</f>
        <v>0.49266147344102867</v>
      </c>
      <c r="H1568" s="23">
        <f>'Emissions Factors'!$AE$39/1000</f>
        <v>0.32422903788805163</v>
      </c>
      <c r="I1568" s="26">
        <f t="shared" si="173"/>
        <v>94654.680641623301</v>
      </c>
      <c r="J1568" s="26">
        <f t="shared" si="174"/>
        <v>62293.882697340363</v>
      </c>
      <c r="K1568" s="23">
        <f t="shared" si="169"/>
        <v>46.454413821561126</v>
      </c>
      <c r="L1568" s="23">
        <f t="shared" si="169"/>
        <v>30.572453319350267</v>
      </c>
      <c r="M1568" s="26">
        <f>K1568*'Social Cost of Carbon'!$C$5</f>
        <v>4645.4413821561129</v>
      </c>
      <c r="N1568" s="26">
        <f>L1568*'Social Cost of Carbon'!$C$5</f>
        <v>3057.2453319350266</v>
      </c>
      <c r="O1568" s="23">
        <f t="shared" si="170"/>
        <v>0.67663622571427451</v>
      </c>
      <c r="P1568" s="23">
        <f t="shared" si="171"/>
        <v>0.44530600481346955</v>
      </c>
      <c r="Q1568" s="27"/>
    </row>
    <row r="1569" spans="1:17" x14ac:dyDescent="0.25">
      <c r="A1569" s="24">
        <f t="shared" si="172"/>
        <v>2020</v>
      </c>
      <c r="B1569" s="32">
        <v>43932</v>
      </c>
      <c r="C1569" s="28">
        <f>'Bitcoin Data'!C1569</f>
        <v>6859.0830079999996</v>
      </c>
      <c r="D1569" s="26">
        <f>'Bitcoin Data'!K1569</f>
        <v>1987.4130506790327</v>
      </c>
      <c r="E1569" s="25">
        <f>'Bitcoin Data'!J1569</f>
        <v>100263.15315213997</v>
      </c>
      <c r="F1569" s="25">
        <f t="shared" si="168"/>
        <v>199.26429907679358</v>
      </c>
      <c r="G1569" s="23">
        <f>'Emissions Factors'!$AB$39/1000</f>
        <v>0.49266147344102867</v>
      </c>
      <c r="H1569" s="23">
        <f>'Emissions Factors'!$AE$39/1000</f>
        <v>0.32422903788805163</v>
      </c>
      <c r="I1569" s="26">
        <f t="shared" si="173"/>
        <v>98169.843187366932</v>
      </c>
      <c r="J1569" s="26">
        <f t="shared" si="174"/>
        <v>64607.271975105759</v>
      </c>
      <c r="K1569" s="23">
        <f t="shared" si="169"/>
        <v>49.395792763776804</v>
      </c>
      <c r="L1569" s="23">
        <f t="shared" si="169"/>
        <v>32.508225682140711</v>
      </c>
      <c r="M1569" s="26">
        <f>K1569*'Social Cost of Carbon'!$C$5</f>
        <v>4939.5792763776808</v>
      </c>
      <c r="N1569" s="26">
        <f>L1569*'Social Cost of Carbon'!$C$5</f>
        <v>3250.822568214071</v>
      </c>
      <c r="O1569" s="23">
        <f t="shared" si="170"/>
        <v>0.72015155241837259</v>
      </c>
      <c r="P1569" s="23">
        <f t="shared" si="171"/>
        <v>0.47394419405954374</v>
      </c>
      <c r="Q1569" s="27"/>
    </row>
    <row r="1570" spans="1:17" x14ac:dyDescent="0.25">
      <c r="A1570" s="24">
        <f t="shared" si="172"/>
        <v>2020</v>
      </c>
      <c r="B1570" s="32">
        <v>43933</v>
      </c>
      <c r="C1570" s="28">
        <f>'Bitcoin Data'!C1570</f>
        <v>6971.091797</v>
      </c>
      <c r="D1570" s="26">
        <f>'Bitcoin Data'!K1570</f>
        <v>1912.4521886952823</v>
      </c>
      <c r="E1570" s="25">
        <f>'Bitcoin Data'!J1570</f>
        <v>105183.22978325134</v>
      </c>
      <c r="F1570" s="25">
        <f t="shared" si="168"/>
        <v>201.15789801301784</v>
      </c>
      <c r="G1570" s="23">
        <f>'Emissions Factors'!$AB$39/1000</f>
        <v>0.49266147344102867</v>
      </c>
      <c r="H1570" s="23">
        <f>'Emissions Factors'!$AE$39/1000</f>
        <v>0.32422903788805163</v>
      </c>
      <c r="I1570" s="26">
        <f t="shared" si="173"/>
        <v>99102.746429393548</v>
      </c>
      <c r="J1570" s="26">
        <f t="shared" si="174"/>
        <v>65221.23173634358</v>
      </c>
      <c r="K1570" s="23">
        <f t="shared" si="169"/>
        <v>51.8197249663029</v>
      </c>
      <c r="L1570" s="23">
        <f t="shared" si="169"/>
        <v>34.10345739458144</v>
      </c>
      <c r="M1570" s="26">
        <f>K1570*'Social Cost of Carbon'!$C$5</f>
        <v>5181.9724966302902</v>
      </c>
      <c r="N1570" s="26">
        <f>L1570*'Social Cost of Carbon'!$C$5</f>
        <v>3410.3457394581442</v>
      </c>
      <c r="O1570" s="23">
        <f t="shared" si="170"/>
        <v>0.7433516366633337</v>
      </c>
      <c r="P1570" s="23">
        <f t="shared" si="171"/>
        <v>0.48921257082366665</v>
      </c>
      <c r="Q1570" s="27"/>
    </row>
    <row r="1571" spans="1:17" x14ac:dyDescent="0.25">
      <c r="A1571" s="24">
        <f t="shared" si="172"/>
        <v>2020</v>
      </c>
      <c r="B1571" s="32">
        <v>43934</v>
      </c>
      <c r="C1571" s="28">
        <f>'Bitcoin Data'!C1571</f>
        <v>6845.0375979999999</v>
      </c>
      <c r="D1571" s="26">
        <f>'Bitcoin Data'!K1571</f>
        <v>2137.5133594584968</v>
      </c>
      <c r="E1571" s="25">
        <f>'Bitcoin Data'!J1571</f>
        <v>92955.021479010553</v>
      </c>
      <c r="F1571" s="25">
        <f t="shared" si="168"/>
        <v>198.69260024013656</v>
      </c>
      <c r="G1571" s="23">
        <f>'Emissions Factors'!$AB$39/1000</f>
        <v>0.49266147344102867</v>
      </c>
      <c r="H1571" s="23">
        <f>'Emissions Factors'!$AE$39/1000</f>
        <v>0.32422903788805163</v>
      </c>
      <c r="I1571" s="26">
        <f t="shared" si="173"/>
        <v>97888.189196134961</v>
      </c>
      <c r="J1571" s="26">
        <f t="shared" si="174"/>
        <v>64421.910611334737</v>
      </c>
      <c r="K1571" s="23">
        <f t="shared" si="169"/>
        <v>45.795357845591809</v>
      </c>
      <c r="L1571" s="23">
        <f t="shared" si="169"/>
        <v>30.138717181002765</v>
      </c>
      <c r="M1571" s="26">
        <f>K1571*'Social Cost of Carbon'!$C$5</f>
        <v>4579.5357845591807</v>
      </c>
      <c r="N1571" s="26">
        <f>L1571*'Social Cost of Carbon'!$C$5</f>
        <v>3013.8717181002767</v>
      </c>
      <c r="O1571" s="23">
        <f t="shared" si="170"/>
        <v>0.66903004095948881</v>
      </c>
      <c r="P1571" s="23">
        <f t="shared" si="171"/>
        <v>0.44030024305211662</v>
      </c>
      <c r="Q1571" s="27"/>
    </row>
    <row r="1572" spans="1:17" x14ac:dyDescent="0.25">
      <c r="A1572" s="24">
        <f t="shared" si="172"/>
        <v>2020</v>
      </c>
      <c r="B1572" s="32">
        <v>43935</v>
      </c>
      <c r="C1572" s="28">
        <f>'Bitcoin Data'!C1572</f>
        <v>6842.4277339999999</v>
      </c>
      <c r="D1572" s="26">
        <f>'Bitcoin Data'!K1572</f>
        <v>2100.1050052502628</v>
      </c>
      <c r="E1572" s="25">
        <f>'Bitcoin Data'!J1572</f>
        <v>99062.330012842329</v>
      </c>
      <c r="F1572" s="25">
        <f t="shared" si="168"/>
        <v>208.0412950917235</v>
      </c>
      <c r="G1572" s="23">
        <f>'Emissions Factors'!$AB$39/1000</f>
        <v>0.49266147344102867</v>
      </c>
      <c r="H1572" s="23">
        <f>'Emissions Factors'!$AE$39/1000</f>
        <v>0.32422903788805163</v>
      </c>
      <c r="I1572" s="26">
        <f t="shared" si="173"/>
        <v>102493.93097646834</v>
      </c>
      <c r="J1572" s="26">
        <f t="shared" si="174"/>
        <v>67453.028948573745</v>
      </c>
      <c r="K1572" s="23">
        <f t="shared" si="169"/>
        <v>48.804193466628341</v>
      </c>
      <c r="L1572" s="23">
        <f t="shared" si="169"/>
        <v>32.118883951012528</v>
      </c>
      <c r="M1572" s="26">
        <f>K1572*'Social Cost of Carbon'!$C$5</f>
        <v>4880.419346662834</v>
      </c>
      <c r="N1572" s="26">
        <f>L1572*'Social Cost of Carbon'!$C$5</f>
        <v>3211.8883951012526</v>
      </c>
      <c r="O1572" s="23">
        <f t="shared" si="170"/>
        <v>0.71325844223564794</v>
      </c>
      <c r="P1572" s="23">
        <f t="shared" si="171"/>
        <v>0.46940771900905731</v>
      </c>
      <c r="Q1572" s="27"/>
    </row>
    <row r="1573" spans="1:17" x14ac:dyDescent="0.25">
      <c r="A1573" s="24">
        <f t="shared" si="172"/>
        <v>2020</v>
      </c>
      <c r="B1573" s="32">
        <v>43936</v>
      </c>
      <c r="C1573" s="28">
        <f>'Bitcoin Data'!C1573</f>
        <v>6642.1098629999997</v>
      </c>
      <c r="D1573" s="26">
        <f>'Bitcoin Data'!K1573</f>
        <v>2112.4281187654033</v>
      </c>
      <c r="E1573" s="25">
        <f>'Bitcoin Data'!J1573</f>
        <v>99251.784920993727</v>
      </c>
      <c r="F1573" s="25">
        <f t="shared" si="168"/>
        <v>209.66226130476321</v>
      </c>
      <c r="G1573" s="23">
        <f>'Emissions Factors'!$AB$39/1000</f>
        <v>0.49266147344102867</v>
      </c>
      <c r="H1573" s="23">
        <f>'Emissions Factors'!$AE$39/1000</f>
        <v>0.32422903788805163</v>
      </c>
      <c r="I1573" s="26">
        <f t="shared" si="173"/>
        <v>103292.51857938261</v>
      </c>
      <c r="J1573" s="26">
        <f t="shared" si="174"/>
        <v>67978.593264276657</v>
      </c>
      <c r="K1573" s="23">
        <f t="shared" si="169"/>
        <v>48.897530600828837</v>
      </c>
      <c r="L1573" s="23">
        <f t="shared" si="169"/>
        <v>32.18031073360563</v>
      </c>
      <c r="M1573" s="26">
        <f>K1573*'Social Cost of Carbon'!$C$5</f>
        <v>4889.7530600828841</v>
      </c>
      <c r="N1573" s="26">
        <f>L1573*'Social Cost of Carbon'!$C$5</f>
        <v>3218.0310733605629</v>
      </c>
      <c r="O1573" s="23">
        <f t="shared" si="170"/>
        <v>0.73617467355084676</v>
      </c>
      <c r="P1573" s="23">
        <f t="shared" si="171"/>
        <v>0.48448928724992441</v>
      </c>
      <c r="Q1573" s="27"/>
    </row>
    <row r="1574" spans="1:17" x14ac:dyDescent="0.25">
      <c r="A1574" s="24">
        <f t="shared" si="172"/>
        <v>2020</v>
      </c>
      <c r="B1574" s="32">
        <v>43937</v>
      </c>
      <c r="C1574" s="28">
        <f>'Bitcoin Data'!C1574</f>
        <v>7116.8041990000002</v>
      </c>
      <c r="D1574" s="26">
        <f>'Bitcoin Data'!K1574</f>
        <v>1924.9278152069294</v>
      </c>
      <c r="E1574" s="25">
        <f>'Bitcoin Data'!J1574</f>
        <v>111620.56649393782</v>
      </c>
      <c r="F1574" s="25">
        <f t="shared" si="168"/>
        <v>214.8615331933355</v>
      </c>
      <c r="G1574" s="23">
        <f>'Emissions Factors'!$AB$39/1000</f>
        <v>0.49266147344102867</v>
      </c>
      <c r="H1574" s="23">
        <f>'Emissions Factors'!$AE$39/1000</f>
        <v>0.32422903788805163</v>
      </c>
      <c r="I1574" s="26">
        <f t="shared" si="173"/>
        <v>105853.99952882716</v>
      </c>
      <c r="J1574" s="26">
        <f t="shared" si="174"/>
        <v>69664.34818642684</v>
      </c>
      <c r="K1574" s="23">
        <f t="shared" si="169"/>
        <v>54.991152755225727</v>
      </c>
      <c r="L1574" s="23">
        <f t="shared" si="169"/>
        <v>36.190628882848749</v>
      </c>
      <c r="M1574" s="26">
        <f>K1574*'Social Cost of Carbon'!$C$5</f>
        <v>5499.115275522573</v>
      </c>
      <c r="N1574" s="26">
        <f>L1574*'Social Cost of Carbon'!$C$5</f>
        <v>3619.062888284875</v>
      </c>
      <c r="O1574" s="23">
        <f t="shared" si="170"/>
        <v>0.77269447377732658</v>
      </c>
      <c r="P1574" s="23">
        <f t="shared" si="171"/>
        <v>0.50852359951021253</v>
      </c>
      <c r="Q1574" s="27"/>
    </row>
    <row r="1575" spans="1:17" x14ac:dyDescent="0.25">
      <c r="A1575" s="24">
        <f t="shared" si="172"/>
        <v>2020</v>
      </c>
      <c r="B1575" s="32">
        <v>43938</v>
      </c>
      <c r="C1575" s="28">
        <f>AVERAGE(C1574,C1576)</f>
        <v>7187.2346190000007</v>
      </c>
      <c r="D1575" s="26">
        <f>'Bitcoin Data'!K1575</f>
        <v>1587.4415733309816</v>
      </c>
      <c r="E1575" s="25">
        <f>'Bitcoin Data'!J1575</f>
        <v>135278.13901540855</v>
      </c>
      <c r="F1575" s="25">
        <f t="shared" si="168"/>
        <v>214.74614183590739</v>
      </c>
      <c r="G1575" s="23">
        <f>'Emissions Factors'!$AB$39/1000</f>
        <v>0.49266147344102867</v>
      </c>
      <c r="H1575" s="23">
        <f>'Emissions Factors'!$AE$39/1000</f>
        <v>0.32422903788805163</v>
      </c>
      <c r="I1575" s="26">
        <f t="shared" si="173"/>
        <v>105797.15065265427</v>
      </c>
      <c r="J1575" s="26">
        <f t="shared" si="174"/>
        <v>69626.934957627323</v>
      </c>
      <c r="K1575" s="23">
        <f t="shared" si="169"/>
        <v>66.646327291691492</v>
      </c>
      <c r="L1575" s="23">
        <f t="shared" si="169"/>
        <v>43.861100860252016</v>
      </c>
      <c r="M1575" s="26">
        <f>K1575*'Social Cost of Carbon'!$C$5</f>
        <v>6664.6327291691496</v>
      </c>
      <c r="N1575" s="26">
        <f>L1575*'Social Cost of Carbon'!$C$5</f>
        <v>4386.1100860252018</v>
      </c>
      <c r="O1575" s="23">
        <f t="shared" si="170"/>
        <v>0.92728748711648934</v>
      </c>
      <c r="P1575" s="23">
        <f t="shared" si="171"/>
        <v>0.61026393578834714</v>
      </c>
      <c r="Q1575" s="27"/>
    </row>
    <row r="1576" spans="1:17" x14ac:dyDescent="0.25">
      <c r="A1576" s="24">
        <f t="shared" si="172"/>
        <v>2020</v>
      </c>
      <c r="B1576" s="32">
        <v>43939</v>
      </c>
      <c r="C1576" s="28">
        <f>'Bitcoin Data'!C1576</f>
        <v>7257.6650390000004</v>
      </c>
      <c r="D1576" s="26">
        <f>'Bitcoin Data'!K1576</f>
        <v>1974.9835418038181</v>
      </c>
      <c r="E1576" s="25">
        <f>'Bitcoin Data'!J1576</f>
        <v>105233.84600580449</v>
      </c>
      <c r="F1576" s="25">
        <f t="shared" si="168"/>
        <v>207.83511390218132</v>
      </c>
      <c r="G1576" s="23">
        <f>'Emissions Factors'!$AB$39/1000</f>
        <v>0.49266147344102867</v>
      </c>
      <c r="H1576" s="23">
        <f>'Emissions Factors'!$AE$39/1000</f>
        <v>0.32422903788805163</v>
      </c>
      <c r="I1576" s="26">
        <f t="shared" si="173"/>
        <v>102392.35344783268</v>
      </c>
      <c r="J1576" s="26">
        <f t="shared" si="174"/>
        <v>67386.179019857882</v>
      </c>
      <c r="K1576" s="23">
        <f t="shared" si="169"/>
        <v>51.844661629085948</v>
      </c>
      <c r="L1576" s="23">
        <f t="shared" si="169"/>
        <v>34.119868643721375</v>
      </c>
      <c r="M1576" s="26">
        <f>K1576*'Social Cost of Carbon'!$C$5</f>
        <v>5184.4661629085949</v>
      </c>
      <c r="N1576" s="26">
        <f>L1576*'Social Cost of Carbon'!$C$5</f>
        <v>3411.9868643721375</v>
      </c>
      <c r="O1576" s="23">
        <f t="shared" si="170"/>
        <v>0.71434354369472775</v>
      </c>
      <c r="P1576" s="23">
        <f t="shared" si="171"/>
        <v>0.47012184304971161</v>
      </c>
      <c r="Q1576" s="27"/>
    </row>
    <row r="1577" spans="1:17" x14ac:dyDescent="0.25">
      <c r="A1577" s="24">
        <f t="shared" si="172"/>
        <v>2020</v>
      </c>
      <c r="B1577" s="32">
        <v>43940</v>
      </c>
      <c r="C1577" s="28">
        <f>'Bitcoin Data'!C1577</f>
        <v>7189.4248049999997</v>
      </c>
      <c r="D1577" s="26">
        <f>'Bitcoin Data'!K1577</f>
        <v>1899.9366687777074</v>
      </c>
      <c r="E1577" s="25">
        <f>'Bitcoin Data'!J1577</f>
        <v>109232.49783388498</v>
      </c>
      <c r="F1577" s="25">
        <f t="shared" si="168"/>
        <v>207.53482805677956</v>
      </c>
      <c r="G1577" s="23">
        <f>'Emissions Factors'!$AB$39/1000</f>
        <v>0.49266147344102867</v>
      </c>
      <c r="H1577" s="23">
        <f>'Emissions Factors'!$AE$39/1000</f>
        <v>0.32422903788805163</v>
      </c>
      <c r="I1577" s="26">
        <f t="shared" si="173"/>
        <v>102244.41418078355</v>
      </c>
      <c r="J1577" s="26">
        <f t="shared" si="174"/>
        <v>67288.817629111858</v>
      </c>
      <c r="K1577" s="23">
        <f t="shared" si="169"/>
        <v>53.814643330485744</v>
      </c>
      <c r="L1577" s="23">
        <f t="shared" si="169"/>
        <v>35.416347678789208</v>
      </c>
      <c r="M1577" s="26">
        <f>K1577*'Social Cost of Carbon'!$C$5</f>
        <v>5381.4643330485742</v>
      </c>
      <c r="N1577" s="26">
        <f>L1577*'Social Cost of Carbon'!$C$5</f>
        <v>3541.6347678789207</v>
      </c>
      <c r="O1577" s="23">
        <f t="shared" si="170"/>
        <v>0.74852501820534367</v>
      </c>
      <c r="P1577" s="23">
        <f t="shared" si="171"/>
        <v>0.49261726270728007</v>
      </c>
      <c r="Q1577" s="27"/>
    </row>
    <row r="1578" spans="1:17" x14ac:dyDescent="0.25">
      <c r="A1578" s="24">
        <f t="shared" si="172"/>
        <v>2020</v>
      </c>
      <c r="B1578" s="32">
        <v>43941</v>
      </c>
      <c r="C1578" s="28">
        <f>'Bitcoin Data'!C1578</f>
        <v>6881.9584960000002</v>
      </c>
      <c r="D1578" s="26">
        <f>'Bitcoin Data'!K1578</f>
        <v>2012.5223613595704</v>
      </c>
      <c r="E1578" s="25">
        <f>'Bitcoin Data'!J1578</f>
        <v>102972.67189815987</v>
      </c>
      <c r="F1578" s="25">
        <f t="shared" si="168"/>
        <v>207.23480480398896</v>
      </c>
      <c r="G1578" s="23">
        <f>'Emissions Factors'!$AB$39/1000</f>
        <v>0.49266147344102867</v>
      </c>
      <c r="H1578" s="23">
        <f>'Emissions Factors'!$AE$39/1000</f>
        <v>0.32422903788805163</v>
      </c>
      <c r="I1578" s="26">
        <f t="shared" si="173"/>
        <v>102096.60428299717</v>
      </c>
      <c r="J1578" s="26">
        <f t="shared" si="174"/>
        <v>67191.541378515525</v>
      </c>
      <c r="K1578" s="23">
        <f t="shared" si="169"/>
        <v>50.730668261507049</v>
      </c>
      <c r="L1578" s="23">
        <f t="shared" si="169"/>
        <v>33.386730338302385</v>
      </c>
      <c r="M1578" s="26">
        <f>K1578*'Social Cost of Carbon'!$C$5</f>
        <v>5073.0668261507053</v>
      </c>
      <c r="N1578" s="26">
        <f>L1578*'Social Cost of Carbon'!$C$5</f>
        <v>3338.6730338302386</v>
      </c>
      <c r="O1578" s="23">
        <f t="shared" si="170"/>
        <v>0.73715452208834498</v>
      </c>
      <c r="P1578" s="23">
        <f t="shared" si="171"/>
        <v>0.48513414252218684</v>
      </c>
      <c r="Q1578" s="27"/>
    </row>
    <row r="1579" spans="1:17" x14ac:dyDescent="0.25">
      <c r="A1579" s="24">
        <f t="shared" si="172"/>
        <v>2020</v>
      </c>
      <c r="B1579" s="32">
        <v>43942</v>
      </c>
      <c r="C1579" s="28">
        <f>'Bitcoin Data'!C1579</f>
        <v>6880.3232420000004</v>
      </c>
      <c r="D1579" s="26">
        <f>'Bitcoin Data'!K1579</f>
        <v>1862.5827814569536</v>
      </c>
      <c r="E1579" s="25">
        <f>'Bitcoin Data'!J1579</f>
        <v>110190.46085189343</v>
      </c>
      <c r="F1579" s="25">
        <f t="shared" si="168"/>
        <v>205.23885506354324</v>
      </c>
      <c r="G1579" s="23">
        <f>'Emissions Factors'!$AB$39/1000</f>
        <v>0.49266147344102867</v>
      </c>
      <c r="H1579" s="23">
        <f>'Emissions Factors'!$AE$39/1000</f>
        <v>0.32422903788805163</v>
      </c>
      <c r="I1579" s="26">
        <f t="shared" si="173"/>
        <v>101113.27674295494</v>
      </c>
      <c r="J1579" s="26">
        <f t="shared" si="174"/>
        <v>66544.396514497901</v>
      </c>
      <c r="K1579" s="23">
        <f t="shared" si="169"/>
        <v>54.286594802439801</v>
      </c>
      <c r="L1579" s="23">
        <f t="shared" si="169"/>
        <v>35.726947106450424</v>
      </c>
      <c r="M1579" s="26">
        <f>K1579*'Social Cost of Carbon'!$C$5</f>
        <v>5428.6594802439804</v>
      </c>
      <c r="N1579" s="26">
        <f>L1579*'Social Cost of Carbon'!$C$5</f>
        <v>3572.6947106450425</v>
      </c>
      <c r="O1579" s="23">
        <f t="shared" si="170"/>
        <v>0.78901227301436427</v>
      </c>
      <c r="P1579" s="23">
        <f t="shared" si="171"/>
        <v>0.51926262545864299</v>
      </c>
      <c r="Q1579" s="27"/>
    </row>
    <row r="1580" spans="1:17" x14ac:dyDescent="0.25">
      <c r="A1580" s="24">
        <f t="shared" si="172"/>
        <v>2020</v>
      </c>
      <c r="B1580" s="32">
        <v>43943</v>
      </c>
      <c r="C1580" s="28">
        <f>'Bitcoin Data'!C1580</f>
        <v>7117.2075199999999</v>
      </c>
      <c r="D1580" s="26">
        <f>'Bitcoin Data'!K1580</f>
        <v>1637.5545851528382</v>
      </c>
      <c r="E1580" s="25">
        <f>'Bitcoin Data'!J1580</f>
        <v>124139.15581848071</v>
      </c>
      <c r="F1580" s="25">
        <f t="shared" si="168"/>
        <v>203.28464380755571</v>
      </c>
      <c r="G1580" s="23">
        <f>'Emissions Factors'!$AB$39/1000</f>
        <v>0.49266147344102867</v>
      </c>
      <c r="H1580" s="23">
        <f>'Emissions Factors'!$AE$39/1000</f>
        <v>0.32422903788805163</v>
      </c>
      <c r="I1580" s="26">
        <f t="shared" si="173"/>
        <v>100150.51214616509</v>
      </c>
      <c r="J1580" s="26">
        <f t="shared" si="174"/>
        <v>65910.784479139067</v>
      </c>
      <c r="K1580" s="23">
        <f t="shared" si="169"/>
        <v>61.158579417258153</v>
      </c>
      <c r="L1580" s="23">
        <f t="shared" si="169"/>
        <v>40.249519055260926</v>
      </c>
      <c r="M1580" s="26">
        <f>K1580*'Social Cost of Carbon'!$C$5</f>
        <v>6115.8579417258152</v>
      </c>
      <c r="N1580" s="26">
        <f>L1580*'Social Cost of Carbon'!$C$5</f>
        <v>4024.9519055260926</v>
      </c>
      <c r="O1580" s="23">
        <f t="shared" si="170"/>
        <v>0.85930583371915159</v>
      </c>
      <c r="P1580" s="23">
        <f t="shared" si="171"/>
        <v>0.56552403371906912</v>
      </c>
      <c r="Q1580" s="27"/>
    </row>
    <row r="1581" spans="1:17" x14ac:dyDescent="0.25">
      <c r="A1581" s="24">
        <f t="shared" si="172"/>
        <v>2020</v>
      </c>
      <c r="B1581" s="32">
        <v>43944</v>
      </c>
      <c r="C1581" s="28">
        <f>'Bitcoin Data'!C1581</f>
        <v>7429.7246089999999</v>
      </c>
      <c r="D1581" s="26">
        <f>'Bitcoin Data'!K1581</f>
        <v>1774.9728823587418</v>
      </c>
      <c r="E1581" s="25">
        <f>'Bitcoin Data'!J1581</f>
        <v>111610.41279308795</v>
      </c>
      <c r="F1581" s="25">
        <f t="shared" si="168"/>
        <v>198.1054560965963</v>
      </c>
      <c r="G1581" s="23">
        <f>'Emissions Factors'!$AB$39/1000</f>
        <v>0.49266147344102867</v>
      </c>
      <c r="H1581" s="23">
        <f>'Emissions Factors'!$AE$39/1000</f>
        <v>0.32422903788805163</v>
      </c>
      <c r="I1581" s="26">
        <f t="shared" si="173"/>
        <v>97598.925897256151</v>
      </c>
      <c r="J1581" s="26">
        <f t="shared" si="174"/>
        <v>64231.541430573074</v>
      </c>
      <c r="K1581" s="23">
        <f t="shared" si="169"/>
        <v>54.986150418004144</v>
      </c>
      <c r="L1581" s="23">
        <f t="shared" si="169"/>
        <v>36.187336758191194</v>
      </c>
      <c r="M1581" s="26">
        <f>K1581*'Social Cost of Carbon'!$C$5</f>
        <v>5498.6150418004145</v>
      </c>
      <c r="N1581" s="26">
        <f>L1581*'Social Cost of Carbon'!$C$5</f>
        <v>3618.7336758191195</v>
      </c>
      <c r="O1581" s="23">
        <f t="shared" si="170"/>
        <v>0.74008329126219097</v>
      </c>
      <c r="P1581" s="23">
        <f t="shared" si="171"/>
        <v>0.48706161617828542</v>
      </c>
      <c r="Q1581" s="27"/>
    </row>
    <row r="1582" spans="1:17" x14ac:dyDescent="0.25">
      <c r="A1582" s="24">
        <f t="shared" si="172"/>
        <v>2020</v>
      </c>
      <c r="B1582" s="32">
        <v>43945</v>
      </c>
      <c r="C1582" s="28">
        <f>'Bitcoin Data'!C1582</f>
        <v>7550.9008789999998</v>
      </c>
      <c r="D1582" s="26">
        <f>'Bitcoin Data'!K1582</f>
        <v>1800</v>
      </c>
      <c r="E1582" s="25">
        <f>'Bitcoin Data'!J1582</f>
        <v>109999.37793998627</v>
      </c>
      <c r="F1582" s="25">
        <f t="shared" si="168"/>
        <v>197.9988802919753</v>
      </c>
      <c r="G1582" s="23">
        <f>'Emissions Factors'!$AB$39/1000</f>
        <v>0.49266147344102867</v>
      </c>
      <c r="H1582" s="23">
        <f>'Emissions Factors'!$AE$39/1000</f>
        <v>0.32422903788805163</v>
      </c>
      <c r="I1582" s="26">
        <f t="shared" si="173"/>
        <v>97546.4201043184</v>
      </c>
      <c r="J1582" s="26">
        <f t="shared" si="174"/>
        <v>64196.98645997866</v>
      </c>
      <c r="K1582" s="23">
        <f t="shared" si="169"/>
        <v>54.192455613510219</v>
      </c>
      <c r="L1582" s="23">
        <f t="shared" si="169"/>
        <v>35.664992477765921</v>
      </c>
      <c r="M1582" s="26">
        <f>K1582*'Social Cost of Carbon'!$C$5</f>
        <v>5419.2455613510219</v>
      </c>
      <c r="N1582" s="26">
        <f>L1582*'Social Cost of Carbon'!$C$5</f>
        <v>3566.4992477765923</v>
      </c>
      <c r="O1582" s="23">
        <f t="shared" si="170"/>
        <v>0.71769523242221622</v>
      </c>
      <c r="P1582" s="23">
        <f t="shared" si="171"/>
        <v>0.47232764737986072</v>
      </c>
      <c r="Q1582" s="27"/>
    </row>
    <row r="1583" spans="1:17" x14ac:dyDescent="0.25">
      <c r="A1583" s="24">
        <f t="shared" si="172"/>
        <v>2020</v>
      </c>
      <c r="B1583" s="32">
        <v>43946</v>
      </c>
      <c r="C1583" s="28">
        <f>'Bitcoin Data'!C1583</f>
        <v>7569.9360349999997</v>
      </c>
      <c r="D1583" s="26">
        <f>'Bitcoin Data'!K1583</f>
        <v>1700.0377786173026</v>
      </c>
      <c r="E1583" s="25">
        <f>'Bitcoin Data'!J1583</f>
        <v>119631.40627468785</v>
      </c>
      <c r="F1583" s="25">
        <f t="shared" si="168"/>
        <v>203.37791017608436</v>
      </c>
      <c r="G1583" s="23">
        <f>'Emissions Factors'!$AB$39/1000</f>
        <v>0.49266147344102867</v>
      </c>
      <c r="H1583" s="23">
        <f>'Emissions Factors'!$AE$39/1000</f>
        <v>0.32422903788805163</v>
      </c>
      <c r="I1583" s="26">
        <f t="shared" si="173"/>
        <v>100196.46089270689</v>
      </c>
      <c r="J1583" s="26">
        <f t="shared" si="174"/>
        <v>65941.024144074414</v>
      </c>
      <c r="K1583" s="23">
        <f t="shared" si="169"/>
        <v>58.937784885110034</v>
      </c>
      <c r="L1583" s="23">
        <f t="shared" si="169"/>
        <v>38.787975757636659</v>
      </c>
      <c r="M1583" s="26">
        <f>K1583*'Social Cost of Carbon'!$C$5</f>
        <v>5893.7784885110032</v>
      </c>
      <c r="N1583" s="26">
        <f>L1583*'Social Cost of Carbon'!$C$5</f>
        <v>3878.7975757636659</v>
      </c>
      <c r="O1583" s="23">
        <f t="shared" si="170"/>
        <v>0.7785770528655469</v>
      </c>
      <c r="P1583" s="23">
        <f t="shared" si="171"/>
        <v>0.51239502656691416</v>
      </c>
      <c r="Q1583" s="27"/>
    </row>
    <row r="1584" spans="1:17" x14ac:dyDescent="0.25">
      <c r="A1584" s="24">
        <f t="shared" si="172"/>
        <v>2020</v>
      </c>
      <c r="B1584" s="32">
        <v>43947</v>
      </c>
      <c r="C1584" s="28">
        <f>'Bitcoin Data'!C1584</f>
        <v>7679.8671880000002</v>
      </c>
      <c r="D1584" s="26">
        <f>'Bitcoin Data'!K1584</f>
        <v>1712.4916753876892</v>
      </c>
      <c r="E1584" s="25">
        <f>'Bitcoin Data'!J1584</f>
        <v>117544.28417620419</v>
      </c>
      <c r="F1584" s="25">
        <f t="shared" si="168"/>
        <v>201.29360814115455</v>
      </c>
      <c r="G1584" s="23">
        <f>'Emissions Factors'!$AB$39/1000</f>
        <v>0.49266147344102867</v>
      </c>
      <c r="H1584" s="23">
        <f>'Emissions Factors'!$AE$39/1000</f>
        <v>0.32422903788805163</v>
      </c>
      <c r="I1584" s="26">
        <f t="shared" si="173"/>
        <v>99169.605581082258</v>
      </c>
      <c r="J1584" s="26">
        <f t="shared" si="174"/>
        <v>65265.232900621013</v>
      </c>
      <c r="K1584" s="23">
        <f t="shared" si="169"/>
        <v>57.909540236819744</v>
      </c>
      <c r="L1584" s="23">
        <f t="shared" si="169"/>
        <v>38.111270167690421</v>
      </c>
      <c r="M1584" s="26">
        <f>K1584*'Social Cost of Carbon'!$C$5</f>
        <v>5790.9540236819748</v>
      </c>
      <c r="N1584" s="26">
        <f>L1584*'Social Cost of Carbon'!$C$5</f>
        <v>3811.1270167690423</v>
      </c>
      <c r="O1584" s="23">
        <f t="shared" si="170"/>
        <v>0.75404351168083961</v>
      </c>
      <c r="P1584" s="23">
        <f t="shared" si="171"/>
        <v>0.49624907872417784</v>
      </c>
      <c r="Q1584" s="27"/>
    </row>
    <row r="1585" spans="1:17" x14ac:dyDescent="0.25">
      <c r="A1585" s="24">
        <f t="shared" si="172"/>
        <v>2020</v>
      </c>
      <c r="B1585" s="32">
        <v>43948</v>
      </c>
      <c r="C1585" s="28">
        <f>'Bitcoin Data'!C1585</f>
        <v>7795.6010740000002</v>
      </c>
      <c r="D1585" s="26">
        <f>'Bitcoin Data'!K1585</f>
        <v>1762.4596103005974</v>
      </c>
      <c r="E1585" s="25">
        <f>'Bitcoin Data'!J1585</f>
        <v>113785.51418735944</v>
      </c>
      <c r="F1585" s="25">
        <f t="shared" si="168"/>
        <v>200.54237299250661</v>
      </c>
      <c r="G1585" s="23">
        <f>'Emissions Factors'!$AB$39/1000</f>
        <v>0.49266147344102867</v>
      </c>
      <c r="H1585" s="23">
        <f>'Emissions Factors'!$AE$39/1000</f>
        <v>0.32422903788805163</v>
      </c>
      <c r="I1585" s="26">
        <f t="shared" si="173"/>
        <v>98799.500965848667</v>
      </c>
      <c r="J1585" s="26">
        <f t="shared" si="174"/>
        <v>65021.660651147213</v>
      </c>
      <c r="K1585" s="23">
        <f t="shared" si="169"/>
        <v>56.057739075789577</v>
      </c>
      <c r="L1585" s="23">
        <f t="shared" si="169"/>
        <v>36.892567790564797</v>
      </c>
      <c r="M1585" s="26">
        <f>K1585*'Social Cost of Carbon'!$C$5</f>
        <v>5605.7739075789577</v>
      </c>
      <c r="N1585" s="26">
        <f>L1585*'Social Cost of Carbon'!$C$5</f>
        <v>3689.2567790564799</v>
      </c>
      <c r="O1585" s="23">
        <f t="shared" si="170"/>
        <v>0.71909450655131835</v>
      </c>
      <c r="P1585" s="23">
        <f t="shared" si="171"/>
        <v>0.47324853388931631</v>
      </c>
      <c r="Q1585" s="27"/>
    </row>
    <row r="1586" spans="1:17" x14ac:dyDescent="0.25">
      <c r="A1586" s="24">
        <f t="shared" si="172"/>
        <v>2020</v>
      </c>
      <c r="B1586" s="32">
        <v>43949</v>
      </c>
      <c r="C1586" s="28">
        <f>'Bitcoin Data'!C1586</f>
        <v>7807.0585940000001</v>
      </c>
      <c r="D1586" s="26">
        <f>'Bitcoin Data'!K1586</f>
        <v>1924.9278152069294</v>
      </c>
      <c r="E1586" s="25">
        <f>'Bitcoin Data'!J1586</f>
        <v>103337.15225837076</v>
      </c>
      <c r="F1586" s="25">
        <f t="shared" si="168"/>
        <v>198.91655872641144</v>
      </c>
      <c r="G1586" s="23">
        <f>'Emissions Factors'!$AB$39/1000</f>
        <v>0.49266147344102867</v>
      </c>
      <c r="H1586" s="23">
        <f>'Emissions Factors'!$AE$39/1000</f>
        <v>0.32422903788805163</v>
      </c>
      <c r="I1586" s="26">
        <f t="shared" si="173"/>
        <v>97998.524913972768</v>
      </c>
      <c r="J1586" s="26">
        <f t="shared" si="174"/>
        <v>64494.5244558665</v>
      </c>
      <c r="K1586" s="23">
        <f t="shared" si="169"/>
        <v>50.910233692808859</v>
      </c>
      <c r="L1586" s="23">
        <f t="shared" si="169"/>
        <v>33.504905454822648</v>
      </c>
      <c r="M1586" s="26">
        <f>K1586*'Social Cost of Carbon'!$C$5</f>
        <v>5091.0233692808861</v>
      </c>
      <c r="N1586" s="26">
        <f>L1586*'Social Cost of Carbon'!$C$5</f>
        <v>3350.4905454822647</v>
      </c>
      <c r="O1586" s="23">
        <f t="shared" si="170"/>
        <v>0.65210518250670191</v>
      </c>
      <c r="P1586" s="23">
        <f t="shared" si="171"/>
        <v>0.42916170093269634</v>
      </c>
      <c r="Q1586" s="27"/>
    </row>
    <row r="1587" spans="1:17" x14ac:dyDescent="0.25">
      <c r="A1587" s="24">
        <f t="shared" si="172"/>
        <v>2020</v>
      </c>
      <c r="B1587" s="32">
        <v>43950</v>
      </c>
      <c r="C1587" s="28">
        <f>'Bitcoin Data'!C1587</f>
        <v>8801.0380860000005</v>
      </c>
      <c r="D1587" s="26">
        <f>'Bitcoin Data'!K1587</f>
        <v>1812.5062934246303</v>
      </c>
      <c r="E1587" s="25">
        <f>'Bitcoin Data'!J1587</f>
        <v>110599.11109926044</v>
      </c>
      <c r="F1587" s="25">
        <f t="shared" si="168"/>
        <v>200.46158491457942</v>
      </c>
      <c r="G1587" s="23">
        <f>'Emissions Factors'!$AB$39/1000</f>
        <v>0.49266147344102867</v>
      </c>
      <c r="H1587" s="23">
        <f>'Emissions Factors'!$AE$39/1000</f>
        <v>0.32422903788805163</v>
      </c>
      <c r="I1587" s="26">
        <f t="shared" si="173"/>
        <v>98759.699792340587</v>
      </c>
      <c r="J1587" s="26">
        <f t="shared" si="174"/>
        <v>64995.466810368045</v>
      </c>
      <c r="K1587" s="23">
        <f t="shared" si="169"/>
        <v>54.487921035429672</v>
      </c>
      <c r="L1587" s="23">
        <f t="shared" si="169"/>
        <v>35.859443382986946</v>
      </c>
      <c r="M1587" s="26">
        <f>K1587*'Social Cost of Carbon'!$C$5</f>
        <v>5448.7921035429672</v>
      </c>
      <c r="N1587" s="26">
        <f>L1587*'Social Cost of Carbon'!$C$5</f>
        <v>3585.9443382986947</v>
      </c>
      <c r="O1587" s="23">
        <f t="shared" si="170"/>
        <v>0.61910788821724083</v>
      </c>
      <c r="P1587" s="23">
        <f t="shared" si="171"/>
        <v>0.40744561076300001</v>
      </c>
      <c r="Q1587" s="27"/>
    </row>
    <row r="1588" spans="1:17" x14ac:dyDescent="0.25">
      <c r="A1588" s="24">
        <f t="shared" si="172"/>
        <v>2020</v>
      </c>
      <c r="B1588" s="32">
        <v>43951</v>
      </c>
      <c r="C1588" s="28">
        <f>'Bitcoin Data'!C1588</f>
        <v>8658.5537110000005</v>
      </c>
      <c r="D1588" s="26">
        <f>'Bitcoin Data'!K1588</f>
        <v>1687.4472672728978</v>
      </c>
      <c r="E1588" s="25">
        <f>'Bitcoin Data'!J1588</f>
        <v>120419.52422307592</v>
      </c>
      <c r="F1588" s="25">
        <f t="shared" si="168"/>
        <v>203.20159707653198</v>
      </c>
      <c r="G1588" s="23">
        <f>'Emissions Factors'!$AB$39/1000</f>
        <v>0.49266147344102867</v>
      </c>
      <c r="H1588" s="23">
        <f>'Emissions Factors'!$AE$39/1000</f>
        <v>0.32422903788805163</v>
      </c>
      <c r="I1588" s="26">
        <f t="shared" si="173"/>
        <v>100109.59822129448</v>
      </c>
      <c r="J1588" s="26">
        <f t="shared" si="174"/>
        <v>65883.858317439488</v>
      </c>
      <c r="K1588" s="23">
        <f t="shared" si="169"/>
        <v>59.326060234808224</v>
      </c>
      <c r="L1588" s="23">
        <f t="shared" si="169"/>
        <v>39.043506481784831</v>
      </c>
      <c r="M1588" s="26">
        <f>K1588*'Social Cost of Carbon'!$C$5</f>
        <v>5932.6060234808228</v>
      </c>
      <c r="N1588" s="26">
        <f>L1588*'Social Cost of Carbon'!$C$5</f>
        <v>3904.350648178483</v>
      </c>
      <c r="O1588" s="23">
        <f t="shared" si="170"/>
        <v>0.6851728615997289</v>
      </c>
      <c r="P1588" s="23">
        <f t="shared" si="171"/>
        <v>0.45092411255915843</v>
      </c>
      <c r="Q1588" s="27"/>
    </row>
    <row r="1589" spans="1:17" x14ac:dyDescent="0.25">
      <c r="A1589" s="24">
        <f t="shared" si="172"/>
        <v>2020</v>
      </c>
      <c r="B1589" s="32">
        <v>43952</v>
      </c>
      <c r="C1589" s="28">
        <f>'Bitcoin Data'!C1589</f>
        <v>8864.7666019999997</v>
      </c>
      <c r="D1589" s="26">
        <f>'Bitcoin Data'!K1589</f>
        <v>1762.4596103005974</v>
      </c>
      <c r="E1589" s="25">
        <f>'Bitcoin Data'!J1589</f>
        <v>114424.97528081165</v>
      </c>
      <c r="F1589" s="25">
        <f t="shared" si="168"/>
        <v>201.66939734207477</v>
      </c>
      <c r="G1589" s="23">
        <f>'Emissions Factors'!$AB$39/1000</f>
        <v>0.49266147344102867</v>
      </c>
      <c r="H1589" s="23">
        <f>'Emissions Factors'!$AE$39/1000</f>
        <v>0.32422903788805163</v>
      </c>
      <c r="I1589" s="26">
        <f t="shared" si="173"/>
        <v>99354.742442510833</v>
      </c>
      <c r="J1589" s="26">
        <f t="shared" si="174"/>
        <v>65387.074671684102</v>
      </c>
      <c r="K1589" s="23">
        <f t="shared" si="169"/>
        <v>56.372776920297945</v>
      </c>
      <c r="L1589" s="23">
        <f t="shared" si="169"/>
        <v>37.099899645661651</v>
      </c>
      <c r="M1589" s="26">
        <f>K1589*'Social Cost of Carbon'!$C$5</f>
        <v>5637.2776920297947</v>
      </c>
      <c r="N1589" s="26">
        <f>L1589*'Social Cost of Carbon'!$C$5</f>
        <v>3709.9899645661653</v>
      </c>
      <c r="O1589" s="23">
        <f t="shared" si="170"/>
        <v>0.63591947144530081</v>
      </c>
      <c r="P1589" s="23">
        <f t="shared" si="171"/>
        <v>0.41850960449755625</v>
      </c>
      <c r="Q1589" s="27"/>
    </row>
    <row r="1590" spans="1:17" x14ac:dyDescent="0.25">
      <c r="A1590" s="24">
        <f t="shared" si="172"/>
        <v>2020</v>
      </c>
      <c r="B1590" s="32">
        <v>43953</v>
      </c>
      <c r="C1590" s="28">
        <f>'Bitcoin Data'!C1590</f>
        <v>8988.5966800000006</v>
      </c>
      <c r="D1590" s="26">
        <f>'Bitcoin Data'!K1590</f>
        <v>1849.9486125385406</v>
      </c>
      <c r="E1590" s="25">
        <f>'Bitcoin Data'!J1590</f>
        <v>108625.46651672361</v>
      </c>
      <c r="F1590" s="25">
        <f t="shared" si="168"/>
        <v>200.95153106896453</v>
      </c>
      <c r="G1590" s="23">
        <f>'Emissions Factors'!$AB$39/1000</f>
        <v>0.49266147344102867</v>
      </c>
      <c r="H1590" s="23">
        <f>'Emissions Factors'!$AE$39/1000</f>
        <v>0.32422903788805163</v>
      </c>
      <c r="I1590" s="26">
        <f t="shared" si="173"/>
        <v>99001.077386666715</v>
      </c>
      <c r="J1590" s="26">
        <f t="shared" si="174"/>
        <v>65154.321580621283</v>
      </c>
      <c r="K1590" s="23">
        <f t="shared" si="169"/>
        <v>53.515582387348175</v>
      </c>
      <c r="L1590" s="23">
        <f t="shared" si="169"/>
        <v>35.219530498858063</v>
      </c>
      <c r="M1590" s="26">
        <f>K1590*'Social Cost of Carbon'!$C$5</f>
        <v>5351.5582387348177</v>
      </c>
      <c r="N1590" s="26">
        <f>L1590*'Social Cost of Carbon'!$C$5</f>
        <v>3521.9530498858062</v>
      </c>
      <c r="O1590" s="23">
        <f t="shared" si="170"/>
        <v>0.59537193949777012</v>
      </c>
      <c r="P1590" s="23">
        <f t="shared" si="171"/>
        <v>0.39182457231864654</v>
      </c>
      <c r="Q1590" s="27"/>
    </row>
    <row r="1591" spans="1:17" x14ac:dyDescent="0.25">
      <c r="A1591" s="24">
        <f t="shared" si="172"/>
        <v>2020</v>
      </c>
      <c r="B1591" s="32">
        <v>43954</v>
      </c>
      <c r="C1591" s="28">
        <f>'Bitcoin Data'!C1591</f>
        <v>8897.46875</v>
      </c>
      <c r="D1591" s="26">
        <f>'Bitcoin Data'!K1591</f>
        <v>2100.1050052502628</v>
      </c>
      <c r="E1591" s="25">
        <f>'Bitcoin Data'!J1591</f>
        <v>96795.416950114799</v>
      </c>
      <c r="F1591" s="25">
        <f t="shared" si="168"/>
        <v>203.28053962222222</v>
      </c>
      <c r="G1591" s="23">
        <f>'Emissions Factors'!$AB$39/1000</f>
        <v>0.49266147344102867</v>
      </c>
      <c r="H1591" s="23">
        <f>'Emissions Factors'!$AE$39/1000</f>
        <v>0.32422903788805163</v>
      </c>
      <c r="I1591" s="26">
        <f t="shared" si="173"/>
        <v>100148.49017217141</v>
      </c>
      <c r="J1591" s="26">
        <f t="shared" si="174"/>
        <v>65909.453783077071</v>
      </c>
      <c r="K1591" s="23">
        <f t="shared" si="169"/>
        <v>47.687372736982283</v>
      </c>
      <c r="L1591" s="23">
        <f t="shared" si="169"/>
        <v>31.383884909708527</v>
      </c>
      <c r="M1591" s="26">
        <f>K1591*'Social Cost of Carbon'!$C$5</f>
        <v>4768.7372736982279</v>
      </c>
      <c r="N1591" s="26">
        <f>L1591*'Social Cost of Carbon'!$C$5</f>
        <v>3138.3884909708527</v>
      </c>
      <c r="O1591" s="23">
        <f t="shared" si="170"/>
        <v>0.53596561085963101</v>
      </c>
      <c r="P1591" s="23">
        <f t="shared" si="171"/>
        <v>0.35272823981212104</v>
      </c>
      <c r="Q1591" s="27"/>
    </row>
    <row r="1592" spans="1:17" x14ac:dyDescent="0.25">
      <c r="A1592" s="24">
        <f t="shared" si="172"/>
        <v>2020</v>
      </c>
      <c r="B1592" s="32">
        <v>43955</v>
      </c>
      <c r="C1592" s="28">
        <f>'Bitcoin Data'!C1592</f>
        <v>8912.6542969999991</v>
      </c>
      <c r="D1592" s="26">
        <f>'Bitcoin Data'!K1592</f>
        <v>1974.9835418038181</v>
      </c>
      <c r="E1592" s="25">
        <f>'Bitcoin Data'!J1592</f>
        <v>106058.29556789447</v>
      </c>
      <c r="F1592" s="25">
        <f t="shared" si="168"/>
        <v>209.46338821835641</v>
      </c>
      <c r="G1592" s="23">
        <f>'Emissions Factors'!$AB$39/1000</f>
        <v>0.49266147344102867</v>
      </c>
      <c r="H1592" s="23">
        <f>'Emissions Factors'!$AE$39/1000</f>
        <v>0.32422903788805163</v>
      </c>
      <c r="I1592" s="26">
        <f t="shared" si="173"/>
        <v>103194.54147160567</v>
      </c>
      <c r="J1592" s="26">
        <f t="shared" si="174"/>
        <v>67914.112834809144</v>
      </c>
      <c r="K1592" s="23">
        <f t="shared" si="169"/>
        <v>52.250836165123005</v>
      </c>
      <c r="L1592" s="23">
        <f t="shared" si="169"/>
        <v>34.387179132025032</v>
      </c>
      <c r="M1592" s="26">
        <f>K1592*'Social Cost of Carbon'!$C$5</f>
        <v>5225.0836165123001</v>
      </c>
      <c r="N1592" s="26">
        <f>L1592*'Social Cost of Carbon'!$C$5</f>
        <v>3438.717913202503</v>
      </c>
      <c r="O1592" s="23">
        <f t="shared" si="170"/>
        <v>0.58625449191618084</v>
      </c>
      <c r="P1592" s="23">
        <f t="shared" si="171"/>
        <v>0.38582422234866398</v>
      </c>
      <c r="Q1592" s="27"/>
    </row>
    <row r="1593" spans="1:17" x14ac:dyDescent="0.25">
      <c r="A1593" s="24">
        <f t="shared" si="172"/>
        <v>2020</v>
      </c>
      <c r="B1593" s="32">
        <v>43956</v>
      </c>
      <c r="C1593" s="28">
        <f>'Bitcoin Data'!C1593</f>
        <v>9003.0703130000002</v>
      </c>
      <c r="D1593" s="26">
        <f>'Bitcoin Data'!K1593</f>
        <v>1974.9835418038181</v>
      </c>
      <c r="E1593" s="25">
        <f>'Bitcoin Data'!J1593</f>
        <v>107747.48302937475</v>
      </c>
      <c r="F1593" s="25">
        <f t="shared" si="168"/>
        <v>212.79950565380133</v>
      </c>
      <c r="G1593" s="23">
        <f>'Emissions Factors'!$AB$39/1000</f>
        <v>0.49266147344102867</v>
      </c>
      <c r="H1593" s="23">
        <f>'Emissions Factors'!$AE$39/1000</f>
        <v>0.32422903788805163</v>
      </c>
      <c r="I1593" s="26">
        <f t="shared" si="173"/>
        <v>104838.11800292428</v>
      </c>
      <c r="J1593" s="26">
        <f t="shared" si="174"/>
        <v>68995.778981185009</v>
      </c>
      <c r="K1593" s="23">
        <f t="shared" si="169"/>
        <v>53.083033748813996</v>
      </c>
      <c r="L1593" s="23">
        <f t="shared" si="169"/>
        <v>34.934862757473347</v>
      </c>
      <c r="M1593" s="26">
        <f>K1593*'Social Cost of Carbon'!$C$5</f>
        <v>5308.3033748813996</v>
      </c>
      <c r="N1593" s="26">
        <f>L1593*'Social Cost of Carbon'!$C$5</f>
        <v>3493.4862757473347</v>
      </c>
      <c r="O1593" s="23">
        <f t="shared" si="170"/>
        <v>0.58961034295338832</v>
      </c>
      <c r="P1593" s="23">
        <f t="shared" si="171"/>
        <v>0.38803276596684005</v>
      </c>
      <c r="Q1593" s="27"/>
    </row>
    <row r="1594" spans="1:17" x14ac:dyDescent="0.25">
      <c r="A1594" s="24">
        <f t="shared" si="172"/>
        <v>2020</v>
      </c>
      <c r="B1594" s="32">
        <v>43957</v>
      </c>
      <c r="C1594" s="28">
        <f>'Bitcoin Data'!C1594</f>
        <v>9268.7617190000001</v>
      </c>
      <c r="D1594" s="26">
        <f>'Bitcoin Data'!K1594</f>
        <v>1924.9278152069294</v>
      </c>
      <c r="E1594" s="25">
        <f>'Bitcoin Data'!J1594</f>
        <v>111037.65596385975</v>
      </c>
      <c r="F1594" s="25">
        <f t="shared" si="168"/>
        <v>213.73947250021124</v>
      </c>
      <c r="G1594" s="23">
        <f>'Emissions Factors'!$AB$39/1000</f>
        <v>0.49266147344102867</v>
      </c>
      <c r="H1594" s="23">
        <f>'Emissions Factors'!$AE$39/1000</f>
        <v>0.32422903788805163</v>
      </c>
      <c r="I1594" s="26">
        <f t="shared" si="173"/>
        <v>105301.2034544623</v>
      </c>
      <c r="J1594" s="26">
        <f t="shared" si="174"/>
        <v>69300.543527443151</v>
      </c>
      <c r="K1594" s="23">
        <f t="shared" si="169"/>
        <v>54.70397519459317</v>
      </c>
      <c r="L1594" s="23">
        <f t="shared" si="169"/>
        <v>36.001632362506726</v>
      </c>
      <c r="M1594" s="26">
        <f>K1594*'Social Cost of Carbon'!$C$5</f>
        <v>5470.3975194593168</v>
      </c>
      <c r="N1594" s="26">
        <f>L1594*'Social Cost of Carbon'!$C$5</f>
        <v>3600.1632362506725</v>
      </c>
      <c r="O1594" s="23">
        <f t="shared" si="170"/>
        <v>0.59019723295352056</v>
      </c>
      <c r="P1594" s="23">
        <f t="shared" si="171"/>
        <v>0.38841900842813892</v>
      </c>
      <c r="Q1594" s="27"/>
    </row>
    <row r="1595" spans="1:17" x14ac:dyDescent="0.25">
      <c r="A1595" s="24">
        <f t="shared" si="172"/>
        <v>2020</v>
      </c>
      <c r="B1595" s="32">
        <v>43958</v>
      </c>
      <c r="C1595" s="28">
        <f>'Bitcoin Data'!C1595</f>
        <v>9951.5185550000006</v>
      </c>
      <c r="D1595" s="26">
        <f>'Bitcoin Data'!K1595</f>
        <v>1837.4846876276031</v>
      </c>
      <c r="E1595" s="25">
        <f>'Bitcoin Data'!J1595</f>
        <v>117407.37896761647</v>
      </c>
      <c r="F1595" s="25">
        <f t="shared" si="168"/>
        <v>215.73426106748639</v>
      </c>
      <c r="G1595" s="23">
        <f>'Emissions Factors'!$AB$39/1000</f>
        <v>0.49266147344102867</v>
      </c>
      <c r="H1595" s="23">
        <f>'Emissions Factors'!$AE$39/1000</f>
        <v>0.32422903788805163</v>
      </c>
      <c r="I1595" s="26">
        <f t="shared" si="173"/>
        <v>106283.9589292194</v>
      </c>
      <c r="J1595" s="26">
        <f t="shared" si="174"/>
        <v>69947.311905400871</v>
      </c>
      <c r="K1595" s="23">
        <f t="shared" si="169"/>
        <v>57.842092315035174</v>
      </c>
      <c r="L1595" s="23">
        <f t="shared" si="169"/>
        <v>38.066881523628162</v>
      </c>
      <c r="M1595" s="26">
        <f>K1595*'Social Cost of Carbon'!$C$5</f>
        <v>5784.209231503517</v>
      </c>
      <c r="N1595" s="26">
        <f>L1595*'Social Cost of Carbon'!$C$5</f>
        <v>3806.6881523628163</v>
      </c>
      <c r="O1595" s="23">
        <f t="shared" si="170"/>
        <v>0.58123885309919077</v>
      </c>
      <c r="P1595" s="23">
        <f t="shared" si="171"/>
        <v>0.3825233436810706</v>
      </c>
      <c r="Q1595" s="27"/>
    </row>
    <row r="1596" spans="1:17" x14ac:dyDescent="0.25">
      <c r="A1596" s="24">
        <f t="shared" si="172"/>
        <v>2020</v>
      </c>
      <c r="B1596" s="32">
        <v>43959</v>
      </c>
      <c r="C1596" s="28">
        <f>'Bitcoin Data'!C1596</f>
        <v>9842.6660159999992</v>
      </c>
      <c r="D1596" s="26">
        <f>'Bitcoin Data'!K1596</f>
        <v>1712.4916753876892</v>
      </c>
      <c r="E1596" s="25">
        <f>'Bitcoin Data'!J1596</f>
        <v>127487.60338216083</v>
      </c>
      <c r="F1596" s="25">
        <f t="shared" si="168"/>
        <v>218.3214595070778</v>
      </c>
      <c r="G1596" s="23">
        <f>'Emissions Factors'!$AB$39/1000</f>
        <v>0.49266147344102867</v>
      </c>
      <c r="H1596" s="23">
        <f>'Emissions Factors'!$AE$39/1000</f>
        <v>0.32422903788805163</v>
      </c>
      <c r="I1596" s="26">
        <f t="shared" si="173"/>
        <v>107558.57192455282</v>
      </c>
      <c r="J1596" s="26">
        <f t="shared" si="174"/>
        <v>70786.156766295069</v>
      </c>
      <c r="K1596" s="23">
        <f t="shared" si="169"/>
        <v>62.808230527720823</v>
      </c>
      <c r="L1596" s="23">
        <f t="shared" si="169"/>
        <v>41.335182987251521</v>
      </c>
      <c r="M1596" s="26">
        <f>K1596*'Social Cost of Carbon'!$C$5</f>
        <v>6280.8230527720825</v>
      </c>
      <c r="N1596" s="26">
        <f>L1596*'Social Cost of Carbon'!$C$5</f>
        <v>4133.5182987251519</v>
      </c>
      <c r="O1596" s="23">
        <f t="shared" si="170"/>
        <v>0.63812213505590143</v>
      </c>
      <c r="P1596" s="23">
        <f t="shared" si="171"/>
        <v>0.41995921552207549</v>
      </c>
      <c r="Q1596" s="27"/>
    </row>
    <row r="1597" spans="1:17" x14ac:dyDescent="0.25">
      <c r="A1597" s="24">
        <f t="shared" si="172"/>
        <v>2020</v>
      </c>
      <c r="B1597" s="32">
        <v>43960</v>
      </c>
      <c r="C1597" s="28">
        <f>'Bitcoin Data'!C1597</f>
        <v>9593.8964840000008</v>
      </c>
      <c r="D1597" s="26">
        <f>'Bitcoin Data'!K1597</f>
        <v>1700.0377786173026</v>
      </c>
      <c r="E1597" s="25">
        <f>'Bitcoin Data'!J1597</f>
        <v>128025.68119803243</v>
      </c>
      <c r="F1597" s="25">
        <f t="shared" si="168"/>
        <v>217.64849466987002</v>
      </c>
      <c r="G1597" s="23">
        <f>'Emissions Factors'!$AB$39/1000</f>
        <v>0.49266147344102867</v>
      </c>
      <c r="H1597" s="23">
        <f>'Emissions Factors'!$AE$39/1000</f>
        <v>0.32422903788805163</v>
      </c>
      <c r="I1597" s="26">
        <f t="shared" si="173"/>
        <v>107227.02807628004</v>
      </c>
      <c r="J1597" s="26">
        <f t="shared" si="174"/>
        <v>70567.962024594686</v>
      </c>
      <c r="K1597" s="23">
        <f t="shared" si="169"/>
        <v>63.073320737314056</v>
      </c>
      <c r="L1597" s="23">
        <f t="shared" si="169"/>
        <v>41.509643439800477</v>
      </c>
      <c r="M1597" s="26">
        <f>K1597*'Social Cost of Carbon'!$C$5</f>
        <v>6307.3320737314052</v>
      </c>
      <c r="N1597" s="26">
        <f>L1597*'Social Cost of Carbon'!$C$5</f>
        <v>4150.9643439800475</v>
      </c>
      <c r="O1597" s="23">
        <f t="shared" si="170"/>
        <v>0.65743174155050688</v>
      </c>
      <c r="P1597" s="23">
        <f t="shared" si="171"/>
        <v>0.43266720157995475</v>
      </c>
      <c r="Q1597" s="27"/>
    </row>
    <row r="1598" spans="1:17" x14ac:dyDescent="0.25">
      <c r="A1598" s="24">
        <f t="shared" si="172"/>
        <v>2020</v>
      </c>
      <c r="B1598" s="32">
        <v>43961</v>
      </c>
      <c r="C1598" s="28">
        <f>'Bitcoin Data'!C1598</f>
        <v>8756.4306639999995</v>
      </c>
      <c r="D1598" s="26">
        <f>'Bitcoin Data'!K1598</f>
        <v>2124.8967064101053</v>
      </c>
      <c r="E1598" s="25">
        <f>'Bitcoin Data'!J1598</f>
        <v>101348.83928833051</v>
      </c>
      <c r="F1598" s="25">
        <f t="shared" si="168"/>
        <v>215.35581480226057</v>
      </c>
      <c r="G1598" s="23">
        <f>'Emissions Factors'!$AB$39/1000</f>
        <v>0.49266147344102867</v>
      </c>
      <c r="H1598" s="23">
        <f>'Emissions Factors'!$AE$39/1000</f>
        <v>0.32422903788805163</v>
      </c>
      <c r="I1598" s="26">
        <f t="shared" si="173"/>
        <v>106097.51303457499</v>
      </c>
      <c r="J1598" s="26">
        <f t="shared" si="174"/>
        <v>69824.608636934368</v>
      </c>
      <c r="K1598" s="23">
        <f t="shared" si="169"/>
        <v>49.93066849532692</v>
      </c>
      <c r="L1598" s="23">
        <f t="shared" si="169"/>
        <v>32.860236653526165</v>
      </c>
      <c r="M1598" s="26">
        <f>K1598*'Social Cost of Carbon'!$C$5</f>
        <v>4993.0668495326918</v>
      </c>
      <c r="N1598" s="26">
        <f>L1598*'Social Cost of Carbon'!$C$5</f>
        <v>3286.0236653526167</v>
      </c>
      <c r="O1598" s="23">
        <f t="shared" si="170"/>
        <v>0.57021713996554657</v>
      </c>
      <c r="P1598" s="23">
        <f t="shared" si="171"/>
        <v>0.37526976361068309</v>
      </c>
      <c r="Q1598" s="27"/>
    </row>
    <row r="1599" spans="1:17" x14ac:dyDescent="0.25">
      <c r="A1599" s="24">
        <f t="shared" si="172"/>
        <v>2020</v>
      </c>
      <c r="B1599" s="32">
        <v>43962</v>
      </c>
      <c r="C1599" s="28">
        <f>'Bitcoin Data'!C1599</f>
        <v>8601.7958980000003</v>
      </c>
      <c r="D1599" s="26">
        <f>'Bitcoin Data'!K1599</f>
        <v>981.24727431312681</v>
      </c>
      <c r="E1599" s="25">
        <f>'Bitcoin Data'!J1599</f>
        <v>220086.61500595612</v>
      </c>
      <c r="F1599" s="25">
        <f t="shared" si="168"/>
        <v>215.95939108739694</v>
      </c>
      <c r="G1599" s="23">
        <f>'Emissions Factors'!$AB$39/1000</f>
        <v>0.49266147344102867</v>
      </c>
      <c r="H1599" s="23">
        <f>'Emissions Factors'!$AE$39/1000</f>
        <v>0.32422903788805163</v>
      </c>
      <c r="I1599" s="26">
        <f t="shared" si="173"/>
        <v>106394.87181654434</v>
      </c>
      <c r="J1599" s="26">
        <f t="shared" si="174"/>
        <v>70020.305595156184</v>
      </c>
      <c r="K1599" s="23">
        <f t="shared" si="169"/>
        <v>108.42819603348276</v>
      </c>
      <c r="L1599" s="23">
        <f t="shared" si="169"/>
        <v>71.358471435419176</v>
      </c>
      <c r="M1599" s="26">
        <f>K1599*'Social Cost of Carbon'!$C$5</f>
        <v>10842.819603348276</v>
      </c>
      <c r="N1599" s="26">
        <f>L1599*'Social Cost of Carbon'!$C$5</f>
        <v>7135.8471435419178</v>
      </c>
      <c r="O1599" s="23">
        <f t="shared" si="170"/>
        <v>1.2605297465694734</v>
      </c>
      <c r="P1599" s="23">
        <f t="shared" si="171"/>
        <v>0.82957643126606506</v>
      </c>
      <c r="Q1599" s="27"/>
    </row>
    <row r="1600" spans="1:17" x14ac:dyDescent="0.25">
      <c r="A1600" s="24">
        <f t="shared" si="172"/>
        <v>2020</v>
      </c>
      <c r="B1600" s="32">
        <v>43963</v>
      </c>
      <c r="C1600" s="28">
        <f>'Bitcoin Data'!C1600</f>
        <v>8804.4775389999995</v>
      </c>
      <c r="D1600" s="26">
        <f>'Bitcoin Data'!K1600</f>
        <v>912.50126736287132</v>
      </c>
      <c r="E1600" s="25">
        <f>'Bitcoin Data'!J1600</f>
        <v>236637.37151563156</v>
      </c>
      <c r="F1600" s="25">
        <f t="shared" si="168"/>
        <v>215.93190141343243</v>
      </c>
      <c r="G1600" s="23">
        <f>'Emissions Factors'!$AB$39/1000</f>
        <v>0.49266147344102867</v>
      </c>
      <c r="H1600" s="23">
        <f>'Emissions Factors'!$AE$39/1000</f>
        <v>0.32422903788805163</v>
      </c>
      <c r="I1600" s="26">
        <f t="shared" si="173"/>
        <v>106381.32871326456</v>
      </c>
      <c r="J1600" s="26">
        <f t="shared" si="174"/>
        <v>70011.392644614811</v>
      </c>
      <c r="K1600" s="23">
        <f t="shared" si="169"/>
        <v>116.58211612210314</v>
      </c>
      <c r="L1600" s="23">
        <f t="shared" si="169"/>
        <v>76.724707294870655</v>
      </c>
      <c r="M1600" s="26">
        <f>K1600*'Social Cost of Carbon'!$C$5</f>
        <v>11658.211612210314</v>
      </c>
      <c r="N1600" s="26">
        <f>L1600*'Social Cost of Carbon'!$C$5</f>
        <v>7672.4707294870659</v>
      </c>
      <c r="O1600" s="23">
        <f t="shared" si="170"/>
        <v>1.3241230454129183</v>
      </c>
      <c r="P1600" s="23">
        <f t="shared" si="171"/>
        <v>0.8714282812922588</v>
      </c>
      <c r="Q1600" s="27"/>
    </row>
    <row r="1601" spans="1:17" x14ac:dyDescent="0.25">
      <c r="A1601" s="24">
        <f t="shared" si="172"/>
        <v>2020</v>
      </c>
      <c r="B1601" s="32">
        <v>43964</v>
      </c>
      <c r="C1601" s="28">
        <f>'Bitcoin Data'!C1601</f>
        <v>9269.9873050000006</v>
      </c>
      <c r="D1601" s="26">
        <f>'Bitcoin Data'!K1601</f>
        <v>743.74018676142464</v>
      </c>
      <c r="E1601" s="25">
        <f>'Bitcoin Data'!J1601</f>
        <v>286954.79121448786</v>
      </c>
      <c r="F1601" s="25">
        <f t="shared" si="168"/>
        <v>213.41981000994883</v>
      </c>
      <c r="G1601" s="23">
        <f>'Emissions Factors'!$AB$39/1000</f>
        <v>0.49266147344102867</v>
      </c>
      <c r="H1601" s="23">
        <f>'Emissions Factors'!$AE$39/1000</f>
        <v>0.32422903788805163</v>
      </c>
      <c r="I1601" s="26">
        <f t="shared" si="173"/>
        <v>105143.7180610058</v>
      </c>
      <c r="J1601" s="26">
        <f t="shared" si="174"/>
        <v>69196.89966577648</v>
      </c>
      <c r="K1601" s="23">
        <f t="shared" si="169"/>
        <v>141.37157025069234</v>
      </c>
      <c r="L1601" s="23">
        <f t="shared" si="169"/>
        <v>93.039075872840129</v>
      </c>
      <c r="M1601" s="26">
        <f>K1601*'Social Cost of Carbon'!$C$5</f>
        <v>14137.157025069235</v>
      </c>
      <c r="N1601" s="26">
        <f>L1601*'Social Cost of Carbon'!$C$5</f>
        <v>9303.9075872840131</v>
      </c>
      <c r="O1601" s="23">
        <f t="shared" si="170"/>
        <v>1.5250459962813545</v>
      </c>
      <c r="P1601" s="23">
        <f t="shared" si="171"/>
        <v>1.0036591508885579</v>
      </c>
      <c r="Q1601" s="27"/>
    </row>
    <row r="1602" spans="1:17" x14ac:dyDescent="0.25">
      <c r="A1602" s="24">
        <f t="shared" si="172"/>
        <v>2020</v>
      </c>
      <c r="B1602" s="32">
        <v>43965</v>
      </c>
      <c r="C1602" s="28">
        <f>'Bitcoin Data'!C1602</f>
        <v>9733.7216800000006</v>
      </c>
      <c r="D1602" s="26">
        <f>'Bitcoin Data'!K1602</f>
        <v>712.47625079164027</v>
      </c>
      <c r="E1602" s="25">
        <f>'Bitcoin Data'!J1602</f>
        <v>289377.57099159475</v>
      </c>
      <c r="F1602" s="25">
        <f t="shared" si="168"/>
        <v>206.17464684328314</v>
      </c>
      <c r="G1602" s="23">
        <f>'Emissions Factors'!$AB$39/1000</f>
        <v>0.49266147344102867</v>
      </c>
      <c r="H1602" s="23">
        <f>'Emissions Factors'!$AE$39/1000</f>
        <v>0.32422903788805163</v>
      </c>
      <c r="I1602" s="26">
        <f t="shared" si="173"/>
        <v>101574.3052999956</v>
      </c>
      <c r="J1602" s="26">
        <f t="shared" si="174"/>
        <v>66847.807382906511</v>
      </c>
      <c r="K1602" s="23">
        <f t="shared" si="169"/>
        <v>142.56518050550494</v>
      </c>
      <c r="L1602" s="23">
        <f t="shared" si="169"/>
        <v>93.824611428986131</v>
      </c>
      <c r="M1602" s="26">
        <f>K1602*'Social Cost of Carbon'!$C$5</f>
        <v>14256.518050550494</v>
      </c>
      <c r="N1602" s="26">
        <f>L1602*'Social Cost of Carbon'!$C$5</f>
        <v>9382.4611428986136</v>
      </c>
      <c r="O1602" s="23">
        <f t="shared" si="170"/>
        <v>1.4646523209969666</v>
      </c>
      <c r="P1602" s="23">
        <f t="shared" si="171"/>
        <v>0.96391302847469673</v>
      </c>
      <c r="Q1602" s="27"/>
    </row>
    <row r="1603" spans="1:17" x14ac:dyDescent="0.25">
      <c r="A1603" s="24">
        <f t="shared" si="172"/>
        <v>2020</v>
      </c>
      <c r="B1603" s="32">
        <v>43966</v>
      </c>
      <c r="C1603" s="28">
        <f>'Bitcoin Data'!C1603</f>
        <v>9328.1972659999992</v>
      </c>
      <c r="D1603" s="26">
        <f>'Bitcoin Data'!K1603</f>
        <v>781.25</v>
      </c>
      <c r="E1603" s="25">
        <f>'Bitcoin Data'!J1603</f>
        <v>255160.88972734194</v>
      </c>
      <c r="F1603" s="25">
        <f t="shared" si="168"/>
        <v>199.34444509948591</v>
      </c>
      <c r="G1603" s="23">
        <f>'Emissions Factors'!$AB$39/1000</f>
        <v>0.49266147344102867</v>
      </c>
      <c r="H1603" s="23">
        <f>'Emissions Factors'!$AE$39/1000</f>
        <v>0.32422903788805163</v>
      </c>
      <c r="I1603" s="26">
        <f t="shared" si="173"/>
        <v>98209.328044996975</v>
      </c>
      <c r="J1603" s="26">
        <f t="shared" si="174"/>
        <v>64633.257642933844</v>
      </c>
      <c r="K1603" s="23">
        <f t="shared" si="169"/>
        <v>125.70793989759612</v>
      </c>
      <c r="L1603" s="23">
        <f t="shared" si="169"/>
        <v>82.730569782955314</v>
      </c>
      <c r="M1603" s="26">
        <f>K1603*'Social Cost of Carbon'!$C$5</f>
        <v>12570.793989759612</v>
      </c>
      <c r="N1603" s="26">
        <f>L1603*'Social Cost of Carbon'!$C$5</f>
        <v>8273.0569782955317</v>
      </c>
      <c r="O1603" s="23">
        <f t="shared" si="170"/>
        <v>1.3476123661726616</v>
      </c>
      <c r="P1603" s="23">
        <f t="shared" si="171"/>
        <v>0.88688700961006595</v>
      </c>
      <c r="Q1603" s="27"/>
    </row>
    <row r="1604" spans="1:17" x14ac:dyDescent="0.25">
      <c r="A1604" s="24">
        <f t="shared" si="172"/>
        <v>2020</v>
      </c>
      <c r="B1604" s="32">
        <v>43967</v>
      </c>
      <c r="C1604" s="28">
        <f>'Bitcoin Data'!C1604</f>
        <v>9377.0136719999991</v>
      </c>
      <c r="D1604" s="26">
        <f>'Bitcoin Data'!K1604</f>
        <v>787.47046985738041</v>
      </c>
      <c r="E1604" s="25">
        <f>'Bitcoin Data'!J1604</f>
        <v>249908.10611480981</v>
      </c>
      <c r="F1604" s="25">
        <f t="shared" si="168"/>
        <v>196.79525374339735</v>
      </c>
      <c r="G1604" s="23">
        <f>'Emissions Factors'!$AB$39/1000</f>
        <v>0.49266147344102867</v>
      </c>
      <c r="H1604" s="23">
        <f>'Emissions Factors'!$AE$39/1000</f>
        <v>0.32422903788805163</v>
      </c>
      <c r="I1604" s="26">
        <f t="shared" si="173"/>
        <v>96953.439675423258</v>
      </c>
      <c r="J1604" s="26">
        <f t="shared" si="174"/>
        <v>63806.735782156713</v>
      </c>
      <c r="K1604" s="23">
        <f t="shared" si="169"/>
        <v>123.12009578337914</v>
      </c>
      <c r="L1604" s="23">
        <f t="shared" si="169"/>
        <v>81.027464806029897</v>
      </c>
      <c r="M1604" s="26">
        <f>K1604*'Social Cost of Carbon'!$C$5</f>
        <v>12312.009578337915</v>
      </c>
      <c r="N1604" s="26">
        <f>L1604*'Social Cost of Carbon'!$C$5</f>
        <v>8102.7464806029893</v>
      </c>
      <c r="O1604" s="23">
        <f t="shared" si="170"/>
        <v>1.3129990004282375</v>
      </c>
      <c r="P1604" s="23">
        <f t="shared" si="171"/>
        <v>0.8641073548605348</v>
      </c>
      <c r="Q1604" s="27"/>
    </row>
    <row r="1605" spans="1:17" x14ac:dyDescent="0.25">
      <c r="A1605" s="24">
        <f t="shared" si="172"/>
        <v>2020</v>
      </c>
      <c r="B1605" s="32">
        <v>43968</v>
      </c>
      <c r="C1605" s="28">
        <f>'Bitcoin Data'!C1605</f>
        <v>9670.7392579999996</v>
      </c>
      <c r="D1605" s="26">
        <f>'Bitcoin Data'!K1605</f>
        <v>637.48406289842751</v>
      </c>
      <c r="E1605" s="25">
        <f>'Bitcoin Data'!J1605</f>
        <v>305349.66747686645</v>
      </c>
      <c r="F1605" s="25">
        <f t="shared" si="168"/>
        <v>194.65554662783666</v>
      </c>
      <c r="G1605" s="23">
        <f>'Emissions Factors'!$AB$39/1000</f>
        <v>0.49266147344102867</v>
      </c>
      <c r="H1605" s="23">
        <f>'Emissions Factors'!$AE$39/1000</f>
        <v>0.32422903788805163</v>
      </c>
      <c r="I1605" s="26">
        <f t="shared" si="173"/>
        <v>95899.288415138872</v>
      </c>
      <c r="J1605" s="26">
        <f t="shared" si="174"/>
        <v>63112.980602716249</v>
      </c>
      <c r="K1605" s="23">
        <f t="shared" si="169"/>
        <v>150.43401709388118</v>
      </c>
      <c r="L1605" s="23">
        <f t="shared" si="169"/>
        <v>99.003228905460901</v>
      </c>
      <c r="M1605" s="26">
        <f>K1605*'Social Cost of Carbon'!$C$5</f>
        <v>15043.401709388118</v>
      </c>
      <c r="N1605" s="26">
        <f>L1605*'Social Cost of Carbon'!$C$5</f>
        <v>9900.3228905460892</v>
      </c>
      <c r="O1605" s="23">
        <f t="shared" si="170"/>
        <v>1.5555586091253208</v>
      </c>
      <c r="P1605" s="23">
        <f t="shared" si="171"/>
        <v>1.0237400292181562</v>
      </c>
      <c r="Q1605" s="27"/>
    </row>
    <row r="1606" spans="1:17" x14ac:dyDescent="0.25">
      <c r="A1606" s="24">
        <f t="shared" si="172"/>
        <v>2020</v>
      </c>
      <c r="B1606" s="32">
        <v>43969</v>
      </c>
      <c r="C1606" s="28">
        <f>'Bitcoin Data'!C1606</f>
        <v>9726.5751949999994</v>
      </c>
      <c r="D1606" s="26">
        <f>'Bitcoin Data'!K1606</f>
        <v>800</v>
      </c>
      <c r="E1606" s="25">
        <f>'Bitcoin Data'!J1606</f>
        <v>225908.88862026049</v>
      </c>
      <c r="F1606" s="25">
        <f t="shared" si="168"/>
        <v>180.72711089620842</v>
      </c>
      <c r="G1606" s="23">
        <f>'Emissions Factors'!$AB$39/1000</f>
        <v>0.49266147344102867</v>
      </c>
      <c r="H1606" s="23">
        <f>'Emissions Factors'!$AE$39/1000</f>
        <v>0.32422903788805163</v>
      </c>
      <c r="I1606" s="26">
        <f t="shared" si="173"/>
        <v>89037.284744866221</v>
      </c>
      <c r="J1606" s="26">
        <f t="shared" si="174"/>
        <v>58596.977286164867</v>
      </c>
      <c r="K1606" s="23">
        <f t="shared" si="169"/>
        <v>111.29660593108277</v>
      </c>
      <c r="L1606" s="23">
        <f t="shared" si="169"/>
        <v>73.246221607706076</v>
      </c>
      <c r="M1606" s="26">
        <f>K1606*'Social Cost of Carbon'!$C$5</f>
        <v>11129.660593108276</v>
      </c>
      <c r="N1606" s="26">
        <f>L1606*'Social Cost of Carbon'!$C$5</f>
        <v>7324.6221607706075</v>
      </c>
      <c r="O1606" s="23">
        <f t="shared" si="170"/>
        <v>1.144252768315567</v>
      </c>
      <c r="P1606" s="23">
        <f t="shared" si="171"/>
        <v>0.75305254048062786</v>
      </c>
      <c r="Q1606" s="27"/>
    </row>
    <row r="1607" spans="1:17" x14ac:dyDescent="0.25">
      <c r="A1607" s="24">
        <f t="shared" si="172"/>
        <v>2020</v>
      </c>
      <c r="B1607" s="32">
        <v>43970</v>
      </c>
      <c r="C1607" s="28">
        <f>'Bitcoin Data'!C1607</f>
        <v>9729.0380860000005</v>
      </c>
      <c r="D1607" s="26">
        <f>'Bitcoin Data'!K1607</f>
        <v>718.73502635361763</v>
      </c>
      <c r="E1607" s="25">
        <f>'Bitcoin Data'!J1607</f>
        <v>243118.43187088508</v>
      </c>
      <c r="F1607" s="25">
        <f t="shared" ref="F1607:F1670" si="175">E1607*D1607/1000000</f>
        <v>174.73773253777077</v>
      </c>
      <c r="G1607" s="23">
        <f>'Emissions Factors'!$AB$39/1000</f>
        <v>0.49266147344102867</v>
      </c>
      <c r="H1607" s="23">
        <f>'Emissions Factors'!$AE$39/1000</f>
        <v>0.32422903788805163</v>
      </c>
      <c r="I1607" s="26">
        <f t="shared" si="173"/>
        <v>86086.548777802513</v>
      </c>
      <c r="J1607" s="26">
        <f t="shared" si="174"/>
        <v>56655.046903461116</v>
      </c>
      <c r="K1607" s="23">
        <f t="shared" ref="K1607:L1670" si="176">$E1607*G1607/1000</f>
        <v>119.77508486618258</v>
      </c>
      <c r="L1607" s="23">
        <f t="shared" si="176"/>
        <v>78.826055258348887</v>
      </c>
      <c r="M1607" s="26">
        <f>K1607*'Social Cost of Carbon'!$C$5</f>
        <v>11977.508486618259</v>
      </c>
      <c r="N1607" s="26">
        <f>L1607*'Social Cost of Carbon'!$C$5</f>
        <v>7882.6055258348888</v>
      </c>
      <c r="O1607" s="23">
        <f t="shared" ref="O1607:O1670" si="177">M1607/$C1607</f>
        <v>1.2311092197134872</v>
      </c>
      <c r="P1607" s="23">
        <f t="shared" ref="P1607:P1670" si="178">N1607/$C1607</f>
        <v>0.81021427361641107</v>
      </c>
      <c r="Q1607" s="27"/>
    </row>
    <row r="1608" spans="1:17" x14ac:dyDescent="0.25">
      <c r="A1608" s="24">
        <f t="shared" ref="A1608:A1671" si="179">YEAR(B1608)</f>
        <v>2020</v>
      </c>
      <c r="B1608" s="32">
        <v>43971</v>
      </c>
      <c r="C1608" s="28">
        <f>'Bitcoin Data'!C1608</f>
        <v>9522.9814449999994</v>
      </c>
      <c r="D1608" s="26">
        <f>'Bitcoin Data'!K1608</f>
        <v>718.73502635361763</v>
      </c>
      <c r="E1608" s="25">
        <f>'Bitcoin Data'!J1608</f>
        <v>234229.000243268</v>
      </c>
      <c r="F1608" s="25">
        <f t="shared" si="175"/>
        <v>168.34858666262673</v>
      </c>
      <c r="G1608" s="23">
        <f>'Emissions Factors'!$AB$39/1000</f>
        <v>0.49266147344102867</v>
      </c>
      <c r="H1608" s="23">
        <f>'Emissions Factors'!$AE$39/1000</f>
        <v>0.32422903788805163</v>
      </c>
      <c r="I1608" s="26">
        <f t="shared" ref="I1608:I1671" si="180">F1608*G1608*1000</f>
        <v>82938.862756924398</v>
      </c>
      <c r="J1608" s="26">
        <f t="shared" ref="J1608:J1671" si="181">$F1608*H1608*1000</f>
        <v>54583.500283436748</v>
      </c>
      <c r="K1608" s="23">
        <f t="shared" si="176"/>
        <v>115.39560438246748</v>
      </c>
      <c r="L1608" s="23">
        <f t="shared" si="176"/>
        <v>75.943843394354985</v>
      </c>
      <c r="M1608" s="26">
        <f>K1608*'Social Cost of Carbon'!$C$5</f>
        <v>11539.560438246748</v>
      </c>
      <c r="N1608" s="26">
        <f>L1608*'Social Cost of Carbon'!$C$5</f>
        <v>7594.384339435499</v>
      </c>
      <c r="O1608" s="23">
        <f t="shared" si="177"/>
        <v>1.2117592063886196</v>
      </c>
      <c r="P1608" s="23">
        <f t="shared" si="178"/>
        <v>0.79747969512456607</v>
      </c>
      <c r="Q1608" s="27"/>
    </row>
    <row r="1609" spans="1:17" x14ac:dyDescent="0.25">
      <c r="A1609" s="24">
        <f t="shared" si="179"/>
        <v>2020</v>
      </c>
      <c r="B1609" s="32">
        <v>43972</v>
      </c>
      <c r="C1609" s="28">
        <f>'Bitcoin Data'!C1609</f>
        <v>9081.7617190000001</v>
      </c>
      <c r="D1609" s="26">
        <f>'Bitcoin Data'!K1609</f>
        <v>818.77729257641909</v>
      </c>
      <c r="E1609" s="25">
        <f>'Bitcoin Data'!J1609</f>
        <v>202930.4197904531</v>
      </c>
      <c r="F1609" s="25">
        <f t="shared" si="175"/>
        <v>166.15481969742336</v>
      </c>
      <c r="G1609" s="23">
        <f>'Emissions Factors'!$AB$39/1000</f>
        <v>0.49266147344102867</v>
      </c>
      <c r="H1609" s="23">
        <f>'Emissions Factors'!$AE$39/1000</f>
        <v>0.32422903788805163</v>
      </c>
      <c r="I1609" s="26">
        <f t="shared" si="180"/>
        <v>81858.078291461061</v>
      </c>
      <c r="J1609" s="26">
        <f t="shared" si="181"/>
        <v>53872.217330958265</v>
      </c>
      <c r="K1609" s="23">
        <f t="shared" si="176"/>
        <v>99.97599961997112</v>
      </c>
      <c r="L1609" s="23">
        <f t="shared" si="176"/>
        <v>65.795934766877039</v>
      </c>
      <c r="M1609" s="26">
        <f>K1609*'Social Cost of Carbon'!$C$5</f>
        <v>9997.5999619971117</v>
      </c>
      <c r="N1609" s="26">
        <f>L1609*'Social Cost of Carbon'!$C$5</f>
        <v>6579.5934766877035</v>
      </c>
      <c r="O1609" s="23">
        <f t="shared" si="177"/>
        <v>1.1008436767374199</v>
      </c>
      <c r="P1609" s="23">
        <f t="shared" si="178"/>
        <v>0.72448426640863106</v>
      </c>
      <c r="Q1609" s="27"/>
    </row>
    <row r="1610" spans="1:17" x14ac:dyDescent="0.25">
      <c r="A1610" s="24">
        <f t="shared" si="179"/>
        <v>2020</v>
      </c>
      <c r="B1610" s="32">
        <v>43973</v>
      </c>
      <c r="C1610" s="28">
        <f>'Bitcoin Data'!C1610</f>
        <v>9182.5771480000003</v>
      </c>
      <c r="D1610" s="26">
        <f>'Bitcoin Data'!K1610</f>
        <v>693.74855469051101</v>
      </c>
      <c r="E1610" s="25">
        <f>'Bitcoin Data'!J1610</f>
        <v>242045.77575414337</v>
      </c>
      <c r="F1610" s="25">
        <f t="shared" si="175"/>
        <v>167.91890709838052</v>
      </c>
      <c r="G1610" s="23">
        <f>'Emissions Factors'!$AB$39/1000</f>
        <v>0.49266147344102867</v>
      </c>
      <c r="H1610" s="23">
        <f>'Emissions Factors'!$AE$39/1000</f>
        <v>0.32422903788805163</v>
      </c>
      <c r="I1610" s="26">
        <f t="shared" si="180"/>
        <v>82727.176189695354</v>
      </c>
      <c r="J1610" s="26">
        <f t="shared" si="181"/>
        <v>54444.185691721039</v>
      </c>
      <c r="K1610" s="23">
        <f t="shared" si="176"/>
        <v>119.24662852321309</v>
      </c>
      <c r="L1610" s="23">
        <f t="shared" si="176"/>
        <v>78.478268997632995</v>
      </c>
      <c r="M1610" s="26">
        <f>K1610*'Social Cost of Carbon'!$C$5</f>
        <v>11924.662852321309</v>
      </c>
      <c r="N1610" s="26">
        <f>L1610*'Social Cost of Carbon'!$C$5</f>
        <v>7847.8268997632995</v>
      </c>
      <c r="O1610" s="23">
        <f t="shared" si="177"/>
        <v>1.2986183138051333</v>
      </c>
      <c r="P1610" s="23">
        <f t="shared" si="178"/>
        <v>0.8546431762321306</v>
      </c>
      <c r="Q1610" s="27"/>
    </row>
    <row r="1611" spans="1:17" x14ac:dyDescent="0.25">
      <c r="A1611" s="24">
        <f t="shared" si="179"/>
        <v>2020</v>
      </c>
      <c r="B1611" s="32">
        <v>43974</v>
      </c>
      <c r="C1611" s="28">
        <f>'Bitcoin Data'!C1611</f>
        <v>9209.2871090000008</v>
      </c>
      <c r="D1611" s="26">
        <f>'Bitcoin Data'!K1611</f>
        <v>743.74018676142464</v>
      </c>
      <c r="E1611" s="25">
        <f>'Bitcoin Data'!J1611</f>
        <v>220022.13333208353</v>
      </c>
      <c r="F1611" s="25">
        <f t="shared" si="175"/>
        <v>163.63930253605088</v>
      </c>
      <c r="G1611" s="23">
        <f>'Emissions Factors'!$AB$39/1000</f>
        <v>0.49266147344102867</v>
      </c>
      <c r="H1611" s="23">
        <f>'Emissions Factors'!$AE$39/1000</f>
        <v>0.32422903788805163</v>
      </c>
      <c r="I1611" s="26">
        <f t="shared" si="180"/>
        <v>80618.77990027309</v>
      </c>
      <c r="J1611" s="26">
        <f t="shared" si="181"/>
        <v>53056.613621935583</v>
      </c>
      <c r="K1611" s="23">
        <f t="shared" si="176"/>
        <v>108.39642839702275</v>
      </c>
      <c r="L1611" s="23">
        <f t="shared" si="176"/>
        <v>71.337564604338056</v>
      </c>
      <c r="M1611" s="26">
        <f>K1611*'Social Cost of Carbon'!$C$5</f>
        <v>10839.642839702274</v>
      </c>
      <c r="N1611" s="26">
        <f>L1611*'Social Cost of Carbon'!$C$5</f>
        <v>7133.7564604338058</v>
      </c>
      <c r="O1611" s="23">
        <f t="shared" si="177"/>
        <v>1.1770338693327269</v>
      </c>
      <c r="P1611" s="23">
        <f t="shared" si="178"/>
        <v>0.77462635011804204</v>
      </c>
      <c r="Q1611" s="27"/>
    </row>
    <row r="1612" spans="1:17" x14ac:dyDescent="0.25">
      <c r="A1612" s="24">
        <f t="shared" si="179"/>
        <v>2020</v>
      </c>
      <c r="B1612" s="32">
        <v>43975</v>
      </c>
      <c r="C1612" s="28">
        <f>'Bitcoin Data'!C1612</f>
        <v>8790.3681639999995</v>
      </c>
      <c r="D1612" s="26">
        <f>'Bitcoin Data'!K1612</f>
        <v>724.98791686805225</v>
      </c>
      <c r="E1612" s="25">
        <f>'Bitcoin Data'!J1612</f>
        <v>221638.7293975621</v>
      </c>
      <c r="F1612" s="25">
        <f t="shared" si="175"/>
        <v>160.68540072322045</v>
      </c>
      <c r="G1612" s="23">
        <f>'Emissions Factors'!$AB$39/1000</f>
        <v>0.49266147344102867</v>
      </c>
      <c r="H1612" s="23">
        <f>'Emissions Factors'!$AE$39/1000</f>
        <v>0.32422903788805163</v>
      </c>
      <c r="I1612" s="26">
        <f t="shared" si="180"/>
        <v>79163.506280763919</v>
      </c>
      <c r="J1612" s="26">
        <f t="shared" si="181"/>
        <v>52098.872879145798</v>
      </c>
      <c r="K1612" s="23">
        <f t="shared" si="176"/>
        <v>109.19286299660038</v>
      </c>
      <c r="L1612" s="23">
        <f t="shared" si="176"/>
        <v>71.861711991301775</v>
      </c>
      <c r="M1612" s="26">
        <f>K1612*'Social Cost of Carbon'!$C$5</f>
        <v>10919.286299660038</v>
      </c>
      <c r="N1612" s="26">
        <f>L1612*'Social Cost of Carbon'!$C$5</f>
        <v>7186.1711991301772</v>
      </c>
      <c r="O1612" s="23">
        <f t="shared" si="177"/>
        <v>1.2421875962350237</v>
      </c>
      <c r="P1612" s="23">
        <f t="shared" si="178"/>
        <v>0.81750514484255199</v>
      </c>
      <c r="Q1612" s="27"/>
    </row>
    <row r="1613" spans="1:17" x14ac:dyDescent="0.25">
      <c r="A1613" s="24">
        <f t="shared" si="179"/>
        <v>2020</v>
      </c>
      <c r="B1613" s="32">
        <v>43976</v>
      </c>
      <c r="C1613" s="28">
        <f>'Bitcoin Data'!C1613</f>
        <v>8906.9345699999994</v>
      </c>
      <c r="D1613" s="26">
        <f>'Bitcoin Data'!K1613</f>
        <v>781.25</v>
      </c>
      <c r="E1613" s="25">
        <f>'Bitcoin Data'!J1613</f>
        <v>207391.00000483799</v>
      </c>
      <c r="F1613" s="25">
        <f t="shared" si="175"/>
        <v>162.02421875377968</v>
      </c>
      <c r="G1613" s="23">
        <f>'Emissions Factors'!$AB$39/1000</f>
        <v>0.49266147344102867</v>
      </c>
      <c r="H1613" s="23">
        <f>'Emissions Factors'!$AE$39/1000</f>
        <v>0.32422903788805163</v>
      </c>
      <c r="I1613" s="26">
        <f t="shared" si="180"/>
        <v>79823.090344368655</v>
      </c>
      <c r="J1613" s="26">
        <f t="shared" si="181"/>
        <v>52532.956561101193</v>
      </c>
      <c r="K1613" s="23">
        <f t="shared" si="176"/>
        <v>102.17355564079186</v>
      </c>
      <c r="L1613" s="23">
        <f t="shared" si="176"/>
        <v>67.242184398209531</v>
      </c>
      <c r="M1613" s="26">
        <f>K1613*'Social Cost of Carbon'!$C$5</f>
        <v>10217.355564079186</v>
      </c>
      <c r="N1613" s="26">
        <f>L1613*'Social Cost of Carbon'!$C$5</f>
        <v>6724.2184398209529</v>
      </c>
      <c r="O1613" s="23">
        <f t="shared" si="177"/>
        <v>1.147123680294329</v>
      </c>
      <c r="P1613" s="23">
        <f t="shared" si="178"/>
        <v>0.75494193731580916</v>
      </c>
      <c r="Q1613" s="27"/>
    </row>
    <row r="1614" spans="1:17" x14ac:dyDescent="0.25">
      <c r="A1614" s="24">
        <f t="shared" si="179"/>
        <v>2020</v>
      </c>
      <c r="B1614" s="32">
        <v>43977</v>
      </c>
      <c r="C1614" s="28">
        <f>'Bitcoin Data'!C1614</f>
        <v>8835.0527340000008</v>
      </c>
      <c r="D1614" s="26">
        <f>'Bitcoin Data'!K1614</f>
        <v>774.99354172048572</v>
      </c>
      <c r="E1614" s="25">
        <f>'Bitcoin Data'!J1614</f>
        <v>206209.50901000205</v>
      </c>
      <c r="F1614" s="25">
        <f t="shared" si="175"/>
        <v>159.8110377241039</v>
      </c>
      <c r="G1614" s="23">
        <f>'Emissions Factors'!$AB$39/1000</f>
        <v>0.49266147344102867</v>
      </c>
      <c r="H1614" s="23">
        <f>'Emissions Factors'!$AE$39/1000</f>
        <v>0.32422903788805163</v>
      </c>
      <c r="I1614" s="26">
        <f t="shared" si="180"/>
        <v>78732.741317296837</v>
      </c>
      <c r="J1614" s="26">
        <f t="shared" si="181"/>
        <v>51815.379005177332</v>
      </c>
      <c r="K1614" s="23">
        <f t="shared" si="176"/>
        <v>101.59148054641868</v>
      </c>
      <c r="L1614" s="23">
        <f t="shared" si="176"/>
        <v>66.859110709680479</v>
      </c>
      <c r="M1614" s="26">
        <f>K1614*'Social Cost of Carbon'!$C$5</f>
        <v>10159.148054641868</v>
      </c>
      <c r="N1614" s="26">
        <f>L1614*'Social Cost of Carbon'!$C$5</f>
        <v>6685.9110709680481</v>
      </c>
      <c r="O1614" s="23">
        <f t="shared" si="177"/>
        <v>1.1498684117126252</v>
      </c>
      <c r="P1614" s="23">
        <f t="shared" si="178"/>
        <v>0.75674829254143616</v>
      </c>
      <c r="Q1614" s="27"/>
    </row>
    <row r="1615" spans="1:17" x14ac:dyDescent="0.25">
      <c r="A1615" s="24">
        <f t="shared" si="179"/>
        <v>2020</v>
      </c>
      <c r="B1615" s="32">
        <v>43978</v>
      </c>
      <c r="C1615" s="28">
        <f>'Bitcoin Data'!C1615</f>
        <v>9181.0175780000009</v>
      </c>
      <c r="D1615" s="26">
        <f>'Bitcoin Data'!K1615</f>
        <v>862.48203162434118</v>
      </c>
      <c r="E1615" s="25">
        <f>'Bitcoin Data'!J1615</f>
        <v>185557.57810503809</v>
      </c>
      <c r="F1615" s="25">
        <f t="shared" si="175"/>
        <v>160.04007694732562</v>
      </c>
      <c r="G1615" s="23">
        <f>'Emissions Factors'!$AB$39/1000</f>
        <v>0.49266147344102867</v>
      </c>
      <c r="H1615" s="23">
        <f>'Emissions Factors'!$AE$39/1000</f>
        <v>0.32422903788805163</v>
      </c>
      <c r="I1615" s="26">
        <f t="shared" si="180"/>
        <v>78845.580118485042</v>
      </c>
      <c r="J1615" s="26">
        <f t="shared" si="181"/>
        <v>51889.64017216114</v>
      </c>
      <c r="K1615" s="23">
        <f t="shared" si="176"/>
        <v>91.417069837376829</v>
      </c>
      <c r="L1615" s="23">
        <f t="shared" si="176"/>
        <v>60.163155021833497</v>
      </c>
      <c r="M1615" s="26">
        <f>K1615*'Social Cost of Carbon'!$C$5</f>
        <v>9141.7069837376821</v>
      </c>
      <c r="N1615" s="26">
        <f>L1615*'Social Cost of Carbon'!$C$5</f>
        <v>6016.31550218335</v>
      </c>
      <c r="O1615" s="23">
        <f t="shared" si="177"/>
        <v>0.99571827480686703</v>
      </c>
      <c r="P1615" s="23">
        <f t="shared" si="178"/>
        <v>0.65529942090514415</v>
      </c>
      <c r="Q1615" s="27"/>
    </row>
    <row r="1616" spans="1:17" x14ac:dyDescent="0.25">
      <c r="A1616" s="24">
        <f t="shared" si="179"/>
        <v>2020</v>
      </c>
      <c r="B1616" s="32">
        <v>43979</v>
      </c>
      <c r="C1616" s="28">
        <f>'Bitcoin Data'!C1616</f>
        <v>9525.7509769999997</v>
      </c>
      <c r="D1616" s="26">
        <f>'Bitcoin Data'!K1616</f>
        <v>818.77729257641909</v>
      </c>
      <c r="E1616" s="25">
        <f>'Bitcoin Data'!J1616</f>
        <v>200562.94464603276</v>
      </c>
      <c r="F1616" s="25">
        <f t="shared" si="175"/>
        <v>164.21638480843291</v>
      </c>
      <c r="G1616" s="23">
        <f>'Emissions Factors'!$AB$39/1000</f>
        <v>0.49266147344102867</v>
      </c>
      <c r="H1616" s="23">
        <f>'Emissions Factors'!$AE$39/1000</f>
        <v>0.32422903788805163</v>
      </c>
      <c r="I1616" s="26">
        <f t="shared" si="180"/>
        <v>80903.086102881512</v>
      </c>
      <c r="J1616" s="26">
        <f t="shared" si="181"/>
        <v>53243.720451892259</v>
      </c>
      <c r="K1616" s="23">
        <f t="shared" si="176"/>
        <v>98.809635826985982</v>
      </c>
      <c r="L1616" s="23">
        <f t="shared" si="176"/>
        <v>65.028330578577751</v>
      </c>
      <c r="M1616" s="26">
        <f>K1616*'Social Cost of Carbon'!$C$5</f>
        <v>9880.9635826985977</v>
      </c>
      <c r="N1616" s="26">
        <f>L1616*'Social Cost of Carbon'!$C$5</f>
        <v>6502.8330578577752</v>
      </c>
      <c r="O1616" s="23">
        <f t="shared" si="177"/>
        <v>1.0372897219921309</v>
      </c>
      <c r="P1616" s="23">
        <f t="shared" si="178"/>
        <v>0.68265830941402061</v>
      </c>
      <c r="Q1616" s="27"/>
    </row>
    <row r="1617" spans="1:17" x14ac:dyDescent="0.25">
      <c r="A1617" s="24">
        <f t="shared" si="179"/>
        <v>2020</v>
      </c>
      <c r="B1617" s="32">
        <v>43980</v>
      </c>
      <c r="C1617" s="28">
        <f>'Bitcoin Data'!C1617</f>
        <v>9439.1240230000003</v>
      </c>
      <c r="D1617" s="26">
        <f>'Bitcoin Data'!K1617</f>
        <v>793.72078666549078</v>
      </c>
      <c r="E1617" s="25">
        <f>'Bitcoin Data'!J1617</f>
        <v>206783.28598478026</v>
      </c>
      <c r="F1617" s="25">
        <f t="shared" si="175"/>
        <v>164.12819242111496</v>
      </c>
      <c r="G1617" s="23">
        <f>'Emissions Factors'!$AB$39/1000</f>
        <v>0.49266147344102867</v>
      </c>
      <c r="H1617" s="23">
        <f>'Emissions Factors'!$AE$39/1000</f>
        <v>0.32422903788805163</v>
      </c>
      <c r="I1617" s="26">
        <f t="shared" si="180"/>
        <v>80859.637111399163</v>
      </c>
      <c r="J1617" s="26">
        <f t="shared" si="181"/>
        <v>53215.125919003112</v>
      </c>
      <c r="K1617" s="23">
        <f t="shared" si="176"/>
        <v>101.87415835623945</v>
      </c>
      <c r="L1617" s="23">
        <f t="shared" si="176"/>
        <v>67.045145866175133</v>
      </c>
      <c r="M1617" s="26">
        <f>K1617*'Social Cost of Carbon'!$C$5</f>
        <v>10187.415835623944</v>
      </c>
      <c r="N1617" s="26">
        <f>L1617*'Social Cost of Carbon'!$C$5</f>
        <v>6704.5145866175135</v>
      </c>
      <c r="O1617" s="23">
        <f t="shared" si="177"/>
        <v>1.0792755567996146</v>
      </c>
      <c r="P1617" s="23">
        <f t="shared" si="178"/>
        <v>0.71028991358529092</v>
      </c>
      <c r="Q1617" s="27"/>
    </row>
    <row r="1618" spans="1:17" x14ac:dyDescent="0.25">
      <c r="A1618" s="24">
        <f t="shared" si="179"/>
        <v>2020</v>
      </c>
      <c r="B1618" s="32">
        <v>43981</v>
      </c>
      <c r="C1618" s="28">
        <f>'Bitcoin Data'!C1618</f>
        <v>9700.4140630000002</v>
      </c>
      <c r="D1618" s="26">
        <f>'Bitcoin Data'!K1618</f>
        <v>974.97562560935978</v>
      </c>
      <c r="E1618" s="25">
        <f>'Bitcoin Data'!J1618</f>
        <v>171366.15692171018</v>
      </c>
      <c r="F1618" s="25">
        <f t="shared" si="175"/>
        <v>167.07782605301611</v>
      </c>
      <c r="G1618" s="23">
        <f>'Emissions Factors'!$AB$39/1000</f>
        <v>0.49266147344102867</v>
      </c>
      <c r="H1618" s="23">
        <f>'Emissions Factors'!$AE$39/1000</f>
        <v>0.32422903788805163</v>
      </c>
      <c r="I1618" s="26">
        <f t="shared" si="180"/>
        <v>82312.807962602805</v>
      </c>
      <c r="J1618" s="26">
        <f t="shared" si="181"/>
        <v>54171.48279359666</v>
      </c>
      <c r="K1618" s="23">
        <f t="shared" si="176"/>
        <v>84.425503366976272</v>
      </c>
      <c r="L1618" s="23">
        <f t="shared" si="176"/>
        <v>55.561884185298972</v>
      </c>
      <c r="M1618" s="26">
        <f>K1618*'Social Cost of Carbon'!$C$5</f>
        <v>8442.5503366976263</v>
      </c>
      <c r="N1618" s="26">
        <f>L1618*'Social Cost of Carbon'!$C$5</f>
        <v>5556.1884185298968</v>
      </c>
      <c r="O1618" s="23">
        <f t="shared" si="177"/>
        <v>0.87032886244513974</v>
      </c>
      <c r="P1618" s="23">
        <f t="shared" si="178"/>
        <v>0.57277847960353578</v>
      </c>
      <c r="Q1618" s="27"/>
    </row>
    <row r="1619" spans="1:17" x14ac:dyDescent="0.25">
      <c r="A1619" s="24">
        <f t="shared" si="179"/>
        <v>2020</v>
      </c>
      <c r="B1619" s="32">
        <v>43982</v>
      </c>
      <c r="C1619" s="28">
        <f>'Bitcoin Data'!C1619</f>
        <v>9461.0585940000001</v>
      </c>
      <c r="D1619" s="26">
        <f>'Bitcoin Data'!K1619</f>
        <v>937.5</v>
      </c>
      <c r="E1619" s="25">
        <f>'Bitcoin Data'!J1619</f>
        <v>185609.79985933535</v>
      </c>
      <c r="F1619" s="25">
        <f t="shared" si="175"/>
        <v>174.0091873681269</v>
      </c>
      <c r="G1619" s="23">
        <f>'Emissions Factors'!$AB$39/1000</f>
        <v>0.49266147344102867</v>
      </c>
      <c r="H1619" s="23">
        <f>'Emissions Factors'!$AE$39/1000</f>
        <v>0.32422903788805163</v>
      </c>
      <c r="I1619" s="26">
        <f t="shared" si="180"/>
        <v>85727.622641057431</v>
      </c>
      <c r="J1619" s="26">
        <f t="shared" si="181"/>
        <v>56418.831404049495</v>
      </c>
      <c r="K1619" s="23">
        <f t="shared" si="176"/>
        <v>91.442797483794592</v>
      </c>
      <c r="L1619" s="23">
        <f t="shared" si="176"/>
        <v>60.180086830986127</v>
      </c>
      <c r="M1619" s="26">
        <f>K1619*'Social Cost of Carbon'!$C$5</f>
        <v>9144.2797483794584</v>
      </c>
      <c r="N1619" s="26">
        <f>L1619*'Social Cost of Carbon'!$C$5</f>
        <v>6018.0086830986129</v>
      </c>
      <c r="O1619" s="23">
        <f t="shared" si="177"/>
        <v>0.96651761084944177</v>
      </c>
      <c r="P1619" s="23">
        <f t="shared" si="178"/>
        <v>0.63608195883229224</v>
      </c>
      <c r="Q1619" s="27"/>
    </row>
    <row r="1620" spans="1:17" x14ac:dyDescent="0.25">
      <c r="A1620" s="24">
        <f t="shared" si="179"/>
        <v>2020</v>
      </c>
      <c r="B1620" s="32">
        <v>43983</v>
      </c>
      <c r="C1620" s="28">
        <f>'Bitcoin Data'!C1620</f>
        <v>10167.268555000001</v>
      </c>
      <c r="D1620" s="26">
        <f>'Bitcoin Data'!K1620</f>
        <v>837.52093802345053</v>
      </c>
      <c r="E1620" s="25">
        <f>'Bitcoin Data'!J1620</f>
        <v>215354.71587594674</v>
      </c>
      <c r="F1620" s="25">
        <f t="shared" si="175"/>
        <v>180.36408364819658</v>
      </c>
      <c r="G1620" s="23">
        <f>'Emissions Factors'!$AB$39/1000</f>
        <v>0.49266147344102867</v>
      </c>
      <c r="H1620" s="23">
        <f>'Emissions Factors'!$AE$39/1000</f>
        <v>0.32422903788805163</v>
      </c>
      <c r="I1620" s="26">
        <f t="shared" si="180"/>
        <v>88858.435205961476</v>
      </c>
      <c r="J1620" s="26">
        <f t="shared" si="181"/>
        <v>58479.273310814846</v>
      </c>
      <c r="K1620" s="23">
        <f t="shared" si="176"/>
        <v>106.09697163591801</v>
      </c>
      <c r="L1620" s="23">
        <f t="shared" si="176"/>
        <v>69.824252333112938</v>
      </c>
      <c r="M1620" s="26">
        <f>K1620*'Social Cost of Carbon'!$C$5</f>
        <v>10609.697163591802</v>
      </c>
      <c r="N1620" s="26">
        <f>L1620*'Social Cost of Carbon'!$C$5</f>
        <v>6982.4252333112936</v>
      </c>
      <c r="O1620" s="23">
        <f t="shared" si="177"/>
        <v>1.0435149918779538</v>
      </c>
      <c r="P1620" s="23">
        <f t="shared" si="178"/>
        <v>0.68675526721260027</v>
      </c>
      <c r="Q1620" s="27"/>
    </row>
    <row r="1621" spans="1:17" x14ac:dyDescent="0.25">
      <c r="A1621" s="24">
        <f t="shared" si="179"/>
        <v>2020</v>
      </c>
      <c r="B1621" s="32">
        <v>43984</v>
      </c>
      <c r="C1621" s="28">
        <f>'Bitcoin Data'!C1621</f>
        <v>9529.8037110000005</v>
      </c>
      <c r="D1621" s="26">
        <f>'Bitcoin Data'!K1621</f>
        <v>806.23488309594188</v>
      </c>
      <c r="E1621" s="25">
        <f>'Bitcoin Data'!J1621</f>
        <v>225707.4481346377</v>
      </c>
      <c r="F1621" s="25">
        <f t="shared" si="175"/>
        <v>181.97321806071298</v>
      </c>
      <c r="G1621" s="23">
        <f>'Emissions Factors'!$AB$39/1000</f>
        <v>0.49266147344102867</v>
      </c>
      <c r="H1621" s="23">
        <f>'Emissions Factors'!$AE$39/1000</f>
        <v>0.32422903788805163</v>
      </c>
      <c r="I1621" s="26">
        <f t="shared" si="180"/>
        <v>89651.19373659647</v>
      </c>
      <c r="J1621" s="26">
        <f t="shared" si="181"/>
        <v>59001.001413217586</v>
      </c>
      <c r="K1621" s="23">
        <f t="shared" si="176"/>
        <v>111.19736396462517</v>
      </c>
      <c r="L1621" s="23">
        <f t="shared" si="176"/>
        <v>73.180908752860901</v>
      </c>
      <c r="M1621" s="26">
        <f>K1621*'Social Cost of Carbon'!$C$5</f>
        <v>11119.736396462516</v>
      </c>
      <c r="N1621" s="26">
        <f>L1621*'Social Cost of Carbon'!$C$5</f>
        <v>7318.0908752860905</v>
      </c>
      <c r="O1621" s="23">
        <f t="shared" si="177"/>
        <v>1.1668379259089354</v>
      </c>
      <c r="P1621" s="23">
        <f t="shared" si="178"/>
        <v>0.76791622337813858</v>
      </c>
      <c r="Q1621" s="27"/>
    </row>
    <row r="1622" spans="1:17" x14ac:dyDescent="0.25">
      <c r="A1622" s="24">
        <f t="shared" si="179"/>
        <v>2020</v>
      </c>
      <c r="B1622" s="32">
        <v>43985</v>
      </c>
      <c r="C1622" s="28">
        <f>'Bitcoin Data'!C1622</f>
        <v>9656.7177730000003</v>
      </c>
      <c r="D1622" s="26">
        <f>'Bitcoin Data'!K1622</f>
        <v>868.72586872586874</v>
      </c>
      <c r="E1622" s="25">
        <f>'Bitcoin Data'!J1622</f>
        <v>210449.30757089867</v>
      </c>
      <c r="F1622" s="25">
        <f t="shared" si="175"/>
        <v>182.8227575422865</v>
      </c>
      <c r="G1622" s="23">
        <f>'Emissions Factors'!$AB$39/1000</f>
        <v>0.49266147344102867</v>
      </c>
      <c r="H1622" s="23">
        <f>'Emissions Factors'!$AE$39/1000</f>
        <v>0.32422903788805163</v>
      </c>
      <c r="I1622" s="26">
        <f t="shared" si="180"/>
        <v>90069.729109334803</v>
      </c>
      <c r="J1622" s="26">
        <f t="shared" si="181"/>
        <v>59276.446781976083</v>
      </c>
      <c r="K1622" s="23">
        <f t="shared" si="176"/>
        <v>103.68026595252317</v>
      </c>
      <c r="L1622" s="23">
        <f t="shared" si="176"/>
        <v>68.233776517919139</v>
      </c>
      <c r="M1622" s="26">
        <f>K1622*'Social Cost of Carbon'!$C$5</f>
        <v>10368.026595252317</v>
      </c>
      <c r="N1622" s="26">
        <f>L1622*'Social Cost of Carbon'!$C$5</f>
        <v>6823.3776517919141</v>
      </c>
      <c r="O1622" s="23">
        <f t="shared" si="177"/>
        <v>1.0736594813033806</v>
      </c>
      <c r="P1622" s="23">
        <f t="shared" si="178"/>
        <v>0.70659387715254018</v>
      </c>
      <c r="Q1622" s="27"/>
    </row>
    <row r="1623" spans="1:17" x14ac:dyDescent="0.25">
      <c r="A1623" s="24">
        <f t="shared" si="179"/>
        <v>2020</v>
      </c>
      <c r="B1623" s="32">
        <v>43986</v>
      </c>
      <c r="C1623" s="28">
        <f>'Bitcoin Data'!C1623</f>
        <v>9800.6367190000001</v>
      </c>
      <c r="D1623" s="26">
        <f>'Bitcoin Data'!K1623</f>
        <v>943.79194630872496</v>
      </c>
      <c r="E1623" s="25">
        <f>'Bitcoin Data'!J1623</f>
        <v>193807.46488577983</v>
      </c>
      <c r="F1623" s="25">
        <f t="shared" si="175"/>
        <v>182.91392449371</v>
      </c>
      <c r="G1623" s="23">
        <f>'Emissions Factors'!$AB$39/1000</f>
        <v>0.49266147344102867</v>
      </c>
      <c r="H1623" s="23">
        <f>'Emissions Factors'!$AE$39/1000</f>
        <v>0.32422903788805163</v>
      </c>
      <c r="I1623" s="26">
        <f t="shared" si="180"/>
        <v>90114.643553952235</v>
      </c>
      <c r="J1623" s="26">
        <f t="shared" si="181"/>
        <v>59306.00575492331</v>
      </c>
      <c r="K1623" s="23">
        <f t="shared" si="176"/>
        <v>95.481471214498711</v>
      </c>
      <c r="L1623" s="23">
        <f t="shared" si="176"/>
        <v>62.838007875438741</v>
      </c>
      <c r="M1623" s="26">
        <f>K1623*'Social Cost of Carbon'!$C$5</f>
        <v>9548.1471214498706</v>
      </c>
      <c r="N1623" s="26">
        <f>L1623*'Social Cost of Carbon'!$C$5</f>
        <v>6283.8007875438743</v>
      </c>
      <c r="O1623" s="23">
        <f t="shared" si="177"/>
        <v>0.97423742918042855</v>
      </c>
      <c r="P1623" s="23">
        <f t="shared" si="178"/>
        <v>0.64116250481581327</v>
      </c>
      <c r="Q1623" s="27"/>
    </row>
    <row r="1624" spans="1:17" x14ac:dyDescent="0.25">
      <c r="A1624" s="24">
        <f t="shared" si="179"/>
        <v>2020</v>
      </c>
      <c r="B1624" s="32">
        <v>43987</v>
      </c>
      <c r="C1624" s="28">
        <f>'Bitcoin Data'!C1624</f>
        <v>9665.5332030000009</v>
      </c>
      <c r="D1624" s="26">
        <f>'Bitcoin Data'!K1624</f>
        <v>1118.7072715972654</v>
      </c>
      <c r="E1624" s="25">
        <f>'Bitcoin Data'!J1624</f>
        <v>165684.97032198901</v>
      </c>
      <c r="F1624" s="25">
        <f t="shared" si="175"/>
        <v>185.35298109358621</v>
      </c>
      <c r="G1624" s="23">
        <f>'Emissions Factors'!$AB$39/1000</f>
        <v>0.49266147344102867</v>
      </c>
      <c r="H1624" s="23">
        <f>'Emissions Factors'!$AE$39/1000</f>
        <v>0.32422903788805163</v>
      </c>
      <c r="I1624" s="26">
        <f t="shared" si="180"/>
        <v>91316.272772253316</v>
      </c>
      <c r="J1624" s="26">
        <f t="shared" si="181"/>
        <v>60096.818729655679</v>
      </c>
      <c r="K1624" s="23">
        <f t="shared" si="176"/>
        <v>81.626601605864209</v>
      </c>
      <c r="L1624" s="23">
        <f t="shared" si="176"/>
        <v>53.719878520008884</v>
      </c>
      <c r="M1624" s="26">
        <f>K1624*'Social Cost of Carbon'!$C$5</f>
        <v>8162.6601605864207</v>
      </c>
      <c r="N1624" s="26">
        <f>L1624*'Social Cost of Carbon'!$C$5</f>
        <v>5371.9878520008888</v>
      </c>
      <c r="O1624" s="23">
        <f t="shared" si="177"/>
        <v>0.84451214321553247</v>
      </c>
      <c r="P1624" s="23">
        <f t="shared" si="178"/>
        <v>0.55578805009262444</v>
      </c>
      <c r="Q1624" s="27"/>
    </row>
    <row r="1625" spans="1:17" x14ac:dyDescent="0.25">
      <c r="A1625" s="24">
        <f t="shared" si="179"/>
        <v>2020</v>
      </c>
      <c r="B1625" s="32">
        <v>43988</v>
      </c>
      <c r="C1625" s="28">
        <f>'Bitcoin Data'!C1625</f>
        <v>9653.6796880000002</v>
      </c>
      <c r="D1625" s="26">
        <f>'Bitcoin Data'!K1625</f>
        <v>1224.9897917517353</v>
      </c>
      <c r="E1625" s="25">
        <f>'Bitcoin Data'!J1625</f>
        <v>156691.2715061699</v>
      </c>
      <c r="F1625" s="25">
        <f t="shared" si="175"/>
        <v>191.94520805165769</v>
      </c>
      <c r="G1625" s="23">
        <f>'Emissions Factors'!$AB$39/1000</f>
        <v>0.49266147344102867</v>
      </c>
      <c r="H1625" s="23">
        <f>'Emissions Factors'!$AE$39/1000</f>
        <v>0.32422903788805163</v>
      </c>
      <c r="I1625" s="26">
        <f t="shared" si="180"/>
        <v>94564.009018674478</v>
      </c>
      <c r="J1625" s="26">
        <f t="shared" si="181"/>
        <v>62234.210133810877</v>
      </c>
      <c r="K1625" s="23">
        <f t="shared" si="176"/>
        <v>77.195752695577937</v>
      </c>
      <c r="L1625" s="23">
        <f t="shared" si="176"/>
        <v>50.803860205900939</v>
      </c>
      <c r="M1625" s="26">
        <f>K1625*'Social Cost of Carbon'!$C$5</f>
        <v>7719.5752695577939</v>
      </c>
      <c r="N1625" s="26">
        <f>L1625*'Social Cost of Carbon'!$C$5</f>
        <v>5080.3860205900937</v>
      </c>
      <c r="O1625" s="23">
        <f t="shared" si="177"/>
        <v>0.79965106768081462</v>
      </c>
      <c r="P1625" s="23">
        <f t="shared" si="178"/>
        <v>0.52626420026192333</v>
      </c>
      <c r="Q1625" s="27"/>
    </row>
    <row r="1626" spans="1:17" x14ac:dyDescent="0.25">
      <c r="A1626" s="24">
        <f t="shared" si="179"/>
        <v>2020</v>
      </c>
      <c r="B1626" s="32">
        <v>43989</v>
      </c>
      <c r="C1626" s="28">
        <f>'Bitcoin Data'!C1626</f>
        <v>9758.8525389999995</v>
      </c>
      <c r="D1626" s="26">
        <f>'Bitcoin Data'!K1626</f>
        <v>993.70652533951636</v>
      </c>
      <c r="E1626" s="25">
        <f>'Bitcoin Data'!J1626</f>
        <v>197204.41057078718</v>
      </c>
      <c r="F1626" s="25">
        <f t="shared" si="175"/>
        <v>195.96330960992432</v>
      </c>
      <c r="G1626" s="23">
        <f>'Emissions Factors'!$AB$39/1000</f>
        <v>0.49266147344102867</v>
      </c>
      <c r="H1626" s="23">
        <f>'Emissions Factors'!$AE$39/1000</f>
        <v>0.32422903788805163</v>
      </c>
      <c r="I1626" s="26">
        <f t="shared" si="180"/>
        <v>96543.57285280581</v>
      </c>
      <c r="J1626" s="26">
        <f t="shared" si="181"/>
        <v>63536.995336184147</v>
      </c>
      <c r="K1626" s="23">
        <f t="shared" si="176"/>
        <v>97.155015480873587</v>
      </c>
      <c r="L1626" s="23">
        <f t="shared" si="176"/>
        <v>63.939396306646643</v>
      </c>
      <c r="M1626" s="26">
        <f>K1626*'Social Cost of Carbon'!$C$5</f>
        <v>9715.501548087359</v>
      </c>
      <c r="N1626" s="26">
        <f>L1626*'Social Cost of Carbon'!$C$5</f>
        <v>6393.939630664664</v>
      </c>
      <c r="O1626" s="23">
        <f t="shared" si="177"/>
        <v>0.99555777784945576</v>
      </c>
      <c r="P1626" s="23">
        <f t="shared" si="178"/>
        <v>0.65519379508114362</v>
      </c>
      <c r="Q1626" s="27"/>
    </row>
    <row r="1627" spans="1:17" x14ac:dyDescent="0.25">
      <c r="A1627" s="24">
        <f t="shared" si="179"/>
        <v>2020</v>
      </c>
      <c r="B1627" s="32">
        <v>43990</v>
      </c>
      <c r="C1627" s="28">
        <f>'Bitcoin Data'!C1627</f>
        <v>9771.4892579999996</v>
      </c>
      <c r="D1627" s="26">
        <f>'Bitcoin Data'!K1627</f>
        <v>1012.4873439082013</v>
      </c>
      <c r="E1627" s="25">
        <f>'Bitcoin Data'!J1627</f>
        <v>192366.75105109878</v>
      </c>
      <c r="F1627" s="25">
        <f t="shared" si="175"/>
        <v>194.76890082797718</v>
      </c>
      <c r="G1627" s="23">
        <f>'Emissions Factors'!$AB$39/1000</f>
        <v>0.49266147344102867</v>
      </c>
      <c r="H1627" s="23">
        <f>'Emissions Factors'!$AE$39/1000</f>
        <v>0.32422903788805163</v>
      </c>
      <c r="I1627" s="26">
        <f t="shared" si="180"/>
        <v>95955.133662400825</v>
      </c>
      <c r="J1627" s="26">
        <f t="shared" si="181"/>
        <v>63149.733325968387</v>
      </c>
      <c r="K1627" s="23">
        <f t="shared" si="176"/>
        <v>94.771687013897875</v>
      </c>
      <c r="L1627" s="23">
        <f t="shared" si="176"/>
        <v>62.370886614948105</v>
      </c>
      <c r="M1627" s="26">
        <f>K1627*'Social Cost of Carbon'!$C$5</f>
        <v>9477.1687013897881</v>
      </c>
      <c r="N1627" s="26">
        <f>L1627*'Social Cost of Carbon'!$C$5</f>
        <v>6237.0886614948104</v>
      </c>
      <c r="O1627" s="23">
        <f t="shared" si="177"/>
        <v>0.96987966226650157</v>
      </c>
      <c r="P1627" s="23">
        <f t="shared" si="178"/>
        <v>0.63829458302770525</v>
      </c>
      <c r="Q1627" s="27"/>
    </row>
    <row r="1628" spans="1:17" x14ac:dyDescent="0.25">
      <c r="A1628" s="24">
        <f t="shared" si="179"/>
        <v>2020</v>
      </c>
      <c r="B1628" s="32">
        <v>43991</v>
      </c>
      <c r="C1628" s="28">
        <f>'Bitcoin Data'!C1628</f>
        <v>9795.7001949999994</v>
      </c>
      <c r="D1628" s="26">
        <f>'Bitcoin Data'!K1628</f>
        <v>1000</v>
      </c>
      <c r="E1628" s="25">
        <f>'Bitcoin Data'!J1628</f>
        <v>197111.14688876207</v>
      </c>
      <c r="F1628" s="25">
        <f t="shared" si="175"/>
        <v>197.11114688876208</v>
      </c>
      <c r="G1628" s="23">
        <f>'Emissions Factors'!$AB$39/1000</f>
        <v>0.49266147344102867</v>
      </c>
      <c r="H1628" s="23">
        <f>'Emissions Factors'!$AE$39/1000</f>
        <v>0.32422903788805163</v>
      </c>
      <c r="I1628" s="26">
        <f t="shared" si="180"/>
        <v>97109.068057868557</v>
      </c>
      <c r="J1628" s="26">
        <f t="shared" si="181"/>
        <v>63909.157512753751</v>
      </c>
      <c r="K1628" s="23">
        <f t="shared" si="176"/>
        <v>97.109068057868555</v>
      </c>
      <c r="L1628" s="23">
        <f t="shared" si="176"/>
        <v>63.909157512753751</v>
      </c>
      <c r="M1628" s="26">
        <f>K1628*'Social Cost of Carbon'!$C$5</f>
        <v>9710.9068057868553</v>
      </c>
      <c r="N1628" s="26">
        <f>L1628*'Social Cost of Carbon'!$C$5</f>
        <v>6390.9157512753754</v>
      </c>
      <c r="O1628" s="23">
        <f t="shared" si="177"/>
        <v>0.9913438153960219</v>
      </c>
      <c r="P1628" s="23">
        <f t="shared" si="178"/>
        <v>0.65242051349606212</v>
      </c>
      <c r="Q1628" s="27"/>
    </row>
    <row r="1629" spans="1:17" x14ac:dyDescent="0.25">
      <c r="A1629" s="24">
        <f t="shared" si="179"/>
        <v>2020</v>
      </c>
      <c r="B1629" s="32">
        <v>43992</v>
      </c>
      <c r="C1629" s="28">
        <f>'Bitcoin Data'!C1629</f>
        <v>9870.0947269999997</v>
      </c>
      <c r="D1629" s="26">
        <f>'Bitcoin Data'!K1629</f>
        <v>1025.0569476082005</v>
      </c>
      <c r="E1629" s="25">
        <f>'Bitcoin Data'!J1629</f>
        <v>195161.93875112108</v>
      </c>
      <c r="F1629" s="25">
        <f t="shared" si="175"/>
        <v>200.05210122552276</v>
      </c>
      <c r="G1629" s="23">
        <f>'Emissions Factors'!$AB$39/1000</f>
        <v>0.49266147344102867</v>
      </c>
      <c r="H1629" s="23">
        <f>'Emissions Factors'!$AE$39/1000</f>
        <v>0.32422903788805163</v>
      </c>
      <c r="I1629" s="26">
        <f t="shared" si="180"/>
        <v>98557.962954739865</v>
      </c>
      <c r="J1629" s="26">
        <f t="shared" si="181"/>
        <v>64862.700307834362</v>
      </c>
      <c r="K1629" s="23">
        <f t="shared" si="176"/>
        <v>96.1487683047351</v>
      </c>
      <c r="L1629" s="23">
        <f t="shared" si="176"/>
        <v>63.277167633642847</v>
      </c>
      <c r="M1629" s="26">
        <f>K1629*'Social Cost of Carbon'!$C$5</f>
        <v>9614.8768304735095</v>
      </c>
      <c r="N1629" s="26">
        <f>L1629*'Social Cost of Carbon'!$C$5</f>
        <v>6327.7167633642848</v>
      </c>
      <c r="O1629" s="23">
        <f t="shared" si="177"/>
        <v>0.97414230525788847</v>
      </c>
      <c r="P1629" s="23">
        <f t="shared" si="178"/>
        <v>0.64109990211690548</v>
      </c>
      <c r="Q1629" s="27"/>
    </row>
    <row r="1630" spans="1:17" x14ac:dyDescent="0.25">
      <c r="A1630" s="24">
        <f t="shared" si="179"/>
        <v>2020</v>
      </c>
      <c r="B1630" s="32">
        <v>43993</v>
      </c>
      <c r="C1630" s="28">
        <f>'Bitcoin Data'!C1630</f>
        <v>9321.78125</v>
      </c>
      <c r="D1630" s="26">
        <f>'Bitcoin Data'!K1630</f>
        <v>1156.2178828365879</v>
      </c>
      <c r="E1630" s="25">
        <f>'Bitcoin Data'!J1630</f>
        <v>174524.13437635891</v>
      </c>
      <c r="F1630" s="25">
        <f t="shared" si="175"/>
        <v>201.78792515252186</v>
      </c>
      <c r="G1630" s="23">
        <f>'Emissions Factors'!$AB$39/1000</f>
        <v>0.49266147344102867</v>
      </c>
      <c r="H1630" s="23">
        <f>'Emissions Factors'!$AE$39/1000</f>
        <v>0.32422903788805163</v>
      </c>
      <c r="I1630" s="26">
        <f t="shared" si="180"/>
        <v>99413.136528249437</v>
      </c>
      <c r="J1630" s="26">
        <f t="shared" si="181"/>
        <v>65425.504829628335</v>
      </c>
      <c r="K1630" s="23">
        <f t="shared" si="176"/>
        <v>85.981317192877057</v>
      </c>
      <c r="L1630" s="23">
        <f t="shared" si="176"/>
        <v>56.585792177091882</v>
      </c>
      <c r="M1630" s="26">
        <f>K1630*'Social Cost of Carbon'!$C$5</f>
        <v>8598.131719287705</v>
      </c>
      <c r="N1630" s="26">
        <f>L1630*'Social Cost of Carbon'!$C$5</f>
        <v>5658.579217709188</v>
      </c>
      <c r="O1630" s="23">
        <f t="shared" si="177"/>
        <v>0.92237003730244205</v>
      </c>
      <c r="P1630" s="23">
        <f t="shared" si="178"/>
        <v>0.60702767700209526</v>
      </c>
      <c r="Q1630" s="27"/>
    </row>
    <row r="1631" spans="1:17" x14ac:dyDescent="0.25">
      <c r="A1631" s="24">
        <f t="shared" si="179"/>
        <v>2020</v>
      </c>
      <c r="B1631" s="32">
        <v>43994</v>
      </c>
      <c r="C1631" s="28">
        <f>'Bitcoin Data'!C1631</f>
        <v>9480.84375</v>
      </c>
      <c r="D1631" s="26">
        <f>'Bitcoin Data'!K1631</f>
        <v>1018.7910346388952</v>
      </c>
      <c r="E1631" s="25">
        <f>'Bitcoin Data'!J1631</f>
        <v>202292.76899416561</v>
      </c>
      <c r="F1631" s="25">
        <f t="shared" si="175"/>
        <v>206.094059423533</v>
      </c>
      <c r="G1631" s="23">
        <f>'Emissions Factors'!$AB$39/1000</f>
        <v>0.49266147344102867</v>
      </c>
      <c r="H1631" s="23">
        <f>'Emissions Factors'!$AE$39/1000</f>
        <v>0.32422903788805163</v>
      </c>
      <c r="I1631" s="26">
        <f t="shared" si="180"/>
        <v>101534.60298304069</v>
      </c>
      <c r="J1631" s="26">
        <f t="shared" si="181"/>
        <v>66821.678601335036</v>
      </c>
      <c r="K1631" s="23">
        <f t="shared" si="176"/>
        <v>99.661853639131266</v>
      </c>
      <c r="L1631" s="23">
        <f t="shared" si="176"/>
        <v>65.589189862688201</v>
      </c>
      <c r="M1631" s="26">
        <f>K1631*'Social Cost of Carbon'!$C$5</f>
        <v>9966.1853639131259</v>
      </c>
      <c r="N1631" s="26">
        <f>L1631*'Social Cost of Carbon'!$C$5</f>
        <v>6558.9189862688199</v>
      </c>
      <c r="O1631" s="23">
        <f t="shared" si="177"/>
        <v>1.0511918165419745</v>
      </c>
      <c r="P1631" s="23">
        <f t="shared" si="178"/>
        <v>0.69180751832017273</v>
      </c>
      <c r="Q1631" s="27"/>
    </row>
    <row r="1632" spans="1:17" x14ac:dyDescent="0.25">
      <c r="A1632" s="24">
        <f t="shared" si="179"/>
        <v>2020</v>
      </c>
      <c r="B1632" s="32">
        <v>43995</v>
      </c>
      <c r="C1632" s="28">
        <f>'Bitcoin Data'!C1632</f>
        <v>9475.2773440000001</v>
      </c>
      <c r="D1632" s="26">
        <f>'Bitcoin Data'!K1632</f>
        <v>987.49177090190904</v>
      </c>
      <c r="E1632" s="25">
        <f>'Bitcoin Data'!J1632</f>
        <v>205822.80646925012</v>
      </c>
      <c r="F1632" s="25">
        <f t="shared" si="175"/>
        <v>203.24832765232071</v>
      </c>
      <c r="G1632" s="23">
        <f>'Emissions Factors'!$AB$39/1000</f>
        <v>0.49266147344102867</v>
      </c>
      <c r="H1632" s="23">
        <f>'Emissions Factors'!$AE$39/1000</f>
        <v>0.32422903788805163</v>
      </c>
      <c r="I1632" s="26">
        <f t="shared" si="180"/>
        <v>100132.6205756173</v>
      </c>
      <c r="J1632" s="26">
        <f t="shared" si="181"/>
        <v>65899.009727067416</v>
      </c>
      <c r="K1632" s="23">
        <f t="shared" si="176"/>
        <v>101.40096710290845</v>
      </c>
      <c r="L1632" s="23">
        <f t="shared" si="176"/>
        <v>66.733730516943609</v>
      </c>
      <c r="M1632" s="26">
        <f>K1632*'Social Cost of Carbon'!$C$5</f>
        <v>10140.096710290845</v>
      </c>
      <c r="N1632" s="26">
        <f>L1632*'Social Cost of Carbon'!$C$5</f>
        <v>6673.3730516943606</v>
      </c>
      <c r="O1632" s="23">
        <f t="shared" si="177"/>
        <v>1.070163578558661</v>
      </c>
      <c r="P1632" s="23">
        <f t="shared" si="178"/>
        <v>0.70429316308299084</v>
      </c>
      <c r="Q1632" s="27"/>
    </row>
    <row r="1633" spans="1:17" x14ac:dyDescent="0.25">
      <c r="A1633" s="24">
        <f t="shared" si="179"/>
        <v>2020</v>
      </c>
      <c r="B1633" s="32">
        <v>43996</v>
      </c>
      <c r="C1633" s="28">
        <f>'Bitcoin Data'!C1633</f>
        <v>9386.7880860000005</v>
      </c>
      <c r="D1633" s="26">
        <f>'Bitcoin Data'!K1633</f>
        <v>1062.4483532050526</v>
      </c>
      <c r="E1633" s="25">
        <f>'Bitcoin Data'!J1633</f>
        <v>185088.45137858434</v>
      </c>
      <c r="F1633" s="25">
        <f t="shared" si="175"/>
        <v>196.64692036445041</v>
      </c>
      <c r="G1633" s="23">
        <f>'Emissions Factors'!$AB$39/1000</f>
        <v>0.49266147344102867</v>
      </c>
      <c r="H1633" s="23">
        <f>'Emissions Factors'!$AE$39/1000</f>
        <v>0.32422903788805163</v>
      </c>
      <c r="I1633" s="26">
        <f t="shared" si="180"/>
        <v>96880.361534390773</v>
      </c>
      <c r="J1633" s="26">
        <f t="shared" si="181"/>
        <v>63758.641793414063</v>
      </c>
      <c r="K1633" s="23">
        <f t="shared" si="176"/>
        <v>91.185949173091558</v>
      </c>
      <c r="L1633" s="23">
        <f t="shared" si="176"/>
        <v>60.011050514667829</v>
      </c>
      <c r="M1633" s="26">
        <f>K1633*'Social Cost of Carbon'!$C$5</f>
        <v>9118.5949173091558</v>
      </c>
      <c r="N1633" s="26">
        <f>L1633*'Social Cost of Carbon'!$C$5</f>
        <v>6001.1050514667832</v>
      </c>
      <c r="O1633" s="23">
        <f t="shared" si="177"/>
        <v>0.97142865416437352</v>
      </c>
      <c r="P1633" s="23">
        <f t="shared" si="178"/>
        <v>0.63931400139065453</v>
      </c>
      <c r="Q1633" s="27"/>
    </row>
    <row r="1634" spans="1:17" x14ac:dyDescent="0.25">
      <c r="A1634" s="24">
        <f t="shared" si="179"/>
        <v>2020</v>
      </c>
      <c r="B1634" s="32">
        <v>43997</v>
      </c>
      <c r="C1634" s="28">
        <f>'Bitcoin Data'!C1634</f>
        <v>9450.7021480000003</v>
      </c>
      <c r="D1634" s="26">
        <f>'Bitcoin Data'!K1634</f>
        <v>862.48203162434118</v>
      </c>
      <c r="E1634" s="25">
        <f>'Bitcoin Data'!J1634</f>
        <v>230056.54718217731</v>
      </c>
      <c r="F1634" s="25">
        <f t="shared" si="175"/>
        <v>198.4196382021654</v>
      </c>
      <c r="G1634" s="23">
        <f>'Emissions Factors'!$AB$39/1000</f>
        <v>0.49266147344102867</v>
      </c>
      <c r="H1634" s="23">
        <f>'Emissions Factors'!$AE$39/1000</f>
        <v>0.32422903788805163</v>
      </c>
      <c r="I1634" s="26">
        <f t="shared" si="180"/>
        <v>97753.711316314628</v>
      </c>
      <c r="J1634" s="26">
        <f t="shared" si="181"/>
        <v>64333.408392383375</v>
      </c>
      <c r="K1634" s="23">
        <f t="shared" si="176"/>
        <v>113.33999750952701</v>
      </c>
      <c r="L1634" s="23">
        <f t="shared" si="176"/>
        <v>74.591012952724498</v>
      </c>
      <c r="M1634" s="26">
        <f>K1634*'Social Cost of Carbon'!$C$5</f>
        <v>11333.9997509527</v>
      </c>
      <c r="N1634" s="26">
        <f>L1634*'Social Cost of Carbon'!$C$5</f>
        <v>7459.1012952724495</v>
      </c>
      <c r="O1634" s="23">
        <f t="shared" si="177"/>
        <v>1.1992759451583448</v>
      </c>
      <c r="P1634" s="23">
        <f t="shared" si="178"/>
        <v>0.78926424496945735</v>
      </c>
      <c r="Q1634" s="27"/>
    </row>
    <row r="1635" spans="1:17" x14ac:dyDescent="0.25">
      <c r="A1635" s="24">
        <f t="shared" si="179"/>
        <v>2020</v>
      </c>
      <c r="B1635" s="32">
        <v>43998</v>
      </c>
      <c r="C1635" s="28">
        <f>'Bitcoin Data'!C1635</f>
        <v>9538.0244139999995</v>
      </c>
      <c r="D1635" s="26">
        <f>'Bitcoin Data'!K1635</f>
        <v>937.5</v>
      </c>
      <c r="E1635" s="25">
        <f>'Bitcoin Data'!J1635</f>
        <v>207164.91711578748</v>
      </c>
      <c r="F1635" s="25">
        <f t="shared" si="175"/>
        <v>194.21710979605075</v>
      </c>
      <c r="G1635" s="23">
        <f>'Emissions Factors'!$AB$39/1000</f>
        <v>0.49266147344102867</v>
      </c>
      <c r="H1635" s="23">
        <f>'Emissions Factors'!$AE$39/1000</f>
        <v>0.32422903788805163</v>
      </c>
      <c r="I1635" s="26">
        <f t="shared" si="180"/>
        <v>95683.287479580395</v>
      </c>
      <c r="J1635" s="26">
        <f t="shared" si="181"/>
        <v>62970.826650571624</v>
      </c>
      <c r="K1635" s="23">
        <f t="shared" si="176"/>
        <v>102.06217331155244</v>
      </c>
      <c r="L1635" s="23">
        <f t="shared" si="176"/>
        <v>67.168881760609736</v>
      </c>
      <c r="M1635" s="26">
        <f>K1635*'Social Cost of Carbon'!$C$5</f>
        <v>10206.217331155243</v>
      </c>
      <c r="N1635" s="26">
        <f>L1635*'Social Cost of Carbon'!$C$5</f>
        <v>6716.8881760609738</v>
      </c>
      <c r="O1635" s="23">
        <f t="shared" si="177"/>
        <v>1.0700556937319707</v>
      </c>
      <c r="P1635" s="23">
        <f t="shared" si="178"/>
        <v>0.70422216221231981</v>
      </c>
      <c r="Q1635" s="27"/>
    </row>
    <row r="1636" spans="1:17" x14ac:dyDescent="0.25">
      <c r="A1636" s="24">
        <f t="shared" si="179"/>
        <v>2020</v>
      </c>
      <c r="B1636" s="32">
        <v>43999</v>
      </c>
      <c r="C1636" s="28">
        <f>'Bitcoin Data'!C1636</f>
        <v>9480.2548829999996</v>
      </c>
      <c r="D1636" s="26">
        <f>'Bitcoin Data'!K1636</f>
        <v>862.48203162434118</v>
      </c>
      <c r="E1636" s="25">
        <f>'Bitcoin Data'!J1636</f>
        <v>224238.07530265921</v>
      </c>
      <c r="F1636" s="25">
        <f t="shared" si="175"/>
        <v>193.40131075456952</v>
      </c>
      <c r="G1636" s="23">
        <f>'Emissions Factors'!$AB$39/1000</f>
        <v>0.49266147344102867</v>
      </c>
      <c r="H1636" s="23">
        <f>'Emissions Factors'!$AE$39/1000</f>
        <v>0.32422903788805163</v>
      </c>
      <c r="I1636" s="26">
        <f t="shared" si="180"/>
        <v>95281.374721772474</v>
      </c>
      <c r="J1636" s="26">
        <f t="shared" si="181"/>
        <v>62706.320912242169</v>
      </c>
      <c r="K1636" s="23">
        <f t="shared" si="176"/>
        <v>110.47346058018843</v>
      </c>
      <c r="L1636" s="23">
        <f t="shared" si="176"/>
        <v>72.70449541324966</v>
      </c>
      <c r="M1636" s="26">
        <f>K1636*'Social Cost of Carbon'!$C$5</f>
        <v>11047.346058018844</v>
      </c>
      <c r="N1636" s="26">
        <f>L1636*'Social Cost of Carbon'!$C$5</f>
        <v>7270.449541324966</v>
      </c>
      <c r="O1636" s="23">
        <f t="shared" si="177"/>
        <v>1.1653005319328442</v>
      </c>
      <c r="P1636" s="23">
        <f t="shared" si="178"/>
        <v>0.76690443780813755</v>
      </c>
      <c r="Q1636" s="27"/>
    </row>
    <row r="1637" spans="1:17" x14ac:dyDescent="0.25">
      <c r="A1637" s="24">
        <f t="shared" si="179"/>
        <v>2020</v>
      </c>
      <c r="B1637" s="32">
        <v>44000</v>
      </c>
      <c r="C1637" s="28">
        <f>'Bitcoin Data'!C1637</f>
        <v>9411.8408199999994</v>
      </c>
      <c r="D1637" s="26">
        <f>'Bitcoin Data'!K1637</f>
        <v>768.77082087639872</v>
      </c>
      <c r="E1637" s="25">
        <f>'Bitcoin Data'!J1637</f>
        <v>250245.07034276499</v>
      </c>
      <c r="F1637" s="25">
        <f t="shared" si="175"/>
        <v>192.38110814767956</v>
      </c>
      <c r="G1637" s="23">
        <f>'Emissions Factors'!$AB$39/1000</f>
        <v>0.49266147344102867</v>
      </c>
      <c r="H1637" s="23">
        <f>'Emissions Factors'!$AE$39/1000</f>
        <v>0.32422903788805163</v>
      </c>
      <c r="I1637" s="26">
        <f t="shared" si="180"/>
        <v>94778.760202253688</v>
      </c>
      <c r="J1637" s="26">
        <f t="shared" si="181"/>
        <v>62375.541602559351</v>
      </c>
      <c r="K1637" s="23">
        <f t="shared" si="176"/>
        <v>123.28610507642047</v>
      </c>
      <c r="L1637" s="23">
        <f t="shared" si="176"/>
        <v>81.136718393462488</v>
      </c>
      <c r="M1637" s="26">
        <f>K1637*'Social Cost of Carbon'!$C$5</f>
        <v>12328.610507642046</v>
      </c>
      <c r="N1637" s="26">
        <f>L1637*'Social Cost of Carbon'!$C$5</f>
        <v>8113.6718393462488</v>
      </c>
      <c r="O1637" s="23">
        <f t="shared" si="177"/>
        <v>1.3099042730773731</v>
      </c>
      <c r="P1637" s="23">
        <f t="shared" si="178"/>
        <v>0.86207066125734255</v>
      </c>
      <c r="Q1637" s="27"/>
    </row>
    <row r="1638" spans="1:17" x14ac:dyDescent="0.25">
      <c r="A1638" s="24">
        <f t="shared" si="179"/>
        <v>2020</v>
      </c>
      <c r="B1638" s="32">
        <v>44001</v>
      </c>
      <c r="C1638" s="28">
        <f>'Bitcoin Data'!C1638</f>
        <v>9288.0185550000006</v>
      </c>
      <c r="D1638" s="26">
        <f>'Bitcoin Data'!K1638</f>
        <v>893.74379344587885</v>
      </c>
      <c r="E1638" s="25">
        <f>'Bitcoin Data'!J1638</f>
        <v>207041.1634103109</v>
      </c>
      <c r="F1638" s="25">
        <f t="shared" si="175"/>
        <v>185.04175478577935</v>
      </c>
      <c r="G1638" s="23">
        <f>'Emissions Factors'!$AB$39/1000</f>
        <v>0.49266147344102867</v>
      </c>
      <c r="H1638" s="23">
        <f>'Emissions Factors'!$AE$39/1000</f>
        <v>0.32422903788805163</v>
      </c>
      <c r="I1638" s="26">
        <f t="shared" si="180"/>
        <v>91162.943560875574</v>
      </c>
      <c r="J1638" s="26">
        <f t="shared" si="181"/>
        <v>59995.910123310008</v>
      </c>
      <c r="K1638" s="23">
        <f t="shared" si="176"/>
        <v>102.00120462866856</v>
      </c>
      <c r="L1638" s="23">
        <f t="shared" si="176"/>
        <v>67.128757215747967</v>
      </c>
      <c r="M1638" s="26">
        <f>K1638*'Social Cost of Carbon'!$C$5</f>
        <v>10200.120462866857</v>
      </c>
      <c r="N1638" s="26">
        <f>L1638*'Social Cost of Carbon'!$C$5</f>
        <v>6712.8757215747964</v>
      </c>
      <c r="O1638" s="23">
        <f t="shared" si="177"/>
        <v>1.0982019902808922</v>
      </c>
      <c r="P1638" s="23">
        <f t="shared" si="178"/>
        <v>0.72274572685484861</v>
      </c>
      <c r="Q1638" s="27"/>
    </row>
    <row r="1639" spans="1:17" x14ac:dyDescent="0.25">
      <c r="A1639" s="24">
        <f t="shared" si="179"/>
        <v>2020</v>
      </c>
      <c r="B1639" s="32">
        <v>44002</v>
      </c>
      <c r="C1639" s="28">
        <f>'Bitcoin Data'!C1639</f>
        <v>9332.3408199999994</v>
      </c>
      <c r="D1639" s="26">
        <f>'Bitcoin Data'!K1639</f>
        <v>856.24583769384458</v>
      </c>
      <c r="E1639" s="25">
        <f>'Bitcoin Data'!J1639</f>
        <v>216036.47183704999</v>
      </c>
      <c r="F1639" s="25">
        <f t="shared" si="175"/>
        <v>184.98032980053753</v>
      </c>
      <c r="G1639" s="23">
        <f>'Emissions Factors'!$AB$39/1000</f>
        <v>0.49266147344102867</v>
      </c>
      <c r="H1639" s="23">
        <f>'Emissions Factors'!$AE$39/1000</f>
        <v>0.32422903788805163</v>
      </c>
      <c r="I1639" s="26">
        <f t="shared" si="180"/>
        <v>91132.681837140233</v>
      </c>
      <c r="J1639" s="26">
        <f t="shared" si="181"/>
        <v>59975.994359442775</v>
      </c>
      <c r="K1639" s="23">
        <f t="shared" si="176"/>
        <v>106.43284653224234</v>
      </c>
      <c r="L1639" s="23">
        <f t="shared" si="176"/>
        <v>70.045297412455881</v>
      </c>
      <c r="M1639" s="26">
        <f>K1639*'Social Cost of Carbon'!$C$5</f>
        <v>10643.284653224233</v>
      </c>
      <c r="N1639" s="26">
        <f>L1639*'Social Cost of Carbon'!$C$5</f>
        <v>7004.5297412455884</v>
      </c>
      <c r="O1639" s="23">
        <f t="shared" si="177"/>
        <v>1.1404732058665035</v>
      </c>
      <c r="P1639" s="23">
        <f t="shared" si="178"/>
        <v>0.75056514505281313</v>
      </c>
      <c r="Q1639" s="27"/>
    </row>
    <row r="1640" spans="1:17" x14ac:dyDescent="0.25">
      <c r="A1640" s="24">
        <f t="shared" si="179"/>
        <v>2020</v>
      </c>
      <c r="B1640" s="32">
        <v>44003</v>
      </c>
      <c r="C1640" s="28">
        <f>'Bitcoin Data'!C1640</f>
        <v>9303.6298829999996</v>
      </c>
      <c r="D1640" s="26">
        <f>'Bitcoin Data'!K1640</f>
        <v>912.50126736287132</v>
      </c>
      <c r="E1640" s="25">
        <f>'Bitcoin Data'!J1640</f>
        <v>202511.1972502408</v>
      </c>
      <c r="F1640" s="25">
        <f t="shared" si="175"/>
        <v>184.79172414601717</v>
      </c>
      <c r="G1640" s="23">
        <f>'Emissions Factors'!$AB$39/1000</f>
        <v>0.49266147344102867</v>
      </c>
      <c r="H1640" s="23">
        <f>'Emissions Factors'!$AE$39/1000</f>
        <v>0.32422903788805163</v>
      </c>
      <c r="I1640" s="26">
        <f t="shared" si="180"/>
        <v>91039.763097484931</v>
      </c>
      <c r="J1640" s="26">
        <f t="shared" si="181"/>
        <v>59914.842929537386</v>
      </c>
      <c r="K1640" s="23">
        <f t="shared" si="176"/>
        <v>99.769464825610427</v>
      </c>
      <c r="L1640" s="23">
        <f t="shared" si="176"/>
        <v>65.660010646003016</v>
      </c>
      <c r="M1640" s="26">
        <f>K1640*'Social Cost of Carbon'!$C$5</f>
        <v>9976.946482561043</v>
      </c>
      <c r="N1640" s="26">
        <f>L1640*'Social Cost of Carbon'!$C$5</f>
        <v>6566.001064600302</v>
      </c>
      <c r="O1640" s="23">
        <f t="shared" si="177"/>
        <v>1.0723713870853093</v>
      </c>
      <c r="P1640" s="23">
        <f t="shared" si="178"/>
        <v>0.70574616006575963</v>
      </c>
      <c r="Q1640" s="27"/>
    </row>
    <row r="1641" spans="1:17" x14ac:dyDescent="0.25">
      <c r="A1641" s="24">
        <f t="shared" si="179"/>
        <v>2020</v>
      </c>
      <c r="B1641" s="32">
        <v>44004</v>
      </c>
      <c r="C1641" s="28">
        <f>'Bitcoin Data'!C1641</f>
        <v>9648.7177730000003</v>
      </c>
      <c r="D1641" s="26">
        <f>'Bitcoin Data'!K1641</f>
        <v>893.74379344587885</v>
      </c>
      <c r="E1641" s="25">
        <f>'Bitcoin Data'!J1641</f>
        <v>206235.55173905852</v>
      </c>
      <c r="F1641" s="25">
        <f t="shared" si="175"/>
        <v>184.32174435466999</v>
      </c>
      <c r="G1641" s="23">
        <f>'Emissions Factors'!$AB$39/1000</f>
        <v>0.49266147344102867</v>
      </c>
      <c r="H1641" s="23">
        <f>'Emissions Factors'!$AE$39/1000</f>
        <v>0.32422903788805163</v>
      </c>
      <c r="I1641" s="26">
        <f t="shared" si="180"/>
        <v>90808.222160992329</v>
      </c>
      <c r="J1641" s="26">
        <f t="shared" si="181"/>
        <v>59762.461833962065</v>
      </c>
      <c r="K1641" s="23">
        <f t="shared" si="176"/>
        <v>101.60431079568806</v>
      </c>
      <c r="L1641" s="23">
        <f t="shared" si="176"/>
        <v>66.867554518666438</v>
      </c>
      <c r="M1641" s="26">
        <f>K1641*'Social Cost of Carbon'!$C$5</f>
        <v>10160.431079568807</v>
      </c>
      <c r="N1641" s="26">
        <f>L1641*'Social Cost of Carbon'!$C$5</f>
        <v>6686.7554518666439</v>
      </c>
      <c r="O1641" s="23">
        <f t="shared" si="177"/>
        <v>1.0530343324996752</v>
      </c>
      <c r="P1641" s="23">
        <f t="shared" si="178"/>
        <v>0.69302010994436858</v>
      </c>
      <c r="Q1641" s="27"/>
    </row>
    <row r="1642" spans="1:17" x14ac:dyDescent="0.25">
      <c r="A1642" s="24">
        <f t="shared" si="179"/>
        <v>2020</v>
      </c>
      <c r="B1642" s="32">
        <v>44005</v>
      </c>
      <c r="C1642" s="28">
        <f>'Bitcoin Data'!C1642</f>
        <v>9629.6582030000009</v>
      </c>
      <c r="D1642" s="26">
        <f>'Bitcoin Data'!K1642</f>
        <v>987.49177090190904</v>
      </c>
      <c r="E1642" s="25">
        <f>'Bitcoin Data'!J1642</f>
        <v>191096.98440192459</v>
      </c>
      <c r="F1642" s="25">
        <f t="shared" si="175"/>
        <v>188.706699541071</v>
      </c>
      <c r="G1642" s="23">
        <f>'Emissions Factors'!$AB$39/1000</f>
        <v>0.49266147344102867</v>
      </c>
      <c r="H1642" s="23">
        <f>'Emissions Factors'!$AE$39/1000</f>
        <v>0.32422903788805163</v>
      </c>
      <c r="I1642" s="26">
        <f t="shared" si="180"/>
        <v>92968.520644097531</v>
      </c>
      <c r="J1642" s="26">
        <f t="shared" si="181"/>
        <v>61184.191635231087</v>
      </c>
      <c r="K1642" s="23">
        <f t="shared" si="176"/>
        <v>94.146121905589453</v>
      </c>
      <c r="L1642" s="23">
        <f t="shared" si="176"/>
        <v>61.959191395944018</v>
      </c>
      <c r="M1642" s="26">
        <f>K1642*'Social Cost of Carbon'!$C$5</f>
        <v>9414.6121905589462</v>
      </c>
      <c r="N1642" s="26">
        <f>L1642*'Social Cost of Carbon'!$C$5</f>
        <v>6195.9191395944017</v>
      </c>
      <c r="O1642" s="23">
        <f t="shared" si="177"/>
        <v>0.97766836497124476</v>
      </c>
      <c r="P1642" s="23">
        <f t="shared" si="178"/>
        <v>0.64342046300917921</v>
      </c>
      <c r="Q1642" s="27"/>
    </row>
    <row r="1643" spans="1:17" x14ac:dyDescent="0.25">
      <c r="A1643" s="24">
        <f t="shared" si="179"/>
        <v>2020</v>
      </c>
      <c r="B1643" s="32">
        <v>44006</v>
      </c>
      <c r="C1643" s="28">
        <f>'Bitcoin Data'!C1643</f>
        <v>9313.6103519999997</v>
      </c>
      <c r="D1643" s="26">
        <f>'Bitcoin Data'!K1643</f>
        <v>868.72586872586874</v>
      </c>
      <c r="E1643" s="25">
        <f>'Bitcoin Data'!J1643</f>
        <v>222149.64964336922</v>
      </c>
      <c r="F1643" s="25">
        <f t="shared" si="175"/>
        <v>192.98714737358333</v>
      </c>
      <c r="G1643" s="23">
        <f>'Emissions Factors'!$AB$39/1000</f>
        <v>0.49266147344102867</v>
      </c>
      <c r="H1643" s="23">
        <f>'Emissions Factors'!$AE$39/1000</f>
        <v>0.32422903788805163</v>
      </c>
      <c r="I1643" s="26">
        <f t="shared" si="180"/>
        <v>95077.332380250504</v>
      </c>
      <c r="J1643" s="26">
        <f t="shared" si="181"/>
        <v>62572.037117696556</v>
      </c>
      <c r="K1643" s="23">
        <f t="shared" si="176"/>
        <v>109.44457371771058</v>
      </c>
      <c r="L1643" s="23">
        <f t="shared" si="176"/>
        <v>72.027367171037355</v>
      </c>
      <c r="M1643" s="26">
        <f>K1643*'Social Cost of Carbon'!$C$5</f>
        <v>10944.457371771059</v>
      </c>
      <c r="N1643" s="26">
        <f>L1643*'Social Cost of Carbon'!$C$5</f>
        <v>7202.7367171037358</v>
      </c>
      <c r="O1643" s="23">
        <f t="shared" si="177"/>
        <v>1.1751036341584606</v>
      </c>
      <c r="P1643" s="23">
        <f t="shared" si="178"/>
        <v>0.77335602896002875</v>
      </c>
      <c r="Q1643" s="27"/>
    </row>
    <row r="1644" spans="1:17" x14ac:dyDescent="0.25">
      <c r="A1644" s="24">
        <f t="shared" si="179"/>
        <v>2020</v>
      </c>
      <c r="B1644" s="32">
        <v>44007</v>
      </c>
      <c r="C1644" s="28">
        <f>'Bitcoin Data'!C1644</f>
        <v>9264.8134769999997</v>
      </c>
      <c r="D1644" s="26">
        <f>'Bitcoin Data'!K1644</f>
        <v>881.22980515029872</v>
      </c>
      <c r="E1644" s="25">
        <f>'Bitcoin Data'!J1644</f>
        <v>219101.45201846719</v>
      </c>
      <c r="F1644" s="25">
        <f t="shared" si="175"/>
        <v>193.07872987038135</v>
      </c>
      <c r="G1644" s="23">
        <f>'Emissions Factors'!$AB$39/1000</f>
        <v>0.49266147344102867</v>
      </c>
      <c r="H1644" s="23">
        <f>'Emissions Factors'!$AE$39/1000</f>
        <v>0.32422903788805163</v>
      </c>
      <c r="I1644" s="26">
        <f t="shared" si="180"/>
        <v>95122.451548064433</v>
      </c>
      <c r="J1644" s="26">
        <f t="shared" si="181"/>
        <v>62601.730822520767</v>
      </c>
      <c r="K1644" s="23">
        <f t="shared" si="176"/>
        <v>107.94284418448689</v>
      </c>
      <c r="L1644" s="23">
        <f t="shared" si="176"/>
        <v>71.039052987822728</v>
      </c>
      <c r="M1644" s="26">
        <f>K1644*'Social Cost of Carbon'!$C$5</f>
        <v>10794.284418448689</v>
      </c>
      <c r="N1644" s="26">
        <f>L1644*'Social Cost of Carbon'!$C$5</f>
        <v>7103.9052987822724</v>
      </c>
      <c r="O1644" s="23">
        <f t="shared" si="177"/>
        <v>1.165083835227295</v>
      </c>
      <c r="P1644" s="23">
        <f t="shared" si="178"/>
        <v>0.76676182595772646</v>
      </c>
      <c r="Q1644" s="27"/>
    </row>
    <row r="1645" spans="1:17" x14ac:dyDescent="0.25">
      <c r="A1645" s="24">
        <f t="shared" si="179"/>
        <v>2020</v>
      </c>
      <c r="B1645" s="32">
        <v>44008</v>
      </c>
      <c r="C1645" s="28">
        <f>'Bitcoin Data'!C1645</f>
        <v>9162.9179690000001</v>
      </c>
      <c r="D1645" s="26">
        <f>'Bitcoin Data'!K1645</f>
        <v>1025.0569476082005</v>
      </c>
      <c r="E1645" s="25">
        <f>'Bitcoin Data'!J1645</f>
        <v>191493.84894910004</v>
      </c>
      <c r="F1645" s="25">
        <f t="shared" si="175"/>
        <v>196.2921002895103</v>
      </c>
      <c r="G1645" s="23">
        <f>'Emissions Factors'!$AB$39/1000</f>
        <v>0.49266147344102867</v>
      </c>
      <c r="H1645" s="23">
        <f>'Emissions Factors'!$AE$39/1000</f>
        <v>0.32422903788805163</v>
      </c>
      <c r="I1645" s="26">
        <f t="shared" si="180"/>
        <v>96705.555353464326</v>
      </c>
      <c r="J1645" s="26">
        <f t="shared" si="181"/>
        <v>63643.598821892869</v>
      </c>
      <c r="K1645" s="23">
        <f t="shared" si="176"/>
        <v>94.341641778157395</v>
      </c>
      <c r="L1645" s="23">
        <f t="shared" si="176"/>
        <v>62.08786640624659</v>
      </c>
      <c r="M1645" s="26">
        <f>K1645*'Social Cost of Carbon'!$C$5</f>
        <v>9434.1641778157391</v>
      </c>
      <c r="N1645" s="26">
        <f>L1645*'Social Cost of Carbon'!$C$5</f>
        <v>6208.7866406246594</v>
      </c>
      <c r="O1645" s="23">
        <f t="shared" si="177"/>
        <v>1.0296026014565904</v>
      </c>
      <c r="P1645" s="23">
        <f t="shared" si="178"/>
        <v>0.6775992824153001</v>
      </c>
      <c r="Q1645" s="27"/>
    </row>
    <row r="1646" spans="1:17" x14ac:dyDescent="0.25">
      <c r="A1646" s="24">
        <f t="shared" si="179"/>
        <v>2020</v>
      </c>
      <c r="B1646" s="32">
        <v>44009</v>
      </c>
      <c r="C1646" s="28">
        <f>'Bitcoin Data'!C1646</f>
        <v>9045.390625</v>
      </c>
      <c r="D1646" s="26">
        <f>'Bitcoin Data'!K1646</f>
        <v>862.48203162434118</v>
      </c>
      <c r="E1646" s="25">
        <f>'Bitcoin Data'!J1646</f>
        <v>232441.99774604954</v>
      </c>
      <c r="F1646" s="25">
        <f t="shared" si="175"/>
        <v>200.47704645083334</v>
      </c>
      <c r="G1646" s="23">
        <f>'Emissions Factors'!$AB$39/1000</f>
        <v>0.49266147344102867</v>
      </c>
      <c r="H1646" s="23">
        <f>'Emissions Factors'!$AE$39/1000</f>
        <v>0.32422903788805163</v>
      </c>
      <c r="I1646" s="26">
        <f t="shared" si="180"/>
        <v>98767.317095573104</v>
      </c>
      <c r="J1646" s="26">
        <f t="shared" si="181"/>
        <v>65000.479889391929</v>
      </c>
      <c r="K1646" s="23">
        <f t="shared" si="176"/>
        <v>114.51521709914503</v>
      </c>
      <c r="L1646" s="23">
        <f t="shared" si="176"/>
        <v>75.364445293978306</v>
      </c>
      <c r="M1646" s="26">
        <f>K1646*'Social Cost of Carbon'!$C$5</f>
        <v>11451.521709914503</v>
      </c>
      <c r="N1646" s="26">
        <f>L1646*'Social Cost of Carbon'!$C$5</f>
        <v>7536.4445293978306</v>
      </c>
      <c r="O1646" s="23">
        <f t="shared" si="177"/>
        <v>1.2660063213040622</v>
      </c>
      <c r="P1646" s="23">
        <f t="shared" si="178"/>
        <v>0.83318065983444811</v>
      </c>
      <c r="Q1646" s="27"/>
    </row>
    <row r="1647" spans="1:17" x14ac:dyDescent="0.25">
      <c r="A1647" s="24">
        <f t="shared" si="179"/>
        <v>2020</v>
      </c>
      <c r="B1647" s="32">
        <v>44010</v>
      </c>
      <c r="C1647" s="28">
        <f>'Bitcoin Data'!C1647</f>
        <v>9143.5820309999999</v>
      </c>
      <c r="D1647" s="26">
        <f>'Bitcoin Data'!K1647</f>
        <v>937.5</v>
      </c>
      <c r="E1647" s="25">
        <f>'Bitcoin Data'!J1647</f>
        <v>213935.24493716483</v>
      </c>
      <c r="F1647" s="25">
        <f t="shared" si="175"/>
        <v>200.564292128592</v>
      </c>
      <c r="G1647" s="23">
        <f>'Emissions Factors'!$AB$39/1000</f>
        <v>0.49266147344102867</v>
      </c>
      <c r="H1647" s="23">
        <f>'Emissions Factors'!$AE$39/1000</f>
        <v>0.32422903788805163</v>
      </c>
      <c r="I1647" s="26">
        <f t="shared" si="180"/>
        <v>98810.29967972904</v>
      </c>
      <c r="J1647" s="26">
        <f t="shared" si="181"/>
        <v>65028.767471551517</v>
      </c>
      <c r="K1647" s="23">
        <f t="shared" si="176"/>
        <v>105.39765299171098</v>
      </c>
      <c r="L1647" s="23">
        <f t="shared" si="176"/>
        <v>69.364018636321617</v>
      </c>
      <c r="M1647" s="26">
        <f>K1647*'Social Cost of Carbon'!$C$5</f>
        <v>10539.765299171098</v>
      </c>
      <c r="N1647" s="26">
        <f>L1647*'Social Cost of Carbon'!$C$5</f>
        <v>6936.4018636321616</v>
      </c>
      <c r="O1647" s="23">
        <f t="shared" si="177"/>
        <v>1.1526954385532431</v>
      </c>
      <c r="P1647" s="23">
        <f t="shared" si="178"/>
        <v>0.75860880780806561</v>
      </c>
      <c r="Q1647" s="27"/>
    </row>
    <row r="1648" spans="1:17" x14ac:dyDescent="0.25">
      <c r="A1648" s="24">
        <f t="shared" si="179"/>
        <v>2020</v>
      </c>
      <c r="B1648" s="32">
        <v>44011</v>
      </c>
      <c r="C1648" s="28">
        <f>'Bitcoin Data'!C1648</f>
        <v>9190.8544920000004</v>
      </c>
      <c r="D1648" s="26">
        <f>'Bitcoin Data'!K1648</f>
        <v>906.25314671231513</v>
      </c>
      <c r="E1648" s="25">
        <f>'Bitcoin Data'!J1648</f>
        <v>222052.53412597277</v>
      </c>
      <c r="F1648" s="25">
        <f t="shared" si="175"/>
        <v>201.23580778710658</v>
      </c>
      <c r="G1648" s="23">
        <f>'Emissions Factors'!$AB$39/1000</f>
        <v>0.49266147344102867</v>
      </c>
      <c r="H1648" s="23">
        <f>'Emissions Factors'!$AE$39/1000</f>
        <v>0.32422903788805163</v>
      </c>
      <c r="I1648" s="26">
        <f t="shared" si="180"/>
        <v>99141.129573491547</v>
      </c>
      <c r="J1648" s="26">
        <f t="shared" si="181"/>
        <v>65246.492347438449</v>
      </c>
      <c r="K1648" s="23">
        <f t="shared" si="176"/>
        <v>109.39672864381605</v>
      </c>
      <c r="L1648" s="23">
        <f t="shared" si="176"/>
        <v>71.99587950026789</v>
      </c>
      <c r="M1648" s="26">
        <f>K1648*'Social Cost of Carbon'!$C$5</f>
        <v>10939.672864381604</v>
      </c>
      <c r="N1648" s="26">
        <f>L1648*'Social Cost of Carbon'!$C$5</f>
        <v>7199.5879500267893</v>
      </c>
      <c r="O1648" s="23">
        <f t="shared" si="177"/>
        <v>1.190278104598852</v>
      </c>
      <c r="P1648" s="23">
        <f t="shared" si="178"/>
        <v>0.78334261044971709</v>
      </c>
      <c r="Q1648" s="27"/>
    </row>
    <row r="1649" spans="1:17" x14ac:dyDescent="0.25">
      <c r="A1649" s="24">
        <f t="shared" si="179"/>
        <v>2020</v>
      </c>
      <c r="B1649" s="32">
        <v>44012</v>
      </c>
      <c r="C1649" s="28">
        <f>'Bitcoin Data'!C1649</f>
        <v>9137.9931639999995</v>
      </c>
      <c r="D1649" s="26">
        <f>'Bitcoin Data'!K1649</f>
        <v>918.74234381380154</v>
      </c>
      <c r="E1649" s="25">
        <f>'Bitcoin Data'!J1649</f>
        <v>219340.21064828592</v>
      </c>
      <c r="F1649" s="25">
        <f t="shared" si="175"/>
        <v>201.51713922361915</v>
      </c>
      <c r="G1649" s="23">
        <f>'Emissions Factors'!$AB$39/1000</f>
        <v>0.49266147344102867</v>
      </c>
      <c r="H1649" s="23">
        <f>'Emissions Factors'!$AE$39/1000</f>
        <v>0.32422903788805163</v>
      </c>
      <c r="I1649" s="26">
        <f t="shared" si="180"/>
        <v>99279.730733529126</v>
      </c>
      <c r="J1649" s="26">
        <f t="shared" si="181"/>
        <v>65337.708168426587</v>
      </c>
      <c r="K1649" s="23">
        <f t="shared" si="176"/>
        <v>108.06047136285015</v>
      </c>
      <c r="L1649" s="23">
        <f t="shared" si="176"/>
        <v>71.116465468656315</v>
      </c>
      <c r="M1649" s="26">
        <f>K1649*'Social Cost of Carbon'!$C$5</f>
        <v>10806.047136285015</v>
      </c>
      <c r="N1649" s="26">
        <f>L1649*'Social Cost of Carbon'!$C$5</f>
        <v>7111.6465468656315</v>
      </c>
      <c r="O1649" s="23">
        <f t="shared" si="177"/>
        <v>1.1825405143501828</v>
      </c>
      <c r="P1649" s="23">
        <f t="shared" si="178"/>
        <v>0.77825036845974505</v>
      </c>
      <c r="Q1649" s="27"/>
    </row>
    <row r="1650" spans="1:17" x14ac:dyDescent="0.25">
      <c r="A1650" s="24">
        <f t="shared" si="179"/>
        <v>2020</v>
      </c>
      <c r="B1650" s="32">
        <v>44013</v>
      </c>
      <c r="C1650" s="28">
        <f>'Bitcoin Data'!C1650</f>
        <v>9228.3251949999994</v>
      </c>
      <c r="D1650" s="26">
        <f>'Bitcoin Data'!K1650</f>
        <v>1012.4873439082013</v>
      </c>
      <c r="E1650" s="25">
        <f>'Bitcoin Data'!J1650</f>
        <v>196810.46933062031</v>
      </c>
      <c r="F1650" s="25">
        <f t="shared" si="175"/>
        <v>199.26810934588627</v>
      </c>
      <c r="G1650" s="23">
        <f>'Emissions Factors'!$AB$39/1000</f>
        <v>0.49266147344102867</v>
      </c>
      <c r="H1650" s="23">
        <f>'Emissions Factors'!$AE$39/1000</f>
        <v>0.32422903788805163</v>
      </c>
      <c r="I1650" s="26">
        <f t="shared" si="180"/>
        <v>98171.720360152351</v>
      </c>
      <c r="J1650" s="26">
        <f t="shared" si="181"/>
        <v>64608.507374987777</v>
      </c>
      <c r="K1650" s="23">
        <f t="shared" si="176"/>
        <v>96.960935809043789</v>
      </c>
      <c r="L1650" s="23">
        <f t="shared" si="176"/>
        <v>63.811669117362918</v>
      </c>
      <c r="M1650" s="26">
        <f>K1650*'Social Cost of Carbon'!$C$5</f>
        <v>9696.0935809043785</v>
      </c>
      <c r="N1650" s="26">
        <f>L1650*'Social Cost of Carbon'!$C$5</f>
        <v>6381.1669117362917</v>
      </c>
      <c r="O1650" s="23">
        <f t="shared" si="177"/>
        <v>1.0506883292493658</v>
      </c>
      <c r="P1650" s="23">
        <f t="shared" si="178"/>
        <v>0.69147616462342187</v>
      </c>
      <c r="Q1650" s="27"/>
    </row>
    <row r="1651" spans="1:17" x14ac:dyDescent="0.25">
      <c r="A1651" s="24">
        <f t="shared" si="179"/>
        <v>2020</v>
      </c>
      <c r="B1651" s="32">
        <v>44014</v>
      </c>
      <c r="C1651" s="28">
        <f>'Bitcoin Data'!C1651</f>
        <v>9123.4101559999999</v>
      </c>
      <c r="D1651" s="26">
        <f>'Bitcoin Data'!K1651</f>
        <v>1025.0569476082005</v>
      </c>
      <c r="E1651" s="25">
        <f>'Bitcoin Data'!J1651</f>
        <v>198655.68581070154</v>
      </c>
      <c r="F1651" s="25">
        <f t="shared" si="175"/>
        <v>203.63339092213144</v>
      </c>
      <c r="G1651" s="23">
        <f>'Emissions Factors'!$AB$39/1000</f>
        <v>0.49266147344102867</v>
      </c>
      <c r="H1651" s="23">
        <f>'Emissions Factors'!$AE$39/1000</f>
        <v>0.32422903788805163</v>
      </c>
      <c r="I1651" s="26">
        <f t="shared" si="180"/>
        <v>100322.32641349027</v>
      </c>
      <c r="J1651" s="26">
        <f t="shared" si="181"/>
        <v>66023.858420564182</v>
      </c>
      <c r="K1651" s="23">
        <f t="shared" si="176"/>
        <v>97.87000287893828</v>
      </c>
      <c r="L1651" s="23">
        <f t="shared" si="176"/>
        <v>64.409941881394829</v>
      </c>
      <c r="M1651" s="26">
        <f>K1651*'Social Cost of Carbon'!$C$5</f>
        <v>9787.0002878938285</v>
      </c>
      <c r="N1651" s="26">
        <f>L1651*'Social Cost of Carbon'!$C$5</f>
        <v>6440.9941881394825</v>
      </c>
      <c r="O1651" s="23">
        <f t="shared" si="177"/>
        <v>1.0727348787950106</v>
      </c>
      <c r="P1651" s="23">
        <f t="shared" si="178"/>
        <v>0.7059853802477104</v>
      </c>
      <c r="Q1651" s="27"/>
    </row>
    <row r="1652" spans="1:17" x14ac:dyDescent="0.25">
      <c r="A1652" s="24">
        <f t="shared" si="179"/>
        <v>2020</v>
      </c>
      <c r="B1652" s="32">
        <v>44015</v>
      </c>
      <c r="C1652" s="28">
        <f>'Bitcoin Data'!C1652</f>
        <v>9087.3037110000005</v>
      </c>
      <c r="D1652" s="26">
        <f>'Bitcoin Data'!K1652</f>
        <v>1018.7910346388952</v>
      </c>
      <c r="E1652" s="25">
        <f>'Bitcoin Data'!J1652</f>
        <v>204157.58112442182</v>
      </c>
      <c r="F1652" s="25">
        <f t="shared" si="175"/>
        <v>207.99391330312389</v>
      </c>
      <c r="G1652" s="23">
        <f>'Emissions Factors'!$AB$39/1000</f>
        <v>0.49266147344102867</v>
      </c>
      <c r="H1652" s="23">
        <f>'Emissions Factors'!$AE$39/1000</f>
        <v>0.32422903788805163</v>
      </c>
      <c r="I1652" s="26">
        <f t="shared" si="180"/>
        <v>102470.58779468259</v>
      </c>
      <c r="J1652" s="26">
        <f t="shared" si="181"/>
        <v>67437.666396842687</v>
      </c>
      <c r="K1652" s="23">
        <f t="shared" si="176"/>
        <v>100.58057473091399</v>
      </c>
      <c r="L1652" s="23">
        <f t="shared" si="176"/>
        <v>66.193816105523126</v>
      </c>
      <c r="M1652" s="26">
        <f>K1652*'Social Cost of Carbon'!$C$5</f>
        <v>10058.0574730914</v>
      </c>
      <c r="N1652" s="26">
        <f>L1652*'Social Cost of Carbon'!$C$5</f>
        <v>6619.3816105523128</v>
      </c>
      <c r="O1652" s="23">
        <f t="shared" si="177"/>
        <v>1.1068252798590104</v>
      </c>
      <c r="P1652" s="23">
        <f t="shared" si="178"/>
        <v>0.72842086289464314</v>
      </c>
      <c r="Q1652" s="27"/>
    </row>
    <row r="1653" spans="1:17" x14ac:dyDescent="0.25">
      <c r="A1653" s="24">
        <f t="shared" si="179"/>
        <v>2020</v>
      </c>
      <c r="B1653" s="32">
        <v>44016</v>
      </c>
      <c r="C1653" s="28">
        <f>'Bitcoin Data'!C1653</f>
        <v>9132.4882809999999</v>
      </c>
      <c r="D1653" s="26">
        <f>'Bitcoin Data'!K1653</f>
        <v>981.24727431312681</v>
      </c>
      <c r="E1653" s="25">
        <f>'Bitcoin Data'!J1653</f>
        <v>211655.99557923307</v>
      </c>
      <c r="F1653" s="25">
        <f t="shared" si="175"/>
        <v>207.68686875415366</v>
      </c>
      <c r="G1653" s="23">
        <f>'Emissions Factors'!$AB$39/1000</f>
        <v>0.49266147344102867</v>
      </c>
      <c r="H1653" s="23">
        <f>'Emissions Factors'!$AE$39/1000</f>
        <v>0.32422903788805163</v>
      </c>
      <c r="I1653" s="26">
        <f t="shared" si="180"/>
        <v>102319.31877477489</v>
      </c>
      <c r="J1653" s="26">
        <f t="shared" si="181"/>
        <v>67338.113638141294</v>
      </c>
      <c r="K1653" s="23">
        <f t="shared" si="176"/>
        <v>104.27475464469282</v>
      </c>
      <c r="L1653" s="23">
        <f t="shared" si="176"/>
        <v>68.62501980989245</v>
      </c>
      <c r="M1653" s="26">
        <f>K1653*'Social Cost of Carbon'!$C$5</f>
        <v>10427.475464469282</v>
      </c>
      <c r="N1653" s="26">
        <f>L1653*'Social Cost of Carbon'!$C$5</f>
        <v>6862.5019809892447</v>
      </c>
      <c r="O1653" s="23">
        <f t="shared" si="177"/>
        <v>1.141800037801689</v>
      </c>
      <c r="P1653" s="23">
        <f t="shared" si="178"/>
        <v>0.75143835610132381</v>
      </c>
      <c r="Q1653" s="27"/>
    </row>
    <row r="1654" spans="1:17" x14ac:dyDescent="0.25">
      <c r="A1654" s="24">
        <f t="shared" si="179"/>
        <v>2020</v>
      </c>
      <c r="B1654" s="32">
        <v>44017</v>
      </c>
      <c r="C1654" s="28">
        <f>'Bitcoin Data'!C1654</f>
        <v>9073.9423829999996</v>
      </c>
      <c r="D1654" s="26">
        <f>'Bitcoin Data'!K1654</f>
        <v>1018.7910346388952</v>
      </c>
      <c r="E1654" s="25">
        <f>'Bitcoin Data'!J1654</f>
        <v>207367.09632881425</v>
      </c>
      <c r="F1654" s="25">
        <f t="shared" si="175"/>
        <v>211.26373861889613</v>
      </c>
      <c r="G1654" s="23">
        <f>'Emissions Factors'!$AB$39/1000</f>
        <v>0.49266147344102867</v>
      </c>
      <c r="H1654" s="23">
        <f>'Emissions Factors'!$AE$39/1000</f>
        <v>0.32422903788805163</v>
      </c>
      <c r="I1654" s="26">
        <f t="shared" si="180"/>
        <v>104081.50475264572</v>
      </c>
      <c r="J1654" s="26">
        <f t="shared" si="181"/>
        <v>68497.838713037505</v>
      </c>
      <c r="K1654" s="23">
        <f t="shared" si="176"/>
        <v>102.16177922054136</v>
      </c>
      <c r="L1654" s="23">
        <f t="shared" si="176"/>
        <v>67.234434132330364</v>
      </c>
      <c r="M1654" s="26">
        <f>K1654*'Social Cost of Carbon'!$C$5</f>
        <v>10216.177922054136</v>
      </c>
      <c r="N1654" s="26">
        <f>L1654*'Social Cost of Carbon'!$C$5</f>
        <v>6723.4434132330362</v>
      </c>
      <c r="O1654" s="23">
        <f t="shared" si="177"/>
        <v>1.1258808454849913</v>
      </c>
      <c r="P1654" s="23">
        <f t="shared" si="178"/>
        <v>0.74096166026239985</v>
      </c>
      <c r="Q1654" s="27"/>
    </row>
    <row r="1655" spans="1:17" x14ac:dyDescent="0.25">
      <c r="A1655" s="24">
        <f t="shared" si="179"/>
        <v>2020</v>
      </c>
      <c r="B1655" s="32">
        <v>44018</v>
      </c>
      <c r="C1655" s="28">
        <f>'Bitcoin Data'!C1655</f>
        <v>9375.4746090000008</v>
      </c>
      <c r="D1655" s="26">
        <f>'Bitcoin Data'!K1655</f>
        <v>962.46390760346469</v>
      </c>
      <c r="E1655" s="25">
        <f>'Bitcoin Data'!J1655</f>
        <v>222005.42805651683</v>
      </c>
      <c r="F1655" s="25">
        <f t="shared" si="175"/>
        <v>213.67221179645506</v>
      </c>
      <c r="G1655" s="23">
        <f>'Emissions Factors'!$AB$39/1000</f>
        <v>0.49266147344102867</v>
      </c>
      <c r="H1655" s="23">
        <f>'Emissions Factors'!$AE$39/1000</f>
        <v>0.32422903788805163</v>
      </c>
      <c r="I1655" s="26">
        <f t="shared" si="180"/>
        <v>105268.0666970451</v>
      </c>
      <c r="J1655" s="26">
        <f t="shared" si="181"/>
        <v>69278.73565417662</v>
      </c>
      <c r="K1655" s="23">
        <f t="shared" si="176"/>
        <v>109.37352129822987</v>
      </c>
      <c r="L1655" s="23">
        <f t="shared" si="176"/>
        <v>71.980606344689519</v>
      </c>
      <c r="M1655" s="26">
        <f>K1655*'Social Cost of Carbon'!$C$5</f>
        <v>10937.352129822988</v>
      </c>
      <c r="N1655" s="26">
        <f>L1655*'Social Cost of Carbon'!$C$5</f>
        <v>7198.0606344689522</v>
      </c>
      <c r="O1655" s="23">
        <f t="shared" si="177"/>
        <v>1.1665918351827929</v>
      </c>
      <c r="P1655" s="23">
        <f t="shared" si="178"/>
        <v>0.76775426681430758</v>
      </c>
      <c r="Q1655" s="27"/>
    </row>
    <row r="1656" spans="1:17" x14ac:dyDescent="0.25">
      <c r="A1656" s="24">
        <f t="shared" si="179"/>
        <v>2020</v>
      </c>
      <c r="B1656" s="32">
        <v>44019</v>
      </c>
      <c r="C1656" s="28">
        <f>'Bitcoin Data'!C1656</f>
        <v>9252.2773440000001</v>
      </c>
      <c r="D1656" s="26">
        <f>'Bitcoin Data'!K1656</f>
        <v>1006.2611806797852</v>
      </c>
      <c r="E1656" s="25">
        <f>'Bitcoin Data'!J1656</f>
        <v>213962.55008019783</v>
      </c>
      <c r="F1656" s="25">
        <f t="shared" si="175"/>
        <v>215.30220826495756</v>
      </c>
      <c r="G1656" s="23">
        <f>'Emissions Factors'!$AB$39/1000</f>
        <v>0.49266147344102867</v>
      </c>
      <c r="H1656" s="23">
        <f>'Emissions Factors'!$AE$39/1000</f>
        <v>0.32422903788805163</v>
      </c>
      <c r="I1656" s="26">
        <f t="shared" si="180"/>
        <v>106071.10315892122</v>
      </c>
      <c r="J1656" s="26">
        <f t="shared" si="181"/>
        <v>69807.22784092011</v>
      </c>
      <c r="K1656" s="23">
        <f t="shared" si="176"/>
        <v>105.41110518371015</v>
      </c>
      <c r="L1656" s="23">
        <f t="shared" si="176"/>
        <v>69.372871756576615</v>
      </c>
      <c r="M1656" s="26">
        <f>K1656*'Social Cost of Carbon'!$C$5</f>
        <v>10541.110518371015</v>
      </c>
      <c r="N1656" s="26">
        <f>L1656*'Social Cost of Carbon'!$C$5</f>
        <v>6937.2871756576615</v>
      </c>
      <c r="O1656" s="23">
        <f t="shared" si="177"/>
        <v>1.1392990208196481</v>
      </c>
      <c r="P1656" s="23">
        <f t="shared" si="178"/>
        <v>0.7497923935620473</v>
      </c>
      <c r="Q1656" s="27"/>
    </row>
    <row r="1657" spans="1:17" x14ac:dyDescent="0.25">
      <c r="A1657" s="24">
        <f t="shared" si="179"/>
        <v>2020</v>
      </c>
      <c r="B1657" s="32">
        <v>44020</v>
      </c>
      <c r="C1657" s="28">
        <f>'Bitcoin Data'!C1657</f>
        <v>9428.3330079999996</v>
      </c>
      <c r="D1657" s="26">
        <f>'Bitcoin Data'!K1657</f>
        <v>943.79194630872496</v>
      </c>
      <c r="E1657" s="25">
        <f>'Bitcoin Data'!J1657</f>
        <v>230877.0617645765</v>
      </c>
      <c r="F1657" s="25">
        <f t="shared" si="175"/>
        <v>217.89991148082936</v>
      </c>
      <c r="G1657" s="23">
        <f>'Emissions Factors'!$AB$39/1000</f>
        <v>0.49266147344102867</v>
      </c>
      <c r="H1657" s="23">
        <f>'Emissions Factors'!$AE$39/1000</f>
        <v>0.32422903788805163</v>
      </c>
      <c r="I1657" s="26">
        <f t="shared" si="180"/>
        <v>107350.89145281512</v>
      </c>
      <c r="J1657" s="26">
        <f t="shared" si="181"/>
        <v>70649.478655320912</v>
      </c>
      <c r="K1657" s="23">
        <f t="shared" si="176"/>
        <v>113.74423343267163</v>
      </c>
      <c r="L1657" s="23">
        <f t="shared" si="176"/>
        <v>74.8570476063489</v>
      </c>
      <c r="M1657" s="26">
        <f>K1657*'Social Cost of Carbon'!$C$5</f>
        <v>11374.423343267163</v>
      </c>
      <c r="N1657" s="26">
        <f>L1657*'Social Cost of Carbon'!$C$5</f>
        <v>7485.7047606348897</v>
      </c>
      <c r="O1657" s="23">
        <f t="shared" si="177"/>
        <v>1.2064087398711834</v>
      </c>
      <c r="P1657" s="23">
        <f t="shared" si="178"/>
        <v>0.79395846055535191</v>
      </c>
      <c r="Q1657" s="27"/>
    </row>
    <row r="1658" spans="1:17" x14ac:dyDescent="0.25">
      <c r="A1658" s="24">
        <f t="shared" si="179"/>
        <v>2020</v>
      </c>
      <c r="B1658" s="32">
        <v>44021</v>
      </c>
      <c r="C1658" s="28">
        <f>'Bitcoin Data'!C1658</f>
        <v>9277.9677730000003</v>
      </c>
      <c r="D1658" s="26">
        <f>'Bitcoin Data'!K1658</f>
        <v>1025.0569476082005</v>
      </c>
      <c r="E1658" s="25">
        <f>'Bitcoin Data'!J1658</f>
        <v>210380.07855725352</v>
      </c>
      <c r="F1658" s="25">
        <f t="shared" si="175"/>
        <v>215.65156116347174</v>
      </c>
      <c r="G1658" s="23">
        <f>'Emissions Factors'!$AB$39/1000</f>
        <v>0.49266147344102867</v>
      </c>
      <c r="H1658" s="23">
        <f>'Emissions Factors'!$AE$39/1000</f>
        <v>0.32422903788805163</v>
      </c>
      <c r="I1658" s="26">
        <f t="shared" si="180"/>
        <v>106243.21587265411</v>
      </c>
      <c r="J1658" s="26">
        <f t="shared" si="181"/>
        <v>69920.498195088774</v>
      </c>
      <c r="K1658" s="23">
        <f t="shared" si="176"/>
        <v>103.64615948465588</v>
      </c>
      <c r="L1658" s="23">
        <f t="shared" si="176"/>
        <v>68.211330461431032</v>
      </c>
      <c r="M1658" s="26">
        <f>K1658*'Social Cost of Carbon'!$C$5</f>
        <v>10364.615948465589</v>
      </c>
      <c r="N1658" s="26">
        <f>L1658*'Social Cost of Carbon'!$C$5</f>
        <v>6821.1330461431035</v>
      </c>
      <c r="O1658" s="23">
        <f t="shared" si="177"/>
        <v>1.1171213569665401</v>
      </c>
      <c r="P1658" s="23">
        <f t="shared" si="178"/>
        <v>0.73519688934395944</v>
      </c>
      <c r="Q1658" s="27"/>
    </row>
    <row r="1659" spans="1:17" x14ac:dyDescent="0.25">
      <c r="A1659" s="24">
        <f t="shared" si="179"/>
        <v>2020</v>
      </c>
      <c r="B1659" s="32">
        <v>44022</v>
      </c>
      <c r="C1659" s="28">
        <f>'Bitcoin Data'!C1659</f>
        <v>9278.8076170000004</v>
      </c>
      <c r="D1659" s="26">
        <f>'Bitcoin Data'!K1659</f>
        <v>1006.2611806797852</v>
      </c>
      <c r="E1659" s="25">
        <f>'Bitcoin Data'!J1659</f>
        <v>214194.63421616011</v>
      </c>
      <c r="F1659" s="25">
        <f t="shared" si="175"/>
        <v>215.535745521628</v>
      </c>
      <c r="G1659" s="23">
        <f>'Emissions Factors'!$AB$39/1000</f>
        <v>0.49266147344102867</v>
      </c>
      <c r="H1659" s="23">
        <f>'Emissions Factors'!$AE$39/1000</f>
        <v>0.32422903788805163</v>
      </c>
      <c r="I1659" s="26">
        <f t="shared" si="180"/>
        <v>106186.15796789585</v>
      </c>
      <c r="J1659" s="26">
        <f t="shared" si="181"/>
        <v>69882.947400961391</v>
      </c>
      <c r="K1659" s="23">
        <f t="shared" si="176"/>
        <v>105.52544409609561</v>
      </c>
      <c r="L1659" s="23">
        <f t="shared" si="176"/>
        <v>69.448120172688732</v>
      </c>
      <c r="M1659" s="26">
        <f>K1659*'Social Cost of Carbon'!$C$5</f>
        <v>10552.544409609562</v>
      </c>
      <c r="N1659" s="26">
        <f>L1659*'Social Cost of Carbon'!$C$5</f>
        <v>6944.8120172688732</v>
      </c>
      <c r="O1659" s="23">
        <f t="shared" si="177"/>
        <v>1.1372737581363264</v>
      </c>
      <c r="P1659" s="23">
        <f t="shared" si="178"/>
        <v>0.74845953315650826</v>
      </c>
      <c r="Q1659" s="27"/>
    </row>
    <row r="1660" spans="1:17" x14ac:dyDescent="0.25">
      <c r="A1660" s="24">
        <f t="shared" si="179"/>
        <v>2020</v>
      </c>
      <c r="B1660" s="32">
        <v>44023</v>
      </c>
      <c r="C1660" s="28">
        <f>'Bitcoin Data'!C1660</f>
        <v>9240.3466800000006</v>
      </c>
      <c r="D1660" s="26">
        <f>'Bitcoin Data'!K1660</f>
        <v>974.97562560935978</v>
      </c>
      <c r="E1660" s="25">
        <f>'Bitcoin Data'!J1660</f>
        <v>220552.07177603536</v>
      </c>
      <c r="F1660" s="25">
        <f t="shared" si="175"/>
        <v>215.03289415928052</v>
      </c>
      <c r="G1660" s="23">
        <f>'Emissions Factors'!$AB$39/1000</f>
        <v>0.49266147344102867</v>
      </c>
      <c r="H1660" s="23">
        <f>'Emissions Factors'!$AE$39/1000</f>
        <v>0.32422903788805163</v>
      </c>
      <c r="I1660" s="26">
        <f t="shared" si="180"/>
        <v>105938.42247479991</v>
      </c>
      <c r="J1660" s="26">
        <f t="shared" si="181"/>
        <v>69719.908387546748</v>
      </c>
      <c r="K1660" s="23">
        <f t="shared" si="176"/>
        <v>108.65750865165309</v>
      </c>
      <c r="L1660" s="23">
        <f t="shared" si="176"/>
        <v>71.50938603616045</v>
      </c>
      <c r="M1660" s="26">
        <f>K1660*'Social Cost of Carbon'!$C$5</f>
        <v>10865.75086516531</v>
      </c>
      <c r="N1660" s="26">
        <f>L1660*'Social Cost of Carbon'!$C$5</f>
        <v>7150.9386036160449</v>
      </c>
      <c r="O1660" s="23">
        <f t="shared" si="177"/>
        <v>1.1759029440619764</v>
      </c>
      <c r="P1660" s="23">
        <f t="shared" si="178"/>
        <v>0.77388206863425224</v>
      </c>
      <c r="Q1660" s="27"/>
    </row>
    <row r="1661" spans="1:17" x14ac:dyDescent="0.25">
      <c r="A1661" s="24">
        <f t="shared" si="179"/>
        <v>2020</v>
      </c>
      <c r="B1661" s="32">
        <v>44024</v>
      </c>
      <c r="C1661" s="28">
        <f>'Bitcoin Data'!C1661</f>
        <v>9276.5</v>
      </c>
      <c r="D1661" s="26">
        <f>'Bitcoin Data'!K1661</f>
        <v>949.96833438885369</v>
      </c>
      <c r="E1661" s="25">
        <f>'Bitcoin Data'!J1661</f>
        <v>226032.76128820682</v>
      </c>
      <c r="F1661" s="25">
        <f t="shared" si="175"/>
        <v>214.72396575827119</v>
      </c>
      <c r="G1661" s="23">
        <f>'Emissions Factors'!$AB$39/1000</f>
        <v>0.49266147344102867</v>
      </c>
      <c r="H1661" s="23">
        <f>'Emissions Factors'!$AE$39/1000</f>
        <v>0.32422903788805163</v>
      </c>
      <c r="I1661" s="26">
        <f t="shared" si="180"/>
        <v>105786.22535357087</v>
      </c>
      <c r="J1661" s="26">
        <f t="shared" si="181"/>
        <v>69619.74482931121</v>
      </c>
      <c r="K1661" s="23">
        <f t="shared" si="176"/>
        <v>111.35763322219228</v>
      </c>
      <c r="L1661" s="23">
        <f t="shared" si="176"/>
        <v>73.286384723654933</v>
      </c>
      <c r="M1661" s="26">
        <f>K1661*'Social Cost of Carbon'!$C$5</f>
        <v>11135.763322219227</v>
      </c>
      <c r="N1661" s="26">
        <f>L1661*'Social Cost of Carbon'!$C$5</f>
        <v>7328.6384723654937</v>
      </c>
      <c r="O1661" s="23">
        <f t="shared" si="177"/>
        <v>1.2004272432727028</v>
      </c>
      <c r="P1661" s="23">
        <f t="shared" si="178"/>
        <v>0.79002193417404121</v>
      </c>
      <c r="Q1661" s="27"/>
    </row>
    <row r="1662" spans="1:17" x14ac:dyDescent="0.25">
      <c r="A1662" s="24">
        <f t="shared" si="179"/>
        <v>2020</v>
      </c>
      <c r="B1662" s="32">
        <v>44025</v>
      </c>
      <c r="C1662" s="28">
        <f>'Bitcoin Data'!C1662</f>
        <v>9243.6142579999996</v>
      </c>
      <c r="D1662" s="26">
        <f>'Bitcoin Data'!K1662</f>
        <v>918.74234381380154</v>
      </c>
      <c r="E1662" s="25">
        <f>'Bitcoin Data'!J1662</f>
        <v>231274.73914941572</v>
      </c>
      <c r="F1662" s="25">
        <f t="shared" si="175"/>
        <v>212.48189591105978</v>
      </c>
      <c r="G1662" s="23">
        <f>'Emissions Factors'!$AB$39/1000</f>
        <v>0.49266147344102867</v>
      </c>
      <c r="H1662" s="23">
        <f>'Emissions Factors'!$AE$39/1000</f>
        <v>0.32422903788805163</v>
      </c>
      <c r="I1662" s="26">
        <f t="shared" si="180"/>
        <v>104681.643919086</v>
      </c>
      <c r="J1662" s="26">
        <f t="shared" si="181"/>
        <v>68892.800679872045</v>
      </c>
      <c r="K1662" s="23">
        <f t="shared" si="176"/>
        <v>113.94015375904071</v>
      </c>
      <c r="L1662" s="23">
        <f t="shared" si="176"/>
        <v>74.98598616222516</v>
      </c>
      <c r="M1662" s="26">
        <f>K1662*'Social Cost of Carbon'!$C$5</f>
        <v>11394.015375904071</v>
      </c>
      <c r="N1662" s="26">
        <f>L1662*'Social Cost of Carbon'!$C$5</f>
        <v>7498.5986162225163</v>
      </c>
      <c r="O1662" s="23">
        <f t="shared" si="177"/>
        <v>1.2326363971801377</v>
      </c>
      <c r="P1662" s="23">
        <f t="shared" si="178"/>
        <v>0.81121933552482051</v>
      </c>
      <c r="Q1662" s="27"/>
    </row>
    <row r="1663" spans="1:17" x14ac:dyDescent="0.25">
      <c r="A1663" s="24">
        <f t="shared" si="179"/>
        <v>2020</v>
      </c>
      <c r="B1663" s="32">
        <v>44026</v>
      </c>
      <c r="C1663" s="28">
        <f>'Bitcoin Data'!C1663</f>
        <v>9243.2138670000004</v>
      </c>
      <c r="D1663" s="26">
        <f>'Bitcoin Data'!K1663</f>
        <v>900</v>
      </c>
      <c r="E1663" s="25">
        <f>'Bitcoin Data'!J1663</f>
        <v>236033.28546813424</v>
      </c>
      <c r="F1663" s="25">
        <f t="shared" si="175"/>
        <v>212.42995692132084</v>
      </c>
      <c r="G1663" s="23">
        <f>'Emissions Factors'!$AB$39/1000</f>
        <v>0.49266147344102867</v>
      </c>
      <c r="H1663" s="23">
        <f>'Emissions Factors'!$AE$39/1000</f>
        <v>0.32422903788805163</v>
      </c>
      <c r="I1663" s="26">
        <f t="shared" si="180"/>
        <v>104656.05557987218</v>
      </c>
      <c r="J1663" s="26">
        <f t="shared" si="181"/>
        <v>68875.960551200114</v>
      </c>
      <c r="K1663" s="23">
        <f t="shared" si="176"/>
        <v>116.28450619985796</v>
      </c>
      <c r="L1663" s="23">
        <f t="shared" si="176"/>
        <v>76.528845056888997</v>
      </c>
      <c r="M1663" s="26">
        <f>K1663*'Social Cost of Carbon'!$C$5</f>
        <v>11628.450619985795</v>
      </c>
      <c r="N1663" s="26">
        <f>L1663*'Social Cost of Carbon'!$C$5</f>
        <v>7652.8845056888995</v>
      </c>
      <c r="O1663" s="23">
        <f t="shared" si="177"/>
        <v>1.2580527495421843</v>
      </c>
      <c r="P1663" s="23">
        <f t="shared" si="178"/>
        <v>0.82794627667451537</v>
      </c>
      <c r="Q1663" s="27"/>
    </row>
    <row r="1664" spans="1:17" x14ac:dyDescent="0.25">
      <c r="A1664" s="24">
        <f t="shared" si="179"/>
        <v>2020</v>
      </c>
      <c r="B1664" s="32">
        <v>44027</v>
      </c>
      <c r="C1664" s="28">
        <f>'Bitcoin Data'!C1664</f>
        <v>9192.8369139999995</v>
      </c>
      <c r="D1664" s="26">
        <f>'Bitcoin Data'!K1664</f>
        <v>862.48203162434118</v>
      </c>
      <c r="E1664" s="25">
        <f>'Bitcoin Data'!J1664</f>
        <v>245552.14903765003</v>
      </c>
      <c r="F1664" s="25">
        <f t="shared" si="175"/>
        <v>211.78431637171539</v>
      </c>
      <c r="G1664" s="23">
        <f>'Emissions Factors'!$AB$39/1000</f>
        <v>0.49266147344102867</v>
      </c>
      <c r="H1664" s="23">
        <f>'Emissions Factors'!$AE$39/1000</f>
        <v>0.32422903788805163</v>
      </c>
      <c r="I1664" s="26">
        <f t="shared" si="180"/>
        <v>104337.97335539028</v>
      </c>
      <c r="J1664" s="26">
        <f t="shared" si="181"/>
        <v>68666.625136980016</v>
      </c>
      <c r="K1664" s="23">
        <f t="shared" si="176"/>
        <v>120.97408355149973</v>
      </c>
      <c r="L1664" s="23">
        <f t="shared" si="176"/>
        <v>79.61513703382073</v>
      </c>
      <c r="M1664" s="26">
        <f>K1664*'Social Cost of Carbon'!$C$5</f>
        <v>12097.408355149973</v>
      </c>
      <c r="N1664" s="26">
        <f>L1664*'Social Cost of Carbon'!$C$5</f>
        <v>7961.5137033820729</v>
      </c>
      <c r="O1664" s="23">
        <f t="shared" si="177"/>
        <v>1.3159602925976561</v>
      </c>
      <c r="P1664" s="23">
        <f t="shared" si="178"/>
        <v>0.86605623246261298</v>
      </c>
      <c r="Q1664" s="27"/>
    </row>
    <row r="1665" spans="1:17" x14ac:dyDescent="0.25">
      <c r="A1665" s="24">
        <f t="shared" si="179"/>
        <v>2020</v>
      </c>
      <c r="B1665" s="32">
        <v>44028</v>
      </c>
      <c r="C1665" s="28">
        <f>'Bitcoin Data'!C1665</f>
        <v>9132.2275389999995</v>
      </c>
      <c r="D1665" s="26">
        <f>'Bitcoin Data'!K1665</f>
        <v>850.0188893086513</v>
      </c>
      <c r="E1665" s="25">
        <f>'Bitcoin Data'!J1665</f>
        <v>249167.20870403349</v>
      </c>
      <c r="F1665" s="25">
        <f t="shared" si="175"/>
        <v>211.79683399473944</v>
      </c>
      <c r="G1665" s="23">
        <f>'Emissions Factors'!$AB$39/1000</f>
        <v>0.49266147344102867</v>
      </c>
      <c r="H1665" s="23">
        <f>'Emissions Factors'!$AE$39/1000</f>
        <v>0.32422903788805163</v>
      </c>
      <c r="I1665" s="26">
        <f t="shared" si="180"/>
        <v>104344.14030599329</v>
      </c>
      <c r="J1665" s="26">
        <f t="shared" si="181"/>
        <v>68670.68371384975</v>
      </c>
      <c r="K1665" s="23">
        <f t="shared" si="176"/>
        <v>122.75508417331744</v>
      </c>
      <c r="L1665" s="23">
        <f t="shared" si="176"/>
        <v>80.787244351360144</v>
      </c>
      <c r="M1665" s="26">
        <f>K1665*'Social Cost of Carbon'!$C$5</f>
        <v>12275.508417331745</v>
      </c>
      <c r="N1665" s="26">
        <f>L1665*'Social Cost of Carbon'!$C$5</f>
        <v>8078.7244351360141</v>
      </c>
      <c r="O1665" s="23">
        <f t="shared" si="177"/>
        <v>1.3441965133816565</v>
      </c>
      <c r="P1665" s="23">
        <f t="shared" si="178"/>
        <v>0.88463897779978595</v>
      </c>
      <c r="Q1665" s="27"/>
    </row>
    <row r="1666" spans="1:17" x14ac:dyDescent="0.25">
      <c r="A1666" s="24">
        <f t="shared" si="179"/>
        <v>2020</v>
      </c>
      <c r="B1666" s="32">
        <v>44029</v>
      </c>
      <c r="C1666" s="28">
        <f>'Bitcoin Data'!C1666</f>
        <v>9151.3925780000009</v>
      </c>
      <c r="D1666" s="26">
        <f>'Bitcoin Data'!K1666</f>
        <v>737.5235597803819</v>
      </c>
      <c r="E1666" s="25">
        <f>'Bitcoin Data'!J1666</f>
        <v>283214.28548737912</v>
      </c>
      <c r="F1666" s="25">
        <f t="shared" si="175"/>
        <v>208.8772080133092</v>
      </c>
      <c r="G1666" s="23">
        <f>'Emissions Factors'!$AB$39/1000</f>
        <v>0.49266147344102867</v>
      </c>
      <c r="H1666" s="23">
        <f>'Emissions Factors'!$AE$39/1000</f>
        <v>0.32422903788805163</v>
      </c>
      <c r="I1666" s="26">
        <f t="shared" si="180"/>
        <v>102905.75306808515</v>
      </c>
      <c r="J1666" s="26">
        <f t="shared" si="181"/>
        <v>67724.056190897667</v>
      </c>
      <c r="K1666" s="23">
        <f t="shared" si="176"/>
        <v>139.52876718776034</v>
      </c>
      <c r="L1666" s="23">
        <f t="shared" si="176"/>
        <v>91.826295299724919</v>
      </c>
      <c r="M1666" s="26">
        <f>K1666*'Social Cost of Carbon'!$C$5</f>
        <v>13952.876718776033</v>
      </c>
      <c r="N1666" s="26">
        <f>L1666*'Social Cost of Carbon'!$C$5</f>
        <v>9182.6295299724916</v>
      </c>
      <c r="O1666" s="23">
        <f t="shared" si="177"/>
        <v>1.524672512937411</v>
      </c>
      <c r="P1666" s="23">
        <f t="shared" si="178"/>
        <v>1.0034133550392739</v>
      </c>
      <c r="Q1666" s="27"/>
    </row>
    <row r="1667" spans="1:17" x14ac:dyDescent="0.25">
      <c r="A1667" s="24">
        <f t="shared" si="179"/>
        <v>2020</v>
      </c>
      <c r="B1667" s="32">
        <v>44030</v>
      </c>
      <c r="C1667" s="28">
        <f>'Bitcoin Data'!C1667</f>
        <v>9159.0400389999995</v>
      </c>
      <c r="D1667" s="26">
        <f>'Bitcoin Data'!K1667</f>
        <v>812.49435767807176</v>
      </c>
      <c r="E1667" s="25">
        <f>'Bitcoin Data'!J1667</f>
        <v>249509.31271880414</v>
      </c>
      <c r="F1667" s="25">
        <f t="shared" si="175"/>
        <v>202.72490877216191</v>
      </c>
      <c r="G1667" s="23">
        <f>'Emissions Factors'!$AB$39/1000</f>
        <v>0.49266147344102867</v>
      </c>
      <c r="H1667" s="23">
        <f>'Emissions Factors'!$AE$39/1000</f>
        <v>0.32422903788805163</v>
      </c>
      <c r="I1667" s="26">
        <f t="shared" si="180"/>
        <v>99874.7522588914</v>
      </c>
      <c r="J1667" s="26">
        <f t="shared" si="181"/>
        <v>65729.302127141098</v>
      </c>
      <c r="K1667" s="23">
        <f t="shared" si="176"/>
        <v>122.92362564130444</v>
      </c>
      <c r="L1667" s="23">
        <f t="shared" si="176"/>
        <v>80.898164406926867</v>
      </c>
      <c r="M1667" s="26">
        <f>K1667*'Social Cost of Carbon'!$C$5</f>
        <v>12292.362564130444</v>
      </c>
      <c r="N1667" s="26">
        <f>L1667*'Social Cost of Carbon'!$C$5</f>
        <v>8089.8164406926862</v>
      </c>
      <c r="O1667" s="23">
        <f t="shared" si="177"/>
        <v>1.3421016298420447</v>
      </c>
      <c r="P1667" s="23">
        <f t="shared" si="178"/>
        <v>0.88326029870439859</v>
      </c>
      <c r="Q1667" s="27"/>
    </row>
    <row r="1668" spans="1:17" x14ac:dyDescent="0.25">
      <c r="A1668" s="24">
        <f t="shared" si="179"/>
        <v>2020</v>
      </c>
      <c r="B1668" s="32">
        <v>44031</v>
      </c>
      <c r="C1668" s="28">
        <f>'Bitcoin Data'!C1668</f>
        <v>9185.8173829999996</v>
      </c>
      <c r="D1668" s="26">
        <f>'Bitcoin Data'!K1668</f>
        <v>818.77729257641909</v>
      </c>
      <c r="E1668" s="25">
        <f>'Bitcoin Data'!J1668</f>
        <v>244369.49938442171</v>
      </c>
      <c r="F1668" s="25">
        <f t="shared" si="175"/>
        <v>200.08419709423171</v>
      </c>
      <c r="G1668" s="23">
        <f>'Emissions Factors'!$AB$39/1000</f>
        <v>0.49266147344102867</v>
      </c>
      <c r="H1668" s="23">
        <f>'Emissions Factors'!$AE$39/1000</f>
        <v>0.32422903788805163</v>
      </c>
      <c r="I1668" s="26">
        <f t="shared" si="180"/>
        <v>98573.775352709388</v>
      </c>
      <c r="J1668" s="26">
        <f t="shared" si="181"/>
        <v>64873.106720466043</v>
      </c>
      <c r="K1668" s="23">
        <f t="shared" si="176"/>
        <v>120.39143763077575</v>
      </c>
      <c r="L1668" s="23">
        <f t="shared" si="176"/>
        <v>79.231687674595875</v>
      </c>
      <c r="M1668" s="26">
        <f>K1668*'Social Cost of Carbon'!$C$5</f>
        <v>12039.143763077576</v>
      </c>
      <c r="N1668" s="26">
        <f>L1668*'Social Cost of Carbon'!$C$5</f>
        <v>7923.1687674595878</v>
      </c>
      <c r="O1668" s="23">
        <f t="shared" si="177"/>
        <v>1.3106230247248511</v>
      </c>
      <c r="P1668" s="23">
        <f t="shared" si="178"/>
        <v>0.86254368414974492</v>
      </c>
      <c r="Q1668" s="27"/>
    </row>
    <row r="1669" spans="1:17" x14ac:dyDescent="0.25">
      <c r="A1669" s="24">
        <f t="shared" si="179"/>
        <v>2020</v>
      </c>
      <c r="B1669" s="32">
        <v>44032</v>
      </c>
      <c r="C1669" s="28">
        <f>'Bitcoin Data'!C1669</f>
        <v>9164.2314449999994</v>
      </c>
      <c r="D1669" s="26">
        <f>'Bitcoin Data'!K1669</f>
        <v>881.22980515029872</v>
      </c>
      <c r="E1669" s="25">
        <f>'Bitcoin Data'!J1669</f>
        <v>225172.13709142772</v>
      </c>
      <c r="F1669" s="25">
        <f t="shared" si="175"/>
        <v>198.42839849435521</v>
      </c>
      <c r="G1669" s="23">
        <f>'Emissions Factors'!$AB$39/1000</f>
        <v>0.49266147344102867</v>
      </c>
      <c r="H1669" s="23">
        <f>'Emissions Factors'!$AE$39/1000</f>
        <v>0.32422903788805163</v>
      </c>
      <c r="I1669" s="26">
        <f t="shared" si="180"/>
        <v>97758.027174772636</v>
      </c>
      <c r="J1669" s="26">
        <f t="shared" si="181"/>
        <v>64336.248733491702</v>
      </c>
      <c r="K1669" s="23">
        <f t="shared" si="176"/>
        <v>110.93363683732808</v>
      </c>
      <c r="L1669" s="23">
        <f t="shared" si="176"/>
        <v>73.007345368350073</v>
      </c>
      <c r="M1669" s="26">
        <f>K1669*'Social Cost of Carbon'!$C$5</f>
        <v>11093.363683732809</v>
      </c>
      <c r="N1669" s="26">
        <f>L1669*'Social Cost of Carbon'!$C$5</f>
        <v>7300.734536835007</v>
      </c>
      <c r="O1669" s="23">
        <f t="shared" si="177"/>
        <v>1.2105067130081424</v>
      </c>
      <c r="P1669" s="23">
        <f t="shared" si="178"/>
        <v>0.7966554075648411</v>
      </c>
      <c r="Q1669" s="27"/>
    </row>
    <row r="1670" spans="1:17" x14ac:dyDescent="0.25">
      <c r="A1670" s="24">
        <f t="shared" si="179"/>
        <v>2020</v>
      </c>
      <c r="B1670" s="32">
        <v>44033</v>
      </c>
      <c r="C1670" s="28">
        <f>'Bitcoin Data'!C1670</f>
        <v>9374.8876949999994</v>
      </c>
      <c r="D1670" s="26">
        <f>'Bitcoin Data'!K1670</f>
        <v>781.25</v>
      </c>
      <c r="E1670" s="25">
        <f>'Bitcoin Data'!J1670</f>
        <v>254006.97872751931</v>
      </c>
      <c r="F1670" s="25">
        <f t="shared" si="175"/>
        <v>198.44295213087446</v>
      </c>
      <c r="G1670" s="23">
        <f>'Emissions Factors'!$AB$39/1000</f>
        <v>0.49266147344102867</v>
      </c>
      <c r="H1670" s="23">
        <f>'Emissions Factors'!$AE$39/1000</f>
        <v>0.32422903788805163</v>
      </c>
      <c r="I1670" s="26">
        <f t="shared" si="180"/>
        <v>97765.197190784136</v>
      </c>
      <c r="J1670" s="26">
        <f t="shared" si="181"/>
        <v>64340.967445058115</v>
      </c>
      <c r="K1670" s="23">
        <f t="shared" si="176"/>
        <v>125.13945240420369</v>
      </c>
      <c r="L1670" s="23">
        <f t="shared" si="176"/>
        <v>82.356438329674376</v>
      </c>
      <c r="M1670" s="26">
        <f>K1670*'Social Cost of Carbon'!$C$5</f>
        <v>12513.945240420369</v>
      </c>
      <c r="N1670" s="26">
        <f>L1670*'Social Cost of Carbon'!$C$5</f>
        <v>8235.6438329674384</v>
      </c>
      <c r="O1670" s="23">
        <f t="shared" si="177"/>
        <v>1.3348368159220247</v>
      </c>
      <c r="P1670" s="23">
        <f t="shared" si="178"/>
        <v>0.87847919899454741</v>
      </c>
      <c r="Q1670" s="27"/>
    </row>
    <row r="1671" spans="1:17" x14ac:dyDescent="0.25">
      <c r="A1671" s="24">
        <f t="shared" si="179"/>
        <v>2020</v>
      </c>
      <c r="B1671" s="32">
        <v>44034</v>
      </c>
      <c r="C1671" s="28">
        <f>'Bitcoin Data'!C1671</f>
        <v>9525.3632809999999</v>
      </c>
      <c r="D1671" s="26">
        <f>'Bitcoin Data'!K1671</f>
        <v>900</v>
      </c>
      <c r="E1671" s="25">
        <f>'Bitcoin Data'!J1671</f>
        <v>215909.89306113066</v>
      </c>
      <c r="F1671" s="25">
        <f t="shared" ref="F1671:F1734" si="182">E1671*D1671/1000000</f>
        <v>194.31890375501757</v>
      </c>
      <c r="G1671" s="23">
        <f>'Emissions Factors'!$AB$39/1000</f>
        <v>0.49266147344102867</v>
      </c>
      <c r="H1671" s="23">
        <f>'Emissions Factors'!$AE$39/1000</f>
        <v>0.32422903788805163</v>
      </c>
      <c r="I1671" s="26">
        <f t="shared" si="180"/>
        <v>95733.437441392394</v>
      </c>
      <c r="J1671" s="26">
        <f t="shared" si="181"/>
        <v>63003.83120795025</v>
      </c>
      <c r="K1671" s="23">
        <f t="shared" ref="K1671:L1734" si="183">$E1671*G1671/1000</f>
        <v>106.37048604599157</v>
      </c>
      <c r="L1671" s="23">
        <f t="shared" si="183"/>
        <v>70.004256897722499</v>
      </c>
      <c r="M1671" s="26">
        <f>K1671*'Social Cost of Carbon'!$C$5</f>
        <v>10637.048604599157</v>
      </c>
      <c r="N1671" s="26">
        <f>L1671*'Social Cost of Carbon'!$C$5</f>
        <v>7000.4256897722498</v>
      </c>
      <c r="O1671" s="23">
        <f t="shared" ref="O1671:O1734" si="184">M1671/$C1671</f>
        <v>1.1167079187222819</v>
      </c>
      <c r="P1671" s="23">
        <f t="shared" ref="P1671:P1734" si="185">N1671/$C1671</f>
        <v>0.73492479848362535</v>
      </c>
      <c r="Q1671" s="27"/>
    </row>
    <row r="1672" spans="1:17" x14ac:dyDescent="0.25">
      <c r="A1672" s="24">
        <f t="shared" ref="A1672:A1735" si="186">YEAR(B1672)</f>
        <v>2020</v>
      </c>
      <c r="B1672" s="32">
        <v>44035</v>
      </c>
      <c r="C1672" s="28">
        <f>'Bitcoin Data'!C1672</f>
        <v>9581.0722659999992</v>
      </c>
      <c r="D1672" s="26">
        <f>'Bitcoin Data'!K1672</f>
        <v>850.66162570888469</v>
      </c>
      <c r="E1672" s="25">
        <f>'Bitcoin Data'!J1672</f>
        <v>229800.58551829244</v>
      </c>
      <c r="F1672" s="25">
        <f t="shared" si="182"/>
        <v>195.48253966584423</v>
      </c>
      <c r="G1672" s="23">
        <f>'Emissions Factors'!$AB$39/1000</f>
        <v>0.49266147344102867</v>
      </c>
      <c r="H1672" s="23">
        <f>'Emissions Factors'!$AE$39/1000</f>
        <v>0.32422903788805163</v>
      </c>
      <c r="I1672" s="26">
        <f t="shared" ref="I1672:I1735" si="187">F1672*G1672*1000</f>
        <v>96306.716023769157</v>
      </c>
      <c r="J1672" s="26">
        <f t="shared" ref="J1672:J1735" si="188">$F1672*H1672*1000</f>
        <v>63381.115759769564</v>
      </c>
      <c r="K1672" s="23">
        <f t="shared" si="183"/>
        <v>113.21389505905307</v>
      </c>
      <c r="L1672" s="23">
        <f t="shared" si="183"/>
        <v>74.508022748706892</v>
      </c>
      <c r="M1672" s="26">
        <f>K1672*'Social Cost of Carbon'!$C$5</f>
        <v>11321.389505905307</v>
      </c>
      <c r="N1672" s="26">
        <f>L1672*'Social Cost of Carbon'!$C$5</f>
        <v>7450.802274870689</v>
      </c>
      <c r="O1672" s="23">
        <f t="shared" si="184"/>
        <v>1.181641176643778</v>
      </c>
      <c r="P1672" s="23">
        <f t="shared" si="185"/>
        <v>0.77765849875812731</v>
      </c>
      <c r="Q1672" s="27"/>
    </row>
    <row r="1673" spans="1:17" x14ac:dyDescent="0.25">
      <c r="A1673" s="24">
        <f t="shared" si="186"/>
        <v>2020</v>
      </c>
      <c r="B1673" s="32">
        <v>44036</v>
      </c>
      <c r="C1673" s="28">
        <f>'Bitcoin Data'!C1673</f>
        <v>9536.8925780000009</v>
      </c>
      <c r="D1673" s="26">
        <f>'Bitcoin Data'!K1673</f>
        <v>1006.2611806797852</v>
      </c>
      <c r="E1673" s="25">
        <f>'Bitcoin Data'!J1673</f>
        <v>194161.87322489027</v>
      </c>
      <c r="F1673" s="25">
        <f t="shared" si="182"/>
        <v>195.37755579427687</v>
      </c>
      <c r="G1673" s="23">
        <f>'Emissions Factors'!$AB$39/1000</f>
        <v>0.49266147344102867</v>
      </c>
      <c r="H1673" s="23">
        <f>'Emissions Factors'!$AE$39/1000</f>
        <v>0.32422903788805163</v>
      </c>
      <c r="I1673" s="26">
        <f t="shared" si="187"/>
        <v>96254.994514915234</v>
      </c>
      <c r="J1673" s="26">
        <f t="shared" si="188"/>
        <v>63347.076940097519</v>
      </c>
      <c r="K1673" s="23">
        <f t="shared" si="183"/>
        <v>95.656074549044661</v>
      </c>
      <c r="L1673" s="23">
        <f t="shared" si="183"/>
        <v>62.952917350248029</v>
      </c>
      <c r="M1673" s="26">
        <f>K1673*'Social Cost of Carbon'!$C$5</f>
        <v>9565.6074549044661</v>
      </c>
      <c r="N1673" s="26">
        <f>L1673*'Social Cost of Carbon'!$C$5</f>
        <v>6295.2917350248026</v>
      </c>
      <c r="O1673" s="23">
        <f t="shared" si="184"/>
        <v>1.0030109259037587</v>
      </c>
      <c r="P1673" s="23">
        <f t="shared" si="185"/>
        <v>0.66009884074263103</v>
      </c>
      <c r="Q1673" s="27"/>
    </row>
    <row r="1674" spans="1:17" x14ac:dyDescent="0.25">
      <c r="A1674" s="24">
        <f t="shared" si="186"/>
        <v>2020</v>
      </c>
      <c r="B1674" s="32">
        <v>44037</v>
      </c>
      <c r="C1674" s="28">
        <f>'Bitcoin Data'!C1674</f>
        <v>9677.1132809999999</v>
      </c>
      <c r="D1674" s="26">
        <f>'Bitcoin Data'!K1674</f>
        <v>887.4864411793709</v>
      </c>
      <c r="E1674" s="25">
        <f>'Bitcoin Data'!J1674</f>
        <v>230257.22672401767</v>
      </c>
      <c r="F1674" s="25">
        <f t="shared" si="182"/>
        <v>204.35016670112998</v>
      </c>
      <c r="G1674" s="23">
        <f>'Emissions Factors'!$AB$39/1000</f>
        <v>0.49266147344102867</v>
      </c>
      <c r="H1674" s="23">
        <f>'Emissions Factors'!$AE$39/1000</f>
        <v>0.32422903788805163</v>
      </c>
      <c r="I1674" s="26">
        <f t="shared" si="187"/>
        <v>100675.45422489852</v>
      </c>
      <c r="J1674" s="26">
        <f t="shared" si="188"/>
        <v>66256.257941770338</v>
      </c>
      <c r="K1674" s="23">
        <f t="shared" si="183"/>
        <v>113.43886458829955</v>
      </c>
      <c r="L1674" s="23">
        <f t="shared" si="183"/>
        <v>74.656079087499222</v>
      </c>
      <c r="M1674" s="26">
        <f>K1674*'Social Cost of Carbon'!$C$5</f>
        <v>11343.886458829955</v>
      </c>
      <c r="N1674" s="26">
        <f>L1674*'Social Cost of Carbon'!$C$5</f>
        <v>7465.607908749922</v>
      </c>
      <c r="O1674" s="23">
        <f t="shared" si="184"/>
        <v>1.1722386758768744</v>
      </c>
      <c r="P1674" s="23">
        <f t="shared" si="185"/>
        <v>0.7714705503559478</v>
      </c>
      <c r="Q1674" s="27"/>
    </row>
    <row r="1675" spans="1:17" x14ac:dyDescent="0.25">
      <c r="A1675" s="24">
        <f t="shared" si="186"/>
        <v>2020</v>
      </c>
      <c r="B1675" s="32">
        <v>44038</v>
      </c>
      <c r="C1675" s="28">
        <f>'Bitcoin Data'!C1675</f>
        <v>9905.1669920000004</v>
      </c>
      <c r="D1675" s="26">
        <f>'Bitcoin Data'!K1675</f>
        <v>987.49177090190904</v>
      </c>
      <c r="E1675" s="25">
        <f>'Bitcoin Data'!J1675</f>
        <v>209391.44264636384</v>
      </c>
      <c r="F1675" s="25">
        <f t="shared" si="182"/>
        <v>206.77232651056335</v>
      </c>
      <c r="G1675" s="23">
        <f>'Emissions Factors'!$AB$39/1000</f>
        <v>0.49266147344102867</v>
      </c>
      <c r="H1675" s="23">
        <f>'Emissions Factors'!$AE$39/1000</f>
        <v>0.32422903788805163</v>
      </c>
      <c r="I1675" s="26">
        <f t="shared" si="187"/>
        <v>101868.75904552362</v>
      </c>
      <c r="J1675" s="26">
        <f t="shared" si="188"/>
        <v>67041.592486394016</v>
      </c>
      <c r="K1675" s="23">
        <f t="shared" si="183"/>
        <v>103.15909666010026</v>
      </c>
      <c r="L1675" s="23">
        <f t="shared" si="183"/>
        <v>67.890785991221691</v>
      </c>
      <c r="M1675" s="26">
        <f>K1675*'Social Cost of Carbon'!$C$5</f>
        <v>10315.909666010026</v>
      </c>
      <c r="N1675" s="26">
        <f>L1675*'Social Cost of Carbon'!$C$5</f>
        <v>6789.0785991221692</v>
      </c>
      <c r="O1675" s="23">
        <f t="shared" si="184"/>
        <v>1.0414675163318059</v>
      </c>
      <c r="P1675" s="23">
        <f t="shared" si="185"/>
        <v>0.68540778813779024</v>
      </c>
      <c r="Q1675" s="27"/>
    </row>
    <row r="1676" spans="1:17" x14ac:dyDescent="0.25">
      <c r="A1676" s="24">
        <f t="shared" si="186"/>
        <v>2020</v>
      </c>
      <c r="B1676" s="32">
        <v>44039</v>
      </c>
      <c r="C1676" s="28">
        <f>'Bitcoin Data'!C1676</f>
        <v>10990.873046999999</v>
      </c>
      <c r="D1676" s="26">
        <f>'Bitcoin Data'!K1676</f>
        <v>931.29139072847681</v>
      </c>
      <c r="E1676" s="25">
        <f>'Bitcoin Data'!J1676</f>
        <v>228022.08922212585</v>
      </c>
      <c r="F1676" s="25">
        <f t="shared" si="182"/>
        <v>212.35500858848641</v>
      </c>
      <c r="G1676" s="23">
        <f>'Emissions Factors'!$AB$39/1000</f>
        <v>0.49266147344102867</v>
      </c>
      <c r="H1676" s="23">
        <f>'Emissions Factors'!$AE$39/1000</f>
        <v>0.32422903788805163</v>
      </c>
      <c r="I1676" s="26">
        <f t="shared" si="187"/>
        <v>104619.13142378602</v>
      </c>
      <c r="J1676" s="26">
        <f t="shared" si="188"/>
        <v>68851.660125353883</v>
      </c>
      <c r="K1676" s="23">
        <f t="shared" si="183"/>
        <v>112.33769845327421</v>
      </c>
      <c r="L1676" s="23">
        <f t="shared" si="183"/>
        <v>73.931382605713324</v>
      </c>
      <c r="M1676" s="26">
        <f>K1676*'Social Cost of Carbon'!$C$5</f>
        <v>11233.769845327421</v>
      </c>
      <c r="N1676" s="26">
        <f>L1676*'Social Cost of Carbon'!$C$5</f>
        <v>7393.1382605713325</v>
      </c>
      <c r="O1676" s="23">
        <f t="shared" si="184"/>
        <v>1.0220998638860379</v>
      </c>
      <c r="P1676" s="23">
        <f t="shared" si="185"/>
        <v>0.67266160103535344</v>
      </c>
      <c r="Q1676" s="27"/>
    </row>
    <row r="1677" spans="1:17" x14ac:dyDescent="0.25">
      <c r="A1677" s="24">
        <f t="shared" si="186"/>
        <v>2020</v>
      </c>
      <c r="B1677" s="32">
        <v>44040</v>
      </c>
      <c r="C1677" s="28">
        <f>'Bitcoin Data'!C1677</f>
        <v>10912.823242</v>
      </c>
      <c r="D1677" s="26">
        <f>'Bitcoin Data'!K1677</f>
        <v>906.25314671231513</v>
      </c>
      <c r="E1677" s="25">
        <f>'Bitcoin Data'!J1677</f>
        <v>235983.15284834435</v>
      </c>
      <c r="F1677" s="25">
        <f t="shared" si="182"/>
        <v>213.86047483990529</v>
      </c>
      <c r="G1677" s="23">
        <f>'Emissions Factors'!$AB$39/1000</f>
        <v>0.49266147344102867</v>
      </c>
      <c r="H1677" s="23">
        <f>'Emissions Factors'!$AE$39/1000</f>
        <v>0.32422903788805163</v>
      </c>
      <c r="I1677" s="26">
        <f t="shared" si="187"/>
        <v>105360.81664542579</v>
      </c>
      <c r="J1677" s="26">
        <f t="shared" si="188"/>
        <v>69339.775999624369</v>
      </c>
      <c r="K1677" s="23">
        <f t="shared" si="183"/>
        <v>116.25980778952481</v>
      </c>
      <c r="L1677" s="23">
        <f t="shared" si="183"/>
        <v>76.512590605807731</v>
      </c>
      <c r="M1677" s="26">
        <f>K1677*'Social Cost of Carbon'!$C$5</f>
        <v>11625.980778952482</v>
      </c>
      <c r="N1677" s="26">
        <f>L1677*'Social Cost of Carbon'!$C$5</f>
        <v>7651.2590605807727</v>
      </c>
      <c r="O1677" s="23">
        <f t="shared" si="184"/>
        <v>1.0653504158491054</v>
      </c>
      <c r="P1677" s="23">
        <f t="shared" si="185"/>
        <v>0.70112553744419681</v>
      </c>
      <c r="Q1677" s="27"/>
    </row>
    <row r="1678" spans="1:17" x14ac:dyDescent="0.25">
      <c r="A1678" s="24">
        <f t="shared" si="186"/>
        <v>2020</v>
      </c>
      <c r="B1678" s="32">
        <v>44041</v>
      </c>
      <c r="C1678" s="28">
        <f>'Bitcoin Data'!C1678</f>
        <v>11100.467773</v>
      </c>
      <c r="D1678" s="26">
        <f>'Bitcoin Data'!K1678</f>
        <v>924.9743062692703</v>
      </c>
      <c r="E1678" s="25">
        <f>'Bitcoin Data'!J1678</f>
        <v>234688.74145834133</v>
      </c>
      <c r="F1678" s="25">
        <f t="shared" si="182"/>
        <v>217.08105581963741</v>
      </c>
      <c r="G1678" s="23">
        <f>'Emissions Factors'!$AB$39/1000</f>
        <v>0.49266147344102867</v>
      </c>
      <c r="H1678" s="23">
        <f>'Emissions Factors'!$AE$39/1000</f>
        <v>0.32422903788805163</v>
      </c>
      <c r="I1678" s="26">
        <f t="shared" si="187"/>
        <v>106947.47281623675</v>
      </c>
      <c r="J1678" s="26">
        <f t="shared" si="188"/>
        <v>70383.981872123477</v>
      </c>
      <c r="K1678" s="23">
        <f t="shared" si="183"/>
        <v>115.62210116688708</v>
      </c>
      <c r="L1678" s="23">
        <f t="shared" si="183"/>
        <v>76.092904846195694</v>
      </c>
      <c r="M1678" s="26">
        <f>K1678*'Social Cost of Carbon'!$C$5</f>
        <v>11562.210116688708</v>
      </c>
      <c r="N1678" s="26">
        <f>L1678*'Social Cost of Carbon'!$C$5</f>
        <v>7609.2904846195697</v>
      </c>
      <c r="O1678" s="23">
        <f t="shared" si="184"/>
        <v>1.0415966563870234</v>
      </c>
      <c r="P1678" s="23">
        <f t="shared" si="185"/>
        <v>0.68549277744203485</v>
      </c>
      <c r="Q1678" s="27"/>
    </row>
    <row r="1679" spans="1:17" x14ac:dyDescent="0.25">
      <c r="A1679" s="24">
        <f t="shared" si="186"/>
        <v>2020</v>
      </c>
      <c r="B1679" s="32">
        <v>44042</v>
      </c>
      <c r="C1679" s="28">
        <f>'Bitcoin Data'!C1679</f>
        <v>11111.213867</v>
      </c>
      <c r="D1679" s="26">
        <f>'Bitcoin Data'!K1679</f>
        <v>843.72363363644888</v>
      </c>
      <c r="E1679" s="25">
        <f>'Bitcoin Data'!J1679</f>
        <v>257088.13996477766</v>
      </c>
      <c r="F1679" s="25">
        <f t="shared" si="182"/>
        <v>216.91133961591817</v>
      </c>
      <c r="G1679" s="23">
        <f>'Emissions Factors'!$AB$39/1000</f>
        <v>0.49266147344102867</v>
      </c>
      <c r="H1679" s="23">
        <f>'Emissions Factors'!$AE$39/1000</f>
        <v>0.32422903788805163</v>
      </c>
      <c r="I1679" s="26">
        <f t="shared" si="187"/>
        <v>106863.86018124562</v>
      </c>
      <c r="J1679" s="26">
        <f t="shared" si="188"/>
        <v>70328.954950677566</v>
      </c>
      <c r="K1679" s="23">
        <f t="shared" si="183"/>
        <v>126.65742183926078</v>
      </c>
      <c r="L1679" s="23">
        <f t="shared" si="183"/>
        <v>83.355440273208615</v>
      </c>
      <c r="M1679" s="26">
        <f>K1679*'Social Cost of Carbon'!$C$5</f>
        <v>12665.742183926077</v>
      </c>
      <c r="N1679" s="26">
        <f>L1679*'Social Cost of Carbon'!$C$5</f>
        <v>8335.5440273208624</v>
      </c>
      <c r="O1679" s="23">
        <f t="shared" si="184"/>
        <v>1.1399062546661065</v>
      </c>
      <c r="P1679" s="23">
        <f t="shared" si="185"/>
        <v>0.75019202466052781</v>
      </c>
      <c r="Q1679" s="27"/>
    </row>
    <row r="1680" spans="1:17" x14ac:dyDescent="0.25">
      <c r="A1680" s="24">
        <f t="shared" si="186"/>
        <v>2020</v>
      </c>
      <c r="B1680" s="32">
        <v>44043</v>
      </c>
      <c r="C1680" s="28">
        <f>'Bitcoin Data'!C1680</f>
        <v>11323.466796999999</v>
      </c>
      <c r="D1680" s="26">
        <f>'Bitcoin Data'!K1680</f>
        <v>956.22609434764115</v>
      </c>
      <c r="E1680" s="25">
        <f>'Bitcoin Data'!J1680</f>
        <v>225645.59931287009</v>
      </c>
      <c r="F1680" s="25">
        <f t="shared" si="182"/>
        <v>215.76821013767855</v>
      </c>
      <c r="G1680" s="23">
        <f>'Emissions Factors'!$AB$39/1000</f>
        <v>0.49266147344102867</v>
      </c>
      <c r="H1680" s="23">
        <f>'Emissions Factors'!$AE$39/1000</f>
        <v>0.32422903788805163</v>
      </c>
      <c r="I1680" s="26">
        <f t="shared" si="187"/>
        <v>106300.68432816221</v>
      </c>
      <c r="J1680" s="26">
        <f t="shared" si="188"/>
        <v>69958.319179766462</v>
      </c>
      <c r="K1680" s="23">
        <f t="shared" si="183"/>
        <v>111.16689343296255</v>
      </c>
      <c r="L1680" s="23">
        <f t="shared" si="183"/>
        <v>73.160855568884671</v>
      </c>
      <c r="M1680" s="26">
        <f>K1680*'Social Cost of Carbon'!$C$5</f>
        <v>11116.689343296255</v>
      </c>
      <c r="N1680" s="26">
        <f>L1680*'Social Cost of Carbon'!$C$5</f>
        <v>7316.0855568884672</v>
      </c>
      <c r="O1680" s="23">
        <f t="shared" si="184"/>
        <v>0.98173903298250265</v>
      </c>
      <c r="P1680" s="23">
        <f t="shared" si="185"/>
        <v>0.64609944004311171</v>
      </c>
      <c r="Q1680" s="27"/>
    </row>
    <row r="1681" spans="1:17" x14ac:dyDescent="0.25">
      <c r="A1681" s="24">
        <f t="shared" si="186"/>
        <v>2020</v>
      </c>
      <c r="B1681" s="32">
        <v>44044</v>
      </c>
      <c r="C1681" s="28">
        <f>'Bitcoin Data'!C1681</f>
        <v>11759.592773</v>
      </c>
      <c r="D1681" s="26">
        <f>'Bitcoin Data'!K1681</f>
        <v>856.24583769384458</v>
      </c>
      <c r="E1681" s="25">
        <f>'Bitcoin Data'!J1681</f>
        <v>248813.21980564657</v>
      </c>
      <c r="F1681" s="25">
        <f t="shared" si="182"/>
        <v>213.04528382178853</v>
      </c>
      <c r="G1681" s="23">
        <f>'Emissions Factors'!$AB$39/1000</f>
        <v>0.49266147344102867</v>
      </c>
      <c r="H1681" s="23">
        <f>'Emissions Factors'!$AE$39/1000</f>
        <v>0.32422903788805163</v>
      </c>
      <c r="I1681" s="26">
        <f t="shared" si="187"/>
        <v>104959.20343730449</v>
      </c>
      <c r="J1681" s="26">
        <f t="shared" si="188"/>
        <v>69075.467400125388</v>
      </c>
      <c r="K1681" s="23">
        <f t="shared" si="183"/>
        <v>122.58068748105637</v>
      </c>
      <c r="L1681" s="23">
        <f t="shared" si="183"/>
        <v>80.672470871413097</v>
      </c>
      <c r="M1681" s="26">
        <f>K1681*'Social Cost of Carbon'!$C$5</f>
        <v>12258.068748105637</v>
      </c>
      <c r="N1681" s="26">
        <f>L1681*'Social Cost of Carbon'!$C$5</f>
        <v>8067.2470871413097</v>
      </c>
      <c r="O1681" s="23">
        <f t="shared" si="184"/>
        <v>1.0423888806974793</v>
      </c>
      <c r="P1681" s="23">
        <f t="shared" si="185"/>
        <v>0.68601415396489673</v>
      </c>
      <c r="Q1681" s="27"/>
    </row>
    <row r="1682" spans="1:17" x14ac:dyDescent="0.25">
      <c r="A1682" s="24">
        <f t="shared" si="186"/>
        <v>2020</v>
      </c>
      <c r="B1682" s="32">
        <v>44045</v>
      </c>
      <c r="C1682" s="28">
        <f>'Bitcoin Data'!C1682</f>
        <v>11053.614258</v>
      </c>
      <c r="D1682" s="26">
        <f>'Bitcoin Data'!K1682</f>
        <v>881.22980515029872</v>
      </c>
      <c r="E1682" s="25">
        <f>'Bitcoin Data'!J1682</f>
        <v>239497.63358471377</v>
      </c>
      <c r="F1682" s="25">
        <f t="shared" si="182"/>
        <v>211.05245297781494</v>
      </c>
      <c r="G1682" s="23">
        <f>'Emissions Factors'!$AB$39/1000</f>
        <v>0.49266147344102867</v>
      </c>
      <c r="H1682" s="23">
        <f>'Emissions Factors'!$AE$39/1000</f>
        <v>0.32422903788805163</v>
      </c>
      <c r="I1682" s="26">
        <f t="shared" si="187"/>
        <v>103977.41245739373</v>
      </c>
      <c r="J1682" s="26">
        <f t="shared" si="188"/>
        <v>68429.333772910191</v>
      </c>
      <c r="K1682" s="23">
        <f t="shared" si="183"/>
        <v>117.99125704748467</v>
      </c>
      <c r="L1682" s="23">
        <f t="shared" si="183"/>
        <v>77.652087313636855</v>
      </c>
      <c r="M1682" s="26">
        <f>K1682*'Social Cost of Carbon'!$C$5</f>
        <v>11799.125704748467</v>
      </c>
      <c r="N1682" s="26">
        <f>L1682*'Social Cost of Carbon'!$C$5</f>
        <v>7765.2087313636857</v>
      </c>
      <c r="O1682" s="23">
        <f t="shared" si="184"/>
        <v>1.0674450391833519</v>
      </c>
      <c r="P1682" s="23">
        <f t="shared" si="185"/>
        <v>0.70250404529393218</v>
      </c>
      <c r="Q1682" s="27"/>
    </row>
    <row r="1683" spans="1:17" x14ac:dyDescent="0.25">
      <c r="A1683" s="24">
        <f t="shared" si="186"/>
        <v>2020</v>
      </c>
      <c r="B1683" s="32">
        <v>44046</v>
      </c>
      <c r="C1683" s="28">
        <f>'Bitcoin Data'!C1683</f>
        <v>11246.348633</v>
      </c>
      <c r="D1683" s="26">
        <f>'Bitcoin Data'!K1683</f>
        <v>1012.4873439082013</v>
      </c>
      <c r="E1683" s="25">
        <f>'Bitcoin Data'!J1683</f>
        <v>203969.47078330597</v>
      </c>
      <c r="F1683" s="25">
        <f t="shared" si="182"/>
        <v>206.51650771175093</v>
      </c>
      <c r="G1683" s="23">
        <f>'Emissions Factors'!$AB$39/1000</f>
        <v>0.49266147344102867</v>
      </c>
      <c r="H1683" s="23">
        <f>'Emissions Factors'!$AE$39/1000</f>
        <v>0.32422903788805163</v>
      </c>
      <c r="I1683" s="26">
        <f t="shared" si="187"/>
        <v>101742.72697916678</v>
      </c>
      <c r="J1683" s="26">
        <f t="shared" si="188"/>
        <v>66958.6486033814</v>
      </c>
      <c r="K1683" s="23">
        <f t="shared" si="183"/>
        <v>100.48790001309037</v>
      </c>
      <c r="L1683" s="23">
        <f t="shared" si="183"/>
        <v>66.132825270606347</v>
      </c>
      <c r="M1683" s="26">
        <f>K1683*'Social Cost of Carbon'!$C$5</f>
        <v>10048.790001309037</v>
      </c>
      <c r="N1683" s="26">
        <f>L1683*'Social Cost of Carbon'!$C$5</f>
        <v>6613.2825270606345</v>
      </c>
      <c r="O1683" s="23">
        <f t="shared" si="184"/>
        <v>0.89351578269795195</v>
      </c>
      <c r="P1683" s="23">
        <f t="shared" si="185"/>
        <v>0.58803819291671022</v>
      </c>
      <c r="Q1683" s="27"/>
    </row>
    <row r="1684" spans="1:17" x14ac:dyDescent="0.25">
      <c r="A1684" s="24">
        <f t="shared" si="186"/>
        <v>2020</v>
      </c>
      <c r="B1684" s="32">
        <v>44047</v>
      </c>
      <c r="C1684" s="28">
        <f>'Bitcoin Data'!C1684</f>
        <v>11205.892578000001</v>
      </c>
      <c r="D1684" s="26">
        <f>'Bitcoin Data'!K1684</f>
        <v>906.25314671231513</v>
      </c>
      <c r="E1684" s="25">
        <f>'Bitcoin Data'!J1684</f>
        <v>229763.92438066384</v>
      </c>
      <c r="F1684" s="25">
        <f t="shared" si="182"/>
        <v>208.22427947094704</v>
      </c>
      <c r="G1684" s="23">
        <f>'Emissions Factors'!$AB$39/1000</f>
        <v>0.49266147344102867</v>
      </c>
      <c r="H1684" s="23">
        <f>'Emissions Factors'!$AE$39/1000</f>
        <v>0.32422903788805163</v>
      </c>
      <c r="I1684" s="26">
        <f t="shared" si="187"/>
        <v>102584.0803303533</v>
      </c>
      <c r="J1684" s="26">
        <f t="shared" si="188"/>
        <v>67512.357797797929</v>
      </c>
      <c r="K1684" s="23">
        <f t="shared" si="183"/>
        <v>113.19583352897094</v>
      </c>
      <c r="L1684" s="23">
        <f t="shared" si="183"/>
        <v>74.496136143325685</v>
      </c>
      <c r="M1684" s="26">
        <f>K1684*'Social Cost of Carbon'!$C$5</f>
        <v>11319.583352897094</v>
      </c>
      <c r="N1684" s="26">
        <f>L1684*'Social Cost of Carbon'!$C$5</f>
        <v>7449.6136143325684</v>
      </c>
      <c r="O1684" s="23">
        <f t="shared" si="184"/>
        <v>1.0101456241977811</v>
      </c>
      <c r="P1684" s="23">
        <f t="shared" si="185"/>
        <v>0.66479430910823134</v>
      </c>
      <c r="Q1684" s="27"/>
    </row>
    <row r="1685" spans="1:17" x14ac:dyDescent="0.25">
      <c r="A1685" s="24">
        <f t="shared" si="186"/>
        <v>2020</v>
      </c>
      <c r="B1685" s="32">
        <v>44048</v>
      </c>
      <c r="C1685" s="28">
        <f>'Bitcoin Data'!C1685</f>
        <v>11747.022461</v>
      </c>
      <c r="D1685" s="26">
        <f>'Bitcoin Data'!K1685</f>
        <v>806.23488309594188</v>
      </c>
      <c r="E1685" s="25">
        <f>'Bitcoin Data'!J1685</f>
        <v>258128.81210322195</v>
      </c>
      <c r="F1685" s="25">
        <f t="shared" si="182"/>
        <v>208.1124526497355</v>
      </c>
      <c r="G1685" s="23">
        <f>'Emissions Factors'!$AB$39/1000</f>
        <v>0.49266147344102867</v>
      </c>
      <c r="H1685" s="23">
        <f>'Emissions Factors'!$AE$39/1000</f>
        <v>0.32422903788805163</v>
      </c>
      <c r="I1685" s="26">
        <f t="shared" si="187"/>
        <v>102528.987563845</v>
      </c>
      <c r="J1685" s="26">
        <f t="shared" si="188"/>
        <v>67476.100295146432</v>
      </c>
      <c r="K1685" s="23">
        <f t="shared" si="183"/>
        <v>127.17012090835576</v>
      </c>
      <c r="L1685" s="23">
        <f t="shared" si="183"/>
        <v>83.692856399413316</v>
      </c>
      <c r="M1685" s="26">
        <f>K1685*'Social Cost of Carbon'!$C$5</f>
        <v>12717.012090835575</v>
      </c>
      <c r="N1685" s="26">
        <f>L1685*'Social Cost of Carbon'!$C$5</f>
        <v>8369.2856399413322</v>
      </c>
      <c r="O1685" s="23">
        <f t="shared" si="184"/>
        <v>1.0825732336050204</v>
      </c>
      <c r="P1685" s="23">
        <f t="shared" si="185"/>
        <v>0.71246017173520171</v>
      </c>
      <c r="Q1685" s="27"/>
    </row>
    <row r="1686" spans="1:17" x14ac:dyDescent="0.25">
      <c r="A1686" s="24">
        <f t="shared" si="186"/>
        <v>2020</v>
      </c>
      <c r="B1686" s="32">
        <v>44049</v>
      </c>
      <c r="C1686" s="28">
        <f>'Bitcoin Data'!C1686</f>
        <v>11779.773438</v>
      </c>
      <c r="D1686" s="26">
        <f>'Bitcoin Data'!K1686</f>
        <v>974.97562560935978</v>
      </c>
      <c r="E1686" s="25">
        <f>'Bitcoin Data'!J1686</f>
        <v>209369.29372817278</v>
      </c>
      <c r="F1686" s="25">
        <f t="shared" si="182"/>
        <v>204.12995813601506</v>
      </c>
      <c r="G1686" s="23">
        <f>'Emissions Factors'!$AB$39/1000</f>
        <v>0.49266147344102867</v>
      </c>
      <c r="H1686" s="23">
        <f>'Emissions Factors'!$AE$39/1000</f>
        <v>0.32422903788805163</v>
      </c>
      <c r="I1686" s="26">
        <f t="shared" si="187"/>
        <v>100566.96594874468</v>
      </c>
      <c r="J1686" s="26">
        <f t="shared" si="188"/>
        <v>66184.859930568418</v>
      </c>
      <c r="K1686" s="23">
        <f t="shared" si="183"/>
        <v>103.14818474142912</v>
      </c>
      <c r="L1686" s="23">
        <f t="shared" si="183"/>
        <v>67.883604668786347</v>
      </c>
      <c r="M1686" s="26">
        <f>K1686*'Social Cost of Carbon'!$C$5</f>
        <v>10314.818474142912</v>
      </c>
      <c r="N1686" s="26">
        <f>L1686*'Social Cost of Carbon'!$C$5</f>
        <v>6788.3604668786347</v>
      </c>
      <c r="O1686" s="23">
        <f t="shared" si="184"/>
        <v>0.87563810360466388</v>
      </c>
      <c r="P1686" s="23">
        <f t="shared" si="185"/>
        <v>0.57627258305157858</v>
      </c>
      <c r="Q1686" s="27"/>
    </row>
    <row r="1687" spans="1:17" x14ac:dyDescent="0.25">
      <c r="A1687" s="24">
        <f t="shared" si="186"/>
        <v>2020</v>
      </c>
      <c r="B1687" s="32">
        <v>44050</v>
      </c>
      <c r="C1687" s="28">
        <f>'Bitcoin Data'!C1687</f>
        <v>11601.472656</v>
      </c>
      <c r="D1687" s="26">
        <f>'Bitcoin Data'!K1687</f>
        <v>949.96833438885369</v>
      </c>
      <c r="E1687" s="25">
        <f>'Bitcoin Data'!J1687</f>
        <v>219266.47216796142</v>
      </c>
      <c r="F1687" s="25">
        <f t="shared" si="182"/>
        <v>208.29620535271826</v>
      </c>
      <c r="G1687" s="23">
        <f>'Emissions Factors'!$AB$39/1000</f>
        <v>0.49266147344102867</v>
      </c>
      <c r="H1687" s="23">
        <f>'Emissions Factors'!$AE$39/1000</f>
        <v>0.32422903788805163</v>
      </c>
      <c r="I1687" s="26">
        <f t="shared" si="187"/>
        <v>102619.51544124525</v>
      </c>
      <c r="J1687" s="26">
        <f t="shared" si="188"/>
        <v>67535.678257243868</v>
      </c>
      <c r="K1687" s="23">
        <f t="shared" si="183"/>
        <v>108.02414325448419</v>
      </c>
      <c r="L1687" s="23">
        <f t="shared" si="183"/>
        <v>71.092557312125379</v>
      </c>
      <c r="M1687" s="26">
        <f>K1687*'Social Cost of Carbon'!$C$5</f>
        <v>10802.414325448419</v>
      </c>
      <c r="N1687" s="26">
        <f>L1687*'Social Cost of Carbon'!$C$5</f>
        <v>7109.2557312125382</v>
      </c>
      <c r="O1687" s="23">
        <f t="shared" si="184"/>
        <v>0.93112440512986705</v>
      </c>
      <c r="P1687" s="23">
        <f t="shared" si="185"/>
        <v>0.61278907790519199</v>
      </c>
      <c r="Q1687" s="27"/>
    </row>
    <row r="1688" spans="1:17" x14ac:dyDescent="0.25">
      <c r="A1688" s="24">
        <f t="shared" si="186"/>
        <v>2020</v>
      </c>
      <c r="B1688" s="32">
        <v>44051</v>
      </c>
      <c r="C1688" s="28">
        <f>'Bitcoin Data'!C1688</f>
        <v>11754.045898</v>
      </c>
      <c r="D1688" s="26">
        <f>'Bitcoin Data'!K1688</f>
        <v>887.4864411793709</v>
      </c>
      <c r="E1688" s="25">
        <f>'Bitcoin Data'!J1688</f>
        <v>234348.1843776298</v>
      </c>
      <c r="F1688" s="25">
        <f t="shared" si="182"/>
        <v>207.98083615014974</v>
      </c>
      <c r="G1688" s="23">
        <f>'Emissions Factors'!$AB$39/1000</f>
        <v>0.49266147344102867</v>
      </c>
      <c r="H1688" s="23">
        <f>'Emissions Factors'!$AE$39/1000</f>
        <v>0.32422903788805163</v>
      </c>
      <c r="I1688" s="26">
        <f t="shared" si="187"/>
        <v>102464.14518522994</v>
      </c>
      <c r="J1688" s="26">
        <f t="shared" si="188"/>
        <v>67433.426404115569</v>
      </c>
      <c r="K1688" s="23">
        <f t="shared" si="183"/>
        <v>115.45432181371297</v>
      </c>
      <c r="L1688" s="23">
        <f t="shared" si="183"/>
        <v>75.982486351570643</v>
      </c>
      <c r="M1688" s="26">
        <f>K1688*'Social Cost of Carbon'!$C$5</f>
        <v>11545.432181371296</v>
      </c>
      <c r="N1688" s="26">
        <f>L1688*'Social Cost of Carbon'!$C$5</f>
        <v>7598.2486351570642</v>
      </c>
      <c r="O1688" s="23">
        <f t="shared" si="184"/>
        <v>0.98225175242303575</v>
      </c>
      <c r="P1688" s="23">
        <f t="shared" si="185"/>
        <v>0.64643686957611235</v>
      </c>
      <c r="Q1688" s="27"/>
    </row>
    <row r="1689" spans="1:17" x14ac:dyDescent="0.25">
      <c r="A1689" s="24">
        <f t="shared" si="186"/>
        <v>2020</v>
      </c>
      <c r="B1689" s="32">
        <v>44052</v>
      </c>
      <c r="C1689" s="28">
        <f>'Bitcoin Data'!C1689</f>
        <v>11675.739258</v>
      </c>
      <c r="D1689" s="26">
        <f>'Bitcoin Data'!K1689</f>
        <v>974.97562560935978</v>
      </c>
      <c r="E1689" s="25">
        <f>'Bitcoin Data'!J1689</f>
        <v>214247.5225974253</v>
      </c>
      <c r="F1689" s="25">
        <f t="shared" si="182"/>
        <v>208.88611237968018</v>
      </c>
      <c r="G1689" s="23">
        <f>'Emissions Factors'!$AB$39/1000</f>
        <v>0.49266147344102867</v>
      </c>
      <c r="H1689" s="23">
        <f>'Emissions Factors'!$AE$39/1000</f>
        <v>0.32422903788805163</v>
      </c>
      <c r="I1689" s="26">
        <f t="shared" si="187"/>
        <v>102910.13990634154</v>
      </c>
      <c r="J1689" s="26">
        <f t="shared" si="188"/>
        <v>67726.943245039132</v>
      </c>
      <c r="K1689" s="23">
        <f t="shared" si="183"/>
        <v>105.55150016393763</v>
      </c>
      <c r="L1689" s="23">
        <f t="shared" si="183"/>
        <v>69.465268121661808</v>
      </c>
      <c r="M1689" s="26">
        <f>K1689*'Social Cost of Carbon'!$C$5</f>
        <v>10555.150016393764</v>
      </c>
      <c r="N1689" s="26">
        <f>L1689*'Social Cost of Carbon'!$C$5</f>
        <v>6946.5268121661811</v>
      </c>
      <c r="O1689" s="23">
        <f t="shared" si="184"/>
        <v>0.90402412927828713</v>
      </c>
      <c r="P1689" s="23">
        <f t="shared" si="185"/>
        <v>0.59495391757798544</v>
      </c>
      <c r="Q1689" s="27"/>
    </row>
    <row r="1690" spans="1:17" x14ac:dyDescent="0.25">
      <c r="A1690" s="24">
        <f t="shared" si="186"/>
        <v>2020</v>
      </c>
      <c r="B1690" s="32">
        <v>44053</v>
      </c>
      <c r="C1690" s="28">
        <f>'Bitcoin Data'!C1690</f>
        <v>11878.111328000001</v>
      </c>
      <c r="D1690" s="26">
        <f>'Bitcoin Data'!K1690</f>
        <v>856.24583769384458</v>
      </c>
      <c r="E1690" s="25">
        <f>'Bitcoin Data'!J1690</f>
        <v>247385.97168051844</v>
      </c>
      <c r="F1690" s="25">
        <f t="shared" si="182"/>
        <v>211.82320855529125</v>
      </c>
      <c r="G1690" s="23">
        <f>'Emissions Factors'!$AB$39/1000</f>
        <v>0.49266147344102867</v>
      </c>
      <c r="H1690" s="23">
        <f>'Emissions Factors'!$AE$39/1000</f>
        <v>0.32422903788805163</v>
      </c>
      <c r="I1690" s="26">
        <f t="shared" si="187"/>
        <v>104357.13403585608</v>
      </c>
      <c r="J1690" s="26">
        <f t="shared" si="188"/>
        <v>68679.235112242182</v>
      </c>
      <c r="K1690" s="23">
        <f t="shared" si="183"/>
        <v>121.8775373167648</v>
      </c>
      <c r="L1690" s="23">
        <f t="shared" si="183"/>
        <v>80.209715584975285</v>
      </c>
      <c r="M1690" s="26">
        <f>K1690*'Social Cost of Carbon'!$C$5</f>
        <v>12187.753731676479</v>
      </c>
      <c r="N1690" s="26">
        <f>L1690*'Social Cost of Carbon'!$C$5</f>
        <v>8020.9715584975283</v>
      </c>
      <c r="O1690" s="23">
        <f t="shared" si="184"/>
        <v>1.02606831971229</v>
      </c>
      <c r="P1690" s="23">
        <f t="shared" si="185"/>
        <v>0.67527331046223449</v>
      </c>
      <c r="Q1690" s="27"/>
    </row>
    <row r="1691" spans="1:17" x14ac:dyDescent="0.25">
      <c r="A1691" s="24">
        <f t="shared" si="186"/>
        <v>2020</v>
      </c>
      <c r="B1691" s="32">
        <v>44054</v>
      </c>
      <c r="C1691" s="28">
        <f>'Bitcoin Data'!C1691</f>
        <v>11410.525390999999</v>
      </c>
      <c r="D1691" s="26">
        <f>'Bitcoin Data'!K1691</f>
        <v>962.46390760346469</v>
      </c>
      <c r="E1691" s="25">
        <f>'Bitcoin Data'!J1691</f>
        <v>214730.06794996755</v>
      </c>
      <c r="F1691" s="25">
        <f t="shared" si="182"/>
        <v>206.66994027908325</v>
      </c>
      <c r="G1691" s="23">
        <f>'Emissions Factors'!$AB$39/1000</f>
        <v>0.49266147344102867</v>
      </c>
      <c r="H1691" s="23">
        <f>'Emissions Factors'!$AE$39/1000</f>
        <v>0.32422903788805163</v>
      </c>
      <c r="I1691" s="26">
        <f t="shared" si="187"/>
        <v>101818.31729386255</v>
      </c>
      <c r="J1691" s="26">
        <f t="shared" si="188"/>
        <v>67008.395897068258</v>
      </c>
      <c r="K1691" s="23">
        <f t="shared" si="183"/>
        <v>105.78923166832323</v>
      </c>
      <c r="L1691" s="23">
        <f t="shared" si="183"/>
        <v>69.621723337053936</v>
      </c>
      <c r="M1691" s="26">
        <f>K1691*'Social Cost of Carbon'!$C$5</f>
        <v>10578.923166832323</v>
      </c>
      <c r="N1691" s="26">
        <f>L1691*'Social Cost of Carbon'!$C$5</f>
        <v>6962.1723337053936</v>
      </c>
      <c r="O1691" s="23">
        <f t="shared" si="184"/>
        <v>0.92711972537008691</v>
      </c>
      <c r="P1691" s="23">
        <f t="shared" si="185"/>
        <v>0.61015352888104313</v>
      </c>
      <c r="Q1691" s="27"/>
    </row>
    <row r="1692" spans="1:17" x14ac:dyDescent="0.25">
      <c r="A1692" s="24">
        <f t="shared" si="186"/>
        <v>2020</v>
      </c>
      <c r="B1692" s="32">
        <v>44055</v>
      </c>
      <c r="C1692" s="28">
        <f>'Bitcoin Data'!C1692</f>
        <v>11584.934569999999</v>
      </c>
      <c r="D1692" s="26">
        <f>'Bitcoin Data'!K1692</f>
        <v>981.24727431312681</v>
      </c>
      <c r="E1692" s="25">
        <f>'Bitcoin Data'!J1692</f>
        <v>212558.67114260519</v>
      </c>
      <c r="F1692" s="25">
        <f t="shared" si="182"/>
        <v>208.57261669030163</v>
      </c>
      <c r="G1692" s="23">
        <f>'Emissions Factors'!$AB$39/1000</f>
        <v>0.49266147344102867</v>
      </c>
      <c r="H1692" s="23">
        <f>'Emissions Factors'!$AE$39/1000</f>
        <v>0.32422903788805163</v>
      </c>
      <c r="I1692" s="26">
        <f t="shared" si="187"/>
        <v>102755.69265809489</v>
      </c>
      <c r="J1692" s="26">
        <f t="shared" si="188"/>
        <v>67625.298839289884</v>
      </c>
      <c r="K1692" s="23">
        <f t="shared" si="183"/>
        <v>104.71946811778294</v>
      </c>
      <c r="L1692" s="23">
        <f t="shared" si="183"/>
        <v>68.917693439329639</v>
      </c>
      <c r="M1692" s="26">
        <f>K1692*'Social Cost of Carbon'!$C$5</f>
        <v>10471.946811778294</v>
      </c>
      <c r="N1692" s="26">
        <f>L1692*'Social Cost of Carbon'!$C$5</f>
        <v>6891.7693439329641</v>
      </c>
      <c r="O1692" s="23">
        <f t="shared" si="184"/>
        <v>0.90392800654188721</v>
      </c>
      <c r="P1692" s="23">
        <f t="shared" si="185"/>
        <v>0.59489065754239856</v>
      </c>
      <c r="Q1692" s="27"/>
    </row>
    <row r="1693" spans="1:17" x14ac:dyDescent="0.25">
      <c r="A1693" s="24">
        <f t="shared" si="186"/>
        <v>2020</v>
      </c>
      <c r="B1693" s="32">
        <v>44056</v>
      </c>
      <c r="C1693" s="28">
        <f>'Bitcoin Data'!C1693</f>
        <v>11784.137694999999</v>
      </c>
      <c r="D1693" s="26">
        <f>'Bitcoin Data'!K1693</f>
        <v>918.74234381380154</v>
      </c>
      <c r="E1693" s="25">
        <f>'Bitcoin Data'!J1693</f>
        <v>233289.5765001979</v>
      </c>
      <c r="F1693" s="25">
        <f t="shared" si="182"/>
        <v>214.33301230112096</v>
      </c>
      <c r="G1693" s="23">
        <f>'Emissions Factors'!$AB$39/1000</f>
        <v>0.49266147344102867</v>
      </c>
      <c r="H1693" s="23">
        <f>'Emissions Factors'!$AE$39/1000</f>
        <v>0.32422903788805163</v>
      </c>
      <c r="I1693" s="26">
        <f t="shared" si="187"/>
        <v>105593.61764732438</v>
      </c>
      <c r="J1693" s="26">
        <f t="shared" si="188"/>
        <v>69492.986366040379</v>
      </c>
      <c r="K1693" s="23">
        <f t="shared" si="183"/>
        <v>114.93278649702108</v>
      </c>
      <c r="L1693" s="23">
        <f t="shared" si="183"/>
        <v>75.639254937970179</v>
      </c>
      <c r="M1693" s="26">
        <f>K1693*'Social Cost of Carbon'!$C$5</f>
        <v>11493.278649702108</v>
      </c>
      <c r="N1693" s="26">
        <f>L1693*'Social Cost of Carbon'!$C$5</f>
        <v>7563.9254937970181</v>
      </c>
      <c r="O1693" s="23">
        <f t="shared" si="184"/>
        <v>0.97531774892436107</v>
      </c>
      <c r="P1693" s="23">
        <f t="shared" si="185"/>
        <v>0.64187348192701332</v>
      </c>
      <c r="Q1693" s="27"/>
    </row>
    <row r="1694" spans="1:17" x14ac:dyDescent="0.25">
      <c r="A1694" s="24">
        <f t="shared" si="186"/>
        <v>2020</v>
      </c>
      <c r="B1694" s="32">
        <v>44057</v>
      </c>
      <c r="C1694" s="28">
        <f>'Bitcoin Data'!C1694</f>
        <v>11768.871094</v>
      </c>
      <c r="D1694" s="26">
        <f>'Bitcoin Data'!K1694</f>
        <v>1043.7202829641658</v>
      </c>
      <c r="E1694" s="25">
        <f>'Bitcoin Data'!J1694</f>
        <v>203665.37477949378</v>
      </c>
      <c r="F1694" s="25">
        <f t="shared" si="182"/>
        <v>212.56968259485612</v>
      </c>
      <c r="G1694" s="23">
        <f>'Emissions Factors'!$AB$39/1000</f>
        <v>0.49266147344102867</v>
      </c>
      <c r="H1694" s="23">
        <f>'Emissions Factors'!$AE$39/1000</f>
        <v>0.32422903788805163</v>
      </c>
      <c r="I1694" s="26">
        <f t="shared" si="187"/>
        <v>104724.89303607361</v>
      </c>
      <c r="J1694" s="26">
        <f t="shared" si="188"/>
        <v>68921.26367189872</v>
      </c>
      <c r="K1694" s="23">
        <f t="shared" si="183"/>
        <v>100.33808362778473</v>
      </c>
      <c r="L1694" s="23">
        <f t="shared" si="183"/>
        <v>66.034228515864726</v>
      </c>
      <c r="M1694" s="26">
        <f>K1694*'Social Cost of Carbon'!$C$5</f>
        <v>10033.808362778473</v>
      </c>
      <c r="N1694" s="26">
        <f>L1694*'Social Cost of Carbon'!$C$5</f>
        <v>6603.4228515864725</v>
      </c>
      <c r="O1694" s="23">
        <f t="shared" si="184"/>
        <v>0.85257186374434024</v>
      </c>
      <c r="P1694" s="23">
        <f t="shared" si="185"/>
        <v>0.56109229159226892</v>
      </c>
      <c r="Q1694" s="27"/>
    </row>
    <row r="1695" spans="1:17" x14ac:dyDescent="0.25">
      <c r="A1695" s="24">
        <f t="shared" si="186"/>
        <v>2020</v>
      </c>
      <c r="B1695" s="32">
        <v>44058</v>
      </c>
      <c r="C1695" s="28">
        <f>'Bitcoin Data'!C1695</f>
        <v>11865.698242</v>
      </c>
      <c r="D1695" s="26">
        <f>'Bitcoin Data'!K1695</f>
        <v>974.97562560935978</v>
      </c>
      <c r="E1695" s="25">
        <f>'Bitcoin Data'!J1695</f>
        <v>221234.31965441233</v>
      </c>
      <c r="F1695" s="25">
        <f t="shared" si="182"/>
        <v>215.69806921132175</v>
      </c>
      <c r="G1695" s="23">
        <f>'Emissions Factors'!$AB$39/1000</f>
        <v>0.49266147344102867</v>
      </c>
      <c r="H1695" s="23">
        <f>'Emissions Factors'!$AE$39/1000</f>
        <v>0.32422903788805163</v>
      </c>
      <c r="I1695" s="26">
        <f t="shared" si="187"/>
        <v>106266.12859603476</v>
      </c>
      <c r="J1695" s="26">
        <f t="shared" si="188"/>
        <v>69935.577454697224</v>
      </c>
      <c r="K1695" s="23">
        <f t="shared" si="183"/>
        <v>108.99362589666632</v>
      </c>
      <c r="L1695" s="23">
        <f t="shared" si="183"/>
        <v>71.730590609367781</v>
      </c>
      <c r="M1695" s="26">
        <f>K1695*'Social Cost of Carbon'!$C$5</f>
        <v>10899.362589666631</v>
      </c>
      <c r="N1695" s="26">
        <f>L1695*'Social Cost of Carbon'!$C$5</f>
        <v>7173.0590609367782</v>
      </c>
      <c r="O1695" s="23">
        <f t="shared" si="184"/>
        <v>0.91856057413352099</v>
      </c>
      <c r="P1695" s="23">
        <f t="shared" si="185"/>
        <v>0.60452060339331004</v>
      </c>
      <c r="Q1695" s="27"/>
    </row>
    <row r="1696" spans="1:17" x14ac:dyDescent="0.25">
      <c r="A1696" s="24">
        <f t="shared" si="186"/>
        <v>2020</v>
      </c>
      <c r="B1696" s="32">
        <v>44059</v>
      </c>
      <c r="C1696" s="28">
        <f>'Bitcoin Data'!C1696</f>
        <v>11892.803711</v>
      </c>
      <c r="D1696" s="26">
        <f>'Bitcoin Data'!K1696</f>
        <v>949.96833438885369</v>
      </c>
      <c r="E1696" s="25">
        <f>'Bitcoin Data'!J1696</f>
        <v>230120.45079856523</v>
      </c>
      <c r="F1696" s="25">
        <f t="shared" si="182"/>
        <v>218.60714135392516</v>
      </c>
      <c r="G1696" s="23">
        <f>'Emissions Factors'!$AB$39/1000</f>
        <v>0.49266147344102867</v>
      </c>
      <c r="H1696" s="23">
        <f>'Emissions Factors'!$AE$39/1000</f>
        <v>0.32422903788805163</v>
      </c>
      <c r="I1696" s="26">
        <f t="shared" si="187"/>
        <v>107699.31636415601</v>
      </c>
      <c r="J1696" s="26">
        <f t="shared" si="188"/>
        <v>70878.783116640465</v>
      </c>
      <c r="K1696" s="23">
        <f t="shared" si="183"/>
        <v>113.3714803593349</v>
      </c>
      <c r="L1696" s="23">
        <f t="shared" si="183"/>
        <v>74.611732360783535</v>
      </c>
      <c r="M1696" s="26">
        <f>K1696*'Social Cost of Carbon'!$C$5</f>
        <v>11337.148035933489</v>
      </c>
      <c r="N1696" s="26">
        <f>L1696*'Social Cost of Carbon'!$C$5</f>
        <v>7461.1732360783535</v>
      </c>
      <c r="O1696" s="23">
        <f t="shared" si="184"/>
        <v>0.9532779915847287</v>
      </c>
      <c r="P1696" s="23">
        <f t="shared" si="185"/>
        <v>0.62736873637099522</v>
      </c>
      <c r="Q1696" s="27"/>
    </row>
    <row r="1697" spans="1:17" x14ac:dyDescent="0.25">
      <c r="A1697" s="24">
        <f t="shared" si="186"/>
        <v>2020</v>
      </c>
      <c r="B1697" s="32">
        <v>44060</v>
      </c>
      <c r="C1697" s="28">
        <f>'Bitcoin Data'!C1697</f>
        <v>12254.402344</v>
      </c>
      <c r="D1697" s="26">
        <f>'Bitcoin Data'!K1697</f>
        <v>781.25</v>
      </c>
      <c r="E1697" s="25">
        <f>'Bitcoin Data'!J1697</f>
        <v>278864.39222906425</v>
      </c>
      <c r="F1697" s="25">
        <f t="shared" si="182"/>
        <v>217.86280642895645</v>
      </c>
      <c r="G1697" s="23">
        <f>'Emissions Factors'!$AB$39/1000</f>
        <v>0.49266147344102867</v>
      </c>
      <c r="H1697" s="23">
        <f>'Emissions Factors'!$AE$39/1000</f>
        <v>0.32422903788805163</v>
      </c>
      <c r="I1697" s="26">
        <f t="shared" si="187"/>
        <v>107332.6112232873</v>
      </c>
      <c r="J1697" s="26">
        <f t="shared" si="188"/>
        <v>70637.448120051369</v>
      </c>
      <c r="K1697" s="23">
        <f t="shared" si="183"/>
        <v>137.38574236580774</v>
      </c>
      <c r="L1697" s="23">
        <f t="shared" si="183"/>
        <v>90.415933593665756</v>
      </c>
      <c r="M1697" s="26">
        <f>K1697*'Social Cost of Carbon'!$C$5</f>
        <v>13738.574236580775</v>
      </c>
      <c r="N1697" s="26">
        <f>L1697*'Social Cost of Carbon'!$C$5</f>
        <v>9041.5933593665759</v>
      </c>
      <c r="O1697" s="23">
        <f t="shared" si="184"/>
        <v>1.1211133640725821</v>
      </c>
      <c r="P1697" s="23">
        <f t="shared" si="185"/>
        <v>0.73782409827546758</v>
      </c>
      <c r="Q1697" s="27"/>
    </row>
    <row r="1698" spans="1:17" x14ac:dyDescent="0.25">
      <c r="A1698" s="24">
        <f t="shared" si="186"/>
        <v>2020</v>
      </c>
      <c r="B1698" s="32">
        <v>44061</v>
      </c>
      <c r="C1698" s="28">
        <f>'Bitcoin Data'!C1698</f>
        <v>11991.233398</v>
      </c>
      <c r="D1698" s="26">
        <f>'Bitcoin Data'!K1698</f>
        <v>874.97569511958011</v>
      </c>
      <c r="E1698" s="25">
        <f>'Bitcoin Data'!J1698</f>
        <v>246209.85631283329</v>
      </c>
      <c r="F1698" s="25">
        <f t="shared" si="182"/>
        <v>215.42764017261322</v>
      </c>
      <c r="G1698" s="23">
        <f>'Emissions Factors'!$AB$39/1000</f>
        <v>0.49266147344102867</v>
      </c>
      <c r="H1698" s="23">
        <f>'Emissions Factors'!$AE$39/1000</f>
        <v>0.32422903788805163</v>
      </c>
      <c r="I1698" s="26">
        <f t="shared" si="187"/>
        <v>106132.89862736338</v>
      </c>
      <c r="J1698" s="26">
        <f t="shared" si="188"/>
        <v>69847.896507659767</v>
      </c>
      <c r="K1698" s="23">
        <f t="shared" si="183"/>
        <v>121.2981105867844</v>
      </c>
      <c r="L1698" s="23">
        <f t="shared" si="183"/>
        <v>79.828384830865375</v>
      </c>
      <c r="M1698" s="26">
        <f>K1698*'Social Cost of Carbon'!$C$5</f>
        <v>12129.811058678441</v>
      </c>
      <c r="N1698" s="26">
        <f>L1698*'Social Cost of Carbon'!$C$5</f>
        <v>7982.8384830865371</v>
      </c>
      <c r="O1698" s="23">
        <f t="shared" si="184"/>
        <v>1.0115565810520837</v>
      </c>
      <c r="P1698" s="23">
        <f t="shared" si="185"/>
        <v>0.66572288422123305</v>
      </c>
      <c r="Q1698" s="27"/>
    </row>
    <row r="1699" spans="1:17" x14ac:dyDescent="0.25">
      <c r="A1699" s="24">
        <f t="shared" si="186"/>
        <v>2020</v>
      </c>
      <c r="B1699" s="32">
        <v>44062</v>
      </c>
      <c r="C1699" s="28">
        <f>'Bitcoin Data'!C1699</f>
        <v>11758.283203000001</v>
      </c>
      <c r="D1699" s="26">
        <f>'Bitcoin Data'!K1699</f>
        <v>862.48203162434118</v>
      </c>
      <c r="E1699" s="25">
        <f>'Bitcoin Data'!J1699</f>
        <v>246338.84374998664</v>
      </c>
      <c r="F1699" s="25">
        <f t="shared" si="182"/>
        <v>212.46282642547962</v>
      </c>
      <c r="G1699" s="23">
        <f>'Emissions Factors'!$AB$39/1000</f>
        <v>0.49266147344102867</v>
      </c>
      <c r="H1699" s="23">
        <f>'Emissions Factors'!$AE$39/1000</f>
        <v>0.32422903788805163</v>
      </c>
      <c r="I1699" s="26">
        <f t="shared" si="187"/>
        <v>104672.24911822232</v>
      </c>
      <c r="J1699" s="26">
        <f t="shared" si="188"/>
        <v>68886.61779890937</v>
      </c>
      <c r="K1699" s="23">
        <f t="shared" si="183"/>
        <v>121.36165772762776</v>
      </c>
      <c r="L1699" s="23">
        <f t="shared" si="183"/>
        <v>79.870206303513243</v>
      </c>
      <c r="M1699" s="26">
        <f>K1699*'Social Cost of Carbon'!$C$5</f>
        <v>12136.165772762775</v>
      </c>
      <c r="N1699" s="26">
        <f>L1699*'Social Cost of Carbon'!$C$5</f>
        <v>7987.0206303513241</v>
      </c>
      <c r="O1699" s="23">
        <f t="shared" si="184"/>
        <v>1.0321375632172529</v>
      </c>
      <c r="P1699" s="23">
        <f t="shared" si="185"/>
        <v>0.67926758460057513</v>
      </c>
      <c r="Q1699" s="27"/>
    </row>
    <row r="1700" spans="1:17" x14ac:dyDescent="0.25">
      <c r="A1700" s="24">
        <f t="shared" si="186"/>
        <v>2020</v>
      </c>
      <c r="B1700" s="32">
        <v>44063</v>
      </c>
      <c r="C1700" s="28">
        <f>'Bitcoin Data'!C1700</f>
        <v>11878.372069999999</v>
      </c>
      <c r="D1700" s="26">
        <f>'Bitcoin Data'!K1700</f>
        <v>912.50126736287132</v>
      </c>
      <c r="E1700" s="25">
        <f>'Bitcoin Data'!J1700</f>
        <v>228475.45171209352</v>
      </c>
      <c r="F1700" s="25">
        <f t="shared" si="182"/>
        <v>208.48413924858986</v>
      </c>
      <c r="G1700" s="23">
        <f>'Emissions Factors'!$AB$39/1000</f>
        <v>0.49266147344102867</v>
      </c>
      <c r="H1700" s="23">
        <f>'Emissions Factors'!$AE$39/1000</f>
        <v>0.32422903788805163</v>
      </c>
      <c r="I1700" s="26">
        <f t="shared" si="187"/>
        <v>102712.10323129488</v>
      </c>
      <c r="J1700" s="26">
        <f t="shared" si="188"/>
        <v>67596.611883488877</v>
      </c>
      <c r="K1700" s="23">
        <f t="shared" si="183"/>
        <v>112.5610526855846</v>
      </c>
      <c r="L1700" s="23">
        <f t="shared" si="183"/>
        <v>74.078375889650076</v>
      </c>
      <c r="M1700" s="26">
        <f>K1700*'Social Cost of Carbon'!$C$5</f>
        <v>11256.10526855846</v>
      </c>
      <c r="N1700" s="26">
        <f>L1700*'Social Cost of Carbon'!$C$5</f>
        <v>7407.8375889650079</v>
      </c>
      <c r="O1700" s="23">
        <f t="shared" si="184"/>
        <v>0.9476134610218907</v>
      </c>
      <c r="P1700" s="23">
        <f t="shared" si="185"/>
        <v>0.6236408108207212</v>
      </c>
      <c r="Q1700" s="27"/>
    </row>
    <row r="1701" spans="1:17" x14ac:dyDescent="0.25">
      <c r="A1701" s="24">
        <f t="shared" si="186"/>
        <v>2020</v>
      </c>
      <c r="B1701" s="32">
        <v>44064</v>
      </c>
      <c r="C1701" s="28">
        <f>'Bitcoin Data'!C1701</f>
        <v>11592.489258</v>
      </c>
      <c r="D1701" s="26">
        <f>'Bitcoin Data'!K1701</f>
        <v>968.78363832077503</v>
      </c>
      <c r="E1701" s="25">
        <f>'Bitcoin Data'!J1701</f>
        <v>214876.54695097159</v>
      </c>
      <c r="F1701" s="25">
        <f t="shared" si="182"/>
        <v>208.16888294496709</v>
      </c>
      <c r="G1701" s="23">
        <f>'Emissions Factors'!$AB$39/1000</f>
        <v>0.49266147344102867</v>
      </c>
      <c r="H1701" s="23">
        <f>'Emissions Factors'!$AE$39/1000</f>
        <v>0.32422903788805163</v>
      </c>
      <c r="I1701" s="26">
        <f t="shared" si="187"/>
        <v>102556.78859624051</v>
      </c>
      <c r="J1701" s="26">
        <f t="shared" si="188"/>
        <v>67494.396635477111</v>
      </c>
      <c r="K1701" s="23">
        <f t="shared" si="183"/>
        <v>105.86139622878605</v>
      </c>
      <c r="L1701" s="23">
        <f t="shared" si="183"/>
        <v>69.669216082620281</v>
      </c>
      <c r="M1701" s="26">
        <f>K1701*'Social Cost of Carbon'!$C$5</f>
        <v>10586.139622878605</v>
      </c>
      <c r="N1701" s="26">
        <f>L1701*'Social Cost of Carbon'!$C$5</f>
        <v>6966.9216082620278</v>
      </c>
      <c r="O1701" s="23">
        <f t="shared" si="184"/>
        <v>0.91318951325083952</v>
      </c>
      <c r="P1701" s="23">
        <f t="shared" si="185"/>
        <v>0.60098581531607986</v>
      </c>
      <c r="Q1701" s="27"/>
    </row>
    <row r="1702" spans="1:17" x14ac:dyDescent="0.25">
      <c r="A1702" s="24">
        <f t="shared" si="186"/>
        <v>2020</v>
      </c>
      <c r="B1702" s="32">
        <v>44065</v>
      </c>
      <c r="C1702" s="28">
        <f>'Bitcoin Data'!C1702</f>
        <v>11681.825194999999</v>
      </c>
      <c r="D1702" s="26">
        <f>'Bitcoin Data'!K1702</f>
        <v>850.0188893086513</v>
      </c>
      <c r="E1702" s="25">
        <f>'Bitcoin Data'!J1702</f>
        <v>241899.23245893809</v>
      </c>
      <c r="F1702" s="25">
        <f t="shared" si="182"/>
        <v>205.61891689936178</v>
      </c>
      <c r="G1702" s="23">
        <f>'Emissions Factors'!$AB$39/1000</f>
        <v>0.49266147344102867</v>
      </c>
      <c r="H1702" s="23">
        <f>'Emissions Factors'!$AE$39/1000</f>
        <v>0.32422903788805163</v>
      </c>
      <c r="I1702" s="26">
        <f t="shared" si="187"/>
        <v>101300.518566988</v>
      </c>
      <c r="J1702" s="26">
        <f t="shared" si="188"/>
        <v>66667.623597863305</v>
      </c>
      <c r="K1702" s="23">
        <f t="shared" si="183"/>
        <v>119.17443228747435</v>
      </c>
      <c r="L1702" s="23">
        <f t="shared" si="183"/>
        <v>78.430755406019642</v>
      </c>
      <c r="M1702" s="26">
        <f>K1702*'Social Cost of Carbon'!$C$5</f>
        <v>11917.443228747434</v>
      </c>
      <c r="N1702" s="26">
        <f>L1702*'Social Cost of Carbon'!$C$5</f>
        <v>7843.0755406019643</v>
      </c>
      <c r="O1702" s="23">
        <f t="shared" si="184"/>
        <v>1.0201696250212922</v>
      </c>
      <c r="P1702" s="23">
        <f t="shared" si="185"/>
        <v>0.67139127744857208</v>
      </c>
      <c r="Q1702" s="27"/>
    </row>
    <row r="1703" spans="1:17" x14ac:dyDescent="0.25">
      <c r="A1703" s="24">
        <f t="shared" si="186"/>
        <v>2020</v>
      </c>
      <c r="B1703" s="32">
        <v>44066</v>
      </c>
      <c r="C1703" s="28">
        <f>'Bitcoin Data'!C1703</f>
        <v>11664.847656</v>
      </c>
      <c r="D1703" s="26">
        <f>'Bitcoin Data'!K1703</f>
        <v>981.24727431312681</v>
      </c>
      <c r="E1703" s="25">
        <f>'Bitcoin Data'!J1703</f>
        <v>205296.93377661653</v>
      </c>
      <c r="F1703" s="25">
        <f t="shared" si="182"/>
        <v>201.44705669314746</v>
      </c>
      <c r="G1703" s="23">
        <f>'Emissions Factors'!$AB$39/1000</f>
        <v>0.49266147344102867</v>
      </c>
      <c r="H1703" s="23">
        <f>'Emissions Factors'!$AE$39/1000</f>
        <v>0.32422903788805163</v>
      </c>
      <c r="I1703" s="26">
        <f t="shared" si="187"/>
        <v>99245.203770804466</v>
      </c>
      <c r="J1703" s="26">
        <f t="shared" si="188"/>
        <v>65314.985376998993</v>
      </c>
      <c r="K1703" s="23">
        <f t="shared" si="183"/>
        <v>101.14188988731318</v>
      </c>
      <c r="L1703" s="23">
        <f t="shared" si="183"/>
        <v>66.563227319759434</v>
      </c>
      <c r="M1703" s="26">
        <f>K1703*'Social Cost of Carbon'!$C$5</f>
        <v>10114.188988731319</v>
      </c>
      <c r="N1703" s="26">
        <f>L1703*'Social Cost of Carbon'!$C$5</f>
        <v>6656.3227319759435</v>
      </c>
      <c r="O1703" s="23">
        <f t="shared" si="184"/>
        <v>0.86706567346629038</v>
      </c>
      <c r="P1703" s="23">
        <f t="shared" si="185"/>
        <v>0.57063091848886327</v>
      </c>
      <c r="Q1703" s="27"/>
    </row>
    <row r="1704" spans="1:17" x14ac:dyDescent="0.25">
      <c r="A1704" s="24">
        <f t="shared" si="186"/>
        <v>2020</v>
      </c>
      <c r="B1704" s="32">
        <v>44067</v>
      </c>
      <c r="C1704" s="28">
        <f>'Bitcoin Data'!C1704</f>
        <v>11774.595703000001</v>
      </c>
      <c r="D1704" s="26">
        <f>'Bitcoin Data'!K1704</f>
        <v>931.29139072847681</v>
      </c>
      <c r="E1704" s="25">
        <f>'Bitcoin Data'!J1704</f>
        <v>217282.88744398922</v>
      </c>
      <c r="F1704" s="25">
        <f t="shared" si="182"/>
        <v>202.35368242921183</v>
      </c>
      <c r="G1704" s="23">
        <f>'Emissions Factors'!$AB$39/1000</f>
        <v>0.49266147344102867</v>
      </c>
      <c r="H1704" s="23">
        <f>'Emissions Factors'!$AE$39/1000</f>
        <v>0.32422903788805163</v>
      </c>
      <c r="I1704" s="26">
        <f t="shared" si="187"/>
        <v>99691.863341793491</v>
      </c>
      <c r="J1704" s="26">
        <f t="shared" si="188"/>
        <v>65608.939767127697</v>
      </c>
      <c r="K1704" s="23">
        <f t="shared" si="183"/>
        <v>107.04690748167691</v>
      </c>
      <c r="L1704" s="23">
        <f t="shared" si="183"/>
        <v>70.449421545502432</v>
      </c>
      <c r="M1704" s="26">
        <f>K1704*'Social Cost of Carbon'!$C$5</f>
        <v>10704.690748167692</v>
      </c>
      <c r="N1704" s="26">
        <f>L1704*'Social Cost of Carbon'!$C$5</f>
        <v>7044.9421545502428</v>
      </c>
      <c r="O1704" s="23">
        <f t="shared" si="184"/>
        <v>0.90913446356721084</v>
      </c>
      <c r="P1704" s="23">
        <f t="shared" si="185"/>
        <v>0.59831711697373102</v>
      </c>
      <c r="Q1704" s="27"/>
    </row>
    <row r="1705" spans="1:17" x14ac:dyDescent="0.25">
      <c r="A1705" s="24">
        <f t="shared" si="186"/>
        <v>2020</v>
      </c>
      <c r="B1705" s="32">
        <v>44068</v>
      </c>
      <c r="C1705" s="28">
        <f>'Bitcoin Data'!C1705</f>
        <v>11366.134765999999</v>
      </c>
      <c r="D1705" s="26">
        <f>'Bitcoin Data'!K1705</f>
        <v>800</v>
      </c>
      <c r="E1705" s="25">
        <f>'Bitcoin Data'!J1705</f>
        <v>259768.29528601741</v>
      </c>
      <c r="F1705" s="25">
        <f t="shared" si="182"/>
        <v>207.81463622881392</v>
      </c>
      <c r="G1705" s="23">
        <f>'Emissions Factors'!$AB$39/1000</f>
        <v>0.49266147344102867</v>
      </c>
      <c r="H1705" s="23">
        <f>'Emissions Factors'!$AE$39/1000</f>
        <v>0.32422903788805163</v>
      </c>
      <c r="I1705" s="26">
        <f t="shared" si="187"/>
        <v>102382.26488709885</v>
      </c>
      <c r="J1705" s="26">
        <f t="shared" si="188"/>
        <v>67379.53956352378</v>
      </c>
      <c r="K1705" s="23">
        <f t="shared" si="183"/>
        <v>127.97783110887356</v>
      </c>
      <c r="L1705" s="23">
        <f t="shared" si="183"/>
        <v>84.224424454404726</v>
      </c>
      <c r="M1705" s="26">
        <f>K1705*'Social Cost of Carbon'!$C$5</f>
        <v>12797.783110887356</v>
      </c>
      <c r="N1705" s="26">
        <f>L1705*'Social Cost of Carbon'!$C$5</f>
        <v>8422.4424454404725</v>
      </c>
      <c r="O1705" s="23">
        <f t="shared" si="184"/>
        <v>1.1259573614391682</v>
      </c>
      <c r="P1705" s="23">
        <f t="shared" si="185"/>
        <v>0.74101201673544126</v>
      </c>
      <c r="Q1705" s="27"/>
    </row>
    <row r="1706" spans="1:17" x14ac:dyDescent="0.25">
      <c r="A1706" s="24">
        <f t="shared" si="186"/>
        <v>2020</v>
      </c>
      <c r="B1706" s="32">
        <v>44069</v>
      </c>
      <c r="C1706" s="28">
        <f>'Bitcoin Data'!C1706</f>
        <v>11488.363281</v>
      </c>
      <c r="D1706" s="26">
        <f>'Bitcoin Data'!K1706</f>
        <v>887.4864411793709</v>
      </c>
      <c r="E1706" s="25">
        <f>'Bitcoin Data'!J1706</f>
        <v>232346.58972352408</v>
      </c>
      <c r="F1706" s="25">
        <f t="shared" si="182"/>
        <v>206.20444803389378</v>
      </c>
      <c r="G1706" s="23">
        <f>'Emissions Factors'!$AB$39/1000</f>
        <v>0.49266147344102867</v>
      </c>
      <c r="H1706" s="23">
        <f>'Emissions Factors'!$AE$39/1000</f>
        <v>0.32422903788805163</v>
      </c>
      <c r="I1706" s="26">
        <f t="shared" si="187"/>
        <v>101588.98719847214</v>
      </c>
      <c r="J1706" s="26">
        <f t="shared" si="188"/>
        <v>66857.46979426613</v>
      </c>
      <c r="K1706" s="23">
        <f t="shared" si="183"/>
        <v>114.46821324218955</v>
      </c>
      <c r="L1706" s="23">
        <f t="shared" si="183"/>
        <v>75.333511242628077</v>
      </c>
      <c r="M1706" s="26">
        <f>K1706*'Social Cost of Carbon'!$C$5</f>
        <v>11446.821324218954</v>
      </c>
      <c r="N1706" s="26">
        <f>L1706*'Social Cost of Carbon'!$C$5</f>
        <v>7533.3511242628074</v>
      </c>
      <c r="O1706" s="23">
        <f t="shared" si="184"/>
        <v>0.99638399693977731</v>
      </c>
      <c r="P1706" s="23">
        <f t="shared" si="185"/>
        <v>0.65573754415668772</v>
      </c>
      <c r="Q1706" s="27"/>
    </row>
    <row r="1707" spans="1:17" x14ac:dyDescent="0.25">
      <c r="A1707" s="24">
        <f t="shared" si="186"/>
        <v>2020</v>
      </c>
      <c r="B1707" s="32">
        <v>44070</v>
      </c>
      <c r="C1707" s="28">
        <f>'Bitcoin Data'!C1707</f>
        <v>11323.397461</v>
      </c>
      <c r="D1707" s="26">
        <f>'Bitcoin Data'!K1707</f>
        <v>806.23488309594188</v>
      </c>
      <c r="E1707" s="25">
        <f>'Bitcoin Data'!J1707</f>
        <v>257915.21273352954</v>
      </c>
      <c r="F1707" s="25">
        <f t="shared" si="182"/>
        <v>207.94024138688215</v>
      </c>
      <c r="G1707" s="23">
        <f>'Emissions Factors'!$AB$39/1000</f>
        <v>0.49266147344102867</v>
      </c>
      <c r="H1707" s="23">
        <f>'Emissions Factors'!$AE$39/1000</f>
        <v>0.32422903788805163</v>
      </c>
      <c r="I1707" s="26">
        <f t="shared" si="187"/>
        <v>102444.14570934452</v>
      </c>
      <c r="J1707" s="26">
        <f t="shared" si="188"/>
        <v>67420.264403078007</v>
      </c>
      <c r="K1707" s="23">
        <f t="shared" si="183"/>
        <v>127.06488872815702</v>
      </c>
      <c r="L1707" s="23">
        <f t="shared" si="183"/>
        <v>83.623601281284436</v>
      </c>
      <c r="M1707" s="26">
        <f>K1707*'Social Cost of Carbon'!$C$5</f>
        <v>12706.488872815702</v>
      </c>
      <c r="N1707" s="26">
        <f>L1707*'Social Cost of Carbon'!$C$5</f>
        <v>8362.3601281284427</v>
      </c>
      <c r="O1707" s="23">
        <f t="shared" si="184"/>
        <v>1.1221445609923471</v>
      </c>
      <c r="P1707" s="23">
        <f t="shared" si="185"/>
        <v>0.73850274680634054</v>
      </c>
      <c r="Q1707" s="27"/>
    </row>
    <row r="1708" spans="1:17" x14ac:dyDescent="0.25">
      <c r="A1708" s="24">
        <f t="shared" si="186"/>
        <v>2020</v>
      </c>
      <c r="B1708" s="32">
        <v>44071</v>
      </c>
      <c r="C1708" s="28">
        <f>'Bitcoin Data'!C1708</f>
        <v>11542.5</v>
      </c>
      <c r="D1708" s="26">
        <f>'Bitcoin Data'!K1708</f>
        <v>1018.7910346388952</v>
      </c>
      <c r="E1708" s="25">
        <f>'Bitcoin Data'!J1708</f>
        <v>201539.12349615982</v>
      </c>
      <c r="F1708" s="25">
        <f t="shared" si="182"/>
        <v>205.32625214686874</v>
      </c>
      <c r="G1708" s="23">
        <f>'Emissions Factors'!$AB$39/1000</f>
        <v>0.49266147344102867</v>
      </c>
      <c r="H1708" s="23">
        <f>'Emissions Factors'!$AE$39/1000</f>
        <v>0.32422903788805163</v>
      </c>
      <c r="I1708" s="26">
        <f t="shared" si="187"/>
        <v>101156.33391880053</v>
      </c>
      <c r="J1708" s="26">
        <f t="shared" si="188"/>
        <v>66572.73318673874</v>
      </c>
      <c r="K1708" s="23">
        <f t="shared" si="183"/>
        <v>99.290561537631547</v>
      </c>
      <c r="L1708" s="23">
        <f t="shared" si="183"/>
        <v>65.344836107961115</v>
      </c>
      <c r="M1708" s="26">
        <f>K1708*'Social Cost of Carbon'!$C$5</f>
        <v>9929.0561537631547</v>
      </c>
      <c r="N1708" s="26">
        <f>L1708*'Social Cost of Carbon'!$C$5</f>
        <v>6534.4836107961119</v>
      </c>
      <c r="O1708" s="23">
        <f t="shared" si="184"/>
        <v>0.86021712399940697</v>
      </c>
      <c r="P1708" s="23">
        <f t="shared" si="185"/>
        <v>0.56612376961629729</v>
      </c>
      <c r="Q1708" s="27"/>
    </row>
    <row r="1709" spans="1:17" x14ac:dyDescent="0.25">
      <c r="A1709" s="24">
        <f t="shared" si="186"/>
        <v>2020</v>
      </c>
      <c r="B1709" s="32">
        <v>44072</v>
      </c>
      <c r="C1709" s="28">
        <f>'Bitcoin Data'!C1709</f>
        <v>11506.865234000001</v>
      </c>
      <c r="D1709" s="26">
        <f>'Bitcoin Data'!K1709</f>
        <v>912.50126736287132</v>
      </c>
      <c r="E1709" s="25">
        <f>'Bitcoin Data'!J1709</f>
        <v>227970.37108628801</v>
      </c>
      <c r="F1709" s="25">
        <f t="shared" si="182"/>
        <v>208.02325253742188</v>
      </c>
      <c r="G1709" s="23">
        <f>'Emissions Factors'!$AB$39/1000</f>
        <v>0.49266147344102867</v>
      </c>
      <c r="H1709" s="23">
        <f>'Emissions Factors'!$AE$39/1000</f>
        <v>0.32422903788805163</v>
      </c>
      <c r="I1709" s="26">
        <f t="shared" si="187"/>
        <v>102485.04210508148</v>
      </c>
      <c r="J1709" s="26">
        <f t="shared" si="188"/>
        <v>67447.179028551487</v>
      </c>
      <c r="K1709" s="23">
        <f t="shared" si="183"/>
        <v>112.31221892026873</v>
      </c>
      <c r="L1709" s="23">
        <f t="shared" si="183"/>
        <v>73.914614084289269</v>
      </c>
      <c r="M1709" s="26">
        <f>K1709*'Social Cost of Carbon'!$C$5</f>
        <v>11231.221892026873</v>
      </c>
      <c r="N1709" s="26">
        <f>L1709*'Social Cost of Carbon'!$C$5</f>
        <v>7391.4614084289269</v>
      </c>
      <c r="O1709" s="23">
        <f t="shared" si="184"/>
        <v>0.97604531413484641</v>
      </c>
      <c r="P1709" s="23">
        <f t="shared" si="185"/>
        <v>0.6423523051776906</v>
      </c>
      <c r="Q1709" s="27"/>
    </row>
    <row r="1710" spans="1:17" x14ac:dyDescent="0.25">
      <c r="A1710" s="24">
        <f t="shared" si="186"/>
        <v>2020</v>
      </c>
      <c r="B1710" s="32">
        <v>44073</v>
      </c>
      <c r="C1710" s="28">
        <f>'Bitcoin Data'!C1710</f>
        <v>11711.505859000001</v>
      </c>
      <c r="D1710" s="26">
        <f>'Bitcoin Data'!K1710</f>
        <v>793.72078666549078</v>
      </c>
      <c r="E1710" s="25">
        <f>'Bitcoin Data'!J1710</f>
        <v>265834.14689549524</v>
      </c>
      <c r="F1710" s="25">
        <f t="shared" si="182"/>
        <v>210.99808819644213</v>
      </c>
      <c r="G1710" s="23">
        <f>'Emissions Factors'!$AB$39/1000</f>
        <v>0.49266147344102867</v>
      </c>
      <c r="H1710" s="23">
        <f>'Emissions Factors'!$AE$39/1000</f>
        <v>0.32422903788805163</v>
      </c>
      <c r="I1710" s="26">
        <f t="shared" si="187"/>
        <v>103950.6290240993</v>
      </c>
      <c r="J1710" s="26">
        <f t="shared" si="188"/>
        <v>68411.707132150696</v>
      </c>
      <c r="K1710" s="23">
        <f t="shared" si="183"/>
        <v>130.96624250047356</v>
      </c>
      <c r="L1710" s="23">
        <f t="shared" si="183"/>
        <v>86.191149685717406</v>
      </c>
      <c r="M1710" s="26">
        <f>K1710*'Social Cost of Carbon'!$C$5</f>
        <v>13096.624250047356</v>
      </c>
      <c r="N1710" s="26">
        <f>L1710*'Social Cost of Carbon'!$C$5</f>
        <v>8619.114968571741</v>
      </c>
      <c r="O1710" s="23">
        <f t="shared" si="184"/>
        <v>1.1182698798705657</v>
      </c>
      <c r="P1710" s="23">
        <f t="shared" si="185"/>
        <v>0.73595275213461686</v>
      </c>
      <c r="Q1710" s="27"/>
    </row>
    <row r="1711" spans="1:17" x14ac:dyDescent="0.25">
      <c r="A1711" s="24">
        <f t="shared" si="186"/>
        <v>2020</v>
      </c>
      <c r="B1711" s="32">
        <v>44074</v>
      </c>
      <c r="C1711" s="28">
        <f>'Bitcoin Data'!C1711</f>
        <v>11680.820313</v>
      </c>
      <c r="D1711" s="26">
        <f>'Bitcoin Data'!K1711</f>
        <v>937.5</v>
      </c>
      <c r="E1711" s="25">
        <f>'Bitcoin Data'!J1711</f>
        <v>219459.53682185648</v>
      </c>
      <c r="F1711" s="25">
        <f t="shared" si="182"/>
        <v>205.74331577049045</v>
      </c>
      <c r="G1711" s="23">
        <f>'Emissions Factors'!$AB$39/1000</f>
        <v>0.49266147344102867</v>
      </c>
      <c r="H1711" s="23">
        <f>'Emissions Factors'!$AE$39/1000</f>
        <v>0.32422903788805163</v>
      </c>
      <c r="I1711" s="26">
        <f t="shared" si="187"/>
        <v>101361.80509813267</v>
      </c>
      <c r="J1711" s="26">
        <f t="shared" si="188"/>
        <v>66707.957324163712</v>
      </c>
      <c r="K1711" s="23">
        <f t="shared" si="183"/>
        <v>108.11925877134149</v>
      </c>
      <c r="L1711" s="23">
        <f t="shared" si="183"/>
        <v>71.155154479107964</v>
      </c>
      <c r="M1711" s="26">
        <f>K1711*'Social Cost of Carbon'!$C$5</f>
        <v>10811.925877134148</v>
      </c>
      <c r="N1711" s="26">
        <f>L1711*'Social Cost of Carbon'!$C$5</f>
        <v>7115.515447910796</v>
      </c>
      <c r="O1711" s="23">
        <f t="shared" si="184"/>
        <v>0.92561357742154216</v>
      </c>
      <c r="P1711" s="23">
        <f t="shared" si="185"/>
        <v>0.60916230686227457</v>
      </c>
      <c r="Q1711" s="27"/>
    </row>
    <row r="1712" spans="1:17" x14ac:dyDescent="0.25">
      <c r="A1712" s="24">
        <f t="shared" si="186"/>
        <v>2020</v>
      </c>
      <c r="B1712" s="32">
        <v>44075</v>
      </c>
      <c r="C1712" s="28">
        <f>'Bitcoin Data'!C1712</f>
        <v>11970.478515999999</v>
      </c>
      <c r="D1712" s="26">
        <f>'Bitcoin Data'!K1712</f>
        <v>962.46390760346469</v>
      </c>
      <c r="E1712" s="25">
        <f>'Bitcoin Data'!J1712</f>
        <v>214270.71094566246</v>
      </c>
      <c r="F1712" s="25">
        <f t="shared" si="182"/>
        <v>206.22782574173476</v>
      </c>
      <c r="G1712" s="23">
        <f>'Emissions Factors'!$AB$39/1000</f>
        <v>0.49266147344102867</v>
      </c>
      <c r="H1712" s="23">
        <f>'Emissions Factors'!$AE$39/1000</f>
        <v>0.32422903788805163</v>
      </c>
      <c r="I1712" s="26">
        <f t="shared" si="187"/>
        <v>101600.50449446276</v>
      </c>
      <c r="J1712" s="26">
        <f t="shared" si="188"/>
        <v>66865.04952598743</v>
      </c>
      <c r="K1712" s="23">
        <f t="shared" si="183"/>
        <v>105.56292416974682</v>
      </c>
      <c r="L1712" s="23">
        <f t="shared" si="183"/>
        <v>69.472786457500959</v>
      </c>
      <c r="M1712" s="26">
        <f>K1712*'Social Cost of Carbon'!$C$5</f>
        <v>10556.292416974682</v>
      </c>
      <c r="N1712" s="26">
        <f>L1712*'Social Cost of Carbon'!$C$5</f>
        <v>6947.2786457500961</v>
      </c>
      <c r="O1712" s="23">
        <f t="shared" si="184"/>
        <v>0.88186052068552767</v>
      </c>
      <c r="P1712" s="23">
        <f t="shared" si="185"/>
        <v>0.58036766336986567</v>
      </c>
      <c r="Q1712" s="27"/>
    </row>
    <row r="1713" spans="1:17" x14ac:dyDescent="0.25">
      <c r="A1713" s="24">
        <f t="shared" si="186"/>
        <v>2020</v>
      </c>
      <c r="B1713" s="32">
        <v>44076</v>
      </c>
      <c r="C1713" s="28">
        <f>'Bitcoin Data'!C1713</f>
        <v>11414.034180000001</v>
      </c>
      <c r="D1713" s="26">
        <f>'Bitcoin Data'!K1713</f>
        <v>900</v>
      </c>
      <c r="E1713" s="25">
        <f>'Bitcoin Data'!J1713</f>
        <v>235064.13863282613</v>
      </c>
      <c r="F1713" s="25">
        <f t="shared" si="182"/>
        <v>211.55772476954354</v>
      </c>
      <c r="G1713" s="23">
        <f>'Emissions Factors'!$AB$39/1000</f>
        <v>0.49266147344102867</v>
      </c>
      <c r="H1713" s="23">
        <f>'Emissions Factors'!$AE$39/1000</f>
        <v>0.32422903788805163</v>
      </c>
      <c r="I1713" s="26">
        <f t="shared" si="187"/>
        <v>104226.34040279493</v>
      </c>
      <c r="J1713" s="26">
        <f t="shared" si="188"/>
        <v>68593.157559814324</v>
      </c>
      <c r="K1713" s="23">
        <f t="shared" si="183"/>
        <v>115.80704489199437</v>
      </c>
      <c r="L1713" s="23">
        <f t="shared" si="183"/>
        <v>76.214619510904797</v>
      </c>
      <c r="M1713" s="26">
        <f>K1713*'Social Cost of Carbon'!$C$5</f>
        <v>11580.704489199437</v>
      </c>
      <c r="N1713" s="26">
        <f>L1713*'Social Cost of Carbon'!$C$5</f>
        <v>7621.4619510904795</v>
      </c>
      <c r="O1713" s="23">
        <f t="shared" si="184"/>
        <v>1.0146022262217753</v>
      </c>
      <c r="P1713" s="23">
        <f t="shared" si="185"/>
        <v>0.66772727599195603</v>
      </c>
      <c r="Q1713" s="27"/>
    </row>
    <row r="1714" spans="1:17" x14ac:dyDescent="0.25">
      <c r="A1714" s="24">
        <f t="shared" si="186"/>
        <v>2020</v>
      </c>
      <c r="B1714" s="32">
        <v>44077</v>
      </c>
      <c r="C1714" s="28">
        <f>'Bitcoin Data'!C1714</f>
        <v>10245.296875</v>
      </c>
      <c r="D1714" s="26">
        <f>'Bitcoin Data'!K1714</f>
        <v>806.23488309594188</v>
      </c>
      <c r="E1714" s="25">
        <f>'Bitcoin Data'!J1714</f>
        <v>262779.99032520287</v>
      </c>
      <c r="F1714" s="25">
        <f t="shared" si="182"/>
        <v>211.86239477979268</v>
      </c>
      <c r="G1714" s="23">
        <f>'Emissions Factors'!$AB$39/1000</f>
        <v>0.49266147344102867</v>
      </c>
      <c r="H1714" s="23">
        <f>'Emissions Factors'!$AE$39/1000</f>
        <v>0.32422903788805163</v>
      </c>
      <c r="I1714" s="26">
        <f t="shared" si="187"/>
        <v>104376.43957895756</v>
      </c>
      <c r="J1714" s="26">
        <f t="shared" si="188"/>
        <v>68691.940424110755</v>
      </c>
      <c r="K1714" s="23">
        <f t="shared" si="183"/>
        <v>129.46157722443371</v>
      </c>
      <c r="L1714" s="23">
        <f t="shared" si="183"/>
        <v>85.200903439372055</v>
      </c>
      <c r="M1714" s="26">
        <f>K1714*'Social Cost of Carbon'!$C$5</f>
        <v>12946.157722443371</v>
      </c>
      <c r="N1714" s="26">
        <f>L1714*'Social Cost of Carbon'!$C$5</f>
        <v>8520.090343937205</v>
      </c>
      <c r="O1714" s="23">
        <f t="shared" si="184"/>
        <v>1.2636195788561151</v>
      </c>
      <c r="P1714" s="23">
        <f t="shared" si="185"/>
        <v>0.83160990334281604</v>
      </c>
      <c r="Q1714" s="27"/>
    </row>
    <row r="1715" spans="1:17" x14ac:dyDescent="0.25">
      <c r="A1715" s="24">
        <f t="shared" si="186"/>
        <v>2020</v>
      </c>
      <c r="B1715" s="32">
        <v>44078</v>
      </c>
      <c r="C1715" s="28">
        <f>'Bitcoin Data'!C1715</f>
        <v>10511.813477</v>
      </c>
      <c r="D1715" s="26">
        <f>'Bitcoin Data'!K1715</f>
        <v>843.72363363644888</v>
      </c>
      <c r="E1715" s="25">
        <f>'Bitcoin Data'!J1715</f>
        <v>250969.16296703447</v>
      </c>
      <c r="F1715" s="25">
        <f t="shared" si="182"/>
        <v>211.74861410924444</v>
      </c>
      <c r="G1715" s="23">
        <f>'Emissions Factors'!$AB$39/1000</f>
        <v>0.49266147344102867</v>
      </c>
      <c r="H1715" s="23">
        <f>'Emissions Factors'!$AE$39/1000</f>
        <v>0.32422903788805163</v>
      </c>
      <c r="I1715" s="26">
        <f t="shared" si="187"/>
        <v>104320.38422615617</v>
      </c>
      <c r="J1715" s="26">
        <f t="shared" si="188"/>
        <v>68655.049426768644</v>
      </c>
      <c r="K1715" s="23">
        <f t="shared" si="183"/>
        <v>123.64283761560084</v>
      </c>
      <c r="L1715" s="23">
        <f t="shared" si="183"/>
        <v>81.371490248371217</v>
      </c>
      <c r="M1715" s="26">
        <f>K1715*'Social Cost of Carbon'!$C$5</f>
        <v>12364.283761560084</v>
      </c>
      <c r="N1715" s="26">
        <f>L1715*'Social Cost of Carbon'!$C$5</f>
        <v>8137.1490248371219</v>
      </c>
      <c r="O1715" s="23">
        <f t="shared" si="184"/>
        <v>1.1762274690864061</v>
      </c>
      <c r="P1715" s="23">
        <f t="shared" si="185"/>
        <v>0.77409564416656762</v>
      </c>
      <c r="Q1715" s="27"/>
    </row>
    <row r="1716" spans="1:17" x14ac:dyDescent="0.25">
      <c r="A1716" s="24">
        <f t="shared" si="186"/>
        <v>2020</v>
      </c>
      <c r="B1716" s="32">
        <v>44079</v>
      </c>
      <c r="C1716" s="28">
        <f>'Bitcoin Data'!C1716</f>
        <v>10169.567383</v>
      </c>
      <c r="D1716" s="26">
        <f>'Bitcoin Data'!K1716</f>
        <v>881.22980515029872</v>
      </c>
      <c r="E1716" s="25">
        <f>'Bitcoin Data'!J1716</f>
        <v>233520.43109730628</v>
      </c>
      <c r="F1716" s="25">
        <f t="shared" si="182"/>
        <v>205.78516399449299</v>
      </c>
      <c r="G1716" s="23">
        <f>'Emissions Factors'!$AB$39/1000</f>
        <v>0.49266147344102867</v>
      </c>
      <c r="H1716" s="23">
        <f>'Emissions Factors'!$AE$39/1000</f>
        <v>0.32422903788805163</v>
      </c>
      <c r="I1716" s="26">
        <f t="shared" si="187"/>
        <v>101382.42210583064</v>
      </c>
      <c r="J1716" s="26">
        <f t="shared" si="188"/>
        <v>66721.525733569375</v>
      </c>
      <c r="K1716" s="23">
        <f t="shared" si="183"/>
        <v>115.04651966298312</v>
      </c>
      <c r="L1716" s="23">
        <f t="shared" si="183"/>
        <v>75.714104701882661</v>
      </c>
      <c r="M1716" s="26">
        <f>K1716*'Social Cost of Carbon'!$C$5</f>
        <v>11504.651966298312</v>
      </c>
      <c r="N1716" s="26">
        <f>L1716*'Social Cost of Carbon'!$C$5</f>
        <v>7571.4104701882661</v>
      </c>
      <c r="O1716" s="23">
        <f t="shared" si="184"/>
        <v>1.1312823380796033</v>
      </c>
      <c r="P1716" s="23">
        <f t="shared" si="185"/>
        <v>0.74451647597566895</v>
      </c>
      <c r="Q1716" s="27"/>
    </row>
    <row r="1717" spans="1:17" x14ac:dyDescent="0.25">
      <c r="A1717" s="24">
        <f t="shared" si="186"/>
        <v>2020</v>
      </c>
      <c r="B1717" s="32">
        <v>44080</v>
      </c>
      <c r="C1717" s="28">
        <f>'Bitcoin Data'!C1717</f>
        <v>10280.351563</v>
      </c>
      <c r="D1717" s="26">
        <f>'Bitcoin Data'!K1717</f>
        <v>937.5</v>
      </c>
      <c r="E1717" s="25">
        <f>'Bitcoin Data'!J1717</f>
        <v>218272.65424884783</v>
      </c>
      <c r="F1717" s="25">
        <f t="shared" si="182"/>
        <v>204.63061335829485</v>
      </c>
      <c r="G1717" s="23">
        <f>'Emissions Factors'!$AB$39/1000</f>
        <v>0.49266147344102867</v>
      </c>
      <c r="H1717" s="23">
        <f>'Emissions Factors'!$AE$39/1000</f>
        <v>0.32422903788805163</v>
      </c>
      <c r="I1717" s="26">
        <f t="shared" si="187"/>
        <v>100813.61948823898</v>
      </c>
      <c r="J1717" s="26">
        <f t="shared" si="188"/>
        <v>66347.186891601828</v>
      </c>
      <c r="K1717" s="23">
        <f t="shared" si="183"/>
        <v>107.53452745412157</v>
      </c>
      <c r="L1717" s="23">
        <f t="shared" si="183"/>
        <v>70.770332684375276</v>
      </c>
      <c r="M1717" s="26">
        <f>K1717*'Social Cost of Carbon'!$C$5</f>
        <v>10753.452745412158</v>
      </c>
      <c r="N1717" s="26">
        <f>L1717*'Social Cost of Carbon'!$C$5</f>
        <v>7077.033268437528</v>
      </c>
      <c r="O1717" s="23">
        <f t="shared" si="184"/>
        <v>1.0460199419750289</v>
      </c>
      <c r="P1717" s="23">
        <f t="shared" si="185"/>
        <v>0.68840381820291718</v>
      </c>
      <c r="Q1717" s="27"/>
    </row>
    <row r="1718" spans="1:17" x14ac:dyDescent="0.25">
      <c r="A1718" s="24">
        <f t="shared" si="186"/>
        <v>2020</v>
      </c>
      <c r="B1718" s="32">
        <v>44081</v>
      </c>
      <c r="C1718" s="28">
        <f>'Bitcoin Data'!C1718</f>
        <v>10369.563477</v>
      </c>
      <c r="D1718" s="26">
        <f>'Bitcoin Data'!K1718</f>
        <v>1093.6930368209992</v>
      </c>
      <c r="E1718" s="25">
        <f>'Bitcoin Data'!J1718</f>
        <v>191388.88652272115</v>
      </c>
      <c r="F1718" s="25">
        <f t="shared" si="182"/>
        <v>209.32069251482449</v>
      </c>
      <c r="G1718" s="23">
        <f>'Emissions Factors'!$AB$39/1000</f>
        <v>0.49266147344102867</v>
      </c>
      <c r="H1718" s="23">
        <f>'Emissions Factors'!$AE$39/1000</f>
        <v>0.32422903788805163</v>
      </c>
      <c r="I1718" s="26">
        <f t="shared" si="187"/>
        <v>103124.24079604993</v>
      </c>
      <c r="J1718" s="26">
        <f t="shared" si="188"/>
        <v>67867.846744142225</v>
      </c>
      <c r="K1718" s="23">
        <f t="shared" si="183"/>
        <v>94.289930834521641</v>
      </c>
      <c r="L1718" s="23">
        <f t="shared" si="183"/>
        <v>62.053834539727369</v>
      </c>
      <c r="M1718" s="26">
        <f>K1718*'Social Cost of Carbon'!$C$5</f>
        <v>9428.9930834521638</v>
      </c>
      <c r="N1718" s="26">
        <f>L1718*'Social Cost of Carbon'!$C$5</f>
        <v>6205.3834539727368</v>
      </c>
      <c r="O1718" s="23">
        <f t="shared" si="184"/>
        <v>0.90929508309254781</v>
      </c>
      <c r="P1718" s="23">
        <f t="shared" si="185"/>
        <v>0.59842282346180353</v>
      </c>
      <c r="Q1718" s="27"/>
    </row>
    <row r="1719" spans="1:17" x14ac:dyDescent="0.25">
      <c r="A1719" s="24">
        <f t="shared" si="186"/>
        <v>2020</v>
      </c>
      <c r="B1719" s="32">
        <v>44082</v>
      </c>
      <c r="C1719" s="28">
        <f>'Bitcoin Data'!C1719</f>
        <v>10131.516602</v>
      </c>
      <c r="D1719" s="26">
        <f>'Bitcoin Data'!K1719</f>
        <v>968.78363832077503</v>
      </c>
      <c r="E1719" s="25">
        <f>'Bitcoin Data'!J1719</f>
        <v>221090.26002660542</v>
      </c>
      <c r="F1719" s="25">
        <f t="shared" si="182"/>
        <v>214.18862650586101</v>
      </c>
      <c r="G1719" s="23">
        <f>'Emissions Factors'!$AB$39/1000</f>
        <v>0.49266147344102867</v>
      </c>
      <c r="H1719" s="23">
        <f>'Emissions Factors'!$AE$39/1000</f>
        <v>0.32422903788805163</v>
      </c>
      <c r="I1719" s="26">
        <f t="shared" si="187"/>
        <v>105522.48432868766</v>
      </c>
      <c r="J1719" s="26">
        <f t="shared" si="188"/>
        <v>69446.172298558551</v>
      </c>
      <c r="K1719" s="23">
        <f t="shared" si="183"/>
        <v>108.92265326816759</v>
      </c>
      <c r="L1719" s="23">
        <f t="shared" si="183"/>
        <v>71.683882294845432</v>
      </c>
      <c r="M1719" s="26">
        <f>K1719*'Social Cost of Carbon'!$C$5</f>
        <v>10892.26532681676</v>
      </c>
      <c r="N1719" s="26">
        <f>L1719*'Social Cost of Carbon'!$C$5</f>
        <v>7168.3882294845434</v>
      </c>
      <c r="O1719" s="23">
        <f t="shared" si="184"/>
        <v>1.0750873491799426</v>
      </c>
      <c r="P1719" s="23">
        <f t="shared" si="185"/>
        <v>0.70753358170182301</v>
      </c>
      <c r="Q1719" s="27"/>
    </row>
    <row r="1720" spans="1:17" x14ac:dyDescent="0.25">
      <c r="A1720" s="24">
        <f t="shared" si="186"/>
        <v>2020</v>
      </c>
      <c r="B1720" s="32">
        <v>44083</v>
      </c>
      <c r="C1720" s="28">
        <f>'Bitcoin Data'!C1720</f>
        <v>10242.347656</v>
      </c>
      <c r="D1720" s="26">
        <f>'Bitcoin Data'!K1720</f>
        <v>931.29139072847681</v>
      </c>
      <c r="E1720" s="25">
        <f>'Bitcoin Data'!J1720</f>
        <v>229672.39129195709</v>
      </c>
      <c r="F1720" s="25">
        <f t="shared" si="182"/>
        <v>213.89192069822161</v>
      </c>
      <c r="G1720" s="23">
        <f>'Emissions Factors'!$AB$39/1000</f>
        <v>0.49266147344102867</v>
      </c>
      <c r="H1720" s="23">
        <f>'Emissions Factors'!$AE$39/1000</f>
        <v>0.32422903788805163</v>
      </c>
      <c r="I1720" s="26">
        <f t="shared" si="187"/>
        <v>105376.30880831752</v>
      </c>
      <c r="J1720" s="26">
        <f t="shared" si="188"/>
        <v>69349.971660011826</v>
      </c>
      <c r="K1720" s="23">
        <f t="shared" si="183"/>
        <v>113.15073870262006</v>
      </c>
      <c r="L1720" s="23">
        <f t="shared" si="183"/>
        <v>74.466458458039369</v>
      </c>
      <c r="M1720" s="26">
        <f>K1720*'Social Cost of Carbon'!$C$5</f>
        <v>11315.073870262006</v>
      </c>
      <c r="N1720" s="26">
        <f>L1720*'Social Cost of Carbon'!$C$5</f>
        <v>7446.6458458039369</v>
      </c>
      <c r="O1720" s="23">
        <f t="shared" si="184"/>
        <v>1.104734407607576</v>
      </c>
      <c r="P1720" s="23">
        <f t="shared" si="185"/>
        <v>0.72704482369739398</v>
      </c>
      <c r="Q1720" s="27"/>
    </row>
    <row r="1721" spans="1:17" x14ac:dyDescent="0.25">
      <c r="A1721" s="24">
        <f t="shared" si="186"/>
        <v>2020</v>
      </c>
      <c r="B1721" s="32">
        <v>44084</v>
      </c>
      <c r="C1721" s="28">
        <f>'Bitcoin Data'!C1721</f>
        <v>10363.138671999999</v>
      </c>
      <c r="D1721" s="26">
        <f>'Bitcoin Data'!K1721</f>
        <v>987.49177090190904</v>
      </c>
      <c r="E1721" s="25">
        <f>'Bitcoin Data'!J1721</f>
        <v>217160.29100870391</v>
      </c>
      <c r="F1721" s="25">
        <f t="shared" si="182"/>
        <v>214.44400033775892</v>
      </c>
      <c r="G1721" s="23">
        <f>'Emissions Factors'!$AB$39/1000</f>
        <v>0.49266147344102867</v>
      </c>
      <c r="H1721" s="23">
        <f>'Emissions Factors'!$AE$39/1000</f>
        <v>0.32422903788805163</v>
      </c>
      <c r="I1721" s="26">
        <f t="shared" si="187"/>
        <v>105648.29717698877</v>
      </c>
      <c r="J1721" s="26">
        <f t="shared" si="188"/>
        <v>69528.971910376596</v>
      </c>
      <c r="K1721" s="23">
        <f t="shared" si="183"/>
        <v>106.98650894123064</v>
      </c>
      <c r="L1721" s="23">
        <f t="shared" si="183"/>
        <v>70.409672221241379</v>
      </c>
      <c r="M1721" s="26">
        <f>K1721*'Social Cost of Carbon'!$C$5</f>
        <v>10698.650894123064</v>
      </c>
      <c r="N1721" s="26">
        <f>L1721*'Social Cost of Carbon'!$C$5</f>
        <v>7040.9672221241381</v>
      </c>
      <c r="O1721" s="23">
        <f t="shared" si="184"/>
        <v>1.0323755411118429</v>
      </c>
      <c r="P1721" s="23">
        <f t="shared" si="185"/>
        <v>0.67942420196962294</v>
      </c>
      <c r="Q1721" s="27"/>
    </row>
    <row r="1722" spans="1:17" x14ac:dyDescent="0.25">
      <c r="A1722" s="24">
        <f t="shared" si="186"/>
        <v>2020</v>
      </c>
      <c r="B1722" s="32">
        <v>44085</v>
      </c>
      <c r="C1722" s="28">
        <f>'Bitcoin Data'!C1722</f>
        <v>10400.915039</v>
      </c>
      <c r="D1722" s="26">
        <f>'Bitcoin Data'!K1722</f>
        <v>862.48203162434118</v>
      </c>
      <c r="E1722" s="25">
        <f>'Bitcoin Data'!J1722</f>
        <v>255043.82415922463</v>
      </c>
      <c r="F1722" s="25">
        <f t="shared" si="182"/>
        <v>219.97071561408927</v>
      </c>
      <c r="G1722" s="23">
        <f>'Emissions Factors'!$AB$39/1000</f>
        <v>0.49266147344102867</v>
      </c>
      <c r="H1722" s="23">
        <f>'Emissions Factors'!$AE$39/1000</f>
        <v>0.32422903788805163</v>
      </c>
      <c r="I1722" s="26">
        <f t="shared" si="187"/>
        <v>108371.09686831471</v>
      </c>
      <c r="J1722" s="26">
        <f t="shared" si="188"/>
        <v>71320.893487102381</v>
      </c>
      <c r="K1722" s="23">
        <f t="shared" si="183"/>
        <v>125.65026620231824</v>
      </c>
      <c r="L1722" s="23">
        <f t="shared" si="183"/>
        <v>82.692613726434828</v>
      </c>
      <c r="M1722" s="26">
        <f>K1722*'Social Cost of Carbon'!$C$5</f>
        <v>12565.026620231823</v>
      </c>
      <c r="N1722" s="26">
        <f>L1722*'Social Cost of Carbon'!$C$5</f>
        <v>8269.2613726434829</v>
      </c>
      <c r="O1722" s="23">
        <f t="shared" si="184"/>
        <v>1.2080693451602209</v>
      </c>
      <c r="P1722" s="23">
        <f t="shared" si="185"/>
        <v>0.79505133362175162</v>
      </c>
      <c r="Q1722" s="27"/>
    </row>
    <row r="1723" spans="1:17" x14ac:dyDescent="0.25">
      <c r="A1723" s="24">
        <f t="shared" si="186"/>
        <v>2020</v>
      </c>
      <c r="B1723" s="32">
        <v>44086</v>
      </c>
      <c r="C1723" s="28">
        <f>'Bitcoin Data'!C1723</f>
        <v>10442.170898</v>
      </c>
      <c r="D1723" s="26">
        <f>'Bitcoin Data'!K1723</f>
        <v>1062.4483532050526</v>
      </c>
      <c r="E1723" s="25">
        <f>'Bitcoin Data'!J1723</f>
        <v>207191.42477678566</v>
      </c>
      <c r="F1723" s="25">
        <f t="shared" si="182"/>
        <v>220.13018805230445</v>
      </c>
      <c r="G1723" s="23">
        <f>'Emissions Factors'!$AB$39/1000</f>
        <v>0.49266147344102867</v>
      </c>
      <c r="H1723" s="23">
        <f>'Emissions Factors'!$AE$39/1000</f>
        <v>0.32422903788805163</v>
      </c>
      <c r="I1723" s="26">
        <f t="shared" si="187"/>
        <v>108449.66279469903</v>
      </c>
      <c r="J1723" s="26">
        <f t="shared" si="188"/>
        <v>71372.599082314555</v>
      </c>
      <c r="K1723" s="23">
        <f t="shared" si="183"/>
        <v>102.07523261487728</v>
      </c>
      <c r="L1723" s="23">
        <f t="shared" si="183"/>
        <v>67.177476314031836</v>
      </c>
      <c r="M1723" s="26">
        <f>K1723*'Social Cost of Carbon'!$C$5</f>
        <v>10207.523261487728</v>
      </c>
      <c r="N1723" s="26">
        <f>L1723*'Social Cost of Carbon'!$C$5</f>
        <v>6717.7476314031837</v>
      </c>
      <c r="O1723" s="23">
        <f t="shared" si="184"/>
        <v>0.9775288454092228</v>
      </c>
      <c r="P1723" s="23">
        <f t="shared" si="185"/>
        <v>0.64332864277195856</v>
      </c>
      <c r="Q1723" s="27"/>
    </row>
    <row r="1724" spans="1:17" x14ac:dyDescent="0.25">
      <c r="A1724" s="24">
        <f t="shared" si="186"/>
        <v>2020</v>
      </c>
      <c r="B1724" s="32">
        <v>44087</v>
      </c>
      <c r="C1724" s="28">
        <f>'Bitcoin Data'!C1724</f>
        <v>10323.755859000001</v>
      </c>
      <c r="D1724" s="26">
        <f>'Bitcoin Data'!K1724</f>
        <v>1012.4873439082013</v>
      </c>
      <c r="E1724" s="25">
        <f>'Bitcoin Data'!J1724</f>
        <v>222835.03350258191</v>
      </c>
      <c r="F1724" s="25">
        <f t="shared" si="182"/>
        <v>225.61765120072423</v>
      </c>
      <c r="G1724" s="23">
        <f>'Emissions Factors'!$AB$39/1000</f>
        <v>0.49266147344102867</v>
      </c>
      <c r="H1724" s="23">
        <f>'Emissions Factors'!$AE$39/1000</f>
        <v>0.32422903788805163</v>
      </c>
      <c r="I1724" s="26">
        <f t="shared" si="187"/>
        <v>111153.12447485287</v>
      </c>
      <c r="J1724" s="26">
        <f t="shared" si="188"/>
        <v>73151.793979372829</v>
      </c>
      <c r="K1724" s="23">
        <f t="shared" si="183"/>
        <v>109.782235939663</v>
      </c>
      <c r="L1724" s="23">
        <f t="shared" si="183"/>
        <v>72.249588520293884</v>
      </c>
      <c r="M1724" s="26">
        <f>K1724*'Social Cost of Carbon'!$C$5</f>
        <v>10978.223593966301</v>
      </c>
      <c r="N1724" s="26">
        <f>L1724*'Social Cost of Carbon'!$C$5</f>
        <v>7224.9588520293883</v>
      </c>
      <c r="O1724" s="23">
        <f t="shared" si="184"/>
        <v>1.0633943444522422</v>
      </c>
      <c r="P1724" s="23">
        <f t="shared" si="185"/>
        <v>0.69983821302116944</v>
      </c>
      <c r="Q1724" s="27"/>
    </row>
    <row r="1725" spans="1:17" x14ac:dyDescent="0.25">
      <c r="A1725" s="24">
        <f t="shared" si="186"/>
        <v>2020</v>
      </c>
      <c r="B1725" s="32">
        <v>44088</v>
      </c>
      <c r="C1725" s="28">
        <f>'Bitcoin Data'!C1725</f>
        <v>10680.837890999999</v>
      </c>
      <c r="D1725" s="26">
        <f>'Bitcoin Data'!K1725</f>
        <v>1099.9755560987533</v>
      </c>
      <c r="E1725" s="25">
        <f>'Bitcoin Data'!J1725</f>
        <v>206899.82219949525</v>
      </c>
      <c r="F1725" s="25">
        <f t="shared" si="182"/>
        <v>227.58474698062295</v>
      </c>
      <c r="G1725" s="23">
        <f>'Emissions Factors'!$AB$39/1000</f>
        <v>0.49266147344102867</v>
      </c>
      <c r="H1725" s="23">
        <f>'Emissions Factors'!$AE$39/1000</f>
        <v>0.32422903788805163</v>
      </c>
      <c r="I1725" s="26">
        <f t="shared" si="187"/>
        <v>112122.23678017741</v>
      </c>
      <c r="J1725" s="26">
        <f t="shared" si="188"/>
        <v>73789.583551523043</v>
      </c>
      <c r="K1725" s="23">
        <f t="shared" si="183"/>
        <v>101.93157125949018</v>
      </c>
      <c r="L1725" s="23">
        <f t="shared" si="183"/>
        <v>67.082930290951296</v>
      </c>
      <c r="M1725" s="26">
        <f>K1725*'Social Cost of Carbon'!$C$5</f>
        <v>10193.157125949019</v>
      </c>
      <c r="N1725" s="26">
        <f>L1725*'Social Cost of Carbon'!$C$5</f>
        <v>6708.2930290951299</v>
      </c>
      <c r="O1725" s="23">
        <f t="shared" si="184"/>
        <v>0.95434058919086162</v>
      </c>
      <c r="P1725" s="23">
        <f t="shared" si="185"/>
        <v>0.62806805023674617</v>
      </c>
      <c r="Q1725" s="27"/>
    </row>
    <row r="1726" spans="1:17" x14ac:dyDescent="0.25">
      <c r="A1726" s="24">
        <f t="shared" si="186"/>
        <v>2020</v>
      </c>
      <c r="B1726" s="32">
        <v>44089</v>
      </c>
      <c r="C1726" s="28">
        <f>'Bitcoin Data'!C1726</f>
        <v>10796.951171999999</v>
      </c>
      <c r="D1726" s="26">
        <f>'Bitcoin Data'!K1726</f>
        <v>974.97562560935978</v>
      </c>
      <c r="E1726" s="25">
        <f>'Bitcoin Data'!J1726</f>
        <v>233300.27081750162</v>
      </c>
      <c r="F1726" s="25">
        <f t="shared" si="182"/>
        <v>227.46207749512669</v>
      </c>
      <c r="G1726" s="23">
        <f>'Emissions Factors'!$AB$39/1000</f>
        <v>0.49266147344102867</v>
      </c>
      <c r="H1726" s="23">
        <f>'Emissions Factors'!$AE$39/1000</f>
        <v>0.32422903788805163</v>
      </c>
      <c r="I1726" s="26">
        <f t="shared" si="187"/>
        <v>112061.80225070656</v>
      </c>
      <c r="J1726" s="26">
        <f t="shared" si="188"/>
        <v>73749.810542262363</v>
      </c>
      <c r="K1726" s="23">
        <f t="shared" si="183"/>
        <v>114.93805517514137</v>
      </c>
      <c r="L1726" s="23">
        <f t="shared" si="183"/>
        <v>75.642722346180435</v>
      </c>
      <c r="M1726" s="26">
        <f>K1726*'Social Cost of Carbon'!$C$5</f>
        <v>11493.805517514138</v>
      </c>
      <c r="N1726" s="26">
        <f>L1726*'Social Cost of Carbon'!$C$5</f>
        <v>7564.2722346180435</v>
      </c>
      <c r="O1726" s="23">
        <f t="shared" si="184"/>
        <v>1.0645417705806903</v>
      </c>
      <c r="P1726" s="23">
        <f t="shared" si="185"/>
        <v>0.70059335400484701</v>
      </c>
      <c r="Q1726" s="27"/>
    </row>
    <row r="1727" spans="1:17" x14ac:dyDescent="0.25">
      <c r="A1727" s="24">
        <f t="shared" si="186"/>
        <v>2020</v>
      </c>
      <c r="B1727" s="32">
        <v>44090</v>
      </c>
      <c r="C1727" s="28">
        <f>'Bitcoin Data'!C1727</f>
        <v>10974.905273</v>
      </c>
      <c r="D1727" s="26">
        <f>'Bitcoin Data'!K1727</f>
        <v>968.78363832077503</v>
      </c>
      <c r="E1727" s="25">
        <f>'Bitcoin Data'!J1727</f>
        <v>234877.10820944174</v>
      </c>
      <c r="F1727" s="25">
        <f t="shared" si="182"/>
        <v>227.54509944940534</v>
      </c>
      <c r="G1727" s="23">
        <f>'Emissions Factors'!$AB$39/1000</f>
        <v>0.49266147344102867</v>
      </c>
      <c r="H1727" s="23">
        <f>'Emissions Factors'!$AE$39/1000</f>
        <v>0.32422903788805163</v>
      </c>
      <c r="I1727" s="26">
        <f t="shared" si="187"/>
        <v>112102.70396902943</v>
      </c>
      <c r="J1727" s="26">
        <f t="shared" si="188"/>
        <v>73776.728670621727</v>
      </c>
      <c r="K1727" s="23">
        <f t="shared" si="183"/>
        <v>115.7149022080315</v>
      </c>
      <c r="L1727" s="23">
        <f t="shared" si="183"/>
        <v>76.153978816675078</v>
      </c>
      <c r="M1727" s="26">
        <f>K1727*'Social Cost of Carbon'!$C$5</f>
        <v>11571.490220803151</v>
      </c>
      <c r="N1727" s="26">
        <f>L1727*'Social Cost of Carbon'!$C$5</f>
        <v>7615.397881667508</v>
      </c>
      <c r="O1727" s="23">
        <f t="shared" si="184"/>
        <v>1.0543590065666302</v>
      </c>
      <c r="P1727" s="23">
        <f t="shared" si="185"/>
        <v>0.69389190086246932</v>
      </c>
      <c r="Q1727" s="27"/>
    </row>
    <row r="1728" spans="1:17" x14ac:dyDescent="0.25">
      <c r="A1728" s="24">
        <f t="shared" si="186"/>
        <v>2020</v>
      </c>
      <c r="B1728" s="32">
        <v>44091</v>
      </c>
      <c r="C1728" s="28">
        <f>'Bitcoin Data'!C1728</f>
        <v>10948.990234000001</v>
      </c>
      <c r="D1728" s="26">
        <f>'Bitcoin Data'!K1728</f>
        <v>1112.4845488257108</v>
      </c>
      <c r="E1728" s="25">
        <f>'Bitcoin Data'!J1728</f>
        <v>205533.9268010509</v>
      </c>
      <c r="F1728" s="25">
        <f t="shared" si="182"/>
        <v>228.65331782564377</v>
      </c>
      <c r="G1728" s="23">
        <f>'Emissions Factors'!$AB$39/1000</f>
        <v>0.49266147344102867</v>
      </c>
      <c r="H1728" s="23">
        <f>'Emissions Factors'!$AE$39/1000</f>
        <v>0.32422903788805163</v>
      </c>
      <c r="I1728" s="26">
        <f t="shared" si="187"/>
        <v>112648.68046716148</v>
      </c>
      <c r="J1728" s="26">
        <f t="shared" si="188"/>
        <v>74136.045248519367</v>
      </c>
      <c r="K1728" s="23">
        <f t="shared" si="183"/>
        <v>101.25864721992626</v>
      </c>
      <c r="L1728" s="23">
        <f t="shared" si="183"/>
        <v>66.640067340057954</v>
      </c>
      <c r="M1728" s="26">
        <f>K1728*'Social Cost of Carbon'!$C$5</f>
        <v>10125.864721992626</v>
      </c>
      <c r="N1728" s="26">
        <f>L1728*'Social Cost of Carbon'!$C$5</f>
        <v>6664.0067340057958</v>
      </c>
      <c r="O1728" s="23">
        <f t="shared" si="184"/>
        <v>0.9248217877251077</v>
      </c>
      <c r="P1728" s="23">
        <f t="shared" si="185"/>
        <v>0.60864121636641833</v>
      </c>
      <c r="Q1728" s="27"/>
    </row>
    <row r="1729" spans="1:17" x14ac:dyDescent="0.25">
      <c r="A1729" s="24">
        <f t="shared" si="186"/>
        <v>2020</v>
      </c>
      <c r="B1729" s="32">
        <v>44092</v>
      </c>
      <c r="C1729" s="28">
        <f>'Bitcoin Data'!C1729</f>
        <v>10944.585938</v>
      </c>
      <c r="D1729" s="26">
        <f>'Bitcoin Data'!K1729</f>
        <v>1031.2822275696115</v>
      </c>
      <c r="E1729" s="25">
        <f>'Bitcoin Data'!J1729</f>
        <v>225573.28684459144</v>
      </c>
      <c r="F1729" s="25">
        <f t="shared" si="182"/>
        <v>232.6297217372892</v>
      </c>
      <c r="G1729" s="23">
        <f>'Emissions Factors'!$AB$39/1000</f>
        <v>0.49266147344102867</v>
      </c>
      <c r="H1729" s="23">
        <f>'Emissions Factors'!$AE$39/1000</f>
        <v>0.32422903788805163</v>
      </c>
      <c r="I1729" s="26">
        <f t="shared" si="187"/>
        <v>114607.70147726939</v>
      </c>
      <c r="J1729" s="26">
        <f t="shared" si="188"/>
        <v>75425.310863046441</v>
      </c>
      <c r="K1729" s="23">
        <f t="shared" si="183"/>
        <v>111.13126786579222</v>
      </c>
      <c r="L1729" s="23">
        <f t="shared" si="183"/>
        <v>73.137409766867378</v>
      </c>
      <c r="M1729" s="26">
        <f>K1729*'Social Cost of Carbon'!$C$5</f>
        <v>11113.126786579223</v>
      </c>
      <c r="N1729" s="26">
        <f>L1729*'Social Cost of Carbon'!$C$5</f>
        <v>7313.7409766867377</v>
      </c>
      <c r="O1729" s="23">
        <f t="shared" si="184"/>
        <v>1.0153994723540927</v>
      </c>
      <c r="P1729" s="23">
        <f t="shared" si="185"/>
        <v>0.66825195746265409</v>
      </c>
      <c r="Q1729" s="27"/>
    </row>
    <row r="1730" spans="1:17" x14ac:dyDescent="0.25">
      <c r="A1730" s="24">
        <f t="shared" si="186"/>
        <v>2020</v>
      </c>
      <c r="B1730" s="32">
        <v>44093</v>
      </c>
      <c r="C1730" s="28">
        <f>'Bitcoin Data'!C1730</f>
        <v>11094.346680000001</v>
      </c>
      <c r="D1730" s="26">
        <f>'Bitcoin Data'!K1730</f>
        <v>931.29139072847681</v>
      </c>
      <c r="E1730" s="25">
        <f>'Bitcoin Data'!J1730</f>
        <v>255597.48672626558</v>
      </c>
      <c r="F1730" s="25">
        <f t="shared" si="182"/>
        <v>238.03573888000727</v>
      </c>
      <c r="G1730" s="23">
        <f>'Emissions Factors'!$AB$39/1000</f>
        <v>0.49266147344102867</v>
      </c>
      <c r="H1730" s="23">
        <f>'Emissions Factors'!$AE$39/1000</f>
        <v>0.32422903788805163</v>
      </c>
      <c r="I1730" s="26">
        <f t="shared" si="187"/>
        <v>117271.03784824834</v>
      </c>
      <c r="J1730" s="26">
        <f t="shared" si="188"/>
        <v>77178.098600036232</v>
      </c>
      <c r="K1730" s="23">
        <f t="shared" si="183"/>
        <v>125.92303441838577</v>
      </c>
      <c r="L1730" s="23">
        <f t="shared" si="183"/>
        <v>82.872127207861141</v>
      </c>
      <c r="M1730" s="26">
        <f>K1730*'Social Cost of Carbon'!$C$5</f>
        <v>12592.303441838576</v>
      </c>
      <c r="N1730" s="26">
        <f>L1730*'Social Cost of Carbon'!$C$5</f>
        <v>8287.212720786114</v>
      </c>
      <c r="O1730" s="23">
        <f t="shared" si="184"/>
        <v>1.1350198263173956</v>
      </c>
      <c r="P1730" s="23">
        <f t="shared" si="185"/>
        <v>0.74697618163723312</v>
      </c>
      <c r="Q1730" s="27"/>
    </row>
    <row r="1731" spans="1:17" x14ac:dyDescent="0.25">
      <c r="A1731" s="24">
        <f t="shared" si="186"/>
        <v>2020</v>
      </c>
      <c r="B1731" s="32">
        <v>44094</v>
      </c>
      <c r="C1731" s="28">
        <f>'Bitcoin Data'!C1731</f>
        <v>10938.271484000001</v>
      </c>
      <c r="D1731" s="26">
        <f>'Bitcoin Data'!K1731</f>
        <v>887.4864411793709</v>
      </c>
      <c r="E1731" s="25">
        <f>'Bitcoin Data'!J1731</f>
        <v>263224.71035589994</v>
      </c>
      <c r="F1731" s="25">
        <f t="shared" si="182"/>
        <v>233.60836142422835</v>
      </c>
      <c r="G1731" s="23">
        <f>'Emissions Factors'!$AB$39/1000</f>
        <v>0.49266147344102867</v>
      </c>
      <c r="H1731" s="23">
        <f>'Emissions Factors'!$AE$39/1000</f>
        <v>0.32422903788805163</v>
      </c>
      <c r="I1731" s="26">
        <f t="shared" si="187"/>
        <v>115089.83954740471</v>
      </c>
      <c r="J1731" s="26">
        <f t="shared" si="188"/>
        <v>75742.614267181794</v>
      </c>
      <c r="K1731" s="23">
        <f t="shared" si="183"/>
        <v>129.68067365002565</v>
      </c>
      <c r="L1731" s="23">
        <f t="shared" si="183"/>
        <v>85.34509458705449</v>
      </c>
      <c r="M1731" s="26">
        <f>K1731*'Social Cost of Carbon'!$C$5</f>
        <v>12968.067365002566</v>
      </c>
      <c r="N1731" s="26">
        <f>L1731*'Social Cost of Carbon'!$C$5</f>
        <v>8534.5094587054482</v>
      </c>
      <c r="O1731" s="23">
        <f t="shared" si="184"/>
        <v>1.1855682485090679</v>
      </c>
      <c r="P1731" s="23">
        <f t="shared" si="185"/>
        <v>0.78024297268442599</v>
      </c>
      <c r="Q1731" s="27"/>
    </row>
    <row r="1732" spans="1:17" x14ac:dyDescent="0.25">
      <c r="A1732" s="24">
        <f t="shared" si="186"/>
        <v>2020</v>
      </c>
      <c r="B1732" s="32">
        <v>44095</v>
      </c>
      <c r="C1732" s="28">
        <f>'Bitcoin Data'!C1732</f>
        <v>10462.259765999999</v>
      </c>
      <c r="D1732" s="26">
        <f>'Bitcoin Data'!K1732</f>
        <v>906.25314671231513</v>
      </c>
      <c r="E1732" s="25">
        <f>'Bitcoin Data'!J1732</f>
        <v>256450.91136940505</v>
      </c>
      <c r="F1732" s="25">
        <f t="shared" si="182"/>
        <v>232.40944540576433</v>
      </c>
      <c r="G1732" s="23">
        <f>'Emissions Factors'!$AB$39/1000</f>
        <v>0.49266147344102867</v>
      </c>
      <c r="H1732" s="23">
        <f>'Emissions Factors'!$AE$39/1000</f>
        <v>0.32422903788805163</v>
      </c>
      <c r="I1732" s="26">
        <f t="shared" si="187"/>
        <v>114499.17981521616</v>
      </c>
      <c r="J1732" s="26">
        <f t="shared" si="188"/>
        <v>75353.890880006627</v>
      </c>
      <c r="K1732" s="23">
        <f t="shared" si="183"/>
        <v>126.34348386054575</v>
      </c>
      <c r="L1732" s="23">
        <f t="shared" si="183"/>
        <v>83.148832258816199</v>
      </c>
      <c r="M1732" s="26">
        <f>K1732*'Social Cost of Carbon'!$C$5</f>
        <v>12634.348386054575</v>
      </c>
      <c r="N1732" s="26">
        <f>L1732*'Social Cost of Carbon'!$C$5</f>
        <v>8314.8832258816201</v>
      </c>
      <c r="O1732" s="23">
        <f t="shared" si="184"/>
        <v>1.2076118036290187</v>
      </c>
      <c r="P1732" s="23">
        <f t="shared" si="185"/>
        <v>0.79475021762536691</v>
      </c>
      <c r="Q1732" s="27"/>
    </row>
    <row r="1733" spans="1:17" x14ac:dyDescent="0.25">
      <c r="A1733" s="24">
        <f t="shared" si="186"/>
        <v>2020</v>
      </c>
      <c r="B1733" s="32">
        <v>44096</v>
      </c>
      <c r="C1733" s="28">
        <f>'Bitcoin Data'!C1733</f>
        <v>10538.459961</v>
      </c>
      <c r="D1733" s="26">
        <f>'Bitcoin Data'!K1733</f>
        <v>806.23488309594188</v>
      </c>
      <c r="E1733" s="25">
        <f>'Bitcoin Data'!J1733</f>
        <v>284421.08929805405</v>
      </c>
      <c r="F1733" s="25">
        <f t="shared" si="182"/>
        <v>229.31020368023707</v>
      </c>
      <c r="G1733" s="23">
        <f>'Emissions Factors'!$AB$39/1000</f>
        <v>0.49266147344102867</v>
      </c>
      <c r="H1733" s="23">
        <f>'Emissions Factors'!$AE$39/1000</f>
        <v>0.32422903788805163</v>
      </c>
      <c r="I1733" s="26">
        <f t="shared" si="187"/>
        <v>112972.30282016798</v>
      </c>
      <c r="J1733" s="26">
        <f t="shared" si="188"/>
        <v>74349.026717156419</v>
      </c>
      <c r="K1733" s="23">
        <f t="shared" si="183"/>
        <v>140.1233129312817</v>
      </c>
      <c r="L1733" s="23">
        <f t="shared" si="183"/>
        <v>92.21757613817968</v>
      </c>
      <c r="M1733" s="26">
        <f>K1733*'Social Cost of Carbon'!$C$5</f>
        <v>14012.331293128171</v>
      </c>
      <c r="N1733" s="26">
        <f>L1733*'Social Cost of Carbon'!$C$5</f>
        <v>9221.7576138179684</v>
      </c>
      <c r="O1733" s="23">
        <f t="shared" si="184"/>
        <v>1.329637475018554</v>
      </c>
      <c r="P1733" s="23">
        <f t="shared" si="185"/>
        <v>0.87505742280610332</v>
      </c>
      <c r="Q1733" s="27"/>
    </row>
    <row r="1734" spans="1:17" x14ac:dyDescent="0.25">
      <c r="A1734" s="24">
        <f t="shared" si="186"/>
        <v>2020</v>
      </c>
      <c r="B1734" s="32">
        <v>44097</v>
      </c>
      <c r="C1734" s="28">
        <f>'Bitcoin Data'!C1734</f>
        <v>10225.864258</v>
      </c>
      <c r="D1734" s="26">
        <f>'Bitcoin Data'!K1734</f>
        <v>887.4864411793709</v>
      </c>
      <c r="E1734" s="25">
        <f>'Bitcoin Data'!J1734</f>
        <v>255396.21407748046</v>
      </c>
      <c r="F1734" s="25">
        <f t="shared" si="182"/>
        <v>226.66067712230787</v>
      </c>
      <c r="G1734" s="23">
        <f>'Emissions Factors'!$AB$39/1000</f>
        <v>0.49266147344102867</v>
      </c>
      <c r="H1734" s="23">
        <f>'Emissions Factors'!$AE$39/1000</f>
        <v>0.32422903788805163</v>
      </c>
      <c r="I1734" s="26">
        <f t="shared" si="187"/>
        <v>111666.98316221747</v>
      </c>
      <c r="J1734" s="26">
        <f t="shared" si="188"/>
        <v>73489.973270420189</v>
      </c>
      <c r="K1734" s="23">
        <f t="shared" si="183"/>
        <v>125.82387513867191</v>
      </c>
      <c r="L1734" s="23">
        <f t="shared" si="183"/>
        <v>82.806868770592345</v>
      </c>
      <c r="M1734" s="26">
        <f>K1734*'Social Cost of Carbon'!$C$5</f>
        <v>12582.38751386719</v>
      </c>
      <c r="N1734" s="26">
        <f>L1734*'Social Cost of Carbon'!$C$5</f>
        <v>8280.6868770592337</v>
      </c>
      <c r="O1734" s="23">
        <f t="shared" si="184"/>
        <v>1.2304473437561634</v>
      </c>
      <c r="P1734" s="23">
        <f t="shared" si="185"/>
        <v>0.80977868159955324</v>
      </c>
      <c r="Q1734" s="27"/>
    </row>
    <row r="1735" spans="1:17" x14ac:dyDescent="0.25">
      <c r="A1735" s="24">
        <f t="shared" si="186"/>
        <v>2020</v>
      </c>
      <c r="B1735" s="32">
        <v>44098</v>
      </c>
      <c r="C1735" s="28">
        <f>'Bitcoin Data'!C1735</f>
        <v>10745.548828000001</v>
      </c>
      <c r="D1735" s="26">
        <f>'Bitcoin Data'!K1735</f>
        <v>856.24583769384458</v>
      </c>
      <c r="E1735" s="25">
        <f>'Bitcoin Data'!J1735</f>
        <v>265315.81968546787</v>
      </c>
      <c r="F1735" s="25">
        <f t="shared" ref="F1735:F1798" si="189">E1735*D1735/1000000</f>
        <v>227.17556628001245</v>
      </c>
      <c r="G1735" s="23">
        <f>'Emissions Factors'!$AB$39/1000</f>
        <v>0.49266147344102867</v>
      </c>
      <c r="H1735" s="23">
        <f>'Emissions Factors'!$AE$39/1000</f>
        <v>0.32422903788805163</v>
      </c>
      <c r="I1735" s="26">
        <f t="shared" si="187"/>
        <v>111920.649213311</v>
      </c>
      <c r="J1735" s="26">
        <f t="shared" si="188"/>
        <v>73656.915286641728</v>
      </c>
      <c r="K1735" s="23">
        <f t="shared" ref="K1735:L1798" si="190">$E1735*G1735/1000</f>
        <v>130.71088265345688</v>
      </c>
      <c r="L1735" s="23">
        <f t="shared" si="190"/>
        <v>86.023092953099038</v>
      </c>
      <c r="M1735" s="26">
        <f>K1735*'Social Cost of Carbon'!$C$5</f>
        <v>13071.088265345688</v>
      </c>
      <c r="N1735" s="26">
        <f>L1735*'Social Cost of Carbon'!$C$5</f>
        <v>8602.309295309904</v>
      </c>
      <c r="O1735" s="23">
        <f t="shared" ref="O1735:O1798" si="191">M1735/$C1735</f>
        <v>1.2164188609227626</v>
      </c>
      <c r="P1735" s="23">
        <f t="shared" ref="P1735:P1798" si="192">N1735/$C1735</f>
        <v>0.80054629437768754</v>
      </c>
      <c r="Q1735" s="27"/>
    </row>
    <row r="1736" spans="1:17" x14ac:dyDescent="0.25">
      <c r="A1736" s="24">
        <f t="shared" ref="A1736:A1799" si="193">YEAR(B1736)</f>
        <v>2020</v>
      </c>
      <c r="B1736" s="32">
        <v>44099</v>
      </c>
      <c r="C1736" s="28">
        <f>'Bitcoin Data'!C1736</f>
        <v>10702.290039</v>
      </c>
      <c r="D1736" s="26">
        <f>'Bitcoin Data'!K1736</f>
        <v>1056.2140593827016</v>
      </c>
      <c r="E1736" s="25">
        <f>'Bitcoin Data'!J1736</f>
        <v>210048.9196178187</v>
      </c>
      <c r="F1736" s="25">
        <f t="shared" si="189"/>
        <v>221.85662205848709</v>
      </c>
      <c r="G1736" s="23">
        <f>'Emissions Factors'!$AB$39/1000</f>
        <v>0.49266147344102867</v>
      </c>
      <c r="H1736" s="23">
        <f>'Emissions Factors'!$AE$39/1000</f>
        <v>0.32422903788805163</v>
      </c>
      <c r="I1736" s="26">
        <f t="shared" ref="I1736:I1799" si="194">F1736*G1736*1000</f>
        <v>109300.21031598367</v>
      </c>
      <c r="J1736" s="26">
        <f t="shared" ref="J1736:J1799" si="195">$F1736*H1736*1000</f>
        <v>71932.359119116358</v>
      </c>
      <c r="K1736" s="23">
        <f t="shared" si="190"/>
        <v>103.48301023361076</v>
      </c>
      <c r="L1736" s="23">
        <f t="shared" si="190"/>
        <v>68.103959117110051</v>
      </c>
      <c r="M1736" s="26">
        <f>K1736*'Social Cost of Carbon'!$C$5</f>
        <v>10348.301023361075</v>
      </c>
      <c r="N1736" s="26">
        <f>L1736*'Social Cost of Carbon'!$C$5</f>
        <v>6810.3959117110053</v>
      </c>
      <c r="O1736" s="23">
        <f t="shared" si="191"/>
        <v>0.96692399343047508</v>
      </c>
      <c r="P1736" s="23">
        <f t="shared" si="192"/>
        <v>0.63634940623860681</v>
      </c>
      <c r="Q1736" s="27"/>
    </row>
    <row r="1737" spans="1:17" x14ac:dyDescent="0.25">
      <c r="A1737" s="24">
        <f t="shared" si="193"/>
        <v>2020</v>
      </c>
      <c r="B1737" s="32">
        <v>44100</v>
      </c>
      <c r="C1737" s="28">
        <f>'Bitcoin Data'!C1737</f>
        <v>10754.4375</v>
      </c>
      <c r="D1737" s="26">
        <f>'Bitcoin Data'!K1737</f>
        <v>937.5</v>
      </c>
      <c r="E1737" s="25">
        <f>'Bitcoin Data'!J1737</f>
        <v>241566.0358843226</v>
      </c>
      <c r="F1737" s="25">
        <f t="shared" si="189"/>
        <v>226.46815864155244</v>
      </c>
      <c r="G1737" s="23">
        <f>'Emissions Factors'!$AB$39/1000</f>
        <v>0.49266147344102867</v>
      </c>
      <c r="H1737" s="23">
        <f>'Emissions Factors'!$AE$39/1000</f>
        <v>0.32422903788805163</v>
      </c>
      <c r="I1737" s="26">
        <f t="shared" si="194"/>
        <v>111572.13672382386</v>
      </c>
      <c r="J1737" s="26">
        <f t="shared" si="195"/>
        <v>73427.553188629186</v>
      </c>
      <c r="K1737" s="23">
        <f t="shared" si="190"/>
        <v>119.01027917207878</v>
      </c>
      <c r="L1737" s="23">
        <f t="shared" si="190"/>
        <v>78.32272340120447</v>
      </c>
      <c r="M1737" s="26">
        <f>K1737*'Social Cost of Carbon'!$C$5</f>
        <v>11901.027917207879</v>
      </c>
      <c r="N1737" s="26">
        <f>L1737*'Social Cost of Carbon'!$C$5</f>
        <v>7832.2723401204466</v>
      </c>
      <c r="O1737" s="23">
        <f t="shared" si="191"/>
        <v>1.1066155637808002</v>
      </c>
      <c r="P1737" s="23">
        <f t="shared" si="192"/>
        <v>0.72828284511583674</v>
      </c>
      <c r="Q1737" s="27"/>
    </row>
    <row r="1738" spans="1:17" x14ac:dyDescent="0.25">
      <c r="A1738" s="24">
        <f t="shared" si="193"/>
        <v>2020</v>
      </c>
      <c r="B1738" s="32">
        <v>44101</v>
      </c>
      <c r="C1738" s="28">
        <f>'Bitcoin Data'!C1738</f>
        <v>10774.426758</v>
      </c>
      <c r="D1738" s="26">
        <f>'Bitcoin Data'!K1738</f>
        <v>949.96833438885369</v>
      </c>
      <c r="E1738" s="25">
        <f>'Bitcoin Data'!J1738</f>
        <v>242137.46429556509</v>
      </c>
      <c r="F1738" s="25">
        <f t="shared" si="189"/>
        <v>230.02292364999852</v>
      </c>
      <c r="G1738" s="23">
        <f>'Emissions Factors'!$AB$39/1000</f>
        <v>0.49266147344102867</v>
      </c>
      <c r="H1738" s="23">
        <f>'Emissions Factors'!$AE$39/1000</f>
        <v>0.32422903788805163</v>
      </c>
      <c r="I1738" s="26">
        <f t="shared" si="194"/>
        <v>113323.43249062152</v>
      </c>
      <c r="J1738" s="26">
        <f t="shared" si="195"/>
        <v>74580.111227235771</v>
      </c>
      <c r="K1738" s="23">
        <f t="shared" si="190"/>
        <v>119.29179993512757</v>
      </c>
      <c r="L1738" s="23">
        <f t="shared" si="190"/>
        <v>78.507997085203513</v>
      </c>
      <c r="M1738" s="26">
        <f>K1738*'Social Cost of Carbon'!$C$5</f>
        <v>11929.179993512756</v>
      </c>
      <c r="N1738" s="26">
        <f>L1738*'Social Cost of Carbon'!$C$5</f>
        <v>7850.7997085203515</v>
      </c>
      <c r="O1738" s="23">
        <f t="shared" si="191"/>
        <v>1.1071753756788363</v>
      </c>
      <c r="P1738" s="23">
        <f t="shared" si="192"/>
        <v>0.72865126700974059</v>
      </c>
      <c r="Q1738" s="27"/>
    </row>
    <row r="1739" spans="1:17" x14ac:dyDescent="0.25">
      <c r="A1739" s="24">
        <f t="shared" si="193"/>
        <v>2020</v>
      </c>
      <c r="B1739" s="32">
        <v>44102</v>
      </c>
      <c r="C1739" s="28">
        <f>'Bitcoin Data'!C1739</f>
        <v>10721.327148</v>
      </c>
      <c r="D1739" s="26">
        <f>'Bitcoin Data'!K1739</f>
        <v>806.23488309594188</v>
      </c>
      <c r="E1739" s="25">
        <f>'Bitcoin Data'!J1739</f>
        <v>288311.79285337345</v>
      </c>
      <c r="F1739" s="25">
        <f t="shared" si="189"/>
        <v>232.44702460632095</v>
      </c>
      <c r="G1739" s="23">
        <f>'Emissions Factors'!$AB$39/1000</f>
        <v>0.49266147344102867</v>
      </c>
      <c r="H1739" s="23">
        <f>'Emissions Factors'!$AE$39/1000</f>
        <v>0.32422903788805163</v>
      </c>
      <c r="I1739" s="26">
        <f t="shared" si="194"/>
        <v>114517.69363953313</v>
      </c>
      <c r="J1739" s="26">
        <f t="shared" si="195"/>
        <v>75366.075148047705</v>
      </c>
      <c r="K1739" s="23">
        <f t="shared" si="190"/>
        <v>142.04011267756761</v>
      </c>
      <c r="L1739" s="23">
        <f t="shared" si="190"/>
        <v>93.479055208628523</v>
      </c>
      <c r="M1739" s="26">
        <f>K1739*'Social Cost of Carbon'!$C$5</f>
        <v>14204.011267756761</v>
      </c>
      <c r="N1739" s="26">
        <f>L1739*'Social Cost of Carbon'!$C$5</f>
        <v>9347.9055208628524</v>
      </c>
      <c r="O1739" s="23">
        <f t="shared" si="191"/>
        <v>1.3248370347887795</v>
      </c>
      <c r="P1739" s="23">
        <f t="shared" si="192"/>
        <v>0.87189817005133063</v>
      </c>
      <c r="Q1739" s="27"/>
    </row>
    <row r="1740" spans="1:17" x14ac:dyDescent="0.25">
      <c r="A1740" s="24">
        <f t="shared" si="193"/>
        <v>2020</v>
      </c>
      <c r="B1740" s="32">
        <v>44103</v>
      </c>
      <c r="C1740" s="28">
        <f>'Bitcoin Data'!C1740</f>
        <v>10848.830078000001</v>
      </c>
      <c r="D1740" s="26">
        <f>'Bitcoin Data'!K1740</f>
        <v>881.22980515029872</v>
      </c>
      <c r="E1740" s="25">
        <f>'Bitcoin Data'!J1740</f>
        <v>259514.77517439087</v>
      </c>
      <c r="F1740" s="25">
        <f t="shared" si="189"/>
        <v>228.69215476055206</v>
      </c>
      <c r="G1740" s="23">
        <f>'Emissions Factors'!$AB$39/1000</f>
        <v>0.49266147344102867</v>
      </c>
      <c r="H1740" s="23">
        <f>'Emissions Factors'!$AE$39/1000</f>
        <v>0.32422903788805163</v>
      </c>
      <c r="I1740" s="26">
        <f t="shared" si="194"/>
        <v>112667.81392873733</v>
      </c>
      <c r="J1740" s="26">
        <f t="shared" si="195"/>
        <v>74148.637310559192</v>
      </c>
      <c r="K1740" s="23">
        <f t="shared" si="190"/>
        <v>127.8529315171327</v>
      </c>
      <c r="L1740" s="23">
        <f t="shared" si="190"/>
        <v>84.14222587252678</v>
      </c>
      <c r="M1740" s="26">
        <f>K1740*'Social Cost of Carbon'!$C$5</f>
        <v>12785.293151713271</v>
      </c>
      <c r="N1740" s="26">
        <f>L1740*'Social Cost of Carbon'!$C$5</f>
        <v>8414.2225872526778</v>
      </c>
      <c r="O1740" s="23">
        <f t="shared" si="191"/>
        <v>1.1784951059045679</v>
      </c>
      <c r="P1740" s="23">
        <f t="shared" si="192"/>
        <v>0.77558801518291021</v>
      </c>
      <c r="Q1740" s="27"/>
    </row>
    <row r="1741" spans="1:17" x14ac:dyDescent="0.25">
      <c r="A1741" s="24">
        <f t="shared" si="193"/>
        <v>2020</v>
      </c>
      <c r="B1741" s="32">
        <v>44104</v>
      </c>
      <c r="C1741" s="28">
        <f>'Bitcoin Data'!C1741</f>
        <v>10787.618164</v>
      </c>
      <c r="D1741" s="26">
        <f>'Bitcoin Data'!K1741</f>
        <v>974.97562560935978</v>
      </c>
      <c r="E1741" s="25">
        <f>'Bitcoin Data'!J1741</f>
        <v>237226.85276875182</v>
      </c>
      <c r="F1741" s="25">
        <f t="shared" si="189"/>
        <v>231.29039918955328</v>
      </c>
      <c r="G1741" s="23">
        <f>'Emissions Factors'!$AB$39/1000</f>
        <v>0.49266147344102867</v>
      </c>
      <c r="H1741" s="23">
        <f>'Emissions Factors'!$AE$39/1000</f>
        <v>0.32422903788805163</v>
      </c>
      <c r="I1741" s="26">
        <f t="shared" si="194"/>
        <v>113947.86885748903</v>
      </c>
      <c r="J1741" s="26">
        <f t="shared" si="195"/>
        <v>74991.063601972259</v>
      </c>
      <c r="K1741" s="23">
        <f t="shared" si="190"/>
        <v>116.87253082483124</v>
      </c>
      <c r="L1741" s="23">
        <f t="shared" si="190"/>
        <v>76.915834234422874</v>
      </c>
      <c r="M1741" s="26">
        <f>K1741*'Social Cost of Carbon'!$C$5</f>
        <v>11687.253082483125</v>
      </c>
      <c r="N1741" s="26">
        <f>L1741*'Social Cost of Carbon'!$C$5</f>
        <v>7691.5834234422873</v>
      </c>
      <c r="O1741" s="23">
        <f t="shared" si="191"/>
        <v>1.0833951392055523</v>
      </c>
      <c r="P1741" s="23">
        <f t="shared" si="192"/>
        <v>0.71300108202849877</v>
      </c>
      <c r="Q1741" s="27"/>
    </row>
    <row r="1742" spans="1:17" x14ac:dyDescent="0.25">
      <c r="A1742" s="24">
        <f t="shared" si="193"/>
        <v>2020</v>
      </c>
      <c r="B1742" s="32">
        <v>44105</v>
      </c>
      <c r="C1742" s="28">
        <f>'Bitcoin Data'!C1742</f>
        <v>10623.330078000001</v>
      </c>
      <c r="D1742" s="26">
        <f>'Bitcoin Data'!K1742</f>
        <v>774.99354172048572</v>
      </c>
      <c r="E1742" s="25">
        <f>'Bitcoin Data'!J1742</f>
        <v>302375.4925667512</v>
      </c>
      <c r="F1742" s="25">
        <f t="shared" si="189"/>
        <v>234.33905391378292</v>
      </c>
      <c r="G1742" s="23">
        <f>'Emissions Factors'!$AB$39/1000</f>
        <v>0.49266147344102867</v>
      </c>
      <c r="H1742" s="23">
        <f>'Emissions Factors'!$AE$39/1000</f>
        <v>0.32422903788805163</v>
      </c>
      <c r="I1742" s="26">
        <f t="shared" si="194"/>
        <v>115449.82358594095</v>
      </c>
      <c r="J1742" s="26">
        <f t="shared" si="195"/>
        <v>75979.525990062102</v>
      </c>
      <c r="K1742" s="23">
        <f t="shared" si="190"/>
        <v>148.96875570039248</v>
      </c>
      <c r="L1742" s="23">
        <f t="shared" si="190"/>
        <v>98.038915035843445</v>
      </c>
      <c r="M1742" s="26">
        <f>K1742*'Social Cost of Carbon'!$C$5</f>
        <v>14896.875570039248</v>
      </c>
      <c r="N1742" s="26">
        <f>L1742*'Social Cost of Carbon'!$C$5</f>
        <v>9803.8915035843438</v>
      </c>
      <c r="O1742" s="23">
        <f t="shared" si="191"/>
        <v>1.4022792721925672</v>
      </c>
      <c r="P1742" s="23">
        <f t="shared" si="192"/>
        <v>0.92286424610747586</v>
      </c>
      <c r="Q1742" s="27"/>
    </row>
    <row r="1743" spans="1:17" x14ac:dyDescent="0.25">
      <c r="A1743" s="24">
        <f t="shared" si="193"/>
        <v>2020</v>
      </c>
      <c r="B1743" s="32">
        <v>44106</v>
      </c>
      <c r="C1743" s="28">
        <f>'Bitcoin Data'!C1743</f>
        <v>10585.164063</v>
      </c>
      <c r="D1743" s="26">
        <f>'Bitcoin Data'!K1743</f>
        <v>850.0188893086513</v>
      </c>
      <c r="E1743" s="25">
        <f>'Bitcoin Data'!J1743</f>
        <v>272074.59934514033</v>
      </c>
      <c r="F1743" s="25">
        <f t="shared" si="189"/>
        <v>231.26854874445252</v>
      </c>
      <c r="G1743" s="23">
        <f>'Emissions Factors'!$AB$39/1000</f>
        <v>0.49266147344102867</v>
      </c>
      <c r="H1743" s="23">
        <f>'Emissions Factors'!$AE$39/1000</f>
        <v>0.32422903788805163</v>
      </c>
      <c r="I1743" s="26">
        <f t="shared" si="194"/>
        <v>113937.10398501034</v>
      </c>
      <c r="J1743" s="26">
        <f t="shared" si="195"/>
        <v>74983.979053179806</v>
      </c>
      <c r="K1743" s="23">
        <f t="shared" si="190"/>
        <v>134.04067299925438</v>
      </c>
      <c r="L1743" s="23">
        <f t="shared" si="190"/>
        <v>88.214485579451974</v>
      </c>
      <c r="M1743" s="26">
        <f>K1743*'Social Cost of Carbon'!$C$5</f>
        <v>13404.067299925438</v>
      </c>
      <c r="N1743" s="26">
        <f>L1743*'Social Cost of Carbon'!$C$5</f>
        <v>8821.4485579451975</v>
      </c>
      <c r="O1743" s="23">
        <f t="shared" si="191"/>
        <v>1.2663069953519943</v>
      </c>
      <c r="P1743" s="23">
        <f t="shared" si="192"/>
        <v>0.83337853862654843</v>
      </c>
      <c r="Q1743" s="27"/>
    </row>
    <row r="1744" spans="1:17" x14ac:dyDescent="0.25">
      <c r="A1744" s="24">
        <f t="shared" si="193"/>
        <v>2020</v>
      </c>
      <c r="B1744" s="32">
        <v>44107</v>
      </c>
      <c r="C1744" s="28">
        <f>'Bitcoin Data'!C1744</f>
        <v>10565.493164</v>
      </c>
      <c r="D1744" s="26">
        <f>'Bitcoin Data'!K1744</f>
        <v>943.79194630872496</v>
      </c>
      <c r="E1744" s="25">
        <f>'Bitcoin Data'!J1744</f>
        <v>236994.46878539436</v>
      </c>
      <c r="F1744" s="25">
        <f t="shared" si="189"/>
        <v>223.67347095936972</v>
      </c>
      <c r="G1744" s="23">
        <f>'Emissions Factors'!$AB$39/1000</f>
        <v>0.49266147344102867</v>
      </c>
      <c r="H1744" s="23">
        <f>'Emissions Factors'!$AE$39/1000</f>
        <v>0.32422903788805163</v>
      </c>
      <c r="I1744" s="26">
        <f t="shared" si="194"/>
        <v>110195.30177251222</v>
      </c>
      <c r="J1744" s="26">
        <f t="shared" si="195"/>
        <v>72521.434290237507</v>
      </c>
      <c r="K1744" s="23">
        <f t="shared" si="190"/>
        <v>116.75804418918625</v>
      </c>
      <c r="L1744" s="23">
        <f t="shared" si="190"/>
        <v>76.840488599078299</v>
      </c>
      <c r="M1744" s="26">
        <f>K1744*'Social Cost of Carbon'!$C$5</f>
        <v>11675.804418918626</v>
      </c>
      <c r="N1744" s="26">
        <f>L1744*'Social Cost of Carbon'!$C$5</f>
        <v>7684.0488599078299</v>
      </c>
      <c r="O1744" s="23">
        <f t="shared" si="191"/>
        <v>1.1050884457245982</v>
      </c>
      <c r="P1744" s="23">
        <f t="shared" si="192"/>
        <v>0.72727782230647142</v>
      </c>
      <c r="Q1744" s="27"/>
    </row>
    <row r="1745" spans="1:17" x14ac:dyDescent="0.25">
      <c r="A1745" s="24">
        <f t="shared" si="193"/>
        <v>2020</v>
      </c>
      <c r="B1745" s="32">
        <v>44108</v>
      </c>
      <c r="C1745" s="28">
        <f>'Bitcoin Data'!C1745</f>
        <v>10684.428711</v>
      </c>
      <c r="D1745" s="26">
        <f>'Bitcoin Data'!K1745</f>
        <v>987.49177090190904</v>
      </c>
      <c r="E1745" s="25">
        <f>'Bitcoin Data'!J1745</f>
        <v>226614.15752108776</v>
      </c>
      <c r="F1745" s="25">
        <f t="shared" si="189"/>
        <v>223.77961572194312</v>
      </c>
      <c r="G1745" s="23">
        <f>'Emissions Factors'!$AB$39/1000</f>
        <v>0.49266147344102867</v>
      </c>
      <c r="H1745" s="23">
        <f>'Emissions Factors'!$AE$39/1000</f>
        <v>0.32422903788805163</v>
      </c>
      <c r="I1745" s="26">
        <f t="shared" si="194"/>
        <v>110247.59520763968</v>
      </c>
      <c r="J1745" s="26">
        <f t="shared" si="195"/>
        <v>72555.849504483529</v>
      </c>
      <c r="K1745" s="23">
        <f t="shared" si="190"/>
        <v>111.64406474693646</v>
      </c>
      <c r="L1745" s="23">
        <f t="shared" si="190"/>
        <v>73.474890264873665</v>
      </c>
      <c r="M1745" s="26">
        <f>K1745*'Social Cost of Carbon'!$C$5</f>
        <v>11164.406474693646</v>
      </c>
      <c r="N1745" s="26">
        <f>L1745*'Social Cost of Carbon'!$C$5</f>
        <v>7347.4890264873666</v>
      </c>
      <c r="O1745" s="23">
        <f t="shared" si="191"/>
        <v>1.0449231097587361</v>
      </c>
      <c r="P1745" s="23">
        <f t="shared" si="192"/>
        <v>0.68768197394801878</v>
      </c>
      <c r="Q1745" s="27"/>
    </row>
    <row r="1746" spans="1:17" x14ac:dyDescent="0.25">
      <c r="A1746" s="24">
        <f t="shared" si="193"/>
        <v>2020</v>
      </c>
      <c r="B1746" s="32">
        <v>44109</v>
      </c>
      <c r="C1746" s="28">
        <f>'Bitcoin Data'!C1746</f>
        <v>10804.000977</v>
      </c>
      <c r="D1746" s="26">
        <f>'Bitcoin Data'!K1746</f>
        <v>874.97569511958011</v>
      </c>
      <c r="E1746" s="25">
        <f>'Bitcoin Data'!J1746</f>
        <v>257139.15966865022</v>
      </c>
      <c r="F1746" s="25">
        <f t="shared" si="189"/>
        <v>224.99051497354191</v>
      </c>
      <c r="G1746" s="23">
        <f>'Emissions Factors'!$AB$39/1000</f>
        <v>0.49266147344102867</v>
      </c>
      <c r="H1746" s="23">
        <f>'Emissions Factors'!$AE$39/1000</f>
        <v>0.32422903788805163</v>
      </c>
      <c r="I1746" s="26">
        <f t="shared" si="194"/>
        <v>110844.15861712098</v>
      </c>
      <c r="J1746" s="26">
        <f t="shared" si="195"/>
        <v>72948.458203808768</v>
      </c>
      <c r="K1746" s="23">
        <f t="shared" si="190"/>
        <v>126.68255728174515</v>
      </c>
      <c r="L1746" s="23">
        <f t="shared" si="190"/>
        <v>83.371982342708549</v>
      </c>
      <c r="M1746" s="26">
        <f>K1746*'Social Cost of Carbon'!$C$5</f>
        <v>12668.255728174514</v>
      </c>
      <c r="N1746" s="26">
        <f>L1746*'Social Cost of Carbon'!$C$5</f>
        <v>8337.1982342708543</v>
      </c>
      <c r="O1746" s="23">
        <f t="shared" si="191"/>
        <v>1.172552256811455</v>
      </c>
      <c r="P1746" s="23">
        <f t="shared" si="192"/>
        <v>0.77167692339341909</v>
      </c>
      <c r="Q1746" s="27"/>
    </row>
    <row r="1747" spans="1:17" x14ac:dyDescent="0.25">
      <c r="A1747" s="24">
        <f t="shared" si="193"/>
        <v>2020</v>
      </c>
      <c r="B1747" s="32">
        <v>44110</v>
      </c>
      <c r="C1747" s="28">
        <f>'Bitcoin Data'!C1747</f>
        <v>10621.664063</v>
      </c>
      <c r="D1747" s="26">
        <f>'Bitcoin Data'!K1747</f>
        <v>812.49435767807176</v>
      </c>
      <c r="E1747" s="25">
        <f>'Bitcoin Data'!J1747</f>
        <v>279791.25962483993</v>
      </c>
      <c r="F1747" s="25">
        <f t="shared" si="189"/>
        <v>227.32881977282295</v>
      </c>
      <c r="G1747" s="23">
        <f>'Emissions Factors'!$AB$39/1000</f>
        <v>0.49266147344102867</v>
      </c>
      <c r="H1747" s="23">
        <f>'Emissions Factors'!$AE$39/1000</f>
        <v>0.32422903788805163</v>
      </c>
      <c r="I1747" s="26">
        <f t="shared" si="194"/>
        <v>111996.151304889</v>
      </c>
      <c r="J1747" s="26">
        <f t="shared" si="195"/>
        <v>73706.604519168672</v>
      </c>
      <c r="K1747" s="23">
        <f t="shared" si="190"/>
        <v>137.84237422269504</v>
      </c>
      <c r="L1747" s="23">
        <f t="shared" si="190"/>
        <v>90.716450917647919</v>
      </c>
      <c r="M1747" s="26">
        <f>K1747*'Social Cost of Carbon'!$C$5</f>
        <v>13784.237422269503</v>
      </c>
      <c r="N1747" s="26">
        <f>L1747*'Social Cost of Carbon'!$C$5</f>
        <v>9071.6450917647926</v>
      </c>
      <c r="O1747" s="23">
        <f t="shared" si="191"/>
        <v>1.2977474471524815</v>
      </c>
      <c r="P1747" s="23">
        <f t="shared" si="192"/>
        <v>0.85407004382348939</v>
      </c>
      <c r="Q1747" s="27"/>
    </row>
    <row r="1748" spans="1:17" x14ac:dyDescent="0.25">
      <c r="A1748" s="24">
        <f t="shared" si="193"/>
        <v>2020</v>
      </c>
      <c r="B1748" s="32">
        <v>44111</v>
      </c>
      <c r="C1748" s="28">
        <f>'Bitcoin Data'!C1748</f>
        <v>10679.136719</v>
      </c>
      <c r="D1748" s="26">
        <f>'Bitcoin Data'!K1748</f>
        <v>943.79194630872496</v>
      </c>
      <c r="E1748" s="25">
        <f>'Bitcoin Data'!J1748</f>
        <v>238078.52380042832</v>
      </c>
      <c r="F1748" s="25">
        <f t="shared" si="189"/>
        <v>224.69659335191434</v>
      </c>
      <c r="G1748" s="23">
        <f>'Emissions Factors'!$AB$39/1000</f>
        <v>0.49266147344102867</v>
      </c>
      <c r="H1748" s="23">
        <f>'Emissions Factors'!$AE$39/1000</f>
        <v>0.32422903788805163</v>
      </c>
      <c r="I1748" s="26">
        <f t="shared" si="194"/>
        <v>110699.35475793378</v>
      </c>
      <c r="J1748" s="26">
        <f t="shared" si="195"/>
        <v>72853.16027921396</v>
      </c>
      <c r="K1748" s="23">
        <f t="shared" si="190"/>
        <v>117.29211633018403</v>
      </c>
      <c r="L1748" s="23">
        <f t="shared" si="190"/>
        <v>77.191970713620478</v>
      </c>
      <c r="M1748" s="26">
        <f>K1748*'Social Cost of Carbon'!$C$5</f>
        <v>11729.211633018404</v>
      </c>
      <c r="N1748" s="26">
        <f>L1748*'Social Cost of Carbon'!$C$5</f>
        <v>7719.1970713620476</v>
      </c>
      <c r="O1748" s="23">
        <f t="shared" si="191"/>
        <v>1.0983295692946924</v>
      </c>
      <c r="P1748" s="23">
        <f t="shared" si="192"/>
        <v>0.72282968881073351</v>
      </c>
      <c r="Q1748" s="27"/>
    </row>
    <row r="1749" spans="1:17" x14ac:dyDescent="0.25">
      <c r="A1749" s="24">
        <f t="shared" si="193"/>
        <v>2020</v>
      </c>
      <c r="B1749" s="32">
        <v>44112</v>
      </c>
      <c r="C1749" s="28">
        <f>'Bitcoin Data'!C1749</f>
        <v>10923.627930000001</v>
      </c>
      <c r="D1749" s="26">
        <f>'Bitcoin Data'!K1749</f>
        <v>1012.4873439082013</v>
      </c>
      <c r="E1749" s="25">
        <f>'Bitcoin Data'!J1749</f>
        <v>220662.27281881683</v>
      </c>
      <c r="F1749" s="25">
        <f t="shared" si="189"/>
        <v>223.41775850707072</v>
      </c>
      <c r="G1749" s="23">
        <f>'Emissions Factors'!$AB$39/1000</f>
        <v>0.49266147344102867</v>
      </c>
      <c r="H1749" s="23">
        <f>'Emissions Factors'!$AE$39/1000</f>
        <v>0.32422903788805163</v>
      </c>
      <c r="I1749" s="26">
        <f t="shared" si="194"/>
        <v>110069.32209898539</v>
      </c>
      <c r="J1749" s="26">
        <f t="shared" si="195"/>
        <v>72438.524887852589</v>
      </c>
      <c r="K1749" s="23">
        <f t="shared" si="190"/>
        <v>108.71180045976455</v>
      </c>
      <c r="L1749" s="23">
        <f t="shared" si="190"/>
        <v>71.54511641423575</v>
      </c>
      <c r="M1749" s="26">
        <f>K1749*'Social Cost of Carbon'!$C$5</f>
        <v>10871.180045976454</v>
      </c>
      <c r="N1749" s="26">
        <f>L1749*'Social Cost of Carbon'!$C$5</f>
        <v>7154.5116414235754</v>
      </c>
      <c r="O1749" s="23">
        <f t="shared" si="191"/>
        <v>0.99519867535221462</v>
      </c>
      <c r="P1749" s="23">
        <f t="shared" si="192"/>
        <v>0.65495746351583906</v>
      </c>
      <c r="Q1749" s="27"/>
    </row>
    <row r="1750" spans="1:17" x14ac:dyDescent="0.25">
      <c r="A1750" s="24">
        <f t="shared" si="193"/>
        <v>2020</v>
      </c>
      <c r="B1750" s="32">
        <v>44113</v>
      </c>
      <c r="C1750" s="28">
        <f>AVERAGE(C1749,C1751)</f>
        <v>11109.994629000001</v>
      </c>
      <c r="D1750" s="26">
        <f>'Bitcoin Data'!K1750</f>
        <v>887.4864411793709</v>
      </c>
      <c r="E1750" s="25">
        <f>'Bitcoin Data'!J1750</f>
        <v>261233.91022832357</v>
      </c>
      <c r="F1750" s="25">
        <f t="shared" si="189"/>
        <v>231.84155330390615</v>
      </c>
      <c r="G1750" s="23">
        <f>'Emissions Factors'!$AB$39/1000</f>
        <v>0.49266147344102867</v>
      </c>
      <c r="H1750" s="23">
        <f>'Emissions Factors'!$AE$39/1000</f>
        <v>0.32422903788805163</v>
      </c>
      <c r="I1750" s="26">
        <f t="shared" si="194"/>
        <v>114219.40125555919</v>
      </c>
      <c r="J1750" s="26">
        <f t="shared" si="195"/>
        <v>75169.763770196922</v>
      </c>
      <c r="K1750" s="23">
        <f t="shared" si="190"/>
        <v>128.69988312584729</v>
      </c>
      <c r="L1750" s="23">
        <f t="shared" si="190"/>
        <v>84.699619377063001</v>
      </c>
      <c r="M1750" s="26">
        <f>K1750*'Social Cost of Carbon'!$C$5</f>
        <v>12869.98831258473</v>
      </c>
      <c r="N1750" s="26">
        <f>L1750*'Social Cost of Carbon'!$C$5</f>
        <v>8469.9619377063009</v>
      </c>
      <c r="O1750" s="23">
        <f t="shared" si="191"/>
        <v>1.1584153496339848</v>
      </c>
      <c r="P1750" s="23">
        <f t="shared" si="192"/>
        <v>0.7623731802351621</v>
      </c>
      <c r="Q1750" s="27"/>
    </row>
    <row r="1751" spans="1:17" x14ac:dyDescent="0.25">
      <c r="A1751" s="24">
        <f t="shared" si="193"/>
        <v>2020</v>
      </c>
      <c r="B1751" s="32">
        <v>44114</v>
      </c>
      <c r="C1751" s="28">
        <f>'Bitcoin Data'!C1751</f>
        <v>11296.361328000001</v>
      </c>
      <c r="D1751" s="26">
        <f>'Bitcoin Data'!K1751</f>
        <v>893.74379344587885</v>
      </c>
      <c r="E1751" s="25">
        <f>'Bitcoin Data'!J1751</f>
        <v>260749.01199169591</v>
      </c>
      <c r="F1751" s="25">
        <f t="shared" si="189"/>
        <v>233.04281111472326</v>
      </c>
      <c r="G1751" s="23">
        <f>'Emissions Factors'!$AB$39/1000</f>
        <v>0.49266147344102867</v>
      </c>
      <c r="H1751" s="23">
        <f>'Emissions Factors'!$AE$39/1000</f>
        <v>0.32422903788805163</v>
      </c>
      <c r="I1751" s="26">
        <f t="shared" si="194"/>
        <v>114811.2146986189</v>
      </c>
      <c r="J1751" s="26">
        <f t="shared" si="195"/>
        <v>75559.246434453671</v>
      </c>
      <c r="K1751" s="23">
        <f t="shared" si="190"/>
        <v>128.46099244612137</v>
      </c>
      <c r="L1751" s="23">
        <f t="shared" si="190"/>
        <v>84.542401288327596</v>
      </c>
      <c r="M1751" s="26">
        <f>K1751*'Social Cost of Carbon'!$C$5</f>
        <v>12846.099244612136</v>
      </c>
      <c r="N1751" s="26">
        <f>L1751*'Social Cost of Carbon'!$C$5</f>
        <v>8454.2401288327601</v>
      </c>
      <c r="O1751" s="23">
        <f t="shared" si="191"/>
        <v>1.1371891241448553</v>
      </c>
      <c r="P1751" s="23">
        <f t="shared" si="192"/>
        <v>0.74840383406269517</v>
      </c>
      <c r="Q1751" s="27"/>
    </row>
    <row r="1752" spans="1:17" x14ac:dyDescent="0.25">
      <c r="A1752" s="24">
        <f t="shared" si="193"/>
        <v>2020</v>
      </c>
      <c r="B1752" s="32">
        <v>44115</v>
      </c>
      <c r="C1752" s="28">
        <f>'Bitcoin Data'!C1752</f>
        <v>11384.181640999999</v>
      </c>
      <c r="D1752" s="26">
        <f>'Bitcoin Data'!K1752</f>
        <v>874.97569511958011</v>
      </c>
      <c r="E1752" s="25">
        <f>'Bitcoin Data'!J1752</f>
        <v>264106.36234117078</v>
      </c>
      <c r="F1752" s="25">
        <f t="shared" si="189"/>
        <v>231.08664797496959</v>
      </c>
      <c r="G1752" s="23">
        <f>'Emissions Factors'!$AB$39/1000</f>
        <v>0.49266147344102867</v>
      </c>
      <c r="H1752" s="23">
        <f>'Emissions Factors'!$AE$39/1000</f>
        <v>0.32422903788805163</v>
      </c>
      <c r="I1752" s="26">
        <f t="shared" si="194"/>
        <v>113847.48848389683</v>
      </c>
      <c r="J1752" s="26">
        <f t="shared" si="195"/>
        <v>74925.001541699254</v>
      </c>
      <c r="K1752" s="23">
        <f t="shared" si="190"/>
        <v>130.11502961615139</v>
      </c>
      <c r="L1752" s="23">
        <f t="shared" si="190"/>
        <v>85.630951761990957</v>
      </c>
      <c r="M1752" s="26">
        <f>K1752*'Social Cost of Carbon'!$C$5</f>
        <v>13011.502961615139</v>
      </c>
      <c r="N1752" s="26">
        <f>L1752*'Social Cost of Carbon'!$C$5</f>
        <v>8563.0951761990964</v>
      </c>
      <c r="O1752" s="23">
        <f t="shared" si="191"/>
        <v>1.1429458323780042</v>
      </c>
      <c r="P1752" s="23">
        <f t="shared" si="192"/>
        <v>0.75219242333231995</v>
      </c>
      <c r="Q1752" s="27"/>
    </row>
    <row r="1753" spans="1:17" x14ac:dyDescent="0.25">
      <c r="A1753" s="24">
        <f t="shared" si="193"/>
        <v>2020</v>
      </c>
      <c r="B1753" s="32">
        <v>44116</v>
      </c>
      <c r="C1753" s="28">
        <v>11384.181640999999</v>
      </c>
      <c r="D1753" s="26">
        <f>'Bitcoin Data'!K1753</f>
        <v>931.29139072847681</v>
      </c>
      <c r="E1753" s="25">
        <f>'Bitcoin Data'!J1753</f>
        <v>243646.42867880187</v>
      </c>
      <c r="F1753" s="25">
        <f t="shared" si="189"/>
        <v>226.90582141030802</v>
      </c>
      <c r="G1753" s="23">
        <f>'Emissions Factors'!$AB$39/1000</f>
        <v>0.49266147344102867</v>
      </c>
      <c r="H1753" s="23">
        <f>'Emissions Factors'!$AE$39/1000</f>
        <v>0.32422903788805163</v>
      </c>
      <c r="I1753" s="26">
        <f t="shared" si="194"/>
        <v>111787.75630834926</v>
      </c>
      <c r="J1753" s="26">
        <f t="shared" si="195"/>
        <v>73569.456167062235</v>
      </c>
      <c r="K1753" s="23">
        <f t="shared" si="190"/>
        <v>120.03520855154304</v>
      </c>
      <c r="L1753" s="23">
        <f t="shared" si="190"/>
        <v>78.997247155387726</v>
      </c>
      <c r="M1753" s="26">
        <f>K1753*'Social Cost of Carbon'!$C$5</f>
        <v>12003.520855154304</v>
      </c>
      <c r="N1753" s="26">
        <f>L1753*'Social Cost of Carbon'!$C$5</f>
        <v>7899.7247155387722</v>
      </c>
      <c r="O1753" s="23">
        <f t="shared" si="191"/>
        <v>1.0544034901835861</v>
      </c>
      <c r="P1753" s="23">
        <f t="shared" si="192"/>
        <v>0.69392117630028005</v>
      </c>
      <c r="Q1753" s="27"/>
    </row>
    <row r="1754" spans="1:17" x14ac:dyDescent="0.25">
      <c r="A1754" s="24">
        <f t="shared" si="193"/>
        <v>2020</v>
      </c>
      <c r="B1754" s="32">
        <v>44117</v>
      </c>
      <c r="C1754" s="28">
        <v>11406.8442385</v>
      </c>
      <c r="D1754" s="26">
        <f>'Bitcoin Data'!K1754</f>
        <v>1037.4639769452449</v>
      </c>
      <c r="E1754" s="25">
        <f>'Bitcoin Data'!J1754</f>
        <v>220546.27780316045</v>
      </c>
      <c r="F1754" s="25">
        <f t="shared" si="189"/>
        <v>228.80881847013762</v>
      </c>
      <c r="G1754" s="23">
        <f>'Emissions Factors'!$AB$39/1000</f>
        <v>0.49266147344102867</v>
      </c>
      <c r="H1754" s="23">
        <f>'Emissions Factors'!$AE$39/1000</f>
        <v>0.32422903788805163</v>
      </c>
      <c r="I1754" s="26">
        <f t="shared" si="194"/>
        <v>112725.28964379885</v>
      </c>
      <c r="J1754" s="26">
        <f t="shared" si="195"/>
        <v>74186.463072874569</v>
      </c>
      <c r="K1754" s="23">
        <f t="shared" si="190"/>
        <v>108.65465418443947</v>
      </c>
      <c r="L1754" s="23">
        <f t="shared" si="190"/>
        <v>71.507507461909668</v>
      </c>
      <c r="M1754" s="26">
        <f>K1754*'Social Cost of Carbon'!$C$5</f>
        <v>10865.465418443946</v>
      </c>
      <c r="N1754" s="26">
        <f>L1754*'Social Cost of Carbon'!$C$5</f>
        <v>7150.7507461909672</v>
      </c>
      <c r="O1754" s="23">
        <f t="shared" si="191"/>
        <v>0.95253912399112017</v>
      </c>
      <c r="P1754" s="23">
        <f t="shared" si="192"/>
        <v>0.6268824748264723</v>
      </c>
      <c r="Q1754" s="27"/>
    </row>
    <row r="1755" spans="1:17" x14ac:dyDescent="0.25">
      <c r="A1755" s="24">
        <f t="shared" si="193"/>
        <v>2020</v>
      </c>
      <c r="B1755" s="32">
        <v>44118</v>
      </c>
      <c r="C1755" s="28">
        <f>'Bitcoin Data'!C1755</f>
        <v>11429.506836</v>
      </c>
      <c r="D1755" s="26">
        <f>'Bitcoin Data'!K1755</f>
        <v>931.29139072847681</v>
      </c>
      <c r="E1755" s="25">
        <f>'Bitcoin Data'!J1755</f>
        <v>254250.19117379724</v>
      </c>
      <c r="F1755" s="25">
        <f t="shared" si="189"/>
        <v>236.78101413122673</v>
      </c>
      <c r="G1755" s="23">
        <f>'Emissions Factors'!$AB$39/1000</f>
        <v>0.49266147344102867</v>
      </c>
      <c r="H1755" s="23">
        <f>'Emissions Factors'!$AE$39/1000</f>
        <v>0.32422903788805163</v>
      </c>
      <c r="I1755" s="26">
        <f t="shared" si="194"/>
        <v>116652.88330475119</v>
      </c>
      <c r="J1755" s="26">
        <f t="shared" si="195"/>
        <v>76771.2804019248</v>
      </c>
      <c r="K1755" s="23">
        <f t="shared" si="190"/>
        <v>125.25927380634617</v>
      </c>
      <c r="L1755" s="23">
        <f t="shared" si="190"/>
        <v>82.435294867133479</v>
      </c>
      <c r="M1755" s="26">
        <f>K1755*'Social Cost of Carbon'!$C$5</f>
        <v>12525.927380634617</v>
      </c>
      <c r="N1755" s="26">
        <f>L1755*'Social Cost of Carbon'!$C$5</f>
        <v>8243.5294867133471</v>
      </c>
      <c r="O1755" s="23">
        <f t="shared" si="191"/>
        <v>1.0959289460487633</v>
      </c>
      <c r="P1755" s="23">
        <f t="shared" si="192"/>
        <v>0.72124979712583526</v>
      </c>
      <c r="Q1755" s="27"/>
    </row>
    <row r="1756" spans="1:17" x14ac:dyDescent="0.25">
      <c r="A1756" s="24">
        <f t="shared" si="193"/>
        <v>2020</v>
      </c>
      <c r="B1756" s="32">
        <v>44119</v>
      </c>
      <c r="C1756" s="28">
        <f>'Bitcoin Data'!C1756</f>
        <v>11495.349609000001</v>
      </c>
      <c r="D1756" s="26">
        <f>'Bitcoin Data'!K1756</f>
        <v>943.79194630872496</v>
      </c>
      <c r="E1756" s="25">
        <f>'Bitcoin Data'!J1756</f>
        <v>250271.64815968246</v>
      </c>
      <c r="F1756" s="25">
        <f t="shared" si="189"/>
        <v>236.20436592251912</v>
      </c>
      <c r="G1756" s="23">
        <f>'Emissions Factors'!$AB$39/1000</f>
        <v>0.49266147344102867</v>
      </c>
      <c r="H1756" s="23">
        <f>'Emissions Factors'!$AE$39/1000</f>
        <v>0.32422903788805163</v>
      </c>
      <c r="I1756" s="26">
        <f t="shared" si="194"/>
        <v>116368.79094859217</v>
      </c>
      <c r="J1756" s="26">
        <f t="shared" si="195"/>
        <v>76584.314308015659</v>
      </c>
      <c r="K1756" s="23">
        <f t="shared" si="190"/>
        <v>123.29919894286388</v>
      </c>
      <c r="L1756" s="23">
        <f t="shared" si="190"/>
        <v>81.145335693470813</v>
      </c>
      <c r="M1756" s="26">
        <f>K1756*'Social Cost of Carbon'!$C$5</f>
        <v>12329.919894286388</v>
      </c>
      <c r="N1756" s="26">
        <f>L1756*'Social Cost of Carbon'!$C$5</f>
        <v>8114.5335693470815</v>
      </c>
      <c r="O1756" s="23">
        <f t="shared" si="191"/>
        <v>1.0726006875539462</v>
      </c>
      <c r="P1756" s="23">
        <f t="shared" si="192"/>
        <v>0.70589706667068286</v>
      </c>
      <c r="Q1756" s="27"/>
    </row>
    <row r="1757" spans="1:17" x14ac:dyDescent="0.25">
      <c r="A1757" s="24">
        <f t="shared" si="193"/>
        <v>2020</v>
      </c>
      <c r="B1757" s="32">
        <v>44120</v>
      </c>
      <c r="C1757" s="28">
        <f>'Bitcoin Data'!C1757</f>
        <v>11322.123046999999</v>
      </c>
      <c r="D1757" s="26">
        <f>'Bitcoin Data'!K1757</f>
        <v>968.78363832077503</v>
      </c>
      <c r="E1757" s="25">
        <f>'Bitcoin Data'!J1757</f>
        <v>241133.99871027231</v>
      </c>
      <c r="F1757" s="25">
        <f t="shared" si="189"/>
        <v>233.60667259337467</v>
      </c>
      <c r="G1757" s="23">
        <f>'Emissions Factors'!$AB$39/1000</f>
        <v>0.49266147344102867</v>
      </c>
      <c r="H1757" s="23">
        <f>'Emissions Factors'!$AE$39/1000</f>
        <v>0.32422903788805163</v>
      </c>
      <c r="I1757" s="26">
        <f t="shared" si="194"/>
        <v>115089.00752550794</v>
      </c>
      <c r="J1757" s="26">
        <f t="shared" si="195"/>
        <v>75742.066699178948</v>
      </c>
      <c r="K1757" s="23">
        <f t="shared" si="190"/>
        <v>118.79743110132986</v>
      </c>
      <c r="L1757" s="23">
        <f t="shared" si="190"/>
        <v>78.182644403930269</v>
      </c>
      <c r="M1757" s="26">
        <f>K1757*'Social Cost of Carbon'!$C$5</f>
        <v>11879.743110132986</v>
      </c>
      <c r="N1757" s="26">
        <f>L1757*'Social Cost of Carbon'!$C$5</f>
        <v>7818.2644403930271</v>
      </c>
      <c r="O1757" s="23">
        <f t="shared" si="191"/>
        <v>1.0492504860456129</v>
      </c>
      <c r="P1757" s="23">
        <f t="shared" si="192"/>
        <v>0.69052989513875818</v>
      </c>
      <c r="Q1757" s="27"/>
    </row>
    <row r="1758" spans="1:17" x14ac:dyDescent="0.25">
      <c r="A1758" s="24">
        <f t="shared" si="193"/>
        <v>2020</v>
      </c>
      <c r="B1758" s="32">
        <v>44121</v>
      </c>
      <c r="C1758" s="28">
        <f>'Bitcoin Data'!C1758</f>
        <v>11358.101563</v>
      </c>
      <c r="D1758" s="26">
        <f>'Bitcoin Data'!K1758</f>
        <v>981.24727431312681</v>
      </c>
      <c r="E1758" s="25">
        <f>'Bitcoin Data'!J1758</f>
        <v>240917.59083239752</v>
      </c>
      <c r="F1758" s="25">
        <f t="shared" si="189"/>
        <v>236.39972933837521</v>
      </c>
      <c r="G1758" s="23">
        <f>'Emissions Factors'!$AB$39/1000</f>
        <v>0.49266147344102867</v>
      </c>
      <c r="H1758" s="23">
        <f>'Emissions Factors'!$AE$39/1000</f>
        <v>0.32422903788805163</v>
      </c>
      <c r="I1758" s="26">
        <f t="shared" si="194"/>
        <v>116465.03897690431</v>
      </c>
      <c r="J1758" s="26">
        <f t="shared" si="195"/>
        <v>76647.656800377212</v>
      </c>
      <c r="K1758" s="23">
        <f t="shared" si="190"/>
        <v>118.69081527735182</v>
      </c>
      <c r="L1758" s="23">
        <f t="shared" si="190"/>
        <v>78.112478685895539</v>
      </c>
      <c r="M1758" s="26">
        <f>K1758*'Social Cost of Carbon'!$C$5</f>
        <v>11869.081527735181</v>
      </c>
      <c r="N1758" s="26">
        <f>L1758*'Social Cost of Carbon'!$C$5</f>
        <v>7811.2478685895539</v>
      </c>
      <c r="O1758" s="23">
        <f t="shared" si="191"/>
        <v>1.044988148935007</v>
      </c>
      <c r="P1758" s="23">
        <f t="shared" si="192"/>
        <v>0.68772477735499127</v>
      </c>
      <c r="Q1758" s="27"/>
    </row>
    <row r="1759" spans="1:17" x14ac:dyDescent="0.25">
      <c r="A1759" s="24">
        <f t="shared" si="193"/>
        <v>2020</v>
      </c>
      <c r="B1759" s="32">
        <v>44122</v>
      </c>
      <c r="C1759" s="28">
        <f>'Bitcoin Data'!C1759</f>
        <v>11483.359375</v>
      </c>
      <c r="D1759" s="26">
        <f>'Bitcoin Data'!K1759</f>
        <v>750</v>
      </c>
      <c r="E1759" s="25">
        <f>'Bitcoin Data'!J1759</f>
        <v>319782.49491652055</v>
      </c>
      <c r="F1759" s="25">
        <f t="shared" si="189"/>
        <v>239.83687118739041</v>
      </c>
      <c r="G1759" s="23">
        <f>'Emissions Factors'!$AB$39/1000</f>
        <v>0.49266147344102867</v>
      </c>
      <c r="H1759" s="23">
        <f>'Emissions Factors'!$AE$39/1000</f>
        <v>0.32422903788805163</v>
      </c>
      <c r="I1759" s="26">
        <f t="shared" si="194"/>
        <v>118158.38634466595</v>
      </c>
      <c r="J1759" s="26">
        <f t="shared" si="195"/>
        <v>77762.077995168176</v>
      </c>
      <c r="K1759" s="23">
        <f t="shared" si="190"/>
        <v>157.54451512622126</v>
      </c>
      <c r="L1759" s="23">
        <f t="shared" si="190"/>
        <v>103.68277066022422</v>
      </c>
      <c r="M1759" s="26">
        <f>K1759*'Social Cost of Carbon'!$C$5</f>
        <v>15754.451512622125</v>
      </c>
      <c r="N1759" s="26">
        <f>L1759*'Social Cost of Carbon'!$C$5</f>
        <v>10368.277066022421</v>
      </c>
      <c r="O1759" s="23">
        <f t="shared" si="191"/>
        <v>1.3719375139404382</v>
      </c>
      <c r="P1759" s="23">
        <f t="shared" si="192"/>
        <v>0.9028958101402641</v>
      </c>
      <c r="Q1759" s="27"/>
    </row>
    <row r="1760" spans="1:17" x14ac:dyDescent="0.25">
      <c r="A1760" s="24">
        <f t="shared" si="193"/>
        <v>2020</v>
      </c>
      <c r="B1760" s="32">
        <v>44123</v>
      </c>
      <c r="C1760" s="28">
        <f>'Bitcoin Data'!C1760</f>
        <v>11742.037109000001</v>
      </c>
      <c r="D1760" s="26">
        <f>'Bitcoin Data'!K1760</f>
        <v>781.25</v>
      </c>
      <c r="E1760" s="25">
        <f>'Bitcoin Data'!J1760</f>
        <v>302333.39958574215</v>
      </c>
      <c r="F1760" s="25">
        <f t="shared" si="189"/>
        <v>236.19796842636106</v>
      </c>
      <c r="G1760" s="23">
        <f>'Emissions Factors'!$AB$39/1000</f>
        <v>0.49266147344102867</v>
      </c>
      <c r="H1760" s="23">
        <f>'Emissions Factors'!$AE$39/1000</f>
        <v>0.32422903788805163</v>
      </c>
      <c r="I1760" s="26">
        <f t="shared" si="194"/>
        <v>116365.63914870861</v>
      </c>
      <c r="J1760" s="26">
        <f t="shared" si="195"/>
        <v>76582.240053991438</v>
      </c>
      <c r="K1760" s="23">
        <f t="shared" si="190"/>
        <v>148.94801811034702</v>
      </c>
      <c r="L1760" s="23">
        <f t="shared" si="190"/>
        <v>98.025267269109037</v>
      </c>
      <c r="M1760" s="26">
        <f>K1760*'Social Cost of Carbon'!$C$5</f>
        <v>14894.801811034702</v>
      </c>
      <c r="N1760" s="26">
        <f>L1760*'Social Cost of Carbon'!$C$5</f>
        <v>9802.5267269109045</v>
      </c>
      <c r="O1760" s="23">
        <f t="shared" si="191"/>
        <v>1.2685023623045937</v>
      </c>
      <c r="P1760" s="23">
        <f t="shared" si="192"/>
        <v>0.83482334759421717</v>
      </c>
      <c r="Q1760" s="27"/>
    </row>
    <row r="1761" spans="1:17" x14ac:dyDescent="0.25">
      <c r="A1761" s="24">
        <f t="shared" si="193"/>
        <v>2020</v>
      </c>
      <c r="B1761" s="32">
        <v>44124</v>
      </c>
      <c r="C1761" s="28">
        <f>'Bitcoin Data'!C1761</f>
        <v>11916.334961</v>
      </c>
      <c r="D1761" s="26">
        <f>'Bitcoin Data'!K1761</f>
        <v>900</v>
      </c>
      <c r="E1761" s="25">
        <f>'Bitcoin Data'!J1761</f>
        <v>257452.17100168316</v>
      </c>
      <c r="F1761" s="25">
        <f t="shared" si="189"/>
        <v>231.70695390151485</v>
      </c>
      <c r="G1761" s="23">
        <f>'Emissions Factors'!$AB$39/1000</f>
        <v>0.49266147344102867</v>
      </c>
      <c r="H1761" s="23">
        <f>'Emissions Factors'!$AE$39/1000</f>
        <v>0.32422903788805163</v>
      </c>
      <c r="I1761" s="26">
        <f t="shared" si="194"/>
        <v>114153.08931565282</v>
      </c>
      <c r="J1761" s="26">
        <f t="shared" si="195"/>
        <v>75126.122735459285</v>
      </c>
      <c r="K1761" s="23">
        <f t="shared" si="190"/>
        <v>126.8367659062809</v>
      </c>
      <c r="L1761" s="23">
        <f t="shared" si="190"/>
        <v>83.473469706065885</v>
      </c>
      <c r="M1761" s="26">
        <f>K1761*'Social Cost of Carbon'!$C$5</f>
        <v>12683.676590628091</v>
      </c>
      <c r="N1761" s="26">
        <f>L1761*'Social Cost of Carbon'!$C$5</f>
        <v>8347.346970606588</v>
      </c>
      <c r="O1761" s="23">
        <f t="shared" si="191"/>
        <v>1.0643940970222354</v>
      </c>
      <c r="P1761" s="23">
        <f t="shared" si="192"/>
        <v>0.70049616748152332</v>
      </c>
      <c r="Q1761" s="27"/>
    </row>
    <row r="1762" spans="1:17" x14ac:dyDescent="0.25">
      <c r="A1762" s="24">
        <f t="shared" si="193"/>
        <v>2020</v>
      </c>
      <c r="B1762" s="32">
        <v>44125</v>
      </c>
      <c r="C1762" s="28">
        <f>'Bitcoin Data'!C1762</f>
        <v>12823.689453000001</v>
      </c>
      <c r="D1762" s="26">
        <f>'Bitcoin Data'!K1762</f>
        <v>812.49435767807176</v>
      </c>
      <c r="E1762" s="25">
        <f>'Bitcoin Data'!J1762</f>
        <v>280399.43547092384</v>
      </c>
      <c r="F1762" s="25">
        <f t="shared" si="189"/>
        <v>227.8229592162422</v>
      </c>
      <c r="G1762" s="23">
        <f>'Emissions Factors'!$AB$39/1000</f>
        <v>0.49266147344102867</v>
      </c>
      <c r="H1762" s="23">
        <f>'Emissions Factors'!$AE$39/1000</f>
        <v>0.32422903788805163</v>
      </c>
      <c r="I1762" s="26">
        <f t="shared" si="194"/>
        <v>112239.59477116927</v>
      </c>
      <c r="J1762" s="26">
        <f t="shared" si="195"/>
        <v>73866.818875491037</v>
      </c>
      <c r="K1762" s="23">
        <f t="shared" si="190"/>
        <v>138.14199903113797</v>
      </c>
      <c r="L1762" s="23">
        <f t="shared" si="190"/>
        <v>90.913639187090453</v>
      </c>
      <c r="M1762" s="26">
        <f>K1762*'Social Cost of Carbon'!$C$5</f>
        <v>13814.199903113797</v>
      </c>
      <c r="N1762" s="26">
        <f>L1762*'Social Cost of Carbon'!$C$5</f>
        <v>9091.3639187090448</v>
      </c>
      <c r="O1762" s="23">
        <f t="shared" si="191"/>
        <v>1.0772406766199467</v>
      </c>
      <c r="P1762" s="23">
        <f t="shared" si="192"/>
        <v>0.70895072373904</v>
      </c>
      <c r="Q1762" s="27"/>
    </row>
    <row r="1763" spans="1:17" x14ac:dyDescent="0.25">
      <c r="A1763" s="24">
        <f t="shared" si="193"/>
        <v>2020</v>
      </c>
      <c r="B1763" s="32">
        <v>44126</v>
      </c>
      <c r="C1763" s="28">
        <f>'Bitcoin Data'!C1763</f>
        <v>12965.891602</v>
      </c>
      <c r="D1763" s="26">
        <f>'Bitcoin Data'!K1763</f>
        <v>856.24583769384458</v>
      </c>
      <c r="E1763" s="25">
        <f>'Bitcoin Data'!J1763</f>
        <v>262192.4424602025</v>
      </c>
      <c r="F1763" s="25">
        <f t="shared" si="189"/>
        <v>224.50118753133125</v>
      </c>
      <c r="G1763" s="23">
        <f>'Emissions Factors'!$AB$39/1000</f>
        <v>0.49266147344102867</v>
      </c>
      <c r="H1763" s="23">
        <f>'Emissions Factors'!$AE$39/1000</f>
        <v>0.32422903788805163</v>
      </c>
      <c r="I1763" s="26">
        <f t="shared" si="194"/>
        <v>110603.08583844635</v>
      </c>
      <c r="J1763" s="26">
        <f t="shared" si="195"/>
        <v>72789.804038008588</v>
      </c>
      <c r="K1763" s="23">
        <f t="shared" si="190"/>
        <v>129.17211502754549</v>
      </c>
      <c r="L1763" s="23">
        <f t="shared" si="190"/>
        <v>85.010403360389802</v>
      </c>
      <c r="M1763" s="26">
        <f>K1763*'Social Cost of Carbon'!$C$5</f>
        <v>12917.211502754548</v>
      </c>
      <c r="N1763" s="26">
        <f>L1763*'Social Cost of Carbon'!$C$5</f>
        <v>8501.040336038981</v>
      </c>
      <c r="O1763" s="23">
        <f t="shared" si="191"/>
        <v>0.99624552628236207</v>
      </c>
      <c r="P1763" s="23">
        <f t="shared" si="192"/>
        <v>0.65564641422173298</v>
      </c>
      <c r="Q1763" s="27"/>
    </row>
    <row r="1764" spans="1:17" x14ac:dyDescent="0.25">
      <c r="A1764" s="24">
        <f t="shared" si="193"/>
        <v>2020</v>
      </c>
      <c r="B1764" s="32">
        <v>44127</v>
      </c>
      <c r="C1764" s="28">
        <f>'Bitcoin Data'!C1764</f>
        <v>12931.539063</v>
      </c>
      <c r="D1764" s="26">
        <f>'Bitcoin Data'!K1764</f>
        <v>818.77729257641909</v>
      </c>
      <c r="E1764" s="25">
        <f>'Bitcoin Data'!J1764</f>
        <v>271573.93427057378</v>
      </c>
      <c r="F1764" s="25">
        <f t="shared" si="189"/>
        <v>222.35857063638679</v>
      </c>
      <c r="G1764" s="23">
        <f>'Emissions Factors'!$AB$39/1000</f>
        <v>0.49266147344102867</v>
      </c>
      <c r="H1764" s="23">
        <f>'Emissions Factors'!$AE$39/1000</f>
        <v>0.32422903788805163</v>
      </c>
      <c r="I1764" s="26">
        <f t="shared" si="194"/>
        <v>109547.50104196338</v>
      </c>
      <c r="J1764" s="26">
        <f t="shared" si="195"/>
        <v>72095.105423598055</v>
      </c>
      <c r="K1764" s="23">
        <f t="shared" si="190"/>
        <v>133.79401460591794</v>
      </c>
      <c r="L1764" s="23">
        <f t="shared" si="190"/>
        <v>88.052155424021109</v>
      </c>
      <c r="M1764" s="26">
        <f>K1764*'Social Cost of Carbon'!$C$5</f>
        <v>13379.401460591795</v>
      </c>
      <c r="N1764" s="26">
        <f>L1764*'Social Cost of Carbon'!$C$5</f>
        <v>8805.2155424021112</v>
      </c>
      <c r="O1764" s="23">
        <f t="shared" si="191"/>
        <v>1.0346333406572794</v>
      </c>
      <c r="P1764" s="23">
        <f t="shared" si="192"/>
        <v>0.68091009890661702</v>
      </c>
      <c r="Q1764" s="27"/>
    </row>
    <row r="1765" spans="1:17" x14ac:dyDescent="0.25">
      <c r="A1765" s="24">
        <f t="shared" si="193"/>
        <v>2020</v>
      </c>
      <c r="B1765" s="32">
        <v>44128</v>
      </c>
      <c r="C1765" s="28">
        <f>'Bitcoin Data'!C1765</f>
        <v>13108.0625</v>
      </c>
      <c r="D1765" s="26">
        <f>'Bitcoin Data'!K1765</f>
        <v>949.96833438885369</v>
      </c>
      <c r="E1765" s="25">
        <f>'Bitcoin Data'!J1765</f>
        <v>229410.78414023502</v>
      </c>
      <c r="F1765" s="25">
        <f t="shared" si="189"/>
        <v>217.93298050053991</v>
      </c>
      <c r="G1765" s="23">
        <f>'Emissions Factors'!$AB$39/1000</f>
        <v>0.49266147344102867</v>
      </c>
      <c r="H1765" s="23">
        <f>'Emissions Factors'!$AE$39/1000</f>
        <v>0.32422903788805163</v>
      </c>
      <c r="I1765" s="26">
        <f t="shared" si="194"/>
        <v>107367.18328479097</v>
      </c>
      <c r="J1765" s="26">
        <f t="shared" si="195"/>
        <v>70660.200591765577</v>
      </c>
      <c r="K1765" s="23">
        <f t="shared" si="190"/>
        <v>113.02185493778997</v>
      </c>
      <c r="L1765" s="23">
        <f t="shared" si="190"/>
        <v>74.381637822931893</v>
      </c>
      <c r="M1765" s="26">
        <f>K1765*'Social Cost of Carbon'!$C$5</f>
        <v>11302.185493778998</v>
      </c>
      <c r="N1765" s="26">
        <f>L1765*'Social Cost of Carbon'!$C$5</f>
        <v>7438.1637822931889</v>
      </c>
      <c r="O1765" s="23">
        <f t="shared" si="191"/>
        <v>0.86223158409406409</v>
      </c>
      <c r="P1765" s="23">
        <f t="shared" si="192"/>
        <v>0.56744952065136922</v>
      </c>
      <c r="Q1765" s="27"/>
    </row>
    <row r="1766" spans="1:17" x14ac:dyDescent="0.25">
      <c r="A1766" s="24">
        <f t="shared" si="193"/>
        <v>2020</v>
      </c>
      <c r="B1766" s="32">
        <v>44129</v>
      </c>
      <c r="C1766" s="28">
        <f>'Bitcoin Data'!C1766</f>
        <v>13031.173828000001</v>
      </c>
      <c r="D1766" s="26">
        <f>'Bitcoin Data'!K1766</f>
        <v>731.23171920701986</v>
      </c>
      <c r="E1766" s="25">
        <f>'Bitcoin Data'!J1766</f>
        <v>297454.57305079856</v>
      </c>
      <c r="F1766" s="25">
        <f t="shared" si="189"/>
        <v>217.50821883792551</v>
      </c>
      <c r="G1766" s="23">
        <f>'Emissions Factors'!$AB$39/1000</f>
        <v>0.49266147344102867</v>
      </c>
      <c r="H1766" s="23">
        <f>'Emissions Factors'!$AE$39/1000</f>
        <v>0.32422903788805163</v>
      </c>
      <c r="I1766" s="26">
        <f t="shared" si="194"/>
        <v>107157.91957822608</v>
      </c>
      <c r="J1766" s="26">
        <f t="shared" si="195"/>
        <v>70522.480526564381</v>
      </c>
      <c r="K1766" s="23">
        <f t="shared" si="190"/>
        <v>146.54440824097853</v>
      </c>
      <c r="L1766" s="23">
        <f t="shared" si="190"/>
        <v>96.443410035661586</v>
      </c>
      <c r="M1766" s="26">
        <f>K1766*'Social Cost of Carbon'!$C$5</f>
        <v>14654.440824097852</v>
      </c>
      <c r="N1766" s="26">
        <f>L1766*'Social Cost of Carbon'!$C$5</f>
        <v>9644.3410035661582</v>
      </c>
      <c r="O1766" s="23">
        <f t="shared" si="191"/>
        <v>1.1245679796404793</v>
      </c>
      <c r="P1766" s="23">
        <f t="shared" si="192"/>
        <v>0.74009764053975124</v>
      </c>
      <c r="Q1766" s="27"/>
    </row>
    <row r="1767" spans="1:17" x14ac:dyDescent="0.25">
      <c r="A1767" s="24">
        <f t="shared" si="193"/>
        <v>2020</v>
      </c>
      <c r="B1767" s="32">
        <v>44130</v>
      </c>
      <c r="C1767" s="28">
        <f>'Bitcoin Data'!C1767</f>
        <v>13075.248046999999</v>
      </c>
      <c r="D1767" s="26">
        <f>'Bitcoin Data'!K1767</f>
        <v>687.49522572759906</v>
      </c>
      <c r="E1767" s="25">
        <f>'Bitcoin Data'!J1767</f>
        <v>315197.62863154814</v>
      </c>
      <c r="F1767" s="25">
        <f t="shared" si="189"/>
        <v>216.69686484485013</v>
      </c>
      <c r="G1767" s="23">
        <f>'Emissions Factors'!$AB$39/1000</f>
        <v>0.49266147344102867</v>
      </c>
      <c r="H1767" s="23">
        <f>'Emissions Factors'!$AE$39/1000</f>
        <v>0.32422903788805163</v>
      </c>
      <c r="I1767" s="26">
        <f t="shared" si="194"/>
        <v>106758.19672451532</v>
      </c>
      <c r="J1767" s="26">
        <f t="shared" si="195"/>
        <v>70259.416002002908</v>
      </c>
      <c r="K1767" s="23">
        <f t="shared" si="190"/>
        <v>155.28572814673669</v>
      </c>
      <c r="L1767" s="23">
        <f t="shared" si="190"/>
        <v>102.19622387580225</v>
      </c>
      <c r="M1767" s="26">
        <f>K1767*'Social Cost of Carbon'!$C$5</f>
        <v>15528.572814673669</v>
      </c>
      <c r="N1767" s="26">
        <f>L1767*'Social Cost of Carbon'!$C$5</f>
        <v>10219.622387580224</v>
      </c>
      <c r="O1767" s="23">
        <f t="shared" si="191"/>
        <v>1.1876312218976652</v>
      </c>
      <c r="P1767" s="23">
        <f t="shared" si="192"/>
        <v>0.78160065115743838</v>
      </c>
      <c r="Q1767" s="27"/>
    </row>
    <row r="1768" spans="1:17" x14ac:dyDescent="0.25">
      <c r="A1768" s="24">
        <f t="shared" si="193"/>
        <v>2020</v>
      </c>
      <c r="B1768" s="32">
        <v>44131</v>
      </c>
      <c r="C1768" s="28">
        <f>'Bitcoin Data'!C1768</f>
        <v>13654.21875</v>
      </c>
      <c r="D1768" s="26">
        <f>'Bitcoin Data'!K1768</f>
        <v>618.76933654176685</v>
      </c>
      <c r="E1768" s="25">
        <f>'Bitcoin Data'!J1768</f>
        <v>344408.86787125707</v>
      </c>
      <c r="F1768" s="25">
        <f t="shared" si="189"/>
        <v>213.10964667179877</v>
      </c>
      <c r="G1768" s="23">
        <f>'Emissions Factors'!$AB$39/1000</f>
        <v>0.49266147344102867</v>
      </c>
      <c r="H1768" s="23">
        <f>'Emissions Factors'!$AE$39/1000</f>
        <v>0.32422903788805163</v>
      </c>
      <c r="I1768" s="26">
        <f t="shared" si="194"/>
        <v>104990.91253382539</v>
      </c>
      <c r="J1768" s="26">
        <f t="shared" si="195"/>
        <v>69096.335705059944</v>
      </c>
      <c r="K1768" s="23">
        <f t="shared" si="190"/>
        <v>169.67698031161007</v>
      </c>
      <c r="L1768" s="23">
        <f t="shared" si="190"/>
        <v>111.66735587001078</v>
      </c>
      <c r="M1768" s="26">
        <f>K1768*'Social Cost of Carbon'!$C$5</f>
        <v>16967.698031161006</v>
      </c>
      <c r="N1768" s="26">
        <f>L1768*'Social Cost of Carbon'!$C$5</f>
        <v>11166.735587001078</v>
      </c>
      <c r="O1768" s="23">
        <f t="shared" si="191"/>
        <v>1.2426707336266314</v>
      </c>
      <c r="P1768" s="23">
        <f t="shared" si="192"/>
        <v>0.81782310591743512</v>
      </c>
      <c r="Q1768" s="27"/>
    </row>
    <row r="1769" spans="1:17" x14ac:dyDescent="0.25">
      <c r="A1769" s="24">
        <f t="shared" si="193"/>
        <v>2020</v>
      </c>
      <c r="B1769" s="32">
        <v>44132</v>
      </c>
      <c r="C1769" s="28">
        <f>'Bitcoin Data'!C1769</f>
        <v>13271.285156</v>
      </c>
      <c r="D1769" s="26">
        <f>'Bitcoin Data'!K1769</f>
        <v>625</v>
      </c>
      <c r="E1769" s="25">
        <f>'Bitcoin Data'!J1769</f>
        <v>324141.22360974096</v>
      </c>
      <c r="F1769" s="25">
        <f t="shared" si="189"/>
        <v>202.58826475608811</v>
      </c>
      <c r="G1769" s="23">
        <f>'Emissions Factors'!$AB$39/1000</f>
        <v>0.49266147344102867</v>
      </c>
      <c r="H1769" s="23">
        <f>'Emissions Factors'!$AE$39/1000</f>
        <v>0.32422903788805163</v>
      </c>
      <c r="I1769" s="26">
        <f t="shared" si="194"/>
        <v>99807.433016595576</v>
      </c>
      <c r="J1769" s="26">
        <f t="shared" si="195"/>
        <v>65684.998169276325</v>
      </c>
      <c r="K1769" s="23">
        <f t="shared" si="190"/>
        <v>159.69189282655293</v>
      </c>
      <c r="L1769" s="23">
        <f t="shared" si="190"/>
        <v>105.09599707084212</v>
      </c>
      <c r="M1769" s="26">
        <f>K1769*'Social Cost of Carbon'!$C$5</f>
        <v>15969.189282655294</v>
      </c>
      <c r="N1769" s="26">
        <f>L1769*'Social Cost of Carbon'!$C$5</f>
        <v>10509.599707084211</v>
      </c>
      <c r="O1769" s="23">
        <f t="shared" si="191"/>
        <v>1.2032888371353818</v>
      </c>
      <c r="P1769" s="23">
        <f t="shared" si="192"/>
        <v>0.79190519859584063</v>
      </c>
      <c r="Q1769" s="27"/>
    </row>
    <row r="1770" spans="1:17" x14ac:dyDescent="0.25">
      <c r="A1770" s="24">
        <f t="shared" si="193"/>
        <v>2020</v>
      </c>
      <c r="B1770" s="32">
        <v>44133</v>
      </c>
      <c r="C1770" s="28">
        <f>'Bitcoin Data'!C1770</f>
        <v>13437.882813</v>
      </c>
      <c r="D1770" s="26">
        <f>'Bitcoin Data'!K1770</f>
        <v>675.01687542188563</v>
      </c>
      <c r="E1770" s="25">
        <f>'Bitcoin Data'!J1770</f>
        <v>289689.40426643274</v>
      </c>
      <c r="F1770" s="25">
        <f t="shared" si="189"/>
        <v>195.54523651075488</v>
      </c>
      <c r="G1770" s="23">
        <f>'Emissions Factors'!$AB$39/1000</f>
        <v>0.49266147344102867</v>
      </c>
      <c r="H1770" s="23">
        <f>'Emissions Factors'!$AE$39/1000</f>
        <v>0.32422903788805163</v>
      </c>
      <c r="I1770" s="26">
        <f t="shared" si="194"/>
        <v>96337.604343762927</v>
      </c>
      <c r="J1770" s="26">
        <f t="shared" si="195"/>
        <v>63401.44389747356</v>
      </c>
      <c r="K1770" s="23">
        <f t="shared" si="190"/>
        <v>142.71880874615456</v>
      </c>
      <c r="L1770" s="23">
        <f t="shared" si="190"/>
        <v>93.925716831668325</v>
      </c>
      <c r="M1770" s="26">
        <f>K1770*'Social Cost of Carbon'!$C$5</f>
        <v>14271.880874615457</v>
      </c>
      <c r="N1770" s="26">
        <f>L1770*'Social Cost of Carbon'!$C$5</f>
        <v>9392.5716831668324</v>
      </c>
      <c r="O1770" s="23">
        <f t="shared" si="191"/>
        <v>1.0620632039452402</v>
      </c>
      <c r="P1770" s="23">
        <f t="shared" si="192"/>
        <v>0.69896216642701514</v>
      </c>
      <c r="Q1770" s="27"/>
    </row>
    <row r="1771" spans="1:17" x14ac:dyDescent="0.25">
      <c r="A1771" s="24">
        <f t="shared" si="193"/>
        <v>2020</v>
      </c>
      <c r="B1771" s="32">
        <v>44134</v>
      </c>
      <c r="C1771" s="28">
        <f>'Bitcoin Data'!C1771</f>
        <v>13546.522461</v>
      </c>
      <c r="D1771" s="26">
        <f>'Bitcoin Data'!K1771</f>
        <v>693.74855469051101</v>
      </c>
      <c r="E1771" s="25">
        <f>'Bitcoin Data'!J1771</f>
        <v>272059.27894239291</v>
      </c>
      <c r="F1771" s="25">
        <f t="shared" si="189"/>
        <v>188.74073155642765</v>
      </c>
      <c r="G1771" s="23">
        <f>'Emissions Factors'!$AB$39/1000</f>
        <v>0.49266147344102867</v>
      </c>
      <c r="H1771" s="23">
        <f>'Emissions Factors'!$AE$39/1000</f>
        <v>0.32422903788805163</v>
      </c>
      <c r="I1771" s="26">
        <f t="shared" si="194"/>
        <v>92985.2869069273</v>
      </c>
      <c r="J1771" s="26">
        <f t="shared" si="195"/>
        <v>61195.225802827568</v>
      </c>
      <c r="K1771" s="23">
        <f t="shared" si="190"/>
        <v>134.0331252270631</v>
      </c>
      <c r="L1771" s="23">
        <f t="shared" si="190"/>
        <v>88.209518260009119</v>
      </c>
      <c r="M1771" s="26">
        <f>K1771*'Social Cost of Carbon'!$C$5</f>
        <v>13403.31252270631</v>
      </c>
      <c r="N1771" s="26">
        <f>L1771*'Social Cost of Carbon'!$C$5</f>
        <v>8820.9518260009118</v>
      </c>
      <c r="O1771" s="23">
        <f t="shared" si="191"/>
        <v>0.98942828768741298</v>
      </c>
      <c r="P1771" s="23">
        <f t="shared" si="192"/>
        <v>0.65115987157561261</v>
      </c>
      <c r="Q1771" s="27"/>
    </row>
    <row r="1772" spans="1:17" x14ac:dyDescent="0.25">
      <c r="A1772" s="24">
        <f t="shared" si="193"/>
        <v>2020</v>
      </c>
      <c r="B1772" s="32">
        <v>44135</v>
      </c>
      <c r="C1772" s="28">
        <f>'Bitcoin Data'!C1772</f>
        <v>13780.995117</v>
      </c>
      <c r="D1772" s="26">
        <f>'Bitcoin Data'!K1772</f>
        <v>706.27010907949466</v>
      </c>
      <c r="E1772" s="25">
        <f>'Bitcoin Data'!J1772</f>
        <v>260554.016390315</v>
      </c>
      <c r="F1772" s="25">
        <f t="shared" si="189"/>
        <v>184.0215135770882</v>
      </c>
      <c r="G1772" s="23">
        <f>'Emissions Factors'!$AB$39/1000</f>
        <v>0.49266147344102867</v>
      </c>
      <c r="H1772" s="23">
        <f>'Emissions Factors'!$AE$39/1000</f>
        <v>0.32422903788805163</v>
      </c>
      <c r="I1772" s="26">
        <f t="shared" si="194"/>
        <v>90660.310023736543</v>
      </c>
      <c r="J1772" s="26">
        <f t="shared" si="195"/>
        <v>59665.118297802335</v>
      </c>
      <c r="K1772" s="23">
        <f t="shared" si="190"/>
        <v>128.36492562583052</v>
      </c>
      <c r="L1772" s="23">
        <f t="shared" si="190"/>
        <v>84.479178052099471</v>
      </c>
      <c r="M1772" s="26">
        <f>K1772*'Social Cost of Carbon'!$C$5</f>
        <v>12836.492562583053</v>
      </c>
      <c r="N1772" s="26">
        <f>L1772*'Social Cost of Carbon'!$C$5</f>
        <v>8447.9178052099469</v>
      </c>
      <c r="O1772" s="23">
        <f t="shared" si="191"/>
        <v>0.93146339967483005</v>
      </c>
      <c r="P1772" s="23">
        <f t="shared" si="192"/>
        <v>0.61301217607926872</v>
      </c>
      <c r="Q1772" s="27"/>
    </row>
    <row r="1773" spans="1:17" x14ac:dyDescent="0.25">
      <c r="A1773" s="24">
        <f t="shared" si="193"/>
        <v>2020</v>
      </c>
      <c r="B1773" s="32">
        <v>44136</v>
      </c>
      <c r="C1773" s="28">
        <f>'Bitcoin Data'!C1773</f>
        <v>13737.109375</v>
      </c>
      <c r="D1773" s="26">
        <f>'Bitcoin Data'!K1773</f>
        <v>781.25</v>
      </c>
      <c r="E1773" s="25">
        <f>'Bitcoin Data'!J1773</f>
        <v>223901.06116305923</v>
      </c>
      <c r="F1773" s="25">
        <f t="shared" si="189"/>
        <v>174.92270403364003</v>
      </c>
      <c r="G1773" s="23">
        <f>'Emissions Factors'!$AB$39/1000</f>
        <v>0.49266147344102867</v>
      </c>
      <c r="H1773" s="23">
        <f>'Emissions Factors'!$AE$39/1000</f>
        <v>0.32422903788805163</v>
      </c>
      <c r="I1773" s="26">
        <f t="shared" si="194"/>
        <v>86177.677107502066</v>
      </c>
      <c r="J1773" s="26">
        <f t="shared" si="195"/>
        <v>56715.020033603512</v>
      </c>
      <c r="K1773" s="23">
        <f t="shared" si="190"/>
        <v>110.30742669760264</v>
      </c>
      <c r="L1773" s="23">
        <f t="shared" si="190"/>
        <v>72.595225643012498</v>
      </c>
      <c r="M1773" s="26">
        <f>K1773*'Social Cost of Carbon'!$C$5</f>
        <v>11030.742669760264</v>
      </c>
      <c r="N1773" s="26">
        <f>L1773*'Social Cost of Carbon'!$C$5</f>
        <v>7259.52256430125</v>
      </c>
      <c r="O1773" s="23">
        <f t="shared" si="191"/>
        <v>0.80298863237086693</v>
      </c>
      <c r="P1773" s="23">
        <f t="shared" si="192"/>
        <v>0.52846070931871358</v>
      </c>
      <c r="Q1773" s="27"/>
    </row>
    <row r="1774" spans="1:17" x14ac:dyDescent="0.25">
      <c r="A1774" s="24">
        <f t="shared" si="193"/>
        <v>2020</v>
      </c>
      <c r="B1774" s="32">
        <v>44137</v>
      </c>
      <c r="C1774" s="28">
        <f>'Bitcoin Data'!C1774</f>
        <v>13550.489258</v>
      </c>
      <c r="D1774" s="26">
        <f>'Bitcoin Data'!K1774</f>
        <v>593.74587676474471</v>
      </c>
      <c r="E1774" s="25">
        <f>'Bitcoin Data'!J1774</f>
        <v>297558.14258077572</v>
      </c>
      <c r="F1774" s="25">
        <f t="shared" si="189"/>
        <v>176.6739202551116</v>
      </c>
      <c r="G1774" s="23">
        <f>'Emissions Factors'!$AB$39/1000</f>
        <v>0.49266147344102867</v>
      </c>
      <c r="H1774" s="23">
        <f>'Emissions Factors'!$AE$39/1000</f>
        <v>0.32422903788805163</v>
      </c>
      <c r="I1774" s="26">
        <f t="shared" si="194"/>
        <v>87040.433871486079</v>
      </c>
      <c r="J1774" s="26">
        <f t="shared" si="195"/>
        <v>57282.81518422519</v>
      </c>
      <c r="K1774" s="23">
        <f t="shared" si="190"/>
        <v>146.59543295822067</v>
      </c>
      <c r="L1774" s="23">
        <f t="shared" si="190"/>
        <v>96.4769902847206</v>
      </c>
      <c r="M1774" s="26">
        <f>K1774*'Social Cost of Carbon'!$C$5</f>
        <v>14659.543295822066</v>
      </c>
      <c r="N1774" s="26">
        <f>L1774*'Social Cost of Carbon'!$C$5</f>
        <v>9647.6990284720596</v>
      </c>
      <c r="O1774" s="23">
        <f t="shared" si="191"/>
        <v>1.0818460512167336</v>
      </c>
      <c r="P1774" s="23">
        <f t="shared" si="192"/>
        <v>0.71198160042643532</v>
      </c>
      <c r="Q1774" s="27"/>
    </row>
    <row r="1775" spans="1:17" x14ac:dyDescent="0.25">
      <c r="A1775" s="24">
        <f t="shared" si="193"/>
        <v>2020</v>
      </c>
      <c r="B1775" s="32">
        <v>44138</v>
      </c>
      <c r="C1775" s="28">
        <f>'Bitcoin Data'!C1775</f>
        <v>13950.300781</v>
      </c>
      <c r="D1775" s="26">
        <f>'Bitcoin Data'!K1775</f>
        <v>874.97569511958011</v>
      </c>
      <c r="E1775" s="25">
        <f>'Bitcoin Data'!J1775</f>
        <v>197858.32276765103</v>
      </c>
      <c r="F1775" s="25">
        <f t="shared" si="189"/>
        <v>173.12122349881972</v>
      </c>
      <c r="G1775" s="23">
        <f>'Emissions Factors'!$AB$39/1000</f>
        <v>0.49266147344102867</v>
      </c>
      <c r="H1775" s="23">
        <f>'Emissions Factors'!$AE$39/1000</f>
        <v>0.32422903788805163</v>
      </c>
      <c r="I1775" s="26">
        <f t="shared" si="194"/>
        <v>85290.157052842158</v>
      </c>
      <c r="J1775" s="26">
        <f t="shared" si="195"/>
        <v>56130.92773302467</v>
      </c>
      <c r="K1775" s="23">
        <f t="shared" si="190"/>
        <v>97.477172827281578</v>
      </c>
      <c r="L1775" s="23">
        <f t="shared" si="190"/>
        <v>64.151413629099068</v>
      </c>
      <c r="M1775" s="26">
        <f>K1775*'Social Cost of Carbon'!$C$5</f>
        <v>9747.7172827281574</v>
      </c>
      <c r="N1775" s="26">
        <f>L1775*'Social Cost of Carbon'!$C$5</f>
        <v>6415.141362909907</v>
      </c>
      <c r="O1775" s="23">
        <f t="shared" si="191"/>
        <v>0.6987460296199729</v>
      </c>
      <c r="P1775" s="23">
        <f t="shared" si="192"/>
        <v>0.45985684922630393</v>
      </c>
      <c r="Q1775" s="27"/>
    </row>
    <row r="1776" spans="1:17" x14ac:dyDescent="0.25">
      <c r="A1776" s="24">
        <f t="shared" si="193"/>
        <v>2020</v>
      </c>
      <c r="B1776" s="32">
        <v>44139</v>
      </c>
      <c r="C1776" s="28">
        <f>'Bitcoin Data'!C1776</f>
        <v>14133.707031</v>
      </c>
      <c r="D1776" s="26">
        <f>'Bitcoin Data'!K1776</f>
        <v>993.70652533951636</v>
      </c>
      <c r="E1776" s="25">
        <f>'Bitcoin Data'!J1776</f>
        <v>180169.41733389808</v>
      </c>
      <c r="F1776" s="25">
        <f t="shared" si="189"/>
        <v>179.03552567131308</v>
      </c>
      <c r="G1776" s="23">
        <f>'Emissions Factors'!$AB$39/1000</f>
        <v>0.49266147344102867</v>
      </c>
      <c r="H1776" s="23">
        <f>'Emissions Factors'!$AE$39/1000</f>
        <v>0.32422903788805163</v>
      </c>
      <c r="I1776" s="26">
        <f t="shared" si="194"/>
        <v>88203.90587551822</v>
      </c>
      <c r="J1776" s="26">
        <f t="shared" si="195"/>
        <v>58048.516236191412</v>
      </c>
      <c r="K1776" s="23">
        <f t="shared" si="190"/>
        <v>88.762530612729833</v>
      </c>
      <c r="L1776" s="23">
        <f t="shared" si="190"/>
        <v>58.416156839020623</v>
      </c>
      <c r="M1776" s="26">
        <f>K1776*'Social Cost of Carbon'!$C$5</f>
        <v>8876.2530612729824</v>
      </c>
      <c r="N1776" s="26">
        <f>L1776*'Social Cost of Carbon'!$C$5</f>
        <v>5841.6156839020623</v>
      </c>
      <c r="O1776" s="23">
        <f t="shared" si="191"/>
        <v>0.62802016780200387</v>
      </c>
      <c r="P1776" s="23">
        <f t="shared" si="192"/>
        <v>0.41331093612520931</v>
      </c>
      <c r="Q1776" s="27"/>
    </row>
    <row r="1777" spans="1:17" x14ac:dyDescent="0.25">
      <c r="A1777" s="24">
        <f t="shared" si="193"/>
        <v>2020</v>
      </c>
      <c r="B1777" s="32">
        <v>44140</v>
      </c>
      <c r="C1777" s="28">
        <f>'Bitcoin Data'!C1777</f>
        <v>15579.848633</v>
      </c>
      <c r="D1777" s="26">
        <f>'Bitcoin Data'!K1777</f>
        <v>918.74234381380154</v>
      </c>
      <c r="E1777" s="25">
        <f>'Bitcoin Data'!J1777</f>
        <v>203157.14616835173</v>
      </c>
      <c r="F1777" s="25">
        <f t="shared" si="189"/>
        <v>186.64907263323454</v>
      </c>
      <c r="G1777" s="23">
        <f>'Emissions Factors'!$AB$39/1000</f>
        <v>0.49266147344102867</v>
      </c>
      <c r="H1777" s="23">
        <f>'Emissions Factors'!$AE$39/1000</f>
        <v>0.32422903788805163</v>
      </c>
      <c r="I1777" s="26">
        <f t="shared" si="194"/>
        <v>91954.807139890909</v>
      </c>
      <c r="J1777" s="26">
        <f t="shared" si="195"/>
        <v>60517.049242570698</v>
      </c>
      <c r="K1777" s="23">
        <f t="shared" si="190"/>
        <v>100.08769897137461</v>
      </c>
      <c r="L1777" s="23">
        <f t="shared" si="190"/>
        <v>65.869446042246963</v>
      </c>
      <c r="M1777" s="26">
        <f>K1777*'Social Cost of Carbon'!$C$5</f>
        <v>10008.769897137461</v>
      </c>
      <c r="N1777" s="26">
        <f>L1777*'Social Cost of Carbon'!$C$5</f>
        <v>6586.9446042246964</v>
      </c>
      <c r="O1777" s="23">
        <f t="shared" si="191"/>
        <v>0.64241765969007414</v>
      </c>
      <c r="P1777" s="23">
        <f t="shared" si="192"/>
        <v>0.42278617458919032</v>
      </c>
      <c r="Q1777" s="27"/>
    </row>
    <row r="1778" spans="1:17" x14ac:dyDescent="0.25">
      <c r="A1778" s="24">
        <f t="shared" si="193"/>
        <v>2020</v>
      </c>
      <c r="B1778" s="32">
        <v>44141</v>
      </c>
      <c r="C1778" s="28">
        <f>'Bitcoin Data'!C1778</f>
        <v>15565.880859000001</v>
      </c>
      <c r="D1778" s="26">
        <f>'Bitcoin Data'!K1778</f>
        <v>956.22609434764115</v>
      </c>
      <c r="E1778" s="25">
        <f>'Bitcoin Data'!J1778</f>
        <v>198796.77295157698</v>
      </c>
      <c r="F1778" s="25">
        <f t="shared" si="189"/>
        <v>190.09466176840124</v>
      </c>
      <c r="G1778" s="23">
        <f>'Emissions Factors'!$AB$39/1000</f>
        <v>0.49266147344102867</v>
      </c>
      <c r="H1778" s="23">
        <f>'Emissions Factors'!$AE$39/1000</f>
        <v>0.32422903788805163</v>
      </c>
      <c r="I1778" s="26">
        <f t="shared" si="194"/>
        <v>93652.316160094531</v>
      </c>
      <c r="J1778" s="26">
        <f t="shared" si="195"/>
        <v>61634.209292823318</v>
      </c>
      <c r="K1778" s="23">
        <f t="shared" si="190"/>
        <v>97.939511077645534</v>
      </c>
      <c r="L1778" s="23">
        <f t="shared" si="190"/>
        <v>64.455686429339252</v>
      </c>
      <c r="M1778" s="26">
        <f>K1778*'Social Cost of Carbon'!$C$5</f>
        <v>9793.9511077645529</v>
      </c>
      <c r="N1778" s="26">
        <f>L1778*'Social Cost of Carbon'!$C$5</f>
        <v>6445.5686429339248</v>
      </c>
      <c r="O1778" s="23">
        <f t="shared" si="191"/>
        <v>0.62919350318050338</v>
      </c>
      <c r="P1778" s="23">
        <f t="shared" si="192"/>
        <v>0.41408312843453227</v>
      </c>
      <c r="Q1778" s="27"/>
    </row>
    <row r="1779" spans="1:17" x14ac:dyDescent="0.25">
      <c r="A1779" s="24">
        <f t="shared" si="193"/>
        <v>2020</v>
      </c>
      <c r="B1779" s="32">
        <v>44142</v>
      </c>
      <c r="C1779" s="28">
        <f>'Bitcoin Data'!C1779</f>
        <v>14833.753906</v>
      </c>
      <c r="D1779" s="26">
        <f>'Bitcoin Data'!K1779</f>
        <v>912.50126736287132</v>
      </c>
      <c r="E1779" s="25">
        <f>'Bitcoin Data'!J1779</f>
        <v>212607.99018863885</v>
      </c>
      <c r="F1779" s="25">
        <f t="shared" si="189"/>
        <v>194.00506049860587</v>
      </c>
      <c r="G1779" s="23">
        <f>'Emissions Factors'!$AB$39/1000</f>
        <v>0.49266147344102867</v>
      </c>
      <c r="H1779" s="23">
        <f>'Emissions Factors'!$AE$39/1000</f>
        <v>0.32422903788805163</v>
      </c>
      <c r="I1779" s="26">
        <f t="shared" si="194"/>
        <v>95578.818960259086</v>
      </c>
      <c r="J1779" s="26">
        <f t="shared" si="195"/>
        <v>62902.074110876238</v>
      </c>
      <c r="K1779" s="23">
        <f t="shared" si="190"/>
        <v>104.74376571167058</v>
      </c>
      <c r="L1779" s="23">
        <f t="shared" si="190"/>
        <v>68.933684106174695</v>
      </c>
      <c r="M1779" s="26">
        <f>K1779*'Social Cost of Carbon'!$C$5</f>
        <v>10474.376571167059</v>
      </c>
      <c r="N1779" s="26">
        <f>L1779*'Social Cost of Carbon'!$C$5</f>
        <v>6893.3684106174696</v>
      </c>
      <c r="O1779" s="23">
        <f t="shared" si="191"/>
        <v>0.70611772566419295</v>
      </c>
      <c r="P1779" s="23">
        <f t="shared" si="192"/>
        <v>0.46470828991097257</v>
      </c>
      <c r="Q1779" s="27"/>
    </row>
    <row r="1780" spans="1:17" x14ac:dyDescent="0.25">
      <c r="A1780" s="24">
        <f t="shared" si="193"/>
        <v>2020</v>
      </c>
      <c r="B1780" s="32">
        <v>44143</v>
      </c>
      <c r="C1780" s="28">
        <f>'Bitcoin Data'!C1780</f>
        <v>15479.567383</v>
      </c>
      <c r="D1780" s="26">
        <f>'Bitcoin Data'!K1780</f>
        <v>862.48203162434118</v>
      </c>
      <c r="E1780" s="25">
        <f>'Bitcoin Data'!J1780</f>
        <v>227367.49053484682</v>
      </c>
      <c r="F1780" s="25">
        <f t="shared" si="189"/>
        <v>196.10037516182285</v>
      </c>
      <c r="G1780" s="23">
        <f>'Emissions Factors'!$AB$39/1000</f>
        <v>0.49266147344102867</v>
      </c>
      <c r="H1780" s="23">
        <f>'Emissions Factors'!$AE$39/1000</f>
        <v>0.32422903788805163</v>
      </c>
      <c r="I1780" s="26">
        <f t="shared" si="194"/>
        <v>96611.099769562148</v>
      </c>
      <c r="J1780" s="26">
        <f t="shared" si="195"/>
        <v>63581.435968203798</v>
      </c>
      <c r="K1780" s="23">
        <f t="shared" si="190"/>
        <v>112.01520289948677</v>
      </c>
      <c r="L1780" s="23">
        <f t="shared" si="190"/>
        <v>73.719142703134068</v>
      </c>
      <c r="M1780" s="26">
        <f>K1780*'Social Cost of Carbon'!$C$5</f>
        <v>11201.520289948676</v>
      </c>
      <c r="N1780" s="26">
        <f>L1780*'Social Cost of Carbon'!$C$5</f>
        <v>7371.9142703134066</v>
      </c>
      <c r="O1780" s="23">
        <f t="shared" si="191"/>
        <v>0.72363264507317115</v>
      </c>
      <c r="P1780" s="23">
        <f t="shared" si="192"/>
        <v>0.47623516135272648</v>
      </c>
      <c r="Q1780" s="27"/>
    </row>
    <row r="1781" spans="1:17" x14ac:dyDescent="0.25">
      <c r="A1781" s="24">
        <f t="shared" si="193"/>
        <v>2020</v>
      </c>
      <c r="B1781" s="32">
        <v>44144</v>
      </c>
      <c r="C1781" s="28">
        <f>'Bitcoin Data'!C1781</f>
        <v>15332.315430000001</v>
      </c>
      <c r="D1781" s="26">
        <f>'Bitcoin Data'!K1781</f>
        <v>1156.2178828365879</v>
      </c>
      <c r="E1781" s="25">
        <f>'Bitcoin Data'!J1781</f>
        <v>167695.75922974339</v>
      </c>
      <c r="F1781" s="25">
        <f t="shared" si="189"/>
        <v>193.89283569728809</v>
      </c>
      <c r="G1781" s="23">
        <f>'Emissions Factors'!$AB$39/1000</f>
        <v>0.49266147344102867</v>
      </c>
      <c r="H1781" s="23">
        <f>'Emissions Factors'!$AE$39/1000</f>
        <v>0.32422903788805163</v>
      </c>
      <c r="I1781" s="26">
        <f t="shared" si="194"/>
        <v>95523.530124285229</v>
      </c>
      <c r="J1781" s="26">
        <f t="shared" si="195"/>
        <v>62865.687571517788</v>
      </c>
      <c r="K1781" s="23">
        <f t="shared" si="190"/>
        <v>82.617239831937354</v>
      </c>
      <c r="L1781" s="23">
        <f t="shared" si="190"/>
        <v>54.371834672966052</v>
      </c>
      <c r="M1781" s="26">
        <f>K1781*'Social Cost of Carbon'!$C$5</f>
        <v>8261.723983193735</v>
      </c>
      <c r="N1781" s="26">
        <f>L1781*'Social Cost of Carbon'!$C$5</f>
        <v>5437.1834672966052</v>
      </c>
      <c r="O1781" s="23">
        <f t="shared" si="191"/>
        <v>0.53884385700990856</v>
      </c>
      <c r="P1781" s="23">
        <f t="shared" si="192"/>
        <v>0.35462246339244569</v>
      </c>
      <c r="Q1781" s="27"/>
    </row>
    <row r="1782" spans="1:17" x14ac:dyDescent="0.25">
      <c r="A1782" s="24">
        <f t="shared" si="193"/>
        <v>2020</v>
      </c>
      <c r="B1782" s="32">
        <v>44145</v>
      </c>
      <c r="C1782" s="28">
        <f>'Bitcoin Data'!C1782</f>
        <v>15290.902344</v>
      </c>
      <c r="D1782" s="26">
        <f>'Bitcoin Data'!K1782</f>
        <v>918.74234381380154</v>
      </c>
      <c r="E1782" s="25">
        <f>'Bitcoin Data'!J1782</f>
        <v>226003.19183857742</v>
      </c>
      <c r="F1782" s="25">
        <f t="shared" si="189"/>
        <v>207.63870217917483</v>
      </c>
      <c r="G1782" s="23">
        <f>'Emissions Factors'!$AB$39/1000</f>
        <v>0.49266147344102867</v>
      </c>
      <c r="H1782" s="23">
        <f>'Emissions Factors'!$AE$39/1000</f>
        <v>0.32422903788805163</v>
      </c>
      <c r="I1782" s="26">
        <f t="shared" si="194"/>
        <v>102295.5889589752</v>
      </c>
      <c r="J1782" s="26">
        <f t="shared" si="195"/>
        <v>67322.496635877542</v>
      </c>
      <c r="K1782" s="23">
        <f t="shared" si="190"/>
        <v>111.34306549356901</v>
      </c>
      <c r="L1782" s="23">
        <f t="shared" si="190"/>
        <v>73.276797449450726</v>
      </c>
      <c r="M1782" s="26">
        <f>K1782*'Social Cost of Carbon'!$C$5</f>
        <v>11134.306549356901</v>
      </c>
      <c r="N1782" s="26">
        <f>L1782*'Social Cost of Carbon'!$C$5</f>
        <v>7327.6797449450723</v>
      </c>
      <c r="O1782" s="23">
        <f t="shared" si="191"/>
        <v>0.72816543450922588</v>
      </c>
      <c r="P1782" s="23">
        <f t="shared" si="192"/>
        <v>0.47921826849024263</v>
      </c>
      <c r="Q1782" s="27"/>
    </row>
    <row r="1783" spans="1:17" x14ac:dyDescent="0.25">
      <c r="A1783" s="24">
        <f t="shared" si="193"/>
        <v>2020</v>
      </c>
      <c r="B1783" s="32">
        <v>44146</v>
      </c>
      <c r="C1783" s="28">
        <f>'Bitcoin Data'!C1783</f>
        <v>15701.339844</v>
      </c>
      <c r="D1783" s="26">
        <f>'Bitcoin Data'!K1783</f>
        <v>918.74234381380154</v>
      </c>
      <c r="E1783" s="25">
        <f>'Bitcoin Data'!J1783</f>
        <v>225465.3556485943</v>
      </c>
      <c r="F1783" s="25">
        <f t="shared" si="189"/>
        <v>207.14456929740189</v>
      </c>
      <c r="G1783" s="23">
        <f>'Emissions Factors'!$AB$39/1000</f>
        <v>0.49266147344102867</v>
      </c>
      <c r="H1783" s="23">
        <f>'Emissions Factors'!$AE$39/1000</f>
        <v>0.32422903788805163</v>
      </c>
      <c r="I1783" s="26">
        <f t="shared" si="194"/>
        <v>102052.14872536529</v>
      </c>
      <c r="J1783" s="26">
        <f t="shared" si="195"/>
        <v>67162.284407031446</v>
      </c>
      <c r="K1783" s="23">
        <f t="shared" si="190"/>
        <v>111.07809432374202</v>
      </c>
      <c r="L1783" s="23">
        <f t="shared" si="190"/>
        <v>73.102415339031111</v>
      </c>
      <c r="M1783" s="26">
        <f>K1783*'Social Cost of Carbon'!$C$5</f>
        <v>11107.809432374203</v>
      </c>
      <c r="N1783" s="26">
        <f>L1783*'Social Cost of Carbon'!$C$5</f>
        <v>7310.2415339031113</v>
      </c>
      <c r="O1783" s="23">
        <f t="shared" si="191"/>
        <v>0.70744341201040006</v>
      </c>
      <c r="P1783" s="23">
        <f t="shared" si="192"/>
        <v>0.46558074702755992</v>
      </c>
      <c r="Q1783" s="27"/>
    </row>
    <row r="1784" spans="1:17" x14ac:dyDescent="0.25">
      <c r="A1784" s="24">
        <f t="shared" si="193"/>
        <v>2020</v>
      </c>
      <c r="B1784" s="32">
        <v>44147</v>
      </c>
      <c r="C1784" s="28">
        <f>'Bitcoin Data'!C1784</f>
        <v>16276.34375</v>
      </c>
      <c r="D1784" s="26">
        <f>'Bitcoin Data'!K1784</f>
        <v>1000</v>
      </c>
      <c r="E1784" s="25">
        <f>'Bitcoin Data'!J1784</f>
        <v>204722.25268973075</v>
      </c>
      <c r="F1784" s="25">
        <f t="shared" si="189"/>
        <v>204.72225268973077</v>
      </c>
      <c r="G1784" s="23">
        <f>'Emissions Factors'!$AB$39/1000</f>
        <v>0.49266147344102867</v>
      </c>
      <c r="H1784" s="23">
        <f>'Emissions Factors'!$AE$39/1000</f>
        <v>0.32422903788805163</v>
      </c>
      <c r="I1784" s="26">
        <f t="shared" si="194"/>
        <v>100858.76665628936</v>
      </c>
      <c r="J1784" s="26">
        <f t="shared" si="195"/>
        <v>66376.899023866004</v>
      </c>
      <c r="K1784" s="23">
        <f t="shared" si="190"/>
        <v>100.85876665628935</v>
      </c>
      <c r="L1784" s="23">
        <f t="shared" si="190"/>
        <v>66.376899023865988</v>
      </c>
      <c r="M1784" s="26">
        <f>K1784*'Social Cost of Carbon'!$C$5</f>
        <v>10085.876665628935</v>
      </c>
      <c r="N1784" s="26">
        <f>L1784*'Social Cost of Carbon'!$C$5</f>
        <v>6637.689902386599</v>
      </c>
      <c r="O1784" s="23">
        <f t="shared" si="191"/>
        <v>0.61966476135827098</v>
      </c>
      <c r="P1784" s="23">
        <f t="shared" si="192"/>
        <v>0.40781209861008244</v>
      </c>
      <c r="Q1784" s="27"/>
    </row>
    <row r="1785" spans="1:17" x14ac:dyDescent="0.25">
      <c r="A1785" s="24">
        <f t="shared" si="193"/>
        <v>2020</v>
      </c>
      <c r="B1785" s="32">
        <v>44148</v>
      </c>
      <c r="C1785" s="28">
        <f>'Bitcoin Data'!C1785</f>
        <v>16317.808594</v>
      </c>
      <c r="D1785" s="26">
        <f>'Bitcoin Data'!K1785</f>
        <v>868.72586872586874</v>
      </c>
      <c r="E1785" s="25">
        <f>'Bitcoin Data'!J1785</f>
        <v>238411.94130365149</v>
      </c>
      <c r="F1785" s="25">
        <f t="shared" si="189"/>
        <v>207.11462082363545</v>
      </c>
      <c r="G1785" s="23">
        <f>'Emissions Factors'!$AB$39/1000</f>
        <v>0.49266147344102867</v>
      </c>
      <c r="H1785" s="23">
        <f>'Emissions Factors'!$AE$39/1000</f>
        <v>0.32422903788805163</v>
      </c>
      <c r="I1785" s="26">
        <f t="shared" si="194"/>
        <v>102037.3942661522</v>
      </c>
      <c r="J1785" s="26">
        <f t="shared" si="195"/>
        <v>67152.574242195944</v>
      </c>
      <c r="K1785" s="23">
        <f t="shared" si="190"/>
        <v>117.45637828859299</v>
      </c>
      <c r="L1785" s="23">
        <f t="shared" si="190"/>
        <v>77.300074349905557</v>
      </c>
      <c r="M1785" s="26">
        <f>K1785*'Social Cost of Carbon'!$C$5</f>
        <v>11745.637828859299</v>
      </c>
      <c r="N1785" s="26">
        <f>L1785*'Social Cost of Carbon'!$C$5</f>
        <v>7730.0074349905553</v>
      </c>
      <c r="O1785" s="23">
        <f t="shared" si="191"/>
        <v>0.7198048537705074</v>
      </c>
      <c r="P1785" s="23">
        <f t="shared" si="192"/>
        <v>0.4737160256820791</v>
      </c>
      <c r="Q1785" s="27"/>
    </row>
    <row r="1786" spans="1:17" x14ac:dyDescent="0.25">
      <c r="A1786" s="24">
        <f t="shared" si="193"/>
        <v>2020</v>
      </c>
      <c r="B1786" s="32">
        <v>44149</v>
      </c>
      <c r="C1786" s="28">
        <f>'Bitcoin Data'!C1786</f>
        <v>16068.138671999999</v>
      </c>
      <c r="D1786" s="26">
        <f>'Bitcoin Data'!K1786</f>
        <v>887.4864411793709</v>
      </c>
      <c r="E1786" s="25">
        <f>'Bitcoin Data'!J1786</f>
        <v>230212.00979214412</v>
      </c>
      <c r="F1786" s="25">
        <f t="shared" si="189"/>
        <v>204.31003728718048</v>
      </c>
      <c r="G1786" s="23">
        <f>'Emissions Factors'!$AB$39/1000</f>
        <v>0.49266147344102867</v>
      </c>
      <c r="H1786" s="23">
        <f>'Emissions Factors'!$AE$39/1000</f>
        <v>0.32422903788805163</v>
      </c>
      <c r="I1786" s="26">
        <f t="shared" si="194"/>
        <v>100655.68400869385</v>
      </c>
      <c r="J1786" s="26">
        <f t="shared" si="195"/>
        <v>66243.246820494474</v>
      </c>
      <c r="K1786" s="23">
        <f t="shared" si="190"/>
        <v>113.41658794801825</v>
      </c>
      <c r="L1786" s="23">
        <f t="shared" si="190"/>
        <v>74.641418445181614</v>
      </c>
      <c r="M1786" s="26">
        <f>K1786*'Social Cost of Carbon'!$C$5</f>
        <v>11341.658794801824</v>
      </c>
      <c r="N1786" s="26">
        <f>L1786*'Social Cost of Carbon'!$C$5</f>
        <v>7464.1418445181616</v>
      </c>
      <c r="O1786" s="23">
        <f t="shared" si="191"/>
        <v>0.70584770434957478</v>
      </c>
      <c r="P1786" s="23">
        <f t="shared" si="192"/>
        <v>0.46453058421290688</v>
      </c>
      <c r="Q1786" s="27"/>
    </row>
    <row r="1787" spans="1:17" x14ac:dyDescent="0.25">
      <c r="A1787" s="24">
        <f t="shared" si="193"/>
        <v>2020</v>
      </c>
      <c r="B1787" s="32">
        <v>44150</v>
      </c>
      <c r="C1787" s="28">
        <f>'Bitcoin Data'!C1787</f>
        <v>15955.587890999999</v>
      </c>
      <c r="D1787" s="26">
        <f>'Bitcoin Data'!K1787</f>
        <v>937.5</v>
      </c>
      <c r="E1787" s="25">
        <f>'Bitcoin Data'!J1787</f>
        <v>216993.27632445839</v>
      </c>
      <c r="F1787" s="25">
        <f t="shared" si="189"/>
        <v>203.43119655417973</v>
      </c>
      <c r="G1787" s="23">
        <f>'Emissions Factors'!$AB$39/1000</f>
        <v>0.49266147344102867</v>
      </c>
      <c r="H1787" s="23">
        <f>'Emissions Factors'!$AE$39/1000</f>
        <v>0.32422903788805163</v>
      </c>
      <c r="I1787" s="26">
        <f t="shared" si="194"/>
        <v>100222.7130382537</v>
      </c>
      <c r="J1787" s="26">
        <f t="shared" si="195"/>
        <v>65958.301135176822</v>
      </c>
      <c r="K1787" s="23">
        <f t="shared" si="190"/>
        <v>106.90422724080396</v>
      </c>
      <c r="L1787" s="23">
        <f t="shared" si="190"/>
        <v>70.355521210855287</v>
      </c>
      <c r="M1787" s="26">
        <f>K1787*'Social Cost of Carbon'!$C$5</f>
        <v>10690.422724080396</v>
      </c>
      <c r="N1787" s="26">
        <f>L1787*'Social Cost of Carbon'!$C$5</f>
        <v>7035.5521210855286</v>
      </c>
      <c r="O1787" s="23">
        <f t="shared" si="191"/>
        <v>0.67001120843127926</v>
      </c>
      <c r="P1787" s="23">
        <f t="shared" si="192"/>
        <v>0.44094596633785227</v>
      </c>
      <c r="Q1787" s="27"/>
    </row>
    <row r="1788" spans="1:17" x14ac:dyDescent="0.25">
      <c r="A1788" s="24">
        <f t="shared" si="193"/>
        <v>2020</v>
      </c>
      <c r="B1788" s="32">
        <v>44151</v>
      </c>
      <c r="C1788" s="28">
        <f>'Bitcoin Data'!C1788</f>
        <v>16716.111327999999</v>
      </c>
      <c r="D1788" s="26">
        <f>'Bitcoin Data'!K1788</f>
        <v>1000</v>
      </c>
      <c r="E1788" s="25">
        <f>'Bitcoin Data'!J1788</f>
        <v>205628.05286155769</v>
      </c>
      <c r="F1788" s="25">
        <f t="shared" si="189"/>
        <v>205.62805286155771</v>
      </c>
      <c r="G1788" s="23">
        <f>'Emissions Factors'!$AB$39/1000</f>
        <v>0.49266147344102867</v>
      </c>
      <c r="H1788" s="23">
        <f>'Emissions Factors'!$AE$39/1000</f>
        <v>0.32422903788805163</v>
      </c>
      <c r="I1788" s="26">
        <f t="shared" si="194"/>
        <v>101305.01950358474</v>
      </c>
      <c r="J1788" s="26">
        <f t="shared" si="195"/>
        <v>66670.585742096286</v>
      </c>
      <c r="K1788" s="23">
        <f t="shared" si="190"/>
        <v>101.30501950358475</v>
      </c>
      <c r="L1788" s="23">
        <f t="shared" si="190"/>
        <v>66.670585742096264</v>
      </c>
      <c r="M1788" s="26">
        <f>K1788*'Social Cost of Carbon'!$C$5</f>
        <v>10130.501950358475</v>
      </c>
      <c r="N1788" s="26">
        <f>L1788*'Social Cost of Carbon'!$C$5</f>
        <v>6667.0585742096264</v>
      </c>
      <c r="O1788" s="23">
        <f t="shared" si="191"/>
        <v>0.60603221356809067</v>
      </c>
      <c r="P1788" s="23">
        <f t="shared" si="192"/>
        <v>0.39884028308917152</v>
      </c>
      <c r="Q1788" s="27"/>
    </row>
    <row r="1789" spans="1:17" x14ac:dyDescent="0.25">
      <c r="A1789" s="24">
        <f t="shared" si="193"/>
        <v>2020</v>
      </c>
      <c r="B1789" s="32">
        <v>44152</v>
      </c>
      <c r="C1789" s="28">
        <f>'Bitcoin Data'!C1789</f>
        <v>17645.40625</v>
      </c>
      <c r="D1789" s="26">
        <f>'Bitcoin Data'!K1789</f>
        <v>981.24727431312681</v>
      </c>
      <c r="E1789" s="25">
        <f>'Bitcoin Data'!J1789</f>
        <v>205023.36295731159</v>
      </c>
      <c r="F1789" s="25">
        <f t="shared" si="189"/>
        <v>201.17861607237288</v>
      </c>
      <c r="G1789" s="23">
        <f>'Emissions Factors'!$AB$39/1000</f>
        <v>0.49266147344102867</v>
      </c>
      <c r="H1789" s="23">
        <f>'Emissions Factors'!$AE$39/1000</f>
        <v>0.32422903788805163</v>
      </c>
      <c r="I1789" s="26">
        <f t="shared" si="194"/>
        <v>99112.953419042227</v>
      </c>
      <c r="J1789" s="26">
        <f t="shared" si="195"/>
        <v>65227.949132795176</v>
      </c>
      <c r="K1789" s="23">
        <f t="shared" si="190"/>
        <v>101.00711208438395</v>
      </c>
      <c r="L1789" s="23">
        <f t="shared" si="190"/>
        <v>66.474527716221942</v>
      </c>
      <c r="M1789" s="26">
        <f>K1789*'Social Cost of Carbon'!$C$5</f>
        <v>10100.711208438395</v>
      </c>
      <c r="N1789" s="26">
        <f>L1789*'Social Cost of Carbon'!$C$5</f>
        <v>6647.4527716221946</v>
      </c>
      <c r="O1789" s="23">
        <f t="shared" si="191"/>
        <v>0.5724272405708084</v>
      </c>
      <c r="P1789" s="23">
        <f t="shared" si="192"/>
        <v>0.37672426905003642</v>
      </c>
      <c r="Q1789" s="27"/>
    </row>
    <row r="1790" spans="1:17" x14ac:dyDescent="0.25">
      <c r="A1790" s="24">
        <f t="shared" si="193"/>
        <v>2020</v>
      </c>
      <c r="B1790" s="32">
        <v>44153</v>
      </c>
      <c r="C1790" s="28">
        <f>'Bitcoin Data'!C1790</f>
        <v>17804.005859000001</v>
      </c>
      <c r="D1790" s="26">
        <f>'Bitcoin Data'!K1790</f>
        <v>1056.2140593827016</v>
      </c>
      <c r="E1790" s="25">
        <f>'Bitcoin Data'!J1790</f>
        <v>193561.81251242742</v>
      </c>
      <c r="F1790" s="25">
        <f t="shared" si="189"/>
        <v>204.44270773522436</v>
      </c>
      <c r="G1790" s="23">
        <f>'Emissions Factors'!$AB$39/1000</f>
        <v>0.49266147344102867</v>
      </c>
      <c r="H1790" s="23">
        <f>'Emissions Factors'!$AE$39/1000</f>
        <v>0.32422903788805163</v>
      </c>
      <c r="I1790" s="26">
        <f t="shared" si="194"/>
        <v>100721.04562710923</v>
      </c>
      <c r="J1790" s="26">
        <f t="shared" si="195"/>
        <v>66286.262432219926</v>
      </c>
      <c r="K1790" s="23">
        <f t="shared" si="190"/>
        <v>95.360447754288629</v>
      </c>
      <c r="L1790" s="23">
        <f t="shared" si="190"/>
        <v>62.758360242771779</v>
      </c>
      <c r="M1790" s="26">
        <f>K1790*'Social Cost of Carbon'!$C$5</f>
        <v>9536.0447754288634</v>
      </c>
      <c r="N1790" s="26">
        <f>L1790*'Social Cost of Carbon'!$C$5</f>
        <v>6275.8360242771778</v>
      </c>
      <c r="O1790" s="23">
        <f t="shared" si="191"/>
        <v>0.53561231393374054</v>
      </c>
      <c r="P1790" s="23">
        <f t="shared" si="192"/>
        <v>0.35249572899374865</v>
      </c>
      <c r="Q1790" s="27"/>
    </row>
    <row r="1791" spans="1:17" x14ac:dyDescent="0.25">
      <c r="A1791" s="24">
        <f t="shared" si="193"/>
        <v>2020</v>
      </c>
      <c r="B1791" s="32">
        <v>44154</v>
      </c>
      <c r="C1791" s="28">
        <f>'Bitcoin Data'!C1791</f>
        <v>17817.089843999998</v>
      </c>
      <c r="D1791" s="26">
        <f>'Bitcoin Data'!K1791</f>
        <v>856.24583769384458</v>
      </c>
      <c r="E1791" s="25">
        <f>'Bitcoin Data'!J1791</f>
        <v>245392.82602354424</v>
      </c>
      <c r="F1791" s="25">
        <f t="shared" si="189"/>
        <v>210.11658588258948</v>
      </c>
      <c r="G1791" s="23">
        <f>'Emissions Factors'!$AB$39/1000</f>
        <v>0.49266147344102867</v>
      </c>
      <c r="H1791" s="23">
        <f>'Emissions Factors'!$AE$39/1000</f>
        <v>0.32422903788805163</v>
      </c>
      <c r="I1791" s="26">
        <f t="shared" si="194"/>
        <v>103516.34679531497</v>
      </c>
      <c r="J1791" s="26">
        <f t="shared" si="195"/>
        <v>68125.898485034151</v>
      </c>
      <c r="K1791" s="23">
        <f t="shared" si="190"/>
        <v>120.89559124061732</v>
      </c>
      <c r="L1791" s="23">
        <f t="shared" si="190"/>
        <v>79.563479886243783</v>
      </c>
      <c r="M1791" s="26">
        <f>K1791*'Social Cost of Carbon'!$C$5</f>
        <v>12089.559124061732</v>
      </c>
      <c r="N1791" s="26">
        <f>L1791*'Social Cost of Carbon'!$C$5</f>
        <v>7956.3479886243786</v>
      </c>
      <c r="O1791" s="23">
        <f t="shared" si="191"/>
        <v>0.67853724878268806</v>
      </c>
      <c r="P1791" s="23">
        <f t="shared" si="192"/>
        <v>0.44655710097930063</v>
      </c>
      <c r="Q1791" s="27"/>
    </row>
    <row r="1792" spans="1:17" x14ac:dyDescent="0.25">
      <c r="A1792" s="24">
        <f t="shared" si="193"/>
        <v>2020</v>
      </c>
      <c r="B1792" s="32">
        <v>44155</v>
      </c>
      <c r="C1792" s="28">
        <f>'Bitcoin Data'!C1792</f>
        <v>18621.314452999999</v>
      </c>
      <c r="D1792" s="26">
        <f>'Bitcoin Data'!K1792</f>
        <v>1050.0525026251314</v>
      </c>
      <c r="E1792" s="25">
        <f>'Bitcoin Data'!J1792</f>
        <v>196998.95287326482</v>
      </c>
      <c r="F1792" s="25">
        <f t="shared" si="189"/>
        <v>206.85924347910205</v>
      </c>
      <c r="G1792" s="23">
        <f>'Emissions Factors'!$AB$39/1000</f>
        <v>0.49266147344102867</v>
      </c>
      <c r="H1792" s="23">
        <f>'Emissions Factors'!$AE$39/1000</f>
        <v>0.32422903788805163</v>
      </c>
      <c r="I1792" s="26">
        <f t="shared" si="194"/>
        <v>101911.57968731092</v>
      </c>
      <c r="J1792" s="26">
        <f t="shared" si="195"/>
        <v>67069.773491479486</v>
      </c>
      <c r="K1792" s="23">
        <f t="shared" si="190"/>
        <v>97.053794388882409</v>
      </c>
      <c r="L1792" s="23">
        <f t="shared" si="190"/>
        <v>63.872780955052271</v>
      </c>
      <c r="M1792" s="26">
        <f>K1792*'Social Cost of Carbon'!$C$5</f>
        <v>9705.3794388882416</v>
      </c>
      <c r="N1792" s="26">
        <f>L1792*'Social Cost of Carbon'!$C$5</f>
        <v>6387.2780955052267</v>
      </c>
      <c r="O1792" s="23">
        <f t="shared" si="191"/>
        <v>0.52119733348494368</v>
      </c>
      <c r="P1792" s="23">
        <f t="shared" si="192"/>
        <v>0.34300898100543059</v>
      </c>
      <c r="Q1792" s="27"/>
    </row>
    <row r="1793" spans="1:17" x14ac:dyDescent="0.25">
      <c r="A1793" s="24">
        <f t="shared" si="193"/>
        <v>2020</v>
      </c>
      <c r="B1793" s="32">
        <v>44156</v>
      </c>
      <c r="C1793" s="28">
        <f>'Bitcoin Data'!C1793</f>
        <v>18642.232422000001</v>
      </c>
      <c r="D1793" s="26">
        <f>'Bitcoin Data'!K1793</f>
        <v>1056.2140593827016</v>
      </c>
      <c r="E1793" s="25">
        <f>'Bitcoin Data'!J1793</f>
        <v>202476.00085023718</v>
      </c>
      <c r="F1793" s="25">
        <f t="shared" si="189"/>
        <v>213.85799878560437</v>
      </c>
      <c r="G1793" s="23">
        <f>'Emissions Factors'!$AB$39/1000</f>
        <v>0.49266147344102867</v>
      </c>
      <c r="H1793" s="23">
        <f>'Emissions Factors'!$AE$39/1000</f>
        <v>0.32422903788805163</v>
      </c>
      <c r="I1793" s="26">
        <f t="shared" si="194"/>
        <v>105359.59678886557</v>
      </c>
      <c r="J1793" s="26">
        <f t="shared" si="195"/>
        <v>69338.973190920617</v>
      </c>
      <c r="K1793" s="23">
        <f t="shared" si="190"/>
        <v>99.752124915324828</v>
      </c>
      <c r="L1793" s="23">
        <f t="shared" si="190"/>
        <v>65.648598951092723</v>
      </c>
      <c r="M1793" s="26">
        <f>K1793*'Social Cost of Carbon'!$C$5</f>
        <v>9975.2124915324821</v>
      </c>
      <c r="N1793" s="26">
        <f>L1793*'Social Cost of Carbon'!$C$5</f>
        <v>6564.8598951092727</v>
      </c>
      <c r="O1793" s="23">
        <f t="shared" si="191"/>
        <v>0.53508679999936981</v>
      </c>
      <c r="P1793" s="23">
        <f t="shared" si="192"/>
        <v>0.35214987918303042</v>
      </c>
      <c r="Q1793" s="27"/>
    </row>
    <row r="1794" spans="1:17" x14ac:dyDescent="0.25">
      <c r="A1794" s="24">
        <f t="shared" si="193"/>
        <v>2020</v>
      </c>
      <c r="B1794" s="32">
        <v>44157</v>
      </c>
      <c r="C1794" s="28">
        <f>'Bitcoin Data'!C1794</f>
        <v>18370.001952999999</v>
      </c>
      <c r="D1794" s="26">
        <f>'Bitcoin Data'!K1794</f>
        <v>1087.4818753020784</v>
      </c>
      <c r="E1794" s="25">
        <f>'Bitcoin Data'!J1794</f>
        <v>202739.28123840943</v>
      </c>
      <c r="F1794" s="25">
        <f t="shared" si="189"/>
        <v>220.47529375854097</v>
      </c>
      <c r="G1794" s="23">
        <f>'Emissions Factors'!$AB$39/1000</f>
        <v>0.49266147344102867</v>
      </c>
      <c r="H1794" s="23">
        <f>'Emissions Factors'!$AE$39/1000</f>
        <v>0.32422903788805163</v>
      </c>
      <c r="I1794" s="26">
        <f t="shared" si="194"/>
        <v>108619.68308042643</v>
      </c>
      <c r="J1794" s="26">
        <f t="shared" si="195"/>
        <v>71484.492373417292</v>
      </c>
      <c r="K1794" s="23">
        <f t="shared" si="190"/>
        <v>99.881833019289886</v>
      </c>
      <c r="L1794" s="23">
        <f t="shared" si="190"/>
        <v>65.7339620980446</v>
      </c>
      <c r="M1794" s="26">
        <f>K1794*'Social Cost of Carbon'!$C$5</f>
        <v>9988.1833019289879</v>
      </c>
      <c r="N1794" s="26">
        <f>L1794*'Social Cost of Carbon'!$C$5</f>
        <v>6573.3962098044603</v>
      </c>
      <c r="O1794" s="23">
        <f t="shared" si="191"/>
        <v>0.54372249537501116</v>
      </c>
      <c r="P1794" s="23">
        <f t="shared" si="192"/>
        <v>0.35783317969277412</v>
      </c>
      <c r="Q1794" s="27"/>
    </row>
    <row r="1795" spans="1:17" x14ac:dyDescent="0.25">
      <c r="A1795" s="24">
        <f t="shared" si="193"/>
        <v>2020</v>
      </c>
      <c r="B1795" s="32">
        <v>44158</v>
      </c>
      <c r="C1795" s="28">
        <f>'Bitcoin Data'!C1795</f>
        <v>18364.121093999998</v>
      </c>
      <c r="D1795" s="26">
        <f>'Bitcoin Data'!K1795</f>
        <v>918.74234381380154</v>
      </c>
      <c r="E1795" s="25">
        <f>'Bitcoin Data'!J1795</f>
        <v>246594.91267164581</v>
      </c>
      <c r="F1795" s="25">
        <f t="shared" si="189"/>
        <v>226.55718804050758</v>
      </c>
      <c r="G1795" s="23">
        <f>'Emissions Factors'!$AB$39/1000</f>
        <v>0.49266147344102867</v>
      </c>
      <c r="H1795" s="23">
        <f>'Emissions Factors'!$AE$39/1000</f>
        <v>0.32422903788805163</v>
      </c>
      <c r="I1795" s="26">
        <f t="shared" si="194"/>
        <v>111615.99807869268</v>
      </c>
      <c r="J1795" s="26">
        <f t="shared" si="195"/>
        <v>73456.419104996166</v>
      </c>
      <c r="K1795" s="23">
        <f t="shared" si="190"/>
        <v>121.48781301987482</v>
      </c>
      <c r="L1795" s="23">
        <f t="shared" si="190"/>
        <v>79.953231283615835</v>
      </c>
      <c r="M1795" s="26">
        <f>K1795*'Social Cost of Carbon'!$C$5</f>
        <v>12148.781301987483</v>
      </c>
      <c r="N1795" s="26">
        <f>L1795*'Social Cost of Carbon'!$C$5</f>
        <v>7995.3231283615833</v>
      </c>
      <c r="O1795" s="23">
        <f t="shared" si="191"/>
        <v>0.66154983621605412</v>
      </c>
      <c r="P1795" s="23">
        <f t="shared" si="192"/>
        <v>0.43537739091547639</v>
      </c>
      <c r="Q1795" s="27"/>
    </row>
    <row r="1796" spans="1:17" x14ac:dyDescent="0.25">
      <c r="A1796" s="24">
        <f t="shared" si="193"/>
        <v>2020</v>
      </c>
      <c r="B1796" s="32">
        <v>44159</v>
      </c>
      <c r="C1796" s="28">
        <f>'Bitcoin Data'!C1796</f>
        <v>19107.464843999998</v>
      </c>
      <c r="D1796" s="26">
        <f>'Bitcoin Data'!K1796</f>
        <v>850.0188893086513</v>
      </c>
      <c r="E1796" s="25">
        <f>'Bitcoin Data'!J1796</f>
        <v>264514.62102982111</v>
      </c>
      <c r="F1796" s="25">
        <f t="shared" si="189"/>
        <v>224.84242437366737</v>
      </c>
      <c r="G1796" s="23">
        <f>'Emissions Factors'!$AB$39/1000</f>
        <v>0.49266147344102867</v>
      </c>
      <c r="H1796" s="23">
        <f>'Emissions Factors'!$AE$39/1000</f>
        <v>0.32422903788805163</v>
      </c>
      <c r="I1796" s="26">
        <f t="shared" si="194"/>
        <v>110771.20008398403</v>
      </c>
      <c r="J1796" s="26">
        <f t="shared" si="195"/>
        <v>72900.44293109118</v>
      </c>
      <c r="K1796" s="23">
        <f t="shared" si="190"/>
        <v>130.31616294324698</v>
      </c>
      <c r="L1796" s="23">
        <f t="shared" si="190"/>
        <v>85.763321083821481</v>
      </c>
      <c r="M1796" s="26">
        <f>K1796*'Social Cost of Carbon'!$C$5</f>
        <v>13031.616294324698</v>
      </c>
      <c r="N1796" s="26">
        <f>L1796*'Social Cost of Carbon'!$C$5</f>
        <v>8576.3321083821484</v>
      </c>
      <c r="O1796" s="23">
        <f t="shared" si="191"/>
        <v>0.68201702322727553</v>
      </c>
      <c r="P1796" s="23">
        <f t="shared" si="192"/>
        <v>0.44884720073554041</v>
      </c>
      <c r="Q1796" s="27"/>
    </row>
    <row r="1797" spans="1:17" x14ac:dyDescent="0.25">
      <c r="A1797" s="24">
        <f t="shared" si="193"/>
        <v>2020</v>
      </c>
      <c r="B1797" s="32">
        <v>44160</v>
      </c>
      <c r="C1797" s="28">
        <f>'Bitcoin Data'!C1797</f>
        <v>18732.121093999998</v>
      </c>
      <c r="D1797" s="26">
        <f>'Bitcoin Data'!K1797</f>
        <v>968.78363832077503</v>
      </c>
      <c r="E1797" s="25">
        <f>'Bitcoin Data'!J1797</f>
        <v>227617.28358990746</v>
      </c>
      <c r="F1797" s="25">
        <f t="shared" si="189"/>
        <v>220.51190014092219</v>
      </c>
      <c r="G1797" s="23">
        <f>'Emissions Factors'!$AB$39/1000</f>
        <v>0.49266147344102867</v>
      </c>
      <c r="H1797" s="23">
        <f>'Emissions Factors'!$AE$39/1000</f>
        <v>0.32422903788805163</v>
      </c>
      <c r="I1797" s="26">
        <f t="shared" si="194"/>
        <v>108637.71763470772</v>
      </c>
      <c r="J1797" s="26">
        <f t="shared" si="195"/>
        <v>71496.361225557324</v>
      </c>
      <c r="K1797" s="23">
        <f t="shared" si="190"/>
        <v>112.13826631404829</v>
      </c>
      <c r="L1797" s="23">
        <f t="shared" si="190"/>
        <v>73.800132865047502</v>
      </c>
      <c r="M1797" s="26">
        <f>K1797*'Social Cost of Carbon'!$C$5</f>
        <v>11213.826631404829</v>
      </c>
      <c r="N1797" s="26">
        <f>L1797*'Social Cost of Carbon'!$C$5</f>
        <v>7380.0132865047499</v>
      </c>
      <c r="O1797" s="23">
        <f t="shared" si="191"/>
        <v>0.59864158336007556</v>
      </c>
      <c r="P1797" s="23">
        <f t="shared" si="192"/>
        <v>0.39397638150378012</v>
      </c>
      <c r="Q1797" s="27"/>
    </row>
    <row r="1798" spans="1:17" x14ac:dyDescent="0.25">
      <c r="A1798" s="24">
        <f t="shared" si="193"/>
        <v>2020</v>
      </c>
      <c r="B1798" s="32">
        <v>44161</v>
      </c>
      <c r="C1798" s="28">
        <f>'Bitcoin Data'!C1798</f>
        <v>17150.623047000001</v>
      </c>
      <c r="D1798" s="26">
        <f>'Bitcoin Data'!K1798</f>
        <v>937.5</v>
      </c>
      <c r="E1798" s="25">
        <f>'Bitcoin Data'!J1798</f>
        <v>232094.3641605718</v>
      </c>
      <c r="F1798" s="25">
        <f t="shared" si="189"/>
        <v>217.58846640053605</v>
      </c>
      <c r="G1798" s="23">
        <f>'Emissions Factors'!$AB$39/1000</f>
        <v>0.49266147344102867</v>
      </c>
      <c r="H1798" s="23">
        <f>'Emissions Factors'!$AE$39/1000</f>
        <v>0.32422903788805163</v>
      </c>
      <c r="I1798" s="26">
        <f t="shared" si="194"/>
        <v>107197.45446066184</v>
      </c>
      <c r="J1798" s="26">
        <f t="shared" si="195"/>
        <v>70548.499116582447</v>
      </c>
      <c r="K1798" s="23">
        <f t="shared" si="190"/>
        <v>114.34395142470599</v>
      </c>
      <c r="L1798" s="23">
        <f t="shared" si="190"/>
        <v>75.251732391021292</v>
      </c>
      <c r="M1798" s="26">
        <f>K1798*'Social Cost of Carbon'!$C$5</f>
        <v>11434.395142470599</v>
      </c>
      <c r="N1798" s="26">
        <f>L1798*'Social Cost of Carbon'!$C$5</f>
        <v>7525.1732391021296</v>
      </c>
      <c r="O1798" s="23">
        <f t="shared" si="191"/>
        <v>0.66670435885247392</v>
      </c>
      <c r="P1798" s="23">
        <f t="shared" si="192"/>
        <v>0.43876967142709361</v>
      </c>
      <c r="Q1798" s="27"/>
    </row>
    <row r="1799" spans="1:17" x14ac:dyDescent="0.25">
      <c r="A1799" s="24">
        <f t="shared" si="193"/>
        <v>2020</v>
      </c>
      <c r="B1799" s="32">
        <v>44162</v>
      </c>
      <c r="C1799" s="28">
        <f>'Bitcoin Data'!C1799</f>
        <v>17108.402343999998</v>
      </c>
      <c r="D1799" s="26">
        <f>'Bitcoin Data'!K1799</f>
        <v>962.46390760346469</v>
      </c>
      <c r="E1799" s="25">
        <f>'Bitcoin Data'!J1799</f>
        <v>228657.78148008918</v>
      </c>
      <c r="F1799" s="25">
        <f t="shared" ref="F1799:F1862" si="196">E1799*D1799/1000000</f>
        <v>220.07486186726575</v>
      </c>
      <c r="G1799" s="23">
        <f>'Emissions Factors'!$AB$39/1000</f>
        <v>0.49266147344102867</v>
      </c>
      <c r="H1799" s="23">
        <f>'Emissions Factors'!$AE$39/1000</f>
        <v>0.32422903788805163</v>
      </c>
      <c r="I1799" s="26">
        <f t="shared" si="194"/>
        <v>108422.405714858</v>
      </c>
      <c r="J1799" s="26">
        <f t="shared" si="195"/>
        <v>71354.660726569433</v>
      </c>
      <c r="K1799" s="23">
        <f t="shared" ref="K1799:L1862" si="197">$E1799*G1799/1000</f>
        <v>112.6508795377375</v>
      </c>
      <c r="L1799" s="23">
        <f t="shared" si="197"/>
        <v>74.137492494905658</v>
      </c>
      <c r="M1799" s="26">
        <f>K1799*'Social Cost of Carbon'!$C$5</f>
        <v>11265.087953773749</v>
      </c>
      <c r="N1799" s="26">
        <f>L1799*'Social Cost of Carbon'!$C$5</f>
        <v>7413.7492494905655</v>
      </c>
      <c r="O1799" s="23">
        <f t="shared" ref="O1799:O1862" si="198">M1799/$C1799</f>
        <v>0.65845353220398584</v>
      </c>
      <c r="P1799" s="23">
        <f t="shared" ref="P1799:P1862" si="199">N1799/$C1799</f>
        <v>0.43333965968427229</v>
      </c>
      <c r="Q1799" s="27"/>
    </row>
    <row r="1800" spans="1:17" x14ac:dyDescent="0.25">
      <c r="A1800" s="24">
        <f t="shared" ref="A1800:A1863" si="200">YEAR(B1800)</f>
        <v>2020</v>
      </c>
      <c r="B1800" s="32">
        <v>44163</v>
      </c>
      <c r="C1800" s="28">
        <f>'Bitcoin Data'!C1800</f>
        <v>17717.414063</v>
      </c>
      <c r="D1800" s="26">
        <f>'Bitcoin Data'!K1800</f>
        <v>962.46390760346469</v>
      </c>
      <c r="E1800" s="25">
        <f>'Bitcoin Data'!J1800</f>
        <v>225623.70720798633</v>
      </c>
      <c r="F1800" s="25">
        <f t="shared" si="196"/>
        <v>217.15467488737852</v>
      </c>
      <c r="G1800" s="23">
        <f>'Emissions Factors'!$AB$39/1000</f>
        <v>0.49266147344102867</v>
      </c>
      <c r="H1800" s="23">
        <f>'Emissions Factors'!$AE$39/1000</f>
        <v>0.32422903788805163</v>
      </c>
      <c r="I1800" s="26">
        <f t="shared" ref="I1800:I1863" si="201">F1800*G1800*1000</f>
        <v>106983.74209462345</v>
      </c>
      <c r="J1800" s="26">
        <f t="shared" ref="J1800:J1863" si="202">$F1800*H1800*1000</f>
        <v>70407.851311627383</v>
      </c>
      <c r="K1800" s="23">
        <f t="shared" si="197"/>
        <v>111.15610803631378</v>
      </c>
      <c r="L1800" s="23">
        <f t="shared" si="197"/>
        <v>73.153757512780871</v>
      </c>
      <c r="M1800" s="26">
        <f>K1800*'Social Cost of Carbon'!$C$5</f>
        <v>11115.610803631378</v>
      </c>
      <c r="N1800" s="26">
        <f>L1800*'Social Cost of Carbon'!$C$5</f>
        <v>7315.3757512780867</v>
      </c>
      <c r="O1800" s="23">
        <f t="shared" si="198"/>
        <v>0.62738336216031454</v>
      </c>
      <c r="P1800" s="23">
        <f t="shared" si="199"/>
        <v>0.41289184331674478</v>
      </c>
      <c r="Q1800" s="27"/>
    </row>
    <row r="1801" spans="1:17" x14ac:dyDescent="0.25">
      <c r="A1801" s="24">
        <f t="shared" si="200"/>
        <v>2020</v>
      </c>
      <c r="B1801" s="32">
        <v>44164</v>
      </c>
      <c r="C1801" s="28">
        <f>'Bitcoin Data'!C1801</f>
        <v>18177.484375</v>
      </c>
      <c r="D1801" s="26">
        <f>'Bitcoin Data'!K1801</f>
        <v>937.5</v>
      </c>
      <c r="E1801" s="25">
        <f>'Bitcoin Data'!J1801</f>
        <v>228306.69432961647</v>
      </c>
      <c r="F1801" s="25">
        <f t="shared" si="196"/>
        <v>214.03752593401546</v>
      </c>
      <c r="G1801" s="23">
        <f>'Emissions Factors'!$AB$39/1000</f>
        <v>0.49266147344102867</v>
      </c>
      <c r="H1801" s="23">
        <f>'Emissions Factors'!$AE$39/1000</f>
        <v>0.32422903788805163</v>
      </c>
      <c r="I1801" s="26">
        <f t="shared" si="201"/>
        <v>105448.04289832445</v>
      </c>
      <c r="J1801" s="26">
        <f t="shared" si="202"/>
        <v>69397.181105524738</v>
      </c>
      <c r="K1801" s="23">
        <f t="shared" si="197"/>
        <v>112.47791242487939</v>
      </c>
      <c r="L1801" s="23">
        <f t="shared" si="197"/>
        <v>74.023659845893036</v>
      </c>
      <c r="M1801" s="26">
        <f>K1801*'Social Cost of Carbon'!$C$5</f>
        <v>11247.79124248794</v>
      </c>
      <c r="N1801" s="26">
        <f>L1801*'Social Cost of Carbon'!$C$5</f>
        <v>7402.3659845893035</v>
      </c>
      <c r="O1801" s="23">
        <f t="shared" si="198"/>
        <v>0.61877600939970223</v>
      </c>
      <c r="P1801" s="23">
        <f t="shared" si="199"/>
        <v>0.4072271955722313</v>
      </c>
      <c r="Q1801" s="27"/>
    </row>
    <row r="1802" spans="1:17" x14ac:dyDescent="0.25">
      <c r="A1802" s="24">
        <f t="shared" si="200"/>
        <v>2020</v>
      </c>
      <c r="B1802" s="32">
        <v>44165</v>
      </c>
      <c r="C1802" s="28">
        <f>'Bitcoin Data'!C1802</f>
        <v>19625.835938</v>
      </c>
      <c r="D1802" s="26">
        <f>'Bitcoin Data'!K1802</f>
        <v>706.27010907949466</v>
      </c>
      <c r="E1802" s="25">
        <f>'Bitcoin Data'!J1802</f>
        <v>297452.24714556808</v>
      </c>
      <c r="F1802" s="25">
        <f t="shared" si="196"/>
        <v>210.08163103744116</v>
      </c>
      <c r="G1802" s="23">
        <f>'Emissions Factors'!$AB$39/1000</f>
        <v>0.49266147344102867</v>
      </c>
      <c r="H1802" s="23">
        <f>'Emissions Factors'!$AE$39/1000</f>
        <v>0.32422903788805163</v>
      </c>
      <c r="I1802" s="26">
        <f t="shared" si="201"/>
        <v>103499.1258898003</v>
      </c>
      <c r="J1802" s="26">
        <f t="shared" si="202"/>
        <v>68114.565109222196</v>
      </c>
      <c r="K1802" s="23">
        <f t="shared" si="197"/>
        <v>146.54326235708058</v>
      </c>
      <c r="L1802" s="23">
        <f t="shared" si="197"/>
        <v>96.44265590964649</v>
      </c>
      <c r="M1802" s="26">
        <f>K1802*'Social Cost of Carbon'!$C$5</f>
        <v>14654.326235708058</v>
      </c>
      <c r="N1802" s="26">
        <f>L1802*'Social Cost of Carbon'!$C$5</f>
        <v>9644.2655909646492</v>
      </c>
      <c r="O1802" s="23">
        <f t="shared" si="198"/>
        <v>0.74668545492801208</v>
      </c>
      <c r="P1802" s="23">
        <f t="shared" si="199"/>
        <v>0.49140661429311133</v>
      </c>
      <c r="Q1802" s="27"/>
    </row>
    <row r="1803" spans="1:17" x14ac:dyDescent="0.25">
      <c r="A1803" s="24">
        <f t="shared" si="200"/>
        <v>2020</v>
      </c>
      <c r="B1803" s="32">
        <v>44166</v>
      </c>
      <c r="C1803" s="28">
        <f>'Bitcoin Data'!C1803</f>
        <v>18802.998047000001</v>
      </c>
      <c r="D1803" s="26">
        <f>'Bitcoin Data'!K1803</f>
        <v>949.96833438885369</v>
      </c>
      <c r="E1803" s="25">
        <f>'Bitcoin Data'!J1803</f>
        <v>215983.11164484406</v>
      </c>
      <c r="F1803" s="25">
        <f t="shared" si="196"/>
        <v>205.17711682537433</v>
      </c>
      <c r="G1803" s="23">
        <f>'Emissions Factors'!$AB$39/1000</f>
        <v>0.49266147344102867</v>
      </c>
      <c r="H1803" s="23">
        <f>'Emissions Factors'!$AE$39/1000</f>
        <v>0.32422903788805163</v>
      </c>
      <c r="I1803" s="26">
        <f t="shared" si="201"/>
        <v>101082.86069157098</v>
      </c>
      <c r="J1803" s="26">
        <f t="shared" si="202"/>
        <v>66524.379184935489</v>
      </c>
      <c r="K1803" s="23">
        <f t="shared" si="197"/>
        <v>106.40655802132707</v>
      </c>
      <c r="L1803" s="23">
        <f t="shared" si="197"/>
        <v>70.027996488675427</v>
      </c>
      <c r="M1803" s="26">
        <f>K1803*'Social Cost of Carbon'!$C$5</f>
        <v>10640.655802132707</v>
      </c>
      <c r="N1803" s="26">
        <f>L1803*'Social Cost of Carbon'!$C$5</f>
        <v>7002.7996488675426</v>
      </c>
      <c r="O1803" s="23">
        <f t="shared" si="198"/>
        <v>0.56590208516404183</v>
      </c>
      <c r="P1803" s="23">
        <f t="shared" si="199"/>
        <v>0.37242995140260793</v>
      </c>
      <c r="Q1803" s="27"/>
    </row>
    <row r="1804" spans="1:17" x14ac:dyDescent="0.25">
      <c r="A1804" s="24">
        <f t="shared" si="200"/>
        <v>2020</v>
      </c>
      <c r="B1804" s="32">
        <v>44167</v>
      </c>
      <c r="C1804" s="28">
        <f>'Bitcoin Data'!C1804</f>
        <v>19201.091797000001</v>
      </c>
      <c r="D1804" s="26">
        <f>'Bitcoin Data'!K1804</f>
        <v>818.77729257641909</v>
      </c>
      <c r="E1804" s="25">
        <f>'Bitcoin Data'!J1804</f>
        <v>257645.28789279939</v>
      </c>
      <c r="F1804" s="25">
        <f t="shared" si="196"/>
        <v>210.95411126593834</v>
      </c>
      <c r="G1804" s="23">
        <f>'Emissions Factors'!$AB$39/1000</f>
        <v>0.49266147344102867</v>
      </c>
      <c r="H1804" s="23">
        <f>'Emissions Factors'!$AE$39/1000</f>
        <v>0.32422903788805163</v>
      </c>
      <c r="I1804" s="26">
        <f t="shared" si="201"/>
        <v>103928.96328471988</v>
      </c>
      <c r="J1804" s="26">
        <f t="shared" si="202"/>
        <v>68397.44853428418</v>
      </c>
      <c r="K1804" s="23">
        <f t="shared" si="197"/>
        <v>126.93190715840457</v>
      </c>
      <c r="L1804" s="23">
        <f t="shared" si="197"/>
        <v>83.536083809872423</v>
      </c>
      <c r="M1804" s="26">
        <f>K1804*'Social Cost of Carbon'!$C$5</f>
        <v>12693.190715840457</v>
      </c>
      <c r="N1804" s="26">
        <f>L1804*'Social Cost of Carbon'!$C$5</f>
        <v>8353.6083809872416</v>
      </c>
      <c r="O1804" s="23">
        <f t="shared" si="198"/>
        <v>0.6610660919721062</v>
      </c>
      <c r="P1804" s="23">
        <f t="shared" si="199"/>
        <v>0.43505903046057093</v>
      </c>
      <c r="Q1804" s="27"/>
    </row>
    <row r="1805" spans="1:17" x14ac:dyDescent="0.25">
      <c r="A1805" s="24">
        <f t="shared" si="200"/>
        <v>2020</v>
      </c>
      <c r="B1805" s="32">
        <v>44168</v>
      </c>
      <c r="C1805" s="28">
        <f>'Bitcoin Data'!C1805</f>
        <v>19445.398438</v>
      </c>
      <c r="D1805" s="26">
        <f>'Bitcoin Data'!K1805</f>
        <v>981.24727431312681</v>
      </c>
      <c r="E1805" s="25">
        <f>'Bitcoin Data'!J1805</f>
        <v>212351.08444171833</v>
      </c>
      <c r="F1805" s="25">
        <f t="shared" si="196"/>
        <v>208.36892280587273</v>
      </c>
      <c r="G1805" s="23">
        <f>'Emissions Factors'!$AB$39/1000</f>
        <v>0.49266147344102867</v>
      </c>
      <c r="H1805" s="23">
        <f>'Emissions Factors'!$AE$39/1000</f>
        <v>0.32422903788805163</v>
      </c>
      <c r="I1805" s="26">
        <f t="shared" si="201"/>
        <v>102655.34052886121</v>
      </c>
      <c r="J1805" s="26">
        <f t="shared" si="202"/>
        <v>67559.255367117818</v>
      </c>
      <c r="K1805" s="23">
        <f t="shared" si="197"/>
        <v>104.61719814785725</v>
      </c>
      <c r="L1805" s="23">
        <f t="shared" si="197"/>
        <v>68.850387803022741</v>
      </c>
      <c r="M1805" s="26">
        <f>K1805*'Social Cost of Carbon'!$C$5</f>
        <v>10461.719814785725</v>
      </c>
      <c r="N1805" s="26">
        <f>L1805*'Social Cost of Carbon'!$C$5</f>
        <v>6885.0387803022741</v>
      </c>
      <c r="O1805" s="23">
        <f t="shared" si="198"/>
        <v>0.53800490888073238</v>
      </c>
      <c r="P1805" s="23">
        <f t="shared" si="199"/>
        <v>0.35407033711624036</v>
      </c>
      <c r="Q1805" s="27"/>
    </row>
    <row r="1806" spans="1:17" x14ac:dyDescent="0.25">
      <c r="A1806" s="24">
        <f t="shared" si="200"/>
        <v>2020</v>
      </c>
      <c r="B1806" s="32">
        <v>44169</v>
      </c>
      <c r="C1806" s="28">
        <f>'Bitcoin Data'!C1806</f>
        <v>18699.765625</v>
      </c>
      <c r="D1806" s="26">
        <f>'Bitcoin Data'!K1806</f>
        <v>900</v>
      </c>
      <c r="E1806" s="25">
        <f>'Bitcoin Data'!J1806</f>
        <v>236034.2722889951</v>
      </c>
      <c r="F1806" s="25">
        <f t="shared" si="196"/>
        <v>212.43084506009558</v>
      </c>
      <c r="G1806" s="23">
        <f>'Emissions Factors'!$AB$39/1000</f>
        <v>0.49266147344102867</v>
      </c>
      <c r="H1806" s="23">
        <f>'Emissions Factors'!$AE$39/1000</f>
        <v>0.32422903788805163</v>
      </c>
      <c r="I1806" s="26">
        <f t="shared" si="201"/>
        <v>104656.49313162956</v>
      </c>
      <c r="J1806" s="26">
        <f t="shared" si="202"/>
        <v>68876.248511580561</v>
      </c>
      <c r="K1806" s="23">
        <f t="shared" si="197"/>
        <v>116.28499236847729</v>
      </c>
      <c r="L1806" s="23">
        <f t="shared" si="197"/>
        <v>76.529165012867296</v>
      </c>
      <c r="M1806" s="26">
        <f>K1806*'Social Cost of Carbon'!$C$5</f>
        <v>11628.499236847729</v>
      </c>
      <c r="N1806" s="26">
        <f>L1806*'Social Cost of Carbon'!$C$5</f>
        <v>7652.9165012867297</v>
      </c>
      <c r="O1806" s="23">
        <f t="shared" si="198"/>
        <v>0.62185267291807189</v>
      </c>
      <c r="P1806" s="23">
        <f t="shared" si="199"/>
        <v>0.40925200105478488</v>
      </c>
      <c r="Q1806" s="27"/>
    </row>
    <row r="1807" spans="1:17" x14ac:dyDescent="0.25">
      <c r="A1807" s="24">
        <f t="shared" si="200"/>
        <v>2020</v>
      </c>
      <c r="B1807" s="32">
        <v>44170</v>
      </c>
      <c r="C1807" s="28">
        <f>'Bitcoin Data'!C1807</f>
        <v>19154.230468999998</v>
      </c>
      <c r="D1807" s="26">
        <f>'Bitcoin Data'!K1807</f>
        <v>900</v>
      </c>
      <c r="E1807" s="25">
        <f>'Bitcoin Data'!J1807</f>
        <v>236520.9378263554</v>
      </c>
      <c r="F1807" s="25">
        <f t="shared" si="196"/>
        <v>212.86884404371986</v>
      </c>
      <c r="G1807" s="23">
        <f>'Emissions Factors'!$AB$39/1000</f>
        <v>0.49266147344102867</v>
      </c>
      <c r="H1807" s="23">
        <f>'Emissions Factors'!$AE$39/1000</f>
        <v>0.32422903788805163</v>
      </c>
      <c r="I1807" s="26">
        <f t="shared" si="201"/>
        <v>104872.27835626758</v>
      </c>
      <c r="J1807" s="26">
        <f t="shared" si="202"/>
        <v>69018.260500636999</v>
      </c>
      <c r="K1807" s="23">
        <f t="shared" si="197"/>
        <v>116.52475372918619</v>
      </c>
      <c r="L1807" s="23">
        <f t="shared" si="197"/>
        <v>76.686956111818887</v>
      </c>
      <c r="M1807" s="26">
        <f>K1807*'Social Cost of Carbon'!$C$5</f>
        <v>11652.47537291862</v>
      </c>
      <c r="N1807" s="26">
        <f>L1807*'Social Cost of Carbon'!$C$5</f>
        <v>7668.695611181889</v>
      </c>
      <c r="O1807" s="23">
        <f t="shared" si="198"/>
        <v>0.60834996173704126</v>
      </c>
      <c r="P1807" s="23">
        <f t="shared" si="199"/>
        <v>0.40036563325231073</v>
      </c>
      <c r="Q1807" s="27"/>
    </row>
    <row r="1808" spans="1:17" x14ac:dyDescent="0.25">
      <c r="A1808" s="24">
        <f t="shared" si="200"/>
        <v>2020</v>
      </c>
      <c r="B1808" s="32">
        <v>44171</v>
      </c>
      <c r="C1808" s="28">
        <f>'Bitcoin Data'!C1808</f>
        <v>19345.121093999998</v>
      </c>
      <c r="D1808" s="26">
        <f>'Bitcoin Data'!K1808</f>
        <v>850.0188893086513</v>
      </c>
      <c r="E1808" s="25">
        <f>'Bitcoin Data'!J1808</f>
        <v>250943.02489723955</v>
      </c>
      <c r="F1808" s="25">
        <f t="shared" si="196"/>
        <v>213.30631130290479</v>
      </c>
      <c r="G1808" s="23">
        <f>'Emissions Factors'!$AB$39/1000</f>
        <v>0.49266147344102867</v>
      </c>
      <c r="H1808" s="23">
        <f>'Emissions Factors'!$AE$39/1000</f>
        <v>0.32422903788805163</v>
      </c>
      <c r="I1808" s="26">
        <f t="shared" si="201"/>
        <v>105087.80162075983</v>
      </c>
      <c r="J1808" s="26">
        <f t="shared" si="202"/>
        <v>69160.100089190048</v>
      </c>
      <c r="K1808" s="23">
        <f t="shared" si="197"/>
        <v>123.62996039562277</v>
      </c>
      <c r="L1808" s="23">
        <f t="shared" si="197"/>
        <v>81.363015527149372</v>
      </c>
      <c r="M1808" s="26">
        <f>K1808*'Social Cost of Carbon'!$C$5</f>
        <v>12362.996039562277</v>
      </c>
      <c r="N1808" s="26">
        <f>L1808*'Social Cost of Carbon'!$C$5</f>
        <v>8136.3015527149373</v>
      </c>
      <c r="O1808" s="23">
        <f t="shared" si="198"/>
        <v>0.63907566044632991</v>
      </c>
      <c r="P1808" s="23">
        <f t="shared" si="199"/>
        <v>0.42058674707590527</v>
      </c>
      <c r="Q1808" s="27"/>
    </row>
    <row r="1809" spans="1:17" x14ac:dyDescent="0.25">
      <c r="A1809" s="24">
        <f t="shared" si="200"/>
        <v>2020</v>
      </c>
      <c r="B1809" s="32">
        <v>44172</v>
      </c>
      <c r="C1809" s="28">
        <f>'Bitcoin Data'!C1809</f>
        <v>19191.630859000001</v>
      </c>
      <c r="D1809" s="26">
        <f>'Bitcoin Data'!K1809</f>
        <v>937.5</v>
      </c>
      <c r="E1809" s="25">
        <f>'Bitcoin Data'!J1809</f>
        <v>225974.95631185593</v>
      </c>
      <c r="F1809" s="25">
        <f t="shared" si="196"/>
        <v>211.85152154236494</v>
      </c>
      <c r="G1809" s="23">
        <f>'Emissions Factors'!$AB$39/1000</f>
        <v>0.49266147344102867</v>
      </c>
      <c r="H1809" s="23">
        <f>'Emissions Factors'!$AE$39/1000</f>
        <v>0.32422903788805163</v>
      </c>
      <c r="I1809" s="26">
        <f t="shared" si="201"/>
        <v>104371.08275378533</v>
      </c>
      <c r="J1809" s="26">
        <f t="shared" si="202"/>
        <v>68688.415004800831</v>
      </c>
      <c r="K1809" s="23">
        <f t="shared" si="197"/>
        <v>111.32915493737103</v>
      </c>
      <c r="L1809" s="23">
        <f t="shared" si="197"/>
        <v>73.267642671787542</v>
      </c>
      <c r="M1809" s="26">
        <f>K1809*'Social Cost of Carbon'!$C$5</f>
        <v>11132.915493737102</v>
      </c>
      <c r="N1809" s="26">
        <f>L1809*'Social Cost of Carbon'!$C$5</f>
        <v>7326.7642671787544</v>
      </c>
      <c r="O1809" s="23">
        <f t="shared" si="198"/>
        <v>0.58009220662538286</v>
      </c>
      <c r="P1809" s="23">
        <f t="shared" si="199"/>
        <v>0.38176871580159827</v>
      </c>
      <c r="Q1809" s="27"/>
    </row>
    <row r="1810" spans="1:17" x14ac:dyDescent="0.25">
      <c r="A1810" s="24">
        <f t="shared" si="200"/>
        <v>2020</v>
      </c>
      <c r="B1810" s="32">
        <v>44173</v>
      </c>
      <c r="C1810" s="28">
        <f>'Bitcoin Data'!C1810</f>
        <v>18321.144531000002</v>
      </c>
      <c r="D1810" s="26">
        <f>'Bitcoin Data'!K1810</f>
        <v>900</v>
      </c>
      <c r="E1810" s="25">
        <f>'Bitcoin Data'!J1810</f>
        <v>244173.86007647697</v>
      </c>
      <c r="F1810" s="25">
        <f t="shared" si="196"/>
        <v>219.75647406882928</v>
      </c>
      <c r="G1810" s="23">
        <f>'Emissions Factors'!$AB$39/1000</f>
        <v>0.49266147344102867</v>
      </c>
      <c r="H1810" s="23">
        <f>'Emissions Factors'!$AE$39/1000</f>
        <v>0.32422903788805163</v>
      </c>
      <c r="I1810" s="26">
        <f t="shared" si="201"/>
        <v>108265.54831295463</v>
      </c>
      <c r="J1810" s="26">
        <f t="shared" si="202"/>
        <v>71251.430157007082</v>
      </c>
      <c r="K1810" s="23">
        <f t="shared" si="197"/>
        <v>120.29505368106072</v>
      </c>
      <c r="L1810" s="23">
        <f t="shared" si="197"/>
        <v>79.168255730007857</v>
      </c>
      <c r="M1810" s="26">
        <f>K1810*'Social Cost of Carbon'!$C$5</f>
        <v>12029.505368106073</v>
      </c>
      <c r="N1810" s="26">
        <f>L1810*'Social Cost of Carbon'!$C$5</f>
        <v>7916.8255730007859</v>
      </c>
      <c r="O1810" s="23">
        <f t="shared" si="198"/>
        <v>0.65659136893722658</v>
      </c>
      <c r="P1810" s="23">
        <f t="shared" si="199"/>
        <v>0.43211413782611924</v>
      </c>
      <c r="Q1810" s="27"/>
    </row>
    <row r="1811" spans="1:17" x14ac:dyDescent="0.25">
      <c r="A1811" s="24">
        <f t="shared" si="200"/>
        <v>2020</v>
      </c>
      <c r="B1811" s="32">
        <v>44174</v>
      </c>
      <c r="C1811" s="28">
        <f>'Bitcoin Data'!C1811</f>
        <v>18553.916015999999</v>
      </c>
      <c r="D1811" s="26">
        <f>'Bitcoin Data'!K1811</f>
        <v>868.72586872586874</v>
      </c>
      <c r="E1811" s="25">
        <f>'Bitcoin Data'!J1811</f>
        <v>250833.56438004808</v>
      </c>
      <c r="F1811" s="25">
        <f t="shared" si="196"/>
        <v>217.9056061216634</v>
      </c>
      <c r="G1811" s="23">
        <f>'Emissions Factors'!$AB$39/1000</f>
        <v>0.49266147344102867</v>
      </c>
      <c r="H1811" s="23">
        <f>'Emissions Factors'!$AE$39/1000</f>
        <v>0.32422903788805163</v>
      </c>
      <c r="I1811" s="26">
        <f t="shared" si="201"/>
        <v>107353.69698295913</v>
      </c>
      <c r="J1811" s="26">
        <f t="shared" si="202"/>
        <v>70651.325023239653</v>
      </c>
      <c r="K1811" s="23">
        <f t="shared" si="197"/>
        <v>123.57603341593962</v>
      </c>
      <c r="L1811" s="23">
        <f t="shared" si="197"/>
        <v>81.327525248973643</v>
      </c>
      <c r="M1811" s="26">
        <f>K1811*'Social Cost of Carbon'!$C$5</f>
        <v>12357.603341593962</v>
      </c>
      <c r="N1811" s="26">
        <f>L1811*'Social Cost of Carbon'!$C$5</f>
        <v>8132.7525248973643</v>
      </c>
      <c r="O1811" s="23">
        <f t="shared" si="198"/>
        <v>0.66603747321791062</v>
      </c>
      <c r="P1811" s="23">
        <f t="shared" si="199"/>
        <v>0.43833078245498536</v>
      </c>
      <c r="Q1811" s="27"/>
    </row>
    <row r="1812" spans="1:17" x14ac:dyDescent="0.25">
      <c r="A1812" s="24">
        <f t="shared" si="200"/>
        <v>2020</v>
      </c>
      <c r="B1812" s="32">
        <v>44175</v>
      </c>
      <c r="C1812" s="28">
        <f>'Bitcoin Data'!C1812</f>
        <v>18264.992188</v>
      </c>
      <c r="D1812" s="26">
        <f>'Bitcoin Data'!K1812</f>
        <v>812.49435767807176</v>
      </c>
      <c r="E1812" s="25">
        <f>'Bitcoin Data'!J1812</f>
        <v>270180.94957528455</v>
      </c>
      <c r="F1812" s="25">
        <f t="shared" si="196"/>
        <v>219.5204970820223</v>
      </c>
      <c r="G1812" s="23">
        <f>'Emissions Factors'!$AB$39/1000</f>
        <v>0.49266147344102867</v>
      </c>
      <c r="H1812" s="23">
        <f>'Emissions Factors'!$AE$39/1000</f>
        <v>0.32422903788805163</v>
      </c>
      <c r="I1812" s="26">
        <f t="shared" si="201"/>
        <v>108149.29154293615</v>
      </c>
      <c r="J1812" s="26">
        <f t="shared" si="202"/>
        <v>71174.919565610937</v>
      </c>
      <c r="K1812" s="23">
        <f t="shared" si="197"/>
        <v>133.10774471345596</v>
      </c>
      <c r="L1812" s="23">
        <f t="shared" si="197"/>
        <v>87.600509336474701</v>
      </c>
      <c r="M1812" s="26">
        <f>K1812*'Social Cost of Carbon'!$C$5</f>
        <v>13310.774471345596</v>
      </c>
      <c r="N1812" s="26">
        <f>L1812*'Social Cost of Carbon'!$C$5</f>
        <v>8760.0509336474697</v>
      </c>
      <c r="O1812" s="23">
        <f t="shared" si="198"/>
        <v>0.72875883736160052</v>
      </c>
      <c r="P1812" s="23">
        <f t="shared" si="199"/>
        <v>0.47960879717226351</v>
      </c>
      <c r="Q1812" s="27"/>
    </row>
    <row r="1813" spans="1:17" x14ac:dyDescent="0.25">
      <c r="A1813" s="24">
        <f t="shared" si="200"/>
        <v>2020</v>
      </c>
      <c r="B1813" s="32">
        <v>44176</v>
      </c>
      <c r="C1813" s="28">
        <f>'Bitcoin Data'!C1813</f>
        <v>18058.904297000001</v>
      </c>
      <c r="D1813" s="26">
        <f>'Bitcoin Data'!K1813</f>
        <v>862.48203162434118</v>
      </c>
      <c r="E1813" s="25">
        <f>'Bitcoin Data'!J1813</f>
        <v>247611.56132696394</v>
      </c>
      <c r="F1813" s="25">
        <f t="shared" si="196"/>
        <v>213.56052246695501</v>
      </c>
      <c r="G1813" s="23">
        <f>'Emissions Factors'!$AB$39/1000</f>
        <v>0.49266147344102867</v>
      </c>
      <c r="H1813" s="23">
        <f>'Emissions Factors'!$AE$39/1000</f>
        <v>0.32422903788805163</v>
      </c>
      <c r="I1813" s="26">
        <f t="shared" si="201"/>
        <v>105213.04166740597</v>
      </c>
      <c r="J1813" s="26">
        <f t="shared" si="202"/>
        <v>69242.522730330456</v>
      </c>
      <c r="K1813" s="23">
        <f t="shared" si="197"/>
        <v>121.98867664437569</v>
      </c>
      <c r="L1813" s="23">
        <f t="shared" si="197"/>
        <v>80.282858298999813</v>
      </c>
      <c r="M1813" s="26">
        <f>K1813*'Social Cost of Carbon'!$C$5</f>
        <v>12198.867664437568</v>
      </c>
      <c r="N1813" s="26">
        <f>L1813*'Social Cost of Carbon'!$C$5</f>
        <v>8028.2858298999809</v>
      </c>
      <c r="O1813" s="23">
        <f t="shared" si="198"/>
        <v>0.67550430877825074</v>
      </c>
      <c r="P1813" s="23">
        <f t="shared" si="199"/>
        <v>0.44456107069760947</v>
      </c>
      <c r="Q1813" s="27"/>
    </row>
    <row r="1814" spans="1:17" x14ac:dyDescent="0.25">
      <c r="A1814" s="24">
        <f t="shared" si="200"/>
        <v>2020</v>
      </c>
      <c r="B1814" s="32">
        <v>44177</v>
      </c>
      <c r="C1814" s="28">
        <f>'Bitcoin Data'!C1814</f>
        <v>18803.65625</v>
      </c>
      <c r="D1814" s="26">
        <f>'Bitcoin Data'!K1814</f>
        <v>825.00687505729218</v>
      </c>
      <c r="E1814" s="25">
        <f>'Bitcoin Data'!J1814</f>
        <v>257147.29560771896</v>
      </c>
      <c r="F1814" s="25">
        <f t="shared" si="196"/>
        <v>212.14828677875795</v>
      </c>
      <c r="G1814" s="23">
        <f>'Emissions Factors'!$AB$39/1000</f>
        <v>0.49266147344102867</v>
      </c>
      <c r="H1814" s="23">
        <f>'Emissions Factors'!$AE$39/1000</f>
        <v>0.32422903788805163</v>
      </c>
      <c r="I1814" s="26">
        <f t="shared" si="201"/>
        <v>104517.2875524128</v>
      </c>
      <c r="J1814" s="26">
        <f t="shared" si="202"/>
        <v>68784.634911875153</v>
      </c>
      <c r="K1814" s="23">
        <f t="shared" si="197"/>
        <v>126.68656554547459</v>
      </c>
      <c r="L1814" s="23">
        <f t="shared" si="197"/>
        <v>83.374620250405115</v>
      </c>
      <c r="M1814" s="26">
        <f>K1814*'Social Cost of Carbon'!$C$5</f>
        <v>12668.656554547459</v>
      </c>
      <c r="N1814" s="26">
        <f>L1814*'Social Cost of Carbon'!$C$5</f>
        <v>8337.4620250405114</v>
      </c>
      <c r="O1814" s="23">
        <f t="shared" si="198"/>
        <v>0.67373368169009462</v>
      </c>
      <c r="P1814" s="23">
        <f t="shared" si="199"/>
        <v>0.44339579038201743</v>
      </c>
      <c r="Q1814" s="27"/>
    </row>
    <row r="1815" spans="1:17" x14ac:dyDescent="0.25">
      <c r="A1815" s="24">
        <f t="shared" si="200"/>
        <v>2020</v>
      </c>
      <c r="B1815" s="32">
        <v>44178</v>
      </c>
      <c r="C1815" s="28">
        <f>'Bitcoin Data'!C1815</f>
        <v>19142.382813</v>
      </c>
      <c r="D1815" s="26">
        <f>'Bitcoin Data'!K1815</f>
        <v>974.97562560935978</v>
      </c>
      <c r="E1815" s="25">
        <f>'Bitcoin Data'!J1815</f>
        <v>214816.3037951586</v>
      </c>
      <c r="F1815" s="25">
        <f t="shared" si="196"/>
        <v>209.44066018377504</v>
      </c>
      <c r="G1815" s="23">
        <f>'Emissions Factors'!$AB$39/1000</f>
        <v>0.49266147344102867</v>
      </c>
      <c r="H1815" s="23">
        <f>'Emissions Factors'!$AE$39/1000</f>
        <v>0.32422903788805163</v>
      </c>
      <c r="I1815" s="26">
        <f t="shared" si="201"/>
        <v>103183.34424460039</v>
      </c>
      <c r="J1815" s="26">
        <f t="shared" si="202"/>
        <v>67906.743746023756</v>
      </c>
      <c r="K1815" s="23">
        <f t="shared" si="197"/>
        <v>105.83171674687847</v>
      </c>
      <c r="L1815" s="23">
        <f t="shared" si="197"/>
        <v>69.649683502171683</v>
      </c>
      <c r="M1815" s="26">
        <f>K1815*'Social Cost of Carbon'!$C$5</f>
        <v>10583.171674687846</v>
      </c>
      <c r="N1815" s="26">
        <f>L1815*'Social Cost of Carbon'!$C$5</f>
        <v>6964.9683502171683</v>
      </c>
      <c r="O1815" s="23">
        <f t="shared" si="198"/>
        <v>0.55286595081050149</v>
      </c>
      <c r="P1815" s="23">
        <f t="shared" si="199"/>
        <v>0.36385064588130117</v>
      </c>
      <c r="Q1815" s="27"/>
    </row>
    <row r="1816" spans="1:17" x14ac:dyDescent="0.25">
      <c r="A1816" s="24">
        <f t="shared" si="200"/>
        <v>2020</v>
      </c>
      <c r="B1816" s="32">
        <v>44179</v>
      </c>
      <c r="C1816" s="28">
        <f>'Bitcoin Data'!C1816</f>
        <v>19246.644531000002</v>
      </c>
      <c r="D1816" s="26">
        <f>'Bitcoin Data'!K1816</f>
        <v>906.25314671231513</v>
      </c>
      <c r="E1816" s="25">
        <f>'Bitcoin Data'!J1816</f>
        <v>235725.20992303401</v>
      </c>
      <c r="F1816" s="25">
        <f t="shared" si="196"/>
        <v>213.62671325217062</v>
      </c>
      <c r="G1816" s="23">
        <f>'Emissions Factors'!$AB$39/1000</f>
        <v>0.49266147344102867</v>
      </c>
      <c r="H1816" s="23">
        <f>'Emissions Factors'!$AE$39/1000</f>
        <v>0.32422903788805163</v>
      </c>
      <c r="I1816" s="26">
        <f t="shared" si="201"/>
        <v>105245.6513171785</v>
      </c>
      <c r="J1816" s="26">
        <f t="shared" si="202"/>
        <v>69263.983704937971</v>
      </c>
      <c r="K1816" s="23">
        <f t="shared" si="197"/>
        <v>116.13272924787772</v>
      </c>
      <c r="L1816" s="23">
        <f t="shared" si="197"/>
        <v>76.428958019304318</v>
      </c>
      <c r="M1816" s="26">
        <f>K1816*'Social Cost of Carbon'!$C$5</f>
        <v>11613.272924787772</v>
      </c>
      <c r="N1816" s="26">
        <f>L1816*'Social Cost of Carbon'!$C$5</f>
        <v>7642.8958019304318</v>
      </c>
      <c r="O1816" s="23">
        <f t="shared" si="198"/>
        <v>0.60339208250469933</v>
      </c>
      <c r="P1816" s="23">
        <f t="shared" si="199"/>
        <v>0.39710276716651804</v>
      </c>
      <c r="Q1816" s="27"/>
    </row>
    <row r="1817" spans="1:17" x14ac:dyDescent="0.25">
      <c r="A1817" s="24">
        <f t="shared" si="200"/>
        <v>2020</v>
      </c>
      <c r="B1817" s="32">
        <v>44180</v>
      </c>
      <c r="C1817" s="28">
        <f>'Bitcoin Data'!C1817</f>
        <v>19417.076172000001</v>
      </c>
      <c r="D1817" s="26">
        <f>'Bitcoin Data'!K1817</f>
        <v>874.97569511958011</v>
      </c>
      <c r="E1817" s="25">
        <f>'Bitcoin Data'!J1817</f>
        <v>241877.12223255844</v>
      </c>
      <c r="F1817" s="25">
        <f t="shared" si="196"/>
        <v>211.63660315895646</v>
      </c>
      <c r="G1817" s="23">
        <f>'Emissions Factors'!$AB$39/1000</f>
        <v>0.49266147344102867</v>
      </c>
      <c r="H1817" s="23">
        <f>'Emissions Factors'!$AE$39/1000</f>
        <v>0.32422903788805163</v>
      </c>
      <c r="I1817" s="26">
        <f t="shared" si="201"/>
        <v>104265.20074634576</v>
      </c>
      <c r="J1817" s="26">
        <f t="shared" si="202"/>
        <v>68618.732224123843</v>
      </c>
      <c r="K1817" s="23">
        <f t="shared" si="197"/>
        <v>119.16353943076804</v>
      </c>
      <c r="L1817" s="23">
        <f t="shared" si="197"/>
        <v>78.423586628593085</v>
      </c>
      <c r="M1817" s="26">
        <f>K1817*'Social Cost of Carbon'!$C$5</f>
        <v>11916.353943076803</v>
      </c>
      <c r="N1817" s="26">
        <f>L1817*'Social Cost of Carbon'!$C$5</f>
        <v>7842.3586628593084</v>
      </c>
      <c r="O1817" s="23">
        <f t="shared" si="198"/>
        <v>0.61370485636043071</v>
      </c>
      <c r="P1817" s="23">
        <f t="shared" si="199"/>
        <v>0.40388978203465165</v>
      </c>
      <c r="Q1817" s="27"/>
    </row>
    <row r="1818" spans="1:17" x14ac:dyDescent="0.25">
      <c r="A1818" s="24">
        <f t="shared" si="200"/>
        <v>2020</v>
      </c>
      <c r="B1818" s="32">
        <v>44181</v>
      </c>
      <c r="C1818" s="28">
        <f>'Bitcoin Data'!C1818</f>
        <v>21310.597656000002</v>
      </c>
      <c r="D1818" s="26">
        <f>'Bitcoin Data'!K1818</f>
        <v>893.74379344587885</v>
      </c>
      <c r="E1818" s="25">
        <f>'Bitcoin Data'!J1818</f>
        <v>234845.59162794193</v>
      </c>
      <c r="F1818" s="25">
        <f t="shared" si="196"/>
        <v>209.89178993559855</v>
      </c>
      <c r="G1818" s="23">
        <f>'Emissions Factors'!$AB$39/1000</f>
        <v>0.49266147344102867</v>
      </c>
      <c r="H1818" s="23">
        <f>'Emissions Factors'!$AE$39/1000</f>
        <v>0.32422903788805163</v>
      </c>
      <c r="I1818" s="26">
        <f t="shared" si="201"/>
        <v>103405.59849284685</v>
      </c>
      <c r="J1818" s="26">
        <f t="shared" si="202"/>
        <v>68053.01311142015</v>
      </c>
      <c r="K1818" s="23">
        <f t="shared" si="197"/>
        <v>115.69937520255198</v>
      </c>
      <c r="L1818" s="23">
        <f t="shared" si="197"/>
        <v>76.143760225777896</v>
      </c>
      <c r="M1818" s="26">
        <f>K1818*'Social Cost of Carbon'!$C$5</f>
        <v>11569.937520255198</v>
      </c>
      <c r="N1818" s="26">
        <f>L1818*'Social Cost of Carbon'!$C$5</f>
        <v>7614.3760225777896</v>
      </c>
      <c r="O1818" s="23">
        <f t="shared" si="198"/>
        <v>0.54291942943222338</v>
      </c>
      <c r="P1818" s="23">
        <f t="shared" si="199"/>
        <v>0.35730466810413275</v>
      </c>
      <c r="Q1818" s="27"/>
    </row>
    <row r="1819" spans="1:17" x14ac:dyDescent="0.25">
      <c r="A1819" s="24">
        <f t="shared" si="200"/>
        <v>2020</v>
      </c>
      <c r="B1819" s="32">
        <v>44182</v>
      </c>
      <c r="C1819" s="28">
        <f>'Bitcoin Data'!C1819</f>
        <v>22805.162109000001</v>
      </c>
      <c r="D1819" s="26">
        <f>'Bitcoin Data'!K1819</f>
        <v>806.23488309594188</v>
      </c>
      <c r="E1819" s="25">
        <f>'Bitcoin Data'!J1819</f>
        <v>260293.57324365652</v>
      </c>
      <c r="F1819" s="25">
        <f t="shared" si="196"/>
        <v>209.85775859472437</v>
      </c>
      <c r="G1819" s="23">
        <f>'Emissions Factors'!$AB$39/1000</f>
        <v>0.49266147344102867</v>
      </c>
      <c r="H1819" s="23">
        <f>'Emissions Factors'!$AE$39/1000</f>
        <v>0.32422903788805163</v>
      </c>
      <c r="I1819" s="26">
        <f t="shared" si="201"/>
        <v>103388.83256230861</v>
      </c>
      <c r="J1819" s="26">
        <f t="shared" si="202"/>
        <v>68041.979162510484</v>
      </c>
      <c r="K1819" s="23">
        <f t="shared" si="197"/>
        <v>128.23661532145013</v>
      </c>
      <c r="L1819" s="23">
        <f t="shared" si="197"/>
        <v>84.394734821233854</v>
      </c>
      <c r="M1819" s="26">
        <f>K1819*'Social Cost of Carbon'!$C$5</f>
        <v>12823.661532145014</v>
      </c>
      <c r="N1819" s="26">
        <f>L1819*'Social Cost of Carbon'!$C$5</f>
        <v>8439.4734821233851</v>
      </c>
      <c r="O1819" s="23">
        <f t="shared" si="198"/>
        <v>0.56231398272254274</v>
      </c>
      <c r="P1819" s="23">
        <f t="shared" si="199"/>
        <v>0.3700685591177082</v>
      </c>
      <c r="Q1819" s="27"/>
    </row>
    <row r="1820" spans="1:17" x14ac:dyDescent="0.25">
      <c r="A1820" s="24">
        <f t="shared" si="200"/>
        <v>2020</v>
      </c>
      <c r="B1820" s="32">
        <v>44183</v>
      </c>
      <c r="C1820" s="28">
        <f>'Bitcoin Data'!C1820</f>
        <v>23137.960938</v>
      </c>
      <c r="D1820" s="26">
        <f>'Bitcoin Data'!K1820</f>
        <v>981.24727431312681</v>
      </c>
      <c r="E1820" s="25">
        <f>'Bitcoin Data'!J1820</f>
        <v>212813.44483053946</v>
      </c>
      <c r="F1820" s="25">
        <f t="shared" si="196"/>
        <v>208.82261267715381</v>
      </c>
      <c r="G1820" s="23">
        <f>'Emissions Factors'!$AB$39/1000</f>
        <v>0.49266147344102867</v>
      </c>
      <c r="H1820" s="23">
        <f>'Emissions Factors'!$AE$39/1000</f>
        <v>0.32422903788805163</v>
      </c>
      <c r="I1820" s="26">
        <f t="shared" si="201"/>
        <v>102878.85604933184</v>
      </c>
      <c r="J1820" s="26">
        <f t="shared" si="202"/>
        <v>67706.354797582826</v>
      </c>
      <c r="K1820" s="23">
        <f t="shared" si="197"/>
        <v>104.84498529827464</v>
      </c>
      <c r="L1820" s="23">
        <f t="shared" si="197"/>
        <v>69.000298467047756</v>
      </c>
      <c r="M1820" s="26">
        <f>K1820*'Social Cost of Carbon'!$C$5</f>
        <v>10484.498529827464</v>
      </c>
      <c r="N1820" s="26">
        <f>L1820*'Social Cost of Carbon'!$C$5</f>
        <v>6900.029846704776</v>
      </c>
      <c r="O1820" s="23">
        <f t="shared" si="198"/>
        <v>0.4531297532190286</v>
      </c>
      <c r="P1820" s="23">
        <f t="shared" si="199"/>
        <v>0.29821252897755135</v>
      </c>
      <c r="Q1820" s="27"/>
    </row>
    <row r="1821" spans="1:17" x14ac:dyDescent="0.25">
      <c r="A1821" s="24">
        <f t="shared" si="200"/>
        <v>2020</v>
      </c>
      <c r="B1821" s="32">
        <v>44184</v>
      </c>
      <c r="C1821" s="28">
        <f>'Bitcoin Data'!C1821</f>
        <v>23869.832031000002</v>
      </c>
      <c r="D1821" s="26">
        <f>'Bitcoin Data'!K1821</f>
        <v>987.49177090190904</v>
      </c>
      <c r="E1821" s="25">
        <f>'Bitcoin Data'!J1821</f>
        <v>214628.70395055675</v>
      </c>
      <c r="F1821" s="25">
        <f t="shared" si="196"/>
        <v>211.94407895051685</v>
      </c>
      <c r="G1821" s="23">
        <f>'Emissions Factors'!$AB$39/1000</f>
        <v>0.49266147344102867</v>
      </c>
      <c r="H1821" s="23">
        <f>'Emissions Factors'!$AE$39/1000</f>
        <v>0.32422903788805163</v>
      </c>
      <c r="I1821" s="26">
        <f t="shared" si="201"/>
        <v>104416.68222286334</v>
      </c>
      <c r="J1821" s="26">
        <f t="shared" si="202"/>
        <v>68718.42480419534</v>
      </c>
      <c r="K1821" s="23">
        <f t="shared" si="197"/>
        <v>105.73929353101961</v>
      </c>
      <c r="L1821" s="23">
        <f t="shared" si="197"/>
        <v>69.58885818504848</v>
      </c>
      <c r="M1821" s="26">
        <f>K1821*'Social Cost of Carbon'!$C$5</f>
        <v>10573.929353101961</v>
      </c>
      <c r="N1821" s="26">
        <f>L1821*'Social Cost of Carbon'!$C$5</f>
        <v>6958.8858185048484</v>
      </c>
      <c r="O1821" s="23">
        <f t="shared" si="198"/>
        <v>0.44298298116926371</v>
      </c>
      <c r="P1821" s="23">
        <f t="shared" si="199"/>
        <v>0.29153476276947698</v>
      </c>
      <c r="Q1821" s="27"/>
    </row>
    <row r="1822" spans="1:17" x14ac:dyDescent="0.25">
      <c r="A1822" s="24">
        <f t="shared" si="200"/>
        <v>2020</v>
      </c>
      <c r="B1822" s="32">
        <v>44185</v>
      </c>
      <c r="C1822" s="28">
        <f>'Bitcoin Data'!C1822</f>
        <v>23477.294922000001</v>
      </c>
      <c r="D1822" s="26">
        <f>'Bitcoin Data'!K1822</f>
        <v>943.79194630872496</v>
      </c>
      <c r="E1822" s="25">
        <f>'Bitcoin Data'!J1822</f>
        <v>229461.55431754416</v>
      </c>
      <c r="F1822" s="25">
        <f t="shared" si="196"/>
        <v>216.56396695238021</v>
      </c>
      <c r="G1822" s="23">
        <f>'Emissions Factors'!$AB$39/1000</f>
        <v>0.49266147344102867</v>
      </c>
      <c r="H1822" s="23">
        <f>'Emissions Factors'!$AE$39/1000</f>
        <v>0.32422903788805163</v>
      </c>
      <c r="I1822" s="26">
        <f t="shared" si="201"/>
        <v>106692.72305299387</v>
      </c>
      <c r="J1822" s="26">
        <f t="shared" si="202"/>
        <v>70216.326646190035</v>
      </c>
      <c r="K1822" s="23">
        <f t="shared" si="197"/>
        <v>113.04686744814994</v>
      </c>
      <c r="L1822" s="23">
        <f t="shared" si="197"/>
        <v>74.398098988674249</v>
      </c>
      <c r="M1822" s="26">
        <f>K1822*'Social Cost of Carbon'!$C$5</f>
        <v>11304.686744814993</v>
      </c>
      <c r="N1822" s="26">
        <f>L1822*'Social Cost of Carbon'!$C$5</f>
        <v>7439.8098988674246</v>
      </c>
      <c r="O1822" s="23">
        <f t="shared" si="198"/>
        <v>0.48151572753050209</v>
      </c>
      <c r="P1822" s="23">
        <f t="shared" si="199"/>
        <v>0.3168938297016391</v>
      </c>
      <c r="Q1822" s="27"/>
    </row>
    <row r="1823" spans="1:17" x14ac:dyDescent="0.25">
      <c r="A1823" s="24">
        <f t="shared" si="200"/>
        <v>2020</v>
      </c>
      <c r="B1823" s="32">
        <v>44186</v>
      </c>
      <c r="C1823" s="28">
        <f>'Bitcoin Data'!C1823</f>
        <v>22803.082031000002</v>
      </c>
      <c r="D1823" s="26">
        <f>'Bitcoin Data'!K1823</f>
        <v>850.0188893086513</v>
      </c>
      <c r="E1823" s="25">
        <f>'Bitcoin Data'!J1823</f>
        <v>252426.59345465209</v>
      </c>
      <c r="F1823" s="25">
        <f t="shared" si="196"/>
        <v>214.56737260028981</v>
      </c>
      <c r="G1823" s="23">
        <f>'Emissions Factors'!$AB$39/1000</f>
        <v>0.49266147344102867</v>
      </c>
      <c r="H1823" s="23">
        <f>'Emissions Factors'!$AE$39/1000</f>
        <v>0.32422903788805163</v>
      </c>
      <c r="I1823" s="26">
        <f t="shared" si="201"/>
        <v>105709.07793762899</v>
      </c>
      <c r="J1823" s="26">
        <f t="shared" si="202"/>
        <v>69568.972780359065</v>
      </c>
      <c r="K1823" s="23">
        <f t="shared" si="197"/>
        <v>124.36085746706841</v>
      </c>
      <c r="L1823" s="23">
        <f t="shared" si="197"/>
        <v>81.844031533160205</v>
      </c>
      <c r="M1823" s="26">
        <f>K1823*'Social Cost of Carbon'!$C$5</f>
        <v>12436.085746706842</v>
      </c>
      <c r="N1823" s="26">
        <f>L1823*'Social Cost of Carbon'!$C$5</f>
        <v>8184.4031533160205</v>
      </c>
      <c r="O1823" s="23">
        <f t="shared" si="198"/>
        <v>0.54536863612560849</v>
      </c>
      <c r="P1823" s="23">
        <f t="shared" si="199"/>
        <v>0.35891653339621404</v>
      </c>
      <c r="Q1823" s="27"/>
    </row>
    <row r="1824" spans="1:17" x14ac:dyDescent="0.25">
      <c r="A1824" s="24">
        <f t="shared" si="200"/>
        <v>2020</v>
      </c>
      <c r="B1824" s="32">
        <v>44187</v>
      </c>
      <c r="C1824" s="28">
        <f>'Bitcoin Data'!C1824</f>
        <v>23783.029297000001</v>
      </c>
      <c r="D1824" s="26">
        <f>'Bitcoin Data'!K1824</f>
        <v>893.74379344587885</v>
      </c>
      <c r="E1824" s="25">
        <f>'Bitcoin Data'!J1824</f>
        <v>237837.13528301069</v>
      </c>
      <c r="F1824" s="25">
        <f t="shared" si="196"/>
        <v>212.56546351013867</v>
      </c>
      <c r="G1824" s="23">
        <f>'Emissions Factors'!$AB$39/1000</f>
        <v>0.49266147344102867</v>
      </c>
      <c r="H1824" s="23">
        <f>'Emissions Factors'!$AE$39/1000</f>
        <v>0.32422903788805163</v>
      </c>
      <c r="I1824" s="26">
        <f t="shared" si="201"/>
        <v>104722.81445558014</v>
      </c>
      <c r="J1824" s="26">
        <f t="shared" si="202"/>
        <v>68919.895722119996</v>
      </c>
      <c r="K1824" s="23">
        <f t="shared" si="197"/>
        <v>117.1731935075213</v>
      </c>
      <c r="L1824" s="23">
        <f t="shared" si="197"/>
        <v>77.113705546860928</v>
      </c>
      <c r="M1824" s="26">
        <f>K1824*'Social Cost of Carbon'!$C$5</f>
        <v>11717.31935075213</v>
      </c>
      <c r="N1824" s="26">
        <f>L1824*'Social Cost of Carbon'!$C$5</f>
        <v>7711.3705546860929</v>
      </c>
      <c r="O1824" s="23">
        <f t="shared" si="198"/>
        <v>0.49267564717797141</v>
      </c>
      <c r="P1824" s="23">
        <f t="shared" si="199"/>
        <v>0.32423836586951554</v>
      </c>
      <c r="Q1824" s="27"/>
    </row>
    <row r="1825" spans="1:17" x14ac:dyDescent="0.25">
      <c r="A1825" s="24">
        <f t="shared" si="200"/>
        <v>2020</v>
      </c>
      <c r="B1825" s="32">
        <v>44188</v>
      </c>
      <c r="C1825" s="28">
        <f>'Bitcoin Data'!C1825</f>
        <v>23241.345702999999</v>
      </c>
      <c r="D1825" s="26">
        <f>'Bitcoin Data'!K1825</f>
        <v>962.46390760346469</v>
      </c>
      <c r="E1825" s="25">
        <f>'Bitcoin Data'!J1825</f>
        <v>221389.97393134129</v>
      </c>
      <c r="F1825" s="25">
        <f t="shared" si="196"/>
        <v>213.07985941418792</v>
      </c>
      <c r="G1825" s="23">
        <f>'Emissions Factors'!$AB$39/1000</f>
        <v>0.49266147344102867</v>
      </c>
      <c r="H1825" s="23">
        <f>'Emissions Factors'!$AE$39/1000</f>
        <v>0.32422903788805163</v>
      </c>
      <c r="I1825" s="26">
        <f t="shared" si="201"/>
        <v>104976.23749960106</v>
      </c>
      <c r="J1825" s="26">
        <f t="shared" si="202"/>
        <v>69086.677811183443</v>
      </c>
      <c r="K1825" s="23">
        <f t="shared" si="197"/>
        <v>109.07031076208553</v>
      </c>
      <c r="L1825" s="23">
        <f t="shared" si="197"/>
        <v>71.781058245819608</v>
      </c>
      <c r="M1825" s="26">
        <f>K1825*'Social Cost of Carbon'!$C$5</f>
        <v>10907.031076208552</v>
      </c>
      <c r="N1825" s="26">
        <f>L1825*'Social Cost of Carbon'!$C$5</f>
        <v>7178.1058245819604</v>
      </c>
      <c r="O1825" s="23">
        <f t="shared" si="198"/>
        <v>0.46929430057919019</v>
      </c>
      <c r="P1825" s="23">
        <f t="shared" si="199"/>
        <v>0.30885069721480923</v>
      </c>
      <c r="Q1825" s="27"/>
    </row>
    <row r="1826" spans="1:17" x14ac:dyDescent="0.25">
      <c r="A1826" s="24">
        <f t="shared" si="200"/>
        <v>2020</v>
      </c>
      <c r="B1826" s="32">
        <v>44189</v>
      </c>
      <c r="C1826" s="28">
        <f>'Bitcoin Data'!C1826</f>
        <v>23735.949218999998</v>
      </c>
      <c r="D1826" s="26">
        <f>'Bitcoin Data'!K1826</f>
        <v>787.47046985738041</v>
      </c>
      <c r="E1826" s="25">
        <f>'Bitcoin Data'!J1826</f>
        <v>273367.56612991996</v>
      </c>
      <c r="F1826" s="25">
        <f t="shared" si="196"/>
        <v>215.26888574409656</v>
      </c>
      <c r="G1826" s="23">
        <f>'Emissions Factors'!$AB$39/1000</f>
        <v>0.49266147344102867</v>
      </c>
      <c r="H1826" s="23">
        <f>'Emissions Factors'!$AE$39/1000</f>
        <v>0.32422903788805163</v>
      </c>
      <c r="I1826" s="26">
        <f t="shared" si="201"/>
        <v>106054.68643669506</v>
      </c>
      <c r="J1826" s="26">
        <f t="shared" si="202"/>
        <v>69796.423712041345</v>
      </c>
      <c r="K1826" s="23">
        <f t="shared" si="197"/>
        <v>134.6776679205542</v>
      </c>
      <c r="L1826" s="23">
        <f t="shared" si="197"/>
        <v>88.633702956102283</v>
      </c>
      <c r="M1826" s="26">
        <f>K1826*'Social Cost of Carbon'!$C$5</f>
        <v>13467.76679205542</v>
      </c>
      <c r="N1826" s="26">
        <f>L1826*'Social Cost of Carbon'!$C$5</f>
        <v>8863.3702956102279</v>
      </c>
      <c r="O1826" s="23">
        <f t="shared" si="198"/>
        <v>0.56739954521282976</v>
      </c>
      <c r="P1826" s="23">
        <f t="shared" si="199"/>
        <v>0.3734154557642605</v>
      </c>
      <c r="Q1826" s="27"/>
    </row>
    <row r="1827" spans="1:17" x14ac:dyDescent="0.25">
      <c r="A1827" s="24">
        <f t="shared" si="200"/>
        <v>2020</v>
      </c>
      <c r="B1827" s="32">
        <v>44190</v>
      </c>
      <c r="C1827" s="28">
        <f>'Bitcoin Data'!C1827</f>
        <v>24664.791015999999</v>
      </c>
      <c r="D1827" s="26">
        <f>'Bitcoin Data'!K1827</f>
        <v>900</v>
      </c>
      <c r="E1827" s="25">
        <f>'Bitcoin Data'!J1827</f>
        <v>238361.55156559273</v>
      </c>
      <c r="F1827" s="25">
        <f t="shared" si="196"/>
        <v>214.52539640903345</v>
      </c>
      <c r="G1827" s="23">
        <f>'Emissions Factors'!$AB$39/1000</f>
        <v>0.49266147344102867</v>
      </c>
      <c r="H1827" s="23">
        <f>'Emissions Factors'!$AE$39/1000</f>
        <v>0.32422903788805163</v>
      </c>
      <c r="I1827" s="26">
        <f t="shared" si="201"/>
        <v>105688.39788539517</v>
      </c>
      <c r="J1827" s="26">
        <f t="shared" si="202"/>
        <v>69555.362880253801</v>
      </c>
      <c r="K1827" s="23">
        <f t="shared" si="197"/>
        <v>117.43155320599466</v>
      </c>
      <c r="L1827" s="23">
        <f t="shared" si="197"/>
        <v>77.283736533615325</v>
      </c>
      <c r="M1827" s="26">
        <f>K1827*'Social Cost of Carbon'!$C$5</f>
        <v>11743.155320599466</v>
      </c>
      <c r="N1827" s="26">
        <f>L1827*'Social Cost of Carbon'!$C$5</f>
        <v>7728.3736533615329</v>
      </c>
      <c r="O1827" s="23">
        <f t="shared" si="198"/>
        <v>0.47611006770670405</v>
      </c>
      <c r="P1827" s="23">
        <f t="shared" si="199"/>
        <v>0.3133362714627565</v>
      </c>
      <c r="Q1827" s="27"/>
    </row>
    <row r="1828" spans="1:17" x14ac:dyDescent="0.25">
      <c r="A1828" s="24">
        <f t="shared" si="200"/>
        <v>2020</v>
      </c>
      <c r="B1828" s="32">
        <v>44191</v>
      </c>
      <c r="C1828" s="28">
        <f>'Bitcoin Data'!C1828</f>
        <v>26437.037109000001</v>
      </c>
      <c r="D1828" s="26">
        <f>'Bitcoin Data'!K1828</f>
        <v>856.24583769384458</v>
      </c>
      <c r="E1828" s="25">
        <f>'Bitcoin Data'!J1828</f>
        <v>247231.37627026701</v>
      </c>
      <c r="F1828" s="25">
        <f t="shared" si="196"/>
        <v>211.69083687873686</v>
      </c>
      <c r="G1828" s="23">
        <f>'Emissions Factors'!$AB$39/1000</f>
        <v>0.49266147344102867</v>
      </c>
      <c r="H1828" s="23">
        <f>'Emissions Factors'!$AE$39/1000</f>
        <v>0.32422903788805163</v>
      </c>
      <c r="I1828" s="26">
        <f t="shared" si="201"/>
        <v>104291.91961064294</v>
      </c>
      <c r="J1828" s="26">
        <f t="shared" si="202"/>
        <v>68636.316370909321</v>
      </c>
      <c r="K1828" s="23">
        <f t="shared" si="197"/>
        <v>121.80137411416312</v>
      </c>
      <c r="L1828" s="23">
        <f t="shared" si="197"/>
        <v>80.15959126384756</v>
      </c>
      <c r="M1828" s="26">
        <f>K1828*'Social Cost of Carbon'!$C$5</f>
        <v>12180.137411416312</v>
      </c>
      <c r="N1828" s="26">
        <f>L1828*'Social Cost of Carbon'!$C$5</f>
        <v>8015.959126384756</v>
      </c>
      <c r="O1828" s="23">
        <f t="shared" si="198"/>
        <v>0.46072248418752682</v>
      </c>
      <c r="P1828" s="23">
        <f t="shared" si="199"/>
        <v>0.30320943656942068</v>
      </c>
      <c r="Q1828" s="27"/>
    </row>
    <row r="1829" spans="1:17" x14ac:dyDescent="0.25">
      <c r="A1829" s="24">
        <f t="shared" si="200"/>
        <v>2020</v>
      </c>
      <c r="B1829" s="32">
        <v>44192</v>
      </c>
      <c r="C1829" s="28">
        <f>'Bitcoin Data'!C1829</f>
        <v>26272.294922000001</v>
      </c>
      <c r="D1829" s="26">
        <f>'Bitcoin Data'!K1829</f>
        <v>924.9743062692703</v>
      </c>
      <c r="E1829" s="25">
        <f>'Bitcoin Data'!J1829</f>
        <v>223991.85798201984</v>
      </c>
      <c r="F1829" s="25">
        <f t="shared" si="196"/>
        <v>207.18671344688372</v>
      </c>
      <c r="G1829" s="23">
        <f>'Emissions Factors'!$AB$39/1000</f>
        <v>0.49266147344102867</v>
      </c>
      <c r="H1829" s="23">
        <f>'Emissions Factors'!$AE$39/1000</f>
        <v>0.32422903788805163</v>
      </c>
      <c r="I1829" s="26">
        <f t="shared" si="201"/>
        <v>102072.91152414592</v>
      </c>
      <c r="J1829" s="26">
        <f t="shared" si="202"/>
        <v>67175.948764070548</v>
      </c>
      <c r="K1829" s="23">
        <f t="shared" si="197"/>
        <v>110.35215879221553</v>
      </c>
      <c r="L1829" s="23">
        <f t="shared" si="197"/>
        <v>72.624664608267381</v>
      </c>
      <c r="M1829" s="26">
        <f>K1829*'Social Cost of Carbon'!$C$5</f>
        <v>11035.215879221554</v>
      </c>
      <c r="N1829" s="26">
        <f>L1829*'Social Cost of Carbon'!$C$5</f>
        <v>7262.4664608267376</v>
      </c>
      <c r="O1829" s="23">
        <f t="shared" si="198"/>
        <v>0.42003243005546653</v>
      </c>
      <c r="P1829" s="23">
        <f t="shared" si="199"/>
        <v>0.27643060807547742</v>
      </c>
      <c r="Q1829" s="27"/>
    </row>
    <row r="1830" spans="1:17" x14ac:dyDescent="0.25">
      <c r="A1830" s="24">
        <f t="shared" si="200"/>
        <v>2020</v>
      </c>
      <c r="B1830" s="32">
        <v>44193</v>
      </c>
      <c r="C1830" s="28">
        <f>'Bitcoin Data'!C1830</f>
        <v>27084.808593999998</v>
      </c>
      <c r="D1830" s="26">
        <f>'Bitcoin Data'!K1830</f>
        <v>1000</v>
      </c>
      <c r="E1830" s="25">
        <f>'Bitcoin Data'!J1830</f>
        <v>206448.57570551021</v>
      </c>
      <c r="F1830" s="25">
        <f t="shared" si="196"/>
        <v>206.44857570551022</v>
      </c>
      <c r="G1830" s="23">
        <f>'Emissions Factors'!$AB$39/1000</f>
        <v>0.49266147344102867</v>
      </c>
      <c r="H1830" s="23">
        <f>'Emissions Factors'!$AE$39/1000</f>
        <v>0.32422903788805163</v>
      </c>
      <c r="I1830" s="26">
        <f t="shared" si="201"/>
        <v>101709.25949687841</v>
      </c>
      <c r="J1830" s="26">
        <f t="shared" si="202"/>
        <v>66936.623074356161</v>
      </c>
      <c r="K1830" s="23">
        <f t="shared" si="197"/>
        <v>101.70925949687843</v>
      </c>
      <c r="L1830" s="23">
        <f t="shared" si="197"/>
        <v>66.936623074356163</v>
      </c>
      <c r="M1830" s="26">
        <f>K1830*'Social Cost of Carbon'!$C$5</f>
        <v>10170.925949687844</v>
      </c>
      <c r="N1830" s="26">
        <f>L1830*'Social Cost of Carbon'!$C$5</f>
        <v>6693.6623074356166</v>
      </c>
      <c r="O1830" s="23">
        <f t="shared" si="198"/>
        <v>0.37552142613040185</v>
      </c>
      <c r="P1830" s="23">
        <f t="shared" si="199"/>
        <v>0.24713714642674048</v>
      </c>
      <c r="Q1830" s="27"/>
    </row>
    <row r="1831" spans="1:17" x14ac:dyDescent="0.25">
      <c r="A1831" s="24">
        <f t="shared" si="200"/>
        <v>2020</v>
      </c>
      <c r="B1831" s="32">
        <v>44194</v>
      </c>
      <c r="C1831" s="28">
        <f>'Bitcoin Data'!C1831</f>
        <v>27362.4375</v>
      </c>
      <c r="D1831" s="26">
        <f>'Bitcoin Data'!K1831</f>
        <v>949.96833438885369</v>
      </c>
      <c r="E1831" s="25">
        <f>'Bitcoin Data'!J1831</f>
        <v>222348.91775049304</v>
      </c>
      <c r="F1831" s="25">
        <f t="shared" si="196"/>
        <v>211.22443104860011</v>
      </c>
      <c r="G1831" s="23">
        <f>'Emissions Factors'!$AB$39/1000</f>
        <v>0.49266147344102867</v>
      </c>
      <c r="H1831" s="23">
        <f>'Emissions Factors'!$AE$39/1000</f>
        <v>0.32422903788805163</v>
      </c>
      <c r="I1831" s="26">
        <f t="shared" si="201"/>
        <v>104062.13942714629</v>
      </c>
      <c r="J1831" s="26">
        <f t="shared" si="202"/>
        <v>68485.09405733872</v>
      </c>
      <c r="K1831" s="23">
        <f t="shared" si="197"/>
        <v>109.54274543697599</v>
      </c>
      <c r="L1831" s="23">
        <f t="shared" si="197"/>
        <v>72.091975677691877</v>
      </c>
      <c r="M1831" s="26">
        <f>K1831*'Social Cost of Carbon'!$C$5</f>
        <v>10954.274543697598</v>
      </c>
      <c r="N1831" s="26">
        <f>L1831*'Social Cost of Carbon'!$C$5</f>
        <v>7209.197567769188</v>
      </c>
      <c r="O1831" s="23">
        <f t="shared" si="198"/>
        <v>0.40033986532441046</v>
      </c>
      <c r="P1831" s="23">
        <f t="shared" si="199"/>
        <v>0.26347059057765554</v>
      </c>
      <c r="Q1831" s="27"/>
    </row>
    <row r="1832" spans="1:17" x14ac:dyDescent="0.25">
      <c r="A1832" s="24">
        <f t="shared" si="200"/>
        <v>2020</v>
      </c>
      <c r="B1832" s="32">
        <v>44195</v>
      </c>
      <c r="C1832" s="28">
        <f>'Bitcoin Data'!C1832</f>
        <v>28840.953125</v>
      </c>
      <c r="D1832" s="26">
        <f>'Bitcoin Data'!K1832</f>
        <v>1075.011944577162</v>
      </c>
      <c r="E1832" s="25">
        <f>'Bitcoin Data'!J1832</f>
        <v>198016.07448197706</v>
      </c>
      <c r="F1832" s="25">
        <f t="shared" si="196"/>
        <v>212.8696452864063</v>
      </c>
      <c r="G1832" s="23">
        <f>'Emissions Factors'!$AB$39/1000</f>
        <v>0.49266147344102867</v>
      </c>
      <c r="H1832" s="23">
        <f>'Emissions Factors'!$AE$39/1000</f>
        <v>0.32422903788805163</v>
      </c>
      <c r="I1832" s="26">
        <f t="shared" si="201"/>
        <v>104872.67309767005</v>
      </c>
      <c r="J1832" s="26">
        <f t="shared" si="202"/>
        <v>69018.520286782339</v>
      </c>
      <c r="K1832" s="23">
        <f t="shared" si="197"/>
        <v>97.554891019299291</v>
      </c>
      <c r="L1832" s="23">
        <f t="shared" si="197"/>
        <v>64.202561315660191</v>
      </c>
      <c r="M1832" s="26">
        <f>K1832*'Social Cost of Carbon'!$C$5</f>
        <v>9755.4891019299284</v>
      </c>
      <c r="N1832" s="26">
        <f>L1832*'Social Cost of Carbon'!$C$5</f>
        <v>6420.2561315660187</v>
      </c>
      <c r="O1832" s="23">
        <f t="shared" si="198"/>
        <v>0.3382512727526209</v>
      </c>
      <c r="P1832" s="23">
        <f t="shared" si="199"/>
        <v>0.22260901377773099</v>
      </c>
      <c r="Q1832" s="27"/>
    </row>
    <row r="1833" spans="1:17" x14ac:dyDescent="0.25">
      <c r="A1833" s="24">
        <f t="shared" si="200"/>
        <v>2020</v>
      </c>
      <c r="B1833" s="32">
        <v>44196</v>
      </c>
      <c r="C1833" s="28">
        <f>'Bitcoin Data'!C1833</f>
        <v>29001.720702999999</v>
      </c>
      <c r="D1833" s="26">
        <f>'Bitcoin Data'!K1833</f>
        <v>1037.4639769452449</v>
      </c>
      <c r="E1833" s="25">
        <f>'Bitcoin Data'!J1833</f>
        <v>208561.29973231748</v>
      </c>
      <c r="F1833" s="25">
        <f t="shared" si="196"/>
        <v>216.37483545715935</v>
      </c>
      <c r="G1833" s="23">
        <f>'Emissions Factors'!$AB$39/1000</f>
        <v>0.49266147344102867</v>
      </c>
      <c r="H1833" s="23">
        <f>'Emissions Factors'!$AE$39/1000</f>
        <v>0.32422903788805163</v>
      </c>
      <c r="I1833" s="26">
        <f t="shared" si="201"/>
        <v>106599.54525188426</v>
      </c>
      <c r="J1833" s="26">
        <f t="shared" si="202"/>
        <v>70155.004723460253</v>
      </c>
      <c r="K1833" s="23">
        <f t="shared" si="197"/>
        <v>102.75011722889954</v>
      </c>
      <c r="L1833" s="23">
        <f t="shared" si="197"/>
        <v>67.621629552890852</v>
      </c>
      <c r="M1833" s="26">
        <f>K1833*'Social Cost of Carbon'!$C$5</f>
        <v>10275.011722889954</v>
      </c>
      <c r="N1833" s="26">
        <f>L1833*'Social Cost of Carbon'!$C$5</f>
        <v>6762.1629552890854</v>
      </c>
      <c r="O1833" s="23">
        <f t="shared" si="198"/>
        <v>0.3542897274307964</v>
      </c>
      <c r="P1833" s="23">
        <f t="shared" si="199"/>
        <v>0.23316419823978213</v>
      </c>
      <c r="Q1833" s="27"/>
    </row>
    <row r="1834" spans="1:17" x14ac:dyDescent="0.25">
      <c r="A1834" s="24">
        <f t="shared" si="200"/>
        <v>2021</v>
      </c>
      <c r="B1834" s="32">
        <v>44197</v>
      </c>
      <c r="C1834" s="28">
        <f>'Bitcoin Data'!C1834</f>
        <v>29374.152343999998</v>
      </c>
      <c r="D1834" s="26">
        <f>'Bitcoin Data'!K1834</f>
        <v>931.29139072847681</v>
      </c>
      <c r="E1834" s="25">
        <f>'Bitcoin Data'!J1834</f>
        <v>241028.85124493972</v>
      </c>
      <c r="F1834" s="25">
        <f t="shared" si="196"/>
        <v>224.46809408158708</v>
      </c>
      <c r="G1834" s="23">
        <f>'Emissions Factors'!$AB$39/1000</f>
        <v>0.49266147344102867</v>
      </c>
      <c r="H1834" s="23">
        <f>'Emissions Factors'!$AE$39/1000</f>
        <v>0.32422903788805163</v>
      </c>
      <c r="I1834" s="26">
        <f t="shared" si="201"/>
        <v>110586.78197073414</v>
      </c>
      <c r="J1834" s="26">
        <f t="shared" si="202"/>
        <v>72779.074180637632</v>
      </c>
      <c r="K1834" s="23">
        <f t="shared" si="197"/>
        <v>118.74562899613053</v>
      </c>
      <c r="L1834" s="23">
        <f t="shared" si="197"/>
        <v>78.148552542409121</v>
      </c>
      <c r="M1834" s="26">
        <f>K1834*'Social Cost of Carbon'!$C$5</f>
        <v>11874.562899613053</v>
      </c>
      <c r="N1834" s="26">
        <f>L1834*'Social Cost of Carbon'!$C$5</f>
        <v>7814.8552542409125</v>
      </c>
      <c r="O1834" s="23">
        <f t="shared" si="198"/>
        <v>0.40425210438586717</v>
      </c>
      <c r="P1834" s="23">
        <f t="shared" si="199"/>
        <v>0.26604530277916888</v>
      </c>
      <c r="Q1834" s="27"/>
    </row>
    <row r="1835" spans="1:17" x14ac:dyDescent="0.25">
      <c r="A1835" s="24">
        <f t="shared" si="200"/>
        <v>2021</v>
      </c>
      <c r="B1835" s="32">
        <v>44198</v>
      </c>
      <c r="C1835" s="28">
        <f>'Bitcoin Data'!C1835</f>
        <v>32127.267577999999</v>
      </c>
      <c r="D1835" s="26">
        <f>'Bitcoin Data'!K1835</f>
        <v>943.79194630872496</v>
      </c>
      <c r="E1835" s="25">
        <f>'Bitcoin Data'!J1835</f>
        <v>238688.35270102147</v>
      </c>
      <c r="F1835" s="25">
        <f t="shared" si="196"/>
        <v>225.27214495692047</v>
      </c>
      <c r="G1835" s="23">
        <f>'Emissions Factors'!$AB$39/1000</f>
        <v>0.49266147344102867</v>
      </c>
      <c r="H1835" s="23">
        <f>'Emissions Factors'!$AE$39/1000</f>
        <v>0.32422903788805163</v>
      </c>
      <c r="I1835" s="26">
        <f t="shared" si="201"/>
        <v>110982.90685969744</v>
      </c>
      <c r="J1835" s="26">
        <f t="shared" si="202"/>
        <v>73039.77082236002</v>
      </c>
      <c r="K1835" s="23">
        <f t="shared" si="197"/>
        <v>117.59255553489719</v>
      </c>
      <c r="L1835" s="23">
        <f t="shared" si="197"/>
        <v>77.389694951336111</v>
      </c>
      <c r="M1835" s="26">
        <f>K1835*'Social Cost of Carbon'!$C$5</f>
        <v>11759.255553489718</v>
      </c>
      <c r="N1835" s="26">
        <f>L1835*'Social Cost of Carbon'!$C$5</f>
        <v>7738.9694951336114</v>
      </c>
      <c r="O1835" s="23">
        <f t="shared" si="198"/>
        <v>0.36602102948655929</v>
      </c>
      <c r="P1835" s="23">
        <f t="shared" si="199"/>
        <v>0.24088477105451311</v>
      </c>
      <c r="Q1835" s="27"/>
    </row>
    <row r="1836" spans="1:17" x14ac:dyDescent="0.25">
      <c r="A1836" s="24">
        <f t="shared" si="200"/>
        <v>2021</v>
      </c>
      <c r="B1836" s="32">
        <v>44199</v>
      </c>
      <c r="C1836" s="28">
        <f>'Bitcoin Data'!C1836</f>
        <v>32782.023437999997</v>
      </c>
      <c r="D1836" s="26">
        <f>'Bitcoin Data'!K1836</f>
        <v>987.49177090190904</v>
      </c>
      <c r="E1836" s="25">
        <f>'Bitcoin Data'!J1836</f>
        <v>230835.58992225226</v>
      </c>
      <c r="F1836" s="25">
        <f t="shared" si="196"/>
        <v>227.94824547951174</v>
      </c>
      <c r="G1836" s="23">
        <f>'Emissions Factors'!$AB$39/1000</f>
        <v>0.49266147344102867</v>
      </c>
      <c r="H1836" s="23">
        <f>'Emissions Factors'!$AE$39/1000</f>
        <v>0.32422903788805163</v>
      </c>
      <c r="I1836" s="26">
        <f t="shared" si="201"/>
        <v>112301.31848623356</v>
      </c>
      <c r="J1836" s="26">
        <f t="shared" si="202"/>
        <v>73907.440320091511</v>
      </c>
      <c r="K1836" s="23">
        <f t="shared" si="197"/>
        <v>113.72380185372586</v>
      </c>
      <c r="L1836" s="23">
        <f t="shared" si="197"/>
        <v>74.843601230812681</v>
      </c>
      <c r="M1836" s="26">
        <f>K1836*'Social Cost of Carbon'!$C$5</f>
        <v>11372.380185372585</v>
      </c>
      <c r="N1836" s="26">
        <f>L1836*'Social Cost of Carbon'!$C$5</f>
        <v>7484.3601230812683</v>
      </c>
      <c r="O1836" s="23">
        <f t="shared" si="198"/>
        <v>0.34690903710934584</v>
      </c>
      <c r="P1836" s="23">
        <f t="shared" si="199"/>
        <v>0.22830683826568221</v>
      </c>
      <c r="Q1836" s="27"/>
    </row>
    <row r="1837" spans="1:17" x14ac:dyDescent="0.25">
      <c r="A1837" s="24">
        <f t="shared" si="200"/>
        <v>2021</v>
      </c>
      <c r="B1837" s="32">
        <v>44200</v>
      </c>
      <c r="C1837" s="28">
        <f>'Bitcoin Data'!C1837</f>
        <v>31971.914063</v>
      </c>
      <c r="D1837" s="26">
        <f>'Bitcoin Data'!K1837</f>
        <v>1081.2109562710236</v>
      </c>
      <c r="E1837" s="25">
        <f>'Bitcoin Data'!J1837</f>
        <v>212523.93882821265</v>
      </c>
      <c r="F1837" s="25">
        <f t="shared" si="196"/>
        <v>229.78321113093634</v>
      </c>
      <c r="G1837" s="23">
        <f>'Emissions Factors'!$AB$39/1000</f>
        <v>0.49266147344102867</v>
      </c>
      <c r="H1837" s="23">
        <f>'Emissions Factors'!$AE$39/1000</f>
        <v>0.32422903788805163</v>
      </c>
      <c r="I1837" s="26">
        <f t="shared" si="201"/>
        <v>113205.33536777808</v>
      </c>
      <c r="J1837" s="26">
        <f t="shared" si="202"/>
        <v>74502.389467810528</v>
      </c>
      <c r="K1837" s="23">
        <f t="shared" si="197"/>
        <v>104.70235684459828</v>
      </c>
      <c r="L1837" s="23">
        <f t="shared" si="197"/>
        <v>68.906432214450533</v>
      </c>
      <c r="M1837" s="26">
        <f>K1837*'Social Cost of Carbon'!$C$5</f>
        <v>10470.235684459829</v>
      </c>
      <c r="N1837" s="26">
        <f>L1837*'Social Cost of Carbon'!$C$5</f>
        <v>6890.6432214450533</v>
      </c>
      <c r="O1837" s="23">
        <f t="shared" si="198"/>
        <v>0.32748229160845499</v>
      </c>
      <c r="P1837" s="23">
        <f t="shared" si="199"/>
        <v>0.21552176100145842</v>
      </c>
      <c r="Q1837" s="27"/>
    </row>
    <row r="1838" spans="1:17" x14ac:dyDescent="0.25">
      <c r="A1838" s="24">
        <f t="shared" si="200"/>
        <v>2021</v>
      </c>
      <c r="B1838" s="32">
        <v>44201</v>
      </c>
      <c r="C1838" s="28">
        <f>'Bitcoin Data'!C1838</f>
        <v>33992.429687999997</v>
      </c>
      <c r="D1838" s="26">
        <f>'Bitcoin Data'!K1838</f>
        <v>981.24727431312681</v>
      </c>
      <c r="E1838" s="25">
        <f>'Bitcoin Data'!J1838</f>
        <v>236794.10986702339</v>
      </c>
      <c r="F1838" s="25">
        <f t="shared" si="196"/>
        <v>232.35357488041979</v>
      </c>
      <c r="G1838" s="23">
        <f>'Emissions Factors'!$AB$39/1000</f>
        <v>0.49266147344102867</v>
      </c>
      <c r="H1838" s="23">
        <f>'Emissions Factors'!$AE$39/1000</f>
        <v>0.32422903788805163</v>
      </c>
      <c r="I1838" s="26">
        <f t="shared" si="201"/>
        <v>114471.65455987801</v>
      </c>
      <c r="J1838" s="26">
        <f t="shared" si="202"/>
        <v>75335.776033327871</v>
      </c>
      <c r="K1838" s="23">
        <f t="shared" si="197"/>
        <v>116.65933506924456</v>
      </c>
      <c r="L1838" s="23">
        <f t="shared" si="197"/>
        <v>76.77552641974259</v>
      </c>
      <c r="M1838" s="26">
        <f>K1838*'Social Cost of Carbon'!$C$5</f>
        <v>11665.933506924457</v>
      </c>
      <c r="N1838" s="26">
        <f>L1838*'Social Cost of Carbon'!$C$5</f>
        <v>7677.5526419742591</v>
      </c>
      <c r="O1838" s="23">
        <f t="shared" si="198"/>
        <v>0.34319210524226701</v>
      </c>
      <c r="P1838" s="23">
        <f t="shared" si="199"/>
        <v>0.22586066110727554</v>
      </c>
      <c r="Q1838" s="27"/>
    </row>
    <row r="1839" spans="1:17" x14ac:dyDescent="0.25">
      <c r="A1839" s="24">
        <f t="shared" si="200"/>
        <v>2021</v>
      </c>
      <c r="B1839" s="32">
        <v>44202</v>
      </c>
      <c r="C1839" s="28">
        <f>'Bitcoin Data'!C1839</f>
        <v>36824.363280999998</v>
      </c>
      <c r="D1839" s="26">
        <f>'Bitcoin Data'!K1839</f>
        <v>1106.194690265487</v>
      </c>
      <c r="E1839" s="25">
        <f>'Bitcoin Data'!J1839</f>
        <v>210871.19863533924</v>
      </c>
      <c r="F1839" s="25">
        <f t="shared" si="196"/>
        <v>233.26460026033106</v>
      </c>
      <c r="G1839" s="23">
        <f>'Emissions Factors'!$AB$39/1000</f>
        <v>0.49266147344102867</v>
      </c>
      <c r="H1839" s="23">
        <f>'Emissions Factors'!$AE$39/1000</f>
        <v>0.32422903788805163</v>
      </c>
      <c r="I1839" s="26">
        <f t="shared" si="201"/>
        <v>114920.48166588726</v>
      </c>
      <c r="J1839" s="26">
        <f t="shared" si="202"/>
        <v>75631.156915748099</v>
      </c>
      <c r="K1839" s="23">
        <f t="shared" si="197"/>
        <v>103.88811542596207</v>
      </c>
      <c r="L1839" s="23">
        <f t="shared" si="197"/>
        <v>68.370565851836261</v>
      </c>
      <c r="M1839" s="26">
        <f>K1839*'Social Cost of Carbon'!$C$5</f>
        <v>10388.811542596208</v>
      </c>
      <c r="N1839" s="26">
        <f>L1839*'Social Cost of Carbon'!$C$5</f>
        <v>6837.0565851836263</v>
      </c>
      <c r="O1839" s="23">
        <f t="shared" si="198"/>
        <v>0.28211788655573167</v>
      </c>
      <c r="P1839" s="23">
        <f t="shared" si="199"/>
        <v>0.18566666130820225</v>
      </c>
      <c r="Q1839" s="27"/>
    </row>
    <row r="1840" spans="1:17" x14ac:dyDescent="0.25">
      <c r="A1840" s="24">
        <f t="shared" si="200"/>
        <v>2021</v>
      </c>
      <c r="B1840" s="32">
        <v>44203</v>
      </c>
      <c r="C1840" s="28">
        <f>'Bitcoin Data'!C1840</f>
        <v>39371.042969000002</v>
      </c>
      <c r="D1840" s="26">
        <f>'Bitcoin Data'!K1840</f>
        <v>1050.0525026251314</v>
      </c>
      <c r="E1840" s="25">
        <f>'Bitcoin Data'!J1840</f>
        <v>223012.25844105822</v>
      </c>
      <c r="F1840" s="25">
        <f t="shared" si="196"/>
        <v>234.17458009211575</v>
      </c>
      <c r="G1840" s="23">
        <f>'Emissions Factors'!$AB$39/1000</f>
        <v>0.49266147344102867</v>
      </c>
      <c r="H1840" s="23">
        <f>'Emissions Factors'!$AE$39/1000</f>
        <v>0.32422903788805163</v>
      </c>
      <c r="I1840" s="26">
        <f t="shared" si="201"/>
        <v>115368.79367061592</v>
      </c>
      <c r="J1840" s="26">
        <f t="shared" si="202"/>
        <v>75926.198801105173</v>
      </c>
      <c r="K1840" s="23">
        <f t="shared" si="197"/>
        <v>109.86954783898322</v>
      </c>
      <c r="L1840" s="23">
        <f t="shared" si="197"/>
        <v>72.307049991585828</v>
      </c>
      <c r="M1840" s="26">
        <f>K1840*'Social Cost of Carbon'!$C$5</f>
        <v>10986.954783898322</v>
      </c>
      <c r="N1840" s="26">
        <f>L1840*'Social Cost of Carbon'!$C$5</f>
        <v>7230.7049991585827</v>
      </c>
      <c r="O1840" s="23">
        <f t="shared" si="198"/>
        <v>0.27906181689291892</v>
      </c>
      <c r="P1840" s="23">
        <f t="shared" si="199"/>
        <v>0.18365540899822999</v>
      </c>
      <c r="Q1840" s="27"/>
    </row>
    <row r="1841" spans="1:17" x14ac:dyDescent="0.25">
      <c r="A1841" s="24">
        <f t="shared" si="200"/>
        <v>2021</v>
      </c>
      <c r="B1841" s="32">
        <v>44204</v>
      </c>
      <c r="C1841" s="28">
        <f>'Bitcoin Data'!C1841</f>
        <v>40797.609375</v>
      </c>
      <c r="D1841" s="26">
        <f>'Bitcoin Data'!K1841</f>
        <v>924.9743062692703</v>
      </c>
      <c r="E1841" s="25">
        <f>'Bitcoin Data'!J1841</f>
        <v>253480.22588795249</v>
      </c>
      <c r="F1841" s="25">
        <f t="shared" si="196"/>
        <v>234.46269609368679</v>
      </c>
      <c r="G1841" s="23">
        <f>'Emissions Factors'!$AB$39/1000</f>
        <v>0.49266147344102867</v>
      </c>
      <c r="H1841" s="23">
        <f>'Emissions Factors'!$AE$39/1000</f>
        <v>0.32422903788805163</v>
      </c>
      <c r="I1841" s="26">
        <f t="shared" si="201"/>
        <v>115510.73732447185</v>
      </c>
      <c r="J1841" s="26">
        <f t="shared" si="202"/>
        <v>76019.614375094709</v>
      </c>
      <c r="K1841" s="23">
        <f t="shared" si="197"/>
        <v>124.87994157412345</v>
      </c>
      <c r="L1841" s="23">
        <f t="shared" si="197"/>
        <v>82.185649763296837</v>
      </c>
      <c r="M1841" s="26">
        <f>K1841*'Social Cost of Carbon'!$C$5</f>
        <v>12487.994157412344</v>
      </c>
      <c r="N1841" s="26">
        <f>L1841*'Social Cost of Carbon'!$C$5</f>
        <v>8218.5649763296842</v>
      </c>
      <c r="O1841" s="23">
        <f t="shared" si="198"/>
        <v>0.30609622349746674</v>
      </c>
      <c r="P1841" s="23">
        <f t="shared" si="199"/>
        <v>0.20144721963453732</v>
      </c>
      <c r="Q1841" s="27"/>
    </row>
    <row r="1842" spans="1:17" x14ac:dyDescent="0.25">
      <c r="A1842" s="24">
        <f t="shared" si="200"/>
        <v>2021</v>
      </c>
      <c r="B1842" s="32">
        <v>44205</v>
      </c>
      <c r="C1842" s="28">
        <f>'Bitcoin Data'!C1842</f>
        <v>40254.546875</v>
      </c>
      <c r="D1842" s="26">
        <f>'Bitcoin Data'!K1842</f>
        <v>868.72586872586874</v>
      </c>
      <c r="E1842" s="25">
        <f>'Bitcoin Data'!J1842</f>
        <v>269509.58614894934</v>
      </c>
      <c r="F1842" s="25">
        <f t="shared" si="196"/>
        <v>234.12994935719539</v>
      </c>
      <c r="G1842" s="23">
        <f>'Emissions Factors'!$AB$39/1000</f>
        <v>0.49266147344102867</v>
      </c>
      <c r="H1842" s="23">
        <f>'Emissions Factors'!$AE$39/1000</f>
        <v>0.32422903788805163</v>
      </c>
      <c r="I1842" s="26">
        <f t="shared" si="201"/>
        <v>115346.80582698929</v>
      </c>
      <c r="J1842" s="26">
        <f t="shared" si="202"/>
        <v>75911.728220861725</v>
      </c>
      <c r="K1842" s="23">
        <f t="shared" si="197"/>
        <v>132.77698981862324</v>
      </c>
      <c r="L1842" s="23">
        <f t="shared" si="197"/>
        <v>87.382833818680808</v>
      </c>
      <c r="M1842" s="26">
        <f>K1842*'Social Cost of Carbon'!$C$5</f>
        <v>13277.698981862324</v>
      </c>
      <c r="N1842" s="26">
        <f>L1842*'Social Cost of Carbon'!$C$5</f>
        <v>8738.2833818680811</v>
      </c>
      <c r="O1842" s="23">
        <f t="shared" si="198"/>
        <v>0.32984345900334577</v>
      </c>
      <c r="P1842" s="23">
        <f t="shared" si="199"/>
        <v>0.21707568610826852</v>
      </c>
      <c r="Q1842" s="27"/>
    </row>
    <row r="1843" spans="1:17" x14ac:dyDescent="0.25">
      <c r="A1843" s="24">
        <f t="shared" si="200"/>
        <v>2021</v>
      </c>
      <c r="B1843" s="32">
        <v>44206</v>
      </c>
      <c r="C1843" s="28">
        <f>'Bitcoin Data'!C1843</f>
        <v>38356.441405999998</v>
      </c>
      <c r="D1843" s="26">
        <f>'Bitcoin Data'!K1843</f>
        <v>993.70652533951636</v>
      </c>
      <c r="E1843" s="25">
        <f>'Bitcoin Data'!J1843</f>
        <v>234180.10917253749</v>
      </c>
      <c r="F1843" s="25">
        <f t="shared" si="196"/>
        <v>232.70630258947082</v>
      </c>
      <c r="G1843" s="23">
        <f>'Emissions Factors'!$AB$39/1000</f>
        <v>0.49266147344102867</v>
      </c>
      <c r="H1843" s="23">
        <f>'Emissions Factors'!$AE$39/1000</f>
        <v>0.32422903788805163</v>
      </c>
      <c r="I1843" s="26">
        <f t="shared" si="201"/>
        <v>114645.42991274256</v>
      </c>
      <c r="J1843" s="26">
        <f t="shared" si="202"/>
        <v>75450.140599069942</v>
      </c>
      <c r="K1843" s="23">
        <f t="shared" si="197"/>
        <v>115.37151763552328</v>
      </c>
      <c r="L1843" s="23">
        <f t="shared" si="197"/>
        <v>75.927991489530726</v>
      </c>
      <c r="M1843" s="26">
        <f>K1843*'Social Cost of Carbon'!$C$5</f>
        <v>11537.151763552327</v>
      </c>
      <c r="N1843" s="26">
        <f>L1843*'Social Cost of Carbon'!$C$5</f>
        <v>7592.7991489530723</v>
      </c>
      <c r="O1843" s="23">
        <f t="shared" si="198"/>
        <v>0.30078785571978534</v>
      </c>
      <c r="P1843" s="23">
        <f t="shared" si="199"/>
        <v>0.19795369097419321</v>
      </c>
      <c r="Q1843" s="27"/>
    </row>
    <row r="1844" spans="1:17" x14ac:dyDescent="0.25">
      <c r="A1844" s="24">
        <f t="shared" si="200"/>
        <v>2021</v>
      </c>
      <c r="B1844" s="32">
        <v>44207</v>
      </c>
      <c r="C1844" s="28">
        <f>'Bitcoin Data'!C1844</f>
        <v>35566.65625</v>
      </c>
      <c r="D1844" s="26">
        <f>'Bitcoin Data'!K1844</f>
        <v>962.46390760346469</v>
      </c>
      <c r="E1844" s="25">
        <f>'Bitcoin Data'!J1844</f>
        <v>245551.16807204325</v>
      </c>
      <c r="F1844" s="25">
        <f t="shared" si="196"/>
        <v>236.33413673921385</v>
      </c>
      <c r="G1844" s="23">
        <f>'Emissions Factors'!$AB$39/1000</f>
        <v>0.49266147344102867</v>
      </c>
      <c r="H1844" s="23">
        <f>'Emissions Factors'!$AE$39/1000</f>
        <v>0.32422903788805163</v>
      </c>
      <c r="I1844" s="26">
        <f t="shared" si="201"/>
        <v>116432.72403035463</v>
      </c>
      <c r="J1844" s="26">
        <f t="shared" si="202"/>
        <v>76626.389775058546</v>
      </c>
      <c r="K1844" s="23">
        <f t="shared" si="197"/>
        <v>120.97360026753852</v>
      </c>
      <c r="L1844" s="23">
        <f t="shared" si="197"/>
        <v>79.614818976285832</v>
      </c>
      <c r="M1844" s="26">
        <f>K1844*'Social Cost of Carbon'!$C$5</f>
        <v>12097.360026753851</v>
      </c>
      <c r="N1844" s="26">
        <f>L1844*'Social Cost of Carbon'!$C$5</f>
        <v>7961.4818976285833</v>
      </c>
      <c r="O1844" s="23">
        <f t="shared" si="198"/>
        <v>0.34013205913203748</v>
      </c>
      <c r="P1844" s="23">
        <f t="shared" si="199"/>
        <v>0.22384679182847231</v>
      </c>
      <c r="Q1844" s="27"/>
    </row>
    <row r="1845" spans="1:17" x14ac:dyDescent="0.25">
      <c r="A1845" s="24">
        <f t="shared" si="200"/>
        <v>2021</v>
      </c>
      <c r="B1845" s="32">
        <v>44208</v>
      </c>
      <c r="C1845" s="28">
        <f>'Bitcoin Data'!C1845</f>
        <v>33922.960937999997</v>
      </c>
      <c r="D1845" s="26">
        <f>'Bitcoin Data'!K1845</f>
        <v>924.9743062692703</v>
      </c>
      <c r="E1845" s="25">
        <f>'Bitcoin Data'!J1845</f>
        <v>254835.8793507576</v>
      </c>
      <c r="F1845" s="25">
        <f t="shared" si="196"/>
        <v>235.71664071498648</v>
      </c>
      <c r="G1845" s="23">
        <f>'Emissions Factors'!$AB$39/1000</f>
        <v>0.49266147344102867</v>
      </c>
      <c r="H1845" s="23">
        <f>'Emissions Factors'!$AE$39/1000</f>
        <v>0.32422903788805163</v>
      </c>
      <c r="I1845" s="26">
        <f t="shared" si="201"/>
        <v>116128.50752921481</v>
      </c>
      <c r="J1845" s="26">
        <f t="shared" si="202"/>
        <v>76426.179633223612</v>
      </c>
      <c r="K1845" s="23">
        <f t="shared" si="197"/>
        <v>125.54781980658444</v>
      </c>
      <c r="L1845" s="23">
        <f t="shared" si="197"/>
        <v>82.625191981251746</v>
      </c>
      <c r="M1845" s="26">
        <f>K1845*'Social Cost of Carbon'!$C$5</f>
        <v>12554.781980658445</v>
      </c>
      <c r="N1845" s="26">
        <f>L1845*'Social Cost of Carbon'!$C$5</f>
        <v>8262.5191981251737</v>
      </c>
      <c r="O1845" s="23">
        <f t="shared" si="198"/>
        <v>0.37009687932620189</v>
      </c>
      <c r="P1845" s="23">
        <f t="shared" si="199"/>
        <v>0.24356715833934245</v>
      </c>
      <c r="Q1845" s="27"/>
    </row>
    <row r="1846" spans="1:17" x14ac:dyDescent="0.25">
      <c r="A1846" s="24">
        <f t="shared" si="200"/>
        <v>2021</v>
      </c>
      <c r="B1846" s="32">
        <v>44209</v>
      </c>
      <c r="C1846" s="28">
        <f>'Bitcoin Data'!C1846</f>
        <v>37316.359375</v>
      </c>
      <c r="D1846" s="26">
        <f>'Bitcoin Data'!K1846</f>
        <v>949.96833438885369</v>
      </c>
      <c r="E1846" s="25">
        <f>'Bitcoin Data'!J1846</f>
        <v>249513.48607077324</v>
      </c>
      <c r="F1846" s="25">
        <f t="shared" si="196"/>
        <v>237.02991077020889</v>
      </c>
      <c r="G1846" s="23">
        <f>'Emissions Factors'!$AB$39/1000</f>
        <v>0.49266147344102867</v>
      </c>
      <c r="H1846" s="23">
        <f>'Emissions Factors'!$AE$39/1000</f>
        <v>0.32422903788805163</v>
      </c>
      <c r="I1846" s="26">
        <f t="shared" si="201"/>
        <v>116775.50508964666</v>
      </c>
      <c r="J1846" s="26">
        <f t="shared" si="202"/>
        <v>76851.979919715566</v>
      </c>
      <c r="K1846" s="23">
        <f t="shared" si="197"/>
        <v>122.92568169103473</v>
      </c>
      <c r="L1846" s="23">
        <f t="shared" si="197"/>
        <v>80.899517528820581</v>
      </c>
      <c r="M1846" s="26">
        <f>K1846*'Social Cost of Carbon'!$C$5</f>
        <v>12292.568169103473</v>
      </c>
      <c r="N1846" s="26">
        <f>L1846*'Social Cost of Carbon'!$C$5</f>
        <v>8089.9517528820579</v>
      </c>
      <c r="O1846" s="23">
        <f t="shared" si="198"/>
        <v>0.32941499050249923</v>
      </c>
      <c r="P1846" s="23">
        <f t="shared" si="199"/>
        <v>0.21679370357607555</v>
      </c>
      <c r="Q1846" s="27"/>
    </row>
    <row r="1847" spans="1:17" x14ac:dyDescent="0.25">
      <c r="A1847" s="24">
        <f t="shared" si="200"/>
        <v>2021</v>
      </c>
      <c r="B1847" s="32">
        <v>44210</v>
      </c>
      <c r="C1847" s="28">
        <f>'Bitcoin Data'!C1847</f>
        <v>39187.328125</v>
      </c>
      <c r="D1847" s="26">
        <f>'Bitcoin Data'!K1847</f>
        <v>918.74234381380154</v>
      </c>
      <c r="E1847" s="25">
        <f>'Bitcoin Data'!J1847</f>
        <v>255926.36742098941</v>
      </c>
      <c r="F1847" s="25">
        <f t="shared" si="196"/>
        <v>235.13039064811193</v>
      </c>
      <c r="G1847" s="23">
        <f>'Emissions Factors'!$AB$39/1000</f>
        <v>0.49266147344102867</v>
      </c>
      <c r="H1847" s="23">
        <f>'Emissions Factors'!$AE$39/1000</f>
        <v>0.32422903788805163</v>
      </c>
      <c r="I1847" s="26">
        <f t="shared" si="201"/>
        <v>115839.68470746349</v>
      </c>
      <c r="J1847" s="26">
        <f t="shared" si="202"/>
        <v>76236.100338079064</v>
      </c>
      <c r="K1847" s="23">
        <f t="shared" si="197"/>
        <v>126.08506126603473</v>
      </c>
      <c r="L1847" s="23">
        <f t="shared" si="197"/>
        <v>82.978759879091385</v>
      </c>
      <c r="M1847" s="26">
        <f>K1847*'Social Cost of Carbon'!$C$5</f>
        <v>12608.506126603474</v>
      </c>
      <c r="N1847" s="26">
        <f>L1847*'Social Cost of Carbon'!$C$5</f>
        <v>8297.8759879091376</v>
      </c>
      <c r="O1847" s="23">
        <f t="shared" si="198"/>
        <v>0.32174957390268549</v>
      </c>
      <c r="P1847" s="23">
        <f t="shared" si="199"/>
        <v>0.21174896031289803</v>
      </c>
      <c r="Q1847" s="27"/>
    </row>
    <row r="1848" spans="1:17" x14ac:dyDescent="0.25">
      <c r="A1848" s="24">
        <f t="shared" si="200"/>
        <v>2021</v>
      </c>
      <c r="B1848" s="32">
        <v>44211</v>
      </c>
      <c r="C1848" s="28">
        <f>'Bitcoin Data'!C1848</f>
        <v>36825.367187999997</v>
      </c>
      <c r="D1848" s="26">
        <f>'Bitcoin Data'!K1848</f>
        <v>968.78363832077503</v>
      </c>
      <c r="E1848" s="25">
        <f>'Bitcoin Data'!J1848</f>
        <v>241484.48505340779</v>
      </c>
      <c r="F1848" s="25">
        <f t="shared" si="196"/>
        <v>233.94621802805921</v>
      </c>
      <c r="G1848" s="23">
        <f>'Emissions Factors'!$AB$39/1000</f>
        <v>0.49266147344102867</v>
      </c>
      <c r="H1848" s="23">
        <f>'Emissions Factors'!$AE$39/1000</f>
        <v>0.32422903788805163</v>
      </c>
      <c r="I1848" s="26">
        <f t="shared" si="201"/>
        <v>115256.28847965981</v>
      </c>
      <c r="J1848" s="26">
        <f t="shared" si="202"/>
        <v>75852.15718878599</v>
      </c>
      <c r="K1848" s="23">
        <f t="shared" si="197"/>
        <v>118.97010221955995</v>
      </c>
      <c r="L1848" s="23">
        <f t="shared" si="197"/>
        <v>78.296282253757994</v>
      </c>
      <c r="M1848" s="26">
        <f>K1848*'Social Cost of Carbon'!$C$5</f>
        <v>11897.010221955994</v>
      </c>
      <c r="N1848" s="26">
        <f>L1848*'Social Cost of Carbon'!$C$5</f>
        <v>7829.628225375799</v>
      </c>
      <c r="O1848" s="23">
        <f t="shared" si="198"/>
        <v>0.32306562379187309</v>
      </c>
      <c r="P1848" s="23">
        <f t="shared" si="199"/>
        <v>0.21261507551042644</v>
      </c>
      <c r="Q1848" s="27"/>
    </row>
    <row r="1849" spans="1:17" x14ac:dyDescent="0.25">
      <c r="A1849" s="24">
        <f t="shared" si="200"/>
        <v>2021</v>
      </c>
      <c r="B1849" s="32">
        <v>44212</v>
      </c>
      <c r="C1849" s="28">
        <f>'Bitcoin Data'!C1849</f>
        <v>36178.140625</v>
      </c>
      <c r="D1849" s="26">
        <f>'Bitcoin Data'!K1849</f>
        <v>918.74234381380154</v>
      </c>
      <c r="E1849" s="25">
        <f>'Bitcoin Data'!J1849</f>
        <v>259823.29198693344</v>
      </c>
      <c r="F1849" s="25">
        <f t="shared" si="196"/>
        <v>238.71066025749295</v>
      </c>
      <c r="G1849" s="23">
        <f>'Emissions Factors'!$AB$39/1000</f>
        <v>0.49266147344102867</v>
      </c>
      <c r="H1849" s="23">
        <f>'Emissions Factors'!$AE$39/1000</f>
        <v>0.32422903788805163</v>
      </c>
      <c r="I1849" s="26">
        <f t="shared" si="201"/>
        <v>117603.54560853727</v>
      </c>
      <c r="J1849" s="26">
        <f t="shared" si="202"/>
        <v>77396.927708908508</v>
      </c>
      <c r="K1849" s="23">
        <f t="shared" si="197"/>
        <v>128.00492586458125</v>
      </c>
      <c r="L1849" s="23">
        <f t="shared" si="197"/>
        <v>84.242255981829743</v>
      </c>
      <c r="M1849" s="26">
        <f>K1849*'Social Cost of Carbon'!$C$5</f>
        <v>12800.492586458126</v>
      </c>
      <c r="N1849" s="26">
        <f>L1849*'Social Cost of Carbon'!$C$5</f>
        <v>8424.2255981829749</v>
      </c>
      <c r="O1849" s="23">
        <f t="shared" si="198"/>
        <v>0.35381842088403692</v>
      </c>
      <c r="P1849" s="23">
        <f t="shared" si="199"/>
        <v>0.23285402324854762</v>
      </c>
      <c r="Q1849" s="27"/>
    </row>
    <row r="1850" spans="1:17" x14ac:dyDescent="0.25">
      <c r="A1850" s="24">
        <f t="shared" si="200"/>
        <v>2021</v>
      </c>
      <c r="B1850" s="32">
        <v>44213</v>
      </c>
      <c r="C1850" s="28">
        <f>'Bitcoin Data'!C1850</f>
        <v>35791.277344000002</v>
      </c>
      <c r="D1850" s="26">
        <f>'Bitcoin Data'!K1850</f>
        <v>831.25519534497096</v>
      </c>
      <c r="E1850" s="25">
        <f>'Bitcoin Data'!J1850</f>
        <v>291510.65249122516</v>
      </c>
      <c r="F1850" s="25">
        <f t="shared" si="196"/>
        <v>242.31974438173333</v>
      </c>
      <c r="G1850" s="23">
        <f>'Emissions Factors'!$AB$39/1000</f>
        <v>0.49266147344102867</v>
      </c>
      <c r="H1850" s="23">
        <f>'Emissions Factors'!$AE$39/1000</f>
        <v>0.32422903788805163</v>
      </c>
      <c r="I1850" s="26">
        <f t="shared" si="201"/>
        <v>119381.60231095817</v>
      </c>
      <c r="J1850" s="26">
        <f t="shared" si="202"/>
        <v>78567.097582168004</v>
      </c>
      <c r="K1850" s="23">
        <f t="shared" si="197"/>
        <v>143.61606758008267</v>
      </c>
      <c r="L1850" s="23">
        <f t="shared" si="197"/>
        <v>94.516218391348104</v>
      </c>
      <c r="M1850" s="26">
        <f>K1850*'Social Cost of Carbon'!$C$5</f>
        <v>14361.606758008267</v>
      </c>
      <c r="N1850" s="26">
        <f>L1850*'Social Cost of Carbon'!$C$5</f>
        <v>9451.6218391348102</v>
      </c>
      <c r="O1850" s="23">
        <f t="shared" si="198"/>
        <v>0.40125996677835324</v>
      </c>
      <c r="P1850" s="23">
        <f t="shared" si="199"/>
        <v>0.2640761252607059</v>
      </c>
      <c r="Q1850" s="27"/>
    </row>
    <row r="1851" spans="1:17" x14ac:dyDescent="0.25">
      <c r="A1851" s="24">
        <f t="shared" si="200"/>
        <v>2021</v>
      </c>
      <c r="B1851" s="32">
        <v>44214</v>
      </c>
      <c r="C1851" s="28">
        <f>'Bitcoin Data'!C1851</f>
        <v>36630.074219000002</v>
      </c>
      <c r="D1851" s="26">
        <f>'Bitcoin Data'!K1851</f>
        <v>906.25314671231513</v>
      </c>
      <c r="E1851" s="25">
        <f>'Bitcoin Data'!J1851</f>
        <v>260700.10907024966</v>
      </c>
      <c r="F1851" s="25">
        <f t="shared" si="196"/>
        <v>236.26029419315753</v>
      </c>
      <c r="G1851" s="23">
        <f>'Emissions Factors'!$AB$39/1000</f>
        <v>0.49266147344102867</v>
      </c>
      <c r="H1851" s="23">
        <f>'Emissions Factors'!$AE$39/1000</f>
        <v>0.32422903788805163</v>
      </c>
      <c r="I1851" s="26">
        <f t="shared" si="201"/>
        <v>116396.34465281191</v>
      </c>
      <c r="J1851" s="26">
        <f t="shared" si="202"/>
        <v>76602.447877395505</v>
      </c>
      <c r="K1851" s="23">
        <f t="shared" si="197"/>
        <v>128.4368998607861</v>
      </c>
      <c r="L1851" s="23">
        <f t="shared" si="197"/>
        <v>84.526545541157176</v>
      </c>
      <c r="M1851" s="26">
        <f>K1851*'Social Cost of Carbon'!$C$5</f>
        <v>12843.689986078611</v>
      </c>
      <c r="N1851" s="26">
        <f>L1851*'Social Cost of Carbon'!$C$5</f>
        <v>8452.6545541157175</v>
      </c>
      <c r="O1851" s="23">
        <f t="shared" si="198"/>
        <v>0.35063237680846943</v>
      </c>
      <c r="P1851" s="23">
        <f t="shared" si="199"/>
        <v>0.23075723252920219</v>
      </c>
      <c r="Q1851" s="27"/>
    </row>
    <row r="1852" spans="1:17" x14ac:dyDescent="0.25">
      <c r="A1852" s="24">
        <f t="shared" si="200"/>
        <v>2021</v>
      </c>
      <c r="B1852" s="32">
        <v>44215</v>
      </c>
      <c r="C1852" s="28">
        <f>'Bitcoin Data'!C1852</f>
        <v>36069.804687999997</v>
      </c>
      <c r="D1852" s="26">
        <f>'Bitcoin Data'!K1852</f>
        <v>931.29139072847681</v>
      </c>
      <c r="E1852" s="25">
        <f>'Bitcoin Data'!J1852</f>
        <v>251352.11271311445</v>
      </c>
      <c r="F1852" s="25">
        <f t="shared" si="196"/>
        <v>234.0820586111372</v>
      </c>
      <c r="G1852" s="23">
        <f>'Emissions Factors'!$AB$39/1000</f>
        <v>0.49266147344102867</v>
      </c>
      <c r="H1852" s="23">
        <f>'Emissions Factors'!$AE$39/1000</f>
        <v>0.32422903788805163</v>
      </c>
      <c r="I1852" s="26">
        <f t="shared" si="201"/>
        <v>115323.2119014721</v>
      </c>
      <c r="J1852" s="26">
        <f t="shared" si="202"/>
        <v>75896.200650343526</v>
      </c>
      <c r="K1852" s="23">
        <f t="shared" si="197"/>
        <v>123.83150220175848</v>
      </c>
      <c r="L1852" s="23">
        <f t="shared" si="197"/>
        <v>81.495653676102208</v>
      </c>
      <c r="M1852" s="26">
        <f>K1852*'Social Cost of Carbon'!$C$5</f>
        <v>12383.150220175849</v>
      </c>
      <c r="N1852" s="26">
        <f>L1852*'Social Cost of Carbon'!$C$5</f>
        <v>8149.5653676102211</v>
      </c>
      <c r="O1852" s="23">
        <f t="shared" si="198"/>
        <v>0.34331070897912508</v>
      </c>
      <c r="P1852" s="23">
        <f t="shared" si="199"/>
        <v>0.22593871627814738</v>
      </c>
      <c r="Q1852" s="27"/>
    </row>
    <row r="1853" spans="1:17" x14ac:dyDescent="0.25">
      <c r="A1853" s="24">
        <f t="shared" si="200"/>
        <v>2021</v>
      </c>
      <c r="B1853" s="32">
        <v>44216</v>
      </c>
      <c r="C1853" s="28">
        <f>'Bitcoin Data'!C1853</f>
        <v>35547.75</v>
      </c>
      <c r="D1853" s="26">
        <f>'Bitcoin Data'!K1853</f>
        <v>881.22980515029872</v>
      </c>
      <c r="E1853" s="25">
        <f>'Bitcoin Data'!J1853</f>
        <v>265746.96985767729</v>
      </c>
      <c r="F1853" s="25">
        <f t="shared" si="196"/>
        <v>234.18415046696327</v>
      </c>
      <c r="G1853" s="23">
        <f>'Emissions Factors'!$AB$39/1000</f>
        <v>0.49266147344102867</v>
      </c>
      <c r="H1853" s="23">
        <f>'Emissions Factors'!$AE$39/1000</f>
        <v>0.32422903788805163</v>
      </c>
      <c r="I1853" s="26">
        <f t="shared" si="201"/>
        <v>115373.50862558969</v>
      </c>
      <c r="J1853" s="26">
        <f t="shared" si="202"/>
        <v>75929.301794534229</v>
      </c>
      <c r="K1853" s="23">
        <f t="shared" si="197"/>
        <v>130.92329373257192</v>
      </c>
      <c r="L1853" s="23">
        <f t="shared" si="197"/>
        <v>86.162884358619763</v>
      </c>
      <c r="M1853" s="26">
        <f>K1853*'Social Cost of Carbon'!$C$5</f>
        <v>13092.329373257193</v>
      </c>
      <c r="N1853" s="26">
        <f>L1853*'Social Cost of Carbon'!$C$5</f>
        <v>8616.2884358619758</v>
      </c>
      <c r="O1853" s="23">
        <f t="shared" si="198"/>
        <v>0.36830261755686911</v>
      </c>
      <c r="P1853" s="23">
        <f t="shared" si="199"/>
        <v>0.24238632363122775</v>
      </c>
      <c r="Q1853" s="27"/>
    </row>
    <row r="1854" spans="1:17" x14ac:dyDescent="0.25">
      <c r="A1854" s="24">
        <f t="shared" si="200"/>
        <v>2021</v>
      </c>
      <c r="B1854" s="32">
        <v>44217</v>
      </c>
      <c r="C1854" s="28">
        <f>'Bitcoin Data'!C1854</f>
        <v>30825.699218999998</v>
      </c>
      <c r="D1854" s="26">
        <f>'Bitcoin Data'!K1854</f>
        <v>806.23488309594188</v>
      </c>
      <c r="E1854" s="25">
        <f>'Bitcoin Data'!J1854</f>
        <v>287203.97863676038</v>
      </c>
      <c r="F1854" s="25">
        <f t="shared" si="196"/>
        <v>231.5538661408979</v>
      </c>
      <c r="G1854" s="23">
        <f>'Emissions Factors'!$AB$39/1000</f>
        <v>0.49266147344102867</v>
      </c>
      <c r="H1854" s="23">
        <f>'Emissions Factors'!$AE$39/1000</f>
        <v>0.32422903788805163</v>
      </c>
      <c r="I1854" s="26">
        <f t="shared" si="201"/>
        <v>114077.66887394148</v>
      </c>
      <c r="J1854" s="26">
        <f t="shared" si="202"/>
        <v>75076.487238122019</v>
      </c>
      <c r="K1854" s="23">
        <f t="shared" si="197"/>
        <v>141.4943352933121</v>
      </c>
      <c r="L1854" s="23">
        <f t="shared" si="197"/>
        <v>93.119869671017355</v>
      </c>
      <c r="M1854" s="26">
        <f>K1854*'Social Cost of Carbon'!$C$5</f>
        <v>14149.433529331211</v>
      </c>
      <c r="N1854" s="26">
        <f>L1854*'Social Cost of Carbon'!$C$5</f>
        <v>9311.986967101735</v>
      </c>
      <c r="O1854" s="23">
        <f t="shared" si="198"/>
        <v>0.45901419555180573</v>
      </c>
      <c r="P1854" s="23">
        <f t="shared" si="199"/>
        <v>0.30208518226772668</v>
      </c>
      <c r="Q1854" s="27"/>
    </row>
    <row r="1855" spans="1:17" x14ac:dyDescent="0.25">
      <c r="A1855" s="24">
        <f t="shared" si="200"/>
        <v>2021</v>
      </c>
      <c r="B1855" s="32">
        <v>44218</v>
      </c>
      <c r="C1855" s="28">
        <f>'Bitcoin Data'!C1855</f>
        <v>33005.761719000002</v>
      </c>
      <c r="D1855" s="26">
        <f>'Bitcoin Data'!K1855</f>
        <v>881.22980515029872</v>
      </c>
      <c r="E1855" s="25">
        <f>'Bitcoin Data'!J1855</f>
        <v>257972.9048138987</v>
      </c>
      <c r="F1855" s="25">
        <f t="shared" si="196"/>
        <v>227.3334126432085</v>
      </c>
      <c r="G1855" s="23">
        <f>'Emissions Factors'!$AB$39/1000</f>
        <v>0.49266147344102867</v>
      </c>
      <c r="H1855" s="23">
        <f>'Emissions Factors'!$AE$39/1000</f>
        <v>0.32422903788805163</v>
      </c>
      <c r="I1855" s="26">
        <f t="shared" si="201"/>
        <v>111998.41403518047</v>
      </c>
      <c r="J1855" s="26">
        <f t="shared" si="202"/>
        <v>73708.093661114923</v>
      </c>
      <c r="K1855" s="23">
        <f t="shared" si="197"/>
        <v>127.09331139347758</v>
      </c>
      <c r="L1855" s="23">
        <f t="shared" si="197"/>
        <v>83.642306728996289</v>
      </c>
      <c r="M1855" s="26">
        <f>K1855*'Social Cost of Carbon'!$C$5</f>
        <v>12709.331139347758</v>
      </c>
      <c r="N1855" s="26">
        <f>L1855*'Social Cost of Carbon'!$C$5</f>
        <v>8364.2306728996282</v>
      </c>
      <c r="O1855" s="23">
        <f t="shared" si="198"/>
        <v>0.38506401541496743</v>
      </c>
      <c r="P1855" s="23">
        <f t="shared" si="199"/>
        <v>0.25341728950568954</v>
      </c>
      <c r="Q1855" s="27"/>
    </row>
    <row r="1856" spans="1:17" x14ac:dyDescent="0.25">
      <c r="A1856" s="24">
        <f t="shared" si="200"/>
        <v>2021</v>
      </c>
      <c r="B1856" s="32">
        <v>44219</v>
      </c>
      <c r="C1856" s="28">
        <f>'Bitcoin Data'!C1856</f>
        <v>32067.642577999999</v>
      </c>
      <c r="D1856" s="26">
        <f>'Bitcoin Data'!K1856</f>
        <v>974.97562560935978</v>
      </c>
      <c r="E1856" s="25">
        <f>'Bitcoin Data'!J1856</f>
        <v>230010.48792178489</v>
      </c>
      <c r="F1856" s="25">
        <f t="shared" si="196"/>
        <v>224.25461935825632</v>
      </c>
      <c r="G1856" s="23">
        <f>'Emissions Factors'!$AB$39/1000</f>
        <v>0.49266147344102867</v>
      </c>
      <c r="H1856" s="23">
        <f>'Emissions Factors'!$AE$39/1000</f>
        <v>0.32422903788805163</v>
      </c>
      <c r="I1856" s="26">
        <f t="shared" si="201"/>
        <v>110481.6111989956</v>
      </c>
      <c r="J1856" s="26">
        <f t="shared" si="202"/>
        <v>72709.859476478683</v>
      </c>
      <c r="K1856" s="23">
        <f t="shared" si="197"/>
        <v>113.31730588643647</v>
      </c>
      <c r="L1856" s="23">
        <f t="shared" si="197"/>
        <v>74.57607920304163</v>
      </c>
      <c r="M1856" s="26">
        <f>K1856*'Social Cost of Carbon'!$C$5</f>
        <v>11331.730588643648</v>
      </c>
      <c r="N1856" s="26">
        <f>L1856*'Social Cost of Carbon'!$C$5</f>
        <v>7457.6079203041627</v>
      </c>
      <c r="O1856" s="23">
        <f t="shared" si="198"/>
        <v>0.35336961739799916</v>
      </c>
      <c r="P1856" s="23">
        <f t="shared" si="199"/>
        <v>0.23255865791083918</v>
      </c>
      <c r="Q1856" s="27"/>
    </row>
    <row r="1857" spans="1:17" x14ac:dyDescent="0.25">
      <c r="A1857" s="24">
        <f t="shared" si="200"/>
        <v>2021</v>
      </c>
      <c r="B1857" s="32">
        <v>44220</v>
      </c>
      <c r="C1857" s="28">
        <f>'Bitcoin Data'!C1857</f>
        <v>32289.378906000002</v>
      </c>
      <c r="D1857" s="26">
        <f>'Bitcoin Data'!K1857</f>
        <v>868.72586872586874</v>
      </c>
      <c r="E1857" s="25">
        <f>'Bitcoin Data'!J1857</f>
        <v>260351.88692946525</v>
      </c>
      <c r="F1857" s="25">
        <f t="shared" si="196"/>
        <v>226.17441914721886</v>
      </c>
      <c r="G1857" s="23">
        <f>'Emissions Factors'!$AB$39/1000</f>
        <v>0.49266147344102867</v>
      </c>
      <c r="H1857" s="23">
        <f>'Emissions Factors'!$AE$39/1000</f>
        <v>0.32422903788805163</v>
      </c>
      <c r="I1857" s="26">
        <f t="shared" si="201"/>
        <v>111427.42259173765</v>
      </c>
      <c r="J1857" s="26">
        <f t="shared" si="202"/>
        <v>73332.314314991687</v>
      </c>
      <c r="K1857" s="23">
        <f t="shared" si="197"/>
        <v>128.26534422782245</v>
      </c>
      <c r="L1857" s="23">
        <f t="shared" si="197"/>
        <v>84.413641811479323</v>
      </c>
      <c r="M1857" s="26">
        <f>K1857*'Social Cost of Carbon'!$C$5</f>
        <v>12826.534422782246</v>
      </c>
      <c r="N1857" s="26">
        <f>L1857*'Social Cost of Carbon'!$C$5</f>
        <v>8441.364181147932</v>
      </c>
      <c r="O1857" s="23">
        <f t="shared" si="198"/>
        <v>0.39723695089095762</v>
      </c>
      <c r="P1857" s="23">
        <f t="shared" si="199"/>
        <v>0.26142850891378899</v>
      </c>
      <c r="Q1857" s="27"/>
    </row>
    <row r="1858" spans="1:17" x14ac:dyDescent="0.25">
      <c r="A1858" s="24">
        <f t="shared" si="200"/>
        <v>2021</v>
      </c>
      <c r="B1858" s="32">
        <v>44221</v>
      </c>
      <c r="C1858" s="28">
        <f>'Bitcoin Data'!C1858</f>
        <v>32366.392577999999</v>
      </c>
      <c r="D1858" s="26">
        <f>'Bitcoin Data'!K1858</f>
        <v>874.97569511958011</v>
      </c>
      <c r="E1858" s="25">
        <f>'Bitcoin Data'!J1858</f>
        <v>260289.86284112558</v>
      </c>
      <c r="F1858" s="25">
        <f t="shared" si="196"/>
        <v>227.74730367199402</v>
      </c>
      <c r="G1858" s="23">
        <f>'Emissions Factors'!$AB$39/1000</f>
        <v>0.49266147344102867</v>
      </c>
      <c r="H1858" s="23">
        <f>'Emissions Factors'!$AE$39/1000</f>
        <v>0.32422903788805163</v>
      </c>
      <c r="I1858" s="26">
        <f t="shared" si="201"/>
        <v>112202.32219926598</v>
      </c>
      <c r="J1858" s="26">
        <f t="shared" si="202"/>
        <v>73842.289151168545</v>
      </c>
      <c r="K1858" s="23">
        <f t="shared" si="197"/>
        <v>128.23478734907218</v>
      </c>
      <c r="L1858" s="23">
        <f t="shared" si="197"/>
        <v>84.39353180099107</v>
      </c>
      <c r="M1858" s="26">
        <f>K1858*'Social Cost of Carbon'!$C$5</f>
        <v>12823.478734907218</v>
      </c>
      <c r="N1858" s="26">
        <f>L1858*'Social Cost of Carbon'!$C$5</f>
        <v>8439.3531800991077</v>
      </c>
      <c r="O1858" s="23">
        <f t="shared" si="198"/>
        <v>0.39619734278399499</v>
      </c>
      <c r="P1858" s="23">
        <f t="shared" si="199"/>
        <v>0.26074432483512183</v>
      </c>
      <c r="Q1858" s="27"/>
    </row>
    <row r="1859" spans="1:17" x14ac:dyDescent="0.25">
      <c r="A1859" s="24">
        <f t="shared" si="200"/>
        <v>2021</v>
      </c>
      <c r="B1859" s="32">
        <v>44222</v>
      </c>
      <c r="C1859" s="28">
        <f>'Bitcoin Data'!C1859</f>
        <v>32569.849609000001</v>
      </c>
      <c r="D1859" s="26">
        <f>'Bitcoin Data'!K1859</f>
        <v>1006.2611806797852</v>
      </c>
      <c r="E1859" s="25">
        <f>'Bitcoin Data'!J1859</f>
        <v>225411.67392120665</v>
      </c>
      <c r="F1859" s="25">
        <f t="shared" si="196"/>
        <v>226.82301713896015</v>
      </c>
      <c r="G1859" s="23">
        <f>'Emissions Factors'!$AB$39/1000</f>
        <v>0.49266147344102867</v>
      </c>
      <c r="H1859" s="23">
        <f>'Emissions Factors'!$AE$39/1000</f>
        <v>0.32422903788805163</v>
      </c>
      <c r="I1859" s="26">
        <f t="shared" si="201"/>
        <v>111746.96183401981</v>
      </c>
      <c r="J1859" s="26">
        <f t="shared" si="202"/>
        <v>73542.608617830105</v>
      </c>
      <c r="K1859" s="23">
        <f t="shared" si="197"/>
        <v>111.05164740483036</v>
      </c>
      <c r="L1859" s="23">
        <f t="shared" si="197"/>
        <v>73.085010164208057</v>
      </c>
      <c r="M1859" s="26">
        <f>K1859*'Social Cost of Carbon'!$C$5</f>
        <v>11105.164740483036</v>
      </c>
      <c r="N1859" s="26">
        <f>L1859*'Social Cost of Carbon'!$C$5</f>
        <v>7308.5010164208061</v>
      </c>
      <c r="O1859" s="23">
        <f t="shared" si="198"/>
        <v>0.34096456918899481</v>
      </c>
      <c r="P1859" s="23">
        <f t="shared" si="199"/>
        <v>0.22439468109798252</v>
      </c>
      <c r="Q1859" s="27"/>
    </row>
    <row r="1860" spans="1:17" x14ac:dyDescent="0.25">
      <c r="A1860" s="24">
        <f t="shared" si="200"/>
        <v>2021</v>
      </c>
      <c r="B1860" s="32">
        <v>44223</v>
      </c>
      <c r="C1860" s="28">
        <f>'Bitcoin Data'!C1860</f>
        <v>30432.546875</v>
      </c>
      <c r="D1860" s="26">
        <f>'Bitcoin Data'!K1860</f>
        <v>887.4864411793709</v>
      </c>
      <c r="E1860" s="25">
        <f>'Bitcoin Data'!J1860</f>
        <v>258942.32075221572</v>
      </c>
      <c r="F1860" s="25">
        <f t="shared" si="196"/>
        <v>229.80779871511109</v>
      </c>
      <c r="G1860" s="23">
        <f>'Emissions Factors'!$AB$39/1000</f>
        <v>0.49266147344102867</v>
      </c>
      <c r="H1860" s="23">
        <f>'Emissions Factors'!$AE$39/1000</f>
        <v>0.32422903788805163</v>
      </c>
      <c r="I1860" s="26">
        <f t="shared" si="201"/>
        <v>113217.44872322597</v>
      </c>
      <c r="J1860" s="26">
        <f t="shared" si="202"/>
        <v>74510.361476571488</v>
      </c>
      <c r="K1860" s="23">
        <f t="shared" si="197"/>
        <v>127.57090527802606</v>
      </c>
      <c r="L1860" s="23">
        <f t="shared" si="197"/>
        <v>83.956619525990178</v>
      </c>
      <c r="M1860" s="26">
        <f>K1860*'Social Cost of Carbon'!$C$5</f>
        <v>12757.090527802606</v>
      </c>
      <c r="N1860" s="26">
        <f>L1860*'Social Cost of Carbon'!$C$5</f>
        <v>8395.6619525990172</v>
      </c>
      <c r="O1860" s="23">
        <f t="shared" si="198"/>
        <v>0.41919233970793335</v>
      </c>
      <c r="P1860" s="23">
        <f t="shared" si="199"/>
        <v>0.27587773008561306</v>
      </c>
      <c r="Q1860" s="27"/>
    </row>
    <row r="1861" spans="1:17" x14ac:dyDescent="0.25">
      <c r="A1861" s="24">
        <f t="shared" si="200"/>
        <v>2021</v>
      </c>
      <c r="B1861" s="32">
        <v>44224</v>
      </c>
      <c r="C1861" s="28">
        <f>'Bitcoin Data'!C1861</f>
        <v>33466.097655999998</v>
      </c>
      <c r="D1861" s="26">
        <f>'Bitcoin Data'!K1861</f>
        <v>906.25314671231513</v>
      </c>
      <c r="E1861" s="25">
        <f>'Bitcoin Data'!J1861</f>
        <v>254066.97598057773</v>
      </c>
      <c r="F1861" s="25">
        <f t="shared" si="196"/>
        <v>230.24899645808074</v>
      </c>
      <c r="G1861" s="23">
        <f>'Emissions Factors'!$AB$39/1000</f>
        <v>0.49266147344102867</v>
      </c>
      <c r="H1861" s="23">
        <f>'Emissions Factors'!$AE$39/1000</f>
        <v>0.32422903788805163</v>
      </c>
      <c r="I1861" s="26">
        <f t="shared" si="201"/>
        <v>113434.80985335626</v>
      </c>
      <c r="J1861" s="26">
        <f t="shared" si="202"/>
        <v>74653.410596292932</v>
      </c>
      <c r="K1861" s="23">
        <f t="shared" si="197"/>
        <v>125.16901073929787</v>
      </c>
      <c r="L1861" s="23">
        <f t="shared" si="197"/>
        <v>82.375891181309441</v>
      </c>
      <c r="M1861" s="26">
        <f>K1861*'Social Cost of Carbon'!$C$5</f>
        <v>12516.901073929788</v>
      </c>
      <c r="N1861" s="26">
        <f>L1861*'Social Cost of Carbon'!$C$5</f>
        <v>8237.5891181309435</v>
      </c>
      <c r="O1861" s="23">
        <f t="shared" si="198"/>
        <v>0.37401734742400372</v>
      </c>
      <c r="P1861" s="23">
        <f t="shared" si="199"/>
        <v>0.246147286212023</v>
      </c>
      <c r="Q1861" s="27"/>
    </row>
    <row r="1862" spans="1:17" x14ac:dyDescent="0.25">
      <c r="A1862" s="24">
        <f t="shared" si="200"/>
        <v>2021</v>
      </c>
      <c r="B1862" s="32">
        <v>44225</v>
      </c>
      <c r="C1862" s="28">
        <f>'Bitcoin Data'!C1862</f>
        <v>34316.386719000002</v>
      </c>
      <c r="D1862" s="26">
        <f>'Bitcoin Data'!K1862</f>
        <v>949.96833438885369</v>
      </c>
      <c r="E1862" s="25">
        <f>'Bitcoin Data'!J1862</f>
        <v>246426.51877634774</v>
      </c>
      <c r="F1862" s="25">
        <f t="shared" si="196"/>
        <v>234.09738959121063</v>
      </c>
      <c r="G1862" s="23">
        <f>'Emissions Factors'!$AB$39/1000</f>
        <v>0.49266147344102867</v>
      </c>
      <c r="H1862" s="23">
        <f>'Emissions Factors'!$AE$39/1000</f>
        <v>0.32422903788805163</v>
      </c>
      <c r="I1862" s="26">
        <f t="shared" si="201"/>
        <v>115330.76488470435</v>
      </c>
      <c r="J1862" s="26">
        <f t="shared" si="202"/>
        <v>75901.171399262603</v>
      </c>
      <c r="K1862" s="23">
        <f t="shared" si="197"/>
        <v>121.4048518352988</v>
      </c>
      <c r="L1862" s="23">
        <f t="shared" si="197"/>
        <v>79.898633092957112</v>
      </c>
      <c r="M1862" s="26">
        <f>K1862*'Social Cost of Carbon'!$C$5</f>
        <v>12140.48518352988</v>
      </c>
      <c r="N1862" s="26">
        <f>L1862*'Social Cost of Carbon'!$C$5</f>
        <v>7989.8633092957116</v>
      </c>
      <c r="O1862" s="23">
        <f t="shared" si="198"/>
        <v>0.35378098757722765</v>
      </c>
      <c r="P1862" s="23">
        <f t="shared" si="199"/>
        <v>0.23282938774180303</v>
      </c>
      <c r="Q1862" s="27"/>
    </row>
    <row r="1863" spans="1:17" x14ac:dyDescent="0.25">
      <c r="A1863" s="24">
        <f t="shared" si="200"/>
        <v>2021</v>
      </c>
      <c r="B1863" s="32">
        <v>44226</v>
      </c>
      <c r="C1863" s="28">
        <f>'Bitcoin Data'!C1863</f>
        <v>34269.523437999997</v>
      </c>
      <c r="D1863" s="26">
        <f>'Bitcoin Data'!K1863</f>
        <v>850.0188893086513</v>
      </c>
      <c r="E1863" s="25">
        <f>'Bitcoin Data'!J1863</f>
        <v>278345.2328405627</v>
      </c>
      <c r="F1863" s="25">
        <f t="shared" ref="F1863:F1926" si="203">E1863*D1863/1000000</f>
        <v>236.59870566349304</v>
      </c>
      <c r="G1863" s="23">
        <f>'Emissions Factors'!$AB$39/1000</f>
        <v>0.49266147344102867</v>
      </c>
      <c r="H1863" s="23">
        <f>'Emissions Factors'!$AE$39/1000</f>
        <v>0.32422903788805163</v>
      </c>
      <c r="I1863" s="26">
        <f t="shared" si="201"/>
        <v>116563.06694641674</v>
      </c>
      <c r="J1863" s="26">
        <f t="shared" si="202"/>
        <v>76712.170702832664</v>
      </c>
      <c r="K1863" s="23">
        <f t="shared" ref="K1863:L1926" si="204">$E1863*G1863/1000</f>
        <v>137.12997253651784</v>
      </c>
      <c r="L1863" s="23">
        <f t="shared" si="204"/>
        <v>90.247607044621361</v>
      </c>
      <c r="M1863" s="26">
        <f>K1863*'Social Cost of Carbon'!$C$5</f>
        <v>13712.997253651783</v>
      </c>
      <c r="N1863" s="26">
        <f>L1863*'Social Cost of Carbon'!$C$5</f>
        <v>9024.7607044621363</v>
      </c>
      <c r="O1863" s="23">
        <f t="shared" ref="O1863:O1926" si="205">M1863/$C1863</f>
        <v>0.4001513846103279</v>
      </c>
      <c r="P1863" s="23">
        <f t="shared" ref="P1863:P1926" si="206">N1863/$C1863</f>
        <v>0.26334654815931779</v>
      </c>
      <c r="Q1863" s="27"/>
    </row>
    <row r="1864" spans="1:17" x14ac:dyDescent="0.25">
      <c r="A1864" s="24">
        <f t="shared" ref="A1864:A1927" si="207">YEAR(B1864)</f>
        <v>2021</v>
      </c>
      <c r="B1864" s="32">
        <v>44227</v>
      </c>
      <c r="C1864" s="28">
        <f>'Bitcoin Data'!C1864</f>
        <v>33114.359375</v>
      </c>
      <c r="D1864" s="26">
        <f>'Bitcoin Data'!K1864</f>
        <v>900</v>
      </c>
      <c r="E1864" s="25">
        <f>'Bitcoin Data'!J1864</f>
        <v>258078.84244268667</v>
      </c>
      <c r="F1864" s="25">
        <f t="shared" si="203"/>
        <v>232.27095819841799</v>
      </c>
      <c r="G1864" s="23">
        <f>'Emissions Factors'!$AB$39/1000</f>
        <v>0.49266147344102867</v>
      </c>
      <c r="H1864" s="23">
        <f>'Emissions Factors'!$AE$39/1000</f>
        <v>0.32422903788805163</v>
      </c>
      <c r="I1864" s="26">
        <f t="shared" ref="I1864:I1927" si="208">F1864*G1864*1000</f>
        <v>114430.95250359218</v>
      </c>
      <c r="J1864" s="26">
        <f t="shared" ref="J1864:J1927" si="209">$F1864*H1864*1000</f>
        <v>75308.989306008923</v>
      </c>
      <c r="K1864" s="23">
        <f t="shared" si="204"/>
        <v>127.1455027817691</v>
      </c>
      <c r="L1864" s="23">
        <f t="shared" si="204"/>
        <v>83.676654784454371</v>
      </c>
      <c r="M1864" s="26">
        <f>K1864*'Social Cost of Carbon'!$C$5</f>
        <v>12714.55027817691</v>
      </c>
      <c r="N1864" s="26">
        <f>L1864*'Social Cost of Carbon'!$C$5</f>
        <v>8367.6654784454367</v>
      </c>
      <c r="O1864" s="23">
        <f t="shared" si="205"/>
        <v>0.38395881781049584</v>
      </c>
      <c r="P1864" s="23">
        <f t="shared" si="206"/>
        <v>0.25268993984412347</v>
      </c>
      <c r="Q1864" s="27"/>
    </row>
    <row r="1865" spans="1:17" x14ac:dyDescent="0.25">
      <c r="A1865" s="24">
        <f t="shared" si="207"/>
        <v>2021</v>
      </c>
      <c r="B1865" s="32">
        <v>44228</v>
      </c>
      <c r="C1865" s="28">
        <f>'Bitcoin Data'!C1865</f>
        <v>33537.175780999998</v>
      </c>
      <c r="D1865" s="26">
        <f>'Bitcoin Data'!K1865</f>
        <v>743.74018676142464</v>
      </c>
      <c r="E1865" s="25">
        <f>'Bitcoin Data'!J1865</f>
        <v>313671.08929756918</v>
      </c>
      <c r="F1865" s="25">
        <f t="shared" si="203"/>
        <v>233.28979453583361</v>
      </c>
      <c r="G1865" s="23">
        <f>'Emissions Factors'!$AB$39/1000</f>
        <v>0.49266147344102867</v>
      </c>
      <c r="H1865" s="23">
        <f>'Emissions Factors'!$AE$39/1000</f>
        <v>0.32422903788805163</v>
      </c>
      <c r="I1865" s="26">
        <f t="shared" si="208"/>
        <v>114932.89391477863</v>
      </c>
      <c r="J1865" s="26">
        <f t="shared" si="209"/>
        <v>75639.325631454572</v>
      </c>
      <c r="K1865" s="23">
        <f t="shared" si="204"/>
        <v>154.5336610291929</v>
      </c>
      <c r="L1865" s="23">
        <f t="shared" si="204"/>
        <v>101.70127549624799</v>
      </c>
      <c r="M1865" s="26">
        <f>K1865*'Social Cost of Carbon'!$C$5</f>
        <v>15453.36610291929</v>
      </c>
      <c r="N1865" s="26">
        <f>L1865*'Social Cost of Carbon'!$C$5</f>
        <v>10170.127549624798</v>
      </c>
      <c r="O1865" s="23">
        <f t="shared" si="205"/>
        <v>0.46078316802317537</v>
      </c>
      <c r="P1865" s="23">
        <f t="shared" si="206"/>
        <v>0.30324937365138949</v>
      </c>
      <c r="Q1865" s="27"/>
    </row>
    <row r="1866" spans="1:17" x14ac:dyDescent="0.25">
      <c r="A1866" s="24">
        <f t="shared" si="207"/>
        <v>2021</v>
      </c>
      <c r="B1866" s="32">
        <v>44229</v>
      </c>
      <c r="C1866" s="28">
        <f>'Bitcoin Data'!C1866</f>
        <v>35510.289062999997</v>
      </c>
      <c r="D1866" s="26">
        <f>'Bitcoin Data'!K1866</f>
        <v>956.22609434764115</v>
      </c>
      <c r="E1866" s="25">
        <f>'Bitcoin Data'!J1866</f>
        <v>239057.11689944172</v>
      </c>
      <c r="F1866" s="25">
        <f t="shared" si="203"/>
        <v>228.59265321876063</v>
      </c>
      <c r="G1866" s="23">
        <f>'Emissions Factors'!$AB$39/1000</f>
        <v>0.49266147344102867</v>
      </c>
      <c r="H1866" s="23">
        <f>'Emissions Factors'!$AE$39/1000</f>
        <v>0.32422903788805163</v>
      </c>
      <c r="I1866" s="26">
        <f t="shared" si="208"/>
        <v>112618.79335254872</v>
      </c>
      <c r="J1866" s="26">
        <f t="shared" si="209"/>
        <v>74116.376021395801</v>
      </c>
      <c r="K1866" s="23">
        <f t="shared" si="204"/>
        <v>117.7742314482432</v>
      </c>
      <c r="L1866" s="23">
        <f t="shared" si="204"/>
        <v>77.509259012597482</v>
      </c>
      <c r="M1866" s="26">
        <f>K1866*'Social Cost of Carbon'!$C$5</f>
        <v>11777.423144824319</v>
      </c>
      <c r="N1866" s="26">
        <f>L1866*'Social Cost of Carbon'!$C$5</f>
        <v>7750.9259012597486</v>
      </c>
      <c r="O1866" s="23">
        <f t="shared" si="205"/>
        <v>0.33166227185392932</v>
      </c>
      <c r="P1866" s="23">
        <f t="shared" si="206"/>
        <v>0.21827267830764685</v>
      </c>
      <c r="Q1866" s="27"/>
    </row>
    <row r="1867" spans="1:17" x14ac:dyDescent="0.25">
      <c r="A1867" s="24">
        <f t="shared" si="207"/>
        <v>2021</v>
      </c>
      <c r="B1867" s="32">
        <v>44230</v>
      </c>
      <c r="C1867" s="28">
        <f>'Bitcoin Data'!C1867</f>
        <v>37472.089844000002</v>
      </c>
      <c r="D1867" s="26">
        <f>'Bitcoin Data'!K1867</f>
        <v>937.5</v>
      </c>
      <c r="E1867" s="25">
        <f>'Bitcoin Data'!J1867</f>
        <v>241507.90248222632</v>
      </c>
      <c r="F1867" s="25">
        <f t="shared" si="203"/>
        <v>226.41365857708718</v>
      </c>
      <c r="G1867" s="23">
        <f>'Emissions Factors'!$AB$39/1000</f>
        <v>0.49266147344102867</v>
      </c>
      <c r="H1867" s="23">
        <f>'Emissions Factors'!$AE$39/1000</f>
        <v>0.32422903788805163</v>
      </c>
      <c r="I1867" s="26">
        <f t="shared" si="208"/>
        <v>111545.28664176176</v>
      </c>
      <c r="J1867" s="26">
        <f t="shared" si="209"/>
        <v>73409.882685162782</v>
      </c>
      <c r="K1867" s="23">
        <f t="shared" si="204"/>
        <v>118.98163908454588</v>
      </c>
      <c r="L1867" s="23">
        <f t="shared" si="204"/>
        <v>78.303874864173636</v>
      </c>
      <c r="M1867" s="26">
        <f>K1867*'Social Cost of Carbon'!$C$5</f>
        <v>11898.163908454588</v>
      </c>
      <c r="N1867" s="26">
        <f>L1867*'Social Cost of Carbon'!$C$5</f>
        <v>7830.387486417364</v>
      </c>
      <c r="O1867" s="23">
        <f t="shared" si="205"/>
        <v>0.31752069228024954</v>
      </c>
      <c r="P1867" s="23">
        <f t="shared" si="206"/>
        <v>0.20896586016461952</v>
      </c>
      <c r="Q1867" s="27"/>
    </row>
    <row r="1868" spans="1:17" x14ac:dyDescent="0.25">
      <c r="A1868" s="24">
        <f t="shared" si="207"/>
        <v>2021</v>
      </c>
      <c r="B1868" s="32">
        <v>44231</v>
      </c>
      <c r="C1868" s="28">
        <f>'Bitcoin Data'!C1868</f>
        <v>36926.066405999998</v>
      </c>
      <c r="D1868" s="26">
        <f>'Bitcoin Data'!K1868</f>
        <v>1000</v>
      </c>
      <c r="E1868" s="25">
        <f>'Bitcoin Data'!J1868</f>
        <v>228118.84065502224</v>
      </c>
      <c r="F1868" s="25">
        <f t="shared" si="203"/>
        <v>228.11884065502224</v>
      </c>
      <c r="G1868" s="23">
        <f>'Emissions Factors'!$AB$39/1000</f>
        <v>0.49266147344102867</v>
      </c>
      <c r="H1868" s="23">
        <f>'Emissions Factors'!$AE$39/1000</f>
        <v>0.32422903788805163</v>
      </c>
      <c r="I1868" s="26">
        <f t="shared" si="208"/>
        <v>112385.36415676249</v>
      </c>
      <c r="J1868" s="26">
        <f t="shared" si="209"/>
        <v>73962.752229715625</v>
      </c>
      <c r="K1868" s="23">
        <f t="shared" si="204"/>
        <v>112.38536415676249</v>
      </c>
      <c r="L1868" s="23">
        <f t="shared" si="204"/>
        <v>73.962752229715619</v>
      </c>
      <c r="M1868" s="26">
        <f>K1868*'Social Cost of Carbon'!$C$5</f>
        <v>11238.53641567625</v>
      </c>
      <c r="N1868" s="26">
        <f>L1868*'Social Cost of Carbon'!$C$5</f>
        <v>7396.2752229715616</v>
      </c>
      <c r="O1868" s="23">
        <f t="shared" si="205"/>
        <v>0.30435238598417663</v>
      </c>
      <c r="P1868" s="23">
        <f t="shared" si="206"/>
        <v>0.20029957000157927</v>
      </c>
      <c r="Q1868" s="27"/>
    </row>
    <row r="1869" spans="1:17" x14ac:dyDescent="0.25">
      <c r="A1869" s="24">
        <f t="shared" si="207"/>
        <v>2021</v>
      </c>
      <c r="B1869" s="32">
        <v>44232</v>
      </c>
      <c r="C1869" s="28">
        <f>'Bitcoin Data'!C1869</f>
        <v>38144.308594000002</v>
      </c>
      <c r="D1869" s="26">
        <f>'Bitcoin Data'!K1869</f>
        <v>1056.2140593827016</v>
      </c>
      <c r="E1869" s="25">
        <f>'Bitcoin Data'!J1869</f>
        <v>219103.02719119916</v>
      </c>
      <c r="F1869" s="25">
        <f t="shared" si="203"/>
        <v>231.41969777265493</v>
      </c>
      <c r="G1869" s="23">
        <f>'Emissions Factors'!$AB$39/1000</f>
        <v>0.49266147344102867</v>
      </c>
      <c r="H1869" s="23">
        <f>'Emissions Factors'!$AE$39/1000</f>
        <v>0.32422903788805163</v>
      </c>
      <c r="I1869" s="26">
        <f t="shared" si="208"/>
        <v>114011.56928795372</v>
      </c>
      <c r="J1869" s="26">
        <f t="shared" si="209"/>
        <v>75032.985957171593</v>
      </c>
      <c r="K1869" s="23">
        <f t="shared" si="204"/>
        <v>107.94362021140594</v>
      </c>
      <c r="L1869" s="23">
        <f t="shared" si="204"/>
        <v>71.039563704562113</v>
      </c>
      <c r="M1869" s="26">
        <f>K1869*'Social Cost of Carbon'!$C$5</f>
        <v>10794.362021140594</v>
      </c>
      <c r="N1869" s="26">
        <f>L1869*'Social Cost of Carbon'!$C$5</f>
        <v>7103.9563704562115</v>
      </c>
      <c r="O1869" s="23">
        <f t="shared" si="205"/>
        <v>0.28298748670564494</v>
      </c>
      <c r="P1869" s="23">
        <f t="shared" si="206"/>
        <v>0.18623896020948313</v>
      </c>
      <c r="Q1869" s="27"/>
    </row>
    <row r="1870" spans="1:17" x14ac:dyDescent="0.25">
      <c r="A1870" s="24">
        <f t="shared" si="207"/>
        <v>2021</v>
      </c>
      <c r="B1870" s="32">
        <v>44233</v>
      </c>
      <c r="C1870" s="28">
        <f>'Bitcoin Data'!C1870</f>
        <v>39266.011719000002</v>
      </c>
      <c r="D1870" s="26">
        <f>'Bitcoin Data'!K1870</f>
        <v>993.70652533951636</v>
      </c>
      <c r="E1870" s="25">
        <f>'Bitcoin Data'!J1870</f>
        <v>236662.57755294323</v>
      </c>
      <c r="F1870" s="25">
        <f t="shared" si="203"/>
        <v>235.17314761802902</v>
      </c>
      <c r="G1870" s="23">
        <f>'Emissions Factors'!$AB$39/1000</f>
        <v>0.49266147344102867</v>
      </c>
      <c r="H1870" s="23">
        <f>'Emissions Factors'!$AE$39/1000</f>
        <v>0.32422903788805163</v>
      </c>
      <c r="I1870" s="26">
        <f t="shared" si="208"/>
        <v>115860.74941926272</v>
      </c>
      <c r="J1870" s="26">
        <f t="shared" si="209"/>
        <v>76249.963389298282</v>
      </c>
      <c r="K1870" s="23">
        <f t="shared" si="204"/>
        <v>116.59453416558473</v>
      </c>
      <c r="L1870" s="23">
        <f t="shared" si="204"/>
        <v>76.732879824097182</v>
      </c>
      <c r="M1870" s="26">
        <f>K1870*'Social Cost of Carbon'!$C$5</f>
        <v>11659.453416558474</v>
      </c>
      <c r="N1870" s="26">
        <f>L1870*'Social Cost of Carbon'!$C$5</f>
        <v>7673.2879824097181</v>
      </c>
      <c r="O1870" s="23">
        <f t="shared" si="205"/>
        <v>0.29693500577540721</v>
      </c>
      <c r="P1870" s="23">
        <f t="shared" si="206"/>
        <v>0.19541806377796131</v>
      </c>
      <c r="Q1870" s="27"/>
    </row>
    <row r="1871" spans="1:17" x14ac:dyDescent="0.25">
      <c r="A1871" s="24">
        <f t="shared" si="207"/>
        <v>2021</v>
      </c>
      <c r="B1871" s="32">
        <v>44234</v>
      </c>
      <c r="C1871" s="28">
        <f>'Bitcoin Data'!C1871</f>
        <v>38903.441405999998</v>
      </c>
      <c r="D1871" s="26">
        <f>'Bitcoin Data'!K1871</f>
        <v>974.97562560935978</v>
      </c>
      <c r="E1871" s="25">
        <f>'Bitcoin Data'!J1871</f>
        <v>247459.31666862222</v>
      </c>
      <c r="F1871" s="25">
        <f t="shared" si="203"/>
        <v>241.26680208185465</v>
      </c>
      <c r="G1871" s="23">
        <f>'Emissions Factors'!$AB$39/1000</f>
        <v>0.49266147344102867</v>
      </c>
      <c r="H1871" s="23">
        <f>'Emissions Factors'!$AE$39/1000</f>
        <v>0.32422903788805163</v>
      </c>
      <c r="I1871" s="26">
        <f t="shared" si="208"/>
        <v>118862.85820605156</v>
      </c>
      <c r="J1871" s="26">
        <f t="shared" si="209"/>
        <v>78225.703113326701</v>
      </c>
      <c r="K1871" s="23">
        <f t="shared" si="204"/>
        <v>121.91367156667353</v>
      </c>
      <c r="L1871" s="23">
        <f t="shared" si="204"/>
        <v>80.233496159902074</v>
      </c>
      <c r="M1871" s="26">
        <f>K1871*'Social Cost of Carbon'!$C$5</f>
        <v>12191.367156667353</v>
      </c>
      <c r="N1871" s="26">
        <f>L1871*'Social Cost of Carbon'!$C$5</f>
        <v>8023.3496159902079</v>
      </c>
      <c r="O1871" s="23">
        <f t="shared" si="205"/>
        <v>0.31337503100142455</v>
      </c>
      <c r="P1871" s="23">
        <f t="shared" si="206"/>
        <v>0.20623752876404355</v>
      </c>
      <c r="Q1871" s="27"/>
    </row>
    <row r="1872" spans="1:17" x14ac:dyDescent="0.25">
      <c r="A1872" s="24">
        <f t="shared" si="207"/>
        <v>2021</v>
      </c>
      <c r="B1872" s="32">
        <v>44235</v>
      </c>
      <c r="C1872" s="28">
        <f>'Bitcoin Data'!C1872</f>
        <v>46196.464844000002</v>
      </c>
      <c r="D1872" s="26">
        <f>'Bitcoin Data'!K1872</f>
        <v>1012.4873439082013</v>
      </c>
      <c r="E1872" s="25">
        <f>'Bitcoin Data'!J1872</f>
        <v>241893.64939040912</v>
      </c>
      <c r="F1872" s="25">
        <f t="shared" si="203"/>
        <v>244.91425857955704</v>
      </c>
      <c r="G1872" s="23">
        <f>'Emissions Factors'!$AB$39/1000</f>
        <v>0.49266147344102867</v>
      </c>
      <c r="H1872" s="23">
        <f>'Emissions Factors'!$AE$39/1000</f>
        <v>0.32422903788805163</v>
      </c>
      <c r="I1872" s="26">
        <f t="shared" si="208"/>
        <v>120659.81949852167</v>
      </c>
      <c r="J1872" s="26">
        <f t="shared" si="209"/>
        <v>79408.314424315278</v>
      </c>
      <c r="K1872" s="23">
        <f t="shared" si="204"/>
        <v>119.17168172470654</v>
      </c>
      <c r="L1872" s="23">
        <f t="shared" si="204"/>
        <v>78.428945213082031</v>
      </c>
      <c r="M1872" s="26">
        <f>K1872*'Social Cost of Carbon'!$C$5</f>
        <v>11917.168172470654</v>
      </c>
      <c r="N1872" s="26">
        <f>L1872*'Social Cost of Carbon'!$C$5</f>
        <v>7842.8945213082034</v>
      </c>
      <c r="O1872" s="23">
        <f t="shared" si="205"/>
        <v>0.25796710230346676</v>
      </c>
      <c r="P1872" s="23">
        <f t="shared" si="206"/>
        <v>0.16977261242375863</v>
      </c>
      <c r="Q1872" s="27"/>
    </row>
    <row r="1873" spans="1:17" x14ac:dyDescent="0.25">
      <c r="A1873" s="24">
        <f t="shared" si="207"/>
        <v>2021</v>
      </c>
      <c r="B1873" s="32">
        <v>44236</v>
      </c>
      <c r="C1873" s="28">
        <f>'Bitcoin Data'!C1873</f>
        <v>46481.105469000002</v>
      </c>
      <c r="D1873" s="26">
        <f>'Bitcoin Data'!K1873</f>
        <v>893.74379344587885</v>
      </c>
      <c r="E1873" s="25">
        <f>'Bitcoin Data'!J1873</f>
        <v>285797.62337829749</v>
      </c>
      <c r="F1873" s="25">
        <f t="shared" si="203"/>
        <v>255.4298520759362</v>
      </c>
      <c r="G1873" s="23">
        <f>'Emissions Factors'!$AB$39/1000</f>
        <v>0.49266147344102867</v>
      </c>
      <c r="H1873" s="23">
        <f>'Emissions Factors'!$AE$39/1000</f>
        <v>0.32422903788805163</v>
      </c>
      <c r="I1873" s="26">
        <f t="shared" si="208"/>
        <v>125840.44728455473</v>
      </c>
      <c r="J1873" s="26">
        <f t="shared" si="209"/>
        <v>82817.775186468134</v>
      </c>
      <c r="K1873" s="23">
        <f t="shared" si="204"/>
        <v>140.80147823949625</v>
      </c>
      <c r="L1873" s="23">
        <f t="shared" si="204"/>
        <v>92.663888458637132</v>
      </c>
      <c r="M1873" s="26">
        <f>K1873*'Social Cost of Carbon'!$C$5</f>
        <v>14080.147823949625</v>
      </c>
      <c r="N1873" s="26">
        <f>L1873*'Social Cost of Carbon'!$C$5</f>
        <v>9266.3888458637139</v>
      </c>
      <c r="O1873" s="23">
        <f t="shared" si="205"/>
        <v>0.30292196542830085</v>
      </c>
      <c r="P1873" s="23">
        <f t="shared" si="206"/>
        <v>0.19935818548988293</v>
      </c>
      <c r="Q1873" s="27"/>
    </row>
    <row r="1874" spans="1:17" x14ac:dyDescent="0.25">
      <c r="A1874" s="24">
        <f t="shared" si="207"/>
        <v>2021</v>
      </c>
      <c r="B1874" s="32">
        <v>44237</v>
      </c>
      <c r="C1874" s="28">
        <f>'Bitcoin Data'!C1874</f>
        <v>44918.183594000002</v>
      </c>
      <c r="D1874" s="26">
        <f>'Bitcoin Data'!K1874</f>
        <v>893.74379344587885</v>
      </c>
      <c r="E1874" s="25">
        <f>'Bitcoin Data'!J1874</f>
        <v>284420.41947629518</v>
      </c>
      <c r="F1874" s="25">
        <f t="shared" si="203"/>
        <v>254.19898463621217</v>
      </c>
      <c r="G1874" s="23">
        <f>'Emissions Factors'!$AB$39/1000</f>
        <v>0.49266147344102867</v>
      </c>
      <c r="H1874" s="23">
        <f>'Emissions Factors'!$AE$39/1000</f>
        <v>0.32422903788805163</v>
      </c>
      <c r="I1874" s="26">
        <f t="shared" si="208"/>
        <v>125234.04631808969</v>
      </c>
      <c r="J1874" s="26">
        <f t="shared" si="209"/>
        <v>82418.692220718702</v>
      </c>
      <c r="K1874" s="23">
        <f t="shared" si="204"/>
        <v>140.12298293590703</v>
      </c>
      <c r="L1874" s="23">
        <f t="shared" si="204"/>
        <v>92.217358962515249</v>
      </c>
      <c r="M1874" s="26">
        <f>K1874*'Social Cost of Carbon'!$C$5</f>
        <v>14012.298293590704</v>
      </c>
      <c r="N1874" s="26">
        <f>L1874*'Social Cost of Carbon'!$C$5</f>
        <v>9221.7358962515245</v>
      </c>
      <c r="O1874" s="23">
        <f t="shared" si="205"/>
        <v>0.31195157890272335</v>
      </c>
      <c r="P1874" s="23">
        <f t="shared" si="206"/>
        <v>0.20530073031455637</v>
      </c>
      <c r="Q1874" s="27"/>
    </row>
    <row r="1875" spans="1:17" x14ac:dyDescent="0.25">
      <c r="A1875" s="24">
        <f t="shared" si="207"/>
        <v>2021</v>
      </c>
      <c r="B1875" s="32">
        <v>44238</v>
      </c>
      <c r="C1875" s="28">
        <f>'Bitcoin Data'!C1875</f>
        <v>47909.332030999998</v>
      </c>
      <c r="D1875" s="26">
        <f>'Bitcoin Data'!K1875</f>
        <v>806.23488309594188</v>
      </c>
      <c r="E1875" s="25">
        <f>'Bitcoin Data'!J1875</f>
        <v>314330.66365445836</v>
      </c>
      <c r="F1875" s="25">
        <f t="shared" si="203"/>
        <v>253.42434586492209</v>
      </c>
      <c r="G1875" s="23">
        <f>'Emissions Factors'!$AB$39/1000</f>
        <v>0.49266147344102867</v>
      </c>
      <c r="H1875" s="23">
        <f>'Emissions Factors'!$AE$39/1000</f>
        <v>0.32422903788805163</v>
      </c>
      <c r="I1875" s="26">
        <f t="shared" si="208"/>
        <v>124852.41163964137</v>
      </c>
      <c r="J1875" s="26">
        <f t="shared" si="209"/>
        <v>82167.531837192524</v>
      </c>
      <c r="K1875" s="23">
        <f t="shared" si="204"/>
        <v>154.85860790370185</v>
      </c>
      <c r="L1875" s="23">
        <f t="shared" si="204"/>
        <v>101.91512865539779</v>
      </c>
      <c r="M1875" s="26">
        <f>K1875*'Social Cost of Carbon'!$C$5</f>
        <v>15485.860790370185</v>
      </c>
      <c r="N1875" s="26">
        <f>L1875*'Social Cost of Carbon'!$C$5</f>
        <v>10191.51286553978</v>
      </c>
      <c r="O1875" s="23">
        <f t="shared" si="205"/>
        <v>0.3232326591476995</v>
      </c>
      <c r="P1875" s="23">
        <f t="shared" si="206"/>
        <v>0.21272500436752709</v>
      </c>
      <c r="Q1875" s="27"/>
    </row>
    <row r="1876" spans="1:17" x14ac:dyDescent="0.25">
      <c r="A1876" s="24">
        <f t="shared" si="207"/>
        <v>2021</v>
      </c>
      <c r="B1876" s="32">
        <v>44239</v>
      </c>
      <c r="C1876" s="28">
        <f>'Bitcoin Data'!C1876</f>
        <v>47504.851562999997</v>
      </c>
      <c r="D1876" s="26">
        <f>'Bitcoin Data'!K1876</f>
        <v>887.4864411793709</v>
      </c>
      <c r="E1876" s="25">
        <f>'Bitcoin Data'!J1876</f>
        <v>278427.07739726332</v>
      </c>
      <c r="F1876" s="25">
        <f t="shared" si="203"/>
        <v>247.10025604727048</v>
      </c>
      <c r="G1876" s="23">
        <f>'Emissions Factors'!$AB$39/1000</f>
        <v>0.49266147344102867</v>
      </c>
      <c r="H1876" s="23">
        <f>'Emissions Factors'!$AE$39/1000</f>
        <v>0.32422903788805163</v>
      </c>
      <c r="I1876" s="26">
        <f t="shared" si="208"/>
        <v>121736.77623190373</v>
      </c>
      <c r="J1876" s="26">
        <f t="shared" si="209"/>
        <v>80117.078280097718</v>
      </c>
      <c r="K1876" s="23">
        <f t="shared" si="204"/>
        <v>137.17029419641509</v>
      </c>
      <c r="L1876" s="23">
        <f t="shared" si="204"/>
        <v>90.274143426496764</v>
      </c>
      <c r="M1876" s="26">
        <f>K1876*'Social Cost of Carbon'!$C$5</f>
        <v>13717.029419641509</v>
      </c>
      <c r="N1876" s="26">
        <f>L1876*'Social Cost of Carbon'!$C$5</f>
        <v>9027.4143426496757</v>
      </c>
      <c r="O1876" s="23">
        <f t="shared" si="205"/>
        <v>0.28875007432557187</v>
      </c>
      <c r="P1876" s="23">
        <f t="shared" si="206"/>
        <v>0.19003141880524976</v>
      </c>
      <c r="Q1876" s="27"/>
    </row>
    <row r="1877" spans="1:17" x14ac:dyDescent="0.25">
      <c r="A1877" s="24">
        <f t="shared" si="207"/>
        <v>2021</v>
      </c>
      <c r="B1877" s="32">
        <v>44240</v>
      </c>
      <c r="C1877" s="28">
        <f>'Bitcoin Data'!C1877</f>
        <v>47105.515625</v>
      </c>
      <c r="D1877" s="26">
        <f>'Bitcoin Data'!K1877</f>
        <v>981.24727431312681</v>
      </c>
      <c r="E1877" s="25">
        <f>'Bitcoin Data'!J1877</f>
        <v>246399.18789250596</v>
      </c>
      <c r="F1877" s="25">
        <f t="shared" si="203"/>
        <v>241.77853151248948</v>
      </c>
      <c r="G1877" s="23">
        <f>'Emissions Factors'!$AB$39/1000</f>
        <v>0.49266147344102867</v>
      </c>
      <c r="H1877" s="23">
        <f>'Emissions Factors'!$AE$39/1000</f>
        <v>0.32422903788805163</v>
      </c>
      <c r="I1877" s="26">
        <f t="shared" si="208"/>
        <v>119114.96758135126</v>
      </c>
      <c r="J1877" s="26">
        <f t="shared" si="209"/>
        <v>78391.620654280428</v>
      </c>
      <c r="K1877" s="23">
        <f t="shared" si="204"/>
        <v>121.39138696179485</v>
      </c>
      <c r="L1877" s="23">
        <f t="shared" si="204"/>
        <v>79.889771626784466</v>
      </c>
      <c r="M1877" s="26">
        <f>K1877*'Social Cost of Carbon'!$C$5</f>
        <v>12139.138696179485</v>
      </c>
      <c r="N1877" s="26">
        <f>L1877*'Social Cost of Carbon'!$C$5</f>
        <v>7988.9771626784468</v>
      </c>
      <c r="O1877" s="23">
        <f t="shared" si="205"/>
        <v>0.25770100454514416</v>
      </c>
      <c r="P1877" s="23">
        <f t="shared" si="206"/>
        <v>0.16959748888596199</v>
      </c>
      <c r="Q1877" s="27"/>
    </row>
    <row r="1878" spans="1:17" x14ac:dyDescent="0.25">
      <c r="A1878" s="24">
        <f t="shared" si="207"/>
        <v>2021</v>
      </c>
      <c r="B1878" s="32">
        <v>44241</v>
      </c>
      <c r="C1878" s="28">
        <f>'Bitcoin Data'!C1878</f>
        <v>48717.289062999997</v>
      </c>
      <c r="D1878" s="26">
        <f>'Bitcoin Data'!K1878</f>
        <v>924.9743062692703</v>
      </c>
      <c r="E1878" s="25">
        <f>'Bitcoin Data'!J1878</f>
        <v>260837.22040767976</v>
      </c>
      <c r="F1878" s="25">
        <f t="shared" si="203"/>
        <v>241.26772699579834</v>
      </c>
      <c r="G1878" s="23">
        <f>'Emissions Factors'!$AB$39/1000</f>
        <v>0.49266147344102867</v>
      </c>
      <c r="H1878" s="23">
        <f>'Emissions Factors'!$AE$39/1000</f>
        <v>0.32422903788805163</v>
      </c>
      <c r="I1878" s="26">
        <f t="shared" si="208"/>
        <v>118863.31387551787</v>
      </c>
      <c r="J1878" s="26">
        <f t="shared" si="209"/>
        <v>78226.002997284799</v>
      </c>
      <c r="K1878" s="23">
        <f t="shared" si="204"/>
        <v>128.50444933430987</v>
      </c>
      <c r="L1878" s="23">
        <f t="shared" si="204"/>
        <v>84.571001018175679</v>
      </c>
      <c r="M1878" s="26">
        <f>K1878*'Social Cost of Carbon'!$C$5</f>
        <v>12850.444933430987</v>
      </c>
      <c r="N1878" s="26">
        <f>L1878*'Social Cost of Carbon'!$C$5</f>
        <v>8457.1001018175684</v>
      </c>
      <c r="O1878" s="23">
        <f t="shared" si="205"/>
        <v>0.26377586233940703</v>
      </c>
      <c r="P1878" s="23">
        <f t="shared" si="206"/>
        <v>0.173595457885209</v>
      </c>
      <c r="Q1878" s="27"/>
    </row>
    <row r="1879" spans="1:17" x14ac:dyDescent="0.25">
      <c r="A1879" s="24">
        <f t="shared" si="207"/>
        <v>2021</v>
      </c>
      <c r="B1879" s="32">
        <v>44242</v>
      </c>
      <c r="C1879" s="28">
        <f>'Bitcoin Data'!C1879</f>
        <v>47945.058594000002</v>
      </c>
      <c r="D1879" s="26">
        <f>'Bitcoin Data'!K1879</f>
        <v>949.96833438885369</v>
      </c>
      <c r="E1879" s="25">
        <f>'Bitcoin Data'!J1879</f>
        <v>252116.32694550563</v>
      </c>
      <c r="F1879" s="25">
        <f t="shared" si="203"/>
        <v>239.50252718065767</v>
      </c>
      <c r="G1879" s="23">
        <f>'Emissions Factors'!$AB$39/1000</f>
        <v>0.49266147344102867</v>
      </c>
      <c r="H1879" s="23">
        <f>'Emissions Factors'!$AE$39/1000</f>
        <v>0.32422903788805163</v>
      </c>
      <c r="I1879" s="26">
        <f t="shared" si="208"/>
        <v>117993.66793367283</v>
      </c>
      <c r="J1879" s="26">
        <f t="shared" si="209"/>
        <v>77653.673959541571</v>
      </c>
      <c r="K1879" s="23">
        <f t="shared" si="204"/>
        <v>124.20800111151291</v>
      </c>
      <c r="L1879" s="23">
        <f t="shared" si="204"/>
        <v>81.743434121410758</v>
      </c>
      <c r="M1879" s="26">
        <f>K1879*'Social Cost of Carbon'!$C$5</f>
        <v>12420.800111151291</v>
      </c>
      <c r="N1879" s="26">
        <f>L1879*'Social Cost of Carbon'!$C$5</f>
        <v>8174.3434121410755</v>
      </c>
      <c r="O1879" s="23">
        <f t="shared" si="205"/>
        <v>0.25906319598711824</v>
      </c>
      <c r="P1879" s="23">
        <f t="shared" si="206"/>
        <v>0.17049397063755051</v>
      </c>
      <c r="Q1879" s="27"/>
    </row>
    <row r="1880" spans="1:17" x14ac:dyDescent="0.25">
      <c r="A1880" s="24">
        <f t="shared" si="207"/>
        <v>2021</v>
      </c>
      <c r="B1880" s="32">
        <v>44243</v>
      </c>
      <c r="C1880" s="28">
        <f>'Bitcoin Data'!C1880</f>
        <v>49199.871094000002</v>
      </c>
      <c r="D1880" s="26">
        <f>'Bitcoin Data'!K1880</f>
        <v>756.23897151499875</v>
      </c>
      <c r="E1880" s="25">
        <f>'Bitcoin Data'!J1880</f>
        <v>313135.16049911524</v>
      </c>
      <c r="F1880" s="25">
        <f t="shared" si="203"/>
        <v>236.80501172103499</v>
      </c>
      <c r="G1880" s="23">
        <f>'Emissions Factors'!$AB$39/1000</f>
        <v>0.49266147344102867</v>
      </c>
      <c r="H1880" s="23">
        <f>'Emissions Factors'!$AE$39/1000</f>
        <v>0.32422903788805163</v>
      </c>
      <c r="I1880" s="26">
        <f t="shared" si="208"/>
        <v>116664.70599270516</v>
      </c>
      <c r="J1880" s="26">
        <f t="shared" si="209"/>
        <v>76779.06111737997</v>
      </c>
      <c r="K1880" s="23">
        <f t="shared" si="204"/>
        <v>154.26962955768713</v>
      </c>
      <c r="L1880" s="23">
        <f t="shared" si="204"/>
        <v>101.52751181754876</v>
      </c>
      <c r="M1880" s="26">
        <f>K1880*'Social Cost of Carbon'!$C$5</f>
        <v>15426.962955768713</v>
      </c>
      <c r="N1880" s="26">
        <f>L1880*'Social Cost of Carbon'!$C$5</f>
        <v>10152.751181754875</v>
      </c>
      <c r="O1880" s="23">
        <f t="shared" si="205"/>
        <v>0.31355697916960712</v>
      </c>
      <c r="P1880" s="23">
        <f t="shared" si="206"/>
        <v>0.20635727200092233</v>
      </c>
      <c r="Q1880" s="27"/>
    </row>
    <row r="1881" spans="1:17" x14ac:dyDescent="0.25">
      <c r="A1881" s="24">
        <f t="shared" si="207"/>
        <v>2021</v>
      </c>
      <c r="B1881" s="32">
        <v>44244</v>
      </c>
      <c r="C1881" s="28">
        <f>'Bitcoin Data'!C1881</f>
        <v>52149.007812999997</v>
      </c>
      <c r="D1881" s="26">
        <f>'Bitcoin Data'!K1881</f>
        <v>862.48203162434118</v>
      </c>
      <c r="E1881" s="25">
        <f>'Bitcoin Data'!J1881</f>
        <v>268461.02881786769</v>
      </c>
      <c r="F1881" s="25">
        <f t="shared" si="203"/>
        <v>231.54281354679534</v>
      </c>
      <c r="G1881" s="23">
        <f>'Emissions Factors'!$AB$39/1000</f>
        <v>0.49266147344102867</v>
      </c>
      <c r="H1881" s="23">
        <f>'Emissions Factors'!$AE$39/1000</f>
        <v>0.32422903788805163</v>
      </c>
      <c r="I1881" s="26">
        <f t="shared" si="208"/>
        <v>114072.22368664558</v>
      </c>
      <c r="J1881" s="26">
        <f t="shared" si="209"/>
        <v>75072.903666169979</v>
      </c>
      <c r="K1881" s="23">
        <f t="shared" si="204"/>
        <v>132.26040601890517</v>
      </c>
      <c r="L1881" s="23">
        <f t="shared" si="204"/>
        <v>87.04286108405374</v>
      </c>
      <c r="M1881" s="26">
        <f>K1881*'Social Cost of Carbon'!$C$5</f>
        <v>13226.040601890518</v>
      </c>
      <c r="N1881" s="26">
        <f>L1881*'Social Cost of Carbon'!$C$5</f>
        <v>8704.2861084053748</v>
      </c>
      <c r="O1881" s="23">
        <f t="shared" si="205"/>
        <v>0.25362017719143365</v>
      </c>
      <c r="P1881" s="23">
        <f t="shared" si="206"/>
        <v>0.16691182581302191</v>
      </c>
      <c r="Q1881" s="27"/>
    </row>
    <row r="1882" spans="1:17" x14ac:dyDescent="0.25">
      <c r="A1882" s="24">
        <f t="shared" si="207"/>
        <v>2021</v>
      </c>
      <c r="B1882" s="32">
        <v>44245</v>
      </c>
      <c r="C1882" s="28">
        <f>'Bitcoin Data'!C1882</f>
        <v>51679.796875</v>
      </c>
      <c r="D1882" s="26">
        <f>'Bitcoin Data'!K1882</f>
        <v>856.24583769384458</v>
      </c>
      <c r="E1882" s="25">
        <f>'Bitcoin Data'!J1882</f>
        <v>268908.79892968573</v>
      </c>
      <c r="F1882" s="25">
        <f t="shared" si="203"/>
        <v>230.25203980279437</v>
      </c>
      <c r="G1882" s="23">
        <f>'Emissions Factors'!$AB$39/1000</f>
        <v>0.49266147344102867</v>
      </c>
      <c r="H1882" s="23">
        <f>'Emissions Factors'!$AE$39/1000</f>
        <v>0.32422903788805163</v>
      </c>
      <c r="I1882" s="26">
        <f t="shared" si="208"/>
        <v>113436.30919204706</v>
      </c>
      <c r="J1882" s="26">
        <f t="shared" si="209"/>
        <v>74654.397337021393</v>
      </c>
      <c r="K1882" s="23">
        <f t="shared" si="204"/>
        <v>132.48100510195627</v>
      </c>
      <c r="L1882" s="23">
        <f t="shared" si="204"/>
        <v>87.188041156603532</v>
      </c>
      <c r="M1882" s="26">
        <f>K1882*'Social Cost of Carbon'!$C$5</f>
        <v>13248.100510195627</v>
      </c>
      <c r="N1882" s="26">
        <f>L1882*'Social Cost of Carbon'!$C$5</f>
        <v>8718.804115660354</v>
      </c>
      <c r="O1882" s="23">
        <f t="shared" si="205"/>
        <v>0.2563497016491636</v>
      </c>
      <c r="P1882" s="23">
        <f t="shared" si="206"/>
        <v>0.1687081730748454</v>
      </c>
      <c r="Q1882" s="27"/>
    </row>
    <row r="1883" spans="1:17" x14ac:dyDescent="0.25">
      <c r="A1883" s="24">
        <f t="shared" si="207"/>
        <v>2021</v>
      </c>
      <c r="B1883" s="32">
        <v>44246</v>
      </c>
      <c r="C1883" s="28">
        <f>'Bitcoin Data'!C1883</f>
        <v>55888.132812999997</v>
      </c>
      <c r="D1883" s="26">
        <f>'Bitcoin Data'!K1883</f>
        <v>956.22609434764115</v>
      </c>
      <c r="E1883" s="25">
        <f>'Bitcoin Data'!J1883</f>
        <v>242613.81277338858</v>
      </c>
      <c r="F1883" s="25">
        <f t="shared" si="203"/>
        <v>231.99365862308719</v>
      </c>
      <c r="G1883" s="23">
        <f>'Emissions Factors'!$AB$39/1000</f>
        <v>0.49266147344102867</v>
      </c>
      <c r="H1883" s="23">
        <f>'Emissions Factors'!$AE$39/1000</f>
        <v>0.32422903788805163</v>
      </c>
      <c r="I1883" s="26">
        <f t="shared" si="208"/>
        <v>114294.33768622513</v>
      </c>
      <c r="J1883" s="26">
        <f t="shared" si="209"/>
        <v>75219.08073149265</v>
      </c>
      <c r="K1883" s="23">
        <f t="shared" si="204"/>
        <v>119.52647847808348</v>
      </c>
      <c r="L1883" s="23">
        <f t="shared" si="204"/>
        <v>78.662443093867665</v>
      </c>
      <c r="M1883" s="26">
        <f>K1883*'Social Cost of Carbon'!$C$5</f>
        <v>11952.647847808348</v>
      </c>
      <c r="N1883" s="26">
        <f>L1883*'Social Cost of Carbon'!$C$5</f>
        <v>7866.2443093867669</v>
      </c>
      <c r="O1883" s="23">
        <f t="shared" si="205"/>
        <v>0.21386736765390868</v>
      </c>
      <c r="P1883" s="23">
        <f t="shared" si="206"/>
        <v>0.14074981419950069</v>
      </c>
      <c r="Q1883" s="27"/>
    </row>
    <row r="1884" spans="1:17" x14ac:dyDescent="0.25">
      <c r="A1884" s="24">
        <f t="shared" si="207"/>
        <v>2021</v>
      </c>
      <c r="B1884" s="32">
        <v>44247</v>
      </c>
      <c r="C1884" s="28">
        <f>'Bitcoin Data'!C1884</f>
        <v>56099.519530999998</v>
      </c>
      <c r="D1884" s="26">
        <f>'Bitcoin Data'!K1884</f>
        <v>912.50126736287132</v>
      </c>
      <c r="E1884" s="25">
        <f>'Bitcoin Data'!J1884</f>
        <v>256949.88252924997</v>
      </c>
      <c r="F1884" s="25">
        <f t="shared" si="203"/>
        <v>234.46709345668148</v>
      </c>
      <c r="G1884" s="23">
        <f>'Emissions Factors'!$AB$39/1000</f>
        <v>0.49266147344102867</v>
      </c>
      <c r="H1884" s="23">
        <f>'Emissions Factors'!$AE$39/1000</f>
        <v>0.32422903788805163</v>
      </c>
      <c r="I1884" s="26">
        <f t="shared" si="208"/>
        <v>115512.90373580408</v>
      </c>
      <c r="J1884" s="26">
        <f t="shared" si="209"/>
        <v>76021.040127867716</v>
      </c>
      <c r="K1884" s="23">
        <f t="shared" si="204"/>
        <v>126.58930772735953</v>
      </c>
      <c r="L1884" s="23">
        <f t="shared" si="204"/>
        <v>83.310613197906591</v>
      </c>
      <c r="M1884" s="26">
        <f>K1884*'Social Cost of Carbon'!$C$5</f>
        <v>12658.930772735952</v>
      </c>
      <c r="N1884" s="26">
        <f>L1884*'Social Cost of Carbon'!$C$5</f>
        <v>8331.0613197906587</v>
      </c>
      <c r="O1884" s="23">
        <f t="shared" si="205"/>
        <v>0.22565132248130507</v>
      </c>
      <c r="P1884" s="23">
        <f t="shared" si="206"/>
        <v>0.14850503871404822</v>
      </c>
      <c r="Q1884" s="27"/>
    </row>
    <row r="1885" spans="1:17" x14ac:dyDescent="0.25">
      <c r="A1885" s="24">
        <f t="shared" si="207"/>
        <v>2021</v>
      </c>
      <c r="B1885" s="32">
        <v>44248</v>
      </c>
      <c r="C1885" s="28">
        <f>'Bitcoin Data'!C1885</f>
        <v>57539.945312999997</v>
      </c>
      <c r="D1885" s="26">
        <f>'Bitcoin Data'!K1885</f>
        <v>881.22980515029872</v>
      </c>
      <c r="E1885" s="25">
        <f>'Bitcoin Data'!J1885</f>
        <v>263539.46463320591</v>
      </c>
      <c r="F1885" s="25">
        <f t="shared" si="203"/>
        <v>232.23883106813406</v>
      </c>
      <c r="G1885" s="23">
        <f>'Emissions Factors'!$AB$39/1000</f>
        <v>0.49266147344102867</v>
      </c>
      <c r="H1885" s="23">
        <f>'Emissions Factors'!$AE$39/1000</f>
        <v>0.32422903788805163</v>
      </c>
      <c r="I1885" s="26">
        <f t="shared" si="208"/>
        <v>114415.12470424909</v>
      </c>
      <c r="J1885" s="26">
        <f t="shared" si="209"/>
        <v>75298.572757466856</v>
      </c>
      <c r="K1885" s="23">
        <f t="shared" si="204"/>
        <v>129.83574095605508</v>
      </c>
      <c r="L1885" s="23">
        <f t="shared" si="204"/>
        <v>85.447147063556571</v>
      </c>
      <c r="M1885" s="26">
        <f>K1885*'Social Cost of Carbon'!$C$5</f>
        <v>12983.574095605507</v>
      </c>
      <c r="N1885" s="26">
        <f>L1885*'Social Cost of Carbon'!$C$5</f>
        <v>8544.7147063556567</v>
      </c>
      <c r="O1885" s="23">
        <f t="shared" si="205"/>
        <v>0.22564453311484342</v>
      </c>
      <c r="P1885" s="23">
        <f t="shared" si="206"/>
        <v>0.14850057051453522</v>
      </c>
      <c r="Q1885" s="27"/>
    </row>
    <row r="1886" spans="1:17" x14ac:dyDescent="0.25">
      <c r="A1886" s="24">
        <f t="shared" si="207"/>
        <v>2021</v>
      </c>
      <c r="B1886" s="32">
        <v>44249</v>
      </c>
      <c r="C1886" s="28">
        <f>'Bitcoin Data'!C1886</f>
        <v>54207.320312999997</v>
      </c>
      <c r="D1886" s="26">
        <f>'Bitcoin Data'!K1886</f>
        <v>831.25519534497096</v>
      </c>
      <c r="E1886" s="25">
        <f>'Bitcoin Data'!J1886</f>
        <v>277526.70235240815</v>
      </c>
      <c r="F1886" s="25">
        <f t="shared" si="203"/>
        <v>230.69551317739666</v>
      </c>
      <c r="G1886" s="23">
        <f>'Emissions Factors'!$AB$39/1000</f>
        <v>0.49266147344102867</v>
      </c>
      <c r="H1886" s="23">
        <f>'Emissions Factors'!$AE$39/1000</f>
        <v>0.32422903788805163</v>
      </c>
      <c r="I1886" s="26">
        <f t="shared" si="208"/>
        <v>113654.79143821048</v>
      </c>
      <c r="J1886" s="26">
        <f t="shared" si="209"/>
        <v>74798.184282597664</v>
      </c>
      <c r="K1886" s="23">
        <f t="shared" si="204"/>
        <v>136.72671410016719</v>
      </c>
      <c r="L1886" s="23">
        <f t="shared" si="204"/>
        <v>89.982215691964967</v>
      </c>
      <c r="M1886" s="26">
        <f>K1886*'Social Cost of Carbon'!$C$5</f>
        <v>13672.671410016719</v>
      </c>
      <c r="N1886" s="26">
        <f>L1886*'Social Cost of Carbon'!$C$5</f>
        <v>8998.2215691964975</v>
      </c>
      <c r="O1886" s="23">
        <f t="shared" si="205"/>
        <v>0.25222924378237049</v>
      </c>
      <c r="P1886" s="23">
        <f t="shared" si="206"/>
        <v>0.16599642847570431</v>
      </c>
      <c r="Q1886" s="27"/>
    </row>
    <row r="1887" spans="1:17" x14ac:dyDescent="0.25">
      <c r="A1887" s="24">
        <f t="shared" si="207"/>
        <v>2021</v>
      </c>
      <c r="B1887" s="32">
        <v>44250</v>
      </c>
      <c r="C1887" s="28">
        <f>'Bitcoin Data'!C1887</f>
        <v>48824.425780999998</v>
      </c>
      <c r="D1887" s="26">
        <f>'Bitcoin Data'!K1887</f>
        <v>793.72078666549078</v>
      </c>
      <c r="E1887" s="25">
        <f>'Bitcoin Data'!J1887</f>
        <v>285745.36566313222</v>
      </c>
      <c r="F1887" s="25">
        <f t="shared" si="203"/>
        <v>226.80203642015962</v>
      </c>
      <c r="G1887" s="23">
        <f>'Emissions Factors'!$AB$39/1000</f>
        <v>0.49266147344102867</v>
      </c>
      <c r="H1887" s="23">
        <f>'Emissions Factors'!$AE$39/1000</f>
        <v>0.32422903788805163</v>
      </c>
      <c r="I1887" s="26">
        <f t="shared" si="208"/>
        <v>111736.62544218168</v>
      </c>
      <c r="J1887" s="26">
        <f t="shared" si="209"/>
        <v>73535.806059559211</v>
      </c>
      <c r="K1887" s="23">
        <f t="shared" si="204"/>
        <v>140.77573287654423</v>
      </c>
      <c r="L1887" s="23">
        <f t="shared" si="204"/>
        <v>92.646944989926865</v>
      </c>
      <c r="M1887" s="26">
        <f>K1887*'Social Cost of Carbon'!$C$5</f>
        <v>14077.573287654423</v>
      </c>
      <c r="N1887" s="26">
        <f>L1887*'Social Cost of Carbon'!$C$5</f>
        <v>9264.6944989926869</v>
      </c>
      <c r="O1887" s="23">
        <f t="shared" si="205"/>
        <v>0.28833054485471704</v>
      </c>
      <c r="P1887" s="23">
        <f t="shared" si="206"/>
        <v>0.18975531920332464</v>
      </c>
      <c r="Q1887" s="27"/>
    </row>
    <row r="1888" spans="1:17" x14ac:dyDescent="0.25">
      <c r="A1888" s="24">
        <f t="shared" si="207"/>
        <v>2021</v>
      </c>
      <c r="B1888" s="32">
        <v>44251</v>
      </c>
      <c r="C1888" s="28">
        <f>'Bitcoin Data'!C1888</f>
        <v>49705.332030999998</v>
      </c>
      <c r="D1888" s="26">
        <f>'Bitcoin Data'!K1888</f>
        <v>993.70652533951636</v>
      </c>
      <c r="E1888" s="25">
        <f>'Bitcoin Data'!J1888</f>
        <v>229921.63835451394</v>
      </c>
      <c r="F1888" s="25">
        <f t="shared" si="203"/>
        <v>228.47463234963291</v>
      </c>
      <c r="G1888" s="23">
        <f>'Emissions Factors'!$AB$39/1000</f>
        <v>0.49266147344102867</v>
      </c>
      <c r="H1888" s="23">
        <f>'Emissions Factors'!$AE$39/1000</f>
        <v>0.32422903788805163</v>
      </c>
      <c r="I1888" s="26">
        <f t="shared" si="208"/>
        <v>112560.64901726747</v>
      </c>
      <c r="J1888" s="26">
        <f t="shared" si="209"/>
        <v>74078.110228547797</v>
      </c>
      <c r="K1888" s="23">
        <f t="shared" si="204"/>
        <v>113.27353312771017</v>
      </c>
      <c r="L1888" s="23">
        <f t="shared" si="204"/>
        <v>74.547271593328603</v>
      </c>
      <c r="M1888" s="26">
        <f>K1888*'Social Cost of Carbon'!$C$5</f>
        <v>11327.353312771016</v>
      </c>
      <c r="N1888" s="26">
        <f>L1888*'Social Cost of Carbon'!$C$5</f>
        <v>7454.7271593328605</v>
      </c>
      <c r="O1888" s="23">
        <f t="shared" si="205"/>
        <v>0.227890104540624</v>
      </c>
      <c r="P1888" s="23">
        <f t="shared" si="206"/>
        <v>0.14997841991445768</v>
      </c>
      <c r="Q1888" s="27"/>
    </row>
    <row r="1889" spans="1:17" x14ac:dyDescent="0.25">
      <c r="A1889" s="24">
        <f t="shared" si="207"/>
        <v>2021</v>
      </c>
      <c r="B1889" s="32">
        <v>44252</v>
      </c>
      <c r="C1889" s="28">
        <f>'Bitcoin Data'!C1889</f>
        <v>47093.851562999997</v>
      </c>
      <c r="D1889" s="26">
        <f>'Bitcoin Data'!K1889</f>
        <v>974.97562560935978</v>
      </c>
      <c r="E1889" s="25">
        <f>'Bitcoin Data'!J1889</f>
        <v>239731.15658803497</v>
      </c>
      <c r="F1889" s="25">
        <f t="shared" si="203"/>
        <v>233.7320343724748</v>
      </c>
      <c r="G1889" s="23">
        <f>'Emissions Factors'!$AB$39/1000</f>
        <v>0.49266147344102867</v>
      </c>
      <c r="H1889" s="23">
        <f>'Emissions Factors'!$AE$39/1000</f>
        <v>0.32422903788805163</v>
      </c>
      <c r="I1889" s="26">
        <f t="shared" si="208"/>
        <v>115150.76844431259</v>
      </c>
      <c r="J1889" s="26">
        <f t="shared" si="209"/>
        <v>75782.712628204521</v>
      </c>
      <c r="K1889" s="23">
        <f t="shared" si="204"/>
        <v>118.10630483438328</v>
      </c>
      <c r="L1889" s="23">
        <f t="shared" si="204"/>
        <v>77.727802252328431</v>
      </c>
      <c r="M1889" s="26">
        <f>K1889*'Social Cost of Carbon'!$C$5</f>
        <v>11810.630483438328</v>
      </c>
      <c r="N1889" s="26">
        <f>L1889*'Social Cost of Carbon'!$C$5</f>
        <v>7772.7802252328429</v>
      </c>
      <c r="O1889" s="23">
        <f t="shared" si="205"/>
        <v>0.25078922388920788</v>
      </c>
      <c r="P1889" s="23">
        <f t="shared" si="206"/>
        <v>0.16504872647408705</v>
      </c>
      <c r="Q1889" s="27"/>
    </row>
    <row r="1890" spans="1:17" x14ac:dyDescent="0.25">
      <c r="A1890" s="24">
        <f t="shared" si="207"/>
        <v>2021</v>
      </c>
      <c r="B1890" s="32">
        <v>44253</v>
      </c>
      <c r="C1890" s="28">
        <f>'Bitcoin Data'!C1890</f>
        <v>46339.761719000002</v>
      </c>
      <c r="D1890" s="26">
        <f>'Bitcoin Data'!K1890</f>
        <v>868.72586872586874</v>
      </c>
      <c r="E1890" s="25">
        <f>'Bitcoin Data'!J1890</f>
        <v>274551.20624130126</v>
      </c>
      <c r="F1890" s="25">
        <f t="shared" si="203"/>
        <v>238.50973515170958</v>
      </c>
      <c r="G1890" s="23">
        <f>'Emissions Factors'!$AB$39/1000</f>
        <v>0.49266147344102867</v>
      </c>
      <c r="H1890" s="23">
        <f>'Emissions Factors'!$AE$39/1000</f>
        <v>0.32422903788805163</v>
      </c>
      <c r="I1890" s="26">
        <f t="shared" si="208"/>
        <v>117504.55754987075</v>
      </c>
      <c r="J1890" s="26">
        <f t="shared" si="209"/>
        <v>77331.781955172803</v>
      </c>
      <c r="K1890" s="23">
        <f t="shared" si="204"/>
        <v>135.26080180185122</v>
      </c>
      <c r="L1890" s="23">
        <f t="shared" si="204"/>
        <v>89.017473450621139</v>
      </c>
      <c r="M1890" s="26">
        <f>K1890*'Social Cost of Carbon'!$C$5</f>
        <v>13526.080180185121</v>
      </c>
      <c r="N1890" s="26">
        <f>L1890*'Social Cost of Carbon'!$C$5</f>
        <v>8901.7473450621146</v>
      </c>
      <c r="O1890" s="23">
        <f t="shared" si="205"/>
        <v>0.29188929071767805</v>
      </c>
      <c r="P1890" s="23">
        <f t="shared" si="206"/>
        <v>0.19209739141606902</v>
      </c>
      <c r="Q1890" s="27"/>
    </row>
    <row r="1891" spans="1:17" x14ac:dyDescent="0.25">
      <c r="A1891" s="24">
        <f t="shared" si="207"/>
        <v>2021</v>
      </c>
      <c r="B1891" s="32">
        <v>44254</v>
      </c>
      <c r="C1891" s="28">
        <f>'Bitcoin Data'!C1891</f>
        <v>46188.453125</v>
      </c>
      <c r="D1891" s="26">
        <f>'Bitcoin Data'!K1891</f>
        <v>981.24727431312681</v>
      </c>
      <c r="E1891" s="25">
        <f>'Bitcoin Data'!J1891</f>
        <v>240034.39961589413</v>
      </c>
      <c r="F1891" s="25">
        <f t="shared" si="203"/>
        <v>235.53310036448397</v>
      </c>
      <c r="G1891" s="23">
        <f>'Emissions Factors'!$AB$39/1000</f>
        <v>0.49266147344102867</v>
      </c>
      <c r="H1891" s="23">
        <f>'Emissions Factors'!$AE$39/1000</f>
        <v>0.32422903788805163</v>
      </c>
      <c r="I1891" s="26">
        <f t="shared" si="208"/>
        <v>116038.08426970037</v>
      </c>
      <c r="J1891" s="26">
        <f t="shared" si="209"/>
        <v>76366.670521966545</v>
      </c>
      <c r="K1891" s="23">
        <f t="shared" si="204"/>
        <v>118.25570099129909</v>
      </c>
      <c r="L1891" s="23">
        <f t="shared" si="204"/>
        <v>77.826122447497454</v>
      </c>
      <c r="M1891" s="26">
        <f>K1891*'Social Cost of Carbon'!$C$5</f>
        <v>11825.570099129909</v>
      </c>
      <c r="N1891" s="26">
        <f>L1891*'Social Cost of Carbon'!$C$5</f>
        <v>7782.6122447497455</v>
      </c>
      <c r="O1891" s="23">
        <f t="shared" si="205"/>
        <v>0.25602871062008337</v>
      </c>
      <c r="P1891" s="23">
        <f t="shared" si="206"/>
        <v>0.16849692332600164</v>
      </c>
      <c r="Q1891" s="27"/>
    </row>
    <row r="1892" spans="1:17" x14ac:dyDescent="0.25">
      <c r="A1892" s="24">
        <f t="shared" si="207"/>
        <v>2021</v>
      </c>
      <c r="B1892" s="32">
        <v>44255</v>
      </c>
      <c r="C1892" s="28">
        <f>'Bitcoin Data'!C1892</f>
        <v>45137.769530999998</v>
      </c>
      <c r="D1892" s="26">
        <f>'Bitcoin Data'!K1892</f>
        <v>818.77729257641909</v>
      </c>
      <c r="E1892" s="25">
        <f>'Bitcoin Data'!J1892</f>
        <v>290669.38628794265</v>
      </c>
      <c r="F1892" s="25">
        <f t="shared" si="203"/>
        <v>237.993493139691</v>
      </c>
      <c r="G1892" s="23">
        <f>'Emissions Factors'!$AB$39/1000</f>
        <v>0.49266147344102867</v>
      </c>
      <c r="H1892" s="23">
        <f>'Emissions Factors'!$AE$39/1000</f>
        <v>0.32422903788805163</v>
      </c>
      <c r="I1892" s="26">
        <f t="shared" si="208"/>
        <v>117250.22499957751</v>
      </c>
      <c r="J1892" s="26">
        <f t="shared" si="209"/>
        <v>77164.401304298619</v>
      </c>
      <c r="K1892" s="23">
        <f t="shared" si="204"/>
        <v>143.20160813281734</v>
      </c>
      <c r="L1892" s="23">
        <f t="shared" si="204"/>
        <v>94.243455459650065</v>
      </c>
      <c r="M1892" s="26">
        <f>K1892*'Social Cost of Carbon'!$C$5</f>
        <v>14320.160813281735</v>
      </c>
      <c r="N1892" s="26">
        <f>L1892*'Social Cost of Carbon'!$C$5</f>
        <v>9424.3455459650067</v>
      </c>
      <c r="O1892" s="23">
        <f t="shared" si="205"/>
        <v>0.31725450685920237</v>
      </c>
      <c r="P1892" s="23">
        <f t="shared" si="206"/>
        <v>0.20879067893446743</v>
      </c>
      <c r="Q1892" s="27"/>
    </row>
    <row r="1893" spans="1:17" x14ac:dyDescent="0.25">
      <c r="A1893" s="24">
        <f t="shared" si="207"/>
        <v>2021</v>
      </c>
      <c r="B1893" s="32">
        <v>44256</v>
      </c>
      <c r="C1893" s="28">
        <f>'Bitcoin Data'!C1893</f>
        <v>49631.242187999997</v>
      </c>
      <c r="D1893" s="26">
        <f>'Bitcoin Data'!K1893</f>
        <v>812.49435767807176</v>
      </c>
      <c r="E1893" s="25">
        <f>'Bitcoin Data'!J1893</f>
        <v>289866.90820614994</v>
      </c>
      <c r="F1893" s="25">
        <f t="shared" si="203"/>
        <v>235.51522739508439</v>
      </c>
      <c r="G1893" s="23">
        <f>'Emissions Factors'!$AB$39/1000</f>
        <v>0.49266147344102867</v>
      </c>
      <c r="H1893" s="23">
        <f>'Emissions Factors'!$AE$39/1000</f>
        <v>0.32422903788805163</v>
      </c>
      <c r="I1893" s="26">
        <f t="shared" si="208"/>
        <v>116029.2789462612</v>
      </c>
      <c r="J1893" s="26">
        <f t="shared" si="209"/>
        <v>76360.875586293914</v>
      </c>
      <c r="K1893" s="23">
        <f t="shared" si="204"/>
        <v>142.80625809863722</v>
      </c>
      <c r="L1893" s="23">
        <f t="shared" si="204"/>
        <v>93.983268763264178</v>
      </c>
      <c r="M1893" s="26">
        <f>K1893*'Social Cost of Carbon'!$C$5</f>
        <v>14280.625809863721</v>
      </c>
      <c r="N1893" s="26">
        <f>L1893*'Social Cost of Carbon'!$C$5</f>
        <v>9398.3268763264186</v>
      </c>
      <c r="O1893" s="23">
        <f t="shared" si="205"/>
        <v>0.28773460385636968</v>
      </c>
      <c r="P1893" s="23">
        <f t="shared" si="206"/>
        <v>0.18936312012353335</v>
      </c>
      <c r="Q1893" s="27"/>
    </row>
    <row r="1894" spans="1:17" x14ac:dyDescent="0.25">
      <c r="A1894" s="24">
        <f t="shared" si="207"/>
        <v>2021</v>
      </c>
      <c r="B1894" s="32">
        <v>44257</v>
      </c>
      <c r="C1894" s="28">
        <f>'Bitcoin Data'!C1894</f>
        <v>48378.988280999998</v>
      </c>
      <c r="D1894" s="26">
        <f>'Bitcoin Data'!K1894</f>
        <v>893.74379344587885</v>
      </c>
      <c r="E1894" s="25">
        <f>'Bitcoin Data'!J1894</f>
        <v>262585.30574030295</v>
      </c>
      <c r="F1894" s="25">
        <f t="shared" si="203"/>
        <v>234.68398725548425</v>
      </c>
      <c r="G1894" s="23">
        <f>'Emissions Factors'!$AB$39/1000</f>
        <v>0.49266147344102867</v>
      </c>
      <c r="H1894" s="23">
        <f>'Emissions Factors'!$AE$39/1000</f>
        <v>0.32422903788805163</v>
      </c>
      <c r="I1894" s="26">
        <f t="shared" si="208"/>
        <v>115619.75895430247</v>
      </c>
      <c r="J1894" s="26">
        <f t="shared" si="209"/>
        <v>76091.363395577428</v>
      </c>
      <c r="K1894" s="23">
        <f t="shared" si="204"/>
        <v>129.36566362998065</v>
      </c>
      <c r="L1894" s="23">
        <f t="shared" si="204"/>
        <v>85.137781043718306</v>
      </c>
      <c r="M1894" s="26">
        <f>K1894*'Social Cost of Carbon'!$C$5</f>
        <v>12936.566362998065</v>
      </c>
      <c r="N1894" s="26">
        <f>L1894*'Social Cost of Carbon'!$C$5</f>
        <v>8513.7781043718314</v>
      </c>
      <c r="O1894" s="23">
        <f t="shared" si="205"/>
        <v>0.267400514617183</v>
      </c>
      <c r="P1894" s="23">
        <f t="shared" si="206"/>
        <v>0.17598090424961343</v>
      </c>
      <c r="Q1894" s="27"/>
    </row>
    <row r="1895" spans="1:17" x14ac:dyDescent="0.25">
      <c r="A1895" s="24">
        <f t="shared" si="207"/>
        <v>2021</v>
      </c>
      <c r="B1895" s="32">
        <v>44258</v>
      </c>
      <c r="C1895" s="28">
        <f>'Bitcoin Data'!C1895</f>
        <v>50538.242187999997</v>
      </c>
      <c r="D1895" s="26">
        <f>'Bitcoin Data'!K1895</f>
        <v>949.96833438885369</v>
      </c>
      <c r="E1895" s="25">
        <f>'Bitcoin Data'!J1895</f>
        <v>250865.87153771496</v>
      </c>
      <c r="F1895" s="25">
        <f t="shared" si="203"/>
        <v>238.31463413969124</v>
      </c>
      <c r="G1895" s="23">
        <f>'Emissions Factors'!$AB$39/1000</f>
        <v>0.49266147344102867</v>
      </c>
      <c r="H1895" s="23">
        <f>'Emissions Factors'!$AE$39/1000</f>
        <v>0.32422903788805163</v>
      </c>
      <c r="I1895" s="26">
        <f t="shared" si="208"/>
        <v>117408.43879781995</v>
      </c>
      <c r="J1895" s="26">
        <f t="shared" si="209"/>
        <v>77268.52454175512</v>
      </c>
      <c r="K1895" s="23">
        <f t="shared" si="204"/>
        <v>123.59194990783847</v>
      </c>
      <c r="L1895" s="23">
        <f t="shared" si="204"/>
        <v>81.338000167620876</v>
      </c>
      <c r="M1895" s="26">
        <f>K1895*'Social Cost of Carbon'!$C$5</f>
        <v>12359.194990783846</v>
      </c>
      <c r="N1895" s="26">
        <f>L1895*'Social Cost of Carbon'!$C$5</f>
        <v>8133.8000167620876</v>
      </c>
      <c r="O1895" s="23">
        <f t="shared" si="205"/>
        <v>0.24455134281893293</v>
      </c>
      <c r="P1895" s="23">
        <f t="shared" si="206"/>
        <v>0.16094346903686749</v>
      </c>
      <c r="Q1895" s="27"/>
    </row>
    <row r="1896" spans="1:17" x14ac:dyDescent="0.25">
      <c r="A1896" s="24">
        <f t="shared" si="207"/>
        <v>2021</v>
      </c>
      <c r="B1896" s="32">
        <v>44259</v>
      </c>
      <c r="C1896" s="28">
        <f>'Bitcoin Data'!C1896</f>
        <v>48561.167969000002</v>
      </c>
      <c r="D1896" s="26">
        <f>'Bitcoin Data'!K1896</f>
        <v>800</v>
      </c>
      <c r="E1896" s="25">
        <f>'Bitcoin Data'!J1896</f>
        <v>295679.97595559317</v>
      </c>
      <c r="F1896" s="25">
        <f t="shared" si="203"/>
        <v>236.54398076447455</v>
      </c>
      <c r="G1896" s="23">
        <f>'Emissions Factors'!$AB$39/1000</f>
        <v>0.49266147344102867</v>
      </c>
      <c r="H1896" s="23">
        <f>'Emissions Factors'!$AE$39/1000</f>
        <v>0.32422903788805163</v>
      </c>
      <c r="I1896" s="26">
        <f t="shared" si="208"/>
        <v>116536.10609703237</v>
      </c>
      <c r="J1896" s="26">
        <f t="shared" si="209"/>
        <v>76694.427301475371</v>
      </c>
      <c r="K1896" s="23">
        <f t="shared" si="204"/>
        <v>145.67013262129046</v>
      </c>
      <c r="L1896" s="23">
        <f t="shared" si="204"/>
        <v>95.868034126844208</v>
      </c>
      <c r="M1896" s="26">
        <f>K1896*'Social Cost of Carbon'!$C$5</f>
        <v>14567.013262129047</v>
      </c>
      <c r="N1896" s="26">
        <f>L1896*'Social Cost of Carbon'!$C$5</f>
        <v>9586.8034126844213</v>
      </c>
      <c r="O1896" s="23">
        <f t="shared" si="205"/>
        <v>0.29997246506567127</v>
      </c>
      <c r="P1896" s="23">
        <f t="shared" si="206"/>
        <v>0.19741706827983113</v>
      </c>
      <c r="Q1896" s="27"/>
    </row>
    <row r="1897" spans="1:17" x14ac:dyDescent="0.25">
      <c r="A1897" s="24">
        <f t="shared" si="207"/>
        <v>2021</v>
      </c>
      <c r="B1897" s="32">
        <v>44260</v>
      </c>
      <c r="C1897" s="28">
        <f>'Bitcoin Data'!C1897</f>
        <v>48927.304687999997</v>
      </c>
      <c r="D1897" s="26">
        <f>'Bitcoin Data'!K1897</f>
        <v>931.29139072847681</v>
      </c>
      <c r="E1897" s="25">
        <f>'Bitcoin Data'!J1897</f>
        <v>246807.6155141106</v>
      </c>
      <c r="F1897" s="25">
        <f t="shared" si="203"/>
        <v>229.84980749451523</v>
      </c>
      <c r="G1897" s="23">
        <f>'Emissions Factors'!$AB$39/1000</f>
        <v>0.49266147344102867</v>
      </c>
      <c r="H1897" s="23">
        <f>'Emissions Factors'!$AE$39/1000</f>
        <v>0.32422903788805163</v>
      </c>
      <c r="I1897" s="26">
        <f t="shared" si="208"/>
        <v>113238.14483038467</v>
      </c>
      <c r="J1897" s="26">
        <f t="shared" si="209"/>
        <v>74523.981942700557</v>
      </c>
      <c r="K1897" s="23">
        <f t="shared" si="204"/>
        <v>121.59260351564862</v>
      </c>
      <c r="L1897" s="23">
        <f t="shared" si="204"/>
        <v>80.022195721584239</v>
      </c>
      <c r="M1897" s="26">
        <f>K1897*'Social Cost of Carbon'!$C$5</f>
        <v>12159.260351564863</v>
      </c>
      <c r="N1897" s="26">
        <f>L1897*'Social Cost of Carbon'!$C$5</f>
        <v>8002.2195721584239</v>
      </c>
      <c r="O1897" s="23">
        <f t="shared" si="205"/>
        <v>0.24851686454224539</v>
      </c>
      <c r="P1897" s="23">
        <f t="shared" si="206"/>
        <v>0.16355324747984867</v>
      </c>
      <c r="Q1897" s="27"/>
    </row>
    <row r="1898" spans="1:17" x14ac:dyDescent="0.25">
      <c r="A1898" s="24">
        <f t="shared" si="207"/>
        <v>2021</v>
      </c>
      <c r="B1898" s="32">
        <v>44261</v>
      </c>
      <c r="C1898" s="28">
        <f>'Bitcoin Data'!C1898</f>
        <v>48912.382812999997</v>
      </c>
      <c r="D1898" s="26">
        <f>'Bitcoin Data'!K1898</f>
        <v>949.96833438885369</v>
      </c>
      <c r="E1898" s="25">
        <f>'Bitcoin Data'!J1898</f>
        <v>244292.89365159208</v>
      </c>
      <c r="F1898" s="25">
        <f t="shared" si="203"/>
        <v>232.0705132852363</v>
      </c>
      <c r="G1898" s="23">
        <f>'Emissions Factors'!$AB$39/1000</f>
        <v>0.49266147344102867</v>
      </c>
      <c r="H1898" s="23">
        <f>'Emissions Factors'!$AE$39/1000</f>
        <v>0.32422903788805163</v>
      </c>
      <c r="I1898" s="26">
        <f t="shared" si="208"/>
        <v>114332.20101732033</v>
      </c>
      <c r="J1898" s="26">
        <f t="shared" si="209"/>
        <v>75243.999244658466</v>
      </c>
      <c r="K1898" s="23">
        <f t="shared" si="204"/>
        <v>120.35369693756589</v>
      </c>
      <c r="L1898" s="23">
        <f t="shared" si="204"/>
        <v>79.206849871543824</v>
      </c>
      <c r="M1898" s="26">
        <f>K1898*'Social Cost of Carbon'!$C$5</f>
        <v>12035.369693756589</v>
      </c>
      <c r="N1898" s="26">
        <f>L1898*'Social Cost of Carbon'!$C$5</f>
        <v>7920.6849871543827</v>
      </c>
      <c r="O1898" s="23">
        <f t="shared" si="205"/>
        <v>0.246059770585493</v>
      </c>
      <c r="P1898" s="23">
        <f t="shared" si="206"/>
        <v>0.16193619144330898</v>
      </c>
      <c r="Q1898" s="27"/>
    </row>
    <row r="1899" spans="1:17" x14ac:dyDescent="0.25">
      <c r="A1899" s="24">
        <f t="shared" si="207"/>
        <v>2021</v>
      </c>
      <c r="B1899" s="32">
        <v>44262</v>
      </c>
      <c r="C1899" s="28">
        <f>'Bitcoin Data'!C1899</f>
        <v>51206.691405999998</v>
      </c>
      <c r="D1899" s="26">
        <f>'Bitcoin Data'!K1899</f>
        <v>912.50126736287132</v>
      </c>
      <c r="E1899" s="25">
        <f>'Bitcoin Data'!J1899</f>
        <v>252453.21662062698</v>
      </c>
      <c r="F1899" s="25">
        <f t="shared" si="203"/>
        <v>230.3638801161556</v>
      </c>
      <c r="G1899" s="23">
        <f>'Emissions Factors'!$AB$39/1000</f>
        <v>0.49266147344102867</v>
      </c>
      <c r="H1899" s="23">
        <f>'Emissions Factors'!$AE$39/1000</f>
        <v>0.32422903788805163</v>
      </c>
      <c r="I1899" s="26">
        <f t="shared" si="208"/>
        <v>113491.4086056177</v>
      </c>
      <c r="J1899" s="26">
        <f t="shared" si="209"/>
        <v>74690.659214219588</v>
      </c>
      <c r="K1899" s="23">
        <f t="shared" si="204"/>
        <v>124.37397367524527</v>
      </c>
      <c r="L1899" s="23">
        <f t="shared" si="204"/>
        <v>81.852663536649771</v>
      </c>
      <c r="M1899" s="26">
        <f>K1899*'Social Cost of Carbon'!$C$5</f>
        <v>12437.397367524527</v>
      </c>
      <c r="N1899" s="26">
        <f>L1899*'Social Cost of Carbon'!$C$5</f>
        <v>8185.266353664977</v>
      </c>
      <c r="O1899" s="23">
        <f t="shared" si="205"/>
        <v>0.2428861741703392</v>
      </c>
      <c r="P1899" s="23">
        <f t="shared" si="206"/>
        <v>0.15984759274460547</v>
      </c>
      <c r="Q1899" s="27"/>
    </row>
    <row r="1900" spans="1:17" x14ac:dyDescent="0.25">
      <c r="A1900" s="24">
        <f t="shared" si="207"/>
        <v>2021</v>
      </c>
      <c r="B1900" s="32">
        <v>44263</v>
      </c>
      <c r="C1900" s="28">
        <f>'Bitcoin Data'!C1900</f>
        <v>52246.523437999997</v>
      </c>
      <c r="D1900" s="26">
        <f>'Bitcoin Data'!K1900</f>
        <v>968.78363832077503</v>
      </c>
      <c r="E1900" s="25">
        <f>'Bitcoin Data'!J1900</f>
        <v>240836.52445565176</v>
      </c>
      <c r="F1900" s="25">
        <f t="shared" si="203"/>
        <v>233.3184844026766</v>
      </c>
      <c r="G1900" s="23">
        <f>'Emissions Factors'!$AB$39/1000</f>
        <v>0.49266147344102867</v>
      </c>
      <c r="H1900" s="23">
        <f>'Emissions Factors'!$AE$39/1000</f>
        <v>0.32422903788805163</v>
      </c>
      <c r="I1900" s="26">
        <f t="shared" si="208"/>
        <v>114947.02830685033</v>
      </c>
      <c r="J1900" s="26">
        <f t="shared" si="209"/>
        <v>75648.627719378215</v>
      </c>
      <c r="K1900" s="23">
        <f t="shared" si="204"/>
        <v>118.65087699673774</v>
      </c>
      <c r="L1900" s="23">
        <f t="shared" si="204"/>
        <v>78.086194612558188</v>
      </c>
      <c r="M1900" s="26">
        <f>K1900*'Social Cost of Carbon'!$C$5</f>
        <v>11865.087699673773</v>
      </c>
      <c r="N1900" s="26">
        <f>L1900*'Social Cost of Carbon'!$C$5</f>
        <v>7808.6194612558193</v>
      </c>
      <c r="O1900" s="23">
        <f t="shared" si="205"/>
        <v>0.22709812862005752</v>
      </c>
      <c r="P1900" s="23">
        <f t="shared" si="206"/>
        <v>0.14945720686127884</v>
      </c>
      <c r="Q1900" s="27"/>
    </row>
    <row r="1901" spans="1:17" x14ac:dyDescent="0.25">
      <c r="A1901" s="24">
        <f t="shared" si="207"/>
        <v>2021</v>
      </c>
      <c r="B1901" s="32">
        <v>44264</v>
      </c>
      <c r="C1901" s="28">
        <f>'Bitcoin Data'!C1901</f>
        <v>54824.117187999997</v>
      </c>
      <c r="D1901" s="26">
        <f>'Bitcoin Data'!K1901</f>
        <v>874.97569511958011</v>
      </c>
      <c r="E1901" s="25">
        <f>'Bitcoin Data'!J1901</f>
        <v>272674.40142789087</v>
      </c>
      <c r="F1901" s="25">
        <f t="shared" si="203"/>
        <v>238.58347393068425</v>
      </c>
      <c r="G1901" s="23">
        <f>'Emissions Factors'!$AB$39/1000</f>
        <v>0.49266147344102867</v>
      </c>
      <c r="H1901" s="23">
        <f>'Emissions Factors'!$AE$39/1000</f>
        <v>0.32422903788805163</v>
      </c>
      <c r="I1901" s="26">
        <f t="shared" si="208"/>
        <v>117540.88580537016</v>
      </c>
      <c r="J1901" s="26">
        <f t="shared" si="209"/>
        <v>77355.690208534797</v>
      </c>
      <c r="K1901" s="23">
        <f t="shared" si="204"/>
        <v>134.33617237711525</v>
      </c>
      <c r="L1901" s="23">
        <f t="shared" si="204"/>
        <v>88.40895883166543</v>
      </c>
      <c r="M1901" s="26">
        <f>K1901*'Social Cost of Carbon'!$C$5</f>
        <v>13433.617237711525</v>
      </c>
      <c r="N1901" s="26">
        <f>L1901*'Social Cost of Carbon'!$C$5</f>
        <v>8840.8958831665423</v>
      </c>
      <c r="O1901" s="23">
        <f t="shared" si="205"/>
        <v>0.24503116377862807</v>
      </c>
      <c r="P1901" s="23">
        <f t="shared" si="206"/>
        <v>0.16125924751054002</v>
      </c>
      <c r="Q1901" s="27"/>
    </row>
    <row r="1902" spans="1:17" x14ac:dyDescent="0.25">
      <c r="A1902" s="24">
        <f t="shared" si="207"/>
        <v>2021</v>
      </c>
      <c r="B1902" s="32">
        <v>44265</v>
      </c>
      <c r="C1902" s="28">
        <f>'Bitcoin Data'!C1902</f>
        <v>56008.550780999998</v>
      </c>
      <c r="D1902" s="26">
        <f>'Bitcoin Data'!K1902</f>
        <v>931.29139072847681</v>
      </c>
      <c r="E1902" s="25">
        <f>'Bitcoin Data'!J1902</f>
        <v>254848.02640424203</v>
      </c>
      <c r="F1902" s="25">
        <f t="shared" si="203"/>
        <v>237.33777293441415</v>
      </c>
      <c r="G1902" s="23">
        <f>'Emissions Factors'!$AB$39/1000</f>
        <v>0.49266147344102867</v>
      </c>
      <c r="H1902" s="23">
        <f>'Emissions Factors'!$AE$39/1000</f>
        <v>0.32422903788805163</v>
      </c>
      <c r="I1902" s="26">
        <f t="shared" si="208"/>
        <v>116927.17691708077</v>
      </c>
      <c r="J1902" s="26">
        <f t="shared" si="209"/>
        <v>76951.797773017955</v>
      </c>
      <c r="K1902" s="23">
        <f t="shared" si="204"/>
        <v>125.55380419185207</v>
      </c>
      <c r="L1902" s="23">
        <f t="shared" si="204"/>
        <v>82.629130408716165</v>
      </c>
      <c r="M1902" s="26">
        <f>K1902*'Social Cost of Carbon'!$C$5</f>
        <v>12555.380419185207</v>
      </c>
      <c r="N1902" s="26">
        <f>L1902*'Social Cost of Carbon'!$C$5</f>
        <v>8262.9130408716173</v>
      </c>
      <c r="O1902" s="23">
        <f t="shared" si="205"/>
        <v>0.22416899284322167</v>
      </c>
      <c r="P1902" s="23">
        <f t="shared" si="206"/>
        <v>0.14752949193741105</v>
      </c>
      <c r="Q1902" s="27"/>
    </row>
    <row r="1903" spans="1:17" x14ac:dyDescent="0.25">
      <c r="A1903" s="24">
        <f t="shared" si="207"/>
        <v>2021</v>
      </c>
      <c r="B1903" s="32">
        <v>44266</v>
      </c>
      <c r="C1903" s="28">
        <f>'Bitcoin Data'!C1903</f>
        <v>57805.121094000002</v>
      </c>
      <c r="D1903" s="26">
        <f>'Bitcoin Data'!K1903</f>
        <v>825.00687505729218</v>
      </c>
      <c r="E1903" s="25">
        <f>'Bitcoin Data'!J1903</f>
        <v>286138.97696813912</v>
      </c>
      <c r="F1903" s="25">
        <f t="shared" si="203"/>
        <v>236.06662322057494</v>
      </c>
      <c r="G1903" s="23">
        <f>'Emissions Factors'!$AB$39/1000</f>
        <v>0.49266147344102867</v>
      </c>
      <c r="H1903" s="23">
        <f>'Emissions Factors'!$AE$39/1000</f>
        <v>0.32422903788805163</v>
      </c>
      <c r="I1903" s="26">
        <f t="shared" si="208"/>
        <v>116300.9304260966</v>
      </c>
      <c r="J1903" s="26">
        <f t="shared" si="209"/>
        <v>76539.654124288209</v>
      </c>
      <c r="K1903" s="23">
        <f t="shared" si="204"/>
        <v>140.96965000203198</v>
      </c>
      <c r="L1903" s="23">
        <f t="shared" si="204"/>
        <v>92.774565204651111</v>
      </c>
      <c r="M1903" s="26">
        <f>K1903*'Social Cost of Carbon'!$C$5</f>
        <v>14096.965000203198</v>
      </c>
      <c r="N1903" s="26">
        <f>L1903*'Social Cost of Carbon'!$C$5</f>
        <v>9277.4565204651117</v>
      </c>
      <c r="O1903" s="23">
        <f t="shared" si="205"/>
        <v>0.2438705210439637</v>
      </c>
      <c r="P1903" s="23">
        <f t="shared" si="206"/>
        <v>0.16049540844968638</v>
      </c>
      <c r="Q1903" s="27"/>
    </row>
    <row r="1904" spans="1:17" x14ac:dyDescent="0.25">
      <c r="A1904" s="24">
        <f t="shared" si="207"/>
        <v>2021</v>
      </c>
      <c r="B1904" s="32">
        <v>44267</v>
      </c>
      <c r="C1904" s="28">
        <f>'Bitcoin Data'!C1904</f>
        <v>57332.089844000002</v>
      </c>
      <c r="D1904" s="26">
        <f>'Bitcoin Data'!K1904</f>
        <v>937.5</v>
      </c>
      <c r="E1904" s="25">
        <f>'Bitcoin Data'!J1904</f>
        <v>252248.35487161652</v>
      </c>
      <c r="F1904" s="25">
        <f t="shared" si="203"/>
        <v>236.48283269214048</v>
      </c>
      <c r="G1904" s="23">
        <f>'Emissions Factors'!$AB$39/1000</f>
        <v>0.49266147344102867</v>
      </c>
      <c r="H1904" s="23">
        <f>'Emissions Factors'!$AE$39/1000</f>
        <v>0.32422903788805163</v>
      </c>
      <c r="I1904" s="26">
        <f t="shared" si="208"/>
        <v>116505.98079761819</v>
      </c>
      <c r="J1904" s="26">
        <f t="shared" si="209"/>
        <v>76674.601320813788</v>
      </c>
      <c r="K1904" s="23">
        <f t="shared" si="204"/>
        <v>124.27304618412609</v>
      </c>
      <c r="L1904" s="23">
        <f t="shared" si="204"/>
        <v>81.786241408868051</v>
      </c>
      <c r="M1904" s="26">
        <f>K1904*'Social Cost of Carbon'!$C$5</f>
        <v>12427.304618412609</v>
      </c>
      <c r="N1904" s="26">
        <f>L1904*'Social Cost of Carbon'!$C$5</f>
        <v>8178.6241408868054</v>
      </c>
      <c r="O1904" s="23">
        <f t="shared" si="205"/>
        <v>0.21676001436939016</v>
      </c>
      <c r="P1904" s="23">
        <f t="shared" si="206"/>
        <v>0.14265351504089163</v>
      </c>
      <c r="Q1904" s="27"/>
    </row>
    <row r="1905" spans="1:17" x14ac:dyDescent="0.25">
      <c r="A1905" s="24">
        <f t="shared" si="207"/>
        <v>2021</v>
      </c>
      <c r="B1905" s="32">
        <v>44268</v>
      </c>
      <c r="C1905" s="28">
        <f>'Bitcoin Data'!C1905</f>
        <v>61243.085937999997</v>
      </c>
      <c r="D1905" s="26">
        <f>'Bitcoin Data'!K1905</f>
        <v>893.74379344587885</v>
      </c>
      <c r="E1905" s="25">
        <f>'Bitcoin Data'!J1905</f>
        <v>264219.50655059877</v>
      </c>
      <c r="F1905" s="25">
        <f t="shared" si="203"/>
        <v>236.14454408693038</v>
      </c>
      <c r="G1905" s="23">
        <f>'Emissions Factors'!$AB$39/1000</f>
        <v>0.49266147344102867</v>
      </c>
      <c r="H1905" s="23">
        <f>'Emissions Factors'!$AE$39/1000</f>
        <v>0.32422903788805163</v>
      </c>
      <c r="I1905" s="26">
        <f t="shared" si="208"/>
        <v>116339.31903492707</v>
      </c>
      <c r="J1905" s="26">
        <f t="shared" si="209"/>
        <v>76564.918331818029</v>
      </c>
      <c r="K1905" s="23">
        <f t="shared" si="204"/>
        <v>130.17077140907952</v>
      </c>
      <c r="L1905" s="23">
        <f t="shared" si="204"/>
        <v>85.667636400156397</v>
      </c>
      <c r="M1905" s="26">
        <f>K1905*'Social Cost of Carbon'!$C$5</f>
        <v>13017.077140907952</v>
      </c>
      <c r="N1905" s="26">
        <f>L1905*'Social Cost of Carbon'!$C$5</f>
        <v>8566.7636400156389</v>
      </c>
      <c r="O1905" s="23">
        <f t="shared" si="205"/>
        <v>0.21254770136968457</v>
      </c>
      <c r="P1905" s="23">
        <f t="shared" si="206"/>
        <v>0.13988131898984127</v>
      </c>
      <c r="Q1905" s="27"/>
    </row>
    <row r="1906" spans="1:17" x14ac:dyDescent="0.25">
      <c r="A1906" s="24">
        <f t="shared" si="207"/>
        <v>2021</v>
      </c>
      <c r="B1906" s="32">
        <v>44269</v>
      </c>
      <c r="C1906" s="28">
        <f>'Bitcoin Data'!C1906</f>
        <v>59302.316405999998</v>
      </c>
      <c r="D1906" s="26">
        <f>'Bitcoin Data'!K1906</f>
        <v>981.24727431312681</v>
      </c>
      <c r="E1906" s="25">
        <f>'Bitcoin Data'!J1906</f>
        <v>238372.34988926412</v>
      </c>
      <c r="F1906" s="25">
        <f t="shared" si="203"/>
        <v>233.9022186004554</v>
      </c>
      <c r="G1906" s="23">
        <f>'Emissions Factors'!$AB$39/1000</f>
        <v>0.49266147344102867</v>
      </c>
      <c r="H1906" s="23">
        <f>'Emissions Factors'!$AE$39/1000</f>
        <v>0.32422903788805163</v>
      </c>
      <c r="I1906" s="26">
        <f t="shared" si="208"/>
        <v>115234.61165682595</v>
      </c>
      <c r="J1906" s="26">
        <f t="shared" si="209"/>
        <v>75837.891296706395</v>
      </c>
      <c r="K1906" s="23">
        <f t="shared" si="204"/>
        <v>117.43687312404529</v>
      </c>
      <c r="L1906" s="23">
        <f t="shared" si="204"/>
        <v>77.287237663710115</v>
      </c>
      <c r="M1906" s="26">
        <f>K1906*'Social Cost of Carbon'!$C$5</f>
        <v>11743.687312404529</v>
      </c>
      <c r="N1906" s="26">
        <f>L1906*'Social Cost of Carbon'!$C$5</f>
        <v>7728.7237663710112</v>
      </c>
      <c r="O1906" s="23">
        <f t="shared" si="205"/>
        <v>0.19803083629995175</v>
      </c>
      <c r="P1906" s="23">
        <f t="shared" si="206"/>
        <v>0.13032751897005235</v>
      </c>
      <c r="Q1906" s="27"/>
    </row>
    <row r="1907" spans="1:17" x14ac:dyDescent="0.25">
      <c r="A1907" s="24">
        <f t="shared" si="207"/>
        <v>2021</v>
      </c>
      <c r="B1907" s="32">
        <v>44270</v>
      </c>
      <c r="C1907" s="28">
        <f>'Bitcoin Data'!C1907</f>
        <v>55907.199219000002</v>
      </c>
      <c r="D1907" s="26">
        <f>'Bitcoin Data'!K1907</f>
        <v>924.9743062692703</v>
      </c>
      <c r="E1907" s="25">
        <f>'Bitcoin Data'!J1907</f>
        <v>255477.51906933513</v>
      </c>
      <c r="F1907" s="25">
        <f t="shared" si="203"/>
        <v>236.31014096855253</v>
      </c>
      <c r="G1907" s="23">
        <f>'Emissions Factors'!$AB$39/1000</f>
        <v>0.49266147344102867</v>
      </c>
      <c r="H1907" s="23">
        <f>'Emissions Factors'!$AE$39/1000</f>
        <v>0.32422903788805163</v>
      </c>
      <c r="I1907" s="26">
        <f t="shared" si="208"/>
        <v>116420.90223862427</v>
      </c>
      <c r="J1907" s="26">
        <f t="shared" si="209"/>
        <v>76618.609649423641</v>
      </c>
      <c r="K1907" s="23">
        <f t="shared" si="204"/>
        <v>125.86393097575714</v>
      </c>
      <c r="L1907" s="23">
        <f t="shared" si="204"/>
        <v>82.833230209876902</v>
      </c>
      <c r="M1907" s="26">
        <f>K1907*'Social Cost of Carbon'!$C$5</f>
        <v>12586.393097575714</v>
      </c>
      <c r="N1907" s="26">
        <f>L1907*'Social Cost of Carbon'!$C$5</f>
        <v>8283.3230209876911</v>
      </c>
      <c r="O1907" s="23">
        <f t="shared" si="205"/>
        <v>0.2251300954689614</v>
      </c>
      <c r="P1907" s="23">
        <f t="shared" si="206"/>
        <v>0.14816201020087252</v>
      </c>
      <c r="Q1907" s="27"/>
    </row>
    <row r="1908" spans="1:17" x14ac:dyDescent="0.25">
      <c r="A1908" s="24">
        <f t="shared" si="207"/>
        <v>2021</v>
      </c>
      <c r="B1908" s="32">
        <v>44271</v>
      </c>
      <c r="C1908" s="28">
        <f>'Bitcoin Data'!C1908</f>
        <v>56804.902344000002</v>
      </c>
      <c r="D1908" s="26">
        <f>'Bitcoin Data'!K1908</f>
        <v>931.29139072847681</v>
      </c>
      <c r="E1908" s="25">
        <f>'Bitcoin Data'!J1908</f>
        <v>251878.03346051206</v>
      </c>
      <c r="F1908" s="25">
        <f t="shared" si="203"/>
        <v>234.5718440753941</v>
      </c>
      <c r="G1908" s="23">
        <f>'Emissions Factors'!$AB$39/1000</f>
        <v>0.49266147344102867</v>
      </c>
      <c r="H1908" s="23">
        <f>'Emissions Factors'!$AE$39/1000</f>
        <v>0.32422903788805163</v>
      </c>
      <c r="I1908" s="26">
        <f t="shared" si="208"/>
        <v>115564.51032996288</v>
      </c>
      <c r="J1908" s="26">
        <f t="shared" si="209"/>
        <v>76055.003320191085</v>
      </c>
      <c r="K1908" s="23">
        <f t="shared" si="204"/>
        <v>124.09060309208459</v>
      </c>
      <c r="L1908" s="23">
        <f t="shared" si="204"/>
        <v>81.6661724540363</v>
      </c>
      <c r="M1908" s="26">
        <f>K1908*'Social Cost of Carbon'!$C$5</f>
        <v>12409.060309208458</v>
      </c>
      <c r="N1908" s="26">
        <f>L1908*'Social Cost of Carbon'!$C$5</f>
        <v>8166.6172454036296</v>
      </c>
      <c r="O1908" s="23">
        <f t="shared" si="205"/>
        <v>0.21845051742297664</v>
      </c>
      <c r="P1908" s="23">
        <f t="shared" si="206"/>
        <v>0.14376606434332204</v>
      </c>
      <c r="Q1908" s="27"/>
    </row>
    <row r="1909" spans="1:17" x14ac:dyDescent="0.25">
      <c r="A1909" s="24">
        <f t="shared" si="207"/>
        <v>2021</v>
      </c>
      <c r="B1909" s="32">
        <v>44272</v>
      </c>
      <c r="C1909" s="28">
        <f>'Bitcoin Data'!C1909</f>
        <v>58870.894530999998</v>
      </c>
      <c r="D1909" s="26">
        <f>'Bitcoin Data'!K1909</f>
        <v>850.0188893086513</v>
      </c>
      <c r="E1909" s="25">
        <f>'Bitcoin Data'!J1909</f>
        <v>278248.56641103938</v>
      </c>
      <c r="F1909" s="25">
        <f t="shared" si="203"/>
        <v>236.5165373724362</v>
      </c>
      <c r="G1909" s="23">
        <f>'Emissions Factors'!$AB$39/1000</f>
        <v>0.49266147344102867</v>
      </c>
      <c r="H1909" s="23">
        <f>'Emissions Factors'!$AE$39/1000</f>
        <v>0.32422903788805163</v>
      </c>
      <c r="I1909" s="26">
        <f t="shared" si="208"/>
        <v>116522.58579507454</v>
      </c>
      <c r="J1909" s="26">
        <f t="shared" si="209"/>
        <v>76685.529356878396</v>
      </c>
      <c r="K1909" s="23">
        <f t="shared" si="204"/>
        <v>137.08234871091659</v>
      </c>
      <c r="L1909" s="23">
        <f t="shared" si="204"/>
        <v>90.216264981180942</v>
      </c>
      <c r="M1909" s="26">
        <f>K1909*'Social Cost of Carbon'!$C$5</f>
        <v>13708.234871091659</v>
      </c>
      <c r="N1909" s="26">
        <f>L1909*'Social Cost of Carbon'!$C$5</f>
        <v>9021.6264981180939</v>
      </c>
      <c r="O1909" s="23">
        <f t="shared" si="205"/>
        <v>0.23285249834063984</v>
      </c>
      <c r="P1909" s="23">
        <f t="shared" si="206"/>
        <v>0.15324425711533093</v>
      </c>
      <c r="Q1909" s="27"/>
    </row>
    <row r="1910" spans="1:17" x14ac:dyDescent="0.25">
      <c r="A1910" s="24">
        <f t="shared" si="207"/>
        <v>2021</v>
      </c>
      <c r="B1910" s="32">
        <v>44273</v>
      </c>
      <c r="C1910" s="28">
        <f>'Bitcoin Data'!C1910</f>
        <v>57858.921875</v>
      </c>
      <c r="D1910" s="26">
        <f>'Bitcoin Data'!K1910</f>
        <v>949.96833438885369</v>
      </c>
      <c r="E1910" s="25">
        <f>'Bitcoin Data'!J1910</f>
        <v>245692.56275465945</v>
      </c>
      <c r="F1910" s="25">
        <f t="shared" si="203"/>
        <v>233.40015461177273</v>
      </c>
      <c r="G1910" s="23">
        <f>'Emissions Factors'!$AB$39/1000</f>
        <v>0.49266147344102867</v>
      </c>
      <c r="H1910" s="23">
        <f>'Emissions Factors'!$AE$39/1000</f>
        <v>0.32422903788805163</v>
      </c>
      <c r="I1910" s="26">
        <f t="shared" si="208"/>
        <v>114987.26407239985</v>
      </c>
      <c r="J1910" s="26">
        <f t="shared" si="209"/>
        <v>75675.107572697569</v>
      </c>
      <c r="K1910" s="23">
        <f t="shared" si="204"/>
        <v>121.04325998021292</v>
      </c>
      <c r="L1910" s="23">
        <f t="shared" si="204"/>
        <v>79.660663238192981</v>
      </c>
      <c r="M1910" s="26">
        <f>K1910*'Social Cost of Carbon'!$C$5</f>
        <v>12104.325998021292</v>
      </c>
      <c r="N1910" s="26">
        <f>L1910*'Social Cost of Carbon'!$C$5</f>
        <v>7966.0663238192983</v>
      </c>
      <c r="O1910" s="23">
        <f t="shared" si="205"/>
        <v>0.20920414010084407</v>
      </c>
      <c r="P1910" s="23">
        <f t="shared" si="206"/>
        <v>0.1376808634808199</v>
      </c>
      <c r="Q1910" s="27"/>
    </row>
    <row r="1911" spans="1:17" x14ac:dyDescent="0.25">
      <c r="A1911" s="24">
        <f t="shared" si="207"/>
        <v>2021</v>
      </c>
      <c r="B1911" s="32">
        <v>44274</v>
      </c>
      <c r="C1911" s="28">
        <f>'Bitcoin Data'!C1911</f>
        <v>58346.652344000002</v>
      </c>
      <c r="D1911" s="26">
        <f>'Bitcoin Data'!K1911</f>
        <v>924.9743062692703</v>
      </c>
      <c r="E1911" s="25">
        <f>'Bitcoin Data'!J1911</f>
        <v>257165.36491979417</v>
      </c>
      <c r="F1911" s="25">
        <f t="shared" si="203"/>
        <v>237.87135501317036</v>
      </c>
      <c r="G1911" s="23">
        <f>'Emissions Factors'!$AB$39/1000</f>
        <v>0.49266147344102867</v>
      </c>
      <c r="H1911" s="23">
        <f>'Emissions Factors'!$AE$39/1000</f>
        <v>0.32422903788805163</v>
      </c>
      <c r="I1911" s="26">
        <f t="shared" si="208"/>
        <v>117190.05225020253</v>
      </c>
      <c r="J1911" s="26">
        <f t="shared" si="209"/>
        <v>77124.800577047397</v>
      </c>
      <c r="K1911" s="23">
        <f t="shared" si="204"/>
        <v>126.69546759938562</v>
      </c>
      <c r="L1911" s="23">
        <f t="shared" si="204"/>
        <v>83.380478846074567</v>
      </c>
      <c r="M1911" s="26">
        <f>K1911*'Social Cost of Carbon'!$C$5</f>
        <v>12669.546759938563</v>
      </c>
      <c r="N1911" s="26">
        <f>L1911*'Social Cost of Carbon'!$C$5</f>
        <v>8338.0478846074566</v>
      </c>
      <c r="O1911" s="23">
        <f t="shared" si="205"/>
        <v>0.21714265087980525</v>
      </c>
      <c r="P1911" s="23">
        <f t="shared" si="206"/>
        <v>0.14290533474736514</v>
      </c>
      <c r="Q1911" s="27"/>
    </row>
    <row r="1912" spans="1:17" x14ac:dyDescent="0.25">
      <c r="A1912" s="24">
        <f t="shared" si="207"/>
        <v>2021</v>
      </c>
      <c r="B1912" s="32">
        <v>44275</v>
      </c>
      <c r="C1912" s="28">
        <f>'Bitcoin Data'!C1912</f>
        <v>58313.644530999998</v>
      </c>
      <c r="D1912" s="26">
        <f>'Bitcoin Data'!K1912</f>
        <v>962.46390760346469</v>
      </c>
      <c r="E1912" s="25">
        <f>'Bitcoin Data'!J1912</f>
        <v>246663.64903703539</v>
      </c>
      <c r="F1912" s="25">
        <f t="shared" si="203"/>
        <v>237.40485951591467</v>
      </c>
      <c r="G1912" s="23">
        <f>'Emissions Factors'!$AB$39/1000</f>
        <v>0.49266147344102867</v>
      </c>
      <c r="H1912" s="23">
        <f>'Emissions Factors'!$AE$39/1000</f>
        <v>0.32422903788805163</v>
      </c>
      <c r="I1912" s="26">
        <f t="shared" si="208"/>
        <v>116960.22789117093</v>
      </c>
      <c r="J1912" s="26">
        <f t="shared" si="209"/>
        <v>76973.54919079307</v>
      </c>
      <c r="K1912" s="23">
        <f t="shared" si="204"/>
        <v>121.52167677892663</v>
      </c>
      <c r="L1912" s="23">
        <f t="shared" si="204"/>
        <v>79.975517609234018</v>
      </c>
      <c r="M1912" s="26">
        <f>K1912*'Social Cost of Carbon'!$C$5</f>
        <v>12152.167677892663</v>
      </c>
      <c r="N1912" s="26">
        <f>L1912*'Social Cost of Carbon'!$C$5</f>
        <v>7997.5517609234021</v>
      </c>
      <c r="O1912" s="23">
        <f t="shared" si="205"/>
        <v>0.20839321183968315</v>
      </c>
      <c r="P1912" s="23">
        <f t="shared" si="206"/>
        <v>0.13714717756445216</v>
      </c>
      <c r="Q1912" s="27"/>
    </row>
    <row r="1913" spans="1:17" x14ac:dyDescent="0.25">
      <c r="A1913" s="24">
        <f t="shared" si="207"/>
        <v>2021</v>
      </c>
      <c r="B1913" s="32">
        <v>44276</v>
      </c>
      <c r="C1913" s="28">
        <f>'Bitcoin Data'!C1913</f>
        <v>57523.421875</v>
      </c>
      <c r="D1913" s="26">
        <f>'Bitcoin Data'!K1913</f>
        <v>974.97562560935978</v>
      </c>
      <c r="E1913" s="25">
        <f>'Bitcoin Data'!J1913</f>
        <v>246663.18606025458</v>
      </c>
      <c r="F1913" s="25">
        <f t="shared" si="203"/>
        <v>240.49059414389461</v>
      </c>
      <c r="G1913" s="23">
        <f>'Emissions Factors'!$AB$39/1000</f>
        <v>0.49266147344102867</v>
      </c>
      <c r="H1913" s="23">
        <f>'Emissions Factors'!$AE$39/1000</f>
        <v>0.32422903788805163</v>
      </c>
      <c r="I1913" s="26">
        <f t="shared" si="208"/>
        <v>118480.45045963954</v>
      </c>
      <c r="J1913" s="26">
        <f t="shared" si="209"/>
        <v>77974.033960400862</v>
      </c>
      <c r="K1913" s="23">
        <f t="shared" si="204"/>
        <v>121.52144868810363</v>
      </c>
      <c r="L1913" s="23">
        <f t="shared" si="204"/>
        <v>79.975367498717816</v>
      </c>
      <c r="M1913" s="26">
        <f>K1913*'Social Cost of Carbon'!$C$5</f>
        <v>12152.144868810363</v>
      </c>
      <c r="N1913" s="26">
        <f>L1913*'Social Cost of Carbon'!$C$5</f>
        <v>7997.5367498717815</v>
      </c>
      <c r="O1913" s="23">
        <f t="shared" si="205"/>
        <v>0.21125559768014693</v>
      </c>
      <c r="P1913" s="23">
        <f t="shared" si="206"/>
        <v>0.13903096320053163</v>
      </c>
      <c r="Q1913" s="27"/>
    </row>
    <row r="1914" spans="1:17" x14ac:dyDescent="0.25">
      <c r="A1914" s="24">
        <f t="shared" si="207"/>
        <v>2021</v>
      </c>
      <c r="B1914" s="32">
        <v>44277</v>
      </c>
      <c r="C1914" s="28">
        <f>'Bitcoin Data'!C1914</f>
        <v>54529.144530999998</v>
      </c>
      <c r="D1914" s="26">
        <f>'Bitcoin Data'!K1914</f>
        <v>943.79194630872496</v>
      </c>
      <c r="E1914" s="25">
        <f>'Bitcoin Data'!J1914</f>
        <v>255171.05482892538</v>
      </c>
      <c r="F1914" s="25">
        <f t="shared" si="203"/>
        <v>240.82838647864187</v>
      </c>
      <c r="G1914" s="23">
        <f>'Emissions Factors'!$AB$39/1000</f>
        <v>0.49266147344102867</v>
      </c>
      <c r="H1914" s="23">
        <f>'Emissions Factors'!$AE$39/1000</f>
        <v>0.32422903788805163</v>
      </c>
      <c r="I1914" s="26">
        <f t="shared" si="208"/>
        <v>118646.86772899321</v>
      </c>
      <c r="J1914" s="26">
        <f t="shared" si="209"/>
        <v>78083.556044101904</v>
      </c>
      <c r="K1914" s="23">
        <f t="shared" si="204"/>
        <v>125.71294785151989</v>
      </c>
      <c r="L1914" s="23">
        <f t="shared" si="204"/>
        <v>82.733865604061748</v>
      </c>
      <c r="M1914" s="26">
        <f>K1914*'Social Cost of Carbon'!$C$5</f>
        <v>12571.294785151989</v>
      </c>
      <c r="N1914" s="26">
        <f>L1914*'Social Cost of Carbon'!$C$5</f>
        <v>8273.3865604061757</v>
      </c>
      <c r="O1914" s="23">
        <f t="shared" si="205"/>
        <v>0.23054267389075153</v>
      </c>
      <c r="P1914" s="23">
        <f t="shared" si="206"/>
        <v>0.15172412168877375</v>
      </c>
      <c r="Q1914" s="27"/>
    </row>
    <row r="1915" spans="1:17" x14ac:dyDescent="0.25">
      <c r="A1915" s="24">
        <f t="shared" si="207"/>
        <v>2021</v>
      </c>
      <c r="B1915" s="32">
        <v>44278</v>
      </c>
      <c r="C1915" s="28">
        <f>'Bitcoin Data'!C1915</f>
        <v>54738.945312999997</v>
      </c>
      <c r="D1915" s="26">
        <f>'Bitcoin Data'!K1915</f>
        <v>1006.2611806797852</v>
      </c>
      <c r="E1915" s="25">
        <f>'Bitcoin Data'!J1915</f>
        <v>240554.61832522345</v>
      </c>
      <c r="F1915" s="25">
        <f t="shared" si="203"/>
        <v>242.06077425391445</v>
      </c>
      <c r="G1915" s="23">
        <f>'Emissions Factors'!$AB$39/1000</f>
        <v>0.49266147344102867</v>
      </c>
      <c r="H1915" s="23">
        <f>'Emissions Factors'!$AE$39/1000</f>
        <v>0.32422903788805163</v>
      </c>
      <c r="I1915" s="26">
        <f t="shared" si="208"/>
        <v>119254.01770620971</v>
      </c>
      <c r="J1915" s="26">
        <f t="shared" si="209"/>
        <v>78483.131946783542</v>
      </c>
      <c r="K1915" s="23">
        <f t="shared" si="204"/>
        <v>118.51199270714886</v>
      </c>
      <c r="L1915" s="23">
        <f t="shared" si="204"/>
        <v>77.994792459114677</v>
      </c>
      <c r="M1915" s="26">
        <f>K1915*'Social Cost of Carbon'!$C$5</f>
        <v>11851.199270714886</v>
      </c>
      <c r="N1915" s="26">
        <f>L1915*'Social Cost of Carbon'!$C$5</f>
        <v>7799.4792459114678</v>
      </c>
      <c r="O1915" s="23">
        <f t="shared" si="205"/>
        <v>0.21650397542278432</v>
      </c>
      <c r="P1915" s="23">
        <f t="shared" si="206"/>
        <v>0.14248501138108635</v>
      </c>
      <c r="Q1915" s="27"/>
    </row>
    <row r="1916" spans="1:17" x14ac:dyDescent="0.25">
      <c r="A1916" s="24">
        <f t="shared" si="207"/>
        <v>2021</v>
      </c>
      <c r="B1916" s="32">
        <v>44279</v>
      </c>
      <c r="C1916" s="28">
        <f>'Bitcoin Data'!C1916</f>
        <v>52774.265625</v>
      </c>
      <c r="D1916" s="26">
        <f>'Bitcoin Data'!K1916</f>
        <v>949.96833438885369</v>
      </c>
      <c r="E1916" s="25">
        <f>'Bitcoin Data'!J1916</f>
        <v>258323.6215634314</v>
      </c>
      <c r="F1916" s="25">
        <f t="shared" si="203"/>
        <v>245.39926050990948</v>
      </c>
      <c r="G1916" s="23">
        <f>'Emissions Factors'!$AB$39/1000</f>
        <v>0.49266147344102867</v>
      </c>
      <c r="H1916" s="23">
        <f>'Emissions Factors'!$AE$39/1000</f>
        <v>0.32422903788805163</v>
      </c>
      <c r="I1916" s="26">
        <f t="shared" si="208"/>
        <v>120898.76126415085</v>
      </c>
      <c r="J1916" s="26">
        <f t="shared" si="209"/>
        <v>79565.566133567292</v>
      </c>
      <c r="K1916" s="23">
        <f t="shared" si="204"/>
        <v>127.2660960240628</v>
      </c>
      <c r="L1916" s="23">
        <f t="shared" si="204"/>
        <v>83.756019283268515</v>
      </c>
      <c r="M1916" s="26">
        <f>K1916*'Social Cost of Carbon'!$C$5</f>
        <v>12726.609602406281</v>
      </c>
      <c r="N1916" s="26">
        <f>L1916*'Social Cost of Carbon'!$C$5</f>
        <v>8375.6019283268506</v>
      </c>
      <c r="O1916" s="23">
        <f t="shared" si="205"/>
        <v>0.24115180858864449</v>
      </c>
      <c r="P1916" s="23">
        <f t="shared" si="206"/>
        <v>0.1587061767536789</v>
      </c>
      <c r="Q1916" s="27"/>
    </row>
    <row r="1917" spans="1:17" x14ac:dyDescent="0.25">
      <c r="A1917" s="24">
        <f t="shared" si="207"/>
        <v>2021</v>
      </c>
      <c r="B1917" s="32">
        <v>44280</v>
      </c>
      <c r="C1917" s="28">
        <f>'Bitcoin Data'!C1917</f>
        <v>51704.160155999998</v>
      </c>
      <c r="D1917" s="26">
        <f>'Bitcoin Data'!K1917</f>
        <v>962.46390760346469</v>
      </c>
      <c r="E1917" s="25">
        <f>'Bitcoin Data'!J1917</f>
        <v>259345.13269515691</v>
      </c>
      <c r="F1917" s="25">
        <f t="shared" si="203"/>
        <v>249.61032983171978</v>
      </c>
      <c r="G1917" s="23">
        <f>'Emissions Factors'!$AB$39/1000</f>
        <v>0.49266147344102867</v>
      </c>
      <c r="H1917" s="23">
        <f>'Emissions Factors'!$AE$39/1000</f>
        <v>0.32422903788805163</v>
      </c>
      <c r="I1917" s="26">
        <f t="shared" si="208"/>
        <v>122973.39288099622</v>
      </c>
      <c r="J1917" s="26">
        <f t="shared" si="209"/>
        <v>80930.917088257745</v>
      </c>
      <c r="K1917" s="23">
        <f t="shared" si="204"/>
        <v>127.76935520335509</v>
      </c>
      <c r="L1917" s="23">
        <f t="shared" si="204"/>
        <v>84.087222854699803</v>
      </c>
      <c r="M1917" s="26">
        <f>K1917*'Social Cost of Carbon'!$C$5</f>
        <v>12776.93552033551</v>
      </c>
      <c r="N1917" s="26">
        <f>L1917*'Social Cost of Carbon'!$C$5</f>
        <v>8408.7222854699794</v>
      </c>
      <c r="O1917" s="23">
        <f t="shared" si="205"/>
        <v>0.24711619880847854</v>
      </c>
      <c r="P1917" s="23">
        <f t="shared" si="206"/>
        <v>0.16263144513129069</v>
      </c>
      <c r="Q1917" s="27"/>
    </row>
    <row r="1918" spans="1:17" x14ac:dyDescent="0.25">
      <c r="A1918" s="24">
        <f t="shared" si="207"/>
        <v>2021</v>
      </c>
      <c r="B1918" s="32">
        <v>44281</v>
      </c>
      <c r="C1918" s="28">
        <f>'Bitcoin Data'!C1918</f>
        <v>55137.3125</v>
      </c>
      <c r="D1918" s="26">
        <f>'Bitcoin Data'!K1918</f>
        <v>850.0188893086513</v>
      </c>
      <c r="E1918" s="25">
        <f>'Bitcoin Data'!J1918</f>
        <v>294840.75063184521</v>
      </c>
      <c r="F1918" s="25">
        <f t="shared" si="203"/>
        <v>250.6202073750101</v>
      </c>
      <c r="G1918" s="23">
        <f>'Emissions Factors'!$AB$39/1000</f>
        <v>0.49266147344102867</v>
      </c>
      <c r="H1918" s="23">
        <f>'Emissions Factors'!$AE$39/1000</f>
        <v>0.32422903788805163</v>
      </c>
      <c r="I1918" s="26">
        <f t="shared" si="208"/>
        <v>123470.92063946863</v>
      </c>
      <c r="J1918" s="26">
        <f t="shared" si="209"/>
        <v>81258.348712503503</v>
      </c>
      <c r="K1918" s="23">
        <f t="shared" si="204"/>
        <v>145.25667863674377</v>
      </c>
      <c r="L1918" s="23">
        <f t="shared" si="204"/>
        <v>95.595932907554115</v>
      </c>
      <c r="M1918" s="26">
        <f>K1918*'Social Cost of Carbon'!$C$5</f>
        <v>14525.667863674376</v>
      </c>
      <c r="N1918" s="26">
        <f>L1918*'Social Cost of Carbon'!$C$5</f>
        <v>9559.5932907554106</v>
      </c>
      <c r="O1918" s="23">
        <f t="shared" si="205"/>
        <v>0.26344533683382515</v>
      </c>
      <c r="P1918" s="23">
        <f t="shared" si="206"/>
        <v>0.17337793333244908</v>
      </c>
      <c r="Q1918" s="27"/>
    </row>
    <row r="1919" spans="1:17" x14ac:dyDescent="0.25">
      <c r="A1919" s="24">
        <f t="shared" si="207"/>
        <v>2021</v>
      </c>
      <c r="B1919" s="32">
        <v>44282</v>
      </c>
      <c r="C1919" s="28">
        <f>'Bitcoin Data'!C1919</f>
        <v>55973.511719000002</v>
      </c>
      <c r="D1919" s="26">
        <f>'Bitcoin Data'!K1919</f>
        <v>993.70652533951636</v>
      </c>
      <c r="E1919" s="25">
        <f>'Bitcoin Data'!J1919</f>
        <v>249796.88587505239</v>
      </c>
      <c r="F1919" s="25">
        <f t="shared" si="203"/>
        <v>248.22479550353003</v>
      </c>
      <c r="G1919" s="23">
        <f>'Emissions Factors'!$AB$39/1000</f>
        <v>0.49266147344102867</v>
      </c>
      <c r="H1919" s="23">
        <f>'Emissions Factors'!$AE$39/1000</f>
        <v>0.32422903788805163</v>
      </c>
      <c r="I1919" s="26">
        <f t="shared" si="208"/>
        <v>122290.79349736714</v>
      </c>
      <c r="J1919" s="26">
        <f t="shared" si="209"/>
        <v>80481.686626067909</v>
      </c>
      <c r="K1919" s="23">
        <f t="shared" si="204"/>
        <v>123.06530185618379</v>
      </c>
      <c r="L1919" s="23">
        <f t="shared" si="204"/>
        <v>80.991403974699665</v>
      </c>
      <c r="M1919" s="26">
        <f>K1919*'Social Cost of Carbon'!$C$5</f>
        <v>12306.53018561838</v>
      </c>
      <c r="N1919" s="26">
        <f>L1919*'Social Cost of Carbon'!$C$5</f>
        <v>8099.140397469966</v>
      </c>
      <c r="O1919" s="23">
        <f t="shared" si="205"/>
        <v>0.21986346412210142</v>
      </c>
      <c r="P1919" s="23">
        <f t="shared" si="206"/>
        <v>0.14469594900762217</v>
      </c>
      <c r="Q1919" s="27"/>
    </row>
    <row r="1920" spans="1:17" x14ac:dyDescent="0.25">
      <c r="A1920" s="24">
        <f t="shared" si="207"/>
        <v>2021</v>
      </c>
      <c r="B1920" s="32">
        <v>44283</v>
      </c>
      <c r="C1920" s="28">
        <f>'Bitcoin Data'!C1920</f>
        <v>55950.746094000002</v>
      </c>
      <c r="D1920" s="26">
        <f>'Bitcoin Data'!K1920</f>
        <v>993.70652533951636</v>
      </c>
      <c r="E1920" s="25">
        <f>'Bitcoin Data'!J1920</f>
        <v>250835.95961754382</v>
      </c>
      <c r="F1920" s="25">
        <f t="shared" si="203"/>
        <v>249.25732986175271</v>
      </c>
      <c r="G1920" s="23">
        <f>'Emissions Factors'!$AB$39/1000</f>
        <v>0.49266147344102867</v>
      </c>
      <c r="H1920" s="23">
        <f>'Emissions Factors'!$AE$39/1000</f>
        <v>0.32422903788805163</v>
      </c>
      <c r="I1920" s="26">
        <f t="shared" si="208"/>
        <v>122799.4833956676</v>
      </c>
      <c r="J1920" s="26">
        <f t="shared" si="209"/>
        <v>80816.464247620796</v>
      </c>
      <c r="K1920" s="23">
        <f t="shared" si="204"/>
        <v>123.57721345717351</v>
      </c>
      <c r="L1920" s="23">
        <f t="shared" si="204"/>
        <v>81.328301854522408</v>
      </c>
      <c r="M1920" s="26">
        <f>K1920*'Social Cost of Carbon'!$C$5</f>
        <v>12357.721345717351</v>
      </c>
      <c r="N1920" s="26">
        <f>L1920*'Social Cost of Carbon'!$C$5</f>
        <v>8132.8301854522406</v>
      </c>
      <c r="O1920" s="23">
        <f t="shared" si="205"/>
        <v>0.220867856256211</v>
      </c>
      <c r="P1920" s="23">
        <f t="shared" si="206"/>
        <v>0.14535695684537767</v>
      </c>
      <c r="Q1920" s="27"/>
    </row>
    <row r="1921" spans="1:17" x14ac:dyDescent="0.25">
      <c r="A1921" s="24">
        <f t="shared" si="207"/>
        <v>2021</v>
      </c>
      <c r="B1921" s="32">
        <v>44284</v>
      </c>
      <c r="C1921" s="28">
        <f>'Bitcoin Data'!C1921</f>
        <v>57750.199219000002</v>
      </c>
      <c r="D1921" s="26">
        <f>'Bitcoin Data'!K1921</f>
        <v>943.79194630872496</v>
      </c>
      <c r="E1921" s="25">
        <f>'Bitcoin Data'!J1921</f>
        <v>264700.92018109647</v>
      </c>
      <c r="F1921" s="25">
        <f t="shared" si="203"/>
        <v>249.8225966474275</v>
      </c>
      <c r="G1921" s="23">
        <f>'Emissions Factors'!$AB$39/1000</f>
        <v>0.49266147344102867</v>
      </c>
      <c r="H1921" s="23">
        <f>'Emissions Factors'!$AE$39/1000</f>
        <v>0.32422903788805163</v>
      </c>
      <c r="I1921" s="26">
        <f t="shared" si="208"/>
        <v>123077.96856318542</v>
      </c>
      <c r="J1921" s="26">
        <f t="shared" si="209"/>
        <v>80999.740153690218</v>
      </c>
      <c r="K1921" s="23">
        <f t="shared" si="204"/>
        <v>130.40794535761512</v>
      </c>
      <c r="L1921" s="23">
        <f t="shared" si="204"/>
        <v>85.823724678398847</v>
      </c>
      <c r="M1921" s="26">
        <f>K1921*'Social Cost of Carbon'!$C$5</f>
        <v>13040.794535761512</v>
      </c>
      <c r="N1921" s="26">
        <f>L1921*'Social Cost of Carbon'!$C$5</f>
        <v>8582.3724678398848</v>
      </c>
      <c r="O1921" s="23">
        <f t="shared" si="205"/>
        <v>0.22581384501044369</v>
      </c>
      <c r="P1921" s="23">
        <f t="shared" si="206"/>
        <v>0.14861199760184129</v>
      </c>
      <c r="Q1921" s="27"/>
    </row>
    <row r="1922" spans="1:17" x14ac:dyDescent="0.25">
      <c r="A1922" s="24">
        <f t="shared" si="207"/>
        <v>2021</v>
      </c>
      <c r="B1922" s="32">
        <v>44285</v>
      </c>
      <c r="C1922" s="28">
        <f>'Bitcoin Data'!C1922</f>
        <v>58917.691405999998</v>
      </c>
      <c r="D1922" s="26">
        <f>'Bitcoin Data'!K1922</f>
        <v>912.50126736287132</v>
      </c>
      <c r="E1922" s="25">
        <f>'Bitcoin Data'!J1922</f>
        <v>273630.77552449348</v>
      </c>
      <c r="F1922" s="25">
        <f t="shared" si="203"/>
        <v>249.68842945558566</v>
      </c>
      <c r="G1922" s="23">
        <f>'Emissions Factors'!$AB$39/1000</f>
        <v>0.49266147344102867</v>
      </c>
      <c r="H1922" s="23">
        <f>'Emissions Factors'!$AE$39/1000</f>
        <v>0.32422903788805163</v>
      </c>
      <c r="I1922" s="26">
        <f t="shared" si="208"/>
        <v>123011.86955676517</v>
      </c>
      <c r="J1922" s="26">
        <f t="shared" si="209"/>
        <v>80956.2392541632</v>
      </c>
      <c r="K1922" s="23">
        <f t="shared" si="204"/>
        <v>134.80734104870834</v>
      </c>
      <c r="L1922" s="23">
        <f t="shared" si="204"/>
        <v>88.719043084867948</v>
      </c>
      <c r="M1922" s="26">
        <f>K1922*'Social Cost of Carbon'!$C$5</f>
        <v>13480.734104870833</v>
      </c>
      <c r="N1922" s="26">
        <f>L1922*'Social Cost of Carbon'!$C$5</f>
        <v>8871.9043084867953</v>
      </c>
      <c r="O1922" s="23">
        <f t="shared" si="205"/>
        <v>0.22880621733759915</v>
      </c>
      <c r="P1922" s="23">
        <f t="shared" si="206"/>
        <v>0.1505813295933606</v>
      </c>
      <c r="Q1922" s="27"/>
    </row>
    <row r="1923" spans="1:17" x14ac:dyDescent="0.25">
      <c r="A1923" s="24">
        <f t="shared" si="207"/>
        <v>2021</v>
      </c>
      <c r="B1923" s="32">
        <v>44286</v>
      </c>
      <c r="C1923" s="28">
        <f>'Bitcoin Data'!C1923</f>
        <v>58918.832030999998</v>
      </c>
      <c r="D1923" s="26">
        <f>'Bitcoin Data'!K1923</f>
        <v>981.24727431312681</v>
      </c>
      <c r="E1923" s="25">
        <f>'Bitcoin Data'!J1923</f>
        <v>250764.96253789085</v>
      </c>
      <c r="F1923" s="25">
        <f t="shared" si="203"/>
        <v>246.06243598353873</v>
      </c>
      <c r="G1923" s="23">
        <f>'Emissions Factors'!$AB$39/1000</f>
        <v>0.49266147344102867</v>
      </c>
      <c r="H1923" s="23">
        <f>'Emissions Factors'!$AE$39/1000</f>
        <v>0.32422903788805163</v>
      </c>
      <c r="I1923" s="26">
        <f t="shared" si="208"/>
        <v>121225.48227013898</v>
      </c>
      <c r="J1923" s="26">
        <f t="shared" si="209"/>
        <v>79780.586879333059</v>
      </c>
      <c r="K1923" s="23">
        <f t="shared" si="204"/>
        <v>123.54223593130166</v>
      </c>
      <c r="L1923" s="23">
        <f t="shared" si="204"/>
        <v>81.305282539693664</v>
      </c>
      <c r="M1923" s="26">
        <f>K1923*'Social Cost of Carbon'!$C$5</f>
        <v>12354.223593130166</v>
      </c>
      <c r="N1923" s="26">
        <f>L1923*'Social Cost of Carbon'!$C$5</f>
        <v>8130.5282539693662</v>
      </c>
      <c r="O1923" s="23">
        <f t="shared" si="205"/>
        <v>0.20968208579949482</v>
      </c>
      <c r="P1923" s="23">
        <f t="shared" si="206"/>
        <v>0.13799540781276026</v>
      </c>
      <c r="Q1923" s="27"/>
    </row>
    <row r="1924" spans="1:17" x14ac:dyDescent="0.25">
      <c r="A1924" s="24">
        <f t="shared" si="207"/>
        <v>2021</v>
      </c>
      <c r="B1924" s="32">
        <v>44287</v>
      </c>
      <c r="C1924" s="28">
        <f>'Bitcoin Data'!C1924</f>
        <v>59095.808594000002</v>
      </c>
      <c r="D1924" s="26">
        <f>'Bitcoin Data'!K1924</f>
        <v>906.25314671231513</v>
      </c>
      <c r="E1924" s="25">
        <f>'Bitcoin Data'!J1924</f>
        <v>272654.09238642518</v>
      </c>
      <c r="F1924" s="25">
        <f t="shared" si="203"/>
        <v>247.09362918918811</v>
      </c>
      <c r="G1924" s="23">
        <f>'Emissions Factors'!$AB$39/1000</f>
        <v>0.49266147344102867</v>
      </c>
      <c r="H1924" s="23">
        <f>'Emissions Factors'!$AE$39/1000</f>
        <v>0.32422903788805163</v>
      </c>
      <c r="I1924" s="26">
        <f t="shared" si="208"/>
        <v>121733.51143423659</v>
      </c>
      <c r="J1924" s="26">
        <f t="shared" si="209"/>
        <v>80114.929660277456</v>
      </c>
      <c r="K1924" s="23">
        <f t="shared" si="204"/>
        <v>134.32616689482259</v>
      </c>
      <c r="L1924" s="23">
        <f t="shared" si="204"/>
        <v>88.402374050690568</v>
      </c>
      <c r="M1924" s="26">
        <f>K1924*'Social Cost of Carbon'!$C$5</f>
        <v>13432.61668948226</v>
      </c>
      <c r="N1924" s="26">
        <f>L1924*'Social Cost of Carbon'!$C$5</f>
        <v>8840.237405069056</v>
      </c>
      <c r="O1924" s="23">
        <f t="shared" si="205"/>
        <v>0.22730235881476835</v>
      </c>
      <c r="P1924" s="23">
        <f t="shared" si="206"/>
        <v>0.14959161428525755</v>
      </c>
      <c r="Q1924" s="27"/>
    </row>
    <row r="1925" spans="1:17" x14ac:dyDescent="0.25">
      <c r="A1925" s="24">
        <f t="shared" si="207"/>
        <v>2021</v>
      </c>
      <c r="B1925" s="32">
        <v>44288</v>
      </c>
      <c r="C1925" s="28">
        <f>'Bitcoin Data'!C1925</f>
        <v>59384.3125</v>
      </c>
      <c r="D1925" s="26">
        <f>'Bitcoin Data'!K1925</f>
        <v>874.97569511958011</v>
      </c>
      <c r="E1925" s="25">
        <f>'Bitcoin Data'!J1925</f>
        <v>279856.96029948717</v>
      </c>
      <c r="F1925" s="25">
        <f t="shared" si="203"/>
        <v>244.86803837209652</v>
      </c>
      <c r="G1925" s="23">
        <f>'Emissions Factors'!$AB$39/1000</f>
        <v>0.49266147344102867</v>
      </c>
      <c r="H1925" s="23">
        <f>'Emissions Factors'!$AE$39/1000</f>
        <v>0.32422903788805163</v>
      </c>
      <c r="I1925" s="26">
        <f t="shared" si="208"/>
        <v>120637.04858301142</v>
      </c>
      <c r="J1925" s="26">
        <f t="shared" si="209"/>
        <v>79393.328490919361</v>
      </c>
      <c r="K1925" s="23">
        <f t="shared" si="204"/>
        <v>137.87474241387284</v>
      </c>
      <c r="L1925" s="23">
        <f t="shared" si="204"/>
        <v>90.737752984177376</v>
      </c>
      <c r="M1925" s="26">
        <f>K1925*'Social Cost of Carbon'!$C$5</f>
        <v>13787.474241387285</v>
      </c>
      <c r="N1925" s="26">
        <f>L1925*'Social Cost of Carbon'!$C$5</f>
        <v>9073.7752984177368</v>
      </c>
      <c r="O1925" s="23">
        <f t="shared" si="205"/>
        <v>0.23217367787809759</v>
      </c>
      <c r="P1925" s="23">
        <f t="shared" si="206"/>
        <v>0.15279751362647731</v>
      </c>
      <c r="Q1925" s="27"/>
    </row>
    <row r="1926" spans="1:17" x14ac:dyDescent="0.25">
      <c r="A1926" s="24">
        <f t="shared" si="207"/>
        <v>2021</v>
      </c>
      <c r="B1926" s="32">
        <v>44289</v>
      </c>
      <c r="C1926" s="28">
        <f>'Bitcoin Data'!C1926</f>
        <v>57603.890625</v>
      </c>
      <c r="D1926" s="26">
        <f>'Bitcoin Data'!K1926</f>
        <v>818.77729257641909</v>
      </c>
      <c r="E1926" s="25">
        <f>'Bitcoin Data'!J1926</f>
        <v>302219.86487268575</v>
      </c>
      <c r="F1926" s="25">
        <f t="shared" si="203"/>
        <v>247.45076272326887</v>
      </c>
      <c r="G1926" s="23">
        <f>'Emissions Factors'!$AB$39/1000</f>
        <v>0.49266147344102867</v>
      </c>
      <c r="H1926" s="23">
        <f>'Emissions Factors'!$AE$39/1000</f>
        <v>0.32422903788805163</v>
      </c>
      <c r="I1926" s="26">
        <f t="shared" si="208"/>
        <v>121909.45736735202</v>
      </c>
      <c r="J1926" s="26">
        <f t="shared" si="209"/>
        <v>80230.722722430015</v>
      </c>
      <c r="K1926" s="23">
        <f t="shared" si="204"/>
        <v>148.89208393132594</v>
      </c>
      <c r="L1926" s="23">
        <f t="shared" si="204"/>
        <v>97.988456018327867</v>
      </c>
      <c r="M1926" s="26">
        <f>K1926*'Social Cost of Carbon'!$C$5</f>
        <v>14889.208393132594</v>
      </c>
      <c r="N1926" s="26">
        <f>L1926*'Social Cost of Carbon'!$C$5</f>
        <v>9798.845601832787</v>
      </c>
      <c r="O1926" s="23">
        <f t="shared" si="205"/>
        <v>0.25847574237755916</v>
      </c>
      <c r="P1926" s="23">
        <f t="shared" si="206"/>
        <v>0.17010735725513831</v>
      </c>
      <c r="Q1926" s="27"/>
    </row>
    <row r="1927" spans="1:17" x14ac:dyDescent="0.25">
      <c r="A1927" s="24">
        <f t="shared" si="207"/>
        <v>2021</v>
      </c>
      <c r="B1927" s="32">
        <v>44290</v>
      </c>
      <c r="C1927" s="28">
        <f>'Bitcoin Data'!C1927</f>
        <v>58758.554687999997</v>
      </c>
      <c r="D1927" s="26">
        <f>'Bitcoin Data'!K1927</f>
        <v>912.50126736287132</v>
      </c>
      <c r="E1927" s="25">
        <f>'Bitcoin Data'!J1927</f>
        <v>265844.82199558627</v>
      </c>
      <c r="F1927" s="25">
        <f t="shared" ref="F1927:F1990" si="210">E1927*D1927/1000000</f>
        <v>242.58373699282942</v>
      </c>
      <c r="G1927" s="23">
        <f>'Emissions Factors'!$AB$39/1000</f>
        <v>0.49266147344102867</v>
      </c>
      <c r="H1927" s="23">
        <f>'Emissions Factors'!$AE$39/1000</f>
        <v>0.32422903788805163</v>
      </c>
      <c r="I1927" s="26">
        <f t="shared" si="208"/>
        <v>119511.66129971831</v>
      </c>
      <c r="J1927" s="26">
        <f t="shared" si="209"/>
        <v>78652.691652473237</v>
      </c>
      <c r="K1927" s="23">
        <f t="shared" ref="K1927:L1990" si="211">$E1927*G1927/1000</f>
        <v>130.97150171101353</v>
      </c>
      <c r="L1927" s="23">
        <f t="shared" si="211"/>
        <v>86.194610863149279</v>
      </c>
      <c r="M1927" s="26">
        <f>K1927*'Social Cost of Carbon'!$C$5</f>
        <v>13097.150171101353</v>
      </c>
      <c r="N1927" s="26">
        <f>L1927*'Social Cost of Carbon'!$C$5</f>
        <v>8619.4610863149283</v>
      </c>
      <c r="O1927" s="23">
        <f t="shared" ref="O1927:O1990" si="212">M1927/$C1927</f>
        <v>0.22289775915431301</v>
      </c>
      <c r="P1927" s="23">
        <f t="shared" ref="P1927:P1990" si="213">N1927/$C1927</f>
        <v>0.14669287105653134</v>
      </c>
      <c r="Q1927" s="27"/>
    </row>
    <row r="1928" spans="1:17" x14ac:dyDescent="0.25">
      <c r="A1928" s="24">
        <f t="shared" ref="A1928:A1991" si="214">YEAR(B1928)</f>
        <v>2021</v>
      </c>
      <c r="B1928" s="32">
        <v>44291</v>
      </c>
      <c r="C1928" s="28">
        <f>'Bitcoin Data'!C1928</f>
        <v>59057.878905999998</v>
      </c>
      <c r="D1928" s="26">
        <f>'Bitcoin Data'!K1928</f>
        <v>974.97562560935978</v>
      </c>
      <c r="E1928" s="25">
        <f>'Bitcoin Data'!J1928</f>
        <v>247603.0844713008</v>
      </c>
      <c r="F1928" s="25">
        <f t="shared" si="210"/>
        <v>241.40697218521365</v>
      </c>
      <c r="G1928" s="23">
        <f>'Emissions Factors'!$AB$39/1000</f>
        <v>0.49266147344102867</v>
      </c>
      <c r="H1928" s="23">
        <f>'Emissions Factors'!$AE$39/1000</f>
        <v>0.32422903788805163</v>
      </c>
      <c r="I1928" s="26">
        <f t="shared" ref="I1928:I1991" si="215">F1928*G1928*1000</f>
        <v>118931.91461570478</v>
      </c>
      <c r="J1928" s="26">
        <f t="shared" ref="J1928:J1991" si="216">$F1928*H1928*1000</f>
        <v>78271.150331079465</v>
      </c>
      <c r="K1928" s="23">
        <f t="shared" si="211"/>
        <v>121.98450042417453</v>
      </c>
      <c r="L1928" s="23">
        <f t="shared" si="211"/>
        <v>80.280109856243826</v>
      </c>
      <c r="M1928" s="26">
        <f>K1928*'Social Cost of Carbon'!$C$5</f>
        <v>12198.450042417453</v>
      </c>
      <c r="N1928" s="26">
        <f>L1928*'Social Cost of Carbon'!$C$5</f>
        <v>8028.0109856243826</v>
      </c>
      <c r="O1928" s="23">
        <f t="shared" si="212"/>
        <v>0.20655076457847776</v>
      </c>
      <c r="P1928" s="23">
        <f t="shared" si="213"/>
        <v>0.135934631150608</v>
      </c>
      <c r="Q1928" s="27"/>
    </row>
    <row r="1929" spans="1:17" x14ac:dyDescent="0.25">
      <c r="A1929" s="24">
        <f t="shared" si="214"/>
        <v>2021</v>
      </c>
      <c r="B1929" s="32">
        <v>44292</v>
      </c>
      <c r="C1929" s="28">
        <f>'Bitcoin Data'!C1929</f>
        <v>58192.359375</v>
      </c>
      <c r="D1929" s="26">
        <f>'Bitcoin Data'!K1929</f>
        <v>900</v>
      </c>
      <c r="E1929" s="25">
        <f>'Bitcoin Data'!J1929</f>
        <v>271714.63465903519</v>
      </c>
      <c r="F1929" s="25">
        <f t="shared" si="210"/>
        <v>244.54317119313168</v>
      </c>
      <c r="G1929" s="23">
        <f>'Emissions Factors'!$AB$39/1000</f>
        <v>0.49266147344102867</v>
      </c>
      <c r="H1929" s="23">
        <f>'Emissions Factors'!$AE$39/1000</f>
        <v>0.32422903788805163</v>
      </c>
      <c r="I1929" s="26">
        <f t="shared" si="215"/>
        <v>120476.99903994998</v>
      </c>
      <c r="J1929" s="26">
        <f t="shared" si="216"/>
        <v>79287.997118042185</v>
      </c>
      <c r="K1929" s="23">
        <f t="shared" si="211"/>
        <v>133.86333226661108</v>
      </c>
      <c r="L1929" s="23">
        <f t="shared" si="211"/>
        <v>88.097774575602429</v>
      </c>
      <c r="M1929" s="26">
        <f>K1929*'Social Cost of Carbon'!$C$5</f>
        <v>13386.333226661109</v>
      </c>
      <c r="N1929" s="26">
        <f>L1929*'Social Cost of Carbon'!$C$5</f>
        <v>8809.7774575602434</v>
      </c>
      <c r="O1929" s="23">
        <f t="shared" si="212"/>
        <v>0.23003592517013507</v>
      </c>
      <c r="P1929" s="23">
        <f t="shared" si="213"/>
        <v>0.15139062158983382</v>
      </c>
      <c r="Q1929" s="27"/>
    </row>
    <row r="1930" spans="1:17" x14ac:dyDescent="0.25">
      <c r="A1930" s="24">
        <f t="shared" si="214"/>
        <v>2021</v>
      </c>
      <c r="B1930" s="32">
        <v>44293</v>
      </c>
      <c r="C1930" s="28">
        <f>'Bitcoin Data'!C1930</f>
        <v>56048.9375</v>
      </c>
      <c r="D1930" s="26">
        <f>'Bitcoin Data'!K1930</f>
        <v>981.24727431312681</v>
      </c>
      <c r="E1930" s="25">
        <f>'Bitcoin Data'!J1930</f>
        <v>250589.85416663828</v>
      </c>
      <c r="F1930" s="25">
        <f t="shared" si="210"/>
        <v>245.89061137153774</v>
      </c>
      <c r="G1930" s="23">
        <f>'Emissions Factors'!$AB$39/1000</f>
        <v>0.49266147344102867</v>
      </c>
      <c r="H1930" s="23">
        <f>'Emissions Factors'!$AE$39/1000</f>
        <v>0.32422903788805163</v>
      </c>
      <c r="I1930" s="26">
        <f t="shared" si="215"/>
        <v>121140.83090361714</v>
      </c>
      <c r="J1930" s="26">
        <f t="shared" si="216"/>
        <v>79724.876350698498</v>
      </c>
      <c r="K1930" s="23">
        <f t="shared" si="211"/>
        <v>123.45596678310851</v>
      </c>
      <c r="L1930" s="23">
        <f t="shared" si="211"/>
        <v>81.248507320956293</v>
      </c>
      <c r="M1930" s="26">
        <f>K1930*'Social Cost of Carbon'!$C$5</f>
        <v>12345.596678310851</v>
      </c>
      <c r="N1930" s="26">
        <f>L1930*'Social Cost of Carbon'!$C$5</f>
        <v>8124.8507320956296</v>
      </c>
      <c r="O1930" s="23">
        <f t="shared" si="212"/>
        <v>0.22026459784917155</v>
      </c>
      <c r="P1930" s="23">
        <f t="shared" si="213"/>
        <v>0.14495994205234719</v>
      </c>
      <c r="Q1930" s="27"/>
    </row>
    <row r="1931" spans="1:17" x14ac:dyDescent="0.25">
      <c r="A1931" s="24">
        <f t="shared" si="214"/>
        <v>2021</v>
      </c>
      <c r="B1931" s="32">
        <v>44294</v>
      </c>
      <c r="C1931" s="28">
        <f>'Bitcoin Data'!C1931</f>
        <v>58323.953125</v>
      </c>
      <c r="D1931" s="26">
        <f>'Bitcoin Data'!K1931</f>
        <v>837.52093802345053</v>
      </c>
      <c r="E1931" s="25">
        <f>'Bitcoin Data'!J1931</f>
        <v>295963.2323869908</v>
      </c>
      <c r="F1931" s="25">
        <f t="shared" si="210"/>
        <v>247.87540400920503</v>
      </c>
      <c r="G1931" s="23">
        <f>'Emissions Factors'!$AB$39/1000</f>
        <v>0.49266147344102867</v>
      </c>
      <c r="H1931" s="23">
        <f>'Emissions Factors'!$AE$39/1000</f>
        <v>0.32422903788805163</v>
      </c>
      <c r="I1931" s="26">
        <f t="shared" si="215"/>
        <v>122118.6617689652</v>
      </c>
      <c r="J1931" s="26">
        <f t="shared" si="216"/>
        <v>80368.403758016633</v>
      </c>
      <c r="K1931" s="23">
        <f t="shared" si="211"/>
        <v>145.80968215214446</v>
      </c>
      <c r="L1931" s="23">
        <f t="shared" si="211"/>
        <v>95.959874087071881</v>
      </c>
      <c r="M1931" s="26">
        <f>K1931*'Social Cost of Carbon'!$C$5</f>
        <v>14580.968215214447</v>
      </c>
      <c r="N1931" s="26">
        <f>L1931*'Social Cost of Carbon'!$C$5</f>
        <v>9595.9874087071876</v>
      </c>
      <c r="O1931" s="23">
        <f t="shared" si="212"/>
        <v>0.2499996559554955</v>
      </c>
      <c r="P1931" s="23">
        <f t="shared" si="213"/>
        <v>0.16452909815871106</v>
      </c>
      <c r="Q1931" s="27"/>
    </row>
    <row r="1932" spans="1:17" x14ac:dyDescent="0.25">
      <c r="A1932" s="24">
        <f t="shared" si="214"/>
        <v>2021</v>
      </c>
      <c r="B1932" s="32">
        <v>44295</v>
      </c>
      <c r="C1932" s="28">
        <f>'Bitcoin Data'!C1932</f>
        <v>58245.003905999998</v>
      </c>
      <c r="D1932" s="26">
        <f>'Bitcoin Data'!K1932</f>
        <v>949.96833438885369</v>
      </c>
      <c r="E1932" s="25">
        <f>'Bitcoin Data'!J1932</f>
        <v>260008.32352648108</v>
      </c>
      <c r="F1932" s="25">
        <f t="shared" si="210"/>
        <v>246.99967402768942</v>
      </c>
      <c r="G1932" s="23">
        <f>'Emissions Factors'!$AB$39/1000</f>
        <v>0.49266147344102867</v>
      </c>
      <c r="H1932" s="23">
        <f>'Emissions Factors'!$AE$39/1000</f>
        <v>0.32422903788805163</v>
      </c>
      <c r="I1932" s="26">
        <f t="shared" si="215"/>
        <v>121687.22334593526</v>
      </c>
      <c r="J1932" s="26">
        <f t="shared" si="216"/>
        <v>80084.466668660112</v>
      </c>
      <c r="K1932" s="23">
        <f t="shared" si="211"/>
        <v>128.09608377548784</v>
      </c>
      <c r="L1932" s="23">
        <f t="shared" si="211"/>
        <v>84.30224857987622</v>
      </c>
      <c r="M1932" s="26">
        <f>K1932*'Social Cost of Carbon'!$C$5</f>
        <v>12809.608377548784</v>
      </c>
      <c r="N1932" s="26">
        <f>L1932*'Social Cost of Carbon'!$C$5</f>
        <v>8430.2248579876214</v>
      </c>
      <c r="O1932" s="23">
        <f t="shared" si="212"/>
        <v>0.21992630300483551</v>
      </c>
      <c r="P1932" s="23">
        <f t="shared" si="213"/>
        <v>0.14473730436335669</v>
      </c>
      <c r="Q1932" s="27"/>
    </row>
    <row r="1933" spans="1:17" x14ac:dyDescent="0.25">
      <c r="A1933" s="24">
        <f t="shared" si="214"/>
        <v>2021</v>
      </c>
      <c r="B1933" s="32">
        <v>44296</v>
      </c>
      <c r="C1933" s="28">
        <f>'Bitcoin Data'!C1933</f>
        <v>59793.234375</v>
      </c>
      <c r="D1933" s="26">
        <f>'Bitcoin Data'!K1933</f>
        <v>981.24727431312681</v>
      </c>
      <c r="E1933" s="25">
        <f>'Bitcoin Data'!J1933</f>
        <v>254691.10012569578</v>
      </c>
      <c r="F1933" s="25">
        <f t="shared" si="210"/>
        <v>249.91494779015065</v>
      </c>
      <c r="G1933" s="23">
        <f>'Emissions Factors'!$AB$39/1000</f>
        <v>0.49266147344102867</v>
      </c>
      <c r="H1933" s="23">
        <f>'Emissions Factors'!$AE$39/1000</f>
        <v>0.32422903788805163</v>
      </c>
      <c r="I1933" s="26">
        <f t="shared" si="215"/>
        <v>123123.46641323337</v>
      </c>
      <c r="J1933" s="26">
        <f t="shared" si="216"/>
        <v>81029.68307584319</v>
      </c>
      <c r="K1933" s="23">
        <f t="shared" si="211"/>
        <v>125.47649266024185</v>
      </c>
      <c r="L1933" s="23">
        <f t="shared" si="211"/>
        <v>82.578250352403771</v>
      </c>
      <c r="M1933" s="26">
        <f>K1933*'Social Cost of Carbon'!$C$5</f>
        <v>12547.649266024184</v>
      </c>
      <c r="N1933" s="26">
        <f>L1933*'Social Cost of Carbon'!$C$5</f>
        <v>8257.8250352403775</v>
      </c>
      <c r="O1933" s="23">
        <f t="shared" si="212"/>
        <v>0.20985065279008305</v>
      </c>
      <c r="P1933" s="23">
        <f t="shared" si="213"/>
        <v>0.13810634466519237</v>
      </c>
      <c r="Q1933" s="27"/>
    </row>
    <row r="1934" spans="1:17" x14ac:dyDescent="0.25">
      <c r="A1934" s="24">
        <f t="shared" si="214"/>
        <v>2021</v>
      </c>
      <c r="B1934" s="32">
        <v>44297</v>
      </c>
      <c r="C1934" s="28">
        <f>'Bitcoin Data'!C1934</f>
        <v>60204.964844000002</v>
      </c>
      <c r="D1934" s="26">
        <f>'Bitcoin Data'!K1934</f>
        <v>906.25314671231513</v>
      </c>
      <c r="E1934" s="25">
        <f>'Bitcoin Data'!J1934</f>
        <v>282644.74638264283</v>
      </c>
      <c r="F1934" s="25">
        <f t="shared" si="210"/>
        <v>256.14769081097432</v>
      </c>
      <c r="G1934" s="23">
        <f>'Emissions Factors'!$AB$39/1000</f>
        <v>0.49266147344102867</v>
      </c>
      <c r="H1934" s="23">
        <f>'Emissions Factors'!$AE$39/1000</f>
        <v>0.32422903788805163</v>
      </c>
      <c r="I1934" s="26">
        <f t="shared" si="215"/>
        <v>126194.09877345165</v>
      </c>
      <c r="J1934" s="26">
        <f t="shared" si="216"/>
        <v>83050.519348888323</v>
      </c>
      <c r="K1934" s="23">
        <f t="shared" si="211"/>
        <v>139.24817721323868</v>
      </c>
      <c r="L1934" s="23">
        <f t="shared" si="211"/>
        <v>91.641634183756636</v>
      </c>
      <c r="M1934" s="26">
        <f>K1934*'Social Cost of Carbon'!$C$5</f>
        <v>13924.817721323867</v>
      </c>
      <c r="N1934" s="26">
        <f>L1934*'Social Cost of Carbon'!$C$5</f>
        <v>9164.1634183756632</v>
      </c>
      <c r="O1934" s="23">
        <f t="shared" si="212"/>
        <v>0.23129018939559445</v>
      </c>
      <c r="P1934" s="23">
        <f t="shared" si="213"/>
        <v>0.15221607457327432</v>
      </c>
      <c r="Q1934" s="27"/>
    </row>
    <row r="1935" spans="1:17" x14ac:dyDescent="0.25">
      <c r="A1935" s="24">
        <f t="shared" si="214"/>
        <v>2021</v>
      </c>
      <c r="B1935" s="32">
        <v>44298</v>
      </c>
      <c r="C1935" s="28">
        <f>'Bitcoin Data'!C1935</f>
        <v>59893.453125</v>
      </c>
      <c r="D1935" s="26">
        <f>'Bitcoin Data'!K1935</f>
        <v>900</v>
      </c>
      <c r="E1935" s="25">
        <f>'Bitcoin Data'!J1935</f>
        <v>284183.75019219413</v>
      </c>
      <c r="F1935" s="25">
        <f t="shared" si="210"/>
        <v>255.7653751729747</v>
      </c>
      <c r="G1935" s="23">
        <f>'Emissions Factors'!$AB$39/1000</f>
        <v>0.49266147344102867</v>
      </c>
      <c r="H1935" s="23">
        <f>'Emissions Factors'!$AE$39/1000</f>
        <v>0.32422903788805163</v>
      </c>
      <c r="I1935" s="26">
        <f t="shared" si="215"/>
        <v>126005.74658791522</v>
      </c>
      <c r="J1935" s="26">
        <f t="shared" si="216"/>
        <v>82926.561517410155</v>
      </c>
      <c r="K1935" s="23">
        <f t="shared" si="211"/>
        <v>140.00638509768359</v>
      </c>
      <c r="L1935" s="23">
        <f t="shared" si="211"/>
        <v>92.140623908233508</v>
      </c>
      <c r="M1935" s="26">
        <f>K1935*'Social Cost of Carbon'!$C$5</f>
        <v>14000.63850976836</v>
      </c>
      <c r="N1935" s="26">
        <f>L1935*'Social Cost of Carbon'!$C$5</f>
        <v>9214.0623908233501</v>
      </c>
      <c r="O1935" s="23">
        <f t="shared" si="212"/>
        <v>0.23375908015436137</v>
      </c>
      <c r="P1935" s="23">
        <f t="shared" si="213"/>
        <v>0.15384089428928466</v>
      </c>
      <c r="Q1935" s="27"/>
    </row>
    <row r="1936" spans="1:17" x14ac:dyDescent="0.25">
      <c r="A1936" s="24">
        <f t="shared" si="214"/>
        <v>2021</v>
      </c>
      <c r="B1936" s="32">
        <v>44299</v>
      </c>
      <c r="C1936" s="28">
        <f>'Bitcoin Data'!C1936</f>
        <v>63503.457030999998</v>
      </c>
      <c r="D1936" s="26">
        <f>'Bitcoin Data'!K1936</f>
        <v>887.4864411793709</v>
      </c>
      <c r="E1936" s="25">
        <f>'Bitcoin Data'!J1936</f>
        <v>284728.37820499827</v>
      </c>
      <c r="F1936" s="25">
        <f t="shared" si="210"/>
        <v>252.69257507592786</v>
      </c>
      <c r="G1936" s="23">
        <f>'Emissions Factors'!$AB$39/1000</f>
        <v>0.49266147344102867</v>
      </c>
      <c r="H1936" s="23">
        <f>'Emissions Factors'!$AE$39/1000</f>
        <v>0.32422903788805163</v>
      </c>
      <c r="I1936" s="26">
        <f t="shared" si="215"/>
        <v>124491.89636451438</v>
      </c>
      <c r="J1936" s="26">
        <f t="shared" si="216"/>
        <v>81930.270498322338</v>
      </c>
      <c r="K1936" s="23">
        <f t="shared" si="211"/>
        <v>140.27470233694891</v>
      </c>
      <c r="L1936" s="23">
        <f t="shared" si="211"/>
        <v>92.317208124831865</v>
      </c>
      <c r="M1936" s="26">
        <f>K1936*'Social Cost of Carbon'!$C$5</f>
        <v>14027.47023369489</v>
      </c>
      <c r="N1936" s="26">
        <f>L1936*'Social Cost of Carbon'!$C$5</f>
        <v>9231.7208124831868</v>
      </c>
      <c r="O1936" s="23">
        <f t="shared" si="212"/>
        <v>0.2208930173178951</v>
      </c>
      <c r="P1936" s="23">
        <f t="shared" si="213"/>
        <v>0.1453735157753161</v>
      </c>
      <c r="Q1936" s="27"/>
    </row>
    <row r="1937" spans="1:17" x14ac:dyDescent="0.25">
      <c r="A1937" s="24">
        <f t="shared" si="214"/>
        <v>2021</v>
      </c>
      <c r="B1937" s="32">
        <v>44300</v>
      </c>
      <c r="C1937" s="28">
        <f>'Bitcoin Data'!C1937</f>
        <v>63109.695312999997</v>
      </c>
      <c r="D1937" s="26">
        <f>'Bitcoin Data'!K1937</f>
        <v>843.72363363644888</v>
      </c>
      <c r="E1937" s="25">
        <f>'Bitcoin Data'!J1937</f>
        <v>298756.46365355654</v>
      </c>
      <c r="F1937" s="25">
        <f t="shared" si="210"/>
        <v>252.06788908615439</v>
      </c>
      <c r="G1937" s="23">
        <f>'Emissions Factors'!$AB$39/1000</f>
        <v>0.49266147344102867</v>
      </c>
      <c r="H1937" s="23">
        <f>'Emissions Factors'!$AE$39/1000</f>
        <v>0.32422903788805163</v>
      </c>
      <c r="I1937" s="26">
        <f t="shared" si="215"/>
        <v>124184.13764435462</v>
      </c>
      <c r="J1937" s="26">
        <f t="shared" si="216"/>
        <v>81727.729160875955</v>
      </c>
      <c r="K1937" s="23">
        <f t="shared" si="211"/>
        <v>147.18579958359231</v>
      </c>
      <c r="L1937" s="23">
        <f t="shared" si="211"/>
        <v>96.865520773229306</v>
      </c>
      <c r="M1937" s="26">
        <f>K1937*'Social Cost of Carbon'!$C$5</f>
        <v>14718.579958359231</v>
      </c>
      <c r="N1937" s="26">
        <f>L1937*'Social Cost of Carbon'!$C$5</f>
        <v>9686.5520773229309</v>
      </c>
      <c r="O1937" s="23">
        <f t="shared" si="212"/>
        <v>0.23322216793094458</v>
      </c>
      <c r="P1937" s="23">
        <f t="shared" si="213"/>
        <v>0.15348754306737389</v>
      </c>
      <c r="Q1937" s="27"/>
    </row>
    <row r="1938" spans="1:17" x14ac:dyDescent="0.25">
      <c r="A1938" s="24">
        <f t="shared" si="214"/>
        <v>2021</v>
      </c>
      <c r="B1938" s="32">
        <v>44301</v>
      </c>
      <c r="C1938" s="28">
        <f>'Bitcoin Data'!C1938</f>
        <v>63314.011719000002</v>
      </c>
      <c r="D1938" s="26">
        <f>'Bitcoin Data'!K1938</f>
        <v>1075.011944577162</v>
      </c>
      <c r="E1938" s="25">
        <f>'Bitcoin Data'!J1938</f>
        <v>229352.47717178892</v>
      </c>
      <c r="F1938" s="25">
        <f t="shared" si="210"/>
        <v>246.55665247803395</v>
      </c>
      <c r="G1938" s="23">
        <f>'Emissions Factors'!$AB$39/1000</f>
        <v>0.49266147344102867</v>
      </c>
      <c r="H1938" s="23">
        <f>'Emissions Factors'!$AE$39/1000</f>
        <v>0.32422903788805163</v>
      </c>
      <c r="I1938" s="26">
        <f t="shared" si="215"/>
        <v>121468.96369651586</v>
      </c>
      <c r="J1938" s="26">
        <f t="shared" si="216"/>
        <v>79940.826217851645</v>
      </c>
      <c r="K1938" s="23">
        <f t="shared" si="211"/>
        <v>112.99312934080342</v>
      </c>
      <c r="L1938" s="23">
        <f t="shared" si="211"/>
        <v>74.362733010650459</v>
      </c>
      <c r="M1938" s="26">
        <f>K1938*'Social Cost of Carbon'!$C$5</f>
        <v>11299.312934080343</v>
      </c>
      <c r="N1938" s="26">
        <f>L1938*'Social Cost of Carbon'!$C$5</f>
        <v>7436.2733010650463</v>
      </c>
      <c r="O1938" s="23">
        <f t="shared" si="212"/>
        <v>0.17846464988238162</v>
      </c>
      <c r="P1938" s="23">
        <f t="shared" si="213"/>
        <v>0.11745067322646818</v>
      </c>
      <c r="Q1938" s="27"/>
    </row>
    <row r="1939" spans="1:17" x14ac:dyDescent="0.25">
      <c r="A1939" s="24">
        <f t="shared" si="214"/>
        <v>2021</v>
      </c>
      <c r="B1939" s="32">
        <v>44302</v>
      </c>
      <c r="C1939" s="28">
        <f>'Bitcoin Data'!C1939</f>
        <v>61572.789062999997</v>
      </c>
      <c r="D1939" s="26">
        <f>'Bitcoin Data'!K1939</f>
        <v>643.73077748372793</v>
      </c>
      <c r="E1939" s="25">
        <f>'Bitcoin Data'!J1939</f>
        <v>397449.22334473778</v>
      </c>
      <c r="F1939" s="25">
        <f t="shared" si="210"/>
        <v>255.85029755401189</v>
      </c>
      <c r="G1939" s="23">
        <f>'Emissions Factors'!$AB$39/1000</f>
        <v>0.49266147344102867</v>
      </c>
      <c r="H1939" s="23">
        <f>'Emissions Factors'!$AE$39/1000</f>
        <v>0.32422903788805163</v>
      </c>
      <c r="I1939" s="26">
        <f t="shared" si="215"/>
        <v>126047.5845732851</v>
      </c>
      <c r="J1939" s="26">
        <f t="shared" si="216"/>
        <v>82954.095819309005</v>
      </c>
      <c r="K1939" s="23">
        <f t="shared" si="211"/>
        <v>195.807919991011</v>
      </c>
      <c r="L1939" s="23">
        <f t="shared" si="211"/>
        <v>128.86457929441767</v>
      </c>
      <c r="M1939" s="26">
        <f>K1939*'Social Cost of Carbon'!$C$5</f>
        <v>19580.7919991011</v>
      </c>
      <c r="N1939" s="26">
        <f>L1939*'Social Cost of Carbon'!$C$5</f>
        <v>12886.457929441767</v>
      </c>
      <c r="O1939" s="23">
        <f t="shared" si="212"/>
        <v>0.31801047665822707</v>
      </c>
      <c r="P1939" s="23">
        <f t="shared" si="213"/>
        <v>0.20928819573621413</v>
      </c>
      <c r="Q1939" s="27"/>
    </row>
    <row r="1940" spans="1:17" x14ac:dyDescent="0.25">
      <c r="A1940" s="24">
        <f t="shared" si="214"/>
        <v>2021</v>
      </c>
      <c r="B1940" s="32">
        <v>44303</v>
      </c>
      <c r="C1940" s="28">
        <f>'Bitcoin Data'!C1940</f>
        <v>60683.820312999997</v>
      </c>
      <c r="D1940" s="26">
        <f>'Bitcoin Data'!K1940</f>
        <v>568.7563195146613</v>
      </c>
      <c r="E1940" s="25">
        <f>'Bitcoin Data'!J1940</f>
        <v>429419.91023553815</v>
      </c>
      <c r="F1940" s="25">
        <f t="shared" si="210"/>
        <v>244.23528767188091</v>
      </c>
      <c r="G1940" s="23">
        <f>'Emissions Factors'!$AB$39/1000</f>
        <v>0.49266147344102867</v>
      </c>
      <c r="H1940" s="23">
        <f>'Emissions Factors'!$AE$39/1000</f>
        <v>0.32422903788805163</v>
      </c>
      <c r="I1940" s="26">
        <f t="shared" si="215"/>
        <v>120325.31669072236</v>
      </c>
      <c r="J1940" s="26">
        <f t="shared" si="216"/>
        <v>79188.17234016546</v>
      </c>
      <c r="K1940" s="23">
        <f t="shared" si="211"/>
        <v>211.5586457015545</v>
      </c>
      <c r="L1940" s="23">
        <f t="shared" si="211"/>
        <v>139.23040434564203</v>
      </c>
      <c r="M1940" s="26">
        <f>K1940*'Social Cost of Carbon'!$C$5</f>
        <v>21155.864570155449</v>
      </c>
      <c r="N1940" s="26">
        <f>L1940*'Social Cost of Carbon'!$C$5</f>
        <v>13923.040434564204</v>
      </c>
      <c r="O1940" s="23">
        <f t="shared" si="212"/>
        <v>0.34862446795597229</v>
      </c>
      <c r="P1940" s="23">
        <f t="shared" si="213"/>
        <v>0.2294357929799212</v>
      </c>
      <c r="Q1940" s="27"/>
    </row>
    <row r="1941" spans="1:17" x14ac:dyDescent="0.25">
      <c r="A1941" s="24">
        <f t="shared" si="214"/>
        <v>2021</v>
      </c>
      <c r="B1941" s="32">
        <v>44304</v>
      </c>
      <c r="C1941" s="28">
        <f>'Bitcoin Data'!C1941</f>
        <v>56216.183594000002</v>
      </c>
      <c r="D1941" s="26">
        <f>'Bitcoin Data'!K1941</f>
        <v>774.99354172048572</v>
      </c>
      <c r="E1941" s="25">
        <f>'Bitcoin Data'!J1941</f>
        <v>294749.6109250497</v>
      </c>
      <c r="F1941" s="25">
        <f t="shared" si="210"/>
        <v>228.42904489153943</v>
      </c>
      <c r="G1941" s="23">
        <f>'Emissions Factors'!$AB$39/1000</f>
        <v>0.49266147344102867</v>
      </c>
      <c r="H1941" s="23">
        <f>'Emissions Factors'!$AE$39/1000</f>
        <v>0.32422903788805163</v>
      </c>
      <c r="I1941" s="26">
        <f t="shared" si="215"/>
        <v>112538.18983299271</v>
      </c>
      <c r="J1941" s="26">
        <f t="shared" si="216"/>
        <v>74063.329450870384</v>
      </c>
      <c r="K1941" s="23">
        <f t="shared" si="211"/>
        <v>145.21177761450491</v>
      </c>
      <c r="L1941" s="23">
        <f t="shared" si="211"/>
        <v>95.566382768106408</v>
      </c>
      <c r="M1941" s="26">
        <f>K1941*'Social Cost of Carbon'!$C$5</f>
        <v>14521.177761450492</v>
      </c>
      <c r="N1941" s="26">
        <f>L1941*'Social Cost of Carbon'!$C$5</f>
        <v>9556.6382768106414</v>
      </c>
      <c r="O1941" s="23">
        <f t="shared" si="212"/>
        <v>0.25830956199951555</v>
      </c>
      <c r="P1941" s="23">
        <f t="shared" si="213"/>
        <v>0.16999799107370619</v>
      </c>
      <c r="Q1941" s="27"/>
    </row>
    <row r="1942" spans="1:17" x14ac:dyDescent="0.25">
      <c r="A1942" s="24">
        <f t="shared" si="214"/>
        <v>2021</v>
      </c>
      <c r="B1942" s="32">
        <v>44305</v>
      </c>
      <c r="C1942" s="28">
        <f>'Bitcoin Data'!C1942</f>
        <v>55724.265625</v>
      </c>
      <c r="D1942" s="26">
        <f>'Bitcoin Data'!K1942</f>
        <v>606.26473560121246</v>
      </c>
      <c r="E1942" s="25">
        <f>'Bitcoin Data'!J1942</f>
        <v>369090.88677701075</v>
      </c>
      <c r="F1942" s="25">
        <f t="shared" si="210"/>
        <v>223.76678888468146</v>
      </c>
      <c r="G1942" s="23">
        <f>'Emissions Factors'!$AB$39/1000</f>
        <v>0.49266147344102867</v>
      </c>
      <c r="H1942" s="23">
        <f>'Emissions Factors'!$AE$39/1000</f>
        <v>0.32422903788805163</v>
      </c>
      <c r="I1942" s="26">
        <f t="shared" si="215"/>
        <v>110241.27591909475</v>
      </c>
      <c r="J1942" s="26">
        <f t="shared" si="216"/>
        <v>72551.690671379038</v>
      </c>
      <c r="K1942" s="23">
        <f t="shared" si="211"/>
        <v>181.83686011321799</v>
      </c>
      <c r="L1942" s="23">
        <f t="shared" si="211"/>
        <v>119.66998311295799</v>
      </c>
      <c r="M1942" s="26">
        <f>K1942*'Social Cost of Carbon'!$C$5</f>
        <v>18183.686011321799</v>
      </c>
      <c r="N1942" s="26">
        <f>L1942*'Social Cost of Carbon'!$C$5</f>
        <v>11966.9983112958</v>
      </c>
      <c r="O1942" s="23">
        <f t="shared" si="212"/>
        <v>0.32631539971634754</v>
      </c>
      <c r="P1942" s="23">
        <f t="shared" si="213"/>
        <v>0.2147538092619915</v>
      </c>
      <c r="Q1942" s="27"/>
    </row>
    <row r="1943" spans="1:17" x14ac:dyDescent="0.25">
      <c r="A1943" s="24">
        <f t="shared" si="214"/>
        <v>2021</v>
      </c>
      <c r="B1943" s="32">
        <v>44306</v>
      </c>
      <c r="C1943" s="28">
        <f>'Bitcoin Data'!C1943</f>
        <v>56473.03125</v>
      </c>
      <c r="D1943" s="26">
        <f>'Bitcoin Data'!K1943</f>
        <v>800</v>
      </c>
      <c r="E1943" s="25">
        <f>'Bitcoin Data'!J1943</f>
        <v>265808.50250335591</v>
      </c>
      <c r="F1943" s="25">
        <f t="shared" si="210"/>
        <v>212.64680200268472</v>
      </c>
      <c r="G1943" s="23">
        <f>'Emissions Factors'!$AB$39/1000</f>
        <v>0.49266147344102867</v>
      </c>
      <c r="H1943" s="23">
        <f>'Emissions Factors'!$AE$39/1000</f>
        <v>0.32422903788805163</v>
      </c>
      <c r="I1943" s="26">
        <f t="shared" si="215"/>
        <v>104762.88679716534</v>
      </c>
      <c r="J1943" s="26">
        <f t="shared" si="216"/>
        <v>68946.268023301483</v>
      </c>
      <c r="K1943" s="23">
        <f t="shared" si="211"/>
        <v>130.9536084964567</v>
      </c>
      <c r="L1943" s="23">
        <f t="shared" si="211"/>
        <v>86.182835029126849</v>
      </c>
      <c r="M1943" s="26">
        <f>K1943*'Social Cost of Carbon'!$C$5</f>
        <v>13095.360849645669</v>
      </c>
      <c r="N1943" s="26">
        <f>L1943*'Social Cost of Carbon'!$C$5</f>
        <v>8618.2835029126854</v>
      </c>
      <c r="O1943" s="23">
        <f t="shared" si="212"/>
        <v>0.23188698321635903</v>
      </c>
      <c r="P1943" s="23">
        <f t="shared" si="213"/>
        <v>0.15260883491025082</v>
      </c>
      <c r="Q1943" s="27"/>
    </row>
    <row r="1944" spans="1:17" x14ac:dyDescent="0.25">
      <c r="A1944" s="24">
        <f t="shared" si="214"/>
        <v>2021</v>
      </c>
      <c r="B1944" s="32">
        <v>44307</v>
      </c>
      <c r="C1944" s="28">
        <f>'Bitcoin Data'!C1944</f>
        <v>53906.089844000002</v>
      </c>
      <c r="D1944" s="26">
        <f>'Bitcoin Data'!K1944</f>
        <v>631.26885038928253</v>
      </c>
      <c r="E1944" s="25">
        <f>'Bitcoin Data'!J1944</f>
        <v>332222.33772408299</v>
      </c>
      <c r="F1944" s="25">
        <f t="shared" si="210"/>
        <v>209.72161320872183</v>
      </c>
      <c r="G1944" s="23">
        <f>'Emissions Factors'!$AB$39/1000</f>
        <v>0.49266147344102867</v>
      </c>
      <c r="H1944" s="23">
        <f>'Emissions Factors'!$AE$39/1000</f>
        <v>0.32422903788805163</v>
      </c>
      <c r="I1944" s="26">
        <f t="shared" si="215"/>
        <v>103321.75897583841</v>
      </c>
      <c r="J1944" s="26">
        <f t="shared" si="216"/>
        <v>67997.836874993984</v>
      </c>
      <c r="K1944" s="23">
        <f t="shared" si="211"/>
        <v>163.67314641316977</v>
      </c>
      <c r="L1944" s="23">
        <f t="shared" si="211"/>
        <v>107.71612892519879</v>
      </c>
      <c r="M1944" s="26">
        <f>K1944*'Social Cost of Carbon'!$C$5</f>
        <v>16367.314641316978</v>
      </c>
      <c r="N1944" s="26">
        <f>L1944*'Social Cost of Carbon'!$C$5</f>
        <v>10771.612892519879</v>
      </c>
      <c r="O1944" s="23">
        <f t="shared" si="212"/>
        <v>0.3036264490465308</v>
      </c>
      <c r="P1944" s="23">
        <f t="shared" si="213"/>
        <v>0.19982181834542409</v>
      </c>
      <c r="Q1944" s="27"/>
    </row>
    <row r="1945" spans="1:17" x14ac:dyDescent="0.25">
      <c r="A1945" s="24">
        <f t="shared" si="214"/>
        <v>2021</v>
      </c>
      <c r="B1945" s="32">
        <v>44308</v>
      </c>
      <c r="C1945" s="28">
        <f>'Bitcoin Data'!C1945</f>
        <v>51762.273437999997</v>
      </c>
      <c r="D1945" s="26">
        <f>'Bitcoin Data'!K1945</f>
        <v>893.74379344587885</v>
      </c>
      <c r="E1945" s="25">
        <f>'Bitcoin Data'!J1945</f>
        <v>225796.71625736656</v>
      </c>
      <c r="F1945" s="25">
        <f t="shared" si="210"/>
        <v>201.80441373548152</v>
      </c>
      <c r="G1945" s="23">
        <f>'Emissions Factors'!$AB$39/1000</f>
        <v>0.49266147344102867</v>
      </c>
      <c r="H1945" s="23">
        <f>'Emissions Factors'!$AE$39/1000</f>
        <v>0.32422903788805163</v>
      </c>
      <c r="I1945" s="26">
        <f t="shared" si="215"/>
        <v>99421.259817825281</v>
      </c>
      <c r="J1945" s="26">
        <f t="shared" si="216"/>
        <v>65430.850907017484</v>
      </c>
      <c r="K1945" s="23">
        <f t="shared" si="211"/>
        <v>111.24134292950008</v>
      </c>
      <c r="L1945" s="23">
        <f t="shared" si="211"/>
        <v>73.209852070407351</v>
      </c>
      <c r="M1945" s="26">
        <f>K1945*'Social Cost of Carbon'!$C$5</f>
        <v>11124.134292950008</v>
      </c>
      <c r="N1945" s="26">
        <f>L1945*'Social Cost of Carbon'!$C$5</f>
        <v>7320.9852070407351</v>
      </c>
      <c r="O1945" s="23">
        <f t="shared" si="212"/>
        <v>0.21490814746138062</v>
      </c>
      <c r="P1945" s="23">
        <f t="shared" si="213"/>
        <v>0.14143476939454158</v>
      </c>
      <c r="Q1945" s="27"/>
    </row>
    <row r="1946" spans="1:17" x14ac:dyDescent="0.25">
      <c r="A1946" s="24">
        <f t="shared" si="214"/>
        <v>2021</v>
      </c>
      <c r="B1946" s="32">
        <v>44309</v>
      </c>
      <c r="C1946" s="28">
        <f>'Bitcoin Data'!C1946</f>
        <v>51093.652344000002</v>
      </c>
      <c r="D1946" s="26">
        <f>'Bitcoin Data'!K1946</f>
        <v>843.72363363644888</v>
      </c>
      <c r="E1946" s="25">
        <f>'Bitcoin Data'!J1946</f>
        <v>231312.26816801153</v>
      </c>
      <c r="F1946" s="25">
        <f t="shared" si="210"/>
        <v>195.16362740340338</v>
      </c>
      <c r="G1946" s="23">
        <f>'Emissions Factors'!$AB$39/1000</f>
        <v>0.49266147344102867</v>
      </c>
      <c r="H1946" s="23">
        <f>'Emissions Factors'!$AE$39/1000</f>
        <v>0.32422903788805163</v>
      </c>
      <c r="I1946" s="26">
        <f t="shared" si="215"/>
        <v>96149.600238656625</v>
      </c>
      <c r="J1946" s="26">
        <f t="shared" si="216"/>
        <v>63277.715143747664</v>
      </c>
      <c r="K1946" s="23">
        <f t="shared" si="211"/>
        <v>113.95864286063892</v>
      </c>
      <c r="L1946" s="23">
        <f t="shared" si="211"/>
        <v>74.998154159817361</v>
      </c>
      <c r="M1946" s="26">
        <f>K1946*'Social Cost of Carbon'!$C$5</f>
        <v>11395.864286063892</v>
      </c>
      <c r="N1946" s="26">
        <f>L1946*'Social Cost of Carbon'!$C$5</f>
        <v>7499.8154159817359</v>
      </c>
      <c r="O1946" s="23">
        <f t="shared" si="212"/>
        <v>0.22303874871458712</v>
      </c>
      <c r="P1946" s="23">
        <f t="shared" si="213"/>
        <v>0.14678565872503044</v>
      </c>
      <c r="Q1946" s="27"/>
    </row>
    <row r="1947" spans="1:17" x14ac:dyDescent="0.25">
      <c r="A1947" s="24">
        <f t="shared" si="214"/>
        <v>2021</v>
      </c>
      <c r="B1947" s="32">
        <v>44310</v>
      </c>
      <c r="C1947" s="28">
        <f>'Bitcoin Data'!C1947</f>
        <v>50050.867187999997</v>
      </c>
      <c r="D1947" s="26">
        <f>'Bitcoin Data'!K1947</f>
        <v>906.25314671231513</v>
      </c>
      <c r="E1947" s="25">
        <f>'Bitcoin Data'!J1947</f>
        <v>223988.24291377908</v>
      </c>
      <c r="F1947" s="25">
        <f t="shared" si="210"/>
        <v>202.99004996717471</v>
      </c>
      <c r="G1947" s="23">
        <f>'Emissions Factors'!$AB$39/1000</f>
        <v>0.49266147344102867</v>
      </c>
      <c r="H1947" s="23">
        <f>'Emissions Factors'!$AE$39/1000</f>
        <v>0.32422903788805163</v>
      </c>
      <c r="I1947" s="26">
        <f t="shared" si="215"/>
        <v>100005.37711069632</v>
      </c>
      <c r="J1947" s="26">
        <f t="shared" si="216"/>
        <v>65815.268601704593</v>
      </c>
      <c r="K1947" s="23">
        <f t="shared" si="211"/>
        <v>110.35037778736945</v>
      </c>
      <c r="L1947" s="23">
        <f t="shared" si="211"/>
        <v>72.623492498169782</v>
      </c>
      <c r="M1947" s="26">
        <f>K1947*'Social Cost of Carbon'!$C$5</f>
        <v>11035.037778736945</v>
      </c>
      <c r="N1947" s="26">
        <f>L1947*'Social Cost of Carbon'!$C$5</f>
        <v>7262.349249816978</v>
      </c>
      <c r="O1947" s="23">
        <f t="shared" si="212"/>
        <v>0.22047645522878501</v>
      </c>
      <c r="P1947" s="23">
        <f t="shared" si="213"/>
        <v>0.14509936905864781</v>
      </c>
      <c r="Q1947" s="27"/>
    </row>
    <row r="1948" spans="1:17" x14ac:dyDescent="0.25">
      <c r="A1948" s="24">
        <f t="shared" si="214"/>
        <v>2021</v>
      </c>
      <c r="B1948" s="32">
        <v>44311</v>
      </c>
      <c r="C1948" s="28">
        <f>'Bitcoin Data'!C1948</f>
        <v>49004.253905999998</v>
      </c>
      <c r="D1948" s="26">
        <f>'Bitcoin Data'!K1948</f>
        <v>881.22980515029872</v>
      </c>
      <c r="E1948" s="25">
        <f>'Bitcoin Data'!J1948</f>
        <v>245404.55214887529</v>
      </c>
      <c r="F1948" s="25">
        <f t="shared" si="210"/>
        <v>216.25780567314968</v>
      </c>
      <c r="G1948" s="23">
        <f>'Emissions Factors'!$AB$39/1000</f>
        <v>0.49266147344102867</v>
      </c>
      <c r="H1948" s="23">
        <f>'Emissions Factors'!$AE$39/1000</f>
        <v>0.32422903788805163</v>
      </c>
      <c r="I1948" s="26">
        <f t="shared" si="215"/>
        <v>106541.88918605757</v>
      </c>
      <c r="J1948" s="26">
        <f t="shared" si="216"/>
        <v>70117.06026918655</v>
      </c>
      <c r="K1948" s="23">
        <f t="shared" si="211"/>
        <v>120.90136825080066</v>
      </c>
      <c r="L1948" s="23">
        <f t="shared" si="211"/>
        <v>79.567281836578019</v>
      </c>
      <c r="M1948" s="26">
        <f>K1948*'Social Cost of Carbon'!$C$5</f>
        <v>12090.136825080066</v>
      </c>
      <c r="N1948" s="26">
        <f>L1948*'Social Cost of Carbon'!$C$5</f>
        <v>7956.7281836578022</v>
      </c>
      <c r="O1948" s="23">
        <f t="shared" si="212"/>
        <v>0.24671606771672061</v>
      </c>
      <c r="P1948" s="23">
        <f t="shared" si="213"/>
        <v>0.16236811193820858</v>
      </c>
      <c r="Q1948" s="27"/>
    </row>
    <row r="1949" spans="1:17" x14ac:dyDescent="0.25">
      <c r="A1949" s="24">
        <f t="shared" si="214"/>
        <v>2021</v>
      </c>
      <c r="B1949" s="32">
        <v>44312</v>
      </c>
      <c r="C1949" s="28">
        <f>'Bitcoin Data'!C1949</f>
        <v>54021.753905999998</v>
      </c>
      <c r="D1949" s="26">
        <f>'Bitcoin Data'!K1949</f>
        <v>712.47625079164027</v>
      </c>
      <c r="E1949" s="25">
        <f>'Bitcoin Data'!J1949</f>
        <v>309274.32095212064</v>
      </c>
      <c r="F1949" s="25">
        <f t="shared" si="210"/>
        <v>220.35060865809734</v>
      </c>
      <c r="G1949" s="23">
        <f>'Emissions Factors'!$AB$39/1000</f>
        <v>0.49266147344102867</v>
      </c>
      <c r="H1949" s="23">
        <f>'Emissions Factors'!$AE$39/1000</f>
        <v>0.32422903788805163</v>
      </c>
      <c r="I1949" s="26">
        <f t="shared" si="215"/>
        <v>108558.25553512572</v>
      </c>
      <c r="J1949" s="26">
        <f t="shared" si="216"/>
        <v>71444.065843261487</v>
      </c>
      <c r="K1949" s="23">
        <f t="shared" si="211"/>
        <v>152.36754265774536</v>
      </c>
      <c r="L1949" s="23">
        <f t="shared" si="211"/>
        <v>100.27571552578657</v>
      </c>
      <c r="M1949" s="26">
        <f>K1949*'Social Cost of Carbon'!$C$5</f>
        <v>15236.754265774536</v>
      </c>
      <c r="N1949" s="26">
        <f>L1949*'Social Cost of Carbon'!$C$5</f>
        <v>10027.571552578656</v>
      </c>
      <c r="O1949" s="23">
        <f t="shared" si="212"/>
        <v>0.28204849276621219</v>
      </c>
      <c r="P1949" s="23">
        <f t="shared" si="213"/>
        <v>0.18562099205492347</v>
      </c>
      <c r="Q1949" s="27"/>
    </row>
    <row r="1950" spans="1:17" x14ac:dyDescent="0.25">
      <c r="A1950" s="24">
        <f t="shared" si="214"/>
        <v>2021</v>
      </c>
      <c r="B1950" s="32">
        <v>44313</v>
      </c>
      <c r="C1950" s="28">
        <f>'Bitcoin Data'!C1950</f>
        <v>55033.117187999997</v>
      </c>
      <c r="D1950" s="26">
        <f>'Bitcoin Data'!K1950</f>
        <v>887.4864411793709</v>
      </c>
      <c r="E1950" s="25">
        <f>'Bitcoin Data'!J1950</f>
        <v>252892.82492313633</v>
      </c>
      <c r="F1950" s="25">
        <f t="shared" si="210"/>
        <v>224.43895319083197</v>
      </c>
      <c r="G1950" s="23">
        <f>'Emissions Factors'!$AB$39/1000</f>
        <v>0.49266147344102867</v>
      </c>
      <c r="H1950" s="23">
        <f>'Emissions Factors'!$AE$39/1000</f>
        <v>0.32422903788805163</v>
      </c>
      <c r="I1950" s="26">
        <f t="shared" si="215"/>
        <v>110572.42537655735</v>
      </c>
      <c r="J1950" s="26">
        <f t="shared" si="216"/>
        <v>72769.625857664912</v>
      </c>
      <c r="K1950" s="23">
        <f t="shared" si="211"/>
        <v>124.59055174929644</v>
      </c>
      <c r="L1950" s="23">
        <f t="shared" si="211"/>
        <v>81.995197313619983</v>
      </c>
      <c r="M1950" s="26">
        <f>K1950*'Social Cost of Carbon'!$C$5</f>
        <v>12459.055174929645</v>
      </c>
      <c r="N1950" s="26">
        <f>L1950*'Social Cost of Carbon'!$C$5</f>
        <v>8199.5197313619974</v>
      </c>
      <c r="O1950" s="23">
        <f t="shared" si="212"/>
        <v>0.22639195836150725</v>
      </c>
      <c r="P1950" s="23">
        <f t="shared" si="213"/>
        <v>0.1489924639985668</v>
      </c>
      <c r="Q1950" s="27"/>
    </row>
    <row r="1951" spans="1:17" x14ac:dyDescent="0.25">
      <c r="A1951" s="24">
        <f t="shared" si="214"/>
        <v>2021</v>
      </c>
      <c r="B1951" s="32">
        <v>44314</v>
      </c>
      <c r="C1951" s="28">
        <f>'Bitcoin Data'!C1951</f>
        <v>54824.703125</v>
      </c>
      <c r="D1951" s="26">
        <f>'Bitcoin Data'!K1951</f>
        <v>887.4864411793709</v>
      </c>
      <c r="E1951" s="25">
        <f>'Bitcoin Data'!J1951</f>
        <v>256658.44009396891</v>
      </c>
      <c r="F1951" s="25">
        <f t="shared" si="210"/>
        <v>227.78088559764521</v>
      </c>
      <c r="G1951" s="23">
        <f>'Emissions Factors'!$AB$39/1000</f>
        <v>0.49266147344102867</v>
      </c>
      <c r="H1951" s="23">
        <f>'Emissions Factors'!$AE$39/1000</f>
        <v>0.32422903788805163</v>
      </c>
      <c r="I1951" s="26">
        <f t="shared" si="215"/>
        <v>112218.86672023828</v>
      </c>
      <c r="J1951" s="26">
        <f t="shared" si="216"/>
        <v>73853.17738661285</v>
      </c>
      <c r="K1951" s="23">
        <f t="shared" si="211"/>
        <v>126.44572526777071</v>
      </c>
      <c r="L1951" s="23">
        <f t="shared" si="211"/>
        <v>83.216119097515673</v>
      </c>
      <c r="M1951" s="26">
        <f>K1951*'Social Cost of Carbon'!$C$5</f>
        <v>12644.57252677707</v>
      </c>
      <c r="N1951" s="26">
        <f>L1951*'Social Cost of Carbon'!$C$5</f>
        <v>8321.6119097515675</v>
      </c>
      <c r="O1951" s="23">
        <f t="shared" si="212"/>
        <v>0.23063640669330246</v>
      </c>
      <c r="P1951" s="23">
        <f t="shared" si="213"/>
        <v>0.15178580886755266</v>
      </c>
      <c r="Q1951" s="27"/>
    </row>
    <row r="1952" spans="1:17" x14ac:dyDescent="0.25">
      <c r="A1952" s="24">
        <f t="shared" si="214"/>
        <v>2021</v>
      </c>
      <c r="B1952" s="32">
        <v>44315</v>
      </c>
      <c r="C1952" s="28">
        <f>'Bitcoin Data'!C1952</f>
        <v>53555.109375</v>
      </c>
      <c r="D1952" s="26">
        <f>'Bitcoin Data'!K1952</f>
        <v>762.5180038973142</v>
      </c>
      <c r="E1952" s="25">
        <f>'Bitcoin Data'!J1952</f>
        <v>311852.56192415796</v>
      </c>
      <c r="F1952" s="25">
        <f t="shared" si="210"/>
        <v>237.79319302867248</v>
      </c>
      <c r="G1952" s="23">
        <f>'Emissions Factors'!$AB$39/1000</f>
        <v>0.49266147344102867</v>
      </c>
      <c r="H1952" s="23">
        <f>'Emissions Factors'!$AE$39/1000</f>
        <v>0.32422903788805163</v>
      </c>
      <c r="I1952" s="26">
        <f t="shared" si="215"/>
        <v>117151.54485175273</v>
      </c>
      <c r="J1952" s="26">
        <f t="shared" si="216"/>
        <v>77099.458192014223</v>
      </c>
      <c r="K1952" s="23">
        <f t="shared" si="211"/>
        <v>153.63774265391527</v>
      </c>
      <c r="L1952" s="23">
        <f t="shared" si="211"/>
        <v>101.11165611559377</v>
      </c>
      <c r="M1952" s="26">
        <f>K1952*'Social Cost of Carbon'!$C$5</f>
        <v>15363.774265391527</v>
      </c>
      <c r="N1952" s="26">
        <f>L1952*'Social Cost of Carbon'!$C$5</f>
        <v>10111.165611559378</v>
      </c>
      <c r="O1952" s="23">
        <f t="shared" si="212"/>
        <v>0.28687784311693465</v>
      </c>
      <c r="P1952" s="23">
        <f t="shared" si="213"/>
        <v>0.18879927106038849</v>
      </c>
      <c r="Q1952" s="27"/>
    </row>
    <row r="1953" spans="1:17" x14ac:dyDescent="0.25">
      <c r="A1953" s="24">
        <f t="shared" si="214"/>
        <v>2021</v>
      </c>
      <c r="B1953" s="32">
        <v>44316</v>
      </c>
      <c r="C1953" s="28">
        <f>'Bitcoin Data'!C1953</f>
        <v>57750.175780999998</v>
      </c>
      <c r="D1953" s="26">
        <f>'Bitcoin Data'!K1953</f>
        <v>906.25314671231513</v>
      </c>
      <c r="E1953" s="25">
        <f>'Bitcoin Data'!J1953</f>
        <v>256525.85389644638</v>
      </c>
      <c r="F1953" s="25">
        <f t="shared" si="210"/>
        <v>232.47736230671813</v>
      </c>
      <c r="G1953" s="23">
        <f>'Emissions Factors'!$AB$39/1000</f>
        <v>0.49266147344102867</v>
      </c>
      <c r="H1953" s="23">
        <f>'Emissions Factors'!$AE$39/1000</f>
        <v>0.32422903788805163</v>
      </c>
      <c r="I1953" s="26">
        <f t="shared" si="215"/>
        <v>114532.63985571162</v>
      </c>
      <c r="J1953" s="26">
        <f t="shared" si="216"/>
        <v>75375.911511459228</v>
      </c>
      <c r="K1953" s="23">
        <f t="shared" si="211"/>
        <v>126.38040515634133</v>
      </c>
      <c r="L1953" s="23">
        <f t="shared" si="211"/>
        <v>83.173130802255713</v>
      </c>
      <c r="M1953" s="26">
        <f>K1953*'Social Cost of Carbon'!$C$5</f>
        <v>12638.040515634133</v>
      </c>
      <c r="N1953" s="26">
        <f>L1953*'Social Cost of Carbon'!$C$5</f>
        <v>8317.313080225571</v>
      </c>
      <c r="O1953" s="23">
        <f t="shared" si="212"/>
        <v>0.21883986229860258</v>
      </c>
      <c r="P1953" s="23">
        <f t="shared" si="213"/>
        <v>0.14402229894098426</v>
      </c>
      <c r="Q1953" s="27"/>
    </row>
    <row r="1954" spans="1:17" x14ac:dyDescent="0.25">
      <c r="A1954" s="24">
        <f t="shared" si="214"/>
        <v>2021</v>
      </c>
      <c r="B1954" s="32">
        <v>44317</v>
      </c>
      <c r="C1954" s="28">
        <f>'Bitcoin Data'!C1954</f>
        <v>57828.050780999998</v>
      </c>
      <c r="D1954" s="26">
        <f>'Bitcoin Data'!K1954</f>
        <v>868.72586872586874</v>
      </c>
      <c r="E1954" s="25">
        <f>'Bitcoin Data'!J1954</f>
        <v>270305.88960624352</v>
      </c>
      <c r="F1954" s="25">
        <f t="shared" si="210"/>
        <v>234.82171876990267</v>
      </c>
      <c r="G1954" s="23">
        <f>'Emissions Factors'!$AB$39/1000</f>
        <v>0.49266147344102867</v>
      </c>
      <c r="H1954" s="23">
        <f>'Emissions Factors'!$AE$39/1000</f>
        <v>0.32422903788805163</v>
      </c>
      <c r="I1954" s="26">
        <f t="shared" si="215"/>
        <v>115687.61396513511</v>
      </c>
      <c r="J1954" s="26">
        <f t="shared" si="216"/>
        <v>76136.019951984184</v>
      </c>
      <c r="K1954" s="23">
        <f t="shared" si="211"/>
        <v>133.16929785319996</v>
      </c>
      <c r="L1954" s="23">
        <f t="shared" si="211"/>
        <v>87.641018522506229</v>
      </c>
      <c r="M1954" s="26">
        <f>K1954*'Social Cost of Carbon'!$C$5</f>
        <v>13316.929785319997</v>
      </c>
      <c r="N1954" s="26">
        <f>L1954*'Social Cost of Carbon'!$C$5</f>
        <v>8764.1018522506238</v>
      </c>
      <c r="O1954" s="23">
        <f t="shared" si="212"/>
        <v>0.23028495004530589</v>
      </c>
      <c r="P1954" s="23">
        <f t="shared" si="213"/>
        <v>0.15155450916789606</v>
      </c>
      <c r="Q1954" s="27"/>
    </row>
    <row r="1955" spans="1:17" x14ac:dyDescent="0.25">
      <c r="A1955" s="24">
        <f t="shared" si="214"/>
        <v>2021</v>
      </c>
      <c r="B1955" s="32">
        <v>44318</v>
      </c>
      <c r="C1955" s="28">
        <f>'Bitcoin Data'!C1955</f>
        <v>56631.078125</v>
      </c>
      <c r="D1955" s="26">
        <f>'Bitcoin Data'!K1955</f>
        <v>1156.2178828365879</v>
      </c>
      <c r="E1955" s="25">
        <f>'Bitcoin Data'!J1955</f>
        <v>200978.37785197797</v>
      </c>
      <c r="F1955" s="25">
        <f t="shared" si="210"/>
        <v>232.37479453594577</v>
      </c>
      <c r="G1955" s="23">
        <f>'Emissions Factors'!$AB$39/1000</f>
        <v>0.49266147344102867</v>
      </c>
      <c r="H1955" s="23">
        <f>'Emissions Factors'!$AE$39/1000</f>
        <v>0.32422903788805163</v>
      </c>
      <c r="I1955" s="26">
        <f t="shared" si="215"/>
        <v>114482.10866663534</v>
      </c>
      <c r="J1955" s="26">
        <f t="shared" si="216"/>
        <v>75342.656061823378</v>
      </c>
      <c r="K1955" s="23">
        <f t="shared" si="211"/>
        <v>99.014303762343275</v>
      </c>
      <c r="L1955" s="23">
        <f t="shared" si="211"/>
        <v>65.163026087248127</v>
      </c>
      <c r="M1955" s="26">
        <f>K1955*'Social Cost of Carbon'!$C$5</f>
        <v>9901.4303762343279</v>
      </c>
      <c r="N1955" s="26">
        <f>L1955*'Social Cost of Carbon'!$C$5</f>
        <v>6516.3026087248127</v>
      </c>
      <c r="O1955" s="23">
        <f t="shared" si="212"/>
        <v>0.17484093017581639</v>
      </c>
      <c r="P1955" s="23">
        <f t="shared" si="213"/>
        <v>0.11506584060330942</v>
      </c>
      <c r="Q1955" s="27"/>
    </row>
    <row r="1956" spans="1:17" x14ac:dyDescent="0.25">
      <c r="A1956" s="24">
        <f t="shared" si="214"/>
        <v>2021</v>
      </c>
      <c r="B1956" s="32">
        <v>44319</v>
      </c>
      <c r="C1956" s="28">
        <f>'Bitcoin Data'!C1956</f>
        <v>57200.292969000002</v>
      </c>
      <c r="D1956" s="26">
        <f>'Bitcoin Data'!K1956</f>
        <v>1106.194690265487</v>
      </c>
      <c r="E1956" s="25">
        <f>'Bitcoin Data'!J1956</f>
        <v>214564.22758464669</v>
      </c>
      <c r="F1956" s="25">
        <f t="shared" si="210"/>
        <v>237.34980927505171</v>
      </c>
      <c r="G1956" s="23">
        <f>'Emissions Factors'!$AB$39/1000</f>
        <v>0.49266147344102867</v>
      </c>
      <c r="H1956" s="23">
        <f>'Emissions Factors'!$AE$39/1000</f>
        <v>0.32422903788805163</v>
      </c>
      <c r="I1956" s="26">
        <f t="shared" si="215"/>
        <v>116933.1067583941</v>
      </c>
      <c r="J1956" s="26">
        <f t="shared" si="216"/>
        <v>76955.700304162572</v>
      </c>
      <c r="K1956" s="23">
        <f t="shared" si="211"/>
        <v>105.70752850958824</v>
      </c>
      <c r="L1956" s="23">
        <f t="shared" si="211"/>
        <v>69.567953074962944</v>
      </c>
      <c r="M1956" s="26">
        <f>K1956*'Social Cost of Carbon'!$C$5</f>
        <v>10570.752850958825</v>
      </c>
      <c r="N1956" s="26">
        <f>L1956*'Social Cost of Carbon'!$C$5</f>
        <v>6956.7953074962943</v>
      </c>
      <c r="O1956" s="23">
        <f t="shared" si="212"/>
        <v>0.18480242499260799</v>
      </c>
      <c r="P1956" s="23">
        <f t="shared" si="213"/>
        <v>0.12162167265937897</v>
      </c>
      <c r="Q1956" s="27"/>
    </row>
    <row r="1957" spans="1:17" x14ac:dyDescent="0.25">
      <c r="A1957" s="24">
        <f t="shared" si="214"/>
        <v>2021</v>
      </c>
      <c r="B1957" s="32">
        <v>44320</v>
      </c>
      <c r="C1957" s="28">
        <f>'Bitcoin Data'!C1957</f>
        <v>53333.539062999997</v>
      </c>
      <c r="D1957" s="26">
        <f>'Bitcoin Data'!K1957</f>
        <v>1131.2217194570135</v>
      </c>
      <c r="E1957" s="25">
        <f>'Bitcoin Data'!J1957</f>
        <v>218570.76897221478</v>
      </c>
      <c r="F1957" s="25">
        <f t="shared" si="210"/>
        <v>247.25200109979045</v>
      </c>
      <c r="G1957" s="23">
        <f>'Emissions Factors'!$AB$39/1000</f>
        <v>0.49266147344102867</v>
      </c>
      <c r="H1957" s="23">
        <f>'Emissions Factors'!$AE$39/1000</f>
        <v>0.32422903788805163</v>
      </c>
      <c r="I1957" s="26">
        <f t="shared" si="215"/>
        <v>121811.53517306561</v>
      </c>
      <c r="J1957" s="26">
        <f t="shared" si="216"/>
        <v>80166.27843248054</v>
      </c>
      <c r="K1957" s="23">
        <f t="shared" si="211"/>
        <v>107.68139709299001</v>
      </c>
      <c r="L1957" s="23">
        <f t="shared" si="211"/>
        <v>70.8669901343128</v>
      </c>
      <c r="M1957" s="26">
        <f>K1957*'Social Cost of Carbon'!$C$5</f>
        <v>10768.139709299001</v>
      </c>
      <c r="N1957" s="26">
        <f>L1957*'Social Cost of Carbon'!$C$5</f>
        <v>7086.69901343128</v>
      </c>
      <c r="O1957" s="23">
        <f t="shared" si="212"/>
        <v>0.20190184072688644</v>
      </c>
      <c r="P1957" s="23">
        <f t="shared" si="213"/>
        <v>0.13287509394529678</v>
      </c>
      <c r="Q1957" s="27"/>
    </row>
    <row r="1958" spans="1:17" x14ac:dyDescent="0.25">
      <c r="A1958" s="24">
        <f t="shared" si="214"/>
        <v>2021</v>
      </c>
      <c r="B1958" s="32">
        <v>44321</v>
      </c>
      <c r="C1958" s="28">
        <f>'Bitcoin Data'!C1958</f>
        <v>57424.007812999997</v>
      </c>
      <c r="D1958" s="26">
        <f>'Bitcoin Data'!K1958</f>
        <v>981.24727431312681</v>
      </c>
      <c r="E1958" s="25">
        <f>'Bitcoin Data'!J1958</f>
        <v>255904.76394199138</v>
      </c>
      <c r="F1958" s="25">
        <f t="shared" si="210"/>
        <v>251.10585210182319</v>
      </c>
      <c r="G1958" s="23">
        <f>'Emissions Factors'!$AB$39/1000</f>
        <v>0.49266147344102867</v>
      </c>
      <c r="H1958" s="23">
        <f>'Emissions Factors'!$AE$39/1000</f>
        <v>0.32422903788805163</v>
      </c>
      <c r="I1958" s="26">
        <f t="shared" si="215"/>
        <v>123710.17908614923</v>
      </c>
      <c r="J1958" s="26">
        <f t="shared" si="216"/>
        <v>81415.808835033517</v>
      </c>
      <c r="K1958" s="23">
        <f t="shared" si="211"/>
        <v>126.07441806424009</v>
      </c>
      <c r="L1958" s="23">
        <f t="shared" si="211"/>
        <v>82.971755403880834</v>
      </c>
      <c r="M1958" s="26">
        <f>K1958*'Social Cost of Carbon'!$C$5</f>
        <v>12607.441806424009</v>
      </c>
      <c r="N1958" s="26">
        <f>L1958*'Social Cost of Carbon'!$C$5</f>
        <v>8297.1755403880834</v>
      </c>
      <c r="O1958" s="23">
        <f t="shared" si="212"/>
        <v>0.21955001551754907</v>
      </c>
      <c r="P1958" s="23">
        <f t="shared" si="213"/>
        <v>0.14448966305883162</v>
      </c>
      <c r="Q1958" s="27"/>
    </row>
    <row r="1959" spans="1:17" x14ac:dyDescent="0.25">
      <c r="A1959" s="24">
        <f t="shared" si="214"/>
        <v>2021</v>
      </c>
      <c r="B1959" s="32">
        <v>44322</v>
      </c>
      <c r="C1959" s="28">
        <f>'Bitcoin Data'!C1959</f>
        <v>56396.515625</v>
      </c>
      <c r="D1959" s="26">
        <f>'Bitcoin Data'!K1959</f>
        <v>1062.4483532050526</v>
      </c>
      <c r="E1959" s="25">
        <f>'Bitcoin Data'!J1959</f>
        <v>235108.30036764202</v>
      </c>
      <c r="F1959" s="25">
        <f t="shared" si="210"/>
        <v>249.79042655044015</v>
      </c>
      <c r="G1959" s="23">
        <f>'Emissions Factors'!$AB$39/1000</f>
        <v>0.49266147344102867</v>
      </c>
      <c r="H1959" s="23">
        <f>'Emissions Factors'!$AE$39/1000</f>
        <v>0.32422903788805163</v>
      </c>
      <c r="I1959" s="26">
        <f t="shared" si="215"/>
        <v>123062.1195958029</v>
      </c>
      <c r="J1959" s="26">
        <f t="shared" si="216"/>
        <v>80989.309674095246</v>
      </c>
      <c r="K1959" s="23">
        <f t="shared" si="211"/>
        <v>115.82880167733846</v>
      </c>
      <c r="L1959" s="23">
        <f t="shared" si="211"/>
        <v>76.228938027695619</v>
      </c>
      <c r="M1959" s="26">
        <f>K1959*'Social Cost of Carbon'!$C$5</f>
        <v>11582.880167733847</v>
      </c>
      <c r="N1959" s="26">
        <f>L1959*'Social Cost of Carbon'!$C$5</f>
        <v>7622.8938027695622</v>
      </c>
      <c r="O1959" s="23">
        <f t="shared" si="212"/>
        <v>0.2053829042338792</v>
      </c>
      <c r="P1959" s="23">
        <f t="shared" si="213"/>
        <v>0.1351660420558041</v>
      </c>
      <c r="Q1959" s="27"/>
    </row>
    <row r="1960" spans="1:17" x14ac:dyDescent="0.25">
      <c r="A1960" s="24">
        <f t="shared" si="214"/>
        <v>2021</v>
      </c>
      <c r="B1960" s="32">
        <v>44323</v>
      </c>
      <c r="C1960" s="28">
        <f>'Bitcoin Data'!C1960</f>
        <v>57356.402344000002</v>
      </c>
      <c r="D1960" s="26">
        <f>'Bitcoin Data'!K1960</f>
        <v>1075.011944577162</v>
      </c>
      <c r="E1960" s="25">
        <f>'Bitcoin Data'!J1960</f>
        <v>238318.38270720866</v>
      </c>
      <c r="F1960" s="25">
        <f t="shared" si="210"/>
        <v>256.1951080225607</v>
      </c>
      <c r="G1960" s="23">
        <f>'Emissions Factors'!$AB$39/1000</f>
        <v>0.49266147344102867</v>
      </c>
      <c r="H1960" s="23">
        <f>'Emissions Factors'!$AE$39/1000</f>
        <v>0.32422903788805163</v>
      </c>
      <c r="I1960" s="26">
        <f t="shared" si="215"/>
        <v>126217.45940677826</v>
      </c>
      <c r="J1960" s="26">
        <f t="shared" si="216"/>
        <v>83065.89338578032</v>
      </c>
      <c r="K1960" s="23">
        <f t="shared" si="211"/>
        <v>117.41028557261639</v>
      </c>
      <c r="L1960" s="23">
        <f t="shared" si="211"/>
        <v>77.269739936194753</v>
      </c>
      <c r="M1960" s="26">
        <f>K1960*'Social Cost of Carbon'!$C$5</f>
        <v>11741.028557261639</v>
      </c>
      <c r="N1960" s="26">
        <f>L1960*'Social Cost of Carbon'!$C$5</f>
        <v>7726.9739936194756</v>
      </c>
      <c r="O1960" s="23">
        <f t="shared" si="212"/>
        <v>0.20470301618368253</v>
      </c>
      <c r="P1960" s="23">
        <f t="shared" si="213"/>
        <v>0.13471859596904767</v>
      </c>
      <c r="Q1960" s="27"/>
    </row>
    <row r="1961" spans="1:17" x14ac:dyDescent="0.25">
      <c r="A1961" s="24">
        <f t="shared" si="214"/>
        <v>2021</v>
      </c>
      <c r="B1961" s="32">
        <v>44324</v>
      </c>
      <c r="C1961" s="28">
        <f>'Bitcoin Data'!C1961</f>
        <v>58803.777344000002</v>
      </c>
      <c r="D1961" s="26">
        <f>'Bitcoin Data'!K1961</f>
        <v>1068.7566797292484</v>
      </c>
      <c r="E1961" s="25">
        <f>'Bitcoin Data'!J1961</f>
        <v>240807.79035631003</v>
      </c>
      <c r="F1961" s="25">
        <f t="shared" si="210"/>
        <v>257.36493447414682</v>
      </c>
      <c r="G1961" s="23">
        <f>'Emissions Factors'!$AB$39/1000</f>
        <v>0.49266147344102867</v>
      </c>
      <c r="H1961" s="23">
        <f>'Emissions Factors'!$AE$39/1000</f>
        <v>0.32422903788805163</v>
      </c>
      <c r="I1961" s="26">
        <f t="shared" si="215"/>
        <v>126793.78783008696</v>
      </c>
      <c r="J1961" s="26">
        <f t="shared" si="216"/>
        <v>83445.185090674073</v>
      </c>
      <c r="K1961" s="23">
        <f t="shared" si="211"/>
        <v>118.63672081301803</v>
      </c>
      <c r="L1961" s="23">
        <f t="shared" si="211"/>
        <v>78.076878183174031</v>
      </c>
      <c r="M1961" s="26">
        <f>K1961*'Social Cost of Carbon'!$C$5</f>
        <v>11863.672081301804</v>
      </c>
      <c r="N1961" s="26">
        <f>L1961*'Social Cost of Carbon'!$C$5</f>
        <v>7807.6878183174031</v>
      </c>
      <c r="O1961" s="23">
        <f t="shared" si="212"/>
        <v>0.20175017009366158</v>
      </c>
      <c r="P1961" s="23">
        <f t="shared" si="213"/>
        <v>0.13277527687792415</v>
      </c>
      <c r="Q1961" s="27"/>
    </row>
    <row r="1962" spans="1:17" x14ac:dyDescent="0.25">
      <c r="A1962" s="24">
        <f t="shared" si="214"/>
        <v>2021</v>
      </c>
      <c r="B1962" s="32">
        <v>44325</v>
      </c>
      <c r="C1962" s="28">
        <f>'Bitcoin Data'!C1962</f>
        <v>58232.316405999998</v>
      </c>
      <c r="D1962" s="26">
        <f>'Bitcoin Data'!K1962</f>
        <v>1162.4903125807284</v>
      </c>
      <c r="E1962" s="25">
        <f>'Bitcoin Data'!J1962</f>
        <v>224200.29288531127</v>
      </c>
      <c r="F1962" s="25">
        <f t="shared" si="210"/>
        <v>260.63066855693637</v>
      </c>
      <c r="G1962" s="23">
        <f>'Emissions Factors'!$AB$39/1000</f>
        <v>0.49266147344102867</v>
      </c>
      <c r="H1962" s="23">
        <f>'Emissions Factors'!$AE$39/1000</f>
        <v>0.32422903788805163</v>
      </c>
      <c r="I1962" s="26">
        <f t="shared" si="215"/>
        <v>128402.68919518065</v>
      </c>
      <c r="J1962" s="26">
        <f t="shared" si="216"/>
        <v>84504.030910335146</v>
      </c>
      <c r="K1962" s="23">
        <f t="shared" si="211"/>
        <v>110.45484663878763</v>
      </c>
      <c r="L1962" s="23">
        <f t="shared" si="211"/>
        <v>72.69224525642386</v>
      </c>
      <c r="M1962" s="26">
        <f>K1962*'Social Cost of Carbon'!$C$5</f>
        <v>11045.484663878762</v>
      </c>
      <c r="N1962" s="26">
        <f>L1962*'Social Cost of Carbon'!$C$5</f>
        <v>7269.2245256423857</v>
      </c>
      <c r="O1962" s="23">
        <f t="shared" si="212"/>
        <v>0.18967963745197478</v>
      </c>
      <c r="P1962" s="23">
        <f t="shared" si="213"/>
        <v>0.12483145054647693</v>
      </c>
      <c r="Q1962" s="27"/>
    </row>
    <row r="1963" spans="1:17" x14ac:dyDescent="0.25">
      <c r="A1963" s="24">
        <f t="shared" si="214"/>
        <v>2021</v>
      </c>
      <c r="B1963" s="32">
        <v>44326</v>
      </c>
      <c r="C1963" s="28">
        <f>'Bitcoin Data'!C1963</f>
        <v>55859.796875</v>
      </c>
      <c r="D1963" s="26">
        <f>'Bitcoin Data'!K1963</f>
        <v>1125</v>
      </c>
      <c r="E1963" s="25">
        <f>'Bitcoin Data'!J1963</f>
        <v>231738.17424297641</v>
      </c>
      <c r="F1963" s="25">
        <f t="shared" si="210"/>
        <v>260.70544602334843</v>
      </c>
      <c r="G1963" s="23">
        <f>'Emissions Factors'!$AB$39/1000</f>
        <v>0.49266147344102867</v>
      </c>
      <c r="H1963" s="23">
        <f>'Emissions Factors'!$AE$39/1000</f>
        <v>0.32422903788805163</v>
      </c>
      <c r="I1963" s="26">
        <f t="shared" si="215"/>
        <v>128439.52917196341</v>
      </c>
      <c r="J1963" s="26">
        <f t="shared" si="216"/>
        <v>84528.275936325648</v>
      </c>
      <c r="K1963" s="23">
        <f t="shared" si="211"/>
        <v>114.1684703750786</v>
      </c>
      <c r="L1963" s="23">
        <f t="shared" si="211"/>
        <v>75.136245276733916</v>
      </c>
      <c r="M1963" s="26">
        <f>K1963*'Social Cost of Carbon'!$C$5</f>
        <v>11416.84703750786</v>
      </c>
      <c r="N1963" s="26">
        <f>L1963*'Social Cost of Carbon'!$C$5</f>
        <v>7513.6245276733916</v>
      </c>
      <c r="O1963" s="23">
        <f t="shared" si="212"/>
        <v>0.20438396979952964</v>
      </c>
      <c r="P1963" s="23">
        <f t="shared" si="213"/>
        <v>0.13450862602466976</v>
      </c>
      <c r="Q1963" s="27"/>
    </row>
    <row r="1964" spans="1:17" x14ac:dyDescent="0.25">
      <c r="A1964" s="24">
        <f t="shared" si="214"/>
        <v>2021</v>
      </c>
      <c r="B1964" s="32">
        <v>44327</v>
      </c>
      <c r="C1964" s="28">
        <f>'Bitcoin Data'!C1964</f>
        <v>56704.574219000002</v>
      </c>
      <c r="D1964" s="26">
        <f>'Bitcoin Data'!K1964</f>
        <v>1075.011944577162</v>
      </c>
      <c r="E1964" s="25">
        <f>'Bitcoin Data'!J1964</f>
        <v>242982.72862812402</v>
      </c>
      <c r="F1964" s="25">
        <f t="shared" si="210"/>
        <v>261.20933560118448</v>
      </c>
      <c r="G1964" s="23">
        <f>'Emissions Factors'!$AB$39/1000</f>
        <v>0.49266147344102867</v>
      </c>
      <c r="H1964" s="23">
        <f>'Emissions Factors'!$AE$39/1000</f>
        <v>0.32422903788805163</v>
      </c>
      <c r="I1964" s="26">
        <f t="shared" si="215"/>
        <v>128687.77615383168</v>
      </c>
      <c r="J1964" s="26">
        <f t="shared" si="216"/>
        <v>84691.651569349226</v>
      </c>
      <c r="K1964" s="23">
        <f t="shared" si="211"/>
        <v>119.70822910665321</v>
      </c>
      <c r="L1964" s="23">
        <f t="shared" si="211"/>
        <v>78.782056326510201</v>
      </c>
      <c r="M1964" s="26">
        <f>K1964*'Social Cost of Carbon'!$C$5</f>
        <v>11970.82291066532</v>
      </c>
      <c r="N1964" s="26">
        <f>L1964*'Social Cost of Carbon'!$C$5</f>
        <v>7878.2056326510201</v>
      </c>
      <c r="O1964" s="23">
        <f t="shared" si="212"/>
        <v>0.21110859354013553</v>
      </c>
      <c r="P1964" s="23">
        <f t="shared" si="213"/>
        <v>0.13893421723306529</v>
      </c>
      <c r="Q1964" s="27"/>
    </row>
    <row r="1965" spans="1:17" x14ac:dyDescent="0.25">
      <c r="A1965" s="24">
        <f t="shared" si="214"/>
        <v>2021</v>
      </c>
      <c r="B1965" s="32">
        <v>44328</v>
      </c>
      <c r="C1965" s="28">
        <f>'Bitcoin Data'!C1965</f>
        <v>49150.535155999998</v>
      </c>
      <c r="D1965" s="26">
        <f>'Bitcoin Data'!K1965</f>
        <v>1075.011944577162</v>
      </c>
      <c r="E1965" s="25">
        <f>'Bitcoin Data'!J1965</f>
        <v>241056.28563850967</v>
      </c>
      <c r="F1965" s="25">
        <f t="shared" si="210"/>
        <v>259.13838637680209</v>
      </c>
      <c r="G1965" s="23">
        <f>'Emissions Factors'!$AB$39/1000</f>
        <v>0.49266147344102867</v>
      </c>
      <c r="H1965" s="23">
        <f>'Emissions Factors'!$AE$39/1000</f>
        <v>0.32422903788805163</v>
      </c>
      <c r="I1965" s="26">
        <f t="shared" si="215"/>
        <v>127667.49925752591</v>
      </c>
      <c r="J1965" s="26">
        <f t="shared" si="216"/>
        <v>84020.189694812725</v>
      </c>
      <c r="K1965" s="23">
        <f t="shared" si="211"/>
        <v>118.75914486488965</v>
      </c>
      <c r="L1965" s="23">
        <f t="shared" si="211"/>
        <v>78.157447569441345</v>
      </c>
      <c r="M1965" s="26">
        <f>K1965*'Social Cost of Carbon'!$C$5</f>
        <v>11875.914486488964</v>
      </c>
      <c r="N1965" s="26">
        <f>L1965*'Social Cost of Carbon'!$C$5</f>
        <v>7815.7447569441347</v>
      </c>
      <c r="O1965" s="23">
        <f t="shared" si="212"/>
        <v>0.24162329970153387</v>
      </c>
      <c r="P1965" s="23">
        <f t="shared" si="213"/>
        <v>0.15901647321107623</v>
      </c>
      <c r="Q1965" s="27"/>
    </row>
    <row r="1966" spans="1:17" x14ac:dyDescent="0.25">
      <c r="A1966" s="24">
        <f t="shared" si="214"/>
        <v>2021</v>
      </c>
      <c r="B1966" s="32">
        <v>44329</v>
      </c>
      <c r="C1966" s="28">
        <f>'Bitcoin Data'!C1966</f>
        <v>49716.191405999998</v>
      </c>
      <c r="D1966" s="26">
        <f>'Bitcoin Data'!K1966</f>
        <v>1006.2611806797852</v>
      </c>
      <c r="E1966" s="25">
        <f>'Bitcoin Data'!J1966</f>
        <v>260583.70435546935</v>
      </c>
      <c r="F1966" s="25">
        <f t="shared" si="210"/>
        <v>262.21526601064664</v>
      </c>
      <c r="G1966" s="23">
        <f>'Emissions Factors'!$AB$39/1000</f>
        <v>0.49266147344102867</v>
      </c>
      <c r="H1966" s="23">
        <f>'Emissions Factors'!$AE$39/1000</f>
        <v>0.32422903788805163</v>
      </c>
      <c r="I1966" s="26">
        <f t="shared" si="215"/>
        <v>129183.35931153646</v>
      </c>
      <c r="J1966" s="26">
        <f t="shared" si="216"/>
        <v>85017.803418191485</v>
      </c>
      <c r="K1966" s="23">
        <f t="shared" si="211"/>
        <v>128.37955174248694</v>
      </c>
      <c r="L1966" s="23">
        <f t="shared" si="211"/>
        <v>84.488803752478319</v>
      </c>
      <c r="M1966" s="26">
        <f>K1966*'Social Cost of Carbon'!$C$5</f>
        <v>12837.955174248695</v>
      </c>
      <c r="N1966" s="26">
        <f>L1966*'Social Cost of Carbon'!$C$5</f>
        <v>8448.8803752478325</v>
      </c>
      <c r="O1966" s="23">
        <f t="shared" si="212"/>
        <v>0.25822483201517615</v>
      </c>
      <c r="P1966" s="23">
        <f t="shared" si="213"/>
        <v>0.16994222880532597</v>
      </c>
      <c r="Q1966" s="27"/>
    </row>
    <row r="1967" spans="1:17" x14ac:dyDescent="0.25">
      <c r="A1967" s="24">
        <f t="shared" si="214"/>
        <v>2021</v>
      </c>
      <c r="B1967" s="32">
        <v>44330</v>
      </c>
      <c r="C1967" s="28">
        <f>'Bitcoin Data'!C1967</f>
        <v>49880.535155999998</v>
      </c>
      <c r="D1967" s="26">
        <f>'Bitcoin Data'!K1967</f>
        <v>837.52093802345053</v>
      </c>
      <c r="E1967" s="25">
        <f>'Bitcoin Data'!J1967</f>
        <v>315848.03621484921</v>
      </c>
      <c r="F1967" s="25">
        <f t="shared" si="210"/>
        <v>264.52934356352529</v>
      </c>
      <c r="G1967" s="23">
        <f>'Emissions Factors'!$AB$39/1000</f>
        <v>0.49266147344102867</v>
      </c>
      <c r="H1967" s="23">
        <f>'Emissions Factors'!$AE$39/1000</f>
        <v>0.32422903788805163</v>
      </c>
      <c r="I1967" s="26">
        <f t="shared" si="215"/>
        <v>130323.41616839445</v>
      </c>
      <c r="J1967" s="26">
        <f t="shared" si="216"/>
        <v>85768.094556759665</v>
      </c>
      <c r="K1967" s="23">
        <f t="shared" si="211"/>
        <v>155.60615890506301</v>
      </c>
      <c r="L1967" s="23">
        <f t="shared" si="211"/>
        <v>102.40710490077106</v>
      </c>
      <c r="M1967" s="26">
        <f>K1967*'Social Cost of Carbon'!$C$5</f>
        <v>15560.615890506302</v>
      </c>
      <c r="N1967" s="26">
        <f>L1967*'Social Cost of Carbon'!$C$5</f>
        <v>10240.710490077106</v>
      </c>
      <c r="O1967" s="23">
        <f t="shared" si="212"/>
        <v>0.31195767731522739</v>
      </c>
      <c r="P1967" s="23">
        <f t="shared" si="213"/>
        <v>0.2053047437853176</v>
      </c>
      <c r="Q1967" s="27"/>
    </row>
    <row r="1968" spans="1:17" x14ac:dyDescent="0.25">
      <c r="A1968" s="24">
        <f t="shared" si="214"/>
        <v>2021</v>
      </c>
      <c r="B1968" s="32">
        <v>44331</v>
      </c>
      <c r="C1968" s="28">
        <f>'Bitcoin Data'!C1968</f>
        <v>46760.1875</v>
      </c>
      <c r="D1968" s="26">
        <f>'Bitcoin Data'!K1968</f>
        <v>768.77082087639872</v>
      </c>
      <c r="E1968" s="25">
        <f>'Bitcoin Data'!J1968</f>
        <v>341361.04826548579</v>
      </c>
      <c r="F1968" s="25">
        <f t="shared" si="210"/>
        <v>262.42841329028545</v>
      </c>
      <c r="G1968" s="23">
        <f>'Emissions Factors'!$AB$39/1000</f>
        <v>0.49266147344102867</v>
      </c>
      <c r="H1968" s="23">
        <f>'Emissions Factors'!$AE$39/1000</f>
        <v>0.32422903788805163</v>
      </c>
      <c r="I1968" s="26">
        <f t="shared" si="215"/>
        <v>129288.36876438325</v>
      </c>
      <c r="J1968" s="26">
        <f t="shared" si="216"/>
        <v>85086.911955597228</v>
      </c>
      <c r="K1968" s="23">
        <f t="shared" si="211"/>
        <v>168.17543701384832</v>
      </c>
      <c r="L1968" s="23">
        <f t="shared" si="211"/>
        <v>110.67916425157522</v>
      </c>
      <c r="M1968" s="26">
        <f>K1968*'Social Cost of Carbon'!$C$5</f>
        <v>16817.543701384831</v>
      </c>
      <c r="N1968" s="26">
        <f>L1968*'Social Cost of Carbon'!$C$5</f>
        <v>11067.916425157522</v>
      </c>
      <c r="O1968" s="23">
        <f t="shared" si="212"/>
        <v>0.3596551810530022</v>
      </c>
      <c r="P1968" s="23">
        <f t="shared" si="213"/>
        <v>0.23669529608189707</v>
      </c>
      <c r="Q1968" s="27"/>
    </row>
    <row r="1969" spans="1:17" x14ac:dyDescent="0.25">
      <c r="A1969" s="24">
        <f t="shared" si="214"/>
        <v>2021</v>
      </c>
      <c r="B1969" s="32">
        <v>44332</v>
      </c>
      <c r="C1969" s="28">
        <f>'Bitcoin Data'!C1969</f>
        <v>46456.058594000002</v>
      </c>
      <c r="D1969" s="26">
        <f>'Bitcoin Data'!K1969</f>
        <v>825.00687505729218</v>
      </c>
      <c r="E1969" s="25">
        <f>'Bitcoin Data'!J1969</f>
        <v>312339.29432461987</v>
      </c>
      <c r="F1969" s="25">
        <f t="shared" si="210"/>
        <v>257.68206516835448</v>
      </c>
      <c r="G1969" s="23">
        <f>'Emissions Factors'!$AB$39/1000</f>
        <v>0.49266147344102867</v>
      </c>
      <c r="H1969" s="23">
        <f>'Emissions Factors'!$AE$39/1000</f>
        <v>0.32422903788805163</v>
      </c>
      <c r="I1969" s="26">
        <f t="shared" si="215"/>
        <v>126950.02590516869</v>
      </c>
      <c r="J1969" s="26">
        <f t="shared" si="216"/>
        <v>83548.008070541793</v>
      </c>
      <c r="K1969" s="23">
        <f t="shared" si="211"/>
        <v>153.87753695549836</v>
      </c>
      <c r="L1969" s="23">
        <f t="shared" si="211"/>
        <v>101.26946889350448</v>
      </c>
      <c r="M1969" s="26">
        <f>K1969*'Social Cost of Carbon'!$C$5</f>
        <v>15387.753695549836</v>
      </c>
      <c r="N1969" s="26">
        <f>L1969*'Social Cost of Carbon'!$C$5</f>
        <v>10126.946889350447</v>
      </c>
      <c r="O1969" s="23">
        <f t="shared" si="212"/>
        <v>0.33123244117694545</v>
      </c>
      <c r="P1969" s="23">
        <f t="shared" si="213"/>
        <v>0.21798979930377446</v>
      </c>
      <c r="Q1969" s="27"/>
    </row>
    <row r="1970" spans="1:17" x14ac:dyDescent="0.25">
      <c r="A1970" s="24">
        <f t="shared" si="214"/>
        <v>2021</v>
      </c>
      <c r="B1970" s="32">
        <v>44333</v>
      </c>
      <c r="C1970" s="28">
        <f>'Bitcoin Data'!C1970</f>
        <v>43537.511719000002</v>
      </c>
      <c r="D1970" s="26">
        <f>'Bitcoin Data'!K1970</f>
        <v>756.23897151499875</v>
      </c>
      <c r="E1970" s="25">
        <f>'Bitcoin Data'!J1970</f>
        <v>333322.79856382782</v>
      </c>
      <c r="F1970" s="25">
        <f t="shared" si="210"/>
        <v>252.07169036841026</v>
      </c>
      <c r="G1970" s="23">
        <f>'Emissions Factors'!$AB$39/1000</f>
        <v>0.49266147344102867</v>
      </c>
      <c r="H1970" s="23">
        <f>'Emissions Factors'!$AE$39/1000</f>
        <v>0.32422903788805163</v>
      </c>
      <c r="I1970" s="26">
        <f t="shared" si="215"/>
        <v>124186.01038967175</v>
      </c>
      <c r="J1970" s="26">
        <f t="shared" si="216"/>
        <v>81728.961646964512</v>
      </c>
      <c r="K1970" s="23">
        <f t="shared" si="211"/>
        <v>164.2153010719426</v>
      </c>
      <c r="L1970" s="23">
        <f t="shared" si="211"/>
        <v>108.07293028450273</v>
      </c>
      <c r="M1970" s="26">
        <f>K1970*'Social Cost of Carbon'!$C$5</f>
        <v>16421.530107194259</v>
      </c>
      <c r="N1970" s="26">
        <f>L1970*'Social Cost of Carbon'!$C$5</f>
        <v>10807.293028450273</v>
      </c>
      <c r="O1970" s="23">
        <f t="shared" si="212"/>
        <v>0.37718118144146984</v>
      </c>
      <c r="P1970" s="23">
        <f t="shared" si="213"/>
        <v>0.2482294601079352</v>
      </c>
      <c r="Q1970" s="27"/>
    </row>
    <row r="1971" spans="1:17" x14ac:dyDescent="0.25">
      <c r="A1971" s="24">
        <f t="shared" si="214"/>
        <v>2021</v>
      </c>
      <c r="B1971" s="32">
        <v>44334</v>
      </c>
      <c r="C1971" s="28">
        <f>'Bitcoin Data'!C1971</f>
        <v>42909.402344000002</v>
      </c>
      <c r="D1971" s="26">
        <f>'Bitcoin Data'!K1971</f>
        <v>625</v>
      </c>
      <c r="E1971" s="25">
        <f>'Bitcoin Data'!J1971</f>
        <v>391826.64526465727</v>
      </c>
      <c r="F1971" s="25">
        <f t="shared" si="210"/>
        <v>244.8916532904108</v>
      </c>
      <c r="G1971" s="23">
        <f>'Emissions Factors'!$AB$39/1000</f>
        <v>0.49266147344102867</v>
      </c>
      <c r="H1971" s="23">
        <f>'Emissions Factors'!$AE$39/1000</f>
        <v>0.32422903788805163</v>
      </c>
      <c r="I1971" s="26">
        <f t="shared" si="215"/>
        <v>120648.68274346333</v>
      </c>
      <c r="J1971" s="26">
        <f t="shared" si="216"/>
        <v>79400.985133164213</v>
      </c>
      <c r="K1971" s="23">
        <f t="shared" si="211"/>
        <v>193.03789238954133</v>
      </c>
      <c r="L1971" s="23">
        <f t="shared" si="211"/>
        <v>127.04157621306273</v>
      </c>
      <c r="M1971" s="26">
        <f>K1971*'Social Cost of Carbon'!$C$5</f>
        <v>19303.789238954134</v>
      </c>
      <c r="N1971" s="26">
        <f>L1971*'Social Cost of Carbon'!$C$5</f>
        <v>12704.157621306273</v>
      </c>
      <c r="O1971" s="23">
        <f t="shared" si="212"/>
        <v>0.44987317894101064</v>
      </c>
      <c r="P1971" s="23">
        <f t="shared" si="213"/>
        <v>0.29606932111191914</v>
      </c>
      <c r="Q1971" s="27"/>
    </row>
    <row r="1972" spans="1:17" x14ac:dyDescent="0.25">
      <c r="A1972" s="24">
        <f t="shared" si="214"/>
        <v>2021</v>
      </c>
      <c r="B1972" s="32">
        <v>44335</v>
      </c>
      <c r="C1972" s="28">
        <f>'Bitcoin Data'!C1972</f>
        <v>37002.441405999998</v>
      </c>
      <c r="D1972" s="26">
        <f>'Bitcoin Data'!K1972</f>
        <v>781.25</v>
      </c>
      <c r="E1972" s="25">
        <f>'Bitcoin Data'!J1972</f>
        <v>299487.48539533984</v>
      </c>
      <c r="F1972" s="25">
        <f t="shared" si="210"/>
        <v>233.97459796510927</v>
      </c>
      <c r="G1972" s="23">
        <f>'Emissions Factors'!$AB$39/1000</f>
        <v>0.49266147344102867</v>
      </c>
      <c r="H1972" s="23">
        <f>'Emissions Factors'!$AE$39/1000</f>
        <v>0.32422903788805163</v>
      </c>
      <c r="I1972" s="26">
        <f t="shared" si="215"/>
        <v>115270.27018126304</v>
      </c>
      <c r="J1972" s="26">
        <f t="shared" si="216"/>
        <v>75861.358788471072</v>
      </c>
      <c r="K1972" s="23">
        <f t="shared" si="211"/>
        <v>147.54594583201668</v>
      </c>
      <c r="L1972" s="23">
        <f t="shared" si="211"/>
        <v>97.102539249242952</v>
      </c>
      <c r="M1972" s="26">
        <f>K1972*'Social Cost of Carbon'!$C$5</f>
        <v>14754.594583201668</v>
      </c>
      <c r="N1972" s="26">
        <f>L1972*'Social Cost of Carbon'!$C$5</f>
        <v>9710.2539249242946</v>
      </c>
      <c r="O1972" s="23">
        <f t="shared" si="212"/>
        <v>0.39874651570447966</v>
      </c>
      <c r="P1972" s="23">
        <f t="shared" si="213"/>
        <v>0.26242197963050523</v>
      </c>
      <c r="Q1972" s="27"/>
    </row>
    <row r="1973" spans="1:17" x14ac:dyDescent="0.25">
      <c r="A1973" s="24">
        <f t="shared" si="214"/>
        <v>2021</v>
      </c>
      <c r="B1973" s="32">
        <v>44336</v>
      </c>
      <c r="C1973" s="28">
        <f>'Bitcoin Data'!C1973</f>
        <v>40782.738280999998</v>
      </c>
      <c r="D1973" s="26">
        <f>'Bitcoin Data'!K1973</f>
        <v>700.0077778641986</v>
      </c>
      <c r="E1973" s="25">
        <f>'Bitcoin Data'!J1973</f>
        <v>327937.78771102638</v>
      </c>
      <c r="F1973" s="25">
        <f t="shared" si="210"/>
        <v>229.55900205329687</v>
      </c>
      <c r="G1973" s="23">
        <f>'Emissions Factors'!$AB$39/1000</f>
        <v>0.49266147344102867</v>
      </c>
      <c r="H1973" s="23">
        <f>'Emissions Factors'!$AE$39/1000</f>
        <v>0.32422903788805163</v>
      </c>
      <c r="I1973" s="26">
        <f t="shared" si="215"/>
        <v>113094.87619322936</v>
      </c>
      <c r="J1973" s="26">
        <f t="shared" si="216"/>
        <v>74429.694374281709</v>
      </c>
      <c r="K1973" s="23">
        <f t="shared" si="211"/>
        <v>161.56231369070551</v>
      </c>
      <c r="L1973" s="23">
        <f t="shared" si="211"/>
        <v>106.3269533966822</v>
      </c>
      <c r="M1973" s="26">
        <f>K1973*'Social Cost of Carbon'!$C$5</f>
        <v>16156.23136907055</v>
      </c>
      <c r="N1973" s="26">
        <f>L1973*'Social Cost of Carbon'!$C$5</f>
        <v>10632.69533966822</v>
      </c>
      <c r="O1973" s="23">
        <f t="shared" si="212"/>
        <v>0.39615366819538628</v>
      </c>
      <c r="P1973" s="23">
        <f t="shared" si="213"/>
        <v>0.26071558183286131</v>
      </c>
      <c r="Q1973" s="27"/>
    </row>
    <row r="1974" spans="1:17" x14ac:dyDescent="0.25">
      <c r="A1974" s="24">
        <f t="shared" si="214"/>
        <v>2021</v>
      </c>
      <c r="B1974" s="32">
        <v>44337</v>
      </c>
      <c r="C1974" s="28">
        <f>'Bitcoin Data'!C1974</f>
        <v>37304.691405999998</v>
      </c>
      <c r="D1974" s="26">
        <f>'Bitcoin Data'!K1974</f>
        <v>687.49522572759906</v>
      </c>
      <c r="E1974" s="25">
        <f>'Bitcoin Data'!J1974</f>
        <v>319648.00486487208</v>
      </c>
      <c r="F1974" s="25">
        <f t="shared" si="210"/>
        <v>219.75647725795193</v>
      </c>
      <c r="G1974" s="23">
        <f>'Emissions Factors'!$AB$39/1000</f>
        <v>0.49266147344102867</v>
      </c>
      <c r="H1974" s="23">
        <f>'Emissions Factors'!$AE$39/1000</f>
        <v>0.32422903788805163</v>
      </c>
      <c r="I1974" s="26">
        <f t="shared" si="215"/>
        <v>108265.54988411251</v>
      </c>
      <c r="J1974" s="26">
        <f t="shared" si="216"/>
        <v>71251.431191013253</v>
      </c>
      <c r="K1974" s="23">
        <f t="shared" si="211"/>
        <v>157.47825705921298</v>
      </c>
      <c r="L1974" s="23">
        <f t="shared" si="211"/>
        <v>103.63916508017272</v>
      </c>
      <c r="M1974" s="26">
        <f>K1974*'Social Cost of Carbon'!$C$5</f>
        <v>15747.825705921297</v>
      </c>
      <c r="N1974" s="26">
        <f>L1974*'Social Cost of Carbon'!$C$5</f>
        <v>10363.916508017272</v>
      </c>
      <c r="O1974" s="23">
        <f t="shared" si="212"/>
        <v>0.42214062393740792</v>
      </c>
      <c r="P1974" s="23">
        <f t="shared" si="213"/>
        <v>0.27781804693739842</v>
      </c>
      <c r="Q1974" s="27"/>
    </row>
    <row r="1975" spans="1:17" x14ac:dyDescent="0.25">
      <c r="A1975" s="24">
        <f t="shared" si="214"/>
        <v>2021</v>
      </c>
      <c r="B1975" s="32">
        <v>44338</v>
      </c>
      <c r="C1975" s="28">
        <f>'Bitcoin Data'!C1975</f>
        <v>37536.632812999997</v>
      </c>
      <c r="D1975" s="26">
        <f>'Bitcoin Data'!K1975</f>
        <v>724.98791686805225</v>
      </c>
      <c r="E1975" s="25">
        <f>'Bitcoin Data'!J1975</f>
        <v>294370.33404278901</v>
      </c>
      <c r="F1975" s="25">
        <f t="shared" si="210"/>
        <v>213.41493526543431</v>
      </c>
      <c r="G1975" s="23">
        <f>'Emissions Factors'!$AB$39/1000</f>
        <v>0.49266147344102867</v>
      </c>
      <c r="H1975" s="23">
        <f>'Emissions Factors'!$AE$39/1000</f>
        <v>0.32422903788805163</v>
      </c>
      <c r="I1975" s="26">
        <f t="shared" si="215"/>
        <v>105141.31646219062</v>
      </c>
      <c r="J1975" s="26">
        <f t="shared" si="216"/>
        <v>69195.319132052595</v>
      </c>
      <c r="K1975" s="23">
        <f t="shared" si="211"/>
        <v>145.02492250684824</v>
      </c>
      <c r="L1975" s="23">
        <f t="shared" si="211"/>
        <v>95.443410189477859</v>
      </c>
      <c r="M1975" s="26">
        <f>K1975*'Social Cost of Carbon'!$C$5</f>
        <v>14502.492250684823</v>
      </c>
      <c r="N1975" s="26">
        <f>L1975*'Social Cost of Carbon'!$C$5</f>
        <v>9544.3410189477854</v>
      </c>
      <c r="O1975" s="23">
        <f t="shared" si="212"/>
        <v>0.38635570545001574</v>
      </c>
      <c r="P1975" s="23">
        <f t="shared" si="213"/>
        <v>0.25426737306182429</v>
      </c>
      <c r="Q1975" s="27"/>
    </row>
    <row r="1976" spans="1:17" x14ac:dyDescent="0.25">
      <c r="A1976" s="24">
        <f t="shared" si="214"/>
        <v>2021</v>
      </c>
      <c r="B1976" s="32">
        <v>44339</v>
      </c>
      <c r="C1976" s="28">
        <f>'Bitcoin Data'!C1976</f>
        <v>34770.582030999998</v>
      </c>
      <c r="D1976" s="26">
        <f>'Bitcoin Data'!K1976</f>
        <v>743.74018676142464</v>
      </c>
      <c r="E1976" s="25">
        <f>'Bitcoin Data'!J1976</f>
        <v>284354.81308823067</v>
      </c>
      <c r="F1976" s="25">
        <f t="shared" si="210"/>
        <v>211.48610179275067</v>
      </c>
      <c r="G1976" s="23">
        <f>'Emissions Factors'!$AB$39/1000</f>
        <v>0.49266147344102867</v>
      </c>
      <c r="H1976" s="23">
        <f>'Emissions Factors'!$AE$39/1000</f>
        <v>0.32422903788805163</v>
      </c>
      <c r="I1976" s="26">
        <f t="shared" si="215"/>
        <v>104191.05452151592</v>
      </c>
      <c r="J1976" s="26">
        <f t="shared" si="216"/>
        <v>68569.935310958099</v>
      </c>
      <c r="K1976" s="23">
        <f t="shared" si="211"/>
        <v>140.09066119609602</v>
      </c>
      <c r="L1976" s="23">
        <f t="shared" si="211"/>
        <v>92.196087466433781</v>
      </c>
      <c r="M1976" s="26">
        <f>K1976*'Social Cost of Carbon'!$C$5</f>
        <v>14009.066119609603</v>
      </c>
      <c r="N1976" s="26">
        <f>L1976*'Social Cost of Carbon'!$C$5</f>
        <v>9219.6087466433783</v>
      </c>
      <c r="O1976" s="23">
        <f t="shared" si="212"/>
        <v>0.40289996029171166</v>
      </c>
      <c r="P1976" s="23">
        <f t="shared" si="213"/>
        <v>0.26515543336098202</v>
      </c>
      <c r="Q1976" s="27"/>
    </row>
    <row r="1977" spans="1:17" x14ac:dyDescent="0.25">
      <c r="A1977" s="24">
        <f t="shared" si="214"/>
        <v>2021</v>
      </c>
      <c r="B1977" s="32">
        <v>44340</v>
      </c>
      <c r="C1977" s="28">
        <f>'Bitcoin Data'!C1977</f>
        <v>38705.980469000002</v>
      </c>
      <c r="D1977" s="26">
        <f>'Bitcoin Data'!K1977</f>
        <v>787.47046985738041</v>
      </c>
      <c r="E1977" s="25">
        <f>'Bitcoin Data'!J1977</f>
        <v>264143.32569713204</v>
      </c>
      <c r="F1977" s="25">
        <f t="shared" si="210"/>
        <v>208.00506879641162</v>
      </c>
      <c r="G1977" s="23">
        <f>'Emissions Factors'!$AB$39/1000</f>
        <v>0.49266147344102867</v>
      </c>
      <c r="H1977" s="23">
        <f>'Emissions Factors'!$AE$39/1000</f>
        <v>0.32422903788805163</v>
      </c>
      <c r="I1977" s="26">
        <f t="shared" si="215"/>
        <v>102476.08367644268</v>
      </c>
      <c r="J1977" s="26">
        <f t="shared" si="216"/>
        <v>67441.283331698534</v>
      </c>
      <c r="K1977" s="23">
        <f t="shared" si="211"/>
        <v>130.13324003756262</v>
      </c>
      <c r="L1977" s="23">
        <f t="shared" si="211"/>
        <v>85.642936355331386</v>
      </c>
      <c r="M1977" s="26">
        <f>K1977*'Social Cost of Carbon'!$C$5</f>
        <v>13013.324003756261</v>
      </c>
      <c r="N1977" s="26">
        <f>L1977*'Social Cost of Carbon'!$C$5</f>
        <v>8564.2936355331385</v>
      </c>
      <c r="O1977" s="23">
        <f t="shared" si="212"/>
        <v>0.33620964631496053</v>
      </c>
      <c r="P1977" s="23">
        <f t="shared" si="213"/>
        <v>0.22126538410239641</v>
      </c>
      <c r="Q1977" s="27"/>
    </row>
    <row r="1978" spans="1:17" x14ac:dyDescent="0.25">
      <c r="A1978" s="24">
        <f t="shared" si="214"/>
        <v>2021</v>
      </c>
      <c r="B1978" s="32">
        <v>44341</v>
      </c>
      <c r="C1978" s="28">
        <f>'Bitcoin Data'!C1978</f>
        <v>38402.222655999998</v>
      </c>
      <c r="D1978" s="26">
        <f>'Bitcoin Data'!K1978</f>
        <v>768.77082087639872</v>
      </c>
      <c r="E1978" s="25">
        <f>'Bitcoin Data'!J1978</f>
        <v>272106.89222689671</v>
      </c>
      <c r="F1978" s="25">
        <f t="shared" si="210"/>
        <v>209.18783890339714</v>
      </c>
      <c r="G1978" s="23">
        <f>'Emissions Factors'!$AB$39/1000</f>
        <v>0.49266147344102867</v>
      </c>
      <c r="H1978" s="23">
        <f>'Emissions Factors'!$AE$39/1000</f>
        <v>0.32422903788805163</v>
      </c>
      <c r="I1978" s="26">
        <f t="shared" si="215"/>
        <v>103058.78894009217</v>
      </c>
      <c r="J1978" s="26">
        <f t="shared" si="216"/>
        <v>67824.771745529186</v>
      </c>
      <c r="K1978" s="23">
        <f t="shared" si="211"/>
        <v>134.05658245796212</v>
      </c>
      <c r="L1978" s="23">
        <f t="shared" si="211"/>
        <v>88.224955869434467</v>
      </c>
      <c r="M1978" s="26">
        <f>K1978*'Social Cost of Carbon'!$C$5</f>
        <v>13405.658245796212</v>
      </c>
      <c r="N1978" s="26">
        <f>L1978*'Social Cost of Carbon'!$C$5</f>
        <v>8822.4955869434471</v>
      </c>
      <c r="O1978" s="23">
        <f t="shared" si="212"/>
        <v>0.34908547783501015</v>
      </c>
      <c r="P1978" s="23">
        <f t="shared" si="213"/>
        <v>0.22973919155601302</v>
      </c>
      <c r="Q1978" s="27"/>
    </row>
    <row r="1979" spans="1:17" x14ac:dyDescent="0.25">
      <c r="A1979" s="24">
        <f t="shared" si="214"/>
        <v>2021</v>
      </c>
      <c r="B1979" s="32">
        <v>44342</v>
      </c>
      <c r="C1979" s="28">
        <f>'Bitcoin Data'!C1979</f>
        <v>39294.199219000002</v>
      </c>
      <c r="D1979" s="26">
        <f>'Bitcoin Data'!K1979</f>
        <v>762.5180038973142</v>
      </c>
      <c r="E1979" s="25">
        <f>'Bitcoin Data'!J1979</f>
        <v>281995.83473369235</v>
      </c>
      <c r="F1979" s="25">
        <f t="shared" si="210"/>
        <v>215.02690100849199</v>
      </c>
      <c r="G1979" s="23">
        <f>'Emissions Factors'!$AB$39/1000</f>
        <v>0.49266147344102867</v>
      </c>
      <c r="H1979" s="23">
        <f>'Emissions Factors'!$AE$39/1000</f>
        <v>0.32422903788805163</v>
      </c>
      <c r="I1979" s="26">
        <f t="shared" si="215"/>
        <v>105935.46988030188</v>
      </c>
      <c r="J1979" s="26">
        <f t="shared" si="216"/>
        <v>69717.965234032672</v>
      </c>
      <c r="K1979" s="23">
        <f t="shared" si="211"/>
        <v>138.92848344413369</v>
      </c>
      <c r="L1979" s="23">
        <f t="shared" si="211"/>
        <v>91.431238184143069</v>
      </c>
      <c r="M1979" s="26">
        <f>K1979*'Social Cost of Carbon'!$C$5</f>
        <v>13892.848344413369</v>
      </c>
      <c r="N1979" s="26">
        <f>L1979*'Social Cost of Carbon'!$C$5</f>
        <v>9143.1238184143076</v>
      </c>
      <c r="O1979" s="23">
        <f t="shared" si="212"/>
        <v>0.35355977779274178</v>
      </c>
      <c r="P1979" s="23">
        <f t="shared" si="213"/>
        <v>0.23268380575607492</v>
      </c>
      <c r="Q1979" s="27"/>
    </row>
    <row r="1980" spans="1:17" x14ac:dyDescent="0.25">
      <c r="A1980" s="24">
        <f t="shared" si="214"/>
        <v>2021</v>
      </c>
      <c r="B1980" s="32">
        <v>44343</v>
      </c>
      <c r="C1980" s="28">
        <f>'Bitcoin Data'!C1980</f>
        <v>38436.96875</v>
      </c>
      <c r="D1980" s="26">
        <f>'Bitcoin Data'!K1980</f>
        <v>731.23171920701986</v>
      </c>
      <c r="E1980" s="25">
        <f>'Bitcoin Data'!J1980</f>
        <v>292842.28475165175</v>
      </c>
      <c r="F1980" s="25">
        <f t="shared" si="210"/>
        <v>214.13556733546199</v>
      </c>
      <c r="G1980" s="23">
        <f>'Emissions Factors'!$AB$39/1000</f>
        <v>0.49266147344102867</v>
      </c>
      <c r="H1980" s="23">
        <f>'Emissions Factors'!$AE$39/1000</f>
        <v>0.32422903788805163</v>
      </c>
      <c r="I1980" s="26">
        <f t="shared" si="215"/>
        <v>105496.3441196193</v>
      </c>
      <c r="J1980" s="26">
        <f t="shared" si="216"/>
        <v>69428.968974788935</v>
      </c>
      <c r="K1980" s="23">
        <f t="shared" si="211"/>
        <v>144.27211149158603</v>
      </c>
      <c r="L1980" s="23">
        <f t="shared" si="211"/>
        <v>94.947972237966894</v>
      </c>
      <c r="M1980" s="26">
        <f>K1980*'Social Cost of Carbon'!$C$5</f>
        <v>14427.211149158604</v>
      </c>
      <c r="N1980" s="26">
        <f>L1980*'Social Cost of Carbon'!$C$5</f>
        <v>9494.7972237966897</v>
      </c>
      <c r="O1980" s="23">
        <f t="shared" si="212"/>
        <v>0.37534726640374322</v>
      </c>
      <c r="P1980" s="23">
        <f t="shared" si="213"/>
        <v>0.24702252889795556</v>
      </c>
      <c r="Q1980" s="27"/>
    </row>
    <row r="1981" spans="1:17" x14ac:dyDescent="0.25">
      <c r="A1981" s="24">
        <f t="shared" si="214"/>
        <v>2021</v>
      </c>
      <c r="B1981" s="32">
        <v>44344</v>
      </c>
      <c r="C1981" s="28">
        <f>'Bitcoin Data'!C1981</f>
        <v>35697.605469000002</v>
      </c>
      <c r="D1981" s="26">
        <f>'Bitcoin Data'!K1981</f>
        <v>743.74018676142464</v>
      </c>
      <c r="E1981" s="25">
        <f>'Bitcoin Data'!J1981</f>
        <v>289500.23732996429</v>
      </c>
      <c r="F1981" s="25">
        <f t="shared" si="210"/>
        <v>215.3129605792644</v>
      </c>
      <c r="G1981" s="23">
        <f>'Emissions Factors'!$AB$39/1000</f>
        <v>0.49266147344102867</v>
      </c>
      <c r="H1981" s="23">
        <f>'Emissions Factors'!$AE$39/1000</f>
        <v>0.32422903788805163</v>
      </c>
      <c r="I1981" s="26">
        <f t="shared" si="215"/>
        <v>106076.40040993053</v>
      </c>
      <c r="J1981" s="26">
        <f t="shared" si="216"/>
        <v>69810.714053442876</v>
      </c>
      <c r="K1981" s="23">
        <f t="shared" si="211"/>
        <v>142.62561348450768</v>
      </c>
      <c r="L1981" s="23">
        <f t="shared" si="211"/>
        <v>93.864383417856942</v>
      </c>
      <c r="M1981" s="26">
        <f>K1981*'Social Cost of Carbon'!$C$5</f>
        <v>14262.561348450768</v>
      </c>
      <c r="N1981" s="26">
        <f>L1981*'Social Cost of Carbon'!$C$5</f>
        <v>9386.4383417856934</v>
      </c>
      <c r="O1981" s="23">
        <f t="shared" si="212"/>
        <v>0.39953832087803354</v>
      </c>
      <c r="P1981" s="23">
        <f t="shared" si="213"/>
        <v>0.26294308031212144</v>
      </c>
      <c r="Q1981" s="27"/>
    </row>
    <row r="1982" spans="1:17" x14ac:dyDescent="0.25">
      <c r="A1982" s="24">
        <f t="shared" si="214"/>
        <v>2021</v>
      </c>
      <c r="B1982" s="32">
        <v>44345</v>
      </c>
      <c r="C1982" s="28">
        <f>'Bitcoin Data'!C1982</f>
        <v>34616.066405999998</v>
      </c>
      <c r="D1982" s="26">
        <f>'Bitcoin Data'!K1982</f>
        <v>724.98791686805225</v>
      </c>
      <c r="E1982" s="25">
        <f>'Bitcoin Data'!J1982</f>
        <v>300035.88042712538</v>
      </c>
      <c r="F1982" s="25">
        <f t="shared" si="210"/>
        <v>217.52238793653362</v>
      </c>
      <c r="G1982" s="23">
        <f>'Emissions Factors'!$AB$39/1000</f>
        <v>0.49266147344102867</v>
      </c>
      <c r="H1982" s="23">
        <f>'Emissions Factors'!$AE$39/1000</f>
        <v>0.32422903788805163</v>
      </c>
      <c r="I1982" s="26">
        <f t="shared" si="215"/>
        <v>107164.90014722369</v>
      </c>
      <c r="J1982" s="26">
        <f t="shared" si="216"/>
        <v>70527.074559773828</v>
      </c>
      <c r="K1982" s="23">
        <f t="shared" si="211"/>
        <v>147.81611893640388</v>
      </c>
      <c r="L1982" s="23">
        <f t="shared" si="211"/>
        <v>97.280344842781361</v>
      </c>
      <c r="M1982" s="26">
        <f>K1982*'Social Cost of Carbon'!$C$5</f>
        <v>14781.611893640387</v>
      </c>
      <c r="N1982" s="26">
        <f>L1982*'Social Cost of Carbon'!$C$5</f>
        <v>9728.034484278136</v>
      </c>
      <c r="O1982" s="23">
        <f t="shared" si="212"/>
        <v>0.42701593301422291</v>
      </c>
      <c r="P1982" s="23">
        <f t="shared" si="213"/>
        <v>0.28102657217551374</v>
      </c>
      <c r="Q1982" s="27"/>
    </row>
    <row r="1983" spans="1:17" x14ac:dyDescent="0.25">
      <c r="A1983" s="24">
        <f t="shared" si="214"/>
        <v>2021</v>
      </c>
      <c r="B1983" s="32">
        <v>44346</v>
      </c>
      <c r="C1983" s="28">
        <f>'Bitcoin Data'!C1983</f>
        <v>35678.128905999998</v>
      </c>
      <c r="D1983" s="26">
        <f>'Bitcoin Data'!K1983</f>
        <v>900</v>
      </c>
      <c r="E1983" s="25">
        <f>'Bitcoin Data'!J1983</f>
        <v>241561.74174158191</v>
      </c>
      <c r="F1983" s="25">
        <f t="shared" si="210"/>
        <v>217.40556756742373</v>
      </c>
      <c r="G1983" s="23">
        <f>'Emissions Factors'!$AB$39/1000</f>
        <v>0.49266147344102867</v>
      </c>
      <c r="H1983" s="23">
        <f>'Emissions Factors'!$AE$39/1000</f>
        <v>0.32422903788805163</v>
      </c>
      <c r="I1983" s="26">
        <f t="shared" si="215"/>
        <v>107107.34725205009</v>
      </c>
      <c r="J1983" s="26">
        <f t="shared" si="216"/>
        <v>70489.198003891608</v>
      </c>
      <c r="K1983" s="23">
        <f t="shared" si="211"/>
        <v>119.00816361338899</v>
      </c>
      <c r="L1983" s="23">
        <f t="shared" si="211"/>
        <v>78.321331115435115</v>
      </c>
      <c r="M1983" s="26">
        <f>K1983*'Social Cost of Carbon'!$C$5</f>
        <v>11900.816361338899</v>
      </c>
      <c r="N1983" s="26">
        <f>L1983*'Social Cost of Carbon'!$C$5</f>
        <v>7832.1331115435114</v>
      </c>
      <c r="O1983" s="23">
        <f t="shared" si="212"/>
        <v>0.33356055169523019</v>
      </c>
      <c r="P1983" s="23">
        <f t="shared" si="213"/>
        <v>0.21952196910826172</v>
      </c>
      <c r="Q1983" s="27"/>
    </row>
    <row r="1984" spans="1:17" x14ac:dyDescent="0.25">
      <c r="A1984" s="24">
        <f t="shared" si="214"/>
        <v>2021</v>
      </c>
      <c r="B1984" s="32">
        <v>44347</v>
      </c>
      <c r="C1984" s="28">
        <f>'Bitcoin Data'!C1984</f>
        <v>37332.855469000002</v>
      </c>
      <c r="D1984" s="26">
        <f>'Bitcoin Data'!K1984</f>
        <v>881.22980515029872</v>
      </c>
      <c r="E1984" s="25">
        <f>'Bitcoin Data'!J1984</f>
        <v>247443.62365557119</v>
      </c>
      <c r="F1984" s="25">
        <f t="shared" si="210"/>
        <v>218.05469625968286</v>
      </c>
      <c r="G1984" s="23">
        <f>'Emissions Factors'!$AB$39/1000</f>
        <v>0.49266147344102867</v>
      </c>
      <c r="H1984" s="23">
        <f>'Emissions Factors'!$AE$39/1000</f>
        <v>0.32422903788805163</v>
      </c>
      <c r="I1984" s="26">
        <f t="shared" si="215"/>
        <v>107427.14795003133</v>
      </c>
      <c r="J1984" s="26">
        <f t="shared" si="216"/>
        <v>70699.664375248307</v>
      </c>
      <c r="K1984" s="23">
        <f t="shared" si="211"/>
        <v>121.90594022374108</v>
      </c>
      <c r="L1984" s="23">
        <f t="shared" si="211"/>
        <v>80.228408029378983</v>
      </c>
      <c r="M1984" s="26">
        <f>K1984*'Social Cost of Carbon'!$C$5</f>
        <v>12190.594022374109</v>
      </c>
      <c r="N1984" s="26">
        <f>L1984*'Social Cost of Carbon'!$C$5</f>
        <v>8022.8408029378979</v>
      </c>
      <c r="O1984" s="23">
        <f t="shared" si="212"/>
        <v>0.32653794812177667</v>
      </c>
      <c r="P1984" s="23">
        <f t="shared" si="213"/>
        <v>0.21490027221731822</v>
      </c>
      <c r="Q1984" s="27"/>
    </row>
    <row r="1985" spans="1:17" x14ac:dyDescent="0.25">
      <c r="A1985" s="24">
        <f t="shared" si="214"/>
        <v>2021</v>
      </c>
      <c r="B1985" s="32">
        <v>44348</v>
      </c>
      <c r="C1985" s="28">
        <f>'Bitcoin Data'!C1985</f>
        <v>36684.925780999998</v>
      </c>
      <c r="D1985" s="26">
        <f>'Bitcoin Data'!K1985</f>
        <v>887.4864411793709</v>
      </c>
      <c r="E1985" s="25">
        <f>'Bitcoin Data'!J1985</f>
        <v>243384.32490899987</v>
      </c>
      <c r="F1985" s="25">
        <f t="shared" si="210"/>
        <v>216.00028835233201</v>
      </c>
      <c r="G1985" s="23">
        <f>'Emissions Factors'!$AB$39/1000</f>
        <v>0.49266147344102867</v>
      </c>
      <c r="H1985" s="23">
        <f>'Emissions Factors'!$AE$39/1000</f>
        <v>0.32422903788805163</v>
      </c>
      <c r="I1985" s="26">
        <f t="shared" si="215"/>
        <v>106415.02032334695</v>
      </c>
      <c r="J1985" s="26">
        <f t="shared" si="216"/>
        <v>70033.565676018334</v>
      </c>
      <c r="K1985" s="23">
        <f t="shared" si="211"/>
        <v>119.90608012211793</v>
      </c>
      <c r="L1985" s="23">
        <f t="shared" si="211"/>
        <v>78.91226550227799</v>
      </c>
      <c r="M1985" s="26">
        <f>K1985*'Social Cost of Carbon'!$C$5</f>
        <v>11990.608012211793</v>
      </c>
      <c r="N1985" s="26">
        <f>L1985*'Social Cost of Carbon'!$C$5</f>
        <v>7891.2265502277987</v>
      </c>
      <c r="O1985" s="23">
        <f t="shared" si="212"/>
        <v>0.32685381684544706</v>
      </c>
      <c r="P1985" s="23">
        <f t="shared" si="213"/>
        <v>0.21510815088836446</v>
      </c>
      <c r="Q1985" s="27"/>
    </row>
    <row r="1986" spans="1:17" x14ac:dyDescent="0.25">
      <c r="A1986" s="24">
        <f t="shared" si="214"/>
        <v>2021</v>
      </c>
      <c r="B1986" s="32">
        <v>44349</v>
      </c>
      <c r="C1986" s="28">
        <f>'Bitcoin Data'!C1986</f>
        <v>37575.179687999997</v>
      </c>
      <c r="D1986" s="26">
        <f>'Bitcoin Data'!K1986</f>
        <v>1037.4639769452449</v>
      </c>
      <c r="E1986" s="25">
        <f>'Bitcoin Data'!J1986</f>
        <v>207176.3599066817</v>
      </c>
      <c r="F1986" s="25">
        <f t="shared" si="210"/>
        <v>214.93801027782538</v>
      </c>
      <c r="G1986" s="23">
        <f>'Emissions Factors'!$AB$39/1000</f>
        <v>0.49266147344102867</v>
      </c>
      <c r="H1986" s="23">
        <f>'Emissions Factors'!$AE$39/1000</f>
        <v>0.32422903788805163</v>
      </c>
      <c r="I1986" s="26">
        <f t="shared" si="215"/>
        <v>105891.67684195642</v>
      </c>
      <c r="J1986" s="26">
        <f t="shared" si="216"/>
        <v>69689.144277951476</v>
      </c>
      <c r="K1986" s="23">
        <f t="shared" si="211"/>
        <v>102.06781073377466</v>
      </c>
      <c r="L1986" s="23">
        <f t="shared" si="211"/>
        <v>67.172591845692125</v>
      </c>
      <c r="M1986" s="26">
        <f>K1986*'Social Cost of Carbon'!$C$5</f>
        <v>10206.781073377466</v>
      </c>
      <c r="N1986" s="26">
        <f>L1986*'Social Cost of Carbon'!$C$5</f>
        <v>6717.2591845692123</v>
      </c>
      <c r="O1986" s="23">
        <f t="shared" si="212"/>
        <v>0.27163625452035034</v>
      </c>
      <c r="P1986" s="23">
        <f t="shared" si="213"/>
        <v>0.17876851795107809</v>
      </c>
      <c r="Q1986" s="27"/>
    </row>
    <row r="1987" spans="1:17" x14ac:dyDescent="0.25">
      <c r="A1987" s="24">
        <f t="shared" si="214"/>
        <v>2021</v>
      </c>
      <c r="B1987" s="32">
        <v>44350</v>
      </c>
      <c r="C1987" s="28">
        <f>'Bitcoin Data'!C1987</f>
        <v>39208.765625</v>
      </c>
      <c r="D1987" s="26">
        <f>'Bitcoin Data'!K1987</f>
        <v>918.74234381380154</v>
      </c>
      <c r="E1987" s="25">
        <f>'Bitcoin Data'!J1987</f>
        <v>238729.35603065696</v>
      </c>
      <c r="F1987" s="25">
        <f t="shared" si="210"/>
        <v>219.33076809676527</v>
      </c>
      <c r="G1987" s="23">
        <f>'Emissions Factors'!$AB$39/1000</f>
        <v>0.49266147344102867</v>
      </c>
      <c r="H1987" s="23">
        <f>'Emissions Factors'!$AE$39/1000</f>
        <v>0.32422903788805163</v>
      </c>
      <c r="I1987" s="26">
        <f t="shared" si="215"/>
        <v>108055.81938150495</v>
      </c>
      <c r="J1987" s="26">
        <f t="shared" si="216"/>
        <v>71113.403919261575</v>
      </c>
      <c r="K1987" s="23">
        <f t="shared" si="211"/>
        <v>117.61275629569137</v>
      </c>
      <c r="L1987" s="23">
        <f t="shared" si="211"/>
        <v>77.402989421454038</v>
      </c>
      <c r="M1987" s="26">
        <f>K1987*'Social Cost of Carbon'!$C$5</f>
        <v>11761.275629569136</v>
      </c>
      <c r="N1987" s="26">
        <f>L1987*'Social Cost of Carbon'!$C$5</f>
        <v>7740.298942145404</v>
      </c>
      <c r="O1987" s="23">
        <f t="shared" si="212"/>
        <v>0.29996546542822045</v>
      </c>
      <c r="P1987" s="23">
        <f t="shared" si="213"/>
        <v>0.19741246169734281</v>
      </c>
      <c r="Q1987" s="27"/>
    </row>
    <row r="1988" spans="1:17" x14ac:dyDescent="0.25">
      <c r="A1988" s="24">
        <f t="shared" si="214"/>
        <v>2021</v>
      </c>
      <c r="B1988" s="32">
        <v>44351</v>
      </c>
      <c r="C1988" s="28">
        <f>'Bitcoin Data'!C1988</f>
        <v>36894.40625</v>
      </c>
      <c r="D1988" s="26">
        <f>'Bitcoin Data'!K1988</f>
        <v>818.77729257641909</v>
      </c>
      <c r="E1988" s="25">
        <f>'Bitcoin Data'!J1988</f>
        <v>269786.12558869697</v>
      </c>
      <c r="F1988" s="25">
        <f t="shared" si="210"/>
        <v>220.89475348419509</v>
      </c>
      <c r="G1988" s="23">
        <f>'Emissions Factors'!$AB$39/1000</f>
        <v>0.49266147344102867</v>
      </c>
      <c r="H1988" s="23">
        <f>'Emissions Factors'!$AE$39/1000</f>
        <v>0.32422903788805163</v>
      </c>
      <c r="I1988" s="26">
        <f t="shared" si="215"/>
        <v>108826.33472691636</v>
      </c>
      <c r="J1988" s="26">
        <f t="shared" si="216"/>
        <v>71620.493396698919</v>
      </c>
      <c r="K1988" s="23">
        <f t="shared" si="211"/>
        <v>132.91323014647386</v>
      </c>
      <c r="L1988" s="23">
        <f t="shared" si="211"/>
        <v>87.472495935168297</v>
      </c>
      <c r="M1988" s="26">
        <f>K1988*'Social Cost of Carbon'!$C$5</f>
        <v>13291.323014647387</v>
      </c>
      <c r="N1988" s="26">
        <f>L1988*'Social Cost of Carbon'!$C$5</f>
        <v>8747.2495935168299</v>
      </c>
      <c r="O1988" s="23">
        <f t="shared" si="212"/>
        <v>0.36025306721523365</v>
      </c>
      <c r="P1988" s="23">
        <f t="shared" si="213"/>
        <v>0.23708877530768854</v>
      </c>
      <c r="Q1988" s="27"/>
    </row>
    <row r="1989" spans="1:17" x14ac:dyDescent="0.25">
      <c r="A1989" s="24">
        <f t="shared" si="214"/>
        <v>2021</v>
      </c>
      <c r="B1989" s="32">
        <v>44352</v>
      </c>
      <c r="C1989" s="28">
        <f>'Bitcoin Data'!C1989</f>
        <v>35551.957030999998</v>
      </c>
      <c r="D1989" s="26">
        <f>'Bitcoin Data'!K1989</f>
        <v>818.77729257641909</v>
      </c>
      <c r="E1989" s="25">
        <f>'Bitcoin Data'!J1989</f>
        <v>266839.0659206456</v>
      </c>
      <c r="F1989" s="25">
        <f t="shared" si="210"/>
        <v>218.48176794812682</v>
      </c>
      <c r="G1989" s="23">
        <f>'Emissions Factors'!$AB$39/1000</f>
        <v>0.49266147344102867</v>
      </c>
      <c r="H1989" s="23">
        <f>'Emissions Factors'!$AE$39/1000</f>
        <v>0.32422903788805163</v>
      </c>
      <c r="I1989" s="26">
        <f t="shared" si="215"/>
        <v>107637.54971732508</v>
      </c>
      <c r="J1989" s="26">
        <f t="shared" si="216"/>
        <v>70838.133417901714</v>
      </c>
      <c r="K1989" s="23">
        <f t="shared" si="211"/>
        <v>131.46132738809305</v>
      </c>
      <c r="L1989" s="23">
        <f t="shared" si="211"/>
        <v>86.516973614397315</v>
      </c>
      <c r="M1989" s="26">
        <f>K1989*'Social Cost of Carbon'!$C$5</f>
        <v>13146.132738809305</v>
      </c>
      <c r="N1989" s="26">
        <f>L1989*'Social Cost of Carbon'!$C$5</f>
        <v>8651.697361439732</v>
      </c>
      <c r="O1989" s="23">
        <f t="shared" si="212"/>
        <v>0.3697724073908607</v>
      </c>
      <c r="P1989" s="23">
        <f t="shared" si="213"/>
        <v>0.24335361774587458</v>
      </c>
      <c r="Q1989" s="27"/>
    </row>
    <row r="1990" spans="1:17" x14ac:dyDescent="0.25">
      <c r="A1990" s="24">
        <f t="shared" si="214"/>
        <v>2021</v>
      </c>
      <c r="B1990" s="32">
        <v>44353</v>
      </c>
      <c r="C1990" s="28">
        <f>'Bitcoin Data'!C1990</f>
        <v>35862.378905999998</v>
      </c>
      <c r="D1990" s="26">
        <f>'Bitcoin Data'!K1990</f>
        <v>937.5</v>
      </c>
      <c r="E1990" s="25">
        <f>'Bitcoin Data'!J1990</f>
        <v>231299.20781673223</v>
      </c>
      <c r="F1990" s="25">
        <f t="shared" si="210"/>
        <v>216.84300732818647</v>
      </c>
      <c r="G1990" s="23">
        <f>'Emissions Factors'!$AB$39/1000</f>
        <v>0.49266147344102867</v>
      </c>
      <c r="H1990" s="23">
        <f>'Emissions Factors'!$AE$39/1000</f>
        <v>0.32422903788805163</v>
      </c>
      <c r="I1990" s="26">
        <f t="shared" si="215"/>
        <v>106830.19549568812</v>
      </c>
      <c r="J1990" s="26">
        <f t="shared" si="216"/>
        <v>70306.799638769633</v>
      </c>
      <c r="K1990" s="23">
        <f t="shared" si="211"/>
        <v>113.952208528734</v>
      </c>
      <c r="L1990" s="23">
        <f t="shared" si="211"/>
        <v>74.993919614687599</v>
      </c>
      <c r="M1990" s="26">
        <f>K1990*'Social Cost of Carbon'!$C$5</f>
        <v>11395.220852873401</v>
      </c>
      <c r="N1990" s="26">
        <f>L1990*'Social Cost of Carbon'!$C$5</f>
        <v>7499.3919614687602</v>
      </c>
      <c r="O1990" s="23">
        <f t="shared" si="212"/>
        <v>0.31774860454019993</v>
      </c>
      <c r="P1990" s="23">
        <f t="shared" si="213"/>
        <v>0.20911585316539236</v>
      </c>
      <c r="Q1990" s="27"/>
    </row>
    <row r="1991" spans="1:17" x14ac:dyDescent="0.25">
      <c r="A1991" s="24">
        <f t="shared" si="214"/>
        <v>2021</v>
      </c>
      <c r="B1991" s="32">
        <v>44354</v>
      </c>
      <c r="C1991" s="28">
        <f>'Bitcoin Data'!C1991</f>
        <v>33560.707030999998</v>
      </c>
      <c r="D1991" s="26">
        <f>'Bitcoin Data'!K1991</f>
        <v>831.25519534497096</v>
      </c>
      <c r="E1991" s="25">
        <f>'Bitcoin Data'!J1991</f>
        <v>261985.20790731083</v>
      </c>
      <c r="F1991" s="25">
        <f t="shared" ref="F1991:F2054" si="217">E1991*D1991/1000000</f>
        <v>217.7765651764845</v>
      </c>
      <c r="G1991" s="23">
        <f>'Emissions Factors'!$AB$39/1000</f>
        <v>0.49266147344102867</v>
      </c>
      <c r="H1991" s="23">
        <f>'Emissions Factors'!$AE$39/1000</f>
        <v>0.32422903788805163</v>
      </c>
      <c r="I1991" s="26">
        <f t="shared" si="215"/>
        <v>107290.12348077307</v>
      </c>
      <c r="J1991" s="26">
        <f t="shared" si="216"/>
        <v>70609.48620173613</v>
      </c>
      <c r="K1991" s="23">
        <f t="shared" ref="K1991:L2054" si="218">$E1991*G1991/1000</f>
        <v>129.07001854736998</v>
      </c>
      <c r="L1991" s="23">
        <f t="shared" si="218"/>
        <v>84.943211900688567</v>
      </c>
      <c r="M1991" s="26">
        <f>K1991*'Social Cost of Carbon'!$C$5</f>
        <v>12907.001854736998</v>
      </c>
      <c r="N1991" s="26">
        <f>L1991*'Social Cost of Carbon'!$C$5</f>
        <v>8494.3211900688566</v>
      </c>
      <c r="O1991" s="23">
        <f t="shared" ref="O1991:O2054" si="219">M1991/$C1991</f>
        <v>0.38458670858199773</v>
      </c>
      <c r="P1991" s="23">
        <f t="shared" ref="P1991:P2054" si="220">N1991/$C1991</f>
        <v>0.25310316562230523</v>
      </c>
      <c r="Q1991" s="27"/>
    </row>
    <row r="1992" spans="1:17" x14ac:dyDescent="0.25">
      <c r="A1992" s="24">
        <f t="shared" ref="A1992:A2055" si="221">YEAR(B1992)</f>
        <v>2021</v>
      </c>
      <c r="B1992" s="32">
        <v>44355</v>
      </c>
      <c r="C1992" s="28">
        <f>'Bitcoin Data'!C1992</f>
        <v>33472.632812999997</v>
      </c>
      <c r="D1992" s="26">
        <f>'Bitcoin Data'!K1992</f>
        <v>931.29139072847681</v>
      </c>
      <c r="E1992" s="25">
        <f>'Bitcoin Data'!J1992</f>
        <v>231863.14535118008</v>
      </c>
      <c r="F1992" s="25">
        <f t="shared" si="217"/>
        <v>215.93215109277946</v>
      </c>
      <c r="G1992" s="23">
        <f>'Emissions Factors'!$AB$39/1000</f>
        <v>0.49266147344102867</v>
      </c>
      <c r="H1992" s="23">
        <f>'Emissions Factors'!$AE$39/1000</f>
        <v>0.32422903788805163</v>
      </c>
      <c r="I1992" s="26">
        <f t="shared" ref="I1992:I2055" si="222">F1992*G1992*1000</f>
        <v>106381.45172065955</v>
      </c>
      <c r="J1992" s="26">
        <f t="shared" ref="J1992:J2055" si="223">$F1992*H1992*1000</f>
        <v>70011.47359790928</v>
      </c>
      <c r="K1992" s="23">
        <f t="shared" si="218"/>
        <v>114.23003882538377</v>
      </c>
      <c r="L1992" s="23">
        <f t="shared" si="218"/>
        <v>75.176764538910589</v>
      </c>
      <c r="M1992" s="26">
        <f>K1992*'Social Cost of Carbon'!$C$5</f>
        <v>11423.003882538378</v>
      </c>
      <c r="N1992" s="26">
        <f>L1992*'Social Cost of Carbon'!$C$5</f>
        <v>7517.6764538910593</v>
      </c>
      <c r="O1992" s="23">
        <f t="shared" si="219"/>
        <v>0.3412639796323983</v>
      </c>
      <c r="P1992" s="23">
        <f t="shared" si="220"/>
        <v>0.22459172829008442</v>
      </c>
      <c r="Q1992" s="27"/>
    </row>
    <row r="1993" spans="1:17" x14ac:dyDescent="0.25">
      <c r="A1993" s="24">
        <f t="shared" si="221"/>
        <v>2021</v>
      </c>
      <c r="B1993" s="32">
        <v>44356</v>
      </c>
      <c r="C1993" s="28">
        <f>'Bitcoin Data'!C1993</f>
        <v>37345.121094000002</v>
      </c>
      <c r="D1993" s="26">
        <f>'Bitcoin Data'!K1993</f>
        <v>787.47046985738041</v>
      </c>
      <c r="E1993" s="25">
        <f>'Bitcoin Data'!J1993</f>
        <v>275981.01309479587</v>
      </c>
      <c r="F1993" s="25">
        <f t="shared" si="217"/>
        <v>217.32689805347476</v>
      </c>
      <c r="G1993" s="23">
        <f>'Emissions Factors'!$AB$39/1000</f>
        <v>0.49266147344102867</v>
      </c>
      <c r="H1993" s="23">
        <f>'Emissions Factors'!$AE$39/1000</f>
        <v>0.32422903788805163</v>
      </c>
      <c r="I1993" s="26">
        <f t="shared" si="222"/>
        <v>107068.5898133931</v>
      </c>
      <c r="J1993" s="26">
        <f t="shared" si="223"/>
        <v>70463.691063072794</v>
      </c>
      <c r="K1993" s="23">
        <f t="shared" si="218"/>
        <v>135.96521255302997</v>
      </c>
      <c r="L1993" s="23">
        <f t="shared" si="218"/>
        <v>89.481058351095442</v>
      </c>
      <c r="M1993" s="26">
        <f>K1993*'Social Cost of Carbon'!$C$5</f>
        <v>13596.521255302998</v>
      </c>
      <c r="N1993" s="26">
        <f>L1993*'Social Cost of Carbon'!$C$5</f>
        <v>8948.1058351095435</v>
      </c>
      <c r="O1993" s="23">
        <f t="shared" si="219"/>
        <v>0.36407757846278516</v>
      </c>
      <c r="P1993" s="23">
        <f t="shared" si="220"/>
        <v>0.23960575231732686</v>
      </c>
      <c r="Q1993" s="27"/>
    </row>
    <row r="1994" spans="1:17" x14ac:dyDescent="0.25">
      <c r="A1994" s="24">
        <f t="shared" si="221"/>
        <v>2021</v>
      </c>
      <c r="B1994" s="32">
        <v>44357</v>
      </c>
      <c r="C1994" s="28">
        <f>'Bitcoin Data'!C1994</f>
        <v>36702.597655999998</v>
      </c>
      <c r="D1994" s="26">
        <f>'Bitcoin Data'!K1994</f>
        <v>737.5235597803819</v>
      </c>
      <c r="E1994" s="25">
        <f>'Bitcoin Data'!J1994</f>
        <v>282814.24868108827</v>
      </c>
      <c r="F1994" s="25">
        <f t="shared" si="217"/>
        <v>208.58217144389039</v>
      </c>
      <c r="G1994" s="23">
        <f>'Emissions Factors'!$AB$39/1000</f>
        <v>0.49266147344102867</v>
      </c>
      <c r="H1994" s="23">
        <f>'Emissions Factors'!$AE$39/1000</f>
        <v>0.32422903788805163</v>
      </c>
      <c r="I1994" s="26">
        <f t="shared" si="222"/>
        <v>102760.3999170763</v>
      </c>
      <c r="J1994" s="26">
        <f t="shared" si="223"/>
        <v>67628.396767853221</v>
      </c>
      <c r="K1994" s="23">
        <f t="shared" si="218"/>
        <v>139.33168446534245</v>
      </c>
      <c r="L1994" s="23">
        <f t="shared" si="218"/>
        <v>91.696591750901419</v>
      </c>
      <c r="M1994" s="26">
        <f>K1994*'Social Cost of Carbon'!$C$5</f>
        <v>13933.168446534244</v>
      </c>
      <c r="N1994" s="26">
        <f>L1994*'Social Cost of Carbon'!$C$5</f>
        <v>9169.6591750901425</v>
      </c>
      <c r="O1994" s="23">
        <f t="shared" si="219"/>
        <v>0.37962349632918979</v>
      </c>
      <c r="P1994" s="23">
        <f t="shared" si="220"/>
        <v>0.24983678978349158</v>
      </c>
      <c r="Q1994" s="27"/>
    </row>
    <row r="1995" spans="1:17" x14ac:dyDescent="0.25">
      <c r="A1995" s="24">
        <f t="shared" si="221"/>
        <v>2021</v>
      </c>
      <c r="B1995" s="32">
        <v>44358</v>
      </c>
      <c r="C1995" s="28">
        <f>'Bitcoin Data'!C1995</f>
        <v>37334.398437999997</v>
      </c>
      <c r="D1995" s="26">
        <f>'Bitcoin Data'!K1995</f>
        <v>656.26367215983669</v>
      </c>
      <c r="E1995" s="25">
        <f>'Bitcoin Data'!J1995</f>
        <v>308135.60504302062</v>
      </c>
      <c r="F1995" s="25">
        <f t="shared" si="217"/>
        <v>202.21820368872579</v>
      </c>
      <c r="G1995" s="23">
        <f>'Emissions Factors'!$AB$39/1000</f>
        <v>0.49266147344102867</v>
      </c>
      <c r="H1995" s="23">
        <f>'Emissions Factors'!$AE$39/1000</f>
        <v>0.32422903788805163</v>
      </c>
      <c r="I1995" s="26">
        <f t="shared" si="222"/>
        <v>99625.118185885716</v>
      </c>
      <c r="J1995" s="26">
        <f t="shared" si="223"/>
        <v>65565.013625445616</v>
      </c>
      <c r="K1995" s="23">
        <f t="shared" si="218"/>
        <v>151.80654120013742</v>
      </c>
      <c r="L1995" s="23">
        <f t="shared" si="218"/>
        <v>99.906510762151242</v>
      </c>
      <c r="M1995" s="26">
        <f>K1995*'Social Cost of Carbon'!$C$5</f>
        <v>15180.654120013742</v>
      </c>
      <c r="N1995" s="26">
        <f>L1995*'Social Cost of Carbon'!$C$5</f>
        <v>9990.6510762151247</v>
      </c>
      <c r="O1995" s="23">
        <f t="shared" si="219"/>
        <v>0.40661306342524184</v>
      </c>
      <c r="P1995" s="23">
        <f t="shared" si="220"/>
        <v>0.2675990907636096</v>
      </c>
      <c r="Q1995" s="27"/>
    </row>
    <row r="1996" spans="1:17" x14ac:dyDescent="0.25">
      <c r="A1996" s="24">
        <f t="shared" si="221"/>
        <v>2021</v>
      </c>
      <c r="B1996" s="32">
        <v>44359</v>
      </c>
      <c r="C1996" s="28">
        <f>'Bitcoin Data'!C1996</f>
        <v>35552.515625</v>
      </c>
      <c r="D1996" s="26">
        <f>'Bitcoin Data'!K1996</f>
        <v>825.00687505729218</v>
      </c>
      <c r="E1996" s="25">
        <f>'Bitcoin Data'!J1996</f>
        <v>238188.82391020306</v>
      </c>
      <c r="F1996" s="25">
        <f t="shared" si="217"/>
        <v>196.50741728772829</v>
      </c>
      <c r="G1996" s="23">
        <f>'Emissions Factors'!$AB$39/1000</f>
        <v>0.49266147344102867</v>
      </c>
      <c r="H1996" s="23">
        <f>'Emissions Factors'!$AE$39/1000</f>
        <v>0.32422903788805163</v>
      </c>
      <c r="I1996" s="26">
        <f t="shared" si="222"/>
        <v>96811.633743063285</v>
      </c>
      <c r="J1996" s="26">
        <f t="shared" si="223"/>
        <v>63713.410845066028</v>
      </c>
      <c r="K1996" s="23">
        <f t="shared" si="218"/>
        <v>117.34645694478637</v>
      </c>
      <c r="L1996" s="23">
        <f t="shared" si="218"/>
        <v>77.227733212091678</v>
      </c>
      <c r="M1996" s="26">
        <f>K1996*'Social Cost of Carbon'!$C$5</f>
        <v>11734.645694478637</v>
      </c>
      <c r="N1996" s="26">
        <f>L1996*'Social Cost of Carbon'!$C$5</f>
        <v>7722.773321209168</v>
      </c>
      <c r="O1996" s="23">
        <f t="shared" si="219"/>
        <v>0.33006513008117516</v>
      </c>
      <c r="P1996" s="23">
        <f t="shared" si="220"/>
        <v>0.21722157167912554</v>
      </c>
      <c r="Q1996" s="27"/>
    </row>
    <row r="1997" spans="1:17" x14ac:dyDescent="0.25">
      <c r="A1997" s="24">
        <f t="shared" si="221"/>
        <v>2021</v>
      </c>
      <c r="B1997" s="32">
        <v>44360</v>
      </c>
      <c r="C1997" s="28">
        <f>'Bitcoin Data'!C1997</f>
        <v>39097.859375</v>
      </c>
      <c r="D1997" s="26">
        <f>'Bitcoin Data'!K1997</f>
        <v>825.00687505729218</v>
      </c>
      <c r="E1997" s="25">
        <f>'Bitcoin Data'!J1997</f>
        <v>238321.93632811945</v>
      </c>
      <c r="F1997" s="25">
        <f t="shared" si="217"/>
        <v>196.6172359476648</v>
      </c>
      <c r="G1997" s="23">
        <f>'Emissions Factors'!$AB$39/1000</f>
        <v>0.49266147344102867</v>
      </c>
      <c r="H1997" s="23">
        <f>'Emissions Factors'!$AE$39/1000</f>
        <v>0.32422903788805163</v>
      </c>
      <c r="I1997" s="26">
        <f t="shared" si="222"/>
        <v>96865.73716587892</v>
      </c>
      <c r="J1997" s="26">
        <f t="shared" si="223"/>
        <v>63749.017243519396</v>
      </c>
      <c r="K1997" s="23">
        <f t="shared" si="218"/>
        <v>117.41203630473035</v>
      </c>
      <c r="L1997" s="23">
        <f t="shared" si="218"/>
        <v>77.270892123283673</v>
      </c>
      <c r="M1997" s="26">
        <f>K1997*'Social Cost of Carbon'!$C$5</f>
        <v>11741.203630473035</v>
      </c>
      <c r="N1997" s="26">
        <f>L1997*'Social Cost of Carbon'!$C$5</f>
        <v>7727.0892123283675</v>
      </c>
      <c r="O1997" s="23">
        <f t="shared" si="219"/>
        <v>0.30030297868380512</v>
      </c>
      <c r="P1997" s="23">
        <f t="shared" si="220"/>
        <v>0.19763458500925582</v>
      </c>
      <c r="Q1997" s="27"/>
    </row>
    <row r="1998" spans="1:17" x14ac:dyDescent="0.25">
      <c r="A1998" s="24">
        <f t="shared" si="221"/>
        <v>2021</v>
      </c>
      <c r="B1998" s="32">
        <v>44361</v>
      </c>
      <c r="C1998" s="28">
        <f>'Bitcoin Data'!C1998</f>
        <v>40218.476562999997</v>
      </c>
      <c r="D1998" s="26">
        <f>'Bitcoin Data'!K1998</f>
        <v>843.72363363644888</v>
      </c>
      <c r="E1998" s="25">
        <f>'Bitcoin Data'!J1998</f>
        <v>227980.25957277173</v>
      </c>
      <c r="F1998" s="25">
        <f t="shared" si="217"/>
        <v>192.35233300411977</v>
      </c>
      <c r="G1998" s="23">
        <f>'Emissions Factors'!$AB$39/1000</f>
        <v>0.49266147344102867</v>
      </c>
      <c r="H1998" s="23">
        <f>'Emissions Factors'!$AE$39/1000</f>
        <v>0.32422903788805163</v>
      </c>
      <c r="I1998" s="26">
        <f t="shared" si="222"/>
        <v>94764.583797629064</v>
      </c>
      <c r="J1998" s="26">
        <f t="shared" si="223"/>
        <v>62366.211865447876</v>
      </c>
      <c r="K1998" s="23">
        <f t="shared" si="218"/>
        <v>112.31709059658991</v>
      </c>
      <c r="L1998" s="23">
        <f t="shared" si="218"/>
        <v>73.917820218748048</v>
      </c>
      <c r="M1998" s="26">
        <f>K1998*'Social Cost of Carbon'!$C$5</f>
        <v>11231.709059658991</v>
      </c>
      <c r="N1998" s="26">
        <f>L1998*'Social Cost of Carbon'!$C$5</f>
        <v>7391.7820218748047</v>
      </c>
      <c r="O1998" s="23">
        <f t="shared" si="219"/>
        <v>0.27926739199246264</v>
      </c>
      <c r="P1998" s="23">
        <f t="shared" si="220"/>
        <v>0.18379070152734381</v>
      </c>
      <c r="Q1998" s="27"/>
    </row>
    <row r="1999" spans="1:17" x14ac:dyDescent="0.25">
      <c r="A1999" s="24">
        <f t="shared" si="221"/>
        <v>2021</v>
      </c>
      <c r="B1999" s="32">
        <v>44362</v>
      </c>
      <c r="C1999" s="28">
        <f>'Bitcoin Data'!C1999</f>
        <v>40406.269530999998</v>
      </c>
      <c r="D1999" s="26">
        <f>'Bitcoin Data'!K1999</f>
        <v>818.77729257641909</v>
      </c>
      <c r="E1999" s="25">
        <f>'Bitcoin Data'!J1999</f>
        <v>233446.74300328665</v>
      </c>
      <c r="F1999" s="25">
        <f t="shared" si="217"/>
        <v>191.14089219701415</v>
      </c>
      <c r="G1999" s="23">
        <f>'Emissions Factors'!$AB$39/1000</f>
        <v>0.49266147344102867</v>
      </c>
      <c r="H1999" s="23">
        <f>'Emissions Factors'!$AE$39/1000</f>
        <v>0.32422903788805163</v>
      </c>
      <c r="I1999" s="26">
        <f t="shared" si="222"/>
        <v>94167.75358461382</v>
      </c>
      <c r="J1999" s="26">
        <f t="shared" si="223"/>
        <v>61973.427578101691</v>
      </c>
      <c r="K1999" s="23">
        <f t="shared" si="218"/>
        <v>115.01021637800835</v>
      </c>
      <c r="L1999" s="23">
        <f t="shared" si="218"/>
        <v>75.69021288205488</v>
      </c>
      <c r="M1999" s="26">
        <f>K1999*'Social Cost of Carbon'!$C$5</f>
        <v>11501.021637800835</v>
      </c>
      <c r="N1999" s="26">
        <f>L1999*'Social Cost of Carbon'!$C$5</f>
        <v>7569.0212882054875</v>
      </c>
      <c r="O1999" s="23">
        <f t="shared" si="219"/>
        <v>0.28463458199171698</v>
      </c>
      <c r="P1999" s="23">
        <f t="shared" si="220"/>
        <v>0.18732294210923076</v>
      </c>
      <c r="Q1999" s="27"/>
    </row>
    <row r="2000" spans="1:17" x14ac:dyDescent="0.25">
      <c r="A2000" s="24">
        <f t="shared" si="221"/>
        <v>2021</v>
      </c>
      <c r="B2000" s="32">
        <v>44363</v>
      </c>
      <c r="C2000" s="28">
        <f>'Bitcoin Data'!C2000</f>
        <v>38347.0625</v>
      </c>
      <c r="D2000" s="26">
        <f>'Bitcoin Data'!K2000</f>
        <v>768.77082087639872</v>
      </c>
      <c r="E2000" s="25">
        <f>'Bitcoin Data'!J2000</f>
        <v>241523.38515054728</v>
      </c>
      <c r="F2000" s="25">
        <f t="shared" si="217"/>
        <v>185.67613106303284</v>
      </c>
      <c r="G2000" s="23">
        <f>'Emissions Factors'!$AB$39/1000</f>
        <v>0.49266147344102867</v>
      </c>
      <c r="H2000" s="23">
        <f>'Emissions Factors'!$AE$39/1000</f>
        <v>0.32422903788805163</v>
      </c>
      <c r="I2000" s="26">
        <f t="shared" si="222"/>
        <v>91475.476312343322</v>
      </c>
      <c r="J2000" s="26">
        <f t="shared" si="223"/>
        <v>60201.593333342913</v>
      </c>
      <c r="K2000" s="23">
        <f t="shared" si="218"/>
        <v>118.98926679873369</v>
      </c>
      <c r="L2000" s="23">
        <f t="shared" si="218"/>
        <v>78.308894794827282</v>
      </c>
      <c r="M2000" s="26">
        <f>K2000*'Social Cost of Carbon'!$C$5</f>
        <v>11898.92667987337</v>
      </c>
      <c r="N2000" s="26">
        <f>L2000*'Social Cost of Carbon'!$C$5</f>
        <v>7830.8894794827283</v>
      </c>
      <c r="O2000" s="23">
        <f t="shared" si="219"/>
        <v>0.31029564989165387</v>
      </c>
      <c r="P2000" s="23">
        <f t="shared" si="220"/>
        <v>0.20421093478757932</v>
      </c>
      <c r="Q2000" s="27"/>
    </row>
    <row r="2001" spans="1:17" x14ac:dyDescent="0.25">
      <c r="A2001" s="24">
        <f t="shared" si="221"/>
        <v>2021</v>
      </c>
      <c r="B2001" s="32">
        <v>44364</v>
      </c>
      <c r="C2001" s="28">
        <f>'Bitcoin Data'!C2001</f>
        <v>38053.503905999998</v>
      </c>
      <c r="D2001" s="26">
        <f>'Bitcoin Data'!K2001</f>
        <v>812.49435767807176</v>
      </c>
      <c r="E2001" s="25">
        <f>'Bitcoin Data'!J2001</f>
        <v>225886.62753676751</v>
      </c>
      <c r="F2001" s="25">
        <f t="shared" si="217"/>
        <v>183.53161034855174</v>
      </c>
      <c r="G2001" s="23">
        <f>'Emissions Factors'!$AB$39/1000</f>
        <v>0.49266147344102867</v>
      </c>
      <c r="H2001" s="23">
        <f>'Emissions Factors'!$AE$39/1000</f>
        <v>0.32422903788805163</v>
      </c>
      <c r="I2001" s="26">
        <f t="shared" si="222"/>
        <v>90418.953577322245</v>
      </c>
      <c r="J2001" s="26">
        <f t="shared" si="223"/>
        <v>59506.277445355707</v>
      </c>
      <c r="K2001" s="23">
        <f t="shared" si="218"/>
        <v>111.28563875288873</v>
      </c>
      <c r="L2001" s="23">
        <f t="shared" si="218"/>
        <v>73.239003918022803</v>
      </c>
      <c r="M2001" s="26">
        <f>K2001*'Social Cost of Carbon'!$C$5</f>
        <v>11128.563875288874</v>
      </c>
      <c r="N2001" s="26">
        <f>L2001*'Social Cost of Carbon'!$C$5</f>
        <v>7323.90039180228</v>
      </c>
      <c r="O2001" s="23">
        <f t="shared" si="219"/>
        <v>0.29244518199371922</v>
      </c>
      <c r="P2001" s="23">
        <f t="shared" si="220"/>
        <v>0.19246323308081759</v>
      </c>
      <c r="Q2001" s="27"/>
    </row>
    <row r="2002" spans="1:17" x14ac:dyDescent="0.25">
      <c r="A2002" s="24">
        <f t="shared" si="221"/>
        <v>2021</v>
      </c>
      <c r="B2002" s="32">
        <v>44365</v>
      </c>
      <c r="C2002" s="28">
        <f>'Bitcoin Data'!C2002</f>
        <v>35787.246094000002</v>
      </c>
      <c r="D2002" s="26">
        <f>'Bitcoin Data'!K2002</f>
        <v>774.99354172048572</v>
      </c>
      <c r="E2002" s="25">
        <f>'Bitcoin Data'!J2002</f>
        <v>238106.92527853476</v>
      </c>
      <c r="F2002" s="25">
        <f t="shared" si="217"/>
        <v>184.53132932978673</v>
      </c>
      <c r="G2002" s="23">
        <f>'Emissions Factors'!$AB$39/1000</f>
        <v>0.49266147344102867</v>
      </c>
      <c r="H2002" s="23">
        <f>'Emissions Factors'!$AE$39/1000</f>
        <v>0.32422903788805163</v>
      </c>
      <c r="I2002" s="26">
        <f t="shared" si="222"/>
        <v>90911.476603644449</v>
      </c>
      <c r="J2002" s="26">
        <f t="shared" si="223"/>
        <v>59830.415368799957</v>
      </c>
      <c r="K2002" s="23">
        <f t="shared" si="218"/>
        <v>117.30610864423585</v>
      </c>
      <c r="L2002" s="23">
        <f t="shared" si="218"/>
        <v>77.201179297541529</v>
      </c>
      <c r="M2002" s="26">
        <f>K2002*'Social Cost of Carbon'!$C$5</f>
        <v>11730.610864423585</v>
      </c>
      <c r="N2002" s="26">
        <f>L2002*'Social Cost of Carbon'!$C$5</f>
        <v>7720.117929754153</v>
      </c>
      <c r="O2002" s="23">
        <f t="shared" si="219"/>
        <v>0.32778747025159638</v>
      </c>
      <c r="P2002" s="23">
        <f t="shared" si="220"/>
        <v>0.21572260434558801</v>
      </c>
      <c r="Q2002" s="27"/>
    </row>
    <row r="2003" spans="1:17" x14ac:dyDescent="0.25">
      <c r="A2003" s="24">
        <f t="shared" si="221"/>
        <v>2021</v>
      </c>
      <c r="B2003" s="32">
        <v>44366</v>
      </c>
      <c r="C2003" s="28">
        <f>'Bitcoin Data'!C2003</f>
        <v>35615.871094000002</v>
      </c>
      <c r="D2003" s="26">
        <f>'Bitcoin Data'!K2003</f>
        <v>643.73077748372793</v>
      </c>
      <c r="E2003" s="25">
        <f>'Bitcoin Data'!J2003</f>
        <v>290650.64691501454</v>
      </c>
      <c r="F2003" s="25">
        <f t="shared" si="217"/>
        <v>187.10076691475081</v>
      </c>
      <c r="G2003" s="23">
        <f>'Emissions Factors'!$AB$39/1000</f>
        <v>0.49266147344102867</v>
      </c>
      <c r="H2003" s="23">
        <f>'Emissions Factors'!$AE$39/1000</f>
        <v>0.32422903788805163</v>
      </c>
      <c r="I2003" s="26">
        <f t="shared" si="222"/>
        <v>92177.3395101676</v>
      </c>
      <c r="J2003" s="26">
        <f t="shared" si="223"/>
        <v>60663.501644886252</v>
      </c>
      <c r="K2003" s="23">
        <f t="shared" si="218"/>
        <v>143.19237596573925</v>
      </c>
      <c r="L2003" s="23">
        <f t="shared" si="218"/>
        <v>94.23737961079496</v>
      </c>
      <c r="M2003" s="26">
        <f>K2003*'Social Cost of Carbon'!$C$5</f>
        <v>14319.237596573925</v>
      </c>
      <c r="N2003" s="26">
        <f>L2003*'Social Cost of Carbon'!$C$5</f>
        <v>9423.737961079496</v>
      </c>
      <c r="O2003" s="23">
        <f t="shared" si="219"/>
        <v>0.40204653590478101</v>
      </c>
      <c r="P2003" s="23">
        <f t="shared" si="220"/>
        <v>0.26459378000913358</v>
      </c>
      <c r="Q2003" s="27"/>
    </row>
    <row r="2004" spans="1:17" x14ac:dyDescent="0.25">
      <c r="A2004" s="24">
        <f t="shared" si="221"/>
        <v>2021</v>
      </c>
      <c r="B2004" s="32">
        <v>44367</v>
      </c>
      <c r="C2004" s="28">
        <f>'Bitcoin Data'!C2004</f>
        <v>35698.296875</v>
      </c>
      <c r="D2004" s="26">
        <f>'Bitcoin Data'!K2004</f>
        <v>656.26367215983669</v>
      </c>
      <c r="E2004" s="25">
        <f>'Bitcoin Data'!J2004</f>
        <v>273682.54154920741</v>
      </c>
      <c r="F2004" s="25">
        <f t="shared" si="217"/>
        <v>179.60790972311995</v>
      </c>
      <c r="G2004" s="23">
        <f>'Emissions Factors'!$AB$39/1000</f>
        <v>0.49266147344102867</v>
      </c>
      <c r="H2004" s="23">
        <f>'Emissions Factors'!$AE$39/1000</f>
        <v>0.32422903788805163</v>
      </c>
      <c r="I2004" s="26">
        <f t="shared" si="222"/>
        <v>88485.897445855531</v>
      </c>
      <c r="J2004" s="26">
        <f t="shared" si="223"/>
        <v>58234.099766611216</v>
      </c>
      <c r="K2004" s="23">
        <f t="shared" si="218"/>
        <v>134.83284417471808</v>
      </c>
      <c r="L2004" s="23">
        <f t="shared" si="218"/>
        <v>88.735827133256223</v>
      </c>
      <c r="M2004" s="26">
        <f>K2004*'Social Cost of Carbon'!$C$5</f>
        <v>13483.284417471808</v>
      </c>
      <c r="N2004" s="26">
        <f>L2004*'Social Cost of Carbon'!$C$5</f>
        <v>8873.5827133256225</v>
      </c>
      <c r="O2004" s="23">
        <f t="shared" si="219"/>
        <v>0.37770105573059803</v>
      </c>
      <c r="P2004" s="23">
        <f t="shared" si="220"/>
        <v>0.24857159837056295</v>
      </c>
      <c r="Q2004" s="27"/>
    </row>
    <row r="2005" spans="1:17" x14ac:dyDescent="0.25">
      <c r="A2005" s="24">
        <f t="shared" si="221"/>
        <v>2021</v>
      </c>
      <c r="B2005" s="32">
        <v>44368</v>
      </c>
      <c r="C2005" s="28">
        <f>'Bitcoin Data'!C2005</f>
        <v>31676.693359000001</v>
      </c>
      <c r="D2005" s="26">
        <f>'Bitcoin Data'!K2005</f>
        <v>656.26367215983669</v>
      </c>
      <c r="E2005" s="25">
        <f>'Bitcoin Data'!J2005</f>
        <v>263328.84790541214</v>
      </c>
      <c r="F2005" s="25">
        <f t="shared" si="217"/>
        <v>172.81315671202489</v>
      </c>
      <c r="G2005" s="23">
        <f>'Emissions Factors'!$AB$39/1000</f>
        <v>0.49266147344102867</v>
      </c>
      <c r="H2005" s="23">
        <f>'Emissions Factors'!$AE$39/1000</f>
        <v>0.32422903788805163</v>
      </c>
      <c r="I2005" s="26">
        <f t="shared" si="222"/>
        <v>85138.384415741588</v>
      </c>
      <c r="J2005" s="26">
        <f t="shared" si="223"/>
        <v>56031.043535136923</v>
      </c>
      <c r="K2005" s="23">
        <f t="shared" si="218"/>
        <v>129.73197820860889</v>
      </c>
      <c r="L2005" s="23">
        <f t="shared" si="218"/>
        <v>85.378859004540857</v>
      </c>
      <c r="M2005" s="26">
        <f>K2005*'Social Cost of Carbon'!$C$5</f>
        <v>12973.197820860889</v>
      </c>
      <c r="N2005" s="26">
        <f>L2005*'Social Cost of Carbon'!$C$5</f>
        <v>8537.8859004540864</v>
      </c>
      <c r="O2005" s="23">
        <f t="shared" si="219"/>
        <v>0.40955025430944914</v>
      </c>
      <c r="P2005" s="23">
        <f t="shared" si="220"/>
        <v>0.26953210689297835</v>
      </c>
      <c r="Q2005" s="27"/>
    </row>
    <row r="2006" spans="1:17" x14ac:dyDescent="0.25">
      <c r="A2006" s="24">
        <f t="shared" si="221"/>
        <v>2021</v>
      </c>
      <c r="B2006" s="32">
        <v>44369</v>
      </c>
      <c r="C2006" s="28">
        <f>'Bitcoin Data'!C2006</f>
        <v>32505.660156000002</v>
      </c>
      <c r="D2006" s="26">
        <f>'Bitcoin Data'!K2006</f>
        <v>568.7563195146613</v>
      </c>
      <c r="E2006" s="25">
        <f>'Bitcoin Data'!J2006</f>
        <v>292975.20361821883</v>
      </c>
      <c r="F2006" s="25">
        <f t="shared" si="217"/>
        <v>166.63149851895662</v>
      </c>
      <c r="G2006" s="23">
        <f>'Emissions Factors'!$AB$39/1000</f>
        <v>0.49266147344102867</v>
      </c>
      <c r="H2006" s="23">
        <f>'Emissions Factors'!$AE$39/1000</f>
        <v>0.32422903788805163</v>
      </c>
      <c r="I2006" s="26">
        <f t="shared" si="222"/>
        <v>82092.919582035756</v>
      </c>
      <c r="J2006" s="26">
        <f t="shared" si="223"/>
        <v>54026.770446645605</v>
      </c>
      <c r="K2006" s="23">
        <f t="shared" si="218"/>
        <v>144.33759549623707</v>
      </c>
      <c r="L2006" s="23">
        <f t="shared" si="218"/>
        <v>94.991068394191117</v>
      </c>
      <c r="M2006" s="26">
        <f>K2006*'Social Cost of Carbon'!$C$5</f>
        <v>14433.759549623706</v>
      </c>
      <c r="N2006" s="26">
        <f>L2006*'Social Cost of Carbon'!$C$5</f>
        <v>9499.1068394191116</v>
      </c>
      <c r="O2006" s="23">
        <f t="shared" si="219"/>
        <v>0.4440383453328966</v>
      </c>
      <c r="P2006" s="23">
        <f t="shared" si="220"/>
        <v>0.29222931618159231</v>
      </c>
      <c r="Q2006" s="27"/>
    </row>
    <row r="2007" spans="1:17" x14ac:dyDescent="0.25">
      <c r="A2007" s="24">
        <f t="shared" si="221"/>
        <v>2021</v>
      </c>
      <c r="B2007" s="32">
        <v>44370</v>
      </c>
      <c r="C2007" s="28">
        <f>'Bitcoin Data'!C2007</f>
        <v>33723.027344000002</v>
      </c>
      <c r="D2007" s="26">
        <f>'Bitcoin Data'!K2007</f>
        <v>631.26885038928253</v>
      </c>
      <c r="E2007" s="25">
        <f>'Bitcoin Data'!J2007</f>
        <v>250967.4028807522</v>
      </c>
      <c r="F2007" s="25">
        <f t="shared" si="217"/>
        <v>158.42790390171635</v>
      </c>
      <c r="G2007" s="23">
        <f>'Emissions Factors'!$AB$39/1000</f>
        <v>0.49266147344102867</v>
      </c>
      <c r="H2007" s="23">
        <f>'Emissions Factors'!$AE$39/1000</f>
        <v>0.32422903788805163</v>
      </c>
      <c r="I2007" s="26">
        <f t="shared" si="222"/>
        <v>78051.324570393277</v>
      </c>
      <c r="J2007" s="26">
        <f t="shared" si="223"/>
        <v>51366.926856674188</v>
      </c>
      <c r="K2007" s="23">
        <f t="shared" si="218"/>
        <v>123.64197048889963</v>
      </c>
      <c r="L2007" s="23">
        <f t="shared" si="218"/>
        <v>81.370919577289328</v>
      </c>
      <c r="M2007" s="26">
        <f>K2007*'Social Cost of Carbon'!$C$5</f>
        <v>12364.197048889962</v>
      </c>
      <c r="N2007" s="26">
        <f>L2007*'Social Cost of Carbon'!$C$5</f>
        <v>8137.0919577289333</v>
      </c>
      <c r="O2007" s="23">
        <f t="shared" si="219"/>
        <v>0.36663959385276834</v>
      </c>
      <c r="P2007" s="23">
        <f t="shared" si="220"/>
        <v>0.2412918589640406</v>
      </c>
      <c r="Q2007" s="27"/>
    </row>
    <row r="2008" spans="1:17" x14ac:dyDescent="0.25">
      <c r="A2008" s="24">
        <f t="shared" si="221"/>
        <v>2021</v>
      </c>
      <c r="B2008" s="32">
        <v>44371</v>
      </c>
      <c r="C2008" s="28">
        <f>'Bitcoin Data'!C2008</f>
        <v>34662.4375</v>
      </c>
      <c r="D2008" s="26">
        <f>'Bitcoin Data'!K2008</f>
        <v>656.26367215983669</v>
      </c>
      <c r="E2008" s="25">
        <f>'Bitcoin Data'!J2008</f>
        <v>234482.67154261857</v>
      </c>
      <c r="F2008" s="25">
        <f t="shared" si="217"/>
        <v>153.88245908440769</v>
      </c>
      <c r="G2008" s="23">
        <f>'Emissions Factors'!$AB$39/1000</f>
        <v>0.49266147344102867</v>
      </c>
      <c r="H2008" s="23">
        <f>'Emissions Factors'!$AE$39/1000</f>
        <v>0.32422903788805163</v>
      </c>
      <c r="I2008" s="26">
        <f t="shared" si="222"/>
        <v>75811.959029253107</v>
      </c>
      <c r="J2008" s="26">
        <f t="shared" si="223"/>
        <v>49893.161656784978</v>
      </c>
      <c r="K2008" s="23">
        <f t="shared" si="218"/>
        <v>115.52057845857523</v>
      </c>
      <c r="L2008" s="23">
        <f t="shared" si="218"/>
        <v>76.026090995683248</v>
      </c>
      <c r="M2008" s="26">
        <f>K2008*'Social Cost of Carbon'!$C$5</f>
        <v>11552.057845857524</v>
      </c>
      <c r="N2008" s="26">
        <f>L2008*'Social Cost of Carbon'!$C$5</f>
        <v>7602.6090995683244</v>
      </c>
      <c r="O2008" s="23">
        <f t="shared" si="219"/>
        <v>0.33327309557666057</v>
      </c>
      <c r="P2008" s="23">
        <f t="shared" si="220"/>
        <v>0.2193327892641227</v>
      </c>
      <c r="Q2008" s="27"/>
    </row>
    <row r="2009" spans="1:17" x14ac:dyDescent="0.25">
      <c r="A2009" s="24">
        <f t="shared" si="221"/>
        <v>2021</v>
      </c>
      <c r="B2009" s="32">
        <v>44372</v>
      </c>
      <c r="C2009" s="28">
        <f>'Bitcoin Data'!C2009</f>
        <v>31637.779297000001</v>
      </c>
      <c r="D2009" s="26">
        <f>'Bitcoin Data'!K2009</f>
        <v>687.49522572759906</v>
      </c>
      <c r="E2009" s="25">
        <f>'Bitcoin Data'!J2009</f>
        <v>216341.78806608444</v>
      </c>
      <c r="F2009" s="25">
        <f t="shared" si="217"/>
        <v>148.73394642080513</v>
      </c>
      <c r="G2009" s="23">
        <f>'Emissions Factors'!$AB$39/1000</f>
        <v>0.49266147344102867</v>
      </c>
      <c r="H2009" s="23">
        <f>'Emissions Factors'!$AE$39/1000</f>
        <v>0.32422903788805163</v>
      </c>
      <c r="I2009" s="26">
        <f t="shared" si="222"/>
        <v>73275.485194372857</v>
      </c>
      <c r="J2009" s="26">
        <f t="shared" si="223"/>
        <v>48223.864349310665</v>
      </c>
      <c r="K2009" s="23">
        <f t="shared" si="218"/>
        <v>106.58326407550392</v>
      </c>
      <c r="L2009" s="23">
        <f t="shared" si="218"/>
        <v>70.144289799647339</v>
      </c>
      <c r="M2009" s="26">
        <f>K2009*'Social Cost of Carbon'!$C$5</f>
        <v>10658.326407550392</v>
      </c>
      <c r="N2009" s="26">
        <f>L2009*'Social Cost of Carbon'!$C$5</f>
        <v>7014.428979964734</v>
      </c>
      <c r="O2009" s="23">
        <f t="shared" si="219"/>
        <v>0.33688604713672332</v>
      </c>
      <c r="P2009" s="23">
        <f t="shared" si="220"/>
        <v>0.22171053518379735</v>
      </c>
      <c r="Q2009" s="27"/>
    </row>
    <row r="2010" spans="1:17" x14ac:dyDescent="0.25">
      <c r="A2010" s="24">
        <f t="shared" si="221"/>
        <v>2021</v>
      </c>
      <c r="B2010" s="32">
        <v>44373</v>
      </c>
      <c r="C2010" s="28">
        <f>'Bitcoin Data'!C2010</f>
        <v>32186.277343999998</v>
      </c>
      <c r="D2010" s="26">
        <f>'Bitcoin Data'!K2010</f>
        <v>556.24227441285541</v>
      </c>
      <c r="E2010" s="25">
        <f>'Bitcoin Data'!J2010</f>
        <v>262149.62772713584</v>
      </c>
      <c r="F2010" s="25">
        <f t="shared" si="217"/>
        <v>145.81870516342539</v>
      </c>
      <c r="G2010" s="23">
        <f>'Emissions Factors'!$AB$39/1000</f>
        <v>0.49266147344102867</v>
      </c>
      <c r="H2010" s="23">
        <f>'Emissions Factors'!$AE$39/1000</f>
        <v>0.32422903788805163</v>
      </c>
      <c r="I2010" s="26">
        <f t="shared" si="222"/>
        <v>71839.25814107609</v>
      </c>
      <c r="J2010" s="26">
        <f t="shared" si="223"/>
        <v>47278.658481218881</v>
      </c>
      <c r="K2010" s="23">
        <f t="shared" si="218"/>
        <v>129.15102185806788</v>
      </c>
      <c r="L2010" s="23">
        <f t="shared" si="218"/>
        <v>84.996521580680152</v>
      </c>
      <c r="M2010" s="26">
        <f>K2010*'Social Cost of Carbon'!$C$5</f>
        <v>12915.102185806787</v>
      </c>
      <c r="N2010" s="26">
        <f>L2010*'Social Cost of Carbon'!$C$5</f>
        <v>8499.6521580680146</v>
      </c>
      <c r="O2010" s="23">
        <f t="shared" si="219"/>
        <v>0.40126113522769213</v>
      </c>
      <c r="P2010" s="23">
        <f t="shared" si="220"/>
        <v>0.26407689423742808</v>
      </c>
      <c r="Q2010" s="27"/>
    </row>
    <row r="2011" spans="1:17" x14ac:dyDescent="0.25">
      <c r="A2011" s="24">
        <f t="shared" si="221"/>
        <v>2021</v>
      </c>
      <c r="B2011" s="32">
        <v>44374</v>
      </c>
      <c r="C2011" s="28">
        <f>'Bitcoin Data'!C2011</f>
        <v>34649.644530999998</v>
      </c>
      <c r="D2011" s="26">
        <f>'Bitcoin Data'!K2011</f>
        <v>362.49395843402613</v>
      </c>
      <c r="E2011" s="25">
        <f>'Bitcoin Data'!J2011</f>
        <v>394231.54218907544</v>
      </c>
      <c r="F2011" s="25">
        <f t="shared" si="217"/>
        <v>142.90655226766873</v>
      </c>
      <c r="G2011" s="23">
        <f>'Emissions Factors'!$AB$39/1000</f>
        <v>0.49266147344102867</v>
      </c>
      <c r="H2011" s="23">
        <f>'Emissions Factors'!$AE$39/1000</f>
        <v>0.32422903788805163</v>
      </c>
      <c r="I2011" s="26">
        <f t="shared" si="222"/>
        <v>70404.552604567056</v>
      </c>
      <c r="J2011" s="26">
        <f t="shared" si="223"/>
        <v>46334.453949644798</v>
      </c>
      <c r="K2011" s="23">
        <f t="shared" si="218"/>
        <v>194.22269245179896</v>
      </c>
      <c r="L2011" s="23">
        <f t="shared" si="218"/>
        <v>127.82131362908677</v>
      </c>
      <c r="M2011" s="26">
        <f>K2011*'Social Cost of Carbon'!$C$5</f>
        <v>19422.269245179898</v>
      </c>
      <c r="N2011" s="26">
        <f>L2011*'Social Cost of Carbon'!$C$5</f>
        <v>12782.131362908678</v>
      </c>
      <c r="O2011" s="23">
        <f t="shared" si="219"/>
        <v>0.56053300136465689</v>
      </c>
      <c r="P2011" s="23">
        <f t="shared" si="220"/>
        <v>0.36889646447809554</v>
      </c>
      <c r="Q2011" s="27"/>
    </row>
    <row r="2012" spans="1:17" x14ac:dyDescent="0.25">
      <c r="A2012" s="24">
        <f t="shared" si="221"/>
        <v>2021</v>
      </c>
      <c r="B2012" s="32">
        <v>44375</v>
      </c>
      <c r="C2012" s="28">
        <f>'Bitcoin Data'!C2012</f>
        <v>34434.335937999997</v>
      </c>
      <c r="D2012" s="26">
        <f>'Bitcoin Data'!K2012</f>
        <v>549.98777804937663</v>
      </c>
      <c r="E2012" s="25">
        <f>'Bitcoin Data'!J2012</f>
        <v>242775.60054169106</v>
      </c>
      <c r="F2012" s="25">
        <f t="shared" si="217"/>
        <v>133.5236131065277</v>
      </c>
      <c r="G2012" s="23">
        <f>'Emissions Factors'!$AB$39/1000</f>
        <v>0.49266147344102867</v>
      </c>
      <c r="H2012" s="23">
        <f>'Emissions Factors'!$AE$39/1000</f>
        <v>0.32422903788805163</v>
      </c>
      <c r="I2012" s="26">
        <f t="shared" si="222"/>
        <v>65781.939972231776</v>
      </c>
      <c r="J2012" s="26">
        <f t="shared" si="223"/>
        <v>43292.232612865919</v>
      </c>
      <c r="K2012" s="23">
        <f t="shared" si="218"/>
        <v>119.60618507840012</v>
      </c>
      <c r="L2012" s="23">
        <f t="shared" si="218"/>
        <v>78.714899386326437</v>
      </c>
      <c r="M2012" s="26">
        <f>K2012*'Social Cost of Carbon'!$C$5</f>
        <v>11960.618507840012</v>
      </c>
      <c r="N2012" s="26">
        <f>L2012*'Social Cost of Carbon'!$C$5</f>
        <v>7871.4899386326433</v>
      </c>
      <c r="O2012" s="23">
        <f t="shared" si="219"/>
        <v>0.34734569963467415</v>
      </c>
      <c r="P2012" s="23">
        <f t="shared" si="220"/>
        <v>0.22859421342712941</v>
      </c>
      <c r="Q2012" s="27"/>
    </row>
    <row r="2013" spans="1:17" x14ac:dyDescent="0.25">
      <c r="A2013" s="24">
        <f t="shared" si="221"/>
        <v>2021</v>
      </c>
      <c r="B2013" s="32">
        <v>44376</v>
      </c>
      <c r="C2013" s="28">
        <f>'Bitcoin Data'!C2013</f>
        <v>35867.777344000002</v>
      </c>
      <c r="D2013" s="26">
        <f>'Bitcoin Data'!K2013</f>
        <v>562.5</v>
      </c>
      <c r="E2013" s="25">
        <f>'Bitcoin Data'!J2013</f>
        <v>230777.43445152571</v>
      </c>
      <c r="F2013" s="25">
        <f t="shared" si="217"/>
        <v>129.81230687898321</v>
      </c>
      <c r="G2013" s="23">
        <f>'Emissions Factors'!$AB$39/1000</f>
        <v>0.49266147344102867</v>
      </c>
      <c r="H2013" s="23">
        <f>'Emissions Factors'!$AE$39/1000</f>
        <v>0.32422903788805163</v>
      </c>
      <c r="I2013" s="26">
        <f t="shared" si="222"/>
        <v>63953.522377778849</v>
      </c>
      <c r="J2013" s="26">
        <f t="shared" si="223"/>
        <v>42088.919365401234</v>
      </c>
      <c r="K2013" s="23">
        <f t="shared" si="218"/>
        <v>113.69515089382907</v>
      </c>
      <c r="L2013" s="23">
        <f t="shared" si="218"/>
        <v>74.824745538491086</v>
      </c>
      <c r="M2013" s="26">
        <f>K2013*'Social Cost of Carbon'!$C$5</f>
        <v>11369.515089382907</v>
      </c>
      <c r="N2013" s="26">
        <f>L2013*'Social Cost of Carbon'!$C$5</f>
        <v>7482.4745538491088</v>
      </c>
      <c r="O2013" s="23">
        <f t="shared" si="219"/>
        <v>0.31698409913556608</v>
      </c>
      <c r="P2013" s="23">
        <f t="shared" si="220"/>
        <v>0.20861271893394265</v>
      </c>
      <c r="Q2013" s="27"/>
    </row>
    <row r="2014" spans="1:17" x14ac:dyDescent="0.25">
      <c r="A2014" s="24">
        <f t="shared" si="221"/>
        <v>2021</v>
      </c>
      <c r="B2014" s="32">
        <v>44377</v>
      </c>
      <c r="C2014" s="28">
        <f>'Bitcoin Data'!C2014</f>
        <v>35040.835937999997</v>
      </c>
      <c r="D2014" s="26">
        <f>'Bitcoin Data'!K2014</f>
        <v>549.98777804937663</v>
      </c>
      <c r="E2014" s="25">
        <f>'Bitcoin Data'!J2014</f>
        <v>235533.41565692364</v>
      </c>
      <c r="F2014" s="25">
        <f t="shared" si="217"/>
        <v>129.54049993353169</v>
      </c>
      <c r="G2014" s="23">
        <f>'Emissions Factors'!$AB$39/1000</f>
        <v>0.49266147344102867</v>
      </c>
      <c r="H2014" s="23">
        <f>'Emissions Factors'!$AE$39/1000</f>
        <v>0.32422903788805163</v>
      </c>
      <c r="I2014" s="26">
        <f t="shared" si="222"/>
        <v>63819.613567541201</v>
      </c>
      <c r="J2014" s="26">
        <f t="shared" si="223"/>
        <v>42000.791660986193</v>
      </c>
      <c r="K2014" s="23">
        <f t="shared" si="218"/>
        <v>116.03823960213825</v>
      </c>
      <c r="L2014" s="23">
        <f t="shared" si="218"/>
        <v>76.366772748930899</v>
      </c>
      <c r="M2014" s="26">
        <f>K2014*'Social Cost of Carbon'!$C$5</f>
        <v>11603.823960213826</v>
      </c>
      <c r="N2014" s="26">
        <f>L2014*'Social Cost of Carbon'!$C$5</f>
        <v>7636.6772748930898</v>
      </c>
      <c r="O2014" s="23">
        <f t="shared" si="219"/>
        <v>0.33115145942137958</v>
      </c>
      <c r="P2014" s="23">
        <f t="shared" si="220"/>
        <v>0.21793650380958815</v>
      </c>
      <c r="Q2014" s="27"/>
    </row>
    <row r="2015" spans="1:17" x14ac:dyDescent="0.25">
      <c r="A2015" s="24">
        <f t="shared" si="221"/>
        <v>2021</v>
      </c>
      <c r="B2015" s="32">
        <v>44378</v>
      </c>
      <c r="C2015" s="28">
        <f>'Bitcoin Data'!C2015</f>
        <v>33572.117187999997</v>
      </c>
      <c r="D2015" s="26">
        <f>'Bitcoin Data'!K2015</f>
        <v>600</v>
      </c>
      <c r="E2015" s="25">
        <f>'Bitcoin Data'!J2015</f>
        <v>211745.22909996309</v>
      </c>
      <c r="F2015" s="25">
        <f t="shared" si="217"/>
        <v>127.04713745997785</v>
      </c>
      <c r="G2015" s="23">
        <f>'Emissions Factors'!$AB$39/1000</f>
        <v>0.49266147344102867</v>
      </c>
      <c r="H2015" s="23">
        <f>'Emissions Factors'!$AE$39/1000</f>
        <v>0.32422903788805163</v>
      </c>
      <c r="I2015" s="26">
        <f t="shared" si="222"/>
        <v>62591.229937497592</v>
      </c>
      <c r="J2015" s="26">
        <f t="shared" si="223"/>
        <v>41192.371145079662</v>
      </c>
      <c r="K2015" s="23">
        <f t="shared" si="218"/>
        <v>104.31871656249601</v>
      </c>
      <c r="L2015" s="23">
        <f t="shared" si="218"/>
        <v>68.653951908466098</v>
      </c>
      <c r="M2015" s="26">
        <f>K2015*'Social Cost of Carbon'!$C$5</f>
        <v>10431.871656249601</v>
      </c>
      <c r="N2015" s="26">
        <f>L2015*'Social Cost of Carbon'!$C$5</f>
        <v>6865.3951908466097</v>
      </c>
      <c r="O2015" s="23">
        <f t="shared" si="219"/>
        <v>0.31073022883341911</v>
      </c>
      <c r="P2015" s="23">
        <f t="shared" si="220"/>
        <v>0.20449693870664118</v>
      </c>
      <c r="Q2015" s="27"/>
    </row>
    <row r="2016" spans="1:17" x14ac:dyDescent="0.25">
      <c r="A2016" s="24">
        <f t="shared" si="221"/>
        <v>2021</v>
      </c>
      <c r="B2016" s="32">
        <v>44379</v>
      </c>
      <c r="C2016" s="28">
        <f>'Bitcoin Data'!C2016</f>
        <v>33897.046875</v>
      </c>
      <c r="D2016" s="26">
        <f>'Bitcoin Data'!K2016</f>
        <v>562.5</v>
      </c>
      <c r="E2016" s="25">
        <f>'Bitcoin Data'!J2016</f>
        <v>222151.40312054724</v>
      </c>
      <c r="F2016" s="25">
        <f t="shared" si="217"/>
        <v>124.96016425530782</v>
      </c>
      <c r="G2016" s="23">
        <f>'Emissions Factors'!$AB$39/1000</f>
        <v>0.49266147344102867</v>
      </c>
      <c r="H2016" s="23">
        <f>'Emissions Factors'!$AE$39/1000</f>
        <v>0.32422903788805163</v>
      </c>
      <c r="I2016" s="26">
        <f t="shared" si="222"/>
        <v>61563.05864345291</v>
      </c>
      <c r="J2016" s="26">
        <f t="shared" si="223"/>
        <v>40515.713830831352</v>
      </c>
      <c r="K2016" s="23">
        <f t="shared" si="218"/>
        <v>109.44543758836075</v>
      </c>
      <c r="L2016" s="23">
        <f t="shared" si="218"/>
        <v>72.02793569925575</v>
      </c>
      <c r="M2016" s="26">
        <f>K2016*'Social Cost of Carbon'!$C$5</f>
        <v>10944.543758836075</v>
      </c>
      <c r="N2016" s="26">
        <f>L2016*'Social Cost of Carbon'!$C$5</f>
        <v>7202.793569925575</v>
      </c>
      <c r="O2016" s="23">
        <f t="shared" si="219"/>
        <v>0.32287602513562841</v>
      </c>
      <c r="P2016" s="23">
        <f t="shared" si="220"/>
        <v>0.21249029735501332</v>
      </c>
      <c r="Q2016" s="27"/>
    </row>
    <row r="2017" spans="1:17" x14ac:dyDescent="0.25">
      <c r="A2017" s="24">
        <f t="shared" si="221"/>
        <v>2021</v>
      </c>
      <c r="B2017" s="32">
        <v>44380</v>
      </c>
      <c r="C2017" s="28">
        <f>'Bitcoin Data'!C2017</f>
        <v>34668.546875</v>
      </c>
      <c r="D2017" s="26">
        <f>'Bitcoin Data'!K2017</f>
        <v>793.72078666549078</v>
      </c>
      <c r="E2017" s="25">
        <f>'Bitcoin Data'!J2017</f>
        <v>152267.32078072475</v>
      </c>
      <c r="F2017" s="25">
        <f t="shared" si="217"/>
        <v>120.85773763352348</v>
      </c>
      <c r="G2017" s="23">
        <f>'Emissions Factors'!$AB$39/1000</f>
        <v>0.49266147344102867</v>
      </c>
      <c r="H2017" s="23">
        <f>'Emissions Factors'!$AE$39/1000</f>
        <v>0.32422903788805163</v>
      </c>
      <c r="I2017" s="26">
        <f t="shared" si="222"/>
        <v>59541.951099280945</v>
      </c>
      <c r="J2017" s="26">
        <f t="shared" si="223"/>
        <v>39185.587994243891</v>
      </c>
      <c r="K2017" s="23">
        <f t="shared" si="218"/>
        <v>75.016242612749608</v>
      </c>
      <c r="L2017" s="23">
        <f t="shared" si="218"/>
        <v>49.369486918525716</v>
      </c>
      <c r="M2017" s="26">
        <f>K2017*'Social Cost of Carbon'!$C$5</f>
        <v>7501.6242612749611</v>
      </c>
      <c r="N2017" s="26">
        <f>L2017*'Social Cost of Carbon'!$C$5</f>
        <v>4936.9486918525718</v>
      </c>
      <c r="O2017" s="23">
        <f t="shared" si="219"/>
        <v>0.21638127171359733</v>
      </c>
      <c r="P2017" s="23">
        <f t="shared" si="220"/>
        <v>0.14240425794750222</v>
      </c>
      <c r="Q2017" s="27"/>
    </row>
    <row r="2018" spans="1:17" x14ac:dyDescent="0.25">
      <c r="A2018" s="24">
        <f t="shared" si="221"/>
        <v>2021</v>
      </c>
      <c r="B2018" s="32">
        <v>44381</v>
      </c>
      <c r="C2018" s="28">
        <f>'Bitcoin Data'!C2018</f>
        <v>35287.78125</v>
      </c>
      <c r="D2018" s="26">
        <f>'Bitcoin Data'!K2018</f>
        <v>718.73502635361763</v>
      </c>
      <c r="E2018" s="25">
        <f>'Bitcoin Data'!J2018</f>
        <v>171041.68860048478</v>
      </c>
      <c r="F2018" s="25">
        <f t="shared" si="217"/>
        <v>122.93365256383667</v>
      </c>
      <c r="G2018" s="23">
        <f>'Emissions Factors'!$AB$39/1000</f>
        <v>0.49266147344102867</v>
      </c>
      <c r="H2018" s="23">
        <f>'Emissions Factors'!$AE$39/1000</f>
        <v>0.32422903788805163</v>
      </c>
      <c r="I2018" s="26">
        <f t="shared" si="222"/>
        <v>60564.67440758727</v>
      </c>
      <c r="J2018" s="26">
        <f t="shared" si="223"/>
        <v>39858.659894836775</v>
      </c>
      <c r="K2018" s="23">
        <f t="shared" si="218"/>
        <v>84.26565032575644</v>
      </c>
      <c r="L2018" s="23">
        <f t="shared" si="218"/>
        <v>55.456682133682911</v>
      </c>
      <c r="M2018" s="26">
        <f>K2018*'Social Cost of Carbon'!$C$5</f>
        <v>8426.5650325756433</v>
      </c>
      <c r="N2018" s="26">
        <f>L2018*'Social Cost of Carbon'!$C$5</f>
        <v>5545.6682133682907</v>
      </c>
      <c r="O2018" s="23">
        <f t="shared" si="219"/>
        <v>0.23879554718605731</v>
      </c>
      <c r="P2018" s="23">
        <f t="shared" si="220"/>
        <v>0.15715548036526922</v>
      </c>
      <c r="Q2018" s="27"/>
    </row>
    <row r="2019" spans="1:17" x14ac:dyDescent="0.25">
      <c r="A2019" s="24">
        <f t="shared" si="221"/>
        <v>2021</v>
      </c>
      <c r="B2019" s="32">
        <v>44382</v>
      </c>
      <c r="C2019" s="28">
        <f>'Bitcoin Data'!C2019</f>
        <v>33746.003905999998</v>
      </c>
      <c r="D2019" s="26">
        <f>'Bitcoin Data'!K2019</f>
        <v>825.00687505729218</v>
      </c>
      <c r="E2019" s="25">
        <f>'Bitcoin Data'!J2019</f>
        <v>154759.65143899791</v>
      </c>
      <c r="F2019" s="25">
        <f t="shared" si="217"/>
        <v>127.67777641864345</v>
      </c>
      <c r="G2019" s="23">
        <f>'Emissions Factors'!$AB$39/1000</f>
        <v>0.49266147344102867</v>
      </c>
      <c r="H2019" s="23">
        <f>'Emissions Factors'!$AE$39/1000</f>
        <v>0.32422903788805163</v>
      </c>
      <c r="I2019" s="26">
        <f t="shared" si="222"/>
        <v>62901.92145608311</v>
      </c>
      <c r="J2019" s="26">
        <f t="shared" si="223"/>
        <v>41396.84260790253</v>
      </c>
      <c r="K2019" s="23">
        <f t="shared" si="218"/>
        <v>76.244117907156735</v>
      </c>
      <c r="L2019" s="23">
        <f t="shared" si="218"/>
        <v>50.177572889956515</v>
      </c>
      <c r="M2019" s="26">
        <f>K2019*'Social Cost of Carbon'!$C$5</f>
        <v>7624.4117907156733</v>
      </c>
      <c r="N2019" s="26">
        <f>L2019*'Social Cost of Carbon'!$C$5</f>
        <v>5017.7572889956518</v>
      </c>
      <c r="O2019" s="23">
        <f t="shared" si="219"/>
        <v>0.22593524886542379</v>
      </c>
      <c r="P2019" s="23">
        <f t="shared" si="220"/>
        <v>0.14869189557888662</v>
      </c>
      <c r="Q2019" s="27"/>
    </row>
    <row r="2020" spans="1:17" x14ac:dyDescent="0.25">
      <c r="A2020" s="24">
        <f t="shared" si="221"/>
        <v>2021</v>
      </c>
      <c r="B2020" s="32">
        <v>44383</v>
      </c>
      <c r="C2020" s="28">
        <f>'Bitcoin Data'!C2020</f>
        <v>34235.195312999997</v>
      </c>
      <c r="D2020" s="26">
        <f>'Bitcoin Data'!K2020</f>
        <v>887.4864411793709</v>
      </c>
      <c r="E2020" s="25">
        <f>'Bitcoin Data'!J2020</f>
        <v>145629.2910848381</v>
      </c>
      <c r="F2020" s="25">
        <f t="shared" si="217"/>
        <v>129.24402127635764</v>
      </c>
      <c r="G2020" s="23">
        <f>'Emissions Factors'!$AB$39/1000</f>
        <v>0.49266147344102867</v>
      </c>
      <c r="H2020" s="23">
        <f>'Emissions Factors'!$AE$39/1000</f>
        <v>0.32422903788805163</v>
      </c>
      <c r="I2020" s="26">
        <f t="shared" si="222"/>
        <v>63673.549955454015</v>
      </c>
      <c r="J2020" s="26">
        <f t="shared" si="223"/>
        <v>41904.664671216313</v>
      </c>
      <c r="K2020" s="23">
        <f t="shared" si="218"/>
        <v>71.745941122028796</v>
      </c>
      <c r="L2020" s="23">
        <f t="shared" si="218"/>
        <v>47.217244936756067</v>
      </c>
      <c r="M2020" s="26">
        <f>K2020*'Social Cost of Carbon'!$C$5</f>
        <v>7174.5941122028798</v>
      </c>
      <c r="N2020" s="26">
        <f>L2020*'Social Cost of Carbon'!$C$5</f>
        <v>4721.7244936756069</v>
      </c>
      <c r="O2020" s="23">
        <f t="shared" si="219"/>
        <v>0.20956778679391672</v>
      </c>
      <c r="P2020" s="23">
        <f t="shared" si="220"/>
        <v>0.13792018566000835</v>
      </c>
      <c r="Q2020" s="27"/>
    </row>
    <row r="2021" spans="1:17" x14ac:dyDescent="0.25">
      <c r="A2021" s="24">
        <f t="shared" si="221"/>
        <v>2021</v>
      </c>
      <c r="B2021" s="32">
        <v>44384</v>
      </c>
      <c r="C2021" s="28">
        <f>'Bitcoin Data'!C2021</f>
        <v>33855.328125</v>
      </c>
      <c r="D2021" s="26">
        <f>'Bitcoin Data'!K2021</f>
        <v>768.77082087639872</v>
      </c>
      <c r="E2021" s="25">
        <f>'Bitcoin Data'!J2021</f>
        <v>171254.2855385404</v>
      </c>
      <c r="F2021" s="25">
        <f t="shared" si="217"/>
        <v>131.65529767206488</v>
      </c>
      <c r="G2021" s="23">
        <f>'Emissions Factors'!$AB$39/1000</f>
        <v>0.49266147344102867</v>
      </c>
      <c r="H2021" s="23">
        <f>'Emissions Factors'!$AE$39/1000</f>
        <v>0.32422903788805163</v>
      </c>
      <c r="I2021" s="26">
        <f t="shared" si="222"/>
        <v>64861.492937436706</v>
      </c>
      <c r="J2021" s="26">
        <f t="shared" si="223"/>
        <v>42686.470497078641</v>
      </c>
      <c r="K2021" s="23">
        <f t="shared" si="218"/>
        <v>84.370388646507962</v>
      </c>
      <c r="L2021" s="23">
        <f t="shared" si="218"/>
        <v>55.525612234366626</v>
      </c>
      <c r="M2021" s="26">
        <f>K2021*'Social Cost of Carbon'!$C$5</f>
        <v>8437.0388646507963</v>
      </c>
      <c r="N2021" s="26">
        <f>L2021*'Social Cost of Carbon'!$C$5</f>
        <v>5552.5612234366627</v>
      </c>
      <c r="O2021" s="23">
        <f t="shared" si="219"/>
        <v>0.24920859823008423</v>
      </c>
      <c r="P2021" s="23">
        <f t="shared" si="220"/>
        <v>0.1640084893856471</v>
      </c>
      <c r="Q2021" s="27"/>
    </row>
    <row r="2022" spans="1:17" x14ac:dyDescent="0.25">
      <c r="A2022" s="24">
        <f t="shared" si="221"/>
        <v>2021</v>
      </c>
      <c r="B2022" s="32">
        <v>44385</v>
      </c>
      <c r="C2022" s="28">
        <f>'Bitcoin Data'!C2022</f>
        <v>32877.371094000002</v>
      </c>
      <c r="D2022" s="26">
        <f>'Bitcoin Data'!K2022</f>
        <v>868.72586872586874</v>
      </c>
      <c r="E2022" s="25">
        <f>'Bitcoin Data'!J2022</f>
        <v>151382.88563834602</v>
      </c>
      <c r="F2022" s="25">
        <f t="shared" si="217"/>
        <v>131.51022883640098</v>
      </c>
      <c r="G2022" s="23">
        <f>'Emissions Factors'!$AB$39/1000</f>
        <v>0.49266147344102867</v>
      </c>
      <c r="H2022" s="23">
        <f>'Emissions Factors'!$AE$39/1000</f>
        <v>0.32422903788805163</v>
      </c>
      <c r="I2022" s="26">
        <f t="shared" si="222"/>
        <v>64790.023111108167</v>
      </c>
      <c r="J2022" s="26">
        <f t="shared" si="223"/>
        <v>42639.434968063797</v>
      </c>
      <c r="K2022" s="23">
        <f t="shared" si="218"/>
        <v>74.5805154923423</v>
      </c>
      <c r="L2022" s="23">
        <f t="shared" si="218"/>
        <v>49.082727363237879</v>
      </c>
      <c r="M2022" s="26">
        <f>K2022*'Social Cost of Carbon'!$C$5</f>
        <v>7458.0515492342302</v>
      </c>
      <c r="N2022" s="26">
        <f>L2022*'Social Cost of Carbon'!$C$5</f>
        <v>4908.2727363237882</v>
      </c>
      <c r="O2022" s="23">
        <f t="shared" si="219"/>
        <v>0.22684452257179702</v>
      </c>
      <c r="P2022" s="23">
        <f t="shared" si="220"/>
        <v>0.14929030433395965</v>
      </c>
      <c r="Q2022" s="27"/>
    </row>
    <row r="2023" spans="1:17" x14ac:dyDescent="0.25">
      <c r="A2023" s="24">
        <f t="shared" si="221"/>
        <v>2021</v>
      </c>
      <c r="B2023" s="32">
        <v>44386</v>
      </c>
      <c r="C2023" s="28">
        <f>'Bitcoin Data'!C2023</f>
        <v>33798.011719000002</v>
      </c>
      <c r="D2023" s="26">
        <f>'Bitcoin Data'!K2023</f>
        <v>818.77729257641909</v>
      </c>
      <c r="E2023" s="25">
        <f>'Bitcoin Data'!J2023</f>
        <v>161798.92314981611</v>
      </c>
      <c r="F2023" s="25">
        <f t="shared" si="217"/>
        <v>132.47728423838652</v>
      </c>
      <c r="G2023" s="23">
        <f>'Emissions Factors'!$AB$39/1000</f>
        <v>0.49266147344102867</v>
      </c>
      <c r="H2023" s="23">
        <f>'Emissions Factors'!$AE$39/1000</f>
        <v>0.32422903788805163</v>
      </c>
      <c r="I2023" s="26">
        <f t="shared" si="222"/>
        <v>65266.454050349465</v>
      </c>
      <c r="J2023" s="26">
        <f t="shared" si="223"/>
        <v>42952.982410634009</v>
      </c>
      <c r="K2023" s="23">
        <f t="shared" si="218"/>
        <v>79.712095880160163</v>
      </c>
      <c r="L2023" s="23">
        <f t="shared" si="218"/>
        <v>52.45990918418768</v>
      </c>
      <c r="M2023" s="26">
        <f>K2023*'Social Cost of Carbon'!$C$5</f>
        <v>7971.2095880160159</v>
      </c>
      <c r="N2023" s="26">
        <f>L2023*'Social Cost of Carbon'!$C$5</f>
        <v>5245.9909184187682</v>
      </c>
      <c r="O2023" s="23">
        <f t="shared" si="219"/>
        <v>0.23584847695448588</v>
      </c>
      <c r="P2023" s="23">
        <f t="shared" si="220"/>
        <v>0.15521596246650404</v>
      </c>
      <c r="Q2023" s="27"/>
    </row>
    <row r="2024" spans="1:17" x14ac:dyDescent="0.25">
      <c r="A2024" s="24">
        <f t="shared" si="221"/>
        <v>2021</v>
      </c>
      <c r="B2024" s="32">
        <v>44387</v>
      </c>
      <c r="C2024" s="28">
        <f>'Bitcoin Data'!C2024</f>
        <v>33520.519530999998</v>
      </c>
      <c r="D2024" s="26">
        <f>'Bitcoin Data'!K2024</f>
        <v>1006.2611806797852</v>
      </c>
      <c r="E2024" s="25">
        <f>'Bitcoin Data'!J2024</f>
        <v>132460.21814660786</v>
      </c>
      <c r="F2024" s="25">
        <f t="shared" si="217"/>
        <v>133.28957550530754</v>
      </c>
      <c r="G2024" s="23">
        <f>'Emissions Factors'!$AB$39/1000</f>
        <v>0.49266147344102867</v>
      </c>
      <c r="H2024" s="23">
        <f>'Emissions Factors'!$AE$39/1000</f>
        <v>0.32422903788805163</v>
      </c>
      <c r="I2024" s="26">
        <f t="shared" si="222"/>
        <v>65666.638662774058</v>
      </c>
      <c r="J2024" s="26">
        <f t="shared" si="223"/>
        <v>43216.350826592672</v>
      </c>
      <c r="K2024" s="23">
        <f t="shared" si="218"/>
        <v>65.258046244427916</v>
      </c>
      <c r="L2024" s="23">
        <f t="shared" si="218"/>
        <v>42.947449088116102</v>
      </c>
      <c r="M2024" s="26">
        <f>K2024*'Social Cost of Carbon'!$C$5</f>
        <v>6525.8046244427915</v>
      </c>
      <c r="N2024" s="26">
        <f>L2024*'Social Cost of Carbon'!$C$5</f>
        <v>4294.74490881161</v>
      </c>
      <c r="O2024" s="23">
        <f t="shared" si="219"/>
        <v>0.19468089145837028</v>
      </c>
      <c r="P2024" s="23">
        <f t="shared" si="220"/>
        <v>0.12812286232138501</v>
      </c>
      <c r="Q2024" s="27"/>
    </row>
    <row r="2025" spans="1:17" x14ac:dyDescent="0.25">
      <c r="A2025" s="24">
        <f t="shared" si="221"/>
        <v>2021</v>
      </c>
      <c r="B2025" s="32">
        <v>44388</v>
      </c>
      <c r="C2025" s="28">
        <f>'Bitcoin Data'!C2025</f>
        <v>34240.1875</v>
      </c>
      <c r="D2025" s="26">
        <f>'Bitcoin Data'!K2025</f>
        <v>781.25</v>
      </c>
      <c r="E2025" s="25">
        <f>'Bitcoin Data'!J2025</f>
        <v>174735.32811194257</v>
      </c>
      <c r="F2025" s="25">
        <f t="shared" si="217"/>
        <v>136.51197508745511</v>
      </c>
      <c r="G2025" s="23">
        <f>'Emissions Factors'!$AB$39/1000</f>
        <v>0.49266147344102867</v>
      </c>
      <c r="H2025" s="23">
        <f>'Emissions Factors'!$AE$39/1000</f>
        <v>0.32422903788805163</v>
      </c>
      <c r="I2025" s="26">
        <f t="shared" si="222"/>
        <v>67254.190788930631</v>
      </c>
      <c r="J2025" s="26">
        <f t="shared" si="223"/>
        <v>44261.146342803244</v>
      </c>
      <c r="K2025" s="23">
        <f t="shared" si="218"/>
        <v>86.085364209831226</v>
      </c>
      <c r="L2025" s="23">
        <f t="shared" si="218"/>
        <v>56.654267318788158</v>
      </c>
      <c r="M2025" s="26">
        <f>K2025*'Social Cost of Carbon'!$C$5</f>
        <v>8608.5364209831223</v>
      </c>
      <c r="N2025" s="26">
        <f>L2025*'Social Cost of Carbon'!$C$5</f>
        <v>5665.4267318788161</v>
      </c>
      <c r="O2025" s="23">
        <f t="shared" si="219"/>
        <v>0.25141615889174446</v>
      </c>
      <c r="P2025" s="23">
        <f t="shared" si="220"/>
        <v>0.16546132324417956</v>
      </c>
      <c r="Q2025" s="27"/>
    </row>
    <row r="2026" spans="1:17" x14ac:dyDescent="0.25">
      <c r="A2026" s="24">
        <f t="shared" si="221"/>
        <v>2021</v>
      </c>
      <c r="B2026" s="32">
        <v>44389</v>
      </c>
      <c r="C2026" s="28">
        <f>'Bitcoin Data'!C2026</f>
        <v>33155.847655999998</v>
      </c>
      <c r="D2026" s="26">
        <f>'Bitcoin Data'!K2026</f>
        <v>787.47046985738041</v>
      </c>
      <c r="E2026" s="25">
        <f>'Bitcoin Data'!J2026</f>
        <v>175099.28831371589</v>
      </c>
      <c r="F2026" s="25">
        <f t="shared" si="217"/>
        <v>137.88551884009476</v>
      </c>
      <c r="G2026" s="23">
        <f>'Emissions Factors'!$AB$39/1000</f>
        <v>0.49266147344102867</v>
      </c>
      <c r="H2026" s="23">
        <f>'Emissions Factors'!$AE$39/1000</f>
        <v>0.32422903788805163</v>
      </c>
      <c r="I2026" s="26">
        <f t="shared" si="222"/>
        <v>67930.882877941796</v>
      </c>
      <c r="J2026" s="26">
        <f t="shared" si="223"/>
        <v>44706.48911221874</v>
      </c>
      <c r="K2026" s="23">
        <f t="shared" si="218"/>
        <v>86.264673379110775</v>
      </c>
      <c r="L2026" s="23">
        <f t="shared" si="218"/>
        <v>56.772273784838667</v>
      </c>
      <c r="M2026" s="26">
        <f>K2026*'Social Cost of Carbon'!$C$5</f>
        <v>8626.4673379110773</v>
      </c>
      <c r="N2026" s="26">
        <f>L2026*'Social Cost of Carbon'!$C$5</f>
        <v>5677.2273784838671</v>
      </c>
      <c r="O2026" s="23">
        <f t="shared" si="219"/>
        <v>0.26017936345385523</v>
      </c>
      <c r="P2026" s="23">
        <f t="shared" si="220"/>
        <v>0.17122853975523369</v>
      </c>
      <c r="Q2026" s="27"/>
    </row>
    <row r="2027" spans="1:17" x14ac:dyDescent="0.25">
      <c r="A2027" s="24">
        <f t="shared" si="221"/>
        <v>2021</v>
      </c>
      <c r="B2027" s="32">
        <v>44390</v>
      </c>
      <c r="C2027" s="28">
        <f>'Bitcoin Data'!C2027</f>
        <v>32702.025390999999</v>
      </c>
      <c r="D2027" s="26">
        <f>'Bitcoin Data'!K2027</f>
        <v>850.0188893086513</v>
      </c>
      <c r="E2027" s="25">
        <f>'Bitcoin Data'!J2027</f>
        <v>161106.79526036922</v>
      </c>
      <c r="F2027" s="25">
        <f t="shared" si="217"/>
        <v>136.94381916729535</v>
      </c>
      <c r="G2027" s="23">
        <f>'Emissions Factors'!$AB$39/1000</f>
        <v>0.49266147344102867</v>
      </c>
      <c r="H2027" s="23">
        <f>'Emissions Factors'!$AE$39/1000</f>
        <v>0.32422903788805163</v>
      </c>
      <c r="I2027" s="26">
        <f t="shared" si="222"/>
        <v>67466.943729601509</v>
      </c>
      <c r="J2027" s="26">
        <f t="shared" si="223"/>
        <v>44401.162733327496</v>
      </c>
      <c r="K2027" s="23">
        <f t="shared" si="218"/>
        <v>79.371111134335635</v>
      </c>
      <c r="L2027" s="23">
        <f t="shared" si="218"/>
        <v>52.235501224496829</v>
      </c>
      <c r="M2027" s="26">
        <f>K2027*'Social Cost of Carbon'!$C$5</f>
        <v>7937.1111134335633</v>
      </c>
      <c r="N2027" s="26">
        <f>L2027*'Social Cost of Carbon'!$C$5</f>
        <v>5223.5501224496829</v>
      </c>
      <c r="O2027" s="23">
        <f t="shared" si="219"/>
        <v>0.24271007738921133</v>
      </c>
      <c r="P2027" s="23">
        <f t="shared" si="220"/>
        <v>0.15973170040676649</v>
      </c>
      <c r="Q2027" s="27"/>
    </row>
    <row r="2028" spans="1:17" x14ac:dyDescent="0.25">
      <c r="A2028" s="24">
        <f t="shared" si="221"/>
        <v>2021</v>
      </c>
      <c r="B2028" s="32">
        <v>44391</v>
      </c>
      <c r="C2028" s="28">
        <f>'Bitcoin Data'!C2028</f>
        <v>32822.347655999998</v>
      </c>
      <c r="D2028" s="26">
        <f>'Bitcoin Data'!K2028</f>
        <v>1062.4483532050526</v>
      </c>
      <c r="E2028" s="25">
        <f>'Bitcoin Data'!J2028</f>
        <v>128009.13173265355</v>
      </c>
      <c r="F2028" s="25">
        <f t="shared" si="217"/>
        <v>136.00309120456643</v>
      </c>
      <c r="G2028" s="23">
        <f>'Emissions Factors'!$AB$39/1000</f>
        <v>0.49266147344102867</v>
      </c>
      <c r="H2028" s="23">
        <f>'Emissions Factors'!$AE$39/1000</f>
        <v>0.32422903788805163</v>
      </c>
      <c r="I2028" s="26">
        <f t="shared" si="222"/>
        <v>67003.4833053763</v>
      </c>
      <c r="J2028" s="26">
        <f t="shared" si="223"/>
        <v>44096.151411057515</v>
      </c>
      <c r="K2028" s="23">
        <f t="shared" si="218"/>
        <v>63.065167453315837</v>
      </c>
      <c r="L2028" s="23">
        <f t="shared" si="218"/>
        <v>41.504277622563116</v>
      </c>
      <c r="M2028" s="26">
        <f>K2028*'Social Cost of Carbon'!$C$5</f>
        <v>6306.5167453315835</v>
      </c>
      <c r="N2028" s="26">
        <f>L2028*'Social Cost of Carbon'!$C$5</f>
        <v>4150.4277622563113</v>
      </c>
      <c r="O2028" s="23">
        <f t="shared" si="219"/>
        <v>0.19214094041742741</v>
      </c>
      <c r="P2028" s="23">
        <f t="shared" si="220"/>
        <v>0.12645127660445105</v>
      </c>
      <c r="Q2028" s="27"/>
    </row>
    <row r="2029" spans="1:17" x14ac:dyDescent="0.25">
      <c r="A2029" s="24">
        <f t="shared" si="221"/>
        <v>2021</v>
      </c>
      <c r="B2029" s="32">
        <v>44392</v>
      </c>
      <c r="C2029" s="28">
        <f>'Bitcoin Data'!C2029</f>
        <v>31780.730468999998</v>
      </c>
      <c r="D2029" s="26">
        <f>'Bitcoin Data'!K2029</f>
        <v>800</v>
      </c>
      <c r="E2029" s="25">
        <f>'Bitcoin Data'!J2029</f>
        <v>178399.16332840145</v>
      </c>
      <c r="F2029" s="25">
        <f t="shared" si="217"/>
        <v>142.71933066272115</v>
      </c>
      <c r="G2029" s="23">
        <f>'Emissions Factors'!$AB$39/1000</f>
        <v>0.49266147344102867</v>
      </c>
      <c r="H2029" s="23">
        <f>'Emissions Factors'!$AE$39/1000</f>
        <v>0.32422903788805163</v>
      </c>
      <c r="I2029" s="26">
        <f t="shared" si="222"/>
        <v>70312.315732813586</v>
      </c>
      <c r="J2029" s="26">
        <f t="shared" si="223"/>
        <v>46273.751268800785</v>
      </c>
      <c r="K2029" s="23">
        <f t="shared" si="218"/>
        <v>87.890394666016988</v>
      </c>
      <c r="L2029" s="23">
        <f t="shared" si="218"/>
        <v>57.842189086000985</v>
      </c>
      <c r="M2029" s="26">
        <f>K2029*'Social Cost of Carbon'!$C$5</f>
        <v>8789.0394666016982</v>
      </c>
      <c r="N2029" s="26">
        <f>L2029*'Social Cost of Carbon'!$C$5</f>
        <v>5784.2189086000981</v>
      </c>
      <c r="O2029" s="23">
        <f t="shared" si="219"/>
        <v>0.27655246864683697</v>
      </c>
      <c r="P2029" s="23">
        <f t="shared" si="220"/>
        <v>0.18200396350997097</v>
      </c>
      <c r="Q2029" s="27"/>
    </row>
    <row r="2030" spans="1:17" x14ac:dyDescent="0.25">
      <c r="A2030" s="24">
        <f t="shared" si="221"/>
        <v>2021</v>
      </c>
      <c r="B2030" s="32">
        <v>44393</v>
      </c>
      <c r="C2030" s="28">
        <f>'Bitcoin Data'!C2030</f>
        <v>31421.539063</v>
      </c>
      <c r="D2030" s="26">
        <f>'Bitcoin Data'!K2030</f>
        <v>937.5</v>
      </c>
      <c r="E2030" s="25">
        <f>'Bitcoin Data'!J2030</f>
        <v>150458.19330669811</v>
      </c>
      <c r="F2030" s="25">
        <f t="shared" si="217"/>
        <v>141.05455622502947</v>
      </c>
      <c r="G2030" s="23">
        <f>'Emissions Factors'!$AB$39/1000</f>
        <v>0.49266147344102867</v>
      </c>
      <c r="H2030" s="23">
        <f>'Emissions Factors'!$AE$39/1000</f>
        <v>0.32422903788805163</v>
      </c>
      <c r="I2030" s="26">
        <f t="shared" si="222"/>
        <v>69492.145505393433</v>
      </c>
      <c r="J2030" s="26">
        <f t="shared" si="223"/>
        <v>45733.98305456739</v>
      </c>
      <c r="K2030" s="23">
        <f t="shared" si="218"/>
        <v>74.124955205753011</v>
      </c>
      <c r="L2030" s="23">
        <f t="shared" si="218"/>
        <v>48.782915258205222</v>
      </c>
      <c r="M2030" s="26">
        <f>K2030*'Social Cost of Carbon'!$C$5</f>
        <v>7412.4955205753013</v>
      </c>
      <c r="N2030" s="26">
        <f>L2030*'Social Cost of Carbon'!$C$5</f>
        <v>4878.2915258205221</v>
      </c>
      <c r="O2030" s="23">
        <f t="shared" si="219"/>
        <v>0.23590491559669599</v>
      </c>
      <c r="P2030" s="23">
        <f t="shared" si="220"/>
        <v>0.15525310571323628</v>
      </c>
      <c r="Q2030" s="27"/>
    </row>
    <row r="2031" spans="1:17" x14ac:dyDescent="0.25">
      <c r="A2031" s="24">
        <f t="shared" si="221"/>
        <v>2021</v>
      </c>
      <c r="B2031" s="32">
        <v>44394</v>
      </c>
      <c r="C2031" s="28">
        <f>'Bitcoin Data'!C2031</f>
        <v>31533.068359000001</v>
      </c>
      <c r="D2031" s="26">
        <f>'Bitcoin Data'!K2031</f>
        <v>893.74379344587885</v>
      </c>
      <c r="E2031" s="25">
        <f>'Bitcoin Data'!J2031</f>
        <v>160807.2238107954</v>
      </c>
      <c r="F2031" s="25">
        <f t="shared" si="217"/>
        <v>143.72045822216072</v>
      </c>
      <c r="G2031" s="23">
        <f>'Emissions Factors'!$AB$39/1000</f>
        <v>0.49266147344102867</v>
      </c>
      <c r="H2031" s="23">
        <f>'Emissions Factors'!$AE$39/1000</f>
        <v>0.32422903788805163</v>
      </c>
      <c r="I2031" s="26">
        <f t="shared" si="222"/>
        <v>70805.5327113495</v>
      </c>
      <c r="J2031" s="26">
        <f t="shared" si="223"/>
        <v>46598.345894201091</v>
      </c>
      <c r="K2031" s="23">
        <f t="shared" si="218"/>
        <v>79.223523822587737</v>
      </c>
      <c r="L2031" s="23">
        <f t="shared" si="218"/>
        <v>52.138371461622782</v>
      </c>
      <c r="M2031" s="26">
        <f>K2031*'Social Cost of Carbon'!$C$5</f>
        <v>7922.352382258774</v>
      </c>
      <c r="N2031" s="26">
        <f>L2031*'Social Cost of Carbon'!$C$5</f>
        <v>5213.8371461622783</v>
      </c>
      <c r="O2031" s="23">
        <f t="shared" si="219"/>
        <v>0.25123950172129755</v>
      </c>
      <c r="P2031" s="23">
        <f t="shared" si="220"/>
        <v>0.16534506210443592</v>
      </c>
      <c r="Q2031" s="27"/>
    </row>
    <row r="2032" spans="1:17" x14ac:dyDescent="0.25">
      <c r="A2032" s="24">
        <f t="shared" si="221"/>
        <v>2021</v>
      </c>
      <c r="B2032" s="32">
        <v>44395</v>
      </c>
      <c r="C2032" s="28">
        <f>'Bitcoin Data'!C2032</f>
        <v>31796.810547000001</v>
      </c>
      <c r="D2032" s="26">
        <f>'Bitcoin Data'!K2032</f>
        <v>900</v>
      </c>
      <c r="E2032" s="25">
        <f>'Bitcoin Data'!J2032</f>
        <v>156696.12487795306</v>
      </c>
      <c r="F2032" s="25">
        <f t="shared" si="217"/>
        <v>141.02651239015776</v>
      </c>
      <c r="G2032" s="23">
        <f>'Emissions Factors'!$AB$39/1000</f>
        <v>0.49266147344102867</v>
      </c>
      <c r="H2032" s="23">
        <f>'Emissions Factors'!$AE$39/1000</f>
        <v>0.32422903788805163</v>
      </c>
      <c r="I2032" s="26">
        <f t="shared" si="222"/>
        <v>69478.329388384605</v>
      </c>
      <c r="J2032" s="26">
        <f t="shared" si="223"/>
        <v>45724.890428968247</v>
      </c>
      <c r="K2032" s="23">
        <f t="shared" si="218"/>
        <v>77.198143764871787</v>
      </c>
      <c r="L2032" s="23">
        <f t="shared" si="218"/>
        <v>50.805433809964711</v>
      </c>
      <c r="M2032" s="26">
        <f>K2032*'Social Cost of Carbon'!$C$5</f>
        <v>7719.8143764871784</v>
      </c>
      <c r="N2032" s="26">
        <f>L2032*'Social Cost of Carbon'!$C$5</f>
        <v>5080.5433809964707</v>
      </c>
      <c r="O2032" s="23">
        <f t="shared" si="219"/>
        <v>0.24278580913253062</v>
      </c>
      <c r="P2032" s="23">
        <f t="shared" si="220"/>
        <v>0.15978154077707693</v>
      </c>
      <c r="Q2032" s="27"/>
    </row>
    <row r="2033" spans="1:17" x14ac:dyDescent="0.25">
      <c r="A2033" s="24">
        <f t="shared" si="221"/>
        <v>2021</v>
      </c>
      <c r="B2033" s="32">
        <v>44396</v>
      </c>
      <c r="C2033" s="28">
        <f>'Bitcoin Data'!C2033</f>
        <v>30817.832031000002</v>
      </c>
      <c r="D2033" s="26">
        <f>'Bitcoin Data'!K2033</f>
        <v>1062.4483532050526</v>
      </c>
      <c r="E2033" s="25">
        <f>'Bitcoin Data'!J2033</f>
        <v>134304.61499643218</v>
      </c>
      <c r="F2033" s="25">
        <f t="shared" si="217"/>
        <v>142.69171703079797</v>
      </c>
      <c r="G2033" s="23">
        <f>'Emissions Factors'!$AB$39/1000</f>
        <v>0.49266147344102867</v>
      </c>
      <c r="H2033" s="23">
        <f>'Emissions Factors'!$AE$39/1000</f>
        <v>0.32422903788805163</v>
      </c>
      <c r="I2033" s="26">
        <f t="shared" si="222"/>
        <v>70298.711560223252</v>
      </c>
      <c r="J2033" s="26">
        <f t="shared" si="223"/>
        <v>46264.798127489739</v>
      </c>
      <c r="K2033" s="23">
        <f t="shared" si="218"/>
        <v>66.166709514072352</v>
      </c>
      <c r="L2033" s="23">
        <f t="shared" si="218"/>
        <v>43.545456104218403</v>
      </c>
      <c r="M2033" s="26">
        <f>K2033*'Social Cost of Carbon'!$C$5</f>
        <v>6616.6709514072354</v>
      </c>
      <c r="N2033" s="26">
        <f>L2033*'Social Cost of Carbon'!$C$5</f>
        <v>4354.5456104218401</v>
      </c>
      <c r="O2033" s="23">
        <f t="shared" si="219"/>
        <v>0.21470267424234943</v>
      </c>
      <c r="P2033" s="23">
        <f t="shared" si="220"/>
        <v>0.14129954391475538</v>
      </c>
      <c r="Q2033" s="27"/>
    </row>
    <row r="2034" spans="1:17" x14ac:dyDescent="0.25">
      <c r="A2034" s="24">
        <f t="shared" si="221"/>
        <v>2021</v>
      </c>
      <c r="B2034" s="32">
        <v>44397</v>
      </c>
      <c r="C2034" s="28">
        <f>'Bitcoin Data'!C2034</f>
        <v>29807.347656000002</v>
      </c>
      <c r="D2034" s="26">
        <f>'Bitcoin Data'!K2034</f>
        <v>762.5180038973142</v>
      </c>
      <c r="E2034" s="25">
        <f>'Bitcoin Data'!J2034</f>
        <v>193800.89123481605</v>
      </c>
      <c r="F2034" s="25">
        <f t="shared" si="217"/>
        <v>147.77666873789241</v>
      </c>
      <c r="G2034" s="23">
        <f>'Emissions Factors'!$AB$39/1000</f>
        <v>0.49266147344102867</v>
      </c>
      <c r="H2034" s="23">
        <f>'Emissions Factors'!$AE$39/1000</f>
        <v>0.32422903788805163</v>
      </c>
      <c r="I2034" s="26">
        <f t="shared" si="222"/>
        <v>72803.87136061686</v>
      </c>
      <c r="J2034" s="26">
        <f t="shared" si="223"/>
        <v>47913.487127188171</v>
      </c>
      <c r="K2034" s="23">
        <f t="shared" si="218"/>
        <v>95.47823262992901</v>
      </c>
      <c r="L2034" s="23">
        <f t="shared" si="218"/>
        <v>62.83587650691134</v>
      </c>
      <c r="M2034" s="26">
        <f>K2034*'Social Cost of Carbon'!$C$5</f>
        <v>9547.8232629929007</v>
      </c>
      <c r="N2034" s="26">
        <f>L2034*'Social Cost of Carbon'!$C$5</f>
        <v>6283.5876506911336</v>
      </c>
      <c r="O2034" s="23">
        <f t="shared" si="219"/>
        <v>0.32031777443542492</v>
      </c>
      <c r="P2034" s="23">
        <f t="shared" si="220"/>
        <v>0.21080666831576653</v>
      </c>
      <c r="Q2034" s="27"/>
    </row>
    <row r="2035" spans="1:17" x14ac:dyDescent="0.25">
      <c r="A2035" s="24">
        <f t="shared" si="221"/>
        <v>2021</v>
      </c>
      <c r="B2035" s="32">
        <v>44398</v>
      </c>
      <c r="C2035" s="28">
        <f>'Bitcoin Data'!C2035</f>
        <v>32110.693359000001</v>
      </c>
      <c r="D2035" s="26">
        <f>'Bitcoin Data'!K2035</f>
        <v>906.25314671231513</v>
      </c>
      <c r="E2035" s="25">
        <f>'Bitcoin Data'!J2035</f>
        <v>159819.63884490498</v>
      </c>
      <c r="F2035" s="25">
        <f t="shared" si="217"/>
        <v>144.83705060962089</v>
      </c>
      <c r="G2035" s="23">
        <f>'Emissions Factors'!$AB$39/1000</f>
        <v>0.49266147344102867</v>
      </c>
      <c r="H2035" s="23">
        <f>'Emissions Factors'!$AE$39/1000</f>
        <v>0.32422903788805163</v>
      </c>
      <c r="I2035" s="26">
        <f t="shared" si="222"/>
        <v>71355.634762188667</v>
      </c>
      <c r="J2035" s="26">
        <f t="shared" si="223"/>
        <v>46960.377569700417</v>
      </c>
      <c r="K2035" s="23">
        <f t="shared" si="218"/>
        <v>78.736978758143948</v>
      </c>
      <c r="L2035" s="23">
        <f t="shared" si="218"/>
        <v>51.818167738299422</v>
      </c>
      <c r="M2035" s="26">
        <f>K2035*'Social Cost of Carbon'!$C$5</f>
        <v>7873.697875814395</v>
      </c>
      <c r="N2035" s="26">
        <f>L2035*'Social Cost of Carbon'!$C$5</f>
        <v>5181.8167738299426</v>
      </c>
      <c r="O2035" s="23">
        <f t="shared" si="219"/>
        <v>0.24520485396518388</v>
      </c>
      <c r="P2035" s="23">
        <f t="shared" si="220"/>
        <v>0.16137355602686107</v>
      </c>
      <c r="Q2035" s="27"/>
    </row>
    <row r="2036" spans="1:17" x14ac:dyDescent="0.25">
      <c r="A2036" s="24">
        <f t="shared" si="221"/>
        <v>2021</v>
      </c>
      <c r="B2036" s="32">
        <v>44399</v>
      </c>
      <c r="C2036" s="28">
        <f>'Bitcoin Data'!C2036</f>
        <v>32313.105468999998</v>
      </c>
      <c r="D2036" s="26">
        <f>'Bitcoin Data'!K2036</f>
        <v>956.22609434764115</v>
      </c>
      <c r="E2036" s="25">
        <f>'Bitcoin Data'!J2036</f>
        <v>146574.56273532266</v>
      </c>
      <c r="F2036" s="25">
        <f t="shared" si="217"/>
        <v>140.15842165511089</v>
      </c>
      <c r="G2036" s="23">
        <f>'Emissions Factors'!$AB$39/1000</f>
        <v>0.49266147344102867</v>
      </c>
      <c r="H2036" s="23">
        <f>'Emissions Factors'!$AE$39/1000</f>
        <v>0.32422903788805163</v>
      </c>
      <c r="I2036" s="26">
        <f t="shared" si="222"/>
        <v>69050.6545277759</v>
      </c>
      <c r="J2036" s="26">
        <f t="shared" si="223"/>
        <v>45443.430205144468</v>
      </c>
      <c r="K2036" s="23">
        <f t="shared" si="218"/>
        <v>72.211640046158564</v>
      </c>
      <c r="L2036" s="23">
        <f t="shared" si="218"/>
        <v>47.523729454535534</v>
      </c>
      <c r="M2036" s="26">
        <f>K2036*'Social Cost of Carbon'!$C$5</f>
        <v>7221.1640046158564</v>
      </c>
      <c r="N2036" s="26">
        <f>L2036*'Social Cost of Carbon'!$C$5</f>
        <v>4752.3729454535533</v>
      </c>
      <c r="O2036" s="23">
        <f t="shared" si="219"/>
        <v>0.22347477594016998</v>
      </c>
      <c r="P2036" s="23">
        <f t="shared" si="220"/>
        <v>0.14707261578472564</v>
      </c>
      <c r="Q2036" s="27"/>
    </row>
    <row r="2037" spans="1:17" x14ac:dyDescent="0.25">
      <c r="A2037" s="24">
        <f t="shared" si="221"/>
        <v>2021</v>
      </c>
      <c r="B2037" s="32">
        <v>44400</v>
      </c>
      <c r="C2037" s="28">
        <f>'Bitcoin Data'!C2037</f>
        <v>33581.550780999998</v>
      </c>
      <c r="D2037" s="26">
        <f>'Bitcoin Data'!K2037</f>
        <v>843.72363363644888</v>
      </c>
      <c r="E2037" s="25">
        <f>'Bitcoin Data'!J2037</f>
        <v>169037.73117390781</v>
      </c>
      <c r="F2037" s="25">
        <f t="shared" si="217"/>
        <v>142.62112876771076</v>
      </c>
      <c r="G2037" s="23">
        <f>'Emissions Factors'!$AB$39/1000</f>
        <v>0.49266147344102867</v>
      </c>
      <c r="H2037" s="23">
        <f>'Emissions Factors'!$AE$39/1000</f>
        <v>0.32422903788805163</v>
      </c>
      <c r="I2037" s="26">
        <f t="shared" si="222"/>
        <v>70263.93544252307</v>
      </c>
      <c r="J2037" s="26">
        <f t="shared" si="223"/>
        <v>46241.911362862782</v>
      </c>
      <c r="K2037" s="23">
        <f t="shared" si="218"/>
        <v>83.278377707265932</v>
      </c>
      <c r="L2037" s="23">
        <f t="shared" si="218"/>
        <v>54.806940945295246</v>
      </c>
      <c r="M2037" s="26">
        <f>K2037*'Social Cost of Carbon'!$C$5</f>
        <v>8327.8377707265936</v>
      </c>
      <c r="N2037" s="26">
        <f>L2037*'Social Cost of Carbon'!$C$5</f>
        <v>5480.6940945295246</v>
      </c>
      <c r="O2037" s="23">
        <f t="shared" si="219"/>
        <v>0.24798848108701327</v>
      </c>
      <c r="P2037" s="23">
        <f t="shared" si="220"/>
        <v>0.16320550918781362</v>
      </c>
      <c r="Q2037" s="27"/>
    </row>
    <row r="2038" spans="1:17" x14ac:dyDescent="0.25">
      <c r="A2038" s="24">
        <f t="shared" si="221"/>
        <v>2021</v>
      </c>
      <c r="B2038" s="32">
        <v>44401</v>
      </c>
      <c r="C2038" s="28">
        <f>'Bitcoin Data'!C2038</f>
        <v>34292.445312999997</v>
      </c>
      <c r="D2038" s="26">
        <f>'Bitcoin Data'!K2038</f>
        <v>962.46390760346469</v>
      </c>
      <c r="E2038" s="25">
        <f>'Bitcoin Data'!J2038</f>
        <v>144894.05097772452</v>
      </c>
      <c r="F2038" s="25">
        <f t="shared" si="217"/>
        <v>139.45529449251634</v>
      </c>
      <c r="G2038" s="23">
        <f>'Emissions Factors'!$AB$39/1000</f>
        <v>0.49266147344102867</v>
      </c>
      <c r="H2038" s="23">
        <f>'Emissions Factors'!$AE$39/1000</f>
        <v>0.32422903788805163</v>
      </c>
      <c r="I2038" s="26">
        <f t="shared" si="222"/>
        <v>68704.250863835667</v>
      </c>
      <c r="J2038" s="26">
        <f t="shared" si="223"/>
        <v>45215.455961703476</v>
      </c>
      <c r="K2038" s="23">
        <f t="shared" si="218"/>
        <v>71.38371664752529</v>
      </c>
      <c r="L2038" s="23">
        <f t="shared" si="218"/>
        <v>46.978858744209923</v>
      </c>
      <c r="M2038" s="26">
        <f>K2038*'Social Cost of Carbon'!$C$5</f>
        <v>7138.3716647525289</v>
      </c>
      <c r="N2038" s="26">
        <f>L2038*'Social Cost of Carbon'!$C$5</f>
        <v>4697.885874420992</v>
      </c>
      <c r="O2038" s="23">
        <f t="shared" si="219"/>
        <v>0.20816164025627032</v>
      </c>
      <c r="P2038" s="23">
        <f t="shared" si="220"/>
        <v>0.13699477629960849</v>
      </c>
      <c r="Q2038" s="27"/>
    </row>
    <row r="2039" spans="1:17" x14ac:dyDescent="0.25">
      <c r="A2039" s="24">
        <f t="shared" si="221"/>
        <v>2021</v>
      </c>
      <c r="B2039" s="32">
        <v>44402</v>
      </c>
      <c r="C2039" s="28">
        <f>'Bitcoin Data'!C2039</f>
        <v>35350.1875</v>
      </c>
      <c r="D2039" s="26">
        <f>'Bitcoin Data'!K2039</f>
        <v>956.22609434764115</v>
      </c>
      <c r="E2039" s="25">
        <f>'Bitcoin Data'!J2039</f>
        <v>146323.0967017597</v>
      </c>
      <c r="F2039" s="25">
        <f t="shared" si="217"/>
        <v>139.91796327197591</v>
      </c>
      <c r="G2039" s="23">
        <f>'Emissions Factors'!$AB$39/1000</f>
        <v>0.49266147344102867</v>
      </c>
      <c r="H2039" s="23">
        <f>'Emissions Factors'!$AE$39/1000</f>
        <v>0.32422903788805163</v>
      </c>
      <c r="I2039" s="26">
        <f t="shared" si="222"/>
        <v>68932.189946439379</v>
      </c>
      <c r="J2039" s="26">
        <f t="shared" si="223"/>
        <v>45365.466614928497</v>
      </c>
      <c r="K2039" s="23">
        <f t="shared" si="218"/>
        <v>72.087752419543065</v>
      </c>
      <c r="L2039" s="23">
        <f t="shared" si="218"/>
        <v>47.442196864411891</v>
      </c>
      <c r="M2039" s="26">
        <f>K2039*'Social Cost of Carbon'!$C$5</f>
        <v>7208.7752419543067</v>
      </c>
      <c r="N2039" s="26">
        <f>L2039*'Social Cost of Carbon'!$C$5</f>
        <v>4744.219686441189</v>
      </c>
      <c r="O2039" s="23">
        <f t="shared" si="219"/>
        <v>0.20392466778158691</v>
      </c>
      <c r="P2039" s="23">
        <f t="shared" si="220"/>
        <v>0.13420635142150772</v>
      </c>
      <c r="Q2039" s="27"/>
    </row>
    <row r="2040" spans="1:17" x14ac:dyDescent="0.25">
      <c r="A2040" s="24">
        <f t="shared" si="221"/>
        <v>2021</v>
      </c>
      <c r="B2040" s="32">
        <v>44403</v>
      </c>
      <c r="C2040" s="28">
        <f>'Bitcoin Data'!C2040</f>
        <v>37337.535155999998</v>
      </c>
      <c r="D2040" s="26">
        <f>'Bitcoin Data'!K2040</f>
        <v>937.5</v>
      </c>
      <c r="E2040" s="25">
        <f>'Bitcoin Data'!J2040</f>
        <v>150477.98303012096</v>
      </c>
      <c r="F2040" s="25">
        <f t="shared" si="217"/>
        <v>141.0731090907384</v>
      </c>
      <c r="G2040" s="23">
        <f>'Emissions Factors'!$AB$39/1000</f>
        <v>0.49266147344102867</v>
      </c>
      <c r="H2040" s="23">
        <f>'Emissions Factors'!$AE$39/1000</f>
        <v>0.32422903788805163</v>
      </c>
      <c r="I2040" s="26">
        <f t="shared" si="222"/>
        <v>69501.285787550165</v>
      </c>
      <c r="J2040" s="26">
        <f t="shared" si="223"/>
        <v>45739.998432366265</v>
      </c>
      <c r="K2040" s="23">
        <f t="shared" si="218"/>
        <v>74.134704840053502</v>
      </c>
      <c r="L2040" s="23">
        <f t="shared" si="218"/>
        <v>48.78933166119068</v>
      </c>
      <c r="M2040" s="26">
        <f>K2040*'Social Cost of Carbon'!$C$5</f>
        <v>7413.47048400535</v>
      </c>
      <c r="N2040" s="26">
        <f>L2040*'Social Cost of Carbon'!$C$5</f>
        <v>4878.9331661190681</v>
      </c>
      <c r="O2040" s="23">
        <f t="shared" si="219"/>
        <v>0.19855275537153486</v>
      </c>
      <c r="P2040" s="23">
        <f t="shared" si="220"/>
        <v>0.13067100293938505</v>
      </c>
      <c r="Q2040" s="27"/>
    </row>
    <row r="2041" spans="1:17" x14ac:dyDescent="0.25">
      <c r="A2041" s="24">
        <f t="shared" si="221"/>
        <v>2021</v>
      </c>
      <c r="B2041" s="32">
        <v>44404</v>
      </c>
      <c r="C2041" s="28">
        <f>'Bitcoin Data'!C2041</f>
        <v>39406.941405999998</v>
      </c>
      <c r="D2041" s="26">
        <f>'Bitcoin Data'!K2041</f>
        <v>1062.4483532050526</v>
      </c>
      <c r="E2041" s="25">
        <f>'Bitcoin Data'!J2041</f>
        <v>130137.93910823259</v>
      </c>
      <c r="F2041" s="25">
        <f t="shared" si="217"/>
        <v>138.26483909504114</v>
      </c>
      <c r="G2041" s="23">
        <f>'Emissions Factors'!$AB$39/1000</f>
        <v>0.49266147344102867</v>
      </c>
      <c r="H2041" s="23">
        <f>'Emissions Factors'!$AE$39/1000</f>
        <v>0.32422903788805163</v>
      </c>
      <c r="I2041" s="26">
        <f t="shared" si="222"/>
        <v>68117.759353649715</v>
      </c>
      <c r="J2041" s="26">
        <f t="shared" si="223"/>
        <v>44829.475753531457</v>
      </c>
      <c r="K2041" s="23">
        <f t="shared" si="218"/>
        <v>64.113948831640741</v>
      </c>
      <c r="L2041" s="23">
        <f t="shared" si="218"/>
        <v>42.194498789796107</v>
      </c>
      <c r="M2041" s="26">
        <f>K2041*'Social Cost of Carbon'!$C$5</f>
        <v>6411.3948831640737</v>
      </c>
      <c r="N2041" s="26">
        <f>L2041*'Social Cost of Carbon'!$C$5</f>
        <v>4219.4498789796107</v>
      </c>
      <c r="O2041" s="23">
        <f t="shared" si="219"/>
        <v>0.16269709483689823</v>
      </c>
      <c r="P2041" s="23">
        <f t="shared" si="220"/>
        <v>0.10707377249880064</v>
      </c>
      <c r="Q2041" s="27"/>
    </row>
    <row r="2042" spans="1:17" x14ac:dyDescent="0.25">
      <c r="A2042" s="24">
        <f t="shared" si="221"/>
        <v>2021</v>
      </c>
      <c r="B2042" s="32">
        <v>44405</v>
      </c>
      <c r="C2042" s="28">
        <f>'Bitcoin Data'!C2042</f>
        <v>39995.90625</v>
      </c>
      <c r="D2042" s="26">
        <f>'Bitcoin Data'!K2042</f>
        <v>981.24727431312681</v>
      </c>
      <c r="E2042" s="25">
        <f>'Bitcoin Data'!J2042</f>
        <v>147511.31735379924</v>
      </c>
      <c r="F2042" s="25">
        <f t="shared" si="217"/>
        <v>144.74507808375415</v>
      </c>
      <c r="G2042" s="23">
        <f>'Emissions Factors'!$AB$39/1000</f>
        <v>0.49266147344102867</v>
      </c>
      <c r="H2042" s="23">
        <f>'Emissions Factors'!$AE$39/1000</f>
        <v>0.32422903788805163</v>
      </c>
      <c r="I2042" s="26">
        <f t="shared" si="222"/>
        <v>71310.323442079069</v>
      </c>
      <c r="J2042" s="26">
        <f t="shared" si="223"/>
        <v>46930.557406126514</v>
      </c>
      <c r="K2042" s="23">
        <f t="shared" si="218"/>
        <v>72.673142956749913</v>
      </c>
      <c r="L2042" s="23">
        <f t="shared" si="218"/>
        <v>47.82745250322138</v>
      </c>
      <c r="M2042" s="26">
        <f>K2042*'Social Cost of Carbon'!$C$5</f>
        <v>7267.3142956749916</v>
      </c>
      <c r="N2042" s="26">
        <f>L2042*'Social Cost of Carbon'!$C$5</f>
        <v>4782.7452503221384</v>
      </c>
      <c r="O2042" s="23">
        <f t="shared" si="219"/>
        <v>0.18170145339999619</v>
      </c>
      <c r="P2042" s="23">
        <f t="shared" si="220"/>
        <v>0.11958086961267789</v>
      </c>
      <c r="Q2042" s="27"/>
    </row>
    <row r="2043" spans="1:17" x14ac:dyDescent="0.25">
      <c r="A2043" s="24">
        <f t="shared" si="221"/>
        <v>2021</v>
      </c>
      <c r="B2043" s="32">
        <v>44406</v>
      </c>
      <c r="C2043" s="28">
        <f>'Bitcoin Data'!C2043</f>
        <v>40008.421875</v>
      </c>
      <c r="D2043" s="26">
        <f>'Bitcoin Data'!K2043</f>
        <v>1000</v>
      </c>
      <c r="E2043" s="25">
        <f>'Bitcoin Data'!J2043</f>
        <v>146305.08626202066</v>
      </c>
      <c r="F2043" s="25">
        <f t="shared" si="217"/>
        <v>146.30508626202064</v>
      </c>
      <c r="G2043" s="23">
        <f>'Emissions Factors'!$AB$39/1000</f>
        <v>0.49266147344102867</v>
      </c>
      <c r="H2043" s="23">
        <f>'Emissions Factors'!$AE$39/1000</f>
        <v>0.32422903788805163</v>
      </c>
      <c r="I2043" s="26">
        <f t="shared" si="222"/>
        <v>72078.879369763876</v>
      </c>
      <c r="J2043" s="26">
        <f t="shared" si="223"/>
        <v>47436.357356863351</v>
      </c>
      <c r="K2043" s="23">
        <f t="shared" si="218"/>
        <v>72.078879369763911</v>
      </c>
      <c r="L2043" s="23">
        <f t="shared" si="218"/>
        <v>47.436357356863361</v>
      </c>
      <c r="M2043" s="26">
        <f>K2043*'Social Cost of Carbon'!$C$5</f>
        <v>7207.8879369763908</v>
      </c>
      <c r="N2043" s="26">
        <f>L2043*'Social Cost of Carbon'!$C$5</f>
        <v>4743.6357356863364</v>
      </c>
      <c r="O2043" s="23">
        <f t="shared" si="219"/>
        <v>0.18015926645385563</v>
      </c>
      <c r="P2043" s="23">
        <f t="shared" si="220"/>
        <v>0.1185659297061773</v>
      </c>
      <c r="Q2043" s="27"/>
    </row>
    <row r="2044" spans="1:17" x14ac:dyDescent="0.25">
      <c r="A2044" s="24">
        <f t="shared" si="221"/>
        <v>2021</v>
      </c>
      <c r="B2044" s="32">
        <v>44407</v>
      </c>
      <c r="C2044" s="28">
        <f>'Bitcoin Data'!C2044</f>
        <v>42235.546875</v>
      </c>
      <c r="D2044" s="26">
        <f>'Bitcoin Data'!K2044</f>
        <v>1037.4639769452449</v>
      </c>
      <c r="E2044" s="25">
        <f>'Bitcoin Data'!J2044</f>
        <v>141866.46834183007</v>
      </c>
      <c r="F2044" s="25">
        <f t="shared" si="217"/>
        <v>147.18135044109172</v>
      </c>
      <c r="G2044" s="23">
        <f>'Emissions Factors'!$AB$39/1000</f>
        <v>0.49266147344102867</v>
      </c>
      <c r="H2044" s="23">
        <f>'Emissions Factors'!$AE$39/1000</f>
        <v>0.32422903788805163</v>
      </c>
      <c r="I2044" s="26">
        <f t="shared" si="222"/>
        <v>72510.580971348652</v>
      </c>
      <c r="J2044" s="26">
        <f t="shared" si="223"/>
        <v>47720.467648579332</v>
      </c>
      <c r="K2044" s="23">
        <f t="shared" si="218"/>
        <v>69.892143325161044</v>
      </c>
      <c r="L2044" s="23">
        <f t="shared" si="218"/>
        <v>45.997228539047299</v>
      </c>
      <c r="M2044" s="26">
        <f>K2044*'Social Cost of Carbon'!$C$5</f>
        <v>6989.2143325161042</v>
      </c>
      <c r="N2044" s="26">
        <f>L2044*'Social Cost of Carbon'!$C$5</f>
        <v>4599.7228539047301</v>
      </c>
      <c r="O2044" s="23">
        <f t="shared" si="219"/>
        <v>0.16548180027599332</v>
      </c>
      <c r="P2044" s="23">
        <f t="shared" si="220"/>
        <v>0.10890643531899881</v>
      </c>
      <c r="Q2044" s="27"/>
    </row>
    <row r="2045" spans="1:17" x14ac:dyDescent="0.25">
      <c r="A2045" s="24">
        <f t="shared" si="221"/>
        <v>2021</v>
      </c>
      <c r="B2045" s="32">
        <v>44408</v>
      </c>
      <c r="C2045" s="28">
        <f>'Bitcoin Data'!C2045</f>
        <v>41626.195312999997</v>
      </c>
      <c r="D2045" s="26">
        <f>'Bitcoin Data'!K2045</f>
        <v>987.49177090190904</v>
      </c>
      <c r="E2045" s="25">
        <f>'Bitcoin Data'!J2045</f>
        <v>153245.42992396356</v>
      </c>
      <c r="F2045" s="25">
        <f t="shared" si="217"/>
        <v>151.32860097823917</v>
      </c>
      <c r="G2045" s="23">
        <f>'Emissions Factors'!$AB$39/1000</f>
        <v>0.49266147344102867</v>
      </c>
      <c r="H2045" s="23">
        <f>'Emissions Factors'!$AE$39/1000</f>
        <v>0.32422903788805163</v>
      </c>
      <c r="I2045" s="26">
        <f t="shared" si="222"/>
        <v>74553.7715317088</v>
      </c>
      <c r="J2045" s="26">
        <f t="shared" si="223"/>
        <v>49065.126700119348</v>
      </c>
      <c r="K2045" s="23">
        <f t="shared" si="218"/>
        <v>75.49811930444379</v>
      </c>
      <c r="L2045" s="23">
        <f t="shared" si="218"/>
        <v>49.68661830498754</v>
      </c>
      <c r="M2045" s="26">
        <f>K2045*'Social Cost of Carbon'!$C$5</f>
        <v>7549.811930444379</v>
      </c>
      <c r="N2045" s="26">
        <f>L2045*'Social Cost of Carbon'!$C$5</f>
        <v>4968.6618304987542</v>
      </c>
      <c r="O2045" s="23">
        <f t="shared" si="219"/>
        <v>0.18137165488402318</v>
      </c>
      <c r="P2045" s="23">
        <f t="shared" si="220"/>
        <v>0.11936382350435532</v>
      </c>
      <c r="Q2045" s="27"/>
    </row>
    <row r="2046" spans="1:17" x14ac:dyDescent="0.25">
      <c r="A2046" s="24">
        <f t="shared" si="221"/>
        <v>2021</v>
      </c>
      <c r="B2046" s="32">
        <v>44409</v>
      </c>
      <c r="C2046" s="28">
        <f>'Bitcoin Data'!C2046</f>
        <v>39974.894530999998</v>
      </c>
      <c r="D2046" s="26">
        <f>'Bitcoin Data'!K2046</f>
        <v>962.46390760346469</v>
      </c>
      <c r="E2046" s="25">
        <f>'Bitcoin Data'!J2046</f>
        <v>158770.05517840787</v>
      </c>
      <c r="F2046" s="25">
        <f t="shared" si="217"/>
        <v>152.81044771742816</v>
      </c>
      <c r="G2046" s="23">
        <f>'Emissions Factors'!$AB$39/1000</f>
        <v>0.49266147344102867</v>
      </c>
      <c r="H2046" s="23">
        <f>'Emissions Factors'!$AE$39/1000</f>
        <v>0.32422903788805163</v>
      </c>
      <c r="I2046" s="26">
        <f t="shared" si="222"/>
        <v>75283.82032965144</v>
      </c>
      <c r="J2046" s="26">
        <f t="shared" si="223"/>
        <v>49545.584442664149</v>
      </c>
      <c r="K2046" s="23">
        <f t="shared" si="218"/>
        <v>78.219889322507854</v>
      </c>
      <c r="L2046" s="23">
        <f t="shared" si="218"/>
        <v>51.477862235928058</v>
      </c>
      <c r="M2046" s="26">
        <f>K2046*'Social Cost of Carbon'!$C$5</f>
        <v>7821.9889322507852</v>
      </c>
      <c r="N2046" s="26">
        <f>L2046*'Social Cost of Carbon'!$C$5</f>
        <v>5147.786223592806</v>
      </c>
      <c r="O2046" s="23">
        <f t="shared" si="219"/>
        <v>0.19567253457504277</v>
      </c>
      <c r="P2046" s="23">
        <f t="shared" si="220"/>
        <v>0.12877547981022855</v>
      </c>
      <c r="Q2046" s="27"/>
    </row>
    <row r="2047" spans="1:17" x14ac:dyDescent="0.25">
      <c r="A2047" s="24">
        <f t="shared" si="221"/>
        <v>2021</v>
      </c>
      <c r="B2047" s="32">
        <v>44410</v>
      </c>
      <c r="C2047" s="28">
        <f>'Bitcoin Data'!C2047</f>
        <v>39201.945312999997</v>
      </c>
      <c r="D2047" s="26">
        <f>'Bitcoin Data'!K2047</f>
        <v>893.74379344587885</v>
      </c>
      <c r="E2047" s="25">
        <f>'Bitcoin Data'!J2047</f>
        <v>172452.42004812535</v>
      </c>
      <c r="F2047" s="25">
        <f t="shared" si="217"/>
        <v>154.12828008273368</v>
      </c>
      <c r="G2047" s="23">
        <f>'Emissions Factors'!$AB$39/1000</f>
        <v>0.49266147344102867</v>
      </c>
      <c r="H2047" s="23">
        <f>'Emissions Factors'!$AE$39/1000</f>
        <v>0.32422903788805163</v>
      </c>
      <c r="I2047" s="26">
        <f t="shared" si="222"/>
        <v>75933.065564491131</v>
      </c>
      <c r="J2047" s="26">
        <f t="shared" si="223"/>
        <v>49972.863962564894</v>
      </c>
      <c r="K2047" s="23">
        <f t="shared" si="218"/>
        <v>84.960663359380632</v>
      </c>
      <c r="L2047" s="23">
        <f t="shared" si="218"/>
        <v>55.914082233669824</v>
      </c>
      <c r="M2047" s="26">
        <f>K2047*'Social Cost of Carbon'!$C$5</f>
        <v>8496.0663359380633</v>
      </c>
      <c r="N2047" s="26">
        <f>L2047*'Social Cost of Carbon'!$C$5</f>
        <v>5591.4082233669824</v>
      </c>
      <c r="O2047" s="23">
        <f t="shared" si="219"/>
        <v>0.21672563103955533</v>
      </c>
      <c r="P2047" s="23">
        <f t="shared" si="220"/>
        <v>0.14263088677675342</v>
      </c>
      <c r="Q2047" s="27"/>
    </row>
    <row r="2048" spans="1:17" x14ac:dyDescent="0.25">
      <c r="A2048" s="24">
        <f t="shared" si="221"/>
        <v>2021</v>
      </c>
      <c r="B2048" s="32">
        <v>44411</v>
      </c>
      <c r="C2048" s="28">
        <f>'Bitcoin Data'!C2048</f>
        <v>38152.980469000002</v>
      </c>
      <c r="D2048" s="26">
        <f>'Bitcoin Data'!K2048</f>
        <v>1056.2140593827016</v>
      </c>
      <c r="E2048" s="25">
        <f>'Bitcoin Data'!J2048</f>
        <v>146055.18117251559</v>
      </c>
      <c r="F2048" s="25">
        <f t="shared" si="217"/>
        <v>154.26553580009863</v>
      </c>
      <c r="G2048" s="23">
        <f>'Emissions Factors'!$AB$39/1000</f>
        <v>0.49266147344102867</v>
      </c>
      <c r="H2048" s="23">
        <f>'Emissions Factors'!$AE$39/1000</f>
        <v>0.32422903788805163</v>
      </c>
      <c r="I2048" s="26">
        <f t="shared" si="222"/>
        <v>76000.686168446351</v>
      </c>
      <c r="J2048" s="26">
        <f t="shared" si="223"/>
        <v>50017.366251750762</v>
      </c>
      <c r="K2048" s="23">
        <f t="shared" si="218"/>
        <v>71.955760760147925</v>
      </c>
      <c r="L2048" s="23">
        <f t="shared" si="218"/>
        <v>47.355330870129798</v>
      </c>
      <c r="M2048" s="26">
        <f>K2048*'Social Cost of Carbon'!$C$5</f>
        <v>7195.5760760147923</v>
      </c>
      <c r="N2048" s="26">
        <f>L2048*'Social Cost of Carbon'!$C$5</f>
        <v>4735.5330870129801</v>
      </c>
      <c r="O2048" s="23">
        <f t="shared" si="219"/>
        <v>0.18859800695941251</v>
      </c>
      <c r="P2048" s="23">
        <f t="shared" si="220"/>
        <v>0.1241196108089298</v>
      </c>
      <c r="Q2048" s="27"/>
    </row>
    <row r="2049" spans="1:17" x14ac:dyDescent="0.25">
      <c r="A2049" s="24">
        <f t="shared" si="221"/>
        <v>2021</v>
      </c>
      <c r="B2049" s="32">
        <v>44412</v>
      </c>
      <c r="C2049" s="28">
        <f>'Bitcoin Data'!C2049</f>
        <v>39747.503905999998</v>
      </c>
      <c r="D2049" s="26">
        <f>'Bitcoin Data'!K2049</f>
        <v>850.0188893086513</v>
      </c>
      <c r="E2049" s="25">
        <f>'Bitcoin Data'!J2049</f>
        <v>182857.06748635613</v>
      </c>
      <c r="F2049" s="25">
        <f t="shared" si="217"/>
        <v>155.43196140698956</v>
      </c>
      <c r="G2049" s="23">
        <f>'Emissions Factors'!$AB$39/1000</f>
        <v>0.49266147344102867</v>
      </c>
      <c r="H2049" s="23">
        <f>'Emissions Factors'!$AE$39/1000</f>
        <v>0.32422903788805163</v>
      </c>
      <c r="I2049" s="26">
        <f t="shared" si="222"/>
        <v>76575.339126596577</v>
      </c>
      <c r="J2049" s="26">
        <f t="shared" si="223"/>
        <v>50395.555304040994</v>
      </c>
      <c r="K2049" s="23">
        <f t="shared" si="218"/>
        <v>90.086632296933828</v>
      </c>
      <c r="L2049" s="23">
        <f t="shared" si="218"/>
        <v>59.287571062131775</v>
      </c>
      <c r="M2049" s="26">
        <f>K2049*'Social Cost of Carbon'!$C$5</f>
        <v>9008.6632296933822</v>
      </c>
      <c r="N2049" s="26">
        <f>L2049*'Social Cost of Carbon'!$C$5</f>
        <v>5928.7571062131774</v>
      </c>
      <c r="O2049" s="23">
        <f t="shared" si="219"/>
        <v>0.22664726949894076</v>
      </c>
      <c r="P2049" s="23">
        <f t="shared" si="220"/>
        <v>0.14916048867456591</v>
      </c>
      <c r="Q2049" s="27"/>
    </row>
    <row r="2050" spans="1:17" x14ac:dyDescent="0.25">
      <c r="A2050" s="24">
        <f t="shared" si="221"/>
        <v>2021</v>
      </c>
      <c r="B2050" s="32">
        <v>44413</v>
      </c>
      <c r="C2050" s="28">
        <f>'Bitcoin Data'!C2050</f>
        <v>40869.554687999997</v>
      </c>
      <c r="D2050" s="26">
        <f>'Bitcoin Data'!K2050</f>
        <v>1000</v>
      </c>
      <c r="E2050" s="25">
        <f>'Bitcoin Data'!J2050</f>
        <v>153607.40236026124</v>
      </c>
      <c r="F2050" s="25">
        <f t="shared" si="217"/>
        <v>153.60740236026123</v>
      </c>
      <c r="G2050" s="23">
        <f>'Emissions Factors'!$AB$39/1000</f>
        <v>0.49266147344102867</v>
      </c>
      <c r="H2050" s="23">
        <f>'Emissions Factors'!$AE$39/1000</f>
        <v>0.32422903788805163</v>
      </c>
      <c r="I2050" s="26">
        <f t="shared" si="222"/>
        <v>75676.449178255236</v>
      </c>
      <c r="J2050" s="26">
        <f t="shared" si="223"/>
        <v>49803.980279750336</v>
      </c>
      <c r="K2050" s="23">
        <f t="shared" si="218"/>
        <v>75.676449178255254</v>
      </c>
      <c r="L2050" s="23">
        <f t="shared" si="218"/>
        <v>49.803980279750334</v>
      </c>
      <c r="M2050" s="26">
        <f>K2050*'Social Cost of Carbon'!$C$5</f>
        <v>7567.6449178255252</v>
      </c>
      <c r="N2050" s="26">
        <f>L2050*'Social Cost of Carbon'!$C$5</f>
        <v>4980.3980279750331</v>
      </c>
      <c r="O2050" s="23">
        <f t="shared" si="219"/>
        <v>0.18516582760926231</v>
      </c>
      <c r="P2050" s="23">
        <f t="shared" si="220"/>
        <v>0.12186083420765442</v>
      </c>
      <c r="Q2050" s="27"/>
    </row>
    <row r="2051" spans="1:17" x14ac:dyDescent="0.25">
      <c r="A2051" s="24">
        <f t="shared" si="221"/>
        <v>2021</v>
      </c>
      <c r="B2051" s="32">
        <v>44414</v>
      </c>
      <c r="C2051" s="28">
        <f>'Bitcoin Data'!C2051</f>
        <v>42816.5</v>
      </c>
      <c r="D2051" s="26">
        <f>'Bitcoin Data'!K2051</f>
        <v>993.70652533951636</v>
      </c>
      <c r="E2051" s="25">
        <f>'Bitcoin Data'!J2051</f>
        <v>155815.66033952223</v>
      </c>
      <c r="F2051" s="25">
        <f t="shared" si="217"/>
        <v>154.83503842946894</v>
      </c>
      <c r="G2051" s="23">
        <f>'Emissions Factors'!$AB$39/1000</f>
        <v>0.49266147344102867</v>
      </c>
      <c r="H2051" s="23">
        <f>'Emissions Factors'!$AE$39/1000</f>
        <v>0.32422903788805163</v>
      </c>
      <c r="I2051" s="26">
        <f t="shared" si="222"/>
        <v>76281.258172960457</v>
      </c>
      <c r="J2051" s="26">
        <f t="shared" si="223"/>
        <v>50202.015541346213</v>
      </c>
      <c r="K2051" s="23">
        <f t="shared" si="218"/>
        <v>76.764372808055882</v>
      </c>
      <c r="L2051" s="23">
        <f t="shared" si="218"/>
        <v>50.519961639774735</v>
      </c>
      <c r="M2051" s="26">
        <f>K2051*'Social Cost of Carbon'!$C$5</f>
        <v>7676.4372808055878</v>
      </c>
      <c r="N2051" s="26">
        <f>L2051*'Social Cost of Carbon'!$C$5</f>
        <v>5051.9961639774738</v>
      </c>
      <c r="O2051" s="23">
        <f t="shared" si="219"/>
        <v>0.17928689362291611</v>
      </c>
      <c r="P2051" s="23">
        <f t="shared" si="220"/>
        <v>0.1179918060555504</v>
      </c>
      <c r="Q2051" s="27"/>
    </row>
    <row r="2052" spans="1:17" x14ac:dyDescent="0.25">
      <c r="A2052" s="24">
        <f t="shared" si="221"/>
        <v>2021</v>
      </c>
      <c r="B2052" s="32">
        <v>44415</v>
      </c>
      <c r="C2052" s="28">
        <f>'Bitcoin Data'!C2052</f>
        <v>44555.800780999998</v>
      </c>
      <c r="D2052" s="26">
        <f>'Bitcoin Data'!K2052</f>
        <v>1043.7202829641658</v>
      </c>
      <c r="E2052" s="25">
        <f>'Bitcoin Data'!J2052</f>
        <v>148605.3184512096</v>
      </c>
      <c r="F2052" s="25">
        <f t="shared" si="217"/>
        <v>155.10238502387645</v>
      </c>
      <c r="G2052" s="23">
        <f>'Emissions Factors'!$AB$39/1000</f>
        <v>0.49266147344102867</v>
      </c>
      <c r="H2052" s="23">
        <f>'Emissions Factors'!$AE$39/1000</f>
        <v>0.32422903788805163</v>
      </c>
      <c r="I2052" s="26">
        <f t="shared" si="222"/>
        <v>76412.96954008071</v>
      </c>
      <c r="J2052" s="26">
        <f t="shared" si="223"/>
        <v>50288.697070433605</v>
      </c>
      <c r="K2052" s="23">
        <f t="shared" si="218"/>
        <v>73.212115149346204</v>
      </c>
      <c r="L2052" s="23">
        <f t="shared" si="218"/>
        <v>48.182159426483217</v>
      </c>
      <c r="M2052" s="26">
        <f>K2052*'Social Cost of Carbon'!$C$5</f>
        <v>7321.21151493462</v>
      </c>
      <c r="N2052" s="26">
        <f>L2052*'Social Cost of Carbon'!$C$5</f>
        <v>4818.2159426483213</v>
      </c>
      <c r="O2052" s="23">
        <f t="shared" si="219"/>
        <v>0.1643155635541089</v>
      </c>
      <c r="P2052" s="23">
        <f t="shared" si="220"/>
        <v>0.10813891475838901</v>
      </c>
      <c r="Q2052" s="27"/>
    </row>
    <row r="2053" spans="1:17" x14ac:dyDescent="0.25">
      <c r="A2053" s="24">
        <f t="shared" si="221"/>
        <v>2021</v>
      </c>
      <c r="B2053" s="32">
        <v>44416</v>
      </c>
      <c r="C2053" s="28">
        <f>'Bitcoin Data'!C2053</f>
        <v>43798.117187999997</v>
      </c>
      <c r="D2053" s="26">
        <f>'Bitcoin Data'!K2053</f>
        <v>987.49177090190904</v>
      </c>
      <c r="E2053" s="25">
        <f>'Bitcoin Data'!J2053</f>
        <v>158576.03925348254</v>
      </c>
      <c r="F2053" s="25">
        <f t="shared" si="217"/>
        <v>156.59253382503212</v>
      </c>
      <c r="G2053" s="23">
        <f>'Emissions Factors'!$AB$39/1000</f>
        <v>0.49266147344102867</v>
      </c>
      <c r="H2053" s="23">
        <f>'Emissions Factors'!$AE$39/1000</f>
        <v>0.32422903788805163</v>
      </c>
      <c r="I2053" s="26">
        <f t="shared" si="222"/>
        <v>77147.108444104451</v>
      </c>
      <c r="J2053" s="26">
        <f t="shared" si="223"/>
        <v>50771.846582542348</v>
      </c>
      <c r="K2053" s="23">
        <f t="shared" si="218"/>
        <v>78.124305151063112</v>
      </c>
      <c r="L2053" s="23">
        <f t="shared" si="218"/>
        <v>51.414956639254555</v>
      </c>
      <c r="M2053" s="26">
        <f>K2053*'Social Cost of Carbon'!$C$5</f>
        <v>7812.4305151063108</v>
      </c>
      <c r="N2053" s="26">
        <f>L2053*'Social Cost of Carbon'!$C$5</f>
        <v>5141.4956639254551</v>
      </c>
      <c r="O2053" s="23">
        <f t="shared" si="219"/>
        <v>0.17837366116840281</v>
      </c>
      <c r="P2053" s="23">
        <f t="shared" si="220"/>
        <v>0.11739079197984668</v>
      </c>
      <c r="Q2053" s="27"/>
    </row>
    <row r="2054" spans="1:17" x14ac:dyDescent="0.25">
      <c r="A2054" s="24">
        <f t="shared" si="221"/>
        <v>2021</v>
      </c>
      <c r="B2054" s="32">
        <v>44417</v>
      </c>
      <c r="C2054" s="28">
        <f>'Bitcoin Data'!C2054</f>
        <v>46365.402344000002</v>
      </c>
      <c r="D2054" s="26">
        <f>'Bitcoin Data'!K2054</f>
        <v>949.96833438885369</v>
      </c>
      <c r="E2054" s="25">
        <f>'Bitcoin Data'!J2054</f>
        <v>165356.91643662946</v>
      </c>
      <c r="F2054" s="25">
        <f t="shared" si="217"/>
        <v>157.08383448698174</v>
      </c>
      <c r="G2054" s="23">
        <f>'Emissions Factors'!$AB$39/1000</f>
        <v>0.49266147344102867</v>
      </c>
      <c r="H2054" s="23">
        <f>'Emissions Factors'!$AE$39/1000</f>
        <v>0.32422903788805163</v>
      </c>
      <c r="I2054" s="26">
        <f t="shared" si="222"/>
        <v>77389.153352123103</v>
      </c>
      <c r="J2054" s="26">
        <f t="shared" si="223"/>
        <v>50931.140523480033</v>
      </c>
      <c r="K2054" s="23">
        <f t="shared" si="218"/>
        <v>81.464982095334932</v>
      </c>
      <c r="L2054" s="23">
        <f t="shared" si="218"/>
        <v>53.613513924383319</v>
      </c>
      <c r="M2054" s="26">
        <f>K2054*'Social Cost of Carbon'!$C$5</f>
        <v>8146.4982095334935</v>
      </c>
      <c r="N2054" s="26">
        <f>L2054*'Social Cost of Carbon'!$C$5</f>
        <v>5361.3513924383324</v>
      </c>
      <c r="O2054" s="23">
        <f t="shared" si="219"/>
        <v>0.17570209245876858</v>
      </c>
      <c r="P2054" s="23">
        <f t="shared" si="220"/>
        <v>0.11563258639838218</v>
      </c>
      <c r="Q2054" s="27"/>
    </row>
    <row r="2055" spans="1:17" x14ac:dyDescent="0.25">
      <c r="A2055" s="24">
        <f t="shared" si="221"/>
        <v>2021</v>
      </c>
      <c r="B2055" s="32">
        <v>44418</v>
      </c>
      <c r="C2055" s="28">
        <f>'Bitcoin Data'!C2055</f>
        <v>45585.03125</v>
      </c>
      <c r="D2055" s="26">
        <f>'Bitcoin Data'!K2055</f>
        <v>1031.2822275696115</v>
      </c>
      <c r="E2055" s="25">
        <f>'Bitcoin Data'!J2055</f>
        <v>153491.8571276436</v>
      </c>
      <c r="F2055" s="25">
        <f t="shared" ref="F2055:F2118" si="224">E2055*D2055/1000000</f>
        <v>158.29342433239285</v>
      </c>
      <c r="G2055" s="23">
        <f>'Emissions Factors'!$AB$39/1000</f>
        <v>0.49266147344102867</v>
      </c>
      <c r="H2055" s="23">
        <f>'Emissions Factors'!$AE$39/1000</f>
        <v>0.32422903788805163</v>
      </c>
      <c r="I2055" s="26">
        <f t="shared" si="222"/>
        <v>77985.071667622629</v>
      </c>
      <c r="J2055" s="26">
        <f t="shared" si="223"/>
        <v>51323.324675296833</v>
      </c>
      <c r="K2055" s="23">
        <f t="shared" ref="K2055:L2118" si="225">$E2055*G2055/1000</f>
        <v>75.619524493704759</v>
      </c>
      <c r="L2055" s="23">
        <f t="shared" si="225"/>
        <v>49.766517160146165</v>
      </c>
      <c r="M2055" s="26">
        <f>K2055*'Social Cost of Carbon'!$C$5</f>
        <v>7561.9524493704757</v>
      </c>
      <c r="N2055" s="26">
        <f>L2055*'Social Cost of Carbon'!$C$5</f>
        <v>4976.6517160146168</v>
      </c>
      <c r="O2055" s="23">
        <f t="shared" ref="O2055:O2118" si="226">M2055/$C2055</f>
        <v>0.16588674488120431</v>
      </c>
      <c r="P2055" s="23">
        <f t="shared" ref="P2055:P2118" si="227">N2055/$C2055</f>
        <v>0.10917293636855008</v>
      </c>
      <c r="Q2055" s="27"/>
    </row>
    <row r="2056" spans="1:17" x14ac:dyDescent="0.25">
      <c r="A2056" s="24">
        <f t="shared" ref="A2056:A2119" si="228">YEAR(B2056)</f>
        <v>2021</v>
      </c>
      <c r="B2056" s="32">
        <v>44419</v>
      </c>
      <c r="C2056" s="28">
        <f>'Bitcoin Data'!C2056</f>
        <v>45593.636719000002</v>
      </c>
      <c r="D2056" s="26">
        <f>'Bitcoin Data'!K2056</f>
        <v>918.74234381380154</v>
      </c>
      <c r="E2056" s="25">
        <f>'Bitcoin Data'!J2056</f>
        <v>171575.451093621</v>
      </c>
      <c r="F2056" s="25">
        <f t="shared" si="224"/>
        <v>157.63363207866365</v>
      </c>
      <c r="G2056" s="23">
        <f>'Emissions Factors'!$AB$39/1000</f>
        <v>0.49266147344102867</v>
      </c>
      <c r="H2056" s="23">
        <f>'Emissions Factors'!$AE$39/1000</f>
        <v>0.32422903788805163</v>
      </c>
      <c r="I2056" s="26">
        <f t="shared" ref="I2056:I2119" si="229">F2056*G2056*1000</f>
        <v>77660.017443735444</v>
      </c>
      <c r="J2056" s="26">
        <f t="shared" ref="J2056:J2119" si="230">$F2056*H2056*1000</f>
        <v>51109.400867664226</v>
      </c>
      <c r="K2056" s="23">
        <f t="shared" si="225"/>
        <v>84.52861454209247</v>
      </c>
      <c r="L2056" s="23">
        <f t="shared" si="225"/>
        <v>55.629743433293193</v>
      </c>
      <c r="M2056" s="26">
        <f>K2056*'Social Cost of Carbon'!$C$5</f>
        <v>8452.8614542092473</v>
      </c>
      <c r="N2056" s="26">
        <f>L2056*'Social Cost of Carbon'!$C$5</f>
        <v>5562.9743433293197</v>
      </c>
      <c r="O2056" s="23">
        <f t="shared" si="226"/>
        <v>0.18539563988513183</v>
      </c>
      <c r="P2056" s="23">
        <f t="shared" si="227"/>
        <v>0.12201207764177079</v>
      </c>
      <c r="Q2056" s="27"/>
    </row>
    <row r="2057" spans="1:17" x14ac:dyDescent="0.25">
      <c r="A2057" s="24">
        <f t="shared" si="228"/>
        <v>2021</v>
      </c>
      <c r="B2057" s="32">
        <v>44420</v>
      </c>
      <c r="C2057" s="28">
        <f>'Bitcoin Data'!C2057</f>
        <v>44428.289062999997</v>
      </c>
      <c r="D2057" s="26">
        <f>'Bitcoin Data'!K2057</f>
        <v>943.79194630872496</v>
      </c>
      <c r="E2057" s="25">
        <f>'Bitcoin Data'!J2057</f>
        <v>168605.77574385217</v>
      </c>
      <c r="F2057" s="25">
        <f t="shared" si="224"/>
        <v>159.12877324818265</v>
      </c>
      <c r="G2057" s="23">
        <f>'Emissions Factors'!$AB$39/1000</f>
        <v>0.49266147344102867</v>
      </c>
      <c r="H2057" s="23">
        <f>'Emissions Factors'!$AE$39/1000</f>
        <v>0.32422903788805163</v>
      </c>
      <c r="I2057" s="26">
        <f t="shared" si="229"/>
        <v>78396.615895313022</v>
      </c>
      <c r="J2057" s="26">
        <f t="shared" si="230"/>
        <v>51594.169050564189</v>
      </c>
      <c r="K2057" s="23">
        <f t="shared" si="225"/>
        <v>83.065569908633861</v>
      </c>
      <c r="L2057" s="23">
        <f t="shared" si="225"/>
        <v>54.666888451797782</v>
      </c>
      <c r="M2057" s="26">
        <f>K2057*'Social Cost of Carbon'!$C$5</f>
        <v>8306.5569908633861</v>
      </c>
      <c r="N2057" s="26">
        <f>L2057*'Social Cost of Carbon'!$C$5</f>
        <v>5466.6888451797786</v>
      </c>
      <c r="O2057" s="23">
        <f t="shared" si="226"/>
        <v>0.186965493518883</v>
      </c>
      <c r="P2057" s="23">
        <f t="shared" si="227"/>
        <v>0.12304522547397514</v>
      </c>
      <c r="Q2057" s="27"/>
    </row>
    <row r="2058" spans="1:17" x14ac:dyDescent="0.25">
      <c r="A2058" s="24">
        <f t="shared" si="228"/>
        <v>2021</v>
      </c>
      <c r="B2058" s="32">
        <v>44421</v>
      </c>
      <c r="C2058" s="28">
        <f>'Bitcoin Data'!C2058</f>
        <v>47793.320312999997</v>
      </c>
      <c r="D2058" s="26">
        <f>'Bitcoin Data'!K2058</f>
        <v>887.4864411793709</v>
      </c>
      <c r="E2058" s="25">
        <f>'Bitcoin Data'!J2058</f>
        <v>177750.82274511523</v>
      </c>
      <c r="F2058" s="25">
        <f t="shared" si="224"/>
        <v>157.75144509476749</v>
      </c>
      <c r="G2058" s="23">
        <f>'Emissions Factors'!$AB$39/1000</f>
        <v>0.49266147344102867</v>
      </c>
      <c r="H2058" s="23">
        <f>'Emissions Factors'!$AE$39/1000</f>
        <v>0.32422903788805163</v>
      </c>
      <c r="I2058" s="26">
        <f t="shared" si="229"/>
        <v>77718.059377839687</v>
      </c>
      <c r="J2058" s="26">
        <f t="shared" si="230"/>
        <v>51147.599268526261</v>
      </c>
      <c r="K2058" s="23">
        <f t="shared" si="225"/>
        <v>87.57098223896358</v>
      </c>
      <c r="L2058" s="23">
        <f t="shared" si="225"/>
        <v>57.631978242458317</v>
      </c>
      <c r="M2058" s="26">
        <f>K2058*'Social Cost of Carbon'!$C$5</f>
        <v>8757.0982238963588</v>
      </c>
      <c r="N2058" s="26">
        <f>L2058*'Social Cost of Carbon'!$C$5</f>
        <v>5763.1978242458317</v>
      </c>
      <c r="O2058" s="23">
        <f t="shared" si="226"/>
        <v>0.18322849650423617</v>
      </c>
      <c r="P2058" s="23">
        <f t="shared" si="227"/>
        <v>0.1205858430948606</v>
      </c>
      <c r="Q2058" s="27"/>
    </row>
    <row r="2059" spans="1:17" x14ac:dyDescent="0.25">
      <c r="A2059" s="24">
        <f t="shared" si="228"/>
        <v>2021</v>
      </c>
      <c r="B2059" s="32">
        <v>44422</v>
      </c>
      <c r="C2059" s="28">
        <f>'Bitcoin Data'!C2059</f>
        <v>47096.945312999997</v>
      </c>
      <c r="D2059" s="26">
        <f>'Bitcoin Data'!K2059</f>
        <v>1025.0569476082005</v>
      </c>
      <c r="E2059" s="25">
        <f>'Bitcoin Data'!J2059</f>
        <v>152568.96414769682</v>
      </c>
      <c r="F2059" s="25">
        <f t="shared" si="224"/>
        <v>156.39187668898307</v>
      </c>
      <c r="G2059" s="23">
        <f>'Emissions Factors'!$AB$39/1000</f>
        <v>0.49266147344102867</v>
      </c>
      <c r="H2059" s="23">
        <f>'Emissions Factors'!$AE$39/1000</f>
        <v>0.32422903788805163</v>
      </c>
      <c r="I2059" s="26">
        <f t="shared" si="229"/>
        <v>77048.252403802064</v>
      </c>
      <c r="J2059" s="26">
        <f t="shared" si="230"/>
        <v>50706.787712375793</v>
      </c>
      <c r="K2059" s="23">
        <f t="shared" si="225"/>
        <v>75.164850678375785</v>
      </c>
      <c r="L2059" s="23">
        <f t="shared" si="225"/>
        <v>49.467288457184381</v>
      </c>
      <c r="M2059" s="26">
        <f>K2059*'Social Cost of Carbon'!$C$5</f>
        <v>7516.4850678375788</v>
      </c>
      <c r="N2059" s="26">
        <f>L2059*'Social Cost of Carbon'!$C$5</f>
        <v>4946.7288457184377</v>
      </c>
      <c r="O2059" s="23">
        <f t="shared" si="226"/>
        <v>0.15959602088594121</v>
      </c>
      <c r="P2059" s="23">
        <f t="shared" si="227"/>
        <v>0.1050329020883019</v>
      </c>
      <c r="Q2059" s="27"/>
    </row>
    <row r="2060" spans="1:17" x14ac:dyDescent="0.25">
      <c r="A2060" s="24">
        <f t="shared" si="228"/>
        <v>2021</v>
      </c>
      <c r="B2060" s="32">
        <v>44423</v>
      </c>
      <c r="C2060" s="28">
        <f>'Bitcoin Data'!C2060</f>
        <v>47047.003905999998</v>
      </c>
      <c r="D2060" s="26">
        <f>'Bitcoin Data'!K2060</f>
        <v>1137.5126390293226</v>
      </c>
      <c r="E2060" s="25">
        <f>'Bitcoin Data'!J2060</f>
        <v>138544.95779556624</v>
      </c>
      <c r="F2060" s="25">
        <f t="shared" si="224"/>
        <v>157.59664056624067</v>
      </c>
      <c r="G2060" s="23">
        <f>'Emissions Factors'!$AB$39/1000</f>
        <v>0.49266147344102867</v>
      </c>
      <c r="H2060" s="23">
        <f>'Emissions Factors'!$AE$39/1000</f>
        <v>0.32422903788805163</v>
      </c>
      <c r="I2060" s="26">
        <f t="shared" si="229"/>
        <v>77641.793150720317</v>
      </c>
      <c r="J2060" s="26">
        <f t="shared" si="230"/>
        <v>51097.4071451813</v>
      </c>
      <c r="K2060" s="23">
        <f t="shared" si="225"/>
        <v>68.255763045388804</v>
      </c>
      <c r="L2060" s="23">
        <f t="shared" si="225"/>
        <v>44.920298370297161</v>
      </c>
      <c r="M2060" s="26">
        <f>K2060*'Social Cost of Carbon'!$C$5</f>
        <v>6825.5763045388803</v>
      </c>
      <c r="N2060" s="26">
        <f>L2060*'Social Cost of Carbon'!$C$5</f>
        <v>4492.029837029716</v>
      </c>
      <c r="O2060" s="23">
        <f t="shared" si="226"/>
        <v>0.14507993576331438</v>
      </c>
      <c r="P2060" s="23">
        <f t="shared" si="227"/>
        <v>9.5479615365195197E-2</v>
      </c>
      <c r="Q2060" s="27"/>
    </row>
    <row r="2061" spans="1:17" x14ac:dyDescent="0.25">
      <c r="A2061" s="24">
        <f t="shared" si="228"/>
        <v>2021</v>
      </c>
      <c r="B2061" s="32">
        <v>44424</v>
      </c>
      <c r="C2061" s="28">
        <f>'Bitcoin Data'!C2061</f>
        <v>46004.484375</v>
      </c>
      <c r="D2061" s="26">
        <f>'Bitcoin Data'!K2061</f>
        <v>1006.2611806797852</v>
      </c>
      <c r="E2061" s="25">
        <f>'Bitcoin Data'!J2061</f>
        <v>161844.65009548777</v>
      </c>
      <c r="F2061" s="25">
        <f t="shared" si="224"/>
        <v>162.85798869179223</v>
      </c>
      <c r="G2061" s="23">
        <f>'Emissions Factors'!$AB$39/1000</f>
        <v>0.49266147344102867</v>
      </c>
      <c r="H2061" s="23">
        <f>'Emissions Factors'!$AE$39/1000</f>
        <v>0.32422903788805163</v>
      </c>
      <c r="I2061" s="26">
        <f t="shared" si="229"/>
        <v>80233.856670540743</v>
      </c>
      <c r="J2061" s="26">
        <f t="shared" si="230"/>
        <v>52803.288985922991</v>
      </c>
      <c r="K2061" s="23">
        <f t="shared" si="225"/>
        <v>79.734623784590724</v>
      </c>
      <c r="L2061" s="23">
        <f t="shared" si="225"/>
        <v>52.474735187788362</v>
      </c>
      <c r="M2061" s="26">
        <f>K2061*'Social Cost of Carbon'!$C$5</f>
        <v>7973.4623784590722</v>
      </c>
      <c r="N2061" s="26">
        <f>L2061*'Social Cost of Carbon'!$C$5</f>
        <v>5247.4735187788365</v>
      </c>
      <c r="O2061" s="23">
        <f t="shared" si="226"/>
        <v>0.17331924239090163</v>
      </c>
      <c r="P2061" s="23">
        <f t="shared" si="227"/>
        <v>0.11406439154941266</v>
      </c>
      <c r="Q2061" s="27"/>
    </row>
    <row r="2062" spans="1:17" x14ac:dyDescent="0.25">
      <c r="A2062" s="24">
        <f t="shared" si="228"/>
        <v>2021</v>
      </c>
      <c r="B2062" s="32">
        <v>44425</v>
      </c>
      <c r="C2062" s="28">
        <f>'Bitcoin Data'!C2062</f>
        <v>44695.359375</v>
      </c>
      <c r="D2062" s="26">
        <f>'Bitcoin Data'!K2062</f>
        <v>1075.011944577162</v>
      </c>
      <c r="E2062" s="25">
        <f>'Bitcoin Data'!J2062</f>
        <v>154179.94245792134</v>
      </c>
      <c r="F2062" s="25">
        <f t="shared" si="224"/>
        <v>165.74527975648496</v>
      </c>
      <c r="G2062" s="23">
        <f>'Emissions Factors'!$AB$39/1000</f>
        <v>0.49266147344102867</v>
      </c>
      <c r="H2062" s="23">
        <f>'Emissions Factors'!$AE$39/1000</f>
        <v>0.32422903788805163</v>
      </c>
      <c r="I2062" s="26">
        <f t="shared" si="229"/>
        <v>81656.313740725382</v>
      </c>
      <c r="J2062" s="26">
        <f t="shared" si="230"/>
        <v>53739.432589931079</v>
      </c>
      <c r="K2062" s="23">
        <f t="shared" si="225"/>
        <v>75.95851762637254</v>
      </c>
      <c r="L2062" s="23">
        <f t="shared" si="225"/>
        <v>49.989614404766996</v>
      </c>
      <c r="M2062" s="26">
        <f>K2062*'Social Cost of Carbon'!$C$5</f>
        <v>7595.8517626372541</v>
      </c>
      <c r="N2062" s="26">
        <f>L2062*'Social Cost of Carbon'!$C$5</f>
        <v>4998.9614404766999</v>
      </c>
      <c r="O2062" s="23">
        <f t="shared" si="226"/>
        <v>0.16994721306315158</v>
      </c>
      <c r="P2062" s="23">
        <f t="shared" si="227"/>
        <v>0.11184520071837323</v>
      </c>
      <c r="Q2062" s="27"/>
    </row>
    <row r="2063" spans="1:17" x14ac:dyDescent="0.25">
      <c r="A2063" s="24">
        <f t="shared" si="228"/>
        <v>2021</v>
      </c>
      <c r="B2063" s="32">
        <v>44426</v>
      </c>
      <c r="C2063" s="28">
        <f>'Bitcoin Data'!C2063</f>
        <v>44801.1875</v>
      </c>
      <c r="D2063" s="26">
        <f>'Bitcoin Data'!K2063</f>
        <v>843.72363363644888</v>
      </c>
      <c r="E2063" s="25">
        <f>'Bitcoin Data'!J2063</f>
        <v>199660.42379857376</v>
      </c>
      <c r="F2063" s="25">
        <f t="shared" si="224"/>
        <v>168.45821826072597</v>
      </c>
      <c r="G2063" s="23">
        <f>'Emissions Factors'!$AB$39/1000</f>
        <v>0.49266147344102867</v>
      </c>
      <c r="H2063" s="23">
        <f>'Emissions Factors'!$AE$39/1000</f>
        <v>0.32422903788805163</v>
      </c>
      <c r="I2063" s="26">
        <f t="shared" si="229"/>
        <v>82992.874021579672</v>
      </c>
      <c r="J2063" s="26">
        <f t="shared" si="230"/>
        <v>54619.046031010592</v>
      </c>
      <c r="K2063" s="23">
        <f t="shared" si="225"/>
        <v>98.364998576465567</v>
      </c>
      <c r="L2063" s="23">
        <f t="shared" si="225"/>
        <v>64.735707112532225</v>
      </c>
      <c r="M2063" s="26">
        <f>K2063*'Social Cost of Carbon'!$C$5</f>
        <v>9836.4998576465568</v>
      </c>
      <c r="N2063" s="26">
        <f>L2063*'Social Cost of Carbon'!$C$5</f>
        <v>6473.5707112532227</v>
      </c>
      <c r="O2063" s="23">
        <f t="shared" si="226"/>
        <v>0.219558909183971</v>
      </c>
      <c r="P2063" s="23">
        <f t="shared" si="227"/>
        <v>0.14449551613454939</v>
      </c>
      <c r="Q2063" s="27"/>
    </row>
    <row r="2064" spans="1:17" x14ac:dyDescent="0.25">
      <c r="A2064" s="24">
        <f t="shared" si="228"/>
        <v>2021</v>
      </c>
      <c r="B2064" s="32">
        <v>44427</v>
      </c>
      <c r="C2064" s="28">
        <f>'Bitcoin Data'!C2064</f>
        <v>46717.578125</v>
      </c>
      <c r="D2064" s="26">
        <f>'Bitcoin Data'!K2064</f>
        <v>962.46390760346469</v>
      </c>
      <c r="E2064" s="25">
        <f>'Bitcoin Data'!J2064</f>
        <v>174617.16901688842</v>
      </c>
      <c r="F2064" s="25">
        <f t="shared" si="224"/>
        <v>168.06272282664906</v>
      </c>
      <c r="G2064" s="23">
        <f>'Emissions Factors'!$AB$39/1000</f>
        <v>0.49266147344102867</v>
      </c>
      <c r="H2064" s="23">
        <f>'Emissions Factors'!$AE$39/1000</f>
        <v>0.32422903788805163</v>
      </c>
      <c r="I2064" s="26">
        <f t="shared" si="229"/>
        <v>82798.028658288138</v>
      </c>
      <c r="J2064" s="26">
        <f t="shared" si="230"/>
        <v>54490.814926930718</v>
      </c>
      <c r="K2064" s="23">
        <f t="shared" si="225"/>
        <v>86.027151775961386</v>
      </c>
      <c r="L2064" s="23">
        <f t="shared" si="225"/>
        <v>56.615956709081033</v>
      </c>
      <c r="M2064" s="26">
        <f>K2064*'Social Cost of Carbon'!$C$5</f>
        <v>8602.7151775961393</v>
      </c>
      <c r="N2064" s="26">
        <f>L2064*'Social Cost of Carbon'!$C$5</f>
        <v>5661.5956709081029</v>
      </c>
      <c r="O2064" s="23">
        <f t="shared" si="226"/>
        <v>0.18414300404396527</v>
      </c>
      <c r="P2064" s="23">
        <f t="shared" si="227"/>
        <v>0.12118769632620169</v>
      </c>
      <c r="Q2064" s="27"/>
    </row>
    <row r="2065" spans="1:17" x14ac:dyDescent="0.25">
      <c r="A2065" s="24">
        <f t="shared" si="228"/>
        <v>2021</v>
      </c>
      <c r="B2065" s="32">
        <v>44428</v>
      </c>
      <c r="C2065" s="28">
        <f>'Bitcoin Data'!C2065</f>
        <v>49339.175780999998</v>
      </c>
      <c r="D2065" s="26">
        <f>'Bitcoin Data'!K2065</f>
        <v>1000</v>
      </c>
      <c r="E2065" s="25">
        <f>'Bitcoin Data'!J2065</f>
        <v>170011.24412489089</v>
      </c>
      <c r="F2065" s="25">
        <f t="shared" si="224"/>
        <v>170.01124412489091</v>
      </c>
      <c r="G2065" s="23">
        <f>'Emissions Factors'!$AB$39/1000</f>
        <v>0.49266147344102867</v>
      </c>
      <c r="H2065" s="23">
        <f>'Emissions Factors'!$AE$39/1000</f>
        <v>0.32422903788805163</v>
      </c>
      <c r="I2065" s="26">
        <f t="shared" si="229"/>
        <v>83757.990032111178</v>
      </c>
      <c r="J2065" s="26">
        <f t="shared" si="230"/>
        <v>55122.582112764052</v>
      </c>
      <c r="K2065" s="23">
        <f t="shared" si="225"/>
        <v>83.757990032111181</v>
      </c>
      <c r="L2065" s="23">
        <f t="shared" si="225"/>
        <v>55.122582112764043</v>
      </c>
      <c r="M2065" s="26">
        <f>K2065*'Social Cost of Carbon'!$C$5</f>
        <v>8375.7990032111175</v>
      </c>
      <c r="N2065" s="26">
        <f>L2065*'Social Cost of Carbon'!$C$5</f>
        <v>5512.2582112764039</v>
      </c>
      <c r="O2065" s="23">
        <f t="shared" si="226"/>
        <v>0.16975960523516792</v>
      </c>
      <c r="P2065" s="23">
        <f t="shared" si="227"/>
        <v>0.11172173276147668</v>
      </c>
      <c r="Q2065" s="27"/>
    </row>
    <row r="2066" spans="1:17" x14ac:dyDescent="0.25">
      <c r="A2066" s="24">
        <f t="shared" si="228"/>
        <v>2021</v>
      </c>
      <c r="B2066" s="32">
        <v>44429</v>
      </c>
      <c r="C2066" s="28">
        <f>'Bitcoin Data'!C2066</f>
        <v>48905.492187999997</v>
      </c>
      <c r="D2066" s="26">
        <f>'Bitcoin Data'!K2066</f>
        <v>1062.4483532050526</v>
      </c>
      <c r="E2066" s="25">
        <f>'Bitcoin Data'!J2066</f>
        <v>162835.69992225023</v>
      </c>
      <c r="F2066" s="25">
        <f t="shared" si="224"/>
        <v>173.0045212253869</v>
      </c>
      <c r="G2066" s="23">
        <f>'Emissions Factors'!$AB$39/1000</f>
        <v>0.49266147344102867</v>
      </c>
      <c r="H2066" s="23">
        <f>'Emissions Factors'!$AE$39/1000</f>
        <v>0.32422903788805163</v>
      </c>
      <c r="I2066" s="26">
        <f t="shared" si="229"/>
        <v>85232.662338858834</v>
      </c>
      <c r="J2066" s="26">
        <f t="shared" si="230"/>
        <v>56093.089467190199</v>
      </c>
      <c r="K2066" s="23">
        <f t="shared" si="225"/>
        <v>80.222875852496998</v>
      </c>
      <c r="L2066" s="23">
        <f t="shared" si="225"/>
        <v>52.796062319618677</v>
      </c>
      <c r="M2066" s="26">
        <f>K2066*'Social Cost of Carbon'!$C$5</f>
        <v>8022.2875852497</v>
      </c>
      <c r="N2066" s="26">
        <f>L2066*'Social Cost of Carbon'!$C$5</f>
        <v>5279.6062319618677</v>
      </c>
      <c r="O2066" s="23">
        <f t="shared" si="226"/>
        <v>0.16403653713187941</v>
      </c>
      <c r="P2066" s="23">
        <f t="shared" si="227"/>
        <v>0.10795528264323105</v>
      </c>
      <c r="Q2066" s="27"/>
    </row>
    <row r="2067" spans="1:17" x14ac:dyDescent="0.25">
      <c r="A2067" s="24">
        <f t="shared" si="228"/>
        <v>2021</v>
      </c>
      <c r="B2067" s="32">
        <v>44430</v>
      </c>
      <c r="C2067" s="28">
        <f>'Bitcoin Data'!C2067</f>
        <v>49321.652344000002</v>
      </c>
      <c r="D2067" s="26">
        <f>'Bitcoin Data'!K2067</f>
        <v>1025.0569476082005</v>
      </c>
      <c r="E2067" s="25">
        <f>'Bitcoin Data'!J2067</f>
        <v>169582.14095145534</v>
      </c>
      <c r="F2067" s="25">
        <f t="shared" si="224"/>
        <v>173.83135177256244</v>
      </c>
      <c r="G2067" s="23">
        <f>'Emissions Factors'!$AB$39/1000</f>
        <v>0.49266147344102867</v>
      </c>
      <c r="H2067" s="23">
        <f>'Emissions Factors'!$AE$39/1000</f>
        <v>0.32422903788805163</v>
      </c>
      <c r="I2067" s="26">
        <f t="shared" si="229"/>
        <v>85640.009894516377</v>
      </c>
      <c r="J2067" s="26">
        <f t="shared" si="230"/>
        <v>56361.171939997374</v>
      </c>
      <c r="K2067" s="23">
        <f t="shared" si="225"/>
        <v>83.54658743042819</v>
      </c>
      <c r="L2067" s="23">
        <f t="shared" si="225"/>
        <v>54.983454403686324</v>
      </c>
      <c r="M2067" s="26">
        <f>K2067*'Social Cost of Carbon'!$C$5</f>
        <v>8354.658743042819</v>
      </c>
      <c r="N2067" s="26">
        <f>L2067*'Social Cost of Carbon'!$C$5</f>
        <v>5498.3454403686319</v>
      </c>
      <c r="O2067" s="23">
        <f t="shared" si="226"/>
        <v>0.16939129866883235</v>
      </c>
      <c r="P2067" s="23">
        <f t="shared" si="227"/>
        <v>0.11147934383908588</v>
      </c>
      <c r="Q2067" s="27"/>
    </row>
    <row r="2068" spans="1:17" x14ac:dyDescent="0.25">
      <c r="A2068" s="24">
        <f t="shared" si="228"/>
        <v>2021</v>
      </c>
      <c r="B2068" s="32">
        <v>44431</v>
      </c>
      <c r="C2068" s="28">
        <f>'Bitcoin Data'!C2068</f>
        <v>49546.148437999997</v>
      </c>
      <c r="D2068" s="26">
        <f>'Bitcoin Data'!K2068</f>
        <v>1231.1901504787963</v>
      </c>
      <c r="E2068" s="25">
        <f>'Bitcoin Data'!J2068</f>
        <v>138873.95837194464</v>
      </c>
      <c r="F2068" s="25">
        <f t="shared" si="224"/>
        <v>170.98024970554061</v>
      </c>
      <c r="G2068" s="23">
        <f>'Emissions Factors'!$AB$39/1000</f>
        <v>0.49266147344102867</v>
      </c>
      <c r="H2068" s="23">
        <f>'Emissions Factors'!$AE$39/1000</f>
        <v>0.32422903788805163</v>
      </c>
      <c r="I2068" s="26">
        <f t="shared" si="229"/>
        <v>84235.381749246648</v>
      </c>
      <c r="J2068" s="26">
        <f t="shared" si="230"/>
        <v>55436.761859886254</v>
      </c>
      <c r="K2068" s="23">
        <f t="shared" si="225"/>
        <v>68.417848954110326</v>
      </c>
      <c r="L2068" s="23">
        <f t="shared" si="225"/>
        <v>45.026969910640943</v>
      </c>
      <c r="M2068" s="26">
        <f>K2068*'Social Cost of Carbon'!$C$5</f>
        <v>6841.7848954110323</v>
      </c>
      <c r="N2068" s="26">
        <f>L2068*'Social Cost of Carbon'!$C$5</f>
        <v>4502.6969910640946</v>
      </c>
      <c r="O2068" s="23">
        <f t="shared" si="226"/>
        <v>0.13808913732159342</v>
      </c>
      <c r="P2068" s="23">
        <f t="shared" si="227"/>
        <v>9.0878849981620338E-2</v>
      </c>
      <c r="Q2068" s="27"/>
    </row>
    <row r="2069" spans="1:17" x14ac:dyDescent="0.25">
      <c r="A2069" s="24">
        <f t="shared" si="228"/>
        <v>2021</v>
      </c>
      <c r="B2069" s="32">
        <v>44432</v>
      </c>
      <c r="C2069" s="28">
        <f>'Bitcoin Data'!C2069</f>
        <v>47706.117187999997</v>
      </c>
      <c r="D2069" s="26">
        <f>'Bitcoin Data'!K2069</f>
        <v>962.46390760346469</v>
      </c>
      <c r="E2069" s="25">
        <f>'Bitcoin Data'!J2069</f>
        <v>183280.59184735661</v>
      </c>
      <c r="F2069" s="25">
        <f t="shared" si="224"/>
        <v>176.40095461728257</v>
      </c>
      <c r="G2069" s="23">
        <f>'Emissions Factors'!$AB$39/1000</f>
        <v>0.49266147344102867</v>
      </c>
      <c r="H2069" s="23">
        <f>'Emissions Factors'!$AE$39/1000</f>
        <v>0.32422903788805163</v>
      </c>
      <c r="I2069" s="26">
        <f t="shared" si="229"/>
        <v>86905.954218154468</v>
      </c>
      <c r="J2069" s="26">
        <f t="shared" si="230"/>
        <v>57194.311798095383</v>
      </c>
      <c r="K2069" s="23">
        <f t="shared" si="225"/>
        <v>90.295286432662493</v>
      </c>
      <c r="L2069" s="23">
        <f t="shared" si="225"/>
        <v>59.424889958221115</v>
      </c>
      <c r="M2069" s="26">
        <f>K2069*'Social Cost of Carbon'!$C$5</f>
        <v>9029.5286432662488</v>
      </c>
      <c r="N2069" s="26">
        <f>L2069*'Social Cost of Carbon'!$C$5</f>
        <v>5942.488995822112</v>
      </c>
      <c r="O2069" s="23">
        <f t="shared" si="226"/>
        <v>0.18927402135207805</v>
      </c>
      <c r="P2069" s="23">
        <f t="shared" si="227"/>
        <v>0.12456450757465724</v>
      </c>
      <c r="Q2069" s="27"/>
    </row>
    <row r="2070" spans="1:17" x14ac:dyDescent="0.25">
      <c r="A2070" s="24">
        <f t="shared" si="228"/>
        <v>2021</v>
      </c>
      <c r="B2070" s="32">
        <v>44433</v>
      </c>
      <c r="C2070" s="28">
        <f>'Bitcoin Data'!C2070</f>
        <v>48960.789062999997</v>
      </c>
      <c r="D2070" s="26">
        <f>'Bitcoin Data'!K2070</f>
        <v>1000</v>
      </c>
      <c r="E2070" s="25">
        <f>'Bitcoin Data'!J2070</f>
        <v>173551.43384419772</v>
      </c>
      <c r="F2070" s="25">
        <f t="shared" si="224"/>
        <v>173.55143384419773</v>
      </c>
      <c r="G2070" s="23">
        <f>'Emissions Factors'!$AB$39/1000</f>
        <v>0.49266147344102867</v>
      </c>
      <c r="H2070" s="23">
        <f>'Emissions Factors'!$AE$39/1000</f>
        <v>0.32422903788805163</v>
      </c>
      <c r="I2070" s="26">
        <f t="shared" si="229"/>
        <v>85502.105115485669</v>
      </c>
      <c r="J2070" s="26">
        <f t="shared" si="230"/>
        <v>56270.414419396075</v>
      </c>
      <c r="K2070" s="23">
        <f t="shared" si="225"/>
        <v>85.502105115485648</v>
      </c>
      <c r="L2070" s="23">
        <f t="shared" si="225"/>
        <v>56.270414419396069</v>
      </c>
      <c r="M2070" s="26">
        <f>K2070*'Social Cost of Carbon'!$C$5</f>
        <v>8550.2105115485647</v>
      </c>
      <c r="N2070" s="26">
        <f>L2070*'Social Cost of Carbon'!$C$5</f>
        <v>5627.0414419396066</v>
      </c>
      <c r="O2070" s="23">
        <f t="shared" si="226"/>
        <v>0.17463383812190267</v>
      </c>
      <c r="P2070" s="23">
        <f t="shared" si="227"/>
        <v>0.11492954974028391</v>
      </c>
      <c r="Q2070" s="27"/>
    </row>
    <row r="2071" spans="1:17" x14ac:dyDescent="0.25">
      <c r="A2071" s="24">
        <f t="shared" si="228"/>
        <v>2021</v>
      </c>
      <c r="B2071" s="32">
        <v>44434</v>
      </c>
      <c r="C2071" s="28">
        <f>'Bitcoin Data'!C2071</f>
        <v>46942.21875</v>
      </c>
      <c r="D2071" s="26">
        <f>'Bitcoin Data'!K2071</f>
        <v>912.50126736287132</v>
      </c>
      <c r="E2071" s="25">
        <f>'Bitcoin Data'!J2071</f>
        <v>195790.35325413616</v>
      </c>
      <c r="F2071" s="25">
        <f t="shared" si="224"/>
        <v>178.65894548182354</v>
      </c>
      <c r="G2071" s="23">
        <f>'Emissions Factors'!$AB$39/1000</f>
        <v>0.49266147344102867</v>
      </c>
      <c r="H2071" s="23">
        <f>'Emissions Factors'!$AE$39/1000</f>
        <v>0.32422903788805163</v>
      </c>
      <c r="I2071" s="26">
        <f t="shared" si="229"/>
        <v>88018.379324495603</v>
      </c>
      <c r="J2071" s="26">
        <f t="shared" si="230"/>
        <v>57926.418003665509</v>
      </c>
      <c r="K2071" s="23">
        <f t="shared" si="225"/>
        <v>96.458363919722217</v>
      </c>
      <c r="L2071" s="23">
        <f t="shared" si="225"/>
        <v>63.480917863350328</v>
      </c>
      <c r="M2071" s="26">
        <f>K2071*'Social Cost of Carbon'!$C$5</f>
        <v>9645.8363919722215</v>
      </c>
      <c r="N2071" s="26">
        <f>L2071*'Social Cost of Carbon'!$C$5</f>
        <v>6348.0917863350332</v>
      </c>
      <c r="O2071" s="23">
        <f t="shared" si="226"/>
        <v>0.20548318014840791</v>
      </c>
      <c r="P2071" s="23">
        <f t="shared" si="227"/>
        <v>0.13523203536976047</v>
      </c>
      <c r="Q2071" s="27"/>
    </row>
    <row r="2072" spans="1:17" x14ac:dyDescent="0.25">
      <c r="A2072" s="24">
        <f t="shared" si="228"/>
        <v>2021</v>
      </c>
      <c r="B2072" s="32">
        <v>44435</v>
      </c>
      <c r="C2072" s="28">
        <f>'Bitcoin Data'!C2072</f>
        <v>49058.667969000002</v>
      </c>
      <c r="D2072" s="26">
        <f>'Bitcoin Data'!K2072</f>
        <v>912.50126736287132</v>
      </c>
      <c r="E2072" s="25">
        <f>'Bitcoin Data'!J2072</f>
        <v>197582.40325035108</v>
      </c>
      <c r="F2072" s="25">
        <f t="shared" si="224"/>
        <v>180.29419337454726</v>
      </c>
      <c r="G2072" s="23">
        <f>'Emissions Factors'!$AB$39/1000</f>
        <v>0.49266147344102867</v>
      </c>
      <c r="H2072" s="23">
        <f>'Emissions Factors'!$AE$39/1000</f>
        <v>0.32422903788805163</v>
      </c>
      <c r="I2072" s="26">
        <f t="shared" si="229"/>
        <v>88824.002960766215</v>
      </c>
      <c r="J2072" s="26">
        <f t="shared" si="230"/>
        <v>58456.612854631792</v>
      </c>
      <c r="K2072" s="23">
        <f t="shared" si="225"/>
        <v>97.341237911337458</v>
      </c>
      <c r="L2072" s="23">
        <f t="shared" si="225"/>
        <v>64.061952509470373</v>
      </c>
      <c r="M2072" s="26">
        <f>K2072*'Social Cost of Carbon'!$C$5</f>
        <v>9734.1237911337466</v>
      </c>
      <c r="N2072" s="26">
        <f>L2072*'Social Cost of Carbon'!$C$5</f>
        <v>6406.1952509470375</v>
      </c>
      <c r="O2072" s="23">
        <f t="shared" si="226"/>
        <v>0.19841802058883265</v>
      </c>
      <c r="P2072" s="23">
        <f t="shared" si="227"/>
        <v>0.13058233164820313</v>
      </c>
      <c r="Q2072" s="27"/>
    </row>
    <row r="2073" spans="1:17" x14ac:dyDescent="0.25">
      <c r="A2073" s="24">
        <f t="shared" si="228"/>
        <v>2021</v>
      </c>
      <c r="B2073" s="32">
        <v>44436</v>
      </c>
      <c r="C2073" s="28">
        <f>'Bitcoin Data'!C2073</f>
        <v>48902.402344000002</v>
      </c>
      <c r="D2073" s="26">
        <f>'Bitcoin Data'!K2073</f>
        <v>881.22980515029872</v>
      </c>
      <c r="E2073" s="25">
        <f>'Bitcoin Data'!J2073</f>
        <v>205407.09060040483</v>
      </c>
      <c r="F2073" s="25">
        <f t="shared" si="224"/>
        <v>181.01085042628449</v>
      </c>
      <c r="G2073" s="23">
        <f>'Emissions Factors'!$AB$39/1000</f>
        <v>0.49266147344102867</v>
      </c>
      <c r="H2073" s="23">
        <f>'Emissions Factors'!$AE$39/1000</f>
        <v>0.32422903788805163</v>
      </c>
      <c r="I2073" s="26">
        <f t="shared" si="229"/>
        <v>89177.072279826971</v>
      </c>
      <c r="J2073" s="26">
        <f t="shared" si="230"/>
        <v>58688.973881012236</v>
      </c>
      <c r="K2073" s="23">
        <f t="shared" si="225"/>
        <v>101.19615991043031</v>
      </c>
      <c r="L2073" s="23">
        <f t="shared" si="225"/>
        <v>66.598943360753111</v>
      </c>
      <c r="M2073" s="26">
        <f>K2073*'Social Cost of Carbon'!$C$5</f>
        <v>10119.615991043031</v>
      </c>
      <c r="N2073" s="26">
        <f>L2073*'Social Cost of Carbon'!$C$5</f>
        <v>6659.894336075311</v>
      </c>
      <c r="O2073" s="23">
        <f t="shared" si="226"/>
        <v>0.20693494605556204</v>
      </c>
      <c r="P2073" s="23">
        <f t="shared" si="227"/>
        <v>0.13618746762637185</v>
      </c>
      <c r="Q2073" s="27"/>
    </row>
    <row r="2074" spans="1:17" x14ac:dyDescent="0.25">
      <c r="A2074" s="24">
        <f t="shared" si="228"/>
        <v>2021</v>
      </c>
      <c r="B2074" s="32">
        <v>44437</v>
      </c>
      <c r="C2074" s="28">
        <f>'Bitcoin Data'!C2074</f>
        <v>48829.832030999998</v>
      </c>
      <c r="D2074" s="26">
        <f>'Bitcoin Data'!K2074</f>
        <v>974.97562560935978</v>
      </c>
      <c r="E2074" s="25">
        <f>'Bitcoin Data'!J2074</f>
        <v>183937.82472740201</v>
      </c>
      <c r="F2074" s="25">
        <f t="shared" si="224"/>
        <v>179.33489573682354</v>
      </c>
      <c r="G2074" s="23">
        <f>'Emissions Factors'!$AB$39/1000</f>
        <v>0.49266147344102867</v>
      </c>
      <c r="H2074" s="23">
        <f>'Emissions Factors'!$AE$39/1000</f>
        <v>0.32422903788805163</v>
      </c>
      <c r="I2074" s="26">
        <f t="shared" si="229"/>
        <v>88351.39397309674</v>
      </c>
      <c r="J2074" s="26">
        <f t="shared" si="230"/>
        <v>58145.580704504348</v>
      </c>
      <c r="K2074" s="23">
        <f t="shared" si="225"/>
        <v>90.619079751739548</v>
      </c>
      <c r="L2074" s="23">
        <f t="shared" si="225"/>
        <v>59.637983942586622</v>
      </c>
      <c r="M2074" s="26">
        <f>K2074*'Social Cost of Carbon'!$C$5</f>
        <v>9061.9079751739555</v>
      </c>
      <c r="N2074" s="26">
        <f>L2074*'Social Cost of Carbon'!$C$5</f>
        <v>5963.7983942586625</v>
      </c>
      <c r="O2074" s="23">
        <f t="shared" si="226"/>
        <v>0.18558138740720903</v>
      </c>
      <c r="P2074" s="23">
        <f t="shared" si="227"/>
        <v>0.12213432129917012</v>
      </c>
      <c r="Q2074" s="27"/>
    </row>
    <row r="2075" spans="1:17" x14ac:dyDescent="0.25">
      <c r="A2075" s="24">
        <f t="shared" si="228"/>
        <v>2021</v>
      </c>
      <c r="B2075" s="32">
        <v>44438</v>
      </c>
      <c r="C2075" s="28">
        <f>'Bitcoin Data'!C2075</f>
        <v>47054.984375</v>
      </c>
      <c r="D2075" s="26">
        <f>'Bitcoin Data'!K2075</f>
        <v>843.72363363644888</v>
      </c>
      <c r="E2075" s="25">
        <f>'Bitcoin Data'!J2075</f>
        <v>214725.53855709921</v>
      </c>
      <c r="F2075" s="25">
        <f t="shared" si="224"/>
        <v>181.16901162593916</v>
      </c>
      <c r="G2075" s="23">
        <f>'Emissions Factors'!$AB$39/1000</f>
        <v>0.49266147344102867</v>
      </c>
      <c r="H2075" s="23">
        <f>'Emissions Factors'!$AE$39/1000</f>
        <v>0.32422903788805163</v>
      </c>
      <c r="I2075" s="26">
        <f t="shared" si="229"/>
        <v>89254.992209490039</v>
      </c>
      <c r="J2075" s="26">
        <f t="shared" si="230"/>
        <v>58740.254334607489</v>
      </c>
      <c r="K2075" s="23">
        <f t="shared" si="225"/>
        <v>105.78700021095891</v>
      </c>
      <c r="L2075" s="23">
        <f t="shared" si="225"/>
        <v>69.620254776362003</v>
      </c>
      <c r="M2075" s="26">
        <f>K2075*'Social Cost of Carbon'!$C$5</f>
        <v>10578.70002109589</v>
      </c>
      <c r="N2075" s="26">
        <f>L2075*'Social Cost of Carbon'!$C$5</f>
        <v>6962.0254776361999</v>
      </c>
      <c r="O2075" s="23">
        <f t="shared" si="226"/>
        <v>0.22481571637108616</v>
      </c>
      <c r="P2075" s="23">
        <f t="shared" si="227"/>
        <v>0.1479551118783301</v>
      </c>
      <c r="Q2075" s="27"/>
    </row>
    <row r="2076" spans="1:17" x14ac:dyDescent="0.25">
      <c r="A2076" s="24">
        <f t="shared" si="228"/>
        <v>2021</v>
      </c>
      <c r="B2076" s="32">
        <v>44439</v>
      </c>
      <c r="C2076" s="28">
        <f>'Bitcoin Data'!C2076</f>
        <v>47166.6875</v>
      </c>
      <c r="D2076" s="26">
        <f>'Bitcoin Data'!K2076</f>
        <v>900</v>
      </c>
      <c r="E2076" s="25">
        <f>'Bitcoin Data'!J2076</f>
        <v>193710.37195832375</v>
      </c>
      <c r="F2076" s="25">
        <f t="shared" si="224"/>
        <v>174.33933476249138</v>
      </c>
      <c r="G2076" s="23">
        <f>'Emissions Factors'!$AB$39/1000</f>
        <v>0.49266147344102867</v>
      </c>
      <c r="H2076" s="23">
        <f>'Emissions Factors'!$AE$39/1000</f>
        <v>0.32422903788805163</v>
      </c>
      <c r="I2076" s="26">
        <f t="shared" si="229"/>
        <v>85890.273542817755</v>
      </c>
      <c r="J2076" s="26">
        <f t="shared" si="230"/>
        <v>56525.874776085533</v>
      </c>
      <c r="K2076" s="23">
        <f t="shared" si="225"/>
        <v>95.433637269797501</v>
      </c>
      <c r="L2076" s="23">
        <f t="shared" si="225"/>
        <v>62.806527528983928</v>
      </c>
      <c r="M2076" s="26">
        <f>K2076*'Social Cost of Carbon'!$C$5</f>
        <v>9543.3637269797509</v>
      </c>
      <c r="N2076" s="26">
        <f>L2076*'Social Cost of Carbon'!$C$5</f>
        <v>6280.6527528983925</v>
      </c>
      <c r="O2076" s="23">
        <f t="shared" si="226"/>
        <v>0.20233271049572329</v>
      </c>
      <c r="P2076" s="23">
        <f t="shared" si="227"/>
        <v>0.13315865679349206</v>
      </c>
      <c r="Q2076" s="27"/>
    </row>
    <row r="2077" spans="1:17" x14ac:dyDescent="0.25">
      <c r="A2077" s="24">
        <f t="shared" si="228"/>
        <v>2021</v>
      </c>
      <c r="B2077" s="32">
        <v>44440</v>
      </c>
      <c r="C2077" s="28">
        <f>'Bitcoin Data'!C2077</f>
        <v>48847.027344000002</v>
      </c>
      <c r="D2077" s="26">
        <f>'Bitcoin Data'!K2077</f>
        <v>856.24583769384458</v>
      </c>
      <c r="E2077" s="25">
        <f>'Bitcoin Data'!J2077</f>
        <v>205112.77527597616</v>
      </c>
      <c r="F2077" s="25">
        <f t="shared" si="224"/>
        <v>175.62696008788748</v>
      </c>
      <c r="G2077" s="23">
        <f>'Emissions Factors'!$AB$39/1000</f>
        <v>0.49266147344102867</v>
      </c>
      <c r="H2077" s="23">
        <f>'Emissions Factors'!$AE$39/1000</f>
        <v>0.32422903788805163</v>
      </c>
      <c r="I2077" s="26">
        <f t="shared" si="229"/>
        <v>86524.636932867375</v>
      </c>
      <c r="J2077" s="26">
        <f t="shared" si="230"/>
        <v>56943.360296498999</v>
      </c>
      <c r="K2077" s="23">
        <f t="shared" si="225"/>
        <v>101.05116208904101</v>
      </c>
      <c r="L2077" s="23">
        <f t="shared" si="225"/>
        <v>66.503517786277897</v>
      </c>
      <c r="M2077" s="26">
        <f>K2077*'Social Cost of Carbon'!$C$5</f>
        <v>10105.116208904101</v>
      </c>
      <c r="N2077" s="26">
        <f>L2077*'Social Cost of Carbon'!$C$5</f>
        <v>6650.3517786277898</v>
      </c>
      <c r="O2077" s="23">
        <f t="shared" si="226"/>
        <v>0.20687269539945374</v>
      </c>
      <c r="P2077" s="23">
        <f t="shared" si="227"/>
        <v>0.13614649939275514</v>
      </c>
      <c r="Q2077" s="27"/>
    </row>
    <row r="2078" spans="1:17" x14ac:dyDescent="0.25">
      <c r="A2078" s="24">
        <f t="shared" si="228"/>
        <v>2021</v>
      </c>
      <c r="B2078" s="32">
        <v>44441</v>
      </c>
      <c r="C2078" s="28">
        <f>'Bitcoin Data'!C2078</f>
        <v>49327.722655999998</v>
      </c>
      <c r="D2078" s="26">
        <f>'Bitcoin Data'!K2078</f>
        <v>931.29139072847681</v>
      </c>
      <c r="E2078" s="25">
        <f>'Bitcoin Data'!J2078</f>
        <v>186213.91579162149</v>
      </c>
      <c r="F2078" s="25">
        <f t="shared" si="224"/>
        <v>173.41941661057464</v>
      </c>
      <c r="G2078" s="23">
        <f>'Emissions Factors'!$AB$39/1000</f>
        <v>0.49266147344102867</v>
      </c>
      <c r="H2078" s="23">
        <f>'Emissions Factors'!$AE$39/1000</f>
        <v>0.32422903788805163</v>
      </c>
      <c r="I2078" s="26">
        <f t="shared" si="229"/>
        <v>85437.065310649297</v>
      </c>
      <c r="J2078" s="26">
        <f t="shared" si="230"/>
        <v>56227.61059875381</v>
      </c>
      <c r="K2078" s="23">
        <f t="shared" si="225"/>
        <v>91.740422129123885</v>
      </c>
      <c r="L2078" s="23">
        <f t="shared" si="225"/>
        <v>60.375958758484096</v>
      </c>
      <c r="M2078" s="26">
        <f>K2078*'Social Cost of Carbon'!$C$5</f>
        <v>9174.042212912389</v>
      </c>
      <c r="N2078" s="26">
        <f>L2078*'Social Cost of Carbon'!$C$5</f>
        <v>6037.5958758484094</v>
      </c>
      <c r="O2078" s="23">
        <f t="shared" si="226"/>
        <v>0.18598146678876731</v>
      </c>
      <c r="P2078" s="23">
        <f t="shared" si="227"/>
        <v>0.12239762046087534</v>
      </c>
      <c r="Q2078" s="27"/>
    </row>
    <row r="2079" spans="1:17" x14ac:dyDescent="0.25">
      <c r="A2079" s="24">
        <f t="shared" si="228"/>
        <v>2021</v>
      </c>
      <c r="B2079" s="32">
        <v>44442</v>
      </c>
      <c r="C2079" s="28">
        <f>'Bitcoin Data'!C2079</f>
        <v>50025.375</v>
      </c>
      <c r="D2079" s="26">
        <f>'Bitcoin Data'!K2079</f>
        <v>924.9743062692703</v>
      </c>
      <c r="E2079" s="25">
        <f>'Bitcoin Data'!J2079</f>
        <v>187944.3271491701</v>
      </c>
      <c r="F2079" s="25">
        <f t="shared" si="224"/>
        <v>173.84367362204841</v>
      </c>
      <c r="G2079" s="23">
        <f>'Emissions Factors'!$AB$39/1000</f>
        <v>0.49266147344102867</v>
      </c>
      <c r="H2079" s="23">
        <f>'Emissions Factors'!$AE$39/1000</f>
        <v>0.32422903788805163</v>
      </c>
      <c r="I2079" s="26">
        <f t="shared" si="229"/>
        <v>85646.080395039666</v>
      </c>
      <c r="J2079" s="26">
        <f t="shared" si="230"/>
        <v>56365.167041401211</v>
      </c>
      <c r="K2079" s="23">
        <f t="shared" si="225"/>
        <v>92.592929138192858</v>
      </c>
      <c r="L2079" s="23">
        <f t="shared" si="225"/>
        <v>60.937008368092641</v>
      </c>
      <c r="M2079" s="26">
        <f>K2079*'Social Cost of Carbon'!$C$5</f>
        <v>9259.2929138192849</v>
      </c>
      <c r="N2079" s="26">
        <f>L2079*'Social Cost of Carbon'!$C$5</f>
        <v>6093.7008368092638</v>
      </c>
      <c r="O2079" s="23">
        <f t="shared" si="226"/>
        <v>0.18509192412489231</v>
      </c>
      <c r="P2079" s="23">
        <f t="shared" si="227"/>
        <v>0.12181219704618433</v>
      </c>
      <c r="Q2079" s="27"/>
    </row>
    <row r="2080" spans="1:17" x14ac:dyDescent="0.25">
      <c r="A2080" s="24">
        <f t="shared" si="228"/>
        <v>2021</v>
      </c>
      <c r="B2080" s="32">
        <v>44443</v>
      </c>
      <c r="C2080" s="28">
        <f>'Bitcoin Data'!C2080</f>
        <v>49944.625</v>
      </c>
      <c r="D2080" s="26">
        <f>'Bitcoin Data'!K2080</f>
        <v>968.78363832077503</v>
      </c>
      <c r="E2080" s="25">
        <f>'Bitcoin Data'!J2080</f>
        <v>179704.78308520318</v>
      </c>
      <c r="F2080" s="25">
        <f t="shared" si="224"/>
        <v>174.09505358092881</v>
      </c>
      <c r="G2080" s="23">
        <f>'Emissions Factors'!$AB$39/1000</f>
        <v>0.49266147344102867</v>
      </c>
      <c r="H2080" s="23">
        <f>'Emissions Factors'!$AE$39/1000</f>
        <v>0.32422903788805163</v>
      </c>
      <c r="I2080" s="26">
        <f t="shared" si="229"/>
        <v>85769.925615975226</v>
      </c>
      <c r="J2080" s="26">
        <f t="shared" si="230"/>
        <v>56446.671723613341</v>
      </c>
      <c r="K2080" s="23">
        <f t="shared" si="225"/>
        <v>88.533623219156638</v>
      </c>
      <c r="L2080" s="23">
        <f t="shared" si="225"/>
        <v>58.265508923596443</v>
      </c>
      <c r="M2080" s="26">
        <f>K2080*'Social Cost of Carbon'!$C$5</f>
        <v>8853.3623219156634</v>
      </c>
      <c r="N2080" s="26">
        <f>L2080*'Social Cost of Carbon'!$C$5</f>
        <v>5826.5508923596444</v>
      </c>
      <c r="O2080" s="23">
        <f t="shared" si="226"/>
        <v>0.17726356583747827</v>
      </c>
      <c r="P2080" s="23">
        <f t="shared" si="227"/>
        <v>0.11666021903977944</v>
      </c>
      <c r="Q2080" s="27"/>
    </row>
    <row r="2081" spans="1:17" x14ac:dyDescent="0.25">
      <c r="A2081" s="24">
        <f t="shared" si="228"/>
        <v>2021</v>
      </c>
      <c r="B2081" s="32">
        <v>44444</v>
      </c>
      <c r="C2081" s="28">
        <f>'Bitcoin Data'!C2081</f>
        <v>51753.410155999998</v>
      </c>
      <c r="D2081" s="26">
        <f>'Bitcoin Data'!K2081</f>
        <v>1025.0569476082005</v>
      </c>
      <c r="E2081" s="25">
        <f>'Bitcoin Data'!J2081</f>
        <v>172101.12962206471</v>
      </c>
      <c r="F2081" s="25">
        <f t="shared" si="224"/>
        <v>176.41345861031689</v>
      </c>
      <c r="G2081" s="23">
        <f>'Emissions Factors'!$AB$39/1000</f>
        <v>0.49266147344102867</v>
      </c>
      <c r="H2081" s="23">
        <f>'Emissions Factors'!$AE$39/1000</f>
        <v>0.32422903788805163</v>
      </c>
      <c r="I2081" s="26">
        <f t="shared" si="229"/>
        <v>86912.114453786649</v>
      </c>
      <c r="J2081" s="26">
        <f t="shared" si="230"/>
        <v>57198.365955726666</v>
      </c>
      <c r="K2081" s="23">
        <f t="shared" si="225"/>
        <v>84.787596100471873</v>
      </c>
      <c r="L2081" s="23">
        <f t="shared" si="225"/>
        <v>55.800183676808906</v>
      </c>
      <c r="M2081" s="26">
        <f>K2081*'Social Cost of Carbon'!$C$5</f>
        <v>8478.7596100471874</v>
      </c>
      <c r="N2081" s="26">
        <f>L2081*'Social Cost of Carbon'!$C$5</f>
        <v>5580.0183676808911</v>
      </c>
      <c r="O2081" s="23">
        <f t="shared" si="226"/>
        <v>0.16382996955156603</v>
      </c>
      <c r="P2081" s="23">
        <f t="shared" si="227"/>
        <v>0.10781933694535442</v>
      </c>
      <c r="Q2081" s="27"/>
    </row>
    <row r="2082" spans="1:17" x14ac:dyDescent="0.25">
      <c r="A2082" s="24">
        <f t="shared" si="228"/>
        <v>2021</v>
      </c>
      <c r="B2082" s="32">
        <v>44445</v>
      </c>
      <c r="C2082" s="28">
        <f>'Bitcoin Data'!C2082</f>
        <v>52633.535155999998</v>
      </c>
      <c r="D2082" s="26">
        <f>'Bitcoin Data'!K2082</f>
        <v>1075.011944577162</v>
      </c>
      <c r="E2082" s="25">
        <f>'Bitcoin Data'!J2082</f>
        <v>165296.95939623436</v>
      </c>
      <c r="F2082" s="25">
        <f t="shared" si="224"/>
        <v>177.69620575323808</v>
      </c>
      <c r="G2082" s="23">
        <f>'Emissions Factors'!$AB$39/1000</f>
        <v>0.49266147344102867</v>
      </c>
      <c r="H2082" s="23">
        <f>'Emissions Factors'!$AE$39/1000</f>
        <v>0.32422903788805163</v>
      </c>
      <c r="I2082" s="26">
        <f t="shared" si="229"/>
        <v>87544.074551270474</v>
      </c>
      <c r="J2082" s="26">
        <f t="shared" si="230"/>
        <v>57614.269827729644</v>
      </c>
      <c r="K2082" s="23">
        <f t="shared" si="225"/>
        <v>81.435443571470714</v>
      </c>
      <c r="L2082" s="23">
        <f t="shared" si="225"/>
        <v>53.594074110861399</v>
      </c>
      <c r="M2082" s="26">
        <f>K2082*'Social Cost of Carbon'!$C$5</f>
        <v>8143.5443571470714</v>
      </c>
      <c r="N2082" s="26">
        <f>L2082*'Social Cost of Carbon'!$C$5</f>
        <v>5359.4074110861402</v>
      </c>
      <c r="O2082" s="23">
        <f t="shared" si="226"/>
        <v>0.1547215920992292</v>
      </c>
      <c r="P2082" s="23">
        <f t="shared" si="227"/>
        <v>0.10182495618433091</v>
      </c>
      <c r="Q2082" s="27"/>
    </row>
    <row r="2083" spans="1:17" x14ac:dyDescent="0.25">
      <c r="A2083" s="24">
        <f t="shared" si="228"/>
        <v>2021</v>
      </c>
      <c r="B2083" s="32">
        <v>44446</v>
      </c>
      <c r="C2083" s="28">
        <f>'Bitcoin Data'!C2083</f>
        <v>46811.128905999998</v>
      </c>
      <c r="D2083" s="26">
        <f>'Bitcoin Data'!K2083</f>
        <v>956.22609434764115</v>
      </c>
      <c r="E2083" s="25">
        <f>'Bitcoin Data'!J2083</f>
        <v>192389.90101702299</v>
      </c>
      <c r="F2083" s="25">
        <f t="shared" si="224"/>
        <v>183.96824364143717</v>
      </c>
      <c r="G2083" s="23">
        <f>'Emissions Factors'!$AB$39/1000</f>
        <v>0.49266147344102867</v>
      </c>
      <c r="H2083" s="23">
        <f>'Emissions Factors'!$AE$39/1000</f>
        <v>0.32422903788805163</v>
      </c>
      <c r="I2083" s="26">
        <f t="shared" si="229"/>
        <v>90634.065978748593</v>
      </c>
      <c r="J2083" s="26">
        <f t="shared" si="230"/>
        <v>59647.846637817842</v>
      </c>
      <c r="K2083" s="23">
        <f t="shared" si="225"/>
        <v>94.78309211022021</v>
      </c>
      <c r="L2083" s="23">
        <f t="shared" si="225"/>
        <v>62.37839250612685</v>
      </c>
      <c r="M2083" s="26">
        <f>K2083*'Social Cost of Carbon'!$C$5</f>
        <v>9478.3092110220205</v>
      </c>
      <c r="N2083" s="26">
        <f>L2083*'Social Cost of Carbon'!$C$5</f>
        <v>6237.8392506126847</v>
      </c>
      <c r="O2083" s="23">
        <f t="shared" si="226"/>
        <v>0.20247982547174037</v>
      </c>
      <c r="P2083" s="23">
        <f t="shared" si="227"/>
        <v>0.13325547570405105</v>
      </c>
      <c r="Q2083" s="27"/>
    </row>
    <row r="2084" spans="1:17" x14ac:dyDescent="0.25">
      <c r="A2084" s="24">
        <f t="shared" si="228"/>
        <v>2021</v>
      </c>
      <c r="B2084" s="32">
        <v>44447</v>
      </c>
      <c r="C2084" s="28">
        <f>'Bitcoin Data'!C2084</f>
        <v>46091.390625</v>
      </c>
      <c r="D2084" s="26">
        <f>'Bitcoin Data'!K2084</f>
        <v>887.4864411793709</v>
      </c>
      <c r="E2084" s="25">
        <f>'Bitcoin Data'!J2084</f>
        <v>208924.26866569452</v>
      </c>
      <c r="F2084" s="25">
        <f t="shared" si="224"/>
        <v>185.41745567411999</v>
      </c>
      <c r="G2084" s="23">
        <f>'Emissions Factors'!$AB$39/1000</f>
        <v>0.49266147344102867</v>
      </c>
      <c r="H2084" s="23">
        <f>'Emissions Factors'!$AE$39/1000</f>
        <v>0.32422903788805163</v>
      </c>
      <c r="I2084" s="26">
        <f t="shared" si="229"/>
        <v>91348.036914098571</v>
      </c>
      <c r="J2084" s="26">
        <f t="shared" si="230"/>
        <v>60117.723260870385</v>
      </c>
      <c r="K2084" s="23">
        <f t="shared" si="225"/>
        <v>102.92893803843039</v>
      </c>
      <c r="L2084" s="23">
        <f t="shared" si="225"/>
        <v>67.739314620942935</v>
      </c>
      <c r="M2084" s="26">
        <f>K2084*'Social Cost of Carbon'!$C$5</f>
        <v>10292.893803843039</v>
      </c>
      <c r="N2084" s="26">
        <f>L2084*'Social Cost of Carbon'!$C$5</f>
        <v>6773.9314620942932</v>
      </c>
      <c r="O2084" s="23">
        <f t="shared" si="226"/>
        <v>0.22331488948958217</v>
      </c>
      <c r="P2084" s="23">
        <f t="shared" si="227"/>
        <v>0.14696739174582657</v>
      </c>
      <c r="Q2084" s="27"/>
    </row>
    <row r="2085" spans="1:17" x14ac:dyDescent="0.25">
      <c r="A2085" s="24">
        <f t="shared" si="228"/>
        <v>2021</v>
      </c>
      <c r="B2085" s="32">
        <v>44448</v>
      </c>
      <c r="C2085" s="28">
        <f>'Bitcoin Data'!C2085</f>
        <v>46391.421875</v>
      </c>
      <c r="D2085" s="26">
        <f>'Bitcoin Data'!K2085</f>
        <v>856.24583769384458</v>
      </c>
      <c r="E2085" s="25">
        <f>'Bitcoin Data'!J2085</f>
        <v>218711.28084543737</v>
      </c>
      <c r="F2085" s="25">
        <f t="shared" si="224"/>
        <v>187.27062388059522</v>
      </c>
      <c r="G2085" s="23">
        <f>'Emissions Factors'!$AB$39/1000</f>
        <v>0.49266147344102867</v>
      </c>
      <c r="H2085" s="23">
        <f>'Emissions Factors'!$AE$39/1000</f>
        <v>0.32422903788805163</v>
      </c>
      <c r="I2085" s="26">
        <f t="shared" si="229"/>
        <v>92261.02149323473</v>
      </c>
      <c r="J2085" s="26">
        <f t="shared" si="230"/>
        <v>60718.574205500576</v>
      </c>
      <c r="K2085" s="23">
        <f t="shared" si="225"/>
        <v>107.75062187948781</v>
      </c>
      <c r="L2085" s="23">
        <f t="shared" si="225"/>
        <v>70.912548163779618</v>
      </c>
      <c r="M2085" s="26">
        <f>K2085*'Social Cost of Carbon'!$C$5</f>
        <v>10775.062187948781</v>
      </c>
      <c r="N2085" s="26">
        <f>L2085*'Social Cost of Carbon'!$C$5</f>
        <v>7091.254816377962</v>
      </c>
      <c r="O2085" s="23">
        <f t="shared" si="226"/>
        <v>0.23226410729513303</v>
      </c>
      <c r="P2085" s="23">
        <f t="shared" si="227"/>
        <v>0.15285702679010552</v>
      </c>
      <c r="Q2085" s="27"/>
    </row>
    <row r="2086" spans="1:17" x14ac:dyDescent="0.25">
      <c r="A2086" s="24">
        <f t="shared" si="228"/>
        <v>2021</v>
      </c>
      <c r="B2086" s="32">
        <v>44449</v>
      </c>
      <c r="C2086" s="28">
        <f>'Bitcoin Data'!C2086</f>
        <v>44883.910155999998</v>
      </c>
      <c r="D2086" s="26">
        <f>'Bitcoin Data'!K2086</f>
        <v>850.0188893086513</v>
      </c>
      <c r="E2086" s="25">
        <f>'Bitcoin Data'!J2086</f>
        <v>219027.42890180674</v>
      </c>
      <c r="F2086" s="25">
        <f t="shared" si="224"/>
        <v>186.17745184324335</v>
      </c>
      <c r="G2086" s="23">
        <f>'Emissions Factors'!$AB$39/1000</f>
        <v>0.49266147344102867</v>
      </c>
      <c r="H2086" s="23">
        <f>'Emissions Factors'!$AE$39/1000</f>
        <v>0.32422903788805163</v>
      </c>
      <c r="I2086" s="26">
        <f t="shared" si="229"/>
        <v>91722.457746588436</v>
      </c>
      <c r="J2086" s="26">
        <f t="shared" si="230"/>
        <v>60364.136087583851</v>
      </c>
      <c r="K2086" s="23">
        <f t="shared" si="225"/>
        <v>107.90637584676426</v>
      </c>
      <c r="L2086" s="23">
        <f t="shared" si="225"/>
        <v>71.01505254392643</v>
      </c>
      <c r="M2086" s="26">
        <f>K2086*'Social Cost of Carbon'!$C$5</f>
        <v>10790.637584676426</v>
      </c>
      <c r="N2086" s="26">
        <f>L2086*'Social Cost of Carbon'!$C$5</f>
        <v>7101.5052543926431</v>
      </c>
      <c r="O2086" s="23">
        <f t="shared" si="226"/>
        <v>0.24041215542879688</v>
      </c>
      <c r="P2086" s="23">
        <f t="shared" si="227"/>
        <v>0.1582193982144251</v>
      </c>
      <c r="Q2086" s="27"/>
    </row>
    <row r="2087" spans="1:17" x14ac:dyDescent="0.25">
      <c r="A2087" s="24">
        <f t="shared" si="228"/>
        <v>2021</v>
      </c>
      <c r="B2087" s="32">
        <v>44450</v>
      </c>
      <c r="C2087" s="28">
        <f>'Bitcoin Data'!C2087</f>
        <v>45201.457030999998</v>
      </c>
      <c r="D2087" s="26">
        <f>'Bitcoin Data'!K2087</f>
        <v>924.9743062692703</v>
      </c>
      <c r="E2087" s="25">
        <f>'Bitcoin Data'!J2087</f>
        <v>200089.44952879081</v>
      </c>
      <c r="F2087" s="25">
        <f t="shared" si="224"/>
        <v>185.07759976969348</v>
      </c>
      <c r="G2087" s="23">
        <f>'Emissions Factors'!$AB$39/1000</f>
        <v>0.49266147344102867</v>
      </c>
      <c r="H2087" s="23">
        <f>'Emissions Factors'!$AE$39/1000</f>
        <v>0.32422903788805163</v>
      </c>
      <c r="I2087" s="26">
        <f t="shared" si="229"/>
        <v>91180.603003466182</v>
      </c>
      <c r="J2087" s="26">
        <f t="shared" si="230"/>
        <v>60007.532107957602</v>
      </c>
      <c r="K2087" s="23">
        <f t="shared" si="225"/>
        <v>98.576363024858424</v>
      </c>
      <c r="L2087" s="23">
        <f t="shared" si="225"/>
        <v>64.874809712269709</v>
      </c>
      <c r="M2087" s="26">
        <f>K2087*'Social Cost of Carbon'!$C$5</f>
        <v>9857.636302485842</v>
      </c>
      <c r="N2087" s="26">
        <f>L2087*'Social Cost of Carbon'!$C$5</f>
        <v>6487.4809712269707</v>
      </c>
      <c r="O2087" s="23">
        <f t="shared" si="226"/>
        <v>0.21808226880220458</v>
      </c>
      <c r="P2087" s="23">
        <f t="shared" si="227"/>
        <v>0.14352371355590895</v>
      </c>
      <c r="Q2087" s="27"/>
    </row>
    <row r="2088" spans="1:17" x14ac:dyDescent="0.25">
      <c r="A2088" s="24">
        <f t="shared" si="228"/>
        <v>2021</v>
      </c>
      <c r="B2088" s="32">
        <v>44451</v>
      </c>
      <c r="C2088" s="28">
        <f>'Bitcoin Data'!C2088</f>
        <v>46063.269530999998</v>
      </c>
      <c r="D2088" s="26">
        <f>'Bitcoin Data'!K2088</f>
        <v>918.74234381380154</v>
      </c>
      <c r="E2088" s="25">
        <f>'Bitcoin Data'!J2088</f>
        <v>201286.67137818949</v>
      </c>
      <c r="F2088" s="25">
        <f t="shared" si="224"/>
        <v>184.93058824047625</v>
      </c>
      <c r="G2088" s="23">
        <f>'Emissions Factors'!$AB$39/1000</f>
        <v>0.49266147344102867</v>
      </c>
      <c r="H2088" s="23">
        <f>'Emissions Factors'!$AE$39/1000</f>
        <v>0.32422903788805163</v>
      </c>
      <c r="I2088" s="26">
        <f t="shared" si="229"/>
        <v>91108.176086869207</v>
      </c>
      <c r="J2088" s="26">
        <f t="shared" si="230"/>
        <v>59959.866701281047</v>
      </c>
      <c r="K2088" s="23">
        <f t="shared" si="225"/>
        <v>99.166188105218964</v>
      </c>
      <c r="L2088" s="23">
        <f t="shared" si="225"/>
        <v>65.262983800638807</v>
      </c>
      <c r="M2088" s="26">
        <f>K2088*'Social Cost of Carbon'!$C$5</f>
        <v>9916.6188105218971</v>
      </c>
      <c r="N2088" s="26">
        <f>L2088*'Social Cost of Carbon'!$C$5</f>
        <v>6526.2983800638804</v>
      </c>
      <c r="O2088" s="23">
        <f t="shared" si="226"/>
        <v>0.21528256486110128</v>
      </c>
      <c r="P2088" s="23">
        <f t="shared" si="227"/>
        <v>0.14168117996209029</v>
      </c>
      <c r="Q2088" s="27"/>
    </row>
    <row r="2089" spans="1:17" x14ac:dyDescent="0.25">
      <c r="A2089" s="24">
        <f t="shared" si="228"/>
        <v>2021</v>
      </c>
      <c r="B2089" s="32">
        <v>44452</v>
      </c>
      <c r="C2089" s="28">
        <f>'Bitcoin Data'!C2089</f>
        <v>44963.074219000002</v>
      </c>
      <c r="D2089" s="26">
        <f>'Bitcoin Data'!K2089</f>
        <v>993.70652533951636</v>
      </c>
      <c r="E2089" s="25">
        <f>'Bitcoin Data'!J2089</f>
        <v>184219.87271706047</v>
      </c>
      <c r="F2089" s="25">
        <f t="shared" si="224"/>
        <v>183.06048961615812</v>
      </c>
      <c r="G2089" s="23">
        <f>'Emissions Factors'!$AB$39/1000</f>
        <v>0.49266147344102867</v>
      </c>
      <c r="H2089" s="23">
        <f>'Emissions Factors'!$AE$39/1000</f>
        <v>0.32422903788805163</v>
      </c>
      <c r="I2089" s="26">
        <f t="shared" si="229"/>
        <v>90186.85054313259</v>
      </c>
      <c r="J2089" s="26">
        <f t="shared" si="230"/>
        <v>59353.526423562616</v>
      </c>
      <c r="K2089" s="23">
        <f t="shared" si="225"/>
        <v>90.758033929905764</v>
      </c>
      <c r="L2089" s="23">
        <f t="shared" si="225"/>
        <v>59.72943209091185</v>
      </c>
      <c r="M2089" s="26">
        <f>K2089*'Social Cost of Carbon'!$C$5</f>
        <v>9075.803392990576</v>
      </c>
      <c r="N2089" s="26">
        <f>L2089*'Social Cost of Carbon'!$C$5</f>
        <v>5972.9432090911851</v>
      </c>
      <c r="O2089" s="23">
        <f t="shared" si="226"/>
        <v>0.20185015261157171</v>
      </c>
      <c r="P2089" s="23">
        <f t="shared" si="227"/>
        <v>0.13284107710249057</v>
      </c>
      <c r="Q2089" s="27"/>
    </row>
    <row r="2090" spans="1:17" x14ac:dyDescent="0.25">
      <c r="A2090" s="24">
        <f t="shared" si="228"/>
        <v>2021</v>
      </c>
      <c r="B2090" s="32">
        <v>44453</v>
      </c>
      <c r="C2090" s="28">
        <f>'Bitcoin Data'!C2090</f>
        <v>47092.492187999997</v>
      </c>
      <c r="D2090" s="26">
        <f>'Bitcoin Data'!K2090</f>
        <v>1050.0525026251314</v>
      </c>
      <c r="E2090" s="25">
        <f>'Bitcoin Data'!J2090</f>
        <v>173297.61030831895</v>
      </c>
      <c r="F2090" s="25">
        <f t="shared" si="224"/>
        <v>181.97158940320509</v>
      </c>
      <c r="G2090" s="23">
        <f>'Emissions Factors'!$AB$39/1000</f>
        <v>0.49266147344102867</v>
      </c>
      <c r="H2090" s="23">
        <f>'Emissions Factors'!$AE$39/1000</f>
        <v>0.32422903788805163</v>
      </c>
      <c r="I2090" s="26">
        <f t="shared" si="229"/>
        <v>89650.391359788904</v>
      </c>
      <c r="J2090" s="26">
        <f t="shared" si="230"/>
        <v>59000.473355160757</v>
      </c>
      <c r="K2090" s="23">
        <f t="shared" si="225"/>
        <v>85.377056038305611</v>
      </c>
      <c r="L2090" s="23">
        <f t="shared" si="225"/>
        <v>56.188117458564754</v>
      </c>
      <c r="M2090" s="26">
        <f>K2090*'Social Cost of Carbon'!$C$5</f>
        <v>8537.7056038305618</v>
      </c>
      <c r="N2090" s="26">
        <f>L2090*'Social Cost of Carbon'!$C$5</f>
        <v>5618.8117458564757</v>
      </c>
      <c r="O2090" s="23">
        <f t="shared" si="226"/>
        <v>0.18129653384549738</v>
      </c>
      <c r="P2090" s="23">
        <f t="shared" si="227"/>
        <v>0.11931438504943361</v>
      </c>
      <c r="Q2090" s="27"/>
    </row>
    <row r="2091" spans="1:17" x14ac:dyDescent="0.25">
      <c r="A2091" s="24">
        <f t="shared" si="228"/>
        <v>2021</v>
      </c>
      <c r="B2091" s="32">
        <v>44454</v>
      </c>
      <c r="C2091" s="28">
        <f>'Bitcoin Data'!C2091</f>
        <v>48176.347655999998</v>
      </c>
      <c r="D2091" s="26">
        <f>'Bitcoin Data'!K2091</f>
        <v>887.4864411793709</v>
      </c>
      <c r="E2091" s="25">
        <f>'Bitcoin Data'!J2091</f>
        <v>209301.02168419733</v>
      </c>
      <c r="F2091" s="25">
        <f t="shared" si="224"/>
        <v>185.75181886971461</v>
      </c>
      <c r="G2091" s="23">
        <f>'Emissions Factors'!$AB$39/1000</f>
        <v>0.49266147344102867</v>
      </c>
      <c r="H2091" s="23">
        <f>'Emissions Factors'!$AE$39/1000</f>
        <v>0.32422903788805163</v>
      </c>
      <c r="I2091" s="26">
        <f t="shared" si="229"/>
        <v>91512.764778704674</v>
      </c>
      <c r="J2091" s="26">
        <f t="shared" si="230"/>
        <v>60226.133518083203</v>
      </c>
      <c r="K2091" s="23">
        <f t="shared" si="225"/>
        <v>103.11454973564935</v>
      </c>
      <c r="L2091" s="23">
        <f t="shared" si="225"/>
        <v>67.861468889653537</v>
      </c>
      <c r="M2091" s="26">
        <f>K2091*'Social Cost of Carbon'!$C$5</f>
        <v>10311.454973564934</v>
      </c>
      <c r="N2091" s="26">
        <f>L2091*'Social Cost of Carbon'!$C$5</f>
        <v>6786.1468889653534</v>
      </c>
      <c r="O2091" s="23">
        <f t="shared" si="226"/>
        <v>0.21403563107758172</v>
      </c>
      <c r="P2091" s="23">
        <f t="shared" si="227"/>
        <v>0.1408605512692947</v>
      </c>
      <c r="Q2091" s="27"/>
    </row>
    <row r="2092" spans="1:17" x14ac:dyDescent="0.25">
      <c r="A2092" s="24">
        <f t="shared" si="228"/>
        <v>2021</v>
      </c>
      <c r="B2092" s="32">
        <v>44455</v>
      </c>
      <c r="C2092" s="28">
        <f>'Bitcoin Data'!C2092</f>
        <v>47783.359375</v>
      </c>
      <c r="D2092" s="26">
        <f>'Bitcoin Data'!K2092</f>
        <v>850.0188893086513</v>
      </c>
      <c r="E2092" s="25">
        <f>'Bitcoin Data'!J2092</f>
        <v>218427.6393943388</v>
      </c>
      <c r="F2092" s="25">
        <f t="shared" si="224"/>
        <v>185.66761943228647</v>
      </c>
      <c r="G2092" s="23">
        <f>'Emissions Factors'!$AB$39/1000</f>
        <v>0.49266147344102867</v>
      </c>
      <c r="H2092" s="23">
        <f>'Emissions Factors'!$AE$39/1000</f>
        <v>0.32422903788805163</v>
      </c>
      <c r="I2092" s="26">
        <f t="shared" si="229"/>
        <v>91471.282959798409</v>
      </c>
      <c r="J2092" s="26">
        <f t="shared" si="230"/>
        <v>60198.833615495161</v>
      </c>
      <c r="K2092" s="23">
        <f t="shared" si="225"/>
        <v>107.61088266426063</v>
      </c>
      <c r="L2092" s="23">
        <f t="shared" si="225"/>
        <v>70.820583368984757</v>
      </c>
      <c r="M2092" s="26">
        <f>K2092*'Social Cost of Carbon'!$C$5</f>
        <v>10761.088266426063</v>
      </c>
      <c r="N2092" s="26">
        <f>L2092*'Social Cost of Carbon'!$C$5</f>
        <v>7082.0583368984753</v>
      </c>
      <c r="O2092" s="23">
        <f t="shared" si="226"/>
        <v>0.22520577052722263</v>
      </c>
      <c r="P2092" s="23">
        <f t="shared" si="227"/>
        <v>0.14821181326576571</v>
      </c>
      <c r="Q2092" s="27"/>
    </row>
    <row r="2093" spans="1:17" x14ac:dyDescent="0.25">
      <c r="A2093" s="24">
        <f t="shared" si="228"/>
        <v>2021</v>
      </c>
      <c r="B2093" s="32">
        <v>44456</v>
      </c>
      <c r="C2093" s="28">
        <f>'Bitcoin Data'!C2093</f>
        <v>47267.519530999998</v>
      </c>
      <c r="D2093" s="26">
        <f>'Bitcoin Data'!K2093</f>
        <v>918.74234381380154</v>
      </c>
      <c r="E2093" s="25">
        <f>'Bitcoin Data'!J2093</f>
        <v>201785.58334467458</v>
      </c>
      <c r="F2093" s="25">
        <f t="shared" si="224"/>
        <v>185.38895978992153</v>
      </c>
      <c r="G2093" s="23">
        <f>'Emissions Factors'!$AB$39/1000</f>
        <v>0.49266147344102867</v>
      </c>
      <c r="H2093" s="23">
        <f>'Emissions Factors'!$AE$39/1000</f>
        <v>0.32422903788805163</v>
      </c>
      <c r="I2093" s="26">
        <f t="shared" si="229"/>
        <v>91333.998089802364</v>
      </c>
      <c r="J2093" s="26">
        <f t="shared" si="230"/>
        <v>60108.48406775295</v>
      </c>
      <c r="K2093" s="23">
        <f t="shared" si="225"/>
        <v>99.41198280974487</v>
      </c>
      <c r="L2093" s="23">
        <f t="shared" si="225"/>
        <v>65.424745547523102</v>
      </c>
      <c r="M2093" s="26">
        <f>K2093*'Social Cost of Carbon'!$C$5</f>
        <v>9941.1982809744877</v>
      </c>
      <c r="N2093" s="26">
        <f>L2093*'Social Cost of Carbon'!$C$5</f>
        <v>6542.4745547523098</v>
      </c>
      <c r="O2093" s="23">
        <f t="shared" si="226"/>
        <v>0.21031774841611137</v>
      </c>
      <c r="P2093" s="23">
        <f t="shared" si="227"/>
        <v>0.13841374837665182</v>
      </c>
      <c r="Q2093" s="27"/>
    </row>
    <row r="2094" spans="1:17" x14ac:dyDescent="0.25">
      <c r="A2094" s="24">
        <f t="shared" si="228"/>
        <v>2021</v>
      </c>
      <c r="B2094" s="32">
        <v>44457</v>
      </c>
      <c r="C2094" s="28">
        <f>'Bitcoin Data'!C2094</f>
        <v>48278.363280999998</v>
      </c>
      <c r="D2094" s="26">
        <f>'Bitcoin Data'!K2094</f>
        <v>968.78363832077503</v>
      </c>
      <c r="E2094" s="25">
        <f>'Bitcoin Data'!J2094</f>
        <v>193290.58390946712</v>
      </c>
      <c r="F2094" s="25">
        <f t="shared" si="224"/>
        <v>187.25675513296062</v>
      </c>
      <c r="G2094" s="23">
        <f>'Emissions Factors'!$AB$39/1000</f>
        <v>0.49266147344102867</v>
      </c>
      <c r="H2094" s="23">
        <f>'Emissions Factors'!$AE$39/1000</f>
        <v>0.32422903788805163</v>
      </c>
      <c r="I2094" s="26">
        <f t="shared" si="229"/>
        <v>92254.188895590283</v>
      </c>
      <c r="J2094" s="26">
        <f t="shared" si="230"/>
        <v>60714.077554798292</v>
      </c>
      <c r="K2094" s="23">
        <f t="shared" si="225"/>
        <v>95.22682387111486</v>
      </c>
      <c r="L2094" s="23">
        <f t="shared" si="225"/>
        <v>62.670420053786245</v>
      </c>
      <c r="M2094" s="26">
        <f>K2094*'Social Cost of Carbon'!$C$5</f>
        <v>9522.6823871114866</v>
      </c>
      <c r="N2094" s="26">
        <f>L2094*'Social Cost of Carbon'!$C$5</f>
        <v>6267.0420053786247</v>
      </c>
      <c r="O2094" s="23">
        <f t="shared" si="226"/>
        <v>0.19724534428985394</v>
      </c>
      <c r="P2094" s="23">
        <f t="shared" si="227"/>
        <v>0.12981057309051375</v>
      </c>
      <c r="Q2094" s="27"/>
    </row>
    <row r="2095" spans="1:17" x14ac:dyDescent="0.25">
      <c r="A2095" s="24">
        <f t="shared" si="228"/>
        <v>2021</v>
      </c>
      <c r="B2095" s="32">
        <v>44458</v>
      </c>
      <c r="C2095" s="28">
        <f>'Bitcoin Data'!C2095</f>
        <v>47260.21875</v>
      </c>
      <c r="D2095" s="26">
        <f>'Bitcoin Data'!K2095</f>
        <v>1000</v>
      </c>
      <c r="E2095" s="25">
        <f>'Bitcoin Data'!J2095</f>
        <v>188407.47193832934</v>
      </c>
      <c r="F2095" s="25">
        <f t="shared" si="224"/>
        <v>188.40747193832934</v>
      </c>
      <c r="G2095" s="23">
        <f>'Emissions Factors'!$AB$39/1000</f>
        <v>0.49266147344102867</v>
      </c>
      <c r="H2095" s="23">
        <f>'Emissions Factors'!$AE$39/1000</f>
        <v>0.32422903788805163</v>
      </c>
      <c r="I2095" s="26">
        <f t="shared" si="229"/>
        <v>92821.1027324366</v>
      </c>
      <c r="J2095" s="26">
        <f t="shared" si="230"/>
        <v>61087.173357484608</v>
      </c>
      <c r="K2095" s="23">
        <f t="shared" si="225"/>
        <v>92.8211027324366</v>
      </c>
      <c r="L2095" s="23">
        <f t="shared" si="225"/>
        <v>61.087173357484609</v>
      </c>
      <c r="M2095" s="26">
        <f>K2095*'Social Cost of Carbon'!$C$5</f>
        <v>9282.1102732436593</v>
      </c>
      <c r="N2095" s="26">
        <f>L2095*'Social Cost of Carbon'!$C$5</f>
        <v>6108.7173357484608</v>
      </c>
      <c r="O2095" s="23">
        <f t="shared" si="226"/>
        <v>0.19640430194250125</v>
      </c>
      <c r="P2095" s="23">
        <f t="shared" si="227"/>
        <v>0.1292570685731001</v>
      </c>
      <c r="Q2095" s="27"/>
    </row>
    <row r="2096" spans="1:17" x14ac:dyDescent="0.25">
      <c r="A2096" s="24">
        <f t="shared" si="228"/>
        <v>2021</v>
      </c>
      <c r="B2096" s="32">
        <v>44459</v>
      </c>
      <c r="C2096" s="28">
        <f>'Bitcoin Data'!C2096</f>
        <v>42843.800780999998</v>
      </c>
      <c r="D2096" s="26">
        <f>'Bitcoin Data'!K2096</f>
        <v>1025.0569476082005</v>
      </c>
      <c r="E2096" s="25">
        <f>'Bitcoin Data'!J2096</f>
        <v>185969.03469303937</v>
      </c>
      <c r="F2096" s="25">
        <f t="shared" si="224"/>
        <v>190.62885105209048</v>
      </c>
      <c r="G2096" s="23">
        <f>'Emissions Factors'!$AB$39/1000</f>
        <v>0.49266147344102867</v>
      </c>
      <c r="H2096" s="23">
        <f>'Emissions Factors'!$AE$39/1000</f>
        <v>0.32422903788805163</v>
      </c>
      <c r="I2096" s="26">
        <f t="shared" si="229"/>
        <v>93915.490639693293</v>
      </c>
      <c r="J2096" s="26">
        <f t="shared" si="230"/>
        <v>61807.408970323995</v>
      </c>
      <c r="K2096" s="23">
        <f t="shared" si="225"/>
        <v>91.619778646278561</v>
      </c>
      <c r="L2096" s="23">
        <f t="shared" si="225"/>
        <v>60.296561195493851</v>
      </c>
      <c r="M2096" s="26">
        <f>K2096*'Social Cost of Carbon'!$C$5</f>
        <v>9161.9778646278555</v>
      </c>
      <c r="N2096" s="26">
        <f>L2096*'Social Cost of Carbon'!$C$5</f>
        <v>6029.656119549385</v>
      </c>
      <c r="O2096" s="23">
        <f t="shared" si="226"/>
        <v>0.21384605701674653</v>
      </c>
      <c r="P2096" s="23">
        <f t="shared" si="227"/>
        <v>0.14073578930054603</v>
      </c>
      <c r="Q2096" s="27"/>
    </row>
    <row r="2097" spans="1:17" x14ac:dyDescent="0.25">
      <c r="A2097" s="24">
        <f t="shared" si="228"/>
        <v>2021</v>
      </c>
      <c r="B2097" s="32">
        <v>44460</v>
      </c>
      <c r="C2097" s="28">
        <f>'Bitcoin Data'!C2097</f>
        <v>40693.675780999998</v>
      </c>
      <c r="D2097" s="26">
        <f>'Bitcoin Data'!K2097</f>
        <v>768.77082087639872</v>
      </c>
      <c r="E2097" s="25">
        <f>'Bitcoin Data'!J2097</f>
        <v>248993.95567196718</v>
      </c>
      <c r="F2097" s="25">
        <f t="shared" si="224"/>
        <v>191.41928769519984</v>
      </c>
      <c r="G2097" s="23">
        <f>'Emissions Factors'!$AB$39/1000</f>
        <v>0.49266147344102867</v>
      </c>
      <c r="H2097" s="23">
        <f>'Emissions Factors'!$AE$39/1000</f>
        <v>0.32422903788805163</v>
      </c>
      <c r="I2097" s="26">
        <f t="shared" si="229"/>
        <v>94304.908320949326</v>
      </c>
      <c r="J2097" s="26">
        <f t="shared" si="230"/>
        <v>62063.691482630798</v>
      </c>
      <c r="K2097" s="23">
        <f t="shared" si="225"/>
        <v>122.66972907926153</v>
      </c>
      <c r="L2097" s="23">
        <f t="shared" si="225"/>
        <v>80.731070687462093</v>
      </c>
      <c r="M2097" s="26">
        <f>K2097*'Social Cost of Carbon'!$C$5</f>
        <v>12266.972907926152</v>
      </c>
      <c r="N2097" s="26">
        <f>L2097*'Social Cost of Carbon'!$C$5</f>
        <v>8073.1070687462097</v>
      </c>
      <c r="O2097" s="23">
        <f t="shared" si="226"/>
        <v>0.30144666640445489</v>
      </c>
      <c r="P2097" s="23">
        <f t="shared" si="227"/>
        <v>0.19838726568209325</v>
      </c>
      <c r="Q2097" s="27"/>
    </row>
    <row r="2098" spans="1:17" x14ac:dyDescent="0.25">
      <c r="A2098" s="24">
        <f t="shared" si="228"/>
        <v>2021</v>
      </c>
      <c r="B2098" s="32">
        <v>44461</v>
      </c>
      <c r="C2098" s="28">
        <f>'Bitcoin Data'!C2098</f>
        <v>43574.507812999997</v>
      </c>
      <c r="D2098" s="26">
        <f>'Bitcoin Data'!K2098</f>
        <v>837.52093802345053</v>
      </c>
      <c r="E2098" s="25">
        <f>'Bitcoin Data'!J2098</f>
        <v>219152.90703848031</v>
      </c>
      <c r="F2098" s="25">
        <f t="shared" si="224"/>
        <v>183.54514827343408</v>
      </c>
      <c r="G2098" s="23">
        <f>'Emissions Factors'!$AB$39/1000</f>
        <v>0.49266147344102867</v>
      </c>
      <c r="H2098" s="23">
        <f>'Emissions Factors'!$AE$39/1000</f>
        <v>0.32422903788805163</v>
      </c>
      <c r="I2098" s="26">
        <f t="shared" si="229"/>
        <v>90425.623191342107</v>
      </c>
      <c r="J2098" s="26">
        <f t="shared" si="230"/>
        <v>59510.66683371531</v>
      </c>
      <c r="K2098" s="23">
        <f t="shared" si="225"/>
        <v>107.96819409046249</v>
      </c>
      <c r="L2098" s="23">
        <f t="shared" si="225"/>
        <v>71.055736199456092</v>
      </c>
      <c r="M2098" s="26">
        <f>K2098*'Social Cost of Carbon'!$C$5</f>
        <v>10796.819409046249</v>
      </c>
      <c r="N2098" s="26">
        <f>L2098*'Social Cost of Carbon'!$C$5</f>
        <v>7105.5736199456096</v>
      </c>
      <c r="O2098" s="23">
        <f t="shared" si="226"/>
        <v>0.24777834451695474</v>
      </c>
      <c r="P2098" s="23">
        <f t="shared" si="227"/>
        <v>0.16306721467604818</v>
      </c>
      <c r="Q2098" s="27"/>
    </row>
    <row r="2099" spans="1:17" x14ac:dyDescent="0.25">
      <c r="A2099" s="24">
        <f t="shared" si="228"/>
        <v>2021</v>
      </c>
      <c r="B2099" s="32">
        <v>44462</v>
      </c>
      <c r="C2099" s="28">
        <f>'Bitcoin Data'!C2099</f>
        <v>44895.097655999998</v>
      </c>
      <c r="D2099" s="26">
        <f>'Bitcoin Data'!K2099</f>
        <v>1031.2822275696115</v>
      </c>
      <c r="E2099" s="25">
        <f>'Bitcoin Data'!J2099</f>
        <v>177231.44099212825</v>
      </c>
      <c r="F2099" s="25">
        <f t="shared" si="224"/>
        <v>182.77563526173415</v>
      </c>
      <c r="G2099" s="23">
        <f>'Emissions Factors'!$AB$39/1000</f>
        <v>0.49266147344102867</v>
      </c>
      <c r="H2099" s="23">
        <f>'Emissions Factors'!$AE$39/1000</f>
        <v>0.32422903788805163</v>
      </c>
      <c r="I2099" s="26">
        <f t="shared" si="229"/>
        <v>90046.513777165979</v>
      </c>
      <c r="J2099" s="26">
        <f t="shared" si="230"/>
        <v>59261.16837028951</v>
      </c>
      <c r="K2099" s="23">
        <f t="shared" si="225"/>
        <v>87.315102859258644</v>
      </c>
      <c r="L2099" s="23">
        <f t="shared" si="225"/>
        <v>57.463579596390737</v>
      </c>
      <c r="M2099" s="26">
        <f>K2099*'Social Cost of Carbon'!$C$5</f>
        <v>8731.5102859258641</v>
      </c>
      <c r="N2099" s="26">
        <f>L2099*'Social Cost of Carbon'!$C$5</f>
        <v>5746.3579596390737</v>
      </c>
      <c r="O2099" s="23">
        <f t="shared" si="226"/>
        <v>0.19448694271319716</v>
      </c>
      <c r="P2099" s="23">
        <f t="shared" si="227"/>
        <v>0.12799522129719887</v>
      </c>
      <c r="Q2099" s="27"/>
    </row>
    <row r="2100" spans="1:17" x14ac:dyDescent="0.25">
      <c r="A2100" s="24">
        <f t="shared" si="228"/>
        <v>2021</v>
      </c>
      <c r="B2100" s="32">
        <v>44463</v>
      </c>
      <c r="C2100" s="28">
        <f>'Bitcoin Data'!C2100</f>
        <v>42839.75</v>
      </c>
      <c r="D2100" s="26">
        <f>'Bitcoin Data'!K2100</f>
        <v>924.9743062692703</v>
      </c>
      <c r="E2100" s="25">
        <f>'Bitcoin Data'!J2100</f>
        <v>204089.87170962626</v>
      </c>
      <c r="F2100" s="25">
        <f t="shared" si="224"/>
        <v>188.77788750119592</v>
      </c>
      <c r="G2100" s="23">
        <f>'Emissions Factors'!$AB$39/1000</f>
        <v>0.49266147344102867</v>
      </c>
      <c r="H2100" s="23">
        <f>'Emissions Factors'!$AE$39/1000</f>
        <v>0.32422903788805163</v>
      </c>
      <c r="I2100" s="26">
        <f t="shared" si="229"/>
        <v>93003.592209423921</v>
      </c>
      <c r="J2100" s="26">
        <f t="shared" si="230"/>
        <v>61207.272839051599</v>
      </c>
      <c r="K2100" s="23">
        <f t="shared" si="225"/>
        <v>100.54721691085498</v>
      </c>
      <c r="L2100" s="23">
        <f t="shared" si="225"/>
        <v>66.171862747108008</v>
      </c>
      <c r="M2100" s="26">
        <f>K2100*'Social Cost of Carbon'!$C$5</f>
        <v>10054.721691085499</v>
      </c>
      <c r="N2100" s="26">
        <f>L2100*'Social Cost of Carbon'!$C$5</f>
        <v>6617.1862747108007</v>
      </c>
      <c r="O2100" s="23">
        <f t="shared" si="226"/>
        <v>0.23470542407659939</v>
      </c>
      <c r="P2100" s="23">
        <f t="shared" si="227"/>
        <v>0.15446369959467085</v>
      </c>
      <c r="Q2100" s="27"/>
    </row>
    <row r="2101" spans="1:17" x14ac:dyDescent="0.25">
      <c r="A2101" s="24">
        <f t="shared" si="228"/>
        <v>2021</v>
      </c>
      <c r="B2101" s="32">
        <v>44464</v>
      </c>
      <c r="C2101" s="28">
        <f>'Bitcoin Data'!C2101</f>
        <v>42716.59375</v>
      </c>
      <c r="D2101" s="26">
        <f>'Bitcoin Data'!K2101</f>
        <v>900</v>
      </c>
      <c r="E2101" s="25">
        <f>'Bitcoin Data'!J2101</f>
        <v>210765.33700154224</v>
      </c>
      <c r="F2101" s="25">
        <f t="shared" si="224"/>
        <v>189.68880330138802</v>
      </c>
      <c r="G2101" s="23">
        <f>'Emissions Factors'!$AB$39/1000</f>
        <v>0.49266147344102867</v>
      </c>
      <c r="H2101" s="23">
        <f>'Emissions Factors'!$AE$39/1000</f>
        <v>0.32422903788805163</v>
      </c>
      <c r="I2101" s="26">
        <f t="shared" si="229"/>
        <v>93452.365329727283</v>
      </c>
      <c r="J2101" s="26">
        <f t="shared" si="230"/>
        <v>61502.618192544905</v>
      </c>
      <c r="K2101" s="23">
        <f t="shared" si="225"/>
        <v>103.83596147747475</v>
      </c>
      <c r="L2101" s="23">
        <f t="shared" si="225"/>
        <v>68.336242436161001</v>
      </c>
      <c r="M2101" s="26">
        <f>K2101*'Social Cost of Carbon'!$C$5</f>
        <v>10383.596147747476</v>
      </c>
      <c r="N2101" s="26">
        <f>L2101*'Social Cost of Carbon'!$C$5</f>
        <v>6833.6242436161001</v>
      </c>
      <c r="O2101" s="23">
        <f t="shared" si="226"/>
        <v>0.24308108948287749</v>
      </c>
      <c r="P2101" s="23">
        <f t="shared" si="227"/>
        <v>0.15997586988349463</v>
      </c>
      <c r="Q2101" s="27"/>
    </row>
    <row r="2102" spans="1:17" x14ac:dyDescent="0.25">
      <c r="A2102" s="24">
        <f t="shared" si="228"/>
        <v>2021</v>
      </c>
      <c r="B2102" s="32">
        <v>44465</v>
      </c>
      <c r="C2102" s="28">
        <f>'Bitcoin Data'!C2102</f>
        <v>43208.539062999997</v>
      </c>
      <c r="D2102" s="26">
        <f>'Bitcoin Data'!K2102</f>
        <v>868.72586872586874</v>
      </c>
      <c r="E2102" s="25">
        <f>'Bitcoin Data'!J2102</f>
        <v>216914.39819012946</v>
      </c>
      <c r="F2102" s="25">
        <f t="shared" si="224"/>
        <v>188.43914900686923</v>
      </c>
      <c r="G2102" s="23">
        <f>'Emissions Factors'!$AB$39/1000</f>
        <v>0.49266147344102867</v>
      </c>
      <c r="H2102" s="23">
        <f>'Emissions Factors'!$AE$39/1000</f>
        <v>0.32422903788805163</v>
      </c>
      <c r="I2102" s="26">
        <f t="shared" si="229"/>
        <v>92836.708803697751</v>
      </c>
      <c r="J2102" s="26">
        <f t="shared" si="230"/>
        <v>61097.443982940415</v>
      </c>
      <c r="K2102" s="23">
        <f t="shared" si="225"/>
        <v>106.86536702292318</v>
      </c>
      <c r="L2102" s="23">
        <f t="shared" si="225"/>
        <v>70.329946629251396</v>
      </c>
      <c r="M2102" s="26">
        <f>K2102*'Social Cost of Carbon'!$C$5</f>
        <v>10686.536702292318</v>
      </c>
      <c r="N2102" s="26">
        <f>L2102*'Social Cost of Carbon'!$C$5</f>
        <v>7032.9946629251399</v>
      </c>
      <c r="O2102" s="23">
        <f t="shared" si="226"/>
        <v>0.24732464772092541</v>
      </c>
      <c r="P2102" s="23">
        <f t="shared" si="227"/>
        <v>0.16276862896638827</v>
      </c>
      <c r="Q2102" s="27"/>
    </row>
    <row r="2103" spans="1:17" x14ac:dyDescent="0.25">
      <c r="A2103" s="24">
        <f t="shared" si="228"/>
        <v>2021</v>
      </c>
      <c r="B2103" s="32">
        <v>44466</v>
      </c>
      <c r="C2103" s="28">
        <f>'Bitcoin Data'!C2103</f>
        <v>42235.730469000002</v>
      </c>
      <c r="D2103" s="26">
        <f>'Bitcoin Data'!K2103</f>
        <v>968.78363832077503</v>
      </c>
      <c r="E2103" s="25">
        <f>'Bitcoin Data'!J2103</f>
        <v>191356.19543310939</v>
      </c>
      <c r="F2103" s="25">
        <f t="shared" si="224"/>
        <v>185.38275122690899</v>
      </c>
      <c r="G2103" s="23">
        <f>'Emissions Factors'!$AB$39/1000</f>
        <v>0.49266147344102867</v>
      </c>
      <c r="H2103" s="23">
        <f>'Emissions Factors'!$AE$39/1000</f>
        <v>0.32422903788805163</v>
      </c>
      <c r="I2103" s="26">
        <f t="shared" si="229"/>
        <v>91330.939370000648</v>
      </c>
      <c r="J2103" s="26">
        <f t="shared" si="230"/>
        <v>60106.471071340726</v>
      </c>
      <c r="K2103" s="23">
        <f t="shared" si="225"/>
        <v>94.273825194145118</v>
      </c>
      <c r="L2103" s="23">
        <f t="shared" si="225"/>
        <v>62.043235139195033</v>
      </c>
      <c r="M2103" s="26">
        <f>K2103*'Social Cost of Carbon'!$C$5</f>
        <v>9427.382519414512</v>
      </c>
      <c r="N2103" s="26">
        <f>L2103*'Social Cost of Carbon'!$C$5</f>
        <v>6204.3235139195031</v>
      </c>
      <c r="O2103" s="23">
        <f t="shared" si="226"/>
        <v>0.2232087006600722</v>
      </c>
      <c r="P2103" s="23">
        <f t="shared" si="227"/>
        <v>0.14689750704023755</v>
      </c>
      <c r="Q2103" s="27"/>
    </row>
    <row r="2104" spans="1:17" x14ac:dyDescent="0.25">
      <c r="A2104" s="24">
        <f t="shared" si="228"/>
        <v>2021</v>
      </c>
      <c r="B2104" s="32">
        <v>44467</v>
      </c>
      <c r="C2104" s="28">
        <f>'Bitcoin Data'!C2104</f>
        <v>41034.542969000002</v>
      </c>
      <c r="D2104" s="26">
        <f>'Bitcoin Data'!K2104</f>
        <v>949.96833438885369</v>
      </c>
      <c r="E2104" s="25">
        <f>'Bitcoin Data'!J2104</f>
        <v>194274.18366502377</v>
      </c>
      <c r="F2104" s="25">
        <f t="shared" si="224"/>
        <v>184.55432267101688</v>
      </c>
      <c r="G2104" s="23">
        <f>'Emissions Factors'!$AB$39/1000</f>
        <v>0.49266147344102867</v>
      </c>
      <c r="H2104" s="23">
        <f>'Emissions Factors'!$AE$39/1000</f>
        <v>0.32422903788805163</v>
      </c>
      <c r="I2104" s="26">
        <f t="shared" si="229"/>
        <v>90922.804537014221</v>
      </c>
      <c r="J2104" s="26">
        <f t="shared" si="230"/>
        <v>59837.870477704841</v>
      </c>
      <c r="K2104" s="23">
        <f t="shared" si="225"/>
        <v>95.711405575963639</v>
      </c>
      <c r="L2104" s="23">
        <f t="shared" si="225"/>
        <v>62.989331656197287</v>
      </c>
      <c r="M2104" s="26">
        <f>K2104*'Social Cost of Carbon'!$C$5</f>
        <v>9571.1405575963636</v>
      </c>
      <c r="N2104" s="26">
        <f>L2104*'Social Cost of Carbon'!$C$5</f>
        <v>6298.9331656197282</v>
      </c>
      <c r="O2104" s="23">
        <f t="shared" si="226"/>
        <v>0.23324594025153361</v>
      </c>
      <c r="P2104" s="23">
        <f t="shared" si="227"/>
        <v>0.15350318804277477</v>
      </c>
      <c r="Q2104" s="27"/>
    </row>
    <row r="2105" spans="1:17" x14ac:dyDescent="0.25">
      <c r="A2105" s="24">
        <f t="shared" si="228"/>
        <v>2021</v>
      </c>
      <c r="B2105" s="32">
        <v>44468</v>
      </c>
      <c r="C2105" s="28">
        <f>'Bitcoin Data'!C2105</f>
        <v>41564.363280999998</v>
      </c>
      <c r="D2105" s="26">
        <f>'Bitcoin Data'!K2105</f>
        <v>812.49435767807176</v>
      </c>
      <c r="E2105" s="25">
        <f>'Bitcoin Data'!J2105</f>
        <v>234103.10174028369</v>
      </c>
      <c r="F2105" s="25">
        <f t="shared" si="224"/>
        <v>190.2074492789161</v>
      </c>
      <c r="G2105" s="23">
        <f>'Emissions Factors'!$AB$39/1000</f>
        <v>0.49266147344102867</v>
      </c>
      <c r="H2105" s="23">
        <f>'Emissions Factors'!$AE$39/1000</f>
        <v>0.32422903788805163</v>
      </c>
      <c r="I2105" s="26">
        <f t="shared" si="229"/>
        <v>93707.882221210544</v>
      </c>
      <c r="J2105" s="26">
        <f t="shared" si="230"/>
        <v>61670.778278843347</v>
      </c>
      <c r="K2105" s="23">
        <f t="shared" si="225"/>
        <v>115.3335790404832</v>
      </c>
      <c r="L2105" s="23">
        <f t="shared" si="225"/>
        <v>75.903023443860846</v>
      </c>
      <c r="M2105" s="26">
        <f>K2105*'Social Cost of Carbon'!$C$5</f>
        <v>11533.35790404832</v>
      </c>
      <c r="N2105" s="26">
        <f>L2105*'Social Cost of Carbon'!$C$5</f>
        <v>7590.3023443860848</v>
      </c>
      <c r="O2105" s="23">
        <f t="shared" si="226"/>
        <v>0.27748188577017074</v>
      </c>
      <c r="P2105" s="23">
        <f t="shared" si="227"/>
        <v>0.18261562899619305</v>
      </c>
      <c r="Q2105" s="27"/>
    </row>
    <row r="2106" spans="1:17" x14ac:dyDescent="0.25">
      <c r="A2106" s="24">
        <f t="shared" si="228"/>
        <v>2021</v>
      </c>
      <c r="B2106" s="32">
        <v>44469</v>
      </c>
      <c r="C2106" s="28">
        <f>'Bitcoin Data'!C2106</f>
        <v>43790.894530999998</v>
      </c>
      <c r="D2106" s="26">
        <f>'Bitcoin Data'!K2106</f>
        <v>1068.7566797292484</v>
      </c>
      <c r="E2106" s="25">
        <f>'Bitcoin Data'!J2106</f>
        <v>177189.07633792548</v>
      </c>
      <c r="F2106" s="25">
        <f t="shared" si="224"/>
        <v>189.37200891121358</v>
      </c>
      <c r="G2106" s="23">
        <f>'Emissions Factors'!$AB$39/1000</f>
        <v>0.49266147344102867</v>
      </c>
      <c r="H2106" s="23">
        <f>'Emissions Factors'!$AE$39/1000</f>
        <v>0.32422903788805163</v>
      </c>
      <c r="I2106" s="26">
        <f t="shared" si="229"/>
        <v>93296.292938686092</v>
      </c>
      <c r="J2106" s="26">
        <f t="shared" si="230"/>
        <v>61399.904252210319</v>
      </c>
      <c r="K2106" s="23">
        <f t="shared" si="225"/>
        <v>87.294231426297273</v>
      </c>
      <c r="L2106" s="23">
        <f t="shared" si="225"/>
        <v>57.449843745318113</v>
      </c>
      <c r="M2106" s="26">
        <f>K2106*'Social Cost of Carbon'!$C$5</f>
        <v>8729.4231426297265</v>
      </c>
      <c r="N2106" s="26">
        <f>L2106*'Social Cost of Carbon'!$C$5</f>
        <v>5744.9843745318112</v>
      </c>
      <c r="O2106" s="23">
        <f t="shared" si="226"/>
        <v>0.19934333920605535</v>
      </c>
      <c r="P2106" s="23">
        <f t="shared" si="227"/>
        <v>0.13119129983665626</v>
      </c>
      <c r="Q2106" s="27"/>
    </row>
    <row r="2107" spans="1:17" x14ac:dyDescent="0.25">
      <c r="A2107" s="24">
        <f t="shared" si="228"/>
        <v>2021</v>
      </c>
      <c r="B2107" s="32">
        <v>44470</v>
      </c>
      <c r="C2107" s="28">
        <f>'Bitcoin Data'!C2107</f>
        <v>48116.941405999998</v>
      </c>
      <c r="D2107" s="26">
        <f>'Bitcoin Data'!K2107</f>
        <v>874.97569511958011</v>
      </c>
      <c r="E2107" s="25">
        <f>'Bitcoin Data'!J2107</f>
        <v>217571.35799971226</v>
      </c>
      <c r="F2107" s="25">
        <f t="shared" si="224"/>
        <v>190.36965020390926</v>
      </c>
      <c r="G2107" s="23">
        <f>'Emissions Factors'!$AB$39/1000</f>
        <v>0.49266147344102867</v>
      </c>
      <c r="H2107" s="23">
        <f>'Emissions Factors'!$AE$39/1000</f>
        <v>0.32422903788805163</v>
      </c>
      <c r="I2107" s="26">
        <f t="shared" si="229"/>
        <v>93787.79236791117</v>
      </c>
      <c r="J2107" s="26">
        <f t="shared" si="230"/>
        <v>61723.368528698433</v>
      </c>
      <c r="K2107" s="23">
        <f t="shared" si="225"/>
        <v>107.18902581070378</v>
      </c>
      <c r="L2107" s="23">
        <f t="shared" si="225"/>
        <v>70.542952076243552</v>
      </c>
      <c r="M2107" s="26">
        <f>K2107*'Social Cost of Carbon'!$C$5</f>
        <v>10718.902581070379</v>
      </c>
      <c r="N2107" s="26">
        <f>L2107*'Social Cost of Carbon'!$C$5</f>
        <v>7054.2952076243555</v>
      </c>
      <c r="O2107" s="23">
        <f t="shared" si="226"/>
        <v>0.22276774599255331</v>
      </c>
      <c r="P2107" s="23">
        <f t="shared" si="227"/>
        <v>0.14660730714576783</v>
      </c>
      <c r="Q2107" s="27"/>
    </row>
    <row r="2108" spans="1:17" x14ac:dyDescent="0.25">
      <c r="A2108" s="24">
        <f t="shared" si="228"/>
        <v>2021</v>
      </c>
      <c r="B2108" s="32">
        <v>44471</v>
      </c>
      <c r="C2108" s="28">
        <f>'Bitcoin Data'!C2108</f>
        <v>47711.488280999998</v>
      </c>
      <c r="D2108" s="26">
        <f>'Bitcoin Data'!K2108</f>
        <v>1174.9347258485641</v>
      </c>
      <c r="E2108" s="25">
        <f>'Bitcoin Data'!J2108</f>
        <v>160691.82731510978</v>
      </c>
      <c r="F2108" s="25">
        <f t="shared" si="224"/>
        <v>188.80240807258332</v>
      </c>
      <c r="G2108" s="23">
        <f>'Emissions Factors'!$AB$39/1000</f>
        <v>0.49266147344102867</v>
      </c>
      <c r="H2108" s="23">
        <f>'Emissions Factors'!$AE$39/1000</f>
        <v>0.32422903788805163</v>
      </c>
      <c r="I2108" s="26">
        <f t="shared" si="229"/>
        <v>93015.672550253264</v>
      </c>
      <c r="J2108" s="26">
        <f t="shared" si="230"/>
        <v>61215.223120320996</v>
      </c>
      <c r="K2108" s="23">
        <f t="shared" si="225"/>
        <v>79.166672414993329</v>
      </c>
      <c r="L2108" s="23">
        <f t="shared" si="225"/>
        <v>52.100956566850982</v>
      </c>
      <c r="M2108" s="26">
        <f>K2108*'Social Cost of Carbon'!$C$5</f>
        <v>7916.6672414993327</v>
      </c>
      <c r="N2108" s="26">
        <f>L2108*'Social Cost of Carbon'!$C$5</f>
        <v>5210.0956566850982</v>
      </c>
      <c r="O2108" s="23">
        <f t="shared" si="226"/>
        <v>0.16592790388079265</v>
      </c>
      <c r="P2108" s="23">
        <f t="shared" si="227"/>
        <v>0.10920002381816077</v>
      </c>
      <c r="Q2108" s="27"/>
    </row>
    <row r="2109" spans="1:17" x14ac:dyDescent="0.25">
      <c r="A2109" s="24">
        <f t="shared" si="228"/>
        <v>2021</v>
      </c>
      <c r="B2109" s="32">
        <v>44472</v>
      </c>
      <c r="C2109" s="28">
        <f>'Bitcoin Data'!C2109</f>
        <v>48199.953125</v>
      </c>
      <c r="D2109" s="26">
        <f>'Bitcoin Data'!K2109</f>
        <v>937.5</v>
      </c>
      <c r="E2109" s="25">
        <f>'Bitcoin Data'!J2109</f>
        <v>209871.15437144201</v>
      </c>
      <c r="F2109" s="25">
        <f t="shared" si="224"/>
        <v>196.75420722322687</v>
      </c>
      <c r="G2109" s="23">
        <f>'Emissions Factors'!$AB$39/1000</f>
        <v>0.49266147344102867</v>
      </c>
      <c r="H2109" s="23">
        <f>'Emissions Factors'!$AE$39/1000</f>
        <v>0.32422903788805163</v>
      </c>
      <c r="I2109" s="26">
        <f t="shared" si="229"/>
        <v>96933.217636316447</v>
      </c>
      <c r="J2109" s="26">
        <f t="shared" si="230"/>
        <v>63793.427308413186</v>
      </c>
      <c r="K2109" s="23">
        <f t="shared" si="225"/>
        <v>103.39543214540421</v>
      </c>
      <c r="L2109" s="23">
        <f t="shared" si="225"/>
        <v>68.046322462307401</v>
      </c>
      <c r="M2109" s="26">
        <f>K2109*'Social Cost of Carbon'!$C$5</f>
        <v>10339.543214540421</v>
      </c>
      <c r="N2109" s="26">
        <f>L2109*'Social Cost of Carbon'!$C$5</f>
        <v>6804.6322462307398</v>
      </c>
      <c r="O2109" s="23">
        <f t="shared" si="226"/>
        <v>0.21451355331666458</v>
      </c>
      <c r="P2109" s="23">
        <f t="shared" si="227"/>
        <v>0.1411750801620876</v>
      </c>
      <c r="Q2109" s="27"/>
    </row>
    <row r="2110" spans="1:17" x14ac:dyDescent="0.25">
      <c r="A2110" s="24">
        <f t="shared" si="228"/>
        <v>2021</v>
      </c>
      <c r="B2110" s="32">
        <v>44473</v>
      </c>
      <c r="C2110" s="28">
        <f>'Bitcoin Data'!C2110</f>
        <v>49112.902344000002</v>
      </c>
      <c r="D2110" s="26">
        <f>'Bitcoin Data'!K2110</f>
        <v>974.97562560935978</v>
      </c>
      <c r="E2110" s="25">
        <f>'Bitcoin Data'!J2110</f>
        <v>203759.71748148158</v>
      </c>
      <c r="F2110" s="25">
        <f t="shared" si="224"/>
        <v>198.66075802549392</v>
      </c>
      <c r="G2110" s="23">
        <f>'Emissions Factors'!$AB$39/1000</f>
        <v>0.49266147344102867</v>
      </c>
      <c r="H2110" s="23">
        <f>'Emissions Factors'!$AE$39/1000</f>
        <v>0.32422903788805163</v>
      </c>
      <c r="I2110" s="26">
        <f t="shared" si="229"/>
        <v>97872.501763751497</v>
      </c>
      <c r="J2110" s="26">
        <f t="shared" si="230"/>
        <v>64411.586440716928</v>
      </c>
      <c r="K2110" s="23">
        <f t="shared" si="225"/>
        <v>100.38456264235444</v>
      </c>
      <c r="L2110" s="23">
        <f t="shared" si="225"/>
        <v>66.064817159361994</v>
      </c>
      <c r="M2110" s="26">
        <f>K2110*'Social Cost of Carbon'!$C$5</f>
        <v>10038.456264235443</v>
      </c>
      <c r="N2110" s="26">
        <f>L2110*'Social Cost of Carbon'!$C$5</f>
        <v>6606.4817159361992</v>
      </c>
      <c r="O2110" s="23">
        <f t="shared" si="226"/>
        <v>0.20439550067563489</v>
      </c>
      <c r="P2110" s="23">
        <f t="shared" si="227"/>
        <v>0.13451621469369945</v>
      </c>
      <c r="Q2110" s="27"/>
    </row>
    <row r="2111" spans="1:17" x14ac:dyDescent="0.25">
      <c r="A2111" s="24">
        <f t="shared" si="228"/>
        <v>2021</v>
      </c>
      <c r="B2111" s="32">
        <v>44474</v>
      </c>
      <c r="C2111" s="28">
        <f>'Bitcoin Data'!C2111</f>
        <v>51514.8125</v>
      </c>
      <c r="D2111" s="26">
        <f>'Bitcoin Data'!K2111</f>
        <v>1025.0569476082005</v>
      </c>
      <c r="E2111" s="25">
        <f>'Bitcoin Data'!J2111</f>
        <v>193895.69806003885</v>
      </c>
      <c r="F2111" s="25">
        <f t="shared" si="224"/>
        <v>198.75413240778471</v>
      </c>
      <c r="G2111" s="23">
        <f>'Emissions Factors'!$AB$39/1000</f>
        <v>0.49266147344102867</v>
      </c>
      <c r="H2111" s="23">
        <f>'Emissions Factors'!$AE$39/1000</f>
        <v>0.32422903788805163</v>
      </c>
      <c r="I2111" s="26">
        <f t="shared" si="229"/>
        <v>97918.503724512513</v>
      </c>
      <c r="J2111" s="26">
        <f t="shared" si="230"/>
        <v>64441.861126850454</v>
      </c>
      <c r="K2111" s="23">
        <f t="shared" si="225"/>
        <v>95.52494030013554</v>
      </c>
      <c r="L2111" s="23">
        <f t="shared" si="225"/>
        <v>62.866615632638556</v>
      </c>
      <c r="M2111" s="26">
        <f>K2111*'Social Cost of Carbon'!$C$5</f>
        <v>9552.4940300135531</v>
      </c>
      <c r="N2111" s="26">
        <f>L2111*'Social Cost of Carbon'!$C$5</f>
        <v>6286.6615632638559</v>
      </c>
      <c r="O2111" s="23">
        <f t="shared" si="226"/>
        <v>0.18543198677105838</v>
      </c>
      <c r="P2111" s="23">
        <f t="shared" si="227"/>
        <v>0.12203599815613919</v>
      </c>
      <c r="Q2111" s="27"/>
    </row>
    <row r="2112" spans="1:17" x14ac:dyDescent="0.25">
      <c r="A2112" s="24">
        <f t="shared" si="228"/>
        <v>2021</v>
      </c>
      <c r="B2112" s="32">
        <v>44475</v>
      </c>
      <c r="C2112" s="28">
        <f>'Bitcoin Data'!C2112</f>
        <v>55361.449219000002</v>
      </c>
      <c r="D2112" s="26">
        <f>'Bitcoin Data'!K2112</f>
        <v>818.77729257641909</v>
      </c>
      <c r="E2112" s="25">
        <f>'Bitcoin Data'!J2112</f>
        <v>247017.9025437666</v>
      </c>
      <c r="F2112" s="25">
        <f t="shared" si="224"/>
        <v>202.25264946269095</v>
      </c>
      <c r="G2112" s="23">
        <f>'Emissions Factors'!$AB$39/1000</f>
        <v>0.49266147344102867</v>
      </c>
      <c r="H2112" s="23">
        <f>'Emissions Factors'!$AE$39/1000</f>
        <v>0.32422903788805163</v>
      </c>
      <c r="I2112" s="26">
        <f t="shared" si="229"/>
        <v>99642.088291641208</v>
      </c>
      <c r="J2112" s="26">
        <f t="shared" si="230"/>
        <v>65576.181945597651</v>
      </c>
      <c r="K2112" s="23">
        <f t="shared" si="225"/>
        <v>121.69620383352448</v>
      </c>
      <c r="L2112" s="23">
        <f t="shared" si="225"/>
        <v>80.090376882889942</v>
      </c>
      <c r="M2112" s="26">
        <f>K2112*'Social Cost of Carbon'!$C$5</f>
        <v>12169.620383352449</v>
      </c>
      <c r="N2112" s="26">
        <f>L2112*'Social Cost of Carbon'!$C$5</f>
        <v>8009.0376882889941</v>
      </c>
      <c r="O2112" s="23">
        <f t="shared" si="226"/>
        <v>0.21982120329277519</v>
      </c>
      <c r="P2112" s="23">
        <f t="shared" si="227"/>
        <v>0.14466813642480117</v>
      </c>
      <c r="Q2112" s="27"/>
    </row>
    <row r="2113" spans="1:17" x14ac:dyDescent="0.25">
      <c r="A2113" s="24">
        <f t="shared" si="228"/>
        <v>2021</v>
      </c>
      <c r="B2113" s="32">
        <v>44476</v>
      </c>
      <c r="C2113" s="28">
        <f>'Bitcoin Data'!C2113</f>
        <v>53805.984375</v>
      </c>
      <c r="D2113" s="26">
        <f>'Bitcoin Data'!K2113</f>
        <v>881.22980515029872</v>
      </c>
      <c r="E2113" s="25">
        <f>'Bitcoin Data'!J2113</f>
        <v>230875.43029150969</v>
      </c>
      <c r="F2113" s="25">
        <f t="shared" si="224"/>
        <v>203.45431044977846</v>
      </c>
      <c r="G2113" s="23">
        <f>'Emissions Factors'!$AB$39/1000</f>
        <v>0.49266147344102867</v>
      </c>
      <c r="H2113" s="23">
        <f>'Emissions Factors'!$AE$39/1000</f>
        <v>0.32422903788805163</v>
      </c>
      <c r="I2113" s="26">
        <f t="shared" si="229"/>
        <v>100234.10036411633</v>
      </c>
      <c r="J2113" s="26">
        <f t="shared" si="230"/>
        <v>65965.795331308647</v>
      </c>
      <c r="K2113" s="23">
        <f t="shared" si="225"/>
        <v>113.74342966874667</v>
      </c>
      <c r="L2113" s="23">
        <f t="shared" si="225"/>
        <v>74.856518635406118</v>
      </c>
      <c r="M2113" s="26">
        <f>K2113*'Social Cost of Carbon'!$C$5</f>
        <v>11374.342966874667</v>
      </c>
      <c r="N2113" s="26">
        <f>L2113*'Social Cost of Carbon'!$C$5</f>
        <v>7485.6518635406119</v>
      </c>
      <c r="O2113" s="23">
        <f t="shared" si="226"/>
        <v>0.21139549994293114</v>
      </c>
      <c r="P2113" s="23">
        <f t="shared" si="227"/>
        <v>0.13912303529974424</v>
      </c>
      <c r="Q2113" s="27"/>
    </row>
    <row r="2114" spans="1:17" x14ac:dyDescent="0.25">
      <c r="A2114" s="24">
        <f t="shared" si="228"/>
        <v>2021</v>
      </c>
      <c r="B2114" s="32">
        <v>44477</v>
      </c>
      <c r="C2114" s="28">
        <f>'Bitcoin Data'!C2114</f>
        <v>53967.847655999998</v>
      </c>
      <c r="D2114" s="26">
        <f>'Bitcoin Data'!K2114</f>
        <v>750</v>
      </c>
      <c r="E2114" s="25">
        <f>'Bitcoin Data'!J2114</f>
        <v>265442.7108278572</v>
      </c>
      <c r="F2114" s="25">
        <f t="shared" si="224"/>
        <v>199.0820331208929</v>
      </c>
      <c r="G2114" s="23">
        <f>'Emissions Factors'!$AB$39/1000</f>
        <v>0.49266147344102867</v>
      </c>
      <c r="H2114" s="23">
        <f>'Emissions Factors'!$AE$39/1000</f>
        <v>0.32422903788805163</v>
      </c>
      <c r="I2114" s="26">
        <f t="shared" si="229"/>
        <v>98080.047772974765</v>
      </c>
      <c r="J2114" s="26">
        <f t="shared" si="230"/>
        <v>64548.176059584337</v>
      </c>
      <c r="K2114" s="23">
        <f t="shared" si="225"/>
        <v>130.77339703063302</v>
      </c>
      <c r="L2114" s="23">
        <f t="shared" si="225"/>
        <v>86.064234746112447</v>
      </c>
      <c r="M2114" s="26">
        <f>K2114*'Social Cost of Carbon'!$C$5</f>
        <v>13077.339703063302</v>
      </c>
      <c r="N2114" s="26">
        <f>L2114*'Social Cost of Carbon'!$C$5</f>
        <v>8606.4234746112452</v>
      </c>
      <c r="O2114" s="23">
        <f t="shared" si="226"/>
        <v>0.24231723648533163</v>
      </c>
      <c r="P2114" s="23">
        <f t="shared" si="227"/>
        <v>0.15947316501243508</v>
      </c>
      <c r="Q2114" s="27"/>
    </row>
    <row r="2115" spans="1:17" x14ac:dyDescent="0.25">
      <c r="A2115" s="24">
        <f t="shared" si="228"/>
        <v>2021</v>
      </c>
      <c r="B2115" s="32">
        <v>44478</v>
      </c>
      <c r="C2115" s="28">
        <f>'Bitcoin Data'!C2115</f>
        <v>54968.222655999998</v>
      </c>
      <c r="D2115" s="26">
        <f>'Bitcoin Data'!K2115</f>
        <v>937.5</v>
      </c>
      <c r="E2115" s="25">
        <f>'Bitcoin Data'!J2115</f>
        <v>209448.74843600907</v>
      </c>
      <c r="F2115" s="25">
        <f t="shared" si="224"/>
        <v>196.35820165875853</v>
      </c>
      <c r="G2115" s="23">
        <f>'Emissions Factors'!$AB$39/1000</f>
        <v>0.49266147344102867</v>
      </c>
      <c r="H2115" s="23">
        <f>'Emissions Factors'!$AE$39/1000</f>
        <v>0.32422903788805163</v>
      </c>
      <c r="I2115" s="26">
        <f t="shared" si="229"/>
        <v>96738.120951434626</v>
      </c>
      <c r="J2115" s="26">
        <f t="shared" si="230"/>
        <v>63665.030805247305</v>
      </c>
      <c r="K2115" s="23">
        <f t="shared" si="225"/>
        <v>103.18732901486359</v>
      </c>
      <c r="L2115" s="23">
        <f t="shared" si="225"/>
        <v>67.909366192263789</v>
      </c>
      <c r="M2115" s="26">
        <f>K2115*'Social Cost of Carbon'!$C$5</f>
        <v>10318.732901486359</v>
      </c>
      <c r="N2115" s="26">
        <f>L2115*'Social Cost of Carbon'!$C$5</f>
        <v>6790.9366192263788</v>
      </c>
      <c r="O2115" s="23">
        <f t="shared" si="226"/>
        <v>0.18772178547708654</v>
      </c>
      <c r="P2115" s="23">
        <f t="shared" si="227"/>
        <v>0.12354295429425025</v>
      </c>
      <c r="Q2115" s="27"/>
    </row>
    <row r="2116" spans="1:17" x14ac:dyDescent="0.25">
      <c r="A2116" s="24">
        <f t="shared" si="228"/>
        <v>2021</v>
      </c>
      <c r="B2116" s="32">
        <v>44479</v>
      </c>
      <c r="C2116" s="28">
        <f>'Bitcoin Data'!C2116</f>
        <v>54771.578125</v>
      </c>
      <c r="D2116" s="26">
        <f>'Bitcoin Data'!K2116</f>
        <v>993.70652533951636</v>
      </c>
      <c r="E2116" s="25">
        <f>'Bitcoin Data'!J2116</f>
        <v>191820.15366966519</v>
      </c>
      <c r="F2116" s="25">
        <f t="shared" si="224"/>
        <v>190.61293839317506</v>
      </c>
      <c r="G2116" s="23">
        <f>'Emissions Factors'!$AB$39/1000</f>
        <v>0.49266147344102867</v>
      </c>
      <c r="H2116" s="23">
        <f>'Emissions Factors'!$AE$39/1000</f>
        <v>0.32422903788805163</v>
      </c>
      <c r="I2116" s="26">
        <f t="shared" si="229"/>
        <v>93907.651085705656</v>
      </c>
      <c r="J2116" s="26">
        <f t="shared" si="230"/>
        <v>61802.249624233606</v>
      </c>
      <c r="K2116" s="23">
        <f t="shared" si="225"/>
        <v>94.502399542581799</v>
      </c>
      <c r="L2116" s="23">
        <f t="shared" si="225"/>
        <v>62.193663871853758</v>
      </c>
      <c r="M2116" s="26">
        <f>K2116*'Social Cost of Carbon'!$C$5</f>
        <v>9450.2399542581807</v>
      </c>
      <c r="N2116" s="26">
        <f>L2116*'Social Cost of Carbon'!$C$5</f>
        <v>6219.366387185376</v>
      </c>
      <c r="O2116" s="23">
        <f t="shared" si="226"/>
        <v>0.17253912116044548</v>
      </c>
      <c r="P2116" s="23">
        <f t="shared" si="227"/>
        <v>0.11355098027286166</v>
      </c>
      <c r="Q2116" s="27"/>
    </row>
    <row r="2117" spans="1:17" x14ac:dyDescent="0.25">
      <c r="A2117" s="24">
        <f t="shared" si="228"/>
        <v>2021</v>
      </c>
      <c r="B2117" s="32">
        <v>44480</v>
      </c>
      <c r="C2117" s="28">
        <f>'Bitcoin Data'!C2117</f>
        <v>57484.789062999997</v>
      </c>
      <c r="D2117" s="26">
        <f>'Bitcoin Data'!K2117</f>
        <v>912.50126736287132</v>
      </c>
      <c r="E2117" s="25">
        <f>'Bitcoin Data'!J2117</f>
        <v>212072.56313136869</v>
      </c>
      <c r="F2117" s="25">
        <f t="shared" si="224"/>
        <v>193.51648263026647</v>
      </c>
      <c r="G2117" s="23">
        <f>'Emissions Factors'!$AB$39/1000</f>
        <v>0.49266147344102867</v>
      </c>
      <c r="H2117" s="23">
        <f>'Emissions Factors'!$AE$39/1000</f>
        <v>0.32422903788805163</v>
      </c>
      <c r="I2117" s="26">
        <f t="shared" si="229"/>
        <v>95338.115467752301</v>
      </c>
      <c r="J2117" s="26">
        <f t="shared" si="230"/>
        <v>62743.662978691151</v>
      </c>
      <c r="K2117" s="23">
        <f t="shared" si="225"/>
        <v>104.47998142871567</v>
      </c>
      <c r="L2117" s="23">
        <f t="shared" si="225"/>
        <v>68.760083106536769</v>
      </c>
      <c r="M2117" s="26">
        <f>K2117*'Social Cost of Carbon'!$C$5</f>
        <v>10447.998142871567</v>
      </c>
      <c r="N2117" s="26">
        <f>L2117*'Social Cost of Carbon'!$C$5</f>
        <v>6876.0083106536767</v>
      </c>
      <c r="O2117" s="23">
        <f t="shared" si="226"/>
        <v>0.18175239594984277</v>
      </c>
      <c r="P2117" s="23">
        <f t="shared" si="227"/>
        <v>0.11961439578595252</v>
      </c>
      <c r="Q2117" s="27"/>
    </row>
    <row r="2118" spans="1:17" x14ac:dyDescent="0.25">
      <c r="A2118" s="24">
        <f t="shared" si="228"/>
        <v>2021</v>
      </c>
      <c r="B2118" s="32">
        <v>44481</v>
      </c>
      <c r="C2118" s="28">
        <f>'Bitcoin Data'!C2118</f>
        <v>56041.058594000002</v>
      </c>
      <c r="D2118" s="26">
        <f>'Bitcoin Data'!K2118</f>
        <v>837.52093802345053</v>
      </c>
      <c r="E2118" s="25">
        <f>'Bitcoin Data'!J2118</f>
        <v>230235.83898466916</v>
      </c>
      <c r="F2118" s="25">
        <f t="shared" si="224"/>
        <v>192.82733583305625</v>
      </c>
      <c r="G2118" s="23">
        <f>'Emissions Factors'!$AB$39/1000</f>
        <v>0.49266147344102867</v>
      </c>
      <c r="H2118" s="23">
        <f>'Emissions Factors'!$AE$39/1000</f>
        <v>0.32422903788805163</v>
      </c>
      <c r="I2118" s="26">
        <f t="shared" si="229"/>
        <v>94998.599391221564</v>
      </c>
      <c r="J2118" s="26">
        <f t="shared" si="230"/>
        <v>62520.221575668053</v>
      </c>
      <c r="K2118" s="23">
        <f t="shared" si="225"/>
        <v>113.42832767311853</v>
      </c>
      <c r="L2118" s="23">
        <f t="shared" si="225"/>
        <v>74.649144561347654</v>
      </c>
      <c r="M2118" s="26">
        <f>K2118*'Social Cost of Carbon'!$C$5</f>
        <v>11342.832767311853</v>
      </c>
      <c r="N2118" s="26">
        <f>L2118*'Social Cost of Carbon'!$C$5</f>
        <v>7464.9144561347657</v>
      </c>
      <c r="O2118" s="23">
        <f t="shared" si="226"/>
        <v>0.20240218603804649</v>
      </c>
      <c r="P2118" s="23">
        <f t="shared" si="227"/>
        <v>0.13320437984970526</v>
      </c>
      <c r="Q2118" s="27"/>
    </row>
    <row r="2119" spans="1:17" x14ac:dyDescent="0.25">
      <c r="A2119" s="24">
        <f t="shared" si="228"/>
        <v>2021</v>
      </c>
      <c r="B2119" s="32">
        <v>44482</v>
      </c>
      <c r="C2119" s="28">
        <f>'Bitcoin Data'!C2119</f>
        <v>57401.097655999998</v>
      </c>
      <c r="D2119" s="26">
        <f>'Bitcoin Data'!K2119</f>
        <v>1056.2140593827016</v>
      </c>
      <c r="E2119" s="25">
        <f>'Bitcoin Data'!J2119</f>
        <v>177052.15132302718</v>
      </c>
      <c r="F2119" s="25">
        <f t="shared" ref="F2119:F2182" si="231">E2119*D2119/1000000</f>
        <v>187.0049714713349</v>
      </c>
      <c r="G2119" s="23">
        <f>'Emissions Factors'!$AB$39/1000</f>
        <v>0.49266147344102867</v>
      </c>
      <c r="H2119" s="23">
        <f>'Emissions Factors'!$AE$39/1000</f>
        <v>0.32422903788805163</v>
      </c>
      <c r="I2119" s="26">
        <f t="shared" si="229"/>
        <v>92130.144785865385</v>
      </c>
      <c r="J2119" s="26">
        <f t="shared" si="230"/>
        <v>60632.441980433454</v>
      </c>
      <c r="K2119" s="23">
        <f t="shared" ref="K2119:L2182" si="232">$E2119*G2119/1000</f>
        <v>87.226773746706542</v>
      </c>
      <c r="L2119" s="23">
        <f t="shared" si="232"/>
        <v>57.40544867947483</v>
      </c>
      <c r="M2119" s="26">
        <f>K2119*'Social Cost of Carbon'!$C$5</f>
        <v>8722.6773746706549</v>
      </c>
      <c r="N2119" s="26">
        <f>L2119*'Social Cost of Carbon'!$C$5</f>
        <v>5740.544867947483</v>
      </c>
      <c r="O2119" s="23">
        <f t="shared" ref="O2119:O2182" si="233">M2119/$C2119</f>
        <v>0.1519601145424942</v>
      </c>
      <c r="P2119" s="23">
        <f t="shared" ref="P2119:P2182" si="234">N2119/$C2119</f>
        <v>0.10000758003531728</v>
      </c>
      <c r="Q2119" s="27"/>
    </row>
    <row r="2120" spans="1:17" x14ac:dyDescent="0.25">
      <c r="A2120" s="24">
        <f t="shared" ref="A2120:A2183" si="235">YEAR(B2120)</f>
        <v>2021</v>
      </c>
      <c r="B2120" s="32">
        <v>44483</v>
      </c>
      <c r="C2120" s="28">
        <f>'Bitcoin Data'!C2120</f>
        <v>57321.523437999997</v>
      </c>
      <c r="D2120" s="26">
        <f>'Bitcoin Data'!K2120</f>
        <v>856.24583769384458</v>
      </c>
      <c r="E2120" s="25">
        <f>'Bitcoin Data'!J2120</f>
        <v>226739.1713471323</v>
      </c>
      <c r="F2120" s="25">
        <f t="shared" si="231"/>
        <v>194.14447170813347</v>
      </c>
      <c r="G2120" s="23">
        <f>'Emissions Factors'!$AB$39/1000</f>
        <v>0.49266147344102867</v>
      </c>
      <c r="H2120" s="23">
        <f>'Emissions Factors'!$AE$39/1000</f>
        <v>0.32422903788805163</v>
      </c>
      <c r="I2120" s="26">
        <f t="shared" ref="I2120:I2183" si="236">F2120*G2120*1000</f>
        <v>95647.501492159136</v>
      </c>
      <c r="J2120" s="26">
        <f t="shared" ref="J2120:J2183" si="237">$F2120*H2120*1000</f>
        <v>62947.275273212173</v>
      </c>
      <c r="K2120" s="23">
        <f t="shared" si="232"/>
        <v>111.70565424267608</v>
      </c>
      <c r="L2120" s="23">
        <f t="shared" si="232"/>
        <v>73.515423377414791</v>
      </c>
      <c r="M2120" s="26">
        <f>K2120*'Social Cost of Carbon'!$C$5</f>
        <v>11170.565424267608</v>
      </c>
      <c r="N2120" s="26">
        <f>L2120*'Social Cost of Carbon'!$C$5</f>
        <v>7351.5423377414791</v>
      </c>
      <c r="O2120" s="23">
        <f t="shared" si="233"/>
        <v>0.19487558519532189</v>
      </c>
      <c r="P2120" s="23">
        <f t="shared" si="234"/>
        <v>0.12825099363754769</v>
      </c>
      <c r="Q2120" s="27"/>
    </row>
    <row r="2121" spans="1:17" x14ac:dyDescent="0.25">
      <c r="A2121" s="24">
        <f t="shared" si="235"/>
        <v>2021</v>
      </c>
      <c r="B2121" s="32">
        <v>44484</v>
      </c>
      <c r="C2121" s="28">
        <f>'Bitcoin Data'!C2121</f>
        <v>61593.949219000002</v>
      </c>
      <c r="D2121" s="26">
        <f>'Bitcoin Data'!K2121</f>
        <v>881.22980515029872</v>
      </c>
      <c r="E2121" s="25">
        <f>'Bitcoin Data'!J2121</f>
        <v>219328.16681465833</v>
      </c>
      <c r="F2121" s="25">
        <f t="shared" si="231"/>
        <v>193.27851770605355</v>
      </c>
      <c r="G2121" s="23">
        <f>'Emissions Factors'!$AB$39/1000</f>
        <v>0.49266147344102867</v>
      </c>
      <c r="H2121" s="23">
        <f>'Emissions Factors'!$AE$39/1000</f>
        <v>0.32422903788805163</v>
      </c>
      <c r="I2121" s="26">
        <f t="shared" si="236"/>
        <v>95220.8793175623</v>
      </c>
      <c r="J2121" s="26">
        <f t="shared" si="237"/>
        <v>62666.5078402625</v>
      </c>
      <c r="K2121" s="23">
        <f t="shared" si="232"/>
        <v>108.05453783002929</v>
      </c>
      <c r="L2121" s="23">
        <f t="shared" si="232"/>
        <v>71.112560508066764</v>
      </c>
      <c r="M2121" s="26">
        <f>K2121*'Social Cost of Carbon'!$C$5</f>
        <v>10805.453783002929</v>
      </c>
      <c r="N2121" s="26">
        <f>L2121*'Social Cost of Carbon'!$C$5</f>
        <v>7111.2560508066763</v>
      </c>
      <c r="O2121" s="23">
        <f t="shared" si="233"/>
        <v>0.17543044276287045</v>
      </c>
      <c r="P2121" s="23">
        <f t="shared" si="234"/>
        <v>0.11545380903442791</v>
      </c>
      <c r="Q2121" s="27"/>
    </row>
    <row r="2122" spans="1:17" x14ac:dyDescent="0.25">
      <c r="A2122" s="24">
        <f t="shared" si="235"/>
        <v>2021</v>
      </c>
      <c r="B2122" s="32">
        <v>44485</v>
      </c>
      <c r="C2122" s="28">
        <f>'Bitcoin Data'!C2122</f>
        <v>60892.179687999997</v>
      </c>
      <c r="D2122" s="26">
        <f>'Bitcoin Data'!K2122</f>
        <v>831.25519534497096</v>
      </c>
      <c r="E2122" s="25">
        <f>'Bitcoin Data'!J2122</f>
        <v>237197.23726423807</v>
      </c>
      <c r="F2122" s="25">
        <f t="shared" si="231"/>
        <v>197.17143579737163</v>
      </c>
      <c r="G2122" s="23">
        <f>'Emissions Factors'!$AB$39/1000</f>
        <v>0.49266147344102867</v>
      </c>
      <c r="H2122" s="23">
        <f>'Emissions Factors'!$AE$39/1000</f>
        <v>0.32422903788805163</v>
      </c>
      <c r="I2122" s="26">
        <f t="shared" si="236"/>
        <v>97138.770080416289</v>
      </c>
      <c r="J2122" s="26">
        <f t="shared" si="237"/>
        <v>63928.704927587547</v>
      </c>
      <c r="K2122" s="23">
        <f t="shared" si="232"/>
        <v>116.85794040674081</v>
      </c>
      <c r="L2122" s="23">
        <f t="shared" si="232"/>
        <v>76.906232027887825</v>
      </c>
      <c r="M2122" s="26">
        <f>K2122*'Social Cost of Carbon'!$C$5</f>
        <v>11685.794040674082</v>
      </c>
      <c r="N2122" s="26">
        <f>L2122*'Social Cost of Carbon'!$C$5</f>
        <v>7690.6232027887827</v>
      </c>
      <c r="O2122" s="23">
        <f t="shared" si="233"/>
        <v>0.1919096031797495</v>
      </c>
      <c r="P2122" s="23">
        <f t="shared" si="234"/>
        <v>0.12629902956658934</v>
      </c>
      <c r="Q2122" s="27"/>
    </row>
    <row r="2123" spans="1:17" x14ac:dyDescent="0.25">
      <c r="A2123" s="24">
        <f t="shared" si="235"/>
        <v>2021</v>
      </c>
      <c r="B2123" s="32">
        <v>44486</v>
      </c>
      <c r="C2123" s="28">
        <f>'Bitcoin Data'!C2123</f>
        <v>61553.617187999997</v>
      </c>
      <c r="D2123" s="26">
        <f>'Bitcoin Data'!K2123</f>
        <v>1000</v>
      </c>
      <c r="E2123" s="25">
        <f>'Bitcoin Data'!J2123</f>
        <v>193831.8438779414</v>
      </c>
      <c r="F2123" s="25">
        <f t="shared" si="231"/>
        <v>193.8318438779414</v>
      </c>
      <c r="G2123" s="23">
        <f>'Emissions Factors'!$AB$39/1000</f>
        <v>0.49266147344102867</v>
      </c>
      <c r="H2123" s="23">
        <f>'Emissions Factors'!$AE$39/1000</f>
        <v>0.32422903788805163</v>
      </c>
      <c r="I2123" s="26">
        <f t="shared" si="236"/>
        <v>95493.481804698036</v>
      </c>
      <c r="J2123" s="26">
        <f t="shared" si="237"/>
        <v>62845.912252611968</v>
      </c>
      <c r="K2123" s="23">
        <f t="shared" si="232"/>
        <v>95.493481804698035</v>
      </c>
      <c r="L2123" s="23">
        <f t="shared" si="232"/>
        <v>62.845912252611967</v>
      </c>
      <c r="M2123" s="26">
        <f>K2123*'Social Cost of Carbon'!$C$5</f>
        <v>9549.348180469804</v>
      </c>
      <c r="N2123" s="26">
        <f>L2123*'Social Cost of Carbon'!$C$5</f>
        <v>6284.591225261197</v>
      </c>
      <c r="O2123" s="23">
        <f t="shared" si="233"/>
        <v>0.15513870048130118</v>
      </c>
      <c r="P2123" s="23">
        <f t="shared" si="234"/>
        <v>0.10209946242584735</v>
      </c>
      <c r="Q2123" s="27"/>
    </row>
    <row r="2124" spans="1:17" x14ac:dyDescent="0.25">
      <c r="A2124" s="24">
        <f t="shared" si="235"/>
        <v>2021</v>
      </c>
      <c r="B2124" s="32">
        <v>44487</v>
      </c>
      <c r="C2124" s="28">
        <f>'Bitcoin Data'!C2124</f>
        <v>62026.078125</v>
      </c>
      <c r="D2124" s="26">
        <f>'Bitcoin Data'!K2124</f>
        <v>924.9743062692703</v>
      </c>
      <c r="E2124" s="25">
        <f>'Bitcoin Data'!J2124</f>
        <v>209646.75531961658</v>
      </c>
      <c r="F2124" s="25">
        <f t="shared" si="231"/>
        <v>193.91786206336579</v>
      </c>
      <c r="G2124" s="23">
        <f>'Emissions Factors'!$AB$39/1000</f>
        <v>0.49266147344102867</v>
      </c>
      <c r="H2124" s="23">
        <f>'Emissions Factors'!$AE$39/1000</f>
        <v>0.32422903788805163</v>
      </c>
      <c r="I2124" s="26">
        <f t="shared" si="236"/>
        <v>95535.859650671948</v>
      </c>
      <c r="J2124" s="26">
        <f t="shared" si="237"/>
        <v>62873.801846112998</v>
      </c>
      <c r="K2124" s="23">
        <f t="shared" si="232"/>
        <v>103.28487937789313</v>
      </c>
      <c r="L2124" s="23">
        <f t="shared" si="232"/>
        <v>67.973565773631051</v>
      </c>
      <c r="M2124" s="26">
        <f>K2124*'Social Cost of Carbon'!$C$5</f>
        <v>10328.487937789314</v>
      </c>
      <c r="N2124" s="26">
        <f>L2124*'Social Cost of Carbon'!$C$5</f>
        <v>6797.3565773631053</v>
      </c>
      <c r="O2124" s="23">
        <f t="shared" si="233"/>
        <v>0.1665184749707132</v>
      </c>
      <c r="P2124" s="23">
        <f t="shared" si="234"/>
        <v>0.10958868886832598</v>
      </c>
      <c r="Q2124" s="27"/>
    </row>
    <row r="2125" spans="1:17" x14ac:dyDescent="0.25">
      <c r="A2125" s="24">
        <f t="shared" si="235"/>
        <v>2021</v>
      </c>
      <c r="B2125" s="32">
        <v>44488</v>
      </c>
      <c r="C2125" s="28">
        <f>'Bitcoin Data'!C2125</f>
        <v>64261.992187999997</v>
      </c>
      <c r="D2125" s="26">
        <f>'Bitcoin Data'!K2125</f>
        <v>968.78363832077503</v>
      </c>
      <c r="E2125" s="25">
        <f>'Bitcoin Data'!J2125</f>
        <v>200486.58275476299</v>
      </c>
      <c r="F2125" s="25">
        <f t="shared" si="231"/>
        <v>194.22812107565844</v>
      </c>
      <c r="G2125" s="23">
        <f>'Emissions Factors'!$AB$39/1000</f>
        <v>0.49266147344102867</v>
      </c>
      <c r="H2125" s="23">
        <f>'Emissions Factors'!$AE$39/1000</f>
        <v>0.32422903788805163</v>
      </c>
      <c r="I2125" s="26">
        <f t="shared" si="236"/>
        <v>95688.712312816409</v>
      </c>
      <c r="J2125" s="26">
        <f t="shared" si="237"/>
        <v>62974.396827164739</v>
      </c>
      <c r="K2125" s="23">
        <f t="shared" si="232"/>
        <v>98.772015265118256</v>
      </c>
      <c r="L2125" s="23">
        <f t="shared" si="232"/>
        <v>65.003571836040052</v>
      </c>
      <c r="M2125" s="26">
        <f>K2125*'Social Cost of Carbon'!$C$5</f>
        <v>9877.2015265118262</v>
      </c>
      <c r="N2125" s="26">
        <f>L2125*'Social Cost of Carbon'!$C$5</f>
        <v>6500.3571836040055</v>
      </c>
      <c r="O2125" s="23">
        <f t="shared" si="233"/>
        <v>0.15370207474452141</v>
      </c>
      <c r="P2125" s="23">
        <f t="shared" si="234"/>
        <v>0.10115399417725886</v>
      </c>
      <c r="Q2125" s="27"/>
    </row>
    <row r="2126" spans="1:17" x14ac:dyDescent="0.25">
      <c r="A2126" s="24">
        <f t="shared" si="235"/>
        <v>2021</v>
      </c>
      <c r="B2126" s="32">
        <v>44489</v>
      </c>
      <c r="C2126" s="28">
        <f>'Bitcoin Data'!C2126</f>
        <v>65992.835938000004</v>
      </c>
      <c r="D2126" s="26">
        <f>'Bitcoin Data'!K2126</f>
        <v>931.29139072847681</v>
      </c>
      <c r="E2126" s="25">
        <f>'Bitcoin Data'!J2126</f>
        <v>213029.17094986388</v>
      </c>
      <c r="F2126" s="25">
        <f t="shared" si="231"/>
        <v>198.39223287963316</v>
      </c>
      <c r="G2126" s="23">
        <f>'Emissions Factors'!$AB$39/1000</f>
        <v>0.49266147344102867</v>
      </c>
      <c r="H2126" s="23">
        <f>'Emissions Factors'!$AE$39/1000</f>
        <v>0.32422903788805163</v>
      </c>
      <c r="I2126" s="26">
        <f t="shared" si="236"/>
        <v>97740.209769735768</v>
      </c>
      <c r="J2126" s="26">
        <f t="shared" si="237"/>
        <v>64324.522791025745</v>
      </c>
      <c r="K2126" s="23">
        <f t="shared" si="232"/>
        <v>104.95126524608071</v>
      </c>
      <c r="L2126" s="23">
        <f t="shared" si="232"/>
        <v>69.070243139163651</v>
      </c>
      <c r="M2126" s="26">
        <f>K2126*'Social Cost of Carbon'!$C$5</f>
        <v>10495.126524608071</v>
      </c>
      <c r="N2126" s="26">
        <f>L2126*'Social Cost of Carbon'!$C$5</f>
        <v>6907.0243139163649</v>
      </c>
      <c r="O2126" s="23">
        <f t="shared" si="233"/>
        <v>0.15903433115782747</v>
      </c>
      <c r="P2126" s="23">
        <f t="shared" si="234"/>
        <v>0.10466324436194083</v>
      </c>
      <c r="Q2126" s="27"/>
    </row>
    <row r="2127" spans="1:17" x14ac:dyDescent="0.25">
      <c r="A2127" s="24">
        <f t="shared" si="235"/>
        <v>2021</v>
      </c>
      <c r="B2127" s="32">
        <v>44490</v>
      </c>
      <c r="C2127" s="28">
        <f>'Bitcoin Data'!C2127</f>
        <v>62210.171875</v>
      </c>
      <c r="D2127" s="26">
        <f>'Bitcoin Data'!K2127</f>
        <v>924.9743062692703</v>
      </c>
      <c r="E2127" s="25">
        <f>'Bitcoin Data'!J2127</f>
        <v>210555.88788263776</v>
      </c>
      <c r="F2127" s="25">
        <f t="shared" si="231"/>
        <v>194.75878632515312</v>
      </c>
      <c r="G2127" s="23">
        <f>'Emissions Factors'!$AB$39/1000</f>
        <v>0.49266147344102867</v>
      </c>
      <c r="H2127" s="23">
        <f>'Emissions Factors'!$AE$39/1000</f>
        <v>0.32422903788805163</v>
      </c>
      <c r="I2127" s="26">
        <f t="shared" si="236"/>
        <v>95950.150636536404</v>
      </c>
      <c r="J2127" s="26">
        <f t="shared" si="237"/>
        <v>63146.453910449025</v>
      </c>
      <c r="K2127" s="23">
        <f t="shared" si="232"/>
        <v>103.73277396594436</v>
      </c>
      <c r="L2127" s="23">
        <f t="shared" si="232"/>
        <v>68.268332949852109</v>
      </c>
      <c r="M2127" s="26">
        <f>K2127*'Social Cost of Carbon'!$C$5</f>
        <v>10373.277396594436</v>
      </c>
      <c r="N2127" s="26">
        <f>L2127*'Social Cost of Carbon'!$C$5</f>
        <v>6826.8332949852111</v>
      </c>
      <c r="O2127" s="23">
        <f t="shared" si="233"/>
        <v>0.16674567974892668</v>
      </c>
      <c r="P2127" s="23">
        <f t="shared" si="234"/>
        <v>0.10973821626312957</v>
      </c>
      <c r="Q2127" s="27"/>
    </row>
    <row r="2128" spans="1:17" x14ac:dyDescent="0.25">
      <c r="A2128" s="24">
        <f t="shared" si="235"/>
        <v>2021</v>
      </c>
      <c r="B2128" s="32">
        <v>44491</v>
      </c>
      <c r="C2128" s="28">
        <f>'Bitcoin Data'!C2128</f>
        <v>60692.265625</v>
      </c>
      <c r="D2128" s="26">
        <f>'Bitcoin Data'!K2128</f>
        <v>987.49177090190904</v>
      </c>
      <c r="E2128" s="25">
        <f>'Bitcoin Data'!J2128</f>
        <v>199503.74918985661</v>
      </c>
      <c r="F2128" s="25">
        <f t="shared" si="231"/>
        <v>197.00831058906181</v>
      </c>
      <c r="G2128" s="23">
        <f>'Emissions Factors'!$AB$39/1000</f>
        <v>0.49266147344102867</v>
      </c>
      <c r="H2128" s="23">
        <f>'Emissions Factors'!$AE$39/1000</f>
        <v>0.32422903788805163</v>
      </c>
      <c r="I2128" s="26">
        <f t="shared" si="236"/>
        <v>97058.40457493499</v>
      </c>
      <c r="J2128" s="26">
        <f t="shared" si="237"/>
        <v>63875.814998241964</v>
      </c>
      <c r="K2128" s="23">
        <f t="shared" si="232"/>
        <v>98.287811032884193</v>
      </c>
      <c r="L2128" s="23">
        <f t="shared" si="232"/>
        <v>64.684908654886371</v>
      </c>
      <c r="M2128" s="26">
        <f>K2128*'Social Cost of Carbon'!$C$5</f>
        <v>9828.7811032884201</v>
      </c>
      <c r="N2128" s="26">
        <f>L2128*'Social Cost of Carbon'!$C$5</f>
        <v>6468.4908654886367</v>
      </c>
      <c r="O2128" s="23">
        <f t="shared" si="233"/>
        <v>0.16194454107245926</v>
      </c>
      <c r="P2128" s="23">
        <f t="shared" si="234"/>
        <v>0.10657850384850642</v>
      </c>
      <c r="Q2128" s="27"/>
    </row>
    <row r="2129" spans="1:17" x14ac:dyDescent="0.25">
      <c r="A2129" s="24">
        <f t="shared" si="235"/>
        <v>2021</v>
      </c>
      <c r="B2129" s="32">
        <v>44492</v>
      </c>
      <c r="C2129" s="28">
        <f>'Bitcoin Data'!C2129</f>
        <v>61393.617187999997</v>
      </c>
      <c r="D2129" s="26">
        <f>'Bitcoin Data'!K2129</f>
        <v>906.25314671231513</v>
      </c>
      <c r="E2129" s="25">
        <f>'Bitcoin Data'!J2129</f>
        <v>221142.45933152433</v>
      </c>
      <c r="F2129" s="25">
        <f t="shared" si="231"/>
        <v>200.41104964089408</v>
      </c>
      <c r="G2129" s="23">
        <f>'Emissions Factors'!$AB$39/1000</f>
        <v>0.49266147344102867</v>
      </c>
      <c r="H2129" s="23">
        <f>'Emissions Factors'!$AE$39/1000</f>
        <v>0.32422903788805163</v>
      </c>
      <c r="I2129" s="26">
        <f t="shared" si="236"/>
        <v>98734.803009946016</v>
      </c>
      <c r="J2129" s="26">
        <f t="shared" si="237"/>
        <v>64979.081807201641</v>
      </c>
      <c r="K2129" s="23">
        <f t="shared" si="232"/>
        <v>108.94836985464154</v>
      </c>
      <c r="L2129" s="23">
        <f t="shared" si="232"/>
        <v>71.700806825257715</v>
      </c>
      <c r="M2129" s="26">
        <f>K2129*'Social Cost of Carbon'!$C$5</f>
        <v>10894.836985464153</v>
      </c>
      <c r="N2129" s="26">
        <f>L2129*'Social Cost of Carbon'!$C$5</f>
        <v>7170.0806825257714</v>
      </c>
      <c r="O2129" s="23">
        <f t="shared" si="233"/>
        <v>0.17745878943900473</v>
      </c>
      <c r="P2129" s="23">
        <f t="shared" si="234"/>
        <v>0.11678869906898459</v>
      </c>
      <c r="Q2129" s="27"/>
    </row>
    <row r="2130" spans="1:17" x14ac:dyDescent="0.25">
      <c r="A2130" s="24">
        <f t="shared" si="235"/>
        <v>2021</v>
      </c>
      <c r="B2130" s="32">
        <v>44493</v>
      </c>
      <c r="C2130" s="28">
        <f>'Bitcoin Data'!C2130</f>
        <v>60930.835937999997</v>
      </c>
      <c r="D2130" s="26">
        <f>'Bitcoin Data'!K2130</f>
        <v>956.22609434764115</v>
      </c>
      <c r="E2130" s="25">
        <f>'Bitcoin Data'!J2130</f>
        <v>212124.62435535344</v>
      </c>
      <c r="F2130" s="25">
        <f t="shared" si="231"/>
        <v>202.83910106228015</v>
      </c>
      <c r="G2130" s="23">
        <f>'Emissions Factors'!$AB$39/1000</f>
        <v>0.49266147344102867</v>
      </c>
      <c r="H2130" s="23">
        <f>'Emissions Factors'!$AE$39/1000</f>
        <v>0.32422903788805163</v>
      </c>
      <c r="I2130" s="26">
        <f t="shared" si="236"/>
        <v>99931.010400796673</v>
      </c>
      <c r="J2130" s="26">
        <f t="shared" si="237"/>
        <v>65766.326583500355</v>
      </c>
      <c r="K2130" s="23">
        <f t="shared" si="232"/>
        <v>104.50562998803315</v>
      </c>
      <c r="L2130" s="23">
        <f t="shared" si="232"/>
        <v>68.776962867100607</v>
      </c>
      <c r="M2130" s="26">
        <f>K2130*'Social Cost of Carbon'!$C$5</f>
        <v>10450.562998803314</v>
      </c>
      <c r="N2130" s="26">
        <f>L2130*'Social Cost of Carbon'!$C$5</f>
        <v>6877.696286710061</v>
      </c>
      <c r="O2130" s="23">
        <f t="shared" si="233"/>
        <v>0.1715151751641362</v>
      </c>
      <c r="P2130" s="23">
        <f t="shared" si="234"/>
        <v>0.11287710370014359</v>
      </c>
      <c r="Q2130" s="27"/>
    </row>
    <row r="2131" spans="1:17" x14ac:dyDescent="0.25">
      <c r="A2131" s="24">
        <f t="shared" si="235"/>
        <v>2021</v>
      </c>
      <c r="B2131" s="32">
        <v>44494</v>
      </c>
      <c r="C2131" s="28">
        <f>'Bitcoin Data'!C2131</f>
        <v>63039.824219000002</v>
      </c>
      <c r="D2131" s="26">
        <f>'Bitcoin Data'!K2131</f>
        <v>1137.5126390293226</v>
      </c>
      <c r="E2131" s="25">
        <f>'Bitcoin Data'!J2131</f>
        <v>177299.37176752565</v>
      </c>
      <c r="F2131" s="25">
        <f t="shared" si="231"/>
        <v>201.68027627751908</v>
      </c>
      <c r="G2131" s="23">
        <f>'Emissions Factors'!$AB$39/1000</f>
        <v>0.49266147344102867</v>
      </c>
      <c r="H2131" s="23">
        <f>'Emissions Factors'!$AE$39/1000</f>
        <v>0.32422903788805163</v>
      </c>
      <c r="I2131" s="26">
        <f t="shared" si="236"/>
        <v>99360.102074876297</v>
      </c>
      <c r="J2131" s="26">
        <f t="shared" si="237"/>
        <v>65390.601938456457</v>
      </c>
      <c r="K2131" s="23">
        <f t="shared" si="232"/>
        <v>87.348569735157895</v>
      </c>
      <c r="L2131" s="23">
        <f t="shared" si="232"/>
        <v>57.485604726340824</v>
      </c>
      <c r="M2131" s="26">
        <f>K2131*'Social Cost of Carbon'!$C$5</f>
        <v>8734.8569735157889</v>
      </c>
      <c r="N2131" s="26">
        <f>L2131*'Social Cost of Carbon'!$C$5</f>
        <v>5748.5604726340825</v>
      </c>
      <c r="O2131" s="23">
        <f t="shared" si="233"/>
        <v>0.13856093480164133</v>
      </c>
      <c r="P2131" s="23">
        <f t="shared" si="234"/>
        <v>9.1189348064544332E-2</v>
      </c>
      <c r="Q2131" s="27"/>
    </row>
    <row r="2132" spans="1:17" x14ac:dyDescent="0.25">
      <c r="A2132" s="24">
        <f t="shared" si="235"/>
        <v>2021</v>
      </c>
      <c r="B2132" s="32">
        <v>44495</v>
      </c>
      <c r="C2132" s="28">
        <f>'Bitcoin Data'!C2132</f>
        <v>60363.792969000002</v>
      </c>
      <c r="D2132" s="26">
        <f>'Bitcoin Data'!K2132</f>
        <v>937.5</v>
      </c>
      <c r="E2132" s="25">
        <f>'Bitcoin Data'!J2132</f>
        <v>222188.7716361176</v>
      </c>
      <c r="F2132" s="25">
        <f t="shared" si="231"/>
        <v>208.30197340886025</v>
      </c>
      <c r="G2132" s="23">
        <f>'Emissions Factors'!$AB$39/1000</f>
        <v>0.49266147344102867</v>
      </c>
      <c r="H2132" s="23">
        <f>'Emissions Factors'!$AE$39/1000</f>
        <v>0.32422903788805163</v>
      </c>
      <c r="I2132" s="26">
        <f t="shared" si="236"/>
        <v>102622.35714028307</v>
      </c>
      <c r="J2132" s="26">
        <f t="shared" si="237"/>
        <v>67537.54842853728</v>
      </c>
      <c r="K2132" s="23">
        <f t="shared" si="232"/>
        <v>109.46384761630193</v>
      </c>
      <c r="L2132" s="23">
        <f t="shared" si="232"/>
        <v>72.040051657106417</v>
      </c>
      <c r="M2132" s="26">
        <f>K2132*'Social Cost of Carbon'!$C$5</f>
        <v>10946.384761630194</v>
      </c>
      <c r="N2132" s="26">
        <f>L2132*'Social Cost of Carbon'!$C$5</f>
        <v>7204.0051657106414</v>
      </c>
      <c r="O2132" s="23">
        <f t="shared" si="233"/>
        <v>0.18134024094959939</v>
      </c>
      <c r="P2132" s="23">
        <f t="shared" si="234"/>
        <v>0.11934314945070265</v>
      </c>
      <c r="Q2132" s="27"/>
    </row>
    <row r="2133" spans="1:17" x14ac:dyDescent="0.25">
      <c r="A2133" s="24">
        <f t="shared" si="235"/>
        <v>2021</v>
      </c>
      <c r="B2133" s="32">
        <v>44496</v>
      </c>
      <c r="C2133" s="28">
        <f>'Bitcoin Data'!C2133</f>
        <v>58482.386719000002</v>
      </c>
      <c r="D2133" s="26">
        <f>'Bitcoin Data'!K2133</f>
        <v>981.24727431312681</v>
      </c>
      <c r="E2133" s="25">
        <f>'Bitcoin Data'!J2133</f>
        <v>211195.59748706079</v>
      </c>
      <c r="F2133" s="25">
        <f t="shared" si="231"/>
        <v>207.23510438111066</v>
      </c>
      <c r="G2133" s="23">
        <f>'Emissions Factors'!$AB$39/1000</f>
        <v>0.49266147344102867</v>
      </c>
      <c r="H2133" s="23">
        <f>'Emissions Factors'!$AE$39/1000</f>
        <v>0.32422903788805163</v>
      </c>
      <c r="I2133" s="26">
        <f t="shared" si="236"/>
        <v>102096.75187310336</v>
      </c>
      <c r="J2133" s="26">
        <f t="shared" si="237"/>
        <v>67191.638510117453</v>
      </c>
      <c r="K2133" s="23">
        <f t="shared" si="232"/>
        <v>104.04793424223378</v>
      </c>
      <c r="L2133" s="23">
        <f t="shared" si="232"/>
        <v>68.475745379421937</v>
      </c>
      <c r="M2133" s="26">
        <f>K2133*'Social Cost of Carbon'!$C$5</f>
        <v>10404.793424223379</v>
      </c>
      <c r="N2133" s="26">
        <f>L2133*'Social Cost of Carbon'!$C$5</f>
        <v>6847.5745379421933</v>
      </c>
      <c r="O2133" s="23">
        <f t="shared" si="233"/>
        <v>0.17791328309183088</v>
      </c>
      <c r="P2133" s="23">
        <f t="shared" si="234"/>
        <v>0.11708780920388676</v>
      </c>
      <c r="Q2133" s="27"/>
    </row>
    <row r="2134" spans="1:17" x14ac:dyDescent="0.25">
      <c r="A2134" s="24">
        <f t="shared" si="235"/>
        <v>2021</v>
      </c>
      <c r="B2134" s="32">
        <v>44497</v>
      </c>
      <c r="C2134" s="28">
        <f>'Bitcoin Data'!C2134</f>
        <v>60622.136719000002</v>
      </c>
      <c r="D2134" s="26">
        <f>'Bitcoin Data'!K2134</f>
        <v>956.22609434764115</v>
      </c>
      <c r="E2134" s="25">
        <f>'Bitcoin Data'!J2134</f>
        <v>218202.5675586861</v>
      </c>
      <c r="F2134" s="25">
        <f t="shared" si="231"/>
        <v>208.65098895326972</v>
      </c>
      <c r="G2134" s="23">
        <f>'Emissions Factors'!$AB$39/1000</f>
        <v>0.49266147344102867</v>
      </c>
      <c r="H2134" s="23">
        <f>'Emissions Factors'!$AE$39/1000</f>
        <v>0.32422903788805163</v>
      </c>
      <c r="I2134" s="26">
        <f t="shared" si="236"/>
        <v>102794.30365264566</v>
      </c>
      <c r="J2134" s="26">
        <f t="shared" si="237"/>
        <v>67650.709402709123</v>
      </c>
      <c r="K2134" s="23">
        <f t="shared" si="232"/>
        <v>107.4999984420779</v>
      </c>
      <c r="L2134" s="23">
        <f t="shared" si="232"/>
        <v>70.747608544255385</v>
      </c>
      <c r="M2134" s="26">
        <f>K2134*'Social Cost of Carbon'!$C$5</f>
        <v>10749.99984420779</v>
      </c>
      <c r="N2134" s="26">
        <f>L2134*'Social Cost of Carbon'!$C$5</f>
        <v>7074.7608544255381</v>
      </c>
      <c r="O2134" s="23">
        <f t="shared" si="233"/>
        <v>0.17732796014823674</v>
      </c>
      <c r="P2134" s="23">
        <f t="shared" si="234"/>
        <v>0.11670259804960303</v>
      </c>
      <c r="Q2134" s="27"/>
    </row>
    <row r="2135" spans="1:17" x14ac:dyDescent="0.25">
      <c r="A2135" s="24">
        <f t="shared" si="235"/>
        <v>2021</v>
      </c>
      <c r="B2135" s="32">
        <v>44498</v>
      </c>
      <c r="C2135" s="28">
        <f>'Bitcoin Data'!C2135</f>
        <v>62227.964844000002</v>
      </c>
      <c r="D2135" s="26">
        <f>'Bitcoin Data'!K2135</f>
        <v>1068.7566797292484</v>
      </c>
      <c r="E2135" s="25">
        <f>'Bitcoin Data'!J2135</f>
        <v>196015.53087982954</v>
      </c>
      <c r="F2135" s="25">
        <f t="shared" si="231"/>
        <v>209.49290795849257</v>
      </c>
      <c r="G2135" s="23">
        <f>'Emissions Factors'!$AB$39/1000</f>
        <v>0.49266147344102867</v>
      </c>
      <c r="H2135" s="23">
        <f>'Emissions Factors'!$AE$39/1000</f>
        <v>0.32422903788805163</v>
      </c>
      <c r="I2135" s="26">
        <f t="shared" si="236"/>
        <v>103209.08471027676</v>
      </c>
      <c r="J2135" s="26">
        <f t="shared" si="237"/>
        <v>67923.683991752201</v>
      </c>
      <c r="K2135" s="23">
        <f t="shared" si="232"/>
        <v>96.569300260582281</v>
      </c>
      <c r="L2135" s="23">
        <f t="shared" si="232"/>
        <v>63.553926988282811</v>
      </c>
      <c r="M2135" s="26">
        <f>K2135*'Social Cost of Carbon'!$C$5</f>
        <v>9656.9300260582277</v>
      </c>
      <c r="N2135" s="26">
        <f>L2135*'Social Cost of Carbon'!$C$5</f>
        <v>6355.392698828281</v>
      </c>
      <c r="O2135" s="23">
        <f t="shared" si="233"/>
        <v>0.15518633865445056</v>
      </c>
      <c r="P2135" s="23">
        <f t="shared" si="234"/>
        <v>0.10213081393165738</v>
      </c>
      <c r="Q2135" s="27"/>
    </row>
    <row r="2136" spans="1:17" x14ac:dyDescent="0.25">
      <c r="A2136" s="24">
        <f t="shared" si="235"/>
        <v>2021</v>
      </c>
      <c r="B2136" s="32">
        <v>44499</v>
      </c>
      <c r="C2136" s="28">
        <f>'Bitcoin Data'!C2136</f>
        <v>61888.832030999998</v>
      </c>
      <c r="D2136" s="26">
        <f>'Bitcoin Data'!K2136</f>
        <v>968.78363832077503</v>
      </c>
      <c r="E2136" s="25">
        <f>'Bitcoin Data'!J2136</f>
        <v>218685.98348750939</v>
      </c>
      <c r="F2136" s="25">
        <f t="shared" si="231"/>
        <v>211.85940273278626</v>
      </c>
      <c r="G2136" s="23">
        <f>'Emissions Factors'!$AB$39/1000</f>
        <v>0.49266147344102867</v>
      </c>
      <c r="H2136" s="23">
        <f>'Emissions Factors'!$AE$39/1000</f>
        <v>0.32422903788805163</v>
      </c>
      <c r="I2136" s="26">
        <f t="shared" si="236"/>
        <v>104374.96551267078</v>
      </c>
      <c r="J2136" s="26">
        <f t="shared" si="237"/>
        <v>68690.970315588551</v>
      </c>
      <c r="K2136" s="23">
        <f t="shared" si="232"/>
        <v>107.73815884585684</v>
      </c>
      <c r="L2136" s="23">
        <f t="shared" si="232"/>
        <v>70.904346025757519</v>
      </c>
      <c r="M2136" s="26">
        <f>K2136*'Social Cost of Carbon'!$C$5</f>
        <v>10773.815884585685</v>
      </c>
      <c r="N2136" s="26">
        <f>L2136*'Social Cost of Carbon'!$C$5</f>
        <v>7090.4346025757523</v>
      </c>
      <c r="O2136" s="23">
        <f t="shared" si="233"/>
        <v>0.1740833609396458</v>
      </c>
      <c r="P2136" s="23">
        <f t="shared" si="234"/>
        <v>0.11456727118430943</v>
      </c>
      <c r="Q2136" s="27"/>
    </row>
    <row r="2137" spans="1:17" x14ac:dyDescent="0.25">
      <c r="A2137" s="24">
        <f t="shared" si="235"/>
        <v>2021</v>
      </c>
      <c r="B2137" s="32">
        <v>44500</v>
      </c>
      <c r="C2137" s="28">
        <f>'Bitcoin Data'!C2137</f>
        <v>61318.957030999998</v>
      </c>
      <c r="D2137" s="26">
        <f>'Bitcoin Data'!K2137</f>
        <v>868.72586872586874</v>
      </c>
      <c r="E2137" s="25">
        <f>'Bitcoin Data'!J2137</f>
        <v>245936.6441862894</v>
      </c>
      <c r="F2137" s="25">
        <f t="shared" si="231"/>
        <v>213.65152487225913</v>
      </c>
      <c r="G2137" s="23">
        <f>'Emissions Factors'!$AB$39/1000</f>
        <v>0.49266147344102867</v>
      </c>
      <c r="H2137" s="23">
        <f>'Emissions Factors'!$AE$39/1000</f>
        <v>0.32422903788805163</v>
      </c>
      <c r="I2137" s="26">
        <f t="shared" si="236"/>
        <v>105257.87504648977</v>
      </c>
      <c r="J2137" s="26">
        <f t="shared" si="237"/>
        <v>69272.028352647714</v>
      </c>
      <c r="K2137" s="23">
        <f t="shared" si="232"/>
        <v>121.16350949795932</v>
      </c>
      <c r="L2137" s="23">
        <f t="shared" si="232"/>
        <v>79.739801525936699</v>
      </c>
      <c r="M2137" s="26">
        <f>K2137*'Social Cost of Carbon'!$C$5</f>
        <v>12116.350949795933</v>
      </c>
      <c r="N2137" s="26">
        <f>L2137*'Social Cost of Carbon'!$C$5</f>
        <v>7973.98015259367</v>
      </c>
      <c r="O2137" s="23">
        <f t="shared" si="233"/>
        <v>0.19759551591313715</v>
      </c>
      <c r="P2137" s="23">
        <f t="shared" si="234"/>
        <v>0.13004102709317769</v>
      </c>
      <c r="Q2137" s="27"/>
    </row>
    <row r="2138" spans="1:17" x14ac:dyDescent="0.25">
      <c r="A2138" s="24">
        <f t="shared" si="235"/>
        <v>2021</v>
      </c>
      <c r="B2138" s="32">
        <v>44501</v>
      </c>
      <c r="C2138" s="28">
        <f>'Bitcoin Data'!C2138</f>
        <v>61004.40625</v>
      </c>
      <c r="D2138" s="26">
        <f>'Bitcoin Data'!K2138</f>
        <v>924.9743062692703</v>
      </c>
      <c r="E2138" s="25">
        <f>'Bitcoin Data'!J2138</f>
        <v>228264.91796115157</v>
      </c>
      <c r="F2138" s="25">
        <f t="shared" si="231"/>
        <v>211.13918413672809</v>
      </c>
      <c r="G2138" s="23">
        <f>'Emissions Factors'!$AB$39/1000</f>
        <v>0.49266147344102867</v>
      </c>
      <c r="H2138" s="23">
        <f>'Emissions Factors'!$AE$39/1000</f>
        <v>0.32422903788805163</v>
      </c>
      <c r="I2138" s="26">
        <f t="shared" si="236"/>
        <v>104020.14155793712</v>
      </c>
      <c r="J2138" s="26">
        <f t="shared" si="237"/>
        <v>68457.454533119511</v>
      </c>
      <c r="K2138" s="23">
        <f t="shared" si="232"/>
        <v>112.45733081763646</v>
      </c>
      <c r="L2138" s="23">
        <f t="shared" si="232"/>
        <v>74.010114734139208</v>
      </c>
      <c r="M2138" s="26">
        <f>K2138*'Social Cost of Carbon'!$C$5</f>
        <v>11245.733081763647</v>
      </c>
      <c r="N2138" s="26">
        <f>L2138*'Social Cost of Carbon'!$C$5</f>
        <v>7401.0114734139206</v>
      </c>
      <c r="O2138" s="23">
        <f t="shared" si="233"/>
        <v>0.18434296427175942</v>
      </c>
      <c r="P2138" s="23">
        <f t="shared" si="234"/>
        <v>0.12131929361108929</v>
      </c>
      <c r="Q2138" s="27"/>
    </row>
    <row r="2139" spans="1:17" x14ac:dyDescent="0.25">
      <c r="A2139" s="24">
        <f t="shared" si="235"/>
        <v>2021</v>
      </c>
      <c r="B2139" s="32">
        <v>44502</v>
      </c>
      <c r="C2139" s="28">
        <f>'Bitcoin Data'!C2139</f>
        <v>63226.402344000002</v>
      </c>
      <c r="D2139" s="26">
        <f>'Bitcoin Data'!K2139</f>
        <v>987.49177090190904</v>
      </c>
      <c r="E2139" s="25">
        <f>'Bitcoin Data'!J2139</f>
        <v>209384.18730689032</v>
      </c>
      <c r="F2139" s="25">
        <f t="shared" si="231"/>
        <v>206.76516192253817</v>
      </c>
      <c r="G2139" s="23">
        <f>'Emissions Factors'!$AB$39/1000</f>
        <v>0.49266147344102867</v>
      </c>
      <c r="H2139" s="23">
        <f>'Emissions Factors'!$AE$39/1000</f>
        <v>0.32422903788805163</v>
      </c>
      <c r="I2139" s="26">
        <f t="shared" si="236"/>
        <v>101865.22932903052</v>
      </c>
      <c r="J2139" s="26">
        <f t="shared" si="237"/>
        <v>67039.269518911751</v>
      </c>
      <c r="K2139" s="23">
        <f t="shared" si="232"/>
        <v>103.15552223386491</v>
      </c>
      <c r="L2139" s="23">
        <f t="shared" si="232"/>
        <v>67.888433599484642</v>
      </c>
      <c r="M2139" s="26">
        <f>K2139*'Social Cost of Carbon'!$C$5</f>
        <v>10315.552223386492</v>
      </c>
      <c r="N2139" s="26">
        <f>L2139*'Social Cost of Carbon'!$C$5</f>
        <v>6788.8433599484642</v>
      </c>
      <c r="O2139" s="23">
        <f t="shared" si="233"/>
        <v>0.16315260462333434</v>
      </c>
      <c r="P2139" s="23">
        <f t="shared" si="234"/>
        <v>0.10737355136880891</v>
      </c>
      <c r="Q2139" s="27"/>
    </row>
    <row r="2140" spans="1:17" x14ac:dyDescent="0.25">
      <c r="A2140" s="24">
        <f t="shared" si="235"/>
        <v>2021</v>
      </c>
      <c r="B2140" s="32">
        <v>44503</v>
      </c>
      <c r="C2140" s="28">
        <f>'Bitcoin Data'!C2140</f>
        <v>62970.046875</v>
      </c>
      <c r="D2140" s="26">
        <f>'Bitcoin Data'!K2140</f>
        <v>1006.2611806797852</v>
      </c>
      <c r="E2140" s="25">
        <f>'Bitcoin Data'!J2140</f>
        <v>209227.07482295673</v>
      </c>
      <c r="F2140" s="25">
        <f t="shared" si="231"/>
        <v>210.53708334152617</v>
      </c>
      <c r="G2140" s="23">
        <f>'Emissions Factors'!$AB$39/1000</f>
        <v>0.49266147344102867</v>
      </c>
      <c r="H2140" s="23">
        <f>'Emissions Factors'!$AE$39/1000</f>
        <v>0.32422903788805163</v>
      </c>
      <c r="I2140" s="26">
        <f t="shared" si="236"/>
        <v>103723.50969301292</v>
      </c>
      <c r="J2140" s="26">
        <f t="shared" si="237"/>
        <v>68262.235971579576</v>
      </c>
      <c r="K2140" s="23">
        <f t="shared" si="232"/>
        <v>103.07811896603422</v>
      </c>
      <c r="L2140" s="23">
        <f t="shared" si="232"/>
        <v>67.837493169978657</v>
      </c>
      <c r="M2140" s="26">
        <f>K2140*'Social Cost of Carbon'!$C$5</f>
        <v>10307.811896603422</v>
      </c>
      <c r="N2140" s="26">
        <f>L2140*'Social Cost of Carbon'!$C$5</f>
        <v>6783.7493169978661</v>
      </c>
      <c r="O2140" s="23">
        <f t="shared" si="233"/>
        <v>0.16369388952600206</v>
      </c>
      <c r="P2140" s="23">
        <f t="shared" si="234"/>
        <v>0.10772978032657476</v>
      </c>
      <c r="Q2140" s="27"/>
    </row>
    <row r="2141" spans="1:17" x14ac:dyDescent="0.25">
      <c r="A2141" s="24">
        <f t="shared" si="235"/>
        <v>2021</v>
      </c>
      <c r="B2141" s="32">
        <v>44504</v>
      </c>
      <c r="C2141" s="28">
        <f>'Bitcoin Data'!C2141</f>
        <v>61452.230469000002</v>
      </c>
      <c r="D2141" s="26">
        <f>'Bitcoin Data'!K2141</f>
        <v>893.74379344587885</v>
      </c>
      <c r="E2141" s="25">
        <f>'Bitcoin Data'!J2141</f>
        <v>238982.32412680914</v>
      </c>
      <c r="F2141" s="25">
        <f t="shared" si="231"/>
        <v>213.58896893160698</v>
      </c>
      <c r="G2141" s="23">
        <f>'Emissions Factors'!$AB$39/1000</f>
        <v>0.49266147344102867</v>
      </c>
      <c r="H2141" s="23">
        <f>'Emissions Factors'!$AE$39/1000</f>
        <v>0.32422903788805163</v>
      </c>
      <c r="I2141" s="26">
        <f t="shared" si="236"/>
        <v>105227.0561445956</v>
      </c>
      <c r="J2141" s="26">
        <f t="shared" si="237"/>
        <v>69251.745900195892</v>
      </c>
      <c r="K2141" s="23">
        <f t="shared" si="232"/>
        <v>117.73738393067529</v>
      </c>
      <c r="L2141" s="23">
        <f t="shared" si="232"/>
        <v>77.485009023885837</v>
      </c>
      <c r="M2141" s="26">
        <f>K2141*'Social Cost of Carbon'!$C$5</f>
        <v>11773.73839306753</v>
      </c>
      <c r="N2141" s="26">
        <f>L2141*'Social Cost of Carbon'!$C$5</f>
        <v>7748.5009023885841</v>
      </c>
      <c r="O2141" s="23">
        <f t="shared" si="233"/>
        <v>0.19159171771652572</v>
      </c>
      <c r="P2141" s="23">
        <f t="shared" si="234"/>
        <v>0.12608982364435686</v>
      </c>
      <c r="Q2141" s="27"/>
    </row>
    <row r="2142" spans="1:17" x14ac:dyDescent="0.25">
      <c r="A2142" s="24">
        <f t="shared" si="235"/>
        <v>2021</v>
      </c>
      <c r="B2142" s="32">
        <v>44505</v>
      </c>
      <c r="C2142" s="28">
        <f>'Bitcoin Data'!C2142</f>
        <v>61125.675780999998</v>
      </c>
      <c r="D2142" s="26">
        <f>'Bitcoin Data'!K2142</f>
        <v>968.78363832077503</v>
      </c>
      <c r="E2142" s="25">
        <f>'Bitcoin Data'!J2142</f>
        <v>220593.89867659699</v>
      </c>
      <c r="F2142" s="25">
        <f t="shared" si="231"/>
        <v>213.70775975127805</v>
      </c>
      <c r="G2142" s="23">
        <f>'Emissions Factors'!$AB$39/1000</f>
        <v>0.49266147344102867</v>
      </c>
      <c r="H2142" s="23">
        <f>'Emissions Factors'!$AE$39/1000</f>
        <v>0.32422903788805163</v>
      </c>
      <c r="I2142" s="26">
        <f t="shared" si="236"/>
        <v>105285.57980484601</v>
      </c>
      <c r="J2142" s="26">
        <f t="shared" si="237"/>
        <v>69290.261333367773</v>
      </c>
      <c r="K2142" s="23">
        <f t="shared" si="232"/>
        <v>108.67811515411326</v>
      </c>
      <c r="L2142" s="23">
        <f t="shared" si="232"/>
        <v>71.522947531887382</v>
      </c>
      <c r="M2142" s="26">
        <f>K2142*'Social Cost of Carbon'!$C$5</f>
        <v>10867.811515411326</v>
      </c>
      <c r="N2142" s="26">
        <f>L2142*'Social Cost of Carbon'!$C$5</f>
        <v>7152.2947531887385</v>
      </c>
      <c r="O2142" s="23">
        <f t="shared" si="233"/>
        <v>0.17779454176258649</v>
      </c>
      <c r="P2142" s="23">
        <f t="shared" si="234"/>
        <v>0.11700966348108535</v>
      </c>
      <c r="Q2142" s="27"/>
    </row>
    <row r="2143" spans="1:17" x14ac:dyDescent="0.25">
      <c r="A2143" s="24">
        <f t="shared" si="235"/>
        <v>2021</v>
      </c>
      <c r="B2143" s="32">
        <v>44506</v>
      </c>
      <c r="C2143" s="28">
        <f>'Bitcoin Data'!C2143</f>
        <v>61527.480469000002</v>
      </c>
      <c r="D2143" s="26">
        <f>'Bitcoin Data'!K2143</f>
        <v>962.46390760346469</v>
      </c>
      <c r="E2143" s="25">
        <f>'Bitcoin Data'!J2143</f>
        <v>221167.26012274856</v>
      </c>
      <c r="F2143" s="25">
        <f t="shared" si="231"/>
        <v>212.86550541169251</v>
      </c>
      <c r="G2143" s="23">
        <f>'Emissions Factors'!$AB$39/1000</f>
        <v>0.49266147344102867</v>
      </c>
      <c r="H2143" s="23">
        <f>'Emissions Factors'!$AE$39/1000</f>
        <v>0.32422903788805163</v>
      </c>
      <c r="I2143" s="26">
        <f t="shared" si="236"/>
        <v>104870.63354089369</v>
      </c>
      <c r="J2143" s="26">
        <f t="shared" si="237"/>
        <v>69017.178019186918</v>
      </c>
      <c r="K2143" s="23">
        <f t="shared" si="232"/>
        <v>108.96058824898857</v>
      </c>
      <c r="L2143" s="23">
        <f t="shared" si="232"/>
        <v>71.70884796193522</v>
      </c>
      <c r="M2143" s="26">
        <f>K2143*'Social Cost of Carbon'!$C$5</f>
        <v>10896.058824898857</v>
      </c>
      <c r="N2143" s="26">
        <f>L2143*'Social Cost of Carbon'!$C$5</f>
        <v>7170.8847961935217</v>
      </c>
      <c r="O2143" s="23">
        <f t="shared" si="233"/>
        <v>0.17709255672168675</v>
      </c>
      <c r="P2143" s="23">
        <f t="shared" si="234"/>
        <v>0.11654767498250639</v>
      </c>
      <c r="Q2143" s="27"/>
    </row>
    <row r="2144" spans="1:17" x14ac:dyDescent="0.25">
      <c r="A2144" s="24">
        <f t="shared" si="235"/>
        <v>2021</v>
      </c>
      <c r="B2144" s="32">
        <v>44507</v>
      </c>
      <c r="C2144" s="28">
        <f>'Bitcoin Data'!C2144</f>
        <v>63326.988280999998</v>
      </c>
      <c r="D2144" s="26">
        <f>'Bitcoin Data'!K2144</f>
        <v>956.22609434764115</v>
      </c>
      <c r="E2144" s="25">
        <f>'Bitcoin Data'!J2144</f>
        <v>224692.99676166149</v>
      </c>
      <c r="F2144" s="25">
        <f t="shared" si="231"/>
        <v>214.85730672067075</v>
      </c>
      <c r="G2144" s="23">
        <f>'Emissions Factors'!$AB$39/1000</f>
        <v>0.49266147344102867</v>
      </c>
      <c r="H2144" s="23">
        <f>'Emissions Factors'!$AE$39/1000</f>
        <v>0.32422903788805163</v>
      </c>
      <c r="I2144" s="26">
        <f t="shared" si="236"/>
        <v>105851.91730857668</v>
      </c>
      <c r="J2144" s="26">
        <f t="shared" si="237"/>
        <v>69662.977841261076</v>
      </c>
      <c r="K2144" s="23">
        <f t="shared" si="232"/>
        <v>110.69758285648044</v>
      </c>
      <c r="L2144" s="23">
        <f t="shared" si="232"/>
        <v>72.851994160216606</v>
      </c>
      <c r="M2144" s="26">
        <f>K2144*'Social Cost of Carbon'!$C$5</f>
        <v>11069.758285648044</v>
      </c>
      <c r="N2144" s="26">
        <f>L2144*'Social Cost of Carbon'!$C$5</f>
        <v>7285.1994160216609</v>
      </c>
      <c r="O2144" s="23">
        <f t="shared" si="233"/>
        <v>0.17480316980381813</v>
      </c>
      <c r="P2144" s="23">
        <f t="shared" si="234"/>
        <v>0.11504098984930632</v>
      </c>
      <c r="Q2144" s="27"/>
    </row>
    <row r="2145" spans="1:17" x14ac:dyDescent="0.25">
      <c r="A2145" s="24">
        <f t="shared" si="235"/>
        <v>2021</v>
      </c>
      <c r="B2145" s="32">
        <v>44508</v>
      </c>
      <c r="C2145" s="28">
        <f>'Bitcoin Data'!C2145</f>
        <v>67566.828125</v>
      </c>
      <c r="D2145" s="26">
        <f>'Bitcoin Data'!K2145</f>
        <v>843.72363363644888</v>
      </c>
      <c r="E2145" s="25">
        <f>'Bitcoin Data'!J2145</f>
        <v>260050.05733580122</v>
      </c>
      <c r="F2145" s="25">
        <f t="shared" si="231"/>
        <v>219.41037930272907</v>
      </c>
      <c r="G2145" s="23">
        <f>'Emissions Factors'!$AB$39/1000</f>
        <v>0.49266147344102867</v>
      </c>
      <c r="H2145" s="23">
        <f>'Emissions Factors'!$AE$39/1000</f>
        <v>0.32422903788805163</v>
      </c>
      <c r="I2145" s="26">
        <f t="shared" si="236"/>
        <v>108095.04075553748</v>
      </c>
      <c r="J2145" s="26">
        <f t="shared" si="237"/>
        <v>71139.216183976314</v>
      </c>
      <c r="K2145" s="23">
        <f t="shared" si="232"/>
        <v>128.11664441547981</v>
      </c>
      <c r="L2145" s="23">
        <f t="shared" si="232"/>
        <v>84.31577989271949</v>
      </c>
      <c r="M2145" s="26">
        <f>K2145*'Social Cost of Carbon'!$C$5</f>
        <v>12811.66444154798</v>
      </c>
      <c r="N2145" s="26">
        <f>L2145*'Social Cost of Carbon'!$C$5</f>
        <v>8431.5779892719493</v>
      </c>
      <c r="O2145" s="23">
        <f t="shared" si="233"/>
        <v>0.18961470883087989</v>
      </c>
      <c r="P2145" s="23">
        <f t="shared" si="234"/>
        <v>0.12478871989777823</v>
      </c>
      <c r="Q2145" s="27"/>
    </row>
    <row r="2146" spans="1:17" x14ac:dyDescent="0.25">
      <c r="A2146" s="24">
        <f t="shared" si="235"/>
        <v>2021</v>
      </c>
      <c r="B2146" s="32">
        <v>44509</v>
      </c>
      <c r="C2146" s="28">
        <f>'Bitcoin Data'!C2146</f>
        <v>66971.828125</v>
      </c>
      <c r="D2146" s="26">
        <f>'Bitcoin Data'!K2146</f>
        <v>949.96833438885369</v>
      </c>
      <c r="E2146" s="25">
        <f>'Bitcoin Data'!J2146</f>
        <v>228042.56300986579</v>
      </c>
      <c r="F2146" s="25">
        <f t="shared" si="231"/>
        <v>216.63321375224743</v>
      </c>
      <c r="G2146" s="23">
        <f>'Emissions Factors'!$AB$39/1000</f>
        <v>0.49266147344102867</v>
      </c>
      <c r="H2146" s="23">
        <f>'Emissions Factors'!$AE$39/1000</f>
        <v>0.32422903788805163</v>
      </c>
      <c r="I2146" s="26">
        <f t="shared" si="236"/>
        <v>106726.83828344753</v>
      </c>
      <c r="J2146" s="26">
        <f t="shared" si="237"/>
        <v>70238.778469487806</v>
      </c>
      <c r="K2146" s="23">
        <f t="shared" si="232"/>
        <v>112.3477850997091</v>
      </c>
      <c r="L2146" s="23">
        <f t="shared" si="232"/>
        <v>73.938020802214169</v>
      </c>
      <c r="M2146" s="26">
        <f>K2146*'Social Cost of Carbon'!$C$5</f>
        <v>11234.778509970911</v>
      </c>
      <c r="N2146" s="26">
        <f>L2146*'Social Cost of Carbon'!$C$5</f>
        <v>7393.8020802214169</v>
      </c>
      <c r="O2146" s="23">
        <f t="shared" si="233"/>
        <v>0.16775379774614613</v>
      </c>
      <c r="P2146" s="23">
        <f t="shared" si="234"/>
        <v>0.11040167615584881</v>
      </c>
      <c r="Q2146" s="27"/>
    </row>
    <row r="2147" spans="1:17" x14ac:dyDescent="0.25">
      <c r="A2147" s="24">
        <f t="shared" si="235"/>
        <v>2021</v>
      </c>
      <c r="B2147" s="32">
        <v>44510</v>
      </c>
      <c r="C2147" s="28">
        <f>'Bitcoin Data'!C2147</f>
        <v>64995.230469000002</v>
      </c>
      <c r="D2147" s="26">
        <f>'Bitcoin Data'!K2147</f>
        <v>931.29139072847681</v>
      </c>
      <c r="E2147" s="25">
        <f>'Bitcoin Data'!J2147</f>
        <v>231173.77501418689</v>
      </c>
      <c r="F2147" s="25">
        <f t="shared" si="231"/>
        <v>215.2901464329141</v>
      </c>
      <c r="G2147" s="23">
        <f>'Emissions Factors'!$AB$39/1000</f>
        <v>0.49266147344102867</v>
      </c>
      <c r="H2147" s="23">
        <f>'Emissions Factors'!$AE$39/1000</f>
        <v>0.32422903788805163</v>
      </c>
      <c r="I2147" s="26">
        <f t="shared" si="236"/>
        <v>106065.16075897429</v>
      </c>
      <c r="J2147" s="26">
        <f t="shared" si="237"/>
        <v>69803.317044721494</v>
      </c>
      <c r="K2147" s="23">
        <f t="shared" si="232"/>
        <v>113.89041261941418</v>
      </c>
      <c r="L2147" s="23">
        <f t="shared" si="232"/>
        <v>74.953250657798719</v>
      </c>
      <c r="M2147" s="26">
        <f>K2147*'Social Cost of Carbon'!$C$5</f>
        <v>11389.041261941418</v>
      </c>
      <c r="N2147" s="26">
        <f>L2147*'Social Cost of Carbon'!$C$5</f>
        <v>7495.3250657798717</v>
      </c>
      <c r="O2147" s="23">
        <f t="shared" si="233"/>
        <v>0.17522887725390116</v>
      </c>
      <c r="P2147" s="23">
        <f t="shared" si="234"/>
        <v>0.11532115528623023</v>
      </c>
      <c r="Q2147" s="27"/>
    </row>
    <row r="2148" spans="1:17" x14ac:dyDescent="0.25">
      <c r="A2148" s="24">
        <f t="shared" si="235"/>
        <v>2021</v>
      </c>
      <c r="B2148" s="32">
        <v>44511</v>
      </c>
      <c r="C2148" s="28">
        <f>'Bitcoin Data'!C2148</f>
        <v>64949.960937999997</v>
      </c>
      <c r="D2148" s="26">
        <f>'Bitcoin Data'!K2148</f>
        <v>987.49177090190904</v>
      </c>
      <c r="E2148" s="25">
        <f>'Bitcoin Data'!J2148</f>
        <v>215416.87720268496</v>
      </c>
      <c r="F2148" s="25">
        <f t="shared" si="231"/>
        <v>212.72239355103844</v>
      </c>
      <c r="G2148" s="23">
        <f>'Emissions Factors'!$AB$39/1000</f>
        <v>0.49266147344102867</v>
      </c>
      <c r="H2148" s="23">
        <f>'Emissions Factors'!$AE$39/1000</f>
        <v>0.32422903788805163</v>
      </c>
      <c r="I2148" s="26">
        <f t="shared" si="236"/>
        <v>104800.12784075698</v>
      </c>
      <c r="J2148" s="26">
        <f t="shared" si="237"/>
        <v>68970.776998296671</v>
      </c>
      <c r="K2148" s="23">
        <f t="shared" si="232"/>
        <v>106.12759612673992</v>
      </c>
      <c r="L2148" s="23">
        <f t="shared" si="232"/>
        <v>69.844406840275113</v>
      </c>
      <c r="M2148" s="26">
        <f>K2148*'Social Cost of Carbon'!$C$5</f>
        <v>10612.759612673992</v>
      </c>
      <c r="N2148" s="26">
        <f>L2148*'Social Cost of Carbon'!$C$5</f>
        <v>6984.4406840275115</v>
      </c>
      <c r="O2148" s="23">
        <f t="shared" si="233"/>
        <v>0.16339901455529329</v>
      </c>
      <c r="P2148" s="23">
        <f t="shared" si="234"/>
        <v>0.10753571800750929</v>
      </c>
      <c r="Q2148" s="27"/>
    </row>
    <row r="2149" spans="1:17" x14ac:dyDescent="0.25">
      <c r="A2149" s="24">
        <f t="shared" si="235"/>
        <v>2021</v>
      </c>
      <c r="B2149" s="32">
        <v>44512</v>
      </c>
      <c r="C2149" s="28">
        <f>'Bitcoin Data'!C2149</f>
        <v>64155.941405999998</v>
      </c>
      <c r="D2149" s="26">
        <f>'Bitcoin Data'!K2149</f>
        <v>887.4864411793709</v>
      </c>
      <c r="E2149" s="25">
        <f>'Bitcoin Data'!J2149</f>
        <v>243014.04397554797</v>
      </c>
      <c r="F2149" s="25">
        <f t="shared" si="231"/>
        <v>215.6716690444662</v>
      </c>
      <c r="G2149" s="23">
        <f>'Emissions Factors'!$AB$39/1000</f>
        <v>0.49266147344102867</v>
      </c>
      <c r="H2149" s="23">
        <f>'Emissions Factors'!$AE$39/1000</f>
        <v>0.32422903788805163</v>
      </c>
      <c r="I2149" s="26">
        <f t="shared" si="236"/>
        <v>106253.1222509326</v>
      </c>
      <c r="J2149" s="26">
        <f t="shared" si="237"/>
        <v>69927.017753997556</v>
      </c>
      <c r="K2149" s="23">
        <f t="shared" si="232"/>
        <v>119.7236569718564</v>
      </c>
      <c r="L2149" s="23">
        <f t="shared" si="232"/>
        <v>78.792209671476598</v>
      </c>
      <c r="M2149" s="26">
        <f>K2149*'Social Cost of Carbon'!$C$5</f>
        <v>11972.36569718564</v>
      </c>
      <c r="N2149" s="26">
        <f>L2149*'Social Cost of Carbon'!$C$5</f>
        <v>7879.2209671476594</v>
      </c>
      <c r="O2149" s="23">
        <f t="shared" si="233"/>
        <v>0.18661351442761245</v>
      </c>
      <c r="P2149" s="23">
        <f t="shared" si="234"/>
        <v>0.12281358194536256</v>
      </c>
      <c r="Q2149" s="27"/>
    </row>
    <row r="2150" spans="1:17" x14ac:dyDescent="0.25">
      <c r="A2150" s="24">
        <f t="shared" si="235"/>
        <v>2021</v>
      </c>
      <c r="B2150" s="32">
        <v>44513</v>
      </c>
      <c r="C2150" s="28">
        <f>'Bitcoin Data'!C2150</f>
        <v>64469.527344000002</v>
      </c>
      <c r="D2150" s="26">
        <f>'Bitcoin Data'!K2150</f>
        <v>956.22609434764115</v>
      </c>
      <c r="E2150" s="25">
        <f>'Bitcoin Data'!J2150</f>
        <v>222648.41003589146</v>
      </c>
      <c r="F2150" s="25">
        <f t="shared" si="231"/>
        <v>212.90221954133264</v>
      </c>
      <c r="G2150" s="23">
        <f>'Emissions Factors'!$AB$39/1000</f>
        <v>0.49266147344102867</v>
      </c>
      <c r="H2150" s="23">
        <f>'Emissions Factors'!$AE$39/1000</f>
        <v>0.32422903788805163</v>
      </c>
      <c r="I2150" s="26">
        <f t="shared" si="236"/>
        <v>104888.72117809831</v>
      </c>
      <c r="J2150" s="26">
        <f t="shared" si="237"/>
        <v>69029.081806117028</v>
      </c>
      <c r="K2150" s="23">
        <f t="shared" si="232"/>
        <v>109.6902937475846</v>
      </c>
      <c r="L2150" s="23">
        <f t="shared" si="232"/>
        <v>72.189079773241502</v>
      </c>
      <c r="M2150" s="26">
        <f>K2150*'Social Cost of Carbon'!$C$5</f>
        <v>10969.02937475846</v>
      </c>
      <c r="N2150" s="26">
        <f>L2150*'Social Cost of Carbon'!$C$5</f>
        <v>7218.9079773241501</v>
      </c>
      <c r="O2150" s="23">
        <f t="shared" si="233"/>
        <v>0.17014285394445841</v>
      </c>
      <c r="P2150" s="23">
        <f t="shared" si="234"/>
        <v>0.1119739553666201</v>
      </c>
      <c r="Q2150" s="27"/>
    </row>
    <row r="2151" spans="1:17" x14ac:dyDescent="0.25">
      <c r="A2151" s="24">
        <f t="shared" si="235"/>
        <v>2021</v>
      </c>
      <c r="B2151" s="32">
        <v>44514</v>
      </c>
      <c r="C2151" s="28">
        <f>'Bitcoin Data'!C2151</f>
        <v>65466.839844000002</v>
      </c>
      <c r="D2151" s="26">
        <f>'Bitcoin Data'!K2151</f>
        <v>981.24727431312681</v>
      </c>
      <c r="E2151" s="25">
        <f>'Bitcoin Data'!J2151</f>
        <v>216646.57907571489</v>
      </c>
      <c r="F2151" s="25">
        <f t="shared" si="231"/>
        <v>212.58386520730852</v>
      </c>
      <c r="G2151" s="23">
        <f>'Emissions Factors'!$AB$39/1000</f>
        <v>0.49266147344102867</v>
      </c>
      <c r="H2151" s="23">
        <f>'Emissions Factors'!$AE$39/1000</f>
        <v>0.32422903788805163</v>
      </c>
      <c r="I2151" s="26">
        <f t="shared" si="236"/>
        <v>104731.88026282165</v>
      </c>
      <c r="J2151" s="26">
        <f t="shared" si="237"/>
        <v>68925.862086688896</v>
      </c>
      <c r="K2151" s="23">
        <f t="shared" si="232"/>
        <v>106.73342286340004</v>
      </c>
      <c r="L2151" s="23">
        <f t="shared" si="232"/>
        <v>70.243111895456735</v>
      </c>
      <c r="M2151" s="26">
        <f>K2151*'Social Cost of Carbon'!$C$5</f>
        <v>10673.342286340003</v>
      </c>
      <c r="N2151" s="26">
        <f>L2151*'Social Cost of Carbon'!$C$5</f>
        <v>7024.3111895456732</v>
      </c>
      <c r="O2151" s="23">
        <f t="shared" si="233"/>
        <v>0.16303432870401807</v>
      </c>
      <c r="P2151" s="23">
        <f t="shared" si="234"/>
        <v>0.10729571194033199</v>
      </c>
      <c r="Q2151" s="27"/>
    </row>
    <row r="2152" spans="1:17" x14ac:dyDescent="0.25">
      <c r="A2152" s="24">
        <f t="shared" si="235"/>
        <v>2021</v>
      </c>
      <c r="B2152" s="32">
        <v>44515</v>
      </c>
      <c r="C2152" s="28">
        <f>'Bitcoin Data'!C2152</f>
        <v>63557.871094000002</v>
      </c>
      <c r="D2152" s="26">
        <f>'Bitcoin Data'!K2152</f>
        <v>943.79194630872496</v>
      </c>
      <c r="E2152" s="25">
        <f>'Bitcoin Data'!J2152</f>
        <v>227202.35052104504</v>
      </c>
      <c r="F2152" s="25">
        <f t="shared" si="231"/>
        <v>214.43174860417426</v>
      </c>
      <c r="G2152" s="23">
        <f>'Emissions Factors'!$AB$39/1000</f>
        <v>0.49266147344102867</v>
      </c>
      <c r="H2152" s="23">
        <f>'Emissions Factors'!$AE$39/1000</f>
        <v>0.32422903788805163</v>
      </c>
      <c r="I2152" s="26">
        <f t="shared" si="236"/>
        <v>105642.26121986873</v>
      </c>
      <c r="J2152" s="26">
        <f t="shared" si="237"/>
        <v>69524.999542583988</v>
      </c>
      <c r="K2152" s="23">
        <f t="shared" si="232"/>
        <v>111.93384477696311</v>
      </c>
      <c r="L2152" s="23">
        <f t="shared" si="232"/>
        <v>73.665599515342294</v>
      </c>
      <c r="M2152" s="26">
        <f>K2152*'Social Cost of Carbon'!$C$5</f>
        <v>11193.384477696311</v>
      </c>
      <c r="N2152" s="26">
        <f>L2152*'Social Cost of Carbon'!$C$5</f>
        <v>7366.5599515342292</v>
      </c>
      <c r="O2152" s="23">
        <f t="shared" si="233"/>
        <v>0.17611326945079175</v>
      </c>
      <c r="P2152" s="23">
        <f t="shared" si="234"/>
        <v>0.11590318908950442</v>
      </c>
      <c r="Q2152" s="27"/>
    </row>
    <row r="2153" spans="1:17" x14ac:dyDescent="0.25">
      <c r="A2153" s="24">
        <f t="shared" si="235"/>
        <v>2021</v>
      </c>
      <c r="B2153" s="32">
        <v>44516</v>
      </c>
      <c r="C2153" s="28">
        <f>'Bitcoin Data'!C2153</f>
        <v>60161.246094000002</v>
      </c>
      <c r="D2153" s="26">
        <f>'Bitcoin Data'!K2153</f>
        <v>937.5</v>
      </c>
      <c r="E2153" s="25">
        <f>'Bitcoin Data'!J2153</f>
        <v>233620.41753955354</v>
      </c>
      <c r="F2153" s="25">
        <f t="shared" si="231"/>
        <v>219.01914144333145</v>
      </c>
      <c r="G2153" s="23">
        <f>'Emissions Factors'!$AB$39/1000</f>
        <v>0.49266147344102867</v>
      </c>
      <c r="H2153" s="23">
        <f>'Emissions Factors'!$AE$39/1000</f>
        <v>0.32422903788805163</v>
      </c>
      <c r="I2153" s="26">
        <f t="shared" si="236"/>
        <v>107902.29293526075</v>
      </c>
      <c r="J2153" s="26">
        <f t="shared" si="237"/>
        <v>71012.365509238443</v>
      </c>
      <c r="K2153" s="23">
        <f t="shared" si="232"/>
        <v>115.09577913094479</v>
      </c>
      <c r="L2153" s="23">
        <f t="shared" si="232"/>
        <v>75.746523209854345</v>
      </c>
      <c r="M2153" s="26">
        <f>K2153*'Social Cost of Carbon'!$C$5</f>
        <v>11509.577913094479</v>
      </c>
      <c r="N2153" s="26">
        <f>L2153*'Social Cost of Carbon'!$C$5</f>
        <v>7574.6523209854349</v>
      </c>
      <c r="O2153" s="23">
        <f t="shared" si="233"/>
        <v>0.19131215957713268</v>
      </c>
      <c r="P2153" s="23">
        <f t="shared" si="234"/>
        <v>0.12590584159693577</v>
      </c>
      <c r="Q2153" s="27"/>
    </row>
    <row r="2154" spans="1:17" x14ac:dyDescent="0.25">
      <c r="A2154" s="24">
        <f t="shared" si="235"/>
        <v>2021</v>
      </c>
      <c r="B2154" s="32">
        <v>44517</v>
      </c>
      <c r="C2154" s="28">
        <f>'Bitcoin Data'!C2154</f>
        <v>60368.011719000002</v>
      </c>
      <c r="D2154" s="26">
        <f>'Bitcoin Data'!K2154</f>
        <v>931.29139072847681</v>
      </c>
      <c r="E2154" s="25">
        <f>'Bitcoin Data'!J2154</f>
        <v>236151.26622566313</v>
      </c>
      <c r="F2154" s="25">
        <f t="shared" si="231"/>
        <v>219.9256411455886</v>
      </c>
      <c r="G2154" s="23">
        <f>'Emissions Factors'!$AB$39/1000</f>
        <v>0.49266147344102867</v>
      </c>
      <c r="H2154" s="23">
        <f>'Emissions Factors'!$AE$39/1000</f>
        <v>0.32422903788805163</v>
      </c>
      <c r="I2154" s="26">
        <f t="shared" si="236"/>
        <v>108348.8904142486</v>
      </c>
      <c r="J2154" s="26">
        <f t="shared" si="237"/>
        <v>71306.279035547093</v>
      </c>
      <c r="K2154" s="23">
        <f t="shared" si="232"/>
        <v>116.34263077369982</v>
      </c>
      <c r="L2154" s="23">
        <f t="shared" si="232"/>
        <v>76.567097844391895</v>
      </c>
      <c r="M2154" s="26">
        <f>K2154*'Social Cost of Carbon'!$C$5</f>
        <v>11634.263077369982</v>
      </c>
      <c r="N2154" s="26">
        <f>L2154*'Social Cost of Carbon'!$C$5</f>
        <v>7656.7097844391892</v>
      </c>
      <c r="O2154" s="23">
        <f t="shared" si="233"/>
        <v>0.19272231677142115</v>
      </c>
      <c r="P2154" s="23">
        <f t="shared" si="234"/>
        <v>0.12683389043984938</v>
      </c>
      <c r="Q2154" s="27"/>
    </row>
    <row r="2155" spans="1:17" x14ac:dyDescent="0.25">
      <c r="A2155" s="24">
        <f t="shared" si="235"/>
        <v>2021</v>
      </c>
      <c r="B2155" s="32">
        <v>44518</v>
      </c>
      <c r="C2155" s="28">
        <f>'Bitcoin Data'!C2155</f>
        <v>56942.136719000002</v>
      </c>
      <c r="D2155" s="26">
        <f>'Bitcoin Data'!K2155</f>
        <v>900</v>
      </c>
      <c r="E2155" s="25">
        <f>'Bitcoin Data'!J2155</f>
        <v>245809.68938117541</v>
      </c>
      <c r="F2155" s="25">
        <f t="shared" si="231"/>
        <v>221.22872044305785</v>
      </c>
      <c r="G2155" s="23">
        <f>'Emissions Factors'!$AB$39/1000</f>
        <v>0.49266147344102867</v>
      </c>
      <c r="H2155" s="23">
        <f>'Emissions Factors'!$AE$39/1000</f>
        <v>0.32422903788805163</v>
      </c>
      <c r="I2155" s="26">
        <f t="shared" si="236"/>
        <v>108990.86738095031</v>
      </c>
      <c r="J2155" s="26">
        <f t="shared" si="237"/>
        <v>71728.775182457379</v>
      </c>
      <c r="K2155" s="23">
        <f t="shared" si="232"/>
        <v>121.10096375661145</v>
      </c>
      <c r="L2155" s="23">
        <f t="shared" si="232"/>
        <v>79.698639091619313</v>
      </c>
      <c r="M2155" s="26">
        <f>K2155*'Social Cost of Carbon'!$C$5</f>
        <v>12110.096375661145</v>
      </c>
      <c r="N2155" s="26">
        <f>L2155*'Social Cost of Carbon'!$C$5</f>
        <v>7969.8639091619316</v>
      </c>
      <c r="O2155" s="23">
        <f t="shared" si="233"/>
        <v>0.21267372588110739</v>
      </c>
      <c r="P2155" s="23">
        <f t="shared" si="234"/>
        <v>0.13996425790082109</v>
      </c>
      <c r="Q2155" s="27"/>
    </row>
    <row r="2156" spans="1:17" x14ac:dyDescent="0.25">
      <c r="A2156" s="24">
        <f t="shared" si="235"/>
        <v>2021</v>
      </c>
      <c r="B2156" s="32">
        <v>44519</v>
      </c>
      <c r="C2156" s="28">
        <f>'Bitcoin Data'!C2156</f>
        <v>58119.578125</v>
      </c>
      <c r="D2156" s="26">
        <f>'Bitcoin Data'!K2156</f>
        <v>856.24583769384458</v>
      </c>
      <c r="E2156" s="25">
        <f>'Bitcoin Data'!J2156</f>
        <v>256508.24788336325</v>
      </c>
      <c r="F2156" s="25">
        <f t="shared" si="231"/>
        <v>219.63411958427068</v>
      </c>
      <c r="G2156" s="23">
        <f>'Emissions Factors'!$AB$39/1000</f>
        <v>0.49266147344102867</v>
      </c>
      <c r="H2156" s="23">
        <f>'Emissions Factors'!$AE$39/1000</f>
        <v>0.32422903788805163</v>
      </c>
      <c r="I2156" s="26">
        <f t="shared" si="236"/>
        <v>108205.26897230987</v>
      </c>
      <c r="J2156" s="26">
        <f t="shared" si="237"/>
        <v>71211.759280197351</v>
      </c>
      <c r="K2156" s="23">
        <f t="shared" si="232"/>
        <v>126.37173135199436</v>
      </c>
      <c r="L2156" s="23">
        <f t="shared" si="232"/>
        <v>83.167422421572709</v>
      </c>
      <c r="M2156" s="26">
        <f>K2156*'Social Cost of Carbon'!$C$5</f>
        <v>12637.173135199435</v>
      </c>
      <c r="N2156" s="26">
        <f>L2156*'Social Cost of Carbon'!$C$5</f>
        <v>8316.7422421572701</v>
      </c>
      <c r="O2156" s="23">
        <f t="shared" si="233"/>
        <v>0.21743401350953001</v>
      </c>
      <c r="P2156" s="23">
        <f t="shared" si="234"/>
        <v>0.14309708553407141</v>
      </c>
      <c r="Q2156" s="27"/>
    </row>
    <row r="2157" spans="1:17" x14ac:dyDescent="0.25">
      <c r="A2157" s="24">
        <f t="shared" si="235"/>
        <v>2021</v>
      </c>
      <c r="B2157" s="32">
        <v>44520</v>
      </c>
      <c r="C2157" s="28">
        <f>'Bitcoin Data'!C2157</f>
        <v>59697.195312999997</v>
      </c>
      <c r="D2157" s="26">
        <f>'Bitcoin Data'!K2157</f>
        <v>906.25314671231513</v>
      </c>
      <c r="E2157" s="25">
        <f>'Bitcoin Data'!J2157</f>
        <v>242542.27555185455</v>
      </c>
      <c r="F2157" s="25">
        <f t="shared" si="231"/>
        <v>219.80470042963358</v>
      </c>
      <c r="G2157" s="23">
        <f>'Emissions Factors'!$AB$39/1000</f>
        <v>0.49266147344102867</v>
      </c>
      <c r="H2157" s="23">
        <f>'Emissions Factors'!$AE$39/1000</f>
        <v>0.32422903788805163</v>
      </c>
      <c r="I2157" s="26">
        <f t="shared" si="236"/>
        <v>108289.3075829272</v>
      </c>
      <c r="J2157" s="26">
        <f t="shared" si="237"/>
        <v>71267.066543571505</v>
      </c>
      <c r="K2157" s="23">
        <f t="shared" si="232"/>
        <v>119.49123484511665</v>
      </c>
      <c r="L2157" s="23">
        <f t="shared" si="232"/>
        <v>78.639248649356503</v>
      </c>
      <c r="M2157" s="26">
        <f>K2157*'Social Cost of Carbon'!$C$5</f>
        <v>11949.123484511665</v>
      </c>
      <c r="N2157" s="26">
        <f>L2157*'Social Cost of Carbon'!$C$5</f>
        <v>7863.9248649356505</v>
      </c>
      <c r="O2157" s="23">
        <f t="shared" si="233"/>
        <v>0.20016222574378728</v>
      </c>
      <c r="P2157" s="23">
        <f t="shared" si="234"/>
        <v>0.13173022323250014</v>
      </c>
      <c r="Q2157" s="27"/>
    </row>
    <row r="2158" spans="1:17" x14ac:dyDescent="0.25">
      <c r="A2158" s="24">
        <f t="shared" si="235"/>
        <v>2021</v>
      </c>
      <c r="B2158" s="32">
        <v>44521</v>
      </c>
      <c r="C2158" s="28">
        <f>'Bitcoin Data'!C2158</f>
        <v>58730.476562999997</v>
      </c>
      <c r="D2158" s="26">
        <f>'Bitcoin Data'!K2158</f>
        <v>825.00687505729218</v>
      </c>
      <c r="E2158" s="25">
        <f>'Bitcoin Data'!J2158</f>
        <v>265987.44265195634</v>
      </c>
      <c r="F2158" s="25">
        <f t="shared" si="231"/>
        <v>219.44146886677123</v>
      </c>
      <c r="G2158" s="23">
        <f>'Emissions Factors'!$AB$39/1000</f>
        <v>0.49266147344102867</v>
      </c>
      <c r="H2158" s="23">
        <f>'Emissions Factors'!$AE$39/1000</f>
        <v>0.32422903788805163</v>
      </c>
      <c r="I2158" s="26">
        <f t="shared" si="236"/>
        <v>108110.35738596713</v>
      </c>
      <c r="J2158" s="26">
        <f t="shared" si="237"/>
        <v>71149.296323414077</v>
      </c>
      <c r="K2158" s="23">
        <f t="shared" si="232"/>
        <v>131.04176541372394</v>
      </c>
      <c r="L2158" s="23">
        <f t="shared" si="232"/>
        <v>86.240852621347116</v>
      </c>
      <c r="M2158" s="26">
        <f>K2158*'Social Cost of Carbon'!$C$5</f>
        <v>13104.176541372393</v>
      </c>
      <c r="N2158" s="26">
        <f>L2158*'Social Cost of Carbon'!$C$5</f>
        <v>8624.0852621347112</v>
      </c>
      <c r="O2158" s="23">
        <f t="shared" si="233"/>
        <v>0.22312396064614909</v>
      </c>
      <c r="P2158" s="23">
        <f t="shared" si="234"/>
        <v>0.14684173817121476</v>
      </c>
      <c r="Q2158" s="27"/>
    </row>
    <row r="2159" spans="1:17" x14ac:dyDescent="0.25">
      <c r="A2159" s="24">
        <f t="shared" si="235"/>
        <v>2021</v>
      </c>
      <c r="B2159" s="32">
        <v>44522</v>
      </c>
      <c r="C2159" s="28">
        <f>'Bitcoin Data'!C2159</f>
        <v>56289.289062999997</v>
      </c>
      <c r="D2159" s="26">
        <f>'Bitcoin Data'!K2159</f>
        <v>881.22980515029872</v>
      </c>
      <c r="E2159" s="25">
        <f>'Bitcoin Data'!J2159</f>
        <v>243250.19499395508</v>
      </c>
      <c r="F2159" s="25">
        <f t="shared" si="231"/>
        <v>214.35932193729519</v>
      </c>
      <c r="G2159" s="23">
        <f>'Emissions Factors'!$AB$39/1000</f>
        <v>0.49266147344102867</v>
      </c>
      <c r="H2159" s="23">
        <f>'Emissions Factors'!$AE$39/1000</f>
        <v>0.32422903788805163</v>
      </c>
      <c r="I2159" s="26">
        <f t="shared" si="236"/>
        <v>105606.57939144767</v>
      </c>
      <c r="J2159" s="26">
        <f t="shared" si="237"/>
        <v>69501.516714064332</v>
      </c>
      <c r="K2159" s="23">
        <f t="shared" si="232"/>
        <v>119.83999948053945</v>
      </c>
      <c r="L2159" s="23">
        <f t="shared" si="232"/>
        <v>78.86877668897101</v>
      </c>
      <c r="M2159" s="26">
        <f>K2159*'Social Cost of Carbon'!$C$5</f>
        <v>11983.999948053945</v>
      </c>
      <c r="N2159" s="26">
        <f>L2159*'Social Cost of Carbon'!$C$5</f>
        <v>7886.8776688971011</v>
      </c>
      <c r="O2159" s="23">
        <f t="shared" si="233"/>
        <v>0.21290018309951</v>
      </c>
      <c r="P2159" s="23">
        <f t="shared" si="234"/>
        <v>0.14011329331358163</v>
      </c>
      <c r="Q2159" s="27"/>
    </row>
    <row r="2160" spans="1:17" x14ac:dyDescent="0.25">
      <c r="A2160" s="24">
        <f t="shared" si="235"/>
        <v>2021</v>
      </c>
      <c r="B2160" s="32">
        <v>44523</v>
      </c>
      <c r="C2160" s="28">
        <f>'Bitcoin Data'!C2160</f>
        <v>57569.074219000002</v>
      </c>
      <c r="D2160" s="26">
        <f>'Bitcoin Data'!K2160</f>
        <v>825.00687505729218</v>
      </c>
      <c r="E2160" s="25">
        <f>'Bitcoin Data'!J2160</f>
        <v>257111.50804974802</v>
      </c>
      <c r="F2160" s="25">
        <f t="shared" si="231"/>
        <v>212.11876179739042</v>
      </c>
      <c r="G2160" s="23">
        <f>'Emissions Factors'!$AB$39/1000</f>
        <v>0.49266147344102867</v>
      </c>
      <c r="H2160" s="23">
        <f>'Emissions Factors'!$AE$39/1000</f>
        <v>0.32422903788805163</v>
      </c>
      <c r="I2160" s="26">
        <f t="shared" si="236"/>
        <v>104502.74173158896</v>
      </c>
      <c r="J2160" s="26">
        <f t="shared" si="237"/>
        <v>68775.062055572707</v>
      </c>
      <c r="K2160" s="23">
        <f t="shared" si="232"/>
        <v>126.66893439443376</v>
      </c>
      <c r="L2160" s="23">
        <f t="shared" si="232"/>
        <v>83.363016884915837</v>
      </c>
      <c r="M2160" s="26">
        <f>K2160*'Social Cost of Carbon'!$C$5</f>
        <v>12666.893439443376</v>
      </c>
      <c r="N2160" s="26">
        <f>L2160*'Social Cost of Carbon'!$C$5</f>
        <v>8336.3016884915833</v>
      </c>
      <c r="O2160" s="23">
        <f t="shared" si="233"/>
        <v>0.22002947956496435</v>
      </c>
      <c r="P2160" s="23">
        <f t="shared" si="234"/>
        <v>0.14480520664235877</v>
      </c>
      <c r="Q2160" s="27"/>
    </row>
    <row r="2161" spans="1:17" x14ac:dyDescent="0.25">
      <c r="A2161" s="24">
        <f t="shared" si="235"/>
        <v>2021</v>
      </c>
      <c r="B2161" s="32">
        <v>44524</v>
      </c>
      <c r="C2161" s="28">
        <f>'Bitcoin Data'!C2161</f>
        <v>56280.425780999998</v>
      </c>
      <c r="D2161" s="26">
        <f>'Bitcoin Data'!K2161</f>
        <v>981.24727431312681</v>
      </c>
      <c r="E2161" s="25">
        <f>'Bitcoin Data'!J2161</f>
        <v>212159.68109504777</v>
      </c>
      <c r="F2161" s="25">
        <f t="shared" si="231"/>
        <v>208.18110879365784</v>
      </c>
      <c r="G2161" s="23">
        <f>'Emissions Factors'!$AB$39/1000</f>
        <v>0.49266147344102867</v>
      </c>
      <c r="H2161" s="23">
        <f>'Emissions Factors'!$AE$39/1000</f>
        <v>0.32422903788805163</v>
      </c>
      <c r="I2161" s="26">
        <f t="shared" si="236"/>
        <v>102562.81180087056</v>
      </c>
      <c r="J2161" s="26">
        <f t="shared" si="237"/>
        <v>67498.360610635486</v>
      </c>
      <c r="K2161" s="23">
        <f t="shared" si="232"/>
        <v>104.52290109306499</v>
      </c>
      <c r="L2161" s="23">
        <f t="shared" si="232"/>
        <v>68.788329280083204</v>
      </c>
      <c r="M2161" s="26">
        <f>K2161*'Social Cost of Carbon'!$C$5</f>
        <v>10452.290109306499</v>
      </c>
      <c r="N2161" s="26">
        <f>L2161*'Social Cost of Carbon'!$C$5</f>
        <v>6878.8329280083208</v>
      </c>
      <c r="O2161" s="23">
        <f t="shared" si="233"/>
        <v>0.18571803543169252</v>
      </c>
      <c r="P2161" s="23">
        <f t="shared" si="234"/>
        <v>0.12222425172786418</v>
      </c>
      <c r="Q2161" s="27"/>
    </row>
    <row r="2162" spans="1:17" x14ac:dyDescent="0.25">
      <c r="A2162" s="24">
        <f t="shared" si="235"/>
        <v>2021</v>
      </c>
      <c r="B2162" s="32">
        <v>44525</v>
      </c>
      <c r="C2162" s="28">
        <f>'Bitcoin Data'!C2162</f>
        <v>57274.679687999997</v>
      </c>
      <c r="D2162" s="26">
        <f>'Bitcoin Data'!K2162</f>
        <v>812.49435767807176</v>
      </c>
      <c r="E2162" s="25">
        <f>'Bitcoin Data'!J2162</f>
        <v>258177.58377643515</v>
      </c>
      <c r="F2162" s="25">
        <f t="shared" si="231"/>
        <v>209.76783009731122</v>
      </c>
      <c r="G2162" s="23">
        <f>'Emissions Factors'!$AB$39/1000</f>
        <v>0.49266147344102867</v>
      </c>
      <c r="H2162" s="23">
        <f>'Emissions Factors'!$AE$39/1000</f>
        <v>0.32422903788805163</v>
      </c>
      <c r="I2162" s="26">
        <f t="shared" si="236"/>
        <v>103344.52825626871</v>
      </c>
      <c r="J2162" s="26">
        <f t="shared" si="237"/>
        <v>68012.821732315497</v>
      </c>
      <c r="K2162" s="23">
        <f t="shared" si="232"/>
        <v>127.19414883274315</v>
      </c>
      <c r="L2162" s="23">
        <f t="shared" si="232"/>
        <v>83.708669592095404</v>
      </c>
      <c r="M2162" s="26">
        <f>K2162*'Social Cost of Carbon'!$C$5</f>
        <v>12719.414883274316</v>
      </c>
      <c r="N2162" s="26">
        <f>L2162*'Social Cost of Carbon'!$C$5</f>
        <v>8370.8669592095412</v>
      </c>
      <c r="O2162" s="23">
        <f t="shared" si="233"/>
        <v>0.2220774511976755</v>
      </c>
      <c r="P2162" s="23">
        <f t="shared" si="234"/>
        <v>0.14615301220031751</v>
      </c>
      <c r="Q2162" s="27"/>
    </row>
    <row r="2163" spans="1:17" x14ac:dyDescent="0.25">
      <c r="A2163" s="24">
        <f t="shared" si="235"/>
        <v>2021</v>
      </c>
      <c r="B2163" s="32">
        <v>44526</v>
      </c>
      <c r="C2163" s="28">
        <f>'Bitcoin Data'!C2163</f>
        <v>53569.765625</v>
      </c>
      <c r="D2163" s="26">
        <f>'Bitcoin Data'!K2163</f>
        <v>825.00687505729218</v>
      </c>
      <c r="E2163" s="25">
        <f>'Bitcoin Data'!J2163</f>
        <v>250524.3995572998</v>
      </c>
      <c r="F2163" s="25">
        <f t="shared" si="231"/>
        <v>206.68435200437239</v>
      </c>
      <c r="G2163" s="23">
        <f>'Emissions Factors'!$AB$39/1000</f>
        <v>0.49266147344102867</v>
      </c>
      <c r="H2163" s="23">
        <f>'Emissions Factors'!$AE$39/1000</f>
        <v>0.32422903788805163</v>
      </c>
      <c r="I2163" s="26">
        <f t="shared" si="236"/>
        <v>101825.41739567833</v>
      </c>
      <c r="J2163" s="26">
        <f t="shared" si="237"/>
        <v>67013.068596893048</v>
      </c>
      <c r="K2163" s="23">
        <f t="shared" si="232"/>
        <v>123.4237198188283</v>
      </c>
      <c r="L2163" s="23">
        <f t="shared" si="232"/>
        <v>81.227285035945144</v>
      </c>
      <c r="M2163" s="26">
        <f>K2163*'Social Cost of Carbon'!$C$5</f>
        <v>12342.37198188283</v>
      </c>
      <c r="N2163" s="26">
        <f>L2163*'Social Cost of Carbon'!$C$5</f>
        <v>8122.7285035945142</v>
      </c>
      <c r="O2163" s="23">
        <f t="shared" si="233"/>
        <v>0.23039809560269717</v>
      </c>
      <c r="P2163" s="23">
        <f t="shared" si="234"/>
        <v>0.15162897221644348</v>
      </c>
      <c r="Q2163" s="27"/>
    </row>
    <row r="2164" spans="1:17" x14ac:dyDescent="0.25">
      <c r="A2164" s="24">
        <f t="shared" si="235"/>
        <v>2021</v>
      </c>
      <c r="B2164" s="32">
        <v>44527</v>
      </c>
      <c r="C2164" s="28">
        <f>'Bitcoin Data'!C2164</f>
        <v>54815.078125</v>
      </c>
      <c r="D2164" s="26">
        <f>'Bitcoin Data'!K2164</f>
        <v>893.74379344587885</v>
      </c>
      <c r="E2164" s="25">
        <f>'Bitcoin Data'!J2164</f>
        <v>229946.11605150253</v>
      </c>
      <c r="F2164" s="25">
        <f t="shared" si="231"/>
        <v>205.51291404801617</v>
      </c>
      <c r="G2164" s="23">
        <f>'Emissions Factors'!$AB$39/1000</f>
        <v>0.49266147344102867</v>
      </c>
      <c r="H2164" s="23">
        <f>'Emissions Factors'!$AE$39/1000</f>
        <v>0.32422903788805163</v>
      </c>
      <c r="I2164" s="26">
        <f t="shared" si="236"/>
        <v>101248.29504605514</v>
      </c>
      <c r="J2164" s="26">
        <f t="shared" si="237"/>
        <v>66633.254395358133</v>
      </c>
      <c r="K2164" s="23">
        <f t="shared" si="232"/>
        <v>113.285592345975</v>
      </c>
      <c r="L2164" s="23">
        <f t="shared" si="232"/>
        <v>74.555207973472932</v>
      </c>
      <c r="M2164" s="26">
        <f>K2164*'Social Cost of Carbon'!$C$5</f>
        <v>11328.5592345975</v>
      </c>
      <c r="N2164" s="26">
        <f>L2164*'Social Cost of Carbon'!$C$5</f>
        <v>7455.5207973472934</v>
      </c>
      <c r="O2164" s="23">
        <f t="shared" si="233"/>
        <v>0.20666866895207039</v>
      </c>
      <c r="P2164" s="23">
        <f t="shared" si="234"/>
        <v>0.13601222605841709</v>
      </c>
      <c r="Q2164" s="27"/>
    </row>
    <row r="2165" spans="1:17" x14ac:dyDescent="0.25">
      <c r="A2165" s="24">
        <f t="shared" si="235"/>
        <v>2021</v>
      </c>
      <c r="B2165" s="32">
        <v>44528</v>
      </c>
      <c r="C2165" s="28">
        <f>'Bitcoin Data'!C2165</f>
        <v>57248.457030999998</v>
      </c>
      <c r="D2165" s="26">
        <f>'Bitcoin Data'!K2165</f>
        <v>868.72586872586874</v>
      </c>
      <c r="E2165" s="25">
        <f>'Bitcoin Data'!J2165</f>
        <v>235953.1392888625</v>
      </c>
      <c r="F2165" s="25">
        <f t="shared" si="231"/>
        <v>204.97859590731298</v>
      </c>
      <c r="G2165" s="23">
        <f>'Emissions Factors'!$AB$39/1000</f>
        <v>0.49266147344102867</v>
      </c>
      <c r="H2165" s="23">
        <f>'Emissions Factors'!$AE$39/1000</f>
        <v>0.32422903788805163</v>
      </c>
      <c r="I2165" s="26">
        <f t="shared" si="236"/>
        <v>100985.05708357002</v>
      </c>
      <c r="J2165" s="26">
        <f t="shared" si="237"/>
        <v>66460.012938671804</v>
      </c>
      <c r="K2165" s="23">
        <f t="shared" si="232"/>
        <v>116.24502126508727</v>
      </c>
      <c r="L2165" s="23">
        <f t="shared" si="232"/>
        <v>76.50285933829332</v>
      </c>
      <c r="M2165" s="26">
        <f>K2165*'Social Cost of Carbon'!$C$5</f>
        <v>11624.502126508727</v>
      </c>
      <c r="N2165" s="26">
        <f>L2165*'Social Cost of Carbon'!$C$5</f>
        <v>7650.285933829332</v>
      </c>
      <c r="O2165" s="23">
        <f t="shared" si="233"/>
        <v>0.2030535446608468</v>
      </c>
      <c r="P2165" s="23">
        <f t="shared" si="234"/>
        <v>0.13363305022678093</v>
      </c>
      <c r="Q2165" s="27"/>
    </row>
    <row r="2166" spans="1:17" x14ac:dyDescent="0.25">
      <c r="A2166" s="24">
        <f t="shared" si="235"/>
        <v>2021</v>
      </c>
      <c r="B2166" s="32">
        <v>44529</v>
      </c>
      <c r="C2166" s="28">
        <f>'Bitcoin Data'!C2166</f>
        <v>57806.566405999998</v>
      </c>
      <c r="D2166" s="26">
        <f>'Bitcoin Data'!K2166</f>
        <v>893.74379344587885</v>
      </c>
      <c r="E2166" s="25">
        <f>'Bitcoin Data'!J2166</f>
        <v>230580.10364299983</v>
      </c>
      <c r="F2166" s="25">
        <f t="shared" si="231"/>
        <v>206.0795365230386</v>
      </c>
      <c r="G2166" s="23">
        <f>'Emissions Factors'!$AB$39/1000</f>
        <v>0.49266147344102867</v>
      </c>
      <c r="H2166" s="23">
        <f>'Emissions Factors'!$AE$39/1000</f>
        <v>0.32422903788805163</v>
      </c>
      <c r="I2166" s="26">
        <f t="shared" si="236"/>
        <v>101527.44810948448</v>
      </c>
      <c r="J2166" s="26">
        <f t="shared" si="237"/>
        <v>66816.969855280404</v>
      </c>
      <c r="K2166" s="23">
        <f t="shared" si="232"/>
        <v>113.5979336069454</v>
      </c>
      <c r="L2166" s="23">
        <f t="shared" si="232"/>
        <v>74.760765160297055</v>
      </c>
      <c r="M2166" s="26">
        <f>K2166*'Social Cost of Carbon'!$C$5</f>
        <v>11359.793360694541</v>
      </c>
      <c r="N2166" s="26">
        <f>L2166*'Social Cost of Carbon'!$C$5</f>
        <v>7476.0765160297051</v>
      </c>
      <c r="O2166" s="23">
        <f t="shared" si="233"/>
        <v>0.19651389222653187</v>
      </c>
      <c r="P2166" s="23">
        <f t="shared" si="234"/>
        <v>0.12932919183474856</v>
      </c>
      <c r="Q2166" s="27"/>
    </row>
    <row r="2167" spans="1:17" x14ac:dyDescent="0.25">
      <c r="A2167" s="24">
        <f t="shared" si="235"/>
        <v>2021</v>
      </c>
      <c r="B2167" s="32">
        <v>44530</v>
      </c>
      <c r="C2167" s="28">
        <f>'Bitcoin Data'!C2167</f>
        <v>57005.425780999998</v>
      </c>
      <c r="D2167" s="26">
        <f>'Bitcoin Data'!K2167</f>
        <v>837.52093802345053</v>
      </c>
      <c r="E2167" s="25">
        <f>'Bitcoin Data'!J2167</f>
        <v>245892.74935801557</v>
      </c>
      <c r="F2167" s="25">
        <f t="shared" si="231"/>
        <v>205.94032609549043</v>
      </c>
      <c r="G2167" s="23">
        <f>'Emissions Factors'!$AB$39/1000</f>
        <v>0.49266147344102867</v>
      </c>
      <c r="H2167" s="23">
        <f>'Emissions Factors'!$AE$39/1000</f>
        <v>0.32422903788805163</v>
      </c>
      <c r="I2167" s="26">
        <f t="shared" si="236"/>
        <v>101458.86449513024</v>
      </c>
      <c r="J2167" s="26">
        <f t="shared" si="237"/>
        <v>66771.833792292469</v>
      </c>
      <c r="K2167" s="23">
        <f t="shared" si="232"/>
        <v>121.1418842071855</v>
      </c>
      <c r="L2167" s="23">
        <f t="shared" si="232"/>
        <v>79.725569547997225</v>
      </c>
      <c r="M2167" s="26">
        <f>K2167*'Social Cost of Carbon'!$C$5</f>
        <v>12114.18842071855</v>
      </c>
      <c r="N2167" s="26">
        <f>L2167*'Social Cost of Carbon'!$C$5</f>
        <v>7972.556954799722</v>
      </c>
      <c r="O2167" s="23">
        <f t="shared" si="233"/>
        <v>0.21250939282969497</v>
      </c>
      <c r="P2167" s="23">
        <f t="shared" si="234"/>
        <v>0.1398561074770007</v>
      </c>
      <c r="Q2167" s="27"/>
    </row>
    <row r="2168" spans="1:17" x14ac:dyDescent="0.25">
      <c r="A2168" s="24">
        <f t="shared" si="235"/>
        <v>2021</v>
      </c>
      <c r="B2168" s="32">
        <v>44531</v>
      </c>
      <c r="C2168" s="28">
        <f>'Bitcoin Data'!C2168</f>
        <v>57229.828125</v>
      </c>
      <c r="D2168" s="26">
        <f>'Bitcoin Data'!K2168</f>
        <v>856.24583769384458</v>
      </c>
      <c r="E2168" s="25">
        <f>'Bitcoin Data'!J2168</f>
        <v>240386.1492917944</v>
      </c>
      <c r="F2168" s="25">
        <f t="shared" si="231"/>
        <v>205.82963977035007</v>
      </c>
      <c r="G2168" s="23">
        <f>'Emissions Factors'!$AB$39/1000</f>
        <v>0.49266147344102867</v>
      </c>
      <c r="H2168" s="23">
        <f>'Emissions Factors'!$AE$39/1000</f>
        <v>0.32422903788805163</v>
      </c>
      <c r="I2168" s="26">
        <f t="shared" si="236"/>
        <v>101404.33360709682</v>
      </c>
      <c r="J2168" s="26">
        <f t="shared" si="237"/>
        <v>66735.946071584855</v>
      </c>
      <c r="K2168" s="23">
        <f t="shared" si="232"/>
        <v>118.42899450491052</v>
      </c>
      <c r="L2168" s="23">
        <f t="shared" si="232"/>
        <v>77.940169906492045</v>
      </c>
      <c r="M2168" s="26">
        <f>K2168*'Social Cost of Carbon'!$C$5</f>
        <v>11842.899450491052</v>
      </c>
      <c r="N2168" s="26">
        <f>L2168*'Social Cost of Carbon'!$C$5</f>
        <v>7794.0169906492047</v>
      </c>
      <c r="O2168" s="23">
        <f t="shared" si="233"/>
        <v>0.20693578573439148</v>
      </c>
      <c r="P2168" s="23">
        <f t="shared" si="234"/>
        <v>0.13618802023353455</v>
      </c>
      <c r="Q2168" s="27"/>
    </row>
    <row r="2169" spans="1:17" x14ac:dyDescent="0.25">
      <c r="A2169" s="24">
        <f t="shared" si="235"/>
        <v>2021</v>
      </c>
      <c r="B2169" s="32">
        <v>44532</v>
      </c>
      <c r="C2169" s="28">
        <f>'Bitcoin Data'!C2169</f>
        <v>56477.816405999998</v>
      </c>
      <c r="D2169" s="26">
        <f>'Bitcoin Data'!K2169</f>
        <v>968.78363832077503</v>
      </c>
      <c r="E2169" s="25">
        <f>'Bitcoin Data'!J2169</f>
        <v>207534.60310863066</v>
      </c>
      <c r="F2169" s="25">
        <f t="shared" si="231"/>
        <v>201.05612787703723</v>
      </c>
      <c r="G2169" s="23">
        <f>'Emissions Factors'!$AB$39/1000</f>
        <v>0.49266147344102867</v>
      </c>
      <c r="H2169" s="23">
        <f>'Emissions Factors'!$AE$39/1000</f>
        <v>0.32422903788805163</v>
      </c>
      <c r="I2169" s="26">
        <f t="shared" si="236"/>
        <v>99052.608204249045</v>
      </c>
      <c r="J2169" s="26">
        <f t="shared" si="237"/>
        <v>65188.234903068864</v>
      </c>
      <c r="K2169" s="23">
        <f t="shared" si="232"/>
        <v>102.24430335749707</v>
      </c>
      <c r="L2169" s="23">
        <f t="shared" si="232"/>
        <v>67.288744694389976</v>
      </c>
      <c r="M2169" s="26">
        <f>K2169*'Social Cost of Carbon'!$C$5</f>
        <v>10224.430335749708</v>
      </c>
      <c r="N2169" s="26">
        <f>L2169*'Social Cost of Carbon'!$C$5</f>
        <v>6728.8744694389979</v>
      </c>
      <c r="O2169" s="23">
        <f t="shared" si="233"/>
        <v>0.18103444832657345</v>
      </c>
      <c r="P2169" s="23">
        <f t="shared" si="234"/>
        <v>0.11914190203579023</v>
      </c>
      <c r="Q2169" s="27"/>
    </row>
    <row r="2170" spans="1:17" x14ac:dyDescent="0.25">
      <c r="A2170" s="24">
        <f t="shared" si="235"/>
        <v>2021</v>
      </c>
      <c r="B2170" s="32">
        <v>44533</v>
      </c>
      <c r="C2170" s="28">
        <f>'Bitcoin Data'!C2170</f>
        <v>53598.246094000002</v>
      </c>
      <c r="D2170" s="26">
        <f>'Bitcoin Data'!K2170</f>
        <v>1050.0525026251314</v>
      </c>
      <c r="E2170" s="25">
        <f>'Bitcoin Data'!J2170</f>
        <v>195936.97226033936</v>
      </c>
      <c r="F2170" s="25">
        <f t="shared" si="231"/>
        <v>205.74410807876029</v>
      </c>
      <c r="G2170" s="23">
        <f>'Emissions Factors'!$AB$39/1000</f>
        <v>0.49266147344102867</v>
      </c>
      <c r="H2170" s="23">
        <f>'Emissions Factors'!$AE$39/1000</f>
        <v>0.32422903788805163</v>
      </c>
      <c r="I2170" s="26">
        <f t="shared" si="236"/>
        <v>101362.1954378923</v>
      </c>
      <c r="J2170" s="26">
        <f t="shared" si="237"/>
        <v>66708.214213511761</v>
      </c>
      <c r="K2170" s="23">
        <f t="shared" si="232"/>
        <v>96.530597455352748</v>
      </c>
      <c r="L2170" s="23">
        <f t="shared" si="232"/>
        <v>63.528456002667689</v>
      </c>
      <c r="M2170" s="26">
        <f>K2170*'Social Cost of Carbon'!$C$5</f>
        <v>9653.0597455352745</v>
      </c>
      <c r="N2170" s="26">
        <f>L2170*'Social Cost of Carbon'!$C$5</f>
        <v>6352.845600266769</v>
      </c>
      <c r="O2170" s="23">
        <f t="shared" si="233"/>
        <v>0.18010029150218548</v>
      </c>
      <c r="P2170" s="23">
        <f t="shared" si="234"/>
        <v>0.11852711727031552</v>
      </c>
      <c r="Q2170" s="27"/>
    </row>
    <row r="2171" spans="1:17" x14ac:dyDescent="0.25">
      <c r="A2171" s="24">
        <f t="shared" si="235"/>
        <v>2021</v>
      </c>
      <c r="B2171" s="32">
        <v>44534</v>
      </c>
      <c r="C2171" s="28">
        <f>'Bitcoin Data'!C2171</f>
        <v>49200.703125</v>
      </c>
      <c r="D2171" s="26">
        <f>'Bitcoin Data'!K2171</f>
        <v>968.78363832077503</v>
      </c>
      <c r="E2171" s="25">
        <f>'Bitcoin Data'!J2171</f>
        <v>219564.19259172992</v>
      </c>
      <c r="F2171" s="25">
        <f t="shared" si="231"/>
        <v>212.71019734397947</v>
      </c>
      <c r="G2171" s="23">
        <f>'Emissions Factors'!$AB$39/1000</f>
        <v>0.49266147344102867</v>
      </c>
      <c r="H2171" s="23">
        <f>'Emissions Factors'!$AE$39/1000</f>
        <v>0.32422903788805163</v>
      </c>
      <c r="I2171" s="26">
        <f t="shared" si="236"/>
        <v>104794.11923941692</v>
      </c>
      <c r="J2171" s="26">
        <f t="shared" si="237"/>
        <v>68966.82263381606</v>
      </c>
      <c r="K2171" s="23">
        <f t="shared" si="232"/>
        <v>108.17081863713145</v>
      </c>
      <c r="L2171" s="23">
        <f t="shared" si="232"/>
        <v>71.189086918683458</v>
      </c>
      <c r="M2171" s="26">
        <f>K2171*'Social Cost of Carbon'!$C$5</f>
        <v>10817.081863713145</v>
      </c>
      <c r="N2171" s="26">
        <f>L2171*'Social Cost of Carbon'!$C$5</f>
        <v>7118.9086918683461</v>
      </c>
      <c r="O2171" s="23">
        <f t="shared" si="233"/>
        <v>0.21985624547338509</v>
      </c>
      <c r="P2171" s="23">
        <f t="shared" si="234"/>
        <v>0.14469119829003146</v>
      </c>
      <c r="Q2171" s="27"/>
    </row>
    <row r="2172" spans="1:17" x14ac:dyDescent="0.25">
      <c r="A2172" s="24">
        <f t="shared" si="235"/>
        <v>2021</v>
      </c>
      <c r="B2172" s="32">
        <v>44535</v>
      </c>
      <c r="C2172" s="28">
        <f>'Bitcoin Data'!C2172</f>
        <v>49368.847655999998</v>
      </c>
      <c r="D2172" s="26">
        <f>'Bitcoin Data'!K2172</f>
        <v>1037.4639769452449</v>
      </c>
      <c r="E2172" s="25">
        <f>'Bitcoin Data'!J2172</f>
        <v>206890.51174368628</v>
      </c>
      <c r="F2172" s="25">
        <f t="shared" si="231"/>
        <v>214.64145310584166</v>
      </c>
      <c r="G2172" s="23">
        <f>'Emissions Factors'!$AB$39/1000</f>
        <v>0.49266147344102867</v>
      </c>
      <c r="H2172" s="23">
        <f>'Emissions Factors'!$AE$39/1000</f>
        <v>0.32422903788805163</v>
      </c>
      <c r="I2172" s="26">
        <f t="shared" si="236"/>
        <v>105745.5745486474</v>
      </c>
      <c r="J2172" s="26">
        <f t="shared" si="237"/>
        <v>69592.991831400403</v>
      </c>
      <c r="K2172" s="23">
        <f t="shared" si="232"/>
        <v>101.92698435661293</v>
      </c>
      <c r="L2172" s="23">
        <f t="shared" si="232"/>
        <v>67.079911570822048</v>
      </c>
      <c r="M2172" s="26">
        <f>K2172*'Social Cost of Carbon'!$C$5</f>
        <v>10192.698435661294</v>
      </c>
      <c r="N2172" s="26">
        <f>L2172*'Social Cost of Carbon'!$C$5</f>
        <v>6707.9911570822051</v>
      </c>
      <c r="O2172" s="23">
        <f t="shared" si="233"/>
        <v>0.20646012454419793</v>
      </c>
      <c r="P2172" s="23">
        <f t="shared" si="234"/>
        <v>0.135874979376128</v>
      </c>
      <c r="Q2172" s="27"/>
    </row>
    <row r="2173" spans="1:17" x14ac:dyDescent="0.25">
      <c r="A2173" s="24">
        <f t="shared" si="235"/>
        <v>2021</v>
      </c>
      <c r="B2173" s="32">
        <v>44536</v>
      </c>
      <c r="C2173" s="28">
        <f>'Bitcoin Data'!C2173</f>
        <v>50582.625</v>
      </c>
      <c r="D2173" s="26">
        <f>'Bitcoin Data'!K2173</f>
        <v>1075.011944577162</v>
      </c>
      <c r="E2173" s="25">
        <f>'Bitcoin Data'!J2173</f>
        <v>204623.64118722809</v>
      </c>
      <c r="F2173" s="25">
        <f t="shared" si="231"/>
        <v>219.97285841914155</v>
      </c>
      <c r="G2173" s="23">
        <f>'Emissions Factors'!$AB$39/1000</f>
        <v>0.49266147344102867</v>
      </c>
      <c r="H2173" s="23">
        <f>'Emissions Factors'!$AE$39/1000</f>
        <v>0.32422903788805163</v>
      </c>
      <c r="I2173" s="26">
        <f t="shared" si="236"/>
        <v>108372.15254580906</v>
      </c>
      <c r="J2173" s="26">
        <f t="shared" si="237"/>
        <v>71321.588246722851</v>
      </c>
      <c r="K2173" s="23">
        <f t="shared" si="232"/>
        <v>100.81018456816815</v>
      </c>
      <c r="L2173" s="23">
        <f t="shared" si="232"/>
        <v>66.344926311284851</v>
      </c>
      <c r="M2173" s="26">
        <f>K2173*'Social Cost of Carbon'!$C$5</f>
        <v>10081.018456816815</v>
      </c>
      <c r="N2173" s="26">
        <f>L2173*'Social Cost of Carbon'!$C$5</f>
        <v>6634.4926311284853</v>
      </c>
      <c r="O2173" s="23">
        <f t="shared" si="233"/>
        <v>0.19929804862473657</v>
      </c>
      <c r="P2173" s="23">
        <f t="shared" si="234"/>
        <v>0.13116149332163932</v>
      </c>
      <c r="Q2173" s="27"/>
    </row>
    <row r="2174" spans="1:17" x14ac:dyDescent="0.25">
      <c r="A2174" s="24">
        <f t="shared" si="235"/>
        <v>2021</v>
      </c>
      <c r="B2174" s="32">
        <v>44537</v>
      </c>
      <c r="C2174" s="28">
        <f>'Bitcoin Data'!C2174</f>
        <v>50700.085937999997</v>
      </c>
      <c r="D2174" s="26">
        <f>'Bitcoin Data'!K2174</f>
        <v>962.46390760346469</v>
      </c>
      <c r="E2174" s="25">
        <f>'Bitcoin Data'!J2174</f>
        <v>234690.34411360641</v>
      </c>
      <c r="F2174" s="25">
        <f t="shared" si="231"/>
        <v>225.88098567238339</v>
      </c>
      <c r="G2174" s="23">
        <f>'Emissions Factors'!$AB$39/1000</f>
        <v>0.49266147344102867</v>
      </c>
      <c r="H2174" s="23">
        <f>'Emissions Factors'!$AE$39/1000</f>
        <v>0.32422903788805163</v>
      </c>
      <c r="I2174" s="26">
        <f t="shared" si="236"/>
        <v>111282.85922366829</v>
      </c>
      <c r="J2174" s="26">
        <f t="shared" si="237"/>
        <v>73237.174661761645</v>
      </c>
      <c r="K2174" s="23">
        <f t="shared" si="232"/>
        <v>115.62289073339139</v>
      </c>
      <c r="L2174" s="23">
        <f t="shared" si="232"/>
        <v>76.093424473570366</v>
      </c>
      <c r="M2174" s="26">
        <f>K2174*'Social Cost of Carbon'!$C$5</f>
        <v>11562.28907333914</v>
      </c>
      <c r="N2174" s="26">
        <f>L2174*'Social Cost of Carbon'!$C$5</f>
        <v>7609.3424473570367</v>
      </c>
      <c r="O2174" s="23">
        <f t="shared" si="233"/>
        <v>0.22805265236588365</v>
      </c>
      <c r="P2174" s="23">
        <f t="shared" si="234"/>
        <v>0.15008539545006555</v>
      </c>
      <c r="Q2174" s="27"/>
    </row>
    <row r="2175" spans="1:17" x14ac:dyDescent="0.25">
      <c r="A2175" s="24">
        <f t="shared" si="235"/>
        <v>2021</v>
      </c>
      <c r="B2175" s="32">
        <v>44538</v>
      </c>
      <c r="C2175" s="28">
        <f>'Bitcoin Data'!C2175</f>
        <v>50504.796875</v>
      </c>
      <c r="D2175" s="26">
        <f>'Bitcoin Data'!K2175</f>
        <v>1050.0525026251314</v>
      </c>
      <c r="E2175" s="25">
        <f>'Bitcoin Data'!J2175</f>
        <v>218954.27860655205</v>
      </c>
      <c r="F2175" s="25">
        <f t="shared" si="231"/>
        <v>229.91348821129023</v>
      </c>
      <c r="G2175" s="23">
        <f>'Emissions Factors'!$AB$39/1000</f>
        <v>0.49266147344102867</v>
      </c>
      <c r="H2175" s="23">
        <f>'Emissions Factors'!$AE$39/1000</f>
        <v>0.32422903788805163</v>
      </c>
      <c r="I2175" s="26">
        <f t="shared" si="236"/>
        <v>113269.51786614081</v>
      </c>
      <c r="J2175" s="26">
        <f t="shared" si="237"/>
        <v>74544.629080232524</v>
      </c>
      <c r="K2175" s="23">
        <f t="shared" si="232"/>
        <v>107.87033751452144</v>
      </c>
      <c r="L2175" s="23">
        <f t="shared" si="232"/>
        <v>70.99133509407477</v>
      </c>
      <c r="M2175" s="26">
        <f>K2175*'Social Cost of Carbon'!$C$5</f>
        <v>10787.033751452143</v>
      </c>
      <c r="N2175" s="26">
        <f>L2175*'Social Cost of Carbon'!$C$5</f>
        <v>7099.1335094074766</v>
      </c>
      <c r="O2175" s="23">
        <f t="shared" si="233"/>
        <v>0.21358434087261427</v>
      </c>
      <c r="P2175" s="23">
        <f t="shared" si="234"/>
        <v>0.14056354937884258</v>
      </c>
      <c r="Q2175" s="27"/>
    </row>
    <row r="2176" spans="1:17" x14ac:dyDescent="0.25">
      <c r="A2176" s="24">
        <f t="shared" si="235"/>
        <v>2021</v>
      </c>
      <c r="B2176" s="32">
        <v>44539</v>
      </c>
      <c r="C2176" s="28">
        <f>'Bitcoin Data'!C2176</f>
        <v>47672.121094000002</v>
      </c>
      <c r="D2176" s="26">
        <f>'Bitcoin Data'!K2176</f>
        <v>1018.7910346388952</v>
      </c>
      <c r="E2176" s="25">
        <f>'Bitcoin Data'!J2176</f>
        <v>231867.92566651403</v>
      </c>
      <c r="F2176" s="25">
        <f t="shared" si="231"/>
        <v>236.22496388936227</v>
      </c>
      <c r="G2176" s="23">
        <f>'Emissions Factors'!$AB$39/1000</f>
        <v>0.49266147344102867</v>
      </c>
      <c r="H2176" s="23">
        <f>'Emissions Factors'!$AE$39/1000</f>
        <v>0.32422903788805163</v>
      </c>
      <c r="I2176" s="26">
        <f t="shared" si="236"/>
        <v>116378.93877328701</v>
      </c>
      <c r="J2176" s="26">
        <f t="shared" si="237"/>
        <v>76590.992766987663</v>
      </c>
      <c r="K2176" s="23">
        <f t="shared" si="232"/>
        <v>114.23239390257972</v>
      </c>
      <c r="L2176" s="23">
        <f t="shared" si="232"/>
        <v>75.178314455952119</v>
      </c>
      <c r="M2176" s="26">
        <f>K2176*'Social Cost of Carbon'!$C$5</f>
        <v>11423.239390257972</v>
      </c>
      <c r="N2176" s="26">
        <f>L2176*'Social Cost of Carbon'!$C$5</f>
        <v>7517.8314455952122</v>
      </c>
      <c r="O2176" s="23">
        <f t="shared" si="233"/>
        <v>0.23962095933876323</v>
      </c>
      <c r="P2176" s="23">
        <f t="shared" si="234"/>
        <v>0.15769869838120973</v>
      </c>
      <c r="Q2176" s="27"/>
    </row>
    <row r="2177" spans="1:17" x14ac:dyDescent="0.25">
      <c r="A2177" s="24">
        <f t="shared" si="235"/>
        <v>2021</v>
      </c>
      <c r="B2177" s="32">
        <v>44540</v>
      </c>
      <c r="C2177" s="28">
        <f>'Bitcoin Data'!C2177</f>
        <v>47243.304687999997</v>
      </c>
      <c r="D2177" s="26">
        <f>'Bitcoin Data'!K2177</f>
        <v>974.97562560935978</v>
      </c>
      <c r="E2177" s="25">
        <f>'Bitcoin Data'!J2177</f>
        <v>243860.29112103221</v>
      </c>
      <c r="F2177" s="25">
        <f t="shared" si="231"/>
        <v>237.75783989700898</v>
      </c>
      <c r="G2177" s="23">
        <f>'Emissions Factors'!$AB$39/1000</f>
        <v>0.49266147344102867</v>
      </c>
      <c r="H2177" s="23">
        <f>'Emissions Factors'!$AE$39/1000</f>
        <v>0.32422903788805163</v>
      </c>
      <c r="I2177" s="26">
        <f t="shared" si="236"/>
        <v>117134.12772581664</v>
      </c>
      <c r="J2177" s="26">
        <f t="shared" si="237"/>
        <v>77087.995680148641</v>
      </c>
      <c r="K2177" s="23">
        <f t="shared" si="232"/>
        <v>120.14057033744592</v>
      </c>
      <c r="L2177" s="23">
        <f t="shared" si="232"/>
        <v>79.066587569272457</v>
      </c>
      <c r="M2177" s="26">
        <f>K2177*'Social Cost of Carbon'!$C$5</f>
        <v>12014.057033744592</v>
      </c>
      <c r="N2177" s="26">
        <f>L2177*'Social Cost of Carbon'!$C$5</f>
        <v>7906.658756927246</v>
      </c>
      <c r="O2177" s="23">
        <f t="shared" si="233"/>
        <v>0.25430179182186241</v>
      </c>
      <c r="P2177" s="23">
        <f t="shared" si="234"/>
        <v>0.16736040819209608</v>
      </c>
      <c r="Q2177" s="27"/>
    </row>
    <row r="2178" spans="1:17" x14ac:dyDescent="0.25">
      <c r="A2178" s="24">
        <f t="shared" si="235"/>
        <v>2021</v>
      </c>
      <c r="B2178" s="32">
        <v>44541</v>
      </c>
      <c r="C2178" s="28">
        <f>'Bitcoin Data'!C2178</f>
        <v>49362.507812999997</v>
      </c>
      <c r="D2178" s="26">
        <f>'Bitcoin Data'!K2178</f>
        <v>943.79194630872496</v>
      </c>
      <c r="E2178" s="25">
        <f>'Bitcoin Data'!J2178</f>
        <v>249145.8834301731</v>
      </c>
      <c r="F2178" s="25">
        <f t="shared" si="231"/>
        <v>235.14187823736978</v>
      </c>
      <c r="G2178" s="23">
        <f>'Emissions Factors'!$AB$39/1000</f>
        <v>0.49266147344102867</v>
      </c>
      <c r="H2178" s="23">
        <f>'Emissions Factors'!$AE$39/1000</f>
        <v>0.32422903788805163</v>
      </c>
      <c r="I2178" s="26">
        <f t="shared" si="236"/>
        <v>115845.34420011354</v>
      </c>
      <c r="J2178" s="26">
        <f t="shared" si="237"/>
        <v>76239.824948091788</v>
      </c>
      <c r="K2178" s="23">
        <f t="shared" si="232"/>
        <v>122.74457803247586</v>
      </c>
      <c r="L2178" s="23">
        <f t="shared" si="232"/>
        <v>80.780330078333691</v>
      </c>
      <c r="M2178" s="26">
        <f>K2178*'Social Cost of Carbon'!$C$5</f>
        <v>12274.457803247586</v>
      </c>
      <c r="N2178" s="26">
        <f>L2178*'Social Cost of Carbon'!$C$5</f>
        <v>8078.0330078333691</v>
      </c>
      <c r="O2178" s="23">
        <f t="shared" si="233"/>
        <v>0.24865952616805689</v>
      </c>
      <c r="P2178" s="23">
        <f t="shared" si="234"/>
        <v>0.16364713556360191</v>
      </c>
      <c r="Q2178" s="27"/>
    </row>
    <row r="2179" spans="1:17" x14ac:dyDescent="0.25">
      <c r="A2179" s="24">
        <f t="shared" si="235"/>
        <v>2021</v>
      </c>
      <c r="B2179" s="32">
        <v>44542</v>
      </c>
      <c r="C2179" s="28">
        <f>'Bitcoin Data'!C2179</f>
        <v>50098.335937999997</v>
      </c>
      <c r="D2179" s="26">
        <f>'Bitcoin Data'!K2179</f>
        <v>874.97569511958011</v>
      </c>
      <c r="E2179" s="25">
        <f>'Bitcoin Data'!J2179</f>
        <v>269463.55478380603</v>
      </c>
      <c r="F2179" s="25">
        <f t="shared" si="231"/>
        <v>235.77406115635375</v>
      </c>
      <c r="G2179" s="23">
        <f>'Emissions Factors'!$AB$39/1000</f>
        <v>0.49266147344102867</v>
      </c>
      <c r="H2179" s="23">
        <f>'Emissions Factors'!$AE$39/1000</f>
        <v>0.32422903788805163</v>
      </c>
      <c r="I2179" s="26">
        <f t="shared" si="236"/>
        <v>116156.79636846443</v>
      </c>
      <c r="J2179" s="26">
        <f t="shared" si="237"/>
        <v>76444.797007683213</v>
      </c>
      <c r="K2179" s="23">
        <f t="shared" si="232"/>
        <v>132.75431193844724</v>
      </c>
      <c r="L2179" s="23">
        <f t="shared" si="232"/>
        <v>87.367909113447723</v>
      </c>
      <c r="M2179" s="26">
        <f>K2179*'Social Cost of Carbon'!$C$5</f>
        <v>13275.431193844724</v>
      </c>
      <c r="N2179" s="26">
        <f>L2179*'Social Cost of Carbon'!$C$5</f>
        <v>8736.7909113447731</v>
      </c>
      <c r="O2179" s="23">
        <f t="shared" si="233"/>
        <v>0.2649874680523111</v>
      </c>
      <c r="P2179" s="23">
        <f t="shared" si="234"/>
        <v>0.1743928365636162</v>
      </c>
      <c r="Q2179" s="27"/>
    </row>
    <row r="2180" spans="1:17" x14ac:dyDescent="0.25">
      <c r="A2180" s="24">
        <f t="shared" si="235"/>
        <v>2021</v>
      </c>
      <c r="B2180" s="32">
        <v>44543</v>
      </c>
      <c r="C2180" s="28">
        <f>'Bitcoin Data'!C2180</f>
        <v>46737.480469000002</v>
      </c>
      <c r="D2180" s="26">
        <f>'Bitcoin Data'!K2180</f>
        <v>881.22980515029872</v>
      </c>
      <c r="E2180" s="25">
        <f>'Bitcoin Data'!J2180</f>
        <v>264035.94886662485</v>
      </c>
      <c r="F2180" s="25">
        <f t="shared" si="231"/>
        <v>232.67634777241005</v>
      </c>
      <c r="G2180" s="23">
        <f>'Emissions Factors'!$AB$39/1000</f>
        <v>0.49266147344102867</v>
      </c>
      <c r="H2180" s="23">
        <f>'Emissions Factors'!$AE$39/1000</f>
        <v>0.32422903788805163</v>
      </c>
      <c r="I2180" s="26">
        <f t="shared" si="236"/>
        <v>114630.67232843275</v>
      </c>
      <c r="J2180" s="26">
        <f t="shared" si="237"/>
        <v>75440.428377554214</v>
      </c>
      <c r="K2180" s="23">
        <f t="shared" si="232"/>
        <v>130.0803396100315</v>
      </c>
      <c r="L2180" s="23">
        <f t="shared" si="232"/>
        <v>85.608121668884579</v>
      </c>
      <c r="M2180" s="26">
        <f>K2180*'Social Cost of Carbon'!$C$5</f>
        <v>13008.03396100315</v>
      </c>
      <c r="N2180" s="26">
        <f>L2180*'Social Cost of Carbon'!$C$5</f>
        <v>8560.8121668884578</v>
      </c>
      <c r="O2180" s="23">
        <f t="shared" si="233"/>
        <v>0.27832124946553566</v>
      </c>
      <c r="P2180" s="23">
        <f t="shared" si="234"/>
        <v>0.1831680287636957</v>
      </c>
      <c r="Q2180" s="27"/>
    </row>
    <row r="2181" spans="1:17" x14ac:dyDescent="0.25">
      <c r="A2181" s="24">
        <f t="shared" si="235"/>
        <v>2021</v>
      </c>
      <c r="B2181" s="32">
        <v>44544</v>
      </c>
      <c r="C2181" s="28">
        <f>'Bitcoin Data'!C2181</f>
        <v>46612.632812999997</v>
      </c>
      <c r="D2181" s="26">
        <f>'Bitcoin Data'!K2181</f>
        <v>924.9743062692703</v>
      </c>
      <c r="E2181" s="25">
        <f>'Bitcoin Data'!J2181</f>
        <v>247103.10020740773</v>
      </c>
      <c r="F2181" s="25">
        <f t="shared" si="231"/>
        <v>228.56401869133293</v>
      </c>
      <c r="G2181" s="23">
        <f>'Emissions Factors'!$AB$39/1000</f>
        <v>0.49266147344102867</v>
      </c>
      <c r="H2181" s="23">
        <f>'Emissions Factors'!$AE$39/1000</f>
        <v>0.32422903788805163</v>
      </c>
      <c r="I2181" s="26">
        <f t="shared" si="236"/>
        <v>112604.6862240749</v>
      </c>
      <c r="J2181" s="26">
        <f t="shared" si="237"/>
        <v>74107.091876117527</v>
      </c>
      <c r="K2181" s="23">
        <f t="shared" si="232"/>
        <v>121.73817744002764</v>
      </c>
      <c r="L2181" s="23">
        <f t="shared" si="232"/>
        <v>80.118000439402621</v>
      </c>
      <c r="M2181" s="26">
        <f>K2181*'Social Cost of Carbon'!$C$5</f>
        <v>12173.817744002765</v>
      </c>
      <c r="N2181" s="26">
        <f>L2181*'Social Cost of Carbon'!$C$5</f>
        <v>8011.8000439402622</v>
      </c>
      <c r="O2181" s="23">
        <f t="shared" si="233"/>
        <v>0.26116992345919487</v>
      </c>
      <c r="P2181" s="23">
        <f t="shared" si="234"/>
        <v>0.17188044442977307</v>
      </c>
      <c r="Q2181" s="27"/>
    </row>
    <row r="2182" spans="1:17" x14ac:dyDescent="0.25">
      <c r="A2182" s="24">
        <f t="shared" si="235"/>
        <v>2021</v>
      </c>
      <c r="B2182" s="32">
        <v>44545</v>
      </c>
      <c r="C2182" s="28">
        <f>'Bitcoin Data'!C2182</f>
        <v>48896.722655999998</v>
      </c>
      <c r="D2182" s="26">
        <f>'Bitcoin Data'!K2182</f>
        <v>881.22980515029872</v>
      </c>
      <c r="E2182" s="25">
        <f>'Bitcoin Data'!J2182</f>
        <v>260714.52000619762</v>
      </c>
      <c r="F2182" s="25">
        <f t="shared" si="231"/>
        <v>229.74940566491517</v>
      </c>
      <c r="G2182" s="23">
        <f>'Emissions Factors'!$AB$39/1000</f>
        <v>0.49266147344102867</v>
      </c>
      <c r="H2182" s="23">
        <f>'Emissions Factors'!$AE$39/1000</f>
        <v>0.32422903788805163</v>
      </c>
      <c r="I2182" s="26">
        <f t="shared" si="236"/>
        <v>113188.68071707773</v>
      </c>
      <c r="J2182" s="26">
        <f t="shared" si="237"/>
        <v>74491.42875408713</v>
      </c>
      <c r="K2182" s="23">
        <f t="shared" si="232"/>
        <v>128.44399957372386</v>
      </c>
      <c r="L2182" s="23">
        <f t="shared" si="232"/>
        <v>84.531217985054639</v>
      </c>
      <c r="M2182" s="26">
        <f>K2182*'Social Cost of Carbon'!$C$5</f>
        <v>12844.399957372385</v>
      </c>
      <c r="N2182" s="26">
        <f>L2182*'Social Cost of Carbon'!$C$5</f>
        <v>8453.1217985054645</v>
      </c>
      <c r="O2182" s="23">
        <f t="shared" si="233"/>
        <v>0.26268427124933863</v>
      </c>
      <c r="P2182" s="23">
        <f t="shared" si="234"/>
        <v>0.17287706290614147</v>
      </c>
      <c r="Q2182" s="27"/>
    </row>
    <row r="2183" spans="1:17" x14ac:dyDescent="0.25">
      <c r="A2183" s="24">
        <f t="shared" si="235"/>
        <v>2021</v>
      </c>
      <c r="B2183" s="32">
        <v>44546</v>
      </c>
      <c r="C2183" s="28">
        <f>'Bitcoin Data'!C2183</f>
        <v>47665.425780999998</v>
      </c>
      <c r="D2183" s="26">
        <f>'Bitcoin Data'!K2183</f>
        <v>718.73502635361763</v>
      </c>
      <c r="E2183" s="25">
        <f>'Bitcoin Data'!J2183</f>
        <v>315095.44083808688</v>
      </c>
      <c r="F2183" s="25">
        <f t="shared" ref="F2183:F2198" si="238">E2183*D2183/1000000</f>
        <v>226.47012997466715</v>
      </c>
      <c r="G2183" s="23">
        <f>'Emissions Factors'!$AB$39/1000</f>
        <v>0.49266147344102867</v>
      </c>
      <c r="H2183" s="23">
        <f>'Emissions Factors'!$AE$39/1000</f>
        <v>0.32422903788805163</v>
      </c>
      <c r="I2183" s="26">
        <f t="shared" si="236"/>
        <v>111573.10792370079</v>
      </c>
      <c r="J2183" s="26">
        <f t="shared" si="237"/>
        <v>73428.192352068334</v>
      </c>
      <c r="K2183" s="23">
        <f t="shared" ref="K2183:L2198" si="239">$E2183*G2183/1000</f>
        <v>155.23538415784236</v>
      </c>
      <c r="L2183" s="23">
        <f t="shared" si="239"/>
        <v>102.1630916258444</v>
      </c>
      <c r="M2183" s="26">
        <f>K2183*'Social Cost of Carbon'!$C$5</f>
        <v>15523.538415784236</v>
      </c>
      <c r="N2183" s="26">
        <f>L2183*'Social Cost of Carbon'!$C$5</f>
        <v>10216.309162584441</v>
      </c>
      <c r="O2183" s="23">
        <f t="shared" ref="O2183:O2198" si="240">M2183/$C2183</f>
        <v>0.32567711630454171</v>
      </c>
      <c r="P2183" s="23">
        <f t="shared" ref="P2183:P2198" si="241">N2183/$C2183</f>
        <v>0.21433374390745047</v>
      </c>
      <c r="Q2183" s="27"/>
    </row>
    <row r="2184" spans="1:17" x14ac:dyDescent="0.25">
      <c r="A2184" s="24">
        <f t="shared" ref="A2184:A2198" si="242">YEAR(B2184)</f>
        <v>2021</v>
      </c>
      <c r="B2184" s="32">
        <v>44547</v>
      </c>
      <c r="C2184" s="28">
        <f>'Bitcoin Data'!C2184</f>
        <v>46202.144530999998</v>
      </c>
      <c r="D2184" s="26">
        <f>'Bitcoin Data'!K2184</f>
        <v>931.29139072847681</v>
      </c>
      <c r="E2184" s="25">
        <f>'Bitcoin Data'!J2184</f>
        <v>234519.96170290746</v>
      </c>
      <c r="F2184" s="25">
        <f t="shared" si="238"/>
        <v>218.4064212878898</v>
      </c>
      <c r="G2184" s="23">
        <f>'Emissions Factors'!$AB$39/1000</f>
        <v>0.49266147344102867</v>
      </c>
      <c r="H2184" s="23">
        <f>'Emissions Factors'!$AE$39/1000</f>
        <v>0.32422903788805163</v>
      </c>
      <c r="I2184" s="26">
        <f t="shared" ref="I2184:I2198" si="243">F2184*G2184*1000</f>
        <v>107600.42932067384</v>
      </c>
      <c r="J2184" s="26">
        <f t="shared" ref="J2184:J2198" si="244">$F2184*H2184*1000</f>
        <v>70813.703842744988</v>
      </c>
      <c r="K2184" s="23">
        <f t="shared" si="239"/>
        <v>115.53894988388801</v>
      </c>
      <c r="L2184" s="23">
        <f t="shared" si="239"/>
        <v>76.038181548476388</v>
      </c>
      <c r="M2184" s="26">
        <f>K2184*'Social Cost of Carbon'!$C$5</f>
        <v>11553.894988388802</v>
      </c>
      <c r="N2184" s="26">
        <f>L2184*'Social Cost of Carbon'!$C$5</f>
        <v>7603.8181548476387</v>
      </c>
      <c r="O2184" s="23">
        <f t="shared" si="240"/>
        <v>0.25007269912842572</v>
      </c>
      <c r="P2184" s="23">
        <f t="shared" si="241"/>
        <v>0.16457716913434065</v>
      </c>
      <c r="Q2184" s="27"/>
    </row>
    <row r="2185" spans="1:17" x14ac:dyDescent="0.25">
      <c r="A2185" s="24">
        <f t="shared" si="242"/>
        <v>2021</v>
      </c>
      <c r="B2185" s="32">
        <v>44548</v>
      </c>
      <c r="C2185" s="28">
        <f>'Bitcoin Data'!C2185</f>
        <v>46848.777344000002</v>
      </c>
      <c r="D2185" s="26">
        <f>'Bitcoin Data'!K2185</f>
        <v>800</v>
      </c>
      <c r="E2185" s="25">
        <f>'Bitcoin Data'!J2185</f>
        <v>274257.2229396794</v>
      </c>
      <c r="F2185" s="25">
        <f t="shared" si="238"/>
        <v>219.40577835174352</v>
      </c>
      <c r="G2185" s="23">
        <f>'Emissions Factors'!$AB$39/1000</f>
        <v>0.49266147344102867</v>
      </c>
      <c r="H2185" s="23">
        <f>'Emissions Factors'!$AE$39/1000</f>
        <v>0.32422903788805163</v>
      </c>
      <c r="I2185" s="26">
        <f t="shared" si="243"/>
        <v>108092.77404424571</v>
      </c>
      <c r="J2185" s="26">
        <f t="shared" si="244"/>
        <v>71137.724422064901</v>
      </c>
      <c r="K2185" s="23">
        <f t="shared" si="239"/>
        <v>135.11596755530715</v>
      </c>
      <c r="L2185" s="23">
        <f t="shared" si="239"/>
        <v>88.92215552758114</v>
      </c>
      <c r="M2185" s="26">
        <f>K2185*'Social Cost of Carbon'!$C$5</f>
        <v>13511.596755530714</v>
      </c>
      <c r="N2185" s="26">
        <f>L2185*'Social Cost of Carbon'!$C$5</f>
        <v>8892.2155527581144</v>
      </c>
      <c r="O2185" s="23">
        <f t="shared" si="240"/>
        <v>0.28840873810469175</v>
      </c>
      <c r="P2185" s="23">
        <f t="shared" si="241"/>
        <v>0.18980677953374497</v>
      </c>
      <c r="Q2185" s="27"/>
    </row>
    <row r="2186" spans="1:17" x14ac:dyDescent="0.25">
      <c r="A2186" s="24">
        <f t="shared" si="242"/>
        <v>2021</v>
      </c>
      <c r="B2186" s="32">
        <v>44549</v>
      </c>
      <c r="C2186" s="28">
        <f>'Bitcoin Data'!C2186</f>
        <v>46707.015625</v>
      </c>
      <c r="D2186" s="26">
        <f>'Bitcoin Data'!K2186</f>
        <v>931.29139072847681</v>
      </c>
      <c r="E2186" s="25">
        <f>'Bitcoin Data'!J2186</f>
        <v>231031.93229613474</v>
      </c>
      <c r="F2186" s="25">
        <f t="shared" si="238"/>
        <v>215.15804953075462</v>
      </c>
      <c r="G2186" s="23">
        <f>'Emissions Factors'!$AB$39/1000</f>
        <v>0.49266147344102867</v>
      </c>
      <c r="H2186" s="23">
        <f>'Emissions Factors'!$AE$39/1000</f>
        <v>0.32422903788805163</v>
      </c>
      <c r="I2186" s="26">
        <f t="shared" si="243"/>
        <v>106000.0817045194</v>
      </c>
      <c r="J2186" s="26">
        <f t="shared" si="244"/>
        <v>69760.487393226329</v>
      </c>
      <c r="K2186" s="23">
        <f t="shared" si="239"/>
        <v>113.82053217694173</v>
      </c>
      <c r="L2186" s="23">
        <f t="shared" si="239"/>
        <v>74.907261129793241</v>
      </c>
      <c r="M2186" s="26">
        <f>K2186*'Social Cost of Carbon'!$C$5</f>
        <v>11382.053217694172</v>
      </c>
      <c r="N2186" s="26">
        <f>L2186*'Social Cost of Carbon'!$C$5</f>
        <v>7490.7261129793242</v>
      </c>
      <c r="O2186" s="23">
        <f t="shared" si="240"/>
        <v>0.24369044061984366</v>
      </c>
      <c r="P2186" s="23">
        <f t="shared" si="241"/>
        <v>0.16037689440748387</v>
      </c>
      <c r="Q2186" s="27"/>
    </row>
    <row r="2187" spans="1:17" x14ac:dyDescent="0.25">
      <c r="A2187" s="24">
        <f t="shared" si="242"/>
        <v>2021</v>
      </c>
      <c r="B2187" s="32">
        <v>44550</v>
      </c>
      <c r="C2187" s="28">
        <f>'Bitcoin Data'!C2187</f>
        <v>46880.277344000002</v>
      </c>
      <c r="D2187" s="26">
        <f>'Bitcoin Data'!K2187</f>
        <v>900</v>
      </c>
      <c r="E2187" s="25">
        <f>'Bitcoin Data'!J2187</f>
        <v>241171.47893314634</v>
      </c>
      <c r="F2187" s="25">
        <f t="shared" si="238"/>
        <v>217.05433103983171</v>
      </c>
      <c r="G2187" s="23">
        <f>'Emissions Factors'!$AB$39/1000</f>
        <v>0.49266147344102867</v>
      </c>
      <c r="H2187" s="23">
        <f>'Emissions Factors'!$AE$39/1000</f>
        <v>0.32422903788805163</v>
      </c>
      <c r="I2187" s="26">
        <f t="shared" si="243"/>
        <v>106934.30654684029</v>
      </c>
      <c r="J2187" s="26">
        <f t="shared" si="244"/>
        <v>70375.316922479295</v>
      </c>
      <c r="K2187" s="23">
        <f t="shared" si="239"/>
        <v>118.81589616315588</v>
      </c>
      <c r="L2187" s="23">
        <f t="shared" si="239"/>
        <v>78.194796580532554</v>
      </c>
      <c r="M2187" s="26">
        <f>K2187*'Social Cost of Carbon'!$C$5</f>
        <v>11881.589616315589</v>
      </c>
      <c r="N2187" s="26">
        <f>L2187*'Social Cost of Carbon'!$C$5</f>
        <v>7819.4796580532557</v>
      </c>
      <c r="O2187" s="23">
        <f t="shared" si="240"/>
        <v>0.2534453780878978</v>
      </c>
      <c r="P2187" s="23">
        <f t="shared" si="241"/>
        <v>0.16679678749925392</v>
      </c>
      <c r="Q2187" s="27"/>
    </row>
    <row r="2188" spans="1:17" x14ac:dyDescent="0.25">
      <c r="A2188" s="24">
        <f t="shared" si="242"/>
        <v>2021</v>
      </c>
      <c r="B2188" s="32">
        <v>44551</v>
      </c>
      <c r="C2188" s="28">
        <f>'Bitcoin Data'!C2188</f>
        <v>48936.613280999998</v>
      </c>
      <c r="D2188" s="26">
        <f>'Bitcoin Data'!K2188</f>
        <v>1006.2611806797852</v>
      </c>
      <c r="E2188" s="25">
        <f>'Bitcoin Data'!J2188</f>
        <v>216254.00718106059</v>
      </c>
      <c r="F2188" s="25">
        <f t="shared" si="238"/>
        <v>217.60801259274876</v>
      </c>
      <c r="G2188" s="23">
        <f>'Emissions Factors'!$AB$39/1000</f>
        <v>0.49266147344102867</v>
      </c>
      <c r="H2188" s="23">
        <f>'Emissions Factors'!$AE$39/1000</f>
        <v>0.32422903788805163</v>
      </c>
      <c r="I2188" s="26">
        <f t="shared" si="243"/>
        <v>107207.08411651754</v>
      </c>
      <c r="J2188" s="26">
        <f t="shared" si="244"/>
        <v>70554.836559677948</v>
      </c>
      <c r="K2188" s="23">
        <f t="shared" si="239"/>
        <v>106.54001781534811</v>
      </c>
      <c r="L2188" s="23">
        <f t="shared" si="239"/>
        <v>70.11582868775109</v>
      </c>
      <c r="M2188" s="26">
        <f>K2188*'Social Cost of Carbon'!$C$5</f>
        <v>10654.001781534811</v>
      </c>
      <c r="N2188" s="26">
        <f>L2188*'Social Cost of Carbon'!$C$5</f>
        <v>7011.5828687751091</v>
      </c>
      <c r="O2188" s="23">
        <f t="shared" si="240"/>
        <v>0.21771023916915203</v>
      </c>
      <c r="P2188" s="23">
        <f t="shared" si="241"/>
        <v>0.14327887441890891</v>
      </c>
      <c r="Q2188" s="27"/>
    </row>
    <row r="2189" spans="1:17" x14ac:dyDescent="0.25">
      <c r="A2189" s="24">
        <f t="shared" si="242"/>
        <v>2021</v>
      </c>
      <c r="B2189" s="32">
        <v>44552</v>
      </c>
      <c r="C2189" s="28">
        <f>'Bitcoin Data'!C2189</f>
        <v>48628.511719000002</v>
      </c>
      <c r="D2189" s="26">
        <f>'Bitcoin Data'!K2189</f>
        <v>924.9743062692703</v>
      </c>
      <c r="E2189" s="25">
        <f>'Bitcoin Data'!J2189</f>
        <v>238270.40814704847</v>
      </c>
      <c r="F2189" s="25">
        <f t="shared" si="238"/>
        <v>220.39400548031205</v>
      </c>
      <c r="G2189" s="23">
        <f>'Emissions Factors'!$AB$39/1000</f>
        <v>0.49266147344102867</v>
      </c>
      <c r="H2189" s="23">
        <f>'Emissions Factors'!$AE$39/1000</f>
        <v>0.32422903788805163</v>
      </c>
      <c r="I2189" s="26">
        <f t="shared" si="243"/>
        <v>108579.63547750069</v>
      </c>
      <c r="J2189" s="26">
        <f t="shared" si="244"/>
        <v>71458.136353175549</v>
      </c>
      <c r="K2189" s="23">
        <f t="shared" si="239"/>
        <v>117.38665035512018</v>
      </c>
      <c r="L2189" s="23">
        <f t="shared" si="239"/>
        <v>77.254185190710913</v>
      </c>
      <c r="M2189" s="26">
        <f>K2189*'Social Cost of Carbon'!$C$5</f>
        <v>11738.665035512018</v>
      </c>
      <c r="N2189" s="26">
        <f>L2189*'Social Cost of Carbon'!$C$5</f>
        <v>7725.4185190710914</v>
      </c>
      <c r="O2189" s="23">
        <f t="shared" si="240"/>
        <v>0.24139470077439196</v>
      </c>
      <c r="P2189" s="23">
        <f t="shared" si="241"/>
        <v>0.15886602830274643</v>
      </c>
      <c r="Q2189" s="27"/>
    </row>
    <row r="2190" spans="1:17" x14ac:dyDescent="0.25">
      <c r="A2190" s="24">
        <f t="shared" si="242"/>
        <v>2021</v>
      </c>
      <c r="B2190" s="32">
        <v>44553</v>
      </c>
      <c r="C2190" s="28">
        <f>'Bitcoin Data'!C2190</f>
        <v>50784.539062999997</v>
      </c>
      <c r="D2190" s="26">
        <f>'Bitcoin Data'!K2190</f>
        <v>949.96833438885369</v>
      </c>
      <c r="E2190" s="25">
        <f>'Bitcoin Data'!J2190</f>
        <v>233521.34327119082</v>
      </c>
      <c r="F2190" s="25">
        <f t="shared" si="238"/>
        <v>221.83788151158089</v>
      </c>
      <c r="G2190" s="23">
        <f>'Emissions Factors'!$AB$39/1000</f>
        <v>0.49266147344102867</v>
      </c>
      <c r="H2190" s="23">
        <f>'Emissions Factors'!$AE$39/1000</f>
        <v>0.32422903788805163</v>
      </c>
      <c r="I2190" s="26">
        <f t="shared" si="243"/>
        <v>109290.97757053177</v>
      </c>
      <c r="J2190" s="26">
        <f t="shared" si="244"/>
        <v>71926.282889623471</v>
      </c>
      <c r="K2190" s="23">
        <f t="shared" si="239"/>
        <v>115.04696905591311</v>
      </c>
      <c r="L2190" s="23">
        <f t="shared" si="239"/>
        <v>75.714400455143632</v>
      </c>
      <c r="M2190" s="26">
        <f>K2190*'Social Cost of Carbon'!$C$5</f>
        <v>11504.69690559131</v>
      </c>
      <c r="N2190" s="26">
        <f>L2190*'Social Cost of Carbon'!$C$5</f>
        <v>7571.4400455143632</v>
      </c>
      <c r="O2190" s="23">
        <f t="shared" si="240"/>
        <v>0.22653935858941895</v>
      </c>
      <c r="P2190" s="23">
        <f t="shared" si="241"/>
        <v>0.14908947063833203</v>
      </c>
      <c r="Q2190" s="27"/>
    </row>
    <row r="2191" spans="1:17" x14ac:dyDescent="0.25">
      <c r="A2191" s="24">
        <f t="shared" si="242"/>
        <v>2021</v>
      </c>
      <c r="B2191" s="32">
        <v>44554</v>
      </c>
      <c r="C2191" s="28">
        <f>'Bitcoin Data'!C2191</f>
        <v>50822.195312999997</v>
      </c>
      <c r="D2191" s="26">
        <f>'Bitcoin Data'!K2191</f>
        <v>943.79194630872496</v>
      </c>
      <c r="E2191" s="25">
        <f>'Bitcoin Data'!J2191</f>
        <v>243667.95731785824</v>
      </c>
      <c r="F2191" s="25">
        <f t="shared" si="238"/>
        <v>229.97185569009275</v>
      </c>
      <c r="G2191" s="23">
        <f>'Emissions Factors'!$AB$39/1000</f>
        <v>0.49266147344102867</v>
      </c>
      <c r="H2191" s="23">
        <f>'Emissions Factors'!$AE$39/1000</f>
        <v>0.32422903788805163</v>
      </c>
      <c r="I2191" s="26">
        <f t="shared" si="243"/>
        <v>113298.27327424871</v>
      </c>
      <c r="J2191" s="26">
        <f t="shared" si="244"/>
        <v>74563.553511728634</v>
      </c>
      <c r="K2191" s="23">
        <f t="shared" si="239"/>
        <v>120.04581488258172</v>
      </c>
      <c r="L2191" s="23">
        <f t="shared" si="239"/>
        <v>79.004227365316012</v>
      </c>
      <c r="M2191" s="26">
        <f>K2191*'Social Cost of Carbon'!$C$5</f>
        <v>12004.581488258173</v>
      </c>
      <c r="N2191" s="26">
        <f>L2191*'Social Cost of Carbon'!$C$5</f>
        <v>7900.422736531601</v>
      </c>
      <c r="O2191" s="23">
        <f t="shared" si="240"/>
        <v>0.23620745649268474</v>
      </c>
      <c r="P2191" s="23">
        <f t="shared" si="241"/>
        <v>0.15545221311033611</v>
      </c>
      <c r="Q2191" s="27"/>
    </row>
    <row r="2192" spans="1:17" x14ac:dyDescent="0.25">
      <c r="A2192" s="24">
        <f t="shared" si="242"/>
        <v>2021</v>
      </c>
      <c r="B2192" s="32">
        <v>44555</v>
      </c>
      <c r="C2192" s="28">
        <f>'Bitcoin Data'!C2192</f>
        <v>50429.859375</v>
      </c>
      <c r="D2192" s="26">
        <f>'Bitcoin Data'!K2192</f>
        <v>918.74234381380154</v>
      </c>
      <c r="E2192" s="25">
        <f>'Bitcoin Data'!J2192</f>
        <v>250662.46861608661</v>
      </c>
      <c r="F2192" s="25">
        <f t="shared" si="238"/>
        <v>230.29422392249688</v>
      </c>
      <c r="G2192" s="23">
        <f>'Emissions Factors'!$AB$39/1000</f>
        <v>0.49266147344102867</v>
      </c>
      <c r="H2192" s="23">
        <f>'Emissions Factors'!$AE$39/1000</f>
        <v>0.32422903788805163</v>
      </c>
      <c r="I2192" s="26">
        <f t="shared" si="243"/>
        <v>113457.09168261552</v>
      </c>
      <c r="J2192" s="26">
        <f t="shared" si="244"/>
        <v>74668.074653566699</v>
      </c>
      <c r="K2192" s="23">
        <f t="shared" si="239"/>
        <v>123.49174112476683</v>
      </c>
      <c r="L2192" s="23">
        <f t="shared" si="239"/>
        <v>81.272051034037688</v>
      </c>
      <c r="M2192" s="26">
        <f>K2192*'Social Cost of Carbon'!$C$5</f>
        <v>12349.174112476683</v>
      </c>
      <c r="N2192" s="26">
        <f>L2192*'Social Cost of Carbon'!$C$5</f>
        <v>8127.2051034037686</v>
      </c>
      <c r="O2192" s="23">
        <f t="shared" si="240"/>
        <v>0.2448782182922096</v>
      </c>
      <c r="P2192" s="23">
        <f t="shared" si="241"/>
        <v>0.16115859144022784</v>
      </c>
      <c r="Q2192" s="27"/>
    </row>
    <row r="2193" spans="1:17" x14ac:dyDescent="0.25">
      <c r="A2193" s="24">
        <f t="shared" si="242"/>
        <v>2021</v>
      </c>
      <c r="B2193" s="32">
        <v>44556</v>
      </c>
      <c r="C2193" s="28">
        <f>'Bitcoin Data'!C2193</f>
        <v>50809.515625</v>
      </c>
      <c r="D2193" s="26">
        <f>'Bitcoin Data'!K2193</f>
        <v>837.52093802345053</v>
      </c>
      <c r="E2193" s="25">
        <f>'Bitcoin Data'!J2193</f>
        <v>279954.71410280338</v>
      </c>
      <c r="F2193" s="25">
        <f t="shared" si="238"/>
        <v>234.4679347594668</v>
      </c>
      <c r="G2193" s="23">
        <f>'Emissions Factors'!$AB$39/1000</f>
        <v>0.49266147344102867</v>
      </c>
      <c r="H2193" s="23">
        <f>'Emissions Factors'!$AE$39/1000</f>
        <v>0.32422903788805163</v>
      </c>
      <c r="I2193" s="26">
        <f t="shared" si="243"/>
        <v>115513.31821327389</v>
      </c>
      <c r="J2193" s="26">
        <f t="shared" si="244"/>
        <v>76021.312902660386</v>
      </c>
      <c r="K2193" s="23">
        <f t="shared" si="239"/>
        <v>137.92290194664903</v>
      </c>
      <c r="L2193" s="23">
        <f t="shared" si="239"/>
        <v>90.769447605776492</v>
      </c>
      <c r="M2193" s="26">
        <f>K2193*'Social Cost of Carbon'!$C$5</f>
        <v>13792.290194664904</v>
      </c>
      <c r="N2193" s="26">
        <f>L2193*'Social Cost of Carbon'!$C$5</f>
        <v>9076.9447605776495</v>
      </c>
      <c r="O2193" s="23">
        <f t="shared" si="240"/>
        <v>0.27145092853195063</v>
      </c>
      <c r="P2193" s="23">
        <f t="shared" si="241"/>
        <v>0.17864655171228372</v>
      </c>
      <c r="Q2193" s="27"/>
    </row>
    <row r="2194" spans="1:17" x14ac:dyDescent="0.25">
      <c r="A2194" s="24">
        <f t="shared" si="242"/>
        <v>2021</v>
      </c>
      <c r="B2194" s="32">
        <v>44557</v>
      </c>
      <c r="C2194" s="28">
        <f>'Bitcoin Data'!C2194</f>
        <v>50640.417969000002</v>
      </c>
      <c r="D2194" s="26">
        <f>'Bitcoin Data'!K2194</f>
        <v>924.9743062692703</v>
      </c>
      <c r="E2194" s="25">
        <f>'Bitcoin Data'!J2194</f>
        <v>249841.06911307116</v>
      </c>
      <c r="F2194" s="25">
        <f t="shared" si="238"/>
        <v>231.09656958043581</v>
      </c>
      <c r="G2194" s="23">
        <f>'Emissions Factors'!$AB$39/1000</f>
        <v>0.49266147344102867</v>
      </c>
      <c r="H2194" s="23">
        <f>'Emissions Factors'!$AE$39/1000</f>
        <v>0.32422903788805163</v>
      </c>
      <c r="I2194" s="26">
        <f t="shared" si="243"/>
        <v>113852.37647666472</v>
      </c>
      <c r="J2194" s="26">
        <f t="shared" si="244"/>
        <v>74928.218414293879</v>
      </c>
      <c r="K2194" s="23">
        <f t="shared" si="239"/>
        <v>123.08706923532752</v>
      </c>
      <c r="L2194" s="23">
        <f t="shared" si="239"/>
        <v>81.005729463453278</v>
      </c>
      <c r="M2194" s="26">
        <f>K2194*'Social Cost of Carbon'!$C$5</f>
        <v>12308.706923532753</v>
      </c>
      <c r="N2194" s="26">
        <f>L2194*'Social Cost of Carbon'!$C$5</f>
        <v>8100.5729463453281</v>
      </c>
      <c r="O2194" s="23">
        <f t="shared" si="240"/>
        <v>0.24306092676935726</v>
      </c>
      <c r="P2194" s="23">
        <f t="shared" si="241"/>
        <v>0.15996260045294589</v>
      </c>
      <c r="Q2194" s="27"/>
    </row>
    <row r="2195" spans="1:17" x14ac:dyDescent="0.25">
      <c r="A2195" s="24">
        <f t="shared" si="242"/>
        <v>2021</v>
      </c>
      <c r="B2195" s="32">
        <v>44558</v>
      </c>
      <c r="C2195" s="28">
        <f>'Bitcoin Data'!C2195</f>
        <v>47588.855469000002</v>
      </c>
      <c r="D2195" s="26">
        <f>'Bitcoin Data'!K2195</f>
        <v>837.52093802345053</v>
      </c>
      <c r="E2195" s="25">
        <f>'Bitcoin Data'!J2195</f>
        <v>276969.39589452755</v>
      </c>
      <c r="F2195" s="25">
        <f t="shared" si="238"/>
        <v>231.96766825337315</v>
      </c>
      <c r="G2195" s="23">
        <f>'Emissions Factors'!$AB$39/1000</f>
        <v>0.49266147344102867</v>
      </c>
      <c r="H2195" s="23">
        <f>'Emissions Factors'!$AE$39/1000</f>
        <v>0.32422903788805163</v>
      </c>
      <c r="I2195" s="26">
        <f t="shared" si="243"/>
        <v>114281.53323238654</v>
      </c>
      <c r="J2195" s="26">
        <f t="shared" si="244"/>
        <v>75210.653898925913</v>
      </c>
      <c r="K2195" s="23">
        <f t="shared" si="239"/>
        <v>136.45215067946955</v>
      </c>
      <c r="L2195" s="23">
        <f t="shared" si="239"/>
        <v>89.80152075531754</v>
      </c>
      <c r="M2195" s="26">
        <f>K2195*'Social Cost of Carbon'!$C$5</f>
        <v>13645.215067946956</v>
      </c>
      <c r="N2195" s="26">
        <f>L2195*'Social Cost of Carbon'!$C$5</f>
        <v>8980.1520755317542</v>
      </c>
      <c r="O2195" s="23">
        <f t="shared" si="240"/>
        <v>0.28673131415895525</v>
      </c>
      <c r="P2195" s="23">
        <f t="shared" si="241"/>
        <v>0.18870283781843716</v>
      </c>
      <c r="Q2195" s="27"/>
    </row>
    <row r="2196" spans="1:17" x14ac:dyDescent="0.25">
      <c r="A2196" s="24">
        <f t="shared" si="242"/>
        <v>2021</v>
      </c>
      <c r="B2196" s="32">
        <v>44559</v>
      </c>
      <c r="C2196" s="28">
        <f>'Bitcoin Data'!C2196</f>
        <v>46444.710937999997</v>
      </c>
      <c r="D2196" s="26">
        <f>'Bitcoin Data'!K2196</f>
        <v>906.25314671231513</v>
      </c>
      <c r="E2196" s="25">
        <f>'Bitcoin Data'!J2196</f>
        <v>249302.997153531</v>
      </c>
      <c r="F2196" s="25">
        <f t="shared" si="238"/>
        <v>225.93162565519881</v>
      </c>
      <c r="G2196" s="23">
        <f>'Emissions Factors'!$AB$39/1000</f>
        <v>0.49266147344102867</v>
      </c>
      <c r="H2196" s="23">
        <f>'Emissions Factors'!$AE$39/1000</f>
        <v>0.32422903788805163</v>
      </c>
      <c r="I2196" s="26">
        <f t="shared" si="243"/>
        <v>111307.80759221716</v>
      </c>
      <c r="J2196" s="26">
        <f t="shared" si="244"/>
        <v>73253.593614668556</v>
      </c>
      <c r="K2196" s="23">
        <f t="shared" si="239"/>
        <v>122.82198191092316</v>
      </c>
      <c r="L2196" s="23">
        <f t="shared" si="239"/>
        <v>80.831270909697039</v>
      </c>
      <c r="M2196" s="26">
        <f>K2196*'Social Cost of Carbon'!$C$5</f>
        <v>12282.198191092315</v>
      </c>
      <c r="N2196" s="26">
        <f>L2196*'Social Cost of Carbon'!$C$5</f>
        <v>8083.1270909697041</v>
      </c>
      <c r="O2196" s="23">
        <f t="shared" si="240"/>
        <v>0.26444772597439725</v>
      </c>
      <c r="P2196" s="23">
        <f t="shared" si="241"/>
        <v>0.1740376229655092</v>
      </c>
      <c r="Q2196" s="27"/>
    </row>
    <row r="2197" spans="1:17" x14ac:dyDescent="0.25">
      <c r="A2197" s="24">
        <f t="shared" si="242"/>
        <v>2021</v>
      </c>
      <c r="B2197" s="32">
        <v>44560</v>
      </c>
      <c r="C2197" s="28">
        <f>'Bitcoin Data'!C2197</f>
        <v>47178.125</v>
      </c>
      <c r="D2197" s="26">
        <f>'Bitcoin Data'!K2197</f>
        <v>743.74018676142464</v>
      </c>
      <c r="E2197" s="25">
        <f>'Bitcoin Data'!J2197</f>
        <v>302855.66715819808</v>
      </c>
      <c r="F2197" s="25">
        <f t="shared" si="238"/>
        <v>225.24593045399411</v>
      </c>
      <c r="G2197" s="23">
        <f>'Emissions Factors'!$AB$39/1000</f>
        <v>0.49266147344102867</v>
      </c>
      <c r="H2197" s="23">
        <f>'Emissions Factors'!$AE$39/1000</f>
        <v>0.32422903788805163</v>
      </c>
      <c r="I2197" s="26">
        <f t="shared" si="243"/>
        <v>110969.99198406021</v>
      </c>
      <c r="J2197" s="26">
        <f t="shared" si="244"/>
        <v>73031.271319297506</v>
      </c>
      <c r="K2197" s="23">
        <f t="shared" si="239"/>
        <v>149.20531922212362</v>
      </c>
      <c r="L2197" s="23">
        <f t="shared" si="239"/>
        <v>98.194601581646552</v>
      </c>
      <c r="M2197" s="26">
        <f>K2197*'Social Cost of Carbon'!$C$5</f>
        <v>14920.531922212362</v>
      </c>
      <c r="N2197" s="26">
        <f>L2197*'Social Cost of Carbon'!$C$5</f>
        <v>9819.4601581646548</v>
      </c>
      <c r="O2197" s="23">
        <f t="shared" si="240"/>
        <v>0.3162595360076807</v>
      </c>
      <c r="P2197" s="23">
        <f t="shared" si="241"/>
        <v>0.20813587140575543</v>
      </c>
      <c r="Q2197" s="27"/>
    </row>
    <row r="2198" spans="1:17" x14ac:dyDescent="0.25">
      <c r="A2198" s="24">
        <f t="shared" si="242"/>
        <v>2021</v>
      </c>
      <c r="B2198" s="32">
        <v>44561</v>
      </c>
      <c r="C2198" s="28">
        <f>'Bitcoin Data'!C2198</f>
        <v>46306.445312999997</v>
      </c>
      <c r="D2198" s="26">
        <f>'Bitcoin Data'!K2198</f>
        <v>931.29139072847681</v>
      </c>
      <c r="E2198" s="25">
        <f>'Bitcoin Data'!J2198</f>
        <v>233950.31264692472</v>
      </c>
      <c r="F2198" s="25">
        <f t="shared" si="238"/>
        <v>217.87591202631648</v>
      </c>
      <c r="G2198" s="23">
        <f>'Emissions Factors'!$AB$39/1000</f>
        <v>0.49266147344102867</v>
      </c>
      <c r="H2198" s="23">
        <f>'Emissions Factors'!$AE$39/1000</f>
        <v>0.32422903788805163</v>
      </c>
      <c r="I2198" s="26">
        <f t="shared" si="243"/>
        <v>107339.06784619302</v>
      </c>
      <c r="J2198" s="26">
        <f t="shared" si="244"/>
        <v>70641.697335274366</v>
      </c>
      <c r="K2198" s="23">
        <f t="shared" si="239"/>
        <v>115.25830574062326</v>
      </c>
      <c r="L2198" s="23">
        <f t="shared" si="239"/>
        <v>75.853484783121289</v>
      </c>
      <c r="M2198" s="26">
        <f>K2198*'Social Cost of Carbon'!$C$5</f>
        <v>11525.830574062325</v>
      </c>
      <c r="N2198" s="26">
        <f>L2198*'Social Cost of Carbon'!$C$5</f>
        <v>7585.3484783121285</v>
      </c>
      <c r="O2198" s="23">
        <f t="shared" si="240"/>
        <v>0.24890337611007646</v>
      </c>
      <c r="P2198" s="23">
        <f t="shared" si="241"/>
        <v>0.16380761742863967</v>
      </c>
      <c r="Q2198" s="27"/>
    </row>
    <row r="2199" spans="1:17" x14ac:dyDescent="0.25">
      <c r="B2199" s="32"/>
      <c r="C2199" s="28"/>
      <c r="D2199" s="26"/>
      <c r="E2199" s="25"/>
      <c r="F2199" s="25"/>
      <c r="G2199" s="23"/>
      <c r="H2199" s="23"/>
      <c r="I2199" s="26"/>
      <c r="J2199" s="26"/>
      <c r="K2199" s="23"/>
      <c r="L2199" s="23"/>
      <c r="M2199" s="26"/>
      <c r="N2199" s="26"/>
      <c r="O2199" s="23"/>
      <c r="P2199" s="23"/>
    </row>
    <row r="2200" spans="1:17" x14ac:dyDescent="0.25">
      <c r="B2200" s="32"/>
      <c r="C2200" s="28" t="s">
        <v>76</v>
      </c>
      <c r="D2200" s="26" t="s">
        <v>2</v>
      </c>
      <c r="E2200" s="25"/>
      <c r="F2200" s="25" t="s">
        <v>154</v>
      </c>
      <c r="G2200" s="23"/>
      <c r="H2200" s="23"/>
      <c r="I2200" s="98" t="s">
        <v>155</v>
      </c>
      <c r="J2200" s="98"/>
      <c r="K2200" s="99" t="s">
        <v>156</v>
      </c>
      <c r="L2200" s="99"/>
      <c r="M2200" s="97"/>
      <c r="N2200" s="97"/>
      <c r="O2200" s="97"/>
      <c r="P2200" s="97"/>
    </row>
    <row r="2201" spans="1:17" x14ac:dyDescent="0.25">
      <c r="A2201" s="24">
        <v>2016</v>
      </c>
      <c r="B2201" s="32"/>
      <c r="C2201" s="26">
        <f>SUMPRODUCT(C7:C372,$D7:$D372)/$D2201</f>
        <v>533.52152995186623</v>
      </c>
      <c r="D2201" s="26">
        <f>SUMIFS(D$7:D$2198,$A$7:$A$2198,$A2201)</f>
        <v>1045494.9902804805</v>
      </c>
      <c r="E2201" s="25"/>
      <c r="F2201" s="27">
        <f>SUMIFS(F$7:F$2198,$A$7:$A$2198,$A2201)/1000</f>
        <v>1.8549517712044792</v>
      </c>
      <c r="G2201" s="23"/>
      <c r="H2201" s="23"/>
      <c r="I2201" s="27">
        <f>SUMIFS(I$7:I$2198,$A$7:$A$2198,$A2201)/1000000</f>
        <v>0.9138632727636451</v>
      </c>
      <c r="J2201" s="27">
        <f>SUMIFS(J$7:J$2198,$A$7:$A$2198,$A2201)/1000000</f>
        <v>0.60142922810636601</v>
      </c>
      <c r="K2201" s="60">
        <f>I2201*1000000/$D2201</f>
        <v>0.87409627139244173</v>
      </c>
      <c r="L2201" s="60">
        <f>J2201*1000000/$D2201</f>
        <v>0.5752578766016061</v>
      </c>
      <c r="M2201" s="26">
        <f t="shared" ref="M2201:P2201" si="245">SUMPRODUCT(M7:M372,$D7:$D372)/$D2201</f>
        <v>87.40962713924408</v>
      </c>
      <c r="N2201" s="26">
        <f t="shared" si="245"/>
        <v>57.525787660160567</v>
      </c>
      <c r="O2201" s="23">
        <f t="shared" si="245"/>
        <v>0.1568471039577497</v>
      </c>
      <c r="P2201" s="23">
        <f t="shared" si="245"/>
        <v>0.10322379230621058</v>
      </c>
    </row>
    <row r="2202" spans="1:17" x14ac:dyDescent="0.25">
      <c r="A2202" s="24">
        <v>2017</v>
      </c>
      <c r="B2202" s="32"/>
      <c r="C2202" s="26">
        <f>SUMPRODUCT(C373:C737,$D373:$D737)/$D2202</f>
        <v>4060.2366144717093</v>
      </c>
      <c r="D2202" s="26">
        <f t="shared" ref="D2202:D2206" si="246">SUMIFS(D$7:D$2198,$A$7:$A$2198,$A2202)</f>
        <v>699114.7815471522</v>
      </c>
      <c r="E2202" s="25"/>
      <c r="F2202" s="27">
        <f t="shared" ref="F2202:F2206" si="247">SUMIFS(F$7:F$2198,$A$7:$A$2198,$A2202)/1000</f>
        <v>7.0700445957748252</v>
      </c>
      <c r="G2202" s="23"/>
      <c r="H2202" s="23"/>
      <c r="I2202" s="27">
        <f t="shared" ref="I2202:J2206" si="248">SUMIFS(I$7:I$2198,$A$7:$A$2198,$A2202)/1000000</f>
        <v>3.4831385878482086</v>
      </c>
      <c r="J2202" s="27">
        <f t="shared" si="248"/>
        <v>2.29231375711369</v>
      </c>
      <c r="K2202" s="60">
        <f t="shared" ref="K2202:L2206" si="249">I2202*1000000/$D2202</f>
        <v>4.9822127636036635</v>
      </c>
      <c r="L2202" s="60">
        <f t="shared" si="249"/>
        <v>3.2788804036452541</v>
      </c>
      <c r="M2202" s="26">
        <f t="shared" ref="M2202:P2202" si="250">SUMPRODUCT(M373:M737,$D373:$D737)/$D2202</f>
        <v>498.22127636036601</v>
      </c>
      <c r="N2202" s="26">
        <f t="shared" si="250"/>
        <v>327.88804036452547</v>
      </c>
      <c r="O2202" s="23">
        <f t="shared" si="250"/>
        <v>0.18167730342836946</v>
      </c>
      <c r="P2202" s="23">
        <f t="shared" si="250"/>
        <v>0.11956497609859629</v>
      </c>
    </row>
    <row r="2203" spans="1:17" x14ac:dyDescent="0.25">
      <c r="A2203" s="24">
        <v>2018</v>
      </c>
      <c r="B2203" s="32"/>
      <c r="C2203" s="26">
        <f>SUMPRODUCT(C738:C1102,$D738:$D1102)/$D2203</f>
        <v>7674.9699471250715</v>
      </c>
      <c r="D2203" s="26">
        <f t="shared" si="246"/>
        <v>681211.34393733589</v>
      </c>
      <c r="F2203" s="27">
        <f t="shared" si="247"/>
        <v>33.760698451176708</v>
      </c>
      <c r="I2203" s="27">
        <f t="shared" si="248"/>
        <v>16.632595443354965</v>
      </c>
      <c r="J2203" s="27">
        <f t="shared" si="248"/>
        <v>10.946198777253665</v>
      </c>
      <c r="K2203" s="60">
        <f t="shared" si="249"/>
        <v>24.416204444306768</v>
      </c>
      <c r="L2203" s="60">
        <f t="shared" si="249"/>
        <v>16.068726504150227</v>
      </c>
      <c r="M2203" s="26">
        <f t="shared" ref="M2203:P2203" si="251">SUMPRODUCT(M738:M1102,$D738:$D1102)/$D2203</f>
        <v>2441.6204444306768</v>
      </c>
      <c r="N2203" s="26">
        <f t="shared" si="251"/>
        <v>1606.8726504150213</v>
      </c>
      <c r="O2203" s="23">
        <f t="shared" si="251"/>
        <v>0.36999221444099745</v>
      </c>
      <c r="P2203" s="23">
        <f t="shared" si="251"/>
        <v>0.24349827656786244</v>
      </c>
    </row>
    <row r="2204" spans="1:17" x14ac:dyDescent="0.25">
      <c r="A2204" s="50">
        <v>2019</v>
      </c>
      <c r="B2204" s="32"/>
      <c r="C2204" s="26">
        <f>SUMPRODUCT(C1103:C1467,$D1103:$D1467)/$D2204</f>
        <v>7437.8361897096229</v>
      </c>
      <c r="D2204" s="26">
        <f t="shared" si="246"/>
        <v>677885.52890274639</v>
      </c>
      <c r="F2204" s="27">
        <f t="shared" si="247"/>
        <v>49.867717948796553</v>
      </c>
      <c r="I2204" s="27">
        <f t="shared" si="248"/>
        <v>24.56790340179576</v>
      </c>
      <c r="J2204" s="27">
        <f t="shared" si="248"/>
        <v>16.168562212211029</v>
      </c>
      <c r="K2204" s="60">
        <f t="shared" si="249"/>
        <v>36.241964689174566</v>
      </c>
      <c r="L2204" s="60">
        <f t="shared" si="249"/>
        <v>23.85146388709925</v>
      </c>
      <c r="M2204" s="26">
        <f t="shared" ref="M2204:P2204" si="252">SUMPRODUCT(M1103:M1467,$D1103:$D1467)/$D2204</f>
        <v>3624.1964689174501</v>
      </c>
      <c r="N2204" s="26">
        <f t="shared" si="252"/>
        <v>2385.1463887099258</v>
      </c>
      <c r="O2204" s="23">
        <f t="shared" si="252"/>
        <v>0.52915933079771582</v>
      </c>
      <c r="P2204" s="23">
        <f t="shared" si="252"/>
        <v>0.34824890916615464</v>
      </c>
    </row>
    <row r="2205" spans="1:17" x14ac:dyDescent="0.25">
      <c r="A2205" s="50">
        <v>2020</v>
      </c>
      <c r="B2205" s="32"/>
      <c r="C2205" s="26">
        <f>SUMPRODUCT(C1468:C1833,$D1468:$D1833)/$D2205</f>
        <v>10340.426447213329</v>
      </c>
      <c r="D2205" s="26">
        <f t="shared" si="246"/>
        <v>452472.98447048035</v>
      </c>
      <c r="F2205" s="27">
        <f t="shared" si="247"/>
        <v>75.372187030315672</v>
      </c>
      <c r="I2205" s="27">
        <f t="shared" si="248"/>
        <v>37.132972718828114</v>
      </c>
      <c r="J2205" s="27">
        <f t="shared" si="248"/>
        <v>24.437851684357565</v>
      </c>
      <c r="K2205" s="60">
        <f t="shared" si="249"/>
        <v>82.066717778264817</v>
      </c>
      <c r="L2205" s="60">
        <f t="shared" si="249"/>
        <v>54.009526586336797</v>
      </c>
      <c r="M2205" s="26">
        <f t="shared" ref="M2205:P2205" si="253">SUMPRODUCT(M1468:M1833,$D1468:$D1833)/$D2205</f>
        <v>8206.671777826481</v>
      </c>
      <c r="N2205" s="26">
        <f t="shared" si="253"/>
        <v>5400.9526586336833</v>
      </c>
      <c r="O2205" s="23">
        <f t="shared" si="253"/>
        <v>0.81726243343529381</v>
      </c>
      <c r="P2205" s="23">
        <f t="shared" si="253"/>
        <v>0.53785454471201111</v>
      </c>
    </row>
    <row r="2206" spans="1:17" x14ac:dyDescent="0.25">
      <c r="A2206" s="50">
        <v>2021</v>
      </c>
      <c r="B2206" s="32"/>
      <c r="C2206" s="26">
        <f>SUMPRODUCT(C1834:C2198,$D1834:$D2198)/$D2206</f>
        <v>47778.120279080176</v>
      </c>
      <c r="D2206" s="26">
        <f t="shared" si="246"/>
        <v>329286.11934403621</v>
      </c>
      <c r="F2206" s="27">
        <f t="shared" si="247"/>
        <v>75.623463327885844</v>
      </c>
      <c r="I2206" s="27">
        <f t="shared" si="248"/>
        <v>37.256766869829839</v>
      </c>
      <c r="J2206" s="27">
        <f t="shared" si="248"/>
        <v>24.519322756562744</v>
      </c>
      <c r="K2206" s="60">
        <f t="shared" si="249"/>
        <v>113.14405521875092</v>
      </c>
      <c r="L2206" s="60">
        <f t="shared" si="249"/>
        <v>74.462059941691919</v>
      </c>
      <c r="M2206" s="26">
        <f t="shared" ref="M2206:P2206" si="254">SUMPRODUCT(M1834:M2198,$D1834:$D2198)/$D2206</f>
        <v>11314.405521875091</v>
      </c>
      <c r="N2206" s="26">
        <f t="shared" si="254"/>
        <v>7446.205994169195</v>
      </c>
      <c r="O2206" s="23">
        <f t="shared" si="254"/>
        <v>0.24571963186597862</v>
      </c>
      <c r="P2206" s="23">
        <f t="shared" si="254"/>
        <v>0.16171234026816772</v>
      </c>
    </row>
    <row r="2207" spans="1:17" x14ac:dyDescent="0.25">
      <c r="B2207" s="32"/>
      <c r="C2207" s="32"/>
      <c r="D2207" s="26"/>
    </row>
    <row r="2208" spans="1:17" x14ac:dyDescent="0.25">
      <c r="A2208" s="24" t="s">
        <v>0</v>
      </c>
      <c r="B2208" s="32"/>
      <c r="C2208" s="26">
        <f>SUMPRODUCT(C7:C2198,$D7:$D2198)/$D2208</f>
        <v>8770.6548634668798</v>
      </c>
      <c r="D2208" s="26">
        <f>SUM(D2201:D2206)</f>
        <v>3885465.7484822311</v>
      </c>
      <c r="F2208" s="28">
        <f>SUM(F2201:F2206)</f>
        <v>243.54906312515408</v>
      </c>
      <c r="I2208" s="28">
        <f>SUM(I2201:I2206)</f>
        <v>119.98724029442053</v>
      </c>
      <c r="J2208" s="28">
        <f>SUM(J2201:J2206)</f>
        <v>78.965678415605055</v>
      </c>
      <c r="K2208" s="61">
        <f>I2208*1000000/$D2208</f>
        <v>30.881044400221729</v>
      </c>
      <c r="L2208" s="61">
        <f>J2208*1000000/$D2208</f>
        <v>20.323349510017223</v>
      </c>
      <c r="M2208" s="87">
        <f t="shared" ref="M2208:P2208" si="255">SUMPRODUCT(M7:M2198,$D7:$D2198)/$D2208</f>
        <v>3088.1044400221767</v>
      </c>
      <c r="N2208" s="26">
        <f t="shared" si="255"/>
        <v>2032.3349510017224</v>
      </c>
      <c r="O2208" s="23">
        <f t="shared" si="255"/>
        <v>0.34807918023926404</v>
      </c>
      <c r="P2208" s="23">
        <f t="shared" si="255"/>
        <v>0.22907692970099305</v>
      </c>
    </row>
    <row r="2209" spans="2:4" x14ac:dyDescent="0.25">
      <c r="B2209" s="32"/>
      <c r="C2209" s="32"/>
      <c r="D2209" s="26"/>
    </row>
  </sheetData>
  <mergeCells count="9">
    <mergeCell ref="I2200:J2200"/>
    <mergeCell ref="K2200:L2200"/>
    <mergeCell ref="M2200:N2200"/>
    <mergeCell ref="O2200:P2200"/>
    <mergeCell ref="M2:N2"/>
    <mergeCell ref="M4:N4"/>
    <mergeCell ref="O4:P4"/>
    <mergeCell ref="M3:N3"/>
    <mergeCell ref="O3:P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2219"/>
  <sheetViews>
    <sheetView workbookViewId="0">
      <pane xSplit="2" ySplit="7" topLeftCell="C8" activePane="bottomRight" state="frozen"/>
      <selection pane="topRight" activeCell="C1" sqref="C1"/>
      <selection pane="bottomLeft" activeCell="A3" sqref="A3"/>
      <selection pane="bottomRight" activeCell="A2" sqref="A2"/>
    </sheetView>
  </sheetViews>
  <sheetFormatPr defaultColWidth="8.85546875" defaultRowHeight="15" x14ac:dyDescent="0.25"/>
  <cols>
    <col min="1" max="1" width="8.85546875" style="24"/>
    <col min="2" max="2" width="11.7109375" style="24" customWidth="1"/>
    <col min="3" max="3" width="17.140625" style="24" bestFit="1" customWidth="1"/>
    <col min="4" max="4" width="14.5703125" style="24" bestFit="1" customWidth="1"/>
    <col min="5" max="5" width="10.5703125" style="24" bestFit="1" customWidth="1"/>
    <col min="6" max="6" width="8" style="24" bestFit="1" customWidth="1"/>
    <col min="7" max="7" width="9.85546875" style="24" bestFit="1" customWidth="1"/>
    <col min="8" max="8" width="9.28515625" style="24" bestFit="1" customWidth="1"/>
    <col min="9" max="10" width="14.140625" style="24" bestFit="1" customWidth="1"/>
    <col min="11" max="12" width="14.42578125" style="24" bestFit="1" customWidth="1"/>
    <col min="13" max="13" width="9.85546875" style="24" bestFit="1" customWidth="1"/>
    <col min="14" max="14" width="8.85546875" style="24" bestFit="1" customWidth="1"/>
    <col min="15" max="15" width="9.85546875" style="24" bestFit="1" customWidth="1"/>
    <col min="16" max="16" width="9.140625" style="24" bestFit="1" customWidth="1"/>
    <col min="17" max="17" width="12.42578125" style="24" customWidth="1"/>
    <col min="18" max="18" width="10.28515625" style="24" bestFit="1" customWidth="1"/>
    <col min="19" max="19" width="8.85546875" style="24"/>
    <col min="20" max="20" width="9.85546875" style="24" bestFit="1" customWidth="1"/>
    <col min="21" max="21" width="8.85546875" style="24"/>
    <col min="22" max="22" width="9.140625" style="24" bestFit="1" customWidth="1"/>
    <col min="23" max="16384" width="8.85546875" style="24"/>
  </cols>
  <sheetData>
    <row r="1" spans="1:32" x14ac:dyDescent="0.25">
      <c r="A1" s="78" t="s">
        <v>297</v>
      </c>
    </row>
    <row r="2" spans="1:32" x14ac:dyDescent="0.25">
      <c r="A2" s="83" t="s">
        <v>286</v>
      </c>
    </row>
    <row r="3" spans="1:32" x14ac:dyDescent="0.25">
      <c r="A3" s="83" t="s">
        <v>287</v>
      </c>
      <c r="U3" s="78"/>
    </row>
    <row r="4" spans="1:32" x14ac:dyDescent="0.25">
      <c r="A4" s="83"/>
      <c r="U4" s="78" t="s">
        <v>281</v>
      </c>
    </row>
    <row r="5" spans="1:32" ht="14.45" customHeight="1" x14ac:dyDescent="0.25">
      <c r="G5" s="71" t="s">
        <v>269</v>
      </c>
      <c r="H5" s="71" t="s">
        <v>270</v>
      </c>
      <c r="I5" s="71" t="s">
        <v>269</v>
      </c>
      <c r="J5" s="71" t="s">
        <v>270</v>
      </c>
      <c r="K5" s="71" t="s">
        <v>269</v>
      </c>
      <c r="L5" s="71" t="s">
        <v>270</v>
      </c>
      <c r="M5" s="71" t="s">
        <v>269</v>
      </c>
      <c r="N5" s="71" t="s">
        <v>270</v>
      </c>
      <c r="O5" s="71" t="s">
        <v>269</v>
      </c>
      <c r="P5" s="71" t="s">
        <v>270</v>
      </c>
      <c r="Q5" s="71"/>
      <c r="U5" t="s">
        <v>285</v>
      </c>
      <c r="V5" s="32"/>
    </row>
    <row r="6" spans="1:32" s="71" customFormat="1" x14ac:dyDescent="0.25">
      <c r="A6" s="83"/>
      <c r="G6" s="71" t="s">
        <v>288</v>
      </c>
      <c r="H6" s="71" t="s">
        <v>268</v>
      </c>
      <c r="I6" s="71" t="s">
        <v>288</v>
      </c>
      <c r="J6" s="71" t="s">
        <v>268</v>
      </c>
      <c r="K6" s="71" t="s">
        <v>288</v>
      </c>
      <c r="L6" s="71" t="s">
        <v>268</v>
      </c>
      <c r="M6" s="71" t="s">
        <v>288</v>
      </c>
      <c r="N6" s="71" t="s">
        <v>268</v>
      </c>
      <c r="O6" s="71" t="s">
        <v>288</v>
      </c>
      <c r="P6" s="71" t="s">
        <v>268</v>
      </c>
      <c r="U6" s="12" t="s">
        <v>53</v>
      </c>
      <c r="V6" s="34"/>
      <c r="AB6" t="s">
        <v>266</v>
      </c>
    </row>
    <row r="7" spans="1:32" s="33" customFormat="1" ht="30" x14ac:dyDescent="0.25">
      <c r="A7" s="33" t="s">
        <v>153</v>
      </c>
      <c r="B7" s="33" t="s">
        <v>1</v>
      </c>
      <c r="C7" s="33" t="s">
        <v>69</v>
      </c>
      <c r="D7" s="33" t="s">
        <v>2</v>
      </c>
      <c r="E7" s="33" t="s">
        <v>29</v>
      </c>
      <c r="F7" s="33" t="s">
        <v>84</v>
      </c>
      <c r="G7" s="33" t="s">
        <v>71</v>
      </c>
      <c r="H7" s="33" t="s">
        <v>71</v>
      </c>
      <c r="I7" s="33" t="s">
        <v>85</v>
      </c>
      <c r="J7" s="33" t="s">
        <v>85</v>
      </c>
      <c r="K7" s="33" t="s">
        <v>70</v>
      </c>
      <c r="L7" s="33" t="s">
        <v>70</v>
      </c>
      <c r="M7" s="33" t="s">
        <v>271</v>
      </c>
      <c r="N7" s="33" t="s">
        <v>271</v>
      </c>
      <c r="O7" s="33" t="s">
        <v>272</v>
      </c>
      <c r="P7" s="33" t="s">
        <v>272</v>
      </c>
      <c r="U7" s="1" t="s">
        <v>260</v>
      </c>
      <c r="V7" s="74">
        <v>2016</v>
      </c>
      <c r="W7" s="75">
        <v>2017</v>
      </c>
      <c r="X7" s="75">
        <v>2018</v>
      </c>
      <c r="Y7" s="75">
        <v>2019</v>
      </c>
      <c r="Z7" s="75">
        <v>2020</v>
      </c>
      <c r="AA7" s="75">
        <v>2021</v>
      </c>
      <c r="AB7" s="1" t="s">
        <v>264</v>
      </c>
    </row>
    <row r="8" spans="1:32" x14ac:dyDescent="0.25">
      <c r="A8" s="24">
        <f>YEAR(B8)</f>
        <v>2016</v>
      </c>
      <c r="B8" s="32">
        <v>42370</v>
      </c>
      <c r="C8" s="28">
        <f>'Bitcoin Data'!C7</f>
        <v>434.33401500000002</v>
      </c>
      <c r="D8" s="26">
        <f>'Bitcoin Data'!K7</f>
        <v>3331.6956685671221</v>
      </c>
      <c r="E8" s="25">
        <f>'Bitcoin Data'!J7</f>
        <v>894.22031673754748</v>
      </c>
      <c r="F8" s="25">
        <f t="shared" ref="F8:F71" si="0">E8*D8/1000000</f>
        <v>2.9792699560192069</v>
      </c>
      <c r="G8" s="23">
        <f t="shared" ref="G8:G71" si="1">$V$21</f>
        <v>0.48099999999999998</v>
      </c>
      <c r="H8" s="23">
        <f t="shared" ref="H8:H71" si="2">HLOOKUP($A8,$V$7:$AA$19,13,FALSE)/1000</f>
        <v>0.47987473519327389</v>
      </c>
      <c r="I8" s="26">
        <f>$F8*G8*1000</f>
        <v>1433.0288488452386</v>
      </c>
      <c r="J8" s="26">
        <f>$F8*H8*1000</f>
        <v>1429.6763812139936</v>
      </c>
      <c r="K8" s="23">
        <f t="shared" ref="K8:L71" si="3">$E8*G8/1000</f>
        <v>0.43011997235076033</v>
      </c>
      <c r="L8" s="23">
        <f t="shared" si="3"/>
        <v>0.42911373769887612</v>
      </c>
      <c r="M8" s="26">
        <f>K8*'Social Cost of Carbon'!$C$5</f>
        <v>43.011997235076031</v>
      </c>
      <c r="N8" s="26">
        <f>L8*'Social Cost of Carbon'!$C$5</f>
        <v>42.911373769887611</v>
      </c>
      <c r="O8" s="23">
        <f>M8/$C8</f>
        <v>9.9029769139946433E-2</v>
      </c>
      <c r="P8" s="23">
        <f>N8/$C8</f>
        <v>9.879809613780216E-2</v>
      </c>
      <c r="Q8" s="27"/>
      <c r="R8" s="27"/>
      <c r="U8" t="s">
        <v>58</v>
      </c>
      <c r="V8" s="76">
        <v>0.30403983301657123</v>
      </c>
      <c r="W8" s="76">
        <v>0.29853386446292451</v>
      </c>
      <c r="X8" s="76">
        <v>0.27451845288773036</v>
      </c>
      <c r="Y8" s="76">
        <v>0.23296041910601983</v>
      </c>
      <c r="Z8" s="76">
        <v>0.19190626067189573</v>
      </c>
      <c r="AA8" s="76">
        <v>0.22469403679486591</v>
      </c>
      <c r="AB8" s="5">
        <v>1001</v>
      </c>
    </row>
    <row r="9" spans="1:32" x14ac:dyDescent="0.25">
      <c r="A9" s="24">
        <f t="shared" ref="A9:A72" si="4">YEAR(B9)</f>
        <v>2016</v>
      </c>
      <c r="B9" s="32">
        <v>42371</v>
      </c>
      <c r="C9" s="28">
        <f>'Bitcoin Data'!C8</f>
        <v>433.43798800000002</v>
      </c>
      <c r="D9" s="26">
        <f>'Bitcoin Data'!K8</f>
        <v>3619.3029490616645</v>
      </c>
      <c r="E9" s="25">
        <f>'Bitcoin Data'!J8</f>
        <v>789.87757644665987</v>
      </c>
      <c r="F9" s="25">
        <f t="shared" si="0"/>
        <v>2.8588062418310765</v>
      </c>
      <c r="G9" s="23">
        <f t="shared" si="1"/>
        <v>0.48099999999999998</v>
      </c>
      <c r="H9" s="23">
        <f t="shared" si="2"/>
        <v>0.47987473519327389</v>
      </c>
      <c r="I9" s="26">
        <f t="shared" ref="I9:I72" si="5">F9*G9*1000</f>
        <v>1375.0858023207477</v>
      </c>
      <c r="J9" s="26">
        <f t="shared" ref="J9:J72" si="6">$F9*H9*1000</f>
        <v>1371.8688882675663</v>
      </c>
      <c r="K9" s="23">
        <f t="shared" si="3"/>
        <v>0.37993111427084342</v>
      </c>
      <c r="L9" s="23">
        <f t="shared" si="3"/>
        <v>0.37904229283244589</v>
      </c>
      <c r="M9" s="26">
        <f>K9*'Social Cost of Carbon'!$C$5</f>
        <v>37.993111427084344</v>
      </c>
      <c r="N9" s="26">
        <f>L9*'Social Cost of Carbon'!$C$5</f>
        <v>37.90422928324459</v>
      </c>
      <c r="O9" s="23">
        <f t="shared" ref="O9:O72" si="7">M9/$C9</f>
        <v>8.7655241300825582E-2</v>
      </c>
      <c r="P9" s="23">
        <f t="shared" ref="P9:P72" si="8">N9/$C9</f>
        <v>8.7450178186145949E-2</v>
      </c>
      <c r="Q9" s="27"/>
      <c r="R9" s="27"/>
      <c r="U9" t="s">
        <v>59</v>
      </c>
      <c r="V9" s="76">
        <v>0.33818389081988626</v>
      </c>
      <c r="W9" s="76">
        <v>0.32096583720993566</v>
      </c>
      <c r="X9" s="76">
        <v>0.35085574542931758</v>
      </c>
      <c r="Y9" s="76">
        <v>0.38284803785473726</v>
      </c>
      <c r="Z9" s="76">
        <v>0.40095897949582399</v>
      </c>
      <c r="AA9" s="76">
        <v>0.36752596462385201</v>
      </c>
      <c r="AB9" s="5">
        <v>486</v>
      </c>
    </row>
    <row r="10" spans="1:32" x14ac:dyDescent="0.25">
      <c r="A10" s="24">
        <f t="shared" si="4"/>
        <v>2016</v>
      </c>
      <c r="B10" s="32">
        <v>42372</v>
      </c>
      <c r="C10" s="28">
        <f>'Bitcoin Data'!C9</f>
        <v>430.010986</v>
      </c>
      <c r="D10" s="26">
        <f>'Bitcoin Data'!K9</f>
        <v>3639.2368292626275</v>
      </c>
      <c r="E10" s="25">
        <f>'Bitcoin Data'!J9</f>
        <v>788.67042003260519</v>
      </c>
      <c r="F10" s="25">
        <f t="shared" si="0"/>
        <v>2.8701584387326826</v>
      </c>
      <c r="G10" s="23">
        <f t="shared" si="1"/>
        <v>0.48099999999999998</v>
      </c>
      <c r="H10" s="23">
        <f t="shared" si="2"/>
        <v>0.47987473519327389</v>
      </c>
      <c r="I10" s="26">
        <f t="shared" si="5"/>
        <v>1380.5462090304204</v>
      </c>
      <c r="J10" s="26">
        <f t="shared" si="6"/>
        <v>1377.3165207495865</v>
      </c>
      <c r="K10" s="23">
        <f t="shared" si="3"/>
        <v>0.37935047203568306</v>
      </c>
      <c r="L10" s="23">
        <f t="shared" si="3"/>
        <v>0.37846300896791452</v>
      </c>
      <c r="M10" s="26">
        <f>K10*'Social Cost of Carbon'!$C$5</f>
        <v>37.935047203568303</v>
      </c>
      <c r="N10" s="26">
        <f>L10*'Social Cost of Carbon'!$C$5</f>
        <v>37.846300896791455</v>
      </c>
      <c r="O10" s="23">
        <f t="shared" si="7"/>
        <v>8.821878612089297E-2</v>
      </c>
      <c r="P10" s="23">
        <f t="shared" si="8"/>
        <v>8.801240463375383E-2</v>
      </c>
      <c r="Q10" s="27"/>
      <c r="R10" s="27"/>
      <c r="U10" t="s">
        <v>60</v>
      </c>
      <c r="V10" s="76">
        <v>5.9389824453444312E-3</v>
      </c>
      <c r="W10" s="76">
        <v>5.2956162002777783E-3</v>
      </c>
      <c r="X10" s="76">
        <v>6.0244287169371087E-3</v>
      </c>
      <c r="Y10" s="76">
        <v>4.427893726687831E-3</v>
      </c>
      <c r="Z10" s="76">
        <v>4.3388192509156908E-3</v>
      </c>
      <c r="AA10" s="76">
        <v>4.4977530012142554E-3</v>
      </c>
      <c r="AB10" s="5">
        <v>840</v>
      </c>
    </row>
    <row r="11" spans="1:32" x14ac:dyDescent="0.25">
      <c r="A11" s="24">
        <f t="shared" si="4"/>
        <v>2016</v>
      </c>
      <c r="B11" s="32">
        <v>42373</v>
      </c>
      <c r="C11" s="28">
        <f>'Bitcoin Data'!C10</f>
        <v>433.091003</v>
      </c>
      <c r="D11" s="26">
        <f>'Bitcoin Data'!K10</f>
        <v>4516.5836808724489</v>
      </c>
      <c r="E11" s="25">
        <f>'Bitcoin Data'!J10</f>
        <v>661.3131950080425</v>
      </c>
      <c r="F11" s="25">
        <f t="shared" si="0"/>
        <v>2.9868763845189443</v>
      </c>
      <c r="G11" s="23">
        <f t="shared" si="1"/>
        <v>0.48099999999999998</v>
      </c>
      <c r="H11" s="23">
        <f t="shared" si="2"/>
        <v>0.47987473519327389</v>
      </c>
      <c r="I11" s="26">
        <f t="shared" si="5"/>
        <v>1436.6875409536121</v>
      </c>
      <c r="J11" s="26">
        <f t="shared" si="6"/>
        <v>1433.3265140760718</v>
      </c>
      <c r="K11" s="23">
        <f t="shared" si="3"/>
        <v>0.31809164679886848</v>
      </c>
      <c r="L11" s="23">
        <f t="shared" si="3"/>
        <v>0.31734749433430226</v>
      </c>
      <c r="M11" s="26">
        <f>K11*'Social Cost of Carbon'!$C$5</f>
        <v>31.809164679886848</v>
      </c>
      <c r="N11" s="26">
        <f>L11*'Social Cost of Carbon'!$C$5</f>
        <v>31.734749433430228</v>
      </c>
      <c r="O11" s="23">
        <f t="shared" si="7"/>
        <v>7.3446837869053691E-2</v>
      </c>
      <c r="P11" s="23">
        <f t="shared" si="8"/>
        <v>7.3275014289387652E-2</v>
      </c>
      <c r="Q11" s="27"/>
      <c r="R11" s="27"/>
      <c r="U11" t="s">
        <v>61</v>
      </c>
      <c r="V11" s="76">
        <v>0.19768653263042085</v>
      </c>
      <c r="W11" s="76">
        <v>0.19928500516192604</v>
      </c>
      <c r="X11" s="76">
        <v>0.19274637384367196</v>
      </c>
      <c r="Y11" s="76">
        <v>0.19540794032084788</v>
      </c>
      <c r="Z11" s="76">
        <v>0.19590258724573142</v>
      </c>
      <c r="AA11" s="76">
        <v>0.18883218653636716</v>
      </c>
      <c r="AB11" s="5">
        <v>13</v>
      </c>
    </row>
    <row r="12" spans="1:32" x14ac:dyDescent="0.25">
      <c r="A12" s="24">
        <f t="shared" si="4"/>
        <v>2016</v>
      </c>
      <c r="B12" s="32">
        <v>42374</v>
      </c>
      <c r="C12" s="28">
        <f>'Bitcoin Data'!C11</f>
        <v>431.959991</v>
      </c>
      <c r="D12" s="26">
        <f>'Bitcoin Data'!K11</f>
        <v>3914.4436877402413</v>
      </c>
      <c r="E12" s="25">
        <f>'Bitcoin Data'!J11</f>
        <v>768.44795193076379</v>
      </c>
      <c r="F12" s="25">
        <f t="shared" si="0"/>
        <v>3.0080462347922947</v>
      </c>
      <c r="G12" s="23">
        <f t="shared" si="1"/>
        <v>0.48099999999999998</v>
      </c>
      <c r="H12" s="23">
        <f t="shared" si="2"/>
        <v>0.47987473519327389</v>
      </c>
      <c r="I12" s="26">
        <f t="shared" si="5"/>
        <v>1446.8702389350938</v>
      </c>
      <c r="J12" s="26">
        <f t="shared" si="6"/>
        <v>1443.4853903700771</v>
      </c>
      <c r="K12" s="23">
        <f t="shared" si="3"/>
        <v>0.36962346487869735</v>
      </c>
      <c r="L12" s="23">
        <f t="shared" si="3"/>
        <v>0.36875875744258896</v>
      </c>
      <c r="M12" s="26">
        <f>K12*'Social Cost of Carbon'!$C$5</f>
        <v>36.962346487869738</v>
      </c>
      <c r="N12" s="26">
        <f>L12*'Social Cost of Carbon'!$C$5</f>
        <v>36.875875744258899</v>
      </c>
      <c r="O12" s="23">
        <f t="shared" si="7"/>
        <v>8.5568912070538808E-2</v>
      </c>
      <c r="P12" s="23">
        <f t="shared" si="8"/>
        <v>8.5368729772611965E-2</v>
      </c>
      <c r="Q12" s="27"/>
      <c r="R12" s="27"/>
      <c r="U12" t="s">
        <v>62</v>
      </c>
      <c r="V12" s="76">
        <v>6.5710835226299641E-2</v>
      </c>
      <c r="W12" s="76">
        <v>7.4354759246284527E-2</v>
      </c>
      <c r="X12" s="76">
        <v>6.986006445704078E-2</v>
      </c>
      <c r="Y12" s="76">
        <v>6.9498690293688062E-2</v>
      </c>
      <c r="Z12" s="76">
        <v>7.2196513915594035E-2</v>
      </c>
      <c r="AA12" s="76">
        <v>6.6679323855741421E-2</v>
      </c>
      <c r="AB12" s="5">
        <v>21</v>
      </c>
    </row>
    <row r="13" spans="1:32" x14ac:dyDescent="0.25">
      <c r="A13" s="24">
        <f t="shared" si="4"/>
        <v>2016</v>
      </c>
      <c r="B13" s="32">
        <v>42375</v>
      </c>
      <c r="C13" s="28">
        <f>'Bitcoin Data'!C12</f>
        <v>429.10501099999999</v>
      </c>
      <c r="D13" s="26">
        <f>'Bitcoin Data'!K12</f>
        <v>3529.9435552104546</v>
      </c>
      <c r="E13" s="25">
        <f>'Bitcoin Data'!J12</f>
        <v>844.69687258304987</v>
      </c>
      <c r="F13" s="25">
        <f t="shared" si="0"/>
        <v>2.9817322814809635</v>
      </c>
      <c r="G13" s="23">
        <f t="shared" si="1"/>
        <v>0.48099999999999998</v>
      </c>
      <c r="H13" s="23">
        <f t="shared" si="2"/>
        <v>0.47987473519327389</v>
      </c>
      <c r="I13" s="26">
        <f t="shared" si="5"/>
        <v>1434.2132273923435</v>
      </c>
      <c r="J13" s="26">
        <f t="shared" si="6"/>
        <v>1430.8579889929138</v>
      </c>
      <c r="K13" s="23">
        <f t="shared" si="3"/>
        <v>0.40629919571244699</v>
      </c>
      <c r="L13" s="23">
        <f t="shared" si="3"/>
        <v>0.40534868804937768</v>
      </c>
      <c r="M13" s="26">
        <f>K13*'Social Cost of Carbon'!$C$5</f>
        <v>40.629919571244699</v>
      </c>
      <c r="N13" s="26">
        <f>L13*'Social Cost of Carbon'!$C$5</f>
        <v>40.534868804937766</v>
      </c>
      <c r="O13" s="23">
        <f t="shared" si="7"/>
        <v>9.4685260087174095E-2</v>
      </c>
      <c r="P13" s="23">
        <f t="shared" si="8"/>
        <v>9.4463750750600692E-2</v>
      </c>
      <c r="Q13" s="27"/>
      <c r="R13" s="27"/>
      <c r="U13" t="s">
        <v>63</v>
      </c>
      <c r="V13" s="76">
        <v>5.5695411783353382E-2</v>
      </c>
      <c r="W13" s="76">
        <v>6.2958910078505834E-2</v>
      </c>
      <c r="X13" s="76">
        <v>6.5117850826967832E-2</v>
      </c>
      <c r="Y13" s="76">
        <v>7.1431985804473519E-2</v>
      </c>
      <c r="Z13" s="76">
        <v>8.370362305667646E-2</v>
      </c>
      <c r="AA13" s="76">
        <v>8.9113426495808529E-2</v>
      </c>
      <c r="AB13" s="5">
        <v>13</v>
      </c>
    </row>
    <row r="14" spans="1:32" x14ac:dyDescent="0.25">
      <c r="A14" s="24">
        <f t="shared" si="4"/>
        <v>2016</v>
      </c>
      <c r="B14" s="32">
        <v>42376</v>
      </c>
      <c r="C14" s="28">
        <f>'Bitcoin Data'!C13</f>
        <v>458.04800399999999</v>
      </c>
      <c r="D14" s="26">
        <f>'Bitcoin Data'!K13</f>
        <v>3694.4987433677748</v>
      </c>
      <c r="E14" s="25">
        <f>'Bitcoin Data'!J13</f>
        <v>814.15694575672433</v>
      </c>
      <c r="F14" s="25">
        <f t="shared" si="0"/>
        <v>3.0079018130023636</v>
      </c>
      <c r="G14" s="23">
        <f t="shared" si="1"/>
        <v>0.48099999999999998</v>
      </c>
      <c r="H14" s="23">
        <f t="shared" si="2"/>
        <v>0.47987473519327389</v>
      </c>
      <c r="I14" s="26">
        <f t="shared" si="5"/>
        <v>1446.800772054137</v>
      </c>
      <c r="J14" s="26">
        <f t="shared" si="6"/>
        <v>1443.4160860018776</v>
      </c>
      <c r="K14" s="23">
        <f t="shared" si="3"/>
        <v>0.39160949090898439</v>
      </c>
      <c r="L14" s="23">
        <f t="shared" si="3"/>
        <v>0.39069334875077277</v>
      </c>
      <c r="M14" s="26">
        <f>K14*'Social Cost of Carbon'!$C$5</f>
        <v>39.160949090898441</v>
      </c>
      <c r="N14" s="26">
        <f>L14*'Social Cost of Carbon'!$C$5</f>
        <v>39.069334875077274</v>
      </c>
      <c r="O14" s="23">
        <f t="shared" si="7"/>
        <v>8.5495294704741126E-2</v>
      </c>
      <c r="P14" s="23">
        <f t="shared" si="8"/>
        <v>8.5295284629331725E-2</v>
      </c>
      <c r="Q14" s="27"/>
      <c r="R14" s="27"/>
      <c r="U14" t="s">
        <v>64</v>
      </c>
      <c r="V14" s="76">
        <v>1.2631961711781341E-2</v>
      </c>
      <c r="W14" s="76">
        <v>1.8322485448815234E-2</v>
      </c>
      <c r="X14" s="76">
        <v>2.1439429128898558E-2</v>
      </c>
      <c r="Y14" s="76">
        <v>2.5029513658365823E-2</v>
      </c>
      <c r="Z14" s="76">
        <v>3.2112222524510792E-2</v>
      </c>
      <c r="AA14" s="76">
        <v>4.0474769771294328E-2</v>
      </c>
      <c r="AB14" s="5">
        <v>43</v>
      </c>
    </row>
    <row r="15" spans="1:32" x14ac:dyDescent="0.25">
      <c r="A15" s="24">
        <f t="shared" si="4"/>
        <v>2016</v>
      </c>
      <c r="B15" s="32">
        <v>42377</v>
      </c>
      <c r="C15" s="28">
        <f>'Bitcoin Data'!C14</f>
        <v>453.23001099999999</v>
      </c>
      <c r="D15" s="26">
        <f>'Bitcoin Data'!K14</f>
        <v>4302.7393001485407</v>
      </c>
      <c r="E15" s="25">
        <f>'Bitcoin Data'!J14</f>
        <v>725.92783724339426</v>
      </c>
      <c r="F15" s="25">
        <f t="shared" si="0"/>
        <v>3.123478234378986</v>
      </c>
      <c r="G15" s="23">
        <f t="shared" si="1"/>
        <v>0.48099999999999998</v>
      </c>
      <c r="H15" s="23">
        <f t="shared" si="2"/>
        <v>0.47987473519327389</v>
      </c>
      <c r="I15" s="26">
        <f t="shared" si="5"/>
        <v>1502.3930307362923</v>
      </c>
      <c r="J15" s="26">
        <f t="shared" si="6"/>
        <v>1498.8782906045706</v>
      </c>
      <c r="K15" s="23">
        <f t="shared" si="3"/>
        <v>0.34917128971407263</v>
      </c>
      <c r="L15" s="23">
        <f t="shared" si="3"/>
        <v>0.34835442866659988</v>
      </c>
      <c r="M15" s="26">
        <f>K15*'Social Cost of Carbon'!$C$5</f>
        <v>34.917128971407266</v>
      </c>
      <c r="N15" s="26">
        <f>L15*'Social Cost of Carbon'!$C$5</f>
        <v>34.835442866659989</v>
      </c>
      <c r="O15" s="23">
        <f t="shared" si="7"/>
        <v>7.7040637477572657E-2</v>
      </c>
      <c r="P15" s="23">
        <f t="shared" si="8"/>
        <v>7.6860406462933864E-2</v>
      </c>
      <c r="Q15" s="27"/>
      <c r="R15" s="27"/>
      <c r="U15" t="s">
        <v>261</v>
      </c>
      <c r="V15" s="76">
        <v>1.5399152127753021E-2</v>
      </c>
      <c r="W15" s="76">
        <v>1.5531084202525754E-2</v>
      </c>
      <c r="X15" s="76">
        <v>1.4766608912457594E-2</v>
      </c>
      <c r="Y15" s="76">
        <v>1.3883128327076518E-2</v>
      </c>
      <c r="Z15" s="76">
        <v>1.3901581840001608E-2</v>
      </c>
      <c r="AA15" s="76">
        <v>1.3479071824679849E-2</v>
      </c>
      <c r="AB15" s="5">
        <v>52</v>
      </c>
    </row>
    <row r="16" spans="1:32" x14ac:dyDescent="0.25">
      <c r="A16" s="24">
        <f t="shared" si="4"/>
        <v>2016</v>
      </c>
      <c r="B16" s="32">
        <v>42378</v>
      </c>
      <c r="C16" s="28">
        <f>'Bitcoin Data'!C15</f>
        <v>447.61099200000001</v>
      </c>
      <c r="D16" s="26">
        <f>'Bitcoin Data'!K15</f>
        <v>3802.462227196419</v>
      </c>
      <c r="E16" s="25">
        <f>'Bitcoin Data'!J15</f>
        <v>829.10071713406205</v>
      </c>
      <c r="F16" s="25">
        <f t="shared" si="0"/>
        <v>3.1526241594437336</v>
      </c>
      <c r="G16" s="23">
        <f t="shared" si="1"/>
        <v>0.48099999999999998</v>
      </c>
      <c r="H16" s="23">
        <f t="shared" si="2"/>
        <v>0.47987473519327389</v>
      </c>
      <c r="I16" s="26">
        <f t="shared" si="5"/>
        <v>1516.4122206924358</v>
      </c>
      <c r="J16" s="26">
        <f t="shared" si="6"/>
        <v>1512.8646836769794</v>
      </c>
      <c r="K16" s="23">
        <f t="shared" si="3"/>
        <v>0.39879744494148384</v>
      </c>
      <c r="L16" s="23">
        <f t="shared" si="3"/>
        <v>0.3978644870832615</v>
      </c>
      <c r="M16" s="26">
        <f>K16*'Social Cost of Carbon'!$C$5</f>
        <v>39.879744494148383</v>
      </c>
      <c r="N16" s="26">
        <f>L16*'Social Cost of Carbon'!$C$5</f>
        <v>39.786448708326148</v>
      </c>
      <c r="O16" s="23">
        <f t="shared" si="7"/>
        <v>8.9094649610723553E-2</v>
      </c>
      <c r="P16" s="23">
        <f t="shared" si="8"/>
        <v>8.888621910412367E-2</v>
      </c>
      <c r="Q16" s="27"/>
      <c r="R16" s="27"/>
      <c r="U16" t="s">
        <v>262</v>
      </c>
      <c r="V16" s="76">
        <v>3.8830958967164212E-3</v>
      </c>
      <c r="W16" s="76">
        <v>3.9431173081731731E-3</v>
      </c>
      <c r="X16" s="76">
        <v>3.81321070813188E-3</v>
      </c>
      <c r="Y16" s="76">
        <v>3.7354996801178134E-3</v>
      </c>
      <c r="Z16" s="76">
        <v>4.1986973374108401E-3</v>
      </c>
      <c r="AA16" s="76">
        <v>3.9615610904098842E-3</v>
      </c>
      <c r="AB16" s="5">
        <v>37</v>
      </c>
      <c r="AF16"/>
    </row>
    <row r="17" spans="1:28" x14ac:dyDescent="0.25">
      <c r="A17" s="24">
        <f t="shared" si="4"/>
        <v>2016</v>
      </c>
      <c r="B17" s="32">
        <v>42379</v>
      </c>
      <c r="C17" s="28">
        <f>'Bitcoin Data'!C16</f>
        <v>447.99099699999999</v>
      </c>
      <c r="D17" s="26">
        <f>'Bitcoin Data'!K16</f>
        <v>4338.1458443317197</v>
      </c>
      <c r="E17" s="25">
        <f>'Bitcoin Data'!J16</f>
        <v>722.78059293341255</v>
      </c>
      <c r="F17" s="25">
        <f t="shared" si="0"/>
        <v>3.1355276255977</v>
      </c>
      <c r="G17" s="23">
        <f t="shared" si="1"/>
        <v>0.48099999999999998</v>
      </c>
      <c r="H17" s="23">
        <f t="shared" si="2"/>
        <v>0.47987473519327389</v>
      </c>
      <c r="I17" s="26">
        <f t="shared" si="5"/>
        <v>1508.1887879124936</v>
      </c>
      <c r="J17" s="26">
        <f t="shared" si="6"/>
        <v>1504.6604890248911</v>
      </c>
      <c r="K17" s="23">
        <f t="shared" si="3"/>
        <v>0.34765746520097146</v>
      </c>
      <c r="L17" s="23">
        <f t="shared" si="3"/>
        <v>0.34684414563675886</v>
      </c>
      <c r="M17" s="26">
        <f>K17*'Social Cost of Carbon'!$C$5</f>
        <v>34.765746520097146</v>
      </c>
      <c r="N17" s="26">
        <f>L17*'Social Cost of Carbon'!$C$5</f>
        <v>34.684414563675887</v>
      </c>
      <c r="O17" s="23">
        <f t="shared" si="7"/>
        <v>7.7603672290086551E-2</v>
      </c>
      <c r="P17" s="23">
        <f t="shared" si="8"/>
        <v>7.7422124096114112E-2</v>
      </c>
      <c r="Q17" s="27"/>
      <c r="R17" s="27"/>
      <c r="U17" t="s">
        <v>263</v>
      </c>
      <c r="V17" s="76">
        <v>8.3030434187339626E-4</v>
      </c>
      <c r="W17" s="76">
        <v>8.0932068063151272E-4</v>
      </c>
      <c r="X17" s="76">
        <v>8.5783508884635274E-4</v>
      </c>
      <c r="Y17" s="76">
        <v>7.7689122798546648E-4</v>
      </c>
      <c r="Z17" s="76">
        <v>7.8071466143941665E-4</v>
      </c>
      <c r="AA17" s="76">
        <v>7.4190600576667096E-4</v>
      </c>
      <c r="AB17" s="5">
        <v>28</v>
      </c>
    </row>
    <row r="18" spans="1:28" x14ac:dyDescent="0.25">
      <c r="A18" s="24">
        <f t="shared" si="4"/>
        <v>2016</v>
      </c>
      <c r="B18" s="32">
        <v>42380</v>
      </c>
      <c r="C18" s="28">
        <f>'Bitcoin Data'!C17</f>
        <v>448.42800899999997</v>
      </c>
      <c r="D18" s="26">
        <f>'Bitcoin Data'!K17</f>
        <v>4242.4872621399645</v>
      </c>
      <c r="E18" s="25">
        <f>'Bitcoin Data'!J17</f>
        <v>743.76107670522731</v>
      </c>
      <c r="F18" s="25">
        <f t="shared" si="0"/>
        <v>3.1553968939974317</v>
      </c>
      <c r="G18" s="23">
        <f t="shared" si="1"/>
        <v>0.48099999999999998</v>
      </c>
      <c r="H18" s="23">
        <f t="shared" si="2"/>
        <v>0.47987473519327389</v>
      </c>
      <c r="I18" s="26">
        <f t="shared" si="5"/>
        <v>1517.7459060127646</v>
      </c>
      <c r="J18" s="26">
        <f t="shared" si="6"/>
        <v>1514.1952489366965</v>
      </c>
      <c r="K18" s="23">
        <f t="shared" si="3"/>
        <v>0.35774907789521432</v>
      </c>
      <c r="L18" s="23">
        <f t="shared" si="3"/>
        <v>0.35691214973098523</v>
      </c>
      <c r="M18" s="26">
        <f>K18*'Social Cost of Carbon'!$C$5</f>
        <v>35.774907789521428</v>
      </c>
      <c r="N18" s="26">
        <f>L18*'Social Cost of Carbon'!$C$5</f>
        <v>35.691214973098525</v>
      </c>
      <c r="O18" s="23">
        <f t="shared" si="7"/>
        <v>7.9778486337862609E-2</v>
      </c>
      <c r="P18" s="23">
        <f t="shared" si="8"/>
        <v>7.9591850323289082E-2</v>
      </c>
      <c r="Q18" s="27"/>
      <c r="R18" s="27"/>
    </row>
    <row r="19" spans="1:28" x14ac:dyDescent="0.25">
      <c r="A19" s="24">
        <f t="shared" si="4"/>
        <v>2016</v>
      </c>
      <c r="B19" s="32">
        <v>42381</v>
      </c>
      <c r="C19" s="28">
        <f>'Bitcoin Data'!C18</f>
        <v>435.69000199999999</v>
      </c>
      <c r="D19" s="26">
        <f>'Bitcoin Data'!K18</f>
        <v>4275.2855429682495</v>
      </c>
      <c r="E19" s="25">
        <f>'Bitcoin Data'!J18</f>
        <v>766.4510995599245</v>
      </c>
      <c r="F19" s="25">
        <f t="shared" si="0"/>
        <v>3.2767973053406636</v>
      </c>
      <c r="G19" s="23">
        <f t="shared" si="1"/>
        <v>0.48099999999999998</v>
      </c>
      <c r="H19" s="23">
        <f t="shared" si="2"/>
        <v>0.47987473519327389</v>
      </c>
      <c r="I19" s="26">
        <f t="shared" si="5"/>
        <v>1576.139503868859</v>
      </c>
      <c r="J19" s="26">
        <f t="shared" si="6"/>
        <v>1572.4522391823843</v>
      </c>
      <c r="K19" s="23">
        <f t="shared" si="3"/>
        <v>0.36866297888832367</v>
      </c>
      <c r="L19" s="23">
        <f t="shared" si="3"/>
        <v>0.36780051843991235</v>
      </c>
      <c r="M19" s="26">
        <f>K19*'Social Cost of Carbon'!$C$5</f>
        <v>36.866297888832364</v>
      </c>
      <c r="N19" s="26">
        <f>L19*'Social Cost of Carbon'!$C$5</f>
        <v>36.780051843991238</v>
      </c>
      <c r="O19" s="23">
        <f t="shared" si="7"/>
        <v>8.4615891389750925E-2</v>
      </c>
      <c r="P19" s="23">
        <f t="shared" si="8"/>
        <v>8.4417938614967894E-2</v>
      </c>
      <c r="Q19" s="27"/>
      <c r="R19" s="27"/>
      <c r="U19" s="77" t="s">
        <v>265</v>
      </c>
      <c r="V19" s="25">
        <f>SUMPRODUCT(V8:V17,$AB$8:$AB$17)</f>
        <v>479.87473519327392</v>
      </c>
      <c r="W19" s="25">
        <f t="shared" ref="W19:AA19" si="9">SUMPRODUCT(W8:W17,$AB$8:$AB$17)</f>
        <v>466.00477323423758</v>
      </c>
      <c r="X19" s="25">
        <f t="shared" si="9"/>
        <v>457.04354731048875</v>
      </c>
      <c r="Y19" s="25">
        <f t="shared" si="9"/>
        <v>429.86350639160827</v>
      </c>
      <c r="Z19" s="25">
        <f t="shared" si="9"/>
        <v>398.04076630070455</v>
      </c>
      <c r="AA19" s="25">
        <f t="shared" si="9"/>
        <v>414.93669889381732</v>
      </c>
    </row>
    <row r="20" spans="1:28" x14ac:dyDescent="0.25">
      <c r="A20" s="24">
        <f t="shared" si="4"/>
        <v>2016</v>
      </c>
      <c r="B20" s="32">
        <v>42382</v>
      </c>
      <c r="C20" s="28">
        <f>'Bitcoin Data'!C19</f>
        <v>432.37100199999998</v>
      </c>
      <c r="D20" s="26">
        <f>'Bitcoin Data'!K19</f>
        <v>3697.4323386537153</v>
      </c>
      <c r="E20" s="25">
        <f>'Bitcoin Data'!J19</f>
        <v>904.85407981277137</v>
      </c>
      <c r="F20" s="25">
        <f t="shared" si="0"/>
        <v>3.3456367364624908</v>
      </c>
      <c r="G20" s="23">
        <f t="shared" si="1"/>
        <v>0.48099999999999998</v>
      </c>
      <c r="H20" s="23">
        <f t="shared" si="2"/>
        <v>0.47987473519327389</v>
      </c>
      <c r="I20" s="26">
        <f t="shared" si="5"/>
        <v>1609.2512702384581</v>
      </c>
      <c r="J20" s="26">
        <f t="shared" si="6"/>
        <v>1605.4865429628269</v>
      </c>
      <c r="K20" s="23">
        <f t="shared" si="3"/>
        <v>0.43523481238994299</v>
      </c>
      <c r="L20" s="23">
        <f t="shared" si="3"/>
        <v>0.43421661193870714</v>
      </c>
      <c r="M20" s="26">
        <f>K20*'Social Cost of Carbon'!$C$5</f>
        <v>43.5234812389943</v>
      </c>
      <c r="N20" s="26">
        <f>L20*'Social Cost of Carbon'!$C$5</f>
        <v>43.421661193870712</v>
      </c>
      <c r="O20" s="23">
        <f t="shared" si="7"/>
        <v>0.1006623502447426</v>
      </c>
      <c r="P20" s="23">
        <f t="shared" si="8"/>
        <v>0.10042685793685746</v>
      </c>
      <c r="Q20" s="27"/>
      <c r="R20" s="27"/>
      <c r="U20" s="85" t="s">
        <v>284</v>
      </c>
    </row>
    <row r="21" spans="1:28" x14ac:dyDescent="0.25">
      <c r="A21" s="24">
        <f t="shared" si="4"/>
        <v>2016</v>
      </c>
      <c r="B21" s="32">
        <v>42383</v>
      </c>
      <c r="C21" s="28">
        <f>'Bitcoin Data'!C20</f>
        <v>430.30599999999998</v>
      </c>
      <c r="D21" s="26">
        <f>'Bitcoin Data'!K20</f>
        <v>3309.9062147153313</v>
      </c>
      <c r="E21" s="25">
        <f>'Bitcoin Data'!J20</f>
        <v>981.49671901724753</v>
      </c>
      <c r="F21" s="25">
        <f t="shared" si="0"/>
        <v>3.2486620899978949</v>
      </c>
      <c r="G21" s="23">
        <f t="shared" si="1"/>
        <v>0.48099999999999998</v>
      </c>
      <c r="H21" s="23">
        <f t="shared" si="2"/>
        <v>0.47987473519327389</v>
      </c>
      <c r="I21" s="26">
        <f t="shared" si="5"/>
        <v>1562.6064652889872</v>
      </c>
      <c r="J21" s="26">
        <f t="shared" si="6"/>
        <v>1558.9508601701675</v>
      </c>
      <c r="K21" s="23">
        <f t="shared" si="3"/>
        <v>0.47209992184729604</v>
      </c>
      <c r="L21" s="23">
        <f t="shared" si="3"/>
        <v>0.4709954781314688</v>
      </c>
      <c r="M21" s="26">
        <f>K21*'Social Cost of Carbon'!$C$5</f>
        <v>47.209992184729607</v>
      </c>
      <c r="N21" s="26">
        <f>L21*'Social Cost of Carbon'!$C$5</f>
        <v>47.099547813146877</v>
      </c>
      <c r="O21" s="23">
        <f t="shared" si="7"/>
        <v>0.10971260494794312</v>
      </c>
      <c r="P21" s="23">
        <f t="shared" si="8"/>
        <v>0.10945594022195107</v>
      </c>
      <c r="Q21" s="27"/>
      <c r="R21" s="27"/>
      <c r="U21" s="77" t="s">
        <v>283</v>
      </c>
      <c r="V21" s="23">
        <v>0.48099999999999998</v>
      </c>
    </row>
    <row r="22" spans="1:28" x14ac:dyDescent="0.25">
      <c r="A22" s="24">
        <f t="shared" si="4"/>
        <v>2016</v>
      </c>
      <c r="B22" s="32">
        <v>42384</v>
      </c>
      <c r="C22" s="28">
        <f>'Bitcoin Data'!C21</f>
        <v>364.33099399999998</v>
      </c>
      <c r="D22" s="26">
        <f>'Bitcoin Data'!K21</f>
        <v>3056.0129885190877</v>
      </c>
      <c r="E22" s="25">
        <f>'Bitcoin Data'!J21</f>
        <v>1037.5530893593373</v>
      </c>
      <c r="F22" s="25">
        <f t="shared" si="0"/>
        <v>3.1707757173602404</v>
      </c>
      <c r="G22" s="23">
        <f t="shared" si="1"/>
        <v>0.48099999999999998</v>
      </c>
      <c r="H22" s="23">
        <f t="shared" si="2"/>
        <v>0.47987473519327389</v>
      </c>
      <c r="I22" s="26">
        <f t="shared" si="5"/>
        <v>1525.1431200502757</v>
      </c>
      <c r="J22" s="26">
        <f t="shared" si="6"/>
        <v>1521.5751577255085</v>
      </c>
      <c r="K22" s="23">
        <f t="shared" si="3"/>
        <v>0.49906303598184121</v>
      </c>
      <c r="L22" s="23">
        <f t="shared" si="3"/>
        <v>0.49789551400527521</v>
      </c>
      <c r="M22" s="26">
        <f>K22*'Social Cost of Carbon'!$C$5</f>
        <v>49.906303598184124</v>
      </c>
      <c r="N22" s="26">
        <f>L22*'Social Cost of Carbon'!$C$5</f>
        <v>49.789551400527522</v>
      </c>
      <c r="O22" s="23">
        <f t="shared" si="7"/>
        <v>0.13698066983064341</v>
      </c>
      <c r="P22" s="23">
        <f t="shared" si="8"/>
        <v>0.13666021343363263</v>
      </c>
      <c r="Q22" s="27"/>
      <c r="R22" s="27"/>
    </row>
    <row r="23" spans="1:28" x14ac:dyDescent="0.25">
      <c r="A23" s="24">
        <f t="shared" si="4"/>
        <v>2016</v>
      </c>
      <c r="B23" s="32">
        <v>42385</v>
      </c>
      <c r="C23" s="28">
        <f>'Bitcoin Data'!C22</f>
        <v>387.53601099999997</v>
      </c>
      <c r="D23" s="26">
        <f>'Bitcoin Data'!K22</f>
        <v>3540.7383464549021</v>
      </c>
      <c r="E23" s="25">
        <f>'Bitcoin Data'!J22</f>
        <v>879.14059498636561</v>
      </c>
      <c r="F23" s="25">
        <f t="shared" si="0"/>
        <v>3.1128068165934031</v>
      </c>
      <c r="G23" s="23">
        <f t="shared" si="1"/>
        <v>0.48099999999999998</v>
      </c>
      <c r="H23" s="23">
        <f t="shared" si="2"/>
        <v>0.47987473519327389</v>
      </c>
      <c r="I23" s="26">
        <f t="shared" si="5"/>
        <v>1497.2600787814267</v>
      </c>
      <c r="J23" s="26">
        <f t="shared" si="6"/>
        <v>1493.7573468205771</v>
      </c>
      <c r="K23" s="23">
        <f t="shared" si="3"/>
        <v>0.42286662618844184</v>
      </c>
      <c r="L23" s="23">
        <f t="shared" si="3"/>
        <v>0.42187736021673949</v>
      </c>
      <c r="M23" s="26">
        <f>K23*'Social Cost of Carbon'!$C$5</f>
        <v>42.286662618844183</v>
      </c>
      <c r="N23" s="26">
        <f>L23*'Social Cost of Carbon'!$C$5</f>
        <v>42.187736021673949</v>
      </c>
      <c r="O23" s="23">
        <f t="shared" si="7"/>
        <v>0.10911673088064114</v>
      </c>
      <c r="P23" s="23">
        <f t="shared" si="8"/>
        <v>0.10886146015905075</v>
      </c>
      <c r="Q23" s="27"/>
      <c r="R23" s="27"/>
    </row>
    <row r="24" spans="1:28" x14ac:dyDescent="0.25">
      <c r="A24" s="24">
        <f t="shared" si="4"/>
        <v>2016</v>
      </c>
      <c r="B24" s="32">
        <v>42386</v>
      </c>
      <c r="C24" s="28">
        <f>'Bitcoin Data'!C23</f>
        <v>382.29901100000001</v>
      </c>
      <c r="D24" s="26">
        <f>'Bitcoin Data'!K23</f>
        <v>3774.4757672545484</v>
      </c>
      <c r="E24" s="25">
        <f>'Bitcoin Data'!J23</f>
        <v>809.35723370825986</v>
      </c>
      <c r="F24" s="25">
        <f t="shared" si="0"/>
        <v>3.0548992656840031</v>
      </c>
      <c r="G24" s="23">
        <f t="shared" si="1"/>
        <v>0.48099999999999998</v>
      </c>
      <c r="H24" s="23">
        <f t="shared" si="2"/>
        <v>0.47987473519327389</v>
      </c>
      <c r="I24" s="26">
        <f t="shared" si="5"/>
        <v>1469.4065467940054</v>
      </c>
      <c r="J24" s="26">
        <f t="shared" si="6"/>
        <v>1465.9689761622378</v>
      </c>
      <c r="K24" s="23">
        <f t="shared" si="3"/>
        <v>0.389300829413673</v>
      </c>
      <c r="L24" s="23">
        <f t="shared" si="3"/>
        <v>0.38839008820251186</v>
      </c>
      <c r="M24" s="26">
        <f>K24*'Social Cost of Carbon'!$C$5</f>
        <v>38.930082941367303</v>
      </c>
      <c r="N24" s="26">
        <f>L24*'Social Cost of Carbon'!$C$5</f>
        <v>38.839008820251188</v>
      </c>
      <c r="O24" s="23">
        <f t="shared" si="7"/>
        <v>0.10183150314602123</v>
      </c>
      <c r="P24" s="23">
        <f t="shared" si="8"/>
        <v>0.10159327568925149</v>
      </c>
      <c r="Q24" s="27"/>
      <c r="R24" s="27"/>
    </row>
    <row r="25" spans="1:28" x14ac:dyDescent="0.25">
      <c r="A25" s="24">
        <f t="shared" si="4"/>
        <v>2016</v>
      </c>
      <c r="B25" s="32">
        <v>42387</v>
      </c>
      <c r="C25" s="28">
        <f>'Bitcoin Data'!C24</f>
        <v>387.16799900000001</v>
      </c>
      <c r="D25" s="26">
        <f>'Bitcoin Data'!K24</f>
        <v>4333.07436310718</v>
      </c>
      <c r="E25" s="25">
        <f>'Bitcoin Data'!J24</f>
        <v>715.23083448658508</v>
      </c>
      <c r="F25" s="25">
        <f t="shared" si="0"/>
        <v>3.0991483926175767</v>
      </c>
      <c r="G25" s="23">
        <f t="shared" si="1"/>
        <v>0.48099999999999998</v>
      </c>
      <c r="H25" s="23">
        <f t="shared" si="2"/>
        <v>0.47987473519327389</v>
      </c>
      <c r="I25" s="26">
        <f t="shared" si="5"/>
        <v>1490.6903768490542</v>
      </c>
      <c r="J25" s="26">
        <f t="shared" si="6"/>
        <v>1487.20301423202</v>
      </c>
      <c r="K25" s="23">
        <f t="shared" si="3"/>
        <v>0.34402603138804738</v>
      </c>
      <c r="L25" s="23">
        <f t="shared" si="3"/>
        <v>0.34322120730131433</v>
      </c>
      <c r="M25" s="26">
        <f>K25*'Social Cost of Carbon'!$C$5</f>
        <v>34.402603138804736</v>
      </c>
      <c r="N25" s="26">
        <f>L25*'Social Cost of Carbon'!$C$5</f>
        <v>34.322120730131431</v>
      </c>
      <c r="O25" s="23">
        <f t="shared" si="7"/>
        <v>8.8857041975736059E-2</v>
      </c>
      <c r="P25" s="23">
        <f t="shared" si="8"/>
        <v>8.864916733506023E-2</v>
      </c>
      <c r="Q25" s="27"/>
      <c r="R25" s="27"/>
    </row>
    <row r="26" spans="1:28" x14ac:dyDescent="0.25">
      <c r="A26" s="24">
        <f t="shared" si="4"/>
        <v>2016</v>
      </c>
      <c r="B26" s="32">
        <v>42388</v>
      </c>
      <c r="C26" s="28">
        <f>'Bitcoin Data'!C25</f>
        <v>380.14898699999998</v>
      </c>
      <c r="D26" s="26">
        <f>'Bitcoin Data'!K25</f>
        <v>3318.2789488882586</v>
      </c>
      <c r="E26" s="25">
        <f>'Bitcoin Data'!J25</f>
        <v>929.42827319428295</v>
      </c>
      <c r="F26" s="25">
        <f t="shared" si="0"/>
        <v>3.0841022734421544</v>
      </c>
      <c r="G26" s="23">
        <f t="shared" si="1"/>
        <v>0.48099999999999998</v>
      </c>
      <c r="H26" s="23">
        <f t="shared" si="2"/>
        <v>0.47987473519327389</v>
      </c>
      <c r="I26" s="26">
        <f t="shared" si="5"/>
        <v>1483.4531935256764</v>
      </c>
      <c r="J26" s="26">
        <f t="shared" si="6"/>
        <v>1479.9827617770279</v>
      </c>
      <c r="K26" s="23">
        <f t="shared" si="3"/>
        <v>0.44705499940645005</v>
      </c>
      <c r="L26" s="23">
        <f t="shared" si="3"/>
        <v>0.44600914648024836</v>
      </c>
      <c r="M26" s="26">
        <f>K26*'Social Cost of Carbon'!$C$5</f>
        <v>44.705499940645005</v>
      </c>
      <c r="N26" s="26">
        <f>L26*'Social Cost of Carbon'!$C$5</f>
        <v>44.600914648024833</v>
      </c>
      <c r="O26" s="23">
        <f t="shared" si="7"/>
        <v>0.11759994494117909</v>
      </c>
      <c r="P26" s="23">
        <f t="shared" si="8"/>
        <v>0.11732482835216614</v>
      </c>
      <c r="Q26" s="27"/>
      <c r="R26" s="27"/>
    </row>
    <row r="27" spans="1:28" x14ac:dyDescent="0.25">
      <c r="A27" s="24">
        <f t="shared" si="4"/>
        <v>2016</v>
      </c>
      <c r="B27" s="32">
        <v>42389</v>
      </c>
      <c r="C27" s="28">
        <f>'Bitcoin Data'!C26</f>
        <v>420.23001099999999</v>
      </c>
      <c r="D27" s="26">
        <f>'Bitcoin Data'!K26</f>
        <v>3835.7380688124331</v>
      </c>
      <c r="E27" s="25">
        <f>'Bitcoin Data'!J26</f>
        <v>815.81608914206674</v>
      </c>
      <c r="F27" s="25">
        <f t="shared" si="0"/>
        <v>3.129256830271903</v>
      </c>
      <c r="G27" s="23">
        <f t="shared" si="1"/>
        <v>0.48099999999999998</v>
      </c>
      <c r="H27" s="23">
        <f t="shared" si="2"/>
        <v>0.47987473519327389</v>
      </c>
      <c r="I27" s="26">
        <f t="shared" si="5"/>
        <v>1505.1725353607851</v>
      </c>
      <c r="J27" s="26">
        <f t="shared" si="6"/>
        <v>1501.6512927784731</v>
      </c>
      <c r="K27" s="23">
        <f t="shared" si="3"/>
        <v>0.39240753887733409</v>
      </c>
      <c r="L27" s="23">
        <f t="shared" si="3"/>
        <v>0.39148952974346163</v>
      </c>
      <c r="M27" s="26">
        <f>K27*'Social Cost of Carbon'!$C$5</f>
        <v>39.240753887733412</v>
      </c>
      <c r="N27" s="26">
        <f>L27*'Social Cost of Carbon'!$C$5</f>
        <v>39.148952974346166</v>
      </c>
      <c r="O27" s="23">
        <f t="shared" si="7"/>
        <v>9.3379227709972895E-2</v>
      </c>
      <c r="P27" s="23">
        <f t="shared" si="8"/>
        <v>9.3160773741945258E-2</v>
      </c>
      <c r="Q27" s="27"/>
      <c r="R27" s="27"/>
    </row>
    <row r="28" spans="1:28" x14ac:dyDescent="0.25">
      <c r="A28" s="24">
        <f t="shared" si="4"/>
        <v>2016</v>
      </c>
      <c r="B28" s="32">
        <v>42390</v>
      </c>
      <c r="C28" s="28">
        <f>'Bitcoin Data'!C27</f>
        <v>410.26199300000002</v>
      </c>
      <c r="D28" s="26">
        <f>'Bitcoin Data'!K27</f>
        <v>3397.7082232989874</v>
      </c>
      <c r="E28" s="25">
        <f>'Bitcoin Data'!J27</f>
        <v>931.31495547570967</v>
      </c>
      <c r="F28" s="25">
        <f t="shared" si="0"/>
        <v>3.1643364827011489</v>
      </c>
      <c r="G28" s="23">
        <f t="shared" si="1"/>
        <v>0.48099999999999998</v>
      </c>
      <c r="H28" s="23">
        <f t="shared" si="2"/>
        <v>0.47987473519327389</v>
      </c>
      <c r="I28" s="26">
        <f t="shared" si="5"/>
        <v>1522.0458481792525</v>
      </c>
      <c r="J28" s="26">
        <f t="shared" si="6"/>
        <v>1518.4851316986294</v>
      </c>
      <c r="K28" s="23">
        <f t="shared" si="3"/>
        <v>0.44796249358381635</v>
      </c>
      <c r="L28" s="23">
        <f t="shared" si="3"/>
        <v>0.44691451764044182</v>
      </c>
      <c r="M28" s="26">
        <f>K28*'Social Cost of Carbon'!$C$5</f>
        <v>44.796249358381637</v>
      </c>
      <c r="N28" s="26">
        <f>L28*'Social Cost of Carbon'!$C$5</f>
        <v>44.691451764044182</v>
      </c>
      <c r="O28" s="23">
        <f t="shared" si="7"/>
        <v>0.10918937196890582</v>
      </c>
      <c r="P28" s="23">
        <f t="shared" si="8"/>
        <v>0.1089339313087288</v>
      </c>
      <c r="Q28" s="27"/>
      <c r="R28" s="27"/>
    </row>
    <row r="29" spans="1:28" x14ac:dyDescent="0.25">
      <c r="A29" s="24">
        <f t="shared" si="4"/>
        <v>2016</v>
      </c>
      <c r="B29" s="32">
        <v>42391</v>
      </c>
      <c r="C29" s="28">
        <f>'Bitcoin Data'!C28</f>
        <v>382.49200400000001</v>
      </c>
      <c r="D29" s="26">
        <f>'Bitcoin Data'!K28</f>
        <v>4397.2517176764568</v>
      </c>
      <c r="E29" s="25">
        <f>'Bitcoin Data'!J28</f>
        <v>738.97934734128057</v>
      </c>
      <c r="F29" s="25">
        <f t="shared" si="0"/>
        <v>3.2494782044238728</v>
      </c>
      <c r="G29" s="23">
        <f t="shared" si="1"/>
        <v>0.48099999999999998</v>
      </c>
      <c r="H29" s="23">
        <f t="shared" si="2"/>
        <v>0.47987473519327389</v>
      </c>
      <c r="I29" s="26">
        <f t="shared" si="5"/>
        <v>1562.9990163278828</v>
      </c>
      <c r="J29" s="26">
        <f t="shared" si="6"/>
        <v>1559.342492864221</v>
      </c>
      <c r="K29" s="23">
        <f t="shared" si="3"/>
        <v>0.35544906607115595</v>
      </c>
      <c r="L29" s="23">
        <f t="shared" si="3"/>
        <v>0.35461751861869539</v>
      </c>
      <c r="M29" s="26">
        <f>K29*'Social Cost of Carbon'!$C$5</f>
        <v>35.544906607115593</v>
      </c>
      <c r="N29" s="26">
        <f>L29*'Social Cost of Carbon'!$C$5</f>
        <v>35.461751861869537</v>
      </c>
      <c r="O29" s="23">
        <f t="shared" si="7"/>
        <v>9.2929803068812891E-2</v>
      </c>
      <c r="P29" s="23">
        <f t="shared" si="8"/>
        <v>9.2712400497317424E-2</v>
      </c>
      <c r="Q29" s="27"/>
      <c r="R29" s="27"/>
    </row>
    <row r="30" spans="1:28" x14ac:dyDescent="0.25">
      <c r="A30" s="24">
        <f t="shared" si="4"/>
        <v>2016</v>
      </c>
      <c r="B30" s="32">
        <v>42392</v>
      </c>
      <c r="C30" s="28">
        <f>'Bitcoin Data'!C29</f>
        <v>387.49099699999999</v>
      </c>
      <c r="D30" s="26">
        <f>'Bitcoin Data'!K29</f>
        <v>4514.9763531266462</v>
      </c>
      <c r="E30" s="25">
        <f>'Bitcoin Data'!J29</f>
        <v>748.89939460153209</v>
      </c>
      <c r="F30" s="25">
        <f t="shared" si="0"/>
        <v>3.3812630574967786</v>
      </c>
      <c r="G30" s="23">
        <f t="shared" si="1"/>
        <v>0.48099999999999998</v>
      </c>
      <c r="H30" s="23">
        <f t="shared" si="2"/>
        <v>0.47987473519327389</v>
      </c>
      <c r="I30" s="26">
        <f t="shared" si="5"/>
        <v>1626.3875306559505</v>
      </c>
      <c r="J30" s="26">
        <f t="shared" si="6"/>
        <v>1622.5827143350662</v>
      </c>
      <c r="K30" s="23">
        <f t="shared" si="3"/>
        <v>0.36022060880333689</v>
      </c>
      <c r="L30" s="23">
        <f t="shared" si="3"/>
        <v>0.35937789867081338</v>
      </c>
      <c r="M30" s="26">
        <f>K30*'Social Cost of Carbon'!$C$5</f>
        <v>36.02206088033369</v>
      </c>
      <c r="N30" s="26">
        <f>L30*'Social Cost of Carbon'!$C$5</f>
        <v>35.937789867081335</v>
      </c>
      <c r="O30" s="23">
        <f t="shared" si="7"/>
        <v>9.2962316955027713E-2</v>
      </c>
      <c r="P30" s="23">
        <f t="shared" si="8"/>
        <v>9.2744838319640588E-2</v>
      </c>
      <c r="Q30" s="27"/>
      <c r="R30" s="27"/>
    </row>
    <row r="31" spans="1:28" x14ac:dyDescent="0.25">
      <c r="A31" s="24">
        <f t="shared" si="4"/>
        <v>2016</v>
      </c>
      <c r="B31" s="32">
        <v>42393</v>
      </c>
      <c r="C31" s="28">
        <f>'Bitcoin Data'!C30</f>
        <v>402.97100799999998</v>
      </c>
      <c r="D31" s="26">
        <f>'Bitcoin Data'!K30</f>
        <v>4239.2314843507929</v>
      </c>
      <c r="E31" s="25">
        <f>'Bitcoin Data'!J30</f>
        <v>790.10052922262958</v>
      </c>
      <c r="F31" s="25">
        <f t="shared" si="0"/>
        <v>3.3494190392827949</v>
      </c>
      <c r="G31" s="23">
        <f t="shared" si="1"/>
        <v>0.48099999999999998</v>
      </c>
      <c r="H31" s="23">
        <f t="shared" si="2"/>
        <v>0.47987473519327389</v>
      </c>
      <c r="I31" s="26">
        <f t="shared" si="5"/>
        <v>1611.0705578950244</v>
      </c>
      <c r="J31" s="26">
        <f t="shared" si="6"/>
        <v>1607.3015745271412</v>
      </c>
      <c r="K31" s="23">
        <f t="shared" si="3"/>
        <v>0.38003835455608481</v>
      </c>
      <c r="L31" s="23">
        <f t="shared" si="3"/>
        <v>0.37914928223677491</v>
      </c>
      <c r="M31" s="26">
        <f>K31*'Social Cost of Carbon'!$C$5</f>
        <v>38.003835455608481</v>
      </c>
      <c r="N31" s="26">
        <f>L31*'Social Cost of Carbon'!$C$5</f>
        <v>37.914928223677492</v>
      </c>
      <c r="O31" s="23">
        <f t="shared" si="7"/>
        <v>9.4309105868997115E-2</v>
      </c>
      <c r="P31" s="23">
        <f t="shared" si="8"/>
        <v>9.408847651808612E-2</v>
      </c>
      <c r="Q31" s="27"/>
      <c r="R31" s="27"/>
    </row>
    <row r="32" spans="1:28" x14ac:dyDescent="0.25">
      <c r="A32" s="24">
        <f t="shared" si="4"/>
        <v>2016</v>
      </c>
      <c r="B32" s="32">
        <v>42394</v>
      </c>
      <c r="C32" s="28">
        <f>'Bitcoin Data'!C31</f>
        <v>391.72601300000002</v>
      </c>
      <c r="D32" s="26">
        <f>'Bitcoin Data'!K31</f>
        <v>4087.8027125851345</v>
      </c>
      <c r="E32" s="25">
        <f>'Bitcoin Data'!J31</f>
        <v>838.50724572022318</v>
      </c>
      <c r="F32" s="25">
        <f t="shared" si="0"/>
        <v>3.4276521935774182</v>
      </c>
      <c r="G32" s="23">
        <f t="shared" si="1"/>
        <v>0.48099999999999998</v>
      </c>
      <c r="H32" s="23">
        <f t="shared" si="2"/>
        <v>0.47987473519327389</v>
      </c>
      <c r="I32" s="26">
        <f t="shared" si="5"/>
        <v>1648.700705110738</v>
      </c>
      <c r="J32" s="26">
        <f t="shared" si="6"/>
        <v>1644.843688727608</v>
      </c>
      <c r="K32" s="23">
        <f t="shared" si="3"/>
        <v>0.40332198519142737</v>
      </c>
      <c r="L32" s="23">
        <f t="shared" si="3"/>
        <v>0.40237844249763355</v>
      </c>
      <c r="M32" s="26">
        <f>K32*'Social Cost of Carbon'!$C$5</f>
        <v>40.332198519142736</v>
      </c>
      <c r="N32" s="26">
        <f>L32*'Social Cost of Carbon'!$C$5</f>
        <v>40.237844249763356</v>
      </c>
      <c r="O32" s="23">
        <f t="shared" si="7"/>
        <v>0.10296022521012087</v>
      </c>
      <c r="P32" s="23">
        <f t="shared" si="8"/>
        <v>0.10271935718949396</v>
      </c>
      <c r="Q32" s="27"/>
      <c r="R32" s="27"/>
    </row>
    <row r="33" spans="1:18" x14ac:dyDescent="0.25">
      <c r="A33" s="24">
        <f t="shared" si="4"/>
        <v>2016</v>
      </c>
      <c r="B33" s="32">
        <v>42395</v>
      </c>
      <c r="C33" s="28">
        <f>'Bitcoin Data'!C32</f>
        <v>392.15301499999998</v>
      </c>
      <c r="D33" s="26">
        <f>'Bitcoin Data'!K32</f>
        <v>3983.0811253126212</v>
      </c>
      <c r="E33" s="25">
        <f>'Bitcoin Data'!J32</f>
        <v>883.23816405580965</v>
      </c>
      <c r="F33" s="25">
        <f t="shared" si="0"/>
        <v>3.5180092604064681</v>
      </c>
      <c r="G33" s="23">
        <f t="shared" si="1"/>
        <v>0.48099999999999998</v>
      </c>
      <c r="H33" s="23">
        <f t="shared" si="2"/>
        <v>0.47987473519327389</v>
      </c>
      <c r="I33" s="26">
        <f t="shared" si="5"/>
        <v>1692.1624542555112</v>
      </c>
      <c r="J33" s="26">
        <f t="shared" si="6"/>
        <v>1688.2037622450391</v>
      </c>
      <c r="K33" s="23">
        <f t="shared" si="3"/>
        <v>0.4248375569108444</v>
      </c>
      <c r="L33" s="23">
        <f t="shared" si="3"/>
        <v>0.42384368008887502</v>
      </c>
      <c r="M33" s="26">
        <f>K33*'Social Cost of Carbon'!$C$5</f>
        <v>42.48375569108444</v>
      </c>
      <c r="N33" s="26">
        <f>L33*'Social Cost of Carbon'!$C$5</f>
        <v>42.384368008887499</v>
      </c>
      <c r="O33" s="23">
        <f t="shared" si="7"/>
        <v>0.10833463996466899</v>
      </c>
      <c r="P33" s="23">
        <f t="shared" si="8"/>
        <v>0.10808119888836631</v>
      </c>
      <c r="Q33" s="27"/>
      <c r="R33" s="27"/>
    </row>
    <row r="34" spans="1:18" x14ac:dyDescent="0.25">
      <c r="A34" s="24">
        <f t="shared" si="4"/>
        <v>2016</v>
      </c>
      <c r="B34" s="32">
        <v>42396</v>
      </c>
      <c r="C34" s="28">
        <f>'Bitcoin Data'!C33</f>
        <v>394.97198500000002</v>
      </c>
      <c r="D34" s="26">
        <f>'Bitcoin Data'!K33</f>
        <v>3860.6120707548257</v>
      </c>
      <c r="E34" s="25">
        <f>'Bitcoin Data'!J33</f>
        <v>935.85360379761528</v>
      </c>
      <c r="F34" s="25">
        <f t="shared" si="0"/>
        <v>3.6129677192804777</v>
      </c>
      <c r="G34" s="23">
        <f t="shared" si="1"/>
        <v>0.48099999999999998</v>
      </c>
      <c r="H34" s="23">
        <f t="shared" si="2"/>
        <v>0.47987473519327389</v>
      </c>
      <c r="I34" s="26">
        <f t="shared" si="5"/>
        <v>1737.8374729739096</v>
      </c>
      <c r="J34" s="26">
        <f t="shared" si="6"/>
        <v>1733.771927551566</v>
      </c>
      <c r="K34" s="23">
        <f t="shared" si="3"/>
        <v>0.45014558342665295</v>
      </c>
      <c r="L34" s="23">
        <f t="shared" si="3"/>
        <v>0.44909250030205167</v>
      </c>
      <c r="M34" s="26">
        <f>K34*'Social Cost of Carbon'!$C$5</f>
        <v>45.014558342665296</v>
      </c>
      <c r="N34" s="26">
        <f>L34*'Social Cost of Carbon'!$C$5</f>
        <v>44.909250030205165</v>
      </c>
      <c r="O34" s="23">
        <f t="shared" si="7"/>
        <v>0.11396899033906238</v>
      </c>
      <c r="P34" s="23">
        <f t="shared" si="8"/>
        <v>0.11370236810644978</v>
      </c>
      <c r="Q34" s="27"/>
      <c r="R34" s="27"/>
    </row>
    <row r="35" spans="1:18" x14ac:dyDescent="0.25">
      <c r="A35" s="24">
        <f t="shared" si="4"/>
        <v>2016</v>
      </c>
      <c r="B35" s="32">
        <v>42397</v>
      </c>
      <c r="C35" s="28">
        <f>'Bitcoin Data'!C34</f>
        <v>380.28900099999998</v>
      </c>
      <c r="D35" s="26">
        <f>'Bitcoin Data'!K34</f>
        <v>3644.8954589059326</v>
      </c>
      <c r="E35" s="25">
        <f>'Bitcoin Data'!J34</f>
        <v>983.14540910212395</v>
      </c>
      <c r="F35" s="25">
        <f t="shared" si="0"/>
        <v>3.5834622370805471</v>
      </c>
      <c r="G35" s="23">
        <f t="shared" si="1"/>
        <v>0.48099999999999998</v>
      </c>
      <c r="H35" s="23">
        <f t="shared" si="2"/>
        <v>0.47987473519327389</v>
      </c>
      <c r="I35" s="26">
        <f t="shared" si="5"/>
        <v>1723.6453360357432</v>
      </c>
      <c r="J35" s="26">
        <f t="shared" si="6"/>
        <v>1719.6129920941244</v>
      </c>
      <c r="K35" s="23">
        <f t="shared" si="3"/>
        <v>0.47289294177812163</v>
      </c>
      <c r="L35" s="23">
        <f t="shared" si="3"/>
        <v>0.47178664284936467</v>
      </c>
      <c r="M35" s="26">
        <f>K35*'Social Cost of Carbon'!$C$5</f>
        <v>47.289294177812167</v>
      </c>
      <c r="N35" s="26">
        <f>L35*'Social Cost of Carbon'!$C$5</f>
        <v>47.178664284936467</v>
      </c>
      <c r="O35" s="23">
        <f t="shared" si="7"/>
        <v>0.1243509385058764</v>
      </c>
      <c r="P35" s="23">
        <f t="shared" si="8"/>
        <v>0.12406002845435035</v>
      </c>
      <c r="Q35" s="27"/>
      <c r="R35" s="27"/>
    </row>
    <row r="36" spans="1:18" x14ac:dyDescent="0.25">
      <c r="A36" s="24">
        <f t="shared" si="4"/>
        <v>2016</v>
      </c>
      <c r="B36" s="32">
        <v>42398</v>
      </c>
      <c r="C36" s="28">
        <f>'Bitcoin Data'!C35</f>
        <v>379.47399899999999</v>
      </c>
      <c r="D36" s="26">
        <f>'Bitcoin Data'!K35</f>
        <v>4224.2177374560288</v>
      </c>
      <c r="E36" s="25">
        <f>'Bitcoin Data'!J35</f>
        <v>848.65910468050004</v>
      </c>
      <c r="F36" s="25">
        <f t="shared" si="0"/>
        <v>3.5849208430449209</v>
      </c>
      <c r="G36" s="23">
        <f t="shared" si="1"/>
        <v>0.48099999999999998</v>
      </c>
      <c r="H36" s="23">
        <f t="shared" si="2"/>
        <v>0.47987473519327389</v>
      </c>
      <c r="I36" s="26">
        <f t="shared" si="5"/>
        <v>1724.3469255046068</v>
      </c>
      <c r="J36" s="26">
        <f t="shared" si="6"/>
        <v>1720.3129402450297</v>
      </c>
      <c r="K36" s="23">
        <f t="shared" si="3"/>
        <v>0.40820502935132047</v>
      </c>
      <c r="L36" s="23">
        <f t="shared" si="3"/>
        <v>0.40725006312791584</v>
      </c>
      <c r="M36" s="26">
        <f>K36*'Social Cost of Carbon'!$C$5</f>
        <v>40.820502935132048</v>
      </c>
      <c r="N36" s="26">
        <f>L36*'Social Cost of Carbon'!$C$5</f>
        <v>40.725006312791585</v>
      </c>
      <c r="O36" s="23">
        <f t="shared" si="7"/>
        <v>0.10757127772312022</v>
      </c>
      <c r="P36" s="23">
        <f t="shared" si="8"/>
        <v>0.10731962247772234</v>
      </c>
      <c r="Q36" s="27"/>
      <c r="R36" s="27"/>
    </row>
    <row r="37" spans="1:18" x14ac:dyDescent="0.25">
      <c r="A37" s="24">
        <f t="shared" si="4"/>
        <v>2016</v>
      </c>
      <c r="B37" s="32">
        <v>42399</v>
      </c>
      <c r="C37" s="28">
        <f>'Bitcoin Data'!C36</f>
        <v>378.25500499999998</v>
      </c>
      <c r="D37" s="26">
        <f>'Bitcoin Data'!K36</f>
        <v>4677.4903305000398</v>
      </c>
      <c r="E37" s="25">
        <f>'Bitcoin Data'!J36</f>
        <v>781.24436318847654</v>
      </c>
      <c r="F37" s="25">
        <f t="shared" si="0"/>
        <v>3.6542629545717604</v>
      </c>
      <c r="G37" s="23">
        <f t="shared" si="1"/>
        <v>0.48099999999999998</v>
      </c>
      <c r="H37" s="23">
        <f t="shared" si="2"/>
        <v>0.47987473519327389</v>
      </c>
      <c r="I37" s="26">
        <f t="shared" si="5"/>
        <v>1757.7004811490167</v>
      </c>
      <c r="J37" s="26">
        <f t="shared" si="6"/>
        <v>1753.5884676517142</v>
      </c>
      <c r="K37" s="23">
        <f t="shared" si="3"/>
        <v>0.37577853869365718</v>
      </c>
      <c r="L37" s="23">
        <f t="shared" si="3"/>
        <v>0.37489943190630803</v>
      </c>
      <c r="M37" s="26">
        <f>K37*'Social Cost of Carbon'!$C$5</f>
        <v>37.577853869365718</v>
      </c>
      <c r="N37" s="26">
        <f>L37*'Social Cost of Carbon'!$C$5</f>
        <v>37.489943190630804</v>
      </c>
      <c r="O37" s="23">
        <f t="shared" si="7"/>
        <v>9.9345291860356802E-2</v>
      </c>
      <c r="P37" s="23">
        <f t="shared" si="8"/>
        <v>9.9112880715565954E-2</v>
      </c>
      <c r="Q37" s="27"/>
      <c r="R37" s="27"/>
    </row>
    <row r="38" spans="1:18" x14ac:dyDescent="0.25">
      <c r="A38" s="24">
        <f t="shared" si="4"/>
        <v>2016</v>
      </c>
      <c r="B38" s="32">
        <v>42400</v>
      </c>
      <c r="C38" s="28">
        <f>'Bitcoin Data'!C37</f>
        <v>368.766998</v>
      </c>
      <c r="D38" s="26">
        <f>'Bitcoin Data'!K37</f>
        <v>4526.2572936926954</v>
      </c>
      <c r="E38" s="25">
        <f>'Bitcoin Data'!J37</f>
        <v>819.06558668070727</v>
      </c>
      <c r="F38" s="25">
        <f t="shared" si="0"/>
        <v>3.7073015857262379</v>
      </c>
      <c r="G38" s="23">
        <f t="shared" si="1"/>
        <v>0.48099999999999998</v>
      </c>
      <c r="H38" s="23">
        <f t="shared" si="2"/>
        <v>0.47987473519327389</v>
      </c>
      <c r="I38" s="26">
        <f t="shared" si="5"/>
        <v>1783.2120627343204</v>
      </c>
      <c r="J38" s="26">
        <f t="shared" si="6"/>
        <v>1779.0403667319827</v>
      </c>
      <c r="K38" s="23">
        <f t="shared" si="3"/>
        <v>0.39397054719342023</v>
      </c>
      <c r="L38" s="23">
        <f t="shared" si="3"/>
        <v>0.39304888151432793</v>
      </c>
      <c r="M38" s="26">
        <f>K38*'Social Cost of Carbon'!$C$5</f>
        <v>39.397054719342023</v>
      </c>
      <c r="N38" s="26">
        <f>L38*'Social Cost of Carbon'!$C$5</f>
        <v>39.304888151432792</v>
      </c>
      <c r="O38" s="23">
        <f t="shared" si="7"/>
        <v>0.10683454575114128</v>
      </c>
      <c r="P38" s="23">
        <f t="shared" si="8"/>
        <v>0.10658461403705326</v>
      </c>
      <c r="Q38" s="27"/>
      <c r="R38" s="27"/>
    </row>
    <row r="39" spans="1:18" x14ac:dyDescent="0.25">
      <c r="A39" s="24">
        <f t="shared" si="4"/>
        <v>2016</v>
      </c>
      <c r="B39" s="32">
        <v>42401</v>
      </c>
      <c r="C39" s="28">
        <f>'Bitcoin Data'!C38</f>
        <v>373.05599999999998</v>
      </c>
      <c r="D39" s="26">
        <f>'Bitcoin Data'!K38</f>
        <v>4141.133881896234</v>
      </c>
      <c r="E39" s="25">
        <f>'Bitcoin Data'!J38</f>
        <v>904.95150339673546</v>
      </c>
      <c r="F39" s="25">
        <f t="shared" si="0"/>
        <v>3.7475253321891562</v>
      </c>
      <c r="G39" s="23">
        <f t="shared" si="1"/>
        <v>0.48099999999999998</v>
      </c>
      <c r="H39" s="23">
        <f t="shared" si="2"/>
        <v>0.47987473519327389</v>
      </c>
      <c r="I39" s="26">
        <f t="shared" si="5"/>
        <v>1802.559684782984</v>
      </c>
      <c r="J39" s="26">
        <f t="shared" si="6"/>
        <v>1798.342726414357</v>
      </c>
      <c r="K39" s="23">
        <f t="shared" si="3"/>
        <v>0.43528167313382971</v>
      </c>
      <c r="L39" s="23">
        <f t="shared" si="3"/>
        <v>0.43426336305526353</v>
      </c>
      <c r="M39" s="26">
        <f>K39*'Social Cost of Carbon'!$C$5</f>
        <v>43.528167313382973</v>
      </c>
      <c r="N39" s="26">
        <f>L39*'Social Cost of Carbon'!$C$5</f>
        <v>43.426336305526355</v>
      </c>
      <c r="O39" s="23">
        <f t="shared" si="7"/>
        <v>0.11667998186165877</v>
      </c>
      <c r="P39" s="23">
        <f t="shared" si="8"/>
        <v>0.11640701745991583</v>
      </c>
      <c r="Q39" s="27"/>
      <c r="R39" s="27"/>
    </row>
    <row r="40" spans="1:18" x14ac:dyDescent="0.25">
      <c r="A40" s="24">
        <f t="shared" si="4"/>
        <v>2016</v>
      </c>
      <c r="B40" s="32">
        <v>42402</v>
      </c>
      <c r="C40" s="28">
        <f>'Bitcoin Data'!C39</f>
        <v>374.44799799999998</v>
      </c>
      <c r="D40" s="26">
        <f>'Bitcoin Data'!K39</f>
        <v>4370.2088438279807</v>
      </c>
      <c r="E40" s="25">
        <f>'Bitcoin Data'!J39</f>
        <v>865.10117175096605</v>
      </c>
      <c r="F40" s="25">
        <f t="shared" si="0"/>
        <v>3.7806727915920204</v>
      </c>
      <c r="G40" s="23">
        <f t="shared" si="1"/>
        <v>0.48099999999999998</v>
      </c>
      <c r="H40" s="23">
        <f t="shared" si="2"/>
        <v>0.47987473519327389</v>
      </c>
      <c r="I40" s="26">
        <f t="shared" si="5"/>
        <v>1818.5036127557617</v>
      </c>
      <c r="J40" s="26">
        <f t="shared" si="6"/>
        <v>1814.2493547176364</v>
      </c>
      <c r="K40" s="23">
        <f t="shared" si="3"/>
        <v>0.41611366361221469</v>
      </c>
      <c r="L40" s="23">
        <f t="shared" si="3"/>
        <v>0.41514019570938582</v>
      </c>
      <c r="M40" s="26">
        <f>K40*'Social Cost of Carbon'!$C$5</f>
        <v>41.611366361221471</v>
      </c>
      <c r="N40" s="26">
        <f>L40*'Social Cost of Carbon'!$C$5</f>
        <v>41.514019570938579</v>
      </c>
      <c r="O40" s="23">
        <f t="shared" si="7"/>
        <v>0.11112722349558796</v>
      </c>
      <c r="P40" s="23">
        <f t="shared" si="8"/>
        <v>0.11086724937153644</v>
      </c>
      <c r="Q40" s="27"/>
      <c r="R40" s="27"/>
    </row>
    <row r="41" spans="1:18" x14ac:dyDescent="0.25">
      <c r="A41" s="24">
        <f t="shared" si="4"/>
        <v>2016</v>
      </c>
      <c r="B41" s="32">
        <v>42403</v>
      </c>
      <c r="C41" s="28">
        <f>'Bitcoin Data'!C40</f>
        <v>369.949005</v>
      </c>
      <c r="D41" s="26">
        <f>'Bitcoin Data'!K40</f>
        <v>4481.8472666573944</v>
      </c>
      <c r="E41" s="25">
        <f>'Bitcoin Data'!J40</f>
        <v>863.48535138759564</v>
      </c>
      <c r="F41" s="25">
        <f t="shared" si="0"/>
        <v>3.8700094619151955</v>
      </c>
      <c r="G41" s="23">
        <f t="shared" si="1"/>
        <v>0.48099999999999998</v>
      </c>
      <c r="H41" s="23">
        <f t="shared" si="2"/>
        <v>0.47987473519327389</v>
      </c>
      <c r="I41" s="26">
        <f t="shared" si="5"/>
        <v>1861.4745511812089</v>
      </c>
      <c r="J41" s="26">
        <f t="shared" si="6"/>
        <v>1857.1197657320188</v>
      </c>
      <c r="K41" s="23">
        <f t="shared" si="3"/>
        <v>0.41533645401743347</v>
      </c>
      <c r="L41" s="23">
        <f t="shared" si="3"/>
        <v>0.41436480434039352</v>
      </c>
      <c r="M41" s="26">
        <f>K41*'Social Cost of Carbon'!$C$5</f>
        <v>41.53364540174335</v>
      </c>
      <c r="N41" s="26">
        <f>L41*'Social Cost of Carbon'!$C$5</f>
        <v>41.436480434039353</v>
      </c>
      <c r="O41" s="23">
        <f t="shared" si="7"/>
        <v>0.11226856902005548</v>
      </c>
      <c r="P41" s="23">
        <f t="shared" si="8"/>
        <v>0.11200592480047177</v>
      </c>
      <c r="Q41" s="27"/>
      <c r="R41" s="27"/>
    </row>
    <row r="42" spans="1:18" x14ac:dyDescent="0.25">
      <c r="A42" s="24">
        <f t="shared" si="4"/>
        <v>2016</v>
      </c>
      <c r="B42" s="32">
        <v>42404</v>
      </c>
      <c r="C42" s="28">
        <f>'Bitcoin Data'!C41</f>
        <v>389.59399400000001</v>
      </c>
      <c r="D42" s="26">
        <f>'Bitcoin Data'!K41</f>
        <v>4228.483534922746</v>
      </c>
      <c r="E42" s="25">
        <f>'Bitcoin Data'!J41</f>
        <v>927.19163019657174</v>
      </c>
      <c r="F42" s="25">
        <f t="shared" si="0"/>
        <v>3.9206145420043832</v>
      </c>
      <c r="G42" s="23">
        <f t="shared" si="1"/>
        <v>0.48099999999999998</v>
      </c>
      <c r="H42" s="23">
        <f t="shared" si="2"/>
        <v>0.47987473519327389</v>
      </c>
      <c r="I42" s="26">
        <f t="shared" si="5"/>
        <v>1885.8155947041082</v>
      </c>
      <c r="J42" s="26">
        <f t="shared" si="6"/>
        <v>1881.4038651392523</v>
      </c>
      <c r="K42" s="23">
        <f t="shared" si="3"/>
        <v>0.44597917412455096</v>
      </c>
      <c r="L42" s="23">
        <f t="shared" si="3"/>
        <v>0.44493583801399977</v>
      </c>
      <c r="M42" s="26">
        <f>K42*'Social Cost of Carbon'!$C$5</f>
        <v>44.597917412455097</v>
      </c>
      <c r="N42" s="26">
        <f>L42*'Social Cost of Carbon'!$C$5</f>
        <v>44.493583801399978</v>
      </c>
      <c r="O42" s="23">
        <f t="shared" si="7"/>
        <v>0.11447280527752463</v>
      </c>
      <c r="P42" s="23">
        <f t="shared" si="8"/>
        <v>0.11420500440620236</v>
      </c>
      <c r="Q42" s="27"/>
      <c r="R42" s="27"/>
    </row>
    <row r="43" spans="1:18" x14ac:dyDescent="0.25">
      <c r="A43" s="24">
        <f t="shared" si="4"/>
        <v>2016</v>
      </c>
      <c r="B43" s="32">
        <v>42405</v>
      </c>
      <c r="C43" s="28">
        <f>'Bitcoin Data'!C42</f>
        <v>386.54901100000001</v>
      </c>
      <c r="D43" s="26">
        <f>'Bitcoin Data'!K42</f>
        <v>4666.4061961343159</v>
      </c>
      <c r="E43" s="25">
        <f>'Bitcoin Data'!J42</f>
        <v>841.98414073939898</v>
      </c>
      <c r="F43" s="25">
        <f t="shared" si="0"/>
        <v>3.9290400113931589</v>
      </c>
      <c r="G43" s="23">
        <f t="shared" si="1"/>
        <v>0.48099999999999998</v>
      </c>
      <c r="H43" s="23">
        <f t="shared" si="2"/>
        <v>0.47987473519327389</v>
      </c>
      <c r="I43" s="26">
        <f t="shared" si="5"/>
        <v>1889.8682454801094</v>
      </c>
      <c r="J43" s="26">
        <f t="shared" si="6"/>
        <v>1885.4470350310698</v>
      </c>
      <c r="K43" s="23">
        <f t="shared" si="3"/>
        <v>0.40499437169565089</v>
      </c>
      <c r="L43" s="23">
        <f t="shared" si="3"/>
        <v>0.40404691657425534</v>
      </c>
      <c r="M43" s="26">
        <f>K43*'Social Cost of Carbon'!$C$5</f>
        <v>40.499437169565091</v>
      </c>
      <c r="N43" s="26">
        <f>L43*'Social Cost of Carbon'!$C$5</f>
        <v>40.404691657425538</v>
      </c>
      <c r="O43" s="23">
        <f t="shared" si="7"/>
        <v>0.10477180387758149</v>
      </c>
      <c r="P43" s="23">
        <f t="shared" si="8"/>
        <v>0.10452669779932651</v>
      </c>
      <c r="Q43" s="27"/>
      <c r="R43" s="27"/>
    </row>
    <row r="44" spans="1:18" x14ac:dyDescent="0.25">
      <c r="A44" s="24">
        <f t="shared" si="4"/>
        <v>2016</v>
      </c>
      <c r="B44" s="32">
        <v>42406</v>
      </c>
      <c r="C44" s="28">
        <f>'Bitcoin Data'!C43</f>
        <v>376.52200299999998</v>
      </c>
      <c r="D44" s="26">
        <f>'Bitcoin Data'!K43</f>
        <v>4997.3971889640807</v>
      </c>
      <c r="E44" s="25">
        <f>'Bitcoin Data'!J43</f>
        <v>794.21972833894779</v>
      </c>
      <c r="F44" s="25">
        <f t="shared" si="0"/>
        <v>3.9690314378208735</v>
      </c>
      <c r="G44" s="23">
        <f t="shared" si="1"/>
        <v>0.48099999999999998</v>
      </c>
      <c r="H44" s="23">
        <f t="shared" si="2"/>
        <v>0.47987473519327389</v>
      </c>
      <c r="I44" s="26">
        <f t="shared" si="5"/>
        <v>1909.1041215918401</v>
      </c>
      <c r="J44" s="26">
        <f t="shared" si="6"/>
        <v>1904.6379101980708</v>
      </c>
      <c r="K44" s="23">
        <f t="shared" si="3"/>
        <v>0.38201968933103386</v>
      </c>
      <c r="L44" s="23">
        <f t="shared" si="3"/>
        <v>0.38112598182192647</v>
      </c>
      <c r="M44" s="26">
        <f>K44*'Social Cost of Carbon'!$C$5</f>
        <v>38.201968933103387</v>
      </c>
      <c r="N44" s="26">
        <f>L44*'Social Cost of Carbon'!$C$5</f>
        <v>38.112598182192649</v>
      </c>
      <c r="O44" s="23">
        <f t="shared" si="7"/>
        <v>0.10146012352192706</v>
      </c>
      <c r="P44" s="23">
        <f t="shared" si="8"/>
        <v>0.10122276488100126</v>
      </c>
      <c r="Q44" s="27"/>
      <c r="R44" s="27"/>
    </row>
    <row r="45" spans="1:18" x14ac:dyDescent="0.25">
      <c r="A45" s="24">
        <f t="shared" si="4"/>
        <v>2016</v>
      </c>
      <c r="B45" s="32">
        <v>42407</v>
      </c>
      <c r="C45" s="28">
        <f>'Bitcoin Data'!C44</f>
        <v>376.61999500000002</v>
      </c>
      <c r="D45" s="26">
        <f>'Bitcoin Data'!K44</f>
        <v>4403.5677053168101</v>
      </c>
      <c r="E45" s="25">
        <f>'Bitcoin Data'!J44</f>
        <v>934.69326711571671</v>
      </c>
      <c r="F45" s="25">
        <f t="shared" si="0"/>
        <v>4.1159850854478286</v>
      </c>
      <c r="G45" s="23">
        <f t="shared" si="1"/>
        <v>0.48099999999999998</v>
      </c>
      <c r="H45" s="23">
        <f t="shared" si="2"/>
        <v>0.47987473519327389</v>
      </c>
      <c r="I45" s="26">
        <f t="shared" si="5"/>
        <v>1979.7888261004055</v>
      </c>
      <c r="J45" s="26">
        <f t="shared" si="6"/>
        <v>1975.1572529387415</v>
      </c>
      <c r="K45" s="23">
        <f t="shared" si="3"/>
        <v>0.44958746148265971</v>
      </c>
      <c r="L45" s="23">
        <f t="shared" si="3"/>
        <v>0.44853568404409061</v>
      </c>
      <c r="M45" s="26">
        <f>K45*'Social Cost of Carbon'!$C$5</f>
        <v>44.958746148265973</v>
      </c>
      <c r="N45" s="26">
        <f>L45*'Social Cost of Carbon'!$C$5</f>
        <v>44.85356840440906</v>
      </c>
      <c r="O45" s="23">
        <f t="shared" si="7"/>
        <v>0.11937429436869376</v>
      </c>
      <c r="P45" s="23">
        <f t="shared" si="8"/>
        <v>0.11909502681717432</v>
      </c>
      <c r="Q45" s="27"/>
      <c r="R45" s="27"/>
    </row>
    <row r="46" spans="1:18" x14ac:dyDescent="0.25">
      <c r="A46" s="24">
        <f t="shared" si="4"/>
        <v>2016</v>
      </c>
      <c r="B46" s="32">
        <v>42408</v>
      </c>
      <c r="C46" s="28">
        <f>'Bitcoin Data'!C45</f>
        <v>373.44699100000003</v>
      </c>
      <c r="D46" s="26">
        <f>'Bitcoin Data'!K45</f>
        <v>3726.1346947338998</v>
      </c>
      <c r="E46" s="25">
        <f>'Bitcoin Data'!J45</f>
        <v>1131.5938052915562</v>
      </c>
      <c r="F46" s="25">
        <f t="shared" si="0"/>
        <v>4.2164709382428249</v>
      </c>
      <c r="G46" s="23">
        <f t="shared" si="1"/>
        <v>0.48099999999999998</v>
      </c>
      <c r="H46" s="23">
        <f t="shared" si="2"/>
        <v>0.47987473519327389</v>
      </c>
      <c r="I46" s="26">
        <f t="shared" si="5"/>
        <v>2028.1225212947986</v>
      </c>
      <c r="J46" s="26">
        <f t="shared" si="6"/>
        <v>2023.3778749394107</v>
      </c>
      <c r="K46" s="23">
        <f t="shared" si="3"/>
        <v>0.54429662034523862</v>
      </c>
      <c r="L46" s="23">
        <f t="shared" si="3"/>
        <v>0.54302327766063463</v>
      </c>
      <c r="M46" s="26">
        <f>K46*'Social Cost of Carbon'!$C$5</f>
        <v>54.429662034523865</v>
      </c>
      <c r="N46" s="26">
        <f>L46*'Social Cost of Carbon'!$C$5</f>
        <v>54.302327766063463</v>
      </c>
      <c r="O46" s="23">
        <f t="shared" si="7"/>
        <v>0.14574936562957569</v>
      </c>
      <c r="P46" s="23">
        <f t="shared" si="8"/>
        <v>0.14540839550120638</v>
      </c>
      <c r="Q46" s="27"/>
      <c r="R46" s="27"/>
    </row>
    <row r="47" spans="1:18" x14ac:dyDescent="0.25">
      <c r="A47" s="24">
        <f t="shared" si="4"/>
        <v>2016</v>
      </c>
      <c r="B47" s="32">
        <v>42409</v>
      </c>
      <c r="C47" s="28">
        <f>'Bitcoin Data'!C46</f>
        <v>376.02899200000002</v>
      </c>
      <c r="D47" s="26">
        <f>'Bitcoin Data'!K46</f>
        <v>4518.5598992072082</v>
      </c>
      <c r="E47" s="25">
        <f>'Bitcoin Data'!J46</f>
        <v>955.05304553372071</v>
      </c>
      <c r="F47" s="25">
        <f t="shared" si="0"/>
        <v>4.3154643931643859</v>
      </c>
      <c r="G47" s="23">
        <f t="shared" si="1"/>
        <v>0.48099999999999998</v>
      </c>
      <c r="H47" s="23">
        <f t="shared" si="2"/>
        <v>0.47987473519327389</v>
      </c>
      <c r="I47" s="26">
        <f t="shared" si="5"/>
        <v>2075.7383731120694</v>
      </c>
      <c r="J47" s="26">
        <f t="shared" si="6"/>
        <v>2070.8823329057623</v>
      </c>
      <c r="K47" s="23">
        <f t="shared" si="3"/>
        <v>0.45938051490171966</v>
      </c>
      <c r="L47" s="23">
        <f t="shared" si="3"/>
        <v>0.45830582732102398</v>
      </c>
      <c r="M47" s="26">
        <f>K47*'Social Cost of Carbon'!$C$5</f>
        <v>45.938051490171965</v>
      </c>
      <c r="N47" s="26">
        <f>L47*'Social Cost of Carbon'!$C$5</f>
        <v>45.8305827321024</v>
      </c>
      <c r="O47" s="23">
        <f t="shared" si="7"/>
        <v>0.12216624905925329</v>
      </c>
      <c r="P47" s="23">
        <f t="shared" si="8"/>
        <v>0.12188044993111169</v>
      </c>
      <c r="Q47" s="27"/>
      <c r="R47" s="27"/>
    </row>
    <row r="48" spans="1:18" x14ac:dyDescent="0.25">
      <c r="A48" s="24">
        <f t="shared" si="4"/>
        <v>2016</v>
      </c>
      <c r="B48" s="32">
        <v>42410</v>
      </c>
      <c r="C48" s="28">
        <f>'Bitcoin Data'!C47</f>
        <v>381.64898699999998</v>
      </c>
      <c r="D48" s="26">
        <f>'Bitcoin Data'!K47</f>
        <v>3989.3239636474241</v>
      </c>
      <c r="E48" s="25">
        <f>'Bitcoin Data'!J47</f>
        <v>1096.8876242476406</v>
      </c>
      <c r="F48" s="25">
        <f t="shared" si="0"/>
        <v>4.3758400848394032</v>
      </c>
      <c r="G48" s="23">
        <f t="shared" si="1"/>
        <v>0.48099999999999998</v>
      </c>
      <c r="H48" s="23">
        <f t="shared" si="2"/>
        <v>0.47987473519327389</v>
      </c>
      <c r="I48" s="26">
        <f t="shared" si="5"/>
        <v>2104.7790808077525</v>
      </c>
      <c r="J48" s="26">
        <f t="shared" si="6"/>
        <v>2099.8551019604215</v>
      </c>
      <c r="K48" s="23">
        <f t="shared" si="3"/>
        <v>0.52760294726311507</v>
      </c>
      <c r="L48" s="23">
        <f t="shared" si="3"/>
        <v>0.52636865822261591</v>
      </c>
      <c r="M48" s="26">
        <f>K48*'Social Cost of Carbon'!$C$5</f>
        <v>52.760294726311507</v>
      </c>
      <c r="N48" s="26">
        <f>L48*'Social Cost of Carbon'!$C$5</f>
        <v>52.636865822261591</v>
      </c>
      <c r="O48" s="23">
        <f t="shared" si="7"/>
        <v>0.13824298379786218</v>
      </c>
      <c r="P48" s="23">
        <f t="shared" si="8"/>
        <v>0.13791957430837251</v>
      </c>
      <c r="Q48" s="27"/>
      <c r="R48" s="27"/>
    </row>
    <row r="49" spans="1:18" x14ac:dyDescent="0.25">
      <c r="A49" s="24">
        <f t="shared" si="4"/>
        <v>2016</v>
      </c>
      <c r="B49" s="32">
        <v>42411</v>
      </c>
      <c r="C49" s="28">
        <f>'Bitcoin Data'!C48</f>
        <v>379.65399200000002</v>
      </c>
      <c r="D49" s="26">
        <f>'Bitcoin Data'!K48</f>
        <v>4786.9246040906792</v>
      </c>
      <c r="E49" s="25">
        <f>'Bitcoin Data'!J48</f>
        <v>950.56227076134041</v>
      </c>
      <c r="F49" s="25">
        <f t="shared" si="0"/>
        <v>4.5502699216277662</v>
      </c>
      <c r="G49" s="23">
        <f t="shared" si="1"/>
        <v>0.48099999999999998</v>
      </c>
      <c r="H49" s="23">
        <f t="shared" si="2"/>
        <v>0.47987473519327389</v>
      </c>
      <c r="I49" s="26">
        <f t="shared" si="5"/>
        <v>2188.6798323029557</v>
      </c>
      <c r="J49" s="26">
        <f t="shared" si="6"/>
        <v>2183.5595736990435</v>
      </c>
      <c r="K49" s="23">
        <f t="shared" si="3"/>
        <v>0.45722045223620472</v>
      </c>
      <c r="L49" s="23">
        <f t="shared" si="3"/>
        <v>0.45615081796631535</v>
      </c>
      <c r="M49" s="26">
        <f>K49*'Social Cost of Carbon'!$C$5</f>
        <v>45.722045223620469</v>
      </c>
      <c r="N49" s="26">
        <f>L49*'Social Cost of Carbon'!$C$5</f>
        <v>45.615081796631536</v>
      </c>
      <c r="O49" s="23">
        <f t="shared" si="7"/>
        <v>0.12043082961609018</v>
      </c>
      <c r="P49" s="23">
        <f t="shared" si="8"/>
        <v>0.1201490903765646</v>
      </c>
      <c r="Q49" s="27"/>
      <c r="R49" s="27"/>
    </row>
    <row r="50" spans="1:18" x14ac:dyDescent="0.25">
      <c r="A50" s="24">
        <f t="shared" si="4"/>
        <v>2016</v>
      </c>
      <c r="B50" s="32">
        <v>42412</v>
      </c>
      <c r="C50" s="28">
        <f>'Bitcoin Data'!C49</f>
        <v>384.26299999999998</v>
      </c>
      <c r="D50" s="26">
        <f>'Bitcoin Data'!K49</f>
        <v>4260.9939550551453</v>
      </c>
      <c r="E50" s="25">
        <f>'Bitcoin Data'!J49</f>
        <v>1067.2347614063588</v>
      </c>
      <c r="F50" s="25">
        <f t="shared" si="0"/>
        <v>4.5474808669772147</v>
      </c>
      <c r="G50" s="23">
        <f t="shared" si="1"/>
        <v>0.48099999999999998</v>
      </c>
      <c r="H50" s="23">
        <f t="shared" si="2"/>
        <v>0.47987473519327389</v>
      </c>
      <c r="I50" s="26">
        <f t="shared" si="5"/>
        <v>2187.3382970160401</v>
      </c>
      <c r="J50" s="26">
        <f t="shared" si="6"/>
        <v>2182.2211768371703</v>
      </c>
      <c r="K50" s="23">
        <f t="shared" si="3"/>
        <v>0.51333992023645847</v>
      </c>
      <c r="L50" s="23">
        <f t="shared" si="3"/>
        <v>0.5121389985189333</v>
      </c>
      <c r="M50" s="26">
        <f>K50*'Social Cost of Carbon'!$C$5</f>
        <v>51.333992023645848</v>
      </c>
      <c r="N50" s="26">
        <f>L50*'Social Cost of Carbon'!$C$5</f>
        <v>51.213899851893331</v>
      </c>
      <c r="O50" s="23">
        <f t="shared" si="7"/>
        <v>0.13359077512965301</v>
      </c>
      <c r="P50" s="23">
        <f t="shared" si="8"/>
        <v>0.13327824914679096</v>
      </c>
      <c r="Q50" s="27"/>
      <c r="R50" s="27"/>
    </row>
    <row r="51" spans="1:18" x14ac:dyDescent="0.25">
      <c r="A51" s="24">
        <f t="shared" si="4"/>
        <v>2016</v>
      </c>
      <c r="B51" s="32">
        <v>42413</v>
      </c>
      <c r="C51" s="28">
        <f>'Bitcoin Data'!C50</f>
        <v>391.85998499999999</v>
      </c>
      <c r="D51" s="26">
        <f>'Bitcoin Data'!K50</f>
        <v>3920.145190562615</v>
      </c>
      <c r="E51" s="25">
        <f>'Bitcoin Data'!J50</f>
        <v>1128.3607458300171</v>
      </c>
      <c r="F51" s="25">
        <f t="shared" si="0"/>
        <v>4.4233379509851867</v>
      </c>
      <c r="G51" s="23">
        <f t="shared" si="1"/>
        <v>0.48099999999999998</v>
      </c>
      <c r="H51" s="23">
        <f t="shared" si="2"/>
        <v>0.47987473519327389</v>
      </c>
      <c r="I51" s="26">
        <f t="shared" si="5"/>
        <v>2127.6255544238747</v>
      </c>
      <c r="J51" s="26">
        <f t="shared" si="6"/>
        <v>2122.6481278993756</v>
      </c>
      <c r="K51" s="23">
        <f t="shared" si="3"/>
        <v>0.54274151874423815</v>
      </c>
      <c r="L51" s="23">
        <f t="shared" si="3"/>
        <v>0.54147181410766454</v>
      </c>
      <c r="M51" s="26">
        <f>K51*'Social Cost of Carbon'!$C$5</f>
        <v>54.274151874423815</v>
      </c>
      <c r="N51" s="26">
        <f>L51*'Social Cost of Carbon'!$C$5</f>
        <v>54.147181410766457</v>
      </c>
      <c r="O51" s="23">
        <f t="shared" si="7"/>
        <v>0.13850394006018199</v>
      </c>
      <c r="P51" s="23">
        <f t="shared" si="8"/>
        <v>0.13817992008233873</v>
      </c>
      <c r="Q51" s="27"/>
      <c r="R51" s="27"/>
    </row>
    <row r="52" spans="1:18" x14ac:dyDescent="0.25">
      <c r="A52" s="24">
        <f t="shared" si="4"/>
        <v>2016</v>
      </c>
      <c r="B52" s="32">
        <v>42414</v>
      </c>
      <c r="C52" s="28">
        <f>'Bitcoin Data'!C51</f>
        <v>407.23001099999999</v>
      </c>
      <c r="D52" s="26">
        <f>'Bitcoin Data'!K51</f>
        <v>4145.2023121387301</v>
      </c>
      <c r="E52" s="25">
        <f>'Bitcoin Data'!J51</f>
        <v>1085.7502658580388</v>
      </c>
      <c r="F52" s="25">
        <f t="shared" si="0"/>
        <v>4.5006545124399828</v>
      </c>
      <c r="G52" s="23">
        <f t="shared" si="1"/>
        <v>0.48099999999999998</v>
      </c>
      <c r="H52" s="23">
        <f t="shared" si="2"/>
        <v>0.47987473519327389</v>
      </c>
      <c r="I52" s="26">
        <f t="shared" si="5"/>
        <v>2164.8148204836316</v>
      </c>
      <c r="J52" s="26">
        <f t="shared" si="6"/>
        <v>2159.7503923535501</v>
      </c>
      <c r="K52" s="23">
        <f t="shared" si="3"/>
        <v>0.5222458778777167</v>
      </c>
      <c r="L52" s="23">
        <f t="shared" si="3"/>
        <v>0.52102412131465314</v>
      </c>
      <c r="M52" s="26">
        <f>K52*'Social Cost of Carbon'!$C$5</f>
        <v>52.224587787771668</v>
      </c>
      <c r="N52" s="26">
        <f>L52*'Social Cost of Carbon'!$C$5</f>
        <v>52.102412131465314</v>
      </c>
      <c r="O52" s="23">
        <f t="shared" si="7"/>
        <v>0.12824346530730435</v>
      </c>
      <c r="P52" s="23">
        <f t="shared" si="8"/>
        <v>0.12794344897008417</v>
      </c>
      <c r="Q52" s="27"/>
      <c r="R52" s="27"/>
    </row>
    <row r="53" spans="1:18" x14ac:dyDescent="0.25">
      <c r="A53" s="24">
        <f t="shared" si="4"/>
        <v>2016</v>
      </c>
      <c r="B53" s="32">
        <v>42415</v>
      </c>
      <c r="C53" s="28">
        <f>'Bitcoin Data'!C52</f>
        <v>400.18499800000001</v>
      </c>
      <c r="D53" s="26">
        <f>'Bitcoin Data'!K52</f>
        <v>3806.255651649702</v>
      </c>
      <c r="E53" s="25">
        <f>'Bitcoin Data'!J52</f>
        <v>1158.6725605916038</v>
      </c>
      <c r="F53" s="25">
        <f t="shared" si="0"/>
        <v>4.4102039821632237</v>
      </c>
      <c r="G53" s="23">
        <f t="shared" si="1"/>
        <v>0.48099999999999998</v>
      </c>
      <c r="H53" s="23">
        <f t="shared" si="2"/>
        <v>0.47987473519327389</v>
      </c>
      <c r="I53" s="26">
        <f t="shared" si="5"/>
        <v>2121.3081154205106</v>
      </c>
      <c r="J53" s="26">
        <f t="shared" si="6"/>
        <v>2116.345468088899</v>
      </c>
      <c r="K53" s="23">
        <f t="shared" si="3"/>
        <v>0.5573215016445614</v>
      </c>
      <c r="L53" s="23">
        <f t="shared" si="3"/>
        <v>0.55601768818960839</v>
      </c>
      <c r="M53" s="26">
        <f>K53*'Social Cost of Carbon'!$C$5</f>
        <v>55.732150164456144</v>
      </c>
      <c r="N53" s="26">
        <f>L53*'Social Cost of Carbon'!$C$5</f>
        <v>55.601768818960842</v>
      </c>
      <c r="O53" s="23">
        <f t="shared" si="7"/>
        <v>0.13926596559838092</v>
      </c>
      <c r="P53" s="23">
        <f t="shared" si="8"/>
        <v>0.13894016291675393</v>
      </c>
      <c r="Q53" s="27"/>
      <c r="R53" s="27"/>
    </row>
    <row r="54" spans="1:18" x14ac:dyDescent="0.25">
      <c r="A54" s="24">
        <f t="shared" si="4"/>
        <v>2016</v>
      </c>
      <c r="B54" s="32">
        <v>42416</v>
      </c>
      <c r="C54" s="28">
        <f>'Bitcoin Data'!C53</f>
        <v>407.48800699999998</v>
      </c>
      <c r="D54" s="26">
        <f>'Bitcoin Data'!K53</f>
        <v>3497.7704764140099</v>
      </c>
      <c r="E54" s="25">
        <f>'Bitcoin Data'!J53</f>
        <v>1236.2272349629175</v>
      </c>
      <c r="F54" s="25">
        <f t="shared" si="0"/>
        <v>4.3240391245922174</v>
      </c>
      <c r="G54" s="23">
        <f t="shared" si="1"/>
        <v>0.48099999999999998</v>
      </c>
      <c r="H54" s="23">
        <f t="shared" si="2"/>
        <v>0.47987473519327389</v>
      </c>
      <c r="I54" s="26">
        <f t="shared" si="5"/>
        <v>2079.8628189288565</v>
      </c>
      <c r="J54" s="26">
        <f t="shared" si="6"/>
        <v>2074.9971298790465</v>
      </c>
      <c r="K54" s="23">
        <f t="shared" si="3"/>
        <v>0.59462530001716318</v>
      </c>
      <c r="L54" s="23">
        <f t="shared" si="3"/>
        <v>0.59323421701654322</v>
      </c>
      <c r="M54" s="26">
        <f>K54*'Social Cost of Carbon'!$C$5</f>
        <v>59.462530001716317</v>
      </c>
      <c r="N54" s="26">
        <f>L54*'Social Cost of Carbon'!$C$5</f>
        <v>59.323421701654325</v>
      </c>
      <c r="O54" s="23">
        <f t="shared" si="7"/>
        <v>0.14592461368247414</v>
      </c>
      <c r="P54" s="23">
        <f t="shared" si="8"/>
        <v>0.14558323357392536</v>
      </c>
      <c r="Q54" s="27"/>
      <c r="R54" s="27"/>
    </row>
    <row r="55" spans="1:18" x14ac:dyDescent="0.25">
      <c r="A55" s="24">
        <f t="shared" si="4"/>
        <v>2016</v>
      </c>
      <c r="B55" s="32">
        <v>42417</v>
      </c>
      <c r="C55" s="28">
        <f>'Bitcoin Data'!C54</f>
        <v>416.32199100000003</v>
      </c>
      <c r="D55" s="26">
        <f>'Bitcoin Data'!K54</f>
        <v>3805.2373158756154</v>
      </c>
      <c r="E55" s="25">
        <f>'Bitcoin Data'!J54</f>
        <v>1078.5039238095658</v>
      </c>
      <c r="F55" s="25">
        <f t="shared" si="0"/>
        <v>4.1039633761984318</v>
      </c>
      <c r="G55" s="23">
        <f t="shared" si="1"/>
        <v>0.48099999999999998</v>
      </c>
      <c r="H55" s="23">
        <f t="shared" si="2"/>
        <v>0.47987473519327389</v>
      </c>
      <c r="I55" s="26">
        <f t="shared" si="5"/>
        <v>1974.0063839514457</v>
      </c>
      <c r="J55" s="26">
        <f t="shared" si="6"/>
        <v>1969.3883383961168</v>
      </c>
      <c r="K55" s="23">
        <f t="shared" si="3"/>
        <v>0.51876038735240115</v>
      </c>
      <c r="L55" s="23">
        <f t="shared" si="3"/>
        <v>0.51754678484302219</v>
      </c>
      <c r="M55" s="26">
        <f>K55*'Social Cost of Carbon'!$C$5</f>
        <v>51.876038735240115</v>
      </c>
      <c r="N55" s="26">
        <f>L55*'Social Cost of Carbon'!$C$5</f>
        <v>51.754678484302218</v>
      </c>
      <c r="O55" s="23">
        <f t="shared" si="7"/>
        <v>0.12460556938305023</v>
      </c>
      <c r="P55" s="23">
        <f t="shared" si="8"/>
        <v>0.12431406364095289</v>
      </c>
      <c r="Q55" s="27"/>
      <c r="R55" s="27"/>
    </row>
    <row r="56" spans="1:18" x14ac:dyDescent="0.25">
      <c r="A56" s="24">
        <f t="shared" si="4"/>
        <v>2016</v>
      </c>
      <c r="B56" s="32">
        <v>42418</v>
      </c>
      <c r="C56" s="28">
        <f>'Bitcoin Data'!C55</f>
        <v>422.37298600000003</v>
      </c>
      <c r="D56" s="26">
        <f>'Bitcoin Data'!K55</f>
        <v>4287.1739462341602</v>
      </c>
      <c r="E56" s="25">
        <f>'Bitcoin Data'!J55</f>
        <v>977.25240245336931</v>
      </c>
      <c r="F56" s="25">
        <f t="shared" si="0"/>
        <v>4.1896510386928254</v>
      </c>
      <c r="G56" s="23">
        <f t="shared" si="1"/>
        <v>0.48099999999999998</v>
      </c>
      <c r="H56" s="23">
        <f t="shared" si="2"/>
        <v>0.47987473519327389</v>
      </c>
      <c r="I56" s="26">
        <f t="shared" si="5"/>
        <v>2015.2221496112488</v>
      </c>
      <c r="J56" s="26">
        <f t="shared" si="6"/>
        <v>2010.5076827449445</v>
      </c>
      <c r="K56" s="23">
        <f t="shared" si="3"/>
        <v>0.47005840558007062</v>
      </c>
      <c r="L56" s="23">
        <f t="shared" si="3"/>
        <v>0.46895873784430131</v>
      </c>
      <c r="M56" s="26">
        <f>K56*'Social Cost of Carbon'!$C$5</f>
        <v>47.005840558007058</v>
      </c>
      <c r="N56" s="26">
        <f>L56*'Social Cost of Carbon'!$C$5</f>
        <v>46.89587378443013</v>
      </c>
      <c r="O56" s="23">
        <f t="shared" si="7"/>
        <v>0.11128988386110246</v>
      </c>
      <c r="P56" s="23">
        <f t="shared" si="8"/>
        <v>0.11102952920485812</v>
      </c>
      <c r="Q56" s="27"/>
      <c r="R56" s="27"/>
    </row>
    <row r="57" spans="1:18" x14ac:dyDescent="0.25">
      <c r="A57" s="24">
        <f t="shared" si="4"/>
        <v>2016</v>
      </c>
      <c r="B57" s="32">
        <v>42419</v>
      </c>
      <c r="C57" s="28">
        <f>'Bitcoin Data'!C56</f>
        <v>420.78500400000001</v>
      </c>
      <c r="D57" s="26">
        <f>'Bitcoin Data'!K56</f>
        <v>3575.3016518076329</v>
      </c>
      <c r="E57" s="25">
        <f>'Bitcoin Data'!J56</f>
        <v>1176.6863035158017</v>
      </c>
      <c r="F57" s="25">
        <f t="shared" si="0"/>
        <v>4.2070084846194638</v>
      </c>
      <c r="G57" s="23">
        <f t="shared" si="1"/>
        <v>0.48099999999999998</v>
      </c>
      <c r="H57" s="23">
        <f t="shared" si="2"/>
        <v>0.47987473519327389</v>
      </c>
      <c r="I57" s="26">
        <f t="shared" si="5"/>
        <v>2023.5710811019621</v>
      </c>
      <c r="J57" s="26">
        <f t="shared" si="6"/>
        <v>2018.8370825126217</v>
      </c>
      <c r="K57" s="23">
        <f t="shared" si="3"/>
        <v>0.5659861119911006</v>
      </c>
      <c r="L57" s="23">
        <f t="shared" si="3"/>
        <v>0.56466202830519763</v>
      </c>
      <c r="M57" s="26">
        <f>K57*'Social Cost of Carbon'!$C$5</f>
        <v>56.59861119911006</v>
      </c>
      <c r="N57" s="26">
        <f>L57*'Social Cost of Carbon'!$C$5</f>
        <v>56.466202830519762</v>
      </c>
      <c r="O57" s="23">
        <f t="shared" si="7"/>
        <v>0.13450719645681589</v>
      </c>
      <c r="P57" s="23">
        <f t="shared" si="8"/>
        <v>0.13419252657235797</v>
      </c>
      <c r="Q57" s="27"/>
      <c r="R57" s="27"/>
    </row>
    <row r="58" spans="1:18" x14ac:dyDescent="0.25">
      <c r="A58" s="24">
        <f t="shared" si="4"/>
        <v>2016</v>
      </c>
      <c r="B58" s="32">
        <v>42420</v>
      </c>
      <c r="C58" s="28">
        <f>'Bitcoin Data'!C57</f>
        <v>437.16400099999998</v>
      </c>
      <c r="D58" s="26">
        <f>'Bitcoin Data'!K57</f>
        <v>3748.3514195145667</v>
      </c>
      <c r="E58" s="25">
        <f>'Bitcoin Data'!J57</f>
        <v>1120.913822744327</v>
      </c>
      <c r="F58" s="25">
        <f t="shared" si="0"/>
        <v>4.2015789186371979</v>
      </c>
      <c r="G58" s="23">
        <f t="shared" si="1"/>
        <v>0.48099999999999998</v>
      </c>
      <c r="H58" s="23">
        <f t="shared" si="2"/>
        <v>0.47987473519327389</v>
      </c>
      <c r="I58" s="26">
        <f t="shared" si="5"/>
        <v>2020.9594598644921</v>
      </c>
      <c r="J58" s="26">
        <f t="shared" si="6"/>
        <v>2016.2315709746674</v>
      </c>
      <c r="K58" s="23">
        <f t="shared" si="3"/>
        <v>0.53915954874002125</v>
      </c>
      <c r="L58" s="23">
        <f t="shared" si="3"/>
        <v>0.53789822386391428</v>
      </c>
      <c r="M58" s="26">
        <f>K58*'Social Cost of Carbon'!$C$5</f>
        <v>53.915954874002125</v>
      </c>
      <c r="N58" s="26">
        <f>L58*'Social Cost of Carbon'!$C$5</f>
        <v>53.789822386391428</v>
      </c>
      <c r="O58" s="23">
        <f t="shared" si="7"/>
        <v>0.12333118635265242</v>
      </c>
      <c r="P58" s="23">
        <f t="shared" si="8"/>
        <v>0.12304266193773679</v>
      </c>
      <c r="Q58" s="27"/>
      <c r="R58" s="27"/>
    </row>
    <row r="59" spans="1:18" x14ac:dyDescent="0.25">
      <c r="A59" s="24">
        <f t="shared" si="4"/>
        <v>2016</v>
      </c>
      <c r="B59" s="32">
        <v>42421</v>
      </c>
      <c r="C59" s="28">
        <f>'Bitcoin Data'!C58</f>
        <v>438.79800399999999</v>
      </c>
      <c r="D59" s="26">
        <f>'Bitcoin Data'!K58</f>
        <v>3209.6959565353673</v>
      </c>
      <c r="E59" s="25">
        <f>'Bitcoin Data'!J58</f>
        <v>1301.7361355794076</v>
      </c>
      <c r="F59" s="25">
        <f t="shared" si="0"/>
        <v>4.1781772108451989</v>
      </c>
      <c r="G59" s="23">
        <f t="shared" si="1"/>
        <v>0.48099999999999998</v>
      </c>
      <c r="H59" s="23">
        <f t="shared" si="2"/>
        <v>0.47987473519327389</v>
      </c>
      <c r="I59" s="26">
        <f t="shared" si="5"/>
        <v>2009.7032384165407</v>
      </c>
      <c r="J59" s="26">
        <f t="shared" si="6"/>
        <v>2005.0016826449114</v>
      </c>
      <c r="K59" s="23">
        <f t="shared" si="3"/>
        <v>0.62613508121369499</v>
      </c>
      <c r="L59" s="23">
        <f t="shared" si="3"/>
        <v>0.62467028335268393</v>
      </c>
      <c r="M59" s="26">
        <f>K59*'Social Cost of Carbon'!$C$5</f>
        <v>62.613508121369499</v>
      </c>
      <c r="N59" s="26">
        <f>L59*'Social Cost of Carbon'!$C$5</f>
        <v>62.467028335268395</v>
      </c>
      <c r="O59" s="23">
        <f t="shared" si="7"/>
        <v>0.14269323823398591</v>
      </c>
      <c r="P59" s="23">
        <f t="shared" si="8"/>
        <v>0.14235941769522817</v>
      </c>
      <c r="Q59" s="27"/>
      <c r="R59" s="27"/>
    </row>
    <row r="60" spans="1:18" x14ac:dyDescent="0.25">
      <c r="A60" s="24">
        <f t="shared" si="4"/>
        <v>2016</v>
      </c>
      <c r="B60" s="32">
        <v>42422</v>
      </c>
      <c r="C60" s="28">
        <f>'Bitcoin Data'!C59</f>
        <v>437.74798600000003</v>
      </c>
      <c r="D60" s="26">
        <f>'Bitcoin Data'!K59</f>
        <v>3168.911581914389</v>
      </c>
      <c r="E60" s="25">
        <f>'Bitcoin Data'!J59</f>
        <v>1315.7749002976404</v>
      </c>
      <c r="F60" s="25">
        <f t="shared" si="0"/>
        <v>4.1695743207454434</v>
      </c>
      <c r="G60" s="23">
        <f t="shared" si="1"/>
        <v>0.48099999999999998</v>
      </c>
      <c r="H60" s="23">
        <f t="shared" si="2"/>
        <v>0.47987473519327389</v>
      </c>
      <c r="I60" s="26">
        <f t="shared" si="5"/>
        <v>2005.5652482785583</v>
      </c>
      <c r="J60" s="26">
        <f t="shared" si="6"/>
        <v>2000.8733730363945</v>
      </c>
      <c r="K60" s="23">
        <f t="shared" si="3"/>
        <v>0.63288772704316498</v>
      </c>
      <c r="L60" s="23">
        <f t="shared" si="3"/>
        <v>0.63140713185428665</v>
      </c>
      <c r="M60" s="26">
        <f>K60*'Social Cost of Carbon'!$C$5</f>
        <v>63.2887727043165</v>
      </c>
      <c r="N60" s="26">
        <f>L60*'Social Cost of Carbon'!$C$5</f>
        <v>63.140713185428666</v>
      </c>
      <c r="O60" s="23">
        <f t="shared" si="7"/>
        <v>0.14457810139260469</v>
      </c>
      <c r="P60" s="23">
        <f t="shared" si="8"/>
        <v>0.14423987135243763</v>
      </c>
      <c r="Q60" s="27"/>
      <c r="R60" s="27"/>
    </row>
    <row r="61" spans="1:18" x14ac:dyDescent="0.25">
      <c r="A61" s="24">
        <f t="shared" si="4"/>
        <v>2016</v>
      </c>
      <c r="B61" s="32">
        <v>42423</v>
      </c>
      <c r="C61" s="28">
        <f>'Bitcoin Data'!C60</f>
        <v>420.73599200000001</v>
      </c>
      <c r="D61" s="26">
        <f>'Bitcoin Data'!K60</f>
        <v>3411.0939513928543</v>
      </c>
      <c r="E61" s="25">
        <f>'Bitcoin Data'!J60</f>
        <v>1237.7913568224153</v>
      </c>
      <c r="F61" s="25">
        <f t="shared" si="0"/>
        <v>4.2222226103432954</v>
      </c>
      <c r="G61" s="23">
        <f t="shared" si="1"/>
        <v>0.48099999999999998</v>
      </c>
      <c r="H61" s="23">
        <f t="shared" si="2"/>
        <v>0.47987473519327389</v>
      </c>
      <c r="I61" s="26">
        <f t="shared" si="5"/>
        <v>2030.8890755751249</v>
      </c>
      <c r="J61" s="26">
        <f t="shared" si="6"/>
        <v>2026.1379570655427</v>
      </c>
      <c r="K61" s="23">
        <f t="shared" si="3"/>
        <v>0.59537764263158166</v>
      </c>
      <c r="L61" s="23">
        <f t="shared" si="3"/>
        <v>0.59398479957967976</v>
      </c>
      <c r="M61" s="26">
        <f>K61*'Social Cost of Carbon'!$C$5</f>
        <v>59.537764263158167</v>
      </c>
      <c r="N61" s="26">
        <f>L61*'Social Cost of Carbon'!$C$5</f>
        <v>59.398479957967979</v>
      </c>
      <c r="O61" s="23">
        <f t="shared" si="7"/>
        <v>0.14150860728634351</v>
      </c>
      <c r="P61" s="23">
        <f t="shared" si="8"/>
        <v>0.14117755810624344</v>
      </c>
      <c r="Q61" s="27"/>
      <c r="R61" s="27"/>
    </row>
    <row r="62" spans="1:18" x14ac:dyDescent="0.25">
      <c r="A62" s="24">
        <f t="shared" si="4"/>
        <v>2016</v>
      </c>
      <c r="B62" s="32">
        <v>42424</v>
      </c>
      <c r="C62" s="28">
        <f>'Bitcoin Data'!C61</f>
        <v>424.95498700000002</v>
      </c>
      <c r="D62" s="26">
        <f>'Bitcoin Data'!K61</f>
        <v>2938.0302471412929</v>
      </c>
      <c r="E62" s="25">
        <f>'Bitcoin Data'!J61</f>
        <v>1378.8647996575958</v>
      </c>
      <c r="F62" s="25">
        <f t="shared" si="0"/>
        <v>4.0511464881124351</v>
      </c>
      <c r="G62" s="23">
        <f t="shared" si="1"/>
        <v>0.48099999999999998</v>
      </c>
      <c r="H62" s="23">
        <f t="shared" si="2"/>
        <v>0.47987473519327389</v>
      </c>
      <c r="I62" s="26">
        <f t="shared" si="5"/>
        <v>1948.6014607820812</v>
      </c>
      <c r="J62" s="26">
        <f t="shared" si="6"/>
        <v>1944.0428482121163</v>
      </c>
      <c r="K62" s="23">
        <f t="shared" si="3"/>
        <v>0.66323396863530359</v>
      </c>
      <c r="L62" s="23">
        <f t="shared" si="3"/>
        <v>0.66168238060301543</v>
      </c>
      <c r="M62" s="26">
        <f>K62*'Social Cost of Carbon'!$C$5</f>
        <v>66.323396863530363</v>
      </c>
      <c r="N62" s="26">
        <f>L62*'Social Cost of Carbon'!$C$5</f>
        <v>66.168238060301547</v>
      </c>
      <c r="O62" s="23">
        <f t="shared" si="7"/>
        <v>0.15607158144382563</v>
      </c>
      <c r="P62" s="23">
        <f t="shared" si="8"/>
        <v>0.1557064632360734</v>
      </c>
      <c r="Q62" s="27"/>
      <c r="R62" s="27"/>
    </row>
    <row r="63" spans="1:18" x14ac:dyDescent="0.25">
      <c r="A63" s="24">
        <f t="shared" si="4"/>
        <v>2016</v>
      </c>
      <c r="B63" s="32">
        <v>42425</v>
      </c>
      <c r="C63" s="28">
        <f>'Bitcoin Data'!C62</f>
        <v>424.54400600000002</v>
      </c>
      <c r="D63" s="26">
        <f>'Bitcoin Data'!K62</f>
        <v>3901.3249123134115</v>
      </c>
      <c r="E63" s="25">
        <f>'Bitcoin Data'!J62</f>
        <v>1045.1197939586791</v>
      </c>
      <c r="F63" s="25">
        <f t="shared" si="0"/>
        <v>4.0773518885228546</v>
      </c>
      <c r="G63" s="23">
        <f t="shared" si="1"/>
        <v>0.48099999999999998</v>
      </c>
      <c r="H63" s="23">
        <f t="shared" si="2"/>
        <v>0.47987473519327389</v>
      </c>
      <c r="I63" s="26">
        <f t="shared" si="5"/>
        <v>1961.206258379493</v>
      </c>
      <c r="J63" s="26">
        <f t="shared" si="6"/>
        <v>1956.6181577947002</v>
      </c>
      <c r="K63" s="23">
        <f t="shared" si="3"/>
        <v>0.50270262089412465</v>
      </c>
      <c r="L63" s="23">
        <f t="shared" si="3"/>
        <v>0.50152658437117004</v>
      </c>
      <c r="M63" s="26">
        <f>K63*'Social Cost of Carbon'!$C$5</f>
        <v>50.270262089412462</v>
      </c>
      <c r="N63" s="26">
        <f>L63*'Social Cost of Carbon'!$C$5</f>
        <v>50.152658437117005</v>
      </c>
      <c r="O63" s="23">
        <f t="shared" si="7"/>
        <v>0.11841001493120235</v>
      </c>
      <c r="P63" s="23">
        <f t="shared" si="8"/>
        <v>0.11813300324187595</v>
      </c>
      <c r="Q63" s="27"/>
      <c r="R63" s="27"/>
    </row>
    <row r="64" spans="1:18" x14ac:dyDescent="0.25">
      <c r="A64" s="24">
        <f t="shared" si="4"/>
        <v>2016</v>
      </c>
      <c r="B64" s="32">
        <v>42426</v>
      </c>
      <c r="C64" s="28">
        <f>'Bitcoin Data'!C63</f>
        <v>432.15200800000002</v>
      </c>
      <c r="D64" s="26">
        <f>'Bitcoin Data'!K63</f>
        <v>3504.7053914978655</v>
      </c>
      <c r="E64" s="25">
        <f>'Bitcoin Data'!J63</f>
        <v>1151.9772976218767</v>
      </c>
      <c r="F64" s="25">
        <f t="shared" si="0"/>
        <v>4.0373410458585326</v>
      </c>
      <c r="G64" s="23">
        <f t="shared" si="1"/>
        <v>0.48099999999999998</v>
      </c>
      <c r="H64" s="23">
        <f t="shared" si="2"/>
        <v>0.47987473519327389</v>
      </c>
      <c r="I64" s="26">
        <f t="shared" si="5"/>
        <v>1941.9610430579542</v>
      </c>
      <c r="J64" s="26">
        <f t="shared" si="6"/>
        <v>1937.4179652662988</v>
      </c>
      <c r="K64" s="23">
        <f t="shared" si="3"/>
        <v>0.55410108015612258</v>
      </c>
      <c r="L64" s="23">
        <f t="shared" si="3"/>
        <v>0.55280480064496129</v>
      </c>
      <c r="M64" s="26">
        <f>K64*'Social Cost of Carbon'!$C$5</f>
        <v>55.410108015612259</v>
      </c>
      <c r="N64" s="26">
        <f>L64*'Social Cost of Carbon'!$C$5</f>
        <v>55.280480064496132</v>
      </c>
      <c r="O64" s="23">
        <f t="shared" si="7"/>
        <v>0.12821902245011033</v>
      </c>
      <c r="P64" s="23">
        <f t="shared" si="8"/>
        <v>0.12791906329519157</v>
      </c>
      <c r="Q64" s="27"/>
      <c r="R64" s="27"/>
    </row>
    <row r="65" spans="1:18" x14ac:dyDescent="0.25">
      <c r="A65" s="24">
        <f t="shared" si="4"/>
        <v>2016</v>
      </c>
      <c r="B65" s="32">
        <v>42427</v>
      </c>
      <c r="C65" s="28">
        <f>'Bitcoin Data'!C64</f>
        <v>432.51901199999998</v>
      </c>
      <c r="D65" s="26">
        <f>'Bitcoin Data'!K64</f>
        <v>3654.6961325966854</v>
      </c>
      <c r="E65" s="25">
        <f>'Bitcoin Data'!J64</f>
        <v>1110.5706572077158</v>
      </c>
      <c r="F65" s="25">
        <f t="shared" si="0"/>
        <v>4.0587982858723981</v>
      </c>
      <c r="G65" s="23">
        <f t="shared" si="1"/>
        <v>0.48099999999999998</v>
      </c>
      <c r="H65" s="23">
        <f t="shared" si="2"/>
        <v>0.47987473519327389</v>
      </c>
      <c r="I65" s="26">
        <f t="shared" si="5"/>
        <v>1952.2819755046235</v>
      </c>
      <c r="J65" s="26">
        <f t="shared" si="6"/>
        <v>1947.7147526359311</v>
      </c>
      <c r="K65" s="23">
        <f t="shared" si="3"/>
        <v>0.53418448611691138</v>
      </c>
      <c r="L65" s="23">
        <f t="shared" si="3"/>
        <v>0.53293480004097282</v>
      </c>
      <c r="M65" s="26">
        <f>K65*'Social Cost of Carbon'!$C$5</f>
        <v>53.41844861169114</v>
      </c>
      <c r="N65" s="26">
        <f>L65*'Social Cost of Carbon'!$C$5</f>
        <v>53.293480004097283</v>
      </c>
      <c r="O65" s="23">
        <f t="shared" si="7"/>
        <v>0.12350543474304233</v>
      </c>
      <c r="P65" s="23">
        <f t="shared" si="8"/>
        <v>0.12321650268658546</v>
      </c>
      <c r="Q65" s="27"/>
      <c r="R65" s="27"/>
    </row>
    <row r="66" spans="1:18" x14ac:dyDescent="0.25">
      <c r="A66" s="24">
        <f t="shared" si="4"/>
        <v>2016</v>
      </c>
      <c r="B66" s="32">
        <v>42428</v>
      </c>
      <c r="C66" s="28">
        <f>'Bitcoin Data'!C65</f>
        <v>433.50399800000002</v>
      </c>
      <c r="D66" s="26">
        <f>'Bitcoin Data'!K65</f>
        <v>3341.8387964577391</v>
      </c>
      <c r="E66" s="25">
        <f>'Bitcoin Data'!J65</f>
        <v>1240.7382348165522</v>
      </c>
      <c r="F66" s="25">
        <f t="shared" si="0"/>
        <v>4.1463471693584468</v>
      </c>
      <c r="G66" s="23">
        <f t="shared" si="1"/>
        <v>0.48099999999999998</v>
      </c>
      <c r="H66" s="23">
        <f t="shared" si="2"/>
        <v>0.47987473519327389</v>
      </c>
      <c r="I66" s="26">
        <f t="shared" si="5"/>
        <v>1994.3929884614129</v>
      </c>
      <c r="J66" s="26">
        <f t="shared" si="6"/>
        <v>1989.7272499152655</v>
      </c>
      <c r="K66" s="23">
        <f t="shared" si="3"/>
        <v>0.59679509094676153</v>
      </c>
      <c r="L66" s="23">
        <f t="shared" si="3"/>
        <v>0.59539893187676307</v>
      </c>
      <c r="M66" s="26">
        <f>K66*'Social Cost of Carbon'!$C$5</f>
        <v>59.679509094676156</v>
      </c>
      <c r="N66" s="26">
        <f>L66*'Social Cost of Carbon'!$C$5</f>
        <v>59.539893187676306</v>
      </c>
      <c r="O66" s="23">
        <f t="shared" si="7"/>
        <v>0.13766772479610709</v>
      </c>
      <c r="P66" s="23">
        <f t="shared" si="8"/>
        <v>0.13734566108356008</v>
      </c>
      <c r="Q66" s="27"/>
      <c r="R66" s="27"/>
    </row>
    <row r="67" spans="1:18" x14ac:dyDescent="0.25">
      <c r="A67" s="24">
        <f t="shared" si="4"/>
        <v>2016</v>
      </c>
      <c r="B67" s="32">
        <v>42429</v>
      </c>
      <c r="C67" s="28">
        <f>'Bitcoin Data'!C66</f>
        <v>437.69699100000003</v>
      </c>
      <c r="D67" s="26">
        <f>'Bitcoin Data'!K66</f>
        <v>3397.5920713390346</v>
      </c>
      <c r="E67" s="25">
        <f>'Bitcoin Data'!J66</f>
        <v>1219.722758693923</v>
      </c>
      <c r="F67" s="25">
        <f t="shared" si="0"/>
        <v>4.1441203741702477</v>
      </c>
      <c r="G67" s="23">
        <f t="shared" si="1"/>
        <v>0.48099999999999998</v>
      </c>
      <c r="H67" s="23">
        <f t="shared" si="2"/>
        <v>0.47987473519327389</v>
      </c>
      <c r="I67" s="26">
        <f t="shared" si="5"/>
        <v>1993.321899975889</v>
      </c>
      <c r="J67" s="26">
        <f t="shared" si="6"/>
        <v>1988.6586671639986</v>
      </c>
      <c r="K67" s="23">
        <f t="shared" si="3"/>
        <v>0.58668664693177697</v>
      </c>
      <c r="L67" s="23">
        <f t="shared" si="3"/>
        <v>0.58531413583745573</v>
      </c>
      <c r="M67" s="26">
        <f>K67*'Social Cost of Carbon'!$C$5</f>
        <v>58.668664693177696</v>
      </c>
      <c r="N67" s="26">
        <f>L67*'Social Cost of Carbon'!$C$5</f>
        <v>58.531413583745575</v>
      </c>
      <c r="O67" s="23">
        <f t="shared" si="7"/>
        <v>0.13403945172010034</v>
      </c>
      <c r="P67" s="23">
        <f t="shared" si="8"/>
        <v>0.13372587609071676</v>
      </c>
      <c r="Q67" s="27"/>
      <c r="R67" s="27"/>
    </row>
    <row r="68" spans="1:18" x14ac:dyDescent="0.25">
      <c r="A68" s="24">
        <f t="shared" si="4"/>
        <v>2016</v>
      </c>
      <c r="B68" s="32">
        <v>42430</v>
      </c>
      <c r="C68" s="28">
        <f>'Bitcoin Data'!C67</f>
        <v>435.12298600000003</v>
      </c>
      <c r="D68" s="26">
        <f>'Bitcoin Data'!K67</f>
        <v>3467.09470304977</v>
      </c>
      <c r="E68" s="25">
        <f>'Bitcoin Data'!J67</f>
        <v>1201.4330675567137</v>
      </c>
      <c r="F68" s="25">
        <f t="shared" si="0"/>
        <v>4.1654822245947187</v>
      </c>
      <c r="G68" s="23">
        <f t="shared" si="1"/>
        <v>0.48099999999999998</v>
      </c>
      <c r="H68" s="23">
        <f t="shared" si="2"/>
        <v>0.47987473519327389</v>
      </c>
      <c r="I68" s="26">
        <f t="shared" si="5"/>
        <v>2003.5969500300594</v>
      </c>
      <c r="J68" s="26">
        <f t="shared" si="6"/>
        <v>1998.9096794796801</v>
      </c>
      <c r="K68" s="23">
        <f t="shared" si="3"/>
        <v>0.57788930549477924</v>
      </c>
      <c r="L68" s="23">
        <f t="shared" si="3"/>
        <v>0.57653737514622072</v>
      </c>
      <c r="M68" s="26">
        <f>K68*'Social Cost of Carbon'!$C$5</f>
        <v>57.788930549477925</v>
      </c>
      <c r="N68" s="26">
        <f>L68*'Social Cost of Carbon'!$C$5</f>
        <v>57.653737514622073</v>
      </c>
      <c r="O68" s="23">
        <f t="shared" si="7"/>
        <v>0.13281056714727987</v>
      </c>
      <c r="P68" s="23">
        <f t="shared" si="8"/>
        <v>0.1324998664047182</v>
      </c>
      <c r="Q68" s="27"/>
      <c r="R68" s="27"/>
    </row>
    <row r="69" spans="1:18" x14ac:dyDescent="0.25">
      <c r="A69" s="24">
        <f t="shared" si="4"/>
        <v>2016</v>
      </c>
      <c r="B69" s="32">
        <v>42431</v>
      </c>
      <c r="C69" s="28">
        <f>'Bitcoin Data'!C68</f>
        <v>423.989014</v>
      </c>
      <c r="D69" s="26">
        <f>'Bitcoin Data'!K68</f>
        <v>3899.6791665229248</v>
      </c>
      <c r="E69" s="25">
        <f>'Bitcoin Data'!J68</f>
        <v>1082.0953339277874</v>
      </c>
      <c r="F69" s="25">
        <f t="shared" si="0"/>
        <v>4.2198246299098603</v>
      </c>
      <c r="G69" s="23">
        <f t="shared" si="1"/>
        <v>0.48099999999999998</v>
      </c>
      <c r="H69" s="23">
        <f t="shared" si="2"/>
        <v>0.47987473519327389</v>
      </c>
      <c r="I69" s="26">
        <f t="shared" si="5"/>
        <v>2029.7356469866425</v>
      </c>
      <c r="J69" s="26">
        <f t="shared" si="6"/>
        <v>2024.9872268400493</v>
      </c>
      <c r="K69" s="23">
        <f t="shared" si="3"/>
        <v>0.52048785561926569</v>
      </c>
      <c r="L69" s="23">
        <f t="shared" si="3"/>
        <v>0.51927021182247424</v>
      </c>
      <c r="M69" s="26">
        <f>K69*'Social Cost of Carbon'!$C$5</f>
        <v>52.048785561926572</v>
      </c>
      <c r="N69" s="26">
        <f>L69*'Social Cost of Carbon'!$C$5</f>
        <v>51.927021182247422</v>
      </c>
      <c r="O69" s="23">
        <f t="shared" si="7"/>
        <v>0.12275975047298412</v>
      </c>
      <c r="P69" s="23">
        <f t="shared" si="8"/>
        <v>0.12247256289109279</v>
      </c>
      <c r="Q69" s="27"/>
      <c r="R69" s="27"/>
    </row>
    <row r="70" spans="1:18" x14ac:dyDescent="0.25">
      <c r="A70" s="24">
        <f t="shared" si="4"/>
        <v>2016</v>
      </c>
      <c r="B70" s="32">
        <v>42432</v>
      </c>
      <c r="C70" s="28">
        <f>'Bitcoin Data'!C69</f>
        <v>421.65100100000001</v>
      </c>
      <c r="D70" s="26">
        <f>'Bitcoin Data'!K69</f>
        <v>3417.6414054991938</v>
      </c>
      <c r="E70" s="25">
        <f>'Bitcoin Data'!J69</f>
        <v>1210.614769232345</v>
      </c>
      <c r="F70" s="25">
        <f t="shared" si="0"/>
        <v>4.1374471614373132</v>
      </c>
      <c r="G70" s="23">
        <f t="shared" si="1"/>
        <v>0.48099999999999998</v>
      </c>
      <c r="H70" s="23">
        <f t="shared" si="2"/>
        <v>0.47987473519327389</v>
      </c>
      <c r="I70" s="26">
        <f t="shared" si="5"/>
        <v>1990.1120846513477</v>
      </c>
      <c r="J70" s="26">
        <f t="shared" si="6"/>
        <v>1985.4563609708935</v>
      </c>
      <c r="K70" s="23">
        <f t="shared" si="3"/>
        <v>0.58230570400075798</v>
      </c>
      <c r="L70" s="23">
        <f t="shared" si="3"/>
        <v>0.58094344180643798</v>
      </c>
      <c r="M70" s="26">
        <f>K70*'Social Cost of Carbon'!$C$5</f>
        <v>58.230570400075798</v>
      </c>
      <c r="N70" s="26">
        <f>L70*'Social Cost of Carbon'!$C$5</f>
        <v>58.094344180643795</v>
      </c>
      <c r="O70" s="23">
        <f t="shared" si="7"/>
        <v>0.13810134509813674</v>
      </c>
      <c r="P70" s="23">
        <f t="shared" si="8"/>
        <v>0.13777826696216902</v>
      </c>
      <c r="Q70" s="27"/>
      <c r="R70" s="27"/>
    </row>
    <row r="71" spans="1:18" x14ac:dyDescent="0.25">
      <c r="A71" s="24">
        <f t="shared" si="4"/>
        <v>2016</v>
      </c>
      <c r="B71" s="32">
        <v>42433</v>
      </c>
      <c r="C71" s="28">
        <f>'Bitcoin Data'!C70</f>
        <v>410.93899499999998</v>
      </c>
      <c r="D71" s="26">
        <f>'Bitcoin Data'!K70</f>
        <v>3853.4137470650562</v>
      </c>
      <c r="E71" s="25">
        <f>'Bitcoin Data'!J70</f>
        <v>1098.8004886568719</v>
      </c>
      <c r="F71" s="25">
        <f t="shared" si="0"/>
        <v>4.2341329082721915</v>
      </c>
      <c r="G71" s="23">
        <f t="shared" si="1"/>
        <v>0.48099999999999998</v>
      </c>
      <c r="H71" s="23">
        <f t="shared" si="2"/>
        <v>0.47987473519327389</v>
      </c>
      <c r="I71" s="26">
        <f t="shared" si="5"/>
        <v>2036.6179288789242</v>
      </c>
      <c r="J71" s="26">
        <f t="shared" si="6"/>
        <v>2031.8534081302446</v>
      </c>
      <c r="K71" s="23">
        <f t="shared" si="3"/>
        <v>0.52852303504395537</v>
      </c>
      <c r="L71" s="23">
        <f t="shared" si="3"/>
        <v>0.52728659352445639</v>
      </c>
      <c r="M71" s="26">
        <f>K71*'Social Cost of Carbon'!$C$5</f>
        <v>52.852303504395536</v>
      </c>
      <c r="N71" s="26">
        <f>L71*'Social Cost of Carbon'!$C$5</f>
        <v>52.728659352445639</v>
      </c>
      <c r="O71" s="23">
        <f t="shared" si="7"/>
        <v>0.12861350260613633</v>
      </c>
      <c r="P71" s="23">
        <f t="shared" si="8"/>
        <v>0.12831262059334536</v>
      </c>
      <c r="Q71" s="27"/>
      <c r="R71" s="27"/>
    </row>
    <row r="72" spans="1:18" x14ac:dyDescent="0.25">
      <c r="A72" s="24">
        <f t="shared" si="4"/>
        <v>2016</v>
      </c>
      <c r="B72" s="32">
        <v>42434</v>
      </c>
      <c r="C72" s="28">
        <f>'Bitcoin Data'!C71</f>
        <v>400.57000699999998</v>
      </c>
      <c r="D72" s="26">
        <f>'Bitcoin Data'!K71</f>
        <v>3746.5743128389581</v>
      </c>
      <c r="E72" s="25">
        <f>'Bitcoin Data'!J71</f>
        <v>1142.0920153756949</v>
      </c>
      <c r="F72" s="25">
        <f t="shared" ref="F72:F135" si="10">E72*D72/1000000</f>
        <v>4.2789326077050545</v>
      </c>
      <c r="G72" s="23">
        <f t="shared" ref="G72:G135" si="11">$V$21</f>
        <v>0.48099999999999998</v>
      </c>
      <c r="H72" s="23">
        <f t="shared" ref="H72:H135" si="12">HLOOKUP($A72,$V$7:$AA$19,13,FALSE)/1000</f>
        <v>0.47987473519327389</v>
      </c>
      <c r="I72" s="26">
        <f t="shared" si="5"/>
        <v>2058.166584306131</v>
      </c>
      <c r="J72" s="26">
        <f t="shared" si="6"/>
        <v>2053.3516520323278</v>
      </c>
      <c r="K72" s="23">
        <f t="shared" ref="K72:L135" si="13">$E72*G72/1000</f>
        <v>0.54934625939570925</v>
      </c>
      <c r="L72" s="23">
        <f t="shared" si="13"/>
        <v>0.54806110344476411</v>
      </c>
      <c r="M72" s="26">
        <f>K72*'Social Cost of Carbon'!$C$5</f>
        <v>54.934625939570921</v>
      </c>
      <c r="N72" s="26">
        <f>L72*'Social Cost of Carbon'!$C$5</f>
        <v>54.806110344476409</v>
      </c>
      <c r="O72" s="23">
        <f t="shared" si="7"/>
        <v>0.13714113632968761</v>
      </c>
      <c r="P72" s="23">
        <f t="shared" si="8"/>
        <v>0.13682030453287636</v>
      </c>
      <c r="Q72" s="27"/>
      <c r="R72" s="27"/>
    </row>
    <row r="73" spans="1:18" x14ac:dyDescent="0.25">
      <c r="A73" s="24">
        <f t="shared" ref="A73:A136" si="14">YEAR(B73)</f>
        <v>2016</v>
      </c>
      <c r="B73" s="32">
        <v>42435</v>
      </c>
      <c r="C73" s="28">
        <f>'Bitcoin Data'!C72</f>
        <v>407.70700099999999</v>
      </c>
      <c r="D73" s="26">
        <f>'Bitcoin Data'!K72</f>
        <v>3685.3269390390137</v>
      </c>
      <c r="E73" s="25">
        <f>'Bitcoin Data'!J72</f>
        <v>1160.0588074600705</v>
      </c>
      <c r="F73" s="25">
        <f t="shared" si="10"/>
        <v>4.2751959740020702</v>
      </c>
      <c r="G73" s="23">
        <f t="shared" si="11"/>
        <v>0.48099999999999998</v>
      </c>
      <c r="H73" s="23">
        <f t="shared" si="12"/>
        <v>0.47987473519327389</v>
      </c>
      <c r="I73" s="26">
        <f t="shared" ref="I73:I136" si="15">F73*G73*1000</f>
        <v>2056.3692634949957</v>
      </c>
      <c r="J73" s="26">
        <f t="shared" ref="J73:J136" si="16">$F73*H73*1000</f>
        <v>2051.5585359235938</v>
      </c>
      <c r="K73" s="23">
        <f t="shared" si="13"/>
        <v>0.5579882863882939</v>
      </c>
      <c r="L73" s="23">
        <f t="shared" si="13"/>
        <v>0.55668291303852646</v>
      </c>
      <c r="M73" s="26">
        <f>K73*'Social Cost of Carbon'!$C$5</f>
        <v>55.798828638829391</v>
      </c>
      <c r="N73" s="26">
        <f>L73*'Social Cost of Carbon'!$C$5</f>
        <v>55.668291303852648</v>
      </c>
      <c r="O73" s="23">
        <f t="shared" ref="O73:O136" si="17">M73/$C73</f>
        <v>0.13686011891375247</v>
      </c>
      <c r="P73" s="23">
        <f t="shared" ref="P73:P136" si="18">N73/$C73</f>
        <v>0.13653994453691673</v>
      </c>
      <c r="Q73" s="27"/>
      <c r="R73" s="27"/>
    </row>
    <row r="74" spans="1:18" x14ac:dyDescent="0.25">
      <c r="A74" s="24">
        <f t="shared" si="14"/>
        <v>2016</v>
      </c>
      <c r="B74" s="32">
        <v>42436</v>
      </c>
      <c r="C74" s="28">
        <f>'Bitcoin Data'!C73</f>
        <v>414.32101399999999</v>
      </c>
      <c r="D74" s="26">
        <f>'Bitcoin Data'!K73</f>
        <v>3399.6023856858933</v>
      </c>
      <c r="E74" s="25">
        <f>'Bitcoin Data'!J73</f>
        <v>1287.5872331219612</v>
      </c>
      <c r="F74" s="25">
        <f t="shared" si="10"/>
        <v>4.3772846295001173</v>
      </c>
      <c r="G74" s="23">
        <f t="shared" si="11"/>
        <v>0.48099999999999998</v>
      </c>
      <c r="H74" s="23">
        <f t="shared" si="12"/>
        <v>0.47987473519327389</v>
      </c>
      <c r="I74" s="26">
        <f t="shared" si="15"/>
        <v>2105.4739067895562</v>
      </c>
      <c r="J74" s="26">
        <f t="shared" si="16"/>
        <v>2100.5483024469568</v>
      </c>
      <c r="K74" s="23">
        <f t="shared" si="13"/>
        <v>0.61932945913166326</v>
      </c>
      <c r="L74" s="23">
        <f t="shared" si="13"/>
        <v>0.61788058253264133</v>
      </c>
      <c r="M74" s="26">
        <f>K74*'Social Cost of Carbon'!$C$5</f>
        <v>61.932945913166328</v>
      </c>
      <c r="N74" s="26">
        <f>L74*'Social Cost of Carbon'!$C$5</f>
        <v>61.788058253264133</v>
      </c>
      <c r="O74" s="23">
        <f t="shared" si="17"/>
        <v>0.14948058104812018</v>
      </c>
      <c r="P74" s="23">
        <f t="shared" si="18"/>
        <v>0.14913088201040203</v>
      </c>
      <c r="Q74" s="27"/>
      <c r="R74" s="27"/>
    </row>
    <row r="75" spans="1:18" x14ac:dyDescent="0.25">
      <c r="A75" s="24">
        <f t="shared" si="14"/>
        <v>2016</v>
      </c>
      <c r="B75" s="32">
        <v>42437</v>
      </c>
      <c r="C75" s="28">
        <f>'Bitcoin Data'!C74</f>
        <v>413.97198500000002</v>
      </c>
      <c r="D75" s="26">
        <f>'Bitcoin Data'!K74</f>
        <v>3793.4062425161669</v>
      </c>
      <c r="E75" s="25">
        <f>'Bitcoin Data'!J74</f>
        <v>1119.6613830147526</v>
      </c>
      <c r="F75" s="25">
        <f t="shared" si="10"/>
        <v>4.2473304798324474</v>
      </c>
      <c r="G75" s="23">
        <f t="shared" si="11"/>
        <v>0.48099999999999998</v>
      </c>
      <c r="H75" s="23">
        <f t="shared" si="12"/>
        <v>0.47987473519327389</v>
      </c>
      <c r="I75" s="26">
        <f t="shared" si="15"/>
        <v>2042.9659607994072</v>
      </c>
      <c r="J75" s="26">
        <f t="shared" si="16"/>
        <v>2038.1865892879168</v>
      </c>
      <c r="K75" s="23">
        <f t="shared" si="13"/>
        <v>0.53855712523009591</v>
      </c>
      <c r="L75" s="23">
        <f t="shared" si="13"/>
        <v>0.53729720968033912</v>
      </c>
      <c r="M75" s="26">
        <f>K75*'Social Cost of Carbon'!$C$5</f>
        <v>53.855712523009593</v>
      </c>
      <c r="N75" s="26">
        <f>L75*'Social Cost of Carbon'!$C$5</f>
        <v>53.729720968033909</v>
      </c>
      <c r="O75" s="23">
        <f t="shared" si="17"/>
        <v>0.13009506554654801</v>
      </c>
      <c r="P75" s="23">
        <f t="shared" si="18"/>
        <v>0.12979071752411919</v>
      </c>
      <c r="Q75" s="27"/>
      <c r="R75" s="27"/>
    </row>
    <row r="76" spans="1:18" x14ac:dyDescent="0.25">
      <c r="A76" s="24">
        <f t="shared" si="14"/>
        <v>2016</v>
      </c>
      <c r="B76" s="32">
        <v>42438</v>
      </c>
      <c r="C76" s="28">
        <f>'Bitcoin Data'!C75</f>
        <v>414.85998499999999</v>
      </c>
      <c r="D76" s="26">
        <f>'Bitcoin Data'!K75</f>
        <v>4168.7344913151383</v>
      </c>
      <c r="E76" s="25">
        <f>'Bitcoin Data'!J75</f>
        <v>1048.604380417743</v>
      </c>
      <c r="F76" s="25">
        <f t="shared" si="10"/>
        <v>4.3713532483915856</v>
      </c>
      <c r="G76" s="23">
        <f t="shared" si="11"/>
        <v>0.48099999999999998</v>
      </c>
      <c r="H76" s="23">
        <f t="shared" si="12"/>
        <v>0.47987473519327389</v>
      </c>
      <c r="I76" s="26">
        <f t="shared" si="15"/>
        <v>2102.6209124763527</v>
      </c>
      <c r="J76" s="26">
        <f t="shared" si="16"/>
        <v>2097.7019825081697</v>
      </c>
      <c r="K76" s="23">
        <f t="shared" si="13"/>
        <v>0.50437870698093434</v>
      </c>
      <c r="L76" s="23">
        <f t="shared" si="13"/>
        <v>0.50319874937547149</v>
      </c>
      <c r="M76" s="26">
        <f>K76*'Social Cost of Carbon'!$C$5</f>
        <v>50.437870698093434</v>
      </c>
      <c r="N76" s="26">
        <f>L76*'Social Cost of Carbon'!$C$5</f>
        <v>50.319874937547148</v>
      </c>
      <c r="O76" s="23">
        <f t="shared" si="17"/>
        <v>0.12157805650524101</v>
      </c>
      <c r="P76" s="23">
        <f t="shared" si="18"/>
        <v>0.12129363341115472</v>
      </c>
      <c r="Q76" s="27"/>
      <c r="R76" s="27"/>
    </row>
    <row r="77" spans="1:18" x14ac:dyDescent="0.25">
      <c r="A77" s="24">
        <f t="shared" si="14"/>
        <v>2016</v>
      </c>
      <c r="B77" s="32">
        <v>42439</v>
      </c>
      <c r="C77" s="28">
        <f>'Bitcoin Data'!C76</f>
        <v>417.131012</v>
      </c>
      <c r="D77" s="26">
        <f>'Bitcoin Data'!K76</f>
        <v>3890.9872741007653</v>
      </c>
      <c r="E77" s="25">
        <f>'Bitcoin Data'!J76</f>
        <v>1127.6943429387006</v>
      </c>
      <c r="F77" s="25">
        <f t="shared" si="10"/>
        <v>4.3878443374499083</v>
      </c>
      <c r="G77" s="23">
        <f t="shared" si="11"/>
        <v>0.48099999999999998</v>
      </c>
      <c r="H77" s="23">
        <f t="shared" si="12"/>
        <v>0.47987473519327389</v>
      </c>
      <c r="I77" s="26">
        <f t="shared" si="15"/>
        <v>2110.5531263134058</v>
      </c>
      <c r="J77" s="26">
        <f t="shared" si="16"/>
        <v>2105.6156395030807</v>
      </c>
      <c r="K77" s="23">
        <f t="shared" si="13"/>
        <v>0.54242097895351504</v>
      </c>
      <c r="L77" s="23">
        <f t="shared" si="13"/>
        <v>0.54115202419666197</v>
      </c>
      <c r="M77" s="26">
        <f>K77*'Social Cost of Carbon'!$C$5</f>
        <v>54.242097895351506</v>
      </c>
      <c r="N77" s="26">
        <f>L77*'Social Cost of Carbon'!$C$5</f>
        <v>54.115202419666197</v>
      </c>
      <c r="O77" s="23">
        <f t="shared" si="17"/>
        <v>0.13003611895284234</v>
      </c>
      <c r="P77" s="23">
        <f t="shared" si="18"/>
        <v>0.12973190883171784</v>
      </c>
      <c r="Q77" s="27"/>
      <c r="R77" s="27"/>
    </row>
    <row r="78" spans="1:18" x14ac:dyDescent="0.25">
      <c r="A78" s="24">
        <f t="shared" si="14"/>
        <v>2016</v>
      </c>
      <c r="B78" s="32">
        <v>42440</v>
      </c>
      <c r="C78" s="28">
        <f>'Bitcoin Data'!C77</f>
        <v>421.69000199999999</v>
      </c>
      <c r="D78" s="26">
        <f>'Bitcoin Data'!K77</f>
        <v>4031.5430917829331</v>
      </c>
      <c r="E78" s="25">
        <f>'Bitcoin Data'!J77</f>
        <v>1086.5727028172432</v>
      </c>
      <c r="F78" s="25">
        <f t="shared" si="10"/>
        <v>4.380564673762767</v>
      </c>
      <c r="G78" s="23">
        <f t="shared" si="11"/>
        <v>0.48099999999999998</v>
      </c>
      <c r="H78" s="23">
        <f t="shared" si="12"/>
        <v>0.47987473519327389</v>
      </c>
      <c r="I78" s="26">
        <f t="shared" si="15"/>
        <v>2107.0516080798907</v>
      </c>
      <c r="J78" s="26">
        <f t="shared" si="16"/>
        <v>2102.1223128189181</v>
      </c>
      <c r="K78" s="23">
        <f t="shared" si="13"/>
        <v>0.52264147005509387</v>
      </c>
      <c r="L78" s="23">
        <f t="shared" si="13"/>
        <v>0.5214187880326645</v>
      </c>
      <c r="M78" s="26">
        <f>K78*'Social Cost of Carbon'!$C$5</f>
        <v>52.264147005509386</v>
      </c>
      <c r="N78" s="26">
        <f>L78*'Social Cost of Carbon'!$C$5</f>
        <v>52.141878803266451</v>
      </c>
      <c r="O78" s="23">
        <f t="shared" si="17"/>
        <v>0.1239397347758541</v>
      </c>
      <c r="P78" s="23">
        <f t="shared" si="18"/>
        <v>0.12364978670579543</v>
      </c>
      <c r="Q78" s="27"/>
      <c r="R78" s="27"/>
    </row>
    <row r="79" spans="1:18" x14ac:dyDescent="0.25">
      <c r="A79" s="24">
        <f t="shared" si="14"/>
        <v>2016</v>
      </c>
      <c r="B79" s="32">
        <v>42441</v>
      </c>
      <c r="C79" s="28">
        <f>'Bitcoin Data'!C78</f>
        <v>411.62399299999998</v>
      </c>
      <c r="D79" s="26">
        <f>'Bitcoin Data'!K78</f>
        <v>3620.4066904892193</v>
      </c>
      <c r="E79" s="25">
        <f>'Bitcoin Data'!J78</f>
        <v>1216.8463415150277</v>
      </c>
      <c r="F79" s="25">
        <f t="shared" si="10"/>
        <v>4.4054786361183353</v>
      </c>
      <c r="G79" s="23">
        <f t="shared" si="11"/>
        <v>0.48099999999999998</v>
      </c>
      <c r="H79" s="23">
        <f t="shared" si="12"/>
        <v>0.47987473519327389</v>
      </c>
      <c r="I79" s="26">
        <f t="shared" si="15"/>
        <v>2119.0352239729191</v>
      </c>
      <c r="J79" s="26">
        <f t="shared" si="16"/>
        <v>2114.0778939069114</v>
      </c>
      <c r="K79" s="23">
        <f t="shared" si="13"/>
        <v>0.58530309026872829</v>
      </c>
      <c r="L79" s="23">
        <f t="shared" si="13"/>
        <v>0.58393381590542803</v>
      </c>
      <c r="M79" s="26">
        <f>K79*'Social Cost of Carbon'!$C$5</f>
        <v>58.530309026872828</v>
      </c>
      <c r="N79" s="26">
        <f>L79*'Social Cost of Carbon'!$C$5</f>
        <v>58.393381590542802</v>
      </c>
      <c r="O79" s="23">
        <f t="shared" si="17"/>
        <v>0.14219362821951156</v>
      </c>
      <c r="P79" s="23">
        <f t="shared" si="18"/>
        <v>0.14186097648234708</v>
      </c>
      <c r="Q79" s="27"/>
      <c r="R79" s="27"/>
    </row>
    <row r="80" spans="1:18" x14ac:dyDescent="0.25">
      <c r="A80" s="24">
        <f t="shared" si="14"/>
        <v>2016</v>
      </c>
      <c r="B80" s="32">
        <v>42442</v>
      </c>
      <c r="C80" s="28">
        <f>'Bitcoin Data'!C79</f>
        <v>414.06500199999999</v>
      </c>
      <c r="D80" s="26">
        <f>'Bitcoin Data'!K79</f>
        <v>3265.2504518020969</v>
      </c>
      <c r="E80" s="25">
        <f>'Bitcoin Data'!J79</f>
        <v>1315.0920995736763</v>
      </c>
      <c r="F80" s="25">
        <f t="shared" si="10"/>
        <v>4.2941050722943146</v>
      </c>
      <c r="G80" s="23">
        <f t="shared" si="11"/>
        <v>0.48099999999999998</v>
      </c>
      <c r="H80" s="23">
        <f t="shared" si="12"/>
        <v>0.47987473519327389</v>
      </c>
      <c r="I80" s="26">
        <f t="shared" si="15"/>
        <v>2065.4645397735653</v>
      </c>
      <c r="J80" s="26">
        <f t="shared" si="16"/>
        <v>2060.6325344593283</v>
      </c>
      <c r="K80" s="23">
        <f t="shared" si="13"/>
        <v>0.6325592998949382</v>
      </c>
      <c r="L80" s="23">
        <f t="shared" si="13"/>
        <v>0.63107947303768441</v>
      </c>
      <c r="M80" s="26">
        <f>K80*'Social Cost of Carbon'!$C$5</f>
        <v>63.255929989493822</v>
      </c>
      <c r="N80" s="26">
        <f>L80*'Social Cost of Carbon'!$C$5</f>
        <v>63.107947303768441</v>
      </c>
      <c r="O80" s="23">
        <f t="shared" si="17"/>
        <v>0.15276811535376714</v>
      </c>
      <c r="P80" s="23">
        <f t="shared" si="18"/>
        <v>0.15241072536666223</v>
      </c>
      <c r="Q80" s="27"/>
      <c r="R80" s="27"/>
    </row>
    <row r="81" spans="1:18" x14ac:dyDescent="0.25">
      <c r="A81" s="24">
        <f t="shared" si="14"/>
        <v>2016</v>
      </c>
      <c r="B81" s="32">
        <v>42443</v>
      </c>
      <c r="C81" s="28">
        <f>'Bitcoin Data'!C80</f>
        <v>416.43798800000002</v>
      </c>
      <c r="D81" s="26">
        <f>'Bitcoin Data'!K80</f>
        <v>3821.8073032465368</v>
      </c>
      <c r="E81" s="25">
        <f>'Bitcoin Data'!J80</f>
        <v>1143.1688799646922</v>
      </c>
      <c r="F81" s="25">
        <f t="shared" si="10"/>
        <v>4.3689711742932245</v>
      </c>
      <c r="G81" s="23">
        <f t="shared" si="11"/>
        <v>0.48099999999999998</v>
      </c>
      <c r="H81" s="23">
        <f t="shared" si="12"/>
        <v>0.47987473519327389</v>
      </c>
      <c r="I81" s="26">
        <f t="shared" si="15"/>
        <v>2101.4751348350405</v>
      </c>
      <c r="J81" s="26">
        <f t="shared" si="16"/>
        <v>2096.5588853310078</v>
      </c>
      <c r="K81" s="23">
        <f t="shared" si="13"/>
        <v>0.54986423126301687</v>
      </c>
      <c r="L81" s="23">
        <f t="shared" si="13"/>
        <v>0.5485778635542482</v>
      </c>
      <c r="M81" s="26">
        <f>K81*'Social Cost of Carbon'!$C$5</f>
        <v>54.986423126301688</v>
      </c>
      <c r="N81" s="26">
        <f>L81*'Social Cost of Carbon'!$C$5</f>
        <v>54.857786355424821</v>
      </c>
      <c r="O81" s="23">
        <f t="shared" si="17"/>
        <v>0.13203988279354978</v>
      </c>
      <c r="P81" s="23">
        <f t="shared" si="18"/>
        <v>0.13173098501144623</v>
      </c>
      <c r="Q81" s="27"/>
      <c r="R81" s="27"/>
    </row>
    <row r="82" spans="1:18" x14ac:dyDescent="0.25">
      <c r="A82" s="24">
        <f t="shared" si="14"/>
        <v>2016</v>
      </c>
      <c r="B82" s="32">
        <v>42444</v>
      </c>
      <c r="C82" s="28">
        <f>'Bitcoin Data'!C81</f>
        <v>416.82998700000002</v>
      </c>
      <c r="D82" s="26">
        <f>'Bitcoin Data'!K81</f>
        <v>3998.9420788151292</v>
      </c>
      <c r="E82" s="25">
        <f>'Bitcoin Data'!J81</f>
        <v>1077.1955066027904</v>
      </c>
      <c r="F82" s="25">
        <f t="shared" si="10"/>
        <v>4.3076424384644785</v>
      </c>
      <c r="G82" s="23">
        <f t="shared" si="11"/>
        <v>0.48099999999999998</v>
      </c>
      <c r="H82" s="23">
        <f t="shared" si="12"/>
        <v>0.47987473519327389</v>
      </c>
      <c r="I82" s="26">
        <f t="shared" si="15"/>
        <v>2071.9760129014139</v>
      </c>
      <c r="J82" s="26">
        <f t="shared" si="16"/>
        <v>2067.1287744654501</v>
      </c>
      <c r="K82" s="23">
        <f t="shared" si="13"/>
        <v>0.51813103867594212</v>
      </c>
      <c r="L82" s="23">
        <f t="shared" si="13"/>
        <v>0.51691890848239863</v>
      </c>
      <c r="M82" s="26">
        <f>K82*'Social Cost of Carbon'!$C$5</f>
        <v>51.813103867594215</v>
      </c>
      <c r="N82" s="26">
        <f>L82*'Social Cost of Carbon'!$C$5</f>
        <v>51.691890848239865</v>
      </c>
      <c r="O82" s="23">
        <f t="shared" si="17"/>
        <v>0.12430272649168643</v>
      </c>
      <c r="P82" s="23">
        <f t="shared" si="18"/>
        <v>0.12401192922869021</v>
      </c>
      <c r="Q82" s="27"/>
      <c r="R82" s="27"/>
    </row>
    <row r="83" spans="1:18" x14ac:dyDescent="0.25">
      <c r="A83" s="24">
        <f t="shared" si="14"/>
        <v>2016</v>
      </c>
      <c r="B83" s="32">
        <v>42445</v>
      </c>
      <c r="C83" s="28">
        <f>'Bitcoin Data'!C82</f>
        <v>417.010986</v>
      </c>
      <c r="D83" s="26">
        <f>'Bitcoin Data'!K82</f>
        <v>3834.9764051768466</v>
      </c>
      <c r="E83" s="25">
        <f>'Bitcoin Data'!J82</f>
        <v>1133.2901656531108</v>
      </c>
      <c r="F83" s="25">
        <f t="shared" si="10"/>
        <v>4.3461410454986398</v>
      </c>
      <c r="G83" s="23">
        <f t="shared" si="11"/>
        <v>0.48099999999999998</v>
      </c>
      <c r="H83" s="23">
        <f t="shared" si="12"/>
        <v>0.47987473519327389</v>
      </c>
      <c r="I83" s="26">
        <f t="shared" si="15"/>
        <v>2090.4938428848459</v>
      </c>
      <c r="J83" s="26">
        <f t="shared" si="16"/>
        <v>2085.6032833212785</v>
      </c>
      <c r="K83" s="23">
        <f t="shared" si="13"/>
        <v>0.54511256967914634</v>
      </c>
      <c r="L83" s="23">
        <f t="shared" si="13"/>
        <v>0.54383731813992797</v>
      </c>
      <c r="M83" s="26">
        <f>K83*'Social Cost of Carbon'!$C$5</f>
        <v>54.511256967914633</v>
      </c>
      <c r="N83" s="26">
        <f>L83*'Social Cost of Carbon'!$C$5</f>
        <v>54.383731813992796</v>
      </c>
      <c r="O83" s="23">
        <f t="shared" si="17"/>
        <v>0.13071899493773681</v>
      </c>
      <c r="P83" s="23">
        <f t="shared" si="18"/>
        <v>0.13041318727749968</v>
      </c>
      <c r="Q83" s="27"/>
      <c r="R83" s="27"/>
    </row>
    <row r="84" spans="1:18" x14ac:dyDescent="0.25">
      <c r="A84" s="24">
        <f t="shared" si="14"/>
        <v>2016</v>
      </c>
      <c r="B84" s="32">
        <v>42446</v>
      </c>
      <c r="C84" s="28">
        <f>'Bitcoin Data'!C83</f>
        <v>420.62100199999998</v>
      </c>
      <c r="D84" s="26">
        <f>'Bitcoin Data'!K83</f>
        <v>3498.1565073567581</v>
      </c>
      <c r="E84" s="25">
        <f>'Bitcoin Data'!J83</f>
        <v>1205.4647597326593</v>
      </c>
      <c r="F84" s="25">
        <f t="shared" si="10"/>
        <v>4.2169043936480533</v>
      </c>
      <c r="G84" s="23">
        <f t="shared" si="11"/>
        <v>0.48099999999999998</v>
      </c>
      <c r="H84" s="23">
        <f t="shared" si="12"/>
        <v>0.47987473519327389</v>
      </c>
      <c r="I84" s="26">
        <f t="shared" si="15"/>
        <v>2028.3310133447135</v>
      </c>
      <c r="J84" s="26">
        <f t="shared" si="16"/>
        <v>2023.5858792372126</v>
      </c>
      <c r="K84" s="23">
        <f t="shared" si="13"/>
        <v>0.57982854943140905</v>
      </c>
      <c r="L84" s="23">
        <f t="shared" si="13"/>
        <v>0.57847208236153347</v>
      </c>
      <c r="M84" s="26">
        <f>K84*'Social Cost of Carbon'!$C$5</f>
        <v>57.982854943140907</v>
      </c>
      <c r="N84" s="26">
        <f>L84*'Social Cost of Carbon'!$C$5</f>
        <v>57.84720823615335</v>
      </c>
      <c r="O84" s="23">
        <f t="shared" si="17"/>
        <v>0.13785059392526697</v>
      </c>
      <c r="P84" s="23">
        <f t="shared" si="18"/>
        <v>0.13752810240358221</v>
      </c>
      <c r="Q84" s="27"/>
      <c r="R84" s="27"/>
    </row>
    <row r="85" spans="1:18" x14ac:dyDescent="0.25">
      <c r="A85" s="24">
        <f t="shared" si="14"/>
        <v>2016</v>
      </c>
      <c r="B85" s="32">
        <v>42447</v>
      </c>
      <c r="C85" s="28">
        <f>'Bitcoin Data'!C84</f>
        <v>409.54800399999999</v>
      </c>
      <c r="D85" s="26">
        <f>'Bitcoin Data'!K84</f>
        <v>3406.1894878424973</v>
      </c>
      <c r="E85" s="25">
        <f>'Bitcoin Data'!J84</f>
        <v>1236.2277673921071</v>
      </c>
      <c r="F85" s="25">
        <f t="shared" si="10"/>
        <v>4.210826025869995</v>
      </c>
      <c r="G85" s="23">
        <f t="shared" si="11"/>
        <v>0.48099999999999998</v>
      </c>
      <c r="H85" s="23">
        <f t="shared" si="12"/>
        <v>0.47987473519327389</v>
      </c>
      <c r="I85" s="26">
        <f t="shared" si="15"/>
        <v>2025.4073184434676</v>
      </c>
      <c r="J85" s="26">
        <f t="shared" si="16"/>
        <v>2020.6690241093099</v>
      </c>
      <c r="K85" s="23">
        <f t="shared" si="13"/>
        <v>0.59462555611560353</v>
      </c>
      <c r="L85" s="23">
        <f t="shared" si="13"/>
        <v>0.59323447251585959</v>
      </c>
      <c r="M85" s="26">
        <f>K85*'Social Cost of Carbon'!$C$5</f>
        <v>59.462555611560354</v>
      </c>
      <c r="N85" s="26">
        <f>L85*'Social Cost of Carbon'!$C$5</f>
        <v>59.323447251585961</v>
      </c>
      <c r="O85" s="23">
        <f t="shared" si="17"/>
        <v>0.14519068590445469</v>
      </c>
      <c r="P85" s="23">
        <f t="shared" si="18"/>
        <v>0.14485102276700623</v>
      </c>
      <c r="Q85" s="27"/>
      <c r="R85" s="27"/>
    </row>
    <row r="86" spans="1:18" x14ac:dyDescent="0.25">
      <c r="A86" s="24">
        <f t="shared" si="14"/>
        <v>2016</v>
      </c>
      <c r="B86" s="32">
        <v>42448</v>
      </c>
      <c r="C86" s="28">
        <f>'Bitcoin Data'!C85</f>
        <v>410.44400000000002</v>
      </c>
      <c r="D86" s="26">
        <f>'Bitcoin Data'!K85</f>
        <v>3420.8258611454062</v>
      </c>
      <c r="E86" s="25">
        <f>'Bitcoin Data'!J85</f>
        <v>1243.5441321298786</v>
      </c>
      <c r="F86" s="25">
        <f t="shared" si="10"/>
        <v>4.253947926665508</v>
      </c>
      <c r="G86" s="23">
        <f t="shared" si="11"/>
        <v>0.48099999999999998</v>
      </c>
      <c r="H86" s="23">
        <f t="shared" si="12"/>
        <v>0.47987473519327389</v>
      </c>
      <c r="I86" s="26">
        <f t="shared" si="15"/>
        <v>2046.1489527261092</v>
      </c>
      <c r="J86" s="26">
        <f t="shared" si="16"/>
        <v>2041.3621348345873</v>
      </c>
      <c r="K86" s="23">
        <f t="shared" si="13"/>
        <v>0.59814472755447157</v>
      </c>
      <c r="L86" s="23">
        <f t="shared" si="13"/>
        <v>0.5967454111069751</v>
      </c>
      <c r="M86" s="26">
        <f>K86*'Social Cost of Carbon'!$C$5</f>
        <v>59.814472755447156</v>
      </c>
      <c r="N86" s="26">
        <f>L86*'Social Cost of Carbon'!$C$5</f>
        <v>59.674541110697511</v>
      </c>
      <c r="O86" s="23">
        <f t="shared" si="17"/>
        <v>0.14573114177682497</v>
      </c>
      <c r="P86" s="23">
        <f t="shared" si="18"/>
        <v>0.14539021428184482</v>
      </c>
      <c r="Q86" s="27"/>
      <c r="R86" s="27"/>
    </row>
    <row r="87" spans="1:18" x14ac:dyDescent="0.25">
      <c r="A87" s="24">
        <f t="shared" si="14"/>
        <v>2016</v>
      </c>
      <c r="B87" s="32">
        <v>42449</v>
      </c>
      <c r="C87" s="28">
        <f>'Bitcoin Data'!C86</f>
        <v>413.75500499999998</v>
      </c>
      <c r="D87" s="26">
        <f>'Bitcoin Data'!K86</f>
        <v>3627.1623113728383</v>
      </c>
      <c r="E87" s="25">
        <f>'Bitcoin Data'!J86</f>
        <v>1180.579446126774</v>
      </c>
      <c r="F87" s="25">
        <f t="shared" si="10"/>
        <v>4.2821532725724554</v>
      </c>
      <c r="G87" s="23">
        <f t="shared" si="11"/>
        <v>0.48099999999999998</v>
      </c>
      <c r="H87" s="23">
        <f t="shared" si="12"/>
        <v>0.47987473519327389</v>
      </c>
      <c r="I87" s="26">
        <f t="shared" si="15"/>
        <v>2059.715724107351</v>
      </c>
      <c r="J87" s="26">
        <f t="shared" si="16"/>
        <v>2054.8971677327186</v>
      </c>
      <c r="K87" s="23">
        <f t="shared" si="13"/>
        <v>0.56785871358697826</v>
      </c>
      <c r="L87" s="23">
        <f t="shared" si="13"/>
        <v>0.56653024908470762</v>
      </c>
      <c r="M87" s="26">
        <f>K87*'Social Cost of Carbon'!$C$5</f>
        <v>56.785871358697825</v>
      </c>
      <c r="N87" s="26">
        <f>L87*'Social Cost of Carbon'!$C$5</f>
        <v>56.653024908470762</v>
      </c>
      <c r="O87" s="23">
        <f t="shared" si="17"/>
        <v>0.13724515878351207</v>
      </c>
      <c r="P87" s="23">
        <f t="shared" si="18"/>
        <v>0.13692408363367295</v>
      </c>
      <c r="Q87" s="27"/>
      <c r="R87" s="27"/>
    </row>
    <row r="88" spans="1:18" x14ac:dyDescent="0.25">
      <c r="A88" s="24">
        <f t="shared" si="14"/>
        <v>2016</v>
      </c>
      <c r="B88" s="32">
        <v>42450</v>
      </c>
      <c r="C88" s="28">
        <f>'Bitcoin Data'!C87</f>
        <v>413.307007</v>
      </c>
      <c r="D88" s="26">
        <f>'Bitcoin Data'!K87</f>
        <v>3488.3234576507789</v>
      </c>
      <c r="E88" s="25">
        <f>'Bitcoin Data'!J87</f>
        <v>1200.4897778514419</v>
      </c>
      <c r="F88" s="25">
        <f t="shared" si="10"/>
        <v>4.1876966527491568</v>
      </c>
      <c r="G88" s="23">
        <f t="shared" si="11"/>
        <v>0.48099999999999998</v>
      </c>
      <c r="H88" s="23">
        <f t="shared" si="12"/>
        <v>0.47987473519327389</v>
      </c>
      <c r="I88" s="26">
        <f t="shared" si="15"/>
        <v>2014.2820899723445</v>
      </c>
      <c r="J88" s="26">
        <f t="shared" si="16"/>
        <v>2009.5698223077609</v>
      </c>
      <c r="K88" s="23">
        <f t="shared" si="13"/>
        <v>0.57743558314654353</v>
      </c>
      <c r="L88" s="23">
        <f t="shared" si="13"/>
        <v>0.5760847142486929</v>
      </c>
      <c r="M88" s="26">
        <f>K88*'Social Cost of Carbon'!$C$5</f>
        <v>57.743558314654351</v>
      </c>
      <c r="N88" s="26">
        <f>L88*'Social Cost of Carbon'!$C$5</f>
        <v>57.608471424869293</v>
      </c>
      <c r="O88" s="23">
        <f t="shared" si="17"/>
        <v>0.13971105579309559</v>
      </c>
      <c r="P88" s="23">
        <f t="shared" si="18"/>
        <v>0.13938421185506128</v>
      </c>
      <c r="Q88" s="27"/>
      <c r="R88" s="27"/>
    </row>
    <row r="89" spans="1:18" x14ac:dyDescent="0.25">
      <c r="A89" s="24">
        <f t="shared" si="14"/>
        <v>2016</v>
      </c>
      <c r="B89" s="32">
        <v>42451</v>
      </c>
      <c r="C89" s="28">
        <f>'Bitcoin Data'!C88</f>
        <v>418.08898900000003</v>
      </c>
      <c r="D89" s="26">
        <f>'Bitcoin Data'!K88</f>
        <v>3674.0604528215158</v>
      </c>
      <c r="E89" s="25">
        <f>'Bitcoin Data'!J88</f>
        <v>1121.5329378128845</v>
      </c>
      <c r="F89" s="25">
        <f t="shared" si="10"/>
        <v>4.1205798133550511</v>
      </c>
      <c r="G89" s="23">
        <f t="shared" si="11"/>
        <v>0.48099999999999998</v>
      </c>
      <c r="H89" s="23">
        <f t="shared" si="12"/>
        <v>0.47987473519327389</v>
      </c>
      <c r="I89" s="26">
        <f t="shared" si="15"/>
        <v>1981.9988902237794</v>
      </c>
      <c r="J89" s="26">
        <f t="shared" si="16"/>
        <v>1977.3621467765049</v>
      </c>
      <c r="K89" s="23">
        <f t="shared" si="13"/>
        <v>0.53945734308799742</v>
      </c>
      <c r="L89" s="23">
        <f t="shared" si="13"/>
        <v>0.53819532154349248</v>
      </c>
      <c r="M89" s="26">
        <f>K89*'Social Cost of Carbon'!$C$5</f>
        <v>53.945734308799743</v>
      </c>
      <c r="N89" s="26">
        <f>L89*'Social Cost of Carbon'!$C$5</f>
        <v>53.819532154349247</v>
      </c>
      <c r="O89" s="23">
        <f t="shared" si="17"/>
        <v>0.12902931129047204</v>
      </c>
      <c r="P89" s="23">
        <f t="shared" si="18"/>
        <v>0.12872745652325526</v>
      </c>
      <c r="Q89" s="27"/>
      <c r="R89" s="27"/>
    </row>
    <row r="90" spans="1:18" x14ac:dyDescent="0.25">
      <c r="A90" s="24">
        <f t="shared" si="14"/>
        <v>2016</v>
      </c>
      <c r="B90" s="32">
        <v>42452</v>
      </c>
      <c r="C90" s="28">
        <f>'Bitcoin Data'!C89</f>
        <v>418.04098499999998</v>
      </c>
      <c r="D90" s="26">
        <f>'Bitcoin Data'!K89</f>
        <v>3731.2619558286478</v>
      </c>
      <c r="E90" s="25">
        <f>'Bitcoin Data'!J89</f>
        <v>1131.2767986408196</v>
      </c>
      <c r="F90" s="25">
        <f t="shared" si="10"/>
        <v>4.2210900802801161</v>
      </c>
      <c r="G90" s="23">
        <f t="shared" si="11"/>
        <v>0.48099999999999998</v>
      </c>
      <c r="H90" s="23">
        <f t="shared" si="12"/>
        <v>0.47987473519327389</v>
      </c>
      <c r="I90" s="26">
        <f t="shared" si="15"/>
        <v>2030.3443286147358</v>
      </c>
      <c r="J90" s="26">
        <f t="shared" si="16"/>
        <v>2025.5944845013757</v>
      </c>
      <c r="K90" s="23">
        <f t="shared" si="13"/>
        <v>0.54414414014623425</v>
      </c>
      <c r="L90" s="23">
        <f t="shared" si="13"/>
        <v>0.54287115417805798</v>
      </c>
      <c r="M90" s="26">
        <f>K90*'Social Cost of Carbon'!$C$5</f>
        <v>54.414414014623425</v>
      </c>
      <c r="N90" s="26">
        <f>L90*'Social Cost of Carbon'!$C$5</f>
        <v>54.287115417805801</v>
      </c>
      <c r="O90" s="23">
        <f t="shared" si="17"/>
        <v>0.13016526122342628</v>
      </c>
      <c r="P90" s="23">
        <f t="shared" si="18"/>
        <v>0.12986074898327446</v>
      </c>
      <c r="Q90" s="27"/>
      <c r="R90" s="27"/>
    </row>
    <row r="91" spans="1:18" x14ac:dyDescent="0.25">
      <c r="A91" s="24">
        <f t="shared" si="14"/>
        <v>2016</v>
      </c>
      <c r="B91" s="32">
        <v>42453</v>
      </c>
      <c r="C91" s="28">
        <f>'Bitcoin Data'!C90</f>
        <v>416.39401199999998</v>
      </c>
      <c r="D91" s="26">
        <f>'Bitcoin Data'!K90</f>
        <v>3677.5538568450329</v>
      </c>
      <c r="E91" s="25">
        <f>'Bitcoin Data'!J90</f>
        <v>1163.8552530086477</v>
      </c>
      <c r="F91" s="25">
        <f t="shared" si="10"/>
        <v>4.2801403745113031</v>
      </c>
      <c r="G91" s="23">
        <f t="shared" si="11"/>
        <v>0.48099999999999998</v>
      </c>
      <c r="H91" s="23">
        <f t="shared" si="12"/>
        <v>0.47987473519327389</v>
      </c>
      <c r="I91" s="26">
        <f t="shared" si="15"/>
        <v>2058.7475201399366</v>
      </c>
      <c r="J91" s="26">
        <f t="shared" si="16"/>
        <v>2053.9312288086517</v>
      </c>
      <c r="K91" s="23">
        <f t="shared" si="13"/>
        <v>0.5598143766971595</v>
      </c>
      <c r="L91" s="23">
        <f t="shared" si="13"/>
        <v>0.55850473134082568</v>
      </c>
      <c r="M91" s="26">
        <f>K91*'Social Cost of Carbon'!$C$5</f>
        <v>55.981437669715952</v>
      </c>
      <c r="N91" s="26">
        <f>L91*'Social Cost of Carbon'!$C$5</f>
        <v>55.85047313408257</v>
      </c>
      <c r="O91" s="23">
        <f t="shared" si="17"/>
        <v>0.13444342631352718</v>
      </c>
      <c r="P91" s="23">
        <f t="shared" si="18"/>
        <v>0.13412890561471996</v>
      </c>
      <c r="Q91" s="27"/>
      <c r="R91" s="27"/>
    </row>
    <row r="92" spans="1:18" x14ac:dyDescent="0.25">
      <c r="A92" s="24">
        <f t="shared" si="14"/>
        <v>2016</v>
      </c>
      <c r="B92" s="32">
        <v>42454</v>
      </c>
      <c r="C92" s="28">
        <f>'Bitcoin Data'!C91</f>
        <v>417.17700200000002</v>
      </c>
      <c r="D92" s="26">
        <f>'Bitcoin Data'!K91</f>
        <v>3646.4969994102908</v>
      </c>
      <c r="E92" s="25">
        <f>'Bitcoin Data'!J91</f>
        <v>1186.0652827587523</v>
      </c>
      <c r="F92" s="25">
        <f t="shared" si="10"/>
        <v>4.324983494684508</v>
      </c>
      <c r="G92" s="23">
        <f t="shared" si="11"/>
        <v>0.48099999999999998</v>
      </c>
      <c r="H92" s="23">
        <f t="shared" si="12"/>
        <v>0.47987473519327389</v>
      </c>
      <c r="I92" s="26">
        <f t="shared" si="15"/>
        <v>2080.3170609432482</v>
      </c>
      <c r="J92" s="26">
        <f t="shared" si="16"/>
        <v>2075.4503092270083</v>
      </c>
      <c r="K92" s="23">
        <f t="shared" si="13"/>
        <v>0.57049740100695989</v>
      </c>
      <c r="L92" s="23">
        <f t="shared" si="13"/>
        <v>0.56916276348579187</v>
      </c>
      <c r="M92" s="26">
        <f>K92*'Social Cost of Carbon'!$C$5</f>
        <v>57.049740100695992</v>
      </c>
      <c r="N92" s="26">
        <f>L92*'Social Cost of Carbon'!$C$5</f>
        <v>56.916276348579188</v>
      </c>
      <c r="O92" s="23">
        <f t="shared" si="17"/>
        <v>0.1367518818803343</v>
      </c>
      <c r="P92" s="23">
        <f t="shared" si="18"/>
        <v>0.1364319607162314</v>
      </c>
      <c r="Q92" s="27"/>
      <c r="R92" s="27"/>
    </row>
    <row r="93" spans="1:18" x14ac:dyDescent="0.25">
      <c r="A93" s="24">
        <f t="shared" si="14"/>
        <v>2016</v>
      </c>
      <c r="B93" s="32">
        <v>42455</v>
      </c>
      <c r="C93" s="28">
        <f>'Bitcoin Data'!C92</f>
        <v>417.94500699999998</v>
      </c>
      <c r="D93" s="26">
        <f>'Bitcoin Data'!K92</f>
        <v>3909.2941552219763</v>
      </c>
      <c r="E93" s="25">
        <f>'Bitcoin Data'!J92</f>
        <v>1100.9184807777929</v>
      </c>
      <c r="F93" s="25">
        <f t="shared" si="10"/>
        <v>4.3038141822804841</v>
      </c>
      <c r="G93" s="23">
        <f t="shared" si="11"/>
        <v>0.48099999999999998</v>
      </c>
      <c r="H93" s="23">
        <f t="shared" si="12"/>
        <v>0.47987473519327389</v>
      </c>
      <c r="I93" s="26">
        <f t="shared" si="15"/>
        <v>2070.134621676913</v>
      </c>
      <c r="J93" s="26">
        <f t="shared" si="16"/>
        <v>2065.2916910429039</v>
      </c>
      <c r="K93" s="23">
        <f t="shared" si="13"/>
        <v>0.52954178925411843</v>
      </c>
      <c r="L93" s="23">
        <f t="shared" si="13"/>
        <v>0.52830296443262481</v>
      </c>
      <c r="M93" s="26">
        <f>K93*'Social Cost of Carbon'!$C$5</f>
        <v>52.954178925411846</v>
      </c>
      <c r="N93" s="26">
        <f>L93*'Social Cost of Carbon'!$C$5</f>
        <v>52.830296443262483</v>
      </c>
      <c r="O93" s="23">
        <f t="shared" si="17"/>
        <v>0.12670130768044288</v>
      </c>
      <c r="P93" s="23">
        <f t="shared" si="18"/>
        <v>0.12640489910975891</v>
      </c>
      <c r="Q93" s="27"/>
      <c r="R93" s="27"/>
    </row>
    <row r="94" spans="1:18" x14ac:dyDescent="0.25">
      <c r="A94" s="24">
        <f t="shared" si="14"/>
        <v>2016</v>
      </c>
      <c r="B94" s="32">
        <v>42456</v>
      </c>
      <c r="C94" s="28">
        <f>'Bitcoin Data'!C93</f>
        <v>426.76501500000001</v>
      </c>
      <c r="D94" s="26">
        <f>'Bitcoin Data'!K93</f>
        <v>3491.299264048454</v>
      </c>
      <c r="E94" s="25">
        <f>'Bitcoin Data'!J93</f>
        <v>1268.4816118833055</v>
      </c>
      <c r="F94" s="25">
        <f t="shared" si="10"/>
        <v>4.4286489180271813</v>
      </c>
      <c r="G94" s="23">
        <f t="shared" si="11"/>
        <v>0.48099999999999998</v>
      </c>
      <c r="H94" s="23">
        <f t="shared" si="12"/>
        <v>0.47987473519327389</v>
      </c>
      <c r="I94" s="26">
        <f t="shared" si="15"/>
        <v>2130.1801295710738</v>
      </c>
      <c r="J94" s="26">
        <f t="shared" si="16"/>
        <v>2125.1967268022727</v>
      </c>
      <c r="K94" s="23">
        <f t="shared" si="13"/>
        <v>0.61013965531587</v>
      </c>
      <c r="L94" s="23">
        <f t="shared" si="13"/>
        <v>0.60871227760003843</v>
      </c>
      <c r="M94" s="26">
        <f>K94*'Social Cost of Carbon'!$C$5</f>
        <v>61.013965531586997</v>
      </c>
      <c r="N94" s="26">
        <f>L94*'Social Cost of Carbon'!$C$5</f>
        <v>60.871227760003841</v>
      </c>
      <c r="O94" s="23">
        <f t="shared" si="17"/>
        <v>0.14296852691073328</v>
      </c>
      <c r="P94" s="23">
        <f t="shared" si="18"/>
        <v>0.14263406235397211</v>
      </c>
      <c r="Q94" s="27"/>
      <c r="R94" s="27"/>
    </row>
    <row r="95" spans="1:18" x14ac:dyDescent="0.25">
      <c r="A95" s="24">
        <f t="shared" si="14"/>
        <v>2016</v>
      </c>
      <c r="B95" s="32">
        <v>42457</v>
      </c>
      <c r="C95" s="28">
        <f>'Bitcoin Data'!C94</f>
        <v>424.23098800000002</v>
      </c>
      <c r="D95" s="26">
        <f>'Bitcoin Data'!K94</f>
        <v>4195.3727506426767</v>
      </c>
      <c r="E95" s="25">
        <f>'Bitcoin Data'!J94</f>
        <v>1047.1833311884691</v>
      </c>
      <c r="F95" s="25">
        <f t="shared" si="10"/>
        <v>4.3933244125953292</v>
      </c>
      <c r="G95" s="23">
        <f t="shared" si="11"/>
        <v>0.48099999999999998</v>
      </c>
      <c r="H95" s="23">
        <f t="shared" si="12"/>
        <v>0.47987473519327389</v>
      </c>
      <c r="I95" s="26">
        <f t="shared" si="15"/>
        <v>2113.1890424583535</v>
      </c>
      <c r="J95" s="26">
        <f t="shared" si="16"/>
        <v>2108.2453891123291</v>
      </c>
      <c r="K95" s="23">
        <f t="shared" si="13"/>
        <v>0.50369518230165367</v>
      </c>
      <c r="L95" s="23">
        <f t="shared" si="13"/>
        <v>0.50251682375287698</v>
      </c>
      <c r="M95" s="26">
        <f>K95*'Social Cost of Carbon'!$C$5</f>
        <v>50.369518230165369</v>
      </c>
      <c r="N95" s="26">
        <f>L95*'Social Cost of Carbon'!$C$5</f>
        <v>50.2516823752877</v>
      </c>
      <c r="O95" s="23">
        <f t="shared" si="17"/>
        <v>0.11873135073802145</v>
      </c>
      <c r="P95" s="23">
        <f t="shared" si="18"/>
        <v>0.11845358730675208</v>
      </c>
      <c r="Q95" s="27"/>
      <c r="R95" s="27"/>
    </row>
    <row r="96" spans="1:18" x14ac:dyDescent="0.25">
      <c r="A96" s="24">
        <f t="shared" si="14"/>
        <v>2016</v>
      </c>
      <c r="B96" s="32">
        <v>42458</v>
      </c>
      <c r="C96" s="28">
        <f>'Bitcoin Data'!C95</f>
        <v>416.51599099999999</v>
      </c>
      <c r="D96" s="26">
        <f>'Bitcoin Data'!K95</f>
        <v>3924.0916454524431</v>
      </c>
      <c r="E96" s="25">
        <f>'Bitcoin Data'!J95</f>
        <v>1141.7526618341044</v>
      </c>
      <c r="F96" s="25">
        <f t="shared" si="10"/>
        <v>4.4803420814762971</v>
      </c>
      <c r="G96" s="23">
        <f t="shared" si="11"/>
        <v>0.48099999999999998</v>
      </c>
      <c r="H96" s="23">
        <f t="shared" si="12"/>
        <v>0.47987473519327389</v>
      </c>
      <c r="I96" s="26">
        <f t="shared" si="15"/>
        <v>2155.0445411900987</v>
      </c>
      <c r="J96" s="26">
        <f t="shared" si="16"/>
        <v>2150.0029699237198</v>
      </c>
      <c r="K96" s="23">
        <f t="shared" si="13"/>
        <v>0.54918303034220428</v>
      </c>
      <c r="L96" s="23">
        <f t="shared" si="13"/>
        <v>0.54789825625385635</v>
      </c>
      <c r="M96" s="26">
        <f>K96*'Social Cost of Carbon'!$C$5</f>
        <v>54.918303034220429</v>
      </c>
      <c r="N96" s="26">
        <f>L96*'Social Cost of Carbon'!$C$5</f>
        <v>54.789825625385632</v>
      </c>
      <c r="O96" s="23">
        <f t="shared" si="17"/>
        <v>0.13185160767145776</v>
      </c>
      <c r="P96" s="23">
        <f t="shared" si="18"/>
        <v>0.13154315034542247</v>
      </c>
      <c r="Q96" s="27"/>
      <c r="R96" s="27"/>
    </row>
    <row r="97" spans="1:18" x14ac:dyDescent="0.25">
      <c r="A97" s="24">
        <f t="shared" si="14"/>
        <v>2016</v>
      </c>
      <c r="B97" s="32">
        <v>42459</v>
      </c>
      <c r="C97" s="28">
        <f>'Bitcoin Data'!C96</f>
        <v>414.81601000000001</v>
      </c>
      <c r="D97" s="26">
        <f>'Bitcoin Data'!K96</f>
        <v>3700.9581089586691</v>
      </c>
      <c r="E97" s="25">
        <f>'Bitcoin Data'!J96</f>
        <v>1220.1024803321468</v>
      </c>
      <c r="F97" s="25">
        <f t="shared" si="10"/>
        <v>4.5155481683458438</v>
      </c>
      <c r="G97" s="23">
        <f t="shared" si="11"/>
        <v>0.48099999999999998</v>
      </c>
      <c r="H97" s="23">
        <f t="shared" si="12"/>
        <v>0.47987473519327389</v>
      </c>
      <c r="I97" s="26">
        <f t="shared" si="15"/>
        <v>2171.978668974351</v>
      </c>
      <c r="J97" s="26">
        <f t="shared" si="16"/>
        <v>2166.8974815374349</v>
      </c>
      <c r="K97" s="23">
        <f t="shared" si="13"/>
        <v>0.58686929303976265</v>
      </c>
      <c r="L97" s="23">
        <f t="shared" si="13"/>
        <v>0.58549635465804561</v>
      </c>
      <c r="M97" s="26">
        <f>K97*'Social Cost of Carbon'!$C$5</f>
        <v>58.686929303976264</v>
      </c>
      <c r="N97" s="26">
        <f>L97*'Social Cost of Carbon'!$C$5</f>
        <v>58.549635465804563</v>
      </c>
      <c r="O97" s="23">
        <f t="shared" si="17"/>
        <v>0.14147701122716133</v>
      </c>
      <c r="P97" s="23">
        <f t="shared" si="18"/>
        <v>0.14114603596376274</v>
      </c>
      <c r="Q97" s="27"/>
      <c r="R97" s="27"/>
    </row>
    <row r="98" spans="1:18" x14ac:dyDescent="0.25">
      <c r="A98" s="24">
        <f t="shared" si="14"/>
        <v>2016</v>
      </c>
      <c r="B98" s="32">
        <v>42460</v>
      </c>
      <c r="C98" s="28">
        <f>'Bitcoin Data'!C97</f>
        <v>416.72900399999997</v>
      </c>
      <c r="D98" s="26">
        <f>'Bitcoin Data'!K97</f>
        <v>3106.5438771486379</v>
      </c>
      <c r="E98" s="25">
        <f>'Bitcoin Data'!J97</f>
        <v>1422.5271339338794</v>
      </c>
      <c r="F98" s="25">
        <f t="shared" si="10"/>
        <v>4.4191429580000934</v>
      </c>
      <c r="G98" s="23">
        <f t="shared" si="11"/>
        <v>0.48099999999999998</v>
      </c>
      <c r="H98" s="23">
        <f t="shared" si="12"/>
        <v>0.47987473519327389</v>
      </c>
      <c r="I98" s="26">
        <f t="shared" si="15"/>
        <v>2125.6077627980449</v>
      </c>
      <c r="J98" s="26">
        <f t="shared" si="16"/>
        <v>2120.635056751516</v>
      </c>
      <c r="K98" s="23">
        <f t="shared" si="13"/>
        <v>0.68423555142219594</v>
      </c>
      <c r="L98" s="23">
        <f t="shared" si="13"/>
        <v>0.6826348317017672</v>
      </c>
      <c r="M98" s="26">
        <f>K98*'Social Cost of Carbon'!$C$5</f>
        <v>68.423555142219598</v>
      </c>
      <c r="N98" s="26">
        <f>L98*'Social Cost of Carbon'!$C$5</f>
        <v>68.263483170176727</v>
      </c>
      <c r="O98" s="23">
        <f t="shared" si="17"/>
        <v>0.1641919676467242</v>
      </c>
      <c r="P98" s="23">
        <f t="shared" si="18"/>
        <v>0.16380785238115256</v>
      </c>
      <c r="Q98" s="27"/>
      <c r="R98" s="27"/>
    </row>
    <row r="99" spans="1:18" x14ac:dyDescent="0.25">
      <c r="A99" s="24">
        <f t="shared" si="14"/>
        <v>2016</v>
      </c>
      <c r="B99" s="32">
        <v>42461</v>
      </c>
      <c r="C99" s="28">
        <f>'Bitcoin Data'!C98</f>
        <v>417.959991</v>
      </c>
      <c r="D99" s="26">
        <f>'Bitcoin Data'!K98</f>
        <v>3805.8386595266911</v>
      </c>
      <c r="E99" s="25">
        <f>'Bitcoin Data'!J98</f>
        <v>1149.5683164414838</v>
      </c>
      <c r="F99" s="25">
        <f t="shared" si="10"/>
        <v>4.375071540480012</v>
      </c>
      <c r="G99" s="23">
        <f t="shared" si="11"/>
        <v>0.48099999999999998</v>
      </c>
      <c r="H99" s="23">
        <f t="shared" si="12"/>
        <v>0.47987473519327389</v>
      </c>
      <c r="I99" s="26">
        <f t="shared" si="15"/>
        <v>2104.4094109708858</v>
      </c>
      <c r="J99" s="26">
        <f t="shared" si="16"/>
        <v>2099.4862969394744</v>
      </c>
      <c r="K99" s="23">
        <f t="shared" si="13"/>
        <v>0.55294236020835363</v>
      </c>
      <c r="L99" s="23">
        <f t="shared" si="13"/>
        <v>0.55164879143893475</v>
      </c>
      <c r="M99" s="26">
        <f>K99*'Social Cost of Carbon'!$C$5</f>
        <v>55.294236020835363</v>
      </c>
      <c r="N99" s="26">
        <f>L99*'Social Cost of Carbon'!$C$5</f>
        <v>55.164879143893472</v>
      </c>
      <c r="O99" s="23">
        <f t="shared" si="17"/>
        <v>0.13229552400108882</v>
      </c>
      <c r="P99" s="23">
        <f t="shared" si="18"/>
        <v>0.13198602816481894</v>
      </c>
      <c r="Q99" s="27"/>
      <c r="R99" s="27"/>
    </row>
    <row r="100" spans="1:18" x14ac:dyDescent="0.25">
      <c r="A100" s="24">
        <f t="shared" si="14"/>
        <v>2016</v>
      </c>
      <c r="B100" s="32">
        <v>42462</v>
      </c>
      <c r="C100" s="28">
        <f>'Bitcoin Data'!C99</f>
        <v>420.87298600000003</v>
      </c>
      <c r="D100" s="26">
        <f>'Bitcoin Data'!K99</f>
        <v>3461.418738975553</v>
      </c>
      <c r="E100" s="25">
        <f>'Bitcoin Data'!J99</f>
        <v>1260.8712594564386</v>
      </c>
      <c r="F100" s="25">
        <f t="shared" si="10"/>
        <v>4.3644034049182228</v>
      </c>
      <c r="G100" s="23">
        <f t="shared" si="11"/>
        <v>0.48099999999999998</v>
      </c>
      <c r="H100" s="23">
        <f t="shared" si="12"/>
        <v>0.47987473519327389</v>
      </c>
      <c r="I100" s="26">
        <f t="shared" si="15"/>
        <v>2099.2780377656654</v>
      </c>
      <c r="J100" s="26">
        <f t="shared" si="16"/>
        <v>2094.3669282117548</v>
      </c>
      <c r="K100" s="23">
        <f t="shared" si="13"/>
        <v>0.60647907579854687</v>
      </c>
      <c r="L100" s="23">
        <f t="shared" si="13"/>
        <v>0.60506026174446825</v>
      </c>
      <c r="M100" s="26">
        <f>K100*'Social Cost of Carbon'!$C$5</f>
        <v>60.647907579854689</v>
      </c>
      <c r="N100" s="26">
        <f>L100*'Social Cost of Carbon'!$C$5</f>
        <v>60.506026174446824</v>
      </c>
      <c r="O100" s="23">
        <f t="shared" si="17"/>
        <v>0.14410026206779325</v>
      </c>
      <c r="P100" s="23">
        <f t="shared" si="18"/>
        <v>0.14376314989826128</v>
      </c>
      <c r="Q100" s="27"/>
      <c r="R100" s="27"/>
    </row>
    <row r="101" spans="1:18" x14ac:dyDescent="0.25">
      <c r="A101" s="24">
        <f t="shared" si="14"/>
        <v>2016</v>
      </c>
      <c r="B101" s="32">
        <v>42463</v>
      </c>
      <c r="C101" s="28">
        <f>'Bitcoin Data'!C100</f>
        <v>420.90399200000002</v>
      </c>
      <c r="D101" s="26">
        <f>'Bitcoin Data'!K100</f>
        <v>3555.7204298582301</v>
      </c>
      <c r="E101" s="25">
        <f>'Bitcoin Data'!J100</f>
        <v>1234.956984808189</v>
      </c>
      <c r="F101" s="25">
        <f t="shared" si="10"/>
        <v>4.3911617808785968</v>
      </c>
      <c r="G101" s="23">
        <f t="shared" si="11"/>
        <v>0.48099999999999998</v>
      </c>
      <c r="H101" s="23">
        <f t="shared" si="12"/>
        <v>0.47987473519327389</v>
      </c>
      <c r="I101" s="26">
        <f t="shared" si="15"/>
        <v>2112.1488166026052</v>
      </c>
      <c r="J101" s="26">
        <f t="shared" si="16"/>
        <v>2107.2075967899418</v>
      </c>
      <c r="K101" s="23">
        <f t="shared" si="13"/>
        <v>0.59401430969273883</v>
      </c>
      <c r="L101" s="23">
        <f t="shared" si="13"/>
        <v>0.59262465605991366</v>
      </c>
      <c r="M101" s="26">
        <f>K101*'Social Cost of Carbon'!$C$5</f>
        <v>59.401430969273882</v>
      </c>
      <c r="N101" s="26">
        <f>L101*'Social Cost of Carbon'!$C$5</f>
        <v>59.262465605991366</v>
      </c>
      <c r="O101" s="23">
        <f t="shared" si="17"/>
        <v>0.14112821949494336</v>
      </c>
      <c r="P101" s="23">
        <f t="shared" si="18"/>
        <v>0.14079806020464486</v>
      </c>
      <c r="Q101" s="27"/>
      <c r="R101" s="27"/>
    </row>
    <row r="102" spans="1:18" x14ac:dyDescent="0.25">
      <c r="A102" s="24">
        <f t="shared" si="14"/>
        <v>2016</v>
      </c>
      <c r="B102" s="32">
        <v>42464</v>
      </c>
      <c r="C102" s="28">
        <f>'Bitcoin Data'!C101</f>
        <v>421.44400000000002</v>
      </c>
      <c r="D102" s="26">
        <f>'Bitcoin Data'!K101</f>
        <v>4164.3631971382792</v>
      </c>
      <c r="E102" s="25">
        <f>'Bitcoin Data'!J101</f>
        <v>1048.6512117274222</v>
      </c>
      <c r="F102" s="25">
        <f t="shared" si="10"/>
        <v>4.3669645127521379</v>
      </c>
      <c r="G102" s="23">
        <f t="shared" si="11"/>
        <v>0.48099999999999998</v>
      </c>
      <c r="H102" s="23">
        <f t="shared" si="12"/>
        <v>0.47987473519327389</v>
      </c>
      <c r="I102" s="26">
        <f t="shared" si="15"/>
        <v>2100.5099306337784</v>
      </c>
      <c r="J102" s="26">
        <f t="shared" si="16"/>
        <v>2095.5959391553565</v>
      </c>
      <c r="K102" s="23">
        <f t="shared" si="13"/>
        <v>0.50440123284089</v>
      </c>
      <c r="L102" s="23">
        <f t="shared" si="13"/>
        <v>0.50322122253780244</v>
      </c>
      <c r="M102" s="26">
        <f>K102*'Social Cost of Carbon'!$C$5</f>
        <v>50.440123284088997</v>
      </c>
      <c r="N102" s="26">
        <f>L102*'Social Cost of Carbon'!$C$5</f>
        <v>50.322122253780243</v>
      </c>
      <c r="O102" s="23">
        <f t="shared" si="17"/>
        <v>0.1196840464785096</v>
      </c>
      <c r="P102" s="23">
        <f t="shared" si="18"/>
        <v>0.11940405428427084</v>
      </c>
      <c r="Q102" s="27"/>
      <c r="R102" s="27"/>
    </row>
    <row r="103" spans="1:18" x14ac:dyDescent="0.25">
      <c r="A103" s="24">
        <f t="shared" si="14"/>
        <v>2016</v>
      </c>
      <c r="B103" s="32">
        <v>42465</v>
      </c>
      <c r="C103" s="28">
        <f>'Bitcoin Data'!C102</f>
        <v>424.02999899999998</v>
      </c>
      <c r="D103" s="26">
        <f>'Bitcoin Data'!K102</f>
        <v>3869.7149726068574</v>
      </c>
      <c r="E103" s="25">
        <f>'Bitcoin Data'!J102</f>
        <v>1117.2582424951111</v>
      </c>
      <c r="F103" s="25">
        <f t="shared" si="10"/>
        <v>4.323470949251754</v>
      </c>
      <c r="G103" s="23">
        <f t="shared" si="11"/>
        <v>0.48099999999999998</v>
      </c>
      <c r="H103" s="23">
        <f t="shared" si="12"/>
        <v>0.47987473519327389</v>
      </c>
      <c r="I103" s="26">
        <f t="shared" si="15"/>
        <v>2079.5895265900936</v>
      </c>
      <c r="J103" s="26">
        <f t="shared" si="16"/>
        <v>2074.7244768879978</v>
      </c>
      <c r="K103" s="23">
        <f t="shared" si="13"/>
        <v>0.53740121464014845</v>
      </c>
      <c r="L103" s="23">
        <f t="shared" si="13"/>
        <v>0.53614400325984402</v>
      </c>
      <c r="M103" s="26">
        <f>K103*'Social Cost of Carbon'!$C$5</f>
        <v>53.740121464014848</v>
      </c>
      <c r="N103" s="26">
        <f>L103*'Social Cost of Carbon'!$C$5</f>
        <v>53.614400325984398</v>
      </c>
      <c r="O103" s="23">
        <f t="shared" si="17"/>
        <v>0.12673660257706165</v>
      </c>
      <c r="P103" s="23">
        <f t="shared" si="18"/>
        <v>0.12644011143651276</v>
      </c>
      <c r="Q103" s="27"/>
      <c r="R103" s="27"/>
    </row>
    <row r="104" spans="1:18" x14ac:dyDescent="0.25">
      <c r="A104" s="24">
        <f t="shared" si="14"/>
        <v>2016</v>
      </c>
      <c r="B104" s="32">
        <v>42466</v>
      </c>
      <c r="C104" s="28">
        <f>'Bitcoin Data'!C103</f>
        <v>423.41299400000003</v>
      </c>
      <c r="D104" s="26">
        <f>'Bitcoin Data'!K103</f>
        <v>3914.1274238227161</v>
      </c>
      <c r="E104" s="25">
        <f>'Bitcoin Data'!J103</f>
        <v>1141.4059429336126</v>
      </c>
      <c r="F104" s="25">
        <f t="shared" si="10"/>
        <v>4.467608302950679</v>
      </c>
      <c r="G104" s="23">
        <f t="shared" si="11"/>
        <v>0.48099999999999998</v>
      </c>
      <c r="H104" s="23">
        <f t="shared" si="12"/>
        <v>0.47987473519327389</v>
      </c>
      <c r="I104" s="26">
        <f t="shared" si="15"/>
        <v>2148.9195937192767</v>
      </c>
      <c r="J104" s="26">
        <f t="shared" si="16"/>
        <v>2143.8923513257287</v>
      </c>
      <c r="K104" s="23">
        <f t="shared" si="13"/>
        <v>0.54901625855106762</v>
      </c>
      <c r="L104" s="23">
        <f t="shared" si="13"/>
        <v>0.54773187461329642</v>
      </c>
      <c r="M104" s="26">
        <f>K104*'Social Cost of Carbon'!$C$5</f>
        <v>54.901625855106758</v>
      </c>
      <c r="N104" s="26">
        <f>L104*'Social Cost of Carbon'!$C$5</f>
        <v>54.773187461329641</v>
      </c>
      <c r="O104" s="23">
        <f t="shared" si="17"/>
        <v>0.12966448038462125</v>
      </c>
      <c r="P104" s="23">
        <f t="shared" si="18"/>
        <v>0.12936113968512181</v>
      </c>
      <c r="Q104" s="27"/>
      <c r="R104" s="27"/>
    </row>
    <row r="105" spans="1:18" x14ac:dyDescent="0.25">
      <c r="A105" s="24">
        <f t="shared" si="14"/>
        <v>2016</v>
      </c>
      <c r="B105" s="32">
        <v>42467</v>
      </c>
      <c r="C105" s="28">
        <f>'Bitcoin Data'!C104</f>
        <v>422.74499500000002</v>
      </c>
      <c r="D105" s="26">
        <f>'Bitcoin Data'!K104</f>
        <v>3518.2038692743276</v>
      </c>
      <c r="E105" s="25">
        <f>'Bitcoin Data'!J104</f>
        <v>1281.2464391899423</v>
      </c>
      <c r="F105" s="25">
        <f t="shared" si="10"/>
        <v>4.5076861798520094</v>
      </c>
      <c r="G105" s="23">
        <f t="shared" si="11"/>
        <v>0.48099999999999998</v>
      </c>
      <c r="H105" s="23">
        <f t="shared" si="12"/>
        <v>0.47987473519327389</v>
      </c>
      <c r="I105" s="26">
        <f t="shared" si="15"/>
        <v>2168.1970525088163</v>
      </c>
      <c r="J105" s="26">
        <f t="shared" si="16"/>
        <v>2163.1247118908636</v>
      </c>
      <c r="K105" s="23">
        <f t="shared" si="13"/>
        <v>0.61627953725036222</v>
      </c>
      <c r="L105" s="23">
        <f t="shared" si="13"/>
        <v>0.61483779572359865</v>
      </c>
      <c r="M105" s="26">
        <f>K105*'Social Cost of Carbon'!$C$5</f>
        <v>61.627953725036221</v>
      </c>
      <c r="N105" s="26">
        <f>L105*'Social Cost of Carbon'!$C$5</f>
        <v>61.483779572359865</v>
      </c>
      <c r="O105" s="23">
        <f t="shared" si="17"/>
        <v>0.14578044554977218</v>
      </c>
      <c r="P105" s="23">
        <f t="shared" si="18"/>
        <v>0.14543940271217135</v>
      </c>
      <c r="Q105" s="27"/>
      <c r="R105" s="27"/>
    </row>
    <row r="106" spans="1:18" x14ac:dyDescent="0.25">
      <c r="A106" s="24">
        <f t="shared" si="14"/>
        <v>2016</v>
      </c>
      <c r="B106" s="32">
        <v>42468</v>
      </c>
      <c r="C106" s="28">
        <f>'Bitcoin Data'!C105</f>
        <v>420.34899899999999</v>
      </c>
      <c r="D106" s="26">
        <f>'Bitcoin Data'!K105</f>
        <v>3596.1707441150802</v>
      </c>
      <c r="E106" s="25">
        <f>'Bitcoin Data'!J105</f>
        <v>1240.9897227320153</v>
      </c>
      <c r="F106" s="25">
        <f t="shared" si="10"/>
        <v>4.4628109346363578</v>
      </c>
      <c r="G106" s="23">
        <f t="shared" si="11"/>
        <v>0.48099999999999998</v>
      </c>
      <c r="H106" s="23">
        <f t="shared" si="12"/>
        <v>0.47987473519327389</v>
      </c>
      <c r="I106" s="26">
        <f t="shared" si="15"/>
        <v>2146.6120595600883</v>
      </c>
      <c r="J106" s="26">
        <f t="shared" si="16"/>
        <v>2141.5902154762693</v>
      </c>
      <c r="K106" s="23">
        <f t="shared" si="13"/>
        <v>0.5969160566340993</v>
      </c>
      <c r="L106" s="23">
        <f t="shared" si="13"/>
        <v>0.59551961457360014</v>
      </c>
      <c r="M106" s="26">
        <f>K106*'Social Cost of Carbon'!$C$5</f>
        <v>59.691605663409931</v>
      </c>
      <c r="N106" s="26">
        <f>L106*'Social Cost of Carbon'!$C$5</f>
        <v>59.551961457360015</v>
      </c>
      <c r="O106" s="23">
        <f t="shared" si="17"/>
        <v>0.1420048716790448</v>
      </c>
      <c r="P106" s="23">
        <f t="shared" si="18"/>
        <v>0.14167266152419222</v>
      </c>
      <c r="Q106" s="27"/>
      <c r="R106" s="27"/>
    </row>
    <row r="107" spans="1:18" x14ac:dyDescent="0.25">
      <c r="A107" s="24">
        <f t="shared" si="14"/>
        <v>2016</v>
      </c>
      <c r="B107" s="32">
        <v>42469</v>
      </c>
      <c r="C107" s="28">
        <f>'Bitcoin Data'!C106</f>
        <v>419.41101099999997</v>
      </c>
      <c r="D107" s="26">
        <f>'Bitcoin Data'!K106</f>
        <v>4098.1437020553967</v>
      </c>
      <c r="E107" s="25">
        <f>'Bitcoin Data'!J106</f>
        <v>1105.6551047109635</v>
      </c>
      <c r="F107" s="25">
        <f t="shared" si="10"/>
        <v>4.5311335040166352</v>
      </c>
      <c r="G107" s="23">
        <f t="shared" si="11"/>
        <v>0.48099999999999998</v>
      </c>
      <c r="H107" s="23">
        <f t="shared" si="12"/>
        <v>0.47987473519327389</v>
      </c>
      <c r="I107" s="26">
        <f t="shared" si="15"/>
        <v>2179.4752154320017</v>
      </c>
      <c r="J107" s="26">
        <f t="shared" si="16"/>
        <v>2174.3764903653541</v>
      </c>
      <c r="K107" s="23">
        <f t="shared" si="13"/>
        <v>0.53182010536597335</v>
      </c>
      <c r="L107" s="23">
        <f t="shared" si="13"/>
        <v>0.53057595058826523</v>
      </c>
      <c r="M107" s="26">
        <f>K107*'Social Cost of Carbon'!$C$5</f>
        <v>53.182010536597332</v>
      </c>
      <c r="N107" s="26">
        <f>L107*'Social Cost of Carbon'!$C$5</f>
        <v>53.057595058826521</v>
      </c>
      <c r="O107" s="23">
        <f t="shared" si="17"/>
        <v>0.12680165551637684</v>
      </c>
      <c r="P107" s="23">
        <f t="shared" si="18"/>
        <v>0.1265050121891686</v>
      </c>
      <c r="Q107" s="27"/>
      <c r="R107" s="27"/>
    </row>
    <row r="108" spans="1:18" x14ac:dyDescent="0.25">
      <c r="A108" s="24">
        <f t="shared" si="14"/>
        <v>2016</v>
      </c>
      <c r="B108" s="32">
        <v>42470</v>
      </c>
      <c r="C108" s="28">
        <f>'Bitcoin Data'!C107</f>
        <v>421.56399499999998</v>
      </c>
      <c r="D108" s="26">
        <f>'Bitcoin Data'!K107</f>
        <v>4232.6076614638832</v>
      </c>
      <c r="E108" s="25">
        <f>'Bitcoin Data'!J107</f>
        <v>1081.0879060284387</v>
      </c>
      <c r="F108" s="25">
        <f t="shared" si="10"/>
        <v>4.5758209537719159</v>
      </c>
      <c r="G108" s="23">
        <f t="shared" si="11"/>
        <v>0.48099999999999998</v>
      </c>
      <c r="H108" s="23">
        <f t="shared" si="12"/>
        <v>0.47987473519327389</v>
      </c>
      <c r="I108" s="26">
        <f t="shared" si="15"/>
        <v>2200.9698787642915</v>
      </c>
      <c r="J108" s="26">
        <f t="shared" si="16"/>
        <v>2195.820868483132</v>
      </c>
      <c r="K108" s="23">
        <f t="shared" si="13"/>
        <v>0.520003282799679</v>
      </c>
      <c r="L108" s="23">
        <f t="shared" si="13"/>
        <v>0.518786772626048</v>
      </c>
      <c r="M108" s="26">
        <f>K108*'Social Cost of Carbon'!$C$5</f>
        <v>52.000328279967903</v>
      </c>
      <c r="N108" s="26">
        <f>L108*'Social Cost of Carbon'!$C$5</f>
        <v>51.878677262604796</v>
      </c>
      <c r="O108" s="23">
        <f t="shared" si="17"/>
        <v>0.12335097137498165</v>
      </c>
      <c r="P108" s="23">
        <f t="shared" si="18"/>
        <v>0.1230624006744333</v>
      </c>
      <c r="Q108" s="27"/>
      <c r="R108" s="27"/>
    </row>
    <row r="109" spans="1:18" x14ac:dyDescent="0.25">
      <c r="A109" s="24">
        <f t="shared" si="14"/>
        <v>2016</v>
      </c>
      <c r="B109" s="32">
        <v>42471</v>
      </c>
      <c r="C109" s="28">
        <f>'Bitcoin Data'!C108</f>
        <v>422.483002</v>
      </c>
      <c r="D109" s="26">
        <f>'Bitcoin Data'!K108</f>
        <v>3820.7988901092585</v>
      </c>
      <c r="E109" s="25">
        <f>'Bitcoin Data'!J108</f>
        <v>1199.4304749285534</v>
      </c>
      <c r="F109" s="25">
        <f t="shared" si="10"/>
        <v>4.5827826273702374</v>
      </c>
      <c r="G109" s="23">
        <f t="shared" si="11"/>
        <v>0.48099999999999998</v>
      </c>
      <c r="H109" s="23">
        <f t="shared" si="12"/>
        <v>0.47987473519327389</v>
      </c>
      <c r="I109" s="26">
        <f t="shared" si="15"/>
        <v>2204.3184437650839</v>
      </c>
      <c r="J109" s="26">
        <f t="shared" si="16"/>
        <v>2199.1615997576287</v>
      </c>
      <c r="K109" s="23">
        <f t="shared" si="13"/>
        <v>0.57692605844063416</v>
      </c>
      <c r="L109" s="23">
        <f t="shared" si="13"/>
        <v>0.5755763815390823</v>
      </c>
      <c r="M109" s="26">
        <f>K109*'Social Cost of Carbon'!$C$5</f>
        <v>57.692605844063415</v>
      </c>
      <c r="N109" s="26">
        <f>L109*'Social Cost of Carbon'!$C$5</f>
        <v>57.557638153908229</v>
      </c>
      <c r="O109" s="23">
        <f t="shared" si="17"/>
        <v>0.13655604029263033</v>
      </c>
      <c r="P109" s="23">
        <f t="shared" si="18"/>
        <v>0.1362365772857963</v>
      </c>
      <c r="Q109" s="27"/>
      <c r="R109" s="27"/>
    </row>
    <row r="110" spans="1:18" x14ac:dyDescent="0.25">
      <c r="A110" s="24">
        <f t="shared" si="14"/>
        <v>2016</v>
      </c>
      <c r="B110" s="32">
        <v>42472</v>
      </c>
      <c r="C110" s="28">
        <f>'Bitcoin Data'!C109</f>
        <v>425.19000199999999</v>
      </c>
      <c r="D110" s="26">
        <f>'Bitcoin Data'!K109</f>
        <v>3718.2037056422082</v>
      </c>
      <c r="E110" s="25">
        <f>'Bitcoin Data'!J109</f>
        <v>1228.0662162259061</v>
      </c>
      <c r="F110" s="25">
        <f t="shared" si="10"/>
        <v>4.5662003559451696</v>
      </c>
      <c r="G110" s="23">
        <f t="shared" si="11"/>
        <v>0.48099999999999998</v>
      </c>
      <c r="H110" s="23">
        <f t="shared" si="12"/>
        <v>0.47987473519327389</v>
      </c>
      <c r="I110" s="26">
        <f t="shared" si="15"/>
        <v>2196.3423712096264</v>
      </c>
      <c r="J110" s="26">
        <f t="shared" si="16"/>
        <v>2191.2041866486215</v>
      </c>
      <c r="K110" s="23">
        <f t="shared" si="13"/>
        <v>0.59069985000466074</v>
      </c>
      <c r="L110" s="23">
        <f t="shared" si="13"/>
        <v>0.58931795031121259</v>
      </c>
      <c r="M110" s="26">
        <f>K110*'Social Cost of Carbon'!$C$5</f>
        <v>59.069985000466076</v>
      </c>
      <c r="N110" s="26">
        <f>L110*'Social Cost of Carbon'!$C$5</f>
        <v>58.931795031121261</v>
      </c>
      <c r="O110" s="23">
        <f t="shared" si="17"/>
        <v>0.13892609121243185</v>
      </c>
      <c r="P110" s="23">
        <f t="shared" si="18"/>
        <v>0.13860108364241655</v>
      </c>
      <c r="Q110" s="27"/>
      <c r="R110" s="27"/>
    </row>
    <row r="111" spans="1:18" x14ac:dyDescent="0.25">
      <c r="A111" s="24">
        <f t="shared" si="14"/>
        <v>2016</v>
      </c>
      <c r="B111" s="32">
        <v>42473</v>
      </c>
      <c r="C111" s="28">
        <f>'Bitcoin Data'!C110</f>
        <v>423.73400900000001</v>
      </c>
      <c r="D111" s="26">
        <f>'Bitcoin Data'!K110</f>
        <v>4092.7997042240513</v>
      </c>
      <c r="E111" s="25">
        <f>'Bitcoin Data'!J110</f>
        <v>1127.7115740305014</v>
      </c>
      <c r="F111" s="25">
        <f t="shared" si="10"/>
        <v>4.6154975966420757</v>
      </c>
      <c r="G111" s="23">
        <f t="shared" si="11"/>
        <v>0.48099999999999998</v>
      </c>
      <c r="H111" s="23">
        <f t="shared" si="12"/>
        <v>0.47987473519327389</v>
      </c>
      <c r="I111" s="26">
        <f t="shared" si="15"/>
        <v>2220.0543439848379</v>
      </c>
      <c r="J111" s="26">
        <f t="shared" si="16"/>
        <v>2214.8606869738082</v>
      </c>
      <c r="K111" s="23">
        <f t="shared" si="13"/>
        <v>0.54242926710867123</v>
      </c>
      <c r="L111" s="23">
        <f t="shared" si="13"/>
        <v>0.54116029296227697</v>
      </c>
      <c r="M111" s="26">
        <f>K111*'Social Cost of Carbon'!$C$5</f>
        <v>54.242926710867124</v>
      </c>
      <c r="N111" s="26">
        <f>L111*'Social Cost of Carbon'!$C$5</f>
        <v>54.116029296227694</v>
      </c>
      <c r="O111" s="23">
        <f t="shared" si="17"/>
        <v>0.12801173745501065</v>
      </c>
      <c r="P111" s="23">
        <f t="shared" si="18"/>
        <v>0.12771226322838697</v>
      </c>
      <c r="Q111" s="27"/>
      <c r="R111" s="27"/>
    </row>
    <row r="112" spans="1:18" x14ac:dyDescent="0.25">
      <c r="A112" s="24">
        <f t="shared" si="14"/>
        <v>2016</v>
      </c>
      <c r="B112" s="32">
        <v>42474</v>
      </c>
      <c r="C112" s="28">
        <f>'Bitcoin Data'!C111</f>
        <v>424.28201300000001</v>
      </c>
      <c r="D112" s="26">
        <f>'Bitcoin Data'!K111</f>
        <v>4091.6651265939786</v>
      </c>
      <c r="E112" s="25">
        <f>'Bitcoin Data'!J111</f>
        <v>1168.4383514310637</v>
      </c>
      <c r="F112" s="25">
        <f t="shared" si="10"/>
        <v>4.7808584551254425</v>
      </c>
      <c r="G112" s="23">
        <f t="shared" si="11"/>
        <v>0.48099999999999998</v>
      </c>
      <c r="H112" s="23">
        <f t="shared" si="12"/>
        <v>0.47987473519327389</v>
      </c>
      <c r="I112" s="26">
        <f t="shared" si="15"/>
        <v>2299.5929169153378</v>
      </c>
      <c r="J112" s="26">
        <f t="shared" si="16"/>
        <v>2294.2131851498461</v>
      </c>
      <c r="K112" s="23">
        <f t="shared" si="13"/>
        <v>0.5620188470383416</v>
      </c>
      <c r="L112" s="23">
        <f t="shared" si="13"/>
        <v>0.56070404448264721</v>
      </c>
      <c r="M112" s="26">
        <f>K112*'Social Cost of Carbon'!$C$5</f>
        <v>56.20188470383416</v>
      </c>
      <c r="N112" s="26">
        <f>L112*'Social Cost of Carbon'!$C$5</f>
        <v>56.070404448264725</v>
      </c>
      <c r="O112" s="23">
        <f t="shared" si="17"/>
        <v>0.1324635100753945</v>
      </c>
      <c r="P112" s="23">
        <f t="shared" si="18"/>
        <v>0.13215362124782021</v>
      </c>
      <c r="Q112" s="27"/>
      <c r="R112" s="27"/>
    </row>
    <row r="113" spans="1:18" x14ac:dyDescent="0.25">
      <c r="A113" s="24">
        <f t="shared" si="14"/>
        <v>2016</v>
      </c>
      <c r="B113" s="32">
        <v>42475</v>
      </c>
      <c r="C113" s="28">
        <f>'Bitcoin Data'!C112</f>
        <v>429.71301299999999</v>
      </c>
      <c r="D113" s="26">
        <f>'Bitcoin Data'!K112</f>
        <v>3498.403672717955</v>
      </c>
      <c r="E113" s="25">
        <f>'Bitcoin Data'!J112</f>
        <v>1356.8190593618456</v>
      </c>
      <c r="F113" s="25">
        <f t="shared" si="10"/>
        <v>4.7467007804852015</v>
      </c>
      <c r="G113" s="23">
        <f t="shared" si="11"/>
        <v>0.48099999999999998</v>
      </c>
      <c r="H113" s="23">
        <f t="shared" si="12"/>
        <v>0.47987473519327389</v>
      </c>
      <c r="I113" s="26">
        <f t="shared" si="15"/>
        <v>2283.1630754133816</v>
      </c>
      <c r="J113" s="26">
        <f t="shared" si="16"/>
        <v>2277.8217800770426</v>
      </c>
      <c r="K113" s="23">
        <f t="shared" si="13"/>
        <v>0.6526299675530477</v>
      </c>
      <c r="L113" s="23">
        <f t="shared" si="13"/>
        <v>0.65110318681645263</v>
      </c>
      <c r="M113" s="26">
        <f>K113*'Social Cost of Carbon'!$C$5</f>
        <v>65.262996755304769</v>
      </c>
      <c r="N113" s="26">
        <f>L113*'Social Cost of Carbon'!$C$5</f>
        <v>65.110318681645268</v>
      </c>
      <c r="O113" s="23">
        <f t="shared" si="17"/>
        <v>0.15187577471689173</v>
      </c>
      <c r="P113" s="23">
        <f t="shared" si="18"/>
        <v>0.1515204722963446</v>
      </c>
      <c r="Q113" s="27"/>
      <c r="R113" s="27"/>
    </row>
    <row r="114" spans="1:18" x14ac:dyDescent="0.25">
      <c r="A114" s="24">
        <f t="shared" si="14"/>
        <v>2016</v>
      </c>
      <c r="B114" s="32">
        <v>42476</v>
      </c>
      <c r="C114" s="28">
        <f>'Bitcoin Data'!C113</f>
        <v>430.57199100000003</v>
      </c>
      <c r="D114" s="26">
        <f>'Bitcoin Data'!K113</f>
        <v>3493.9575445711803</v>
      </c>
      <c r="E114" s="25">
        <f>'Bitcoin Data'!J113</f>
        <v>1329.7687608617509</v>
      </c>
      <c r="F114" s="25">
        <f t="shared" si="10"/>
        <v>4.6461555945479844</v>
      </c>
      <c r="G114" s="23">
        <f t="shared" si="11"/>
        <v>0.48099999999999998</v>
      </c>
      <c r="H114" s="23">
        <f t="shared" si="12"/>
        <v>0.47987473519327389</v>
      </c>
      <c r="I114" s="26">
        <f t="shared" si="15"/>
        <v>2234.8008409775803</v>
      </c>
      <c r="J114" s="26">
        <f t="shared" si="16"/>
        <v>2229.5726856004617</v>
      </c>
      <c r="K114" s="23">
        <f t="shared" si="13"/>
        <v>0.63961877397450229</v>
      </c>
      <c r="L114" s="23">
        <f t="shared" si="13"/>
        <v>0.63812243198682073</v>
      </c>
      <c r="M114" s="26">
        <f>K114*'Social Cost of Carbon'!$C$5</f>
        <v>63.96187739745023</v>
      </c>
      <c r="N114" s="26">
        <f>L114*'Social Cost of Carbon'!$C$5</f>
        <v>63.812243198682076</v>
      </c>
      <c r="O114" s="23">
        <f t="shared" si="17"/>
        <v>0.14855094788887516</v>
      </c>
      <c r="P114" s="23">
        <f t="shared" si="18"/>
        <v>0.14820342366088107</v>
      </c>
      <c r="Q114" s="27"/>
      <c r="R114" s="27"/>
    </row>
    <row r="115" spans="1:18" x14ac:dyDescent="0.25">
      <c r="A115" s="24">
        <f t="shared" si="14"/>
        <v>2016</v>
      </c>
      <c r="B115" s="32">
        <v>42477</v>
      </c>
      <c r="C115" s="28">
        <f>'Bitcoin Data'!C114</f>
        <v>427.39898699999998</v>
      </c>
      <c r="D115" s="26">
        <f>'Bitcoin Data'!K114</f>
        <v>3881.0926376600642</v>
      </c>
      <c r="E115" s="25">
        <f>'Bitcoin Data'!J114</f>
        <v>1212.0194713751546</v>
      </c>
      <c r="F115" s="25">
        <f t="shared" si="10"/>
        <v>4.7039598470547554</v>
      </c>
      <c r="G115" s="23">
        <f t="shared" si="11"/>
        <v>0.48099999999999998</v>
      </c>
      <c r="H115" s="23">
        <f t="shared" si="12"/>
        <v>0.47987473519327389</v>
      </c>
      <c r="I115" s="26">
        <f t="shared" si="15"/>
        <v>2262.6046864333375</v>
      </c>
      <c r="J115" s="26">
        <f t="shared" si="16"/>
        <v>2257.3114859651942</v>
      </c>
      <c r="K115" s="23">
        <f t="shared" si="13"/>
        <v>0.58298136573144943</v>
      </c>
      <c r="L115" s="23">
        <f t="shared" si="13"/>
        <v>0.58161752287524415</v>
      </c>
      <c r="M115" s="26">
        <f>K115*'Social Cost of Carbon'!$C$5</f>
        <v>58.298136573144944</v>
      </c>
      <c r="N115" s="26">
        <f>L115*'Social Cost of Carbon'!$C$5</f>
        <v>58.161752287524415</v>
      </c>
      <c r="O115" s="23">
        <f t="shared" si="17"/>
        <v>0.13640214026324995</v>
      </c>
      <c r="P115" s="23">
        <f t="shared" si="18"/>
        <v>0.13608303729443424</v>
      </c>
      <c r="Q115" s="27"/>
      <c r="R115" s="27"/>
    </row>
    <row r="116" spans="1:18" x14ac:dyDescent="0.25">
      <c r="A116" s="24">
        <f t="shared" si="14"/>
        <v>2016</v>
      </c>
      <c r="B116" s="32">
        <v>42478</v>
      </c>
      <c r="C116" s="28">
        <f>'Bitcoin Data'!C115</f>
        <v>428.591003</v>
      </c>
      <c r="D116" s="26">
        <f>'Bitcoin Data'!K115</f>
        <v>3360.3455081617299</v>
      </c>
      <c r="E116" s="25">
        <f>'Bitcoin Data'!J115</f>
        <v>1388.7169105919791</v>
      </c>
      <c r="F116" s="25">
        <f t="shared" si="10"/>
        <v>4.6665686326159923</v>
      </c>
      <c r="G116" s="23">
        <f t="shared" si="11"/>
        <v>0.48099999999999998</v>
      </c>
      <c r="H116" s="23">
        <f t="shared" si="12"/>
        <v>0.47987473519327389</v>
      </c>
      <c r="I116" s="26">
        <f t="shared" si="15"/>
        <v>2244.6195122882923</v>
      </c>
      <c r="J116" s="26">
        <f t="shared" si="16"/>
        <v>2239.3683868378375</v>
      </c>
      <c r="K116" s="23">
        <f t="shared" si="13"/>
        <v>0.66797283399474194</v>
      </c>
      <c r="L116" s="23">
        <f t="shared" si="13"/>
        <v>0.66641015972874729</v>
      </c>
      <c r="M116" s="26">
        <f>K116*'Social Cost of Carbon'!$C$5</f>
        <v>66.797283399474196</v>
      </c>
      <c r="N116" s="26">
        <f>L116*'Social Cost of Carbon'!$C$5</f>
        <v>66.641015972874726</v>
      </c>
      <c r="O116" s="23">
        <f t="shared" si="17"/>
        <v>0.1558532095445648</v>
      </c>
      <c r="P116" s="23">
        <f t="shared" si="18"/>
        <v>0.15548860220212024</v>
      </c>
      <c r="Q116" s="27"/>
      <c r="R116" s="27"/>
    </row>
    <row r="117" spans="1:18" x14ac:dyDescent="0.25">
      <c r="A117" s="24">
        <f t="shared" si="14"/>
        <v>2016</v>
      </c>
      <c r="B117" s="32">
        <v>42479</v>
      </c>
      <c r="C117" s="28">
        <f>'Bitcoin Data'!C116</f>
        <v>435.50900300000001</v>
      </c>
      <c r="D117" s="26">
        <f>'Bitcoin Data'!K116</f>
        <v>3737.9296023258225</v>
      </c>
      <c r="E117" s="25">
        <f>'Bitcoin Data'!J116</f>
        <v>1252.3231386774335</v>
      </c>
      <c r="F117" s="25">
        <f t="shared" si="10"/>
        <v>4.6810957317399646</v>
      </c>
      <c r="G117" s="23">
        <f t="shared" si="11"/>
        <v>0.48099999999999998</v>
      </c>
      <c r="H117" s="23">
        <f t="shared" si="12"/>
        <v>0.47987473519327389</v>
      </c>
      <c r="I117" s="26">
        <f t="shared" si="15"/>
        <v>2251.6070469669226</v>
      </c>
      <c r="J117" s="26">
        <f t="shared" si="16"/>
        <v>2246.3395746830802</v>
      </c>
      <c r="K117" s="23">
        <f t="shared" si="13"/>
        <v>0.60236742970384549</v>
      </c>
      <c r="L117" s="23">
        <f t="shared" si="13"/>
        <v>0.60095823454924302</v>
      </c>
      <c r="M117" s="26">
        <f>K117*'Social Cost of Carbon'!$C$5</f>
        <v>60.236742970384547</v>
      </c>
      <c r="N117" s="26">
        <f>L117*'Social Cost of Carbon'!$C$5</f>
        <v>60.0958234549243</v>
      </c>
      <c r="O117" s="23">
        <f t="shared" si="17"/>
        <v>0.13831342763397372</v>
      </c>
      <c r="P117" s="23">
        <f t="shared" si="18"/>
        <v>0.13798985334621039</v>
      </c>
      <c r="Q117" s="27"/>
      <c r="R117" s="27"/>
    </row>
    <row r="118" spans="1:18" x14ac:dyDescent="0.25">
      <c r="A118" s="24">
        <f t="shared" si="14"/>
        <v>2016</v>
      </c>
      <c r="B118" s="32">
        <v>42480</v>
      </c>
      <c r="C118" s="28">
        <f>'Bitcoin Data'!C117</f>
        <v>441.38900799999999</v>
      </c>
      <c r="D118" s="26">
        <f>'Bitcoin Data'!K117</f>
        <v>4139.1324545612952</v>
      </c>
      <c r="E118" s="25">
        <f>'Bitcoin Data'!J117</f>
        <v>1130.3290728832505</v>
      </c>
      <c r="F118" s="25">
        <f t="shared" si="10"/>
        <v>4.6785817499052413</v>
      </c>
      <c r="G118" s="23">
        <f t="shared" si="11"/>
        <v>0.48099999999999998</v>
      </c>
      <c r="H118" s="23">
        <f t="shared" si="12"/>
        <v>0.47987473519327389</v>
      </c>
      <c r="I118" s="26">
        <f t="shared" si="15"/>
        <v>2250.3978217044209</v>
      </c>
      <c r="J118" s="26">
        <f t="shared" si="16"/>
        <v>2245.1331783158616</v>
      </c>
      <c r="K118" s="23">
        <f t="shared" si="13"/>
        <v>0.54368828405684344</v>
      </c>
      <c r="L118" s="23">
        <f t="shared" si="13"/>
        <v>0.54241636453110864</v>
      </c>
      <c r="M118" s="26">
        <f>K118*'Social Cost of Carbon'!$C$5</f>
        <v>54.368828405684347</v>
      </c>
      <c r="N118" s="26">
        <f>L118*'Social Cost of Carbon'!$C$5</f>
        <v>54.241636453110864</v>
      </c>
      <c r="O118" s="23">
        <f t="shared" si="17"/>
        <v>0.12317667051120663</v>
      </c>
      <c r="P118" s="23">
        <f t="shared" si="18"/>
        <v>0.12288850757495724</v>
      </c>
      <c r="Q118" s="27"/>
      <c r="R118" s="27"/>
    </row>
    <row r="119" spans="1:18" x14ac:dyDescent="0.25">
      <c r="A119" s="24">
        <f t="shared" si="14"/>
        <v>2016</v>
      </c>
      <c r="B119" s="32">
        <v>42481</v>
      </c>
      <c r="C119" s="28">
        <f>'Bitcoin Data'!C118</f>
        <v>449.42498799999998</v>
      </c>
      <c r="D119" s="26">
        <f>'Bitcoin Data'!K118</f>
        <v>3773.9080127278016</v>
      </c>
      <c r="E119" s="25">
        <f>'Bitcoin Data'!J118</f>
        <v>1247.0275577762784</v>
      </c>
      <c r="F119" s="25">
        <f t="shared" si="10"/>
        <v>4.7061672923842792</v>
      </c>
      <c r="G119" s="23">
        <f t="shared" si="11"/>
        <v>0.48099999999999998</v>
      </c>
      <c r="H119" s="23">
        <f t="shared" si="12"/>
        <v>0.47987473519327389</v>
      </c>
      <c r="I119" s="26">
        <f t="shared" si="15"/>
        <v>2263.6664676368382</v>
      </c>
      <c r="J119" s="26">
        <f t="shared" si="16"/>
        <v>2258.3707832081527</v>
      </c>
      <c r="K119" s="23">
        <f t="shared" si="13"/>
        <v>0.59982025529038996</v>
      </c>
      <c r="L119" s="23">
        <f t="shared" si="13"/>
        <v>0.59841701906660671</v>
      </c>
      <c r="M119" s="26">
        <f>K119*'Social Cost of Carbon'!$C$5</f>
        <v>59.982025529038992</v>
      </c>
      <c r="N119" s="26">
        <f>L119*'Social Cost of Carbon'!$C$5</f>
        <v>59.841701906660674</v>
      </c>
      <c r="O119" s="23">
        <f t="shared" si="17"/>
        <v>0.13346393086856798</v>
      </c>
      <c r="P119" s="23">
        <f t="shared" si="18"/>
        <v>0.13315170162870579</v>
      </c>
      <c r="Q119" s="27"/>
      <c r="R119" s="27"/>
    </row>
    <row r="120" spans="1:18" x14ac:dyDescent="0.25">
      <c r="A120" s="24">
        <f t="shared" si="14"/>
        <v>2016</v>
      </c>
      <c r="B120" s="32">
        <v>42482</v>
      </c>
      <c r="C120" s="28">
        <f>'Bitcoin Data'!C119</f>
        <v>445.73700000000002</v>
      </c>
      <c r="D120" s="26">
        <f>'Bitcoin Data'!K119</f>
        <v>3559.0583843202553</v>
      </c>
      <c r="E120" s="25">
        <f>'Bitcoin Data'!J119</f>
        <v>1321.5967084423366</v>
      </c>
      <c r="F120" s="25">
        <f t="shared" si="10"/>
        <v>4.7036398458717503</v>
      </c>
      <c r="G120" s="23">
        <f t="shared" si="11"/>
        <v>0.48099999999999998</v>
      </c>
      <c r="H120" s="23">
        <f t="shared" si="12"/>
        <v>0.47987473519327389</v>
      </c>
      <c r="I120" s="26">
        <f t="shared" si="15"/>
        <v>2262.450765864312</v>
      </c>
      <c r="J120" s="26">
        <f t="shared" si="16"/>
        <v>2257.1579254822377</v>
      </c>
      <c r="K120" s="23">
        <f t="shared" si="13"/>
        <v>0.63568801676076392</v>
      </c>
      <c r="L120" s="23">
        <f t="shared" si="13"/>
        <v>0.63420087049606866</v>
      </c>
      <c r="M120" s="26">
        <f>K120*'Social Cost of Carbon'!$C$5</f>
        <v>63.56880167607639</v>
      </c>
      <c r="N120" s="26">
        <f>L120*'Social Cost of Carbon'!$C$5</f>
        <v>63.420087049606863</v>
      </c>
      <c r="O120" s="23">
        <f t="shared" si="17"/>
        <v>0.14261504357070737</v>
      </c>
      <c r="P120" s="23">
        <f t="shared" si="18"/>
        <v>0.14228140596272434</v>
      </c>
      <c r="Q120" s="27"/>
      <c r="R120" s="27"/>
    </row>
    <row r="121" spans="1:18" x14ac:dyDescent="0.25">
      <c r="A121" s="24">
        <f t="shared" si="14"/>
        <v>2016</v>
      </c>
      <c r="B121" s="32">
        <v>42483</v>
      </c>
      <c r="C121" s="28">
        <f>'Bitcoin Data'!C120</f>
        <v>450.28201300000001</v>
      </c>
      <c r="D121" s="26">
        <f>'Bitcoin Data'!K120</f>
        <v>3610.9498711370152</v>
      </c>
      <c r="E121" s="25">
        <f>'Bitcoin Data'!J120</f>
        <v>1289.4155668873234</v>
      </c>
      <c r="F121" s="25">
        <f t="shared" si="10"/>
        <v>4.656014975093842</v>
      </c>
      <c r="G121" s="23">
        <f t="shared" si="11"/>
        <v>0.48099999999999998</v>
      </c>
      <c r="H121" s="23">
        <f t="shared" si="12"/>
        <v>0.47987473519327389</v>
      </c>
      <c r="I121" s="26">
        <f t="shared" si="15"/>
        <v>2239.5432030201378</v>
      </c>
      <c r="J121" s="26">
        <f t="shared" si="16"/>
        <v>2234.3039532290754</v>
      </c>
      <c r="K121" s="23">
        <f t="shared" si="13"/>
        <v>0.62020888767280258</v>
      </c>
      <c r="L121" s="23">
        <f t="shared" si="13"/>
        <v>0.61875795371413944</v>
      </c>
      <c r="M121" s="26">
        <f>K121*'Social Cost of Carbon'!$C$5</f>
        <v>62.020888767280255</v>
      </c>
      <c r="N121" s="26">
        <f>L121*'Social Cost of Carbon'!$C$5</f>
        <v>61.875795371413943</v>
      </c>
      <c r="O121" s="23">
        <f t="shared" si="17"/>
        <v>0.13773787754493372</v>
      </c>
      <c r="P121" s="23">
        <f t="shared" si="18"/>
        <v>0.13741564971509077</v>
      </c>
      <c r="Q121" s="27"/>
      <c r="R121" s="27"/>
    </row>
    <row r="122" spans="1:18" x14ac:dyDescent="0.25">
      <c r="A122" s="24">
        <f t="shared" si="14"/>
        <v>2016</v>
      </c>
      <c r="B122" s="32">
        <v>42484</v>
      </c>
      <c r="C122" s="28">
        <f>'Bitcoin Data'!C121</f>
        <v>458.55499300000002</v>
      </c>
      <c r="D122" s="26">
        <f>'Bitcoin Data'!K121</f>
        <v>3286.8374334263485</v>
      </c>
      <c r="E122" s="25">
        <f>'Bitcoin Data'!J121</f>
        <v>1411.2318309162199</v>
      </c>
      <c r="F122" s="25">
        <f t="shared" si="10"/>
        <v>4.6384896090982348</v>
      </c>
      <c r="G122" s="23">
        <f t="shared" si="11"/>
        <v>0.48099999999999998</v>
      </c>
      <c r="H122" s="23">
        <f t="shared" si="12"/>
        <v>0.47987473519327389</v>
      </c>
      <c r="I122" s="26">
        <f t="shared" si="15"/>
        <v>2231.113501976251</v>
      </c>
      <c r="J122" s="26">
        <f t="shared" si="16"/>
        <v>2225.8939728627679</v>
      </c>
      <c r="K122" s="23">
        <f t="shared" si="13"/>
        <v>0.67880251067070174</v>
      </c>
      <c r="L122" s="23">
        <f t="shared" si="13"/>
        <v>0.67721450115724013</v>
      </c>
      <c r="M122" s="26">
        <f>K122*'Social Cost of Carbon'!$C$5</f>
        <v>67.880251067070176</v>
      </c>
      <c r="N122" s="26">
        <f>L122*'Social Cost of Carbon'!$C$5</f>
        <v>67.721450115724011</v>
      </c>
      <c r="O122" s="23">
        <f t="shared" si="17"/>
        <v>0.14803077515954596</v>
      </c>
      <c r="P122" s="23">
        <f t="shared" si="18"/>
        <v>0.14768446783813344</v>
      </c>
      <c r="Q122" s="27"/>
      <c r="R122" s="27"/>
    </row>
    <row r="123" spans="1:18" x14ac:dyDescent="0.25">
      <c r="A123" s="24">
        <f t="shared" si="14"/>
        <v>2016</v>
      </c>
      <c r="B123" s="32">
        <v>42485</v>
      </c>
      <c r="C123" s="28">
        <f>'Bitcoin Data'!C122</f>
        <v>461.425995</v>
      </c>
      <c r="D123" s="26">
        <f>'Bitcoin Data'!K122</f>
        <v>3211.6514857049301</v>
      </c>
      <c r="E123" s="25">
        <f>'Bitcoin Data'!J122</f>
        <v>1407.6464543026684</v>
      </c>
      <c r="F123" s="25">
        <f t="shared" si="10"/>
        <v>4.5208698263084424</v>
      </c>
      <c r="G123" s="23">
        <f t="shared" si="11"/>
        <v>0.48099999999999998</v>
      </c>
      <c r="H123" s="23">
        <f t="shared" si="12"/>
        <v>0.47987473519327389</v>
      </c>
      <c r="I123" s="26">
        <f t="shared" si="15"/>
        <v>2174.5383864543605</v>
      </c>
      <c r="J123" s="26">
        <f t="shared" si="16"/>
        <v>2169.4512107430255</v>
      </c>
      <c r="K123" s="23">
        <f t="shared" si="13"/>
        <v>0.67707794451958347</v>
      </c>
      <c r="L123" s="23">
        <f t="shared" si="13"/>
        <v>0.67549396950424401</v>
      </c>
      <c r="M123" s="26">
        <f>K123*'Social Cost of Carbon'!$C$5</f>
        <v>67.70779445195835</v>
      </c>
      <c r="N123" s="26">
        <f>L123*'Social Cost of Carbon'!$C$5</f>
        <v>67.549396950424395</v>
      </c>
      <c r="O123" s="23">
        <f t="shared" si="17"/>
        <v>0.14673597756875043</v>
      </c>
      <c r="P123" s="23">
        <f t="shared" si="18"/>
        <v>0.14639269933291121</v>
      </c>
      <c r="Q123" s="27"/>
      <c r="R123" s="27"/>
    </row>
    <row r="124" spans="1:18" x14ac:dyDescent="0.25">
      <c r="A124" s="24">
        <f t="shared" si="14"/>
        <v>2016</v>
      </c>
      <c r="B124" s="32">
        <v>42486</v>
      </c>
      <c r="C124" s="28">
        <f>'Bitcoin Data'!C123</f>
        <v>466.08898900000003</v>
      </c>
      <c r="D124" s="26">
        <f>'Bitcoin Data'!K123</f>
        <v>3726.9891330430937</v>
      </c>
      <c r="E124" s="25">
        <f>'Bitcoin Data'!J123</f>
        <v>1193.5643067419001</v>
      </c>
      <c r="F124" s="25">
        <f t="shared" si="10"/>
        <v>4.4484012008151756</v>
      </c>
      <c r="G124" s="23">
        <f t="shared" si="11"/>
        <v>0.48099999999999998</v>
      </c>
      <c r="H124" s="23">
        <f t="shared" si="12"/>
        <v>0.47987473519327389</v>
      </c>
      <c r="I124" s="26">
        <f t="shared" si="15"/>
        <v>2139.6809775920997</v>
      </c>
      <c r="J124" s="26">
        <f t="shared" si="16"/>
        <v>2134.675348274624</v>
      </c>
      <c r="K124" s="23">
        <f t="shared" si="13"/>
        <v>0.57410443154285395</v>
      </c>
      <c r="L124" s="23">
        <f t="shared" si="13"/>
        <v>0.57276135563391284</v>
      </c>
      <c r="M124" s="26">
        <f>K124*'Social Cost of Carbon'!$C$5</f>
        <v>57.410443154285396</v>
      </c>
      <c r="N124" s="26">
        <f>L124*'Social Cost of Carbon'!$C$5</f>
        <v>57.276135563391286</v>
      </c>
      <c r="O124" s="23">
        <f t="shared" si="17"/>
        <v>0.12317485396396136</v>
      </c>
      <c r="P124" s="23">
        <f t="shared" si="18"/>
        <v>0.12288669527739322</v>
      </c>
      <c r="Q124" s="27"/>
      <c r="R124" s="27"/>
    </row>
    <row r="125" spans="1:18" x14ac:dyDescent="0.25">
      <c r="A125" s="24">
        <f t="shared" si="14"/>
        <v>2016</v>
      </c>
      <c r="B125" s="32">
        <v>42487</v>
      </c>
      <c r="C125" s="28">
        <f>'Bitcoin Data'!C124</f>
        <v>444.68701199999998</v>
      </c>
      <c r="D125" s="26">
        <f>'Bitcoin Data'!K124</f>
        <v>3297.5147928994106</v>
      </c>
      <c r="E125" s="25">
        <f>'Bitcoin Data'!J124</f>
        <v>1314.9318876840532</v>
      </c>
      <c r="F125" s="25">
        <f t="shared" si="10"/>
        <v>4.3360073512933113</v>
      </c>
      <c r="G125" s="23">
        <f t="shared" si="11"/>
        <v>0.48099999999999998</v>
      </c>
      <c r="H125" s="23">
        <f t="shared" si="12"/>
        <v>0.47987473519327389</v>
      </c>
      <c r="I125" s="26">
        <f t="shared" si="15"/>
        <v>2085.6195359720828</v>
      </c>
      <c r="J125" s="26">
        <f t="shared" si="16"/>
        <v>2080.7403794979668</v>
      </c>
      <c r="K125" s="23">
        <f t="shared" si="13"/>
        <v>0.63248223797602954</v>
      </c>
      <c r="L125" s="23">
        <f t="shared" si="13"/>
        <v>0.63100259139957682</v>
      </c>
      <c r="M125" s="26">
        <f>K125*'Social Cost of Carbon'!$C$5</f>
        <v>63.248223797602954</v>
      </c>
      <c r="N125" s="26">
        <f>L125*'Social Cost of Carbon'!$C$5</f>
        <v>63.100259139957679</v>
      </c>
      <c r="O125" s="23">
        <f t="shared" si="17"/>
        <v>0.14223087720313934</v>
      </c>
      <c r="P125" s="23">
        <f t="shared" si="18"/>
        <v>0.14189813832466436</v>
      </c>
      <c r="Q125" s="27"/>
      <c r="R125" s="27"/>
    </row>
    <row r="126" spans="1:18" x14ac:dyDescent="0.25">
      <c r="A126" s="24">
        <f t="shared" si="14"/>
        <v>2016</v>
      </c>
      <c r="B126" s="32">
        <v>42488</v>
      </c>
      <c r="C126" s="28">
        <f>'Bitcoin Data'!C125</f>
        <v>449.010986</v>
      </c>
      <c r="D126" s="26">
        <f>'Bitcoin Data'!K125</f>
        <v>3389.8699154857782</v>
      </c>
      <c r="E126" s="25">
        <f>'Bitcoin Data'!J125</f>
        <v>1268.0791895234227</v>
      </c>
      <c r="F126" s="25">
        <f t="shared" si="10"/>
        <v>4.2986234950190392</v>
      </c>
      <c r="G126" s="23">
        <f t="shared" si="11"/>
        <v>0.48099999999999998</v>
      </c>
      <c r="H126" s="23">
        <f t="shared" si="12"/>
        <v>0.47987473519327389</v>
      </c>
      <c r="I126" s="26">
        <f t="shared" si="15"/>
        <v>2067.6379011041581</v>
      </c>
      <c r="J126" s="26">
        <f t="shared" si="16"/>
        <v>2062.800811367847</v>
      </c>
      <c r="K126" s="23">
        <f t="shared" si="13"/>
        <v>0.60994609016076629</v>
      </c>
      <c r="L126" s="23">
        <f t="shared" si="13"/>
        <v>0.60851916527665373</v>
      </c>
      <c r="M126" s="26">
        <f>K126*'Social Cost of Carbon'!$C$5</f>
        <v>60.99460901607663</v>
      </c>
      <c r="N126" s="26">
        <f>L126*'Social Cost of Carbon'!$C$5</f>
        <v>60.851916527665374</v>
      </c>
      <c r="O126" s="23">
        <f t="shared" si="17"/>
        <v>0.13584213063347325</v>
      </c>
      <c r="P126" s="23">
        <f t="shared" si="18"/>
        <v>0.13552433776679437</v>
      </c>
      <c r="Q126" s="27"/>
      <c r="R126" s="27"/>
    </row>
    <row r="127" spans="1:18" x14ac:dyDescent="0.25">
      <c r="A127" s="24">
        <f t="shared" si="14"/>
        <v>2016</v>
      </c>
      <c r="B127" s="32">
        <v>42489</v>
      </c>
      <c r="C127" s="28">
        <f>'Bitcoin Data'!C126</f>
        <v>455.09698500000002</v>
      </c>
      <c r="D127" s="26">
        <f>'Bitcoin Data'!K126</f>
        <v>3855.0079634921894</v>
      </c>
      <c r="E127" s="25">
        <f>'Bitcoin Data'!J126</f>
        <v>1132.5939476968983</v>
      </c>
      <c r="F127" s="25">
        <f t="shared" si="10"/>
        <v>4.3661586877745995</v>
      </c>
      <c r="G127" s="23">
        <f t="shared" si="11"/>
        <v>0.48099999999999998</v>
      </c>
      <c r="H127" s="23">
        <f t="shared" si="12"/>
        <v>0.47987473519327389</v>
      </c>
      <c r="I127" s="26">
        <f t="shared" si="15"/>
        <v>2100.1223288195824</v>
      </c>
      <c r="J127" s="26">
        <f t="shared" si="16"/>
        <v>2095.2092441076479</v>
      </c>
      <c r="K127" s="23">
        <f t="shared" si="13"/>
        <v>0.54477768884220812</v>
      </c>
      <c r="L127" s="23">
        <f t="shared" si="13"/>
        <v>0.54350322073255386</v>
      </c>
      <c r="M127" s="26">
        <f>K127*'Social Cost of Carbon'!$C$5</f>
        <v>54.477768884220815</v>
      </c>
      <c r="N127" s="26">
        <f>L127*'Social Cost of Carbon'!$C$5</f>
        <v>54.350322073255384</v>
      </c>
      <c r="O127" s="23">
        <f t="shared" si="17"/>
        <v>0.11970584442395463</v>
      </c>
      <c r="P127" s="23">
        <f t="shared" si="18"/>
        <v>0.11942580123499474</v>
      </c>
      <c r="Q127" s="27"/>
      <c r="R127" s="27"/>
    </row>
    <row r="128" spans="1:18" x14ac:dyDescent="0.25">
      <c r="A128" s="24">
        <f t="shared" si="14"/>
        <v>2016</v>
      </c>
      <c r="B128" s="32">
        <v>42490</v>
      </c>
      <c r="C128" s="28">
        <f>'Bitcoin Data'!C127</f>
        <v>448.317993</v>
      </c>
      <c r="D128" s="26">
        <f>'Bitcoin Data'!K127</f>
        <v>3703.3644530561937</v>
      </c>
      <c r="E128" s="25">
        <f>'Bitcoin Data'!J127</f>
        <v>1197.1888114971525</v>
      </c>
      <c r="F128" s="25">
        <f t="shared" si="10"/>
        <v>4.4336264880951468</v>
      </c>
      <c r="G128" s="23">
        <f t="shared" si="11"/>
        <v>0.48099999999999998</v>
      </c>
      <c r="H128" s="23">
        <f t="shared" si="12"/>
        <v>0.47987473519327389</v>
      </c>
      <c r="I128" s="26">
        <f t="shared" si="15"/>
        <v>2132.5743407737655</v>
      </c>
      <c r="J128" s="26">
        <f t="shared" si="16"/>
        <v>2127.5853369205433</v>
      </c>
      <c r="K128" s="23">
        <f t="shared" si="13"/>
        <v>0.57584781833013043</v>
      </c>
      <c r="L128" s="23">
        <f t="shared" si="13"/>
        <v>0.57450066389354637</v>
      </c>
      <c r="M128" s="26">
        <f>K128*'Social Cost of Carbon'!$C$5</f>
        <v>57.584781833013047</v>
      </c>
      <c r="N128" s="26">
        <f>L128*'Social Cost of Carbon'!$C$5</f>
        <v>57.450066389354639</v>
      </c>
      <c r="O128" s="23">
        <f t="shared" si="17"/>
        <v>0.12844628752835502</v>
      </c>
      <c r="P128" s="23">
        <f t="shared" si="18"/>
        <v>0.12814579670317769</v>
      </c>
      <c r="Q128" s="27"/>
      <c r="R128" s="27"/>
    </row>
    <row r="129" spans="1:18" x14ac:dyDescent="0.25">
      <c r="A129" s="24">
        <f t="shared" si="14"/>
        <v>2016</v>
      </c>
      <c r="B129" s="32">
        <v>42491</v>
      </c>
      <c r="C129" s="28">
        <f>'Bitcoin Data'!C128</f>
        <v>451.875</v>
      </c>
      <c r="D129" s="26">
        <f>'Bitcoin Data'!K128</f>
        <v>3880.5243575924096</v>
      </c>
      <c r="E129" s="25">
        <f>'Bitcoin Data'!J128</f>
        <v>1177.8997298538391</v>
      </c>
      <c r="F129" s="25">
        <f t="shared" si="10"/>
        <v>4.570868592499342</v>
      </c>
      <c r="G129" s="23">
        <f t="shared" si="11"/>
        <v>0.48099999999999998</v>
      </c>
      <c r="H129" s="23">
        <f t="shared" si="12"/>
        <v>0.47987473519327389</v>
      </c>
      <c r="I129" s="26">
        <f t="shared" si="15"/>
        <v>2198.5877929921835</v>
      </c>
      <c r="J129" s="26">
        <f t="shared" si="16"/>
        <v>2193.4443554288741</v>
      </c>
      <c r="K129" s="23">
        <f t="shared" si="13"/>
        <v>0.56656977005969655</v>
      </c>
      <c r="L129" s="23">
        <f t="shared" si="13"/>
        <v>0.56524432094783994</v>
      </c>
      <c r="M129" s="26">
        <f>K129*'Social Cost of Carbon'!$C$5</f>
        <v>56.656977005969658</v>
      </c>
      <c r="N129" s="26">
        <f>L129*'Social Cost of Carbon'!$C$5</f>
        <v>56.524432094783997</v>
      </c>
      <c r="O129" s="23">
        <f t="shared" si="17"/>
        <v>0.12538196847794114</v>
      </c>
      <c r="P129" s="23">
        <f t="shared" si="18"/>
        <v>0.12508864640616099</v>
      </c>
      <c r="Q129" s="27"/>
      <c r="R129" s="27"/>
    </row>
    <row r="130" spans="1:18" x14ac:dyDescent="0.25">
      <c r="A130" s="24">
        <f t="shared" si="14"/>
        <v>2016</v>
      </c>
      <c r="B130" s="32">
        <v>42492</v>
      </c>
      <c r="C130" s="28">
        <f>'Bitcoin Data'!C129</f>
        <v>444.66900600000002</v>
      </c>
      <c r="D130" s="26">
        <f>'Bitcoin Data'!K129</f>
        <v>3862.8545392413725</v>
      </c>
      <c r="E130" s="25">
        <f>'Bitcoin Data'!J129</f>
        <v>1190.3764776618757</v>
      </c>
      <c r="F130" s="25">
        <f t="shared" si="10"/>
        <v>4.5982511801423325</v>
      </c>
      <c r="G130" s="23">
        <f t="shared" si="11"/>
        <v>0.48099999999999998</v>
      </c>
      <c r="H130" s="23">
        <f t="shared" si="12"/>
        <v>0.47987473519327389</v>
      </c>
      <c r="I130" s="26">
        <f t="shared" si="15"/>
        <v>2211.7588176484619</v>
      </c>
      <c r="J130" s="26">
        <f t="shared" si="16"/>
        <v>2206.5845674229608</v>
      </c>
      <c r="K130" s="23">
        <f t="shared" si="13"/>
        <v>0.5725710857553622</v>
      </c>
      <c r="L130" s="23">
        <f t="shared" si="13"/>
        <v>0.57123159699829462</v>
      </c>
      <c r="M130" s="26">
        <f>K130*'Social Cost of Carbon'!$C$5</f>
        <v>57.257108575536222</v>
      </c>
      <c r="N130" s="26">
        <f>L130*'Social Cost of Carbon'!$C$5</f>
        <v>57.123159699829465</v>
      </c>
      <c r="O130" s="23">
        <f t="shared" si="17"/>
        <v>0.12876343483120165</v>
      </c>
      <c r="P130" s="23">
        <f t="shared" si="18"/>
        <v>0.12846220206278433</v>
      </c>
      <c r="Q130" s="27"/>
      <c r="R130" s="27"/>
    </row>
    <row r="131" spans="1:18" x14ac:dyDescent="0.25">
      <c r="A131" s="24">
        <f t="shared" si="14"/>
        <v>2016</v>
      </c>
      <c r="B131" s="32">
        <v>42493</v>
      </c>
      <c r="C131" s="28">
        <f>'Bitcoin Data'!C130</f>
        <v>450.30398600000001</v>
      </c>
      <c r="D131" s="26">
        <f>'Bitcoin Data'!K130</f>
        <v>3772.2930304642505</v>
      </c>
      <c r="E131" s="25">
        <f>'Bitcoin Data'!J130</f>
        <v>1247.345382772153</v>
      </c>
      <c r="F131" s="25">
        <f t="shared" si="10"/>
        <v>4.7053522940131556</v>
      </c>
      <c r="G131" s="23">
        <f t="shared" si="11"/>
        <v>0.48099999999999998</v>
      </c>
      <c r="H131" s="23">
        <f t="shared" si="12"/>
        <v>0.47987473519327389</v>
      </c>
      <c r="I131" s="26">
        <f t="shared" si="15"/>
        <v>2263.274453420328</v>
      </c>
      <c r="J131" s="26">
        <f t="shared" si="16"/>
        <v>2257.9796860806268</v>
      </c>
      <c r="K131" s="23">
        <f t="shared" si="13"/>
        <v>0.5999731291134055</v>
      </c>
      <c r="L131" s="23">
        <f t="shared" si="13"/>
        <v>0.5985695352523398</v>
      </c>
      <c r="M131" s="26">
        <f>K131*'Social Cost of Carbon'!$C$5</f>
        <v>59.997312911340551</v>
      </c>
      <c r="N131" s="26">
        <f>L131*'Social Cost of Carbon'!$C$5</f>
        <v>59.856953525233983</v>
      </c>
      <c r="O131" s="23">
        <f t="shared" si="17"/>
        <v>0.13323735693367936</v>
      </c>
      <c r="P131" s="23">
        <f t="shared" si="18"/>
        <v>0.13292565774719564</v>
      </c>
      <c r="Q131" s="27"/>
      <c r="R131" s="27"/>
    </row>
    <row r="132" spans="1:18" x14ac:dyDescent="0.25">
      <c r="A132" s="24">
        <f t="shared" si="14"/>
        <v>2016</v>
      </c>
      <c r="B132" s="32">
        <v>42494</v>
      </c>
      <c r="C132" s="28">
        <f>'Bitcoin Data'!C131</f>
        <v>446.72198500000002</v>
      </c>
      <c r="D132" s="26">
        <f>'Bitcoin Data'!K131</f>
        <v>4181.6305948089012</v>
      </c>
      <c r="E132" s="25">
        <f>'Bitcoin Data'!J131</f>
        <v>1162.7556906985958</v>
      </c>
      <c r="F132" s="25">
        <f t="shared" si="10"/>
        <v>4.862214770513404</v>
      </c>
      <c r="G132" s="23">
        <f t="shared" si="11"/>
        <v>0.48099999999999998</v>
      </c>
      <c r="H132" s="23">
        <f t="shared" si="12"/>
        <v>0.47987473519327389</v>
      </c>
      <c r="I132" s="26">
        <f t="shared" si="15"/>
        <v>2338.7253046169476</v>
      </c>
      <c r="J132" s="26">
        <f t="shared" si="16"/>
        <v>2333.2540254529449</v>
      </c>
      <c r="K132" s="23">
        <f t="shared" si="13"/>
        <v>0.55928548722602456</v>
      </c>
      <c r="L132" s="23">
        <f t="shared" si="13"/>
        <v>0.55797707916846095</v>
      </c>
      <c r="M132" s="26">
        <f>K132*'Social Cost of Carbon'!$C$5</f>
        <v>55.928548722602457</v>
      </c>
      <c r="N132" s="26">
        <f>L132*'Social Cost of Carbon'!$C$5</f>
        <v>55.797707916846093</v>
      </c>
      <c r="O132" s="23">
        <f t="shared" si="17"/>
        <v>0.12519766342505498</v>
      </c>
      <c r="P132" s="23">
        <f t="shared" si="18"/>
        <v>0.12490477252165257</v>
      </c>
      <c r="Q132" s="27"/>
      <c r="R132" s="27"/>
    </row>
    <row r="133" spans="1:18" x14ac:dyDescent="0.25">
      <c r="A133" s="24">
        <f t="shared" si="14"/>
        <v>2016</v>
      </c>
      <c r="B133" s="32">
        <v>42495</v>
      </c>
      <c r="C133" s="28">
        <f>'Bitcoin Data'!C132</f>
        <v>447.97601300000002</v>
      </c>
      <c r="D133" s="26">
        <f>'Bitcoin Data'!K132</f>
        <v>3886.8314429339343</v>
      </c>
      <c r="E133" s="25">
        <f>'Bitcoin Data'!J132</f>
        <v>1247.7122039128085</v>
      </c>
      <c r="F133" s="25">
        <f t="shared" si="10"/>
        <v>4.8496470259007012</v>
      </c>
      <c r="G133" s="23">
        <f t="shared" si="11"/>
        <v>0.48099999999999998</v>
      </c>
      <c r="H133" s="23">
        <f t="shared" si="12"/>
        <v>0.47987473519327389</v>
      </c>
      <c r="I133" s="26">
        <f t="shared" si="15"/>
        <v>2332.6802194582374</v>
      </c>
      <c r="J133" s="26">
        <f t="shared" si="16"/>
        <v>2327.2230823349473</v>
      </c>
      <c r="K133" s="23">
        <f t="shared" si="13"/>
        <v>0.60014957008206093</v>
      </c>
      <c r="L133" s="23">
        <f t="shared" si="13"/>
        <v>0.59874556345007512</v>
      </c>
      <c r="M133" s="26">
        <f>K133*'Social Cost of Carbon'!$C$5</f>
        <v>60.014957008206096</v>
      </c>
      <c r="N133" s="26">
        <f>L133*'Social Cost of Carbon'!$C$5</f>
        <v>59.874556345007512</v>
      </c>
      <c r="O133" s="23">
        <f t="shared" si="17"/>
        <v>0.13396913063781854</v>
      </c>
      <c r="P133" s="23">
        <f t="shared" si="18"/>
        <v>0.13365571951953487</v>
      </c>
      <c r="Q133" s="27"/>
      <c r="R133" s="27"/>
    </row>
    <row r="134" spans="1:18" x14ac:dyDescent="0.25">
      <c r="A134" s="24">
        <f t="shared" si="14"/>
        <v>2016</v>
      </c>
      <c r="B134" s="32">
        <v>42496</v>
      </c>
      <c r="C134" s="28">
        <f>'Bitcoin Data'!C133</f>
        <v>459.60299700000002</v>
      </c>
      <c r="D134" s="26">
        <f>'Bitcoin Data'!K133</f>
        <v>4057.7021197643676</v>
      </c>
      <c r="E134" s="25">
        <f>'Bitcoin Data'!J133</f>
        <v>1214.1481912051354</v>
      </c>
      <c r="F134" s="25">
        <f t="shared" si="10"/>
        <v>4.9266516891611509</v>
      </c>
      <c r="G134" s="23">
        <f t="shared" si="11"/>
        <v>0.48099999999999998</v>
      </c>
      <c r="H134" s="23">
        <f t="shared" si="12"/>
        <v>0.47987473519327389</v>
      </c>
      <c r="I134" s="26">
        <f t="shared" si="15"/>
        <v>2369.7194624865133</v>
      </c>
      <c r="J134" s="26">
        <f t="shared" si="16"/>
        <v>2364.1756747257027</v>
      </c>
      <c r="K134" s="23">
        <f t="shared" si="13"/>
        <v>0.58400527996967011</v>
      </c>
      <c r="L134" s="23">
        <f t="shared" si="13"/>
        <v>0.58263904173995684</v>
      </c>
      <c r="M134" s="26">
        <f>K134*'Social Cost of Carbon'!$C$5</f>
        <v>58.400527996967014</v>
      </c>
      <c r="N134" s="26">
        <f>L134*'Social Cost of Carbon'!$C$5</f>
        <v>58.263904173995684</v>
      </c>
      <c r="O134" s="23">
        <f t="shared" si="17"/>
        <v>0.12706733502211479</v>
      </c>
      <c r="P134" s="23">
        <f t="shared" si="18"/>
        <v>0.12677007015686559</v>
      </c>
      <c r="Q134" s="27"/>
      <c r="R134" s="27"/>
    </row>
    <row r="135" spans="1:18" x14ac:dyDescent="0.25">
      <c r="A135" s="24">
        <f t="shared" si="14"/>
        <v>2016</v>
      </c>
      <c r="B135" s="32">
        <v>42497</v>
      </c>
      <c r="C135" s="28">
        <f>'Bitcoin Data'!C134</f>
        <v>458.53601099999997</v>
      </c>
      <c r="D135" s="26">
        <f>'Bitcoin Data'!K134</f>
        <v>3739.2669190287165</v>
      </c>
      <c r="E135" s="25">
        <f>'Bitcoin Data'!J134</f>
        <v>1310.1876474841804</v>
      </c>
      <c r="F135" s="25">
        <f t="shared" si="10"/>
        <v>4.8991413279576532</v>
      </c>
      <c r="G135" s="23">
        <f t="shared" si="11"/>
        <v>0.48099999999999998</v>
      </c>
      <c r="H135" s="23">
        <f t="shared" si="12"/>
        <v>0.47987473519327389</v>
      </c>
      <c r="I135" s="26">
        <f t="shared" si="15"/>
        <v>2356.4869787476314</v>
      </c>
      <c r="J135" s="26">
        <f t="shared" si="16"/>
        <v>2350.9741474281032</v>
      </c>
      <c r="K135" s="23">
        <f t="shared" si="13"/>
        <v>0.63020025843989069</v>
      </c>
      <c r="L135" s="23">
        <f t="shared" si="13"/>
        <v>0.62872595038996948</v>
      </c>
      <c r="M135" s="26">
        <f>K135*'Social Cost of Carbon'!$C$5</f>
        <v>63.020025843989067</v>
      </c>
      <c r="N135" s="26">
        <f>L135*'Social Cost of Carbon'!$C$5</f>
        <v>62.872595038996948</v>
      </c>
      <c r="O135" s="23">
        <f t="shared" si="17"/>
        <v>0.13743746255948711</v>
      </c>
      <c r="P135" s="23">
        <f t="shared" si="18"/>
        <v>0.13711593752883447</v>
      </c>
      <c r="Q135" s="27"/>
      <c r="R135" s="27"/>
    </row>
    <row r="136" spans="1:18" x14ac:dyDescent="0.25">
      <c r="A136" s="24">
        <f t="shared" si="14"/>
        <v>2016</v>
      </c>
      <c r="B136" s="32">
        <v>42498</v>
      </c>
      <c r="C136" s="28">
        <f>'Bitcoin Data'!C135</f>
        <v>458.54800399999999</v>
      </c>
      <c r="D136" s="26">
        <f>'Bitcoin Data'!K135</f>
        <v>4187.4473511118322</v>
      </c>
      <c r="E136" s="25">
        <f>'Bitcoin Data'!J135</f>
        <v>1176.4521943374214</v>
      </c>
      <c r="F136" s="25">
        <f t="shared" ref="F136:F199" si="19">E136*D136/1000000</f>
        <v>4.9263316248879381</v>
      </c>
      <c r="G136" s="23">
        <f t="shared" ref="G136:G199" si="20">$V$21</f>
        <v>0.48099999999999998</v>
      </c>
      <c r="H136" s="23">
        <f t="shared" ref="H136:H199" si="21">HLOOKUP($A136,$V$7:$AA$19,13,FALSE)/1000</f>
        <v>0.47987473519327389</v>
      </c>
      <c r="I136" s="26">
        <f t="shared" si="15"/>
        <v>2369.5655115710979</v>
      </c>
      <c r="J136" s="26">
        <f t="shared" si="16"/>
        <v>2364.0220839673498</v>
      </c>
      <c r="K136" s="23">
        <f t="shared" ref="K136:L199" si="22">$E136*G136/1000</f>
        <v>0.56587350547629967</v>
      </c>
      <c r="L136" s="23">
        <f t="shared" si="22"/>
        <v>0.56454968522521609</v>
      </c>
      <c r="M136" s="26">
        <f>K136*'Social Cost of Carbon'!$C$5</f>
        <v>56.587350547629967</v>
      </c>
      <c r="N136" s="26">
        <f>L136*'Social Cost of Carbon'!$C$5</f>
        <v>56.454968522521611</v>
      </c>
      <c r="O136" s="23">
        <f t="shared" si="17"/>
        <v>0.12340551055507368</v>
      </c>
      <c r="P136" s="23">
        <f t="shared" si="18"/>
        <v>0.1231168122640473</v>
      </c>
      <c r="Q136" s="27"/>
      <c r="R136" s="27"/>
    </row>
    <row r="137" spans="1:18" x14ac:dyDescent="0.25">
      <c r="A137" s="24">
        <f t="shared" ref="A137:A200" si="23">YEAR(B137)</f>
        <v>2016</v>
      </c>
      <c r="B137" s="32">
        <v>42499</v>
      </c>
      <c r="C137" s="28">
        <f>'Bitcoin Data'!C136</f>
        <v>460.483002</v>
      </c>
      <c r="D137" s="26">
        <f>'Bitcoin Data'!K136</f>
        <v>4268.6760355029601</v>
      </c>
      <c r="E137" s="25">
        <f>'Bitcoin Data'!J136</f>
        <v>1179.0476096060997</v>
      </c>
      <c r="F137" s="25">
        <f t="shared" si="19"/>
        <v>5.0329722758426083</v>
      </c>
      <c r="G137" s="23">
        <f t="shared" si="20"/>
        <v>0.48099999999999998</v>
      </c>
      <c r="H137" s="23">
        <f t="shared" si="21"/>
        <v>0.47987473519327389</v>
      </c>
      <c r="I137" s="26">
        <f t="shared" ref="I137:I200" si="24">F137*G137*1000</f>
        <v>2420.8596646802944</v>
      </c>
      <c r="J137" s="26">
        <f t="shared" ref="J137:J200" si="25">$F137*H137*1000</f>
        <v>2415.1962381050607</v>
      </c>
      <c r="K137" s="23">
        <f t="shared" si="22"/>
        <v>0.56712190022053388</v>
      </c>
      <c r="L137" s="23">
        <f t="shared" si="22"/>
        <v>0.5657951594399897</v>
      </c>
      <c r="M137" s="26">
        <f>K137*'Social Cost of Carbon'!$C$5</f>
        <v>56.712190022053392</v>
      </c>
      <c r="N137" s="26">
        <f>L137*'Social Cost of Carbon'!$C$5</f>
        <v>56.57951594399897</v>
      </c>
      <c r="O137" s="23">
        <f t="shared" ref="O137:O200" si="26">M137/$C137</f>
        <v>0.12315805312191175</v>
      </c>
      <c r="P137" s="23">
        <f t="shared" ref="P137:P200" si="27">N137/$C137</f>
        <v>0.1228699337397018</v>
      </c>
      <c r="Q137" s="27"/>
      <c r="R137" s="27"/>
    </row>
    <row r="138" spans="1:18" x14ac:dyDescent="0.25">
      <c r="A138" s="24">
        <f t="shared" si="23"/>
        <v>2016</v>
      </c>
      <c r="B138" s="32">
        <v>42500</v>
      </c>
      <c r="C138" s="28">
        <f>'Bitcoin Data'!C137</f>
        <v>450.89498900000001</v>
      </c>
      <c r="D138" s="26">
        <f>'Bitcoin Data'!K137</f>
        <v>3953.9356303728268</v>
      </c>
      <c r="E138" s="25">
        <f>'Bitcoin Data'!J137</f>
        <v>1259.6614753141851</v>
      </c>
      <c r="F138" s="25">
        <f t="shared" si="19"/>
        <v>4.9806203894527572</v>
      </c>
      <c r="G138" s="23">
        <f t="shared" si="20"/>
        <v>0.48099999999999998</v>
      </c>
      <c r="H138" s="23">
        <f t="shared" si="21"/>
        <v>0.47987473519327389</v>
      </c>
      <c r="I138" s="26">
        <f t="shared" si="24"/>
        <v>2395.6784073267759</v>
      </c>
      <c r="J138" s="26">
        <f t="shared" si="25"/>
        <v>2390.0738904868626</v>
      </c>
      <c r="K138" s="23">
        <f t="shared" si="22"/>
        <v>0.60589716962612294</v>
      </c>
      <c r="L138" s="23">
        <f t="shared" si="22"/>
        <v>0.60447971689956326</v>
      </c>
      <c r="M138" s="26">
        <f>K138*'Social Cost of Carbon'!$C$5</f>
        <v>60.589716962612293</v>
      </c>
      <c r="N138" s="26">
        <f>L138*'Social Cost of Carbon'!$C$5</f>
        <v>60.447971689956326</v>
      </c>
      <c r="O138" s="23">
        <f t="shared" si="26"/>
        <v>0.13437655871268131</v>
      </c>
      <c r="P138" s="23">
        <f t="shared" si="27"/>
        <v>0.13406219444580328</v>
      </c>
      <c r="Q138" s="27"/>
      <c r="R138" s="27"/>
    </row>
    <row r="139" spans="1:18" x14ac:dyDescent="0.25">
      <c r="A139" s="24">
        <f t="shared" si="23"/>
        <v>2016</v>
      </c>
      <c r="B139" s="32">
        <v>42501</v>
      </c>
      <c r="C139" s="28">
        <f>'Bitcoin Data'!C138</f>
        <v>452.72799700000002</v>
      </c>
      <c r="D139" s="26">
        <f>'Bitcoin Data'!K138</f>
        <v>3323.0000462684643</v>
      </c>
      <c r="E139" s="25">
        <f>'Bitcoin Data'!J138</f>
        <v>1481.0186722525334</v>
      </c>
      <c r="F139" s="25">
        <f t="shared" si="19"/>
        <v>4.9214251164196279</v>
      </c>
      <c r="G139" s="23">
        <f t="shared" si="20"/>
        <v>0.48099999999999998</v>
      </c>
      <c r="H139" s="23">
        <f t="shared" si="21"/>
        <v>0.47987473519327389</v>
      </c>
      <c r="I139" s="26">
        <f t="shared" si="24"/>
        <v>2367.2054809978408</v>
      </c>
      <c r="J139" s="26">
        <f t="shared" si="25"/>
        <v>2361.6675745153957</v>
      </c>
      <c r="K139" s="23">
        <f t="shared" si="22"/>
        <v>0.71236998135346863</v>
      </c>
      <c r="L139" s="23">
        <f t="shared" si="22"/>
        <v>0.71070344316347855</v>
      </c>
      <c r="M139" s="26">
        <f>K139*'Social Cost of Carbon'!$C$5</f>
        <v>71.236998135346866</v>
      </c>
      <c r="N139" s="26">
        <f>L139*'Social Cost of Carbon'!$C$5</f>
        <v>71.070344316347857</v>
      </c>
      <c r="O139" s="23">
        <f t="shared" si="26"/>
        <v>0.15735054736486037</v>
      </c>
      <c r="P139" s="23">
        <f t="shared" si="27"/>
        <v>0.15698243710858434</v>
      </c>
      <c r="Q139" s="27"/>
      <c r="R139" s="27"/>
    </row>
    <row r="140" spans="1:18" x14ac:dyDescent="0.25">
      <c r="A140" s="24">
        <f t="shared" si="23"/>
        <v>2016</v>
      </c>
      <c r="B140" s="32">
        <v>42502</v>
      </c>
      <c r="C140" s="28">
        <f>'Bitcoin Data'!C139</f>
        <v>454.76599099999999</v>
      </c>
      <c r="D140" s="26">
        <f>'Bitcoin Data'!K139</f>
        <v>3535.8127046188097</v>
      </c>
      <c r="E140" s="25">
        <f>'Bitcoin Data'!J139</f>
        <v>1375.8900659115698</v>
      </c>
      <c r="F140" s="25">
        <f t="shared" si="19"/>
        <v>4.8648895752089398</v>
      </c>
      <c r="G140" s="23">
        <f t="shared" si="20"/>
        <v>0.48099999999999998</v>
      </c>
      <c r="H140" s="23">
        <f t="shared" si="21"/>
        <v>0.47987473519327389</v>
      </c>
      <c r="I140" s="26">
        <f t="shared" si="24"/>
        <v>2340.0118856755003</v>
      </c>
      <c r="J140" s="26">
        <f t="shared" si="25"/>
        <v>2334.5375966479091</v>
      </c>
      <c r="K140" s="23">
        <f t="shared" si="22"/>
        <v>0.66180312170346511</v>
      </c>
      <c r="L140" s="23">
        <f t="shared" si="22"/>
        <v>0.66025488103437069</v>
      </c>
      <c r="M140" s="26">
        <f>K140*'Social Cost of Carbon'!$C$5</f>
        <v>66.180312170346511</v>
      </c>
      <c r="N140" s="26">
        <f>L140*'Social Cost of Carbon'!$C$5</f>
        <v>66.02548810343707</v>
      </c>
      <c r="O140" s="23">
        <f t="shared" si="26"/>
        <v>0.14552608040196768</v>
      </c>
      <c r="P140" s="23">
        <f t="shared" si="27"/>
        <v>0.14518563263328341</v>
      </c>
      <c r="Q140" s="27"/>
      <c r="R140" s="27"/>
    </row>
    <row r="141" spans="1:18" x14ac:dyDescent="0.25">
      <c r="A141" s="24">
        <f t="shared" si="23"/>
        <v>2016</v>
      </c>
      <c r="B141" s="32">
        <v>42503</v>
      </c>
      <c r="C141" s="28">
        <f>'Bitcoin Data'!C140</f>
        <v>455.67001299999998</v>
      </c>
      <c r="D141" s="26">
        <f>'Bitcoin Data'!K140</f>
        <v>3734.4313386489539</v>
      </c>
      <c r="E141" s="25">
        <f>'Bitcoin Data'!J140</f>
        <v>1322.2791971715476</v>
      </c>
      <c r="F141" s="25">
        <f t="shared" si="19"/>
        <v>4.937960872361006</v>
      </c>
      <c r="G141" s="23">
        <f t="shared" si="20"/>
        <v>0.48099999999999998</v>
      </c>
      <c r="H141" s="23">
        <f t="shared" si="21"/>
        <v>0.47987473519327389</v>
      </c>
      <c r="I141" s="26">
        <f t="shared" si="24"/>
        <v>2375.1591796056437</v>
      </c>
      <c r="J141" s="26">
        <f t="shared" si="25"/>
        <v>2369.6026660189859</v>
      </c>
      <c r="K141" s="23">
        <f t="shared" si="22"/>
        <v>0.6360162938395143</v>
      </c>
      <c r="L141" s="23">
        <f t="shared" si="22"/>
        <v>0.63452837959427122</v>
      </c>
      <c r="M141" s="26">
        <f>K141*'Social Cost of Carbon'!$C$5</f>
        <v>63.601629383951433</v>
      </c>
      <c r="N141" s="26">
        <f>L141*'Social Cost of Carbon'!$C$5</f>
        <v>63.452837959427121</v>
      </c>
      <c r="O141" s="23">
        <f t="shared" si="26"/>
        <v>0.13957826402755064</v>
      </c>
      <c r="P141" s="23">
        <f t="shared" si="27"/>
        <v>0.13925173074627389</v>
      </c>
      <c r="Q141" s="27"/>
      <c r="R141" s="27"/>
    </row>
    <row r="142" spans="1:18" x14ac:dyDescent="0.25">
      <c r="A142" s="24">
        <f t="shared" si="23"/>
        <v>2016</v>
      </c>
      <c r="B142" s="32">
        <v>42504</v>
      </c>
      <c r="C142" s="28">
        <f>'Bitcoin Data'!C141</f>
        <v>455.67099000000002</v>
      </c>
      <c r="D142" s="26">
        <f>'Bitcoin Data'!K141</f>
        <v>3612.8792454583477</v>
      </c>
      <c r="E142" s="25">
        <f>'Bitcoin Data'!J141</f>
        <v>1357.2149144146406</v>
      </c>
      <c r="F142" s="25">
        <f t="shared" si="19"/>
        <v>4.9034535959151828</v>
      </c>
      <c r="G142" s="23">
        <f t="shared" si="20"/>
        <v>0.48099999999999998</v>
      </c>
      <c r="H142" s="23">
        <f t="shared" si="21"/>
        <v>0.47987473519327389</v>
      </c>
      <c r="I142" s="26">
        <f t="shared" si="24"/>
        <v>2358.5611796352032</v>
      </c>
      <c r="J142" s="26">
        <f t="shared" si="25"/>
        <v>2353.0434958723049</v>
      </c>
      <c r="K142" s="23">
        <f t="shared" si="22"/>
        <v>0.65282037383344205</v>
      </c>
      <c r="L142" s="23">
        <f t="shared" si="22"/>
        <v>0.6512931476550875</v>
      </c>
      <c r="M142" s="26">
        <f>K142*'Social Cost of Carbon'!$C$5</f>
        <v>65.282037383344203</v>
      </c>
      <c r="N142" s="26">
        <f>L142*'Social Cost of Carbon'!$C$5</f>
        <v>65.129314765508752</v>
      </c>
      <c r="O142" s="23">
        <f t="shared" si="26"/>
        <v>0.14326573079261465</v>
      </c>
      <c r="P142" s="23">
        <f t="shared" si="27"/>
        <v>0.14293057094880837</v>
      </c>
      <c r="Q142" s="27"/>
      <c r="R142" s="27"/>
    </row>
    <row r="143" spans="1:18" x14ac:dyDescent="0.25">
      <c r="A143" s="24">
        <f t="shared" si="23"/>
        <v>2016</v>
      </c>
      <c r="B143" s="32">
        <v>42505</v>
      </c>
      <c r="C143" s="28">
        <f>'Bitcoin Data'!C142</f>
        <v>457.567993</v>
      </c>
      <c r="D143" s="26">
        <f>'Bitcoin Data'!K142</f>
        <v>3466.8945289947205</v>
      </c>
      <c r="E143" s="25">
        <f>'Bitcoin Data'!J142</f>
        <v>1382.3746642776689</v>
      </c>
      <c r="F143" s="25">
        <f t="shared" si="19"/>
        <v>4.7925471606051646</v>
      </c>
      <c r="G143" s="23">
        <f t="shared" si="20"/>
        <v>0.48099999999999998</v>
      </c>
      <c r="H143" s="23">
        <f t="shared" si="21"/>
        <v>0.47987473519327389</v>
      </c>
      <c r="I143" s="26">
        <f t="shared" si="24"/>
        <v>2305.2151842510843</v>
      </c>
      <c r="J143" s="26">
        <f t="shared" si="25"/>
        <v>2299.8222995966803</v>
      </c>
      <c r="K143" s="23">
        <f t="shared" si="22"/>
        <v>0.66492221351755876</v>
      </c>
      <c r="L143" s="23">
        <f t="shared" si="22"/>
        <v>0.66336667595813725</v>
      </c>
      <c r="M143" s="26">
        <f>K143*'Social Cost of Carbon'!$C$5</f>
        <v>66.492221351755873</v>
      </c>
      <c r="N143" s="26">
        <f>L143*'Social Cost of Carbon'!$C$5</f>
        <v>66.336667595813722</v>
      </c>
      <c r="O143" s="23">
        <f t="shared" si="26"/>
        <v>0.14531659200156483</v>
      </c>
      <c r="P143" s="23">
        <f t="shared" si="27"/>
        <v>0.14497663431588345</v>
      </c>
      <c r="Q143" s="27"/>
      <c r="R143" s="27"/>
    </row>
    <row r="144" spans="1:18" x14ac:dyDescent="0.25">
      <c r="A144" s="24">
        <f t="shared" si="23"/>
        <v>2016</v>
      </c>
      <c r="B144" s="32">
        <v>42506</v>
      </c>
      <c r="C144" s="28">
        <f>'Bitcoin Data'!C143</f>
        <v>454.16299400000003</v>
      </c>
      <c r="D144" s="26">
        <f>'Bitcoin Data'!K143</f>
        <v>3522.0649458784628</v>
      </c>
      <c r="E144" s="25">
        <f>'Bitcoin Data'!J143</f>
        <v>1353.3975338223213</v>
      </c>
      <c r="F144" s="25">
        <f t="shared" si="19"/>
        <v>4.7667540117139593</v>
      </c>
      <c r="G144" s="23">
        <f t="shared" si="20"/>
        <v>0.48099999999999998</v>
      </c>
      <c r="H144" s="23">
        <f t="shared" si="21"/>
        <v>0.47987473519327389</v>
      </c>
      <c r="I144" s="26">
        <f t="shared" si="24"/>
        <v>2292.8086796344146</v>
      </c>
      <c r="J144" s="26">
        <f t="shared" si="25"/>
        <v>2287.4448191027122</v>
      </c>
      <c r="K144" s="23">
        <f t="shared" si="22"/>
        <v>0.65098421376853655</v>
      </c>
      <c r="L144" s="23">
        <f t="shared" si="22"/>
        <v>0.64946128315421636</v>
      </c>
      <c r="M144" s="26">
        <f>K144*'Social Cost of Carbon'!$C$5</f>
        <v>65.098421376853651</v>
      </c>
      <c r="N144" s="26">
        <f>L144*'Social Cost of Carbon'!$C$5</f>
        <v>64.946128315421632</v>
      </c>
      <c r="O144" s="23">
        <f t="shared" si="26"/>
        <v>0.14333713278465318</v>
      </c>
      <c r="P144" s="23">
        <f t="shared" si="27"/>
        <v>0.14300180590103656</v>
      </c>
      <c r="Q144" s="27"/>
      <c r="R144" s="27"/>
    </row>
    <row r="145" spans="1:18" x14ac:dyDescent="0.25">
      <c r="A145" s="24">
        <f t="shared" si="23"/>
        <v>2016</v>
      </c>
      <c r="B145" s="32">
        <v>42507</v>
      </c>
      <c r="C145" s="28">
        <f>'Bitcoin Data'!C144</f>
        <v>453.78298999999998</v>
      </c>
      <c r="D145" s="26">
        <f>'Bitcoin Data'!K144</f>
        <v>3554.5803620406195</v>
      </c>
      <c r="E145" s="25">
        <f>'Bitcoin Data'!J144</f>
        <v>1352.4010605724472</v>
      </c>
      <c r="F145" s="25">
        <f t="shared" si="19"/>
        <v>4.8072182515137269</v>
      </c>
      <c r="G145" s="23">
        <f t="shared" si="20"/>
        <v>0.48099999999999998</v>
      </c>
      <c r="H145" s="23">
        <f t="shared" si="21"/>
        <v>0.47987473519327389</v>
      </c>
      <c r="I145" s="26">
        <f t="shared" si="24"/>
        <v>2312.2719789781027</v>
      </c>
      <c r="J145" s="26">
        <f t="shared" si="25"/>
        <v>2306.8625854614224</v>
      </c>
      <c r="K145" s="23">
        <f t="shared" si="22"/>
        <v>0.65050491013534717</v>
      </c>
      <c r="L145" s="23">
        <f t="shared" si="22"/>
        <v>0.64898310081730581</v>
      </c>
      <c r="M145" s="26">
        <f>K145*'Social Cost of Carbon'!$C$5</f>
        <v>65.05049101353471</v>
      </c>
      <c r="N145" s="26">
        <f>L145*'Social Cost of Carbon'!$C$5</f>
        <v>64.898310081730585</v>
      </c>
      <c r="O145" s="23">
        <f t="shared" si="26"/>
        <v>0.14335154125881783</v>
      </c>
      <c r="P145" s="23">
        <f t="shared" si="27"/>
        <v>0.14301618066761512</v>
      </c>
      <c r="Q145" s="27"/>
      <c r="R145" s="27"/>
    </row>
    <row r="146" spans="1:18" x14ac:dyDescent="0.25">
      <c r="A146" s="24">
        <f t="shared" si="23"/>
        <v>2016</v>
      </c>
      <c r="B146" s="32">
        <v>42508</v>
      </c>
      <c r="C146" s="28">
        <f>'Bitcoin Data'!C145</f>
        <v>454.618988</v>
      </c>
      <c r="D146" s="26">
        <f>'Bitcoin Data'!K145</f>
        <v>3839.8884563992347</v>
      </c>
      <c r="E146" s="25">
        <f>'Bitcoin Data'!J145</f>
        <v>1272.2410267329853</v>
      </c>
      <c r="F146" s="25">
        <f t="shared" si="19"/>
        <v>4.8852636323095</v>
      </c>
      <c r="G146" s="23">
        <f t="shared" si="20"/>
        <v>0.48099999999999998</v>
      </c>
      <c r="H146" s="23">
        <f t="shared" si="21"/>
        <v>0.47987473519327389</v>
      </c>
      <c r="I146" s="26">
        <f t="shared" si="24"/>
        <v>2349.8118071408694</v>
      </c>
      <c r="J146" s="26">
        <f t="shared" si="25"/>
        <v>2344.3145919038529</v>
      </c>
      <c r="K146" s="23">
        <f t="shared" si="22"/>
        <v>0.61194793385856583</v>
      </c>
      <c r="L146" s="23">
        <f t="shared" si="22"/>
        <v>0.6105163258055103</v>
      </c>
      <c r="M146" s="26">
        <f>K146*'Social Cost of Carbon'!$C$5</f>
        <v>61.194793385856585</v>
      </c>
      <c r="N146" s="26">
        <f>L146*'Social Cost of Carbon'!$C$5</f>
        <v>61.051632580551029</v>
      </c>
      <c r="O146" s="23">
        <f t="shared" si="26"/>
        <v>0.13460676962717752</v>
      </c>
      <c r="P146" s="23">
        <f t="shared" si="27"/>
        <v>0.13429186679846955</v>
      </c>
      <c r="Q146" s="27"/>
      <c r="R146" s="27"/>
    </row>
    <row r="147" spans="1:18" x14ac:dyDescent="0.25">
      <c r="A147" s="24">
        <f t="shared" si="23"/>
        <v>2016</v>
      </c>
      <c r="B147" s="32">
        <v>42509</v>
      </c>
      <c r="C147" s="28">
        <f>'Bitcoin Data'!C146</f>
        <v>438.71499599999999</v>
      </c>
      <c r="D147" s="26">
        <f>'Bitcoin Data'!K146</f>
        <v>2988.5508065167064</v>
      </c>
      <c r="E147" s="25">
        <f>'Bitcoin Data'!J146</f>
        <v>1578.0558747443965</v>
      </c>
      <c r="F147" s="25">
        <f t="shared" si="19"/>
        <v>4.7161001571957923</v>
      </c>
      <c r="G147" s="23">
        <f t="shared" si="20"/>
        <v>0.48099999999999998</v>
      </c>
      <c r="H147" s="23">
        <f t="shared" si="21"/>
        <v>0.47987473519327389</v>
      </c>
      <c r="I147" s="26">
        <f t="shared" si="24"/>
        <v>2268.444175611176</v>
      </c>
      <c r="J147" s="26">
        <f t="shared" si="25"/>
        <v>2263.1373140792884</v>
      </c>
      <c r="K147" s="23">
        <f t="shared" si="22"/>
        <v>0.7590448757520547</v>
      </c>
      <c r="L147" s="23">
        <f t="shared" si="22"/>
        <v>0.75726914501315756</v>
      </c>
      <c r="M147" s="26">
        <f>K147*'Social Cost of Carbon'!$C$5</f>
        <v>75.904487575205465</v>
      </c>
      <c r="N147" s="26">
        <f>L147*'Social Cost of Carbon'!$C$5</f>
        <v>75.726914501315761</v>
      </c>
      <c r="O147" s="23">
        <f t="shared" si="26"/>
        <v>0.17301548446546711</v>
      </c>
      <c r="P147" s="23">
        <f t="shared" si="27"/>
        <v>0.17261072721871529</v>
      </c>
      <c r="Q147" s="27"/>
      <c r="R147" s="27"/>
    </row>
    <row r="148" spans="1:18" x14ac:dyDescent="0.25">
      <c r="A148" s="24">
        <f t="shared" si="23"/>
        <v>2016</v>
      </c>
      <c r="B148" s="32">
        <v>42510</v>
      </c>
      <c r="C148" s="28">
        <f>'Bitcoin Data'!C147</f>
        <v>442.675995</v>
      </c>
      <c r="D148" s="26">
        <f>'Bitcoin Data'!K147</f>
        <v>3744.4590522507015</v>
      </c>
      <c r="E148" s="25">
        <f>'Bitcoin Data'!J147</f>
        <v>1265.9810534893463</v>
      </c>
      <c r="F148" s="25">
        <f t="shared" si="19"/>
        <v>4.7404142157160623</v>
      </c>
      <c r="G148" s="23">
        <f t="shared" si="20"/>
        <v>0.48099999999999998</v>
      </c>
      <c r="H148" s="23">
        <f t="shared" si="21"/>
        <v>0.47987473519327389</v>
      </c>
      <c r="I148" s="26">
        <f t="shared" si="24"/>
        <v>2280.1392377594261</v>
      </c>
      <c r="J148" s="26">
        <f t="shared" si="25"/>
        <v>2274.8050164731762</v>
      </c>
      <c r="K148" s="23">
        <f t="shared" si="22"/>
        <v>0.60893688672837565</v>
      </c>
      <c r="L148" s="23">
        <f t="shared" si="22"/>
        <v>0.60751232280290202</v>
      </c>
      <c r="M148" s="26">
        <f>K148*'Social Cost of Carbon'!$C$5</f>
        <v>60.893688672837563</v>
      </c>
      <c r="N148" s="26">
        <f>L148*'Social Cost of Carbon'!$C$5</f>
        <v>60.751232280290203</v>
      </c>
      <c r="O148" s="23">
        <f t="shared" si="26"/>
        <v>0.13755814492005053</v>
      </c>
      <c r="P148" s="23">
        <f t="shared" si="27"/>
        <v>0.13723633756171985</v>
      </c>
      <c r="Q148" s="27"/>
      <c r="R148" s="27"/>
    </row>
    <row r="149" spans="1:18" x14ac:dyDescent="0.25">
      <c r="A149" s="24">
        <f t="shared" si="23"/>
        <v>2016</v>
      </c>
      <c r="B149" s="32">
        <v>42511</v>
      </c>
      <c r="C149" s="28">
        <f>'Bitcoin Data'!C148</f>
        <v>443.18798800000002</v>
      </c>
      <c r="D149" s="26">
        <f>'Bitcoin Data'!K148</f>
        <v>3479.8903107861056</v>
      </c>
      <c r="E149" s="25">
        <f>'Bitcoin Data'!J148</f>
        <v>1364.5836280342273</v>
      </c>
      <c r="F149" s="25">
        <f t="shared" si="19"/>
        <v>4.7486013454536593</v>
      </c>
      <c r="G149" s="23">
        <f t="shared" si="20"/>
        <v>0.48099999999999998</v>
      </c>
      <c r="H149" s="23">
        <f t="shared" si="21"/>
        <v>0.47987473519327389</v>
      </c>
      <c r="I149" s="26">
        <f t="shared" si="24"/>
        <v>2284.0772471632104</v>
      </c>
      <c r="J149" s="26">
        <f t="shared" si="25"/>
        <v>2278.7338131879992</v>
      </c>
      <c r="K149" s="23">
        <f t="shared" si="22"/>
        <v>0.65636472508446331</v>
      </c>
      <c r="L149" s="23">
        <f t="shared" si="22"/>
        <v>0.65482920715200177</v>
      </c>
      <c r="M149" s="26">
        <f>K149*'Social Cost of Carbon'!$C$5</f>
        <v>65.636472508446332</v>
      </c>
      <c r="N149" s="26">
        <f>L149*'Social Cost of Carbon'!$C$5</f>
        <v>65.48292071520018</v>
      </c>
      <c r="O149" s="23">
        <f t="shared" si="26"/>
        <v>0.14810074795719944</v>
      </c>
      <c r="P149" s="23">
        <f t="shared" si="27"/>
        <v>0.14775427693947377</v>
      </c>
      <c r="Q149" s="27"/>
      <c r="R149" s="27"/>
    </row>
    <row r="150" spans="1:18" x14ac:dyDescent="0.25">
      <c r="A150" s="24">
        <f t="shared" si="23"/>
        <v>2016</v>
      </c>
      <c r="B150" s="32">
        <v>42512</v>
      </c>
      <c r="C150" s="28">
        <f>'Bitcoin Data'!C149</f>
        <v>439.32299799999998</v>
      </c>
      <c r="D150" s="26">
        <f>'Bitcoin Data'!K149</f>
        <v>4602.7701857599504</v>
      </c>
      <c r="E150" s="25">
        <f>'Bitcoin Data'!J149</f>
        <v>1081.2371254229654</v>
      </c>
      <c r="F150" s="25">
        <f t="shared" si="19"/>
        <v>4.9766860046336179</v>
      </c>
      <c r="G150" s="23">
        <f t="shared" si="20"/>
        <v>0.48099999999999998</v>
      </c>
      <c r="H150" s="23">
        <f t="shared" si="21"/>
        <v>0.47987473519327389</v>
      </c>
      <c r="I150" s="26">
        <f t="shared" si="24"/>
        <v>2393.7859682287703</v>
      </c>
      <c r="J150" s="26">
        <f t="shared" si="25"/>
        <v>2388.1858786136299</v>
      </c>
      <c r="K150" s="23">
        <f t="shared" si="22"/>
        <v>0.52007505732844628</v>
      </c>
      <c r="L150" s="23">
        <f t="shared" si="22"/>
        <v>0.51885837924348222</v>
      </c>
      <c r="M150" s="26">
        <f>K150*'Social Cost of Carbon'!$C$5</f>
        <v>52.007505732844628</v>
      </c>
      <c r="N150" s="26">
        <f>L150*'Social Cost of Carbon'!$C$5</f>
        <v>51.885837924348223</v>
      </c>
      <c r="O150" s="23">
        <f t="shared" si="26"/>
        <v>0.11838102254971097</v>
      </c>
      <c r="P150" s="23">
        <f t="shared" si="27"/>
        <v>0.11810407868596996</v>
      </c>
      <c r="Q150" s="27"/>
      <c r="R150" s="27"/>
    </row>
    <row r="151" spans="1:18" x14ac:dyDescent="0.25">
      <c r="A151" s="24">
        <f t="shared" si="23"/>
        <v>2016</v>
      </c>
      <c r="B151" s="32">
        <v>42513</v>
      </c>
      <c r="C151" s="28">
        <f>'Bitcoin Data'!C150</f>
        <v>444.15499899999998</v>
      </c>
      <c r="D151" s="26">
        <f>'Bitcoin Data'!K150</f>
        <v>4512.9014659965405</v>
      </c>
      <c r="E151" s="25">
        <f>'Bitcoin Data'!J150</f>
        <v>1149.6909876223804</v>
      </c>
      <c r="F151" s="25">
        <f t="shared" si="19"/>
        <v>5.1884421434840515</v>
      </c>
      <c r="G151" s="23">
        <f t="shared" si="20"/>
        <v>0.48099999999999998</v>
      </c>
      <c r="H151" s="23">
        <f t="shared" si="21"/>
        <v>0.47987473519327389</v>
      </c>
      <c r="I151" s="26">
        <f t="shared" si="24"/>
        <v>2495.6406710158285</v>
      </c>
      <c r="J151" s="26">
        <f t="shared" si="25"/>
        <v>2489.8022996700315</v>
      </c>
      <c r="K151" s="23">
        <f t="shared" si="22"/>
        <v>0.55300136504636499</v>
      </c>
      <c r="L151" s="23">
        <f t="shared" si="22"/>
        <v>0.55170765823938339</v>
      </c>
      <c r="M151" s="26">
        <f>K151*'Social Cost of Carbon'!$C$5</f>
        <v>55.300136504636498</v>
      </c>
      <c r="N151" s="26">
        <f>L151*'Social Cost of Carbon'!$C$5</f>
        <v>55.170765823938339</v>
      </c>
      <c r="O151" s="23">
        <f t="shared" si="26"/>
        <v>0.12450639220349403</v>
      </c>
      <c r="P151" s="23">
        <f t="shared" si="27"/>
        <v>0.1242151184792549</v>
      </c>
      <c r="Q151" s="27"/>
      <c r="R151" s="27"/>
    </row>
    <row r="152" spans="1:18" x14ac:dyDescent="0.25">
      <c r="A152" s="24">
        <f t="shared" si="23"/>
        <v>2016</v>
      </c>
      <c r="B152" s="32">
        <v>42514</v>
      </c>
      <c r="C152" s="28">
        <f>'Bitcoin Data'!C151</f>
        <v>445.98098800000002</v>
      </c>
      <c r="D152" s="26">
        <f>'Bitcoin Data'!K151</f>
        <v>3695.8748486823756</v>
      </c>
      <c r="E152" s="25">
        <f>'Bitcoin Data'!J151</f>
        <v>1398.4930570648614</v>
      </c>
      <c r="F152" s="25">
        <f t="shared" si="19"/>
        <v>5.1686553156629476</v>
      </c>
      <c r="G152" s="23">
        <f t="shared" si="20"/>
        <v>0.48099999999999998</v>
      </c>
      <c r="H152" s="23">
        <f t="shared" si="21"/>
        <v>0.47987473519327389</v>
      </c>
      <c r="I152" s="26">
        <f t="shared" si="24"/>
        <v>2486.1232068338777</v>
      </c>
      <c r="J152" s="26">
        <f t="shared" si="25"/>
        <v>2480.3071009090645</v>
      </c>
      <c r="K152" s="23">
        <f t="shared" si="22"/>
        <v>0.67267516044819831</v>
      </c>
      <c r="L152" s="23">
        <f t="shared" si="22"/>
        <v>0.67110148542863246</v>
      </c>
      <c r="M152" s="26">
        <f>K152*'Social Cost of Carbon'!$C$5</f>
        <v>67.267516044819828</v>
      </c>
      <c r="N152" s="26">
        <f>L152*'Social Cost of Carbon'!$C$5</f>
        <v>67.110148542863243</v>
      </c>
      <c r="O152" s="23">
        <f t="shared" si="26"/>
        <v>0.15083045657726518</v>
      </c>
      <c r="P152" s="23">
        <f t="shared" si="27"/>
        <v>0.15047759960310964</v>
      </c>
      <c r="Q152" s="27"/>
      <c r="R152" s="27"/>
    </row>
    <row r="153" spans="1:18" x14ac:dyDescent="0.25">
      <c r="A153" s="24">
        <f t="shared" si="23"/>
        <v>2016</v>
      </c>
      <c r="B153" s="32">
        <v>42515</v>
      </c>
      <c r="C153" s="28">
        <f>'Bitcoin Data'!C152</f>
        <v>449.59899899999999</v>
      </c>
      <c r="D153" s="26">
        <f>'Bitcoin Data'!K152</f>
        <v>3443.0262777938319</v>
      </c>
      <c r="E153" s="25">
        <f>'Bitcoin Data'!J152</f>
        <v>1534.0130040159822</v>
      </c>
      <c r="F153" s="25">
        <f t="shared" si="19"/>
        <v>5.281647083304482</v>
      </c>
      <c r="G153" s="23">
        <f t="shared" si="20"/>
        <v>0.48099999999999998</v>
      </c>
      <c r="H153" s="23">
        <f t="shared" si="21"/>
        <v>0.47987473519327389</v>
      </c>
      <c r="I153" s="26">
        <f t="shared" si="24"/>
        <v>2540.472247069456</v>
      </c>
      <c r="J153" s="26">
        <f t="shared" si="25"/>
        <v>2534.5289954850659</v>
      </c>
      <c r="K153" s="23">
        <f t="shared" si="22"/>
        <v>0.7378602549316875</v>
      </c>
      <c r="L153" s="23">
        <f t="shared" si="22"/>
        <v>0.73613408408520808</v>
      </c>
      <c r="M153" s="26">
        <f>K153*'Social Cost of Carbon'!$C$5</f>
        <v>73.786025493168751</v>
      </c>
      <c r="N153" s="26">
        <f>L153*'Social Cost of Carbon'!$C$5</f>
        <v>73.613408408520812</v>
      </c>
      <c r="O153" s="23">
        <f t="shared" si="26"/>
        <v>0.16411519077507722</v>
      </c>
      <c r="P153" s="23">
        <f t="shared" si="27"/>
        <v>0.16373125512345907</v>
      </c>
      <c r="Q153" s="27"/>
      <c r="R153" s="27"/>
    </row>
    <row r="154" spans="1:18" x14ac:dyDescent="0.25">
      <c r="A154" s="24">
        <f t="shared" si="23"/>
        <v>2016</v>
      </c>
      <c r="B154" s="32">
        <v>42516</v>
      </c>
      <c r="C154" s="28">
        <f>'Bitcoin Data'!C153</f>
        <v>453.38400300000001</v>
      </c>
      <c r="D154" s="26">
        <f>'Bitcoin Data'!K153</f>
        <v>3350.2223141350605</v>
      </c>
      <c r="E154" s="25">
        <f>'Bitcoin Data'!J153</f>
        <v>1562.1872668564395</v>
      </c>
      <c r="F154" s="25">
        <f t="shared" si="19"/>
        <v>5.233674640280106</v>
      </c>
      <c r="G154" s="23">
        <f t="shared" si="20"/>
        <v>0.48099999999999998</v>
      </c>
      <c r="H154" s="23">
        <f t="shared" si="21"/>
        <v>0.47987473519327389</v>
      </c>
      <c r="I154" s="26">
        <f t="shared" si="24"/>
        <v>2517.3975019747309</v>
      </c>
      <c r="J154" s="26">
        <f t="shared" si="25"/>
        <v>2511.5082320921688</v>
      </c>
      <c r="K154" s="23">
        <f t="shared" si="22"/>
        <v>0.75141207535794741</v>
      </c>
      <c r="L154" s="23">
        <f t="shared" si="22"/>
        <v>0.74965420100503821</v>
      </c>
      <c r="M154" s="26">
        <f>K154*'Social Cost of Carbon'!$C$5</f>
        <v>75.141207535794734</v>
      </c>
      <c r="N154" s="26">
        <f>L154*'Social Cost of Carbon'!$C$5</f>
        <v>74.96542010050382</v>
      </c>
      <c r="O154" s="23">
        <f t="shared" si="26"/>
        <v>0.16573413935779011</v>
      </c>
      <c r="P154" s="23">
        <f t="shared" si="27"/>
        <v>0.16534641629273325</v>
      </c>
      <c r="Q154" s="27"/>
      <c r="R154" s="27"/>
    </row>
    <row r="155" spans="1:18" x14ac:dyDescent="0.25">
      <c r="A155" s="24">
        <f t="shared" si="23"/>
        <v>2016</v>
      </c>
      <c r="B155" s="32">
        <v>42517</v>
      </c>
      <c r="C155" s="28">
        <f>'Bitcoin Data'!C154</f>
        <v>473.46398900000003</v>
      </c>
      <c r="D155" s="26">
        <f>'Bitcoin Data'!K154</f>
        <v>3490.3510811439392</v>
      </c>
      <c r="E155" s="25">
        <f>'Bitcoin Data'!J154</f>
        <v>1501.1449432335571</v>
      </c>
      <c r="F155" s="25">
        <f t="shared" si="19"/>
        <v>5.239522875569004</v>
      </c>
      <c r="G155" s="23">
        <f t="shared" si="20"/>
        <v>0.48099999999999998</v>
      </c>
      <c r="H155" s="23">
        <f t="shared" si="21"/>
        <v>0.47987473519327389</v>
      </c>
      <c r="I155" s="26">
        <f t="shared" si="24"/>
        <v>2520.2105031486908</v>
      </c>
      <c r="J155" s="26">
        <f t="shared" si="25"/>
        <v>2514.314652452777</v>
      </c>
      <c r="K155" s="23">
        <f t="shared" si="22"/>
        <v>0.7220507176953409</v>
      </c>
      <c r="L155" s="23">
        <f t="shared" si="22"/>
        <v>0.72036153212092535</v>
      </c>
      <c r="M155" s="26">
        <f>K155*'Social Cost of Carbon'!$C$5</f>
        <v>72.205071769534086</v>
      </c>
      <c r="N155" s="26">
        <f>L155*'Social Cost of Carbon'!$C$5</f>
        <v>72.036153212092529</v>
      </c>
      <c r="O155" s="23">
        <f t="shared" si="26"/>
        <v>0.15250383016887495</v>
      </c>
      <c r="P155" s="23">
        <f t="shared" si="27"/>
        <v>0.15214705845789789</v>
      </c>
      <c r="Q155" s="27"/>
      <c r="R155" s="27"/>
    </row>
    <row r="156" spans="1:18" x14ac:dyDescent="0.25">
      <c r="A156" s="24">
        <f t="shared" si="23"/>
        <v>2016</v>
      </c>
      <c r="B156" s="32">
        <v>42518</v>
      </c>
      <c r="C156" s="28">
        <f>'Bitcoin Data'!C155</f>
        <v>530.03997800000002</v>
      </c>
      <c r="D156" s="26">
        <f>'Bitcoin Data'!K155</f>
        <v>3308.0386444503561</v>
      </c>
      <c r="E156" s="25">
        <f>'Bitcoin Data'!J155</f>
        <v>1506.1968620867133</v>
      </c>
      <c r="F156" s="25">
        <f t="shared" si="19"/>
        <v>4.9825574259327112</v>
      </c>
      <c r="G156" s="23">
        <f t="shared" si="20"/>
        <v>0.48099999999999998</v>
      </c>
      <c r="H156" s="23">
        <f t="shared" si="21"/>
        <v>0.47987473519327389</v>
      </c>
      <c r="I156" s="26">
        <f t="shared" si="24"/>
        <v>2396.6101218736344</v>
      </c>
      <c r="J156" s="26">
        <f t="shared" si="25"/>
        <v>2391.0034253547401</v>
      </c>
      <c r="K156" s="23">
        <f t="shared" si="22"/>
        <v>0.72448069066370913</v>
      </c>
      <c r="L156" s="23">
        <f t="shared" si="22"/>
        <v>0.72278582034280159</v>
      </c>
      <c r="M156" s="26">
        <f>K156*'Social Cost of Carbon'!$C$5</f>
        <v>72.44806906637092</v>
      </c>
      <c r="N156" s="26">
        <f>L156*'Social Cost of Carbon'!$C$5</f>
        <v>72.278582034280163</v>
      </c>
      <c r="O156" s="23">
        <f t="shared" si="26"/>
        <v>0.13668415982458387</v>
      </c>
      <c r="P156" s="23">
        <f t="shared" si="27"/>
        <v>0.13636439709134573</v>
      </c>
      <c r="Q156" s="27"/>
      <c r="R156" s="27"/>
    </row>
    <row r="157" spans="1:18" x14ac:dyDescent="0.25">
      <c r="A157" s="24">
        <f t="shared" si="23"/>
        <v>2016</v>
      </c>
      <c r="B157" s="32">
        <v>42519</v>
      </c>
      <c r="C157" s="28">
        <f>'Bitcoin Data'!C156</f>
        <v>526.23297100000002</v>
      </c>
      <c r="D157" s="26">
        <f>'Bitcoin Data'!K156</f>
        <v>3697.9409298425417</v>
      </c>
      <c r="E157" s="25">
        <f>'Bitcoin Data'!J156</f>
        <v>1303.063824928837</v>
      </c>
      <c r="F157" s="25">
        <f t="shared" si="19"/>
        <v>4.8186530524015225</v>
      </c>
      <c r="G157" s="23">
        <f t="shared" si="20"/>
        <v>0.48099999999999998</v>
      </c>
      <c r="H157" s="23">
        <f t="shared" si="21"/>
        <v>0.47987473519327389</v>
      </c>
      <c r="I157" s="26">
        <f t="shared" si="24"/>
        <v>2317.7721182051318</v>
      </c>
      <c r="J157" s="26">
        <f t="shared" si="25"/>
        <v>2312.3498575094413</v>
      </c>
      <c r="K157" s="23">
        <f t="shared" si="22"/>
        <v>0.62677369979077058</v>
      </c>
      <c r="L157" s="23">
        <f t="shared" si="22"/>
        <v>0.62530740792766026</v>
      </c>
      <c r="M157" s="26">
        <f>K157*'Social Cost of Carbon'!$C$5</f>
        <v>62.677369979077056</v>
      </c>
      <c r="N157" s="26">
        <f>L157*'Social Cost of Carbon'!$C$5</f>
        <v>62.530740792766025</v>
      </c>
      <c r="O157" s="23">
        <f t="shared" si="26"/>
        <v>0.1191057448566389</v>
      </c>
      <c r="P157" s="23">
        <f t="shared" si="27"/>
        <v>0.11882710555733313</v>
      </c>
      <c r="Q157" s="27"/>
      <c r="R157" s="27"/>
    </row>
    <row r="158" spans="1:18" x14ac:dyDescent="0.25">
      <c r="A158" s="24">
        <f t="shared" si="23"/>
        <v>2016</v>
      </c>
      <c r="B158" s="32">
        <v>42520</v>
      </c>
      <c r="C158" s="28">
        <f>'Bitcoin Data'!C157</f>
        <v>533.864014</v>
      </c>
      <c r="D158" s="26">
        <f>'Bitcoin Data'!K157</f>
        <v>3581.18221383014</v>
      </c>
      <c r="E158" s="25">
        <f>'Bitcoin Data'!J157</f>
        <v>1341.7652692714332</v>
      </c>
      <c r="F158" s="25">
        <f t="shared" si="19"/>
        <v>4.8051059174498656</v>
      </c>
      <c r="G158" s="23">
        <f t="shared" si="20"/>
        <v>0.48099999999999998</v>
      </c>
      <c r="H158" s="23">
        <f t="shared" si="21"/>
        <v>0.47987473519327389</v>
      </c>
      <c r="I158" s="26">
        <f t="shared" si="24"/>
        <v>2311.2559462933855</v>
      </c>
      <c r="J158" s="26">
        <f t="shared" si="25"/>
        <v>2305.8489297118876</v>
      </c>
      <c r="K158" s="23">
        <f t="shared" si="22"/>
        <v>0.64538909451955928</v>
      </c>
      <c r="L158" s="23">
        <f t="shared" si="22"/>
        <v>0.64387925328316087</v>
      </c>
      <c r="M158" s="26">
        <f>K158*'Social Cost of Carbon'!$C$5</f>
        <v>64.538909451955931</v>
      </c>
      <c r="N158" s="26">
        <f>L158*'Social Cost of Carbon'!$C$5</f>
        <v>64.387925328316086</v>
      </c>
      <c r="O158" s="23">
        <f t="shared" si="26"/>
        <v>0.12089016633354863</v>
      </c>
      <c r="P158" s="23">
        <f t="shared" si="27"/>
        <v>0.1206073525089033</v>
      </c>
      <c r="Q158" s="27"/>
      <c r="R158" s="27"/>
    </row>
    <row r="159" spans="1:18" x14ac:dyDescent="0.25">
      <c r="A159" s="24">
        <f t="shared" si="23"/>
        <v>2016</v>
      </c>
      <c r="B159" s="32">
        <v>42521</v>
      </c>
      <c r="C159" s="28">
        <f>'Bitcoin Data'!C158</f>
        <v>531.385986</v>
      </c>
      <c r="D159" s="26">
        <f>'Bitcoin Data'!K158</f>
        <v>3185.6927186157245</v>
      </c>
      <c r="E159" s="25">
        <f>'Bitcoin Data'!J158</f>
        <v>1486.8995225056692</v>
      </c>
      <c r="F159" s="25">
        <f t="shared" si="19"/>
        <v>4.7368049821595086</v>
      </c>
      <c r="G159" s="23">
        <f t="shared" si="20"/>
        <v>0.48099999999999998</v>
      </c>
      <c r="H159" s="23">
        <f t="shared" si="21"/>
        <v>0.47987473519327389</v>
      </c>
      <c r="I159" s="26">
        <f t="shared" si="24"/>
        <v>2278.4031964187234</v>
      </c>
      <c r="J159" s="26">
        <f t="shared" si="25"/>
        <v>2273.0730364759747</v>
      </c>
      <c r="K159" s="23">
        <f t="shared" si="22"/>
        <v>0.71519867032522688</v>
      </c>
      <c r="L159" s="23">
        <f t="shared" si="22"/>
        <v>0.71352551462141345</v>
      </c>
      <c r="M159" s="26">
        <f>K159*'Social Cost of Carbon'!$C$5</f>
        <v>71.519867032522683</v>
      </c>
      <c r="N159" s="26">
        <f>L159*'Social Cost of Carbon'!$C$5</f>
        <v>71.352551462141349</v>
      </c>
      <c r="O159" s="23">
        <f t="shared" si="26"/>
        <v>0.13459118026594455</v>
      </c>
      <c r="P159" s="23">
        <f t="shared" si="27"/>
        <v>0.13427631390742276</v>
      </c>
      <c r="Q159" s="27"/>
      <c r="R159" s="27"/>
    </row>
    <row r="160" spans="1:18" x14ac:dyDescent="0.25">
      <c r="A160" s="24">
        <f t="shared" si="23"/>
        <v>2016</v>
      </c>
      <c r="B160" s="32">
        <v>42522</v>
      </c>
      <c r="C160" s="28">
        <f>'Bitcoin Data'!C159</f>
        <v>536.919983</v>
      </c>
      <c r="D160" s="26">
        <f>'Bitcoin Data'!K159</f>
        <v>3578.7278415015853</v>
      </c>
      <c r="E160" s="25">
        <f>'Bitcoin Data'!J159</f>
        <v>1333.5960646620938</v>
      </c>
      <c r="F160" s="25">
        <f t="shared" si="19"/>
        <v>4.7725773659231843</v>
      </c>
      <c r="G160" s="23">
        <f t="shared" si="20"/>
        <v>0.48099999999999998</v>
      </c>
      <c r="H160" s="23">
        <f t="shared" si="21"/>
        <v>0.47987473519327389</v>
      </c>
      <c r="I160" s="26">
        <f t="shared" si="24"/>
        <v>2295.6097130090516</v>
      </c>
      <c r="J160" s="26">
        <f t="shared" si="25"/>
        <v>2290.2392996618009</v>
      </c>
      <c r="K160" s="23">
        <f t="shared" si="22"/>
        <v>0.64145970710246702</v>
      </c>
      <c r="L160" s="23">
        <f t="shared" si="22"/>
        <v>0.63995905838451439</v>
      </c>
      <c r="M160" s="26">
        <f>K160*'Social Cost of Carbon'!$C$5</f>
        <v>64.145970710246701</v>
      </c>
      <c r="N160" s="26">
        <f>L160*'Social Cost of Carbon'!$C$5</f>
        <v>63.995905838451442</v>
      </c>
      <c r="O160" s="23">
        <f t="shared" si="26"/>
        <v>0.11947026138203297</v>
      </c>
      <c r="P160" s="23">
        <f t="shared" si="27"/>
        <v>0.11919076932260769</v>
      </c>
      <c r="Q160" s="27"/>
      <c r="R160" s="27"/>
    </row>
    <row r="161" spans="1:18" x14ac:dyDescent="0.25">
      <c r="A161" s="24">
        <f t="shared" si="23"/>
        <v>2016</v>
      </c>
      <c r="B161" s="32">
        <v>42523</v>
      </c>
      <c r="C161" s="28">
        <f>'Bitcoin Data'!C160</f>
        <v>537.97198500000002</v>
      </c>
      <c r="D161" s="26">
        <f>'Bitcoin Data'!K160</f>
        <v>3470.8896134140673</v>
      </c>
      <c r="E161" s="25">
        <f>'Bitcoin Data'!J160</f>
        <v>1372.7153465977419</v>
      </c>
      <c r="F161" s="25">
        <f t="shared" si="19"/>
        <v>4.7645434386801941</v>
      </c>
      <c r="G161" s="23">
        <f t="shared" si="20"/>
        <v>0.48099999999999998</v>
      </c>
      <c r="H161" s="23">
        <f t="shared" si="21"/>
        <v>0.47987473519327389</v>
      </c>
      <c r="I161" s="26">
        <f t="shared" si="24"/>
        <v>2291.7453940051737</v>
      </c>
      <c r="J161" s="26">
        <f t="shared" si="25"/>
        <v>2286.3840209535088</v>
      </c>
      <c r="K161" s="23">
        <f t="shared" si="22"/>
        <v>0.66027608171351382</v>
      </c>
      <c r="L161" s="23">
        <f t="shared" si="22"/>
        <v>0.65873141344433461</v>
      </c>
      <c r="M161" s="26">
        <f>K161*'Social Cost of Carbon'!$C$5</f>
        <v>66.027608171351375</v>
      </c>
      <c r="N161" s="26">
        <f>L161*'Social Cost of Carbon'!$C$5</f>
        <v>65.873141344433463</v>
      </c>
      <c r="O161" s="23">
        <f t="shared" si="26"/>
        <v>0.12273428730931291</v>
      </c>
      <c r="P161" s="23">
        <f t="shared" si="27"/>
        <v>0.12244715929665642</v>
      </c>
      <c r="Q161" s="27"/>
      <c r="R161" s="27"/>
    </row>
    <row r="162" spans="1:18" x14ac:dyDescent="0.25">
      <c r="A162" s="24">
        <f t="shared" si="23"/>
        <v>2016</v>
      </c>
      <c r="B162" s="32">
        <v>42524</v>
      </c>
      <c r="C162" s="28">
        <f>'Bitcoin Data'!C161</f>
        <v>569.19397000000004</v>
      </c>
      <c r="D162" s="26">
        <f>'Bitcoin Data'!K161</f>
        <v>3525.031030202741</v>
      </c>
      <c r="E162" s="25">
        <f>'Bitcoin Data'!J161</f>
        <v>1364.8661512624246</v>
      </c>
      <c r="F162" s="25">
        <f t="shared" si="19"/>
        <v>4.811195535273435</v>
      </c>
      <c r="G162" s="23">
        <f t="shared" si="20"/>
        <v>0.48099999999999998</v>
      </c>
      <c r="H162" s="23">
        <f t="shared" si="21"/>
        <v>0.47987473519327389</v>
      </c>
      <c r="I162" s="26">
        <f t="shared" si="24"/>
        <v>2314.1850524665219</v>
      </c>
      <c r="J162" s="26">
        <f t="shared" si="25"/>
        <v>2308.7711834524016</v>
      </c>
      <c r="K162" s="23">
        <f t="shared" si="22"/>
        <v>0.65650061875722621</v>
      </c>
      <c r="L162" s="23">
        <f t="shared" si="22"/>
        <v>0.65496478291131899</v>
      </c>
      <c r="M162" s="26">
        <f>K162*'Social Cost of Carbon'!$C$5</f>
        <v>65.650061875722628</v>
      </c>
      <c r="N162" s="26">
        <f>L162*'Social Cost of Carbon'!$C$5</f>
        <v>65.496478291131893</v>
      </c>
      <c r="O162" s="23">
        <f t="shared" si="26"/>
        <v>0.11533864611342004</v>
      </c>
      <c r="P162" s="23">
        <f t="shared" si="27"/>
        <v>0.11506881966991303</v>
      </c>
      <c r="Q162" s="27"/>
      <c r="R162" s="27"/>
    </row>
    <row r="163" spans="1:18" x14ac:dyDescent="0.25">
      <c r="A163" s="24">
        <f t="shared" si="23"/>
        <v>2016</v>
      </c>
      <c r="B163" s="32">
        <v>42525</v>
      </c>
      <c r="C163" s="28">
        <f>'Bitcoin Data'!C162</f>
        <v>572.72699</v>
      </c>
      <c r="D163" s="26">
        <f>'Bitcoin Data'!K162</f>
        <v>2978.6198505127791</v>
      </c>
      <c r="E163" s="25">
        <f>'Bitcoin Data'!J162</f>
        <v>1563.0035320109359</v>
      </c>
      <c r="F163" s="25">
        <f t="shared" si="19"/>
        <v>4.6555933468693596</v>
      </c>
      <c r="G163" s="23">
        <f t="shared" si="20"/>
        <v>0.48099999999999998</v>
      </c>
      <c r="H163" s="23">
        <f t="shared" si="21"/>
        <v>0.47987473519327389</v>
      </c>
      <c r="I163" s="26">
        <f t="shared" si="24"/>
        <v>2239.3403998441618</v>
      </c>
      <c r="J163" s="26">
        <f t="shared" si="25"/>
        <v>2234.1016244965017</v>
      </c>
      <c r="K163" s="23">
        <f t="shared" si="22"/>
        <v>0.7518046988972602</v>
      </c>
      <c r="L163" s="23">
        <f t="shared" si="22"/>
        <v>0.75004590602989973</v>
      </c>
      <c r="M163" s="26">
        <f>K163*'Social Cost of Carbon'!$C$5</f>
        <v>75.180469889726027</v>
      </c>
      <c r="N163" s="26">
        <f>L163*'Social Cost of Carbon'!$C$5</f>
        <v>75.004590602989978</v>
      </c>
      <c r="O163" s="23">
        <f t="shared" si="26"/>
        <v>0.13126755190937661</v>
      </c>
      <c r="P163" s="23">
        <f t="shared" si="27"/>
        <v>0.13096046093967037</v>
      </c>
      <c r="Q163" s="27"/>
      <c r="R163" s="27"/>
    </row>
    <row r="164" spans="1:18" x14ac:dyDescent="0.25">
      <c r="A164" s="24">
        <f t="shared" si="23"/>
        <v>2016</v>
      </c>
      <c r="B164" s="32">
        <v>42526</v>
      </c>
      <c r="C164" s="28">
        <f>'Bitcoin Data'!C163</f>
        <v>574.97699</v>
      </c>
      <c r="D164" s="26">
        <f>'Bitcoin Data'!K163</f>
        <v>4226.6652854035019</v>
      </c>
      <c r="E164" s="25">
        <f>'Bitcoin Data'!J163</f>
        <v>1134.4889845847817</v>
      </c>
      <c r="F164" s="25">
        <f t="shared" si="19"/>
        <v>4.7951052078171648</v>
      </c>
      <c r="G164" s="23">
        <f t="shared" si="20"/>
        <v>0.48099999999999998</v>
      </c>
      <c r="H164" s="23">
        <f t="shared" si="21"/>
        <v>0.47987473519327389</v>
      </c>
      <c r="I164" s="26">
        <f t="shared" si="24"/>
        <v>2306.4456049600562</v>
      </c>
      <c r="J164" s="26">
        <f t="shared" si="25"/>
        <v>2301.0498418251505</v>
      </c>
      <c r="K164" s="23">
        <f t="shared" si="22"/>
        <v>0.54568920158528</v>
      </c>
      <c r="L164" s="23">
        <f t="shared" si="22"/>
        <v>0.54441260105730827</v>
      </c>
      <c r="M164" s="26">
        <f>K164*'Social Cost of Carbon'!$C$5</f>
        <v>54.568920158528002</v>
      </c>
      <c r="N164" s="26">
        <f>L164*'Social Cost of Carbon'!$C$5</f>
        <v>54.441260105730827</v>
      </c>
      <c r="O164" s="23">
        <f t="shared" si="26"/>
        <v>9.4906267742171743E-2</v>
      </c>
      <c r="P164" s="23">
        <f t="shared" si="27"/>
        <v>9.468424137413016E-2</v>
      </c>
      <c r="Q164" s="27"/>
      <c r="R164" s="27"/>
    </row>
    <row r="165" spans="1:18" x14ac:dyDescent="0.25">
      <c r="A165" s="24">
        <f t="shared" si="23"/>
        <v>2016</v>
      </c>
      <c r="B165" s="32">
        <v>42527</v>
      </c>
      <c r="C165" s="28">
        <f>'Bitcoin Data'!C164</f>
        <v>585.53698699999995</v>
      </c>
      <c r="D165" s="26">
        <f>'Bitcoin Data'!K164</f>
        <v>4260.2561722665687</v>
      </c>
      <c r="E165" s="25">
        <f>'Bitcoin Data'!J164</f>
        <v>1180.0393924004552</v>
      </c>
      <c r="F165" s="25">
        <f t="shared" si="19"/>
        <v>5.0272701049917305</v>
      </c>
      <c r="G165" s="23">
        <f t="shared" si="20"/>
        <v>0.48099999999999998</v>
      </c>
      <c r="H165" s="23">
        <f t="shared" si="21"/>
        <v>0.47987473519327389</v>
      </c>
      <c r="I165" s="26">
        <f t="shared" si="24"/>
        <v>2418.1169205010224</v>
      </c>
      <c r="J165" s="26">
        <f t="shared" si="25"/>
        <v>2412.4599103779692</v>
      </c>
      <c r="K165" s="23">
        <f t="shared" si="22"/>
        <v>0.56759894774461894</v>
      </c>
      <c r="L165" s="23">
        <f t="shared" si="22"/>
        <v>0.56627109094580019</v>
      </c>
      <c r="M165" s="26">
        <f>K165*'Social Cost of Carbon'!$C$5</f>
        <v>56.759894774461891</v>
      </c>
      <c r="N165" s="26">
        <f>L165*'Social Cost of Carbon'!$C$5</f>
        <v>56.627109094580021</v>
      </c>
      <c r="O165" s="23">
        <f t="shared" si="26"/>
        <v>9.6936480588991208E-2</v>
      </c>
      <c r="P165" s="23">
        <f t="shared" si="27"/>
        <v>9.6709704684428452E-2</v>
      </c>
      <c r="Q165" s="27"/>
      <c r="R165" s="27"/>
    </row>
    <row r="166" spans="1:18" x14ac:dyDescent="0.25">
      <c r="A166" s="24">
        <f t="shared" si="23"/>
        <v>2016</v>
      </c>
      <c r="B166" s="32">
        <v>42528</v>
      </c>
      <c r="C166" s="28">
        <f>'Bitcoin Data'!C165</f>
        <v>576.59698500000002</v>
      </c>
      <c r="D166" s="26">
        <f>'Bitcoin Data'!K165</f>
        <v>3501.5400291795268</v>
      </c>
      <c r="E166" s="25">
        <f>'Bitcoin Data'!J165</f>
        <v>1431.8436709331841</v>
      </c>
      <c r="F166" s="25">
        <f t="shared" si="19"/>
        <v>5.0136579292999022</v>
      </c>
      <c r="G166" s="23">
        <f t="shared" si="20"/>
        <v>0.48099999999999998</v>
      </c>
      <c r="H166" s="23">
        <f t="shared" si="21"/>
        <v>0.47987473519327389</v>
      </c>
      <c r="I166" s="26">
        <f t="shared" si="24"/>
        <v>2411.5694639932526</v>
      </c>
      <c r="J166" s="26">
        <f t="shared" si="25"/>
        <v>2405.927771172448</v>
      </c>
      <c r="K166" s="23">
        <f t="shared" si="22"/>
        <v>0.6887168057188614</v>
      </c>
      <c r="L166" s="23">
        <f t="shared" si="22"/>
        <v>0.68710560242722696</v>
      </c>
      <c r="M166" s="26">
        <f>K166*'Social Cost of Carbon'!$C$5</f>
        <v>68.871680571886145</v>
      </c>
      <c r="N166" s="26">
        <f>L166*'Social Cost of Carbon'!$C$5</f>
        <v>68.710560242722693</v>
      </c>
      <c r="O166" s="23">
        <f t="shared" si="26"/>
        <v>0.11944509313014556</v>
      </c>
      <c r="P166" s="23">
        <f t="shared" si="27"/>
        <v>0.11916565995003024</v>
      </c>
      <c r="Q166" s="27"/>
      <c r="R166" s="27"/>
    </row>
    <row r="167" spans="1:18" x14ac:dyDescent="0.25">
      <c r="A167" s="24">
        <f t="shared" si="23"/>
        <v>2016</v>
      </c>
      <c r="B167" s="32">
        <v>42529</v>
      </c>
      <c r="C167" s="28">
        <f>'Bitcoin Data'!C166</f>
        <v>581.64502000000005</v>
      </c>
      <c r="D167" s="26">
        <f>'Bitcoin Data'!K166</f>
        <v>3744.5824906096541</v>
      </c>
      <c r="E167" s="25">
        <f>'Bitcoin Data'!J166</f>
        <v>1343.508262441225</v>
      </c>
      <c r="F167" s="25">
        <f t="shared" si="19"/>
        <v>5.0308775155268117</v>
      </c>
      <c r="G167" s="23">
        <f t="shared" si="20"/>
        <v>0.48099999999999998</v>
      </c>
      <c r="H167" s="23">
        <f t="shared" si="21"/>
        <v>0.47987473519327389</v>
      </c>
      <c r="I167" s="26">
        <f t="shared" si="24"/>
        <v>2419.8520849683964</v>
      </c>
      <c r="J167" s="26">
        <f t="shared" si="25"/>
        <v>2414.1910155532241</v>
      </c>
      <c r="K167" s="23">
        <f t="shared" si="22"/>
        <v>0.64622747423422922</v>
      </c>
      <c r="L167" s="23">
        <f t="shared" si="22"/>
        <v>0.64471567166895838</v>
      </c>
      <c r="M167" s="26">
        <f>K167*'Social Cost of Carbon'!$C$5</f>
        <v>64.622747423422922</v>
      </c>
      <c r="N167" s="26">
        <f>L167*'Social Cost of Carbon'!$C$5</f>
        <v>64.471567166895838</v>
      </c>
      <c r="O167" s="23">
        <f t="shared" si="26"/>
        <v>0.11110341394038398</v>
      </c>
      <c r="P167" s="23">
        <f t="shared" si="27"/>
        <v>0.11084349551706955</v>
      </c>
      <c r="Q167" s="27"/>
      <c r="R167" s="27"/>
    </row>
    <row r="168" spans="1:18" x14ac:dyDescent="0.25">
      <c r="A168" s="24">
        <f t="shared" si="23"/>
        <v>2016</v>
      </c>
      <c r="B168" s="32">
        <v>42530</v>
      </c>
      <c r="C168" s="28">
        <f>'Bitcoin Data'!C167</f>
        <v>574.63000499999998</v>
      </c>
      <c r="D168" s="26">
        <f>'Bitcoin Data'!K167</f>
        <v>4004.764366137043</v>
      </c>
      <c r="E168" s="25">
        <f>'Bitcoin Data'!J167</f>
        <v>1283.1879182015537</v>
      </c>
      <c r="F168" s="25">
        <f t="shared" si="19"/>
        <v>5.1388652498711567</v>
      </c>
      <c r="G168" s="23">
        <f t="shared" si="20"/>
        <v>0.48099999999999998</v>
      </c>
      <c r="H168" s="23">
        <f t="shared" si="21"/>
        <v>0.47987473519327389</v>
      </c>
      <c r="I168" s="26">
        <f t="shared" si="24"/>
        <v>2471.7941851880264</v>
      </c>
      <c r="J168" s="26">
        <f t="shared" si="25"/>
        <v>2466.0116009758385</v>
      </c>
      <c r="K168" s="23">
        <f t="shared" si="22"/>
        <v>0.61721338865494724</v>
      </c>
      <c r="L168" s="23">
        <f t="shared" si="22"/>
        <v>0.61576946245017894</v>
      </c>
      <c r="M168" s="26">
        <f>K168*'Social Cost of Carbon'!$C$5</f>
        <v>61.721338865494722</v>
      </c>
      <c r="N168" s="26">
        <f>L168*'Social Cost of Carbon'!$C$5</f>
        <v>61.576946245017893</v>
      </c>
      <c r="O168" s="23">
        <f t="shared" si="26"/>
        <v>0.10741057433207778</v>
      </c>
      <c r="P168" s="23">
        <f t="shared" si="27"/>
        <v>0.10715929504067212</v>
      </c>
      <c r="Q168" s="27"/>
      <c r="R168" s="27"/>
    </row>
    <row r="169" spans="1:18" x14ac:dyDescent="0.25">
      <c r="A169" s="24">
        <f t="shared" si="23"/>
        <v>2016</v>
      </c>
      <c r="B169" s="32">
        <v>42531</v>
      </c>
      <c r="C169" s="28">
        <f>'Bitcoin Data'!C168</f>
        <v>577.46997099999999</v>
      </c>
      <c r="D169" s="26">
        <f>'Bitcoin Data'!K168</f>
        <v>3565.9910116481947</v>
      </c>
      <c r="E169" s="25">
        <f>'Bitcoin Data'!J168</f>
        <v>1474.9044320973974</v>
      </c>
      <c r="F169" s="25">
        <f t="shared" si="19"/>
        <v>5.2594959478994037</v>
      </c>
      <c r="G169" s="23">
        <f t="shared" si="20"/>
        <v>0.48099999999999998</v>
      </c>
      <c r="H169" s="23">
        <f t="shared" si="21"/>
        <v>0.47987473519327389</v>
      </c>
      <c r="I169" s="26">
        <f t="shared" si="24"/>
        <v>2529.8175509396128</v>
      </c>
      <c r="J169" s="26">
        <f t="shared" si="25"/>
        <v>2523.8992252483231</v>
      </c>
      <c r="K169" s="23">
        <f t="shared" si="22"/>
        <v>0.70942903183884809</v>
      </c>
      <c r="L169" s="23">
        <f t="shared" si="22"/>
        <v>0.70776937378812455</v>
      </c>
      <c r="M169" s="26">
        <f>K169*'Social Cost of Carbon'!$C$5</f>
        <v>70.942903183884809</v>
      </c>
      <c r="N169" s="26">
        <f>L169*'Social Cost of Carbon'!$C$5</f>
        <v>70.776937378812448</v>
      </c>
      <c r="O169" s="23">
        <f t="shared" si="26"/>
        <v>0.1228512420499261</v>
      </c>
      <c r="P169" s="23">
        <f t="shared" si="27"/>
        <v>0.12256384043008957</v>
      </c>
      <c r="Q169" s="27"/>
      <c r="R169" s="27"/>
    </row>
    <row r="170" spans="1:18" x14ac:dyDescent="0.25">
      <c r="A170" s="24">
        <f t="shared" si="23"/>
        <v>2016</v>
      </c>
      <c r="B170" s="32">
        <v>42532</v>
      </c>
      <c r="C170" s="28">
        <f>'Bitcoin Data'!C169</f>
        <v>606.72699</v>
      </c>
      <c r="D170" s="26">
        <f>'Bitcoin Data'!K169</f>
        <v>3922.8834870075475</v>
      </c>
      <c r="E170" s="25">
        <f>'Bitcoin Data'!J169</f>
        <v>1315.6528637257884</v>
      </c>
      <c r="F170" s="25">
        <f t="shared" si="19"/>
        <v>5.1611528937440871</v>
      </c>
      <c r="G170" s="23">
        <f t="shared" si="20"/>
        <v>0.48099999999999998</v>
      </c>
      <c r="H170" s="23">
        <f t="shared" si="21"/>
        <v>0.47987473519327389</v>
      </c>
      <c r="I170" s="26">
        <f t="shared" si="24"/>
        <v>2482.514541890906</v>
      </c>
      <c r="J170" s="26">
        <f t="shared" si="25"/>
        <v>2476.7068781774433</v>
      </c>
      <c r="K170" s="23">
        <f t="shared" si="22"/>
        <v>0.63282902745210423</v>
      </c>
      <c r="L170" s="23">
        <f t="shared" si="22"/>
        <v>0.63134856958668517</v>
      </c>
      <c r="M170" s="26">
        <f>K170*'Social Cost of Carbon'!$C$5</f>
        <v>63.282902745210421</v>
      </c>
      <c r="N170" s="26">
        <f>L170*'Social Cost of Carbon'!$C$5</f>
        <v>63.134856958668514</v>
      </c>
      <c r="O170" s="23">
        <f t="shared" si="26"/>
        <v>0.10430210587007251</v>
      </c>
      <c r="P170" s="23">
        <f t="shared" si="27"/>
        <v>0.10405809861642798</v>
      </c>
      <c r="Q170" s="27"/>
      <c r="R170" s="27"/>
    </row>
    <row r="171" spans="1:18" x14ac:dyDescent="0.25">
      <c r="A171" s="24">
        <f t="shared" si="23"/>
        <v>2016</v>
      </c>
      <c r="B171" s="32">
        <v>42533</v>
      </c>
      <c r="C171" s="28">
        <f>'Bitcoin Data'!C170</f>
        <v>672.783997</v>
      </c>
      <c r="D171" s="26">
        <f>'Bitcoin Data'!K170</f>
        <v>3630.5028550377629</v>
      </c>
      <c r="E171" s="25">
        <f>'Bitcoin Data'!J170</f>
        <v>1381.3039348573154</v>
      </c>
      <c r="F171" s="25">
        <f t="shared" si="19"/>
        <v>5.0148278791743799</v>
      </c>
      <c r="G171" s="23">
        <f t="shared" si="20"/>
        <v>0.48099999999999998</v>
      </c>
      <c r="H171" s="23">
        <f t="shared" si="21"/>
        <v>0.47987473519327389</v>
      </c>
      <c r="I171" s="26">
        <f t="shared" si="24"/>
        <v>2412.1322098828764</v>
      </c>
      <c r="J171" s="26">
        <f t="shared" si="25"/>
        <v>2406.489200558653</v>
      </c>
      <c r="K171" s="23">
        <f t="shared" si="22"/>
        <v>0.66440719266636872</v>
      </c>
      <c r="L171" s="23">
        <f t="shared" si="22"/>
        <v>0.66285285996108156</v>
      </c>
      <c r="M171" s="26">
        <f>K171*'Social Cost of Carbon'!$C$5</f>
        <v>66.440719266636876</v>
      </c>
      <c r="N171" s="26">
        <f>L171*'Social Cost of Carbon'!$C$5</f>
        <v>66.285285996108158</v>
      </c>
      <c r="O171" s="23">
        <f t="shared" si="26"/>
        <v>9.8754904342109193E-2</v>
      </c>
      <c r="P171" s="23">
        <f t="shared" si="27"/>
        <v>9.8523874366334183E-2</v>
      </c>
      <c r="Q171" s="27"/>
      <c r="R171" s="27"/>
    </row>
    <row r="172" spans="1:18" x14ac:dyDescent="0.25">
      <c r="A172" s="24">
        <f t="shared" si="23"/>
        <v>2016</v>
      </c>
      <c r="B172" s="32">
        <v>42534</v>
      </c>
      <c r="C172" s="28">
        <f>'Bitcoin Data'!C171</f>
        <v>704.37597700000003</v>
      </c>
      <c r="D172" s="26">
        <f>'Bitcoin Data'!K171</f>
        <v>4035.3686555733484</v>
      </c>
      <c r="E172" s="25">
        <f>'Bitcoin Data'!J171</f>
        <v>1264.1192277217187</v>
      </c>
      <c r="F172" s="25">
        <f t="shared" si="19"/>
        <v>5.1011871084558118</v>
      </c>
      <c r="G172" s="23">
        <f t="shared" si="20"/>
        <v>0.48099999999999998</v>
      </c>
      <c r="H172" s="23">
        <f t="shared" si="21"/>
        <v>0.47987473519327389</v>
      </c>
      <c r="I172" s="26">
        <f t="shared" si="24"/>
        <v>2453.6709991672451</v>
      </c>
      <c r="J172" s="26">
        <f t="shared" si="25"/>
        <v>2447.9308128415755</v>
      </c>
      <c r="K172" s="23">
        <f t="shared" si="22"/>
        <v>0.60804134853414671</v>
      </c>
      <c r="L172" s="23">
        <f t="shared" si="22"/>
        <v>0.60661887965568562</v>
      </c>
      <c r="M172" s="26">
        <f>K172*'Social Cost of Carbon'!$C$5</f>
        <v>60.804134853414674</v>
      </c>
      <c r="N172" s="26">
        <f>L172*'Social Cost of Carbon'!$C$5</f>
        <v>60.66188796556856</v>
      </c>
      <c r="O172" s="23">
        <f t="shared" si="26"/>
        <v>8.6323408007730321E-2</v>
      </c>
      <c r="P172" s="23">
        <f t="shared" si="27"/>
        <v>8.612146062097821E-2</v>
      </c>
      <c r="Q172" s="27"/>
      <c r="R172" s="27"/>
    </row>
    <row r="173" spans="1:18" x14ac:dyDescent="0.25">
      <c r="A173" s="24">
        <f t="shared" si="23"/>
        <v>2016</v>
      </c>
      <c r="B173" s="32">
        <v>42535</v>
      </c>
      <c r="C173" s="28">
        <f>'Bitcoin Data'!C172</f>
        <v>685.55902100000003</v>
      </c>
      <c r="D173" s="26">
        <f>'Bitcoin Data'!K172</f>
        <v>3290.2890773758236</v>
      </c>
      <c r="E173" s="25">
        <f>'Bitcoin Data'!J172</f>
        <v>1531.6679743837387</v>
      </c>
      <c r="F173" s="25">
        <f t="shared" si="19"/>
        <v>5.0396304062811685</v>
      </c>
      <c r="G173" s="23">
        <f t="shared" si="20"/>
        <v>0.48099999999999998</v>
      </c>
      <c r="H173" s="23">
        <f t="shared" si="21"/>
        <v>0.47987473519327389</v>
      </c>
      <c r="I173" s="26">
        <f t="shared" si="24"/>
        <v>2424.0622254212417</v>
      </c>
      <c r="J173" s="26">
        <f t="shared" si="25"/>
        <v>2418.3913066861469</v>
      </c>
      <c r="K173" s="23">
        <f t="shared" si="22"/>
        <v>0.73673229567857834</v>
      </c>
      <c r="L173" s="23">
        <f t="shared" si="22"/>
        <v>0.73500876361141476</v>
      </c>
      <c r="M173" s="26">
        <f>K173*'Social Cost of Carbon'!$C$5</f>
        <v>73.673229567857831</v>
      </c>
      <c r="N173" s="26">
        <f>L173*'Social Cost of Carbon'!$C$5</f>
        <v>73.500876361141479</v>
      </c>
      <c r="O173" s="23">
        <f t="shared" si="26"/>
        <v>0.10746445938439168</v>
      </c>
      <c r="P173" s="23">
        <f t="shared" si="27"/>
        <v>0.10721305403279272</v>
      </c>
      <c r="Q173" s="27"/>
      <c r="R173" s="27"/>
    </row>
    <row r="174" spans="1:18" x14ac:dyDescent="0.25">
      <c r="A174" s="24">
        <f t="shared" si="23"/>
        <v>2016</v>
      </c>
      <c r="B174" s="32">
        <v>42536</v>
      </c>
      <c r="C174" s="28">
        <f>'Bitcoin Data'!C173</f>
        <v>694.46899399999995</v>
      </c>
      <c r="D174" s="26">
        <f>'Bitcoin Data'!K173</f>
        <v>3827.1086865295852</v>
      </c>
      <c r="E174" s="25">
        <f>'Bitcoin Data'!J173</f>
        <v>1300.7569835599327</v>
      </c>
      <c r="F174" s="25">
        <f t="shared" si="19"/>
        <v>4.9781383508462396</v>
      </c>
      <c r="G174" s="23">
        <f t="shared" si="20"/>
        <v>0.48099999999999998</v>
      </c>
      <c r="H174" s="23">
        <f t="shared" si="21"/>
        <v>0.47987473519327389</v>
      </c>
      <c r="I174" s="26">
        <f t="shared" si="24"/>
        <v>2394.4845467570412</v>
      </c>
      <c r="J174" s="26">
        <f t="shared" si="25"/>
        <v>2388.8828228678203</v>
      </c>
      <c r="K174" s="23">
        <f t="shared" si="22"/>
        <v>0.62566410909232761</v>
      </c>
      <c r="L174" s="23">
        <f t="shared" si="22"/>
        <v>0.62420041303662444</v>
      </c>
      <c r="M174" s="26">
        <f>K174*'Social Cost of Carbon'!$C$5</f>
        <v>62.566410909232758</v>
      </c>
      <c r="N174" s="26">
        <f>L174*'Social Cost of Carbon'!$C$5</f>
        <v>62.420041303662444</v>
      </c>
      <c r="O174" s="23">
        <f t="shared" si="26"/>
        <v>9.0092446818774402E-2</v>
      </c>
      <c r="P174" s="23">
        <f t="shared" si="27"/>
        <v>8.9881682037574809E-2</v>
      </c>
      <c r="Q174" s="27"/>
      <c r="R174" s="27"/>
    </row>
    <row r="175" spans="1:18" x14ac:dyDescent="0.25">
      <c r="A175" s="24">
        <f t="shared" si="23"/>
        <v>2016</v>
      </c>
      <c r="B175" s="32">
        <v>42537</v>
      </c>
      <c r="C175" s="28">
        <f>'Bitcoin Data'!C174</f>
        <v>766.30798300000004</v>
      </c>
      <c r="D175" s="26">
        <f>'Bitcoin Data'!K174</f>
        <v>3755.1191851307367</v>
      </c>
      <c r="E175" s="25">
        <f>'Bitcoin Data'!J174</f>
        <v>1332.0938530719466</v>
      </c>
      <c r="F175" s="25">
        <f t="shared" si="19"/>
        <v>5.0021711840651912</v>
      </c>
      <c r="G175" s="23">
        <f t="shared" si="20"/>
        <v>0.48099999999999998</v>
      </c>
      <c r="H175" s="23">
        <f t="shared" si="21"/>
        <v>0.47987473519327389</v>
      </c>
      <c r="I175" s="26">
        <f t="shared" si="24"/>
        <v>2406.0443395353568</v>
      </c>
      <c r="J175" s="26">
        <f t="shared" si="25"/>
        <v>2400.4155723447093</v>
      </c>
      <c r="K175" s="23">
        <f t="shared" si="22"/>
        <v>0.64073714332760634</v>
      </c>
      <c r="L175" s="23">
        <f t="shared" si="22"/>
        <v>0.63923818499548823</v>
      </c>
      <c r="M175" s="26">
        <f>K175*'Social Cost of Carbon'!$C$5</f>
        <v>64.07371433276063</v>
      </c>
      <c r="N175" s="26">
        <f>L175*'Social Cost of Carbon'!$C$5</f>
        <v>63.923818499548823</v>
      </c>
      <c r="O175" s="23">
        <f t="shared" si="26"/>
        <v>8.3613528443120269E-2</v>
      </c>
      <c r="P175" s="23">
        <f t="shared" si="27"/>
        <v>8.3417920624153041E-2</v>
      </c>
      <c r="Q175" s="27"/>
      <c r="R175" s="27"/>
    </row>
    <row r="176" spans="1:18" x14ac:dyDescent="0.25">
      <c r="A176" s="24">
        <f t="shared" si="23"/>
        <v>2016</v>
      </c>
      <c r="B176" s="32">
        <v>42538</v>
      </c>
      <c r="C176" s="28">
        <f>'Bitcoin Data'!C175</f>
        <v>748.908997</v>
      </c>
      <c r="D176" s="26">
        <f>'Bitcoin Data'!K175</f>
        <v>3682.0849588705728</v>
      </c>
      <c r="E176" s="25">
        <f>'Bitcoin Data'!J175</f>
        <v>1347.637554639942</v>
      </c>
      <c r="F176" s="25">
        <f t="shared" si="19"/>
        <v>4.96211596994885</v>
      </c>
      <c r="G176" s="23">
        <f t="shared" si="20"/>
        <v>0.48099999999999998</v>
      </c>
      <c r="H176" s="23">
        <f t="shared" si="21"/>
        <v>0.47987473519327389</v>
      </c>
      <c r="I176" s="26">
        <f t="shared" si="24"/>
        <v>2386.7777815453969</v>
      </c>
      <c r="J176" s="26">
        <f t="shared" si="25"/>
        <v>2381.1940870775197</v>
      </c>
      <c r="K176" s="23">
        <f t="shared" si="22"/>
        <v>0.64821366378181211</v>
      </c>
      <c r="L176" s="23">
        <f t="shared" si="22"/>
        <v>0.64669721466935337</v>
      </c>
      <c r="M176" s="26">
        <f>K176*'Social Cost of Carbon'!$C$5</f>
        <v>64.82136637818121</v>
      </c>
      <c r="N176" s="26">
        <f>L176*'Social Cost of Carbon'!$C$5</f>
        <v>64.669721466935343</v>
      </c>
      <c r="O176" s="23">
        <f t="shared" si="26"/>
        <v>8.6554396646113752E-2</v>
      </c>
      <c r="P176" s="23">
        <f t="shared" si="27"/>
        <v>8.6351908878102776E-2</v>
      </c>
      <c r="Q176" s="27"/>
      <c r="R176" s="27"/>
    </row>
    <row r="177" spans="1:18" x14ac:dyDescent="0.25">
      <c r="A177" s="24">
        <f t="shared" si="23"/>
        <v>2016</v>
      </c>
      <c r="B177" s="32">
        <v>42539</v>
      </c>
      <c r="C177" s="28">
        <f>'Bitcoin Data'!C176</f>
        <v>756.22699</v>
      </c>
      <c r="D177" s="26">
        <f>'Bitcoin Data'!K176</f>
        <v>3938.1036452383428</v>
      </c>
      <c r="E177" s="25">
        <f>'Bitcoin Data'!J176</f>
        <v>1276.9630883579141</v>
      </c>
      <c r="F177" s="25">
        <f t="shared" si="19"/>
        <v>5.0288129930971133</v>
      </c>
      <c r="G177" s="23">
        <f t="shared" si="20"/>
        <v>0.48099999999999998</v>
      </c>
      <c r="H177" s="23">
        <f t="shared" si="21"/>
        <v>0.47987473519327389</v>
      </c>
      <c r="I177" s="26">
        <f t="shared" si="24"/>
        <v>2418.8590496797115</v>
      </c>
      <c r="J177" s="26">
        <f t="shared" si="25"/>
        <v>2413.2003033989722</v>
      </c>
      <c r="K177" s="23">
        <f t="shared" si="22"/>
        <v>0.61421924550015672</v>
      </c>
      <c r="L177" s="23">
        <f t="shared" si="22"/>
        <v>0.61278232387733922</v>
      </c>
      <c r="M177" s="26">
        <f>K177*'Social Cost of Carbon'!$C$5</f>
        <v>61.421924550015675</v>
      </c>
      <c r="N177" s="26">
        <f>L177*'Social Cost of Carbon'!$C$5</f>
        <v>61.278232387733922</v>
      </c>
      <c r="O177" s="23">
        <f t="shared" si="26"/>
        <v>8.1221545068122569E-2</v>
      </c>
      <c r="P177" s="23">
        <f t="shared" si="27"/>
        <v>8.1031533121733626E-2</v>
      </c>
      <c r="Q177" s="27"/>
      <c r="R177" s="27"/>
    </row>
    <row r="178" spans="1:18" x14ac:dyDescent="0.25">
      <c r="A178" s="24">
        <f t="shared" si="23"/>
        <v>2016</v>
      </c>
      <c r="B178" s="32">
        <v>42540</v>
      </c>
      <c r="C178" s="28">
        <f>'Bitcoin Data'!C177</f>
        <v>763.78100600000005</v>
      </c>
      <c r="D178" s="26">
        <f>'Bitcoin Data'!K177</f>
        <v>4424.0783170172881</v>
      </c>
      <c r="E178" s="25">
        <f>'Bitcoin Data'!J177</f>
        <v>1155.3671932768739</v>
      </c>
      <c r="F178" s="25">
        <f t="shared" si="19"/>
        <v>5.1114349479693395</v>
      </c>
      <c r="G178" s="23">
        <f t="shared" si="20"/>
        <v>0.48099999999999998</v>
      </c>
      <c r="H178" s="23">
        <f t="shared" si="21"/>
        <v>0.47987473519327389</v>
      </c>
      <c r="I178" s="26">
        <f t="shared" si="24"/>
        <v>2458.6002099732523</v>
      </c>
      <c r="J178" s="26">
        <f t="shared" si="25"/>
        <v>2452.8484921144327</v>
      </c>
      <c r="K178" s="23">
        <f t="shared" si="22"/>
        <v>0.55573161996617637</v>
      </c>
      <c r="L178" s="23">
        <f t="shared" si="22"/>
        <v>0.55443152592473599</v>
      </c>
      <c r="M178" s="26">
        <f>K178*'Social Cost of Carbon'!$C$5</f>
        <v>55.573161996617635</v>
      </c>
      <c r="N178" s="26">
        <f>L178*'Social Cost of Carbon'!$C$5</f>
        <v>55.443152592473602</v>
      </c>
      <c r="O178" s="23">
        <f t="shared" si="26"/>
        <v>7.2760597029847621E-2</v>
      </c>
      <c r="P178" s="23">
        <f t="shared" si="27"/>
        <v>7.2590378861128152E-2</v>
      </c>
      <c r="Q178" s="27"/>
      <c r="R178" s="27"/>
    </row>
    <row r="179" spans="1:18" x14ac:dyDescent="0.25">
      <c r="A179" s="24">
        <f t="shared" si="23"/>
        <v>2016</v>
      </c>
      <c r="B179" s="32">
        <v>42541</v>
      </c>
      <c r="C179" s="28">
        <f>'Bitcoin Data'!C178</f>
        <v>737.22601299999997</v>
      </c>
      <c r="D179" s="26">
        <f>'Bitcoin Data'!K178</f>
        <v>4096.6809298022436</v>
      </c>
      <c r="E179" s="25">
        <f>'Bitcoin Data'!J178</f>
        <v>1287.3625871207271</v>
      </c>
      <c r="F179" s="25">
        <f t="shared" si="19"/>
        <v>5.2739137603983615</v>
      </c>
      <c r="G179" s="23">
        <f t="shared" si="20"/>
        <v>0.48099999999999998</v>
      </c>
      <c r="H179" s="23">
        <f t="shared" si="21"/>
        <v>0.47987473519327389</v>
      </c>
      <c r="I179" s="26">
        <f t="shared" si="24"/>
        <v>2536.7525187516117</v>
      </c>
      <c r="J179" s="26">
        <f t="shared" si="25"/>
        <v>2530.8179692033273</v>
      </c>
      <c r="K179" s="23">
        <f t="shared" si="22"/>
        <v>0.61922140440506979</v>
      </c>
      <c r="L179" s="23">
        <f t="shared" si="22"/>
        <v>0.61777278059228691</v>
      </c>
      <c r="M179" s="26">
        <f>K179*'Social Cost of Carbon'!$C$5</f>
        <v>61.922140440506979</v>
      </c>
      <c r="N179" s="26">
        <f>L179*'Social Cost of Carbon'!$C$5</f>
        <v>61.777278059228692</v>
      </c>
      <c r="O179" s="23">
        <f t="shared" si="26"/>
        <v>8.3993428539677673E-2</v>
      </c>
      <c r="P179" s="23">
        <f t="shared" si="27"/>
        <v>8.3796931971835742E-2</v>
      </c>
      <c r="Q179" s="27"/>
      <c r="R179" s="27"/>
    </row>
    <row r="180" spans="1:18" x14ac:dyDescent="0.25">
      <c r="A180" s="24">
        <f t="shared" si="23"/>
        <v>2016</v>
      </c>
      <c r="B180" s="32">
        <v>42542</v>
      </c>
      <c r="C180" s="28">
        <f>'Bitcoin Data'!C179</f>
        <v>666.65197799999999</v>
      </c>
      <c r="D180" s="26">
        <f>'Bitcoin Data'!K179</f>
        <v>3754.3745042228579</v>
      </c>
      <c r="E180" s="25">
        <f>'Bitcoin Data'!J179</f>
        <v>1411.3297352513875</v>
      </c>
      <c r="F180" s="25">
        <f t="shared" si="19"/>
        <v>5.2986603750794057</v>
      </c>
      <c r="G180" s="23">
        <f t="shared" si="20"/>
        <v>0.48099999999999998</v>
      </c>
      <c r="H180" s="23">
        <f t="shared" si="21"/>
        <v>0.47987473519327389</v>
      </c>
      <c r="I180" s="26">
        <f t="shared" si="24"/>
        <v>2548.6556404131943</v>
      </c>
      <c r="J180" s="26">
        <f t="shared" si="25"/>
        <v>2542.6932443703231</v>
      </c>
      <c r="K180" s="23">
        <f t="shared" si="22"/>
        <v>0.67884960265591732</v>
      </c>
      <c r="L180" s="23">
        <f t="shared" si="22"/>
        <v>0.67726148297415301</v>
      </c>
      <c r="M180" s="26">
        <f>K180*'Social Cost of Carbon'!$C$5</f>
        <v>67.884960265591729</v>
      </c>
      <c r="N180" s="26">
        <f>L180*'Social Cost of Carbon'!$C$5</f>
        <v>67.726148297415307</v>
      </c>
      <c r="O180" s="23">
        <f t="shared" si="26"/>
        <v>0.10182968401181543</v>
      </c>
      <c r="P180" s="23">
        <f t="shared" si="27"/>
        <v>0.10159146081077901</v>
      </c>
      <c r="Q180" s="27"/>
      <c r="R180" s="27"/>
    </row>
    <row r="181" spans="1:18" x14ac:dyDescent="0.25">
      <c r="A181" s="24">
        <f t="shared" si="23"/>
        <v>2016</v>
      </c>
      <c r="B181" s="32">
        <v>42543</v>
      </c>
      <c r="C181" s="28">
        <f>'Bitcoin Data'!C180</f>
        <v>596.11602800000003</v>
      </c>
      <c r="D181" s="26">
        <f>'Bitcoin Data'!K180</f>
        <v>3209.3987560470205</v>
      </c>
      <c r="E181" s="25">
        <f>'Bitcoin Data'!J180</f>
        <v>1631.5344358711936</v>
      </c>
      <c r="F181" s="25">
        <f t="shared" si="19"/>
        <v>5.2362445889328857</v>
      </c>
      <c r="G181" s="23">
        <f t="shared" si="20"/>
        <v>0.48099999999999998</v>
      </c>
      <c r="H181" s="23">
        <f t="shared" si="21"/>
        <v>0.47987473519327389</v>
      </c>
      <c r="I181" s="26">
        <f t="shared" si="24"/>
        <v>2518.633647276718</v>
      </c>
      <c r="J181" s="26">
        <f t="shared" si="25"/>
        <v>2512.7414855213819</v>
      </c>
      <c r="K181" s="23">
        <f t="shared" si="22"/>
        <v>0.78476806365404417</v>
      </c>
      <c r="L181" s="23">
        <f t="shared" si="22"/>
        <v>0.78293215537239658</v>
      </c>
      <c r="M181" s="26">
        <f>K181*'Social Cost of Carbon'!$C$5</f>
        <v>78.476806365404414</v>
      </c>
      <c r="N181" s="26">
        <f>L181*'Social Cost of Carbon'!$C$5</f>
        <v>78.293215537239661</v>
      </c>
      <c r="O181" s="23">
        <f t="shared" si="26"/>
        <v>0.13164686517270496</v>
      </c>
      <c r="P181" s="23">
        <f t="shared" si="27"/>
        <v>0.131338886826978</v>
      </c>
      <c r="Q181" s="27"/>
      <c r="R181" s="27"/>
    </row>
    <row r="182" spans="1:18" x14ac:dyDescent="0.25">
      <c r="A182" s="24">
        <f t="shared" si="23"/>
        <v>2016</v>
      </c>
      <c r="B182" s="32">
        <v>42544</v>
      </c>
      <c r="C182" s="28">
        <f>'Bitcoin Data'!C181</f>
        <v>623.97699</v>
      </c>
      <c r="D182" s="26">
        <f>'Bitcoin Data'!K181</f>
        <v>3484.9549975222872</v>
      </c>
      <c r="E182" s="25">
        <f>'Bitcoin Data'!J181</f>
        <v>1502.5806083247446</v>
      </c>
      <c r="F182" s="25">
        <f t="shared" si="19"/>
        <v>5.2364258001613972</v>
      </c>
      <c r="G182" s="23">
        <f t="shared" si="20"/>
        <v>0.48099999999999998</v>
      </c>
      <c r="H182" s="23">
        <f t="shared" si="21"/>
        <v>0.47987473519327389</v>
      </c>
      <c r="I182" s="26">
        <f t="shared" si="24"/>
        <v>2518.7208098776323</v>
      </c>
      <c r="J182" s="26">
        <f t="shared" si="25"/>
        <v>2512.8284442116778</v>
      </c>
      <c r="K182" s="23">
        <f t="shared" si="22"/>
        <v>0.72274127260420207</v>
      </c>
      <c r="L182" s="23">
        <f t="shared" si="22"/>
        <v>0.72105047152638524</v>
      </c>
      <c r="M182" s="26">
        <f>K182*'Social Cost of Carbon'!$C$5</f>
        <v>72.274127260420201</v>
      </c>
      <c r="N182" s="26">
        <f>L182*'Social Cost of Carbon'!$C$5</f>
        <v>72.105047152638519</v>
      </c>
      <c r="O182" s="23">
        <f t="shared" si="26"/>
        <v>0.11582819305631799</v>
      </c>
      <c r="P182" s="23">
        <f t="shared" si="27"/>
        <v>0.11555722135304784</v>
      </c>
      <c r="Q182" s="27"/>
      <c r="R182" s="27"/>
    </row>
    <row r="183" spans="1:18" x14ac:dyDescent="0.25">
      <c r="A183" s="24">
        <f t="shared" si="23"/>
        <v>2016</v>
      </c>
      <c r="B183" s="32">
        <v>42545</v>
      </c>
      <c r="C183" s="28">
        <f>'Bitcoin Data'!C182</f>
        <v>665.29901099999995</v>
      </c>
      <c r="D183" s="26">
        <f>'Bitcoin Data'!K182</f>
        <v>3227.7271305617064</v>
      </c>
      <c r="E183" s="25">
        <f>'Bitcoin Data'!J182</f>
        <v>1588.3019821991625</v>
      </c>
      <c r="F183" s="25">
        <f t="shared" si="19"/>
        <v>5.1266053994691738</v>
      </c>
      <c r="G183" s="23">
        <f t="shared" si="20"/>
        <v>0.48099999999999998</v>
      </c>
      <c r="H183" s="23">
        <f t="shared" si="21"/>
        <v>0.47987473519327389</v>
      </c>
      <c r="I183" s="26">
        <f t="shared" si="24"/>
        <v>2465.8971971446726</v>
      </c>
      <c r="J183" s="26">
        <f t="shared" si="25"/>
        <v>2460.1284085106777</v>
      </c>
      <c r="K183" s="23">
        <f t="shared" si="22"/>
        <v>0.7639732534377971</v>
      </c>
      <c r="L183" s="23">
        <f t="shared" si="22"/>
        <v>0.76218599311477508</v>
      </c>
      <c r="M183" s="26">
        <f>K183*'Social Cost of Carbon'!$C$5</f>
        <v>76.397325343779713</v>
      </c>
      <c r="N183" s="26">
        <f>L183*'Social Cost of Carbon'!$C$5</f>
        <v>76.218599311477504</v>
      </c>
      <c r="O183" s="23">
        <f t="shared" si="26"/>
        <v>0.11483156307259221</v>
      </c>
      <c r="P183" s="23">
        <f t="shared" si="27"/>
        <v>0.11456292291328464</v>
      </c>
      <c r="Q183" s="27"/>
      <c r="R183" s="27"/>
    </row>
    <row r="184" spans="1:18" x14ac:dyDescent="0.25">
      <c r="A184" s="24">
        <f t="shared" si="23"/>
        <v>2016</v>
      </c>
      <c r="B184" s="32">
        <v>42546</v>
      </c>
      <c r="C184" s="28">
        <f>'Bitcoin Data'!C183</f>
        <v>665.12298599999997</v>
      </c>
      <c r="D184" s="26">
        <f>'Bitcoin Data'!K183</f>
        <v>4050.8908208981138</v>
      </c>
      <c r="E184" s="25">
        <f>'Bitcoin Data'!J183</f>
        <v>1265.31454173566</v>
      </c>
      <c r="F184" s="25">
        <f t="shared" si="19"/>
        <v>5.125651062665888</v>
      </c>
      <c r="G184" s="23">
        <f t="shared" si="20"/>
        <v>0.48099999999999998</v>
      </c>
      <c r="H184" s="23">
        <f t="shared" si="21"/>
        <v>0.47987473519327389</v>
      </c>
      <c r="I184" s="26">
        <f t="shared" si="24"/>
        <v>2465.4381611422923</v>
      </c>
      <c r="J184" s="26">
        <f t="shared" si="25"/>
        <v>2459.6704463899159</v>
      </c>
      <c r="K184" s="23">
        <f t="shared" si="22"/>
        <v>0.60861629457485245</v>
      </c>
      <c r="L184" s="23">
        <f t="shared" si="22"/>
        <v>0.60719248065159859</v>
      </c>
      <c r="M184" s="26">
        <f>K184*'Social Cost of Carbon'!$C$5</f>
        <v>60.861629457485243</v>
      </c>
      <c r="N184" s="26">
        <f>L184*'Social Cost of Carbon'!$C$5</f>
        <v>60.71924806515986</v>
      </c>
      <c r="O184" s="23">
        <f t="shared" si="26"/>
        <v>9.1504324370899504E-2</v>
      </c>
      <c r="P184" s="23">
        <f t="shared" si="27"/>
        <v>9.1290256604001752E-2</v>
      </c>
      <c r="Q184" s="27"/>
      <c r="R184" s="27"/>
    </row>
    <row r="185" spans="1:18" x14ac:dyDescent="0.25">
      <c r="A185" s="24">
        <f t="shared" si="23"/>
        <v>2016</v>
      </c>
      <c r="B185" s="32">
        <v>42547</v>
      </c>
      <c r="C185" s="28">
        <f>'Bitcoin Data'!C184</f>
        <v>629.36700399999995</v>
      </c>
      <c r="D185" s="26">
        <f>'Bitcoin Data'!K184</f>
        <v>3684.7578430799795</v>
      </c>
      <c r="E185" s="25">
        <f>'Bitcoin Data'!J184</f>
        <v>1380.2605124976999</v>
      </c>
      <c r="F185" s="25">
        <f t="shared" si="19"/>
        <v>5.0859257489194913</v>
      </c>
      <c r="G185" s="23">
        <f t="shared" si="20"/>
        <v>0.48099999999999998</v>
      </c>
      <c r="H185" s="23">
        <f t="shared" si="21"/>
        <v>0.47987473519327389</v>
      </c>
      <c r="I185" s="26">
        <f t="shared" si="24"/>
        <v>2446.330285230275</v>
      </c>
      <c r="J185" s="26">
        <f t="shared" si="25"/>
        <v>2440.6072719753943</v>
      </c>
      <c r="K185" s="23">
        <f t="shared" si="22"/>
        <v>0.66390530651139368</v>
      </c>
      <c r="L185" s="23">
        <f t="shared" si="22"/>
        <v>0.66235214793256625</v>
      </c>
      <c r="M185" s="26">
        <f>K185*'Social Cost of Carbon'!$C$5</f>
        <v>66.390530651139372</v>
      </c>
      <c r="N185" s="26">
        <f>L185*'Social Cost of Carbon'!$C$5</f>
        <v>66.235214793256631</v>
      </c>
      <c r="O185" s="23">
        <f t="shared" si="26"/>
        <v>0.10548778412148753</v>
      </c>
      <c r="P185" s="23">
        <f t="shared" si="27"/>
        <v>0.1052410030590937</v>
      </c>
      <c r="Q185" s="27"/>
      <c r="R185" s="27"/>
    </row>
    <row r="186" spans="1:18" x14ac:dyDescent="0.25">
      <c r="A186" s="24">
        <f t="shared" si="23"/>
        <v>2016</v>
      </c>
      <c r="B186" s="32">
        <v>42548</v>
      </c>
      <c r="C186" s="28">
        <f>'Bitcoin Data'!C185</f>
        <v>655.27502400000003</v>
      </c>
      <c r="D186" s="26">
        <f>'Bitcoin Data'!K185</f>
        <v>3650.5363363570518</v>
      </c>
      <c r="E186" s="25">
        <f>'Bitcoin Data'!J185</f>
        <v>1389.3436276129178</v>
      </c>
      <c r="F186" s="25">
        <f t="shared" si="19"/>
        <v>5.0718493962870772</v>
      </c>
      <c r="G186" s="23">
        <f t="shared" si="20"/>
        <v>0.48099999999999998</v>
      </c>
      <c r="H186" s="23">
        <f t="shared" si="21"/>
        <v>0.47987473519327389</v>
      </c>
      <c r="I186" s="26">
        <f t="shared" si="24"/>
        <v>2439.5595596140838</v>
      </c>
      <c r="J186" s="26">
        <f t="shared" si="25"/>
        <v>2433.8523859834272</v>
      </c>
      <c r="K186" s="23">
        <f t="shared" si="22"/>
        <v>0.6682742848818134</v>
      </c>
      <c r="L186" s="23">
        <f t="shared" si="22"/>
        <v>0.66671090539321143</v>
      </c>
      <c r="M186" s="26">
        <f>K186*'Social Cost of Carbon'!$C$5</f>
        <v>66.82742848818134</v>
      </c>
      <c r="N186" s="26">
        <f>L186*'Social Cost of Carbon'!$C$5</f>
        <v>66.671090539321142</v>
      </c>
      <c r="O186" s="23">
        <f t="shared" si="26"/>
        <v>0.10198378702158704</v>
      </c>
      <c r="P186" s="23">
        <f t="shared" si="27"/>
        <v>0.10174520330767427</v>
      </c>
      <c r="Q186" s="27"/>
      <c r="R186" s="27"/>
    </row>
    <row r="187" spans="1:18" x14ac:dyDescent="0.25">
      <c r="A187" s="24">
        <f t="shared" si="23"/>
        <v>2016</v>
      </c>
      <c r="B187" s="32">
        <v>42549</v>
      </c>
      <c r="C187" s="28">
        <f>'Bitcoin Data'!C186</f>
        <v>647.00097700000003</v>
      </c>
      <c r="D187" s="26">
        <f>'Bitcoin Data'!K186</f>
        <v>3705.2748704753326</v>
      </c>
      <c r="E187" s="25">
        <f>'Bitcoin Data'!J186</f>
        <v>1398.6854908985283</v>
      </c>
      <c r="F187" s="25">
        <f t="shared" si="19"/>
        <v>5.1825142011247713</v>
      </c>
      <c r="G187" s="23">
        <f t="shared" si="20"/>
        <v>0.48099999999999998</v>
      </c>
      <c r="H187" s="23">
        <f t="shared" si="21"/>
        <v>0.47987473519327389</v>
      </c>
      <c r="I187" s="26">
        <f t="shared" si="24"/>
        <v>2492.7893307410145</v>
      </c>
      <c r="J187" s="26">
        <f t="shared" si="25"/>
        <v>2486.957629900131</v>
      </c>
      <c r="K187" s="23">
        <f t="shared" si="22"/>
        <v>0.67276772112219219</v>
      </c>
      <c r="L187" s="23">
        <f t="shared" si="22"/>
        <v>0.67119382956360563</v>
      </c>
      <c r="M187" s="26">
        <f>K187*'Social Cost of Carbon'!$C$5</f>
        <v>67.27677211221922</v>
      </c>
      <c r="N187" s="26">
        <f>L187*'Social Cost of Carbon'!$C$5</f>
        <v>67.119382956360568</v>
      </c>
      <c r="O187" s="23">
        <f t="shared" si="26"/>
        <v>0.10398248921379792</v>
      </c>
      <c r="P187" s="23">
        <f t="shared" si="27"/>
        <v>0.10373922968026765</v>
      </c>
      <c r="Q187" s="27"/>
      <c r="R187" s="27"/>
    </row>
    <row r="188" spans="1:18" x14ac:dyDescent="0.25">
      <c r="A188" s="24">
        <f t="shared" si="23"/>
        <v>2016</v>
      </c>
      <c r="B188" s="32">
        <v>42550</v>
      </c>
      <c r="C188" s="28">
        <f>'Bitcoin Data'!C187</f>
        <v>639.89001499999995</v>
      </c>
      <c r="D188" s="26">
        <f>'Bitcoin Data'!K187</f>
        <v>3661.9947281024679</v>
      </c>
      <c r="E188" s="25">
        <f>'Bitcoin Data'!J187</f>
        <v>1423.740240862893</v>
      </c>
      <c r="F188" s="25">
        <f t="shared" si="19"/>
        <v>5.2137292562272517</v>
      </c>
      <c r="G188" s="23">
        <f t="shared" si="20"/>
        <v>0.48099999999999998</v>
      </c>
      <c r="H188" s="23">
        <f t="shared" si="21"/>
        <v>0.47987473519327389</v>
      </c>
      <c r="I188" s="26">
        <f t="shared" si="24"/>
        <v>2507.8037722453082</v>
      </c>
      <c r="J188" s="26">
        <f t="shared" si="25"/>
        <v>2501.9369462014774</v>
      </c>
      <c r="K188" s="23">
        <f t="shared" si="22"/>
        <v>0.68481905585505154</v>
      </c>
      <c r="L188" s="23">
        <f t="shared" si="22"/>
        <v>0.68321697106808865</v>
      </c>
      <c r="M188" s="26">
        <f>K188*'Social Cost of Carbon'!$C$5</f>
        <v>68.48190558550516</v>
      </c>
      <c r="N188" s="26">
        <f>L188*'Social Cost of Carbon'!$C$5</f>
        <v>68.32169710680887</v>
      </c>
      <c r="O188" s="23">
        <f t="shared" si="26"/>
        <v>0.10702136926688123</v>
      </c>
      <c r="P188" s="23">
        <f t="shared" si="27"/>
        <v>0.10677100049265321</v>
      </c>
      <c r="Q188" s="27"/>
      <c r="R188" s="27"/>
    </row>
    <row r="189" spans="1:18" x14ac:dyDescent="0.25">
      <c r="A189" s="24">
        <f t="shared" si="23"/>
        <v>2016</v>
      </c>
      <c r="B189" s="32">
        <v>42551</v>
      </c>
      <c r="C189" s="28">
        <f>'Bitcoin Data'!C188</f>
        <v>673.33697500000005</v>
      </c>
      <c r="D189" s="26">
        <f>'Bitcoin Data'!K188</f>
        <v>3725.6795915551293</v>
      </c>
      <c r="E189" s="25">
        <f>'Bitcoin Data'!J188</f>
        <v>1429.053673474436</v>
      </c>
      <c r="F189" s="25">
        <f t="shared" si="19"/>
        <v>5.3241961065005938</v>
      </c>
      <c r="G189" s="23">
        <f t="shared" si="20"/>
        <v>0.48099999999999998</v>
      </c>
      <c r="H189" s="23">
        <f t="shared" si="21"/>
        <v>0.47987473519327389</v>
      </c>
      <c r="I189" s="26">
        <f t="shared" si="24"/>
        <v>2560.9383272267855</v>
      </c>
      <c r="J189" s="26">
        <f t="shared" si="25"/>
        <v>2554.9471967240324</v>
      </c>
      <c r="K189" s="23">
        <f t="shared" si="22"/>
        <v>0.68737481694120373</v>
      </c>
      <c r="L189" s="23">
        <f t="shared" si="22"/>
        <v>0.68576675313552027</v>
      </c>
      <c r="M189" s="26">
        <f>K189*'Social Cost of Carbon'!$C$5</f>
        <v>68.737481694120376</v>
      </c>
      <c r="N189" s="26">
        <f>L189*'Social Cost of Carbon'!$C$5</f>
        <v>68.57667531355203</v>
      </c>
      <c r="O189" s="23">
        <f t="shared" si="26"/>
        <v>0.10208481673551399</v>
      </c>
      <c r="P189" s="23">
        <f t="shared" si="27"/>
        <v>0.1018459966698725</v>
      </c>
      <c r="Q189" s="27"/>
      <c r="R189" s="27"/>
    </row>
    <row r="190" spans="1:18" x14ac:dyDescent="0.25">
      <c r="A190" s="24">
        <f t="shared" si="23"/>
        <v>2016</v>
      </c>
      <c r="B190" s="32">
        <v>42552</v>
      </c>
      <c r="C190" s="28">
        <f>'Bitcoin Data'!C189</f>
        <v>676.296021</v>
      </c>
      <c r="D190" s="26">
        <f>'Bitcoin Data'!K189</f>
        <v>3910.0729927007337</v>
      </c>
      <c r="E190" s="25">
        <f>'Bitcoin Data'!J189</f>
        <v>1347.9016974188958</v>
      </c>
      <c r="F190" s="25">
        <f t="shared" si="19"/>
        <v>5.2703940238931004</v>
      </c>
      <c r="G190" s="23">
        <f t="shared" si="20"/>
        <v>0.48099999999999998</v>
      </c>
      <c r="H190" s="23">
        <f t="shared" si="21"/>
        <v>0.47987473519327389</v>
      </c>
      <c r="I190" s="26">
        <f t="shared" si="24"/>
        <v>2535.0595254925815</v>
      </c>
      <c r="J190" s="26">
        <f t="shared" si="25"/>
        <v>2529.1289365799148</v>
      </c>
      <c r="K190" s="23">
        <f t="shared" si="22"/>
        <v>0.64834071645848879</v>
      </c>
      <c r="L190" s="23">
        <f t="shared" si="22"/>
        <v>0.646823970115457</v>
      </c>
      <c r="M190" s="26">
        <f>K190*'Social Cost of Carbon'!$C$5</f>
        <v>64.83407164584888</v>
      </c>
      <c r="N190" s="26">
        <f>L190*'Social Cost of Carbon'!$C$5</f>
        <v>64.682397011545703</v>
      </c>
      <c r="O190" s="23">
        <f t="shared" si="26"/>
        <v>9.5866410022614756E-2</v>
      </c>
      <c r="P190" s="23">
        <f t="shared" si="27"/>
        <v>9.5642137470960675E-2</v>
      </c>
      <c r="Q190" s="27"/>
      <c r="R190" s="27"/>
    </row>
    <row r="191" spans="1:18" x14ac:dyDescent="0.25">
      <c r="A191" s="24">
        <f t="shared" si="23"/>
        <v>2016</v>
      </c>
      <c r="B191" s="32">
        <v>42553</v>
      </c>
      <c r="C191" s="28">
        <f>'Bitcoin Data'!C190</f>
        <v>703.70202600000005</v>
      </c>
      <c r="D191" s="26">
        <f>'Bitcoin Data'!K190</f>
        <v>3698.5026258633175</v>
      </c>
      <c r="E191" s="25">
        <f>'Bitcoin Data'!J190</f>
        <v>1427.3014295405017</v>
      </c>
      <c r="F191" s="25">
        <f t="shared" si="19"/>
        <v>5.2788780850540125</v>
      </c>
      <c r="G191" s="23">
        <f t="shared" si="20"/>
        <v>0.48099999999999998</v>
      </c>
      <c r="H191" s="23">
        <f t="shared" si="21"/>
        <v>0.47987473519327389</v>
      </c>
      <c r="I191" s="26">
        <f t="shared" si="24"/>
        <v>2539.1403589109796</v>
      </c>
      <c r="J191" s="26">
        <f t="shared" si="25"/>
        <v>2533.200223182871</v>
      </c>
      <c r="K191" s="23">
        <f t="shared" si="22"/>
        <v>0.68653198760898126</v>
      </c>
      <c r="L191" s="23">
        <f t="shared" si="22"/>
        <v>0.68492589554172945</v>
      </c>
      <c r="M191" s="26">
        <f>K191*'Social Cost of Carbon'!$C$5</f>
        <v>68.653198760898121</v>
      </c>
      <c r="N191" s="26">
        <f>L191*'Social Cost of Carbon'!$C$5</f>
        <v>68.492589554172952</v>
      </c>
      <c r="O191" s="23">
        <f t="shared" si="26"/>
        <v>9.7560041358894872E-2</v>
      </c>
      <c r="P191" s="23">
        <f t="shared" si="27"/>
        <v>9.7331806678886759E-2</v>
      </c>
      <c r="Q191" s="27"/>
      <c r="R191" s="27"/>
    </row>
    <row r="192" spans="1:18" x14ac:dyDescent="0.25">
      <c r="A192" s="24">
        <f t="shared" si="23"/>
        <v>2016</v>
      </c>
      <c r="B192" s="32">
        <v>42554</v>
      </c>
      <c r="C192" s="28">
        <f>'Bitcoin Data'!C191</f>
        <v>658.66400099999998</v>
      </c>
      <c r="D192" s="26">
        <f>'Bitcoin Data'!K191</f>
        <v>3909.042834479113</v>
      </c>
      <c r="E192" s="25">
        <f>'Bitcoin Data'!J191</f>
        <v>1359.8271651673529</v>
      </c>
      <c r="F192" s="25">
        <f t="shared" si="19"/>
        <v>5.3156226361274861</v>
      </c>
      <c r="G192" s="23">
        <f t="shared" si="20"/>
        <v>0.48099999999999998</v>
      </c>
      <c r="H192" s="23">
        <f t="shared" si="21"/>
        <v>0.47987473519327389</v>
      </c>
      <c r="I192" s="26">
        <f t="shared" si="24"/>
        <v>2556.8144879773208</v>
      </c>
      <c r="J192" s="26">
        <f t="shared" si="25"/>
        <v>2550.8330048990501</v>
      </c>
      <c r="K192" s="23">
        <f t="shared" si="22"/>
        <v>0.65407686644549667</v>
      </c>
      <c r="L192" s="23">
        <f t="shared" si="22"/>
        <v>0.65254670079330379</v>
      </c>
      <c r="M192" s="26">
        <f>K192*'Social Cost of Carbon'!$C$5</f>
        <v>65.407686644549671</v>
      </c>
      <c r="N192" s="26">
        <f>L192*'Social Cost of Carbon'!$C$5</f>
        <v>65.254670079330381</v>
      </c>
      <c r="O192" s="23">
        <f t="shared" si="26"/>
        <v>9.9303569870595784E-2</v>
      </c>
      <c r="P192" s="23">
        <f t="shared" si="27"/>
        <v>9.9071256331390703E-2</v>
      </c>
      <c r="Q192" s="27"/>
      <c r="R192" s="27"/>
    </row>
    <row r="193" spans="1:18" x14ac:dyDescent="0.25">
      <c r="A193" s="24">
        <f t="shared" si="23"/>
        <v>2016</v>
      </c>
      <c r="B193" s="32">
        <v>42555</v>
      </c>
      <c r="C193" s="28">
        <f>'Bitcoin Data'!C192</f>
        <v>683.66198699999995</v>
      </c>
      <c r="D193" s="26">
        <f>'Bitcoin Data'!K192</f>
        <v>3708.2177452362566</v>
      </c>
      <c r="E193" s="25">
        <f>'Bitcoin Data'!J192</f>
        <v>1440.0841596726464</v>
      </c>
      <c r="F193" s="25">
        <f t="shared" si="19"/>
        <v>5.3401456355317505</v>
      </c>
      <c r="G193" s="23">
        <f t="shared" si="20"/>
        <v>0.48099999999999998</v>
      </c>
      <c r="H193" s="23">
        <f t="shared" si="21"/>
        <v>0.47987473519327389</v>
      </c>
      <c r="I193" s="26">
        <f t="shared" si="24"/>
        <v>2568.6100506907719</v>
      </c>
      <c r="J193" s="26">
        <f t="shared" si="25"/>
        <v>2562.6009727443161</v>
      </c>
      <c r="K193" s="23">
        <f t="shared" si="22"/>
        <v>0.69268048080254285</v>
      </c>
      <c r="L193" s="23">
        <f t="shared" si="22"/>
        <v>0.69106000477893947</v>
      </c>
      <c r="M193" s="26">
        <f>K193*'Social Cost of Carbon'!$C$5</f>
        <v>69.268048080254289</v>
      </c>
      <c r="N193" s="26">
        <f>L193*'Social Cost of Carbon'!$C$5</f>
        <v>69.106000477893943</v>
      </c>
      <c r="O193" s="23">
        <f t="shared" si="26"/>
        <v>0.10131914512932294</v>
      </c>
      <c r="P193" s="23">
        <f t="shared" si="27"/>
        <v>0.10108211629717823</v>
      </c>
      <c r="Q193" s="27"/>
      <c r="R193" s="27"/>
    </row>
    <row r="194" spans="1:18" x14ac:dyDescent="0.25">
      <c r="A194" s="24">
        <f t="shared" si="23"/>
        <v>2016</v>
      </c>
      <c r="B194" s="32">
        <v>42556</v>
      </c>
      <c r="C194" s="28">
        <f>'Bitcoin Data'!C193</f>
        <v>670.62701400000003</v>
      </c>
      <c r="D194" s="26">
        <f>'Bitcoin Data'!K193</f>
        <v>3636.7014235619258</v>
      </c>
      <c r="E194" s="25">
        <f>'Bitcoin Data'!J193</f>
        <v>1470.3043407335829</v>
      </c>
      <c r="F194" s="25">
        <f t="shared" si="19"/>
        <v>5.3470578890151002</v>
      </c>
      <c r="G194" s="23">
        <f t="shared" si="20"/>
        <v>0.48099999999999998</v>
      </c>
      <c r="H194" s="23">
        <f t="shared" si="21"/>
        <v>0.47987473519327389</v>
      </c>
      <c r="I194" s="26">
        <f t="shared" si="24"/>
        <v>2571.934844616263</v>
      </c>
      <c r="J194" s="26">
        <f t="shared" si="25"/>
        <v>2565.9179885542271</v>
      </c>
      <c r="K194" s="23">
        <f t="shared" si="22"/>
        <v>0.70721638789285335</v>
      </c>
      <c r="L194" s="23">
        <f t="shared" si="22"/>
        <v>0.70556190616304926</v>
      </c>
      <c r="M194" s="26">
        <f>K194*'Social Cost of Carbon'!$C$5</f>
        <v>70.721638789285336</v>
      </c>
      <c r="N194" s="26">
        <f>L194*'Social Cost of Carbon'!$C$5</f>
        <v>70.556190616304931</v>
      </c>
      <c r="O194" s="23">
        <f t="shared" si="26"/>
        <v>0.10545599463323339</v>
      </c>
      <c r="P194" s="23">
        <f t="shared" si="27"/>
        <v>0.10520928794005445</v>
      </c>
      <c r="Q194" s="27"/>
      <c r="R194" s="27"/>
    </row>
    <row r="195" spans="1:18" x14ac:dyDescent="0.25">
      <c r="A195" s="24">
        <f t="shared" si="23"/>
        <v>2016</v>
      </c>
      <c r="B195" s="32">
        <v>42557</v>
      </c>
      <c r="C195" s="28">
        <f>'Bitcoin Data'!C194</f>
        <v>677.33099400000003</v>
      </c>
      <c r="D195" s="26">
        <f>'Bitcoin Data'!K194</f>
        <v>3509.9529917010104</v>
      </c>
      <c r="E195" s="25">
        <f>'Bitcoin Data'!J194</f>
        <v>1510.739143210543</v>
      </c>
      <c r="F195" s="25">
        <f t="shared" si="19"/>
        <v>5.3026233753916667</v>
      </c>
      <c r="G195" s="23">
        <f t="shared" si="20"/>
        <v>0.48099999999999998</v>
      </c>
      <c r="H195" s="23">
        <f t="shared" si="21"/>
        <v>0.47987473519327389</v>
      </c>
      <c r="I195" s="26">
        <f t="shared" si="24"/>
        <v>2550.5618435633914</v>
      </c>
      <c r="J195" s="26">
        <f t="shared" si="25"/>
        <v>2544.5949880957405</v>
      </c>
      <c r="K195" s="23">
        <f t="shared" si="22"/>
        <v>0.72666552788427119</v>
      </c>
      <c r="L195" s="23">
        <f t="shared" si="22"/>
        <v>0.72496554629427279</v>
      </c>
      <c r="M195" s="26">
        <f>K195*'Social Cost of Carbon'!$C$5</f>
        <v>72.666552788427126</v>
      </c>
      <c r="N195" s="26">
        <f>L195*'Social Cost of Carbon'!$C$5</f>
        <v>72.49655462942728</v>
      </c>
      <c r="O195" s="23">
        <f t="shared" si="26"/>
        <v>0.10728366696951583</v>
      </c>
      <c r="P195" s="23">
        <f t="shared" si="27"/>
        <v>0.10703268456873137</v>
      </c>
      <c r="Q195" s="27"/>
      <c r="R195" s="27"/>
    </row>
    <row r="196" spans="1:18" x14ac:dyDescent="0.25">
      <c r="A196" s="24">
        <f t="shared" si="23"/>
        <v>2016</v>
      </c>
      <c r="B196" s="32">
        <v>42558</v>
      </c>
      <c r="C196" s="28">
        <f>'Bitcoin Data'!C195</f>
        <v>640.56201199999998</v>
      </c>
      <c r="D196" s="26">
        <f>'Bitcoin Data'!K195</f>
        <v>3408.3527216604316</v>
      </c>
      <c r="E196" s="25">
        <f>'Bitcoin Data'!J195</f>
        <v>1527.7889656675843</v>
      </c>
      <c r="F196" s="25">
        <f t="shared" si="19"/>
        <v>5.2072436792558872</v>
      </c>
      <c r="G196" s="23">
        <f t="shared" si="20"/>
        <v>0.48099999999999998</v>
      </c>
      <c r="H196" s="23">
        <f t="shared" si="21"/>
        <v>0.47987473519327389</v>
      </c>
      <c r="I196" s="26">
        <f t="shared" si="24"/>
        <v>2504.6842097220815</v>
      </c>
      <c r="J196" s="26">
        <f t="shared" si="25"/>
        <v>2498.8246816697683</v>
      </c>
      <c r="K196" s="23">
        <f t="shared" si="22"/>
        <v>0.73486649248610802</v>
      </c>
      <c r="L196" s="23">
        <f t="shared" si="22"/>
        <v>0.73314732533093785</v>
      </c>
      <c r="M196" s="26">
        <f>K196*'Social Cost of Carbon'!$C$5</f>
        <v>73.486649248610803</v>
      </c>
      <c r="N196" s="26">
        <f>L196*'Social Cost of Carbon'!$C$5</f>
        <v>73.314732533093789</v>
      </c>
      <c r="O196" s="23">
        <f t="shared" si="26"/>
        <v>0.1147221469146547</v>
      </c>
      <c r="P196" s="23">
        <f t="shared" si="27"/>
        <v>0.11445376272655675</v>
      </c>
      <c r="Q196" s="27"/>
      <c r="R196" s="27"/>
    </row>
    <row r="197" spans="1:18" x14ac:dyDescent="0.25">
      <c r="A197" s="24">
        <f t="shared" si="23"/>
        <v>2016</v>
      </c>
      <c r="B197" s="32">
        <v>42559</v>
      </c>
      <c r="C197" s="28">
        <f>'Bitcoin Data'!C196</f>
        <v>666.52301</v>
      </c>
      <c r="D197" s="26">
        <f>'Bitcoin Data'!K196</f>
        <v>3634.12738010977</v>
      </c>
      <c r="E197" s="25">
        <f>'Bitcoin Data'!J196</f>
        <v>1430.1354470289989</v>
      </c>
      <c r="F197" s="25">
        <f t="shared" si="19"/>
        <v>5.1972943853136107</v>
      </c>
      <c r="G197" s="23">
        <f t="shared" si="20"/>
        <v>0.48099999999999998</v>
      </c>
      <c r="H197" s="23">
        <f t="shared" si="21"/>
        <v>0.47987473519327389</v>
      </c>
      <c r="I197" s="26">
        <f t="shared" si="24"/>
        <v>2499.8985993358465</v>
      </c>
      <c r="J197" s="26">
        <f t="shared" si="25"/>
        <v>2494.0502668738582</v>
      </c>
      <c r="K197" s="23">
        <f t="shared" si="22"/>
        <v>0.68789515002094848</v>
      </c>
      <c r="L197" s="23">
        <f t="shared" si="22"/>
        <v>0.68628586893355525</v>
      </c>
      <c r="M197" s="26">
        <f>K197*'Social Cost of Carbon'!$C$5</f>
        <v>68.789515002094845</v>
      </c>
      <c r="N197" s="26">
        <f>L197*'Social Cost of Carbon'!$C$5</f>
        <v>68.628586893355532</v>
      </c>
      <c r="O197" s="23">
        <f t="shared" si="26"/>
        <v>0.10320651195837162</v>
      </c>
      <c r="P197" s="23">
        <f t="shared" si="27"/>
        <v>0.10296506776766121</v>
      </c>
      <c r="Q197" s="27"/>
      <c r="R197" s="27"/>
    </row>
    <row r="198" spans="1:18" x14ac:dyDescent="0.25">
      <c r="A198" s="24">
        <f t="shared" si="23"/>
        <v>2016</v>
      </c>
      <c r="B198" s="32">
        <v>42560</v>
      </c>
      <c r="C198" s="28">
        <f>'Bitcoin Data'!C197</f>
        <v>650.96002199999998</v>
      </c>
      <c r="D198" s="26">
        <f>'Bitcoin Data'!K197</f>
        <v>2785.0467289719627</v>
      </c>
      <c r="E198" s="25">
        <f>'Bitcoin Data'!J197</f>
        <v>1860.7023315959934</v>
      </c>
      <c r="F198" s="25">
        <f t="shared" si="19"/>
        <v>5.1821429422019252</v>
      </c>
      <c r="G198" s="23">
        <f t="shared" si="20"/>
        <v>0.48099999999999998</v>
      </c>
      <c r="H198" s="23">
        <f t="shared" si="21"/>
        <v>0.47987473519327389</v>
      </c>
      <c r="I198" s="26">
        <f t="shared" si="24"/>
        <v>2492.6107551991258</v>
      </c>
      <c r="J198" s="26">
        <f t="shared" si="25"/>
        <v>2486.779472122842</v>
      </c>
      <c r="K198" s="23">
        <f t="shared" si="22"/>
        <v>0.89499782149767282</v>
      </c>
      <c r="L198" s="23">
        <f t="shared" si="22"/>
        <v>0.89290403864813472</v>
      </c>
      <c r="M198" s="26">
        <f>K198*'Social Cost of Carbon'!$C$5</f>
        <v>89.499782149767285</v>
      </c>
      <c r="N198" s="26">
        <f>L198*'Social Cost of Carbon'!$C$5</f>
        <v>89.29040386481347</v>
      </c>
      <c r="O198" s="23">
        <f t="shared" si="26"/>
        <v>0.13748890734455468</v>
      </c>
      <c r="P198" s="23">
        <f t="shared" si="27"/>
        <v>0.13716726196253795</v>
      </c>
      <c r="Q198" s="27"/>
      <c r="R198" s="27"/>
    </row>
    <row r="199" spans="1:18" x14ac:dyDescent="0.25">
      <c r="A199" s="24">
        <f t="shared" si="23"/>
        <v>2016</v>
      </c>
      <c r="B199" s="32">
        <v>42561</v>
      </c>
      <c r="C199" s="28">
        <f>'Bitcoin Data'!C198</f>
        <v>649.35998500000005</v>
      </c>
      <c r="D199" s="26">
        <f>'Bitcoin Data'!K198</f>
        <v>1954.9099010245641</v>
      </c>
      <c r="E199" s="25">
        <f>'Bitcoin Data'!J198</f>
        <v>2664.0897708228567</v>
      </c>
      <c r="F199" s="25">
        <f t="shared" si="19"/>
        <v>5.2080554701998647</v>
      </c>
      <c r="G199" s="23">
        <f t="shared" si="20"/>
        <v>0.48099999999999998</v>
      </c>
      <c r="H199" s="23">
        <f t="shared" si="21"/>
        <v>0.47987473519327389</v>
      </c>
      <c r="I199" s="26">
        <f t="shared" si="24"/>
        <v>2505.0746811661347</v>
      </c>
      <c r="J199" s="26">
        <f t="shared" si="25"/>
        <v>2499.2142396340419</v>
      </c>
      <c r="K199" s="23">
        <f t="shared" si="22"/>
        <v>1.2814271797657941</v>
      </c>
      <c r="L199" s="23">
        <f t="shared" si="22"/>
        <v>1.2784293733047283</v>
      </c>
      <c r="M199" s="26">
        <f>K199*'Social Cost of Carbon'!$C$5</f>
        <v>128.14271797657941</v>
      </c>
      <c r="N199" s="26">
        <f>L199*'Social Cost of Carbon'!$C$5</f>
        <v>127.84293733047282</v>
      </c>
      <c r="O199" s="23">
        <f t="shared" si="26"/>
        <v>0.19733694859035608</v>
      </c>
      <c r="P199" s="23">
        <f t="shared" si="27"/>
        <v>0.19687529303252774</v>
      </c>
      <c r="Q199" s="27"/>
      <c r="R199" s="27"/>
    </row>
    <row r="200" spans="1:18" x14ac:dyDescent="0.25">
      <c r="A200" s="24">
        <f t="shared" si="23"/>
        <v>2016</v>
      </c>
      <c r="B200" s="32">
        <v>42562</v>
      </c>
      <c r="C200" s="28">
        <f>'Bitcoin Data'!C199</f>
        <v>647.658997</v>
      </c>
      <c r="D200" s="26">
        <f>'Bitcoin Data'!K199</f>
        <v>1784.2371588992505</v>
      </c>
      <c r="E200" s="25">
        <f>'Bitcoin Data'!J199</f>
        <v>2910.9282834554319</v>
      </c>
      <c r="F200" s="25">
        <f t="shared" ref="F200:F263" si="28">E200*D200/1000000</f>
        <v>5.1937864102319917</v>
      </c>
      <c r="G200" s="23">
        <f t="shared" ref="G200:G263" si="29">$V$21</f>
        <v>0.48099999999999998</v>
      </c>
      <c r="H200" s="23">
        <f t="shared" ref="H200:H263" si="30">HLOOKUP($A200,$V$7:$AA$19,13,FALSE)/1000</f>
        <v>0.47987473519327389</v>
      </c>
      <c r="I200" s="26">
        <f t="shared" si="24"/>
        <v>2498.2112633215879</v>
      </c>
      <c r="J200" s="26">
        <f t="shared" si="25"/>
        <v>2492.3668782605018</v>
      </c>
      <c r="K200" s="23">
        <f t="shared" ref="K200:L263" si="31">$E200*G200/1000</f>
        <v>1.4001565043420627</v>
      </c>
      <c r="L200" s="23">
        <f t="shared" si="31"/>
        <v>1.3968809391897867</v>
      </c>
      <c r="M200" s="26">
        <f>K200*'Social Cost of Carbon'!$C$5</f>
        <v>140.01565043420626</v>
      </c>
      <c r="N200" s="26">
        <f>L200*'Social Cost of Carbon'!$C$5</f>
        <v>139.68809391897867</v>
      </c>
      <c r="O200" s="23">
        <f t="shared" si="26"/>
        <v>0.21618730085240562</v>
      </c>
      <c r="P200" s="23">
        <f t="shared" si="27"/>
        <v>0.21568154625508687</v>
      </c>
      <c r="Q200" s="27"/>
      <c r="R200" s="27"/>
    </row>
    <row r="201" spans="1:18" x14ac:dyDescent="0.25">
      <c r="A201" s="24">
        <f t="shared" ref="A201:A264" si="32">YEAR(B201)</f>
        <v>2016</v>
      </c>
      <c r="B201" s="32">
        <v>42563</v>
      </c>
      <c r="C201" s="28">
        <f>'Bitcoin Data'!C200</f>
        <v>664.55102499999998</v>
      </c>
      <c r="D201" s="26">
        <f>'Bitcoin Data'!K200</f>
        <v>1792.4166985829349</v>
      </c>
      <c r="E201" s="25">
        <f>'Bitcoin Data'!J200</f>
        <v>2905.6836851408593</v>
      </c>
      <c r="F201" s="25">
        <f t="shared" si="28"/>
        <v>5.2081959580464758</v>
      </c>
      <c r="G201" s="23">
        <f t="shared" si="29"/>
        <v>0.48099999999999998</v>
      </c>
      <c r="H201" s="23">
        <f t="shared" si="30"/>
        <v>0.47987473519327389</v>
      </c>
      <c r="I201" s="26">
        <f t="shared" ref="I201:I264" si="33">F201*G201*1000</f>
        <v>2505.1422558203549</v>
      </c>
      <c r="J201" s="26">
        <f t="shared" ref="J201:J264" si="34">$F201*H201*1000</f>
        <v>2499.2816562022322</v>
      </c>
      <c r="K201" s="23">
        <f t="shared" si="31"/>
        <v>1.3976338525527532</v>
      </c>
      <c r="L201" s="23">
        <f t="shared" si="31"/>
        <v>1.3943641889623861</v>
      </c>
      <c r="M201" s="26">
        <f>K201*'Social Cost of Carbon'!$C$5</f>
        <v>139.76338525527532</v>
      </c>
      <c r="N201" s="26">
        <f>L201*'Social Cost of Carbon'!$C$5</f>
        <v>139.43641889623862</v>
      </c>
      <c r="O201" s="23">
        <f t="shared" ref="O201:O264" si="35">M201/$C201</f>
        <v>0.21031249670448604</v>
      </c>
      <c r="P201" s="23">
        <f t="shared" ref="P201:P264" si="36">N201/$C201</f>
        <v>0.2098204857877371</v>
      </c>
      <c r="Q201" s="27"/>
      <c r="R201" s="27"/>
    </row>
    <row r="202" spans="1:18" x14ac:dyDescent="0.25">
      <c r="A202" s="24">
        <f t="shared" si="32"/>
        <v>2016</v>
      </c>
      <c r="B202" s="32">
        <v>42564</v>
      </c>
      <c r="C202" s="28">
        <f>'Bitcoin Data'!C201</f>
        <v>654.46801800000003</v>
      </c>
      <c r="D202" s="26">
        <f>'Bitcoin Data'!K201</f>
        <v>1606.4942402822908</v>
      </c>
      <c r="E202" s="25">
        <f>'Bitcoin Data'!J201</f>
        <v>3211.6889965671794</v>
      </c>
      <c r="F202" s="25">
        <f t="shared" si="28"/>
        <v>5.1595598745631834</v>
      </c>
      <c r="G202" s="23">
        <f t="shared" si="29"/>
        <v>0.48099999999999998</v>
      </c>
      <c r="H202" s="23">
        <f t="shared" si="30"/>
        <v>0.47987473519327389</v>
      </c>
      <c r="I202" s="26">
        <f t="shared" si="33"/>
        <v>2481.748299664891</v>
      </c>
      <c r="J202" s="26">
        <f t="shared" si="34"/>
        <v>2475.9424285198493</v>
      </c>
      <c r="K202" s="23">
        <f t="shared" si="31"/>
        <v>1.5448224073488133</v>
      </c>
      <c r="L202" s="23">
        <f t="shared" si="31"/>
        <v>1.5412084067508267</v>
      </c>
      <c r="M202" s="26">
        <f>K202*'Social Cost of Carbon'!$C$5</f>
        <v>154.48224073488132</v>
      </c>
      <c r="N202" s="26">
        <f>L202*'Social Cost of Carbon'!$C$5</f>
        <v>154.12084067508266</v>
      </c>
      <c r="O202" s="23">
        <f t="shared" si="35"/>
        <v>0.23604245965596032</v>
      </c>
      <c r="P202" s="23">
        <f t="shared" si="36"/>
        <v>0.23549025534672138</v>
      </c>
      <c r="Q202" s="27"/>
      <c r="R202" s="27"/>
    </row>
    <row r="203" spans="1:18" x14ac:dyDescent="0.25">
      <c r="A203" s="24">
        <f t="shared" si="32"/>
        <v>2016</v>
      </c>
      <c r="B203" s="32">
        <v>42565</v>
      </c>
      <c r="C203" s="28">
        <f>'Bitcoin Data'!C202</f>
        <v>658.07800299999997</v>
      </c>
      <c r="D203" s="26">
        <f>'Bitcoin Data'!K202</f>
        <v>1764.6854321903443</v>
      </c>
      <c r="E203" s="25">
        <f>'Bitcoin Data'!J202</f>
        <v>2912.4785857638381</v>
      </c>
      <c r="F203" s="25">
        <f t="shared" si="28"/>
        <v>5.1396085318637814</v>
      </c>
      <c r="G203" s="23">
        <f t="shared" si="29"/>
        <v>0.48099999999999998</v>
      </c>
      <c r="H203" s="23">
        <f t="shared" si="30"/>
        <v>0.47987473519327389</v>
      </c>
      <c r="I203" s="26">
        <f t="shared" si="33"/>
        <v>2472.1517038264788</v>
      </c>
      <c r="J203" s="26">
        <f t="shared" si="34"/>
        <v>2466.3682832252234</v>
      </c>
      <c r="K203" s="23">
        <f t="shared" si="31"/>
        <v>1.400902199752406</v>
      </c>
      <c r="L203" s="23">
        <f t="shared" si="31"/>
        <v>1.3976248900995025</v>
      </c>
      <c r="M203" s="26">
        <f>K203*'Social Cost of Carbon'!$C$5</f>
        <v>140.09021997524061</v>
      </c>
      <c r="N203" s="26">
        <f>L203*'Social Cost of Carbon'!$C$5</f>
        <v>139.76248900995026</v>
      </c>
      <c r="O203" s="23">
        <f t="shared" si="35"/>
        <v>0.21287783414216419</v>
      </c>
      <c r="P203" s="23">
        <f t="shared" si="36"/>
        <v>0.21237982180351084</v>
      </c>
      <c r="Q203" s="27"/>
      <c r="R203" s="27"/>
    </row>
    <row r="204" spans="1:18" x14ac:dyDescent="0.25">
      <c r="A204" s="24">
        <f t="shared" si="32"/>
        <v>2016</v>
      </c>
      <c r="B204" s="32">
        <v>42566</v>
      </c>
      <c r="C204" s="28">
        <f>'Bitcoin Data'!C203</f>
        <v>663.25500499999998</v>
      </c>
      <c r="D204" s="26">
        <f>'Bitcoin Data'!K203</f>
        <v>1693.1634750496592</v>
      </c>
      <c r="E204" s="25">
        <f>'Bitcoin Data'!J203</f>
        <v>2986.5492790037556</v>
      </c>
      <c r="F204" s="25">
        <f t="shared" si="28"/>
        <v>5.0567161556450531</v>
      </c>
      <c r="G204" s="23">
        <f t="shared" si="29"/>
        <v>0.48099999999999998</v>
      </c>
      <c r="H204" s="23">
        <f t="shared" si="30"/>
        <v>0.47987473519327389</v>
      </c>
      <c r="I204" s="26">
        <f t="shared" si="33"/>
        <v>2432.2804708652702</v>
      </c>
      <c r="J204" s="26">
        <f t="shared" si="34"/>
        <v>2426.5903261377198</v>
      </c>
      <c r="K204" s="23">
        <f t="shared" si="31"/>
        <v>1.4365302032008065</v>
      </c>
      <c r="L204" s="23">
        <f t="shared" si="31"/>
        <v>1.4331695444035901</v>
      </c>
      <c r="M204" s="26">
        <f>K204*'Social Cost of Carbon'!$C$5</f>
        <v>143.65302032008066</v>
      </c>
      <c r="N204" s="26">
        <f>L204*'Social Cost of Carbon'!$C$5</f>
        <v>143.31695444035901</v>
      </c>
      <c r="O204" s="23">
        <f t="shared" si="35"/>
        <v>0.21658791752363882</v>
      </c>
      <c r="P204" s="23">
        <f t="shared" si="36"/>
        <v>0.21608122571251312</v>
      </c>
      <c r="Q204" s="27"/>
      <c r="R204" s="27"/>
    </row>
    <row r="205" spans="1:18" x14ac:dyDescent="0.25">
      <c r="A205" s="24">
        <f t="shared" si="32"/>
        <v>2016</v>
      </c>
      <c r="B205" s="32">
        <v>42567</v>
      </c>
      <c r="C205" s="28">
        <f>'Bitcoin Data'!C204</f>
        <v>660.76702899999998</v>
      </c>
      <c r="D205" s="26">
        <f>'Bitcoin Data'!K204</f>
        <v>1957.9676674364898</v>
      </c>
      <c r="E205" s="25">
        <f>'Bitcoin Data'!J204</f>
        <v>2584.1698931755236</v>
      </c>
      <c r="F205" s="25">
        <f t="shared" si="28"/>
        <v>5.059721098000483</v>
      </c>
      <c r="G205" s="23">
        <f t="shared" si="29"/>
        <v>0.48099999999999998</v>
      </c>
      <c r="H205" s="23">
        <f t="shared" si="30"/>
        <v>0.47987473519327389</v>
      </c>
      <c r="I205" s="26">
        <f t="shared" si="33"/>
        <v>2433.7258481382319</v>
      </c>
      <c r="J205" s="26">
        <f t="shared" si="34"/>
        <v>2428.032322054803</v>
      </c>
      <c r="K205" s="23">
        <f t="shared" si="31"/>
        <v>1.2429857186174267</v>
      </c>
      <c r="L205" s="23">
        <f t="shared" si="31"/>
        <v>1.2400778431820352</v>
      </c>
      <c r="M205" s="26">
        <f>K205*'Social Cost of Carbon'!$C$5</f>
        <v>124.29857186174267</v>
      </c>
      <c r="N205" s="26">
        <f>L205*'Social Cost of Carbon'!$C$5</f>
        <v>124.00778431820352</v>
      </c>
      <c r="O205" s="23">
        <f t="shared" si="35"/>
        <v>0.18811255163541563</v>
      </c>
      <c r="P205" s="23">
        <f t="shared" si="36"/>
        <v>0.18767247588893168</v>
      </c>
      <c r="Q205" s="27"/>
      <c r="R205" s="27"/>
    </row>
    <row r="206" spans="1:18" x14ac:dyDescent="0.25">
      <c r="A206" s="24">
        <f t="shared" si="32"/>
        <v>2016</v>
      </c>
      <c r="B206" s="32">
        <v>42568</v>
      </c>
      <c r="C206" s="28">
        <f>'Bitcoin Data'!C205</f>
        <v>679.45898399999999</v>
      </c>
      <c r="D206" s="26">
        <f>'Bitcoin Data'!K205</f>
        <v>1890.4186833325514</v>
      </c>
      <c r="E206" s="25">
        <f>'Bitcoin Data'!J205</f>
        <v>2693.2178004885832</v>
      </c>
      <c r="F206" s="25">
        <f t="shared" si="28"/>
        <v>5.0913092483274172</v>
      </c>
      <c r="G206" s="23">
        <f t="shared" si="29"/>
        <v>0.48099999999999998</v>
      </c>
      <c r="H206" s="23">
        <f t="shared" si="30"/>
        <v>0.47987473519327389</v>
      </c>
      <c r="I206" s="26">
        <f t="shared" si="33"/>
        <v>2448.9197484454876</v>
      </c>
      <c r="J206" s="26">
        <f t="shared" si="34"/>
        <v>2443.1906773281853</v>
      </c>
      <c r="K206" s="23">
        <f t="shared" si="31"/>
        <v>1.2954377620350086</v>
      </c>
      <c r="L206" s="23">
        <f t="shared" si="31"/>
        <v>1.2924071788272704</v>
      </c>
      <c r="M206" s="26">
        <f>K206*'Social Cost of Carbon'!$C$5</f>
        <v>129.54377620350087</v>
      </c>
      <c r="N206" s="26">
        <f>L206*'Social Cost of Carbon'!$C$5</f>
        <v>129.24071788272704</v>
      </c>
      <c r="O206" s="23">
        <f t="shared" si="35"/>
        <v>0.19065724238551074</v>
      </c>
      <c r="P206" s="23">
        <f t="shared" si="36"/>
        <v>0.19021121351855882</v>
      </c>
      <c r="Q206" s="27"/>
      <c r="R206" s="27"/>
    </row>
    <row r="207" spans="1:18" x14ac:dyDescent="0.25">
      <c r="A207" s="24">
        <f t="shared" si="32"/>
        <v>2016</v>
      </c>
      <c r="B207" s="32">
        <v>42569</v>
      </c>
      <c r="C207" s="28">
        <f>'Bitcoin Data'!C206</f>
        <v>673.10601799999995</v>
      </c>
      <c r="D207" s="26">
        <f>'Bitcoin Data'!K206</f>
        <v>1818.2852332578761</v>
      </c>
      <c r="E207" s="25">
        <f>'Bitcoin Data'!J206</f>
        <v>2817.6191964464088</v>
      </c>
      <c r="F207" s="25">
        <f t="shared" si="28"/>
        <v>5.1232353778424278</v>
      </c>
      <c r="G207" s="23">
        <f t="shared" si="29"/>
        <v>0.48099999999999998</v>
      </c>
      <c r="H207" s="23">
        <f t="shared" si="30"/>
        <v>0.47987473519327389</v>
      </c>
      <c r="I207" s="26">
        <f t="shared" si="33"/>
        <v>2464.2762167422075</v>
      </c>
      <c r="J207" s="26">
        <f t="shared" si="34"/>
        <v>2458.5112202749478</v>
      </c>
      <c r="K207" s="23">
        <f t="shared" si="31"/>
        <v>1.3552748334907225</v>
      </c>
      <c r="L207" s="23">
        <f t="shared" si="31"/>
        <v>1.3521042657702056</v>
      </c>
      <c r="M207" s="26">
        <f>K207*'Social Cost of Carbon'!$C$5</f>
        <v>135.52748334907224</v>
      </c>
      <c r="N207" s="26">
        <f>L207*'Social Cost of Carbon'!$C$5</f>
        <v>135.21042657702057</v>
      </c>
      <c r="O207" s="23">
        <f t="shared" si="35"/>
        <v>0.20134641456893385</v>
      </c>
      <c r="P207" s="23">
        <f t="shared" si="36"/>
        <v>0.20087537915464096</v>
      </c>
      <c r="Q207" s="27"/>
      <c r="R207" s="27"/>
    </row>
    <row r="208" spans="1:18" x14ac:dyDescent="0.25">
      <c r="A208" s="24">
        <f t="shared" si="32"/>
        <v>2016</v>
      </c>
      <c r="B208" s="32">
        <v>42570</v>
      </c>
      <c r="C208" s="28">
        <f>'Bitcoin Data'!C207</f>
        <v>672.864014</v>
      </c>
      <c r="D208" s="26">
        <f>'Bitcoin Data'!K207</f>
        <v>1608.9010963432045</v>
      </c>
      <c r="E208" s="25">
        <f>'Bitcoin Data'!J207</f>
        <v>3175.6965366096265</v>
      </c>
      <c r="F208" s="25">
        <f t="shared" si="28"/>
        <v>5.1093816394045453</v>
      </c>
      <c r="G208" s="23">
        <f t="shared" si="29"/>
        <v>0.48099999999999998</v>
      </c>
      <c r="H208" s="23">
        <f t="shared" si="30"/>
        <v>0.47987473519327389</v>
      </c>
      <c r="I208" s="26">
        <f t="shared" si="33"/>
        <v>2457.6125685535862</v>
      </c>
      <c r="J208" s="26">
        <f t="shared" si="34"/>
        <v>2451.8631612106319</v>
      </c>
      <c r="K208" s="23">
        <f t="shared" si="31"/>
        <v>1.5275100341092303</v>
      </c>
      <c r="L208" s="23">
        <f t="shared" si="31"/>
        <v>1.5239365345597415</v>
      </c>
      <c r="M208" s="26">
        <f>K208*'Social Cost of Carbon'!$C$5</f>
        <v>152.75100341092303</v>
      </c>
      <c r="N208" s="26">
        <f>L208*'Social Cost of Carbon'!$C$5</f>
        <v>152.39365345597415</v>
      </c>
      <c r="O208" s="23">
        <f t="shared" si="35"/>
        <v>0.22701615814294837</v>
      </c>
      <c r="P208" s="23">
        <f t="shared" si="36"/>
        <v>0.22648507021505559</v>
      </c>
      <c r="Q208" s="27"/>
      <c r="R208" s="27"/>
    </row>
    <row r="209" spans="1:18" x14ac:dyDescent="0.25">
      <c r="A209" s="24">
        <f t="shared" si="32"/>
        <v>2016</v>
      </c>
      <c r="B209" s="32">
        <v>42571</v>
      </c>
      <c r="C209" s="28">
        <f>'Bitcoin Data'!C208</f>
        <v>665.68499799999995</v>
      </c>
      <c r="D209" s="26">
        <f>'Bitcoin Data'!K208</f>
        <v>1882.3420052752067</v>
      </c>
      <c r="E209" s="25">
        <f>'Bitcoin Data'!J208</f>
        <v>2737.3772018318782</v>
      </c>
      <c r="F209" s="25">
        <f t="shared" si="28"/>
        <v>5.1526800912908524</v>
      </c>
      <c r="G209" s="23">
        <f t="shared" si="29"/>
        <v>0.48099999999999998</v>
      </c>
      <c r="H209" s="23">
        <f t="shared" si="30"/>
        <v>0.47987473519327389</v>
      </c>
      <c r="I209" s="26">
        <f t="shared" si="33"/>
        <v>2478.4391239109</v>
      </c>
      <c r="J209" s="26">
        <f t="shared" si="34"/>
        <v>2472.6409943438525</v>
      </c>
      <c r="K209" s="23">
        <f t="shared" si="31"/>
        <v>1.3166784340811335</v>
      </c>
      <c r="L209" s="23">
        <f t="shared" si="31"/>
        <v>1.3135981598531776</v>
      </c>
      <c r="M209" s="26">
        <f>K209*'Social Cost of Carbon'!$C$5</f>
        <v>131.66784340811336</v>
      </c>
      <c r="N209" s="26">
        <f>L209*'Social Cost of Carbon'!$C$5</f>
        <v>131.35981598531777</v>
      </c>
      <c r="O209" s="23">
        <f t="shared" si="35"/>
        <v>0.19779301592149351</v>
      </c>
      <c r="P209" s="23">
        <f t="shared" si="36"/>
        <v>0.19733029342703887</v>
      </c>
      <c r="Q209" s="27"/>
      <c r="R209" s="27"/>
    </row>
    <row r="210" spans="1:18" x14ac:dyDescent="0.25">
      <c r="A210" s="24">
        <f t="shared" si="32"/>
        <v>2016</v>
      </c>
      <c r="B210" s="32">
        <v>42572</v>
      </c>
      <c r="C210" s="28">
        <f>'Bitcoin Data'!C209</f>
        <v>665.012024</v>
      </c>
      <c r="D210" s="26">
        <f>'Bitcoin Data'!K209</f>
        <v>1671.2041884816792</v>
      </c>
      <c r="E210" s="25">
        <f>'Bitcoin Data'!J209</f>
        <v>3074.9294465051844</v>
      </c>
      <c r="F210" s="25">
        <f t="shared" si="28"/>
        <v>5.1388349702851155</v>
      </c>
      <c r="G210" s="23">
        <f t="shared" si="29"/>
        <v>0.48099999999999998</v>
      </c>
      <c r="H210" s="23">
        <f t="shared" si="30"/>
        <v>0.47987473519327389</v>
      </c>
      <c r="I210" s="26">
        <f t="shared" si="33"/>
        <v>2471.7796207071406</v>
      </c>
      <c r="J210" s="26">
        <f t="shared" si="34"/>
        <v>2465.9970705675055</v>
      </c>
      <c r="K210" s="23">
        <f t="shared" si="31"/>
        <v>1.4790410637689937</v>
      </c>
      <c r="L210" s="23">
        <f t="shared" si="31"/>
        <v>1.4755809538796756</v>
      </c>
      <c r="M210" s="26">
        <f>K210*'Social Cost of Carbon'!$C$5</f>
        <v>147.90410637689936</v>
      </c>
      <c r="N210" s="26">
        <f>L210*'Social Cost of Carbon'!$C$5</f>
        <v>147.55809538796757</v>
      </c>
      <c r="O210" s="23">
        <f t="shared" si="35"/>
        <v>0.22240816863320259</v>
      </c>
      <c r="P210" s="23">
        <f t="shared" si="36"/>
        <v>0.22188786076440561</v>
      </c>
      <c r="Q210" s="27"/>
      <c r="R210" s="27"/>
    </row>
    <row r="211" spans="1:18" x14ac:dyDescent="0.25">
      <c r="A211" s="24">
        <f t="shared" si="32"/>
        <v>2016</v>
      </c>
      <c r="B211" s="32">
        <v>42573</v>
      </c>
      <c r="C211" s="28">
        <f>'Bitcoin Data'!C210</f>
        <v>650.61901899999998</v>
      </c>
      <c r="D211" s="26">
        <f>'Bitcoin Data'!K210</f>
        <v>1610.3193592010944</v>
      </c>
      <c r="E211" s="25">
        <f>'Bitcoin Data'!J210</f>
        <v>3090.5266757267477</v>
      </c>
      <c r="F211" s="25">
        <f t="shared" si="28"/>
        <v>4.9767349360501854</v>
      </c>
      <c r="G211" s="23">
        <f t="shared" si="29"/>
        <v>0.48099999999999998</v>
      </c>
      <c r="H211" s="23">
        <f t="shared" si="30"/>
        <v>0.47987473519327389</v>
      </c>
      <c r="I211" s="26">
        <f t="shared" si="33"/>
        <v>2393.8095042401392</v>
      </c>
      <c r="J211" s="26">
        <f t="shared" si="34"/>
        <v>2388.2093595641977</v>
      </c>
      <c r="K211" s="23">
        <f t="shared" si="31"/>
        <v>1.4865433310245655</v>
      </c>
      <c r="L211" s="23">
        <f t="shared" si="31"/>
        <v>1.4830656701221221</v>
      </c>
      <c r="M211" s="26">
        <f>K211*'Social Cost of Carbon'!$C$5</f>
        <v>148.65433310245655</v>
      </c>
      <c r="N211" s="26">
        <f>L211*'Social Cost of Carbon'!$C$5</f>
        <v>148.30656701221221</v>
      </c>
      <c r="O211" s="23">
        <f t="shared" si="35"/>
        <v>0.22848138274675392</v>
      </c>
      <c r="P211" s="23">
        <f t="shared" si="36"/>
        <v>0.22794686703158337</v>
      </c>
      <c r="Q211" s="27"/>
      <c r="R211" s="27"/>
    </row>
    <row r="212" spans="1:18" x14ac:dyDescent="0.25">
      <c r="A212" s="24">
        <f t="shared" si="32"/>
        <v>2016</v>
      </c>
      <c r="B212" s="32">
        <v>42574</v>
      </c>
      <c r="C212" s="28">
        <f>'Bitcoin Data'!C211</f>
        <v>655.55602999999996</v>
      </c>
      <c r="D212" s="26">
        <f>'Bitcoin Data'!K211</f>
        <v>1618.6717007036339</v>
      </c>
      <c r="E212" s="25">
        <f>'Bitcoin Data'!J211</f>
        <v>3009.7544333006931</v>
      </c>
      <c r="F212" s="25">
        <f t="shared" si="28"/>
        <v>4.8718043272511347</v>
      </c>
      <c r="G212" s="23">
        <f t="shared" si="29"/>
        <v>0.48099999999999998</v>
      </c>
      <c r="H212" s="23">
        <f t="shared" si="30"/>
        <v>0.47987473519327389</v>
      </c>
      <c r="I212" s="26">
        <f t="shared" si="33"/>
        <v>2343.3378814077955</v>
      </c>
      <c r="J212" s="26">
        <f t="shared" si="34"/>
        <v>2337.8558114530842</v>
      </c>
      <c r="K212" s="23">
        <f t="shared" si="31"/>
        <v>1.4476918824176332</v>
      </c>
      <c r="L212" s="23">
        <f t="shared" si="31"/>
        <v>1.4443051116769523</v>
      </c>
      <c r="M212" s="26">
        <f>K212*'Social Cost of Carbon'!$C$5</f>
        <v>144.76918824176332</v>
      </c>
      <c r="N212" s="26">
        <f>L212*'Social Cost of Carbon'!$C$5</f>
        <v>144.43051116769524</v>
      </c>
      <c r="O212" s="23">
        <f t="shared" si="35"/>
        <v>0.22083419512099267</v>
      </c>
      <c r="P212" s="23">
        <f t="shared" si="36"/>
        <v>0.22031756944970096</v>
      </c>
      <c r="Q212" s="27"/>
      <c r="R212" s="27"/>
    </row>
    <row r="213" spans="1:18" x14ac:dyDescent="0.25">
      <c r="A213" s="24">
        <f t="shared" si="32"/>
        <v>2016</v>
      </c>
      <c r="B213" s="32">
        <v>42575</v>
      </c>
      <c r="C213" s="28">
        <f>'Bitcoin Data'!C212</f>
        <v>661.28497300000004</v>
      </c>
      <c r="D213" s="26">
        <f>'Bitcoin Data'!K212</f>
        <v>1583.5402625044435</v>
      </c>
      <c r="E213" s="25">
        <f>'Bitcoin Data'!J212</f>
        <v>2992.1056327729243</v>
      </c>
      <c r="F213" s="25">
        <f t="shared" si="28"/>
        <v>4.7381197391622605</v>
      </c>
      <c r="G213" s="23">
        <f t="shared" si="29"/>
        <v>0.48099999999999998</v>
      </c>
      <c r="H213" s="23">
        <f t="shared" si="30"/>
        <v>0.47987473519327389</v>
      </c>
      <c r="I213" s="26">
        <f t="shared" si="33"/>
        <v>2279.035594537047</v>
      </c>
      <c r="J213" s="26">
        <f t="shared" si="34"/>
        <v>2273.7039551445137</v>
      </c>
      <c r="K213" s="23">
        <f t="shared" si="31"/>
        <v>1.4392028093637765</v>
      </c>
      <c r="L213" s="23">
        <f t="shared" si="31"/>
        <v>1.4358358981972104</v>
      </c>
      <c r="M213" s="26">
        <f>K213*'Social Cost of Carbon'!$C$5</f>
        <v>143.92028093637765</v>
      </c>
      <c r="N213" s="26">
        <f>L213*'Social Cost of Carbon'!$C$5</f>
        <v>143.58358981972103</v>
      </c>
      <c r="O213" s="23">
        <f t="shared" si="35"/>
        <v>0.21763730738272447</v>
      </c>
      <c r="P213" s="23">
        <f t="shared" si="36"/>
        <v>0.21712816059971321</v>
      </c>
      <c r="Q213" s="27"/>
      <c r="R213" s="27"/>
    </row>
    <row r="214" spans="1:18" x14ac:dyDescent="0.25">
      <c r="A214" s="24">
        <f t="shared" si="32"/>
        <v>2016</v>
      </c>
      <c r="B214" s="32">
        <v>42576</v>
      </c>
      <c r="C214" s="28">
        <f>'Bitcoin Data'!C213</f>
        <v>654.09698500000002</v>
      </c>
      <c r="D214" s="26">
        <f>'Bitcoin Data'!K213</f>
        <v>1606.9420624013333</v>
      </c>
      <c r="E214" s="25">
        <f>'Bitcoin Data'!J213</f>
        <v>2961.1256493528108</v>
      </c>
      <c r="F214" s="25">
        <f t="shared" si="28"/>
        <v>4.7583573580004925</v>
      </c>
      <c r="G214" s="23">
        <f t="shared" si="29"/>
        <v>0.48099999999999998</v>
      </c>
      <c r="H214" s="23">
        <f t="shared" si="30"/>
        <v>0.47987473519327389</v>
      </c>
      <c r="I214" s="26">
        <f t="shared" si="33"/>
        <v>2288.7698891982368</v>
      </c>
      <c r="J214" s="26">
        <f t="shared" si="34"/>
        <v>2283.4154771254525</v>
      </c>
      <c r="K214" s="23">
        <f t="shared" si="31"/>
        <v>1.424301437338702</v>
      </c>
      <c r="L214" s="23">
        <f t="shared" si="31"/>
        <v>1.4209693868571913</v>
      </c>
      <c r="M214" s="26">
        <f>K214*'Social Cost of Carbon'!$C$5</f>
        <v>142.43014373387018</v>
      </c>
      <c r="N214" s="26">
        <f>L214*'Social Cost of Carbon'!$C$5</f>
        <v>142.09693868571912</v>
      </c>
      <c r="O214" s="23">
        <f t="shared" si="35"/>
        <v>0.21775080301565705</v>
      </c>
      <c r="P214" s="23">
        <f t="shared" si="36"/>
        <v>0.21724139071779872</v>
      </c>
      <c r="Q214" s="27"/>
      <c r="R214" s="27"/>
    </row>
    <row r="215" spans="1:18" x14ac:dyDescent="0.25">
      <c r="A215" s="24">
        <f t="shared" si="32"/>
        <v>2016</v>
      </c>
      <c r="B215" s="32">
        <v>42577</v>
      </c>
      <c r="C215" s="28">
        <f>'Bitcoin Data'!C214</f>
        <v>651.783997</v>
      </c>
      <c r="D215" s="26">
        <f>'Bitcoin Data'!K214</f>
        <v>1614.2001413525918</v>
      </c>
      <c r="E215" s="25">
        <f>'Bitcoin Data'!J214</f>
        <v>2872.1713717072444</v>
      </c>
      <c r="F215" s="25">
        <f t="shared" si="28"/>
        <v>4.6362594341987018</v>
      </c>
      <c r="G215" s="23">
        <f t="shared" si="29"/>
        <v>0.48099999999999998</v>
      </c>
      <c r="H215" s="23">
        <f t="shared" si="30"/>
        <v>0.47987473519327389</v>
      </c>
      <c r="I215" s="26">
        <f t="shared" si="33"/>
        <v>2230.0407878495757</v>
      </c>
      <c r="J215" s="26">
        <f t="shared" si="34"/>
        <v>2224.8237682734198</v>
      </c>
      <c r="K215" s="23">
        <f t="shared" si="31"/>
        <v>1.3815144297911846</v>
      </c>
      <c r="L215" s="23">
        <f t="shared" si="31"/>
        <v>1.3782824764277162</v>
      </c>
      <c r="M215" s="26">
        <f>K215*'Social Cost of Carbon'!$C$5</f>
        <v>138.15144297911846</v>
      </c>
      <c r="N215" s="26">
        <f>L215*'Social Cost of Carbon'!$C$5</f>
        <v>137.82824764277163</v>
      </c>
      <c r="O215" s="23">
        <f t="shared" si="35"/>
        <v>0.2119589367259633</v>
      </c>
      <c r="P215" s="23">
        <f t="shared" si="36"/>
        <v>0.21146307408153753</v>
      </c>
      <c r="Q215" s="27"/>
      <c r="R215" s="27"/>
    </row>
    <row r="216" spans="1:18" x14ac:dyDescent="0.25">
      <c r="A216" s="24">
        <f t="shared" si="32"/>
        <v>2016</v>
      </c>
      <c r="B216" s="32">
        <v>42578</v>
      </c>
      <c r="C216" s="28">
        <f>'Bitcoin Data'!C215</f>
        <v>654.35199</v>
      </c>
      <c r="D216" s="26">
        <f>'Bitcoin Data'!K215</f>
        <v>1600</v>
      </c>
      <c r="E216" s="25">
        <f>'Bitcoin Data'!J215</f>
        <v>2878.3264560639063</v>
      </c>
      <c r="F216" s="25">
        <f t="shared" si="28"/>
        <v>4.6053223297022496</v>
      </c>
      <c r="G216" s="23">
        <f t="shared" si="29"/>
        <v>0.48099999999999998</v>
      </c>
      <c r="H216" s="23">
        <f t="shared" si="30"/>
        <v>0.47987473519327389</v>
      </c>
      <c r="I216" s="26">
        <f t="shared" si="33"/>
        <v>2215.1600405867821</v>
      </c>
      <c r="J216" s="26">
        <f t="shared" si="34"/>
        <v>2209.9778334455382</v>
      </c>
      <c r="K216" s="23">
        <f t="shared" si="31"/>
        <v>1.3844750253667388</v>
      </c>
      <c r="L216" s="23">
        <f t="shared" si="31"/>
        <v>1.3812361459034617</v>
      </c>
      <c r="M216" s="26">
        <f>K216*'Social Cost of Carbon'!$C$5</f>
        <v>138.44750253667388</v>
      </c>
      <c r="N216" s="26">
        <f>L216*'Social Cost of Carbon'!$C$5</f>
        <v>138.12361459034616</v>
      </c>
      <c r="O216" s="23">
        <f t="shared" si="35"/>
        <v>0.21157955450960558</v>
      </c>
      <c r="P216" s="23">
        <f t="shared" si="36"/>
        <v>0.21108457940251113</v>
      </c>
      <c r="Q216" s="27"/>
      <c r="R216" s="27"/>
    </row>
    <row r="217" spans="1:18" x14ac:dyDescent="0.25">
      <c r="A217" s="24">
        <f t="shared" si="32"/>
        <v>2016</v>
      </c>
      <c r="B217" s="32">
        <v>42579</v>
      </c>
      <c r="C217" s="28">
        <f>'Bitcoin Data'!C216</f>
        <v>655.03497300000004</v>
      </c>
      <c r="D217" s="26">
        <f>'Bitcoin Data'!K216</f>
        <v>1694.9582838085889</v>
      </c>
      <c r="E217" s="25">
        <f>'Bitcoin Data'!J216</f>
        <v>2742.4510475877937</v>
      </c>
      <c r="F217" s="25">
        <f t="shared" si="28"/>
        <v>4.6483401210484736</v>
      </c>
      <c r="G217" s="23">
        <f t="shared" si="29"/>
        <v>0.48099999999999998</v>
      </c>
      <c r="H217" s="23">
        <f t="shared" si="30"/>
        <v>0.47987473519327389</v>
      </c>
      <c r="I217" s="26">
        <f t="shared" si="33"/>
        <v>2235.8515982243157</v>
      </c>
      <c r="J217" s="26">
        <f t="shared" si="34"/>
        <v>2230.6209846764073</v>
      </c>
      <c r="K217" s="23">
        <f t="shared" si="31"/>
        <v>1.3191189538897288</v>
      </c>
      <c r="L217" s="23">
        <f t="shared" si="31"/>
        <v>1.3160329702417091</v>
      </c>
      <c r="M217" s="26">
        <f>K217*'Social Cost of Carbon'!$C$5</f>
        <v>131.91189538897288</v>
      </c>
      <c r="N217" s="26">
        <f>L217*'Social Cost of Carbon'!$C$5</f>
        <v>131.6032970241709</v>
      </c>
      <c r="O217" s="23">
        <f t="shared" si="35"/>
        <v>0.20138145416088016</v>
      </c>
      <c r="P217" s="23">
        <f t="shared" si="36"/>
        <v>0.20091033677398915</v>
      </c>
      <c r="Q217" s="27"/>
      <c r="R217" s="27"/>
    </row>
    <row r="218" spans="1:18" x14ac:dyDescent="0.25">
      <c r="A218" s="24">
        <f t="shared" si="32"/>
        <v>2016</v>
      </c>
      <c r="B218" s="32">
        <v>42580</v>
      </c>
      <c r="C218" s="28">
        <f>'Bitcoin Data'!C217</f>
        <v>656.99200399999995</v>
      </c>
      <c r="D218" s="26">
        <f>'Bitcoin Data'!K217</f>
        <v>1841.229341838216</v>
      </c>
      <c r="E218" s="25">
        <f>'Bitcoin Data'!J217</f>
        <v>2572.6165226615535</v>
      </c>
      <c r="F218" s="25">
        <f t="shared" si="28"/>
        <v>4.736777026822252</v>
      </c>
      <c r="G218" s="23">
        <f t="shared" si="29"/>
        <v>0.48099999999999998</v>
      </c>
      <c r="H218" s="23">
        <f t="shared" si="30"/>
        <v>0.47987473519327389</v>
      </c>
      <c r="I218" s="26">
        <f t="shared" si="33"/>
        <v>2278.3897499015034</v>
      </c>
      <c r="J218" s="26">
        <f t="shared" si="34"/>
        <v>2273.0596214159114</v>
      </c>
      <c r="K218" s="23">
        <f t="shared" si="31"/>
        <v>1.2374285474002071</v>
      </c>
      <c r="L218" s="23">
        <f t="shared" si="31"/>
        <v>1.2345336725660541</v>
      </c>
      <c r="M218" s="26">
        <f>K218*'Social Cost of Carbon'!$C$5</f>
        <v>123.74285474002072</v>
      </c>
      <c r="N218" s="26">
        <f>L218*'Social Cost of Carbon'!$C$5</f>
        <v>123.4533672566054</v>
      </c>
      <c r="O218" s="23">
        <f t="shared" si="35"/>
        <v>0.18834758107652819</v>
      </c>
      <c r="P218" s="23">
        <f t="shared" si="36"/>
        <v>0.18790695549561881</v>
      </c>
      <c r="Q218" s="27"/>
      <c r="R218" s="27"/>
    </row>
    <row r="219" spans="1:18" x14ac:dyDescent="0.25">
      <c r="A219" s="24">
        <f t="shared" si="32"/>
        <v>2016</v>
      </c>
      <c r="B219" s="32">
        <v>42581</v>
      </c>
      <c r="C219" s="28">
        <f>'Bitcoin Data'!C218</f>
        <v>655.04699700000003</v>
      </c>
      <c r="D219" s="26">
        <f>'Bitcoin Data'!K218</f>
        <v>1486.3989637305731</v>
      </c>
      <c r="E219" s="25">
        <f>'Bitcoin Data'!J218</f>
        <v>3158.2847569471728</v>
      </c>
      <c r="F219" s="25">
        <f t="shared" si="28"/>
        <v>4.6944711898923419</v>
      </c>
      <c r="G219" s="23">
        <f t="shared" si="29"/>
        <v>0.48099999999999998</v>
      </c>
      <c r="H219" s="23">
        <f t="shared" si="30"/>
        <v>0.47987473519327389</v>
      </c>
      <c r="I219" s="26">
        <f t="shared" si="33"/>
        <v>2258.040642338216</v>
      </c>
      <c r="J219" s="26">
        <f t="shared" si="34"/>
        <v>2252.7581191220411</v>
      </c>
      <c r="K219" s="23">
        <f t="shared" si="31"/>
        <v>1.51913496809159</v>
      </c>
      <c r="L219" s="23">
        <f t="shared" si="31"/>
        <v>1.5155810614049778</v>
      </c>
      <c r="M219" s="26">
        <f>K219*'Social Cost of Carbon'!$C$5</f>
        <v>151.913496809159</v>
      </c>
      <c r="N219" s="26">
        <f>L219*'Social Cost of Carbon'!$C$5</f>
        <v>151.55810614049778</v>
      </c>
      <c r="O219" s="23">
        <f t="shared" si="35"/>
        <v>0.23191236278449651</v>
      </c>
      <c r="P219" s="23">
        <f t="shared" si="36"/>
        <v>0.23136982053899527</v>
      </c>
      <c r="Q219" s="27"/>
      <c r="R219" s="27"/>
    </row>
    <row r="220" spans="1:18" x14ac:dyDescent="0.25">
      <c r="A220" s="24">
        <f t="shared" si="32"/>
        <v>2016</v>
      </c>
      <c r="B220" s="32">
        <v>42582</v>
      </c>
      <c r="C220" s="28">
        <f>'Bitcoin Data'!C219</f>
        <v>624.68102999999996</v>
      </c>
      <c r="D220" s="26">
        <f>'Bitcoin Data'!K219</f>
        <v>1936.9715603382024</v>
      </c>
      <c r="E220" s="25">
        <f>'Bitcoin Data'!J219</f>
        <v>2486.7938918353348</v>
      </c>
      <c r="F220" s="25">
        <f t="shared" si="28"/>
        <v>4.8168490449077987</v>
      </c>
      <c r="G220" s="23">
        <f t="shared" si="29"/>
        <v>0.48099999999999998</v>
      </c>
      <c r="H220" s="23">
        <f t="shared" si="30"/>
        <v>0.47987473519327389</v>
      </c>
      <c r="I220" s="26">
        <f t="shared" si="33"/>
        <v>2316.9043906006509</v>
      </c>
      <c r="J220" s="26">
        <f t="shared" si="34"/>
        <v>2311.4841598911039</v>
      </c>
      <c r="K220" s="23">
        <f t="shared" si="31"/>
        <v>1.1961478619727959</v>
      </c>
      <c r="L220" s="23">
        <f t="shared" si="31"/>
        <v>1.1933495603247322</v>
      </c>
      <c r="M220" s="26">
        <f>K220*'Social Cost of Carbon'!$C$5</f>
        <v>119.61478619727959</v>
      </c>
      <c r="N220" s="26">
        <f>L220*'Social Cost of Carbon'!$C$5</f>
        <v>119.33495603247322</v>
      </c>
      <c r="O220" s="23">
        <f t="shared" si="35"/>
        <v>0.19148138082131227</v>
      </c>
      <c r="P220" s="23">
        <f t="shared" si="36"/>
        <v>0.19103342394193276</v>
      </c>
      <c r="Q220" s="27"/>
      <c r="R220" s="27"/>
    </row>
    <row r="221" spans="1:18" x14ac:dyDescent="0.25">
      <c r="A221" s="24">
        <f t="shared" si="32"/>
        <v>2016</v>
      </c>
      <c r="B221" s="32">
        <v>42583</v>
      </c>
      <c r="C221" s="28">
        <f>'Bitcoin Data'!C220</f>
        <v>606.271973</v>
      </c>
      <c r="D221" s="26">
        <f>'Bitcoin Data'!K220</f>
        <v>1895.6280329016054</v>
      </c>
      <c r="E221" s="25">
        <f>'Bitcoin Data'!J220</f>
        <v>2611.505196407084</v>
      </c>
      <c r="F221" s="25">
        <f t="shared" si="28"/>
        <v>4.9504424583774815</v>
      </c>
      <c r="G221" s="23">
        <f t="shared" si="29"/>
        <v>0.48099999999999998</v>
      </c>
      <c r="H221" s="23">
        <f t="shared" si="30"/>
        <v>0.47987473519327389</v>
      </c>
      <c r="I221" s="26">
        <f t="shared" si="33"/>
        <v>2381.1628224795686</v>
      </c>
      <c r="J221" s="26">
        <f t="shared" si="34"/>
        <v>2375.592263803434</v>
      </c>
      <c r="K221" s="23">
        <f t="shared" si="31"/>
        <v>1.2561339994718073</v>
      </c>
      <c r="L221" s="23">
        <f t="shared" si="31"/>
        <v>1.2531953645817082</v>
      </c>
      <c r="M221" s="26">
        <f>K221*'Social Cost of Carbon'!$C$5</f>
        <v>125.61339994718072</v>
      </c>
      <c r="N221" s="26">
        <f>L221*'Social Cost of Carbon'!$C$5</f>
        <v>125.31953645817082</v>
      </c>
      <c r="O221" s="23">
        <f t="shared" si="35"/>
        <v>0.2071898513230146</v>
      </c>
      <c r="P221" s="23">
        <f t="shared" si="36"/>
        <v>0.20670514560990735</v>
      </c>
      <c r="Q221" s="27"/>
      <c r="R221" s="27"/>
    </row>
    <row r="222" spans="1:18" x14ac:dyDescent="0.25">
      <c r="A222" s="24">
        <f t="shared" si="32"/>
        <v>2016</v>
      </c>
      <c r="B222" s="32">
        <v>42584</v>
      </c>
      <c r="C222" s="28">
        <f>'Bitcoin Data'!C221</f>
        <v>547.46502699999996</v>
      </c>
      <c r="D222" s="26">
        <f>'Bitcoin Data'!K221</f>
        <v>1925.9139174839913</v>
      </c>
      <c r="E222" s="25">
        <f>'Bitcoin Data'!J221</f>
        <v>2623.7652099056982</v>
      </c>
      <c r="F222" s="25">
        <f t="shared" si="28"/>
        <v>5.0531459339676896</v>
      </c>
      <c r="G222" s="23">
        <f t="shared" si="29"/>
        <v>0.48099999999999998</v>
      </c>
      <c r="H222" s="23">
        <f t="shared" si="30"/>
        <v>0.47987473519327389</v>
      </c>
      <c r="I222" s="26">
        <f t="shared" si="33"/>
        <v>2430.5631942384584</v>
      </c>
      <c r="J222" s="26">
        <f t="shared" si="34"/>
        <v>2424.8770669557139</v>
      </c>
      <c r="K222" s="23">
        <f t="shared" si="31"/>
        <v>1.2620310659646408</v>
      </c>
      <c r="L222" s="23">
        <f t="shared" si="31"/>
        <v>1.2590786353128216</v>
      </c>
      <c r="M222" s="26">
        <f>K222*'Social Cost of Carbon'!$C$5</f>
        <v>126.20310659646408</v>
      </c>
      <c r="N222" s="26">
        <f>L222*'Social Cost of Carbon'!$C$5</f>
        <v>125.90786353128216</v>
      </c>
      <c r="O222" s="23">
        <f t="shared" si="35"/>
        <v>0.23052268249541369</v>
      </c>
      <c r="P222" s="23">
        <f t="shared" si="36"/>
        <v>0.22998339130671477</v>
      </c>
      <c r="Q222" s="27"/>
      <c r="R222" s="27"/>
    </row>
    <row r="223" spans="1:18" x14ac:dyDescent="0.25">
      <c r="A223" s="24">
        <f t="shared" si="32"/>
        <v>2016</v>
      </c>
      <c r="B223" s="32">
        <v>42585</v>
      </c>
      <c r="C223" s="28">
        <f>'Bitcoin Data'!C222</f>
        <v>566.35497999999995</v>
      </c>
      <c r="D223" s="26">
        <f>'Bitcoin Data'!K222</f>
        <v>2075.9130172992768</v>
      </c>
      <c r="E223" s="25">
        <f>'Bitcoin Data'!J222</f>
        <v>2492.5931738963891</v>
      </c>
      <c r="F223" s="25">
        <f t="shared" si="28"/>
        <v>5.174406616522834</v>
      </c>
      <c r="G223" s="23">
        <f t="shared" si="29"/>
        <v>0.48099999999999998</v>
      </c>
      <c r="H223" s="23">
        <f t="shared" si="30"/>
        <v>0.47987473519327389</v>
      </c>
      <c r="I223" s="26">
        <f t="shared" si="33"/>
        <v>2488.8895825474829</v>
      </c>
      <c r="J223" s="26">
        <f t="shared" si="34"/>
        <v>2483.0670048862189</v>
      </c>
      <c r="K223" s="23">
        <f t="shared" si="31"/>
        <v>1.198937316644163</v>
      </c>
      <c r="L223" s="23">
        <f t="shared" si="31"/>
        <v>1.1961324892680918</v>
      </c>
      <c r="M223" s="26">
        <f>K223*'Social Cost of Carbon'!$C$5</f>
        <v>119.89373166441631</v>
      </c>
      <c r="N223" s="26">
        <f>L223*'Social Cost of Carbon'!$C$5</f>
        <v>119.61324892680918</v>
      </c>
      <c r="O223" s="23">
        <f t="shared" si="35"/>
        <v>0.21169361248384594</v>
      </c>
      <c r="P223" s="23">
        <f t="shared" si="36"/>
        <v>0.21119837054634744</v>
      </c>
      <c r="Q223" s="27"/>
      <c r="R223" s="27"/>
    </row>
    <row r="224" spans="1:18" x14ac:dyDescent="0.25">
      <c r="A224" s="24">
        <f t="shared" si="32"/>
        <v>2016</v>
      </c>
      <c r="B224" s="32">
        <v>42586</v>
      </c>
      <c r="C224" s="28">
        <f>'Bitcoin Data'!C223</f>
        <v>578.28900099999998</v>
      </c>
      <c r="D224" s="26">
        <f>'Bitcoin Data'!K223</f>
        <v>1925.3580042645917</v>
      </c>
      <c r="E224" s="25">
        <f>'Bitcoin Data'!J223</f>
        <v>2679.2556771792174</v>
      </c>
      <c r="F224" s="25">
        <f t="shared" si="28"/>
        <v>5.1585263635283551</v>
      </c>
      <c r="G224" s="23">
        <f t="shared" si="29"/>
        <v>0.48099999999999998</v>
      </c>
      <c r="H224" s="23">
        <f t="shared" si="30"/>
        <v>0.47987473519327389</v>
      </c>
      <c r="I224" s="26">
        <f t="shared" si="33"/>
        <v>2481.2511808571389</v>
      </c>
      <c r="J224" s="26">
        <f t="shared" si="34"/>
        <v>2475.4464726856918</v>
      </c>
      <c r="K224" s="23">
        <f t="shared" si="31"/>
        <v>1.2887219807232035</v>
      </c>
      <c r="L224" s="23">
        <f t="shared" si="31"/>
        <v>1.2857071086014529</v>
      </c>
      <c r="M224" s="26">
        <f>K224*'Social Cost of Carbon'!$C$5</f>
        <v>128.87219807232034</v>
      </c>
      <c r="N224" s="26">
        <f>L224*'Social Cost of Carbon'!$C$5</f>
        <v>128.57071086014528</v>
      </c>
      <c r="O224" s="23">
        <f t="shared" si="35"/>
        <v>0.22285085458908865</v>
      </c>
      <c r="P224" s="23">
        <f t="shared" si="36"/>
        <v>0.22232951108842772</v>
      </c>
      <c r="Q224" s="27"/>
      <c r="R224" s="27"/>
    </row>
    <row r="225" spans="1:18" x14ac:dyDescent="0.25">
      <c r="A225" s="24">
        <f t="shared" si="32"/>
        <v>2016</v>
      </c>
      <c r="B225" s="32">
        <v>42587</v>
      </c>
      <c r="C225" s="28">
        <f>'Bitcoin Data'!C224</f>
        <v>575.04303000000004</v>
      </c>
      <c r="D225" s="26">
        <f>'Bitcoin Data'!K224</f>
        <v>2120.2053760193294</v>
      </c>
      <c r="E225" s="25">
        <f>'Bitcoin Data'!J224</f>
        <v>2540.7291954912762</v>
      </c>
      <c r="F225" s="25">
        <f t="shared" si="28"/>
        <v>5.3868676992898692</v>
      </c>
      <c r="G225" s="23">
        <f t="shared" si="29"/>
        <v>0.48099999999999998</v>
      </c>
      <c r="H225" s="23">
        <f t="shared" si="30"/>
        <v>0.47987473519327389</v>
      </c>
      <c r="I225" s="26">
        <f t="shared" si="33"/>
        <v>2591.0833633584271</v>
      </c>
      <c r="J225" s="26">
        <f t="shared" si="34"/>
        <v>2585.0217107179265</v>
      </c>
      <c r="K225" s="23">
        <f t="shared" si="31"/>
        <v>1.2220907430313039</v>
      </c>
      <c r="L225" s="23">
        <f t="shared" si="31"/>
        <v>1.219231749884196</v>
      </c>
      <c r="M225" s="26">
        <f>K225*'Social Cost of Carbon'!$C$5</f>
        <v>122.20907430313039</v>
      </c>
      <c r="N225" s="26">
        <f>L225*'Social Cost of Carbon'!$C$5</f>
        <v>121.9231749884196</v>
      </c>
      <c r="O225" s="23">
        <f t="shared" si="35"/>
        <v>0.2125216165182115</v>
      </c>
      <c r="P225" s="23">
        <f t="shared" si="36"/>
        <v>0.21202443752499633</v>
      </c>
      <c r="Q225" s="27"/>
      <c r="R225" s="27"/>
    </row>
    <row r="226" spans="1:18" x14ac:dyDescent="0.25">
      <c r="A226" s="24">
        <f t="shared" si="32"/>
        <v>2016</v>
      </c>
      <c r="B226" s="32">
        <v>42588</v>
      </c>
      <c r="C226" s="28">
        <f>'Bitcoin Data'!C225</f>
        <v>587.77801499999998</v>
      </c>
      <c r="D226" s="26">
        <f>'Bitcoin Data'!K225</f>
        <v>2061.2819775797652</v>
      </c>
      <c r="E226" s="25">
        <f>'Bitcoin Data'!J225</f>
        <v>2622.7346752392023</v>
      </c>
      <c r="F226" s="25">
        <f t="shared" si="28"/>
        <v>5.4061957180440867</v>
      </c>
      <c r="G226" s="23">
        <f t="shared" si="29"/>
        <v>0.48099999999999998</v>
      </c>
      <c r="H226" s="23">
        <f t="shared" si="30"/>
        <v>0.47987473519327389</v>
      </c>
      <c r="I226" s="26">
        <f t="shared" si="33"/>
        <v>2600.3801403792054</v>
      </c>
      <c r="J226" s="26">
        <f t="shared" si="34"/>
        <v>2594.296738599417</v>
      </c>
      <c r="K226" s="23">
        <f t="shared" si="31"/>
        <v>1.2615353787900563</v>
      </c>
      <c r="L226" s="23">
        <f t="shared" si="31"/>
        <v>1.2585841077626294</v>
      </c>
      <c r="M226" s="26">
        <f>K226*'Social Cost of Carbon'!$C$5</f>
        <v>126.15353787900563</v>
      </c>
      <c r="N226" s="26">
        <f>L226*'Social Cost of Carbon'!$C$5</f>
        <v>125.85841077626294</v>
      </c>
      <c r="O226" s="23">
        <f t="shared" si="35"/>
        <v>0.21462786062014522</v>
      </c>
      <c r="P226" s="23">
        <f t="shared" si="36"/>
        <v>0.21412575422077151</v>
      </c>
      <c r="Q226" s="27"/>
      <c r="R226" s="27"/>
    </row>
    <row r="227" spans="1:18" x14ac:dyDescent="0.25">
      <c r="A227" s="24">
        <f t="shared" si="32"/>
        <v>2016</v>
      </c>
      <c r="B227" s="32">
        <v>42589</v>
      </c>
      <c r="C227" s="28">
        <f>'Bitcoin Data'!C226</f>
        <v>592.69000200000005</v>
      </c>
      <c r="D227" s="26">
        <f>'Bitcoin Data'!K226</f>
        <v>1851.9290928050061</v>
      </c>
      <c r="E227" s="25">
        <f>'Bitcoin Data'!J226</f>
        <v>2877.8280143853885</v>
      </c>
      <c r="F227" s="25">
        <f t="shared" si="28"/>
        <v>5.3295334239295649</v>
      </c>
      <c r="G227" s="23">
        <f t="shared" si="29"/>
        <v>0.48099999999999998</v>
      </c>
      <c r="H227" s="23">
        <f t="shared" si="30"/>
        <v>0.47987473519327389</v>
      </c>
      <c r="I227" s="26">
        <f t="shared" si="33"/>
        <v>2563.5055769101209</v>
      </c>
      <c r="J227" s="26">
        <f t="shared" si="34"/>
        <v>2557.5084405119023</v>
      </c>
      <c r="K227" s="23">
        <f t="shared" si="31"/>
        <v>1.384235274919372</v>
      </c>
      <c r="L227" s="23">
        <f t="shared" si="31"/>
        <v>1.3809969563349735</v>
      </c>
      <c r="M227" s="26">
        <f>K227*'Social Cost of Carbon'!$C$5</f>
        <v>138.42352749193719</v>
      </c>
      <c r="N227" s="26">
        <f>L227*'Social Cost of Carbon'!$C$5</f>
        <v>138.09969563349736</v>
      </c>
      <c r="O227" s="23">
        <f t="shared" si="35"/>
        <v>0.23355131185752173</v>
      </c>
      <c r="P227" s="23">
        <f t="shared" si="36"/>
        <v>0.23300493540887729</v>
      </c>
      <c r="Q227" s="27"/>
      <c r="R227" s="27"/>
    </row>
    <row r="228" spans="1:18" x14ac:dyDescent="0.25">
      <c r="A228" s="24">
        <f t="shared" si="32"/>
        <v>2016</v>
      </c>
      <c r="B228" s="32">
        <v>42590</v>
      </c>
      <c r="C228" s="28">
        <f>'Bitcoin Data'!C227</f>
        <v>591.05401600000005</v>
      </c>
      <c r="D228" s="26">
        <f>'Bitcoin Data'!K227</f>
        <v>1848.8658577492988</v>
      </c>
      <c r="E228" s="25">
        <f>'Bitcoin Data'!J227</f>
        <v>2863.6997365558364</v>
      </c>
      <c r="F228" s="25">
        <f t="shared" si="28"/>
        <v>5.2945966697637479</v>
      </c>
      <c r="G228" s="23">
        <f t="shared" si="29"/>
        <v>0.48099999999999998</v>
      </c>
      <c r="H228" s="23">
        <f t="shared" si="30"/>
        <v>0.47987473519327389</v>
      </c>
      <c r="I228" s="26">
        <f t="shared" si="33"/>
        <v>2546.7009981563629</v>
      </c>
      <c r="J228" s="26">
        <f t="shared" si="34"/>
        <v>2540.7431748580684</v>
      </c>
      <c r="K228" s="23">
        <f t="shared" si="31"/>
        <v>1.3774395732833573</v>
      </c>
      <c r="L228" s="23">
        <f t="shared" si="31"/>
        <v>1.3742171527527802</v>
      </c>
      <c r="M228" s="26">
        <f>K228*'Social Cost of Carbon'!$C$5</f>
        <v>137.74395732833574</v>
      </c>
      <c r="N228" s="26">
        <f>L228*'Social Cost of Carbon'!$C$5</f>
        <v>137.42171527527802</v>
      </c>
      <c r="O228" s="23">
        <f t="shared" si="35"/>
        <v>0.23304800170469653</v>
      </c>
      <c r="P228" s="23">
        <f t="shared" si="36"/>
        <v>0.23250280271385215</v>
      </c>
      <c r="Q228" s="27"/>
      <c r="R228" s="27"/>
    </row>
    <row r="229" spans="1:18" x14ac:dyDescent="0.25">
      <c r="A229" s="24">
        <f t="shared" si="32"/>
        <v>2016</v>
      </c>
      <c r="B229" s="32">
        <v>42591</v>
      </c>
      <c r="C229" s="28">
        <f>'Bitcoin Data'!C228</f>
        <v>587.80102499999998</v>
      </c>
      <c r="D229" s="26">
        <f>'Bitcoin Data'!K228</f>
        <v>1542.6971857756712</v>
      </c>
      <c r="E229" s="25">
        <f>'Bitcoin Data'!J228</f>
        <v>3281.2720777328768</v>
      </c>
      <c r="F229" s="25">
        <f t="shared" si="28"/>
        <v>5.0620092000827981</v>
      </c>
      <c r="G229" s="23">
        <f t="shared" si="29"/>
        <v>0.48099999999999998</v>
      </c>
      <c r="H229" s="23">
        <f t="shared" si="30"/>
        <v>0.47987473519327389</v>
      </c>
      <c r="I229" s="26">
        <f t="shared" si="33"/>
        <v>2434.8264252398258</v>
      </c>
      <c r="J229" s="26">
        <f t="shared" si="34"/>
        <v>2429.1303244356486</v>
      </c>
      <c r="K229" s="23">
        <f t="shared" si="31"/>
        <v>1.5782918693895138</v>
      </c>
      <c r="L229" s="23">
        <f t="shared" si="31"/>
        <v>1.5745995693991479</v>
      </c>
      <c r="M229" s="26">
        <f>K229*'Social Cost of Carbon'!$C$5</f>
        <v>157.82918693895138</v>
      </c>
      <c r="N229" s="26">
        <f>L229*'Social Cost of Carbon'!$C$5</f>
        <v>157.4599569399148</v>
      </c>
      <c r="O229" s="23">
        <f t="shared" si="35"/>
        <v>0.26850784572713426</v>
      </c>
      <c r="P229" s="23">
        <f t="shared" si="36"/>
        <v>0.26787969098882536</v>
      </c>
      <c r="Q229" s="27"/>
      <c r="R229" s="27"/>
    </row>
    <row r="230" spans="1:18" x14ac:dyDescent="0.25">
      <c r="A230" s="24">
        <f t="shared" si="32"/>
        <v>2016</v>
      </c>
      <c r="B230" s="32">
        <v>42592</v>
      </c>
      <c r="C230" s="28">
        <f>'Bitcoin Data'!C229</f>
        <v>592.103027</v>
      </c>
      <c r="D230" s="26">
        <f>'Bitcoin Data'!K229</f>
        <v>1928.0925976283102</v>
      </c>
      <c r="E230" s="25">
        <f>'Bitcoin Data'!J229</f>
        <v>2621.2177985884241</v>
      </c>
      <c r="F230" s="25">
        <f t="shared" si="28"/>
        <v>5.0539506342299152</v>
      </c>
      <c r="G230" s="23">
        <f t="shared" si="29"/>
        <v>0.48099999999999998</v>
      </c>
      <c r="H230" s="23">
        <f t="shared" si="30"/>
        <v>0.47987473519327389</v>
      </c>
      <c r="I230" s="26">
        <f t="shared" si="33"/>
        <v>2430.9502550645893</v>
      </c>
      <c r="J230" s="26">
        <f t="shared" si="34"/>
        <v>2425.2632222809593</v>
      </c>
      <c r="K230" s="23">
        <f t="shared" si="31"/>
        <v>1.2608057611210319</v>
      </c>
      <c r="L230" s="23">
        <f t="shared" si="31"/>
        <v>1.2578561969815163</v>
      </c>
      <c r="M230" s="26">
        <f>K230*'Social Cost of Carbon'!$C$5</f>
        <v>126.08057611210319</v>
      </c>
      <c r="N230" s="26">
        <f>L230*'Social Cost of Carbon'!$C$5</f>
        <v>125.78561969815163</v>
      </c>
      <c r="O230" s="23">
        <f t="shared" si="35"/>
        <v>0.21293688828262516</v>
      </c>
      <c r="P230" s="23">
        <f t="shared" si="36"/>
        <v>0.21243873779106964</v>
      </c>
      <c r="Q230" s="27"/>
      <c r="R230" s="27"/>
    </row>
    <row r="231" spans="1:18" x14ac:dyDescent="0.25">
      <c r="A231" s="24">
        <f t="shared" si="32"/>
        <v>2016</v>
      </c>
      <c r="B231" s="32">
        <v>42593</v>
      </c>
      <c r="C231" s="28">
        <f>'Bitcoin Data'!C230</f>
        <v>589.11999500000002</v>
      </c>
      <c r="D231" s="26">
        <f>'Bitcoin Data'!K230</f>
        <v>1836.7555187700557</v>
      </c>
      <c r="E231" s="25">
        <f>'Bitcoin Data'!J230</f>
        <v>2694.8772299694879</v>
      </c>
      <c r="F231" s="25">
        <f t="shared" si="28"/>
        <v>4.9498306245542176</v>
      </c>
      <c r="G231" s="23">
        <f t="shared" si="29"/>
        <v>0.48099999999999998</v>
      </c>
      <c r="H231" s="23">
        <f t="shared" si="30"/>
        <v>0.47987473519327389</v>
      </c>
      <c r="I231" s="26">
        <f t="shared" si="33"/>
        <v>2380.8685304105784</v>
      </c>
      <c r="J231" s="26">
        <f t="shared" si="34"/>
        <v>2375.2986602095129</v>
      </c>
      <c r="K231" s="23">
        <f t="shared" si="31"/>
        <v>1.2962359476153236</v>
      </c>
      <c r="L231" s="23">
        <f t="shared" si="31"/>
        <v>1.2932034971099915</v>
      </c>
      <c r="M231" s="26">
        <f>K231*'Social Cost of Carbon'!$C$5</f>
        <v>129.62359476153236</v>
      </c>
      <c r="N231" s="26">
        <f>L231*'Social Cost of Carbon'!$C$5</f>
        <v>129.32034971099915</v>
      </c>
      <c r="O231" s="23">
        <f t="shared" si="35"/>
        <v>0.22002918906450011</v>
      </c>
      <c r="P231" s="23">
        <f t="shared" si="36"/>
        <v>0.21951444664681455</v>
      </c>
      <c r="Q231" s="27"/>
      <c r="R231" s="27"/>
    </row>
    <row r="232" spans="1:18" x14ac:dyDescent="0.25">
      <c r="A232" s="24">
        <f t="shared" si="32"/>
        <v>2016</v>
      </c>
      <c r="B232" s="32">
        <v>42594</v>
      </c>
      <c r="C232" s="28">
        <f>'Bitcoin Data'!C231</f>
        <v>587.55902100000003</v>
      </c>
      <c r="D232" s="26">
        <f>'Bitcoin Data'!K231</f>
        <v>1863.0606432491259</v>
      </c>
      <c r="E232" s="25">
        <f>'Bitcoin Data'!J231</f>
        <v>2603.8633204906355</v>
      </c>
      <c r="F232" s="25">
        <f t="shared" si="28"/>
        <v>4.8511552728060883</v>
      </c>
      <c r="G232" s="23">
        <f t="shared" si="29"/>
        <v>0.48099999999999998</v>
      </c>
      <c r="H232" s="23">
        <f t="shared" si="30"/>
        <v>0.47987473519327389</v>
      </c>
      <c r="I232" s="26">
        <f t="shared" si="33"/>
        <v>2333.4056862197285</v>
      </c>
      <c r="J232" s="26">
        <f t="shared" si="34"/>
        <v>2327.946851919276</v>
      </c>
      <c r="K232" s="23">
        <f t="shared" si="31"/>
        <v>1.2524582571559957</v>
      </c>
      <c r="L232" s="23">
        <f t="shared" si="31"/>
        <v>1.2495282213999226</v>
      </c>
      <c r="M232" s="26">
        <f>K232*'Social Cost of Carbon'!$C$5</f>
        <v>125.24582571559957</v>
      </c>
      <c r="N232" s="26">
        <f>L232*'Social Cost of Carbon'!$C$5</f>
        <v>124.95282213999226</v>
      </c>
      <c r="O232" s="23">
        <f t="shared" si="35"/>
        <v>0.21316296957271899</v>
      </c>
      <c r="P232" s="23">
        <f t="shared" si="36"/>
        <v>0.21266429018029195</v>
      </c>
      <c r="Q232" s="27"/>
      <c r="R232" s="27"/>
    </row>
    <row r="233" spans="1:18" x14ac:dyDescent="0.25">
      <c r="A233" s="24">
        <f t="shared" si="32"/>
        <v>2016</v>
      </c>
      <c r="B233" s="32">
        <v>42595</v>
      </c>
      <c r="C233" s="28">
        <f>'Bitcoin Data'!C232</f>
        <v>585.58801300000005</v>
      </c>
      <c r="D233" s="26">
        <f>'Bitcoin Data'!K232</f>
        <v>2049.8131134942541</v>
      </c>
      <c r="E233" s="25">
        <f>'Bitcoin Data'!J232</f>
        <v>2406.9768004086004</v>
      </c>
      <c r="F233" s="25">
        <f t="shared" si="28"/>
        <v>4.9338526093539912</v>
      </c>
      <c r="G233" s="23">
        <f t="shared" si="29"/>
        <v>0.48099999999999998</v>
      </c>
      <c r="H233" s="23">
        <f t="shared" si="30"/>
        <v>0.47987473519327389</v>
      </c>
      <c r="I233" s="26">
        <f t="shared" si="33"/>
        <v>2373.1831050992696</v>
      </c>
      <c r="J233" s="26">
        <f t="shared" si="34"/>
        <v>2367.6312143963896</v>
      </c>
      <c r="K233" s="23">
        <f t="shared" si="31"/>
        <v>1.1577558409965367</v>
      </c>
      <c r="L233" s="23">
        <f t="shared" si="31"/>
        <v>1.1550473547124309</v>
      </c>
      <c r="M233" s="26">
        <f>K233*'Social Cost of Carbon'!$C$5</f>
        <v>115.77558409965367</v>
      </c>
      <c r="N233" s="26">
        <f>L233*'Social Cost of Carbon'!$C$5</f>
        <v>115.50473547124309</v>
      </c>
      <c r="O233" s="23">
        <f t="shared" si="35"/>
        <v>0.19770825483009616</v>
      </c>
      <c r="P233" s="23">
        <f t="shared" si="36"/>
        <v>0.1972457306281013</v>
      </c>
      <c r="Q233" s="27"/>
      <c r="R233" s="27"/>
    </row>
    <row r="234" spans="1:18" x14ac:dyDescent="0.25">
      <c r="A234" s="24">
        <f t="shared" si="32"/>
        <v>2016</v>
      </c>
      <c r="B234" s="32">
        <v>42596</v>
      </c>
      <c r="C234" s="28">
        <f>'Bitcoin Data'!C233</f>
        <v>570.47302200000001</v>
      </c>
      <c r="D234" s="26">
        <f>'Bitcoin Data'!K233</f>
        <v>2030.3795716411205</v>
      </c>
      <c r="E234" s="25">
        <f>'Bitcoin Data'!J233</f>
        <v>2468.076038199079</v>
      </c>
      <c r="F234" s="25">
        <f t="shared" si="28"/>
        <v>5.0111311692163598</v>
      </c>
      <c r="G234" s="23">
        <f t="shared" si="29"/>
        <v>0.48099999999999998</v>
      </c>
      <c r="H234" s="23">
        <f t="shared" si="30"/>
        <v>0.47987473519327389</v>
      </c>
      <c r="I234" s="26">
        <f t="shared" si="33"/>
        <v>2410.3540923930691</v>
      </c>
      <c r="J234" s="26">
        <f t="shared" si="34"/>
        <v>2404.7152428464615</v>
      </c>
      <c r="K234" s="23">
        <f t="shared" si="31"/>
        <v>1.187144574373757</v>
      </c>
      <c r="L234" s="23">
        <f t="shared" si="31"/>
        <v>1.1843673352676476</v>
      </c>
      <c r="M234" s="26">
        <f>K234*'Social Cost of Carbon'!$C$5</f>
        <v>118.7144574373757</v>
      </c>
      <c r="N234" s="26">
        <f>L234*'Social Cost of Carbon'!$C$5</f>
        <v>118.43673352676475</v>
      </c>
      <c r="O234" s="23">
        <f t="shared" si="35"/>
        <v>0.20809828486048143</v>
      </c>
      <c r="P234" s="23">
        <f t="shared" si="36"/>
        <v>0.20761145393263619</v>
      </c>
      <c r="Q234" s="27"/>
      <c r="R234" s="27"/>
    </row>
    <row r="235" spans="1:18" x14ac:dyDescent="0.25">
      <c r="A235" s="24">
        <f t="shared" si="32"/>
        <v>2016</v>
      </c>
      <c r="B235" s="32">
        <v>42597</v>
      </c>
      <c r="C235" s="28">
        <f>'Bitcoin Data'!C234</f>
        <v>567.23999000000003</v>
      </c>
      <c r="D235" s="26">
        <f>'Bitcoin Data'!K234</f>
        <v>1841.7548531782199</v>
      </c>
      <c r="E235" s="25">
        <f>'Bitcoin Data'!J234</f>
        <v>2812.4841218296715</v>
      </c>
      <c r="F235" s="25">
        <f t="shared" si="28"/>
        <v>5.1799062808664811</v>
      </c>
      <c r="G235" s="23">
        <f t="shared" si="29"/>
        <v>0.48099999999999998</v>
      </c>
      <c r="H235" s="23">
        <f t="shared" si="30"/>
        <v>0.47987473519327389</v>
      </c>
      <c r="I235" s="26">
        <f t="shared" si="33"/>
        <v>2491.534921096777</v>
      </c>
      <c r="J235" s="26">
        <f t="shared" si="34"/>
        <v>2485.706154856779</v>
      </c>
      <c r="K235" s="23">
        <f t="shared" si="31"/>
        <v>1.3528048626000719</v>
      </c>
      <c r="L235" s="23">
        <f t="shared" si="31"/>
        <v>1.3496400731983009</v>
      </c>
      <c r="M235" s="26">
        <f>K235*'Social Cost of Carbon'!$C$5</f>
        <v>135.28048626000719</v>
      </c>
      <c r="N235" s="26">
        <f>L235*'Social Cost of Carbon'!$C$5</f>
        <v>134.9640073198301</v>
      </c>
      <c r="O235" s="23">
        <f t="shared" si="35"/>
        <v>0.23848897934718458</v>
      </c>
      <c r="P235" s="23">
        <f t="shared" si="36"/>
        <v>0.23793105158158911</v>
      </c>
      <c r="Q235" s="27"/>
      <c r="R235" s="27"/>
    </row>
    <row r="236" spans="1:18" x14ac:dyDescent="0.25">
      <c r="A236" s="24">
        <f t="shared" si="32"/>
        <v>2016</v>
      </c>
      <c r="B236" s="32">
        <v>42598</v>
      </c>
      <c r="C236" s="28">
        <f>'Bitcoin Data'!C235</f>
        <v>577.43902600000001</v>
      </c>
      <c r="D236" s="26">
        <f>'Bitcoin Data'!K235</f>
        <v>1668.6122364897353</v>
      </c>
      <c r="E236" s="25">
        <f>'Bitcoin Data'!J235</f>
        <v>3084.8821493128698</v>
      </c>
      <c r="F236" s="25">
        <f t="shared" si="28"/>
        <v>5.147472102472209</v>
      </c>
      <c r="G236" s="23">
        <f t="shared" si="29"/>
        <v>0.48099999999999998</v>
      </c>
      <c r="H236" s="23">
        <f t="shared" si="30"/>
        <v>0.47987473519327389</v>
      </c>
      <c r="I236" s="26">
        <f t="shared" si="33"/>
        <v>2475.9340812891323</v>
      </c>
      <c r="J236" s="26">
        <f t="shared" si="34"/>
        <v>2470.1418120886165</v>
      </c>
      <c r="K236" s="23">
        <f t="shared" si="31"/>
        <v>1.4838283138194903</v>
      </c>
      <c r="L236" s="23">
        <f t="shared" si="31"/>
        <v>1.4803570045039709</v>
      </c>
      <c r="M236" s="26">
        <f>K236*'Social Cost of Carbon'!$C$5</f>
        <v>148.38283138194902</v>
      </c>
      <c r="N236" s="26">
        <f>L236*'Social Cost of Carbon'!$C$5</f>
        <v>148.03570045039709</v>
      </c>
      <c r="O236" s="23">
        <f t="shared" si="35"/>
        <v>0.25696709903696224</v>
      </c>
      <c r="P236" s="23">
        <f t="shared" si="36"/>
        <v>0.25636594304313109</v>
      </c>
      <c r="Q236" s="27"/>
      <c r="R236" s="27"/>
    </row>
    <row r="237" spans="1:18" x14ac:dyDescent="0.25">
      <c r="A237" s="24">
        <f t="shared" si="32"/>
        <v>2016</v>
      </c>
      <c r="B237" s="32">
        <v>42599</v>
      </c>
      <c r="C237" s="28">
        <f>'Bitcoin Data'!C236</f>
        <v>573.216003</v>
      </c>
      <c r="D237" s="26">
        <f>'Bitcoin Data'!K236</f>
        <v>1535.3320542752244</v>
      </c>
      <c r="E237" s="25">
        <f>'Bitcoin Data'!J236</f>
        <v>3290.0036351820522</v>
      </c>
      <c r="F237" s="25">
        <f t="shared" si="28"/>
        <v>5.0512480397770165</v>
      </c>
      <c r="G237" s="23">
        <f t="shared" si="29"/>
        <v>0.48099999999999998</v>
      </c>
      <c r="H237" s="23">
        <f t="shared" si="30"/>
        <v>0.47987473519327389</v>
      </c>
      <c r="I237" s="26">
        <f t="shared" si="33"/>
        <v>2429.6503071327447</v>
      </c>
      <c r="J237" s="26">
        <f t="shared" si="34"/>
        <v>2423.9663154835398</v>
      </c>
      <c r="K237" s="23">
        <f t="shared" si="31"/>
        <v>1.5824917485225671</v>
      </c>
      <c r="L237" s="23">
        <f t="shared" si="31"/>
        <v>1.5787896232178957</v>
      </c>
      <c r="M237" s="26">
        <f>K237*'Social Cost of Carbon'!$C$5</f>
        <v>158.24917485225671</v>
      </c>
      <c r="N237" s="26">
        <f>L237*'Social Cost of Carbon'!$C$5</f>
        <v>157.87896232178957</v>
      </c>
      <c r="O237" s="23">
        <f t="shared" si="35"/>
        <v>0.27607249976281056</v>
      </c>
      <c r="P237" s="23">
        <f t="shared" si="36"/>
        <v>0.2754266480620039</v>
      </c>
      <c r="Q237" s="27"/>
      <c r="R237" s="27"/>
    </row>
    <row r="238" spans="1:18" x14ac:dyDescent="0.25">
      <c r="A238" s="24">
        <f t="shared" si="32"/>
        <v>2016</v>
      </c>
      <c r="B238" s="32">
        <v>42600</v>
      </c>
      <c r="C238" s="28">
        <f>'Bitcoin Data'!C237</f>
        <v>574.317993</v>
      </c>
      <c r="D238" s="26">
        <f>'Bitcoin Data'!K237</f>
        <v>1925</v>
      </c>
      <c r="E238" s="25">
        <f>'Bitcoin Data'!J237</f>
        <v>2669.046038420684</v>
      </c>
      <c r="F238" s="25">
        <f t="shared" si="28"/>
        <v>5.1379136239598173</v>
      </c>
      <c r="G238" s="23">
        <f t="shared" si="29"/>
        <v>0.48099999999999998</v>
      </c>
      <c r="H238" s="23">
        <f t="shared" si="30"/>
        <v>0.47987473519327389</v>
      </c>
      <c r="I238" s="26">
        <f t="shared" si="33"/>
        <v>2471.3364531246721</v>
      </c>
      <c r="J238" s="26">
        <f t="shared" si="34"/>
        <v>2465.5549397436312</v>
      </c>
      <c r="K238" s="23">
        <f t="shared" si="31"/>
        <v>1.2838111444803491</v>
      </c>
      <c r="L238" s="23">
        <f t="shared" si="31"/>
        <v>1.2808077609057824</v>
      </c>
      <c r="M238" s="26">
        <f>K238*'Social Cost of Carbon'!$C$5</f>
        <v>128.38111444803491</v>
      </c>
      <c r="N238" s="26">
        <f>L238*'Social Cost of Carbon'!$C$5</f>
        <v>128.08077609057824</v>
      </c>
      <c r="O238" s="23">
        <f t="shared" si="35"/>
        <v>0.22353664000221374</v>
      </c>
      <c r="P238" s="23">
        <f t="shared" si="36"/>
        <v>0.22301369215604261</v>
      </c>
      <c r="Q238" s="27"/>
      <c r="R238" s="27"/>
    </row>
    <row r="239" spans="1:18" x14ac:dyDescent="0.25">
      <c r="A239" s="24">
        <f t="shared" si="32"/>
        <v>2016</v>
      </c>
      <c r="B239" s="32">
        <v>42601</v>
      </c>
      <c r="C239" s="28">
        <f>'Bitcoin Data'!C238</f>
        <v>575.63000499999998</v>
      </c>
      <c r="D239" s="26">
        <f>'Bitcoin Data'!K238</f>
        <v>1937.0166775365699</v>
      </c>
      <c r="E239" s="25">
        <f>'Bitcoin Data'!J238</f>
        <v>2656.0281259609069</v>
      </c>
      <c r="F239" s="25">
        <f t="shared" si="28"/>
        <v>5.1447707759924786</v>
      </c>
      <c r="G239" s="23">
        <f t="shared" si="29"/>
        <v>0.48099999999999998</v>
      </c>
      <c r="H239" s="23">
        <f t="shared" si="30"/>
        <v>0.47987473519327389</v>
      </c>
      <c r="I239" s="26">
        <f t="shared" si="33"/>
        <v>2474.6347432523821</v>
      </c>
      <c r="J239" s="26">
        <f t="shared" si="34"/>
        <v>2468.8455137594847</v>
      </c>
      <c r="K239" s="23">
        <f t="shared" si="31"/>
        <v>1.2775495285871961</v>
      </c>
      <c r="L239" s="23">
        <f t="shared" si="31"/>
        <v>1.2745607936113776</v>
      </c>
      <c r="M239" s="26">
        <f>K239*'Social Cost of Carbon'!$C$5</f>
        <v>127.75495285871961</v>
      </c>
      <c r="N239" s="26">
        <f>L239*'Social Cost of Carbon'!$C$5</f>
        <v>127.45607936113777</v>
      </c>
      <c r="O239" s="23">
        <f t="shared" si="35"/>
        <v>0.22193935644254612</v>
      </c>
      <c r="P239" s="23">
        <f t="shared" si="36"/>
        <v>0.221420145326055</v>
      </c>
      <c r="Q239" s="27"/>
      <c r="R239" s="27"/>
    </row>
    <row r="240" spans="1:18" x14ac:dyDescent="0.25">
      <c r="A240" s="24">
        <f t="shared" si="32"/>
        <v>2016</v>
      </c>
      <c r="B240" s="32">
        <v>42602</v>
      </c>
      <c r="C240" s="28">
        <f>'Bitcoin Data'!C239</f>
        <v>581.69702099999995</v>
      </c>
      <c r="D240" s="26">
        <f>'Bitcoin Data'!K239</f>
        <v>1932.3783028777893</v>
      </c>
      <c r="E240" s="25">
        <f>'Bitcoin Data'!J239</f>
        <v>2671.8663206401889</v>
      </c>
      <c r="F240" s="25">
        <f t="shared" si="28"/>
        <v>5.1630565061950113</v>
      </c>
      <c r="G240" s="23">
        <f t="shared" si="29"/>
        <v>0.48099999999999998</v>
      </c>
      <c r="H240" s="23">
        <f t="shared" si="30"/>
        <v>0.47987473519327389</v>
      </c>
      <c r="I240" s="26">
        <f t="shared" si="33"/>
        <v>2483.4301794798002</v>
      </c>
      <c r="J240" s="26">
        <f t="shared" si="34"/>
        <v>2477.6203736982411</v>
      </c>
      <c r="K240" s="23">
        <f t="shared" si="31"/>
        <v>1.2851677002279307</v>
      </c>
      <c r="L240" s="23">
        <f t="shared" si="31"/>
        <v>1.2821611430890378</v>
      </c>
      <c r="M240" s="26">
        <f>K240*'Social Cost of Carbon'!$C$5</f>
        <v>128.51677002279308</v>
      </c>
      <c r="N240" s="26">
        <f>L240*'Social Cost of Carbon'!$C$5</f>
        <v>128.2161143089038</v>
      </c>
      <c r="O240" s="23">
        <f t="shared" si="35"/>
        <v>0.22093420695512397</v>
      </c>
      <c r="P240" s="23">
        <f t="shared" si="36"/>
        <v>0.22041734731335991</v>
      </c>
      <c r="Q240" s="27"/>
      <c r="R240" s="27"/>
    </row>
    <row r="241" spans="1:18" x14ac:dyDescent="0.25">
      <c r="A241" s="24">
        <f t="shared" si="32"/>
        <v>2016</v>
      </c>
      <c r="B241" s="32">
        <v>42603</v>
      </c>
      <c r="C241" s="28">
        <f>'Bitcoin Data'!C240</f>
        <v>581.30798300000004</v>
      </c>
      <c r="D241" s="26">
        <f>'Bitcoin Data'!K240</f>
        <v>2037.8773847008724</v>
      </c>
      <c r="E241" s="25">
        <f>'Bitcoin Data'!J240</f>
        <v>2579.8655165185805</v>
      </c>
      <c r="F241" s="25">
        <f t="shared" si="28"/>
        <v>5.2574495916828505</v>
      </c>
      <c r="G241" s="23">
        <f t="shared" si="29"/>
        <v>0.48099999999999998</v>
      </c>
      <c r="H241" s="23">
        <f t="shared" si="30"/>
        <v>0.47987473519327389</v>
      </c>
      <c r="I241" s="26">
        <f t="shared" si="33"/>
        <v>2528.8332535994509</v>
      </c>
      <c r="J241" s="26">
        <f t="shared" si="34"/>
        <v>2522.9172306007936</v>
      </c>
      <c r="K241" s="23">
        <f t="shared" si="31"/>
        <v>1.2409153134454374</v>
      </c>
      <c r="L241" s="23">
        <f t="shared" si="31"/>
        <v>1.2380122815736128</v>
      </c>
      <c r="M241" s="26">
        <f>K241*'Social Cost of Carbon'!$C$5</f>
        <v>124.09153134454374</v>
      </c>
      <c r="N241" s="26">
        <f>L241*'Social Cost of Carbon'!$C$5</f>
        <v>123.80122815736128</v>
      </c>
      <c r="O241" s="23">
        <f t="shared" si="35"/>
        <v>0.21346951181391866</v>
      </c>
      <c r="P241" s="23">
        <f t="shared" si="36"/>
        <v>0.21297011528802842</v>
      </c>
      <c r="Q241" s="27"/>
      <c r="R241" s="27"/>
    </row>
    <row r="242" spans="1:18" x14ac:dyDescent="0.25">
      <c r="A242" s="24">
        <f t="shared" si="32"/>
        <v>2016</v>
      </c>
      <c r="B242" s="32">
        <v>42604</v>
      </c>
      <c r="C242" s="28">
        <f>'Bitcoin Data'!C241</f>
        <v>586.75299099999995</v>
      </c>
      <c r="D242" s="26">
        <f>'Bitcoin Data'!K241</f>
        <v>1979.3527433012421</v>
      </c>
      <c r="E242" s="25">
        <f>'Bitcoin Data'!J241</f>
        <v>2721.0992329359233</v>
      </c>
      <c r="F242" s="25">
        <f t="shared" si="28"/>
        <v>5.386015231506625</v>
      </c>
      <c r="G242" s="23">
        <f t="shared" si="29"/>
        <v>0.48099999999999998</v>
      </c>
      <c r="H242" s="23">
        <f t="shared" si="30"/>
        <v>0.47987473519327389</v>
      </c>
      <c r="I242" s="26">
        <f t="shared" si="33"/>
        <v>2590.6733263546867</v>
      </c>
      <c r="J242" s="26">
        <f t="shared" si="34"/>
        <v>2584.6126329661815</v>
      </c>
      <c r="K242" s="23">
        <f t="shared" si="31"/>
        <v>1.308848731042179</v>
      </c>
      <c r="L242" s="23">
        <f t="shared" si="31"/>
        <v>1.3057867738397471</v>
      </c>
      <c r="M242" s="26">
        <f>K242*'Social Cost of Carbon'!$C$5</f>
        <v>130.88487310421789</v>
      </c>
      <c r="N242" s="26">
        <f>L242*'Social Cost of Carbon'!$C$5</f>
        <v>130.57867738397471</v>
      </c>
      <c r="O242" s="23">
        <f t="shared" si="35"/>
        <v>0.22306639269303341</v>
      </c>
      <c r="P242" s="23">
        <f t="shared" si="36"/>
        <v>0.22254454495652451</v>
      </c>
      <c r="Q242" s="27"/>
      <c r="R242" s="27"/>
    </row>
    <row r="243" spans="1:18" x14ac:dyDescent="0.25">
      <c r="A243" s="24">
        <f t="shared" si="32"/>
        <v>2016</v>
      </c>
      <c r="B243" s="32">
        <v>42605</v>
      </c>
      <c r="C243" s="28">
        <f>'Bitcoin Data'!C242</f>
        <v>583.41497800000002</v>
      </c>
      <c r="D243" s="26">
        <f>'Bitcoin Data'!K242</f>
        <v>1841.6351530055913</v>
      </c>
      <c r="E243" s="25">
        <f>'Bitcoin Data'!J242</f>
        <v>2997.4182223572498</v>
      </c>
      <c r="F243" s="25">
        <f t="shared" si="28"/>
        <v>5.520150766552641</v>
      </c>
      <c r="G243" s="23">
        <f t="shared" si="29"/>
        <v>0.48099999999999998</v>
      </c>
      <c r="H243" s="23">
        <f t="shared" si="30"/>
        <v>0.47987473519327389</v>
      </c>
      <c r="I243" s="26">
        <f t="shared" si="33"/>
        <v>2655.19251871182</v>
      </c>
      <c r="J243" s="26">
        <f t="shared" si="34"/>
        <v>2648.9808873263969</v>
      </c>
      <c r="K243" s="23">
        <f t="shared" si="31"/>
        <v>1.4417581649538371</v>
      </c>
      <c r="L243" s="23">
        <f t="shared" si="31"/>
        <v>1.4383852757171789</v>
      </c>
      <c r="M243" s="26">
        <f>K243*'Social Cost of Carbon'!$C$5</f>
        <v>144.17581649538371</v>
      </c>
      <c r="N243" s="26">
        <f>L243*'Social Cost of Carbon'!$C$5</f>
        <v>143.83852757171789</v>
      </c>
      <c r="O243" s="23">
        <f t="shared" si="35"/>
        <v>0.24712395452998415</v>
      </c>
      <c r="P243" s="23">
        <f t="shared" si="36"/>
        <v>0.24654582586276674</v>
      </c>
      <c r="Q243" s="27"/>
      <c r="R243" s="27"/>
    </row>
    <row r="244" spans="1:18" x14ac:dyDescent="0.25">
      <c r="A244" s="24">
        <f t="shared" si="32"/>
        <v>2016</v>
      </c>
      <c r="B244" s="32">
        <v>42606</v>
      </c>
      <c r="C244" s="28">
        <f>'Bitcoin Data'!C243</f>
        <v>580.182007</v>
      </c>
      <c r="D244" s="26">
        <f>'Bitcoin Data'!K243</f>
        <v>1917.1746899306293</v>
      </c>
      <c r="E244" s="25">
        <f>'Bitcoin Data'!J243</f>
        <v>2874.7926632117401</v>
      </c>
      <c r="F244" s="25">
        <f t="shared" si="28"/>
        <v>5.5114797327078149</v>
      </c>
      <c r="G244" s="23">
        <f t="shared" si="29"/>
        <v>0.48099999999999998</v>
      </c>
      <c r="H244" s="23">
        <f t="shared" si="30"/>
        <v>0.47987473519327389</v>
      </c>
      <c r="I244" s="26">
        <f t="shared" si="33"/>
        <v>2651.021751432459</v>
      </c>
      <c r="J244" s="26">
        <f t="shared" si="34"/>
        <v>2644.8198772562587</v>
      </c>
      <c r="K244" s="23">
        <f t="shared" si="31"/>
        <v>1.3827752710048469</v>
      </c>
      <c r="L244" s="23">
        <f t="shared" si="31"/>
        <v>1.3795403679943004</v>
      </c>
      <c r="M244" s="26">
        <f>K244*'Social Cost of Carbon'!$C$5</f>
        <v>138.27752710048469</v>
      </c>
      <c r="N244" s="26">
        <f>L244*'Social Cost of Carbon'!$C$5</f>
        <v>137.95403679943004</v>
      </c>
      <c r="O244" s="23">
        <f t="shared" si="35"/>
        <v>0.23833473880978989</v>
      </c>
      <c r="P244" s="23">
        <f t="shared" si="36"/>
        <v>0.23777717187880673</v>
      </c>
      <c r="Q244" s="27"/>
      <c r="R244" s="27"/>
    </row>
    <row r="245" spans="1:18" x14ac:dyDescent="0.25">
      <c r="A245" s="24">
        <f t="shared" si="32"/>
        <v>2016</v>
      </c>
      <c r="B245" s="32">
        <v>42607</v>
      </c>
      <c r="C245" s="28">
        <f>'Bitcoin Data'!C244</f>
        <v>577.760986</v>
      </c>
      <c r="D245" s="26">
        <f>'Bitcoin Data'!K244</f>
        <v>1600.4559703619368</v>
      </c>
      <c r="E245" s="25">
        <f>'Bitcoin Data'!J244</f>
        <v>3356.3177877130524</v>
      </c>
      <c r="F245" s="25">
        <f t="shared" si="28"/>
        <v>5.3716388417773224</v>
      </c>
      <c r="G245" s="23">
        <f t="shared" si="29"/>
        <v>0.48099999999999998</v>
      </c>
      <c r="H245" s="23">
        <f t="shared" si="30"/>
        <v>0.47987473519327389</v>
      </c>
      <c r="I245" s="26">
        <f t="shared" si="33"/>
        <v>2583.7582828948921</v>
      </c>
      <c r="J245" s="26">
        <f t="shared" si="34"/>
        <v>2577.7137667517968</v>
      </c>
      <c r="K245" s="23">
        <f t="shared" si="31"/>
        <v>1.6143888558899782</v>
      </c>
      <c r="L245" s="23">
        <f t="shared" si="31"/>
        <v>1.6106121096032759</v>
      </c>
      <c r="M245" s="26">
        <f>K245*'Social Cost of Carbon'!$C$5</f>
        <v>161.43888558899781</v>
      </c>
      <c r="N245" s="26">
        <f>L245*'Social Cost of Carbon'!$C$5</f>
        <v>161.0612109603276</v>
      </c>
      <c r="O245" s="23">
        <f t="shared" si="35"/>
        <v>0.27942157657041561</v>
      </c>
      <c r="P245" s="23">
        <f t="shared" si="36"/>
        <v>0.27876788994597779</v>
      </c>
      <c r="Q245" s="27"/>
      <c r="R245" s="27"/>
    </row>
    <row r="246" spans="1:18" x14ac:dyDescent="0.25">
      <c r="A246" s="24">
        <f t="shared" si="32"/>
        <v>2016</v>
      </c>
      <c r="B246" s="32">
        <v>42608</v>
      </c>
      <c r="C246" s="28">
        <f>'Bitcoin Data'!C245</f>
        <v>579.65100099999995</v>
      </c>
      <c r="D246" s="26">
        <f>'Bitcoin Data'!K245</f>
        <v>1656.6727095244762</v>
      </c>
      <c r="E246" s="25">
        <f>'Bitcoin Data'!J245</f>
        <v>3158.1051188902438</v>
      </c>
      <c r="F246" s="25">
        <f t="shared" si="28"/>
        <v>5.2319465642750176</v>
      </c>
      <c r="G246" s="23">
        <f t="shared" si="29"/>
        <v>0.48099999999999998</v>
      </c>
      <c r="H246" s="23">
        <f t="shared" si="30"/>
        <v>0.47987473519327389</v>
      </c>
      <c r="I246" s="26">
        <f t="shared" si="33"/>
        <v>2516.5662974162833</v>
      </c>
      <c r="J246" s="26">
        <f t="shared" si="34"/>
        <v>2510.6789720768334</v>
      </c>
      <c r="K246" s="23">
        <f t="shared" si="31"/>
        <v>1.5190485621862071</v>
      </c>
      <c r="L246" s="23">
        <f t="shared" si="31"/>
        <v>1.5154948576399785</v>
      </c>
      <c r="M246" s="26">
        <f>K246*'Social Cost of Carbon'!$C$5</f>
        <v>151.90485621862072</v>
      </c>
      <c r="N246" s="26">
        <f>L246*'Social Cost of Carbon'!$C$5</f>
        <v>151.54948576399784</v>
      </c>
      <c r="O246" s="23">
        <f t="shared" si="35"/>
        <v>0.26206261346320137</v>
      </c>
      <c r="P246" s="23">
        <f t="shared" si="36"/>
        <v>0.26144953688089612</v>
      </c>
      <c r="Q246" s="27"/>
      <c r="R246" s="27"/>
    </row>
    <row r="247" spans="1:18" x14ac:dyDescent="0.25">
      <c r="A247" s="24">
        <f t="shared" si="32"/>
        <v>2016</v>
      </c>
      <c r="B247" s="32">
        <v>42609</v>
      </c>
      <c r="C247" s="28">
        <f>'Bitcoin Data'!C246</f>
        <v>569.94702099999995</v>
      </c>
      <c r="D247" s="26">
        <f>'Bitcoin Data'!K246</f>
        <v>1788.5318674241678</v>
      </c>
      <c r="E247" s="25">
        <f>'Bitcoin Data'!J246</f>
        <v>2863.1801967520391</v>
      </c>
      <c r="F247" s="25">
        <f t="shared" si="28"/>
        <v>5.1208890240688199</v>
      </c>
      <c r="G247" s="23">
        <f t="shared" si="29"/>
        <v>0.48099999999999998</v>
      </c>
      <c r="H247" s="23">
        <f t="shared" si="30"/>
        <v>0.47987473519327389</v>
      </c>
      <c r="I247" s="26">
        <f t="shared" si="33"/>
        <v>2463.1476205771023</v>
      </c>
      <c r="J247" s="26">
        <f t="shared" si="34"/>
        <v>2457.3852643791679</v>
      </c>
      <c r="K247" s="23">
        <f t="shared" si="31"/>
        <v>1.3771896746377308</v>
      </c>
      <c r="L247" s="23">
        <f t="shared" si="31"/>
        <v>1.3739678387270104</v>
      </c>
      <c r="M247" s="26">
        <f>K247*'Social Cost of Carbon'!$C$5</f>
        <v>137.71896746377308</v>
      </c>
      <c r="N247" s="26">
        <f>L247*'Social Cost of Carbon'!$C$5</f>
        <v>137.39678387270104</v>
      </c>
      <c r="O247" s="23">
        <f t="shared" si="35"/>
        <v>0.24163468250459211</v>
      </c>
      <c r="P247" s="23">
        <f t="shared" si="36"/>
        <v>0.24106939559335122</v>
      </c>
      <c r="Q247" s="27"/>
      <c r="R247" s="27"/>
    </row>
    <row r="248" spans="1:18" x14ac:dyDescent="0.25">
      <c r="A248" s="24">
        <f t="shared" si="32"/>
        <v>2016</v>
      </c>
      <c r="B248" s="32">
        <v>42610</v>
      </c>
      <c r="C248" s="28">
        <f>'Bitcoin Data'!C247</f>
        <v>573.91198699999995</v>
      </c>
      <c r="D248" s="26">
        <f>'Bitcoin Data'!K247</f>
        <v>1913.5320379069594</v>
      </c>
      <c r="E248" s="25">
        <f>'Bitcoin Data'!J247</f>
        <v>2653.8774518692735</v>
      </c>
      <c r="F248" s="25">
        <f t="shared" si="28"/>
        <v>5.0782795288307394</v>
      </c>
      <c r="G248" s="23">
        <f t="shared" si="29"/>
        <v>0.48099999999999998</v>
      </c>
      <c r="H248" s="23">
        <f t="shared" si="30"/>
        <v>0.47987473519327389</v>
      </c>
      <c r="I248" s="26">
        <f t="shared" si="33"/>
        <v>2442.6524533675856</v>
      </c>
      <c r="J248" s="26">
        <f t="shared" si="34"/>
        <v>2436.938044135075</v>
      </c>
      <c r="K248" s="23">
        <f t="shared" si="31"/>
        <v>1.2765150543491204</v>
      </c>
      <c r="L248" s="23">
        <f t="shared" si="31"/>
        <v>1.2735287394511681</v>
      </c>
      <c r="M248" s="26">
        <f>K248*'Social Cost of Carbon'!$C$5</f>
        <v>127.65150543491204</v>
      </c>
      <c r="N248" s="26">
        <f>L248*'Social Cost of Carbon'!$C$5</f>
        <v>127.35287394511681</v>
      </c>
      <c r="O248" s="23">
        <f t="shared" si="35"/>
        <v>0.22242348709630985</v>
      </c>
      <c r="P248" s="23">
        <f t="shared" si="36"/>
        <v>0.22190314339107334</v>
      </c>
      <c r="Q248" s="27"/>
      <c r="R248" s="27"/>
    </row>
    <row r="249" spans="1:18" x14ac:dyDescent="0.25">
      <c r="A249" s="24">
        <f t="shared" si="32"/>
        <v>2016</v>
      </c>
      <c r="B249" s="32">
        <v>42611</v>
      </c>
      <c r="C249" s="28">
        <f>'Bitcoin Data'!C248</f>
        <v>574.10699499999998</v>
      </c>
      <c r="D249" s="26">
        <f>'Bitcoin Data'!K248</f>
        <v>1853.4045885930177</v>
      </c>
      <c r="E249" s="25">
        <f>'Bitcoin Data'!J248</f>
        <v>2751.75831660016</v>
      </c>
      <c r="F249" s="25">
        <f t="shared" si="28"/>
        <v>5.1001214906857353</v>
      </c>
      <c r="G249" s="23">
        <f t="shared" si="29"/>
        <v>0.48099999999999998</v>
      </c>
      <c r="H249" s="23">
        <f t="shared" si="30"/>
        <v>0.47987473519327389</v>
      </c>
      <c r="I249" s="26">
        <f t="shared" si="33"/>
        <v>2453.1584370198389</v>
      </c>
      <c r="J249" s="26">
        <f t="shared" si="34"/>
        <v>2447.4194497963426</v>
      </c>
      <c r="K249" s="23">
        <f t="shared" si="31"/>
        <v>1.3235957502846771</v>
      </c>
      <c r="L249" s="23">
        <f t="shared" si="31"/>
        <v>1.3204992934943909</v>
      </c>
      <c r="M249" s="26">
        <f>K249*'Social Cost of Carbon'!$C$5</f>
        <v>132.3595750284677</v>
      </c>
      <c r="N249" s="26">
        <f>L249*'Social Cost of Carbon'!$C$5</f>
        <v>132.04992934943908</v>
      </c>
      <c r="O249" s="23">
        <f t="shared" si="35"/>
        <v>0.23054861930129888</v>
      </c>
      <c r="P249" s="23">
        <f t="shared" si="36"/>
        <v>0.23000926743531333</v>
      </c>
      <c r="Q249" s="27"/>
      <c r="R249" s="27"/>
    </row>
    <row r="250" spans="1:18" x14ac:dyDescent="0.25">
      <c r="A250" s="24">
        <f t="shared" si="32"/>
        <v>2016</v>
      </c>
      <c r="B250" s="32">
        <v>42612</v>
      </c>
      <c r="C250" s="28">
        <f>'Bitcoin Data'!C249</f>
        <v>577.50299099999995</v>
      </c>
      <c r="D250" s="26">
        <f>'Bitcoin Data'!K249</f>
        <v>2046.2816409995735</v>
      </c>
      <c r="E250" s="25">
        <f>'Bitcoin Data'!J249</f>
        <v>2531.5354739506784</v>
      </c>
      <c r="F250" s="25">
        <f t="shared" si="28"/>
        <v>5.1802345638844267</v>
      </c>
      <c r="G250" s="23">
        <f t="shared" si="29"/>
        <v>0.48099999999999998</v>
      </c>
      <c r="H250" s="23">
        <f t="shared" si="30"/>
        <v>0.47987473519327389</v>
      </c>
      <c r="I250" s="26">
        <f t="shared" si="33"/>
        <v>2491.6928252284092</v>
      </c>
      <c r="J250" s="26">
        <f t="shared" si="34"/>
        <v>2485.8636895830841</v>
      </c>
      <c r="K250" s="23">
        <f t="shared" si="31"/>
        <v>1.2176685629702764</v>
      </c>
      <c r="L250" s="23">
        <f t="shared" si="31"/>
        <v>1.214819915194461</v>
      </c>
      <c r="M250" s="26">
        <f>K250*'Social Cost of Carbon'!$C$5</f>
        <v>121.76685629702763</v>
      </c>
      <c r="N250" s="26">
        <f>L250*'Social Cost of Carbon'!$C$5</f>
        <v>121.4819915194461</v>
      </c>
      <c r="O250" s="23">
        <f t="shared" si="35"/>
        <v>0.21085060717378629</v>
      </c>
      <c r="P250" s="23">
        <f t="shared" si="36"/>
        <v>0.21035733738640691</v>
      </c>
      <c r="Q250" s="27"/>
      <c r="R250" s="27"/>
    </row>
    <row r="251" spans="1:18" x14ac:dyDescent="0.25">
      <c r="A251" s="24">
        <f t="shared" si="32"/>
        <v>2016</v>
      </c>
      <c r="B251" s="32">
        <v>42613</v>
      </c>
      <c r="C251" s="28">
        <f>'Bitcoin Data'!C250</f>
        <v>575.47198500000002</v>
      </c>
      <c r="D251" s="26">
        <f>'Bitcoin Data'!K250</f>
        <v>1683.9851522591616</v>
      </c>
      <c r="E251" s="25">
        <f>'Bitcoin Data'!J250</f>
        <v>3098.4909365485819</v>
      </c>
      <c r="F251" s="25">
        <f t="shared" si="28"/>
        <v>5.2178127315573963</v>
      </c>
      <c r="G251" s="23">
        <f t="shared" si="29"/>
        <v>0.48099999999999998</v>
      </c>
      <c r="H251" s="23">
        <f t="shared" si="30"/>
        <v>0.47987473519327389</v>
      </c>
      <c r="I251" s="26">
        <f t="shared" si="33"/>
        <v>2509.7679238791075</v>
      </c>
      <c r="J251" s="26">
        <f t="shared" si="34"/>
        <v>2503.8965028441989</v>
      </c>
      <c r="K251" s="23">
        <f t="shared" si="31"/>
        <v>1.490374140479868</v>
      </c>
      <c r="L251" s="23">
        <f t="shared" si="31"/>
        <v>1.48688751767501</v>
      </c>
      <c r="M251" s="26">
        <f>K251*'Social Cost of Carbon'!$C$5</f>
        <v>149.0374140479868</v>
      </c>
      <c r="N251" s="26">
        <f>L251*'Social Cost of Carbon'!$C$5</f>
        <v>148.688751767501</v>
      </c>
      <c r="O251" s="23">
        <f t="shared" si="35"/>
        <v>0.25898291825272224</v>
      </c>
      <c r="P251" s="23">
        <f t="shared" si="36"/>
        <v>0.25837704639523157</v>
      </c>
      <c r="Q251" s="27"/>
      <c r="R251" s="27"/>
    </row>
    <row r="252" spans="1:18" x14ac:dyDescent="0.25">
      <c r="A252" s="24">
        <f t="shared" si="32"/>
        <v>2016</v>
      </c>
      <c r="B252" s="32">
        <v>42614</v>
      </c>
      <c r="C252" s="28">
        <f>'Bitcoin Data'!C251</f>
        <v>572.30297900000005</v>
      </c>
      <c r="D252" s="26">
        <f>'Bitcoin Data'!K251</f>
        <v>1740.3715555146377</v>
      </c>
      <c r="E252" s="25">
        <f>'Bitcoin Data'!J251</f>
        <v>3033.0345588645882</v>
      </c>
      <c r="F252" s="25">
        <f t="shared" si="28"/>
        <v>5.278607073140817</v>
      </c>
      <c r="G252" s="23">
        <f t="shared" si="29"/>
        <v>0.48099999999999998</v>
      </c>
      <c r="H252" s="23">
        <f t="shared" si="30"/>
        <v>0.47987473519327389</v>
      </c>
      <c r="I252" s="26">
        <f t="shared" si="33"/>
        <v>2539.0100021807325</v>
      </c>
      <c r="J252" s="26">
        <f t="shared" si="34"/>
        <v>2533.0701714127922</v>
      </c>
      <c r="K252" s="23">
        <f t="shared" si="31"/>
        <v>1.458889622813867</v>
      </c>
      <c r="L252" s="23">
        <f t="shared" si="31"/>
        <v>1.4554766557671925</v>
      </c>
      <c r="M252" s="26">
        <f>K252*'Social Cost of Carbon'!$C$5</f>
        <v>145.88896228138671</v>
      </c>
      <c r="N252" s="26">
        <f>L252*'Social Cost of Carbon'!$C$5</f>
        <v>145.54766557671925</v>
      </c>
      <c r="O252" s="23">
        <f t="shared" si="35"/>
        <v>0.25491560875028524</v>
      </c>
      <c r="P252" s="23">
        <f t="shared" si="36"/>
        <v>0.25431925207001105</v>
      </c>
      <c r="Q252" s="27"/>
      <c r="R252" s="27"/>
    </row>
    <row r="253" spans="1:18" x14ac:dyDescent="0.25">
      <c r="A253" s="24">
        <f t="shared" si="32"/>
        <v>2016</v>
      </c>
      <c r="B253" s="32">
        <v>42615</v>
      </c>
      <c r="C253" s="28">
        <f>'Bitcoin Data'!C252</f>
        <v>575.53698699999995</v>
      </c>
      <c r="D253" s="26">
        <f>'Bitcoin Data'!K252</f>
        <v>1931.4343155704655</v>
      </c>
      <c r="E253" s="25">
        <f>'Bitcoin Data'!J252</f>
        <v>2764.9888620783809</v>
      </c>
      <c r="F253" s="25">
        <f t="shared" si="28"/>
        <v>5.3403943703883181</v>
      </c>
      <c r="G253" s="23">
        <f t="shared" si="29"/>
        <v>0.48099999999999998</v>
      </c>
      <c r="H253" s="23">
        <f t="shared" si="30"/>
        <v>0.47987473519327389</v>
      </c>
      <c r="I253" s="26">
        <f t="shared" si="33"/>
        <v>2568.7296921567809</v>
      </c>
      <c r="J253" s="26">
        <f t="shared" si="34"/>
        <v>2562.7203343177448</v>
      </c>
      <c r="K253" s="23">
        <f t="shared" si="31"/>
        <v>1.3299596426597011</v>
      </c>
      <c r="L253" s="23">
        <f t="shared" si="31"/>
        <v>1.3268482980022147</v>
      </c>
      <c r="M253" s="26">
        <f>K253*'Social Cost of Carbon'!$C$5</f>
        <v>132.99596426597012</v>
      </c>
      <c r="N253" s="26">
        <f>L253*'Social Cost of Carbon'!$C$5</f>
        <v>132.68482980022148</v>
      </c>
      <c r="O253" s="23">
        <f t="shared" si="35"/>
        <v>0.23108152433297935</v>
      </c>
      <c r="P253" s="23">
        <f t="shared" si="36"/>
        <v>0.23054092577410926</v>
      </c>
      <c r="Q253" s="27"/>
      <c r="R253" s="27"/>
    </row>
    <row r="254" spans="1:18" x14ac:dyDescent="0.25">
      <c r="A254" s="24">
        <f t="shared" si="32"/>
        <v>2016</v>
      </c>
      <c r="B254" s="32">
        <v>42616</v>
      </c>
      <c r="C254" s="28">
        <f>'Bitcoin Data'!C253</f>
        <v>598.21197500000005</v>
      </c>
      <c r="D254" s="26">
        <f>'Bitcoin Data'!K253</f>
        <v>1571.5985078591582</v>
      </c>
      <c r="E254" s="25">
        <f>'Bitcoin Data'!J253</f>
        <v>3309.4173186153457</v>
      </c>
      <c r="F254" s="25">
        <f t="shared" si="28"/>
        <v>5.2010753198191333</v>
      </c>
      <c r="G254" s="23">
        <f t="shared" si="29"/>
        <v>0.48099999999999998</v>
      </c>
      <c r="H254" s="23">
        <f t="shared" si="30"/>
        <v>0.47987473519327389</v>
      </c>
      <c r="I254" s="26">
        <f t="shared" si="33"/>
        <v>2501.717228833003</v>
      </c>
      <c r="J254" s="26">
        <f t="shared" si="34"/>
        <v>2495.864641818479</v>
      </c>
      <c r="K254" s="23">
        <f t="shared" si="31"/>
        <v>1.5918297302539812</v>
      </c>
      <c r="L254" s="23">
        <f t="shared" si="31"/>
        <v>1.5881057594145735</v>
      </c>
      <c r="M254" s="26">
        <f>K254*'Social Cost of Carbon'!$C$5</f>
        <v>159.18297302539813</v>
      </c>
      <c r="N254" s="26">
        <f>L254*'Social Cost of Carbon'!$C$5</f>
        <v>158.81057594145736</v>
      </c>
      <c r="O254" s="23">
        <f t="shared" si="35"/>
        <v>0.26609793798493941</v>
      </c>
      <c r="P254" s="23">
        <f t="shared" si="36"/>
        <v>0.26547542105197297</v>
      </c>
      <c r="Q254" s="27"/>
      <c r="R254" s="27"/>
    </row>
    <row r="255" spans="1:18" x14ac:dyDescent="0.25">
      <c r="A255" s="24">
        <f t="shared" si="32"/>
        <v>2016</v>
      </c>
      <c r="B255" s="32">
        <v>42617</v>
      </c>
      <c r="C255" s="28">
        <f>'Bitcoin Data'!C254</f>
        <v>608.63397199999997</v>
      </c>
      <c r="D255" s="26">
        <f>'Bitcoin Data'!K254</f>
        <v>2226.5989426764804</v>
      </c>
      <c r="E255" s="25">
        <f>'Bitcoin Data'!J254</f>
        <v>2412.2499309487498</v>
      </c>
      <c r="F255" s="25">
        <f t="shared" si="28"/>
        <v>5.3711131457218997</v>
      </c>
      <c r="G255" s="23">
        <f t="shared" si="29"/>
        <v>0.48099999999999998</v>
      </c>
      <c r="H255" s="23">
        <f t="shared" si="30"/>
        <v>0.47987473519327389</v>
      </c>
      <c r="I255" s="26">
        <f t="shared" si="33"/>
        <v>2583.5054230922337</v>
      </c>
      <c r="J255" s="26">
        <f t="shared" si="34"/>
        <v>2577.4614984964091</v>
      </c>
      <c r="K255" s="23">
        <f t="shared" si="31"/>
        <v>1.1602922167863488</v>
      </c>
      <c r="L255" s="23">
        <f t="shared" si="31"/>
        <v>1.1575777968340246</v>
      </c>
      <c r="M255" s="26">
        <f>K255*'Social Cost of Carbon'!$C$5</f>
        <v>116.02922167863487</v>
      </c>
      <c r="N255" s="26">
        <f>L255*'Social Cost of Carbon'!$C$5</f>
        <v>115.75777968340246</v>
      </c>
      <c r="O255" s="23">
        <f t="shared" si="35"/>
        <v>0.19063875336658809</v>
      </c>
      <c r="P255" s="23">
        <f t="shared" si="36"/>
        <v>0.19019276775336239</v>
      </c>
      <c r="Q255" s="27"/>
      <c r="R255" s="27"/>
    </row>
    <row r="256" spans="1:18" x14ac:dyDescent="0.25">
      <c r="A256" s="24">
        <f t="shared" si="32"/>
        <v>2016</v>
      </c>
      <c r="B256" s="32">
        <v>42618</v>
      </c>
      <c r="C256" s="28">
        <f>'Bitcoin Data'!C255</f>
        <v>606.59002699999996</v>
      </c>
      <c r="D256" s="26">
        <f>'Bitcoin Data'!K255</f>
        <v>1749.5342674982492</v>
      </c>
      <c r="E256" s="25">
        <f>'Bitcoin Data'!J255</f>
        <v>2986.0975864732286</v>
      </c>
      <c r="F256" s="25">
        <f t="shared" si="28"/>
        <v>5.2242800536287293</v>
      </c>
      <c r="G256" s="23">
        <f t="shared" si="29"/>
        <v>0.48099999999999998</v>
      </c>
      <c r="H256" s="23">
        <f t="shared" si="30"/>
        <v>0.47987473519327389</v>
      </c>
      <c r="I256" s="26">
        <f t="shared" si="33"/>
        <v>2512.8787057954187</v>
      </c>
      <c r="J256" s="26">
        <f t="shared" si="34"/>
        <v>2507.0000073105894</v>
      </c>
      <c r="K256" s="23">
        <f t="shared" si="31"/>
        <v>1.4363129390936229</v>
      </c>
      <c r="L256" s="23">
        <f t="shared" si="31"/>
        <v>1.4329527885701148</v>
      </c>
      <c r="M256" s="26">
        <f>K256*'Social Cost of Carbon'!$C$5</f>
        <v>143.63129390936228</v>
      </c>
      <c r="N256" s="26">
        <f>L256*'Social Cost of Carbon'!$C$5</f>
        <v>143.29527885701148</v>
      </c>
      <c r="O256" s="23">
        <f t="shared" si="35"/>
        <v>0.23678479288510013</v>
      </c>
      <c r="P256" s="23">
        <f t="shared" si="36"/>
        <v>0.2362308519408142</v>
      </c>
      <c r="Q256" s="27"/>
      <c r="R256" s="27"/>
    </row>
    <row r="257" spans="1:18" x14ac:dyDescent="0.25">
      <c r="A257" s="24">
        <f t="shared" si="32"/>
        <v>2016</v>
      </c>
      <c r="B257" s="32">
        <v>42619</v>
      </c>
      <c r="C257" s="28">
        <f>'Bitcoin Data'!C256</f>
        <v>610.43597399999999</v>
      </c>
      <c r="D257" s="26">
        <f>'Bitcoin Data'!K256</f>
        <v>1720.3696545908188</v>
      </c>
      <c r="E257" s="25">
        <f>'Bitcoin Data'!J256</f>
        <v>3038.4337400627346</v>
      </c>
      <c r="F257" s="25">
        <f t="shared" si="28"/>
        <v>5.2272292038888164</v>
      </c>
      <c r="G257" s="23">
        <f t="shared" si="29"/>
        <v>0.48099999999999998</v>
      </c>
      <c r="H257" s="23">
        <f t="shared" si="30"/>
        <v>0.47987473519327389</v>
      </c>
      <c r="I257" s="26">
        <f t="shared" si="33"/>
        <v>2514.2972470705204</v>
      </c>
      <c r="J257" s="26">
        <f t="shared" si="34"/>
        <v>2508.4152300106939</v>
      </c>
      <c r="K257" s="23">
        <f t="shared" si="31"/>
        <v>1.4614866289701753</v>
      </c>
      <c r="L257" s="23">
        <f t="shared" si="31"/>
        <v>1.4580675864149137</v>
      </c>
      <c r="M257" s="26">
        <f>K257*'Social Cost of Carbon'!$C$5</f>
        <v>146.14866289701754</v>
      </c>
      <c r="N257" s="26">
        <f>L257*'Social Cost of Carbon'!$C$5</f>
        <v>145.80675864149137</v>
      </c>
      <c r="O257" s="23">
        <f t="shared" si="35"/>
        <v>0.23941685798651433</v>
      </c>
      <c r="P257" s="23">
        <f t="shared" si="36"/>
        <v>0.23885675951576762</v>
      </c>
      <c r="Q257" s="27"/>
      <c r="R257" s="27"/>
    </row>
    <row r="258" spans="1:18" x14ac:dyDescent="0.25">
      <c r="A258" s="24">
        <f t="shared" si="32"/>
        <v>2016</v>
      </c>
      <c r="B258" s="32">
        <v>42620</v>
      </c>
      <c r="C258" s="28">
        <f>'Bitcoin Data'!C257</f>
        <v>614.54400599999997</v>
      </c>
      <c r="D258" s="26">
        <f>'Bitcoin Data'!K257</f>
        <v>1873.9939953652456</v>
      </c>
      <c r="E258" s="25">
        <f>'Bitcoin Data'!J257</f>
        <v>2821.6159058775925</v>
      </c>
      <c r="F258" s="25">
        <f t="shared" si="28"/>
        <v>5.2876912648416763</v>
      </c>
      <c r="G258" s="23">
        <f t="shared" si="29"/>
        <v>0.48099999999999998</v>
      </c>
      <c r="H258" s="23">
        <f t="shared" si="30"/>
        <v>0.47987473519327389</v>
      </c>
      <c r="I258" s="26">
        <f t="shared" si="33"/>
        <v>2543.3794983888461</v>
      </c>
      <c r="J258" s="26">
        <f t="shared" si="34"/>
        <v>2537.4294454996871</v>
      </c>
      <c r="K258" s="23">
        <f t="shared" si="31"/>
        <v>1.3571972507271219</v>
      </c>
      <c r="L258" s="23">
        <f t="shared" si="31"/>
        <v>1.3540221856501393</v>
      </c>
      <c r="M258" s="26">
        <f>K258*'Social Cost of Carbon'!$C$5</f>
        <v>135.71972507271221</v>
      </c>
      <c r="N258" s="26">
        <f>L258*'Social Cost of Carbon'!$C$5</f>
        <v>135.40221856501392</v>
      </c>
      <c r="O258" s="23">
        <f t="shared" si="35"/>
        <v>0.22084622703603787</v>
      </c>
      <c r="P258" s="23">
        <f t="shared" si="36"/>
        <v>0.22032957321694865</v>
      </c>
      <c r="Q258" s="27"/>
      <c r="R258" s="27"/>
    </row>
    <row r="259" spans="1:18" x14ac:dyDescent="0.25">
      <c r="A259" s="24">
        <f t="shared" si="32"/>
        <v>2016</v>
      </c>
      <c r="B259" s="32">
        <v>42621</v>
      </c>
      <c r="C259" s="28">
        <f>'Bitcoin Data'!C258</f>
        <v>626.31597899999997</v>
      </c>
      <c r="D259" s="26">
        <f>'Bitcoin Data'!K258</f>
        <v>1810.8145871175091</v>
      </c>
      <c r="E259" s="25">
        <f>'Bitcoin Data'!J258</f>
        <v>2889.9223158259706</v>
      </c>
      <c r="F259" s="25">
        <f t="shared" si="28"/>
        <v>5.2331134851340808</v>
      </c>
      <c r="G259" s="23">
        <f t="shared" si="29"/>
        <v>0.48099999999999998</v>
      </c>
      <c r="H259" s="23">
        <f t="shared" si="30"/>
        <v>0.47987473519327389</v>
      </c>
      <c r="I259" s="26">
        <f t="shared" si="33"/>
        <v>2517.127586349493</v>
      </c>
      <c r="J259" s="26">
        <f t="shared" si="34"/>
        <v>2511.2389479150679</v>
      </c>
      <c r="K259" s="23">
        <f t="shared" si="31"/>
        <v>1.3900526339122918</v>
      </c>
      <c r="L259" s="23">
        <f t="shared" si="31"/>
        <v>1.3868007060361205</v>
      </c>
      <c r="M259" s="26">
        <f>K259*'Social Cost of Carbon'!$C$5</f>
        <v>139.00526339122919</v>
      </c>
      <c r="N259" s="26">
        <f>L259*'Social Cost of Carbon'!$C$5</f>
        <v>138.68007060361205</v>
      </c>
      <c r="O259" s="23">
        <f t="shared" si="35"/>
        <v>0.22194110968264025</v>
      </c>
      <c r="P259" s="23">
        <f t="shared" si="36"/>
        <v>0.22142189446457033</v>
      </c>
      <c r="Q259" s="27"/>
      <c r="R259" s="27"/>
    </row>
    <row r="260" spans="1:18" x14ac:dyDescent="0.25">
      <c r="A260" s="24">
        <f t="shared" si="32"/>
        <v>2016</v>
      </c>
      <c r="B260" s="32">
        <v>42622</v>
      </c>
      <c r="C260" s="28">
        <f>'Bitcoin Data'!C259</f>
        <v>622.86102300000005</v>
      </c>
      <c r="D260" s="26">
        <f>'Bitcoin Data'!K259</f>
        <v>1768.2258938557236</v>
      </c>
      <c r="E260" s="25">
        <f>'Bitcoin Data'!J259</f>
        <v>3013.1771955134977</v>
      </c>
      <c r="F260" s="25">
        <f t="shared" si="28"/>
        <v>5.3279779398825378</v>
      </c>
      <c r="G260" s="23">
        <f t="shared" si="29"/>
        <v>0.48099999999999998</v>
      </c>
      <c r="H260" s="23">
        <f t="shared" si="30"/>
        <v>0.47987473519327389</v>
      </c>
      <c r="I260" s="26">
        <f t="shared" si="33"/>
        <v>2562.7573890835006</v>
      </c>
      <c r="J260" s="26">
        <f t="shared" si="34"/>
        <v>2556.7620030167382</v>
      </c>
      <c r="K260" s="23">
        <f t="shared" si="31"/>
        <v>1.4493382310419924</v>
      </c>
      <c r="L260" s="23">
        <f t="shared" si="31"/>
        <v>1.4459476087874514</v>
      </c>
      <c r="M260" s="26">
        <f>K260*'Social Cost of Carbon'!$C$5</f>
        <v>144.93382310419923</v>
      </c>
      <c r="N260" s="26">
        <f>L260*'Social Cost of Carbon'!$C$5</f>
        <v>144.59476087874515</v>
      </c>
      <c r="O260" s="23">
        <f t="shared" si="35"/>
        <v>0.2326904682622904</v>
      </c>
      <c r="P260" s="23">
        <f t="shared" si="36"/>
        <v>0.2321461056951466</v>
      </c>
      <c r="Q260" s="27"/>
      <c r="R260" s="27"/>
    </row>
    <row r="261" spans="1:18" x14ac:dyDescent="0.25">
      <c r="A261" s="24">
        <f t="shared" si="32"/>
        <v>2016</v>
      </c>
      <c r="B261" s="32">
        <v>42623</v>
      </c>
      <c r="C261" s="28">
        <f>'Bitcoin Data'!C260</f>
        <v>623.50897199999997</v>
      </c>
      <c r="D261" s="26">
        <f>'Bitcoin Data'!K260</f>
        <v>1940.0148340441319</v>
      </c>
      <c r="E261" s="25">
        <f>'Bitcoin Data'!J260</f>
        <v>2673.8437984187176</v>
      </c>
      <c r="F261" s="25">
        <f t="shared" si="28"/>
        <v>5.18729663284922</v>
      </c>
      <c r="G261" s="23">
        <f t="shared" si="29"/>
        <v>0.48099999999999998</v>
      </c>
      <c r="H261" s="23">
        <f t="shared" si="30"/>
        <v>0.47987473519327389</v>
      </c>
      <c r="I261" s="26">
        <f t="shared" si="33"/>
        <v>2495.0896804004747</v>
      </c>
      <c r="J261" s="26">
        <f t="shared" si="34"/>
        <v>2489.252598057481</v>
      </c>
      <c r="K261" s="23">
        <f t="shared" si="31"/>
        <v>1.286118867039403</v>
      </c>
      <c r="L261" s="23">
        <f t="shared" si="31"/>
        <v>1.2831100847143597</v>
      </c>
      <c r="M261" s="26">
        <f>K261*'Social Cost of Carbon'!$C$5</f>
        <v>128.61188670394031</v>
      </c>
      <c r="N261" s="26">
        <f>L261*'Social Cost of Carbon'!$C$5</f>
        <v>128.31100847143597</v>
      </c>
      <c r="O261" s="23">
        <f t="shared" si="35"/>
        <v>0.20627110832326614</v>
      </c>
      <c r="P261" s="23">
        <f t="shared" si="36"/>
        <v>0.20578855194314025</v>
      </c>
      <c r="Q261" s="27"/>
      <c r="R261" s="27"/>
    </row>
    <row r="262" spans="1:18" x14ac:dyDescent="0.25">
      <c r="A262" s="24">
        <f t="shared" si="32"/>
        <v>2016</v>
      </c>
      <c r="B262" s="32">
        <v>42624</v>
      </c>
      <c r="C262" s="28">
        <f>'Bitcoin Data'!C261</f>
        <v>606.71899399999995</v>
      </c>
      <c r="D262" s="26">
        <f>'Bitcoin Data'!K261</f>
        <v>2057.0472916473104</v>
      </c>
      <c r="E262" s="25">
        <f>'Bitcoin Data'!J261</f>
        <v>2587.3283120589326</v>
      </c>
      <c r="F262" s="25">
        <f t="shared" si="28"/>
        <v>5.3222566969232341</v>
      </c>
      <c r="G262" s="23">
        <f t="shared" si="29"/>
        <v>0.48099999999999998</v>
      </c>
      <c r="H262" s="23">
        <f t="shared" si="30"/>
        <v>0.47987473519327389</v>
      </c>
      <c r="I262" s="26">
        <f t="shared" si="33"/>
        <v>2560.0054712200758</v>
      </c>
      <c r="J262" s="26">
        <f t="shared" si="34"/>
        <v>2554.0165230666653</v>
      </c>
      <c r="K262" s="23">
        <f t="shared" si="31"/>
        <v>1.2445049181003465</v>
      </c>
      <c r="L262" s="23">
        <f t="shared" si="31"/>
        <v>1.2415934886073405</v>
      </c>
      <c r="M262" s="26">
        <f>K262*'Social Cost of Carbon'!$C$5</f>
        <v>124.45049181003465</v>
      </c>
      <c r="N262" s="26">
        <f>L262*'Social Cost of Carbon'!$C$5</f>
        <v>124.15934886073406</v>
      </c>
      <c r="O262" s="23">
        <f t="shared" si="35"/>
        <v>0.20512048088284288</v>
      </c>
      <c r="P262" s="23">
        <f t="shared" si="36"/>
        <v>0.20464061631262209</v>
      </c>
      <c r="Q262" s="27"/>
      <c r="R262" s="27"/>
    </row>
    <row r="263" spans="1:18" x14ac:dyDescent="0.25">
      <c r="A263" s="24">
        <f t="shared" si="32"/>
        <v>2016</v>
      </c>
      <c r="B263" s="32">
        <v>42625</v>
      </c>
      <c r="C263" s="28">
        <f>'Bitcoin Data'!C262</f>
        <v>608.24298099999999</v>
      </c>
      <c r="D263" s="26">
        <f>'Bitcoin Data'!K262</f>
        <v>2038.0425344709818</v>
      </c>
      <c r="E263" s="25">
        <f>'Bitcoin Data'!J262</f>
        <v>2696.5987785964026</v>
      </c>
      <c r="F263" s="25">
        <f t="shared" si="28"/>
        <v>5.4957830091819657</v>
      </c>
      <c r="G263" s="23">
        <f t="shared" si="29"/>
        <v>0.48099999999999998</v>
      </c>
      <c r="H263" s="23">
        <f t="shared" si="30"/>
        <v>0.47987473519327389</v>
      </c>
      <c r="I263" s="26">
        <f t="shared" si="33"/>
        <v>2643.4716274165253</v>
      </c>
      <c r="J263" s="26">
        <f t="shared" si="34"/>
        <v>2637.2874162108901</v>
      </c>
      <c r="K263" s="23">
        <f t="shared" si="31"/>
        <v>1.2970640125048696</v>
      </c>
      <c r="L263" s="23">
        <f t="shared" si="31"/>
        <v>1.2940296248014544</v>
      </c>
      <c r="M263" s="26">
        <f>K263*'Social Cost of Carbon'!$C$5</f>
        <v>129.70640125048695</v>
      </c>
      <c r="N263" s="26">
        <f>L263*'Social Cost of Carbon'!$C$5</f>
        <v>129.40296248014545</v>
      </c>
      <c r="O263" s="23">
        <f t="shared" si="35"/>
        <v>0.21324767453500126</v>
      </c>
      <c r="P263" s="23">
        <f t="shared" si="36"/>
        <v>0.21274879698142452</v>
      </c>
      <c r="Q263" s="27"/>
      <c r="R263" s="27"/>
    </row>
    <row r="264" spans="1:18" x14ac:dyDescent="0.25">
      <c r="A264" s="24">
        <f t="shared" si="32"/>
        <v>2016</v>
      </c>
      <c r="B264" s="32">
        <v>42626</v>
      </c>
      <c r="C264" s="28">
        <f>'Bitcoin Data'!C263</f>
        <v>609.24102800000003</v>
      </c>
      <c r="D264" s="26">
        <f>'Bitcoin Data'!K263</f>
        <v>2072.1894041583346</v>
      </c>
      <c r="E264" s="25">
        <f>'Bitcoin Data'!J263</f>
        <v>2700.035386949784</v>
      </c>
      <c r="F264" s="25">
        <f t="shared" ref="F264:F327" si="37">E264*D264/1000000</f>
        <v>5.594984719689891</v>
      </c>
      <c r="G264" s="23">
        <f t="shared" ref="G264:G327" si="38">$V$21</f>
        <v>0.48099999999999998</v>
      </c>
      <c r="H264" s="23">
        <f t="shared" ref="H264:H327" si="39">HLOOKUP($A264,$V$7:$AA$19,13,FALSE)/1000</f>
        <v>0.47987473519327389</v>
      </c>
      <c r="I264" s="26">
        <f t="shared" si="33"/>
        <v>2691.1876501708375</v>
      </c>
      <c r="J264" s="26">
        <f t="shared" si="34"/>
        <v>2684.8918107715999</v>
      </c>
      <c r="K264" s="23">
        <f t="shared" ref="K264:L327" si="40">$E264*G264/1000</f>
        <v>1.298717021122846</v>
      </c>
      <c r="L264" s="23">
        <f t="shared" si="40"/>
        <v>1.2956787663249962</v>
      </c>
      <c r="M264" s="26">
        <f>K264*'Social Cost of Carbon'!$C$5</f>
        <v>129.87170211228459</v>
      </c>
      <c r="N264" s="26">
        <f>L264*'Social Cost of Carbon'!$C$5</f>
        <v>129.56787663249963</v>
      </c>
      <c r="O264" s="23">
        <f t="shared" si="35"/>
        <v>0.21316965887642844</v>
      </c>
      <c r="P264" s="23">
        <f t="shared" si="36"/>
        <v>0.21267096383485787</v>
      </c>
      <c r="Q264" s="27"/>
      <c r="R264" s="27"/>
    </row>
    <row r="265" spans="1:18" x14ac:dyDescent="0.25">
      <c r="A265" s="24">
        <f t="shared" ref="A265:A328" si="41">YEAR(B265)</f>
        <v>2016</v>
      </c>
      <c r="B265" s="32">
        <v>42627</v>
      </c>
      <c r="C265" s="28">
        <f>'Bitcoin Data'!C264</f>
        <v>610.68402100000003</v>
      </c>
      <c r="D265" s="26">
        <f>'Bitcoin Data'!K264</f>
        <v>1930.8922124806611</v>
      </c>
      <c r="E265" s="25">
        <f>'Bitcoin Data'!J264</f>
        <v>2942.3186262135027</v>
      </c>
      <c r="F265" s="25">
        <f t="shared" si="37"/>
        <v>5.6813001219924493</v>
      </c>
      <c r="G265" s="23">
        <f t="shared" si="38"/>
        <v>0.48099999999999998</v>
      </c>
      <c r="H265" s="23">
        <f t="shared" si="39"/>
        <v>0.47987473519327389</v>
      </c>
      <c r="I265" s="26">
        <f t="shared" ref="I265:I328" si="42">F265*G265*1000</f>
        <v>2732.7053586783682</v>
      </c>
      <c r="J265" s="26">
        <f t="shared" ref="J265:J328" si="43">$F265*H265*1000</f>
        <v>2726.3123915946412</v>
      </c>
      <c r="K265" s="23">
        <f t="shared" si="40"/>
        <v>1.4152552592086947</v>
      </c>
      <c r="L265" s="23">
        <f t="shared" si="40"/>
        <v>1.4119443716084421</v>
      </c>
      <c r="M265" s="26">
        <f>K265*'Social Cost of Carbon'!$C$5</f>
        <v>141.52552592086946</v>
      </c>
      <c r="N265" s="26">
        <f>L265*'Social Cost of Carbon'!$C$5</f>
        <v>141.19443716084422</v>
      </c>
      <c r="O265" s="23">
        <f t="shared" ref="O265:O328" si="44">M265/$C265</f>
        <v>0.23174918788462856</v>
      </c>
      <c r="P265" s="23">
        <f t="shared" ref="P265:P328" si="45">N265/$C265</f>
        <v>0.23120702737503623</v>
      </c>
      <c r="Q265" s="27"/>
      <c r="R265" s="27"/>
    </row>
    <row r="266" spans="1:18" x14ac:dyDescent="0.25">
      <c r="A266" s="24">
        <f t="shared" si="41"/>
        <v>2016</v>
      </c>
      <c r="B266" s="32">
        <v>42628</v>
      </c>
      <c r="C266" s="28">
        <f>'Bitcoin Data'!C265</f>
        <v>607.15502900000001</v>
      </c>
      <c r="D266" s="26">
        <f>'Bitcoin Data'!K265</f>
        <v>1921.5083702069162</v>
      </c>
      <c r="E266" s="25">
        <f>'Bitcoin Data'!J265</f>
        <v>2998.4416259153063</v>
      </c>
      <c r="F266" s="25">
        <f t="shared" si="37"/>
        <v>5.7615306817730962</v>
      </c>
      <c r="G266" s="23">
        <f t="shared" si="38"/>
        <v>0.48099999999999998</v>
      </c>
      <c r="H266" s="23">
        <f t="shared" si="39"/>
        <v>0.47987473519327389</v>
      </c>
      <c r="I266" s="26">
        <f t="shared" si="42"/>
        <v>2771.2962579328591</v>
      </c>
      <c r="J266" s="26">
        <f t="shared" si="43"/>
        <v>2764.8130102237874</v>
      </c>
      <c r="K266" s="23">
        <f t="shared" si="40"/>
        <v>1.4422504220652623</v>
      </c>
      <c r="L266" s="23">
        <f t="shared" si="40"/>
        <v>1.4388763812285972</v>
      </c>
      <c r="M266" s="26">
        <f>K266*'Social Cost of Carbon'!$C$5</f>
        <v>144.22504220652624</v>
      </c>
      <c r="N266" s="26">
        <f>L266*'Social Cost of Carbon'!$C$5</f>
        <v>143.88763812285973</v>
      </c>
      <c r="O266" s="23">
        <f t="shared" si="44"/>
        <v>0.23754236614669666</v>
      </c>
      <c r="P266" s="23">
        <f t="shared" si="45"/>
        <v>0.23698665291440701</v>
      </c>
      <c r="Q266" s="27"/>
      <c r="R266" s="27"/>
    </row>
    <row r="267" spans="1:18" x14ac:dyDescent="0.25">
      <c r="A267" s="24">
        <f t="shared" si="41"/>
        <v>2016</v>
      </c>
      <c r="B267" s="32">
        <v>42629</v>
      </c>
      <c r="C267" s="28">
        <f>'Bitcoin Data'!C266</f>
        <v>606.97302200000001</v>
      </c>
      <c r="D267" s="26">
        <f>'Bitcoin Data'!K266</f>
        <v>1746.2108434435816</v>
      </c>
      <c r="E267" s="25">
        <f>'Bitcoin Data'!J266</f>
        <v>3259.0600485723558</v>
      </c>
      <c r="F267" s="25">
        <f t="shared" si="37"/>
        <v>5.691005996250813</v>
      </c>
      <c r="G267" s="23">
        <f t="shared" si="38"/>
        <v>0.48099999999999998</v>
      </c>
      <c r="H267" s="23">
        <f t="shared" si="39"/>
        <v>0.47987473519327389</v>
      </c>
      <c r="I267" s="26">
        <f t="shared" si="42"/>
        <v>2737.373884196641</v>
      </c>
      <c r="J267" s="26">
        <f t="shared" si="43"/>
        <v>2730.9699954341927</v>
      </c>
      <c r="K267" s="23">
        <f t="shared" si="40"/>
        <v>1.5676078833633029</v>
      </c>
      <c r="L267" s="23">
        <f t="shared" si="40"/>
        <v>1.5639405777876374</v>
      </c>
      <c r="M267" s="26">
        <f>K267*'Social Cost of Carbon'!$C$5</f>
        <v>156.76078833633028</v>
      </c>
      <c r="N267" s="26">
        <f>L267*'Social Cost of Carbon'!$C$5</f>
        <v>156.39405777876374</v>
      </c>
      <c r="O267" s="23">
        <f t="shared" si="44"/>
        <v>0.25826648410138114</v>
      </c>
      <c r="P267" s="23">
        <f t="shared" si="45"/>
        <v>0.25766228828991306</v>
      </c>
      <c r="Q267" s="27"/>
      <c r="R267" s="27"/>
    </row>
    <row r="268" spans="1:18" x14ac:dyDescent="0.25">
      <c r="A268" s="24">
        <f t="shared" si="41"/>
        <v>2016</v>
      </c>
      <c r="B268" s="32">
        <v>42630</v>
      </c>
      <c r="C268" s="28">
        <f>'Bitcoin Data'!C267</f>
        <v>605.98400900000001</v>
      </c>
      <c r="D268" s="26">
        <f>'Bitcoin Data'!K267</f>
        <v>2035.9683108772349</v>
      </c>
      <c r="E268" s="25">
        <f>'Bitcoin Data'!J267</f>
        <v>2801.455554090981</v>
      </c>
      <c r="F268" s="25">
        <f t="shared" si="37"/>
        <v>5.7036747324602626</v>
      </c>
      <c r="G268" s="23">
        <f t="shared" si="38"/>
        <v>0.48099999999999998</v>
      </c>
      <c r="H268" s="23">
        <f t="shared" si="39"/>
        <v>0.47987473519327389</v>
      </c>
      <c r="I268" s="26">
        <f t="shared" si="42"/>
        <v>2743.4675463133863</v>
      </c>
      <c r="J268" s="26">
        <f t="shared" si="43"/>
        <v>2737.0494018679356</v>
      </c>
      <c r="K268" s="23">
        <f t="shared" si="40"/>
        <v>1.3475001215177618</v>
      </c>
      <c r="L268" s="23">
        <f t="shared" si="40"/>
        <v>1.344347742175136</v>
      </c>
      <c r="M268" s="26">
        <f>K268*'Social Cost of Carbon'!$C$5</f>
        <v>134.75001215177619</v>
      </c>
      <c r="N268" s="26">
        <f>L268*'Social Cost of Carbon'!$C$5</f>
        <v>134.43477421751359</v>
      </c>
      <c r="O268" s="23">
        <f t="shared" si="44"/>
        <v>0.22236562376314487</v>
      </c>
      <c r="P268" s="23">
        <f t="shared" si="45"/>
        <v>0.22184541542500272</v>
      </c>
      <c r="Q268" s="27"/>
      <c r="R268" s="27"/>
    </row>
    <row r="269" spans="1:18" x14ac:dyDescent="0.25">
      <c r="A269" s="24">
        <f t="shared" si="41"/>
        <v>2016</v>
      </c>
      <c r="B269" s="32">
        <v>42631</v>
      </c>
      <c r="C269" s="28">
        <f>'Bitcoin Data'!C268</f>
        <v>609.87402299999997</v>
      </c>
      <c r="D269" s="26">
        <f>'Bitcoin Data'!K268</f>
        <v>1825.0046615700178</v>
      </c>
      <c r="E269" s="25">
        <f>'Bitcoin Data'!J268</f>
        <v>3065.9225239426373</v>
      </c>
      <c r="F269" s="25">
        <f t="shared" si="37"/>
        <v>5.5953228982078276</v>
      </c>
      <c r="G269" s="23">
        <f t="shared" si="38"/>
        <v>0.48099999999999998</v>
      </c>
      <c r="H269" s="23">
        <f t="shared" si="39"/>
        <v>0.47987473519327389</v>
      </c>
      <c r="I269" s="26">
        <f t="shared" si="42"/>
        <v>2691.3503140379648</v>
      </c>
      <c r="J269" s="26">
        <f t="shared" si="43"/>
        <v>2685.0540940983428</v>
      </c>
      <c r="K269" s="23">
        <f t="shared" si="40"/>
        <v>1.4747087340164085</v>
      </c>
      <c r="L269" s="23">
        <f t="shared" si="40"/>
        <v>1.471258759300067</v>
      </c>
      <c r="M269" s="26">
        <f>K269*'Social Cost of Carbon'!$C$5</f>
        <v>147.47087340164086</v>
      </c>
      <c r="N269" s="26">
        <f>L269*'Social Cost of Carbon'!$C$5</f>
        <v>147.12587593000671</v>
      </c>
      <c r="O269" s="23">
        <f t="shared" si="44"/>
        <v>0.24180546775254413</v>
      </c>
      <c r="P269" s="23">
        <f t="shared" si="45"/>
        <v>0.24123978130153401</v>
      </c>
      <c r="Q269" s="27"/>
      <c r="R269" s="27"/>
    </row>
    <row r="270" spans="1:18" x14ac:dyDescent="0.25">
      <c r="A270" s="24">
        <f t="shared" si="41"/>
        <v>2016</v>
      </c>
      <c r="B270" s="32">
        <v>42632</v>
      </c>
      <c r="C270" s="28">
        <f>'Bitcoin Data'!C269</f>
        <v>609.22699</v>
      </c>
      <c r="D270" s="26">
        <f>'Bitcoin Data'!K269</f>
        <v>1674.1648989486939</v>
      </c>
      <c r="E270" s="25">
        <f>'Bitcoin Data'!J269</f>
        <v>3225.1257688271812</v>
      </c>
      <c r="F270" s="25">
        <f t="shared" si="37"/>
        <v>5.3993923568653868</v>
      </c>
      <c r="G270" s="23">
        <f t="shared" si="38"/>
        <v>0.48099999999999998</v>
      </c>
      <c r="H270" s="23">
        <f t="shared" si="39"/>
        <v>0.47987473519327389</v>
      </c>
      <c r="I270" s="26">
        <f t="shared" si="42"/>
        <v>2597.107723652251</v>
      </c>
      <c r="J270" s="26">
        <f t="shared" si="43"/>
        <v>2591.0319774553641</v>
      </c>
      <c r="K270" s="23">
        <f t="shared" si="40"/>
        <v>1.5512854948058741</v>
      </c>
      <c r="L270" s="23">
        <f t="shared" si="40"/>
        <v>1.5476563742809473</v>
      </c>
      <c r="M270" s="26">
        <f>K270*'Social Cost of Carbon'!$C$5</f>
        <v>155.1285494805874</v>
      </c>
      <c r="N270" s="26">
        <f>L270*'Social Cost of Carbon'!$C$5</f>
        <v>154.76563742809472</v>
      </c>
      <c r="O270" s="23">
        <f t="shared" si="44"/>
        <v>0.25463177440741325</v>
      </c>
      <c r="P270" s="23">
        <f t="shared" si="45"/>
        <v>0.25403608173711201</v>
      </c>
      <c r="Q270" s="27"/>
      <c r="R270" s="27"/>
    </row>
    <row r="271" spans="1:18" x14ac:dyDescent="0.25">
      <c r="A271" s="24">
        <f t="shared" si="41"/>
        <v>2016</v>
      </c>
      <c r="B271" s="32">
        <v>42633</v>
      </c>
      <c r="C271" s="28">
        <f>'Bitcoin Data'!C270</f>
        <v>608.31201199999998</v>
      </c>
      <c r="D271" s="26">
        <f>'Bitcoin Data'!K270</f>
        <v>1855.8179231863448</v>
      </c>
      <c r="E271" s="25">
        <f>'Bitcoin Data'!J270</f>
        <v>2898.4326950047162</v>
      </c>
      <c r="F271" s="25">
        <f t="shared" si="37"/>
        <v>5.378963344539053</v>
      </c>
      <c r="G271" s="23">
        <f t="shared" si="38"/>
        <v>0.48099999999999998</v>
      </c>
      <c r="H271" s="23">
        <f t="shared" si="39"/>
        <v>0.47987473519327389</v>
      </c>
      <c r="I271" s="26">
        <f t="shared" si="42"/>
        <v>2587.2813687232842</v>
      </c>
      <c r="J271" s="26">
        <f t="shared" si="43"/>
        <v>2581.228610575005</v>
      </c>
      <c r="K271" s="23">
        <f t="shared" si="40"/>
        <v>1.3941461262972685</v>
      </c>
      <c r="L271" s="23">
        <f t="shared" si="40"/>
        <v>1.3908846219909152</v>
      </c>
      <c r="M271" s="26">
        <f>K271*'Social Cost of Carbon'!$C$5</f>
        <v>139.41461262972686</v>
      </c>
      <c r="N271" s="26">
        <f>L271*'Social Cost of Carbon'!$C$5</f>
        <v>139.08846219909151</v>
      </c>
      <c r="O271" s="23">
        <f t="shared" si="44"/>
        <v>0.22918273826512384</v>
      </c>
      <c r="P271" s="23">
        <f t="shared" si="45"/>
        <v>0.22864658177930491</v>
      </c>
      <c r="Q271" s="27"/>
      <c r="R271" s="27"/>
    </row>
    <row r="272" spans="1:18" x14ac:dyDescent="0.25">
      <c r="A272" s="24">
        <f t="shared" si="41"/>
        <v>2016</v>
      </c>
      <c r="B272" s="32">
        <v>42634</v>
      </c>
      <c r="C272" s="28">
        <f>'Bitcoin Data'!C271</f>
        <v>597.14898700000003</v>
      </c>
      <c r="D272" s="26">
        <f>'Bitcoin Data'!K271</f>
        <v>2071.1166562694962</v>
      </c>
      <c r="E272" s="25">
        <f>'Bitcoin Data'!J271</f>
        <v>2629.5737508091338</v>
      </c>
      <c r="F272" s="25">
        <f t="shared" si="37"/>
        <v>5.4461539941898502</v>
      </c>
      <c r="G272" s="23">
        <f t="shared" si="38"/>
        <v>0.48099999999999998</v>
      </c>
      <c r="H272" s="23">
        <f t="shared" si="39"/>
        <v>0.47987473519327389</v>
      </c>
      <c r="I272" s="26">
        <f t="shared" si="42"/>
        <v>2619.6000712053178</v>
      </c>
      <c r="J272" s="26">
        <f t="shared" si="43"/>
        <v>2613.4717057836456</v>
      </c>
      <c r="K272" s="23">
        <f t="shared" si="40"/>
        <v>1.2648249741391933</v>
      </c>
      <c r="L272" s="23">
        <f t="shared" si="40"/>
        <v>1.2618660073407171</v>
      </c>
      <c r="M272" s="26">
        <f>K272*'Social Cost of Carbon'!$C$5</f>
        <v>126.48249741391933</v>
      </c>
      <c r="N272" s="26">
        <f>L272*'Social Cost of Carbon'!$C$5</f>
        <v>126.1866007340717</v>
      </c>
      <c r="O272" s="23">
        <f t="shared" si="44"/>
        <v>0.21181062041041246</v>
      </c>
      <c r="P272" s="23">
        <f t="shared" si="45"/>
        <v>0.21131510474130921</v>
      </c>
      <c r="Q272" s="27"/>
      <c r="R272" s="27"/>
    </row>
    <row r="273" spans="1:18" x14ac:dyDescent="0.25">
      <c r="A273" s="24">
        <f t="shared" si="41"/>
        <v>2016</v>
      </c>
      <c r="B273" s="32">
        <v>42635</v>
      </c>
      <c r="C273" s="28">
        <f>'Bitcoin Data'!C272</f>
        <v>596.29797399999995</v>
      </c>
      <c r="D273" s="26">
        <f>'Bitcoin Data'!K272</f>
        <v>1764.1743321207646</v>
      </c>
      <c r="E273" s="25">
        <f>'Bitcoin Data'!J272</f>
        <v>3088.7344034711555</v>
      </c>
      <c r="F273" s="25">
        <f t="shared" si="37"/>
        <v>5.4490659533421537</v>
      </c>
      <c r="G273" s="23">
        <f t="shared" si="38"/>
        <v>0.48099999999999998</v>
      </c>
      <c r="H273" s="23">
        <f t="shared" si="39"/>
        <v>0.47987473519327389</v>
      </c>
      <c r="I273" s="26">
        <f t="shared" si="42"/>
        <v>2621.0007235575758</v>
      </c>
      <c r="J273" s="26">
        <f t="shared" si="43"/>
        <v>2614.8690814107508</v>
      </c>
      <c r="K273" s="23">
        <f t="shared" si="40"/>
        <v>1.4856812480696258</v>
      </c>
      <c r="L273" s="23">
        <f t="shared" si="40"/>
        <v>1.4822056039480755</v>
      </c>
      <c r="M273" s="26">
        <f>K273*'Social Cost of Carbon'!$C$5</f>
        <v>148.56812480696257</v>
      </c>
      <c r="N273" s="26">
        <f>L273*'Social Cost of Carbon'!$C$5</f>
        <v>148.22056039480756</v>
      </c>
      <c r="O273" s="23">
        <f t="shared" si="44"/>
        <v>0.24915081265555764</v>
      </c>
      <c r="P273" s="23">
        <f t="shared" si="45"/>
        <v>0.24856794229994747</v>
      </c>
      <c r="Q273" s="27"/>
      <c r="R273" s="27"/>
    </row>
    <row r="274" spans="1:18" x14ac:dyDescent="0.25">
      <c r="A274" s="24">
        <f t="shared" si="41"/>
        <v>2016</v>
      </c>
      <c r="B274" s="32">
        <v>42636</v>
      </c>
      <c r="C274" s="28">
        <f>'Bitcoin Data'!C273</f>
        <v>602.84198000000004</v>
      </c>
      <c r="D274" s="26">
        <f>'Bitcoin Data'!K273</f>
        <v>1710.2934326967973</v>
      </c>
      <c r="E274" s="25">
        <f>'Bitcoin Data'!J273</f>
        <v>3092.2355495216839</v>
      </c>
      <c r="F274" s="25">
        <f t="shared" si="37"/>
        <v>5.2886301526985076</v>
      </c>
      <c r="G274" s="23">
        <f t="shared" si="38"/>
        <v>0.48099999999999998</v>
      </c>
      <c r="H274" s="23">
        <f t="shared" si="39"/>
        <v>0.47987473519327389</v>
      </c>
      <c r="I274" s="26">
        <f t="shared" si="42"/>
        <v>2543.8311034479821</v>
      </c>
      <c r="J274" s="26">
        <f t="shared" si="43"/>
        <v>2537.8799940613603</v>
      </c>
      <c r="K274" s="23">
        <f t="shared" si="40"/>
        <v>1.4873652993199298</v>
      </c>
      <c r="L274" s="23">
        <f t="shared" si="40"/>
        <v>1.4838857154819458</v>
      </c>
      <c r="M274" s="26">
        <f>K274*'Social Cost of Carbon'!$C$5</f>
        <v>148.73652993199298</v>
      </c>
      <c r="N274" s="26">
        <f>L274*'Social Cost of Carbon'!$C$5</f>
        <v>148.38857154819459</v>
      </c>
      <c r="O274" s="23">
        <f t="shared" si="44"/>
        <v>0.24672556800372955</v>
      </c>
      <c r="P274" s="23">
        <f t="shared" si="45"/>
        <v>0.24614837133305578</v>
      </c>
      <c r="Q274" s="27"/>
      <c r="R274" s="27"/>
    </row>
    <row r="275" spans="1:18" x14ac:dyDescent="0.25">
      <c r="A275" s="24">
        <f t="shared" si="41"/>
        <v>2016</v>
      </c>
      <c r="B275" s="32">
        <v>42637</v>
      </c>
      <c r="C275" s="28">
        <f>'Bitcoin Data'!C274</f>
        <v>602.625</v>
      </c>
      <c r="D275" s="26">
        <f>'Bitcoin Data'!K274</f>
        <v>2079.1390267662482</v>
      </c>
      <c r="E275" s="25">
        <f>'Bitcoin Data'!J274</f>
        <v>2603.9922660751222</v>
      </c>
      <c r="F275" s="25">
        <f t="shared" si="37"/>
        <v>5.4140619457942663</v>
      </c>
      <c r="G275" s="23">
        <f t="shared" si="38"/>
        <v>0.48099999999999998</v>
      </c>
      <c r="H275" s="23">
        <f t="shared" si="39"/>
        <v>0.47987473519327389</v>
      </c>
      <c r="I275" s="26">
        <f t="shared" si="42"/>
        <v>2604.163795927042</v>
      </c>
      <c r="J275" s="26">
        <f t="shared" si="43"/>
        <v>2598.0715425580047</v>
      </c>
      <c r="K275" s="23">
        <f t="shared" si="40"/>
        <v>1.2525202799821336</v>
      </c>
      <c r="L275" s="23">
        <f t="shared" si="40"/>
        <v>1.2495900991281326</v>
      </c>
      <c r="M275" s="26">
        <f>K275*'Social Cost of Carbon'!$C$5</f>
        <v>125.25202799821335</v>
      </c>
      <c r="N275" s="26">
        <f>L275*'Social Cost of Carbon'!$C$5</f>
        <v>124.95900991281326</v>
      </c>
      <c r="O275" s="23">
        <f t="shared" si="44"/>
        <v>0.20784406222478879</v>
      </c>
      <c r="P275" s="23">
        <f t="shared" si="45"/>
        <v>0.20735782603246342</v>
      </c>
      <c r="Q275" s="27"/>
      <c r="R275" s="27"/>
    </row>
    <row r="276" spans="1:18" x14ac:dyDescent="0.25">
      <c r="A276" s="24">
        <f t="shared" si="41"/>
        <v>2016</v>
      </c>
      <c r="B276" s="32">
        <v>42638</v>
      </c>
      <c r="C276" s="28">
        <f>'Bitcoin Data'!C275</f>
        <v>600.82598900000005</v>
      </c>
      <c r="D276" s="26">
        <f>'Bitcoin Data'!K275</f>
        <v>2292.5463557921794</v>
      </c>
      <c r="E276" s="25">
        <f>'Bitcoin Data'!J275</f>
        <v>2527.2742931544503</v>
      </c>
      <c r="F276" s="25">
        <f t="shared" si="37"/>
        <v>5.7938934708584906</v>
      </c>
      <c r="G276" s="23">
        <f t="shared" si="38"/>
        <v>0.48099999999999998</v>
      </c>
      <c r="H276" s="23">
        <f t="shared" si="39"/>
        <v>0.47987473519327389</v>
      </c>
      <c r="I276" s="26">
        <f t="shared" si="42"/>
        <v>2786.8627594829341</v>
      </c>
      <c r="J276" s="26">
        <f t="shared" si="43"/>
        <v>2780.3430950662569</v>
      </c>
      <c r="K276" s="23">
        <f t="shared" si="40"/>
        <v>1.2156189350072906</v>
      </c>
      <c r="L276" s="23">
        <f t="shared" si="40"/>
        <v>1.2127750821882604</v>
      </c>
      <c r="M276" s="26">
        <f>K276*'Social Cost of Carbon'!$C$5</f>
        <v>121.56189350072906</v>
      </c>
      <c r="N276" s="26">
        <f>L276*'Social Cost of Carbon'!$C$5</f>
        <v>121.27750821882603</v>
      </c>
      <c r="O276" s="23">
        <f t="shared" si="44"/>
        <v>0.20232462597540707</v>
      </c>
      <c r="P276" s="23">
        <f t="shared" si="45"/>
        <v>0.20185130210608451</v>
      </c>
      <c r="Q276" s="27"/>
      <c r="R276" s="27"/>
    </row>
    <row r="277" spans="1:18" x14ac:dyDescent="0.25">
      <c r="A277" s="24">
        <f t="shared" si="41"/>
        <v>2016</v>
      </c>
      <c r="B277" s="32">
        <v>42639</v>
      </c>
      <c r="C277" s="28">
        <f>'Bitcoin Data'!C276</f>
        <v>608.04303000000004</v>
      </c>
      <c r="D277" s="26">
        <f>'Bitcoin Data'!K276</f>
        <v>1949.4354848223888</v>
      </c>
      <c r="E277" s="25">
        <f>'Bitcoin Data'!J276</f>
        <v>3001.6517701986972</v>
      </c>
      <c r="F277" s="25">
        <f t="shared" si="37"/>
        <v>5.8515264739052792</v>
      </c>
      <c r="G277" s="23">
        <f t="shared" si="38"/>
        <v>0.48099999999999998</v>
      </c>
      <c r="H277" s="23">
        <f t="shared" si="39"/>
        <v>0.47987473519327389</v>
      </c>
      <c r="I277" s="26">
        <f t="shared" si="42"/>
        <v>2814.5842339484393</v>
      </c>
      <c r="J277" s="26">
        <f t="shared" si="43"/>
        <v>2807.9997171417276</v>
      </c>
      <c r="K277" s="23">
        <f t="shared" si="40"/>
        <v>1.4437945014655733</v>
      </c>
      <c r="L277" s="23">
        <f t="shared" si="40"/>
        <v>1.4404168483665216</v>
      </c>
      <c r="M277" s="26">
        <f>K277*'Social Cost of Carbon'!$C$5</f>
        <v>144.37945014655733</v>
      </c>
      <c r="N277" s="26">
        <f>L277*'Social Cost of Carbon'!$C$5</f>
        <v>144.04168483665217</v>
      </c>
      <c r="O277" s="23">
        <f t="shared" si="44"/>
        <v>0.23744939588659922</v>
      </c>
      <c r="P277" s="23">
        <f t="shared" si="45"/>
        <v>0.23689390015152736</v>
      </c>
      <c r="Q277" s="27"/>
      <c r="R277" s="27"/>
    </row>
    <row r="278" spans="1:18" x14ac:dyDescent="0.25">
      <c r="A278" s="24">
        <f t="shared" si="41"/>
        <v>2016</v>
      </c>
      <c r="B278" s="32">
        <v>42640</v>
      </c>
      <c r="C278" s="28">
        <f>'Bitcoin Data'!C277</f>
        <v>606.16601600000001</v>
      </c>
      <c r="D278" s="26">
        <f>'Bitcoin Data'!K277</f>
        <v>2061.374935710613</v>
      </c>
      <c r="E278" s="25">
        <f>'Bitcoin Data'!J277</f>
        <v>2878.1316016677565</v>
      </c>
      <c r="F278" s="25">
        <f t="shared" si="37"/>
        <v>5.932908345354555</v>
      </c>
      <c r="G278" s="23">
        <f t="shared" si="38"/>
        <v>0.48099999999999998</v>
      </c>
      <c r="H278" s="23">
        <f t="shared" si="39"/>
        <v>0.47987473519327389</v>
      </c>
      <c r="I278" s="26">
        <f t="shared" si="42"/>
        <v>2853.7289141155406</v>
      </c>
      <c r="J278" s="26">
        <f t="shared" si="43"/>
        <v>2847.0528211529818</v>
      </c>
      <c r="K278" s="23">
        <f t="shared" si="40"/>
        <v>1.3843813004021908</v>
      </c>
      <c r="L278" s="23">
        <f t="shared" si="40"/>
        <v>1.381142640201708</v>
      </c>
      <c r="M278" s="26">
        <f>K278*'Social Cost of Carbon'!$C$5</f>
        <v>138.43813004021908</v>
      </c>
      <c r="N278" s="26">
        <f>L278*'Social Cost of Carbon'!$C$5</f>
        <v>138.11426402017079</v>
      </c>
      <c r="O278" s="23">
        <f t="shared" si="44"/>
        <v>0.22838319269983468</v>
      </c>
      <c r="P278" s="23">
        <f t="shared" si="45"/>
        <v>0.22784890669319671</v>
      </c>
      <c r="Q278" s="27"/>
      <c r="R278" s="27"/>
    </row>
    <row r="279" spans="1:18" x14ac:dyDescent="0.25">
      <c r="A279" s="24">
        <f t="shared" si="41"/>
        <v>2016</v>
      </c>
      <c r="B279" s="32">
        <v>42641</v>
      </c>
      <c r="C279" s="28">
        <f>'Bitcoin Data'!C278</f>
        <v>604.728027</v>
      </c>
      <c r="D279" s="26">
        <f>'Bitcoin Data'!K278</f>
        <v>1865.5244453262685</v>
      </c>
      <c r="E279" s="25">
        <f>'Bitcoin Data'!J278</f>
        <v>3231.876548031787</v>
      </c>
      <c r="F279" s="25">
        <f t="shared" si="37"/>
        <v>6.0291447046299744</v>
      </c>
      <c r="G279" s="23">
        <f t="shared" si="38"/>
        <v>0.48099999999999998</v>
      </c>
      <c r="H279" s="23">
        <f t="shared" si="39"/>
        <v>0.47987473519327389</v>
      </c>
      <c r="I279" s="26">
        <f t="shared" si="42"/>
        <v>2900.0186029270176</v>
      </c>
      <c r="J279" s="26">
        <f t="shared" si="43"/>
        <v>2893.2342185762386</v>
      </c>
      <c r="K279" s="23">
        <f t="shared" si="40"/>
        <v>1.5545326196032896</v>
      </c>
      <c r="L279" s="23">
        <f t="shared" si="40"/>
        <v>1.550895902664106</v>
      </c>
      <c r="M279" s="26">
        <f>K279*'Social Cost of Carbon'!$C$5</f>
        <v>155.45326196032897</v>
      </c>
      <c r="N279" s="26">
        <f>L279*'Social Cost of Carbon'!$C$5</f>
        <v>155.0895902664106</v>
      </c>
      <c r="O279" s="23">
        <f t="shared" si="44"/>
        <v>0.25706310112914443</v>
      </c>
      <c r="P279" s="23">
        <f t="shared" si="45"/>
        <v>0.25646172054534294</v>
      </c>
      <c r="Q279" s="27"/>
      <c r="R279" s="27"/>
    </row>
    <row r="280" spans="1:18" x14ac:dyDescent="0.25">
      <c r="A280" s="24">
        <f t="shared" si="41"/>
        <v>2016</v>
      </c>
      <c r="B280" s="32">
        <v>42642</v>
      </c>
      <c r="C280" s="28">
        <f>'Bitcoin Data'!C279</f>
        <v>605.692993</v>
      </c>
      <c r="D280" s="26">
        <f>'Bitcoin Data'!K279</f>
        <v>1766.09832241244</v>
      </c>
      <c r="E280" s="25">
        <f>'Bitcoin Data'!J279</f>
        <v>3467.1308987202947</v>
      </c>
      <c r="F280" s="25">
        <f t="shared" si="37"/>
        <v>6.1232940638142477</v>
      </c>
      <c r="G280" s="23">
        <f t="shared" si="38"/>
        <v>0.48099999999999998</v>
      </c>
      <c r="H280" s="23">
        <f t="shared" si="39"/>
        <v>0.47987473519327389</v>
      </c>
      <c r="I280" s="26">
        <f t="shared" si="42"/>
        <v>2945.3044446946533</v>
      </c>
      <c r="J280" s="26">
        <f t="shared" si="43"/>
        <v>2938.4141173834082</v>
      </c>
      <c r="K280" s="23">
        <f t="shared" si="40"/>
        <v>1.6676899622844616</v>
      </c>
      <c r="L280" s="23">
        <f t="shared" si="40"/>
        <v>1.6637885219038191</v>
      </c>
      <c r="M280" s="26">
        <f>K280*'Social Cost of Carbon'!$C$5</f>
        <v>166.76899622844616</v>
      </c>
      <c r="N280" s="26">
        <f>L280*'Social Cost of Carbon'!$C$5</f>
        <v>166.37885219038191</v>
      </c>
      <c r="O280" s="23">
        <f t="shared" si="44"/>
        <v>0.27533585191804616</v>
      </c>
      <c r="P280" s="23">
        <f t="shared" si="45"/>
        <v>0.27469172355173987</v>
      </c>
      <c r="Q280" s="27"/>
      <c r="R280" s="27"/>
    </row>
    <row r="281" spans="1:18" x14ac:dyDescent="0.25">
      <c r="A281" s="24">
        <f t="shared" si="41"/>
        <v>2016</v>
      </c>
      <c r="B281" s="32">
        <v>42643</v>
      </c>
      <c r="C281" s="28">
        <f>'Bitcoin Data'!C280</f>
        <v>609.73498500000005</v>
      </c>
      <c r="D281" s="26">
        <f>'Bitcoin Data'!K280</f>
        <v>1792.0493584800006</v>
      </c>
      <c r="E281" s="25">
        <f>'Bitcoin Data'!J280</f>
        <v>3365.402426711918</v>
      </c>
      <c r="F281" s="25">
        <f t="shared" si="37"/>
        <v>6.0309672598161299</v>
      </c>
      <c r="G281" s="23">
        <f t="shared" si="38"/>
        <v>0.48099999999999998</v>
      </c>
      <c r="H281" s="23">
        <f t="shared" si="39"/>
        <v>0.47987473519327389</v>
      </c>
      <c r="I281" s="26">
        <f t="shared" si="42"/>
        <v>2900.8952519715585</v>
      </c>
      <c r="J281" s="26">
        <f t="shared" si="43"/>
        <v>2894.1088167635703</v>
      </c>
      <c r="K281" s="23">
        <f t="shared" si="40"/>
        <v>1.6187585672484324</v>
      </c>
      <c r="L281" s="23">
        <f t="shared" si="40"/>
        <v>1.6149715983371831</v>
      </c>
      <c r="M281" s="26">
        <f>K281*'Social Cost of Carbon'!$C$5</f>
        <v>161.87585672484323</v>
      </c>
      <c r="N281" s="26">
        <f>L281*'Social Cost of Carbon'!$C$5</f>
        <v>161.49715983371831</v>
      </c>
      <c r="O281" s="23">
        <f t="shared" si="44"/>
        <v>0.2654855973613573</v>
      </c>
      <c r="P281" s="23">
        <f t="shared" si="45"/>
        <v>0.26486451295511326</v>
      </c>
      <c r="Q281" s="27"/>
      <c r="R281" s="27"/>
    </row>
    <row r="282" spans="1:18" x14ac:dyDescent="0.25">
      <c r="A282" s="24">
        <f t="shared" si="41"/>
        <v>2016</v>
      </c>
      <c r="B282" s="32">
        <v>42644</v>
      </c>
      <c r="C282" s="28">
        <f>'Bitcoin Data'!C281</f>
        <v>613.98297100000002</v>
      </c>
      <c r="D282" s="26">
        <f>'Bitcoin Data'!K281</f>
        <v>1946.5714580917738</v>
      </c>
      <c r="E282" s="25">
        <f>'Bitcoin Data'!J281</f>
        <v>3004.1508358069746</v>
      </c>
      <c r="F282" s="25">
        <f t="shared" si="37"/>
        <v>5.8477942727844034</v>
      </c>
      <c r="G282" s="23">
        <f t="shared" si="38"/>
        <v>0.48099999999999998</v>
      </c>
      <c r="H282" s="23">
        <f t="shared" si="39"/>
        <v>0.47987473519327389</v>
      </c>
      <c r="I282" s="26">
        <f t="shared" si="42"/>
        <v>2812.7890452092979</v>
      </c>
      <c r="J282" s="26">
        <f t="shared" si="43"/>
        <v>2806.2087281171594</v>
      </c>
      <c r="K282" s="23">
        <f t="shared" si="40"/>
        <v>1.4449965520231547</v>
      </c>
      <c r="L282" s="23">
        <f t="shared" si="40"/>
        <v>1.4416160868135244</v>
      </c>
      <c r="M282" s="26">
        <f>K282*'Social Cost of Carbon'!$C$5</f>
        <v>144.49965520231547</v>
      </c>
      <c r="N282" s="26">
        <f>L282*'Social Cost of Carbon'!$C$5</f>
        <v>144.16160868135245</v>
      </c>
      <c r="O282" s="23">
        <f t="shared" si="44"/>
        <v>0.23534798524944017</v>
      </c>
      <c r="P282" s="23">
        <f t="shared" si="45"/>
        <v>0.23479740561298473</v>
      </c>
      <c r="Q282" s="27"/>
      <c r="R282" s="27"/>
    </row>
    <row r="283" spans="1:18" x14ac:dyDescent="0.25">
      <c r="A283" s="24">
        <f t="shared" si="41"/>
        <v>2016</v>
      </c>
      <c r="B283" s="32">
        <v>42645</v>
      </c>
      <c r="C283" s="28">
        <f>'Bitcoin Data'!C282</f>
        <v>610.89202899999998</v>
      </c>
      <c r="D283" s="26">
        <f>'Bitcoin Data'!K282</f>
        <v>1842.2453423663214</v>
      </c>
      <c r="E283" s="25">
        <f>'Bitcoin Data'!J282</f>
        <v>3132.1768591019913</v>
      </c>
      <c r="F283" s="25">
        <f t="shared" si="37"/>
        <v>5.7702382301482178</v>
      </c>
      <c r="G283" s="23">
        <f t="shared" si="38"/>
        <v>0.48099999999999998</v>
      </c>
      <c r="H283" s="23">
        <f t="shared" si="39"/>
        <v>0.47987473519327389</v>
      </c>
      <c r="I283" s="26">
        <f t="shared" si="42"/>
        <v>2775.4845887012925</v>
      </c>
      <c r="J283" s="26">
        <f t="shared" si="43"/>
        <v>2768.9915426944817</v>
      </c>
      <c r="K283" s="23">
        <f t="shared" si="40"/>
        <v>1.5065770692280578</v>
      </c>
      <c r="L283" s="23">
        <f t="shared" si="40"/>
        <v>1.5030525408400686</v>
      </c>
      <c r="M283" s="26">
        <f>K283*'Social Cost of Carbon'!$C$5</f>
        <v>150.65770692280577</v>
      </c>
      <c r="N283" s="26">
        <f>L283*'Social Cost of Carbon'!$C$5</f>
        <v>150.30525408400686</v>
      </c>
      <c r="O283" s="23">
        <f t="shared" si="44"/>
        <v>0.2466192056383924</v>
      </c>
      <c r="P283" s="23">
        <f t="shared" si="45"/>
        <v>0.24604225779480071</v>
      </c>
      <c r="Q283" s="27"/>
      <c r="R283" s="27"/>
    </row>
    <row r="284" spans="1:18" x14ac:dyDescent="0.25">
      <c r="A284" s="24">
        <f t="shared" si="41"/>
        <v>2016</v>
      </c>
      <c r="B284" s="32">
        <v>42646</v>
      </c>
      <c r="C284" s="28">
        <f>'Bitcoin Data'!C283</f>
        <v>612.13299600000005</v>
      </c>
      <c r="D284" s="26">
        <f>'Bitcoin Data'!K283</f>
        <v>1827.5750002801663</v>
      </c>
      <c r="E284" s="25">
        <f>'Bitcoin Data'!J283</f>
        <v>3097.9708097603511</v>
      </c>
      <c r="F284" s="25">
        <f t="shared" si="37"/>
        <v>5.6617740035157205</v>
      </c>
      <c r="G284" s="23">
        <f t="shared" si="38"/>
        <v>0.48099999999999998</v>
      </c>
      <c r="H284" s="23">
        <f t="shared" si="39"/>
        <v>0.47987473519327389</v>
      </c>
      <c r="I284" s="26">
        <f t="shared" si="42"/>
        <v>2723.3132956910613</v>
      </c>
      <c r="J284" s="26">
        <f t="shared" si="43"/>
        <v>2716.9423006612687</v>
      </c>
      <c r="K284" s="23">
        <f t="shared" si="40"/>
        <v>1.4901239594947286</v>
      </c>
      <c r="L284" s="23">
        <f t="shared" si="40"/>
        <v>1.4866379219702408</v>
      </c>
      <c r="M284" s="26">
        <f>K284*'Social Cost of Carbon'!$C$5</f>
        <v>149.01239594947288</v>
      </c>
      <c r="N284" s="26">
        <f>L284*'Social Cost of Carbon'!$C$5</f>
        <v>148.66379219702409</v>
      </c>
      <c r="O284" s="23">
        <f t="shared" si="44"/>
        <v>0.24343140612121628</v>
      </c>
      <c r="P284" s="23">
        <f t="shared" si="45"/>
        <v>0.24286191590466735</v>
      </c>
      <c r="Q284" s="27"/>
      <c r="R284" s="27"/>
    </row>
    <row r="285" spans="1:18" x14ac:dyDescent="0.25">
      <c r="A285" s="24">
        <f t="shared" si="41"/>
        <v>2016</v>
      </c>
      <c r="B285" s="32">
        <v>42647</v>
      </c>
      <c r="C285" s="28">
        <f>'Bitcoin Data'!C284</f>
        <v>610.203979</v>
      </c>
      <c r="D285" s="26">
        <f>'Bitcoin Data'!K284</f>
        <v>1956.3422911125379</v>
      </c>
      <c r="E285" s="25">
        <f>'Bitcoin Data'!J284</f>
        <v>2924.1711376240041</v>
      </c>
      <c r="F285" s="25">
        <f t="shared" si="37"/>
        <v>5.7206796629845007</v>
      </c>
      <c r="G285" s="23">
        <f t="shared" si="38"/>
        <v>0.48099999999999998</v>
      </c>
      <c r="H285" s="23">
        <f t="shared" si="39"/>
        <v>0.47987473519327389</v>
      </c>
      <c r="I285" s="26">
        <f t="shared" si="42"/>
        <v>2751.6469178955449</v>
      </c>
      <c r="J285" s="26">
        <f t="shared" si="43"/>
        <v>2745.2096384002343</v>
      </c>
      <c r="K285" s="23">
        <f t="shared" si="40"/>
        <v>1.406526317197146</v>
      </c>
      <c r="L285" s="23">
        <f t="shared" si="40"/>
        <v>1.4032358503271334</v>
      </c>
      <c r="M285" s="26">
        <f>K285*'Social Cost of Carbon'!$C$5</f>
        <v>140.65263171971461</v>
      </c>
      <c r="N285" s="26">
        <f>L285*'Social Cost of Carbon'!$C$5</f>
        <v>140.32358503271334</v>
      </c>
      <c r="O285" s="23">
        <f t="shared" si="44"/>
        <v>0.23050100713898264</v>
      </c>
      <c r="P285" s="23">
        <f t="shared" si="45"/>
        <v>0.22996176665821666</v>
      </c>
      <c r="Q285" s="27"/>
      <c r="R285" s="27"/>
    </row>
    <row r="286" spans="1:18" x14ac:dyDescent="0.25">
      <c r="A286" s="24">
        <f t="shared" si="41"/>
        <v>2016</v>
      </c>
      <c r="B286" s="32">
        <v>42648</v>
      </c>
      <c r="C286" s="28">
        <f>'Bitcoin Data'!C285</f>
        <v>612.510986</v>
      </c>
      <c r="D286" s="26">
        <f>'Bitcoin Data'!K285</f>
        <v>2090.1853075131262</v>
      </c>
      <c r="E286" s="25">
        <f>'Bitcoin Data'!J285</f>
        <v>2806.5447893422893</v>
      </c>
      <c r="F286" s="25">
        <f t="shared" si="37"/>
        <v>5.8661986835607749</v>
      </c>
      <c r="G286" s="23">
        <f t="shared" si="38"/>
        <v>0.48099999999999998</v>
      </c>
      <c r="H286" s="23">
        <f t="shared" si="39"/>
        <v>0.47987473519327389</v>
      </c>
      <c r="I286" s="26">
        <f t="shared" si="42"/>
        <v>2821.6415667927326</v>
      </c>
      <c r="J286" s="26">
        <f t="shared" si="43"/>
        <v>2815.0405398648586</v>
      </c>
      <c r="K286" s="23">
        <f t="shared" si="40"/>
        <v>1.3499480436736411</v>
      </c>
      <c r="L286" s="23">
        <f t="shared" si="40"/>
        <v>1.3467899375936938</v>
      </c>
      <c r="M286" s="26">
        <f>K286*'Social Cost of Carbon'!$C$5</f>
        <v>134.99480436736411</v>
      </c>
      <c r="N286" s="26">
        <f>L286*'Social Cost of Carbon'!$C$5</f>
        <v>134.67899375936938</v>
      </c>
      <c r="O286" s="23">
        <f t="shared" si="44"/>
        <v>0.22039572751004358</v>
      </c>
      <c r="P286" s="23">
        <f t="shared" si="45"/>
        <v>0.2198801276021021</v>
      </c>
      <c r="Q286" s="27"/>
      <c r="R286" s="27"/>
    </row>
    <row r="287" spans="1:18" x14ac:dyDescent="0.25">
      <c r="A287" s="24">
        <f t="shared" si="41"/>
        <v>2016</v>
      </c>
      <c r="B287" s="32">
        <v>42649</v>
      </c>
      <c r="C287" s="28">
        <f>'Bitcoin Data'!C286</f>
        <v>613.02099599999997</v>
      </c>
      <c r="D287" s="26">
        <f>'Bitcoin Data'!K286</f>
        <v>2008.1536489311347</v>
      </c>
      <c r="E287" s="25">
        <f>'Bitcoin Data'!J286</f>
        <v>2978.1684571377164</v>
      </c>
      <c r="F287" s="25">
        <f t="shared" si="37"/>
        <v>5.980619854332712</v>
      </c>
      <c r="G287" s="23">
        <f t="shared" si="38"/>
        <v>0.48099999999999998</v>
      </c>
      <c r="H287" s="23">
        <f t="shared" si="39"/>
        <v>0.47987473519327389</v>
      </c>
      <c r="I287" s="26">
        <f t="shared" si="42"/>
        <v>2876.6781499340345</v>
      </c>
      <c r="J287" s="26">
        <f t="shared" si="43"/>
        <v>2869.9483688895466</v>
      </c>
      <c r="K287" s="23">
        <f t="shared" si="40"/>
        <v>1.4324990278832415</v>
      </c>
      <c r="L287" s="23">
        <f t="shared" si="40"/>
        <v>1.4291477997299227</v>
      </c>
      <c r="M287" s="26">
        <f>K287*'Social Cost of Carbon'!$C$5</f>
        <v>143.24990278832414</v>
      </c>
      <c r="N287" s="26">
        <f>L287*'Social Cost of Carbon'!$C$5</f>
        <v>142.91477997299228</v>
      </c>
      <c r="O287" s="23">
        <f t="shared" si="44"/>
        <v>0.23367862393464275</v>
      </c>
      <c r="P287" s="23">
        <f t="shared" si="45"/>
        <v>0.23313194964857661</v>
      </c>
      <c r="Q287" s="27"/>
      <c r="R287" s="27"/>
    </row>
    <row r="288" spans="1:18" x14ac:dyDescent="0.25">
      <c r="A288" s="24">
        <f t="shared" si="41"/>
        <v>2016</v>
      </c>
      <c r="B288" s="32">
        <v>42650</v>
      </c>
      <c r="C288" s="28">
        <f>'Bitcoin Data'!C287</f>
        <v>617.12097200000005</v>
      </c>
      <c r="D288" s="26">
        <f>'Bitcoin Data'!K287</f>
        <v>1804.9225159525981</v>
      </c>
      <c r="E288" s="25">
        <f>'Bitcoin Data'!J287</f>
        <v>3267.1803797159346</v>
      </c>
      <c r="F288" s="25">
        <f t="shared" si="37"/>
        <v>5.8970074310278493</v>
      </c>
      <c r="G288" s="23">
        <f t="shared" si="38"/>
        <v>0.48099999999999998</v>
      </c>
      <c r="H288" s="23">
        <f t="shared" si="39"/>
        <v>0.47987473519327389</v>
      </c>
      <c r="I288" s="26">
        <f t="shared" si="42"/>
        <v>2836.4605743243956</v>
      </c>
      <c r="J288" s="26">
        <f t="shared" si="43"/>
        <v>2829.8248793972575</v>
      </c>
      <c r="K288" s="23">
        <f t="shared" si="40"/>
        <v>1.5715137626433646</v>
      </c>
      <c r="L288" s="23">
        <f t="shared" si="40"/>
        <v>1.5678373195448441</v>
      </c>
      <c r="M288" s="26">
        <f>K288*'Social Cost of Carbon'!$C$5</f>
        <v>157.15137626433645</v>
      </c>
      <c r="N288" s="26">
        <f>L288*'Social Cost of Carbon'!$C$5</f>
        <v>156.78373195448441</v>
      </c>
      <c r="O288" s="23">
        <f t="shared" si="44"/>
        <v>0.25465246425677529</v>
      </c>
      <c r="P288" s="23">
        <f t="shared" si="45"/>
        <v>0.2540567231840638</v>
      </c>
      <c r="Q288" s="27"/>
      <c r="R288" s="27"/>
    </row>
    <row r="289" spans="1:18" x14ac:dyDescent="0.25">
      <c r="A289" s="24">
        <f t="shared" si="41"/>
        <v>2016</v>
      </c>
      <c r="B289" s="32">
        <v>42651</v>
      </c>
      <c r="C289" s="28">
        <f>'Bitcoin Data'!C288</f>
        <v>619.10797100000002</v>
      </c>
      <c r="D289" s="26">
        <f>'Bitcoin Data'!K288</f>
        <v>2085.1088136174112</v>
      </c>
      <c r="E289" s="25">
        <f>'Bitcoin Data'!J288</f>
        <v>2945.5618595164292</v>
      </c>
      <c r="F289" s="25">
        <f t="shared" si="37"/>
        <v>6.1418169943329968</v>
      </c>
      <c r="G289" s="23">
        <f t="shared" si="38"/>
        <v>0.48099999999999998</v>
      </c>
      <c r="H289" s="23">
        <f t="shared" si="39"/>
        <v>0.47987473519327389</v>
      </c>
      <c r="I289" s="26">
        <f t="shared" si="42"/>
        <v>2954.2139742741715</v>
      </c>
      <c r="J289" s="26">
        <f t="shared" si="43"/>
        <v>2947.3028037610961</v>
      </c>
      <c r="K289" s="23">
        <f t="shared" si="40"/>
        <v>1.4168152544274024</v>
      </c>
      <c r="L289" s="23">
        <f t="shared" si="40"/>
        <v>1.4135007173308538</v>
      </c>
      <c r="M289" s="26">
        <f>K289*'Social Cost of Carbon'!$C$5</f>
        <v>141.68152544274025</v>
      </c>
      <c r="N289" s="26">
        <f>L289*'Social Cost of Carbon'!$C$5</f>
        <v>141.35007173308537</v>
      </c>
      <c r="O289" s="23">
        <f t="shared" si="44"/>
        <v>0.22884784573826825</v>
      </c>
      <c r="P289" s="23">
        <f t="shared" si="45"/>
        <v>0.228312472709361</v>
      </c>
      <c r="Q289" s="27"/>
      <c r="R289" s="27"/>
    </row>
    <row r="290" spans="1:18" x14ac:dyDescent="0.25">
      <c r="A290" s="24">
        <f t="shared" si="41"/>
        <v>2016</v>
      </c>
      <c r="B290" s="32">
        <v>42652</v>
      </c>
      <c r="C290" s="28">
        <f>'Bitcoin Data'!C289</f>
        <v>616.75201400000003</v>
      </c>
      <c r="D290" s="26">
        <f>'Bitcoin Data'!K289</f>
        <v>2002.8977108084625</v>
      </c>
      <c r="E290" s="25">
        <f>'Bitcoin Data'!J289</f>
        <v>3124.8800168095313</v>
      </c>
      <c r="F290" s="25">
        <f t="shared" si="37"/>
        <v>6.2588150322189202</v>
      </c>
      <c r="G290" s="23">
        <f t="shared" si="38"/>
        <v>0.48099999999999998</v>
      </c>
      <c r="H290" s="23">
        <f t="shared" si="39"/>
        <v>0.47987473519327389</v>
      </c>
      <c r="I290" s="26">
        <f t="shared" si="42"/>
        <v>3010.4900304973007</v>
      </c>
      <c r="J290" s="26">
        <f t="shared" si="43"/>
        <v>3003.4472062097366</v>
      </c>
      <c r="K290" s="23">
        <f t="shared" si="40"/>
        <v>1.5030672880853844</v>
      </c>
      <c r="L290" s="23">
        <f t="shared" si="40"/>
        <v>1.4995509705772272</v>
      </c>
      <c r="M290" s="26">
        <f>K290*'Social Cost of Carbon'!$C$5</f>
        <v>150.30672880853842</v>
      </c>
      <c r="N290" s="26">
        <f>L290*'Social Cost of Carbon'!$C$5</f>
        <v>149.95509705772272</v>
      </c>
      <c r="O290" s="23">
        <f t="shared" si="44"/>
        <v>0.24370691201105413</v>
      </c>
      <c r="P290" s="23">
        <f t="shared" si="45"/>
        <v>0.24313677726834745</v>
      </c>
      <c r="Q290" s="27"/>
      <c r="R290" s="27"/>
    </row>
    <row r="291" spans="1:18" x14ac:dyDescent="0.25">
      <c r="A291" s="24">
        <f t="shared" si="41"/>
        <v>2016</v>
      </c>
      <c r="B291" s="32">
        <v>42653</v>
      </c>
      <c r="C291" s="28">
        <f>'Bitcoin Data'!C290</f>
        <v>618.99401899999998</v>
      </c>
      <c r="D291" s="26">
        <f>'Bitcoin Data'!K290</f>
        <v>1559.1491739722717</v>
      </c>
      <c r="E291" s="25">
        <f>'Bitcoin Data'!J290</f>
        <v>3916.8978429472622</v>
      </c>
      <c r="F291" s="25">
        <f t="shared" si="37"/>
        <v>6.1070280363649969</v>
      </c>
      <c r="G291" s="23">
        <f t="shared" si="38"/>
        <v>0.48099999999999998</v>
      </c>
      <c r="H291" s="23">
        <f t="shared" si="39"/>
        <v>0.47987473519327389</v>
      </c>
      <c r="I291" s="26">
        <f t="shared" si="42"/>
        <v>2937.4804854915633</v>
      </c>
      <c r="J291" s="26">
        <f t="shared" si="43"/>
        <v>2930.6084617685524</v>
      </c>
      <c r="K291" s="23">
        <f t="shared" si="40"/>
        <v>1.884027862457633</v>
      </c>
      <c r="L291" s="23">
        <f t="shared" si="40"/>
        <v>1.8796203151634232</v>
      </c>
      <c r="M291" s="26">
        <f>K291*'Social Cost of Carbon'!$C$5</f>
        <v>188.40278624576331</v>
      </c>
      <c r="N291" s="26">
        <f>L291*'Social Cost of Carbon'!$C$5</f>
        <v>187.96203151634231</v>
      </c>
      <c r="O291" s="23">
        <f t="shared" si="44"/>
        <v>0.30436931612058649</v>
      </c>
      <c r="P291" s="23">
        <f t="shared" si="45"/>
        <v>0.30365726605888627</v>
      </c>
      <c r="Q291" s="27"/>
      <c r="R291" s="27"/>
    </row>
    <row r="292" spans="1:18" x14ac:dyDescent="0.25">
      <c r="A292" s="24">
        <f t="shared" si="41"/>
        <v>2016</v>
      </c>
      <c r="B292" s="32">
        <v>42654</v>
      </c>
      <c r="C292" s="28">
        <f>'Bitcoin Data'!C291</f>
        <v>641.07202099999995</v>
      </c>
      <c r="D292" s="26">
        <f>'Bitcoin Data'!K291</f>
        <v>1726.3506520389271</v>
      </c>
      <c r="E292" s="25">
        <f>'Bitcoin Data'!J291</f>
        <v>3471.1684109017756</v>
      </c>
      <c r="F292" s="25">
        <f t="shared" si="37"/>
        <v>5.9924538494972062</v>
      </c>
      <c r="G292" s="23">
        <f t="shared" si="38"/>
        <v>0.48099999999999998</v>
      </c>
      <c r="H292" s="23">
        <f t="shared" si="39"/>
        <v>0.47987473519327389</v>
      </c>
      <c r="I292" s="26">
        <f t="shared" si="42"/>
        <v>2882.3703016081563</v>
      </c>
      <c r="J292" s="26">
        <f t="shared" si="43"/>
        <v>2875.6272041853867</v>
      </c>
      <c r="K292" s="23">
        <f t="shared" si="40"/>
        <v>1.6696320056437539</v>
      </c>
      <c r="L292" s="23">
        <f t="shared" si="40"/>
        <v>1.6657260219927468</v>
      </c>
      <c r="M292" s="26">
        <f>K292*'Social Cost of Carbon'!$C$5</f>
        <v>166.9632005643754</v>
      </c>
      <c r="N292" s="26">
        <f>L292*'Social Cost of Carbon'!$C$5</f>
        <v>166.57260219927468</v>
      </c>
      <c r="O292" s="23">
        <f t="shared" si="44"/>
        <v>0.26044374905635664</v>
      </c>
      <c r="P292" s="23">
        <f t="shared" si="45"/>
        <v>0.25983445969056679</v>
      </c>
      <c r="Q292" s="27"/>
      <c r="R292" s="27"/>
    </row>
    <row r="293" spans="1:18" x14ac:dyDescent="0.25">
      <c r="A293" s="24">
        <f t="shared" si="41"/>
        <v>2016</v>
      </c>
      <c r="B293" s="32">
        <v>42655</v>
      </c>
      <c r="C293" s="28">
        <f>'Bitcoin Data'!C292</f>
        <v>636.19201699999996</v>
      </c>
      <c r="D293" s="26">
        <f>'Bitcoin Data'!K292</f>
        <v>1804.1972644694256</v>
      </c>
      <c r="E293" s="25">
        <f>'Bitcoin Data'!J292</f>
        <v>3300.4546225720278</v>
      </c>
      <c r="F293" s="25">
        <f t="shared" si="37"/>
        <v>5.9546712015499228</v>
      </c>
      <c r="G293" s="23">
        <f t="shared" si="38"/>
        <v>0.48099999999999998</v>
      </c>
      <c r="H293" s="23">
        <f t="shared" si="39"/>
        <v>0.47987473519327389</v>
      </c>
      <c r="I293" s="26">
        <f t="shared" si="42"/>
        <v>2864.1968479455127</v>
      </c>
      <c r="J293" s="26">
        <f t="shared" si="43"/>
        <v>2857.4962660067831</v>
      </c>
      <c r="K293" s="23">
        <f t="shared" si="40"/>
        <v>1.5875186734571454</v>
      </c>
      <c r="L293" s="23">
        <f t="shared" si="40"/>
        <v>1.5838047880241686</v>
      </c>
      <c r="M293" s="26">
        <f>K293*'Social Cost of Carbon'!$C$5</f>
        <v>158.75186734571454</v>
      </c>
      <c r="N293" s="26">
        <f>L293*'Social Cost of Carbon'!$C$5</f>
        <v>158.38047880241686</v>
      </c>
      <c r="O293" s="23">
        <f t="shared" si="44"/>
        <v>0.24953451647242936</v>
      </c>
      <c r="P293" s="23">
        <f t="shared" si="45"/>
        <v>0.24895074846941512</v>
      </c>
      <c r="Q293" s="27"/>
      <c r="R293" s="27"/>
    </row>
    <row r="294" spans="1:18" x14ac:dyDescent="0.25">
      <c r="A294" s="24">
        <f t="shared" si="41"/>
        <v>2016</v>
      </c>
      <c r="B294" s="32">
        <v>42656</v>
      </c>
      <c r="C294" s="28">
        <f>'Bitcoin Data'!C293</f>
        <v>636.78601100000003</v>
      </c>
      <c r="D294" s="26">
        <f>'Bitcoin Data'!K293</f>
        <v>1612.1658814199843</v>
      </c>
      <c r="E294" s="25">
        <f>'Bitcoin Data'!J293</f>
        <v>3665.5119977344207</v>
      </c>
      <c r="F294" s="25">
        <f t="shared" si="37"/>
        <v>5.9094133806830405</v>
      </c>
      <c r="G294" s="23">
        <f t="shared" si="38"/>
        <v>0.48099999999999998</v>
      </c>
      <c r="H294" s="23">
        <f t="shared" si="39"/>
        <v>0.47987473519327389</v>
      </c>
      <c r="I294" s="26">
        <f t="shared" si="42"/>
        <v>2842.4278361085421</v>
      </c>
      <c r="J294" s="26">
        <f t="shared" si="43"/>
        <v>2835.7781812028634</v>
      </c>
      <c r="K294" s="23">
        <f t="shared" si="40"/>
        <v>1.7631112709102563</v>
      </c>
      <c r="L294" s="23">
        <f t="shared" si="40"/>
        <v>1.7589865992605735</v>
      </c>
      <c r="M294" s="26">
        <f>K294*'Social Cost of Carbon'!$C$5</f>
        <v>176.31112709102564</v>
      </c>
      <c r="N294" s="26">
        <f>L294*'Social Cost of Carbon'!$C$5</f>
        <v>175.89865992605735</v>
      </c>
      <c r="O294" s="23">
        <f t="shared" si="44"/>
        <v>0.27687657085014961</v>
      </c>
      <c r="P294" s="23">
        <f t="shared" si="45"/>
        <v>0.27622883808302967</v>
      </c>
      <c r="Q294" s="27"/>
      <c r="R294" s="27"/>
    </row>
    <row r="295" spans="1:18" x14ac:dyDescent="0.25">
      <c r="A295" s="24">
        <f t="shared" si="41"/>
        <v>2016</v>
      </c>
      <c r="B295" s="32">
        <v>42657</v>
      </c>
      <c r="C295" s="28">
        <f>'Bitcoin Data'!C294</f>
        <v>640.37799099999995</v>
      </c>
      <c r="D295" s="26">
        <f>'Bitcoin Data'!K294</f>
        <v>1681.280190471844</v>
      </c>
      <c r="E295" s="25">
        <f>'Bitcoin Data'!J294</f>
        <v>3383.3348599630463</v>
      </c>
      <c r="F295" s="25">
        <f t="shared" si="37"/>
        <v>5.6883338777887005</v>
      </c>
      <c r="G295" s="23">
        <f t="shared" si="38"/>
        <v>0.48099999999999998</v>
      </c>
      <c r="H295" s="23">
        <f t="shared" si="39"/>
        <v>0.47987473519327389</v>
      </c>
      <c r="I295" s="26">
        <f t="shared" si="42"/>
        <v>2736.0885952163649</v>
      </c>
      <c r="J295" s="26">
        <f t="shared" si="43"/>
        <v>2729.6877132947816</v>
      </c>
      <c r="K295" s="23">
        <f t="shared" si="40"/>
        <v>1.6273840676422251</v>
      </c>
      <c r="L295" s="23">
        <f t="shared" si="40"/>
        <v>1.6235769199949392</v>
      </c>
      <c r="M295" s="26">
        <f>K295*'Social Cost of Carbon'!$C$5</f>
        <v>162.7384067642225</v>
      </c>
      <c r="N295" s="26">
        <f>L295*'Social Cost of Carbon'!$C$5</f>
        <v>162.35769199949394</v>
      </c>
      <c r="O295" s="23">
        <f t="shared" si="44"/>
        <v>0.25412866939741924</v>
      </c>
      <c r="P295" s="23">
        <f t="shared" si="45"/>
        <v>0.25353415370500132</v>
      </c>
      <c r="Q295" s="27"/>
      <c r="R295" s="27"/>
    </row>
    <row r="296" spans="1:18" x14ac:dyDescent="0.25">
      <c r="A296" s="24">
        <f t="shared" si="41"/>
        <v>2016</v>
      </c>
      <c r="B296" s="32">
        <v>42658</v>
      </c>
      <c r="C296" s="28">
        <f>'Bitcoin Data'!C295</f>
        <v>638.64599599999997</v>
      </c>
      <c r="D296" s="26">
        <f>'Bitcoin Data'!K295</f>
        <v>1776.0277938622057</v>
      </c>
      <c r="E296" s="25">
        <f>'Bitcoin Data'!J295</f>
        <v>3134.2330747795286</v>
      </c>
      <c r="F296" s="25">
        <f t="shared" si="37"/>
        <v>5.5664850532506431</v>
      </c>
      <c r="G296" s="23">
        <f t="shared" si="38"/>
        <v>0.48099999999999998</v>
      </c>
      <c r="H296" s="23">
        <f t="shared" si="39"/>
        <v>0.47987473519327389</v>
      </c>
      <c r="I296" s="26">
        <f t="shared" si="42"/>
        <v>2677.4793106135594</v>
      </c>
      <c r="J296" s="26">
        <f t="shared" si="43"/>
        <v>2671.2155408859694</v>
      </c>
      <c r="K296" s="23">
        <f t="shared" si="40"/>
        <v>1.5075661089689532</v>
      </c>
      <c r="L296" s="23">
        <f t="shared" si="40"/>
        <v>1.5040392667938269</v>
      </c>
      <c r="M296" s="26">
        <f>K296*'Social Cost of Carbon'!$C$5</f>
        <v>150.75661089689532</v>
      </c>
      <c r="N296" s="26">
        <f>L296*'Social Cost of Carbon'!$C$5</f>
        <v>150.40392667938269</v>
      </c>
      <c r="O296" s="23">
        <f t="shared" si="44"/>
        <v>0.23605661327421104</v>
      </c>
      <c r="P296" s="23">
        <f t="shared" si="45"/>
        <v>0.23550437585360309</v>
      </c>
      <c r="Q296" s="27"/>
      <c r="R296" s="27"/>
    </row>
    <row r="297" spans="1:18" x14ac:dyDescent="0.25">
      <c r="A297" s="24">
        <f t="shared" si="41"/>
        <v>2016</v>
      </c>
      <c r="B297" s="32">
        <v>42659</v>
      </c>
      <c r="C297" s="28">
        <f>'Bitcoin Data'!C296</f>
        <v>641.63098100000002</v>
      </c>
      <c r="D297" s="26">
        <f>'Bitcoin Data'!K296</f>
        <v>1624.8307467972122</v>
      </c>
      <c r="E297" s="25">
        <f>'Bitcoin Data'!J296</f>
        <v>3444.344076826786</v>
      </c>
      <c r="F297" s="25">
        <f t="shared" si="37"/>
        <v>5.5964761585770209</v>
      </c>
      <c r="G297" s="23">
        <f t="shared" si="38"/>
        <v>0.48099999999999998</v>
      </c>
      <c r="H297" s="23">
        <f t="shared" si="39"/>
        <v>0.47987473519327389</v>
      </c>
      <c r="I297" s="26">
        <f t="shared" si="42"/>
        <v>2691.905032275547</v>
      </c>
      <c r="J297" s="26">
        <f t="shared" si="43"/>
        <v>2685.6075146126186</v>
      </c>
      <c r="K297" s="23">
        <f t="shared" si="40"/>
        <v>1.656729500953684</v>
      </c>
      <c r="L297" s="23">
        <f t="shared" si="40"/>
        <v>1.6528537017817753</v>
      </c>
      <c r="M297" s="26">
        <f>K297*'Social Cost of Carbon'!$C$5</f>
        <v>165.67295009536841</v>
      </c>
      <c r="N297" s="26">
        <f>L297*'Social Cost of Carbon'!$C$5</f>
        <v>165.28537017817752</v>
      </c>
      <c r="O297" s="23">
        <f t="shared" si="44"/>
        <v>0.25820597041178162</v>
      </c>
      <c r="P297" s="23">
        <f t="shared" si="45"/>
        <v>0.25760191616772554</v>
      </c>
      <c r="Q297" s="27"/>
      <c r="R297" s="27"/>
    </row>
    <row r="298" spans="1:18" x14ac:dyDescent="0.25">
      <c r="A298" s="24">
        <f t="shared" si="41"/>
        <v>2016</v>
      </c>
      <c r="B298" s="32">
        <v>42660</v>
      </c>
      <c r="C298" s="28">
        <f>'Bitcoin Data'!C297</f>
        <v>639.192993</v>
      </c>
      <c r="D298" s="26">
        <f>'Bitcoin Data'!K297</f>
        <v>1567.034242600125</v>
      </c>
      <c r="E298" s="25">
        <f>'Bitcoin Data'!J297</f>
        <v>3510.5643370304956</v>
      </c>
      <c r="F298" s="25">
        <f t="shared" si="37"/>
        <v>5.5011745269775929</v>
      </c>
      <c r="G298" s="23">
        <f t="shared" si="38"/>
        <v>0.48099999999999998</v>
      </c>
      <c r="H298" s="23">
        <f t="shared" si="39"/>
        <v>0.47987473519327389</v>
      </c>
      <c r="I298" s="26">
        <f t="shared" si="42"/>
        <v>2646.0649474762217</v>
      </c>
      <c r="J298" s="26">
        <f t="shared" si="43"/>
        <v>2639.8746693853564</v>
      </c>
      <c r="K298" s="23">
        <f t="shared" si="40"/>
        <v>1.6885814461116684</v>
      </c>
      <c r="L298" s="23">
        <f t="shared" si="40"/>
        <v>1.6846311316114602</v>
      </c>
      <c r="M298" s="26">
        <f>K298*'Social Cost of Carbon'!$C$5</f>
        <v>168.85814461116684</v>
      </c>
      <c r="N298" s="26">
        <f>L298*'Social Cost of Carbon'!$C$5</f>
        <v>168.46311316114603</v>
      </c>
      <c r="O298" s="23">
        <f t="shared" si="44"/>
        <v>0.26417396069791843</v>
      </c>
      <c r="P298" s="23">
        <f t="shared" si="45"/>
        <v>0.26355594477104355</v>
      </c>
      <c r="Q298" s="27"/>
      <c r="R298" s="27"/>
    </row>
    <row r="299" spans="1:18" x14ac:dyDescent="0.25">
      <c r="A299" s="24">
        <f t="shared" si="41"/>
        <v>2016</v>
      </c>
      <c r="B299" s="32">
        <v>42661</v>
      </c>
      <c r="C299" s="28">
        <f>'Bitcoin Data'!C298</f>
        <v>637.96002199999998</v>
      </c>
      <c r="D299" s="26">
        <f>'Bitcoin Data'!K298</f>
        <v>1931.7093435188503</v>
      </c>
      <c r="E299" s="25">
        <f>'Bitcoin Data'!J298</f>
        <v>2880.4076977233944</v>
      </c>
      <c r="F299" s="25">
        <f t="shared" si="37"/>
        <v>5.5641104628359015</v>
      </c>
      <c r="G299" s="23">
        <f t="shared" si="38"/>
        <v>0.48099999999999998</v>
      </c>
      <c r="H299" s="23">
        <f t="shared" si="39"/>
        <v>0.47987473519327389</v>
      </c>
      <c r="I299" s="26">
        <f t="shared" si="42"/>
        <v>2676.3371326240685</v>
      </c>
      <c r="J299" s="26">
        <f t="shared" si="43"/>
        <v>2670.0760349395027</v>
      </c>
      <c r="K299" s="23">
        <f t="shared" si="40"/>
        <v>1.3854761026049527</v>
      </c>
      <c r="L299" s="23">
        <f t="shared" si="40"/>
        <v>1.3822348811936815</v>
      </c>
      <c r="M299" s="26">
        <f>K299*'Social Cost of Carbon'!$C$5</f>
        <v>138.54761026049528</v>
      </c>
      <c r="N299" s="26">
        <f>L299*'Social Cost of Carbon'!$C$5</f>
        <v>138.22348811936814</v>
      </c>
      <c r="O299" s="23">
        <f t="shared" si="44"/>
        <v>0.21717287209651404</v>
      </c>
      <c r="P299" s="23">
        <f t="shared" si="45"/>
        <v>0.21666481182635633</v>
      </c>
      <c r="Q299" s="27"/>
      <c r="R299" s="27"/>
    </row>
    <row r="300" spans="1:18" x14ac:dyDescent="0.25">
      <c r="A300" s="24">
        <f t="shared" si="41"/>
        <v>2016</v>
      </c>
      <c r="B300" s="32">
        <v>42662</v>
      </c>
      <c r="C300" s="28">
        <f>'Bitcoin Data'!C299</f>
        <v>630.52002000000005</v>
      </c>
      <c r="D300" s="26">
        <f>'Bitcoin Data'!K299</f>
        <v>1596.4995269631127</v>
      </c>
      <c r="E300" s="25">
        <f>'Bitcoin Data'!J299</f>
        <v>3475.0722900093842</v>
      </c>
      <c r="F300" s="25">
        <f t="shared" si="37"/>
        <v>5.5479512671626026</v>
      </c>
      <c r="G300" s="23">
        <f t="shared" si="38"/>
        <v>0.48099999999999998</v>
      </c>
      <c r="H300" s="23">
        <f t="shared" si="39"/>
        <v>0.47987473519327389</v>
      </c>
      <c r="I300" s="26">
        <f t="shared" si="42"/>
        <v>2668.5645595052119</v>
      </c>
      <c r="J300" s="26">
        <f t="shared" si="43"/>
        <v>2662.3216451948424</v>
      </c>
      <c r="K300" s="23">
        <f t="shared" si="40"/>
        <v>1.671509771494514</v>
      </c>
      <c r="L300" s="23">
        <f t="shared" si="40"/>
        <v>1.6675993949457373</v>
      </c>
      <c r="M300" s="26">
        <f>K300*'Social Cost of Carbon'!$C$5</f>
        <v>167.15097714945139</v>
      </c>
      <c r="N300" s="26">
        <f>L300*'Social Cost of Carbon'!$C$5</f>
        <v>166.75993949457373</v>
      </c>
      <c r="O300" s="23">
        <f t="shared" si="44"/>
        <v>0.26510019007715468</v>
      </c>
      <c r="P300" s="23">
        <f t="shared" si="45"/>
        <v>0.26448000730345361</v>
      </c>
      <c r="Q300" s="27"/>
      <c r="R300" s="27"/>
    </row>
    <row r="301" spans="1:18" x14ac:dyDescent="0.25">
      <c r="A301" s="24">
        <f t="shared" si="41"/>
        <v>2016</v>
      </c>
      <c r="B301" s="32">
        <v>42663</v>
      </c>
      <c r="C301" s="28">
        <f>'Bitcoin Data'!C300</f>
        <v>630.85699499999998</v>
      </c>
      <c r="D301" s="26">
        <f>'Bitcoin Data'!K300</f>
        <v>1647.2971896235822</v>
      </c>
      <c r="E301" s="25">
        <f>'Bitcoin Data'!J300</f>
        <v>3358.111613440024</v>
      </c>
      <c r="F301" s="25">
        <f t="shared" si="37"/>
        <v>5.5318078232620644</v>
      </c>
      <c r="G301" s="23">
        <f t="shared" si="38"/>
        <v>0.48099999999999998</v>
      </c>
      <c r="H301" s="23">
        <f t="shared" si="39"/>
        <v>0.47987473519327389</v>
      </c>
      <c r="I301" s="26">
        <f t="shared" si="42"/>
        <v>2660.7995629890529</v>
      </c>
      <c r="J301" s="26">
        <f t="shared" si="43"/>
        <v>2654.5748143279638</v>
      </c>
      <c r="K301" s="23">
        <f t="shared" si="40"/>
        <v>1.6152516860646515</v>
      </c>
      <c r="L301" s="23">
        <f t="shared" si="40"/>
        <v>1.6114729212489893</v>
      </c>
      <c r="M301" s="26">
        <f>K301*'Social Cost of Carbon'!$C$5</f>
        <v>161.52516860646514</v>
      </c>
      <c r="N301" s="26">
        <f>L301*'Social Cost of Carbon'!$C$5</f>
        <v>161.14729212489894</v>
      </c>
      <c r="O301" s="23">
        <f t="shared" si="44"/>
        <v>0.25604086169554979</v>
      </c>
      <c r="P301" s="23">
        <f t="shared" si="45"/>
        <v>0.25544187256717182</v>
      </c>
      <c r="Q301" s="27"/>
      <c r="R301" s="27"/>
    </row>
    <row r="302" spans="1:18" x14ac:dyDescent="0.25">
      <c r="A302" s="24">
        <f t="shared" si="41"/>
        <v>2016</v>
      </c>
      <c r="B302" s="32">
        <v>42664</v>
      </c>
      <c r="C302" s="28">
        <f>'Bitcoin Data'!C301</f>
        <v>632.82800299999997</v>
      </c>
      <c r="D302" s="26">
        <f>'Bitcoin Data'!K301</f>
        <v>2046.1870819422152</v>
      </c>
      <c r="E302" s="25">
        <f>'Bitcoin Data'!J301</f>
        <v>2772.7485633313618</v>
      </c>
      <c r="F302" s="25">
        <f t="shared" si="37"/>
        <v>5.6735622917624688</v>
      </c>
      <c r="G302" s="23">
        <f t="shared" si="38"/>
        <v>0.48099999999999998</v>
      </c>
      <c r="H302" s="23">
        <f t="shared" si="39"/>
        <v>0.47987473519327389</v>
      </c>
      <c r="I302" s="26">
        <f t="shared" si="42"/>
        <v>2728.9834623377474</v>
      </c>
      <c r="J302" s="26">
        <f t="shared" si="43"/>
        <v>2722.5992023620588</v>
      </c>
      <c r="K302" s="23">
        <f t="shared" si="40"/>
        <v>1.3336920589623849</v>
      </c>
      <c r="L302" s="23">
        <f t="shared" si="40"/>
        <v>1.3305719825861679</v>
      </c>
      <c r="M302" s="26">
        <f>K302*'Social Cost of Carbon'!$C$5</f>
        <v>133.3692058962385</v>
      </c>
      <c r="N302" s="26">
        <f>L302*'Social Cost of Carbon'!$C$5</f>
        <v>133.05719825861678</v>
      </c>
      <c r="O302" s="23">
        <f t="shared" si="44"/>
        <v>0.21075111288373014</v>
      </c>
      <c r="P302" s="23">
        <f t="shared" si="45"/>
        <v>0.21025807585606604</v>
      </c>
      <c r="Q302" s="27"/>
      <c r="R302" s="27"/>
    </row>
    <row r="303" spans="1:18" x14ac:dyDescent="0.25">
      <c r="A303" s="24">
        <f t="shared" si="41"/>
        <v>2016</v>
      </c>
      <c r="B303" s="32">
        <v>42665</v>
      </c>
      <c r="C303" s="28">
        <f>'Bitcoin Data'!C302</f>
        <v>657.29400599999997</v>
      </c>
      <c r="D303" s="26">
        <f>'Bitcoin Data'!K302</f>
        <v>1857.4907945009411</v>
      </c>
      <c r="E303" s="25">
        <f>'Bitcoin Data'!J302</f>
        <v>3110.030419403301</v>
      </c>
      <c r="F303" s="25">
        <f t="shared" si="37"/>
        <v>5.7768528746595331</v>
      </c>
      <c r="G303" s="23">
        <f t="shared" si="38"/>
        <v>0.48099999999999998</v>
      </c>
      <c r="H303" s="23">
        <f t="shared" si="39"/>
        <v>0.47987473519327389</v>
      </c>
      <c r="I303" s="26">
        <f t="shared" si="42"/>
        <v>2778.6662327112354</v>
      </c>
      <c r="J303" s="26">
        <f t="shared" si="43"/>
        <v>2772.1657434777467</v>
      </c>
      <c r="K303" s="23">
        <f t="shared" si="40"/>
        <v>1.4959246317329877</v>
      </c>
      <c r="L303" s="23">
        <f t="shared" si="40"/>
        <v>1.4924250239541856</v>
      </c>
      <c r="M303" s="26">
        <f>K303*'Social Cost of Carbon'!$C$5</f>
        <v>149.59246317329877</v>
      </c>
      <c r="N303" s="26">
        <f>L303*'Social Cost of Carbon'!$C$5</f>
        <v>149.24250239541857</v>
      </c>
      <c r="O303" s="23">
        <f t="shared" si="44"/>
        <v>0.22758835742874364</v>
      </c>
      <c r="P303" s="23">
        <f t="shared" si="45"/>
        <v>0.22705593088189302</v>
      </c>
      <c r="Q303" s="27"/>
      <c r="R303" s="27"/>
    </row>
    <row r="304" spans="1:18" x14ac:dyDescent="0.25">
      <c r="A304" s="24">
        <f t="shared" si="41"/>
        <v>2016</v>
      </c>
      <c r="B304" s="32">
        <v>42666</v>
      </c>
      <c r="C304" s="28">
        <f>'Bitcoin Data'!C303</f>
        <v>657.07098399999995</v>
      </c>
      <c r="D304" s="26">
        <f>'Bitcoin Data'!K303</f>
        <v>1817.6080782581255</v>
      </c>
      <c r="E304" s="25">
        <f>'Bitcoin Data'!J303</f>
        <v>3235.380763294746</v>
      </c>
      <c r="F304" s="25">
        <f t="shared" si="37"/>
        <v>5.8806542116054707</v>
      </c>
      <c r="G304" s="23">
        <f t="shared" si="38"/>
        <v>0.48099999999999998</v>
      </c>
      <c r="H304" s="23">
        <f t="shared" si="39"/>
        <v>0.47987473519327389</v>
      </c>
      <c r="I304" s="26">
        <f t="shared" si="42"/>
        <v>2828.5946757822312</v>
      </c>
      <c r="J304" s="26">
        <f t="shared" si="43"/>
        <v>2821.9773825573861</v>
      </c>
      <c r="K304" s="23">
        <f t="shared" si="40"/>
        <v>1.5562181471447727</v>
      </c>
      <c r="L304" s="23">
        <f t="shared" si="40"/>
        <v>1.5525774870354785</v>
      </c>
      <c r="M304" s="26">
        <f>K304*'Social Cost of Carbon'!$C$5</f>
        <v>155.62181471447727</v>
      </c>
      <c r="N304" s="26">
        <f>L304*'Social Cost of Carbon'!$C$5</f>
        <v>155.25774870354786</v>
      </c>
      <c r="O304" s="23">
        <f t="shared" si="44"/>
        <v>0.2368417088928664</v>
      </c>
      <c r="P304" s="23">
        <f t="shared" si="45"/>
        <v>0.23628763479768553</v>
      </c>
      <c r="Q304" s="27"/>
      <c r="R304" s="27"/>
    </row>
    <row r="305" spans="1:18" x14ac:dyDescent="0.25">
      <c r="A305" s="24">
        <f t="shared" si="41"/>
        <v>2016</v>
      </c>
      <c r="B305" s="32">
        <v>42667</v>
      </c>
      <c r="C305" s="28">
        <f>'Bitcoin Data'!C304</f>
        <v>653.760986</v>
      </c>
      <c r="D305" s="26">
        <f>'Bitcoin Data'!K304</f>
        <v>1780.5960684844745</v>
      </c>
      <c r="E305" s="25">
        <f>'Bitcoin Data'!J304</f>
        <v>3246.589352234329</v>
      </c>
      <c r="F305" s="25">
        <f t="shared" si="37"/>
        <v>5.7808642365720031</v>
      </c>
      <c r="G305" s="23">
        <f t="shared" si="38"/>
        <v>0.48099999999999998</v>
      </c>
      <c r="H305" s="23">
        <f t="shared" si="39"/>
        <v>0.47987473519327389</v>
      </c>
      <c r="I305" s="26">
        <f t="shared" si="42"/>
        <v>2780.5956977911333</v>
      </c>
      <c r="J305" s="26">
        <f t="shared" si="43"/>
        <v>2774.0906947132571</v>
      </c>
      <c r="K305" s="23">
        <f t="shared" si="40"/>
        <v>1.5616094784247123</v>
      </c>
      <c r="L305" s="23">
        <f t="shared" si="40"/>
        <v>1.5579562056847513</v>
      </c>
      <c r="M305" s="26">
        <f>K305*'Social Cost of Carbon'!$C$5</f>
        <v>156.16094784247124</v>
      </c>
      <c r="N305" s="26">
        <f>L305*'Social Cost of Carbon'!$C$5</f>
        <v>155.79562056847513</v>
      </c>
      <c r="O305" s="23">
        <f t="shared" si="44"/>
        <v>0.23886550465168205</v>
      </c>
      <c r="P305" s="23">
        <f t="shared" si="45"/>
        <v>0.23830669603229448</v>
      </c>
      <c r="Q305" s="27"/>
      <c r="R305" s="27"/>
    </row>
    <row r="306" spans="1:18" x14ac:dyDescent="0.25">
      <c r="A306" s="24">
        <f t="shared" si="41"/>
        <v>2016</v>
      </c>
      <c r="B306" s="32">
        <v>42668</v>
      </c>
      <c r="C306" s="28">
        <f>'Bitcoin Data'!C305</f>
        <v>657.58801300000005</v>
      </c>
      <c r="D306" s="26">
        <f>'Bitcoin Data'!K305</f>
        <v>1744.5265653326051</v>
      </c>
      <c r="E306" s="25">
        <f>'Bitcoin Data'!J305</f>
        <v>3350.9294644480456</v>
      </c>
      <c r="F306" s="25">
        <f t="shared" si="37"/>
        <v>5.8457854692853743</v>
      </c>
      <c r="G306" s="23">
        <f t="shared" si="38"/>
        <v>0.48099999999999998</v>
      </c>
      <c r="H306" s="23">
        <f t="shared" si="39"/>
        <v>0.47987473519327389</v>
      </c>
      <c r="I306" s="26">
        <f t="shared" si="42"/>
        <v>2811.8228107262648</v>
      </c>
      <c r="J306" s="26">
        <f t="shared" si="43"/>
        <v>2805.2447540700073</v>
      </c>
      <c r="K306" s="23">
        <f t="shared" si="40"/>
        <v>1.6117970723995099</v>
      </c>
      <c r="L306" s="23">
        <f t="shared" si="40"/>
        <v>1.6080263894033449</v>
      </c>
      <c r="M306" s="26">
        <f>K306*'Social Cost of Carbon'!$C$5</f>
        <v>161.179707239951</v>
      </c>
      <c r="N306" s="26">
        <f>L306*'Social Cost of Carbon'!$C$5</f>
        <v>160.80263894033448</v>
      </c>
      <c r="O306" s="23">
        <f t="shared" si="44"/>
        <v>0.24510742904912255</v>
      </c>
      <c r="P306" s="23">
        <f t="shared" si="45"/>
        <v>0.24453401789782087</v>
      </c>
      <c r="Q306" s="27"/>
      <c r="R306" s="27"/>
    </row>
    <row r="307" spans="1:18" x14ac:dyDescent="0.25">
      <c r="A307" s="24">
        <f t="shared" si="41"/>
        <v>2016</v>
      </c>
      <c r="B307" s="32">
        <v>42669</v>
      </c>
      <c r="C307" s="28">
        <f>'Bitcoin Data'!C306</f>
        <v>678.30401600000005</v>
      </c>
      <c r="D307" s="26">
        <f>'Bitcoin Data'!K306</f>
        <v>1711.0973341599511</v>
      </c>
      <c r="E307" s="25">
        <f>'Bitcoin Data'!J306</f>
        <v>3423.6211820531744</v>
      </c>
      <c r="F307" s="25">
        <f t="shared" si="37"/>
        <v>5.8581490777847272</v>
      </c>
      <c r="G307" s="23">
        <f t="shared" si="38"/>
        <v>0.48099999999999998</v>
      </c>
      <c r="H307" s="23">
        <f t="shared" si="39"/>
        <v>0.47987473519327389</v>
      </c>
      <c r="I307" s="26">
        <f t="shared" si="42"/>
        <v>2817.7697064144536</v>
      </c>
      <c r="J307" s="26">
        <f t="shared" si="43"/>
        <v>2811.1777374246676</v>
      </c>
      <c r="K307" s="23">
        <f t="shared" si="40"/>
        <v>1.6467617885675767</v>
      </c>
      <c r="L307" s="23">
        <f t="shared" si="40"/>
        <v>1.6429093081398505</v>
      </c>
      <c r="M307" s="26">
        <f>K307*'Social Cost of Carbon'!$C$5</f>
        <v>164.67617885675767</v>
      </c>
      <c r="N307" s="26">
        <f>L307*'Social Cost of Carbon'!$C$5</f>
        <v>164.29093081398506</v>
      </c>
      <c r="O307" s="23">
        <f t="shared" si="44"/>
        <v>0.24277635834719524</v>
      </c>
      <c r="P307" s="23">
        <f t="shared" si="45"/>
        <v>0.24220840056766677</v>
      </c>
      <c r="Q307" s="27"/>
      <c r="R307" s="27"/>
    </row>
    <row r="308" spans="1:18" x14ac:dyDescent="0.25">
      <c r="A308" s="24">
        <f t="shared" si="41"/>
        <v>2016</v>
      </c>
      <c r="B308" s="32">
        <v>42670</v>
      </c>
      <c r="C308" s="28">
        <f>'Bitcoin Data'!C307</f>
        <v>688.31298800000002</v>
      </c>
      <c r="D308" s="26">
        <f>'Bitcoin Data'!K307</f>
        <v>2104.4275249882739</v>
      </c>
      <c r="E308" s="25">
        <f>'Bitcoin Data'!J307</f>
        <v>2766.4225463774414</v>
      </c>
      <c r="F308" s="25">
        <f t="shared" si="37"/>
        <v>5.8217357523448374</v>
      </c>
      <c r="G308" s="23">
        <f t="shared" si="38"/>
        <v>0.48099999999999998</v>
      </c>
      <c r="H308" s="23">
        <f t="shared" si="39"/>
        <v>0.47987473519327389</v>
      </c>
      <c r="I308" s="26">
        <f t="shared" si="42"/>
        <v>2800.2548968778669</v>
      </c>
      <c r="J308" s="26">
        <f t="shared" si="43"/>
        <v>2793.7039025216941</v>
      </c>
      <c r="K308" s="23">
        <f t="shared" si="40"/>
        <v>1.3306492448075493</v>
      </c>
      <c r="L308" s="23">
        <f t="shared" si="40"/>
        <v>1.3275362868755771</v>
      </c>
      <c r="M308" s="26">
        <f>K308*'Social Cost of Carbon'!$C$5</f>
        <v>133.06492448075494</v>
      </c>
      <c r="N308" s="26">
        <f>L308*'Social Cost of Carbon'!$C$5</f>
        <v>132.75362868755772</v>
      </c>
      <c r="O308" s="23">
        <f t="shared" si="44"/>
        <v>0.19332037430732738</v>
      </c>
      <c r="P308" s="23">
        <f t="shared" si="45"/>
        <v>0.19286811523532912</v>
      </c>
      <c r="Q308" s="27"/>
      <c r="R308" s="27"/>
    </row>
    <row r="309" spans="1:18" x14ac:dyDescent="0.25">
      <c r="A309" s="24">
        <f t="shared" si="41"/>
        <v>2016</v>
      </c>
      <c r="B309" s="32">
        <v>42671</v>
      </c>
      <c r="C309" s="28">
        <f>'Bitcoin Data'!C308</f>
        <v>689.65100099999995</v>
      </c>
      <c r="D309" s="26">
        <f>'Bitcoin Data'!K308</f>
        <v>1846.1123231596237</v>
      </c>
      <c r="E309" s="25">
        <f>'Bitcoin Data'!J308</f>
        <v>3162.2655448892597</v>
      </c>
      <c r="F309" s="25">
        <f t="shared" si="37"/>
        <v>5.8378973915231445</v>
      </c>
      <c r="G309" s="23">
        <f t="shared" si="38"/>
        <v>0.48099999999999998</v>
      </c>
      <c r="H309" s="23">
        <f t="shared" si="39"/>
        <v>0.47987473519327389</v>
      </c>
      <c r="I309" s="26">
        <f t="shared" si="42"/>
        <v>2808.0286453226322</v>
      </c>
      <c r="J309" s="26">
        <f t="shared" si="43"/>
        <v>2801.4594648426732</v>
      </c>
      <c r="K309" s="23">
        <f t="shared" si="40"/>
        <v>1.5210497270917338</v>
      </c>
      <c r="L309" s="23">
        <f t="shared" si="40"/>
        <v>1.5174913409645474</v>
      </c>
      <c r="M309" s="26">
        <f>K309*'Social Cost of Carbon'!$C$5</f>
        <v>152.10497270917338</v>
      </c>
      <c r="N309" s="26">
        <f>L309*'Social Cost of Carbon'!$C$5</f>
        <v>151.74913409645475</v>
      </c>
      <c r="O309" s="23">
        <f t="shared" si="44"/>
        <v>0.22055354445744274</v>
      </c>
      <c r="P309" s="23">
        <f t="shared" si="45"/>
        <v>0.22003757534813578</v>
      </c>
      <c r="Q309" s="27"/>
      <c r="R309" s="27"/>
    </row>
    <row r="310" spans="1:18" x14ac:dyDescent="0.25">
      <c r="A310" s="24">
        <f t="shared" si="41"/>
        <v>2016</v>
      </c>
      <c r="B310" s="32">
        <v>42672</v>
      </c>
      <c r="C310" s="28">
        <f>'Bitcoin Data'!C309</f>
        <v>714.47900400000003</v>
      </c>
      <c r="D310" s="26">
        <f>'Bitcoin Data'!K309</f>
        <v>1843.2145147988645</v>
      </c>
      <c r="E310" s="25">
        <f>'Bitcoin Data'!J309</f>
        <v>3182.9674953730855</v>
      </c>
      <c r="F310" s="25">
        <f t="shared" si="37"/>
        <v>5.8668918876046581</v>
      </c>
      <c r="G310" s="23">
        <f t="shared" si="38"/>
        <v>0.48099999999999998</v>
      </c>
      <c r="H310" s="23">
        <f t="shared" si="39"/>
        <v>0.47987473519327389</v>
      </c>
      <c r="I310" s="26">
        <f t="shared" si="42"/>
        <v>2821.9749979378403</v>
      </c>
      <c r="J310" s="26">
        <f t="shared" si="43"/>
        <v>2815.3731909718522</v>
      </c>
      <c r="K310" s="23">
        <f t="shared" si="40"/>
        <v>1.531007365274454</v>
      </c>
      <c r="L310" s="23">
        <f t="shared" si="40"/>
        <v>1.5274256839709577</v>
      </c>
      <c r="M310" s="26">
        <f>K310*'Social Cost of Carbon'!$C$5</f>
        <v>153.10073652744541</v>
      </c>
      <c r="N310" s="26">
        <f>L310*'Social Cost of Carbon'!$C$5</f>
        <v>152.74256839709577</v>
      </c>
      <c r="O310" s="23">
        <f t="shared" si="44"/>
        <v>0.21428304494647599</v>
      </c>
      <c r="P310" s="23">
        <f t="shared" si="45"/>
        <v>0.21378174521850016</v>
      </c>
      <c r="Q310" s="27"/>
      <c r="R310" s="27"/>
    </row>
    <row r="311" spans="1:18" x14ac:dyDescent="0.25">
      <c r="A311" s="24">
        <f t="shared" si="41"/>
        <v>2016</v>
      </c>
      <c r="B311" s="32">
        <v>42673</v>
      </c>
      <c r="C311" s="28">
        <f>'Bitcoin Data'!C310</f>
        <v>701.864014</v>
      </c>
      <c r="D311" s="26">
        <f>'Bitcoin Data'!K310</f>
        <v>2103.5790059476212</v>
      </c>
      <c r="E311" s="25">
        <f>'Bitcoin Data'!J310</f>
        <v>2865.3486116454078</v>
      </c>
      <c r="F311" s="25">
        <f t="shared" si="37"/>
        <v>6.0274871841784439</v>
      </c>
      <c r="G311" s="23">
        <f t="shared" si="38"/>
        <v>0.48099999999999998</v>
      </c>
      <c r="H311" s="23">
        <f t="shared" si="39"/>
        <v>0.47987473519327389</v>
      </c>
      <c r="I311" s="26">
        <f t="shared" si="42"/>
        <v>2899.2213355898311</v>
      </c>
      <c r="J311" s="26">
        <f t="shared" si="43"/>
        <v>2892.4388163884828</v>
      </c>
      <c r="K311" s="23">
        <f t="shared" si="40"/>
        <v>1.378232682201441</v>
      </c>
      <c r="L311" s="23">
        <f t="shared" si="40"/>
        <v>1.3750084062497552</v>
      </c>
      <c r="M311" s="26">
        <f>K311*'Social Cost of Carbon'!$C$5</f>
        <v>137.82326822014412</v>
      </c>
      <c r="N311" s="26">
        <f>L311*'Social Cost of Carbon'!$C$5</f>
        <v>137.50084062497552</v>
      </c>
      <c r="O311" s="23">
        <f t="shared" si="44"/>
        <v>0.19636748069568946</v>
      </c>
      <c r="P311" s="23">
        <f t="shared" si="45"/>
        <v>0.1959080931380755</v>
      </c>
      <c r="Q311" s="27"/>
      <c r="R311" s="27"/>
    </row>
    <row r="312" spans="1:18" x14ac:dyDescent="0.25">
      <c r="A312" s="24">
        <f t="shared" si="41"/>
        <v>2016</v>
      </c>
      <c r="B312" s="32">
        <v>42674</v>
      </c>
      <c r="C312" s="28">
        <f>'Bitcoin Data'!C311</f>
        <v>700.97198500000002</v>
      </c>
      <c r="D312" s="26">
        <f>'Bitcoin Data'!K311</f>
        <v>1850.1987017376216</v>
      </c>
      <c r="E312" s="25">
        <f>'Bitcoin Data'!J311</f>
        <v>3283.7418583229041</v>
      </c>
      <c r="F312" s="25">
        <f t="shared" si="37"/>
        <v>6.0755749231105227</v>
      </c>
      <c r="G312" s="23">
        <f t="shared" si="38"/>
        <v>0.48099999999999998</v>
      </c>
      <c r="H312" s="23">
        <f t="shared" si="39"/>
        <v>0.47987473519327389</v>
      </c>
      <c r="I312" s="26">
        <f t="shared" si="42"/>
        <v>2922.3515380161612</v>
      </c>
      <c r="J312" s="26">
        <f t="shared" si="43"/>
        <v>2915.5149073745579</v>
      </c>
      <c r="K312" s="23">
        <f t="shared" si="40"/>
        <v>1.5794798338533169</v>
      </c>
      <c r="L312" s="23">
        <f t="shared" si="40"/>
        <v>1.5757847547057726</v>
      </c>
      <c r="M312" s="26">
        <f>K312*'Social Cost of Carbon'!$C$5</f>
        <v>157.9479833853317</v>
      </c>
      <c r="N312" s="26">
        <f>L312*'Social Cost of Carbon'!$C$5</f>
        <v>157.57847547057727</v>
      </c>
      <c r="O312" s="23">
        <f t="shared" si="44"/>
        <v>0.22532709832238401</v>
      </c>
      <c r="P312" s="23">
        <f t="shared" si="45"/>
        <v>0.22479996182811396</v>
      </c>
      <c r="Q312" s="27"/>
      <c r="R312" s="27"/>
    </row>
    <row r="313" spans="1:18" x14ac:dyDescent="0.25">
      <c r="A313" s="24">
        <f t="shared" si="41"/>
        <v>2016</v>
      </c>
      <c r="B313" s="32">
        <v>42675</v>
      </c>
      <c r="C313" s="28">
        <f>'Bitcoin Data'!C312</f>
        <v>729.79303000000004</v>
      </c>
      <c r="D313" s="26">
        <f>'Bitcoin Data'!K312</f>
        <v>1800.6043695221792</v>
      </c>
      <c r="E313" s="25">
        <f>'Bitcoin Data'!J312</f>
        <v>3390.1799375402506</v>
      </c>
      <c r="F313" s="25">
        <f t="shared" si="37"/>
        <v>6.1043728090014042</v>
      </c>
      <c r="G313" s="23">
        <f t="shared" si="38"/>
        <v>0.48099999999999998</v>
      </c>
      <c r="H313" s="23">
        <f t="shared" si="39"/>
        <v>0.47987473519327389</v>
      </c>
      <c r="I313" s="26">
        <f t="shared" si="42"/>
        <v>2936.2033211296753</v>
      </c>
      <c r="J313" s="26">
        <f t="shared" si="43"/>
        <v>2929.3342852405704</v>
      </c>
      <c r="K313" s="23">
        <f t="shared" si="40"/>
        <v>1.6306765499568605</v>
      </c>
      <c r="L313" s="23">
        <f t="shared" si="40"/>
        <v>1.6268616997846774</v>
      </c>
      <c r="M313" s="26">
        <f>K313*'Social Cost of Carbon'!$C$5</f>
        <v>163.06765499568604</v>
      </c>
      <c r="N313" s="26">
        <f>L313*'Social Cost of Carbon'!$C$5</f>
        <v>162.68616997846775</v>
      </c>
      <c r="O313" s="23">
        <f t="shared" si="44"/>
        <v>0.22344370018947157</v>
      </c>
      <c r="P313" s="23">
        <f t="shared" si="45"/>
        <v>0.22292096976928888</v>
      </c>
      <c r="Q313" s="27"/>
      <c r="R313" s="27"/>
    </row>
    <row r="314" spans="1:18" x14ac:dyDescent="0.25">
      <c r="A314" s="24">
        <f t="shared" si="41"/>
        <v>2016</v>
      </c>
      <c r="B314" s="32">
        <v>42676</v>
      </c>
      <c r="C314" s="28">
        <f>'Bitcoin Data'!C313</f>
        <v>740.828979</v>
      </c>
      <c r="D314" s="26">
        <f>'Bitcoin Data'!K313</f>
        <v>1662.9619338705259</v>
      </c>
      <c r="E314" s="25">
        <f>'Bitcoin Data'!J313</f>
        <v>3557.0518607162826</v>
      </c>
      <c r="F314" s="25">
        <f t="shared" si="37"/>
        <v>5.9152418411745016</v>
      </c>
      <c r="G314" s="23">
        <f t="shared" si="38"/>
        <v>0.48099999999999998</v>
      </c>
      <c r="H314" s="23">
        <f t="shared" si="39"/>
        <v>0.47987473519327389</v>
      </c>
      <c r="I314" s="26">
        <f t="shared" si="42"/>
        <v>2845.2313256049351</v>
      </c>
      <c r="J314" s="26">
        <f t="shared" si="43"/>
        <v>2838.575112137788</v>
      </c>
      <c r="K314" s="23">
        <f t="shared" si="40"/>
        <v>1.7109419450045318</v>
      </c>
      <c r="L314" s="23">
        <f t="shared" si="40"/>
        <v>1.7069393197299683</v>
      </c>
      <c r="M314" s="26">
        <f>K314*'Social Cost of Carbon'!$C$5</f>
        <v>171.09419450045317</v>
      </c>
      <c r="N314" s="26">
        <f>L314*'Social Cost of Carbon'!$C$5</f>
        <v>170.69393197299684</v>
      </c>
      <c r="O314" s="23">
        <f t="shared" si="44"/>
        <v>0.23094965147206151</v>
      </c>
      <c r="P314" s="23">
        <f t="shared" si="45"/>
        <v>0.23040936142023791</v>
      </c>
      <c r="Q314" s="27"/>
      <c r="R314" s="27"/>
    </row>
    <row r="315" spans="1:18" x14ac:dyDescent="0.25">
      <c r="A315" s="24">
        <f t="shared" si="41"/>
        <v>2016</v>
      </c>
      <c r="B315" s="32">
        <v>42677</v>
      </c>
      <c r="C315" s="28">
        <f>'Bitcoin Data'!C314</f>
        <v>688.70001200000002</v>
      </c>
      <c r="D315" s="26">
        <f>'Bitcoin Data'!K314</f>
        <v>1936.0210949968773</v>
      </c>
      <c r="E315" s="25">
        <f>'Bitcoin Data'!J314</f>
        <v>3066.9532232767665</v>
      </c>
      <c r="F315" s="25">
        <f t="shared" si="37"/>
        <v>5.9376861376324879</v>
      </c>
      <c r="G315" s="23">
        <f t="shared" si="38"/>
        <v>0.48099999999999998</v>
      </c>
      <c r="H315" s="23">
        <f t="shared" si="39"/>
        <v>0.47987473519327389</v>
      </c>
      <c r="I315" s="26">
        <f t="shared" si="42"/>
        <v>2856.0270322012266</v>
      </c>
      <c r="J315" s="26">
        <f t="shared" si="43"/>
        <v>2849.3455629571636</v>
      </c>
      <c r="K315" s="23">
        <f t="shared" si="40"/>
        <v>1.4752045003961245</v>
      </c>
      <c r="L315" s="23">
        <f t="shared" si="40"/>
        <v>1.4717533658700961</v>
      </c>
      <c r="M315" s="26">
        <f>K315*'Social Cost of Carbon'!$C$5</f>
        <v>147.52045003961246</v>
      </c>
      <c r="N315" s="26">
        <f>L315*'Social Cost of Carbon'!$C$5</f>
        <v>147.17533658700961</v>
      </c>
      <c r="O315" s="23">
        <f t="shared" si="44"/>
        <v>0.21420131765528772</v>
      </c>
      <c r="P315" s="23">
        <f t="shared" si="45"/>
        <v>0.21370020912241483</v>
      </c>
      <c r="Q315" s="27"/>
      <c r="R315" s="27"/>
    </row>
    <row r="316" spans="1:18" x14ac:dyDescent="0.25">
      <c r="A316" s="24">
        <f t="shared" si="41"/>
        <v>2016</v>
      </c>
      <c r="B316" s="32">
        <v>42678</v>
      </c>
      <c r="C316" s="28">
        <f>'Bitcoin Data'!C315</f>
        <v>703.23498500000005</v>
      </c>
      <c r="D316" s="26">
        <f>'Bitcoin Data'!K315</f>
        <v>1447.202744694865</v>
      </c>
      <c r="E316" s="25">
        <f>'Bitcoin Data'!J315</f>
        <v>3954.6891159406127</v>
      </c>
      <c r="F316" s="25">
        <f t="shared" si="37"/>
        <v>5.7232369430041636</v>
      </c>
      <c r="G316" s="23">
        <f t="shared" si="38"/>
        <v>0.48099999999999998</v>
      </c>
      <c r="H316" s="23">
        <f t="shared" si="39"/>
        <v>0.47987473519327389</v>
      </c>
      <c r="I316" s="26">
        <f t="shared" si="42"/>
        <v>2752.8769695850028</v>
      </c>
      <c r="J316" s="26">
        <f t="shared" si="43"/>
        <v>2746.4368124724856</v>
      </c>
      <c r="K316" s="23">
        <f t="shared" si="40"/>
        <v>1.9022054647674347</v>
      </c>
      <c r="L316" s="23">
        <f t="shared" si="40"/>
        <v>1.897755392283724</v>
      </c>
      <c r="M316" s="26">
        <f>K316*'Social Cost of Carbon'!$C$5</f>
        <v>190.22054647674346</v>
      </c>
      <c r="N316" s="26">
        <f>L316*'Social Cost of Carbon'!$C$5</f>
        <v>189.77553922837239</v>
      </c>
      <c r="O316" s="23">
        <f t="shared" si="44"/>
        <v>0.27049357687564912</v>
      </c>
      <c r="P316" s="23">
        <f t="shared" si="45"/>
        <v>0.26986077666254388</v>
      </c>
      <c r="Q316" s="27"/>
      <c r="R316" s="27"/>
    </row>
    <row r="317" spans="1:18" x14ac:dyDescent="0.25">
      <c r="A317" s="24">
        <f t="shared" si="41"/>
        <v>2016</v>
      </c>
      <c r="B317" s="32">
        <v>42679</v>
      </c>
      <c r="C317" s="28">
        <f>'Bitcoin Data'!C316</f>
        <v>703.41803000000004</v>
      </c>
      <c r="D317" s="26">
        <f>'Bitcoin Data'!K316</f>
        <v>1836.2460819579233</v>
      </c>
      <c r="E317" s="25">
        <f>'Bitcoin Data'!J316</f>
        <v>3047.5010106200161</v>
      </c>
      <c r="F317" s="25">
        <f t="shared" si="37"/>
        <v>5.5959617905138161</v>
      </c>
      <c r="G317" s="23">
        <f t="shared" si="38"/>
        <v>0.48099999999999998</v>
      </c>
      <c r="H317" s="23">
        <f t="shared" si="39"/>
        <v>0.47987473519327389</v>
      </c>
      <c r="I317" s="26">
        <f t="shared" si="42"/>
        <v>2691.6576212371456</v>
      </c>
      <c r="J317" s="26">
        <f t="shared" si="43"/>
        <v>2685.3606823744963</v>
      </c>
      <c r="K317" s="23">
        <f t="shared" si="40"/>
        <v>1.4658479861082279</v>
      </c>
      <c r="L317" s="23">
        <f t="shared" si="40"/>
        <v>1.4624187404725149</v>
      </c>
      <c r="M317" s="26">
        <f>K317*'Social Cost of Carbon'!$C$5</f>
        <v>146.58479861082279</v>
      </c>
      <c r="N317" s="26">
        <f>L317*'Social Cost of Carbon'!$C$5</f>
        <v>146.24187404725149</v>
      </c>
      <c r="O317" s="23">
        <f t="shared" si="44"/>
        <v>0.20838931099167698</v>
      </c>
      <c r="P317" s="23">
        <f t="shared" si="45"/>
        <v>0.20790179922918875</v>
      </c>
      <c r="Q317" s="27"/>
      <c r="R317" s="27"/>
    </row>
    <row r="318" spans="1:18" x14ac:dyDescent="0.25">
      <c r="A318" s="24">
        <f t="shared" si="41"/>
        <v>2016</v>
      </c>
      <c r="B318" s="32">
        <v>42680</v>
      </c>
      <c r="C318" s="28">
        <f>'Bitcoin Data'!C317</f>
        <v>711.521973</v>
      </c>
      <c r="D318" s="26">
        <f>'Bitcoin Data'!K317</f>
        <v>1930.3287306371344</v>
      </c>
      <c r="E318" s="25">
        <f>'Bitcoin Data'!J317</f>
        <v>2922.6171178975374</v>
      </c>
      <c r="F318" s="25">
        <f t="shared" si="37"/>
        <v>5.6416117913295132</v>
      </c>
      <c r="G318" s="23">
        <f t="shared" si="38"/>
        <v>0.48099999999999998</v>
      </c>
      <c r="H318" s="23">
        <f t="shared" si="39"/>
        <v>0.47987473519327389</v>
      </c>
      <c r="I318" s="26">
        <f t="shared" si="42"/>
        <v>2713.6152716294955</v>
      </c>
      <c r="J318" s="26">
        <f t="shared" si="43"/>
        <v>2707.2669644275015</v>
      </c>
      <c r="K318" s="23">
        <f t="shared" si="40"/>
        <v>1.4057788337087154</v>
      </c>
      <c r="L318" s="23">
        <f t="shared" si="40"/>
        <v>1.4024901155224101</v>
      </c>
      <c r="M318" s="26">
        <f>K318*'Social Cost of Carbon'!$C$5</f>
        <v>140.57788337087155</v>
      </c>
      <c r="N318" s="26">
        <f>L318*'Social Cost of Carbon'!$C$5</f>
        <v>140.249011552241</v>
      </c>
      <c r="O318" s="23">
        <f t="shared" si="44"/>
        <v>0.19757349555650552</v>
      </c>
      <c r="P318" s="23">
        <f t="shared" si="45"/>
        <v>0.19711128661411134</v>
      </c>
      <c r="Q318" s="27"/>
      <c r="R318" s="27"/>
    </row>
    <row r="319" spans="1:18" x14ac:dyDescent="0.25">
      <c r="A319" s="24">
        <f t="shared" si="41"/>
        <v>2016</v>
      </c>
      <c r="B319" s="32">
        <v>42681</v>
      </c>
      <c r="C319" s="28">
        <f>'Bitcoin Data'!C318</f>
        <v>703.13098100000002</v>
      </c>
      <c r="D319" s="26">
        <f>'Bitcoin Data'!K318</f>
        <v>1798.0705635505287</v>
      </c>
      <c r="E319" s="25">
        <f>'Bitcoin Data'!J318</f>
        <v>3145.0665264960116</v>
      </c>
      <c r="F319" s="25">
        <f t="shared" si="37"/>
        <v>5.6550515417005878</v>
      </c>
      <c r="G319" s="23">
        <f t="shared" si="38"/>
        <v>0.48099999999999998</v>
      </c>
      <c r="H319" s="23">
        <f t="shared" si="39"/>
        <v>0.47987473519327389</v>
      </c>
      <c r="I319" s="26">
        <f t="shared" si="42"/>
        <v>2720.0797915579824</v>
      </c>
      <c r="J319" s="26">
        <f t="shared" si="43"/>
        <v>2713.7163610778848</v>
      </c>
      <c r="K319" s="23">
        <f t="shared" si="40"/>
        <v>1.5127769992445814</v>
      </c>
      <c r="L319" s="23">
        <f t="shared" si="40"/>
        <v>1.5092379665675033</v>
      </c>
      <c r="M319" s="26">
        <f>K319*'Social Cost of Carbon'!$C$5</f>
        <v>151.27769992445815</v>
      </c>
      <c r="N319" s="26">
        <f>L319*'Social Cost of Carbon'!$C$5</f>
        <v>150.92379665675034</v>
      </c>
      <c r="O319" s="23">
        <f t="shared" si="44"/>
        <v>0.21514867643765243</v>
      </c>
      <c r="P319" s="23">
        <f t="shared" si="45"/>
        <v>0.21464535162723877</v>
      </c>
      <c r="Q319" s="27"/>
      <c r="R319" s="27"/>
    </row>
    <row r="320" spans="1:18" x14ac:dyDescent="0.25">
      <c r="A320" s="24">
        <f t="shared" si="41"/>
        <v>2016</v>
      </c>
      <c r="B320" s="32">
        <v>42682</v>
      </c>
      <c r="C320" s="28">
        <f>'Bitcoin Data'!C319</f>
        <v>709.84802200000001</v>
      </c>
      <c r="D320" s="26">
        <f>'Bitcoin Data'!K319</f>
        <v>2116.5174637042542</v>
      </c>
      <c r="E320" s="25">
        <f>'Bitcoin Data'!J319</f>
        <v>2781.1018614399331</v>
      </c>
      <c r="F320" s="25">
        <f t="shared" si="37"/>
        <v>5.8862506580780272</v>
      </c>
      <c r="G320" s="23">
        <f t="shared" si="38"/>
        <v>0.48099999999999998</v>
      </c>
      <c r="H320" s="23">
        <f t="shared" si="39"/>
        <v>0.47987473519327389</v>
      </c>
      <c r="I320" s="26">
        <f t="shared" si="42"/>
        <v>2831.2865665355307</v>
      </c>
      <c r="J320" s="26">
        <f t="shared" si="43"/>
        <v>2824.6629758264276</v>
      </c>
      <c r="K320" s="23">
        <f t="shared" si="40"/>
        <v>1.3377099953526079</v>
      </c>
      <c r="L320" s="23">
        <f t="shared" si="40"/>
        <v>1.334580519304009</v>
      </c>
      <c r="M320" s="26">
        <f>K320*'Social Cost of Carbon'!$C$5</f>
        <v>133.77099953526078</v>
      </c>
      <c r="N320" s="26">
        <f>L320*'Social Cost of Carbon'!$C$5</f>
        <v>133.4580519304009</v>
      </c>
      <c r="O320" s="23">
        <f t="shared" si="44"/>
        <v>0.1884501969285769</v>
      </c>
      <c r="P320" s="23">
        <f t="shared" si="45"/>
        <v>0.18800933128528305</v>
      </c>
      <c r="Q320" s="27"/>
      <c r="R320" s="27"/>
    </row>
    <row r="321" spans="1:18" x14ac:dyDescent="0.25">
      <c r="A321" s="24">
        <f t="shared" si="41"/>
        <v>2016</v>
      </c>
      <c r="B321" s="32">
        <v>42683</v>
      </c>
      <c r="C321" s="28">
        <f>'Bitcoin Data'!C320</f>
        <v>723.27301</v>
      </c>
      <c r="D321" s="26">
        <f>'Bitcoin Data'!K320</f>
        <v>1867.0398551150729</v>
      </c>
      <c r="E321" s="25">
        <f>'Bitcoin Data'!J320</f>
        <v>3122.2340108837866</v>
      </c>
      <c r="F321" s="25">
        <f t="shared" si="37"/>
        <v>5.8293353353158182</v>
      </c>
      <c r="G321" s="23">
        <f t="shared" si="38"/>
        <v>0.48099999999999998</v>
      </c>
      <c r="H321" s="23">
        <f t="shared" si="39"/>
        <v>0.47987473519327389</v>
      </c>
      <c r="I321" s="26">
        <f t="shared" si="42"/>
        <v>2803.9102962869083</v>
      </c>
      <c r="J321" s="26">
        <f t="shared" si="43"/>
        <v>2797.350750387473</v>
      </c>
      <c r="K321" s="23">
        <f t="shared" si="40"/>
        <v>1.5017945592351014</v>
      </c>
      <c r="L321" s="23">
        <f t="shared" si="40"/>
        <v>1.4982812191842905</v>
      </c>
      <c r="M321" s="26">
        <f>K321*'Social Cost of Carbon'!$C$5</f>
        <v>150.17945592351015</v>
      </c>
      <c r="N321" s="26">
        <f>L321*'Social Cost of Carbon'!$C$5</f>
        <v>149.82812191842905</v>
      </c>
      <c r="O321" s="23">
        <f t="shared" si="44"/>
        <v>0.20763868393694124</v>
      </c>
      <c r="P321" s="23">
        <f t="shared" si="45"/>
        <v>0.2071529282123068</v>
      </c>
      <c r="Q321" s="27"/>
      <c r="R321" s="27"/>
    </row>
    <row r="322" spans="1:18" x14ac:dyDescent="0.25">
      <c r="A322" s="24">
        <f t="shared" si="41"/>
        <v>2016</v>
      </c>
      <c r="B322" s="32">
        <v>42684</v>
      </c>
      <c r="C322" s="28">
        <f>'Bitcoin Data'!C321</f>
        <v>715.533997</v>
      </c>
      <c r="D322" s="26">
        <f>'Bitcoin Data'!K321</f>
        <v>2064.5631123197904</v>
      </c>
      <c r="E322" s="25">
        <f>'Bitcoin Data'!J321</f>
        <v>2984.7785867494908</v>
      </c>
      <c r="F322" s="25">
        <f t="shared" si="37"/>
        <v>6.1622637686449941</v>
      </c>
      <c r="G322" s="23">
        <f t="shared" si="38"/>
        <v>0.48099999999999998</v>
      </c>
      <c r="H322" s="23">
        <f t="shared" si="39"/>
        <v>0.47987473519327389</v>
      </c>
      <c r="I322" s="26">
        <f t="shared" si="42"/>
        <v>2964.0488727182419</v>
      </c>
      <c r="J322" s="26">
        <f t="shared" si="43"/>
        <v>2957.1146941696225</v>
      </c>
      <c r="K322" s="23">
        <f t="shared" si="40"/>
        <v>1.4356785002265051</v>
      </c>
      <c r="L322" s="23">
        <f t="shared" si="40"/>
        <v>1.432319833926966</v>
      </c>
      <c r="M322" s="26">
        <f>K322*'Social Cost of Carbon'!$C$5</f>
        <v>143.5678500226505</v>
      </c>
      <c r="N322" s="26">
        <f>L322*'Social Cost of Carbon'!$C$5</f>
        <v>143.23198339269661</v>
      </c>
      <c r="O322" s="23">
        <f t="shared" si="44"/>
        <v>0.20064434481741403</v>
      </c>
      <c r="P322" s="23">
        <f t="shared" si="45"/>
        <v>0.2001749518446663</v>
      </c>
      <c r="Q322" s="27"/>
      <c r="R322" s="27"/>
    </row>
    <row r="323" spans="1:18" x14ac:dyDescent="0.25">
      <c r="A323" s="24">
        <f t="shared" si="41"/>
        <v>2016</v>
      </c>
      <c r="B323" s="32">
        <v>42685</v>
      </c>
      <c r="C323" s="28">
        <f>'Bitcoin Data'!C322</f>
        <v>716.41101100000003</v>
      </c>
      <c r="D323" s="26">
        <f>'Bitcoin Data'!K322</f>
        <v>2053.0643186191623</v>
      </c>
      <c r="E323" s="25">
        <f>'Bitcoin Data'!J322</f>
        <v>3043.5462883082046</v>
      </c>
      <c r="F323" s="25">
        <f t="shared" si="37"/>
        <v>6.2485962865913649</v>
      </c>
      <c r="G323" s="23">
        <f t="shared" si="38"/>
        <v>0.48099999999999998</v>
      </c>
      <c r="H323" s="23">
        <f t="shared" si="39"/>
        <v>0.47987473519327389</v>
      </c>
      <c r="I323" s="26">
        <f t="shared" si="42"/>
        <v>3005.5748138504464</v>
      </c>
      <c r="J323" s="26">
        <f t="shared" si="43"/>
        <v>2998.5434883577059</v>
      </c>
      <c r="K323" s="23">
        <f t="shared" si="40"/>
        <v>1.4639457646762464</v>
      </c>
      <c r="L323" s="23">
        <f t="shared" si="40"/>
        <v>1.4605209691503713</v>
      </c>
      <c r="M323" s="26">
        <f>K323*'Social Cost of Carbon'!$C$5</f>
        <v>146.39457646762463</v>
      </c>
      <c r="N323" s="26">
        <f>L323*'Social Cost of Carbon'!$C$5</f>
        <v>146.05209691503714</v>
      </c>
      <c r="O323" s="23">
        <f t="shared" si="44"/>
        <v>0.20434439758718984</v>
      </c>
      <c r="P323" s="23">
        <f t="shared" si="45"/>
        <v>0.20386634860786237</v>
      </c>
      <c r="Q323" s="27"/>
      <c r="R323" s="27"/>
    </row>
    <row r="324" spans="1:18" x14ac:dyDescent="0.25">
      <c r="A324" s="24">
        <f t="shared" si="41"/>
        <v>2016</v>
      </c>
      <c r="B324" s="32">
        <v>42686</v>
      </c>
      <c r="C324" s="28">
        <f>'Bitcoin Data'!C323</f>
        <v>705.05401600000005</v>
      </c>
      <c r="D324" s="26">
        <f>'Bitcoin Data'!K323</f>
        <v>2122.4776276539751</v>
      </c>
      <c r="E324" s="25">
        <f>'Bitcoin Data'!J323</f>
        <v>2984.6412583720053</v>
      </c>
      <c r="F324" s="25">
        <f t="shared" si="37"/>
        <v>6.3348342974675882</v>
      </c>
      <c r="G324" s="23">
        <f t="shared" si="38"/>
        <v>0.48099999999999998</v>
      </c>
      <c r="H324" s="23">
        <f t="shared" si="39"/>
        <v>0.47987473519327389</v>
      </c>
      <c r="I324" s="26">
        <f t="shared" si="42"/>
        <v>3047.0552970819099</v>
      </c>
      <c r="J324" s="26">
        <f t="shared" si="43"/>
        <v>3039.926930990528</v>
      </c>
      <c r="K324" s="23">
        <f t="shared" si="40"/>
        <v>1.4356124452769345</v>
      </c>
      <c r="L324" s="23">
        <f t="shared" si="40"/>
        <v>1.4322539335081859</v>
      </c>
      <c r="M324" s="26">
        <f>K324*'Social Cost of Carbon'!$C$5</f>
        <v>143.56124452769345</v>
      </c>
      <c r="N324" s="26">
        <f>L324*'Social Cost of Carbon'!$C$5</f>
        <v>143.22539335081859</v>
      </c>
      <c r="O324" s="23">
        <f t="shared" si="44"/>
        <v>0.20361737011606987</v>
      </c>
      <c r="P324" s="23">
        <f t="shared" si="45"/>
        <v>0.2031410219650725</v>
      </c>
      <c r="Q324" s="27"/>
      <c r="R324" s="27"/>
    </row>
    <row r="325" spans="1:18" x14ac:dyDescent="0.25">
      <c r="A325" s="24">
        <f t="shared" si="41"/>
        <v>2016</v>
      </c>
      <c r="B325" s="32">
        <v>42687</v>
      </c>
      <c r="C325" s="28">
        <f>'Bitcoin Data'!C324</f>
        <v>702.03100600000005</v>
      </c>
      <c r="D325" s="26">
        <f>'Bitcoin Data'!K324</f>
        <v>1758.2719955974533</v>
      </c>
      <c r="E325" s="25">
        <f>'Bitcoin Data'!J324</f>
        <v>3590.0269279067725</v>
      </c>
      <c r="F325" s="25">
        <f t="shared" si="37"/>
        <v>6.3122438107792354</v>
      </c>
      <c r="G325" s="23">
        <f t="shared" si="38"/>
        <v>0.48099999999999998</v>
      </c>
      <c r="H325" s="23">
        <f t="shared" si="39"/>
        <v>0.47987473519327389</v>
      </c>
      <c r="I325" s="26">
        <f t="shared" si="42"/>
        <v>3036.1892729848119</v>
      </c>
      <c r="J325" s="26">
        <f t="shared" si="43"/>
        <v>3029.0863271730677</v>
      </c>
      <c r="K325" s="23">
        <f t="shared" si="40"/>
        <v>1.7268029523231576</v>
      </c>
      <c r="L325" s="23">
        <f t="shared" si="40"/>
        <v>1.7227632213659849</v>
      </c>
      <c r="M325" s="26">
        <f>K325*'Social Cost of Carbon'!$C$5</f>
        <v>172.68029523231576</v>
      </c>
      <c r="N325" s="26">
        <f>L325*'Social Cost of Carbon'!$C$5</f>
        <v>172.27632213659848</v>
      </c>
      <c r="O325" s="23">
        <f t="shared" si="44"/>
        <v>0.24597246240761586</v>
      </c>
      <c r="P325" s="23">
        <f t="shared" si="45"/>
        <v>0.24539702757316459</v>
      </c>
      <c r="Q325" s="27"/>
      <c r="R325" s="27"/>
    </row>
    <row r="326" spans="1:18" x14ac:dyDescent="0.25">
      <c r="A326" s="24">
        <f t="shared" si="41"/>
        <v>2016</v>
      </c>
      <c r="B326" s="32">
        <v>42688</v>
      </c>
      <c r="C326" s="28">
        <f>'Bitcoin Data'!C325</f>
        <v>705.02099599999997</v>
      </c>
      <c r="D326" s="26">
        <f>'Bitcoin Data'!K325</f>
        <v>2132.5251412040238</v>
      </c>
      <c r="E326" s="25">
        <f>'Bitcoin Data'!J325</f>
        <v>2967.3891099794578</v>
      </c>
      <c r="F326" s="25">
        <f t="shared" si="37"/>
        <v>6.3280318807662264</v>
      </c>
      <c r="G326" s="23">
        <f t="shared" si="38"/>
        <v>0.48099999999999998</v>
      </c>
      <c r="H326" s="23">
        <f t="shared" si="39"/>
        <v>0.47987473519327389</v>
      </c>
      <c r="I326" s="26">
        <f t="shared" si="42"/>
        <v>3043.7833346485545</v>
      </c>
      <c r="J326" s="26">
        <f t="shared" si="43"/>
        <v>3036.6626230772877</v>
      </c>
      <c r="K326" s="23">
        <f t="shared" si="40"/>
        <v>1.4273141619001193</v>
      </c>
      <c r="L326" s="23">
        <f t="shared" si="40"/>
        <v>1.4239750633667971</v>
      </c>
      <c r="M326" s="26">
        <f>K326*'Social Cost of Carbon'!$C$5</f>
        <v>142.73141619001194</v>
      </c>
      <c r="N326" s="26">
        <f>L326*'Social Cost of Carbon'!$C$5</f>
        <v>142.39750633667973</v>
      </c>
      <c r="O326" s="23">
        <f t="shared" si="44"/>
        <v>0.20244988021606658</v>
      </c>
      <c r="P326" s="23">
        <f t="shared" si="45"/>
        <v>0.20197626332348226</v>
      </c>
      <c r="Q326" s="27"/>
      <c r="R326" s="27"/>
    </row>
    <row r="327" spans="1:18" x14ac:dyDescent="0.25">
      <c r="A327" s="24">
        <f t="shared" si="41"/>
        <v>2016</v>
      </c>
      <c r="B327" s="32">
        <v>42689</v>
      </c>
      <c r="C327" s="28">
        <f>'Bitcoin Data'!C326</f>
        <v>711.61901899999998</v>
      </c>
      <c r="D327" s="26">
        <f>'Bitcoin Data'!K326</f>
        <v>1954.025654705297</v>
      </c>
      <c r="E327" s="25">
        <f>'Bitcoin Data'!J326</f>
        <v>3266.1478507356355</v>
      </c>
      <c r="F327" s="25">
        <f t="shared" si="37"/>
        <v>6.3821366923979985</v>
      </c>
      <c r="G327" s="23">
        <f t="shared" si="38"/>
        <v>0.48099999999999998</v>
      </c>
      <c r="H327" s="23">
        <f t="shared" si="39"/>
        <v>0.47987473519327389</v>
      </c>
      <c r="I327" s="26">
        <f t="shared" si="42"/>
        <v>3069.8077490434371</v>
      </c>
      <c r="J327" s="26">
        <f t="shared" si="43"/>
        <v>3062.6261552317665</v>
      </c>
      <c r="K327" s="23">
        <f t="shared" si="40"/>
        <v>1.5710171162038407</v>
      </c>
      <c r="L327" s="23">
        <f t="shared" si="40"/>
        <v>1.5673418349738437</v>
      </c>
      <c r="M327" s="26">
        <f>K327*'Social Cost of Carbon'!$C$5</f>
        <v>157.10171162038407</v>
      </c>
      <c r="N327" s="26">
        <f>L327*'Social Cost of Carbon'!$C$5</f>
        <v>156.73418349738438</v>
      </c>
      <c r="O327" s="23">
        <f t="shared" si="44"/>
        <v>0.22076660042216223</v>
      </c>
      <c r="P327" s="23">
        <f t="shared" si="45"/>
        <v>0.22025013288379294</v>
      </c>
      <c r="Q327" s="27"/>
      <c r="R327" s="27"/>
    </row>
    <row r="328" spans="1:18" x14ac:dyDescent="0.25">
      <c r="A328" s="24">
        <f t="shared" si="41"/>
        <v>2016</v>
      </c>
      <c r="B328" s="32">
        <v>42690</v>
      </c>
      <c r="C328" s="28">
        <f>'Bitcoin Data'!C327</f>
        <v>744.19799799999998</v>
      </c>
      <c r="D328" s="26">
        <f>'Bitcoin Data'!K327</f>
        <v>2144.4994077893148</v>
      </c>
      <c r="E328" s="25">
        <f>'Bitcoin Data'!J327</f>
        <v>2986.3624263836391</v>
      </c>
      <c r="F328" s="25">
        <f t="shared" ref="F328:F391" si="46">E328*D328/1000000</f>
        <v>6.4042524548239754</v>
      </c>
      <c r="G328" s="23">
        <f t="shared" ref="G328:G391" si="47">$V$21</f>
        <v>0.48099999999999998</v>
      </c>
      <c r="H328" s="23">
        <f t="shared" ref="H328:H391" si="48">HLOOKUP($A328,$V$7:$AA$19,13,FALSE)/1000</f>
        <v>0.47987473519327389</v>
      </c>
      <c r="I328" s="26">
        <f t="shared" si="42"/>
        <v>3080.4454307703318</v>
      </c>
      <c r="J328" s="26">
        <f t="shared" si="43"/>
        <v>3073.2389508695296</v>
      </c>
      <c r="K328" s="23">
        <f t="shared" ref="K328:L391" si="49">$E328*G328/1000</f>
        <v>1.4364403270905304</v>
      </c>
      <c r="L328" s="23">
        <f t="shared" si="49"/>
        <v>1.4330798785519916</v>
      </c>
      <c r="M328" s="26">
        <f>K328*'Social Cost of Carbon'!$C$5</f>
        <v>143.64403270905305</v>
      </c>
      <c r="N328" s="26">
        <f>L328*'Social Cost of Carbon'!$C$5</f>
        <v>143.30798785519917</v>
      </c>
      <c r="O328" s="23">
        <f t="shared" si="44"/>
        <v>0.1930185691107611</v>
      </c>
      <c r="P328" s="23">
        <f t="shared" si="45"/>
        <v>0.19256701609025179</v>
      </c>
      <c r="Q328" s="27"/>
      <c r="R328" s="27"/>
    </row>
    <row r="329" spans="1:18" x14ac:dyDescent="0.25">
      <c r="A329" s="24">
        <f t="shared" ref="A329:A392" si="50">YEAR(B329)</f>
        <v>2016</v>
      </c>
      <c r="B329" s="32">
        <v>42691</v>
      </c>
      <c r="C329" s="28">
        <f>'Bitcoin Data'!C328</f>
        <v>740.97699</v>
      </c>
      <c r="D329" s="26">
        <f>'Bitcoin Data'!K328</f>
        <v>1975.0416930243268</v>
      </c>
      <c r="E329" s="25">
        <f>'Bitcoin Data'!J328</f>
        <v>3227.9234936492812</v>
      </c>
      <c r="F329" s="25">
        <f t="shared" si="46"/>
        <v>6.3752834818500768</v>
      </c>
      <c r="G329" s="23">
        <f t="shared" si="47"/>
        <v>0.48099999999999998</v>
      </c>
      <c r="H329" s="23">
        <f t="shared" si="48"/>
        <v>0.47987473519327389</v>
      </c>
      <c r="I329" s="26">
        <f t="shared" ref="I329:I392" si="51">F329*G329*1000</f>
        <v>3066.511354769887</v>
      </c>
      <c r="J329" s="26">
        <f t="shared" ref="J329:J392" si="52">$F329*H329*1000</f>
        <v>3059.3374726348584</v>
      </c>
      <c r="K329" s="23">
        <f t="shared" si="49"/>
        <v>1.552631200445304</v>
      </c>
      <c r="L329" s="23">
        <f t="shared" si="49"/>
        <v>1.5489989317390964</v>
      </c>
      <c r="M329" s="26">
        <f>K329*'Social Cost of Carbon'!$C$5</f>
        <v>155.26312004453041</v>
      </c>
      <c r="N329" s="26">
        <f>L329*'Social Cost of Carbon'!$C$5</f>
        <v>154.89989317390965</v>
      </c>
      <c r="O329" s="23">
        <f t="shared" ref="O329:O392" si="53">M329/$C329</f>
        <v>0.20953838262174701</v>
      </c>
      <c r="P329" s="23">
        <f t="shared" ref="P329:P392" si="54">N329/$C329</f>
        <v>0.20904818268905981</v>
      </c>
      <c r="Q329" s="27"/>
      <c r="R329" s="27"/>
    </row>
    <row r="330" spans="1:18" x14ac:dyDescent="0.25">
      <c r="A330" s="24">
        <f t="shared" si="50"/>
        <v>2016</v>
      </c>
      <c r="B330" s="32">
        <v>42692</v>
      </c>
      <c r="C330" s="28">
        <f>'Bitcoin Data'!C329</f>
        <v>751.58502199999998</v>
      </c>
      <c r="D330" s="26">
        <f>'Bitcoin Data'!K329</f>
        <v>1849.9785882107847</v>
      </c>
      <c r="E330" s="25">
        <f>'Bitcoin Data'!J329</f>
        <v>3429.8027761589196</v>
      </c>
      <c r="F330" s="25">
        <f t="shared" si="46"/>
        <v>6.3450616976799079</v>
      </c>
      <c r="G330" s="23">
        <f t="shared" si="47"/>
        <v>0.48099999999999998</v>
      </c>
      <c r="H330" s="23">
        <f t="shared" si="48"/>
        <v>0.47987473519327389</v>
      </c>
      <c r="I330" s="26">
        <f t="shared" si="51"/>
        <v>3051.9746765840355</v>
      </c>
      <c r="J330" s="26">
        <f t="shared" si="52"/>
        <v>3044.8348019591308</v>
      </c>
      <c r="K330" s="23">
        <f t="shared" si="49"/>
        <v>1.6497351353324403</v>
      </c>
      <c r="L330" s="23">
        <f t="shared" si="49"/>
        <v>1.6458756989744172</v>
      </c>
      <c r="M330" s="26">
        <f>K330*'Social Cost of Carbon'!$C$5</f>
        <v>164.97351353324404</v>
      </c>
      <c r="N330" s="26">
        <f>L330*'Social Cost of Carbon'!$C$5</f>
        <v>164.58756989744171</v>
      </c>
      <c r="O330" s="23">
        <f t="shared" si="53"/>
        <v>0.21950079991514793</v>
      </c>
      <c r="P330" s="23">
        <f t="shared" si="54"/>
        <v>0.21898729362576588</v>
      </c>
      <c r="Q330" s="27"/>
      <c r="R330" s="27"/>
    </row>
    <row r="331" spans="1:18" x14ac:dyDescent="0.25">
      <c r="A331" s="24">
        <f t="shared" si="50"/>
        <v>2016</v>
      </c>
      <c r="B331" s="32">
        <v>42693</v>
      </c>
      <c r="C331" s="28">
        <f>'Bitcoin Data'!C330</f>
        <v>751.61602800000003</v>
      </c>
      <c r="D331" s="26">
        <f>'Bitcoin Data'!K330</f>
        <v>1775.3493164164272</v>
      </c>
      <c r="E331" s="25">
        <f>'Bitcoin Data'!J330</f>
        <v>3622.9051835210389</v>
      </c>
      <c r="F331" s="25">
        <f t="shared" si="46"/>
        <v>6.4319222410056067</v>
      </c>
      <c r="G331" s="23">
        <f t="shared" si="47"/>
        <v>0.48099999999999998</v>
      </c>
      <c r="H331" s="23">
        <f t="shared" si="48"/>
        <v>0.47987473519327389</v>
      </c>
      <c r="I331" s="26">
        <f t="shared" si="51"/>
        <v>3093.754597923697</v>
      </c>
      <c r="J331" s="26">
        <f t="shared" si="52"/>
        <v>3086.5169821862942</v>
      </c>
      <c r="K331" s="23">
        <f t="shared" si="49"/>
        <v>1.7426173932736198</v>
      </c>
      <c r="L331" s="23">
        <f t="shared" si="49"/>
        <v>1.7385406655724978</v>
      </c>
      <c r="M331" s="26">
        <f>K331*'Social Cost of Carbon'!$C$5</f>
        <v>174.26173932736197</v>
      </c>
      <c r="N331" s="26">
        <f>L331*'Social Cost of Carbon'!$C$5</f>
        <v>173.85406655724978</v>
      </c>
      <c r="O331" s="23">
        <f t="shared" si="53"/>
        <v>0.23184941889951549</v>
      </c>
      <c r="P331" s="23">
        <f t="shared" si="54"/>
        <v>0.23130702390669319</v>
      </c>
      <c r="Q331" s="27"/>
      <c r="R331" s="27"/>
    </row>
    <row r="332" spans="1:18" x14ac:dyDescent="0.25">
      <c r="A332" s="24">
        <f t="shared" si="50"/>
        <v>2016</v>
      </c>
      <c r="B332" s="32">
        <v>42694</v>
      </c>
      <c r="C332" s="28">
        <f>'Bitcoin Data'!C331</f>
        <v>731.02600099999995</v>
      </c>
      <c r="D332" s="26">
        <f>'Bitcoin Data'!K331</f>
        <v>1648.3437865165911</v>
      </c>
      <c r="E332" s="25">
        <f>'Bitcoin Data'!J331</f>
        <v>3786.9623835381021</v>
      </c>
      <c r="F332" s="25">
        <f t="shared" si="46"/>
        <v>6.2422159146770904</v>
      </c>
      <c r="G332" s="23">
        <f t="shared" si="47"/>
        <v>0.48099999999999998</v>
      </c>
      <c r="H332" s="23">
        <f t="shared" si="48"/>
        <v>0.47987473519327389</v>
      </c>
      <c r="I332" s="26">
        <f t="shared" si="51"/>
        <v>3002.5058549596802</v>
      </c>
      <c r="J332" s="26">
        <f t="shared" si="52"/>
        <v>2995.4817090749088</v>
      </c>
      <c r="K332" s="23">
        <f t="shared" si="49"/>
        <v>1.8215289064818272</v>
      </c>
      <c r="L332" s="23">
        <f t="shared" si="49"/>
        <v>1.8172675709872359</v>
      </c>
      <c r="M332" s="26">
        <f>K332*'Social Cost of Carbon'!$C$5</f>
        <v>182.15289064818273</v>
      </c>
      <c r="N332" s="26">
        <f>L332*'Social Cost of Carbon'!$C$5</f>
        <v>181.7267570987236</v>
      </c>
      <c r="O332" s="23">
        <f t="shared" si="53"/>
        <v>0.24917429804002655</v>
      </c>
      <c r="P332" s="23">
        <f t="shared" si="54"/>
        <v>0.24859137274205328</v>
      </c>
      <c r="Q332" s="27"/>
      <c r="R332" s="27"/>
    </row>
    <row r="333" spans="1:18" x14ac:dyDescent="0.25">
      <c r="A333" s="24">
        <f t="shared" si="50"/>
        <v>2016</v>
      </c>
      <c r="B333" s="32">
        <v>42695</v>
      </c>
      <c r="C333" s="28">
        <f>'Bitcoin Data'!C332</f>
        <v>739.24798599999997</v>
      </c>
      <c r="D333" s="26">
        <f>'Bitcoin Data'!K332</f>
        <v>1707.0535927496885</v>
      </c>
      <c r="E333" s="25">
        <f>'Bitcoin Data'!J332</f>
        <v>3650.8195619003404</v>
      </c>
      <c r="F333" s="25">
        <f t="shared" si="46"/>
        <v>6.2321446496228203</v>
      </c>
      <c r="G333" s="23">
        <f t="shared" si="47"/>
        <v>0.48099999999999998</v>
      </c>
      <c r="H333" s="23">
        <f t="shared" si="48"/>
        <v>0.47987473519327389</v>
      </c>
      <c r="I333" s="26">
        <f t="shared" si="51"/>
        <v>2997.6615764685762</v>
      </c>
      <c r="J333" s="26">
        <f t="shared" si="52"/>
        <v>2990.6487634239297</v>
      </c>
      <c r="K333" s="23">
        <f t="shared" si="49"/>
        <v>1.7560442092740636</v>
      </c>
      <c r="L333" s="23">
        <f t="shared" si="49"/>
        <v>1.7519360705053499</v>
      </c>
      <c r="M333" s="26">
        <f>K333*'Social Cost of Carbon'!$C$5</f>
        <v>175.60442092740635</v>
      </c>
      <c r="N333" s="26">
        <f>L333*'Social Cost of Carbon'!$C$5</f>
        <v>175.19360705053501</v>
      </c>
      <c r="O333" s="23">
        <f t="shared" si="53"/>
        <v>0.23754467276615124</v>
      </c>
      <c r="P333" s="23">
        <f t="shared" si="54"/>
        <v>0.23698895413769178</v>
      </c>
      <c r="Q333" s="27"/>
      <c r="R333" s="27"/>
    </row>
    <row r="334" spans="1:18" x14ac:dyDescent="0.25">
      <c r="A334" s="24">
        <f t="shared" si="50"/>
        <v>2016</v>
      </c>
      <c r="B334" s="32">
        <v>42696</v>
      </c>
      <c r="C334" s="28">
        <f>'Bitcoin Data'!C333</f>
        <v>751.34698500000002</v>
      </c>
      <c r="D334" s="26">
        <f>'Bitcoin Data'!K333</f>
        <v>1659.5759320206973</v>
      </c>
      <c r="E334" s="25">
        <f>'Bitcoin Data'!J333</f>
        <v>3662.3629726548329</v>
      </c>
      <c r="F334" s="25">
        <f t="shared" si="46"/>
        <v>6.0779694437417362</v>
      </c>
      <c r="G334" s="23">
        <f t="shared" si="47"/>
        <v>0.48099999999999998</v>
      </c>
      <c r="H334" s="23">
        <f t="shared" si="48"/>
        <v>0.47987473519327389</v>
      </c>
      <c r="I334" s="26">
        <f t="shared" si="51"/>
        <v>2923.5033024397753</v>
      </c>
      <c r="J334" s="26">
        <f t="shared" si="52"/>
        <v>2916.6639773283759</v>
      </c>
      <c r="K334" s="23">
        <f t="shared" si="49"/>
        <v>1.7615965898469748</v>
      </c>
      <c r="L334" s="23">
        <f t="shared" si="49"/>
        <v>1.7574754616843893</v>
      </c>
      <c r="M334" s="26">
        <f>K334*'Social Cost of Carbon'!$C$5</f>
        <v>176.15965898469747</v>
      </c>
      <c r="N334" s="26">
        <f>L334*'Social Cost of Carbon'!$C$5</f>
        <v>175.74754616843893</v>
      </c>
      <c r="O334" s="23">
        <f t="shared" si="53"/>
        <v>0.23445846260326375</v>
      </c>
      <c r="P334" s="23">
        <f t="shared" si="54"/>
        <v>0.23390996394088004</v>
      </c>
      <c r="Q334" s="27"/>
      <c r="R334" s="27"/>
    </row>
    <row r="335" spans="1:18" x14ac:dyDescent="0.25">
      <c r="A335" s="24">
        <f t="shared" si="50"/>
        <v>2016</v>
      </c>
      <c r="B335" s="32">
        <v>42697</v>
      </c>
      <c r="C335" s="28">
        <f>'Bitcoin Data'!C334</f>
        <v>744.59399399999995</v>
      </c>
      <c r="D335" s="26">
        <f>'Bitcoin Data'!K334</f>
        <v>1854.6945641888353</v>
      </c>
      <c r="E335" s="25">
        <f>'Bitcoin Data'!J334</f>
        <v>3287.9779971096555</v>
      </c>
      <c r="F335" s="25">
        <f t="shared" si="46"/>
        <v>6.0981949184117719</v>
      </c>
      <c r="G335" s="23">
        <f t="shared" si="47"/>
        <v>0.48099999999999998</v>
      </c>
      <c r="H335" s="23">
        <f t="shared" si="48"/>
        <v>0.47987473519327389</v>
      </c>
      <c r="I335" s="26">
        <f t="shared" si="51"/>
        <v>2933.2317557560623</v>
      </c>
      <c r="J335" s="26">
        <f t="shared" si="52"/>
        <v>2926.3696716298173</v>
      </c>
      <c r="K335" s="23">
        <f t="shared" si="49"/>
        <v>1.5815174166097443</v>
      </c>
      <c r="L335" s="23">
        <f t="shared" si="49"/>
        <v>1.5778175706843069</v>
      </c>
      <c r="M335" s="26">
        <f>K335*'Social Cost of Carbon'!$C$5</f>
        <v>158.15174166097444</v>
      </c>
      <c r="N335" s="26">
        <f>L335*'Social Cost of Carbon'!$C$5</f>
        <v>157.78175706843069</v>
      </c>
      <c r="O335" s="23">
        <f t="shared" si="53"/>
        <v>0.21239996956109539</v>
      </c>
      <c r="P335" s="23">
        <f t="shared" si="54"/>
        <v>0.21190307515216233</v>
      </c>
      <c r="Q335" s="27"/>
      <c r="R335" s="27"/>
    </row>
    <row r="336" spans="1:18" x14ac:dyDescent="0.25">
      <c r="A336" s="24">
        <f t="shared" si="50"/>
        <v>2016</v>
      </c>
      <c r="B336" s="32">
        <v>42698</v>
      </c>
      <c r="C336" s="28">
        <f>'Bitcoin Data'!C335</f>
        <v>740.28900099999998</v>
      </c>
      <c r="D336" s="26">
        <f>'Bitcoin Data'!K335</f>
        <v>2007.8726602935628</v>
      </c>
      <c r="E336" s="25">
        <f>'Bitcoin Data'!J335</f>
        <v>3091.5880411784447</v>
      </c>
      <c r="F336" s="25">
        <f t="shared" si="46"/>
        <v>6.2075151047727291</v>
      </c>
      <c r="G336" s="23">
        <f t="shared" si="47"/>
        <v>0.48099999999999998</v>
      </c>
      <c r="H336" s="23">
        <f t="shared" si="48"/>
        <v>0.47987473519327389</v>
      </c>
      <c r="I336" s="26">
        <f t="shared" si="51"/>
        <v>2985.8147653956826</v>
      </c>
      <c r="J336" s="26">
        <f t="shared" si="52"/>
        <v>2978.8296671110611</v>
      </c>
      <c r="K336" s="23">
        <f t="shared" si="49"/>
        <v>1.4870538478068318</v>
      </c>
      <c r="L336" s="23">
        <f t="shared" si="49"/>
        <v>1.4835749925871986</v>
      </c>
      <c r="M336" s="26">
        <f>K336*'Social Cost of Carbon'!$C$5</f>
        <v>148.70538478068318</v>
      </c>
      <c r="N336" s="26">
        <f>L336*'Social Cost of Carbon'!$C$5</f>
        <v>148.35749925871986</v>
      </c>
      <c r="O336" s="23">
        <f t="shared" si="53"/>
        <v>0.20087477266284978</v>
      </c>
      <c r="P336" s="23">
        <f t="shared" si="54"/>
        <v>0.20040484062077785</v>
      </c>
      <c r="Q336" s="27"/>
      <c r="R336" s="27"/>
    </row>
    <row r="337" spans="1:18" x14ac:dyDescent="0.25">
      <c r="A337" s="24">
        <f t="shared" si="50"/>
        <v>2016</v>
      </c>
      <c r="B337" s="32">
        <v>42699</v>
      </c>
      <c r="C337" s="28">
        <f>'Bitcoin Data'!C336</f>
        <v>741.64898700000003</v>
      </c>
      <c r="D337" s="26">
        <f>'Bitcoin Data'!K336</f>
        <v>1893.5784896127718</v>
      </c>
      <c r="E337" s="25">
        <f>'Bitcoin Data'!J336</f>
        <v>3313.5756526392524</v>
      </c>
      <c r="F337" s="25">
        <f t="shared" si="46"/>
        <v>6.2745155795422907</v>
      </c>
      <c r="G337" s="23">
        <f t="shared" si="47"/>
        <v>0.48099999999999998</v>
      </c>
      <c r="H337" s="23">
        <f t="shared" si="48"/>
        <v>0.47987473519327389</v>
      </c>
      <c r="I337" s="26">
        <f t="shared" si="51"/>
        <v>3018.0419937598417</v>
      </c>
      <c r="J337" s="26">
        <f t="shared" si="52"/>
        <v>3010.9815021989284</v>
      </c>
      <c r="K337" s="23">
        <f t="shared" si="49"/>
        <v>1.5938298889194802</v>
      </c>
      <c r="L337" s="23">
        <f t="shared" si="49"/>
        <v>1.590101238853141</v>
      </c>
      <c r="M337" s="26">
        <f>K337*'Social Cost of Carbon'!$C$5</f>
        <v>159.38298889194803</v>
      </c>
      <c r="N337" s="26">
        <f>L337*'Social Cost of Carbon'!$C$5</f>
        <v>159.0101238853141</v>
      </c>
      <c r="O337" s="23">
        <f t="shared" si="53"/>
        <v>0.21490353480648389</v>
      </c>
      <c r="P337" s="23">
        <f t="shared" si="54"/>
        <v>0.2144007834872349</v>
      </c>
      <c r="Q337" s="27"/>
      <c r="R337" s="27"/>
    </row>
    <row r="338" spans="1:18" x14ac:dyDescent="0.25">
      <c r="A338" s="24">
        <f t="shared" si="50"/>
        <v>2016</v>
      </c>
      <c r="B338" s="32">
        <v>42700</v>
      </c>
      <c r="C338" s="28">
        <f>'Bitcoin Data'!C337</f>
        <v>735.38201900000001</v>
      </c>
      <c r="D338" s="26">
        <f>'Bitcoin Data'!K337</f>
        <v>1912.6549604713362</v>
      </c>
      <c r="E338" s="25">
        <f>'Bitcoin Data'!J337</f>
        <v>3370.6481840029369</v>
      </c>
      <c r="F338" s="25">
        <f t="shared" si="46"/>
        <v>6.4468869691369184</v>
      </c>
      <c r="G338" s="23">
        <f t="shared" si="47"/>
        <v>0.48099999999999998</v>
      </c>
      <c r="H338" s="23">
        <f t="shared" si="48"/>
        <v>0.47987473519327389</v>
      </c>
      <c r="I338" s="26">
        <f t="shared" si="51"/>
        <v>3100.9526321548578</v>
      </c>
      <c r="J338" s="26">
        <f t="shared" si="52"/>
        <v>3093.6981771355468</v>
      </c>
      <c r="K338" s="23">
        <f t="shared" si="49"/>
        <v>1.6212817765054126</v>
      </c>
      <c r="L338" s="23">
        <f t="shared" si="49"/>
        <v>1.6174889047280989</v>
      </c>
      <c r="M338" s="26">
        <f>K338*'Social Cost of Carbon'!$C$5</f>
        <v>162.12817765054126</v>
      </c>
      <c r="N338" s="26">
        <f>L338*'Social Cost of Carbon'!$C$5</f>
        <v>161.7488904728099</v>
      </c>
      <c r="O338" s="23">
        <f t="shared" si="53"/>
        <v>0.22046796557659817</v>
      </c>
      <c r="P338" s="23">
        <f t="shared" si="54"/>
        <v>0.21995219667291036</v>
      </c>
      <c r="Q338" s="27"/>
      <c r="R338" s="27"/>
    </row>
    <row r="339" spans="1:18" x14ac:dyDescent="0.25">
      <c r="A339" s="24">
        <f t="shared" si="50"/>
        <v>2016</v>
      </c>
      <c r="B339" s="32">
        <v>42701</v>
      </c>
      <c r="C339" s="28">
        <f>'Bitcoin Data'!C338</f>
        <v>732.03497300000004</v>
      </c>
      <c r="D339" s="26">
        <f>'Bitcoin Data'!K338</f>
        <v>1813.2214060860445</v>
      </c>
      <c r="E339" s="25">
        <f>'Bitcoin Data'!J338</f>
        <v>3569.0777338792905</v>
      </c>
      <c r="F339" s="25">
        <f t="shared" si="46"/>
        <v>6.4715281470550003</v>
      </c>
      <c r="G339" s="23">
        <f t="shared" si="47"/>
        <v>0.48099999999999998</v>
      </c>
      <c r="H339" s="23">
        <f t="shared" si="48"/>
        <v>0.47987473519327389</v>
      </c>
      <c r="I339" s="26">
        <f t="shared" si="51"/>
        <v>3112.8050387334551</v>
      </c>
      <c r="J339" s="26">
        <f t="shared" si="52"/>
        <v>3105.5228558638369</v>
      </c>
      <c r="K339" s="23">
        <f t="shared" si="49"/>
        <v>1.7167263899959386</v>
      </c>
      <c r="L339" s="23">
        <f t="shared" si="49"/>
        <v>1.7127102324295345</v>
      </c>
      <c r="M339" s="26">
        <f>K339*'Social Cost of Carbon'!$C$5</f>
        <v>171.67263899959386</v>
      </c>
      <c r="N339" s="26">
        <f>L339*'Social Cost of Carbon'!$C$5</f>
        <v>171.27102324295345</v>
      </c>
      <c r="O339" s="23">
        <f t="shared" si="53"/>
        <v>0.23451425865085526</v>
      </c>
      <c r="P339" s="23">
        <f t="shared" si="54"/>
        <v>0.23396562945764265</v>
      </c>
      <c r="Q339" s="27"/>
      <c r="R339" s="27"/>
    </row>
    <row r="340" spans="1:18" x14ac:dyDescent="0.25">
      <c r="A340" s="24">
        <f t="shared" si="50"/>
        <v>2016</v>
      </c>
      <c r="B340" s="32">
        <v>42702</v>
      </c>
      <c r="C340" s="28">
        <f>'Bitcoin Data'!C339</f>
        <v>735.81298800000002</v>
      </c>
      <c r="D340" s="26">
        <f>'Bitcoin Data'!K339</f>
        <v>2035.8620689655186</v>
      </c>
      <c r="E340" s="25">
        <f>'Bitcoin Data'!J339</f>
        <v>3280.5343746002004</v>
      </c>
      <c r="F340" s="25">
        <f t="shared" si="46"/>
        <v>6.678715499186068</v>
      </c>
      <c r="G340" s="23">
        <f t="shared" si="47"/>
        <v>0.48099999999999998</v>
      </c>
      <c r="H340" s="23">
        <f t="shared" si="48"/>
        <v>0.47987473519327389</v>
      </c>
      <c r="I340" s="26">
        <f t="shared" si="51"/>
        <v>3212.4621551084983</v>
      </c>
      <c r="J340" s="26">
        <f t="shared" si="52"/>
        <v>3204.9468316031284</v>
      </c>
      <c r="K340" s="23">
        <f t="shared" si="49"/>
        <v>1.5779370341826964</v>
      </c>
      <c r="L340" s="23">
        <f t="shared" si="49"/>
        <v>1.5742455643037034</v>
      </c>
      <c r="M340" s="26">
        <f>K340*'Social Cost of Carbon'!$C$5</f>
        <v>157.79370341826964</v>
      </c>
      <c r="N340" s="26">
        <f>L340*'Social Cost of Carbon'!$C$5</f>
        <v>157.42455643037033</v>
      </c>
      <c r="O340" s="23">
        <f t="shared" si="53"/>
        <v>0.21444810840749884</v>
      </c>
      <c r="P340" s="23">
        <f t="shared" si="54"/>
        <v>0.2139464225254615</v>
      </c>
      <c r="Q340" s="27"/>
      <c r="R340" s="27"/>
    </row>
    <row r="341" spans="1:18" x14ac:dyDescent="0.25">
      <c r="A341" s="24">
        <f t="shared" si="50"/>
        <v>2016</v>
      </c>
      <c r="B341" s="32">
        <v>42703</v>
      </c>
      <c r="C341" s="28">
        <f>'Bitcoin Data'!C340</f>
        <v>735.60400400000003</v>
      </c>
      <c r="D341" s="26">
        <f>'Bitcoin Data'!K340</f>
        <v>1863.0822131916234</v>
      </c>
      <c r="E341" s="25">
        <f>'Bitcoin Data'!J340</f>
        <v>3597.9099302913187</v>
      </c>
      <c r="F341" s="25">
        <f t="shared" si="46"/>
        <v>6.7032019957912699</v>
      </c>
      <c r="G341" s="23">
        <f t="shared" si="47"/>
        <v>0.48099999999999998</v>
      </c>
      <c r="H341" s="23">
        <f t="shared" si="48"/>
        <v>0.47987473519327389</v>
      </c>
      <c r="I341" s="26">
        <f t="shared" si="51"/>
        <v>3224.2401599756008</v>
      </c>
      <c r="J341" s="26">
        <f t="shared" si="52"/>
        <v>3216.6972826773604</v>
      </c>
      <c r="K341" s="23">
        <f t="shared" si="49"/>
        <v>1.7305946764701243</v>
      </c>
      <c r="L341" s="23">
        <f t="shared" si="49"/>
        <v>1.726546075047797</v>
      </c>
      <c r="M341" s="26">
        <f>K341*'Social Cost of Carbon'!$C$5</f>
        <v>173.05946764701244</v>
      </c>
      <c r="N341" s="26">
        <f>L341*'Social Cost of Carbon'!$C$5</f>
        <v>172.6546075047797</v>
      </c>
      <c r="O341" s="23">
        <f t="shared" si="53"/>
        <v>0.23526172601829998</v>
      </c>
      <c r="P341" s="23">
        <f t="shared" si="54"/>
        <v>0.23471134817909406</v>
      </c>
      <c r="Q341" s="27"/>
      <c r="R341" s="27"/>
    </row>
    <row r="342" spans="1:18" x14ac:dyDescent="0.25">
      <c r="A342" s="24">
        <f t="shared" si="50"/>
        <v>2016</v>
      </c>
      <c r="B342" s="32">
        <v>42704</v>
      </c>
      <c r="C342" s="28">
        <f>'Bitcoin Data'!C341</f>
        <v>745.69097899999997</v>
      </c>
      <c r="D342" s="26">
        <f>'Bitcoin Data'!K341</f>
        <v>1785.1447461849193</v>
      </c>
      <c r="E342" s="25">
        <f>'Bitcoin Data'!J341</f>
        <v>3666.5272264297432</v>
      </c>
      <c r="F342" s="25">
        <f t="shared" si="46"/>
        <v>6.54528181500502</v>
      </c>
      <c r="G342" s="23">
        <f t="shared" si="47"/>
        <v>0.48099999999999998</v>
      </c>
      <c r="H342" s="23">
        <f t="shared" si="48"/>
        <v>0.47987473519327389</v>
      </c>
      <c r="I342" s="26">
        <f t="shared" si="51"/>
        <v>3148.2805530174146</v>
      </c>
      <c r="J342" s="26">
        <f t="shared" si="52"/>
        <v>3140.9153777408851</v>
      </c>
      <c r="K342" s="23">
        <f t="shared" si="49"/>
        <v>1.7635995959127064</v>
      </c>
      <c r="L342" s="23">
        <f t="shared" si="49"/>
        <v>1.7594737818619022</v>
      </c>
      <c r="M342" s="26">
        <f>K342*'Social Cost of Carbon'!$C$5</f>
        <v>176.35995959127064</v>
      </c>
      <c r="N342" s="26">
        <f>L342*'Social Cost of Carbon'!$C$5</f>
        <v>175.94737818619021</v>
      </c>
      <c r="O342" s="23">
        <f t="shared" si="53"/>
        <v>0.23650542189443685</v>
      </c>
      <c r="P342" s="23">
        <f t="shared" si="54"/>
        <v>0.2359521345184333</v>
      </c>
      <c r="Q342" s="27"/>
      <c r="R342" s="27"/>
    </row>
    <row r="343" spans="1:18" x14ac:dyDescent="0.25">
      <c r="A343" s="24">
        <f t="shared" si="50"/>
        <v>2016</v>
      </c>
      <c r="B343" s="32">
        <v>42705</v>
      </c>
      <c r="C343" s="28">
        <f>'Bitcoin Data'!C342</f>
        <v>756.77398700000003</v>
      </c>
      <c r="D343" s="26">
        <f>'Bitcoin Data'!K342</f>
        <v>1828.2799002840757</v>
      </c>
      <c r="E343" s="25">
        <f>'Bitcoin Data'!J342</f>
        <v>3555.0912853245704</v>
      </c>
      <c r="F343" s="25">
        <f t="shared" si="46"/>
        <v>6.499701940633992</v>
      </c>
      <c r="G343" s="23">
        <f t="shared" si="47"/>
        <v>0.48099999999999998</v>
      </c>
      <c r="H343" s="23">
        <f t="shared" si="48"/>
        <v>0.47987473519327389</v>
      </c>
      <c r="I343" s="26">
        <f t="shared" si="51"/>
        <v>3126.3566334449501</v>
      </c>
      <c r="J343" s="26">
        <f t="shared" si="52"/>
        <v>3119.0427475969454</v>
      </c>
      <c r="K343" s="23">
        <f t="shared" si="49"/>
        <v>1.7099989082411182</v>
      </c>
      <c r="L343" s="23">
        <f t="shared" si="49"/>
        <v>1.705998489133044</v>
      </c>
      <c r="M343" s="26">
        <f>K343*'Social Cost of Carbon'!$C$5</f>
        <v>170.99989082411182</v>
      </c>
      <c r="N343" s="26">
        <f>L343*'Social Cost of Carbon'!$C$5</f>
        <v>170.59984891330438</v>
      </c>
      <c r="O343" s="23">
        <f t="shared" si="53"/>
        <v>0.22595899669066163</v>
      </c>
      <c r="P343" s="23">
        <f t="shared" si="54"/>
        <v>0.22543038191573619</v>
      </c>
      <c r="Q343" s="27"/>
      <c r="R343" s="27"/>
    </row>
    <row r="344" spans="1:18" x14ac:dyDescent="0.25">
      <c r="A344" s="24">
        <f t="shared" si="50"/>
        <v>2016</v>
      </c>
      <c r="B344" s="32">
        <v>42706</v>
      </c>
      <c r="C344" s="28">
        <f>'Bitcoin Data'!C343</f>
        <v>777.94397000000004</v>
      </c>
      <c r="D344" s="26">
        <f>'Bitcoin Data'!K343</f>
        <v>1779.2421746293364</v>
      </c>
      <c r="E344" s="25">
        <f>'Bitcoin Data'!J343</f>
        <v>3621.7206328376983</v>
      </c>
      <c r="F344" s="25">
        <f t="shared" si="46"/>
        <v>6.4439180946700825</v>
      </c>
      <c r="G344" s="23">
        <f t="shared" si="47"/>
        <v>0.48099999999999998</v>
      </c>
      <c r="H344" s="23">
        <f t="shared" si="48"/>
        <v>0.47987473519327389</v>
      </c>
      <c r="I344" s="26">
        <f t="shared" si="51"/>
        <v>3099.5246035363098</v>
      </c>
      <c r="J344" s="26">
        <f t="shared" si="52"/>
        <v>3092.2734892869521</v>
      </c>
      <c r="K344" s="23">
        <f t="shared" si="49"/>
        <v>1.742047624394933</v>
      </c>
      <c r="L344" s="23">
        <f t="shared" si="49"/>
        <v>1.7379722296270068</v>
      </c>
      <c r="M344" s="26">
        <f>K344*'Social Cost of Carbon'!$C$5</f>
        <v>174.20476243949329</v>
      </c>
      <c r="N344" s="26">
        <f>L344*'Social Cost of Carbon'!$C$5</f>
        <v>173.79722296270069</v>
      </c>
      <c r="O344" s="23">
        <f t="shared" si="53"/>
        <v>0.22392970336860288</v>
      </c>
      <c r="P344" s="23">
        <f t="shared" si="54"/>
        <v>0.22340583597903674</v>
      </c>
      <c r="Q344" s="27"/>
      <c r="R344" s="27"/>
    </row>
    <row r="345" spans="1:18" x14ac:dyDescent="0.25">
      <c r="A345" s="24">
        <f t="shared" si="50"/>
        <v>2016</v>
      </c>
      <c r="B345" s="32">
        <v>42707</v>
      </c>
      <c r="C345" s="28">
        <f>'Bitcoin Data'!C344</f>
        <v>771.15502900000001</v>
      </c>
      <c r="D345" s="26">
        <f>'Bitcoin Data'!K344</f>
        <v>2147.5889337202461</v>
      </c>
      <c r="E345" s="25">
        <f>'Bitcoin Data'!J344</f>
        <v>3100.1142131007227</v>
      </c>
      <c r="F345" s="25">
        <f t="shared" si="46"/>
        <v>6.6577709773239615</v>
      </c>
      <c r="G345" s="23">
        <f t="shared" si="47"/>
        <v>0.48099999999999998</v>
      </c>
      <c r="H345" s="23">
        <f t="shared" si="48"/>
        <v>0.47987473519327389</v>
      </c>
      <c r="I345" s="26">
        <f t="shared" si="51"/>
        <v>3202.3878400928252</v>
      </c>
      <c r="J345" s="26">
        <f t="shared" si="52"/>
        <v>3194.8960847208004</v>
      </c>
      <c r="K345" s="23">
        <f t="shared" si="49"/>
        <v>1.4911549365014476</v>
      </c>
      <c r="L345" s="23">
        <f t="shared" si="49"/>
        <v>1.487666487080614</v>
      </c>
      <c r="M345" s="26">
        <f>K345*'Social Cost of Carbon'!$C$5</f>
        <v>149.11549365014477</v>
      </c>
      <c r="N345" s="26">
        <f>L345*'Social Cost of Carbon'!$C$5</f>
        <v>148.76664870806141</v>
      </c>
      <c r="O345" s="23">
        <f t="shared" si="53"/>
        <v>0.19336642833479437</v>
      </c>
      <c r="P345" s="23">
        <f t="shared" si="54"/>
        <v>0.19291406152272061</v>
      </c>
      <c r="Q345" s="27"/>
      <c r="R345" s="27"/>
    </row>
    <row r="346" spans="1:18" x14ac:dyDescent="0.25">
      <c r="A346" s="24">
        <f t="shared" si="50"/>
        <v>2016</v>
      </c>
      <c r="B346" s="32">
        <v>42708</v>
      </c>
      <c r="C346" s="28">
        <f>'Bitcoin Data'!C345</f>
        <v>773.87200900000005</v>
      </c>
      <c r="D346" s="26">
        <f>'Bitcoin Data'!K345</f>
        <v>1861.1583335273995</v>
      </c>
      <c r="E346" s="25">
        <f>'Bitcoin Data'!J345</f>
        <v>3524.9309833174661</v>
      </c>
      <c r="F346" s="25">
        <f t="shared" si="46"/>
        <v>6.5604546747102326</v>
      </c>
      <c r="G346" s="23">
        <f t="shared" si="47"/>
        <v>0.48099999999999998</v>
      </c>
      <c r="H346" s="23">
        <f t="shared" si="48"/>
        <v>0.47987473519327389</v>
      </c>
      <c r="I346" s="26">
        <f t="shared" si="51"/>
        <v>3155.5786985356217</v>
      </c>
      <c r="J346" s="26">
        <f t="shared" si="52"/>
        <v>3148.1964497740487</v>
      </c>
      <c r="K346" s="23">
        <f t="shared" si="49"/>
        <v>1.6954918029757011</v>
      </c>
      <c r="L346" s="23">
        <f t="shared" si="49"/>
        <v>1.6915253221940356</v>
      </c>
      <c r="M346" s="26">
        <f>K346*'Social Cost of Carbon'!$C$5</f>
        <v>169.5491802975701</v>
      </c>
      <c r="N346" s="26">
        <f>L346*'Social Cost of Carbon'!$C$5</f>
        <v>169.15253221940355</v>
      </c>
      <c r="O346" s="23">
        <f t="shared" si="53"/>
        <v>0.21909201822231833</v>
      </c>
      <c r="P346" s="23">
        <f t="shared" si="54"/>
        <v>0.21857946824822236</v>
      </c>
      <c r="Q346" s="27"/>
      <c r="R346" s="27"/>
    </row>
    <row r="347" spans="1:18" x14ac:dyDescent="0.25">
      <c r="A347" s="24">
        <f t="shared" si="50"/>
        <v>2016</v>
      </c>
      <c r="B347" s="32">
        <v>42709</v>
      </c>
      <c r="C347" s="28">
        <f>'Bitcoin Data'!C346</f>
        <v>758.70001200000002</v>
      </c>
      <c r="D347" s="26">
        <f>'Bitcoin Data'!K346</f>
        <v>1898.1984690455822</v>
      </c>
      <c r="E347" s="25">
        <f>'Bitcoin Data'!J346</f>
        <v>3467.8468459748456</v>
      </c>
      <c r="F347" s="25">
        <f t="shared" si="46"/>
        <v>6.5826615739140024</v>
      </c>
      <c r="G347" s="23">
        <f t="shared" si="47"/>
        <v>0.48099999999999998</v>
      </c>
      <c r="H347" s="23">
        <f t="shared" si="48"/>
        <v>0.47987473519327389</v>
      </c>
      <c r="I347" s="26">
        <f t="shared" si="51"/>
        <v>3166.2602170526352</v>
      </c>
      <c r="J347" s="26">
        <f t="shared" si="52"/>
        <v>3158.8529796489215</v>
      </c>
      <c r="K347" s="23">
        <f t="shared" si="49"/>
        <v>1.6680343329139007</v>
      </c>
      <c r="L347" s="23">
        <f t="shared" si="49"/>
        <v>1.6641320869030092</v>
      </c>
      <c r="M347" s="26">
        <f>K347*'Social Cost of Carbon'!$C$5</f>
        <v>166.80343329139006</v>
      </c>
      <c r="N347" s="26">
        <f>L347*'Social Cost of Carbon'!$C$5</f>
        <v>166.41320869030091</v>
      </c>
      <c r="O347" s="23">
        <f t="shared" si="53"/>
        <v>0.21985426473327915</v>
      </c>
      <c r="P347" s="23">
        <f t="shared" si="54"/>
        <v>0.21933993153844961</v>
      </c>
      <c r="Q347" s="27"/>
      <c r="R347" s="27"/>
    </row>
    <row r="348" spans="1:18" x14ac:dyDescent="0.25">
      <c r="A348" s="24">
        <f t="shared" si="50"/>
        <v>2016</v>
      </c>
      <c r="B348" s="32">
        <v>42710</v>
      </c>
      <c r="C348" s="28">
        <f>'Bitcoin Data'!C347</f>
        <v>764.22399900000005</v>
      </c>
      <c r="D348" s="26">
        <f>'Bitcoin Data'!K347</f>
        <v>1881.5549541806536</v>
      </c>
      <c r="E348" s="25">
        <f>'Bitcoin Data'!J347</f>
        <v>3536.1923508597315</v>
      </c>
      <c r="F348" s="25">
        <f t="shared" si="46"/>
        <v>6.6535402366958598</v>
      </c>
      <c r="G348" s="23">
        <f t="shared" si="47"/>
        <v>0.48099999999999998</v>
      </c>
      <c r="H348" s="23">
        <f t="shared" si="48"/>
        <v>0.47987473519327389</v>
      </c>
      <c r="I348" s="26">
        <f t="shared" si="51"/>
        <v>3200.3528538507085</v>
      </c>
      <c r="J348" s="26">
        <f t="shared" si="52"/>
        <v>3192.8658591822186</v>
      </c>
      <c r="K348" s="23">
        <f t="shared" si="49"/>
        <v>1.7009085207635308</v>
      </c>
      <c r="L348" s="23">
        <f t="shared" si="49"/>
        <v>1.6969293679612942</v>
      </c>
      <c r="M348" s="26">
        <f>K348*'Social Cost of Carbon'!$C$5</f>
        <v>170.09085207635309</v>
      </c>
      <c r="N348" s="26">
        <f>L348*'Social Cost of Carbon'!$C$5</f>
        <v>169.69293679612943</v>
      </c>
      <c r="O348" s="23">
        <f t="shared" si="53"/>
        <v>0.22256675045395044</v>
      </c>
      <c r="P348" s="23">
        <f t="shared" si="54"/>
        <v>0.22204607159442191</v>
      </c>
      <c r="Q348" s="27"/>
      <c r="R348" s="27"/>
    </row>
    <row r="349" spans="1:18" x14ac:dyDescent="0.25">
      <c r="A349" s="24">
        <f t="shared" si="50"/>
        <v>2016</v>
      </c>
      <c r="B349" s="32">
        <v>42711</v>
      </c>
      <c r="C349" s="28">
        <f>'Bitcoin Data'!C348</f>
        <v>768.13201900000001</v>
      </c>
      <c r="D349" s="26">
        <f>'Bitcoin Data'!K348</f>
        <v>2153.3666406930388</v>
      </c>
      <c r="E349" s="25">
        <f>'Bitcoin Data'!J348</f>
        <v>3192.2904092602239</v>
      </c>
      <c r="F349" s="25">
        <f t="shared" si="46"/>
        <v>6.8741716747052939</v>
      </c>
      <c r="G349" s="23">
        <f t="shared" si="47"/>
        <v>0.48099999999999998</v>
      </c>
      <c r="H349" s="23">
        <f t="shared" si="48"/>
        <v>0.47987473519327389</v>
      </c>
      <c r="I349" s="26">
        <f t="shared" si="51"/>
        <v>3306.4765755332464</v>
      </c>
      <c r="J349" s="26">
        <f t="shared" si="52"/>
        <v>3298.7413120723072</v>
      </c>
      <c r="K349" s="23">
        <f t="shared" si="49"/>
        <v>1.5354916868541677</v>
      </c>
      <c r="L349" s="23">
        <f t="shared" si="49"/>
        <v>1.531899514803778</v>
      </c>
      <c r="M349" s="26">
        <f>K349*'Social Cost of Carbon'!$C$5</f>
        <v>153.54916868541676</v>
      </c>
      <c r="N349" s="26">
        <f>L349*'Social Cost of Carbon'!$C$5</f>
        <v>153.1899514803778</v>
      </c>
      <c r="O349" s="23">
        <f t="shared" si="53"/>
        <v>0.19989945072894658</v>
      </c>
      <c r="P349" s="23">
        <f t="shared" si="54"/>
        <v>0.19943180038219158</v>
      </c>
      <c r="Q349" s="27"/>
      <c r="R349" s="27"/>
    </row>
    <row r="350" spans="1:18" x14ac:dyDescent="0.25">
      <c r="A350" s="24">
        <f t="shared" si="50"/>
        <v>2016</v>
      </c>
      <c r="B350" s="32">
        <v>42712</v>
      </c>
      <c r="C350" s="28">
        <f>'Bitcoin Data'!C349</f>
        <v>770.80999799999995</v>
      </c>
      <c r="D350" s="26">
        <f>'Bitcoin Data'!K349</f>
        <v>2010.2909444431275</v>
      </c>
      <c r="E350" s="25">
        <f>'Bitcoin Data'!J349</f>
        <v>3463.616947977881</v>
      </c>
      <c r="F350" s="25">
        <f t="shared" si="46"/>
        <v>6.9628777855396775</v>
      </c>
      <c r="G350" s="23">
        <f t="shared" si="47"/>
        <v>0.48099999999999998</v>
      </c>
      <c r="H350" s="23">
        <f t="shared" si="48"/>
        <v>0.47987473519327389</v>
      </c>
      <c r="I350" s="26">
        <f t="shared" si="51"/>
        <v>3349.1442148445849</v>
      </c>
      <c r="J350" s="26">
        <f t="shared" si="52"/>
        <v>3341.309133518982</v>
      </c>
      <c r="K350" s="23">
        <f t="shared" si="49"/>
        <v>1.6659997519773606</v>
      </c>
      <c r="L350" s="23">
        <f t="shared" si="49"/>
        <v>1.6621022657218212</v>
      </c>
      <c r="M350" s="26">
        <f>K350*'Social Cost of Carbon'!$C$5</f>
        <v>166.59997519773606</v>
      </c>
      <c r="N350" s="26">
        <f>L350*'Social Cost of Carbon'!$C$5</f>
        <v>166.21022657218211</v>
      </c>
      <c r="O350" s="23">
        <f t="shared" si="53"/>
        <v>0.21613624061702436</v>
      </c>
      <c r="P350" s="23">
        <f t="shared" si="54"/>
        <v>0.21563060547144344</v>
      </c>
      <c r="Q350" s="27"/>
      <c r="R350" s="27"/>
    </row>
    <row r="351" spans="1:18" x14ac:dyDescent="0.25">
      <c r="A351" s="24">
        <f t="shared" si="50"/>
        <v>2016</v>
      </c>
      <c r="B351" s="32">
        <v>42713</v>
      </c>
      <c r="C351" s="28">
        <f>'Bitcoin Data'!C350</f>
        <v>772.79400599999997</v>
      </c>
      <c r="D351" s="26">
        <f>'Bitcoin Data'!K350</f>
        <v>1681.9907017523626</v>
      </c>
      <c r="E351" s="25">
        <f>'Bitcoin Data'!J350</f>
        <v>3981.1759995081488</v>
      </c>
      <c r="F351" s="25">
        <f t="shared" si="46"/>
        <v>6.6963010132123753</v>
      </c>
      <c r="G351" s="23">
        <f t="shared" si="47"/>
        <v>0.48099999999999998</v>
      </c>
      <c r="H351" s="23">
        <f t="shared" si="48"/>
        <v>0.47987473519327389</v>
      </c>
      <c r="I351" s="26">
        <f t="shared" si="51"/>
        <v>3220.9207873551522</v>
      </c>
      <c r="J351" s="26">
        <f t="shared" si="52"/>
        <v>3213.3856754897402</v>
      </c>
      <c r="K351" s="23">
        <f t="shared" si="49"/>
        <v>1.9149456557634197</v>
      </c>
      <c r="L351" s="23">
        <f t="shared" si="49"/>
        <v>1.9104657785217904</v>
      </c>
      <c r="M351" s="26">
        <f>K351*'Social Cost of Carbon'!$C$5</f>
        <v>191.49456557634196</v>
      </c>
      <c r="N351" s="26">
        <f>L351*'Social Cost of Carbon'!$C$5</f>
        <v>191.04657785217904</v>
      </c>
      <c r="O351" s="23">
        <f t="shared" si="53"/>
        <v>0.24779509686872747</v>
      </c>
      <c r="P351" s="23">
        <f t="shared" si="54"/>
        <v>0.24721539811241633</v>
      </c>
      <c r="Q351" s="27"/>
      <c r="R351" s="27"/>
    </row>
    <row r="352" spans="1:18" x14ac:dyDescent="0.25">
      <c r="A352" s="24">
        <f t="shared" si="50"/>
        <v>2016</v>
      </c>
      <c r="B352" s="32">
        <v>42714</v>
      </c>
      <c r="C352" s="28">
        <f>'Bitcoin Data'!C351</f>
        <v>774.65002400000003</v>
      </c>
      <c r="D352" s="26">
        <f>'Bitcoin Data'!K351</f>
        <v>1618.0326194286511</v>
      </c>
      <c r="E352" s="25">
        <f>'Bitcoin Data'!J351</f>
        <v>4066.1148166053094</v>
      </c>
      <c r="F352" s="25">
        <f t="shared" si="46"/>
        <v>6.5791064076095385</v>
      </c>
      <c r="G352" s="23">
        <f t="shared" si="47"/>
        <v>0.48099999999999998</v>
      </c>
      <c r="H352" s="23">
        <f t="shared" si="48"/>
        <v>0.47987473519327389</v>
      </c>
      <c r="I352" s="26">
        <f t="shared" si="51"/>
        <v>3164.550182060188</v>
      </c>
      <c r="J352" s="26">
        <f t="shared" si="52"/>
        <v>3157.1469451599987</v>
      </c>
      <c r="K352" s="23">
        <f t="shared" si="49"/>
        <v>1.9558012267871538</v>
      </c>
      <c r="L352" s="23">
        <f t="shared" si="49"/>
        <v>1.9512257708839205</v>
      </c>
      <c r="M352" s="26">
        <f>K352*'Social Cost of Carbon'!$C$5</f>
        <v>195.58012267871538</v>
      </c>
      <c r="N352" s="26">
        <f>L352*'Social Cost of Carbon'!$C$5</f>
        <v>195.12257708839203</v>
      </c>
      <c r="O352" s="23">
        <f t="shared" si="53"/>
        <v>0.25247546197547832</v>
      </c>
      <c r="P352" s="23">
        <f t="shared" si="54"/>
        <v>0.25188481384258243</v>
      </c>
      <c r="Q352" s="27"/>
      <c r="R352" s="27"/>
    </row>
    <row r="353" spans="1:18" x14ac:dyDescent="0.25">
      <c r="A353" s="24">
        <f t="shared" si="50"/>
        <v>2016</v>
      </c>
      <c r="B353" s="32">
        <v>42715</v>
      </c>
      <c r="C353" s="28">
        <f>'Bitcoin Data'!C352</f>
        <v>769.73101799999995</v>
      </c>
      <c r="D353" s="26">
        <f>'Bitcoin Data'!K352</f>
        <v>2333.0175819605865</v>
      </c>
      <c r="E353" s="25">
        <f>'Bitcoin Data'!J352</f>
        <v>2927.9814219417271</v>
      </c>
      <c r="F353" s="25">
        <f t="shared" si="46"/>
        <v>6.8310321370440077</v>
      </c>
      <c r="G353" s="23">
        <f t="shared" si="47"/>
        <v>0.48099999999999998</v>
      </c>
      <c r="H353" s="23">
        <f t="shared" si="48"/>
        <v>0.47987473519327389</v>
      </c>
      <c r="I353" s="26">
        <f t="shared" si="51"/>
        <v>3285.7264579181679</v>
      </c>
      <c r="J353" s="26">
        <f t="shared" si="52"/>
        <v>3278.0397378607372</v>
      </c>
      <c r="K353" s="23">
        <f t="shared" si="49"/>
        <v>1.4083590639539707</v>
      </c>
      <c r="L353" s="23">
        <f t="shared" si="49"/>
        <v>1.4050643095051119</v>
      </c>
      <c r="M353" s="26">
        <f>K353*'Social Cost of Carbon'!$C$5</f>
        <v>140.83590639539707</v>
      </c>
      <c r="N353" s="26">
        <f>L353*'Social Cost of Carbon'!$C$5</f>
        <v>140.50643095051117</v>
      </c>
      <c r="O353" s="23">
        <f t="shared" si="53"/>
        <v>0.18296769014367184</v>
      </c>
      <c r="P353" s="23">
        <f t="shared" si="54"/>
        <v>0.18253965042956238</v>
      </c>
      <c r="Q353" s="27"/>
      <c r="R353" s="27"/>
    </row>
    <row r="354" spans="1:18" x14ac:dyDescent="0.25">
      <c r="A354" s="24">
        <f t="shared" si="50"/>
        <v>2016</v>
      </c>
      <c r="B354" s="32">
        <v>42716</v>
      </c>
      <c r="C354" s="28">
        <f>'Bitcoin Data'!C353</f>
        <v>780.08697500000005</v>
      </c>
      <c r="D354" s="26">
        <f>'Bitcoin Data'!K353</f>
        <v>1956.4762988596524</v>
      </c>
      <c r="E354" s="25">
        <f>'Bitcoin Data'!J353</f>
        <v>3511.3725511150119</v>
      </c>
      <c r="F354" s="25">
        <f t="shared" si="46"/>
        <v>6.8699171727228743</v>
      </c>
      <c r="G354" s="23">
        <f t="shared" si="47"/>
        <v>0.48099999999999998</v>
      </c>
      <c r="H354" s="23">
        <f t="shared" si="48"/>
        <v>0.47987473519327389</v>
      </c>
      <c r="I354" s="26">
        <f t="shared" si="51"/>
        <v>3304.4301600797025</v>
      </c>
      <c r="J354" s="26">
        <f t="shared" si="52"/>
        <v>3296.6996840601141</v>
      </c>
      <c r="K354" s="23">
        <f t="shared" si="49"/>
        <v>1.6889701970863207</v>
      </c>
      <c r="L354" s="23">
        <f t="shared" si="49"/>
        <v>1.6850189731312468</v>
      </c>
      <c r="M354" s="26">
        <f>K354*'Social Cost of Carbon'!$C$5</f>
        <v>168.89701970863206</v>
      </c>
      <c r="N354" s="26">
        <f>L354*'Social Cost of Carbon'!$C$5</f>
        <v>168.50189731312469</v>
      </c>
      <c r="O354" s="23">
        <f t="shared" si="53"/>
        <v>0.21651049834363925</v>
      </c>
      <c r="P354" s="23">
        <f t="shared" si="54"/>
        <v>0.21600398764910114</v>
      </c>
      <c r="Q354" s="27"/>
      <c r="R354" s="27"/>
    </row>
    <row r="355" spans="1:18" x14ac:dyDescent="0.25">
      <c r="A355" s="24">
        <f t="shared" si="50"/>
        <v>2016</v>
      </c>
      <c r="B355" s="32">
        <v>42717</v>
      </c>
      <c r="C355" s="28">
        <f>'Bitcoin Data'!C354</f>
        <v>780.55602999999996</v>
      </c>
      <c r="D355" s="26">
        <f>'Bitcoin Data'!K354</f>
        <v>2233.4789478576095</v>
      </c>
      <c r="E355" s="25">
        <f>'Bitcoin Data'!J354</f>
        <v>3083.7510623542021</v>
      </c>
      <c r="F355" s="25">
        <f t="shared" si="46"/>
        <v>6.8874930782016488</v>
      </c>
      <c r="G355" s="23">
        <f t="shared" si="47"/>
        <v>0.48099999999999998</v>
      </c>
      <c r="H355" s="23">
        <f t="shared" si="48"/>
        <v>0.47987473519327389</v>
      </c>
      <c r="I355" s="26">
        <f t="shared" si="51"/>
        <v>3312.8841706149929</v>
      </c>
      <c r="J355" s="26">
        <f t="shared" si="52"/>
        <v>3305.133917047523</v>
      </c>
      <c r="K355" s="23">
        <f t="shared" si="49"/>
        <v>1.4832842609923711</v>
      </c>
      <c r="L355" s="23">
        <f t="shared" si="49"/>
        <v>1.4798142244491999</v>
      </c>
      <c r="M355" s="26">
        <f>K355*'Social Cost of Carbon'!$C$5</f>
        <v>148.32842609923711</v>
      </c>
      <c r="N355" s="26">
        <f>L355*'Social Cost of Carbon'!$C$5</f>
        <v>147.98142244491999</v>
      </c>
      <c r="O355" s="23">
        <f t="shared" si="53"/>
        <v>0.19002918483537576</v>
      </c>
      <c r="P355" s="23">
        <f t="shared" si="54"/>
        <v>0.1895846252637623</v>
      </c>
      <c r="Q355" s="27"/>
      <c r="R355" s="27"/>
    </row>
    <row r="356" spans="1:18" x14ac:dyDescent="0.25">
      <c r="A356" s="24">
        <f t="shared" si="50"/>
        <v>2016</v>
      </c>
      <c r="B356" s="32">
        <v>42718</v>
      </c>
      <c r="C356" s="28">
        <f>'Bitcoin Data'!C355</f>
        <v>781.48101799999995</v>
      </c>
      <c r="D356" s="26">
        <f>'Bitcoin Data'!K355</f>
        <v>1783.9360197739945</v>
      </c>
      <c r="E356" s="25">
        <f>'Bitcoin Data'!J355</f>
        <v>3787.2828611135415</v>
      </c>
      <c r="F356" s="25">
        <f t="shared" si="46"/>
        <v>6.7562703130131565</v>
      </c>
      <c r="G356" s="23">
        <f t="shared" si="47"/>
        <v>0.48099999999999998</v>
      </c>
      <c r="H356" s="23">
        <f t="shared" si="48"/>
        <v>0.47987473519327389</v>
      </c>
      <c r="I356" s="26">
        <f t="shared" si="51"/>
        <v>3249.7660205593284</v>
      </c>
      <c r="J356" s="26">
        <f t="shared" si="52"/>
        <v>3242.163427351366</v>
      </c>
      <c r="K356" s="23">
        <f t="shared" si="49"/>
        <v>1.8216830561956132</v>
      </c>
      <c r="L356" s="23">
        <f t="shared" si="49"/>
        <v>1.8174213600788856</v>
      </c>
      <c r="M356" s="26">
        <f>K356*'Social Cost of Carbon'!$C$5</f>
        <v>182.16830561956132</v>
      </c>
      <c r="N356" s="26">
        <f>L356*'Social Cost of Carbon'!$C$5</f>
        <v>181.74213600788855</v>
      </c>
      <c r="O356" s="23">
        <f t="shared" si="53"/>
        <v>0.23310650089208096</v>
      </c>
      <c r="P356" s="23">
        <f t="shared" si="54"/>
        <v>0.23256116504660712</v>
      </c>
      <c r="Q356" s="27"/>
      <c r="R356" s="27"/>
    </row>
    <row r="357" spans="1:18" x14ac:dyDescent="0.25">
      <c r="A357" s="24">
        <f t="shared" si="50"/>
        <v>2016</v>
      </c>
      <c r="B357" s="32">
        <v>42719</v>
      </c>
      <c r="C357" s="28">
        <f>'Bitcoin Data'!C356</f>
        <v>778.08801300000005</v>
      </c>
      <c r="D357" s="26">
        <f>'Bitcoin Data'!K356</f>
        <v>1536.514053345589</v>
      </c>
      <c r="E357" s="25">
        <f>'Bitcoin Data'!J356</f>
        <v>4405.6464645622364</v>
      </c>
      <c r="F357" s="25">
        <f t="shared" si="46"/>
        <v>6.7693377068721858</v>
      </c>
      <c r="G357" s="23">
        <f t="shared" si="47"/>
        <v>0.48099999999999998</v>
      </c>
      <c r="H357" s="23">
        <f t="shared" si="48"/>
        <v>0.47987473519327389</v>
      </c>
      <c r="I357" s="26">
        <f t="shared" si="51"/>
        <v>3256.0514370055212</v>
      </c>
      <c r="J357" s="26">
        <f t="shared" si="52"/>
        <v>3248.4341395191341</v>
      </c>
      <c r="K357" s="23">
        <f t="shared" si="49"/>
        <v>2.1191159494544354</v>
      </c>
      <c r="L357" s="23">
        <f t="shared" si="49"/>
        <v>2.1141584305369867</v>
      </c>
      <c r="M357" s="26">
        <f>K357*'Social Cost of Carbon'!$C$5</f>
        <v>211.91159494544354</v>
      </c>
      <c r="N357" s="26">
        <f>L357*'Social Cost of Carbon'!$C$5</f>
        <v>211.41584305369867</v>
      </c>
      <c r="O357" s="23">
        <f t="shared" si="53"/>
        <v>0.27234913198109317</v>
      </c>
      <c r="P357" s="23">
        <f t="shared" si="54"/>
        <v>0.27171199083065511</v>
      </c>
      <c r="Q357" s="27"/>
      <c r="R357" s="27"/>
    </row>
    <row r="358" spans="1:18" x14ac:dyDescent="0.25">
      <c r="A358" s="24">
        <f t="shared" si="50"/>
        <v>2016</v>
      </c>
      <c r="B358" s="32">
        <v>42720</v>
      </c>
      <c r="C358" s="28">
        <f>'Bitcoin Data'!C357</f>
        <v>784.90698199999997</v>
      </c>
      <c r="D358" s="26">
        <f>'Bitcoin Data'!K357</f>
        <v>1718.2229239934068</v>
      </c>
      <c r="E358" s="25">
        <f>'Bitcoin Data'!J357</f>
        <v>3986.4127166691915</v>
      </c>
      <c r="F358" s="25">
        <f t="shared" si="46"/>
        <v>6.8495457142798379</v>
      </c>
      <c r="G358" s="23">
        <f t="shared" si="47"/>
        <v>0.48099999999999998</v>
      </c>
      <c r="H358" s="23">
        <f t="shared" si="48"/>
        <v>0.47987473519327389</v>
      </c>
      <c r="I358" s="26">
        <f t="shared" si="51"/>
        <v>3294.631488568602</v>
      </c>
      <c r="J358" s="26">
        <f t="shared" si="52"/>
        <v>3286.9239358342616</v>
      </c>
      <c r="K358" s="23">
        <f t="shared" si="49"/>
        <v>1.917464516717881</v>
      </c>
      <c r="L358" s="23">
        <f t="shared" si="49"/>
        <v>1.9129787467827277</v>
      </c>
      <c r="M358" s="26">
        <f>K358*'Social Cost of Carbon'!$C$5</f>
        <v>191.74645167178809</v>
      </c>
      <c r="N358" s="26">
        <f>L358*'Social Cost of Carbon'!$C$5</f>
        <v>191.29787467827276</v>
      </c>
      <c r="O358" s="23">
        <f t="shared" si="53"/>
        <v>0.24429194295508011</v>
      </c>
      <c r="P358" s="23">
        <f t="shared" si="54"/>
        <v>0.2437204395746766</v>
      </c>
      <c r="Q358" s="27"/>
      <c r="R358" s="27"/>
    </row>
    <row r="359" spans="1:18" x14ac:dyDescent="0.25">
      <c r="A359" s="24">
        <f t="shared" si="50"/>
        <v>2016</v>
      </c>
      <c r="B359" s="32">
        <v>42721</v>
      </c>
      <c r="C359" s="28">
        <f>'Bitcoin Data'!C358</f>
        <v>790.828979</v>
      </c>
      <c r="D359" s="26">
        <f>'Bitcoin Data'!K358</f>
        <v>1768.1166011050855</v>
      </c>
      <c r="E359" s="25">
        <f>'Bitcoin Data'!J358</f>
        <v>3747.13139219085</v>
      </c>
      <c r="F359" s="25">
        <f t="shared" si="46"/>
        <v>6.6253652210546523</v>
      </c>
      <c r="G359" s="23">
        <f t="shared" si="47"/>
        <v>0.48099999999999998</v>
      </c>
      <c r="H359" s="23">
        <f t="shared" si="48"/>
        <v>0.47987473519327389</v>
      </c>
      <c r="I359" s="26">
        <f t="shared" si="51"/>
        <v>3186.800671327288</v>
      </c>
      <c r="J359" s="26">
        <f t="shared" si="52"/>
        <v>3179.3453810123278</v>
      </c>
      <c r="K359" s="23">
        <f t="shared" si="49"/>
        <v>1.8023701996437986</v>
      </c>
      <c r="L359" s="23">
        <f t="shared" si="49"/>
        <v>1.7981536845619879</v>
      </c>
      <c r="M359" s="26">
        <f>K359*'Social Cost of Carbon'!$C$5</f>
        <v>180.23701996437987</v>
      </c>
      <c r="N359" s="26">
        <f>L359*'Social Cost of Carbon'!$C$5</f>
        <v>179.8153684561988</v>
      </c>
      <c r="O359" s="23">
        <f t="shared" si="53"/>
        <v>0.22790897242067285</v>
      </c>
      <c r="P359" s="23">
        <f t="shared" si="54"/>
        <v>0.22737579581817371</v>
      </c>
      <c r="Q359" s="27"/>
      <c r="R359" s="27"/>
    </row>
    <row r="360" spans="1:18" x14ac:dyDescent="0.25">
      <c r="A360" s="24">
        <f t="shared" si="50"/>
        <v>2016</v>
      </c>
      <c r="B360" s="32">
        <v>42722</v>
      </c>
      <c r="C360" s="28">
        <f>'Bitcoin Data'!C359</f>
        <v>790.53002900000001</v>
      </c>
      <c r="D360" s="26">
        <f>'Bitcoin Data'!K359</f>
        <v>1737.7610407394886</v>
      </c>
      <c r="E360" s="25">
        <f>'Bitcoin Data'!J359</f>
        <v>3796.2997919467048</v>
      </c>
      <c r="F360" s="25">
        <f t="shared" si="46"/>
        <v>6.5970618774124095</v>
      </c>
      <c r="G360" s="23">
        <f t="shared" si="47"/>
        <v>0.48099999999999998</v>
      </c>
      <c r="H360" s="23">
        <f t="shared" si="48"/>
        <v>0.47987473519327389</v>
      </c>
      <c r="I360" s="26">
        <f t="shared" si="51"/>
        <v>3173.186763035369</v>
      </c>
      <c r="J360" s="26">
        <f t="shared" si="52"/>
        <v>3165.7633214769226</v>
      </c>
      <c r="K360" s="23">
        <f t="shared" si="49"/>
        <v>1.826020199926365</v>
      </c>
      <c r="L360" s="23">
        <f t="shared" si="49"/>
        <v>1.8217483573747055</v>
      </c>
      <c r="M360" s="26">
        <f>K360*'Social Cost of Carbon'!$C$5</f>
        <v>182.60201999263649</v>
      </c>
      <c r="N360" s="26">
        <f>L360*'Social Cost of Carbon'!$C$5</f>
        <v>182.17483573747054</v>
      </c>
      <c r="O360" s="23">
        <f t="shared" si="53"/>
        <v>0.2309868231364004</v>
      </c>
      <c r="P360" s="23">
        <f t="shared" si="54"/>
        <v>0.23044644612414911</v>
      </c>
      <c r="Q360" s="27"/>
      <c r="R360" s="27"/>
    </row>
    <row r="361" spans="1:18" x14ac:dyDescent="0.25">
      <c r="A361" s="24">
        <f t="shared" si="50"/>
        <v>2016</v>
      </c>
      <c r="B361" s="32">
        <v>42723</v>
      </c>
      <c r="C361" s="28">
        <f>'Bitcoin Data'!C360</f>
        <v>792.71398899999997</v>
      </c>
      <c r="D361" s="26">
        <f>'Bitcoin Data'!K360</f>
        <v>1903.4057751114638</v>
      </c>
      <c r="E361" s="25">
        <f>'Bitcoin Data'!J360</f>
        <v>3413.5672979352112</v>
      </c>
      <c r="F361" s="25">
        <f t="shared" si="46"/>
        <v>6.4974037086215155</v>
      </c>
      <c r="G361" s="23">
        <f t="shared" si="47"/>
        <v>0.48099999999999998</v>
      </c>
      <c r="H361" s="23">
        <f t="shared" si="48"/>
        <v>0.47987473519327389</v>
      </c>
      <c r="I361" s="26">
        <f t="shared" si="51"/>
        <v>3125.2511838469486</v>
      </c>
      <c r="J361" s="26">
        <f t="shared" si="52"/>
        <v>3117.9398841185453</v>
      </c>
      <c r="K361" s="23">
        <f t="shared" si="49"/>
        <v>1.6419258703068365</v>
      </c>
      <c r="L361" s="23">
        <f t="shared" si="49"/>
        <v>1.638084703161079</v>
      </c>
      <c r="M361" s="26">
        <f>K361*'Social Cost of Carbon'!$C$5</f>
        <v>164.19258703068365</v>
      </c>
      <c r="N361" s="26">
        <f>L361*'Social Cost of Carbon'!$C$5</f>
        <v>163.8084703161079</v>
      </c>
      <c r="O361" s="23">
        <f t="shared" si="53"/>
        <v>0.20712714712882865</v>
      </c>
      <c r="P361" s="23">
        <f t="shared" si="54"/>
        <v>0.20664258810766098</v>
      </c>
      <c r="Q361" s="27"/>
      <c r="R361" s="27"/>
    </row>
    <row r="362" spans="1:18" x14ac:dyDescent="0.25">
      <c r="A362" s="24">
        <f t="shared" si="50"/>
        <v>2016</v>
      </c>
      <c r="B362" s="32">
        <v>42724</v>
      </c>
      <c r="C362" s="28">
        <f>'Bitcoin Data'!C361</f>
        <v>800.87597700000003</v>
      </c>
      <c r="D362" s="26">
        <f>'Bitcoin Data'!K361</f>
        <v>1720.1421910345894</v>
      </c>
      <c r="E362" s="25">
        <f>'Bitcoin Data'!J361</f>
        <v>3817.320374706148</v>
      </c>
      <c r="F362" s="25">
        <f t="shared" si="46"/>
        <v>6.5663338332280121</v>
      </c>
      <c r="G362" s="23">
        <f t="shared" si="47"/>
        <v>0.48099999999999998</v>
      </c>
      <c r="H362" s="23">
        <f t="shared" si="48"/>
        <v>0.47987473519327389</v>
      </c>
      <c r="I362" s="26">
        <f t="shared" si="51"/>
        <v>3158.4065737826736</v>
      </c>
      <c r="J362" s="26">
        <f t="shared" si="52"/>
        <v>3151.0177094109272</v>
      </c>
      <c r="K362" s="23">
        <f t="shared" si="49"/>
        <v>1.8361311002336571</v>
      </c>
      <c r="L362" s="23">
        <f t="shared" si="49"/>
        <v>1.8318356039600019</v>
      </c>
      <c r="M362" s="26">
        <f>K362*'Social Cost of Carbon'!$C$5</f>
        <v>183.61311002336572</v>
      </c>
      <c r="N362" s="26">
        <f>L362*'Social Cost of Carbon'!$C$5</f>
        <v>183.18356039600019</v>
      </c>
      <c r="O362" s="23">
        <f t="shared" si="53"/>
        <v>0.22926534856390843</v>
      </c>
      <c r="P362" s="23">
        <f t="shared" si="54"/>
        <v>0.22872899881725406</v>
      </c>
      <c r="Q362" s="27"/>
      <c r="R362" s="27"/>
    </row>
    <row r="363" spans="1:18" x14ac:dyDescent="0.25">
      <c r="A363" s="24">
        <f t="shared" si="50"/>
        <v>2016</v>
      </c>
      <c r="B363" s="32">
        <v>42725</v>
      </c>
      <c r="C363" s="28">
        <f>'Bitcoin Data'!C362</f>
        <v>834.28100600000005</v>
      </c>
      <c r="D363" s="26">
        <f>'Bitcoin Data'!K362</f>
        <v>1996.7441860465121</v>
      </c>
      <c r="E363" s="25">
        <f>'Bitcoin Data'!J362</f>
        <v>3409.0927348254354</v>
      </c>
      <c r="F363" s="25">
        <f t="shared" si="46"/>
        <v>6.8070860979560921</v>
      </c>
      <c r="G363" s="23">
        <f t="shared" si="47"/>
        <v>0.48099999999999998</v>
      </c>
      <c r="H363" s="23">
        <f t="shared" si="48"/>
        <v>0.47987473519327389</v>
      </c>
      <c r="I363" s="26">
        <f t="shared" si="51"/>
        <v>3274.2084131168799</v>
      </c>
      <c r="J363" s="26">
        <f t="shared" si="52"/>
        <v>3266.5486386944958</v>
      </c>
      <c r="K363" s="23">
        <f t="shared" si="49"/>
        <v>1.6397736054510343</v>
      </c>
      <c r="L363" s="23">
        <f t="shared" si="49"/>
        <v>1.6359374733736698</v>
      </c>
      <c r="M363" s="26">
        <f>K363*'Social Cost of Carbon'!$C$5</f>
        <v>163.97736054510344</v>
      </c>
      <c r="N363" s="26">
        <f>L363*'Social Cost of Carbon'!$C$5</f>
        <v>163.59374733736698</v>
      </c>
      <c r="O363" s="23">
        <f t="shared" si="53"/>
        <v>0.19654931535754444</v>
      </c>
      <c r="P363" s="23">
        <f t="shared" si="54"/>
        <v>0.19608950241085432</v>
      </c>
      <c r="Q363" s="27"/>
      <c r="R363" s="27"/>
    </row>
    <row r="364" spans="1:18" x14ac:dyDescent="0.25">
      <c r="A364" s="24">
        <f t="shared" si="50"/>
        <v>2016</v>
      </c>
      <c r="B364" s="32">
        <v>42726</v>
      </c>
      <c r="C364" s="28">
        <f>'Bitcoin Data'!C363</f>
        <v>864.53997800000002</v>
      </c>
      <c r="D364" s="26">
        <f>'Bitcoin Data'!K363</f>
        <v>1973.7250439640025</v>
      </c>
      <c r="E364" s="25">
        <f>'Bitcoin Data'!J363</f>
        <v>3547.505382071668</v>
      </c>
      <c r="F364" s="25">
        <f t="shared" si="46"/>
        <v>7.0018002161919384</v>
      </c>
      <c r="G364" s="23">
        <f t="shared" si="47"/>
        <v>0.48099999999999998</v>
      </c>
      <c r="H364" s="23">
        <f t="shared" si="48"/>
        <v>0.47987473519327389</v>
      </c>
      <c r="I364" s="26">
        <f t="shared" si="51"/>
        <v>3367.8659039883219</v>
      </c>
      <c r="J364" s="26">
        <f t="shared" si="52"/>
        <v>3359.987024621314</v>
      </c>
      <c r="K364" s="23">
        <f t="shared" si="49"/>
        <v>1.7063500887764722</v>
      </c>
      <c r="L364" s="23">
        <f t="shared" si="49"/>
        <v>1.7023582058183555</v>
      </c>
      <c r="M364" s="26">
        <f>K364*'Social Cost of Carbon'!$C$5</f>
        <v>170.63500887764721</v>
      </c>
      <c r="N364" s="26">
        <f>L364*'Social Cost of Carbon'!$C$5</f>
        <v>170.23582058183555</v>
      </c>
      <c r="O364" s="23">
        <f t="shared" si="53"/>
        <v>0.19737087146899668</v>
      </c>
      <c r="P364" s="23">
        <f t="shared" si="54"/>
        <v>0.1969091365510405</v>
      </c>
      <c r="Q364" s="27"/>
      <c r="R364" s="27"/>
    </row>
    <row r="365" spans="1:18" x14ac:dyDescent="0.25">
      <c r="A365" s="24">
        <f t="shared" si="50"/>
        <v>2016</v>
      </c>
      <c r="B365" s="32">
        <v>42727</v>
      </c>
      <c r="C365" s="28">
        <f>'Bitcoin Data'!C364</f>
        <v>921.98400900000001</v>
      </c>
      <c r="D365" s="26">
        <f>'Bitcoin Data'!K364</f>
        <v>1893.775091135619</v>
      </c>
      <c r="E365" s="25">
        <f>'Bitcoin Data'!J364</f>
        <v>3723.4719802532732</v>
      </c>
      <c r="F365" s="25">
        <f t="shared" si="46"/>
        <v>7.0514184887450666</v>
      </c>
      <c r="G365" s="23">
        <f t="shared" si="47"/>
        <v>0.48099999999999998</v>
      </c>
      <c r="H365" s="23">
        <f t="shared" si="48"/>
        <v>0.47987473519327389</v>
      </c>
      <c r="I365" s="26">
        <f t="shared" si="51"/>
        <v>3391.732293086377</v>
      </c>
      <c r="J365" s="26">
        <f t="shared" si="52"/>
        <v>3383.7975800234944</v>
      </c>
      <c r="K365" s="23">
        <f t="shared" si="49"/>
        <v>1.7909900225018243</v>
      </c>
      <c r="L365" s="23">
        <f t="shared" si="49"/>
        <v>1.7868001305236145</v>
      </c>
      <c r="M365" s="26">
        <f>K365*'Social Cost of Carbon'!$C$5</f>
        <v>179.09900225018242</v>
      </c>
      <c r="N365" s="26">
        <f>L365*'Social Cost of Carbon'!$C$5</f>
        <v>178.68001305236146</v>
      </c>
      <c r="O365" s="23">
        <f t="shared" si="53"/>
        <v>0.19425391384438037</v>
      </c>
      <c r="P365" s="23">
        <f t="shared" si="54"/>
        <v>0.19379947082396898</v>
      </c>
      <c r="Q365" s="27"/>
      <c r="R365" s="27"/>
    </row>
    <row r="366" spans="1:18" x14ac:dyDescent="0.25">
      <c r="A366" s="24">
        <f t="shared" si="50"/>
        <v>2016</v>
      </c>
      <c r="B366" s="32">
        <v>42728</v>
      </c>
      <c r="C366" s="28">
        <f>'Bitcoin Data'!C365</f>
        <v>898.82202099999995</v>
      </c>
      <c r="D366" s="26">
        <f>'Bitcoin Data'!K365</f>
        <v>1719.2256745137388</v>
      </c>
      <c r="E366" s="25">
        <f>'Bitcoin Data'!J365</f>
        <v>4081.5734432191207</v>
      </c>
      <c r="F366" s="25">
        <f t="shared" si="46"/>
        <v>7.0171458559957562</v>
      </c>
      <c r="G366" s="23">
        <f t="shared" si="47"/>
        <v>0.48099999999999998</v>
      </c>
      <c r="H366" s="23">
        <f t="shared" si="48"/>
        <v>0.47987473519327389</v>
      </c>
      <c r="I366" s="26">
        <f t="shared" si="51"/>
        <v>3375.2471567339585</v>
      </c>
      <c r="J366" s="26">
        <f t="shared" si="52"/>
        <v>3367.3510094585426</v>
      </c>
      <c r="K366" s="23">
        <f t="shared" si="49"/>
        <v>1.9632368261883968</v>
      </c>
      <c r="L366" s="23">
        <f t="shared" si="49"/>
        <v>1.9586439752366747</v>
      </c>
      <c r="M366" s="26">
        <f>K366*'Social Cost of Carbon'!$C$5</f>
        <v>196.32368261883968</v>
      </c>
      <c r="N366" s="26">
        <f>L366*'Social Cost of Carbon'!$C$5</f>
        <v>195.86439752366746</v>
      </c>
      <c r="O366" s="23">
        <f t="shared" si="53"/>
        <v>0.21842331188149616</v>
      </c>
      <c r="P366" s="23">
        <f t="shared" si="54"/>
        <v>0.2179123262976525</v>
      </c>
      <c r="Q366" s="27"/>
      <c r="R366" s="27"/>
    </row>
    <row r="367" spans="1:18" x14ac:dyDescent="0.25">
      <c r="A367" s="24">
        <f t="shared" si="50"/>
        <v>2016</v>
      </c>
      <c r="B367" s="32">
        <v>42729</v>
      </c>
      <c r="C367" s="28">
        <f>'Bitcoin Data'!C366</f>
        <v>896.18298300000004</v>
      </c>
      <c r="D367" s="26">
        <f>'Bitcoin Data'!K366</f>
        <v>2059.948905868891</v>
      </c>
      <c r="E367" s="25">
        <f>'Bitcoin Data'!J366</f>
        <v>3460.1038610659098</v>
      </c>
      <c r="F367" s="25">
        <f t="shared" si="46"/>
        <v>7.1276371627954456</v>
      </c>
      <c r="G367" s="23">
        <f t="shared" si="47"/>
        <v>0.48099999999999998</v>
      </c>
      <c r="H367" s="23">
        <f t="shared" si="48"/>
        <v>0.47987473519327389</v>
      </c>
      <c r="I367" s="26">
        <f t="shared" si="51"/>
        <v>3428.3934753046092</v>
      </c>
      <c r="J367" s="26">
        <f t="shared" si="52"/>
        <v>3420.3729960502023</v>
      </c>
      <c r="K367" s="23">
        <f t="shared" si="49"/>
        <v>1.6643099571727025</v>
      </c>
      <c r="L367" s="23">
        <f t="shared" si="49"/>
        <v>1.6604164240702279</v>
      </c>
      <c r="M367" s="26">
        <f>K367*'Social Cost of Carbon'!$C$5</f>
        <v>166.43099571727024</v>
      </c>
      <c r="N367" s="26">
        <f>L367*'Social Cost of Carbon'!$C$5</f>
        <v>166.04164240702281</v>
      </c>
      <c r="O367" s="23">
        <f t="shared" si="53"/>
        <v>0.18571095286828296</v>
      </c>
      <c r="P367" s="23">
        <f t="shared" si="54"/>
        <v>0.18527649548889369</v>
      </c>
      <c r="Q367" s="27"/>
      <c r="R367" s="27"/>
    </row>
    <row r="368" spans="1:18" x14ac:dyDescent="0.25">
      <c r="A368" s="24">
        <f t="shared" si="50"/>
        <v>2016</v>
      </c>
      <c r="B368" s="32">
        <v>42730</v>
      </c>
      <c r="C368" s="28">
        <f>'Bitcoin Data'!C367</f>
        <v>907.60998500000005</v>
      </c>
      <c r="D368" s="26">
        <f>'Bitcoin Data'!K367</f>
        <v>1778.7881599703212</v>
      </c>
      <c r="E368" s="25">
        <f>'Bitcoin Data'!J367</f>
        <v>4021.9866315513977</v>
      </c>
      <c r="F368" s="25">
        <f t="shared" si="46"/>
        <v>7.1542621997625409</v>
      </c>
      <c r="G368" s="23">
        <f t="shared" si="47"/>
        <v>0.48099999999999998</v>
      </c>
      <c r="H368" s="23">
        <f t="shared" si="48"/>
        <v>0.47987473519327389</v>
      </c>
      <c r="I368" s="26">
        <f t="shared" si="51"/>
        <v>3441.2001180857819</v>
      </c>
      <c r="J368" s="26">
        <f t="shared" si="52"/>
        <v>3433.1496786142984</v>
      </c>
      <c r="K368" s="23">
        <f t="shared" si="49"/>
        <v>1.9345755697762221</v>
      </c>
      <c r="L368" s="23">
        <f t="shared" si="49"/>
        <v>1.9300497697666146</v>
      </c>
      <c r="M368" s="26">
        <f>K368*'Social Cost of Carbon'!$C$5</f>
        <v>193.4575569776222</v>
      </c>
      <c r="N368" s="26">
        <f>L368*'Social Cost of Carbon'!$C$5</f>
        <v>193.00497697666145</v>
      </c>
      <c r="O368" s="23">
        <f t="shared" si="53"/>
        <v>0.21315053841945358</v>
      </c>
      <c r="P368" s="23">
        <f t="shared" si="54"/>
        <v>0.212651888108813</v>
      </c>
      <c r="Q368" s="27"/>
      <c r="R368" s="27"/>
    </row>
    <row r="369" spans="1:18" x14ac:dyDescent="0.25">
      <c r="A369" s="24">
        <f t="shared" si="50"/>
        <v>2016</v>
      </c>
      <c r="B369" s="32">
        <v>42731</v>
      </c>
      <c r="C369" s="28">
        <f>'Bitcoin Data'!C368</f>
        <v>933.19799799999998</v>
      </c>
      <c r="D369" s="26">
        <f>'Bitcoin Data'!K368</f>
        <v>1949.4810409266065</v>
      </c>
      <c r="E369" s="25">
        <f>'Bitcoin Data'!J368</f>
        <v>3656.1486982837127</v>
      </c>
      <c r="F369" s="25">
        <f t="shared" si="46"/>
        <v>7.12759257011259</v>
      </c>
      <c r="G369" s="23">
        <f t="shared" si="47"/>
        <v>0.48099999999999998</v>
      </c>
      <c r="H369" s="23">
        <f t="shared" si="48"/>
        <v>0.47987473519327389</v>
      </c>
      <c r="I369" s="26">
        <f t="shared" si="51"/>
        <v>3428.3720262241559</v>
      </c>
      <c r="J369" s="26">
        <f t="shared" si="52"/>
        <v>3420.3515971483257</v>
      </c>
      <c r="K369" s="23">
        <f t="shared" si="49"/>
        <v>1.7586075238744658</v>
      </c>
      <c r="L369" s="23">
        <f t="shared" si="49"/>
        <v>1.7544933884161296</v>
      </c>
      <c r="M369" s="26">
        <f>K369*'Social Cost of Carbon'!$C$5</f>
        <v>175.86075238744658</v>
      </c>
      <c r="N369" s="26">
        <f>L369*'Social Cost of Carbon'!$C$5</f>
        <v>175.44933884161296</v>
      </c>
      <c r="O369" s="23">
        <f t="shared" si="53"/>
        <v>0.18844956029089829</v>
      </c>
      <c r="P369" s="23">
        <f t="shared" si="54"/>
        <v>0.18800869613697238</v>
      </c>
      <c r="Q369" s="27"/>
      <c r="R369" s="27"/>
    </row>
    <row r="370" spans="1:18" x14ac:dyDescent="0.25">
      <c r="A370" s="24">
        <f t="shared" si="50"/>
        <v>2016</v>
      </c>
      <c r="B370" s="32">
        <v>42732</v>
      </c>
      <c r="C370" s="28">
        <f>'Bitcoin Data'!C369</f>
        <v>975.921021</v>
      </c>
      <c r="D370" s="26">
        <f>'Bitcoin Data'!K369</f>
        <v>2060.9727717011879</v>
      </c>
      <c r="E370" s="25">
        <f>'Bitcoin Data'!J369</f>
        <v>3489.6573803915608</v>
      </c>
      <c r="F370" s="25">
        <f t="shared" si="46"/>
        <v>7.1920888435531021</v>
      </c>
      <c r="G370" s="23">
        <f t="shared" si="47"/>
        <v>0.48099999999999998</v>
      </c>
      <c r="H370" s="23">
        <f t="shared" si="48"/>
        <v>0.47987473519327389</v>
      </c>
      <c r="I370" s="26">
        <f t="shared" si="51"/>
        <v>3459.3947337490422</v>
      </c>
      <c r="J370" s="26">
        <f t="shared" si="52"/>
        <v>3451.3017292865443</v>
      </c>
      <c r="K370" s="23">
        <f t="shared" si="49"/>
        <v>1.6785251999683408</v>
      </c>
      <c r="L370" s="23">
        <f t="shared" si="49"/>
        <v>1.674598411330654</v>
      </c>
      <c r="M370" s="26">
        <f>K370*'Social Cost of Carbon'!$C$5</f>
        <v>167.85251999683408</v>
      </c>
      <c r="N370" s="26">
        <f>L370*'Social Cost of Carbon'!$C$5</f>
        <v>167.4598411330654</v>
      </c>
      <c r="O370" s="23">
        <f t="shared" si="53"/>
        <v>0.17199395892183991</v>
      </c>
      <c r="P370" s="23">
        <f t="shared" si="54"/>
        <v>0.17159159146041736</v>
      </c>
      <c r="Q370" s="27"/>
      <c r="R370" s="27"/>
    </row>
    <row r="371" spans="1:18" x14ac:dyDescent="0.25">
      <c r="A371" s="24">
        <f t="shared" si="50"/>
        <v>2016</v>
      </c>
      <c r="B371" s="32">
        <v>42733</v>
      </c>
      <c r="C371" s="28">
        <f>'Bitcoin Data'!C370</f>
        <v>973.49700900000005</v>
      </c>
      <c r="D371" s="26">
        <f>'Bitcoin Data'!K370</f>
        <v>1859.3760760278228</v>
      </c>
      <c r="E371" s="25">
        <f>'Bitcoin Data'!J370</f>
        <v>3872.6548989680587</v>
      </c>
      <c r="F371" s="25">
        <f t="shared" si="46"/>
        <v>7.2007218698531537</v>
      </c>
      <c r="G371" s="23">
        <f t="shared" si="47"/>
        <v>0.48099999999999998</v>
      </c>
      <c r="H371" s="23">
        <f t="shared" si="48"/>
        <v>0.47987473519327389</v>
      </c>
      <c r="I371" s="26">
        <f t="shared" si="51"/>
        <v>3463.5472193993669</v>
      </c>
      <c r="J371" s="26">
        <f t="shared" si="52"/>
        <v>3455.4445004961981</v>
      </c>
      <c r="K371" s="23">
        <f t="shared" si="49"/>
        <v>1.862747006403636</v>
      </c>
      <c r="L371" s="23">
        <f t="shared" si="49"/>
        <v>1.8583892441372321</v>
      </c>
      <c r="M371" s="26">
        <f>K371*'Social Cost of Carbon'!$C$5</f>
        <v>186.27470064036359</v>
      </c>
      <c r="N371" s="26">
        <f>L371*'Social Cost of Carbon'!$C$5</f>
        <v>185.83892441372319</v>
      </c>
      <c r="O371" s="23">
        <f t="shared" si="53"/>
        <v>0.19134594037603619</v>
      </c>
      <c r="P371" s="23">
        <f t="shared" si="54"/>
        <v>0.19089830034980948</v>
      </c>
      <c r="Q371" s="27"/>
      <c r="R371" s="27"/>
    </row>
    <row r="372" spans="1:18" x14ac:dyDescent="0.25">
      <c r="A372" s="24">
        <f t="shared" si="50"/>
        <v>2016</v>
      </c>
      <c r="B372" s="32">
        <v>42734</v>
      </c>
      <c r="C372" s="28">
        <f>'Bitcoin Data'!C371</f>
        <v>961.237976</v>
      </c>
      <c r="D372" s="26">
        <f>'Bitcoin Data'!K371</f>
        <v>1968.8120478850021</v>
      </c>
      <c r="E372" s="25">
        <f>'Bitcoin Data'!J371</f>
        <v>3747.3191166078773</v>
      </c>
      <c r="F372" s="25">
        <f t="shared" si="46"/>
        <v>7.3777670240473716</v>
      </c>
      <c r="G372" s="23">
        <f t="shared" si="47"/>
        <v>0.48099999999999998</v>
      </c>
      <c r="H372" s="23">
        <f t="shared" si="48"/>
        <v>0.47987473519327389</v>
      </c>
      <c r="I372" s="26">
        <f t="shared" si="51"/>
        <v>3548.7059385667858</v>
      </c>
      <c r="J372" s="26">
        <f t="shared" si="52"/>
        <v>3540.4039969824012</v>
      </c>
      <c r="K372" s="23">
        <f t="shared" si="49"/>
        <v>1.8024604950883889</v>
      </c>
      <c r="L372" s="23">
        <f t="shared" si="49"/>
        <v>1.7982437687668982</v>
      </c>
      <c r="M372" s="26">
        <f>K372*'Social Cost of Carbon'!$C$5</f>
        <v>180.24604950883889</v>
      </c>
      <c r="N372" s="26">
        <f>L372*'Social Cost of Carbon'!$C$5</f>
        <v>179.82437687668983</v>
      </c>
      <c r="O372" s="23">
        <f t="shared" si="53"/>
        <v>0.18751449069760734</v>
      </c>
      <c r="P372" s="23">
        <f t="shared" si="54"/>
        <v>0.18707581407155083</v>
      </c>
      <c r="Q372" s="27"/>
      <c r="R372" s="27"/>
    </row>
    <row r="373" spans="1:18" x14ac:dyDescent="0.25">
      <c r="A373" s="24">
        <f t="shared" si="50"/>
        <v>2016</v>
      </c>
      <c r="B373" s="32">
        <v>42735</v>
      </c>
      <c r="C373" s="28">
        <f>'Bitcoin Data'!C372</f>
        <v>963.74298099999999</v>
      </c>
      <c r="D373" s="26">
        <f>'Bitcoin Data'!K372</f>
        <v>1861.6135381605154</v>
      </c>
      <c r="E373" s="25">
        <f>'Bitcoin Data'!J372</f>
        <v>3898.1453775021937</v>
      </c>
      <c r="F373" s="25">
        <f t="shared" si="46"/>
        <v>7.2568402084759169</v>
      </c>
      <c r="G373" s="23">
        <f t="shared" si="47"/>
        <v>0.48099999999999998</v>
      </c>
      <c r="H373" s="23">
        <f t="shared" si="48"/>
        <v>0.47987473519327389</v>
      </c>
      <c r="I373" s="26">
        <f t="shared" si="51"/>
        <v>3490.5401402769162</v>
      </c>
      <c r="J373" s="26">
        <f t="shared" si="52"/>
        <v>3482.3742733822833</v>
      </c>
      <c r="K373" s="23">
        <f t="shared" si="49"/>
        <v>1.8750079265785551</v>
      </c>
      <c r="L373" s="23">
        <f t="shared" si="49"/>
        <v>1.87062148077375</v>
      </c>
      <c r="M373" s="26">
        <f>K373*'Social Cost of Carbon'!$C$5</f>
        <v>187.5007926578555</v>
      </c>
      <c r="N373" s="26">
        <f>L373*'Social Cost of Carbon'!$C$5</f>
        <v>187.06214807737501</v>
      </c>
      <c r="O373" s="23">
        <f t="shared" si="53"/>
        <v>0.19455476859950849</v>
      </c>
      <c r="P373" s="23">
        <f t="shared" si="54"/>
        <v>0.19409962175109738</v>
      </c>
      <c r="Q373" s="27"/>
      <c r="R373" s="27"/>
    </row>
    <row r="374" spans="1:18" x14ac:dyDescent="0.25">
      <c r="A374" s="24">
        <f t="shared" si="50"/>
        <v>2017</v>
      </c>
      <c r="B374" s="32">
        <v>42736</v>
      </c>
      <c r="C374" s="28">
        <f>'Bitcoin Data'!C373</f>
        <v>998.32501200000002</v>
      </c>
      <c r="D374" s="26">
        <f>'Bitcoin Data'!K373</f>
        <v>1937.6430403330612</v>
      </c>
      <c r="E374" s="25">
        <f>'Bitcoin Data'!J373</f>
        <v>4380.6885712703443</v>
      </c>
      <c r="F374" s="25">
        <f t="shared" si="46"/>
        <v>8.4882107219885636</v>
      </c>
      <c r="G374" s="23">
        <f t="shared" si="47"/>
        <v>0.48099999999999998</v>
      </c>
      <c r="H374" s="23">
        <f t="shared" si="48"/>
        <v>0.46600477323423756</v>
      </c>
      <c r="I374" s="26">
        <f t="shared" si="51"/>
        <v>4082.8293572764992</v>
      </c>
      <c r="J374" s="26">
        <f t="shared" si="52"/>
        <v>3955.5467126647045</v>
      </c>
      <c r="K374" s="23">
        <f t="shared" si="49"/>
        <v>2.1071112027810353</v>
      </c>
      <c r="L374" s="23">
        <f t="shared" si="49"/>
        <v>2.0414217842646529</v>
      </c>
      <c r="M374" s="26">
        <f>K374*'Social Cost of Carbon'!$C$5</f>
        <v>210.71112027810352</v>
      </c>
      <c r="N374" s="26">
        <f>L374*'Social Cost of Carbon'!$C$5</f>
        <v>204.14217842646531</v>
      </c>
      <c r="O374" s="23">
        <f t="shared" si="53"/>
        <v>0.21106465103581271</v>
      </c>
      <c r="P374" s="23">
        <f t="shared" si="54"/>
        <v>0.20448468782475551</v>
      </c>
      <c r="Q374" s="27"/>
      <c r="R374" s="27"/>
    </row>
    <row r="375" spans="1:18" x14ac:dyDescent="0.25">
      <c r="A375" s="24">
        <f t="shared" si="50"/>
        <v>2017</v>
      </c>
      <c r="B375" s="32">
        <v>42737</v>
      </c>
      <c r="C375" s="28">
        <f>'Bitcoin Data'!C374</f>
        <v>1021.75</v>
      </c>
      <c r="D375" s="26">
        <f>'Bitcoin Data'!K374</f>
        <v>1983.9408468603783</v>
      </c>
      <c r="E375" s="25">
        <f>'Bitcoin Data'!J374</f>
        <v>4385.8070088724735</v>
      </c>
      <c r="F375" s="25">
        <f t="shared" si="46"/>
        <v>8.7011816713486372</v>
      </c>
      <c r="G375" s="23">
        <f t="shared" si="47"/>
        <v>0.48099999999999998</v>
      </c>
      <c r="H375" s="23">
        <f t="shared" si="48"/>
        <v>0.46600477323423756</v>
      </c>
      <c r="I375" s="26">
        <f t="shared" si="51"/>
        <v>4185.2683839186939</v>
      </c>
      <c r="J375" s="26">
        <f t="shared" si="52"/>
        <v>4054.792191626726</v>
      </c>
      <c r="K375" s="23">
        <f t="shared" si="49"/>
        <v>2.1095731712676598</v>
      </c>
      <c r="L375" s="23">
        <f t="shared" si="49"/>
        <v>2.043807000618747</v>
      </c>
      <c r="M375" s="26">
        <f>K375*'Social Cost of Carbon'!$C$5</f>
        <v>210.95731712676599</v>
      </c>
      <c r="N375" s="26">
        <f>L375*'Social Cost of Carbon'!$C$5</f>
        <v>204.38070006187471</v>
      </c>
      <c r="O375" s="23">
        <f t="shared" si="53"/>
        <v>0.20646666711697184</v>
      </c>
      <c r="P375" s="23">
        <f t="shared" si="54"/>
        <v>0.20003004654942472</v>
      </c>
      <c r="Q375" s="27"/>
      <c r="R375" s="27"/>
    </row>
    <row r="376" spans="1:18" x14ac:dyDescent="0.25">
      <c r="A376" s="24">
        <f t="shared" si="50"/>
        <v>2017</v>
      </c>
      <c r="B376" s="32">
        <v>42738</v>
      </c>
      <c r="C376" s="28">
        <f>'Bitcoin Data'!C375</f>
        <v>1043.839966</v>
      </c>
      <c r="D376" s="26">
        <f>'Bitcoin Data'!K375</f>
        <v>2052.232753226891</v>
      </c>
      <c r="E376" s="25">
        <f>'Bitcoin Data'!J375</f>
        <v>4343.5236117647373</v>
      </c>
      <c r="F376" s="25">
        <f t="shared" si="46"/>
        <v>8.9139214204779567</v>
      </c>
      <c r="G376" s="23">
        <f t="shared" si="47"/>
        <v>0.48099999999999998</v>
      </c>
      <c r="H376" s="23">
        <f t="shared" si="48"/>
        <v>0.46600477323423756</v>
      </c>
      <c r="I376" s="26">
        <f t="shared" si="51"/>
        <v>4287.5962032498965</v>
      </c>
      <c r="J376" s="26">
        <f t="shared" si="52"/>
        <v>4153.9299301776427</v>
      </c>
      <c r="K376" s="23">
        <f t="shared" si="49"/>
        <v>2.0892348572588384</v>
      </c>
      <c r="L376" s="23">
        <f t="shared" si="49"/>
        <v>2.0241027357379826</v>
      </c>
      <c r="M376" s="26">
        <f>K376*'Social Cost of Carbon'!$C$5</f>
        <v>208.92348572588384</v>
      </c>
      <c r="N376" s="26">
        <f>L376*'Social Cost of Carbon'!$C$5</f>
        <v>202.41027357379826</v>
      </c>
      <c r="O376" s="23">
        <f t="shared" si="53"/>
        <v>0.20014896203532012</v>
      </c>
      <c r="P376" s="23">
        <f t="shared" si="54"/>
        <v>0.193909296603612</v>
      </c>
      <c r="Q376" s="27"/>
      <c r="R376" s="27"/>
    </row>
    <row r="377" spans="1:18" x14ac:dyDescent="0.25">
      <c r="A377" s="24">
        <f t="shared" si="50"/>
        <v>2017</v>
      </c>
      <c r="B377" s="32">
        <v>42739</v>
      </c>
      <c r="C377" s="28">
        <f>'Bitcoin Data'!C376</f>
        <v>1154.7299800000001</v>
      </c>
      <c r="D377" s="26">
        <f>'Bitcoin Data'!K376</f>
        <v>1918.4730236500225</v>
      </c>
      <c r="E377" s="25">
        <f>'Bitcoin Data'!J376</f>
        <v>4360.7046889872272</v>
      </c>
      <c r="F377" s="25">
        <f t="shared" si="46"/>
        <v>8.3658943099261567</v>
      </c>
      <c r="G377" s="23">
        <f t="shared" si="47"/>
        <v>0.48099999999999998</v>
      </c>
      <c r="H377" s="23">
        <f t="shared" si="48"/>
        <v>0.46600477323423756</v>
      </c>
      <c r="I377" s="26">
        <f t="shared" si="51"/>
        <v>4023.9951630744813</v>
      </c>
      <c r="J377" s="26">
        <f t="shared" si="52"/>
        <v>3898.5466807987368</v>
      </c>
      <c r="K377" s="23">
        <f t="shared" si="49"/>
        <v>2.0974989554028562</v>
      </c>
      <c r="L377" s="23">
        <f t="shared" si="49"/>
        <v>2.0321091997329694</v>
      </c>
      <c r="M377" s="26">
        <f>K377*'Social Cost of Carbon'!$C$5</f>
        <v>209.74989554028562</v>
      </c>
      <c r="N377" s="26">
        <f>L377*'Social Cost of Carbon'!$C$5</f>
        <v>203.21091997329694</v>
      </c>
      <c r="O377" s="23">
        <f t="shared" si="53"/>
        <v>0.18164410656445035</v>
      </c>
      <c r="P377" s="23">
        <f t="shared" si="54"/>
        <v>0.17598133199356003</v>
      </c>
      <c r="Q377" s="27"/>
      <c r="R377" s="27"/>
    </row>
    <row r="378" spans="1:18" x14ac:dyDescent="0.25">
      <c r="A378" s="24">
        <f t="shared" si="50"/>
        <v>2017</v>
      </c>
      <c r="B378" s="32">
        <v>42740</v>
      </c>
      <c r="C378" s="28">
        <f>'Bitcoin Data'!C377</f>
        <v>1013.380005</v>
      </c>
      <c r="D378" s="26">
        <f>'Bitcoin Data'!K377</f>
        <v>1742.2767131811572</v>
      </c>
      <c r="E378" s="25">
        <f>'Bitcoin Data'!J377</f>
        <v>4362.8396966593209</v>
      </c>
      <c r="F378" s="25">
        <f t="shared" si="46"/>
        <v>7.6012740068318791</v>
      </c>
      <c r="G378" s="23">
        <f t="shared" si="47"/>
        <v>0.48099999999999998</v>
      </c>
      <c r="H378" s="23">
        <f t="shared" si="48"/>
        <v>0.46600477323423756</v>
      </c>
      <c r="I378" s="26">
        <f t="shared" si="51"/>
        <v>3656.2127972861335</v>
      </c>
      <c r="J378" s="26">
        <f t="shared" si="52"/>
        <v>3542.2299698449938</v>
      </c>
      <c r="K378" s="23">
        <f t="shared" si="49"/>
        <v>2.0985258940931333</v>
      </c>
      <c r="L378" s="23">
        <f t="shared" si="49"/>
        <v>2.0331041234990566</v>
      </c>
      <c r="M378" s="26">
        <f>K378*'Social Cost of Carbon'!$C$5</f>
        <v>209.85258940931334</v>
      </c>
      <c r="N378" s="26">
        <f>L378*'Social Cost of Carbon'!$C$5</f>
        <v>203.31041234990565</v>
      </c>
      <c r="O378" s="23">
        <f t="shared" si="53"/>
        <v>0.20708183344244427</v>
      </c>
      <c r="P378" s="23">
        <f t="shared" si="54"/>
        <v>0.2006260349984956</v>
      </c>
      <c r="Q378" s="27"/>
      <c r="R378" s="27"/>
    </row>
    <row r="379" spans="1:18" x14ac:dyDescent="0.25">
      <c r="A379" s="24">
        <f t="shared" si="50"/>
        <v>2017</v>
      </c>
      <c r="B379" s="32">
        <v>42741</v>
      </c>
      <c r="C379" s="28">
        <f>'Bitcoin Data'!C378</f>
        <v>902.20098900000005</v>
      </c>
      <c r="D379" s="26">
        <f>'Bitcoin Data'!K378</f>
        <v>2009.8016551851697</v>
      </c>
      <c r="E379" s="25">
        <f>'Bitcoin Data'!J378</f>
        <v>4347.0809582920192</v>
      </c>
      <c r="F379" s="25">
        <f t="shared" si="46"/>
        <v>8.7367705051992335</v>
      </c>
      <c r="G379" s="23">
        <f t="shared" si="47"/>
        <v>0.48099999999999998</v>
      </c>
      <c r="H379" s="23">
        <f t="shared" si="48"/>
        <v>0.46600477323423756</v>
      </c>
      <c r="I379" s="26">
        <f t="shared" si="51"/>
        <v>4202.3866130008309</v>
      </c>
      <c r="J379" s="26">
        <f t="shared" si="52"/>
        <v>4071.3767580749441</v>
      </c>
      <c r="K379" s="23">
        <f t="shared" si="49"/>
        <v>2.0909459409384614</v>
      </c>
      <c r="L379" s="23">
        <f t="shared" si="49"/>
        <v>2.0257604761997445</v>
      </c>
      <c r="M379" s="26">
        <f>K379*'Social Cost of Carbon'!$C$5</f>
        <v>209.09459409384615</v>
      </c>
      <c r="N379" s="26">
        <f>L379*'Social Cost of Carbon'!$C$5</f>
        <v>202.57604761997445</v>
      </c>
      <c r="O379" s="23">
        <f t="shared" si="53"/>
        <v>0.23176054631197721</v>
      </c>
      <c r="P379" s="23">
        <f t="shared" si="54"/>
        <v>0.22453538633836992</v>
      </c>
      <c r="Q379" s="27"/>
      <c r="R379" s="27"/>
    </row>
    <row r="380" spans="1:18" x14ac:dyDescent="0.25">
      <c r="A380" s="24">
        <f t="shared" si="50"/>
        <v>2017</v>
      </c>
      <c r="B380" s="32">
        <v>42742</v>
      </c>
      <c r="C380" s="28">
        <f>'Bitcoin Data'!C379</f>
        <v>908.58502199999998</v>
      </c>
      <c r="D380" s="26">
        <f>'Bitcoin Data'!K379</f>
        <v>1741.874408330706</v>
      </c>
      <c r="E380" s="25">
        <f>'Bitcoin Data'!J379</f>
        <v>4328.0245262491908</v>
      </c>
      <c r="F380" s="25">
        <f t="shared" si="46"/>
        <v>7.5388751609010942</v>
      </c>
      <c r="G380" s="23">
        <f t="shared" si="47"/>
        <v>0.48099999999999998</v>
      </c>
      <c r="H380" s="23">
        <f t="shared" si="48"/>
        <v>0.46600477323423756</v>
      </c>
      <c r="I380" s="26">
        <f t="shared" si="51"/>
        <v>3626.1989523934262</v>
      </c>
      <c r="J380" s="26">
        <f t="shared" si="52"/>
        <v>3513.1518097969406</v>
      </c>
      <c r="K380" s="23">
        <f t="shared" si="49"/>
        <v>2.0817797971258605</v>
      </c>
      <c r="L380" s="23">
        <f t="shared" si="49"/>
        <v>2.0168800879069728</v>
      </c>
      <c r="M380" s="26">
        <f>K380*'Social Cost of Carbon'!$C$5</f>
        <v>208.17797971258605</v>
      </c>
      <c r="N380" s="26">
        <f>L380*'Social Cost of Carbon'!$C$5</f>
        <v>201.68800879069727</v>
      </c>
      <c r="O380" s="23">
        <f t="shared" si="53"/>
        <v>0.22912327924396056</v>
      </c>
      <c r="P380" s="23">
        <f t="shared" si="54"/>
        <v>0.22198033635502443</v>
      </c>
      <c r="Q380" s="27"/>
      <c r="R380" s="27"/>
    </row>
    <row r="381" spans="1:18" x14ac:dyDescent="0.25">
      <c r="A381" s="24">
        <f t="shared" si="50"/>
        <v>2017</v>
      </c>
      <c r="B381" s="32">
        <v>42743</v>
      </c>
      <c r="C381" s="28">
        <f>'Bitcoin Data'!C380</f>
        <v>911.19897500000002</v>
      </c>
      <c r="D381" s="26">
        <f>'Bitcoin Data'!K380</f>
        <v>2068.2300326816148</v>
      </c>
      <c r="E381" s="25">
        <f>'Bitcoin Data'!J380</f>
        <v>4376.9953170659155</v>
      </c>
      <c r="F381" s="25">
        <f t="shared" si="46"/>
        <v>9.0526331676625151</v>
      </c>
      <c r="G381" s="23">
        <f t="shared" si="47"/>
        <v>0.48099999999999998</v>
      </c>
      <c r="H381" s="23">
        <f t="shared" si="48"/>
        <v>0.46600477323423756</v>
      </c>
      <c r="I381" s="26">
        <f t="shared" si="51"/>
        <v>4354.31655364567</v>
      </c>
      <c r="J381" s="26">
        <f t="shared" si="52"/>
        <v>4218.5702664693081</v>
      </c>
      <c r="K381" s="23">
        <f t="shared" si="49"/>
        <v>2.1053347475087052</v>
      </c>
      <c r="L381" s="23">
        <f t="shared" si="49"/>
        <v>2.0397007101766218</v>
      </c>
      <c r="M381" s="26">
        <f>K381*'Social Cost of Carbon'!$C$5</f>
        <v>210.53347475087051</v>
      </c>
      <c r="N381" s="26">
        <f>L381*'Social Cost of Carbon'!$C$5</f>
        <v>203.97007101766218</v>
      </c>
      <c r="O381" s="23">
        <f t="shared" si="53"/>
        <v>0.23105104431320339</v>
      </c>
      <c r="P381" s="23">
        <f t="shared" si="54"/>
        <v>0.22384800314076536</v>
      </c>
      <c r="Q381" s="27"/>
      <c r="R381" s="27"/>
    </row>
    <row r="382" spans="1:18" x14ac:dyDescent="0.25">
      <c r="A382" s="24">
        <f t="shared" si="50"/>
        <v>2017</v>
      </c>
      <c r="B382" s="32">
        <v>42744</v>
      </c>
      <c r="C382" s="28">
        <f>'Bitcoin Data'!C381</f>
        <v>902.82800299999997</v>
      </c>
      <c r="D382" s="26">
        <f>'Bitcoin Data'!K381</f>
        <v>1701.9304303492515</v>
      </c>
      <c r="E382" s="25">
        <f>'Bitcoin Data'!J381</f>
        <v>4329.3455969796642</v>
      </c>
      <c r="F382" s="25">
        <f t="shared" si="46"/>
        <v>7.3682450149982364</v>
      </c>
      <c r="G382" s="23">
        <f t="shared" si="47"/>
        <v>0.48099999999999998</v>
      </c>
      <c r="H382" s="23">
        <f t="shared" si="48"/>
        <v>0.46600477323423756</v>
      </c>
      <c r="I382" s="26">
        <f t="shared" si="51"/>
        <v>3544.1258522141516</v>
      </c>
      <c r="J382" s="26">
        <f t="shared" si="52"/>
        <v>3433.6373473485546</v>
      </c>
      <c r="K382" s="23">
        <f t="shared" si="49"/>
        <v>2.0824152321472185</v>
      </c>
      <c r="L382" s="23">
        <f t="shared" si="49"/>
        <v>2.0174957131731532</v>
      </c>
      <c r="M382" s="26">
        <f>K382*'Social Cost of Carbon'!$C$5</f>
        <v>208.24152321472184</v>
      </c>
      <c r="N382" s="26">
        <f>L382*'Social Cost of Carbon'!$C$5</f>
        <v>201.74957131731531</v>
      </c>
      <c r="O382" s="23">
        <f t="shared" si="53"/>
        <v>0.23065470114214195</v>
      </c>
      <c r="P382" s="23">
        <f t="shared" si="54"/>
        <v>0.22346401601071664</v>
      </c>
      <c r="Q382" s="27"/>
      <c r="R382" s="27"/>
    </row>
    <row r="383" spans="1:18" x14ac:dyDescent="0.25">
      <c r="A383" s="24">
        <f t="shared" si="50"/>
        <v>2017</v>
      </c>
      <c r="B383" s="32">
        <v>42745</v>
      </c>
      <c r="C383" s="28">
        <f>'Bitcoin Data'!C382</f>
        <v>907.67901600000005</v>
      </c>
      <c r="D383" s="26">
        <f>'Bitcoin Data'!K382</f>
        <v>2007.4815864680879</v>
      </c>
      <c r="E383" s="25">
        <f>'Bitcoin Data'!J382</f>
        <v>4576.7778069127862</v>
      </c>
      <c r="F383" s="25">
        <f t="shared" si="46"/>
        <v>9.1877971727332159</v>
      </c>
      <c r="G383" s="23">
        <f t="shared" si="47"/>
        <v>0.48099999999999998</v>
      </c>
      <c r="H383" s="23">
        <f t="shared" si="48"/>
        <v>0.46600477323423756</v>
      </c>
      <c r="I383" s="26">
        <f t="shared" si="51"/>
        <v>4419.3304400846764</v>
      </c>
      <c r="J383" s="26">
        <f t="shared" si="52"/>
        <v>4281.5573380017113</v>
      </c>
      <c r="K383" s="23">
        <f t="shared" si="49"/>
        <v>2.2014301251250501</v>
      </c>
      <c r="L383" s="23">
        <f t="shared" si="49"/>
        <v>2.1328003040538843</v>
      </c>
      <c r="M383" s="26">
        <f>K383*'Social Cost of Carbon'!$C$5</f>
        <v>220.14301251250501</v>
      </c>
      <c r="N383" s="26">
        <f>L383*'Social Cost of Carbon'!$C$5</f>
        <v>213.28003040538843</v>
      </c>
      <c r="O383" s="23">
        <f t="shared" si="53"/>
        <v>0.24253398903352527</v>
      </c>
      <c r="P383" s="23">
        <f t="shared" si="54"/>
        <v>0.23497296582362373</v>
      </c>
      <c r="Q383" s="27"/>
      <c r="R383" s="27"/>
    </row>
    <row r="384" spans="1:18" x14ac:dyDescent="0.25">
      <c r="A384" s="24">
        <f t="shared" si="50"/>
        <v>2017</v>
      </c>
      <c r="B384" s="32">
        <v>42746</v>
      </c>
      <c r="C384" s="28">
        <f>'Bitcoin Data'!C383</f>
        <v>777.75701900000001</v>
      </c>
      <c r="D384" s="26">
        <f>'Bitcoin Data'!K383</f>
        <v>1903.2480995162409</v>
      </c>
      <c r="E384" s="25">
        <f>'Bitcoin Data'!J383</f>
        <v>4613.7508921087692</v>
      </c>
      <c r="F384" s="25">
        <f t="shared" si="46"/>
        <v>8.781112617047377</v>
      </c>
      <c r="G384" s="23">
        <f t="shared" si="47"/>
        <v>0.48099999999999998</v>
      </c>
      <c r="H384" s="23">
        <f t="shared" si="48"/>
        <v>0.46600477323423756</v>
      </c>
      <c r="I384" s="26">
        <f t="shared" si="51"/>
        <v>4223.7151687997875</v>
      </c>
      <c r="J384" s="26">
        <f t="shared" si="52"/>
        <v>4092.0403938514651</v>
      </c>
      <c r="K384" s="23">
        <f t="shared" si="49"/>
        <v>2.2192141791043176</v>
      </c>
      <c r="L384" s="23">
        <f t="shared" si="49"/>
        <v>2.1500299382364081</v>
      </c>
      <c r="M384" s="26">
        <f>K384*'Social Cost of Carbon'!$C$5</f>
        <v>221.92141791043176</v>
      </c>
      <c r="N384" s="26">
        <f>L384*'Social Cost of Carbon'!$C$5</f>
        <v>215.00299382364082</v>
      </c>
      <c r="O384" s="23">
        <f t="shared" si="53"/>
        <v>0.28533515286788014</v>
      </c>
      <c r="P384" s="23">
        <f t="shared" si="54"/>
        <v>0.2764397987691331</v>
      </c>
      <c r="Q384" s="27"/>
      <c r="R384" s="27"/>
    </row>
    <row r="385" spans="1:18" x14ac:dyDescent="0.25">
      <c r="A385" s="24">
        <f t="shared" si="50"/>
        <v>2017</v>
      </c>
      <c r="B385" s="32">
        <v>42747</v>
      </c>
      <c r="C385" s="28">
        <f>'Bitcoin Data'!C384</f>
        <v>804.83398399999999</v>
      </c>
      <c r="D385" s="26">
        <f>'Bitcoin Data'!K384</f>
        <v>2158.8201796692515</v>
      </c>
      <c r="E385" s="25">
        <f>'Bitcoin Data'!J384</f>
        <v>4596.7877346552823</v>
      </c>
      <c r="F385" s="25">
        <f t="shared" si="46"/>
        <v>9.923638123229928</v>
      </c>
      <c r="G385" s="23">
        <f t="shared" si="47"/>
        <v>0.48099999999999998</v>
      </c>
      <c r="H385" s="23">
        <f t="shared" si="48"/>
        <v>0.46600477323423756</v>
      </c>
      <c r="I385" s="26">
        <f t="shared" si="51"/>
        <v>4773.269937273596</v>
      </c>
      <c r="J385" s="26">
        <f t="shared" si="52"/>
        <v>4624.4627332743967</v>
      </c>
      <c r="K385" s="23">
        <f t="shared" si="49"/>
        <v>2.2110549003691906</v>
      </c>
      <c r="L385" s="23">
        <f t="shared" si="49"/>
        <v>2.1421250258939595</v>
      </c>
      <c r="M385" s="26">
        <f>K385*'Social Cost of Carbon'!$C$5</f>
        <v>221.10549003691906</v>
      </c>
      <c r="N385" s="26">
        <f>L385*'Social Cost of Carbon'!$C$5</f>
        <v>214.21250258939594</v>
      </c>
      <c r="O385" s="23">
        <f t="shared" si="53"/>
        <v>0.27472186119431941</v>
      </c>
      <c r="P385" s="23">
        <f t="shared" si="54"/>
        <v>0.26615737760570995</v>
      </c>
      <c r="Q385" s="27"/>
      <c r="R385" s="27"/>
    </row>
    <row r="386" spans="1:18" x14ac:dyDescent="0.25">
      <c r="A386" s="24">
        <f t="shared" si="50"/>
        <v>2017</v>
      </c>
      <c r="B386" s="32">
        <v>42748</v>
      </c>
      <c r="C386" s="28">
        <f>'Bitcoin Data'!C385</f>
        <v>823.98400900000001</v>
      </c>
      <c r="D386" s="26">
        <f>'Bitcoin Data'!K385</f>
        <v>1866.0369751771007</v>
      </c>
      <c r="E386" s="25">
        <f>'Bitcoin Data'!J385</f>
        <v>4639.2547128568904</v>
      </c>
      <c r="F386" s="25">
        <f t="shared" si="46"/>
        <v>8.657020831455581</v>
      </c>
      <c r="G386" s="23">
        <f t="shared" si="47"/>
        <v>0.48099999999999998</v>
      </c>
      <c r="H386" s="23">
        <f t="shared" si="48"/>
        <v>0.46600477323423756</v>
      </c>
      <c r="I386" s="26">
        <f t="shared" si="51"/>
        <v>4164.027019930134</v>
      </c>
      <c r="J386" s="26">
        <f t="shared" si="52"/>
        <v>4034.2130294465292</v>
      </c>
      <c r="K386" s="23">
        <f t="shared" si="49"/>
        <v>2.2314815168841644</v>
      </c>
      <c r="L386" s="23">
        <f t="shared" si="49"/>
        <v>2.1619148404407427</v>
      </c>
      <c r="M386" s="26">
        <f>K386*'Social Cost of Carbon'!$C$5</f>
        <v>223.14815168841645</v>
      </c>
      <c r="N386" s="26">
        <f>L386*'Social Cost of Carbon'!$C$5</f>
        <v>216.19148404407426</v>
      </c>
      <c r="O386" s="23">
        <f t="shared" si="53"/>
        <v>0.27081611930701488</v>
      </c>
      <c r="P386" s="23">
        <f t="shared" si="54"/>
        <v>0.26237339764208245</v>
      </c>
      <c r="Q386" s="27"/>
      <c r="R386" s="27"/>
    </row>
    <row r="387" spans="1:18" x14ac:dyDescent="0.25">
      <c r="A387" s="24">
        <f t="shared" si="50"/>
        <v>2017</v>
      </c>
      <c r="B387" s="32">
        <v>42749</v>
      </c>
      <c r="C387" s="28">
        <f>'Bitcoin Data'!C386</f>
        <v>818.41198699999995</v>
      </c>
      <c r="D387" s="26">
        <f>'Bitcoin Data'!K386</f>
        <v>2156.1139806163324</v>
      </c>
      <c r="E387" s="25">
        <f>'Bitcoin Data'!J386</f>
        <v>4571.0392043118718</v>
      </c>
      <c r="F387" s="25">
        <f t="shared" si="46"/>
        <v>9.8556815343621818</v>
      </c>
      <c r="G387" s="23">
        <f t="shared" si="47"/>
        <v>0.48099999999999998</v>
      </c>
      <c r="H387" s="23">
        <f t="shared" si="48"/>
        <v>0.46600477323423756</v>
      </c>
      <c r="I387" s="26">
        <f t="shared" si="51"/>
        <v>4740.5828180282097</v>
      </c>
      <c r="J387" s="26">
        <f t="shared" si="52"/>
        <v>4592.7946384893112</v>
      </c>
      <c r="K387" s="23">
        <f t="shared" si="49"/>
        <v>2.1986698572740102</v>
      </c>
      <c r="L387" s="23">
        <f t="shared" si="49"/>
        <v>2.1301260878501633</v>
      </c>
      <c r="M387" s="26">
        <f>K387*'Social Cost of Carbon'!$C$5</f>
        <v>219.86698572740102</v>
      </c>
      <c r="N387" s="26">
        <f>L387*'Social Cost of Carbon'!$C$5</f>
        <v>213.01260878501634</v>
      </c>
      <c r="O387" s="23">
        <f t="shared" si="53"/>
        <v>0.26865073974949127</v>
      </c>
      <c r="P387" s="23">
        <f t="shared" si="54"/>
        <v>0.26027552402530529</v>
      </c>
      <c r="Q387" s="27"/>
      <c r="R387" s="27"/>
    </row>
    <row r="388" spans="1:18" x14ac:dyDescent="0.25">
      <c r="A388" s="24">
        <f t="shared" si="50"/>
        <v>2017</v>
      </c>
      <c r="B388" s="32">
        <v>42750</v>
      </c>
      <c r="C388" s="28">
        <f>'Bitcoin Data'!C387</f>
        <v>821.79797399999995</v>
      </c>
      <c r="D388" s="26">
        <f>'Bitcoin Data'!K387</f>
        <v>2085.3036732145538</v>
      </c>
      <c r="E388" s="25">
        <f>'Bitcoin Data'!J387</f>
        <v>4586.4015685802751</v>
      </c>
      <c r="F388" s="25">
        <f t="shared" si="46"/>
        <v>9.5640400377974402</v>
      </c>
      <c r="G388" s="23">
        <f t="shared" si="47"/>
        <v>0.48099999999999998</v>
      </c>
      <c r="H388" s="23">
        <f t="shared" si="48"/>
        <v>0.46600477323423756</v>
      </c>
      <c r="I388" s="26">
        <f t="shared" si="51"/>
        <v>4600.3032581805692</v>
      </c>
      <c r="J388" s="26">
        <f t="shared" si="52"/>
        <v>4456.8883090169647</v>
      </c>
      <c r="K388" s="23">
        <f t="shared" si="49"/>
        <v>2.2060591544871122</v>
      </c>
      <c r="L388" s="23">
        <f t="shared" si="49"/>
        <v>2.1372850229274025</v>
      </c>
      <c r="M388" s="26">
        <f>K388*'Social Cost of Carbon'!$C$5</f>
        <v>220.60591544871122</v>
      </c>
      <c r="N388" s="26">
        <f>L388*'Social Cost of Carbon'!$C$5</f>
        <v>213.72850229274025</v>
      </c>
      <c r="O388" s="23">
        <f t="shared" si="53"/>
        <v>0.2684430023293185</v>
      </c>
      <c r="P388" s="23">
        <f t="shared" si="54"/>
        <v>0.26007426284156338</v>
      </c>
      <c r="Q388" s="27"/>
      <c r="R388" s="27"/>
    </row>
    <row r="389" spans="1:18" x14ac:dyDescent="0.25">
      <c r="A389" s="24">
        <f t="shared" si="50"/>
        <v>2017</v>
      </c>
      <c r="B389" s="32">
        <v>42751</v>
      </c>
      <c r="C389" s="28">
        <f>'Bitcoin Data'!C388</f>
        <v>831.533997</v>
      </c>
      <c r="D389" s="26">
        <f>'Bitcoin Data'!K388</f>
        <v>2108.8144562165658</v>
      </c>
      <c r="E389" s="25">
        <f>'Bitcoin Data'!J388</f>
        <v>4587.1183835774464</v>
      </c>
      <c r="F389" s="25">
        <f t="shared" si="46"/>
        <v>9.6733815596648842</v>
      </c>
      <c r="G389" s="23">
        <f t="shared" si="47"/>
        <v>0.48099999999999998</v>
      </c>
      <c r="H389" s="23">
        <f t="shared" si="48"/>
        <v>0.46600477323423756</v>
      </c>
      <c r="I389" s="26">
        <f t="shared" si="51"/>
        <v>4652.8965301988092</v>
      </c>
      <c r="J389" s="26">
        <f t="shared" si="52"/>
        <v>4507.8419801198888</v>
      </c>
      <c r="K389" s="23">
        <f t="shared" si="49"/>
        <v>2.206403942500752</v>
      </c>
      <c r="L389" s="23">
        <f t="shared" si="49"/>
        <v>2.1376190621376105</v>
      </c>
      <c r="M389" s="26">
        <f>K389*'Social Cost of Carbon'!$C$5</f>
        <v>220.64039425007519</v>
      </c>
      <c r="N389" s="26">
        <f>L389*'Social Cost of Carbon'!$C$5</f>
        <v>213.76190621376105</v>
      </c>
      <c r="O389" s="23">
        <f t="shared" si="53"/>
        <v>0.26534139920448158</v>
      </c>
      <c r="P389" s="23">
        <f t="shared" si="54"/>
        <v>0.25706935252794127</v>
      </c>
      <c r="Q389" s="27"/>
      <c r="R389" s="27"/>
    </row>
    <row r="390" spans="1:18" x14ac:dyDescent="0.25">
      <c r="A390" s="24">
        <f t="shared" si="50"/>
        <v>2017</v>
      </c>
      <c r="B390" s="32">
        <v>42752</v>
      </c>
      <c r="C390" s="28">
        <f>'Bitcoin Data'!C389</f>
        <v>907.93798800000002</v>
      </c>
      <c r="D390" s="26">
        <f>'Bitcoin Data'!K389</f>
        <v>1974.2231066478485</v>
      </c>
      <c r="E390" s="25">
        <f>'Bitcoin Data'!J389</f>
        <v>4578.4573168376946</v>
      </c>
      <c r="F390" s="25">
        <f t="shared" si="46"/>
        <v>9.0388962277018852</v>
      </c>
      <c r="G390" s="23">
        <f t="shared" si="47"/>
        <v>0.48099999999999998</v>
      </c>
      <c r="H390" s="23">
        <f t="shared" si="48"/>
        <v>0.46600477323423756</v>
      </c>
      <c r="I390" s="26">
        <f t="shared" si="51"/>
        <v>4347.709085524607</v>
      </c>
      <c r="J390" s="26">
        <f t="shared" si="52"/>
        <v>4212.1687868780227</v>
      </c>
      <c r="K390" s="23">
        <f t="shared" si="49"/>
        <v>2.2022379693989311</v>
      </c>
      <c r="L390" s="23">
        <f t="shared" si="49"/>
        <v>2.1335829636955856</v>
      </c>
      <c r="M390" s="26">
        <f>K390*'Social Cost of Carbon'!$C$5</f>
        <v>220.22379693989311</v>
      </c>
      <c r="N390" s="26">
        <f>L390*'Social Cost of Carbon'!$C$5</f>
        <v>213.35829636955856</v>
      </c>
      <c r="O390" s="23">
        <f t="shared" si="53"/>
        <v>0.24255378654769219</v>
      </c>
      <c r="P390" s="23">
        <f t="shared" si="54"/>
        <v>0.23499214614815583</v>
      </c>
      <c r="Q390" s="27"/>
      <c r="R390" s="27"/>
    </row>
    <row r="391" spans="1:18" x14ac:dyDescent="0.25">
      <c r="A391" s="24">
        <f t="shared" si="50"/>
        <v>2017</v>
      </c>
      <c r="B391" s="32">
        <v>42753</v>
      </c>
      <c r="C391" s="28">
        <f>'Bitcoin Data'!C390</f>
        <v>886.61798099999999</v>
      </c>
      <c r="D391" s="26">
        <f>'Bitcoin Data'!K390</f>
        <v>1874.2190753852562</v>
      </c>
      <c r="E391" s="25">
        <f>'Bitcoin Data'!J390</f>
        <v>4606.6117034503659</v>
      </c>
      <c r="F391" s="25">
        <f t="shared" si="46"/>
        <v>8.6337995274996437</v>
      </c>
      <c r="G391" s="23">
        <f t="shared" si="47"/>
        <v>0.48099999999999998</v>
      </c>
      <c r="H391" s="23">
        <f t="shared" si="48"/>
        <v>0.46600477323423756</v>
      </c>
      <c r="I391" s="26">
        <f t="shared" si="51"/>
        <v>4152.8575727273283</v>
      </c>
      <c r="J391" s="26">
        <f t="shared" si="52"/>
        <v>4023.3917909623383</v>
      </c>
      <c r="K391" s="23">
        <f t="shared" si="49"/>
        <v>2.215780229359626</v>
      </c>
      <c r="L391" s="23">
        <f t="shared" si="49"/>
        <v>2.1467030422445728</v>
      </c>
      <c r="M391" s="26">
        <f>K391*'Social Cost of Carbon'!$C$5</f>
        <v>221.57802293596259</v>
      </c>
      <c r="N391" s="26">
        <f>L391*'Social Cost of Carbon'!$C$5</f>
        <v>214.67030422445728</v>
      </c>
      <c r="O391" s="23">
        <f t="shared" si="53"/>
        <v>0.24991374829331664</v>
      </c>
      <c r="P391" s="23">
        <f t="shared" si="54"/>
        <v>0.2421226602942731</v>
      </c>
      <c r="Q391" s="27"/>
      <c r="R391" s="27"/>
    </row>
    <row r="392" spans="1:18" x14ac:dyDescent="0.25">
      <c r="A392" s="24">
        <f t="shared" si="50"/>
        <v>2017</v>
      </c>
      <c r="B392" s="32">
        <v>42754</v>
      </c>
      <c r="C392" s="28">
        <f>'Bitcoin Data'!C391</f>
        <v>899.07299799999998</v>
      </c>
      <c r="D392" s="26">
        <f>'Bitcoin Data'!K391</f>
        <v>2174.7734610978036</v>
      </c>
      <c r="E392" s="25">
        <f>'Bitcoin Data'!J391</f>
        <v>4572.2180756275866</v>
      </c>
      <c r="F392" s="25">
        <f t="shared" ref="F392:F455" si="55">E392*D392/1000000</f>
        <v>9.9435385292265455</v>
      </c>
      <c r="G392" s="23">
        <f t="shared" ref="G392:G455" si="56">$V$21</f>
        <v>0.48099999999999998</v>
      </c>
      <c r="H392" s="23">
        <f t="shared" ref="H392:H455" si="57">HLOOKUP($A392,$V$7:$AA$19,13,FALSE)/1000</f>
        <v>0.46600477323423756</v>
      </c>
      <c r="I392" s="26">
        <f t="shared" si="51"/>
        <v>4782.8420325579682</v>
      </c>
      <c r="J392" s="26">
        <f t="shared" si="52"/>
        <v>4633.7364174581207</v>
      </c>
      <c r="K392" s="23">
        <f t="shared" ref="K392:L455" si="58">$E392*G392/1000</f>
        <v>2.1992368943768694</v>
      </c>
      <c r="L392" s="23">
        <f t="shared" si="58"/>
        <v>2.1306754475103156</v>
      </c>
      <c r="M392" s="26">
        <f>K392*'Social Cost of Carbon'!$C$5</f>
        <v>219.92368943768693</v>
      </c>
      <c r="N392" s="26">
        <f>L392*'Social Cost of Carbon'!$C$5</f>
        <v>213.06754475103156</v>
      </c>
      <c r="O392" s="23">
        <f t="shared" si="53"/>
        <v>0.24461160542793539</v>
      </c>
      <c r="P392" s="23">
        <f t="shared" si="54"/>
        <v>0.23698581230334265</v>
      </c>
      <c r="Q392" s="27"/>
      <c r="R392" s="27"/>
    </row>
    <row r="393" spans="1:18" x14ac:dyDescent="0.25">
      <c r="A393" s="24">
        <f t="shared" ref="A393:A456" si="59">YEAR(B393)</f>
        <v>2017</v>
      </c>
      <c r="B393" s="32">
        <v>42755</v>
      </c>
      <c r="C393" s="28">
        <f>'Bitcoin Data'!C392</f>
        <v>895.02600099999995</v>
      </c>
      <c r="D393" s="26">
        <f>'Bitcoin Data'!K392</f>
        <v>2368.4485339336075</v>
      </c>
      <c r="E393" s="25">
        <f>'Bitcoin Data'!J392</f>
        <v>4557.8104974130365</v>
      </c>
      <c r="F393" s="25">
        <f t="shared" si="55"/>
        <v>10.794939590545113</v>
      </c>
      <c r="G393" s="23">
        <f t="shared" si="56"/>
        <v>0.48099999999999998</v>
      </c>
      <c r="H393" s="23">
        <f t="shared" si="57"/>
        <v>0.46600477323423756</v>
      </c>
      <c r="I393" s="26">
        <f t="shared" ref="I393:I456" si="60">F393*G393*1000</f>
        <v>5192.3659430521984</v>
      </c>
      <c r="J393" s="26">
        <f t="shared" ref="J393:J456" si="61">$F393*H393*1000</f>
        <v>5030.4933759692676</v>
      </c>
      <c r="K393" s="23">
        <f t="shared" si="58"/>
        <v>2.1923068492556705</v>
      </c>
      <c r="L393" s="23">
        <f t="shared" si="58"/>
        <v>2.1239614472915895</v>
      </c>
      <c r="M393" s="26">
        <f>K393*'Social Cost of Carbon'!$C$5</f>
        <v>219.23068492556706</v>
      </c>
      <c r="N393" s="26">
        <f>L393*'Social Cost of Carbon'!$C$5</f>
        <v>212.39614472915895</v>
      </c>
      <c r="O393" s="23">
        <f t="shared" ref="O393:O456" si="62">M393/$C393</f>
        <v>0.244943370003356</v>
      </c>
      <c r="P393" s="23">
        <f t="shared" ref="P393:P456" si="63">N393/$C393</f>
        <v>0.23730723408241963</v>
      </c>
      <c r="Q393" s="27"/>
      <c r="R393" s="27"/>
    </row>
    <row r="394" spans="1:18" x14ac:dyDescent="0.25">
      <c r="A394" s="24">
        <f t="shared" si="59"/>
        <v>2017</v>
      </c>
      <c r="B394" s="32">
        <v>42756</v>
      </c>
      <c r="C394" s="28">
        <f>'Bitcoin Data'!C393</f>
        <v>921.78900099999998</v>
      </c>
      <c r="D394" s="26">
        <f>'Bitcoin Data'!K393</f>
        <v>2259.3881112819163</v>
      </c>
      <c r="E394" s="25">
        <f>'Bitcoin Data'!J393</f>
        <v>4573.122630706067</v>
      </c>
      <c r="F394" s="25">
        <f t="shared" si="55"/>
        <v>10.33245890325157</v>
      </c>
      <c r="G394" s="23">
        <f t="shared" si="56"/>
        <v>0.48099999999999998</v>
      </c>
      <c r="H394" s="23">
        <f t="shared" si="57"/>
        <v>0.46600477323423756</v>
      </c>
      <c r="I394" s="26">
        <f t="shared" si="60"/>
        <v>4969.9127324640049</v>
      </c>
      <c r="J394" s="26">
        <f t="shared" si="61"/>
        <v>4814.9751681618272</v>
      </c>
      <c r="K394" s="23">
        <f t="shared" si="58"/>
        <v>2.1996719853696183</v>
      </c>
      <c r="L394" s="23">
        <f t="shared" si="58"/>
        <v>2.1310969744945405</v>
      </c>
      <c r="M394" s="26">
        <f>K394*'Social Cost of Carbon'!$C$5</f>
        <v>219.96719853696183</v>
      </c>
      <c r="N394" s="26">
        <f>L394*'Social Cost of Carbon'!$C$5</f>
        <v>213.10969744945405</v>
      </c>
      <c r="O394" s="23">
        <f t="shared" si="62"/>
        <v>0.23863074770726389</v>
      </c>
      <c r="P394" s="23">
        <f t="shared" si="63"/>
        <v>0.23119140846577974</v>
      </c>
      <c r="Q394" s="27"/>
      <c r="R394" s="27"/>
    </row>
    <row r="395" spans="1:18" x14ac:dyDescent="0.25">
      <c r="A395" s="24">
        <f t="shared" si="59"/>
        <v>2017</v>
      </c>
      <c r="B395" s="32">
        <v>42757</v>
      </c>
      <c r="C395" s="28">
        <f>'Bitcoin Data'!C394</f>
        <v>924.67297399999995</v>
      </c>
      <c r="D395" s="26">
        <f>'Bitcoin Data'!K394</f>
        <v>2203.668089497633</v>
      </c>
      <c r="E395" s="25">
        <f>'Bitcoin Data'!J394</f>
        <v>5254.6755171359218</v>
      </c>
      <c r="F395" s="25">
        <f t="shared" si="55"/>
        <v>11.579560757776903</v>
      </c>
      <c r="G395" s="23">
        <f t="shared" si="56"/>
        <v>0.48099999999999998</v>
      </c>
      <c r="H395" s="23">
        <f t="shared" si="57"/>
        <v>0.46600477323423756</v>
      </c>
      <c r="I395" s="26">
        <f t="shared" si="60"/>
        <v>5569.7687244906901</v>
      </c>
      <c r="J395" s="26">
        <f t="shared" si="61"/>
        <v>5396.1305850799017</v>
      </c>
      <c r="K395" s="23">
        <f t="shared" si="58"/>
        <v>2.5274989237423782</v>
      </c>
      <c r="L395" s="23">
        <f t="shared" si="58"/>
        <v>2.4487038727824251</v>
      </c>
      <c r="M395" s="26">
        <f>K395*'Social Cost of Carbon'!$C$5</f>
        <v>252.74989237423782</v>
      </c>
      <c r="N395" s="26">
        <f>L395*'Social Cost of Carbon'!$C$5</f>
        <v>244.8703872782425</v>
      </c>
      <c r="O395" s="23">
        <f t="shared" si="62"/>
        <v>0.27333976387444175</v>
      </c>
      <c r="P395" s="23">
        <f t="shared" si="63"/>
        <v>0.26481836731852243</v>
      </c>
      <c r="Q395" s="27"/>
      <c r="R395" s="27"/>
    </row>
    <row r="396" spans="1:18" x14ac:dyDescent="0.25">
      <c r="A396" s="24">
        <f t="shared" si="59"/>
        <v>2017</v>
      </c>
      <c r="B396" s="32">
        <v>42758</v>
      </c>
      <c r="C396" s="28">
        <f>'Bitcoin Data'!C395</f>
        <v>921.012024</v>
      </c>
      <c r="D396" s="26">
        <f>'Bitcoin Data'!K395</f>
        <v>1718.0007377351594</v>
      </c>
      <c r="E396" s="25">
        <f>'Bitcoin Data'!J395</f>
        <v>5381.4708399200908</v>
      </c>
      <c r="F396" s="25">
        <f t="shared" si="55"/>
        <v>9.2453708730829636</v>
      </c>
      <c r="G396" s="23">
        <f t="shared" si="56"/>
        <v>0.48099999999999998</v>
      </c>
      <c r="H396" s="23">
        <f t="shared" si="57"/>
        <v>0.46600477323423756</v>
      </c>
      <c r="I396" s="26">
        <f t="shared" si="60"/>
        <v>4447.0233899529048</v>
      </c>
      <c r="J396" s="26">
        <f t="shared" si="61"/>
        <v>4308.3869571774512</v>
      </c>
      <c r="K396" s="23">
        <f t="shared" si="58"/>
        <v>2.5884874740015635</v>
      </c>
      <c r="L396" s="23">
        <f t="shared" si="58"/>
        <v>2.5077910984236236</v>
      </c>
      <c r="M396" s="26">
        <f>K396*'Social Cost of Carbon'!$C$5</f>
        <v>258.84874740015636</v>
      </c>
      <c r="N396" s="26">
        <f>L396*'Social Cost of Carbon'!$C$5</f>
        <v>250.77910984236235</v>
      </c>
      <c r="O396" s="23">
        <f t="shared" si="62"/>
        <v>0.28104817380772473</v>
      </c>
      <c r="P396" s="23">
        <f t="shared" si="63"/>
        <v>0.27228646674254747</v>
      </c>
      <c r="Q396" s="27"/>
      <c r="R396" s="27"/>
    </row>
    <row r="397" spans="1:18" x14ac:dyDescent="0.25">
      <c r="A397" s="24">
        <f t="shared" si="59"/>
        <v>2017</v>
      </c>
      <c r="B397" s="32">
        <v>42759</v>
      </c>
      <c r="C397" s="28">
        <f>'Bitcoin Data'!C396</f>
        <v>892.68701199999998</v>
      </c>
      <c r="D397" s="26">
        <f>'Bitcoin Data'!K396</f>
        <v>1850.1655629139079</v>
      </c>
      <c r="E397" s="25">
        <f>'Bitcoin Data'!J396</f>
        <v>5353.6738717822109</v>
      </c>
      <c r="F397" s="25">
        <f t="shared" si="55"/>
        <v>9.9051830326434143</v>
      </c>
      <c r="G397" s="23">
        <f t="shared" si="56"/>
        <v>0.48099999999999998</v>
      </c>
      <c r="H397" s="23">
        <f t="shared" si="57"/>
        <v>0.46600477323423756</v>
      </c>
      <c r="I397" s="26">
        <f t="shared" si="60"/>
        <v>4764.3930387014825</v>
      </c>
      <c r="J397" s="26">
        <f t="shared" si="61"/>
        <v>4615.8625729706109</v>
      </c>
      <c r="K397" s="23">
        <f t="shared" si="58"/>
        <v>2.5751171323272435</v>
      </c>
      <c r="L397" s="23">
        <f t="shared" si="58"/>
        <v>2.4948375785899315</v>
      </c>
      <c r="M397" s="26">
        <f>K397*'Social Cost of Carbon'!$C$5</f>
        <v>257.51171323272433</v>
      </c>
      <c r="N397" s="26">
        <f>L397*'Social Cost of Carbon'!$C$5</f>
        <v>249.48375785899316</v>
      </c>
      <c r="O397" s="23">
        <f t="shared" si="62"/>
        <v>0.2884680854219982</v>
      </c>
      <c r="P397" s="23">
        <f t="shared" si="63"/>
        <v>0.27947506181370674</v>
      </c>
      <c r="Q397" s="27"/>
      <c r="R397" s="27"/>
    </row>
    <row r="398" spans="1:18" x14ac:dyDescent="0.25">
      <c r="A398" s="24">
        <f t="shared" si="59"/>
        <v>2017</v>
      </c>
      <c r="B398" s="32">
        <v>42760</v>
      </c>
      <c r="C398" s="28">
        <f>'Bitcoin Data'!C397</f>
        <v>901.54199200000005</v>
      </c>
      <c r="D398" s="26">
        <f>'Bitcoin Data'!K397</f>
        <v>1877.953996428947</v>
      </c>
      <c r="E398" s="25">
        <f>'Bitcoin Data'!J397</f>
        <v>5307.0019345503861</v>
      </c>
      <c r="F398" s="25">
        <f t="shared" si="55"/>
        <v>9.9663054920450502</v>
      </c>
      <c r="G398" s="23">
        <f t="shared" si="56"/>
        <v>0.48099999999999998</v>
      </c>
      <c r="H398" s="23">
        <f t="shared" si="57"/>
        <v>0.46600477323423756</v>
      </c>
      <c r="I398" s="26">
        <f t="shared" si="60"/>
        <v>4793.7929416736688</v>
      </c>
      <c r="J398" s="26">
        <f t="shared" si="61"/>
        <v>4644.3459308035899</v>
      </c>
      <c r="K398" s="23">
        <f t="shared" si="58"/>
        <v>2.5526679305187359</v>
      </c>
      <c r="L398" s="23">
        <f t="shared" si="58"/>
        <v>2.4730882330638129</v>
      </c>
      <c r="M398" s="26">
        <f>K398*'Social Cost of Carbon'!$C$5</f>
        <v>255.26679305187358</v>
      </c>
      <c r="N398" s="26">
        <f>L398*'Social Cost of Carbon'!$C$5</f>
        <v>247.3088233063813</v>
      </c>
      <c r="O398" s="23">
        <f t="shared" si="62"/>
        <v>0.28314465140507128</v>
      </c>
      <c r="P398" s="23">
        <f t="shared" si="63"/>
        <v>0.27431758642517151</v>
      </c>
      <c r="Q398" s="27"/>
      <c r="R398" s="27"/>
    </row>
    <row r="399" spans="1:18" x14ac:dyDescent="0.25">
      <c r="A399" s="24">
        <f t="shared" si="59"/>
        <v>2017</v>
      </c>
      <c r="B399" s="32">
        <v>42761</v>
      </c>
      <c r="C399" s="28">
        <f>'Bitcoin Data'!C398</f>
        <v>917.58599900000002</v>
      </c>
      <c r="D399" s="26">
        <f>'Bitcoin Data'!K398</f>
        <v>1923.5188674909227</v>
      </c>
      <c r="E399" s="25">
        <f>'Bitcoin Data'!J398</f>
        <v>5420.1691195843996</v>
      </c>
      <c r="F399" s="25">
        <f t="shared" si="55"/>
        <v>10.425797566512257</v>
      </c>
      <c r="G399" s="23">
        <f t="shared" si="56"/>
        <v>0.48099999999999998</v>
      </c>
      <c r="H399" s="23">
        <f t="shared" si="57"/>
        <v>0.46600477323423756</v>
      </c>
      <c r="I399" s="26">
        <f t="shared" si="60"/>
        <v>5014.8086294923951</v>
      </c>
      <c r="J399" s="26">
        <f t="shared" si="61"/>
        <v>4858.4714307686099</v>
      </c>
      <c r="K399" s="23">
        <f t="shared" si="58"/>
        <v>2.6071013465200963</v>
      </c>
      <c r="L399" s="23">
        <f t="shared" si="58"/>
        <v>2.5258246814631451</v>
      </c>
      <c r="M399" s="26">
        <f>K399*'Social Cost of Carbon'!$C$5</f>
        <v>260.71013465200963</v>
      </c>
      <c r="N399" s="26">
        <f>L399*'Social Cost of Carbon'!$C$5</f>
        <v>252.58246814631451</v>
      </c>
      <c r="O399" s="23">
        <f t="shared" si="62"/>
        <v>0.28412610364165947</v>
      </c>
      <c r="P399" s="23">
        <f t="shared" si="63"/>
        <v>0.27526844178265902</v>
      </c>
      <c r="Q399" s="27"/>
      <c r="R399" s="27"/>
    </row>
    <row r="400" spans="1:18" x14ac:dyDescent="0.25">
      <c r="A400" s="24">
        <f t="shared" si="59"/>
        <v>2017</v>
      </c>
      <c r="B400" s="32">
        <v>42762</v>
      </c>
      <c r="C400" s="28">
        <f>'Bitcoin Data'!C399</f>
        <v>919.75</v>
      </c>
      <c r="D400" s="26">
        <f>'Bitcoin Data'!K399</f>
        <v>2158.0196995698075</v>
      </c>
      <c r="E400" s="25">
        <f>'Bitcoin Data'!J399</f>
        <v>5228.4125908714277</v>
      </c>
      <c r="F400" s="25">
        <f t="shared" si="55"/>
        <v>11.283017368579358</v>
      </c>
      <c r="G400" s="23">
        <f t="shared" si="56"/>
        <v>0.48099999999999998</v>
      </c>
      <c r="H400" s="23">
        <f t="shared" si="57"/>
        <v>0.46600477323423756</v>
      </c>
      <c r="I400" s="26">
        <f t="shared" si="60"/>
        <v>5427.131354286671</v>
      </c>
      <c r="J400" s="26">
        <f t="shared" si="61"/>
        <v>5257.9399502427877</v>
      </c>
      <c r="K400" s="23">
        <f t="shared" si="58"/>
        <v>2.5148664562091567</v>
      </c>
      <c r="L400" s="23">
        <f t="shared" si="58"/>
        <v>2.4364652237840723</v>
      </c>
      <c r="M400" s="26">
        <f>K400*'Social Cost of Carbon'!$C$5</f>
        <v>251.48664562091568</v>
      </c>
      <c r="N400" s="26">
        <f>L400*'Social Cost of Carbon'!$C$5</f>
        <v>243.64652237840721</v>
      </c>
      <c r="O400" s="23">
        <f t="shared" si="62"/>
        <v>0.27342935104203936</v>
      </c>
      <c r="P400" s="23">
        <f t="shared" si="63"/>
        <v>0.26490516159652866</v>
      </c>
      <c r="Q400" s="27"/>
      <c r="R400" s="27"/>
    </row>
    <row r="401" spans="1:18" x14ac:dyDescent="0.25">
      <c r="A401" s="24">
        <f t="shared" si="59"/>
        <v>2017</v>
      </c>
      <c r="B401" s="32">
        <v>42763</v>
      </c>
      <c r="C401" s="28">
        <f>'Bitcoin Data'!C400</f>
        <v>921.59002699999996</v>
      </c>
      <c r="D401" s="26">
        <f>'Bitcoin Data'!K400</f>
        <v>1876.0714040821942</v>
      </c>
      <c r="E401" s="25">
        <f>'Bitcoin Data'!J400</f>
        <v>5374.4899981354047</v>
      </c>
      <c r="F401" s="25">
        <f t="shared" si="55"/>
        <v>10.082926997027599</v>
      </c>
      <c r="G401" s="23">
        <f t="shared" si="56"/>
        <v>0.48099999999999998</v>
      </c>
      <c r="H401" s="23">
        <f t="shared" si="57"/>
        <v>0.46600477323423756</v>
      </c>
      <c r="I401" s="26">
        <f t="shared" si="60"/>
        <v>4849.8878855702751</v>
      </c>
      <c r="J401" s="26">
        <f t="shared" si="61"/>
        <v>4698.6921087872179</v>
      </c>
      <c r="K401" s="23">
        <f t="shared" si="58"/>
        <v>2.5851296891031299</v>
      </c>
      <c r="L401" s="23">
        <f t="shared" si="58"/>
        <v>2.5045379928307669</v>
      </c>
      <c r="M401" s="26">
        <f>K401*'Social Cost of Carbon'!$C$5</f>
        <v>258.51296891031296</v>
      </c>
      <c r="N401" s="26">
        <f>L401*'Social Cost of Carbon'!$C$5</f>
        <v>250.45379928307671</v>
      </c>
      <c r="O401" s="23">
        <f t="shared" si="62"/>
        <v>0.28050755904101488</v>
      </c>
      <c r="P401" s="23">
        <f t="shared" si="63"/>
        <v>0.27176270569937139</v>
      </c>
      <c r="Q401" s="27"/>
      <c r="R401" s="27"/>
    </row>
    <row r="402" spans="1:18" x14ac:dyDescent="0.25">
      <c r="A402" s="24">
        <f t="shared" si="59"/>
        <v>2017</v>
      </c>
      <c r="B402" s="32">
        <v>42764</v>
      </c>
      <c r="C402" s="28">
        <f>'Bitcoin Data'!C401</f>
        <v>919.49597200000005</v>
      </c>
      <c r="D402" s="26">
        <f>'Bitcoin Data'!K401</f>
        <v>2073.1034482758628</v>
      </c>
      <c r="E402" s="25">
        <f>'Bitcoin Data'!J401</f>
        <v>5340.7866760025681</v>
      </c>
      <c r="F402" s="25">
        <f t="shared" si="55"/>
        <v>11.072003274526708</v>
      </c>
      <c r="G402" s="23">
        <f t="shared" si="56"/>
        <v>0.48099999999999998</v>
      </c>
      <c r="H402" s="23">
        <f t="shared" si="57"/>
        <v>0.46600477323423756</v>
      </c>
      <c r="I402" s="26">
        <f t="shared" si="60"/>
        <v>5325.6335750473463</v>
      </c>
      <c r="J402" s="26">
        <f t="shared" si="61"/>
        <v>5159.6063751945539</v>
      </c>
      <c r="K402" s="23">
        <f t="shared" si="58"/>
        <v>2.5689183911572351</v>
      </c>
      <c r="L402" s="23">
        <f t="shared" si="58"/>
        <v>2.4888320838430142</v>
      </c>
      <c r="M402" s="26">
        <f>K402*'Social Cost of Carbon'!$C$5</f>
        <v>256.89183911572349</v>
      </c>
      <c r="N402" s="26">
        <f>L402*'Social Cost of Carbon'!$C$5</f>
        <v>248.88320838430141</v>
      </c>
      <c r="O402" s="23">
        <f t="shared" si="62"/>
        <v>0.27938332188335402</v>
      </c>
      <c r="P402" s="23">
        <f t="shared" si="63"/>
        <v>0.2706735167560923</v>
      </c>
      <c r="Q402" s="27"/>
      <c r="R402" s="27"/>
    </row>
    <row r="403" spans="1:18" x14ac:dyDescent="0.25">
      <c r="A403" s="24">
        <f t="shared" si="59"/>
        <v>2017</v>
      </c>
      <c r="B403" s="32">
        <v>42765</v>
      </c>
      <c r="C403" s="28">
        <f>'Bitcoin Data'!C402</f>
        <v>920.38201900000001</v>
      </c>
      <c r="D403" s="26">
        <f>'Bitcoin Data'!K402</f>
        <v>1809.9716028117882</v>
      </c>
      <c r="E403" s="25">
        <f>'Bitcoin Data'!J402</f>
        <v>5345.1208475924905</v>
      </c>
      <c r="F403" s="25">
        <f t="shared" si="55"/>
        <v>9.6745169477396828</v>
      </c>
      <c r="G403" s="23">
        <f t="shared" si="56"/>
        <v>0.48099999999999998</v>
      </c>
      <c r="H403" s="23">
        <f t="shared" si="57"/>
        <v>0.46600477323423756</v>
      </c>
      <c r="I403" s="26">
        <f t="shared" si="60"/>
        <v>4653.442651862787</v>
      </c>
      <c r="J403" s="26">
        <f t="shared" si="61"/>
        <v>4508.3710763822191</v>
      </c>
      <c r="K403" s="23">
        <f t="shared" si="58"/>
        <v>2.5710031276919878</v>
      </c>
      <c r="L403" s="23">
        <f t="shared" si="58"/>
        <v>2.4908518284919343</v>
      </c>
      <c r="M403" s="26">
        <f>K403*'Social Cost of Carbon'!$C$5</f>
        <v>257.10031276919881</v>
      </c>
      <c r="N403" s="26">
        <f>L403*'Social Cost of Carbon'!$C$5</f>
        <v>249.08518284919344</v>
      </c>
      <c r="O403" s="23">
        <f t="shared" si="62"/>
        <v>0.27934086874984765</v>
      </c>
      <c r="P403" s="23">
        <f t="shared" si="63"/>
        <v>0.27063238710359189</v>
      </c>
      <c r="Q403" s="27"/>
      <c r="R403" s="27"/>
    </row>
    <row r="404" spans="1:18" x14ac:dyDescent="0.25">
      <c r="A404" s="24">
        <f t="shared" si="59"/>
        <v>2017</v>
      </c>
      <c r="B404" s="32">
        <v>42766</v>
      </c>
      <c r="C404" s="28">
        <f>'Bitcoin Data'!C403</f>
        <v>970.40301499999998</v>
      </c>
      <c r="D404" s="26">
        <f>'Bitcoin Data'!K403</f>
        <v>1807.5418123896266</v>
      </c>
      <c r="E404" s="25">
        <f>'Bitcoin Data'!J403</f>
        <v>5312.7916356657097</v>
      </c>
      <c r="F404" s="25">
        <f t="shared" si="55"/>
        <v>9.6030930219796442</v>
      </c>
      <c r="G404" s="23">
        <f t="shared" si="56"/>
        <v>0.48099999999999998</v>
      </c>
      <c r="H404" s="23">
        <f t="shared" si="57"/>
        <v>0.46600477323423756</v>
      </c>
      <c r="I404" s="26">
        <f t="shared" si="60"/>
        <v>4619.0877435722086</v>
      </c>
      <c r="J404" s="26">
        <f t="shared" si="61"/>
        <v>4475.0871860549132</v>
      </c>
      <c r="K404" s="23">
        <f t="shared" si="58"/>
        <v>2.5554527767552062</v>
      </c>
      <c r="L404" s="23">
        <f t="shared" si="58"/>
        <v>2.4757862614191533</v>
      </c>
      <c r="M404" s="26">
        <f>K404*'Social Cost of Carbon'!$C$5</f>
        <v>255.54527767552062</v>
      </c>
      <c r="N404" s="26">
        <f>L404*'Social Cost of Carbon'!$C$5</f>
        <v>247.57862614191532</v>
      </c>
      <c r="O404" s="23">
        <f t="shared" si="62"/>
        <v>0.26333932781064229</v>
      </c>
      <c r="P404" s="23">
        <f t="shared" si="63"/>
        <v>0.25512969592527013</v>
      </c>
      <c r="Q404" s="27"/>
      <c r="R404" s="27"/>
    </row>
    <row r="405" spans="1:18" x14ac:dyDescent="0.25">
      <c r="A405" s="24">
        <f t="shared" si="59"/>
        <v>2017</v>
      </c>
      <c r="B405" s="32">
        <v>42767</v>
      </c>
      <c r="C405" s="28">
        <f>'Bitcoin Data'!C404</f>
        <v>989.02301</v>
      </c>
      <c r="D405" s="26">
        <f>'Bitcoin Data'!K404</f>
        <v>2404.7315319494396</v>
      </c>
      <c r="E405" s="25">
        <f>'Bitcoin Data'!J404</f>
        <v>5284.9935751805169</v>
      </c>
      <c r="F405" s="25">
        <f t="shared" si="55"/>
        <v>12.70899069638679</v>
      </c>
      <c r="G405" s="23">
        <f t="shared" si="56"/>
        <v>0.48099999999999998</v>
      </c>
      <c r="H405" s="23">
        <f t="shared" si="57"/>
        <v>0.46600477323423756</v>
      </c>
      <c r="I405" s="26">
        <f t="shared" si="60"/>
        <v>6113.0245249620457</v>
      </c>
      <c r="J405" s="26">
        <f t="shared" si="61"/>
        <v>5922.4503275057605</v>
      </c>
      <c r="K405" s="23">
        <f t="shared" si="58"/>
        <v>2.5420819096618286</v>
      </c>
      <c r="L405" s="23">
        <f t="shared" si="58"/>
        <v>2.4628322325463992</v>
      </c>
      <c r="M405" s="26">
        <f>K405*'Social Cost of Carbon'!$C$5</f>
        <v>254.20819096618285</v>
      </c>
      <c r="N405" s="26">
        <f>L405*'Social Cost of Carbon'!$C$5</f>
        <v>246.28322325463992</v>
      </c>
      <c r="O405" s="23">
        <f t="shared" si="62"/>
        <v>0.25702960234078159</v>
      </c>
      <c r="P405" s="23">
        <f t="shared" si="63"/>
        <v>0.24901667682599207</v>
      </c>
      <c r="Q405" s="27"/>
      <c r="R405" s="27"/>
    </row>
    <row r="406" spans="1:18" x14ac:dyDescent="0.25">
      <c r="A406" s="24">
        <f t="shared" si="59"/>
        <v>2017</v>
      </c>
      <c r="B406" s="32">
        <v>42768</v>
      </c>
      <c r="C406" s="28">
        <f>'Bitcoin Data'!C405</f>
        <v>1011.799988</v>
      </c>
      <c r="D406" s="26">
        <f>'Bitcoin Data'!K405</f>
        <v>1964.2277929660363</v>
      </c>
      <c r="E406" s="25">
        <f>'Bitcoin Data'!J405</f>
        <v>5287.9133890242629</v>
      </c>
      <c r="F406" s="25">
        <f t="shared" si="55"/>
        <v>10.386666445518681</v>
      </c>
      <c r="G406" s="23">
        <f t="shared" si="56"/>
        <v>0.48099999999999998</v>
      </c>
      <c r="H406" s="23">
        <f t="shared" si="57"/>
        <v>0.46600477323423756</v>
      </c>
      <c r="I406" s="26">
        <f t="shared" si="60"/>
        <v>4995.9865602944856</v>
      </c>
      <c r="J406" s="26">
        <f t="shared" si="61"/>
        <v>4840.2361416035974</v>
      </c>
      <c r="K406" s="23">
        <f t="shared" si="58"/>
        <v>2.5434863401206704</v>
      </c>
      <c r="L406" s="23">
        <f t="shared" si="58"/>
        <v>2.4641928797345405</v>
      </c>
      <c r="M406" s="26">
        <f>K406*'Social Cost of Carbon'!$C$5</f>
        <v>254.34863401206704</v>
      </c>
      <c r="N406" s="26">
        <f>L406*'Social Cost of Carbon'!$C$5</f>
        <v>246.41928797345406</v>
      </c>
      <c r="O406" s="23">
        <f t="shared" si="62"/>
        <v>0.25138232558673151</v>
      </c>
      <c r="P406" s="23">
        <f t="shared" si="63"/>
        <v>0.24354545453251583</v>
      </c>
      <c r="Q406" s="27"/>
      <c r="R406" s="27"/>
    </row>
    <row r="407" spans="1:18" x14ac:dyDescent="0.25">
      <c r="A407" s="24">
        <f t="shared" si="59"/>
        <v>2017</v>
      </c>
      <c r="B407" s="32">
        <v>42769</v>
      </c>
      <c r="C407" s="28">
        <f>'Bitcoin Data'!C406</f>
        <v>1029.910034</v>
      </c>
      <c r="D407" s="26">
        <f>'Bitcoin Data'!K406</f>
        <v>1858.9713968855417</v>
      </c>
      <c r="E407" s="25">
        <f>'Bitcoin Data'!J406</f>
        <v>5299.7672006184603</v>
      </c>
      <c r="F407" s="25">
        <f t="shared" si="55"/>
        <v>9.8521156361018747</v>
      </c>
      <c r="G407" s="23">
        <f t="shared" si="56"/>
        <v>0.48099999999999998</v>
      </c>
      <c r="H407" s="23">
        <f t="shared" si="57"/>
        <v>0.46600477323423756</v>
      </c>
      <c r="I407" s="26">
        <f t="shared" si="60"/>
        <v>4738.8676209650012</v>
      </c>
      <c r="J407" s="26">
        <f t="shared" si="61"/>
        <v>4591.1329128791403</v>
      </c>
      <c r="K407" s="23">
        <f t="shared" si="58"/>
        <v>2.5491880234974791</v>
      </c>
      <c r="L407" s="23">
        <f t="shared" si="58"/>
        <v>2.4697168125184557</v>
      </c>
      <c r="M407" s="26">
        <f>K407*'Social Cost of Carbon'!$C$5</f>
        <v>254.91880234974792</v>
      </c>
      <c r="N407" s="26">
        <f>L407*'Social Cost of Carbon'!$C$5</f>
        <v>246.97168125184555</v>
      </c>
      <c r="O407" s="23">
        <f t="shared" si="62"/>
        <v>0.24751560227031241</v>
      </c>
      <c r="P407" s="23">
        <f t="shared" si="63"/>
        <v>0.23979927673162718</v>
      </c>
      <c r="Q407" s="27"/>
      <c r="R407" s="27"/>
    </row>
    <row r="408" spans="1:18" x14ac:dyDescent="0.25">
      <c r="A408" s="24">
        <f t="shared" si="59"/>
        <v>2017</v>
      </c>
      <c r="B408" s="32">
        <v>42770</v>
      </c>
      <c r="C408" s="28">
        <f>'Bitcoin Data'!C407</f>
        <v>1042.900024</v>
      </c>
      <c r="D408" s="26">
        <f>'Bitcoin Data'!K407</f>
        <v>1793.8130060670446</v>
      </c>
      <c r="E408" s="25">
        <f>'Bitcoin Data'!J407</f>
        <v>5739.0071584446432</v>
      </c>
      <c r="F408" s="25">
        <f t="shared" si="55"/>
        <v>10.294705682729873</v>
      </c>
      <c r="G408" s="23">
        <f t="shared" si="56"/>
        <v>0.48099999999999998</v>
      </c>
      <c r="H408" s="23">
        <f t="shared" si="57"/>
        <v>0.46600477323423756</v>
      </c>
      <c r="I408" s="26">
        <f t="shared" si="60"/>
        <v>4951.7534333930689</v>
      </c>
      <c r="J408" s="26">
        <f t="shared" si="61"/>
        <v>4797.3819871937512</v>
      </c>
      <c r="K408" s="23">
        <f t="shared" si="58"/>
        <v>2.7604624432118734</v>
      </c>
      <c r="L408" s="23">
        <f t="shared" si="58"/>
        <v>2.6744047294606621</v>
      </c>
      <c r="M408" s="26">
        <f>K408*'Social Cost of Carbon'!$C$5</f>
        <v>276.04624432118732</v>
      </c>
      <c r="N408" s="26">
        <f>L408*'Social Cost of Carbon'!$C$5</f>
        <v>267.44047294606622</v>
      </c>
      <c r="O408" s="23">
        <f t="shared" si="62"/>
        <v>0.26469099431259319</v>
      </c>
      <c r="P408" s="23">
        <f t="shared" si="63"/>
        <v>0.25643922407855485</v>
      </c>
      <c r="Q408" s="27"/>
      <c r="R408" s="27"/>
    </row>
    <row r="409" spans="1:18" x14ac:dyDescent="0.25">
      <c r="A409" s="24">
        <f t="shared" si="59"/>
        <v>2017</v>
      </c>
      <c r="B409" s="32">
        <v>42771</v>
      </c>
      <c r="C409" s="28">
        <f>'Bitcoin Data'!C408</f>
        <v>1027.339966</v>
      </c>
      <c r="D409" s="26">
        <f>'Bitcoin Data'!K408</f>
        <v>1990.5411044651562</v>
      </c>
      <c r="E409" s="25">
        <f>'Bitcoin Data'!J408</f>
        <v>5668.1143926028744</v>
      </c>
      <c r="F409" s="25">
        <f t="shared" si="55"/>
        <v>11.282614683286575</v>
      </c>
      <c r="G409" s="23">
        <f t="shared" si="56"/>
        <v>0.48099999999999998</v>
      </c>
      <c r="H409" s="23">
        <f t="shared" si="57"/>
        <v>0.46600477323423756</v>
      </c>
      <c r="I409" s="26">
        <f t="shared" si="60"/>
        <v>5426.9376626608428</v>
      </c>
      <c r="J409" s="26">
        <f t="shared" si="61"/>
        <v>5257.7522969742386</v>
      </c>
      <c r="K409" s="23">
        <f t="shared" si="58"/>
        <v>2.7263630228419826</v>
      </c>
      <c r="L409" s="23">
        <f t="shared" si="58"/>
        <v>2.6413683621906205</v>
      </c>
      <c r="M409" s="26">
        <f>K409*'Social Cost of Carbon'!$C$5</f>
        <v>272.63630228419828</v>
      </c>
      <c r="N409" s="26">
        <f>L409*'Social Cost of Carbon'!$C$5</f>
        <v>264.13683621906205</v>
      </c>
      <c r="O409" s="23">
        <f t="shared" si="62"/>
        <v>0.26538080022888771</v>
      </c>
      <c r="P409" s="23">
        <f t="shared" si="63"/>
        <v>0.25710752522117108</v>
      </c>
      <c r="Q409" s="27"/>
      <c r="R409" s="27"/>
    </row>
    <row r="410" spans="1:18" x14ac:dyDescent="0.25">
      <c r="A410" s="24">
        <f t="shared" si="59"/>
        <v>2017</v>
      </c>
      <c r="B410" s="32">
        <v>42772</v>
      </c>
      <c r="C410" s="28">
        <f>'Bitcoin Data'!C409</f>
        <v>1038.150024</v>
      </c>
      <c r="D410" s="26">
        <f>'Bitcoin Data'!K409</f>
        <v>1567.616526161778</v>
      </c>
      <c r="E410" s="25">
        <f>'Bitcoin Data'!J409</f>
        <v>5655.2200920045261</v>
      </c>
      <c r="F410" s="25">
        <f t="shared" si="55"/>
        <v>8.8652164753084257</v>
      </c>
      <c r="G410" s="23">
        <f t="shared" si="56"/>
        <v>0.48099999999999998</v>
      </c>
      <c r="H410" s="23">
        <f t="shared" si="57"/>
        <v>0.46600477323423756</v>
      </c>
      <c r="I410" s="26">
        <f t="shared" si="60"/>
        <v>4264.1691246233522</v>
      </c>
      <c r="J410" s="26">
        <f t="shared" si="61"/>
        <v>4131.2331932485304</v>
      </c>
      <c r="K410" s="23">
        <f t="shared" si="58"/>
        <v>2.720160864254177</v>
      </c>
      <c r="L410" s="23">
        <f t="shared" si="58"/>
        <v>2.6353595565642731</v>
      </c>
      <c r="M410" s="26">
        <f>K410*'Social Cost of Carbon'!$C$5</f>
        <v>272.01608642541771</v>
      </c>
      <c r="N410" s="26">
        <f>L410*'Social Cost of Carbon'!$C$5</f>
        <v>263.53595565642729</v>
      </c>
      <c r="O410" s="23">
        <f t="shared" si="62"/>
        <v>0.26202001650718809</v>
      </c>
      <c r="P410" s="23">
        <f t="shared" si="63"/>
        <v>0.2538515142936868</v>
      </c>
      <c r="Q410" s="27"/>
      <c r="R410" s="27"/>
    </row>
    <row r="411" spans="1:18" x14ac:dyDescent="0.25">
      <c r="A411" s="24">
        <f t="shared" si="59"/>
        <v>2017</v>
      </c>
      <c r="B411" s="32">
        <v>42773</v>
      </c>
      <c r="C411" s="28">
        <f>'Bitcoin Data'!C410</f>
        <v>1061.349976</v>
      </c>
      <c r="D411" s="26">
        <f>'Bitcoin Data'!K410</f>
        <v>1915.2534410673179</v>
      </c>
      <c r="E411" s="25">
        <f>'Bitcoin Data'!J410</f>
        <v>5588.518943856403</v>
      </c>
      <c r="F411" s="25">
        <f t="shared" si="55"/>
        <v>10.703430137690868</v>
      </c>
      <c r="G411" s="23">
        <f t="shared" si="56"/>
        <v>0.48099999999999998</v>
      </c>
      <c r="H411" s="23">
        <f t="shared" si="57"/>
        <v>0.46600477323423756</v>
      </c>
      <c r="I411" s="26">
        <f t="shared" si="60"/>
        <v>5148.349896229307</v>
      </c>
      <c r="J411" s="26">
        <f t="shared" si="61"/>
        <v>4987.8495341431362</v>
      </c>
      <c r="K411" s="23">
        <f t="shared" si="58"/>
        <v>2.6880776119949297</v>
      </c>
      <c r="L411" s="23">
        <f t="shared" si="58"/>
        <v>2.6042765031470441</v>
      </c>
      <c r="M411" s="26">
        <f>K411*'Social Cost of Carbon'!$C$5</f>
        <v>268.80776119949297</v>
      </c>
      <c r="N411" s="26">
        <f>L411*'Social Cost of Carbon'!$C$5</f>
        <v>260.42765031470441</v>
      </c>
      <c r="O411" s="23">
        <f t="shared" si="62"/>
        <v>0.25326967284869756</v>
      </c>
      <c r="P411" s="23">
        <f t="shared" si="63"/>
        <v>0.24537396354047161</v>
      </c>
      <c r="Q411" s="27"/>
      <c r="R411" s="27"/>
    </row>
    <row r="412" spans="1:18" x14ac:dyDescent="0.25">
      <c r="A412" s="24">
        <f t="shared" si="59"/>
        <v>2017</v>
      </c>
      <c r="B412" s="32">
        <v>42774</v>
      </c>
      <c r="C412" s="28">
        <f>'Bitcoin Data'!C411</f>
        <v>1063.0699460000001</v>
      </c>
      <c r="D412" s="26">
        <f>'Bitcoin Data'!K411</f>
        <v>1804.3873802739536</v>
      </c>
      <c r="E412" s="25">
        <f>'Bitcoin Data'!J411</f>
        <v>5732.3910036346324</v>
      </c>
      <c r="F412" s="25">
        <f t="shared" si="55"/>
        <v>10.343453985754273</v>
      </c>
      <c r="G412" s="23">
        <f t="shared" si="56"/>
        <v>0.48099999999999998</v>
      </c>
      <c r="H412" s="23">
        <f t="shared" si="57"/>
        <v>0.46600477323423756</v>
      </c>
      <c r="I412" s="26">
        <f t="shared" si="60"/>
        <v>4975.2013671478044</v>
      </c>
      <c r="J412" s="26">
        <f t="shared" si="61"/>
        <v>4820.0989290901907</v>
      </c>
      <c r="K412" s="23">
        <f t="shared" si="58"/>
        <v>2.7572800727482583</v>
      </c>
      <c r="L412" s="23">
        <f t="shared" si="58"/>
        <v>2.6713215697387405</v>
      </c>
      <c r="M412" s="26">
        <f>K412*'Social Cost of Carbon'!$C$5</f>
        <v>275.72800727482581</v>
      </c>
      <c r="N412" s="26">
        <f>L412*'Social Cost of Carbon'!$C$5</f>
        <v>267.13215697387403</v>
      </c>
      <c r="O412" s="23">
        <f t="shared" si="62"/>
        <v>0.25936958175922864</v>
      </c>
      <c r="P412" s="23">
        <f t="shared" si="63"/>
        <v>0.25128370713423781</v>
      </c>
      <c r="Q412" s="27"/>
      <c r="R412" s="27"/>
    </row>
    <row r="413" spans="1:18" x14ac:dyDescent="0.25">
      <c r="A413" s="24">
        <f t="shared" si="59"/>
        <v>2017</v>
      </c>
      <c r="B413" s="32">
        <v>42775</v>
      </c>
      <c r="C413" s="28">
        <f>'Bitcoin Data'!C412</f>
        <v>994.38299600000005</v>
      </c>
      <c r="D413" s="26">
        <f>'Bitcoin Data'!K412</f>
        <v>2096.5092638325759</v>
      </c>
      <c r="E413" s="25">
        <f>'Bitcoin Data'!J412</f>
        <v>5707.8079154252682</v>
      </c>
      <c r="F413" s="25">
        <f t="shared" si="55"/>
        <v>11.966472170865979</v>
      </c>
      <c r="G413" s="23">
        <f t="shared" si="56"/>
        <v>0.48099999999999998</v>
      </c>
      <c r="H413" s="23">
        <f t="shared" si="57"/>
        <v>0.46600477323423756</v>
      </c>
      <c r="I413" s="26">
        <f t="shared" si="60"/>
        <v>5755.8731141865355</v>
      </c>
      <c r="J413" s="26">
        <f t="shared" si="61"/>
        <v>5576.4331503982148</v>
      </c>
      <c r="K413" s="23">
        <f t="shared" si="58"/>
        <v>2.745455607319554</v>
      </c>
      <c r="L413" s="23">
        <f t="shared" si="58"/>
        <v>2.6598657332923383</v>
      </c>
      <c r="M413" s="26">
        <f>K413*'Social Cost of Carbon'!$C$5</f>
        <v>274.54556073195539</v>
      </c>
      <c r="N413" s="26">
        <f>L413*'Social Cost of Carbon'!$C$5</f>
        <v>265.98657332923381</v>
      </c>
      <c r="O413" s="23">
        <f t="shared" si="62"/>
        <v>0.27609639528867747</v>
      </c>
      <c r="P413" s="23">
        <f t="shared" si="63"/>
        <v>0.26748906045174747</v>
      </c>
      <c r="Q413" s="27"/>
      <c r="R413" s="27"/>
    </row>
    <row r="414" spans="1:18" x14ac:dyDescent="0.25">
      <c r="A414" s="24">
        <f t="shared" si="59"/>
        <v>2017</v>
      </c>
      <c r="B414" s="32">
        <v>42776</v>
      </c>
      <c r="C414" s="28">
        <f>'Bitcoin Data'!C413</f>
        <v>988.67401099999995</v>
      </c>
      <c r="D414" s="26">
        <f>'Bitcoin Data'!K413</f>
        <v>1850.2418273993358</v>
      </c>
      <c r="E414" s="25">
        <f>'Bitcoin Data'!J413</f>
        <v>5660.8200688853749</v>
      </c>
      <c r="F414" s="25">
        <f t="shared" si="55"/>
        <v>10.473886068833311</v>
      </c>
      <c r="G414" s="23">
        <f t="shared" si="56"/>
        <v>0.48099999999999998</v>
      </c>
      <c r="H414" s="23">
        <f t="shared" si="57"/>
        <v>0.46600477323423756</v>
      </c>
      <c r="I414" s="26">
        <f t="shared" si="60"/>
        <v>5037.9391991088223</v>
      </c>
      <c r="J414" s="26">
        <f t="shared" si="61"/>
        <v>4880.8809023879066</v>
      </c>
      <c r="K414" s="23">
        <f t="shared" si="58"/>
        <v>2.7228544531338654</v>
      </c>
      <c r="L414" s="23">
        <f t="shared" si="58"/>
        <v>2.6379691725207506</v>
      </c>
      <c r="M414" s="26">
        <f>K414*'Social Cost of Carbon'!$C$5</f>
        <v>272.28544531338656</v>
      </c>
      <c r="N414" s="26">
        <f>L414*'Social Cost of Carbon'!$C$5</f>
        <v>263.79691725207505</v>
      </c>
      <c r="O414" s="23">
        <f t="shared" si="62"/>
        <v>0.27540467564023646</v>
      </c>
      <c r="P414" s="23">
        <f t="shared" si="63"/>
        <v>0.26681890523779034</v>
      </c>
      <c r="Q414" s="27"/>
      <c r="R414" s="27"/>
    </row>
    <row r="415" spans="1:18" x14ac:dyDescent="0.25">
      <c r="A415" s="24">
        <f t="shared" si="59"/>
        <v>2017</v>
      </c>
      <c r="B415" s="32">
        <v>42777</v>
      </c>
      <c r="C415" s="28">
        <f>'Bitcoin Data'!C414</f>
        <v>1004.450012</v>
      </c>
      <c r="D415" s="26">
        <f>'Bitcoin Data'!K414</f>
        <v>1738.6067519833232</v>
      </c>
      <c r="E415" s="25">
        <f>'Bitcoin Data'!J414</f>
        <v>5654.9174303431182</v>
      </c>
      <c r="F415" s="25">
        <f t="shared" si="55"/>
        <v>9.8316776263027279</v>
      </c>
      <c r="G415" s="23">
        <f t="shared" si="56"/>
        <v>0.48099999999999998</v>
      </c>
      <c r="H415" s="23">
        <f t="shared" si="57"/>
        <v>0.46600477323423756</v>
      </c>
      <c r="I415" s="26">
        <f t="shared" si="60"/>
        <v>4729.0369382516119</v>
      </c>
      <c r="J415" s="26">
        <f t="shared" si="61"/>
        <v>4581.6087027573294</v>
      </c>
      <c r="K415" s="23">
        <f t="shared" si="58"/>
        <v>2.7200152839950396</v>
      </c>
      <c r="L415" s="23">
        <f t="shared" si="58"/>
        <v>2.6352185147853819</v>
      </c>
      <c r="M415" s="26">
        <f>K415*'Social Cost of Carbon'!$C$5</f>
        <v>272.00152839950397</v>
      </c>
      <c r="N415" s="26">
        <f>L415*'Social Cost of Carbon'!$C$5</f>
        <v>263.52185147853817</v>
      </c>
      <c r="O415" s="23">
        <f t="shared" si="62"/>
        <v>0.27079648081034019</v>
      </c>
      <c r="P415" s="23">
        <f t="shared" si="63"/>
        <v>0.26235437137765516</v>
      </c>
      <c r="Q415" s="27"/>
      <c r="R415" s="27"/>
    </row>
    <row r="416" spans="1:18" x14ac:dyDescent="0.25">
      <c r="A416" s="24">
        <f t="shared" si="59"/>
        <v>2017</v>
      </c>
      <c r="B416" s="32">
        <v>42778</v>
      </c>
      <c r="C416" s="28">
        <f>'Bitcoin Data'!C415</f>
        <v>999.18102999999996</v>
      </c>
      <c r="D416" s="26">
        <f>'Bitcoin Data'!K415</f>
        <v>1745.6762186251772</v>
      </c>
      <c r="E416" s="25">
        <f>'Bitcoin Data'!J415</f>
        <v>5709.9847231464146</v>
      </c>
      <c r="F416" s="25">
        <f t="shared" si="55"/>
        <v>9.9677845399097613</v>
      </c>
      <c r="G416" s="23">
        <f t="shared" si="56"/>
        <v>0.48099999999999998</v>
      </c>
      <c r="H416" s="23">
        <f t="shared" si="57"/>
        <v>0.46600477323423756</v>
      </c>
      <c r="I416" s="26">
        <f t="shared" si="60"/>
        <v>4794.5043636965956</v>
      </c>
      <c r="J416" s="26">
        <f t="shared" si="61"/>
        <v>4645.0351741683871</v>
      </c>
      <c r="K416" s="23">
        <f t="shared" si="58"/>
        <v>2.7465026518334255</v>
      </c>
      <c r="L416" s="23">
        <f t="shared" si="58"/>
        <v>2.6608801360808054</v>
      </c>
      <c r="M416" s="26">
        <f>K416*'Social Cost of Carbon'!$C$5</f>
        <v>274.65026518334253</v>
      </c>
      <c r="N416" s="26">
        <f>L416*'Social Cost of Carbon'!$C$5</f>
        <v>266.08801360808053</v>
      </c>
      <c r="O416" s="23">
        <f t="shared" si="62"/>
        <v>0.27487537987319727</v>
      </c>
      <c r="P416" s="23">
        <f t="shared" si="63"/>
        <v>0.26630611032325197</v>
      </c>
      <c r="Q416" s="27"/>
      <c r="R416" s="27"/>
    </row>
    <row r="417" spans="1:18" x14ac:dyDescent="0.25">
      <c r="A417" s="24">
        <f t="shared" si="59"/>
        <v>2017</v>
      </c>
      <c r="B417" s="32">
        <v>42779</v>
      </c>
      <c r="C417" s="28">
        <f>'Bitcoin Data'!C416</f>
        <v>990.64202899999998</v>
      </c>
      <c r="D417" s="26">
        <f>'Bitcoin Data'!K416</f>
        <v>2053.6870472124056</v>
      </c>
      <c r="E417" s="25">
        <f>'Bitcoin Data'!J416</f>
        <v>5607.8910707477798</v>
      </c>
      <c r="F417" s="25">
        <f t="shared" si="55"/>
        <v>11.516853254172823</v>
      </c>
      <c r="G417" s="23">
        <f t="shared" si="56"/>
        <v>0.48099999999999998</v>
      </c>
      <c r="H417" s="23">
        <f t="shared" si="57"/>
        <v>0.46600477323423756</v>
      </c>
      <c r="I417" s="26">
        <f t="shared" si="60"/>
        <v>5539.6064152571271</v>
      </c>
      <c r="J417" s="26">
        <f t="shared" si="61"/>
        <v>5366.9085890827973</v>
      </c>
      <c r="K417" s="23">
        <f t="shared" si="58"/>
        <v>2.6973956050296821</v>
      </c>
      <c r="L417" s="23">
        <f t="shared" si="58"/>
        <v>2.6133040067461248</v>
      </c>
      <c r="M417" s="26">
        <f>K417*'Social Cost of Carbon'!$C$5</f>
        <v>269.73956050296823</v>
      </c>
      <c r="N417" s="26">
        <f>L417*'Social Cost of Carbon'!$C$5</f>
        <v>261.33040067461246</v>
      </c>
      <c r="O417" s="23">
        <f t="shared" si="62"/>
        <v>0.27228762015604757</v>
      </c>
      <c r="P417" s="23">
        <f t="shared" si="63"/>
        <v>0.26379902429378199</v>
      </c>
      <c r="Q417" s="27"/>
      <c r="R417" s="27"/>
    </row>
    <row r="418" spans="1:18" x14ac:dyDescent="0.25">
      <c r="A418" s="24">
        <f t="shared" si="59"/>
        <v>2017</v>
      </c>
      <c r="B418" s="32">
        <v>42780</v>
      </c>
      <c r="C418" s="28">
        <f>'Bitcoin Data'!C417</f>
        <v>1004.549988</v>
      </c>
      <c r="D418" s="26">
        <f>'Bitcoin Data'!K417</f>
        <v>2107.5482373589844</v>
      </c>
      <c r="E418" s="25">
        <f>'Bitcoin Data'!J417</f>
        <v>5662.6811635717413</v>
      </c>
      <c r="F418" s="25">
        <f t="shared" si="55"/>
        <v>11.934373705011547</v>
      </c>
      <c r="G418" s="23">
        <f t="shared" si="56"/>
        <v>0.48099999999999998</v>
      </c>
      <c r="H418" s="23">
        <f t="shared" si="57"/>
        <v>0.46600477323423756</v>
      </c>
      <c r="I418" s="26">
        <f t="shared" si="60"/>
        <v>5740.4337521105535</v>
      </c>
      <c r="J418" s="26">
        <f t="shared" si="61"/>
        <v>5561.4751120965529</v>
      </c>
      <c r="K418" s="23">
        <f t="shared" si="58"/>
        <v>2.7237496396780077</v>
      </c>
      <c r="L418" s="23">
        <f t="shared" si="58"/>
        <v>2.6388364515280376</v>
      </c>
      <c r="M418" s="26">
        <f>K418*'Social Cost of Carbon'!$C$5</f>
        <v>272.37496396780074</v>
      </c>
      <c r="N418" s="26">
        <f>L418*'Social Cost of Carbon'!$C$5</f>
        <v>263.88364515280375</v>
      </c>
      <c r="O418" s="23">
        <f t="shared" si="62"/>
        <v>0.27114127442287195</v>
      </c>
      <c r="P418" s="23">
        <f t="shared" si="63"/>
        <v>0.26268841601220921</v>
      </c>
      <c r="Q418" s="27"/>
      <c r="R418" s="27"/>
    </row>
    <row r="419" spans="1:18" x14ac:dyDescent="0.25">
      <c r="A419" s="24">
        <f t="shared" si="59"/>
        <v>2017</v>
      </c>
      <c r="B419" s="32">
        <v>42781</v>
      </c>
      <c r="C419" s="28">
        <f>'Bitcoin Data'!C418</f>
        <v>1007.47998</v>
      </c>
      <c r="D419" s="26">
        <f>'Bitcoin Data'!K418</f>
        <v>1772.101094283066</v>
      </c>
      <c r="E419" s="25">
        <f>'Bitcoin Data'!J418</f>
        <v>5536.1255976610992</v>
      </c>
      <c r="F419" s="25">
        <f t="shared" si="55"/>
        <v>9.8105742297037271</v>
      </c>
      <c r="G419" s="23">
        <f t="shared" si="56"/>
        <v>0.48099999999999998</v>
      </c>
      <c r="H419" s="23">
        <f t="shared" si="57"/>
        <v>0.46600477323423756</v>
      </c>
      <c r="I419" s="26">
        <f t="shared" si="60"/>
        <v>4718.8862044874923</v>
      </c>
      <c r="J419" s="26">
        <f t="shared" si="61"/>
        <v>4571.7744192107402</v>
      </c>
      <c r="K419" s="23">
        <f t="shared" si="58"/>
        <v>2.6628764124749886</v>
      </c>
      <c r="L419" s="23">
        <f t="shared" si="58"/>
        <v>2.5798609537343182</v>
      </c>
      <c r="M419" s="26">
        <f>K419*'Social Cost of Carbon'!$C$5</f>
        <v>266.28764124749887</v>
      </c>
      <c r="N419" s="26">
        <f>L419*'Social Cost of Carbon'!$C$5</f>
        <v>257.98609537343179</v>
      </c>
      <c r="O419" s="23">
        <f t="shared" si="62"/>
        <v>0.26431060322161326</v>
      </c>
      <c r="P419" s="23">
        <f t="shared" si="63"/>
        <v>0.25607069172077424</v>
      </c>
      <c r="Q419" s="27"/>
      <c r="R419" s="27"/>
    </row>
    <row r="420" spans="1:18" x14ac:dyDescent="0.25">
      <c r="A420" s="24">
        <f t="shared" si="59"/>
        <v>2017</v>
      </c>
      <c r="B420" s="32">
        <v>42782</v>
      </c>
      <c r="C420" s="28">
        <f>'Bitcoin Data'!C419</f>
        <v>1027.4399410000001</v>
      </c>
      <c r="D420" s="26">
        <f>'Bitcoin Data'!K419</f>
        <v>1832.2566147969226</v>
      </c>
      <c r="E420" s="25">
        <f>'Bitcoin Data'!J419</f>
        <v>5851.9905631315914</v>
      </c>
      <c r="F420" s="25">
        <f t="shared" si="55"/>
        <v>10.722348419027027</v>
      </c>
      <c r="G420" s="23">
        <f t="shared" si="56"/>
        <v>0.48099999999999998</v>
      </c>
      <c r="H420" s="23">
        <f t="shared" si="57"/>
        <v>0.46600477323423756</v>
      </c>
      <c r="I420" s="26">
        <f t="shared" si="60"/>
        <v>5157.4495895519995</v>
      </c>
      <c r="J420" s="26">
        <f t="shared" si="61"/>
        <v>4996.6655435471757</v>
      </c>
      <c r="K420" s="23">
        <f t="shared" si="58"/>
        <v>2.8148074608662954</v>
      </c>
      <c r="L420" s="23">
        <f t="shared" si="58"/>
        <v>2.7270555353410355</v>
      </c>
      <c r="M420" s="26">
        <f>K420*'Social Cost of Carbon'!$C$5</f>
        <v>281.48074608662955</v>
      </c>
      <c r="N420" s="26">
        <f>L420*'Social Cost of Carbon'!$C$5</f>
        <v>272.70555353410356</v>
      </c>
      <c r="O420" s="23">
        <f t="shared" si="62"/>
        <v>0.27396321172083921</v>
      </c>
      <c r="P420" s="23">
        <f t="shared" si="63"/>
        <v>0.26542237911121225</v>
      </c>
      <c r="Q420" s="27"/>
      <c r="R420" s="27"/>
    </row>
    <row r="421" spans="1:18" x14ac:dyDescent="0.25">
      <c r="A421" s="24">
        <f t="shared" si="59"/>
        <v>2017</v>
      </c>
      <c r="B421" s="32">
        <v>42783</v>
      </c>
      <c r="C421" s="28">
        <f>'Bitcoin Data'!C420</f>
        <v>1046.209961</v>
      </c>
      <c r="D421" s="26">
        <f>'Bitcoin Data'!K420</f>
        <v>1888.5491939966648</v>
      </c>
      <c r="E421" s="25">
        <f>'Bitcoin Data'!J420</f>
        <v>5637.1770116592861</v>
      </c>
      <c r="F421" s="25">
        <f t="shared" si="55"/>
        <v>10.646086101785674</v>
      </c>
      <c r="G421" s="23">
        <f t="shared" si="56"/>
        <v>0.48099999999999998</v>
      </c>
      <c r="H421" s="23">
        <f t="shared" si="57"/>
        <v>0.46600477323423756</v>
      </c>
      <c r="I421" s="26">
        <f t="shared" si="60"/>
        <v>5120.7674149589093</v>
      </c>
      <c r="J421" s="26">
        <f t="shared" si="61"/>
        <v>4961.126939694801</v>
      </c>
      <c r="K421" s="23">
        <f t="shared" si="58"/>
        <v>2.7114821426081166</v>
      </c>
      <c r="L421" s="23">
        <f t="shared" si="58"/>
        <v>2.6269513949995424</v>
      </c>
      <c r="M421" s="26">
        <f>K421*'Social Cost of Carbon'!$C$5</f>
        <v>271.14821426081164</v>
      </c>
      <c r="N421" s="26">
        <f>L421*'Social Cost of Carbon'!$C$5</f>
        <v>262.69513949995422</v>
      </c>
      <c r="O421" s="23">
        <f t="shared" si="62"/>
        <v>0.25917189127279933</v>
      </c>
      <c r="P421" s="23">
        <f t="shared" si="63"/>
        <v>0.25109217966999858</v>
      </c>
      <c r="Q421" s="27"/>
      <c r="R421" s="27"/>
    </row>
    <row r="422" spans="1:18" x14ac:dyDescent="0.25">
      <c r="A422" s="24">
        <f t="shared" si="59"/>
        <v>2017</v>
      </c>
      <c r="B422" s="32">
        <v>42784</v>
      </c>
      <c r="C422" s="28">
        <f>'Bitcoin Data'!C421</f>
        <v>1054.420044</v>
      </c>
      <c r="D422" s="26">
        <f>'Bitcoin Data'!K421</f>
        <v>1885.8411582404376</v>
      </c>
      <c r="E422" s="25">
        <f>'Bitcoin Data'!J421</f>
        <v>5929.9637318645346</v>
      </c>
      <c r="F422" s="25">
        <f t="shared" si="55"/>
        <v>11.182969672423203</v>
      </c>
      <c r="G422" s="23">
        <f t="shared" si="56"/>
        <v>0.48099999999999998</v>
      </c>
      <c r="H422" s="23">
        <f t="shared" si="57"/>
        <v>0.46600477323423756</v>
      </c>
      <c r="I422" s="26">
        <f t="shared" si="60"/>
        <v>5379.0084124355599</v>
      </c>
      <c r="J422" s="26">
        <f t="shared" si="61"/>
        <v>5211.3172462829316</v>
      </c>
      <c r="K422" s="23">
        <f t="shared" si="58"/>
        <v>2.8523125550268409</v>
      </c>
      <c r="L422" s="23">
        <f t="shared" si="58"/>
        <v>2.7633914041547856</v>
      </c>
      <c r="M422" s="26">
        <f>K422*'Social Cost of Carbon'!$C$5</f>
        <v>285.23125550268406</v>
      </c>
      <c r="N422" s="26">
        <f>L422*'Social Cost of Carbon'!$C$5</f>
        <v>276.33914041547854</v>
      </c>
      <c r="O422" s="23">
        <f t="shared" si="62"/>
        <v>0.27051008478617661</v>
      </c>
      <c r="P422" s="23">
        <f t="shared" si="63"/>
        <v>0.26207690378036719</v>
      </c>
      <c r="Q422" s="27"/>
      <c r="R422" s="27"/>
    </row>
    <row r="423" spans="1:18" x14ac:dyDescent="0.25">
      <c r="A423" s="24">
        <f t="shared" si="59"/>
        <v>2017</v>
      </c>
      <c r="B423" s="32">
        <v>42785</v>
      </c>
      <c r="C423" s="28">
        <f>'Bitcoin Data'!C422</f>
        <v>1047.869995</v>
      </c>
      <c r="D423" s="26">
        <f>'Bitcoin Data'!K422</f>
        <v>1684.2987325861625</v>
      </c>
      <c r="E423" s="25">
        <f>'Bitcoin Data'!J422</f>
        <v>5850.1356344338819</v>
      </c>
      <c r="F423" s="25">
        <f t="shared" si="55"/>
        <v>9.8533760345341328</v>
      </c>
      <c r="G423" s="23">
        <f t="shared" si="56"/>
        <v>0.48099999999999998</v>
      </c>
      <c r="H423" s="23">
        <f t="shared" si="57"/>
        <v>0.46600477323423756</v>
      </c>
      <c r="I423" s="26">
        <f t="shared" si="60"/>
        <v>4739.4738726109181</v>
      </c>
      <c r="J423" s="26">
        <f t="shared" si="61"/>
        <v>4591.7202645647494</v>
      </c>
      <c r="K423" s="23">
        <f t="shared" si="58"/>
        <v>2.813915240162697</v>
      </c>
      <c r="L423" s="23">
        <f t="shared" si="58"/>
        <v>2.7261911297138934</v>
      </c>
      <c r="M423" s="26">
        <f>K423*'Social Cost of Carbon'!$C$5</f>
        <v>281.39152401626973</v>
      </c>
      <c r="N423" s="26">
        <f>L423*'Social Cost of Carbon'!$C$5</f>
        <v>272.61911297138937</v>
      </c>
      <c r="O423" s="23">
        <f t="shared" si="62"/>
        <v>0.26853667473918819</v>
      </c>
      <c r="P423" s="23">
        <f t="shared" si="63"/>
        <v>0.26016501500397421</v>
      </c>
      <c r="Q423" s="27"/>
      <c r="R423" s="27"/>
    </row>
    <row r="424" spans="1:18" x14ac:dyDescent="0.25">
      <c r="A424" s="24">
        <f t="shared" si="59"/>
        <v>2017</v>
      </c>
      <c r="B424" s="32">
        <v>42786</v>
      </c>
      <c r="C424" s="28">
        <f>'Bitcoin Data'!C423</f>
        <v>1079.9799800000001</v>
      </c>
      <c r="D424" s="26">
        <f>'Bitcoin Data'!K423</f>
        <v>1857.5462817696898</v>
      </c>
      <c r="E424" s="25">
        <f>'Bitcoin Data'!J423</f>
        <v>5855.5680226118957</v>
      </c>
      <c r="F424" s="25">
        <f t="shared" si="55"/>
        <v>10.876988608052223</v>
      </c>
      <c r="G424" s="23">
        <f t="shared" si="56"/>
        <v>0.48099999999999998</v>
      </c>
      <c r="H424" s="23">
        <f t="shared" si="57"/>
        <v>0.46600477323423756</v>
      </c>
      <c r="I424" s="26">
        <f t="shared" si="60"/>
        <v>5231.8315204731189</v>
      </c>
      <c r="J424" s="26">
        <f t="shared" si="61"/>
        <v>5068.728609766762</v>
      </c>
      <c r="K424" s="23">
        <f t="shared" si="58"/>
        <v>2.8165282188763219</v>
      </c>
      <c r="L424" s="23">
        <f t="shared" si="58"/>
        <v>2.7287226485349092</v>
      </c>
      <c r="M424" s="26">
        <f>K424*'Social Cost of Carbon'!$C$5</f>
        <v>281.65282188763217</v>
      </c>
      <c r="N424" s="26">
        <f>L424*'Social Cost of Carbon'!$C$5</f>
        <v>272.87226485349095</v>
      </c>
      <c r="O424" s="23">
        <f t="shared" si="62"/>
        <v>0.26079448425296936</v>
      </c>
      <c r="P424" s="23">
        <f t="shared" si="63"/>
        <v>0.25266418813938657</v>
      </c>
      <c r="Q424" s="27"/>
      <c r="R424" s="27"/>
    </row>
    <row r="425" spans="1:18" x14ac:dyDescent="0.25">
      <c r="A425" s="24">
        <f t="shared" si="59"/>
        <v>2017</v>
      </c>
      <c r="B425" s="32">
        <v>42787</v>
      </c>
      <c r="C425" s="28">
        <f>'Bitcoin Data'!C424</f>
        <v>1115.3000489999999</v>
      </c>
      <c r="D425" s="26">
        <f>'Bitcoin Data'!K424</f>
        <v>1719.5666470527162</v>
      </c>
      <c r="E425" s="25">
        <f>'Bitcoin Data'!J424</f>
        <v>5937.5796043185619</v>
      </c>
      <c r="F425" s="25">
        <f t="shared" si="55"/>
        <v>10.210063851806662</v>
      </c>
      <c r="G425" s="23">
        <f t="shared" si="56"/>
        <v>0.48099999999999998</v>
      </c>
      <c r="H425" s="23">
        <f t="shared" si="57"/>
        <v>0.46600477323423756</v>
      </c>
      <c r="I425" s="26">
        <f t="shared" si="60"/>
        <v>4911.0407127190047</v>
      </c>
      <c r="J425" s="26">
        <f t="shared" si="61"/>
        <v>4757.93848996825</v>
      </c>
      <c r="K425" s="23">
        <f t="shared" si="58"/>
        <v>2.855975789677228</v>
      </c>
      <c r="L425" s="23">
        <f t="shared" si="58"/>
        <v>2.7669404370707054</v>
      </c>
      <c r="M425" s="26">
        <f>K425*'Social Cost of Carbon'!$C$5</f>
        <v>285.59757896772282</v>
      </c>
      <c r="N425" s="26">
        <f>L425*'Social Cost of Carbon'!$C$5</f>
        <v>276.69404370707053</v>
      </c>
      <c r="O425" s="23">
        <f t="shared" si="62"/>
        <v>0.25607241676694559</v>
      </c>
      <c r="P425" s="23">
        <f t="shared" si="63"/>
        <v>0.24808933161543378</v>
      </c>
      <c r="Q425" s="27"/>
      <c r="R425" s="27"/>
    </row>
    <row r="426" spans="1:18" x14ac:dyDescent="0.25">
      <c r="A426" s="24">
        <f t="shared" si="59"/>
        <v>2017</v>
      </c>
      <c r="B426" s="32">
        <v>42788</v>
      </c>
      <c r="C426" s="28">
        <f>'Bitcoin Data'!C425</f>
        <v>1117.4399410000001</v>
      </c>
      <c r="D426" s="26">
        <f>'Bitcoin Data'!K425</f>
        <v>1749.891394958383</v>
      </c>
      <c r="E426" s="25">
        <f>'Bitcoin Data'!J425</f>
        <v>6293.040415749746</v>
      </c>
      <c r="F426" s="25">
        <f t="shared" si="55"/>
        <v>11.012137271645805</v>
      </c>
      <c r="G426" s="23">
        <f t="shared" si="56"/>
        <v>0.48099999999999998</v>
      </c>
      <c r="H426" s="23">
        <f t="shared" si="57"/>
        <v>0.46600477323423756</v>
      </c>
      <c r="I426" s="26">
        <f t="shared" si="60"/>
        <v>5296.8380276616326</v>
      </c>
      <c r="J426" s="26">
        <f t="shared" si="61"/>
        <v>5131.7085320975993</v>
      </c>
      <c r="K426" s="23">
        <f t="shared" si="58"/>
        <v>3.026952439975628</v>
      </c>
      <c r="L426" s="23">
        <f t="shared" si="58"/>
        <v>2.9325868718953525</v>
      </c>
      <c r="M426" s="26">
        <f>K426*'Social Cost of Carbon'!$C$5</f>
        <v>302.69524399756278</v>
      </c>
      <c r="N426" s="26">
        <f>L426*'Social Cost of Carbon'!$C$5</f>
        <v>293.25868718953524</v>
      </c>
      <c r="O426" s="23">
        <f t="shared" si="62"/>
        <v>0.27088278563470714</v>
      </c>
      <c r="P426" s="23">
        <f t="shared" si="63"/>
        <v>0.26243798563983423</v>
      </c>
      <c r="Q426" s="27"/>
      <c r="R426" s="27"/>
    </row>
    <row r="427" spans="1:18" x14ac:dyDescent="0.25">
      <c r="A427" s="24">
        <f t="shared" si="59"/>
        <v>2017</v>
      </c>
      <c r="B427" s="32">
        <v>42789</v>
      </c>
      <c r="C427" s="28">
        <f>'Bitcoin Data'!C426</f>
        <v>1166.719971</v>
      </c>
      <c r="D427" s="26">
        <f>'Bitcoin Data'!K426</f>
        <v>1866.3594470046091</v>
      </c>
      <c r="E427" s="25">
        <f>'Bitcoin Data'!J426</f>
        <v>6526.1921363560714</v>
      </c>
      <c r="F427" s="25">
        <f t="shared" si="55"/>
        <v>12.180220346655346</v>
      </c>
      <c r="G427" s="23">
        <f t="shared" si="56"/>
        <v>0.48099999999999998</v>
      </c>
      <c r="H427" s="23">
        <f t="shared" si="57"/>
        <v>0.46600477323423756</v>
      </c>
      <c r="I427" s="26">
        <f t="shared" si="60"/>
        <v>5858.6859867412213</v>
      </c>
      <c r="J427" s="26">
        <f t="shared" si="61"/>
        <v>5676.0408205861713</v>
      </c>
      <c r="K427" s="23">
        <f t="shared" si="58"/>
        <v>3.1390984175872703</v>
      </c>
      <c r="L427" s="23">
        <f t="shared" si="58"/>
        <v>3.041236686585675</v>
      </c>
      <c r="M427" s="26">
        <f>K427*'Social Cost of Carbon'!$C$5</f>
        <v>313.909841758727</v>
      </c>
      <c r="N427" s="26">
        <f>L427*'Social Cost of Carbon'!$C$5</f>
        <v>304.12366865856751</v>
      </c>
      <c r="O427" s="23">
        <f t="shared" si="62"/>
        <v>0.26905328575945581</v>
      </c>
      <c r="P427" s="23">
        <f t="shared" si="63"/>
        <v>0.26066552062008674</v>
      </c>
      <c r="Q427" s="27"/>
      <c r="R427" s="27"/>
    </row>
    <row r="428" spans="1:18" x14ac:dyDescent="0.25">
      <c r="A428" s="24">
        <f t="shared" si="59"/>
        <v>2017</v>
      </c>
      <c r="B428" s="32">
        <v>42790</v>
      </c>
      <c r="C428" s="28">
        <f>'Bitcoin Data'!C427</f>
        <v>1173.6800539999999</v>
      </c>
      <c r="D428" s="26">
        <f>'Bitcoin Data'!K427</f>
        <v>2014.3259262649608</v>
      </c>
      <c r="E428" s="25">
        <f>'Bitcoin Data'!J427</f>
        <v>6079.9566826292821</v>
      </c>
      <c r="F428" s="25">
        <f t="shared" si="55"/>
        <v>12.247014376388067</v>
      </c>
      <c r="G428" s="23">
        <f t="shared" si="56"/>
        <v>0.48099999999999998</v>
      </c>
      <c r="H428" s="23">
        <f t="shared" si="57"/>
        <v>0.46600477323423756</v>
      </c>
      <c r="I428" s="26">
        <f t="shared" si="60"/>
        <v>5890.8139150426596</v>
      </c>
      <c r="J428" s="26">
        <f t="shared" si="61"/>
        <v>5707.1671572651694</v>
      </c>
      <c r="K428" s="23">
        <f t="shared" si="58"/>
        <v>2.9244591643446847</v>
      </c>
      <c r="L428" s="23">
        <f t="shared" si="58"/>
        <v>2.8332888351626457</v>
      </c>
      <c r="M428" s="26">
        <f>K428*'Social Cost of Carbon'!$C$5</f>
        <v>292.44591643446847</v>
      </c>
      <c r="N428" s="26">
        <f>L428*'Social Cost of Carbon'!$C$5</f>
        <v>283.32888351626457</v>
      </c>
      <c r="O428" s="23">
        <f t="shared" si="62"/>
        <v>0.24917004888835614</v>
      </c>
      <c r="P428" s="23">
        <f t="shared" si="63"/>
        <v>0.24140214579829997</v>
      </c>
      <c r="Q428" s="27"/>
      <c r="R428" s="27"/>
    </row>
    <row r="429" spans="1:18" x14ac:dyDescent="0.25">
      <c r="A429" s="24">
        <f t="shared" si="59"/>
        <v>2017</v>
      </c>
      <c r="B429" s="32">
        <v>42791</v>
      </c>
      <c r="C429" s="28">
        <f>'Bitcoin Data'!C428</f>
        <v>1143.839966</v>
      </c>
      <c r="D429" s="26">
        <f>'Bitcoin Data'!K428</f>
        <v>2078.3111705192327</v>
      </c>
      <c r="E429" s="25">
        <f>'Bitcoin Data'!J428</f>
        <v>6277.54575022887</v>
      </c>
      <c r="F429" s="25">
        <f t="shared" si="55"/>
        <v>13.046693456146198</v>
      </c>
      <c r="G429" s="23">
        <f t="shared" si="56"/>
        <v>0.48099999999999998</v>
      </c>
      <c r="H429" s="23">
        <f t="shared" si="57"/>
        <v>0.46600477323423756</v>
      </c>
      <c r="I429" s="26">
        <f t="shared" si="60"/>
        <v>6275.4595524063216</v>
      </c>
      <c r="J429" s="26">
        <f t="shared" si="61"/>
        <v>6079.8214254880195</v>
      </c>
      <c r="K429" s="23">
        <f t="shared" si="58"/>
        <v>3.019499505860086</v>
      </c>
      <c r="L429" s="23">
        <f t="shared" si="58"/>
        <v>2.9253662838029562</v>
      </c>
      <c r="M429" s="26">
        <f>K429*'Social Cost of Carbon'!$C$5</f>
        <v>301.94995058600858</v>
      </c>
      <c r="N429" s="26">
        <f>L429*'Social Cost of Carbon'!$C$5</f>
        <v>292.53662838029561</v>
      </c>
      <c r="O429" s="23">
        <f t="shared" si="62"/>
        <v>0.26397919251057939</v>
      </c>
      <c r="P429" s="23">
        <f t="shared" si="63"/>
        <v>0.25574961277432373</v>
      </c>
      <c r="Q429" s="27"/>
      <c r="R429" s="27"/>
    </row>
    <row r="430" spans="1:18" x14ac:dyDescent="0.25">
      <c r="A430" s="24">
        <f t="shared" si="59"/>
        <v>2017</v>
      </c>
      <c r="B430" s="32">
        <v>42792</v>
      </c>
      <c r="C430" s="28">
        <f>'Bitcoin Data'!C429</f>
        <v>1165.1999510000001</v>
      </c>
      <c r="D430" s="26">
        <f>'Bitcoin Data'!K429</f>
        <v>2259.1487061367434</v>
      </c>
      <c r="E430" s="25">
        <f>'Bitcoin Data'!J429</f>
        <v>4669.4403177353279</v>
      </c>
      <c r="F430" s="25">
        <f t="shared" si="55"/>
        <v>10.548960052194509</v>
      </c>
      <c r="G430" s="23">
        <f t="shared" si="56"/>
        <v>0.48099999999999998</v>
      </c>
      <c r="H430" s="23">
        <f t="shared" si="57"/>
        <v>0.46600477323423756</v>
      </c>
      <c r="I430" s="26">
        <f t="shared" si="60"/>
        <v>5074.0497851055588</v>
      </c>
      <c r="J430" s="26">
        <f t="shared" si="61"/>
        <v>4915.865736979933</v>
      </c>
      <c r="K430" s="23">
        <f t="shared" si="58"/>
        <v>2.2460007928306926</v>
      </c>
      <c r="L430" s="23">
        <f t="shared" si="58"/>
        <v>2.1759814763970575</v>
      </c>
      <c r="M430" s="26">
        <f>K430*'Social Cost of Carbon'!$C$5</f>
        <v>224.60007928306928</v>
      </c>
      <c r="N430" s="26">
        <f>L430*'Social Cost of Carbon'!$C$5</f>
        <v>217.59814763970576</v>
      </c>
      <c r="O430" s="23">
        <f t="shared" si="62"/>
        <v>0.19275668445601341</v>
      </c>
      <c r="P430" s="23">
        <f t="shared" si="63"/>
        <v>0.18674747407340542</v>
      </c>
      <c r="Q430" s="27"/>
      <c r="R430" s="27"/>
    </row>
    <row r="431" spans="1:18" x14ac:dyDescent="0.25">
      <c r="A431" s="24">
        <f t="shared" si="59"/>
        <v>2017</v>
      </c>
      <c r="B431" s="32">
        <v>42793</v>
      </c>
      <c r="C431" s="28">
        <f>'Bitcoin Data'!C430</f>
        <v>1179.969971</v>
      </c>
      <c r="D431" s="26">
        <f>'Bitcoin Data'!K430</f>
        <v>1783.2203914554063</v>
      </c>
      <c r="E431" s="25">
        <f>'Bitcoin Data'!J430</f>
        <v>6282.0337347038912</v>
      </c>
      <c r="F431" s="25">
        <f t="shared" si="55"/>
        <v>11.202250655534741</v>
      </c>
      <c r="G431" s="23">
        <f t="shared" si="56"/>
        <v>0.48099999999999998</v>
      </c>
      <c r="H431" s="23">
        <f t="shared" si="57"/>
        <v>0.46600477323423756</v>
      </c>
      <c r="I431" s="26">
        <f t="shared" si="60"/>
        <v>5388.28256531221</v>
      </c>
      <c r="J431" s="26">
        <f t="shared" si="61"/>
        <v>5220.3022764455554</v>
      </c>
      <c r="K431" s="23">
        <f t="shared" si="58"/>
        <v>3.0216582263925718</v>
      </c>
      <c r="L431" s="23">
        <f t="shared" si="58"/>
        <v>2.9274577059905171</v>
      </c>
      <c r="M431" s="26">
        <f>K431*'Social Cost of Carbon'!$C$5</f>
        <v>302.16582263925716</v>
      </c>
      <c r="N431" s="26">
        <f>L431*'Social Cost of Carbon'!$C$5</f>
        <v>292.7457705990517</v>
      </c>
      <c r="O431" s="23">
        <f t="shared" si="62"/>
        <v>0.25607924783304264</v>
      </c>
      <c r="P431" s="23">
        <f t="shared" si="63"/>
        <v>0.24809594972231008</v>
      </c>
      <c r="Q431" s="27"/>
      <c r="R431" s="27"/>
    </row>
    <row r="432" spans="1:18" x14ac:dyDescent="0.25">
      <c r="A432" s="24">
        <f t="shared" si="59"/>
        <v>2017</v>
      </c>
      <c r="B432" s="32">
        <v>42794</v>
      </c>
      <c r="C432" s="28">
        <f>'Bitcoin Data'!C431</f>
        <v>1179.969971</v>
      </c>
      <c r="D432" s="26">
        <f>'Bitcoin Data'!K431</f>
        <v>1910.8633809006183</v>
      </c>
      <c r="E432" s="25">
        <f>'Bitcoin Data'!J431</f>
        <v>5514.5922858382746</v>
      </c>
      <c r="F432" s="25">
        <f t="shared" si="55"/>
        <v>10.537632459605394</v>
      </c>
      <c r="G432" s="23">
        <f t="shared" si="56"/>
        <v>0.48099999999999998</v>
      </c>
      <c r="H432" s="23">
        <f t="shared" si="57"/>
        <v>0.46600477323423756</v>
      </c>
      <c r="I432" s="26">
        <f t="shared" si="60"/>
        <v>5068.6012130701947</v>
      </c>
      <c r="J432" s="26">
        <f t="shared" si="61"/>
        <v>4910.5870247641533</v>
      </c>
      <c r="K432" s="23">
        <f t="shared" si="58"/>
        <v>2.6525188894882099</v>
      </c>
      <c r="L432" s="23">
        <f t="shared" si="58"/>
        <v>2.5698263276413407</v>
      </c>
      <c r="M432" s="26">
        <f>K432*'Social Cost of Carbon'!$C$5</f>
        <v>265.25188894882098</v>
      </c>
      <c r="N432" s="26">
        <f>L432*'Social Cost of Carbon'!$C$5</f>
        <v>256.98263276413405</v>
      </c>
      <c r="O432" s="23">
        <f t="shared" si="62"/>
        <v>0.22479545706067885</v>
      </c>
      <c r="P432" s="23">
        <f t="shared" si="63"/>
        <v>0.21778743449407159</v>
      </c>
      <c r="Q432" s="27"/>
      <c r="R432" s="27"/>
    </row>
    <row r="433" spans="1:18" x14ac:dyDescent="0.25">
      <c r="A433" s="24">
        <f t="shared" si="59"/>
        <v>2017</v>
      </c>
      <c r="B433" s="32">
        <v>42795</v>
      </c>
      <c r="C433" s="28">
        <f>'Bitcoin Data'!C432</f>
        <v>1222.5</v>
      </c>
      <c r="D433" s="26">
        <f>'Bitcoin Data'!K432</f>
        <v>1820.4377853213159</v>
      </c>
      <c r="E433" s="25">
        <f>'Bitcoin Data'!J432</f>
        <v>6307.7005193570094</v>
      </c>
      <c r="F433" s="25">
        <f t="shared" si="55"/>
        <v>11.482776363928389</v>
      </c>
      <c r="G433" s="23">
        <f t="shared" si="56"/>
        <v>0.48099999999999998</v>
      </c>
      <c r="H433" s="23">
        <f t="shared" si="57"/>
        <v>0.46600477323423756</v>
      </c>
      <c r="I433" s="26">
        <f t="shared" si="60"/>
        <v>5523.2154310495544</v>
      </c>
      <c r="J433" s="26">
        <f t="shared" si="61"/>
        <v>5351.0285955719119</v>
      </c>
      <c r="K433" s="23">
        <f t="shared" si="58"/>
        <v>3.0340039498107214</v>
      </c>
      <c r="L433" s="23">
        <f t="shared" si="58"/>
        <v>2.9394185501524457</v>
      </c>
      <c r="M433" s="26">
        <f>K433*'Social Cost of Carbon'!$C$5</f>
        <v>303.40039498107217</v>
      </c>
      <c r="N433" s="26">
        <f>L433*'Social Cost of Carbon'!$C$5</f>
        <v>293.94185501524458</v>
      </c>
      <c r="O433" s="23">
        <f t="shared" si="62"/>
        <v>0.24818028219310606</v>
      </c>
      <c r="P433" s="23">
        <f t="shared" si="63"/>
        <v>0.24044323518629415</v>
      </c>
      <c r="Q433" s="27"/>
      <c r="R433" s="27"/>
    </row>
    <row r="434" spans="1:18" x14ac:dyDescent="0.25">
      <c r="A434" s="24">
        <f t="shared" si="59"/>
        <v>2017</v>
      </c>
      <c r="B434" s="32">
        <v>42796</v>
      </c>
      <c r="C434" s="28">
        <f>'Bitcoin Data'!C433</f>
        <v>1251.01001</v>
      </c>
      <c r="D434" s="26">
        <f>'Bitcoin Data'!K433</f>
        <v>1958.2842491857807</v>
      </c>
      <c r="E434" s="25">
        <f>'Bitcoin Data'!J433</f>
        <v>5892.1931666790524</v>
      </c>
      <c r="F434" s="25">
        <f t="shared" si="55"/>
        <v>11.538589071467674</v>
      </c>
      <c r="G434" s="23">
        <f t="shared" si="56"/>
        <v>0.48099999999999998</v>
      </c>
      <c r="H434" s="23">
        <f t="shared" si="57"/>
        <v>0.46600477323423756</v>
      </c>
      <c r="I434" s="26">
        <f t="shared" si="60"/>
        <v>5550.0613433759509</v>
      </c>
      <c r="J434" s="26">
        <f t="shared" si="61"/>
        <v>5377.0375836923458</v>
      </c>
      <c r="K434" s="23">
        <f t="shared" si="58"/>
        <v>2.834144913172624</v>
      </c>
      <c r="L434" s="23">
        <f t="shared" si="58"/>
        <v>2.745790140490596</v>
      </c>
      <c r="M434" s="26">
        <f>K434*'Social Cost of Carbon'!$C$5</f>
        <v>283.41449131726239</v>
      </c>
      <c r="N434" s="26">
        <f>L434*'Social Cost of Carbon'!$C$5</f>
        <v>274.57901404905959</v>
      </c>
      <c r="O434" s="23">
        <f t="shared" si="62"/>
        <v>0.22654854002108457</v>
      </c>
      <c r="P434" s="23">
        <f t="shared" si="63"/>
        <v>0.21948586490451791</v>
      </c>
      <c r="Q434" s="27"/>
      <c r="R434" s="27"/>
    </row>
    <row r="435" spans="1:18" x14ac:dyDescent="0.25">
      <c r="A435" s="24">
        <f t="shared" si="59"/>
        <v>2017</v>
      </c>
      <c r="B435" s="32">
        <v>42797</v>
      </c>
      <c r="C435" s="28">
        <f>'Bitcoin Data'!C434</f>
        <v>1274.98999</v>
      </c>
      <c r="D435" s="26">
        <f>'Bitcoin Data'!K434</f>
        <v>1861.9626648398714</v>
      </c>
      <c r="E435" s="25">
        <f>'Bitcoin Data'!J434</f>
        <v>5496.3741582917164</v>
      </c>
      <c r="F435" s="25">
        <f t="shared" si="55"/>
        <v>10.23404347472985</v>
      </c>
      <c r="G435" s="23">
        <f t="shared" si="56"/>
        <v>0.48099999999999998</v>
      </c>
      <c r="H435" s="23">
        <f t="shared" si="57"/>
        <v>0.46600477323423756</v>
      </c>
      <c r="I435" s="26">
        <f t="shared" si="60"/>
        <v>4922.5749113450574</v>
      </c>
      <c r="J435" s="26">
        <f t="shared" si="61"/>
        <v>4769.1131087108115</v>
      </c>
      <c r="K435" s="23">
        <f t="shared" si="58"/>
        <v>2.6437559701383155</v>
      </c>
      <c r="L435" s="23">
        <f t="shared" si="58"/>
        <v>2.561336593245255</v>
      </c>
      <c r="M435" s="26">
        <f>K435*'Social Cost of Carbon'!$C$5</f>
        <v>264.37559701383157</v>
      </c>
      <c r="N435" s="26">
        <f>L435*'Social Cost of Carbon'!$C$5</f>
        <v>256.13365932452552</v>
      </c>
      <c r="O435" s="23">
        <f t="shared" si="62"/>
        <v>0.20735503736294553</v>
      </c>
      <c r="P435" s="23">
        <f t="shared" si="63"/>
        <v>0.2008907217573728</v>
      </c>
      <c r="Q435" s="27"/>
      <c r="R435" s="27"/>
    </row>
    <row r="436" spans="1:18" x14ac:dyDescent="0.25">
      <c r="A436" s="24">
        <f t="shared" si="59"/>
        <v>2017</v>
      </c>
      <c r="B436" s="32">
        <v>42798</v>
      </c>
      <c r="C436" s="28">
        <f>'Bitcoin Data'!C435</f>
        <v>1255.150024</v>
      </c>
      <c r="D436" s="26">
        <f>'Bitcoin Data'!K435</f>
        <v>1652.7545909849887</v>
      </c>
      <c r="E436" s="25">
        <f>'Bitcoin Data'!J435</f>
        <v>6789.1924763714087</v>
      </c>
      <c r="F436" s="25">
        <f t="shared" si="55"/>
        <v>11.22086903440359</v>
      </c>
      <c r="G436" s="23">
        <f t="shared" si="56"/>
        <v>0.48099999999999998</v>
      </c>
      <c r="H436" s="23">
        <f t="shared" si="57"/>
        <v>0.46600477323423756</v>
      </c>
      <c r="I436" s="26">
        <f t="shared" si="60"/>
        <v>5397.2380055481262</v>
      </c>
      <c r="J436" s="26">
        <f t="shared" si="61"/>
        <v>5228.9785298683228</v>
      </c>
      <c r="K436" s="23">
        <f t="shared" si="58"/>
        <v>3.2656015811346473</v>
      </c>
      <c r="L436" s="23">
        <f t="shared" si="58"/>
        <v>3.1637961003950501</v>
      </c>
      <c r="M436" s="26">
        <f>K436*'Social Cost of Carbon'!$C$5</f>
        <v>326.56015811346475</v>
      </c>
      <c r="N436" s="26">
        <f>L436*'Social Cost of Carbon'!$C$5</f>
        <v>316.379610039505</v>
      </c>
      <c r="O436" s="23">
        <f t="shared" si="62"/>
        <v>0.26017619556964189</v>
      </c>
      <c r="P436" s="23">
        <f t="shared" si="63"/>
        <v>0.25206517467230277</v>
      </c>
      <c r="Q436" s="27"/>
      <c r="R436" s="27"/>
    </row>
    <row r="437" spans="1:18" x14ac:dyDescent="0.25">
      <c r="A437" s="24">
        <f t="shared" si="59"/>
        <v>2017</v>
      </c>
      <c r="B437" s="32">
        <v>42799</v>
      </c>
      <c r="C437" s="28">
        <f>'Bitcoin Data'!C436</f>
        <v>1267.119995</v>
      </c>
      <c r="D437" s="26">
        <f>'Bitcoin Data'!K436</f>
        <v>1892.7941246602136</v>
      </c>
      <c r="E437" s="25">
        <f>'Bitcoin Data'!J436</f>
        <v>5723.4886175121901</v>
      </c>
      <c r="F437" s="25">
        <f t="shared" si="55"/>
        <v>10.833385627786681</v>
      </c>
      <c r="G437" s="23">
        <f t="shared" si="56"/>
        <v>0.48099999999999998</v>
      </c>
      <c r="H437" s="23">
        <f t="shared" si="57"/>
        <v>0.46600477323423756</v>
      </c>
      <c r="I437" s="26">
        <f t="shared" si="60"/>
        <v>5210.8584869653932</v>
      </c>
      <c r="J437" s="26">
        <f t="shared" si="61"/>
        <v>5048.409412835781</v>
      </c>
      <c r="K437" s="23">
        <f t="shared" si="58"/>
        <v>2.7529980250233632</v>
      </c>
      <c r="L437" s="23">
        <f t="shared" si="58"/>
        <v>2.6671730153125082</v>
      </c>
      <c r="M437" s="26">
        <f>K437*'Social Cost of Carbon'!$C$5</f>
        <v>275.29980250233632</v>
      </c>
      <c r="N437" s="26">
        <f>L437*'Social Cost of Carbon'!$C$5</f>
        <v>266.71730153125083</v>
      </c>
      <c r="O437" s="23">
        <f t="shared" si="62"/>
        <v>0.21726419249057491</v>
      </c>
      <c r="P437" s="23">
        <f t="shared" si="63"/>
        <v>0.21049095790746386</v>
      </c>
      <c r="Q437" s="27"/>
      <c r="R437" s="27"/>
    </row>
    <row r="438" spans="1:18" x14ac:dyDescent="0.25">
      <c r="A438" s="24">
        <f t="shared" si="59"/>
        <v>2017</v>
      </c>
      <c r="B438" s="32">
        <v>42800</v>
      </c>
      <c r="C438" s="28">
        <f>'Bitcoin Data'!C437</f>
        <v>1272.829956</v>
      </c>
      <c r="D438" s="26">
        <f>'Bitcoin Data'!K437</f>
        <v>1734.4688358836986</v>
      </c>
      <c r="E438" s="25">
        <f>'Bitcoin Data'!J437</f>
        <v>6726.1645476808353</v>
      </c>
      <c r="F438" s="25">
        <f t="shared" si="55"/>
        <v>11.666322792978182</v>
      </c>
      <c r="G438" s="23">
        <f t="shared" si="56"/>
        <v>0.48099999999999998</v>
      </c>
      <c r="H438" s="23">
        <f t="shared" si="57"/>
        <v>0.46600477323423756</v>
      </c>
      <c r="I438" s="26">
        <f t="shared" si="60"/>
        <v>5611.5012634225059</v>
      </c>
      <c r="J438" s="26">
        <f t="shared" si="61"/>
        <v>5436.5621076192147</v>
      </c>
      <c r="K438" s="23">
        <f t="shared" si="58"/>
        <v>3.2352851474344817</v>
      </c>
      <c r="L438" s="23">
        <f t="shared" si="58"/>
        <v>3.1344247847781759</v>
      </c>
      <c r="M438" s="26">
        <f>K438*'Social Cost of Carbon'!$C$5</f>
        <v>323.52851474344817</v>
      </c>
      <c r="N438" s="26">
        <f>L438*'Social Cost of Carbon'!$C$5</f>
        <v>313.44247847781759</v>
      </c>
      <c r="O438" s="23">
        <f t="shared" si="62"/>
        <v>0.25418046866226346</v>
      </c>
      <c r="P438" s="23">
        <f t="shared" si="63"/>
        <v>0.24625636519652871</v>
      </c>
      <c r="Q438" s="27"/>
      <c r="R438" s="27"/>
    </row>
    <row r="439" spans="1:18" x14ac:dyDescent="0.25">
      <c r="A439" s="24">
        <f t="shared" si="59"/>
        <v>2017</v>
      </c>
      <c r="B439" s="32">
        <v>42801</v>
      </c>
      <c r="C439" s="28">
        <f>'Bitcoin Data'!C438</f>
        <v>1223.540039</v>
      </c>
      <c r="D439" s="26">
        <f>'Bitcoin Data'!K438</f>
        <v>1897.9795775375901</v>
      </c>
      <c r="E439" s="25">
        <f>'Bitcoin Data'!J438</f>
        <v>5701.7223703946756</v>
      </c>
      <c r="F439" s="25">
        <f t="shared" si="55"/>
        <v>10.821752615798314</v>
      </c>
      <c r="G439" s="23">
        <f t="shared" si="56"/>
        <v>0.48099999999999998</v>
      </c>
      <c r="H439" s="23">
        <f t="shared" si="57"/>
        <v>0.46600477323423756</v>
      </c>
      <c r="I439" s="26">
        <f t="shared" si="60"/>
        <v>5205.2630081989882</v>
      </c>
      <c r="J439" s="26">
        <f t="shared" si="61"/>
        <v>5042.9883737221107</v>
      </c>
      <c r="K439" s="23">
        <f t="shared" si="58"/>
        <v>2.7425284601598388</v>
      </c>
      <c r="L439" s="23">
        <f t="shared" si="58"/>
        <v>2.6570298402603503</v>
      </c>
      <c r="M439" s="26">
        <f>K439*'Social Cost of Carbon'!$C$5</f>
        <v>274.25284601598389</v>
      </c>
      <c r="N439" s="26">
        <f>L439*'Social Cost of Carbon'!$C$5</f>
        <v>265.70298402603504</v>
      </c>
      <c r="O439" s="23">
        <f t="shared" si="62"/>
        <v>0.22414701380768129</v>
      </c>
      <c r="P439" s="23">
        <f t="shared" si="63"/>
        <v>0.21715920652927242</v>
      </c>
      <c r="Q439" s="27"/>
      <c r="R439" s="27"/>
    </row>
    <row r="440" spans="1:18" x14ac:dyDescent="0.25">
      <c r="A440" s="24">
        <f t="shared" si="59"/>
        <v>2017</v>
      </c>
      <c r="B440" s="32">
        <v>42802</v>
      </c>
      <c r="C440" s="28">
        <f>'Bitcoin Data'!C439</f>
        <v>1150</v>
      </c>
      <c r="D440" s="26">
        <f>'Bitcoin Data'!K439</f>
        <v>1794.6497530835429</v>
      </c>
      <c r="E440" s="25">
        <f>'Bitcoin Data'!J439</f>
        <v>6281.4219646670163</v>
      </c>
      <c r="F440" s="25">
        <f t="shared" si="55"/>
        <v>11.272952377903204</v>
      </c>
      <c r="G440" s="23">
        <f t="shared" si="56"/>
        <v>0.48099999999999998</v>
      </c>
      <c r="H440" s="23">
        <f t="shared" si="57"/>
        <v>0.46600477323423756</v>
      </c>
      <c r="I440" s="26">
        <f t="shared" si="60"/>
        <v>5422.2900937714403</v>
      </c>
      <c r="J440" s="26">
        <f t="shared" si="61"/>
        <v>5253.2496165451412</v>
      </c>
      <c r="K440" s="23">
        <f t="shared" si="58"/>
        <v>3.0213639650048347</v>
      </c>
      <c r="L440" s="23">
        <f t="shared" si="58"/>
        <v>2.9271726182332118</v>
      </c>
      <c r="M440" s="26">
        <f>K440*'Social Cost of Carbon'!$C$5</f>
        <v>302.1363965004835</v>
      </c>
      <c r="N440" s="26">
        <f>L440*'Social Cost of Carbon'!$C$5</f>
        <v>292.71726182332117</v>
      </c>
      <c r="O440" s="23">
        <f t="shared" si="62"/>
        <v>0.26272730130476823</v>
      </c>
      <c r="P440" s="23">
        <f t="shared" si="63"/>
        <v>0.25453674941158361</v>
      </c>
      <c r="Q440" s="27"/>
      <c r="R440" s="27"/>
    </row>
    <row r="441" spans="1:18" x14ac:dyDescent="0.25">
      <c r="A441" s="24">
        <f t="shared" si="59"/>
        <v>2017</v>
      </c>
      <c r="B441" s="32">
        <v>42803</v>
      </c>
      <c r="C441" s="28">
        <f>'Bitcoin Data'!C440</f>
        <v>1188.48999</v>
      </c>
      <c r="D441" s="26">
        <f>'Bitcoin Data'!K440</f>
        <v>1877.4004862636402</v>
      </c>
      <c r="E441" s="25">
        <f>'Bitcoin Data'!J440</f>
        <v>6325.7253067454312</v>
      </c>
      <c r="F441" s="25">
        <f t="shared" si="55"/>
        <v>11.875919766854087</v>
      </c>
      <c r="G441" s="23">
        <f t="shared" si="56"/>
        <v>0.48099999999999998</v>
      </c>
      <c r="H441" s="23">
        <f t="shared" si="57"/>
        <v>0.46600477323423756</v>
      </c>
      <c r="I441" s="26">
        <f t="shared" si="60"/>
        <v>5712.3174078568154</v>
      </c>
      <c r="J441" s="26">
        <f t="shared" si="61"/>
        <v>5534.2352979008383</v>
      </c>
      <c r="K441" s="23">
        <f t="shared" si="58"/>
        <v>3.0426738725445523</v>
      </c>
      <c r="L441" s="23">
        <f t="shared" si="58"/>
        <v>2.9478181871119822</v>
      </c>
      <c r="M441" s="26">
        <f>K441*'Social Cost of Carbon'!$C$5</f>
        <v>304.26738725445523</v>
      </c>
      <c r="N441" s="26">
        <f>L441*'Social Cost of Carbon'!$C$5</f>
        <v>294.78181871119824</v>
      </c>
      <c r="O441" s="23">
        <f t="shared" si="62"/>
        <v>0.25601173742696415</v>
      </c>
      <c r="P441" s="23">
        <f t="shared" si="63"/>
        <v>0.24803054396040664</v>
      </c>
      <c r="Q441" s="27"/>
      <c r="R441" s="27"/>
    </row>
    <row r="442" spans="1:18" x14ac:dyDescent="0.25">
      <c r="A442" s="24">
        <f t="shared" si="59"/>
        <v>2017</v>
      </c>
      <c r="B442" s="32">
        <v>42804</v>
      </c>
      <c r="C442" s="28">
        <f>'Bitcoin Data'!C441</f>
        <v>1116.719971</v>
      </c>
      <c r="D442" s="26">
        <f>'Bitcoin Data'!K441</f>
        <v>1903.9869812855986</v>
      </c>
      <c r="E442" s="25">
        <f>'Bitcoin Data'!J441</f>
        <v>5954.3128561521398</v>
      </c>
      <c r="F442" s="25">
        <f t="shared" si="55"/>
        <v>11.336934160615144</v>
      </c>
      <c r="G442" s="23">
        <f t="shared" si="56"/>
        <v>0.48099999999999998</v>
      </c>
      <c r="H442" s="23">
        <f t="shared" si="57"/>
        <v>0.46600477323423756</v>
      </c>
      <c r="I442" s="26">
        <f t="shared" si="60"/>
        <v>5453.0653312558834</v>
      </c>
      <c r="J442" s="26">
        <f t="shared" si="61"/>
        <v>5283.0654326889417</v>
      </c>
      <c r="K442" s="23">
        <f t="shared" si="58"/>
        <v>2.8640244838091791</v>
      </c>
      <c r="L442" s="23">
        <f t="shared" si="58"/>
        <v>2.7747382122968833</v>
      </c>
      <c r="M442" s="26">
        <f>K442*'Social Cost of Carbon'!$C$5</f>
        <v>286.40244838091792</v>
      </c>
      <c r="N442" s="26">
        <f>L442*'Social Cost of Carbon'!$C$5</f>
        <v>277.47382122968833</v>
      </c>
      <c r="O442" s="23">
        <f t="shared" si="62"/>
        <v>0.2564675619837356</v>
      </c>
      <c r="P442" s="23">
        <f t="shared" si="63"/>
        <v>0.2484721581375644</v>
      </c>
      <c r="Q442" s="27"/>
      <c r="R442" s="27"/>
    </row>
    <row r="443" spans="1:18" x14ac:dyDescent="0.25">
      <c r="A443" s="24">
        <f t="shared" si="59"/>
        <v>2017</v>
      </c>
      <c r="B443" s="32">
        <v>42805</v>
      </c>
      <c r="C443" s="28">
        <f>'Bitcoin Data'!C442</f>
        <v>1175.829956</v>
      </c>
      <c r="D443" s="26">
        <f>'Bitcoin Data'!K442</f>
        <v>1868.1867257972776</v>
      </c>
      <c r="E443" s="25">
        <f>'Bitcoin Data'!J442</f>
        <v>6309.3914345474132</v>
      </c>
      <c r="F443" s="25">
        <f t="shared" si="55"/>
        <v>11.78712132588052</v>
      </c>
      <c r="G443" s="23">
        <f t="shared" si="56"/>
        <v>0.48099999999999998</v>
      </c>
      <c r="H443" s="23">
        <f t="shared" si="57"/>
        <v>0.46600477323423756</v>
      </c>
      <c r="I443" s="26">
        <f t="shared" si="60"/>
        <v>5669.60535774853</v>
      </c>
      <c r="J443" s="26">
        <f t="shared" si="61"/>
        <v>5492.8548005513967</v>
      </c>
      <c r="K443" s="23">
        <f t="shared" si="58"/>
        <v>3.0348172800173057</v>
      </c>
      <c r="L443" s="23">
        <f t="shared" si="58"/>
        <v>2.9402065247023077</v>
      </c>
      <c r="M443" s="26">
        <f>K443*'Social Cost of Carbon'!$C$5</f>
        <v>303.48172800173057</v>
      </c>
      <c r="N443" s="26">
        <f>L443*'Social Cost of Carbon'!$C$5</f>
        <v>294.02065247023074</v>
      </c>
      <c r="O443" s="23">
        <f t="shared" si="62"/>
        <v>0.25810001391198656</v>
      </c>
      <c r="P443" s="23">
        <f t="shared" si="63"/>
        <v>0.25005371820126576</v>
      </c>
      <c r="Q443" s="27"/>
      <c r="R443" s="27"/>
    </row>
    <row r="444" spans="1:18" x14ac:dyDescent="0.25">
      <c r="A444" s="24">
        <f t="shared" si="59"/>
        <v>2017</v>
      </c>
      <c r="B444" s="32">
        <v>42806</v>
      </c>
      <c r="C444" s="28">
        <f>'Bitcoin Data'!C443</f>
        <v>1221.380005</v>
      </c>
      <c r="D444" s="26">
        <f>'Bitcoin Data'!K443</f>
        <v>1931.7762186115217</v>
      </c>
      <c r="E444" s="25">
        <f>'Bitcoin Data'!J443</f>
        <v>5704.9775807591377</v>
      </c>
      <c r="F444" s="25">
        <f t="shared" si="55"/>
        <v>11.020740018222394</v>
      </c>
      <c r="G444" s="23">
        <f t="shared" si="56"/>
        <v>0.48099999999999998</v>
      </c>
      <c r="H444" s="23">
        <f t="shared" si="57"/>
        <v>0.46600477323423756</v>
      </c>
      <c r="I444" s="26">
        <f t="shared" si="60"/>
        <v>5300.9759487649717</v>
      </c>
      <c r="J444" s="26">
        <f t="shared" si="61"/>
        <v>5135.7174530652146</v>
      </c>
      <c r="K444" s="23">
        <f t="shared" si="58"/>
        <v>2.7440942163451449</v>
      </c>
      <c r="L444" s="23">
        <f t="shared" si="58"/>
        <v>2.6585467838280712</v>
      </c>
      <c r="M444" s="26">
        <f>K444*'Social Cost of Carbon'!$C$5</f>
        <v>274.4094216345145</v>
      </c>
      <c r="N444" s="26">
        <f>L444*'Social Cost of Carbon'!$C$5</f>
        <v>265.85467838280709</v>
      </c>
      <c r="O444" s="23">
        <f t="shared" si="62"/>
        <v>0.22467161776937269</v>
      </c>
      <c r="P444" s="23">
        <f t="shared" si="63"/>
        <v>0.21766745590599962</v>
      </c>
      <c r="Q444" s="27"/>
      <c r="R444" s="27"/>
    </row>
    <row r="445" spans="1:18" x14ac:dyDescent="0.25">
      <c r="A445" s="24">
        <f t="shared" si="59"/>
        <v>2017</v>
      </c>
      <c r="B445" s="32">
        <v>42807</v>
      </c>
      <c r="C445" s="28">
        <f>'Bitcoin Data'!C444</f>
        <v>1231.920044</v>
      </c>
      <c r="D445" s="26">
        <f>'Bitcoin Data'!K444</f>
        <v>1817.6753255797767</v>
      </c>
      <c r="E445" s="25">
        <f>'Bitcoin Data'!J444</f>
        <v>6519.5518143364707</v>
      </c>
      <c r="F445" s="25">
        <f t="shared" si="55"/>
        <v>11.850428466758268</v>
      </c>
      <c r="G445" s="23">
        <f t="shared" si="56"/>
        <v>0.48099999999999998</v>
      </c>
      <c r="H445" s="23">
        <f t="shared" si="57"/>
        <v>0.46600477323423756</v>
      </c>
      <c r="I445" s="26">
        <f t="shared" si="60"/>
        <v>5700.0560925107275</v>
      </c>
      <c r="J445" s="26">
        <f t="shared" si="61"/>
        <v>5522.35623038024</v>
      </c>
      <c r="K445" s="23">
        <f t="shared" si="58"/>
        <v>3.1359044226958424</v>
      </c>
      <c r="L445" s="23">
        <f t="shared" si="58"/>
        <v>3.0381422648287288</v>
      </c>
      <c r="M445" s="26">
        <f>K445*'Social Cost of Carbon'!$C$5</f>
        <v>313.59044226958423</v>
      </c>
      <c r="N445" s="26">
        <f>L445*'Social Cost of Carbon'!$C$5</f>
        <v>303.81422648287287</v>
      </c>
      <c r="O445" s="23">
        <f t="shared" si="62"/>
        <v>0.25455421705078146</v>
      </c>
      <c r="P445" s="23">
        <f t="shared" si="63"/>
        <v>0.2466184619388114</v>
      </c>
      <c r="Q445" s="27"/>
      <c r="R445" s="27"/>
    </row>
    <row r="446" spans="1:18" x14ac:dyDescent="0.25">
      <c r="A446" s="24">
        <f t="shared" si="59"/>
        <v>2017</v>
      </c>
      <c r="B446" s="32">
        <v>42808</v>
      </c>
      <c r="C446" s="28">
        <f>'Bitcoin Data'!C445</f>
        <v>1240</v>
      </c>
      <c r="D446" s="26">
        <f>'Bitcoin Data'!K445</f>
        <v>1946.8678861553765</v>
      </c>
      <c r="E446" s="25">
        <f>'Bitcoin Data'!J445</f>
        <v>5537.6820555392005</v>
      </c>
      <c r="F446" s="25">
        <f t="shared" si="55"/>
        <v>10.781135357668163</v>
      </c>
      <c r="G446" s="23">
        <f t="shared" si="56"/>
        <v>0.48099999999999998</v>
      </c>
      <c r="H446" s="23">
        <f t="shared" si="57"/>
        <v>0.46600477323423756</v>
      </c>
      <c r="I446" s="26">
        <f t="shared" si="60"/>
        <v>5185.7261070383856</v>
      </c>
      <c r="J446" s="26">
        <f t="shared" si="61"/>
        <v>5024.0605375577725</v>
      </c>
      <c r="K446" s="23">
        <f t="shared" si="58"/>
        <v>2.6636250687143552</v>
      </c>
      <c r="L446" s="23">
        <f t="shared" si="58"/>
        <v>2.5805862705348517</v>
      </c>
      <c r="M446" s="26">
        <f>K446*'Social Cost of Carbon'!$C$5</f>
        <v>266.36250687143553</v>
      </c>
      <c r="N446" s="26">
        <f>L446*'Social Cost of Carbon'!$C$5</f>
        <v>258.05862705348517</v>
      </c>
      <c r="O446" s="23">
        <f t="shared" si="62"/>
        <v>0.21480847328341574</v>
      </c>
      <c r="P446" s="23">
        <f t="shared" si="63"/>
        <v>0.20811179601087512</v>
      </c>
      <c r="Q446" s="27"/>
      <c r="R446" s="27"/>
    </row>
    <row r="447" spans="1:18" x14ac:dyDescent="0.25">
      <c r="A447" s="24">
        <f t="shared" si="59"/>
        <v>2017</v>
      </c>
      <c r="B447" s="32">
        <v>42809</v>
      </c>
      <c r="C447" s="28">
        <f>'Bitcoin Data'!C446</f>
        <v>1249.6099850000001</v>
      </c>
      <c r="D447" s="26">
        <f>'Bitcoin Data'!K446</f>
        <v>1782.9655637454521</v>
      </c>
      <c r="E447" s="25">
        <f>'Bitcoin Data'!J446</f>
        <v>6511.6541999132232</v>
      </c>
      <c r="F447" s="25">
        <f t="shared" si="55"/>
        <v>11.610055201463719</v>
      </c>
      <c r="G447" s="23">
        <f t="shared" si="56"/>
        <v>0.48099999999999998</v>
      </c>
      <c r="H447" s="23">
        <f t="shared" si="57"/>
        <v>0.46600477323423756</v>
      </c>
      <c r="I447" s="26">
        <f t="shared" si="60"/>
        <v>5584.4365519040484</v>
      </c>
      <c r="J447" s="26">
        <f t="shared" si="61"/>
        <v>5410.3411413950816</v>
      </c>
      <c r="K447" s="23">
        <f t="shared" si="58"/>
        <v>3.1321056701582601</v>
      </c>
      <c r="L447" s="23">
        <f t="shared" si="58"/>
        <v>3.0344619388103324</v>
      </c>
      <c r="M447" s="26">
        <f>K447*'Social Cost of Carbon'!$C$5</f>
        <v>313.21056701582603</v>
      </c>
      <c r="N447" s="26">
        <f>L447*'Social Cost of Carbon'!$C$5</f>
        <v>303.44619388103325</v>
      </c>
      <c r="O447" s="23">
        <f t="shared" si="62"/>
        <v>0.25064665837783462</v>
      </c>
      <c r="P447" s="23">
        <f t="shared" si="63"/>
        <v>0.24283272182802959</v>
      </c>
      <c r="Q447" s="27"/>
      <c r="R447" s="27"/>
    </row>
    <row r="448" spans="1:18" x14ac:dyDescent="0.25">
      <c r="A448" s="24">
        <f t="shared" si="59"/>
        <v>2017</v>
      </c>
      <c r="B448" s="32">
        <v>42810</v>
      </c>
      <c r="C448" s="28">
        <f>'Bitcoin Data'!C447</f>
        <v>1187.8100589999999</v>
      </c>
      <c r="D448" s="26">
        <f>'Bitcoin Data'!K447</f>
        <v>1909.3178036605671</v>
      </c>
      <c r="E448" s="25">
        <f>'Bitcoin Data'!J447</f>
        <v>6315.4800172512887</v>
      </c>
      <c r="F448" s="25">
        <f t="shared" si="55"/>
        <v>12.058258435600429</v>
      </c>
      <c r="G448" s="23">
        <f t="shared" si="56"/>
        <v>0.48099999999999998</v>
      </c>
      <c r="H448" s="23">
        <f t="shared" si="57"/>
        <v>0.46600477323423756</v>
      </c>
      <c r="I448" s="26">
        <f t="shared" si="60"/>
        <v>5800.0223075238055</v>
      </c>
      <c r="J448" s="26">
        <f t="shared" si="61"/>
        <v>5619.20598788181</v>
      </c>
      <c r="K448" s="23">
        <f t="shared" si="58"/>
        <v>3.0377458882978701</v>
      </c>
      <c r="L448" s="23">
        <f t="shared" si="58"/>
        <v>2.9430438333045452</v>
      </c>
      <c r="M448" s="26">
        <f>K448*'Social Cost of Carbon'!$C$5</f>
        <v>303.77458882978704</v>
      </c>
      <c r="N448" s="26">
        <f>L448*'Social Cost of Carbon'!$C$5</f>
        <v>294.30438333045453</v>
      </c>
      <c r="O448" s="23">
        <f t="shared" si="62"/>
        <v>0.25574340487192915</v>
      </c>
      <c r="P448" s="23">
        <f t="shared" si="63"/>
        <v>0.24777057670165306</v>
      </c>
      <c r="Q448" s="27"/>
      <c r="R448" s="27"/>
    </row>
    <row r="449" spans="1:18" x14ac:dyDescent="0.25">
      <c r="A449" s="24">
        <f t="shared" si="59"/>
        <v>2017</v>
      </c>
      <c r="B449" s="32">
        <v>42811</v>
      </c>
      <c r="C449" s="28">
        <f>'Bitcoin Data'!C448</f>
        <v>1100.2299800000001</v>
      </c>
      <c r="D449" s="26">
        <f>'Bitcoin Data'!K448</f>
        <v>1917.3660426081358</v>
      </c>
      <c r="E449" s="25">
        <f>'Bitcoin Data'!J448</f>
        <v>6408.0396028875612</v>
      </c>
      <c r="F449" s="25">
        <f t="shared" si="55"/>
        <v>12.286557534264734</v>
      </c>
      <c r="G449" s="23">
        <f t="shared" si="56"/>
        <v>0.48099999999999998</v>
      </c>
      <c r="H449" s="23">
        <f t="shared" si="57"/>
        <v>0.46600477323423756</v>
      </c>
      <c r="I449" s="26">
        <f t="shared" si="60"/>
        <v>5909.8341739813368</v>
      </c>
      <c r="J449" s="26">
        <f t="shared" si="61"/>
        <v>5725.5944575844505</v>
      </c>
      <c r="K449" s="23">
        <f t="shared" si="58"/>
        <v>3.0822670489889168</v>
      </c>
      <c r="L449" s="23">
        <f t="shared" si="58"/>
        <v>2.9861770420196319</v>
      </c>
      <c r="M449" s="26">
        <f>K449*'Social Cost of Carbon'!$C$5</f>
        <v>308.22670489889168</v>
      </c>
      <c r="N449" s="26">
        <f>L449*'Social Cost of Carbon'!$C$5</f>
        <v>298.61770420196319</v>
      </c>
      <c r="O449" s="23">
        <f t="shared" si="62"/>
        <v>0.28014752415571487</v>
      </c>
      <c r="P449" s="23">
        <f t="shared" si="63"/>
        <v>0.27141389494036799</v>
      </c>
      <c r="Q449" s="27"/>
      <c r="R449" s="27"/>
    </row>
    <row r="450" spans="1:18" x14ac:dyDescent="0.25">
      <c r="A450" s="24">
        <f t="shared" si="59"/>
        <v>2017</v>
      </c>
      <c r="B450" s="32">
        <v>42812</v>
      </c>
      <c r="C450" s="28">
        <f>'Bitcoin Data'!C449</f>
        <v>973.817993</v>
      </c>
      <c r="D450" s="26">
        <f>'Bitcoin Data'!K449</f>
        <v>1966.8936397276325</v>
      </c>
      <c r="E450" s="25">
        <f>'Bitcoin Data'!J449</f>
        <v>6601.224120368568</v>
      </c>
      <c r="F450" s="25">
        <f t="shared" si="55"/>
        <v>12.983905736769572</v>
      </c>
      <c r="G450" s="23">
        <f t="shared" si="56"/>
        <v>0.48099999999999998</v>
      </c>
      <c r="H450" s="23">
        <f t="shared" si="57"/>
        <v>0.46600477323423756</v>
      </c>
      <c r="I450" s="26">
        <f t="shared" si="60"/>
        <v>6245.2586593861643</v>
      </c>
      <c r="J450" s="26">
        <f t="shared" si="61"/>
        <v>6050.5620485580203</v>
      </c>
      <c r="K450" s="23">
        <f t="shared" si="58"/>
        <v>3.1751888018972814</v>
      </c>
      <c r="L450" s="23">
        <f t="shared" si="58"/>
        <v>3.0762019492807338</v>
      </c>
      <c r="M450" s="26">
        <f>K450*'Social Cost of Carbon'!$C$5</f>
        <v>317.51888018972812</v>
      </c>
      <c r="N450" s="26">
        <f>L450*'Social Cost of Carbon'!$C$5</f>
        <v>307.62019492807337</v>
      </c>
      <c r="O450" s="23">
        <f t="shared" si="62"/>
        <v>0.32605567207847652</v>
      </c>
      <c r="P450" s="23">
        <f t="shared" si="63"/>
        <v>0.31589085141095086</v>
      </c>
      <c r="Q450" s="27"/>
      <c r="R450" s="27"/>
    </row>
    <row r="451" spans="1:18" x14ac:dyDescent="0.25">
      <c r="A451" s="24">
        <f t="shared" si="59"/>
        <v>2017</v>
      </c>
      <c r="B451" s="32">
        <v>42813</v>
      </c>
      <c r="C451" s="28">
        <f>'Bitcoin Data'!C450</f>
        <v>1036.73999</v>
      </c>
      <c r="D451" s="26">
        <f>'Bitcoin Data'!K450</f>
        <v>2056.6917501500393</v>
      </c>
      <c r="E451" s="25">
        <f>'Bitcoin Data'!J450</f>
        <v>5169.3229790954056</v>
      </c>
      <c r="F451" s="25">
        <f t="shared" si="55"/>
        <v>10.631703924966544</v>
      </c>
      <c r="G451" s="23">
        <f t="shared" si="56"/>
        <v>0.48099999999999998</v>
      </c>
      <c r="H451" s="23">
        <f t="shared" si="57"/>
        <v>0.46600477323423756</v>
      </c>
      <c r="I451" s="26">
        <f t="shared" si="60"/>
        <v>5113.8495879089078</v>
      </c>
      <c r="J451" s="26">
        <f t="shared" si="61"/>
        <v>4954.4247766475874</v>
      </c>
      <c r="K451" s="23">
        <f t="shared" si="58"/>
        <v>2.4864443529448899</v>
      </c>
      <c r="L451" s="23">
        <f t="shared" si="58"/>
        <v>2.408929182647888</v>
      </c>
      <c r="M451" s="26">
        <f>K451*'Social Cost of Carbon'!$C$5</f>
        <v>248.64443529448897</v>
      </c>
      <c r="N451" s="26">
        <f>L451*'Social Cost of Carbon'!$C$5</f>
        <v>240.89291826478879</v>
      </c>
      <c r="O451" s="23">
        <f t="shared" si="62"/>
        <v>0.23983297421997676</v>
      </c>
      <c r="P451" s="23">
        <f t="shared" si="63"/>
        <v>0.23235615543757387</v>
      </c>
      <c r="Q451" s="27"/>
      <c r="R451" s="27"/>
    </row>
    <row r="452" spans="1:18" x14ac:dyDescent="0.25">
      <c r="A452" s="24">
        <f t="shared" si="59"/>
        <v>2017</v>
      </c>
      <c r="B452" s="32">
        <v>42814</v>
      </c>
      <c r="C452" s="28">
        <f>'Bitcoin Data'!C451</f>
        <v>1054.2299800000001</v>
      </c>
      <c r="D452" s="26">
        <f>'Bitcoin Data'!K451</f>
        <v>1702.1473850111981</v>
      </c>
      <c r="E452" s="25">
        <f>'Bitcoin Data'!J451</f>
        <v>6518.1124313550099</v>
      </c>
      <c r="F452" s="25">
        <f t="shared" si="55"/>
        <v>11.094788030239913</v>
      </c>
      <c r="G452" s="23">
        <f t="shared" si="56"/>
        <v>0.48099999999999998</v>
      </c>
      <c r="H452" s="23">
        <f t="shared" si="57"/>
        <v>0.46600477323423756</v>
      </c>
      <c r="I452" s="26">
        <f t="shared" si="60"/>
        <v>5336.593042545398</v>
      </c>
      <c r="J452" s="26">
        <f t="shared" si="61"/>
        <v>5170.2241801138844</v>
      </c>
      <c r="K452" s="23">
        <f t="shared" si="58"/>
        <v>3.1352120794817595</v>
      </c>
      <c r="L452" s="23">
        <f t="shared" si="58"/>
        <v>3.0374715054888561</v>
      </c>
      <c r="M452" s="26">
        <f>K452*'Social Cost of Carbon'!$C$5</f>
        <v>313.52120794817597</v>
      </c>
      <c r="N452" s="26">
        <f>L452*'Social Cost of Carbon'!$C$5</f>
        <v>303.7471505488856</v>
      </c>
      <c r="O452" s="23">
        <f t="shared" si="62"/>
        <v>0.29739356107874676</v>
      </c>
      <c r="P452" s="23">
        <f t="shared" si="63"/>
        <v>0.28812228480628638</v>
      </c>
      <c r="Q452" s="27"/>
      <c r="R452" s="27"/>
    </row>
    <row r="453" spans="1:18" x14ac:dyDescent="0.25">
      <c r="A453" s="24">
        <f t="shared" si="59"/>
        <v>2017</v>
      </c>
      <c r="B453" s="32">
        <v>42815</v>
      </c>
      <c r="C453" s="28">
        <f>'Bitcoin Data'!C452</f>
        <v>1120.540039</v>
      </c>
      <c r="D453" s="26">
        <f>'Bitcoin Data'!K452</f>
        <v>1779.8616591615996</v>
      </c>
      <c r="E453" s="25">
        <f>'Bitcoin Data'!J452</f>
        <v>7063.7772011626912</v>
      </c>
      <c r="F453" s="25">
        <f t="shared" si="55"/>
        <v>12.572546209209309</v>
      </c>
      <c r="G453" s="23">
        <f t="shared" si="56"/>
        <v>0.48099999999999998</v>
      </c>
      <c r="H453" s="23">
        <f t="shared" si="57"/>
        <v>0.46600477323423756</v>
      </c>
      <c r="I453" s="26">
        <f t="shared" si="60"/>
        <v>6047.3947266296773</v>
      </c>
      <c r="J453" s="26">
        <f t="shared" si="61"/>
        <v>5858.8665451995566</v>
      </c>
      <c r="K453" s="23">
        <f t="shared" si="58"/>
        <v>3.3976768337592542</v>
      </c>
      <c r="L453" s="23">
        <f t="shared" si="58"/>
        <v>3.291753892804997</v>
      </c>
      <c r="M453" s="26">
        <f>K453*'Social Cost of Carbon'!$C$5</f>
        <v>339.7676833759254</v>
      </c>
      <c r="N453" s="26">
        <f>L453*'Social Cost of Carbon'!$C$5</f>
        <v>329.1753892804997</v>
      </c>
      <c r="O453" s="23">
        <f t="shared" si="62"/>
        <v>0.30321779816020067</v>
      </c>
      <c r="P453" s="23">
        <f t="shared" si="63"/>
        <v>0.29376495066991509</v>
      </c>
      <c r="Q453" s="27"/>
      <c r="R453" s="27"/>
    </row>
    <row r="454" spans="1:18" x14ac:dyDescent="0.25">
      <c r="A454" s="24">
        <f t="shared" si="59"/>
        <v>2017</v>
      </c>
      <c r="B454" s="32">
        <v>42816</v>
      </c>
      <c r="C454" s="28">
        <f>'Bitcoin Data'!C453</f>
        <v>1049.1400149999999</v>
      </c>
      <c r="D454" s="26">
        <f>'Bitcoin Data'!K453</f>
        <v>1983.8720857690812</v>
      </c>
      <c r="E454" s="25">
        <f>'Bitcoin Data'!J453</f>
        <v>5822.5350659149344</v>
      </c>
      <c r="F454" s="25">
        <f t="shared" si="55"/>
        <v>11.551164785680275</v>
      </c>
      <c r="G454" s="23">
        <f t="shared" si="56"/>
        <v>0.48099999999999998</v>
      </c>
      <c r="H454" s="23">
        <f t="shared" si="57"/>
        <v>0.46600477323423756</v>
      </c>
      <c r="I454" s="26">
        <f t="shared" si="60"/>
        <v>5556.1102619122121</v>
      </c>
      <c r="J454" s="26">
        <f t="shared" si="61"/>
        <v>5382.8979265422468</v>
      </c>
      <c r="K454" s="23">
        <f t="shared" si="58"/>
        <v>2.8006393667050835</v>
      </c>
      <c r="L454" s="23">
        <f t="shared" si="58"/>
        <v>2.7133291330400851</v>
      </c>
      <c r="M454" s="26">
        <f>K454*'Social Cost of Carbon'!$C$5</f>
        <v>280.06393667050833</v>
      </c>
      <c r="N454" s="26">
        <f>L454*'Social Cost of Carbon'!$C$5</f>
        <v>271.33291330400851</v>
      </c>
      <c r="O454" s="23">
        <f t="shared" si="62"/>
        <v>0.26694619656701241</v>
      </c>
      <c r="P454" s="23">
        <f t="shared" si="63"/>
        <v>0.25862412015998504</v>
      </c>
      <c r="Q454" s="27"/>
      <c r="R454" s="27"/>
    </row>
    <row r="455" spans="1:18" x14ac:dyDescent="0.25">
      <c r="A455" s="24">
        <f t="shared" si="59"/>
        <v>2017</v>
      </c>
      <c r="B455" s="32">
        <v>42817</v>
      </c>
      <c r="C455" s="28">
        <f>'Bitcoin Data'!C454</f>
        <v>1038.589966</v>
      </c>
      <c r="D455" s="26">
        <f>'Bitcoin Data'!K454</f>
        <v>1855.6054748720107</v>
      </c>
      <c r="E455" s="25">
        <f>'Bitcoin Data'!J454</f>
        <v>7398.7403439050913</v>
      </c>
      <c r="F455" s="25">
        <f t="shared" si="55"/>
        <v>13.72914308930671</v>
      </c>
      <c r="G455" s="23">
        <f t="shared" si="56"/>
        <v>0.48099999999999998</v>
      </c>
      <c r="H455" s="23">
        <f t="shared" si="57"/>
        <v>0.46600477323423756</v>
      </c>
      <c r="I455" s="26">
        <f t="shared" si="60"/>
        <v>6603.717825956528</v>
      </c>
      <c r="J455" s="26">
        <f t="shared" si="61"/>
        <v>6397.8462120327731</v>
      </c>
      <c r="K455" s="23">
        <f t="shared" si="58"/>
        <v>3.558794105418349</v>
      </c>
      <c r="L455" s="23">
        <f t="shared" si="58"/>
        <v>3.4478483161804969</v>
      </c>
      <c r="M455" s="26">
        <f>K455*'Social Cost of Carbon'!$C$5</f>
        <v>355.87941054183489</v>
      </c>
      <c r="N455" s="26">
        <f>L455*'Social Cost of Carbon'!$C$5</f>
        <v>344.78483161804968</v>
      </c>
      <c r="O455" s="23">
        <f t="shared" si="62"/>
        <v>0.34265631499643706</v>
      </c>
      <c r="P455" s="23">
        <f t="shared" si="63"/>
        <v>0.33197396749936409</v>
      </c>
      <c r="Q455" s="27"/>
      <c r="R455" s="27"/>
    </row>
    <row r="456" spans="1:18" x14ac:dyDescent="0.25">
      <c r="A456" s="24">
        <f t="shared" si="59"/>
        <v>2017</v>
      </c>
      <c r="B456" s="32">
        <v>42818</v>
      </c>
      <c r="C456" s="28">
        <f>'Bitcoin Data'!C455</f>
        <v>937.52002000000005</v>
      </c>
      <c r="D456" s="26">
        <f>'Bitcoin Data'!K455</f>
        <v>2193.1211131751106</v>
      </c>
      <c r="E456" s="25">
        <f>'Bitcoin Data'!J455</f>
        <v>4728.0982022840644</v>
      </c>
      <c r="F456" s="25">
        <f t="shared" ref="F456:F519" si="64">E456*D456/1000000</f>
        <v>10.369291992594468</v>
      </c>
      <c r="G456" s="23">
        <f t="shared" ref="G456:G519" si="65">$V$21</f>
        <v>0.48099999999999998</v>
      </c>
      <c r="H456" s="23">
        <f t="shared" ref="H456:H519" si="66">HLOOKUP($A456,$V$7:$AA$19,13,FALSE)/1000</f>
        <v>0.46600477323423756</v>
      </c>
      <c r="I456" s="26">
        <f t="shared" si="60"/>
        <v>4987.6294484379387</v>
      </c>
      <c r="J456" s="26">
        <f t="shared" si="61"/>
        <v>4832.1395636085799</v>
      </c>
      <c r="K456" s="23">
        <f t="shared" ref="K456:L519" si="67">$E456*G456/1000</f>
        <v>2.2742152352986351</v>
      </c>
      <c r="L456" s="23">
        <f t="shared" si="67"/>
        <v>2.2033163305845918</v>
      </c>
      <c r="M456" s="26">
        <f>K456*'Social Cost of Carbon'!$C$5</f>
        <v>227.42152352986352</v>
      </c>
      <c r="N456" s="26">
        <f>L456*'Social Cost of Carbon'!$C$5</f>
        <v>220.33163305845918</v>
      </c>
      <c r="O456" s="23">
        <f t="shared" si="62"/>
        <v>0.24257777826425883</v>
      </c>
      <c r="P456" s="23">
        <f t="shared" si="63"/>
        <v>0.23501538992037649</v>
      </c>
      <c r="Q456" s="27"/>
      <c r="R456" s="27"/>
    </row>
    <row r="457" spans="1:18" x14ac:dyDescent="0.25">
      <c r="A457" s="24">
        <f t="shared" ref="A457:A520" si="68">YEAR(B457)</f>
        <v>2017</v>
      </c>
      <c r="B457" s="32">
        <v>42819</v>
      </c>
      <c r="C457" s="28">
        <f>'Bitcoin Data'!C456</f>
        <v>972.77899200000002</v>
      </c>
      <c r="D457" s="26">
        <f>'Bitcoin Data'!K456</f>
        <v>1689.0477646339523</v>
      </c>
      <c r="E457" s="25">
        <f>'Bitcoin Data'!J456</f>
        <v>7658.2637539093448</v>
      </c>
      <c r="F457" s="25">
        <f t="shared" si="64"/>
        <v>12.935173274517799</v>
      </c>
      <c r="G457" s="23">
        <f t="shared" si="65"/>
        <v>0.48099999999999998</v>
      </c>
      <c r="H457" s="23">
        <f t="shared" si="66"/>
        <v>0.46600477323423756</v>
      </c>
      <c r="I457" s="26">
        <f t="shared" ref="I457:I520" si="69">F457*G457*1000</f>
        <v>6221.8183450430615</v>
      </c>
      <c r="J457" s="26">
        <f t="shared" ref="J457:J520" si="70">$F457*H457*1000</f>
        <v>6027.8524885372372</v>
      </c>
      <c r="K457" s="23">
        <f t="shared" si="67"/>
        <v>3.6836248656303945</v>
      </c>
      <c r="L457" s="23">
        <f t="shared" si="67"/>
        <v>3.5687874640085053</v>
      </c>
      <c r="M457" s="26">
        <f>K457*'Social Cost of Carbon'!$C$5</f>
        <v>368.36248656303945</v>
      </c>
      <c r="N457" s="26">
        <f>L457*'Social Cost of Carbon'!$C$5</f>
        <v>356.87874640085056</v>
      </c>
      <c r="O457" s="23">
        <f t="shared" ref="O457:O520" si="71">M457/$C457</f>
        <v>0.37867027309635759</v>
      </c>
      <c r="P457" s="23">
        <f t="shared" ref="P457:P520" si="72">N457/$C457</f>
        <v>0.36686518657965689</v>
      </c>
      <c r="Q457" s="27"/>
      <c r="R457" s="27"/>
    </row>
    <row r="458" spans="1:18" x14ac:dyDescent="0.25">
      <c r="A458" s="24">
        <f t="shared" si="68"/>
        <v>2017</v>
      </c>
      <c r="B458" s="32">
        <v>42820</v>
      </c>
      <c r="C458" s="28">
        <f>'Bitcoin Data'!C457</f>
        <v>966.72497599999997</v>
      </c>
      <c r="D458" s="26">
        <f>'Bitcoin Data'!K457</f>
        <v>2037.411641702844</v>
      </c>
      <c r="E458" s="25">
        <f>'Bitcoin Data'!J457</f>
        <v>5048.4645442400515</v>
      </c>
      <c r="F458" s="25">
        <f t="shared" si="64"/>
        <v>10.285800435158723</v>
      </c>
      <c r="G458" s="23">
        <f t="shared" si="65"/>
        <v>0.48099999999999998</v>
      </c>
      <c r="H458" s="23">
        <f t="shared" si="66"/>
        <v>0.46600477323423756</v>
      </c>
      <c r="I458" s="26">
        <f t="shared" si="69"/>
        <v>4947.4700093113452</v>
      </c>
      <c r="J458" s="26">
        <f t="shared" si="70"/>
        <v>4793.2320993187623</v>
      </c>
      <c r="K458" s="23">
        <f t="shared" si="67"/>
        <v>2.4283114457794643</v>
      </c>
      <c r="L458" s="23">
        <f t="shared" si="67"/>
        <v>2.3526085751196737</v>
      </c>
      <c r="M458" s="26">
        <f>K458*'Social Cost of Carbon'!$C$5</f>
        <v>242.83114457794645</v>
      </c>
      <c r="N458" s="26">
        <f>L458*'Social Cost of Carbon'!$C$5</f>
        <v>235.26085751196737</v>
      </c>
      <c r="O458" s="23">
        <f t="shared" si="71"/>
        <v>0.25118948057254542</v>
      </c>
      <c r="P458" s="23">
        <f t="shared" si="72"/>
        <v>0.2433586214824012</v>
      </c>
      <c r="Q458" s="27"/>
      <c r="R458" s="27"/>
    </row>
    <row r="459" spans="1:18" x14ac:dyDescent="0.25">
      <c r="A459" s="24">
        <f t="shared" si="68"/>
        <v>2017</v>
      </c>
      <c r="B459" s="32">
        <v>42821</v>
      </c>
      <c r="C459" s="28">
        <f>'Bitcoin Data'!C458</f>
        <v>1045.7700199999999</v>
      </c>
      <c r="D459" s="26">
        <f>'Bitcoin Data'!K458</f>
        <v>1651.6248624225352</v>
      </c>
      <c r="E459" s="25">
        <f>'Bitcoin Data'!J458</f>
        <v>7308.8853359818368</v>
      </c>
      <c r="F459" s="25">
        <f t="shared" si="64"/>
        <v>12.071536737503088</v>
      </c>
      <c r="G459" s="23">
        <f t="shared" si="65"/>
        <v>0.48099999999999998</v>
      </c>
      <c r="H459" s="23">
        <f t="shared" si="66"/>
        <v>0.46600477323423756</v>
      </c>
      <c r="I459" s="26">
        <f t="shared" si="69"/>
        <v>5806.4091707389853</v>
      </c>
      <c r="J459" s="26">
        <f t="shared" si="70"/>
        <v>5625.3937399488941</v>
      </c>
      <c r="K459" s="23">
        <f t="shared" si="67"/>
        <v>3.5155738466072637</v>
      </c>
      <c r="L459" s="23">
        <f t="shared" si="67"/>
        <v>3.4059754535892597</v>
      </c>
      <c r="M459" s="26">
        <f>K459*'Social Cost of Carbon'!$C$5</f>
        <v>351.55738466072637</v>
      </c>
      <c r="N459" s="26">
        <f>L459*'Social Cost of Carbon'!$C$5</f>
        <v>340.59754535892597</v>
      </c>
      <c r="O459" s="23">
        <f t="shared" si="71"/>
        <v>0.33617083865219849</v>
      </c>
      <c r="P459" s="23">
        <f t="shared" si="72"/>
        <v>0.32569067657813139</v>
      </c>
      <c r="Q459" s="27"/>
      <c r="R459" s="27"/>
    </row>
    <row r="460" spans="1:18" x14ac:dyDescent="0.25">
      <c r="A460" s="24">
        <f t="shared" si="68"/>
        <v>2017</v>
      </c>
      <c r="B460" s="32">
        <v>42822</v>
      </c>
      <c r="C460" s="28">
        <f>'Bitcoin Data'!C459</f>
        <v>1047.150024</v>
      </c>
      <c r="D460" s="26">
        <f>'Bitcoin Data'!K459</f>
        <v>1939.2057828645584</v>
      </c>
      <c r="E460" s="25">
        <f>'Bitcoin Data'!J459</f>
        <v>5539.2727573427246</v>
      </c>
      <c r="F460" s="25">
        <f t="shared" si="64"/>
        <v>10.741789763903119</v>
      </c>
      <c r="G460" s="23">
        <f t="shared" si="65"/>
        <v>0.48099999999999998</v>
      </c>
      <c r="H460" s="23">
        <f t="shared" si="66"/>
        <v>0.46600477323423756</v>
      </c>
      <c r="I460" s="26">
        <f t="shared" si="69"/>
        <v>5166.8008764373999</v>
      </c>
      <c r="J460" s="26">
        <f t="shared" si="70"/>
        <v>5005.7253030575275</v>
      </c>
      <c r="K460" s="23">
        <f t="shared" si="67"/>
        <v>2.6643901962818504</v>
      </c>
      <c r="L460" s="23">
        <f t="shared" si="67"/>
        <v>2.5813275451680862</v>
      </c>
      <c r="M460" s="26">
        <f>K460*'Social Cost of Carbon'!$C$5</f>
        <v>266.43901962818506</v>
      </c>
      <c r="N460" s="26">
        <f>L460*'Social Cost of Carbon'!$C$5</f>
        <v>258.13275451680863</v>
      </c>
      <c r="O460" s="23">
        <f t="shared" si="71"/>
        <v>0.25444206992462909</v>
      </c>
      <c r="P460" s="23">
        <f t="shared" si="72"/>
        <v>0.2465098110113863</v>
      </c>
      <c r="Q460" s="27"/>
      <c r="R460" s="27"/>
    </row>
    <row r="461" spans="1:18" x14ac:dyDescent="0.25">
      <c r="A461" s="24">
        <f t="shared" si="68"/>
        <v>2017</v>
      </c>
      <c r="B461" s="32">
        <v>42823</v>
      </c>
      <c r="C461" s="28">
        <f>'Bitcoin Data'!C460</f>
        <v>1039.969971</v>
      </c>
      <c r="D461" s="26">
        <f>'Bitcoin Data'!K460</f>
        <v>1728.0400704943961</v>
      </c>
      <c r="E461" s="25">
        <f>'Bitcoin Data'!J460</f>
        <v>7754.7903098781208</v>
      </c>
      <c r="F461" s="25">
        <f t="shared" si="64"/>
        <v>13.400588393751047</v>
      </c>
      <c r="G461" s="23">
        <f t="shared" si="65"/>
        <v>0.48099999999999998</v>
      </c>
      <c r="H461" s="23">
        <f t="shared" si="66"/>
        <v>0.46600477323423756</v>
      </c>
      <c r="I461" s="26">
        <f t="shared" si="69"/>
        <v>6445.6830173942526</v>
      </c>
      <c r="J461" s="26">
        <f t="shared" si="70"/>
        <v>6244.738155635313</v>
      </c>
      <c r="K461" s="23">
        <f t="shared" si="67"/>
        <v>3.7300541390513757</v>
      </c>
      <c r="L461" s="23">
        <f t="shared" si="67"/>
        <v>3.6137692998338165</v>
      </c>
      <c r="M461" s="26">
        <f>K461*'Social Cost of Carbon'!$C$5</f>
        <v>373.00541390513757</v>
      </c>
      <c r="N461" s="26">
        <f>L461*'Social Cost of Carbon'!$C$5</f>
        <v>361.37692998338167</v>
      </c>
      <c r="O461" s="23">
        <f t="shared" si="71"/>
        <v>0.35866940806614656</v>
      </c>
      <c r="P461" s="23">
        <f t="shared" si="72"/>
        <v>0.34748785066927829</v>
      </c>
      <c r="Q461" s="27"/>
      <c r="R461" s="27"/>
    </row>
    <row r="462" spans="1:18" x14ac:dyDescent="0.25">
      <c r="A462" s="24">
        <f t="shared" si="68"/>
        <v>2017</v>
      </c>
      <c r="B462" s="32">
        <v>42824</v>
      </c>
      <c r="C462" s="28">
        <f>'Bitcoin Data'!C461</f>
        <v>1026.4300539999999</v>
      </c>
      <c r="D462" s="26">
        <f>'Bitcoin Data'!K461</f>
        <v>2101.6160801158085</v>
      </c>
      <c r="E462" s="25">
        <f>'Bitcoin Data'!J461</f>
        <v>5245.9857324072063</v>
      </c>
      <c r="F462" s="25">
        <f t="shared" si="64"/>
        <v>11.025047971285092</v>
      </c>
      <c r="G462" s="23">
        <f t="shared" si="65"/>
        <v>0.48099999999999998</v>
      </c>
      <c r="H462" s="23">
        <f t="shared" si="66"/>
        <v>0.46600477323423756</v>
      </c>
      <c r="I462" s="26">
        <f t="shared" si="69"/>
        <v>5303.0480741881292</v>
      </c>
      <c r="J462" s="26">
        <f t="shared" si="70"/>
        <v>5137.7249797553004</v>
      </c>
      <c r="K462" s="23">
        <f t="shared" si="67"/>
        <v>2.5233191372878658</v>
      </c>
      <c r="L462" s="23">
        <f t="shared" si="67"/>
        <v>2.4446543916204662</v>
      </c>
      <c r="M462" s="26">
        <f>K462*'Social Cost of Carbon'!$C$5</f>
        <v>252.33191372878659</v>
      </c>
      <c r="N462" s="26">
        <f>L462*'Social Cost of Carbon'!$C$5</f>
        <v>244.46543916204661</v>
      </c>
      <c r="O462" s="23">
        <f t="shared" si="71"/>
        <v>0.24583449475728875</v>
      </c>
      <c r="P462" s="23">
        <f t="shared" si="72"/>
        <v>0.23817057792624477</v>
      </c>
      <c r="Q462" s="27"/>
      <c r="R462" s="27"/>
    </row>
    <row r="463" spans="1:18" x14ac:dyDescent="0.25">
      <c r="A463" s="24">
        <f t="shared" si="68"/>
        <v>2017</v>
      </c>
      <c r="B463" s="32">
        <v>42825</v>
      </c>
      <c r="C463" s="28">
        <f>'Bitcoin Data'!C462</f>
        <v>1071.790039</v>
      </c>
      <c r="D463" s="26">
        <f>'Bitcoin Data'!K462</f>
        <v>1647.4390119885725</v>
      </c>
      <c r="E463" s="25">
        <f>'Bitcoin Data'!J462</f>
        <v>6540.0038508948583</v>
      </c>
      <c r="F463" s="25">
        <f t="shared" si="64"/>
        <v>10.774257482519685</v>
      </c>
      <c r="G463" s="23">
        <f t="shared" si="65"/>
        <v>0.48099999999999998</v>
      </c>
      <c r="H463" s="23">
        <f t="shared" si="66"/>
        <v>0.46600477323423756</v>
      </c>
      <c r="I463" s="26">
        <f t="shared" si="69"/>
        <v>5182.4178490919685</v>
      </c>
      <c r="J463" s="26">
        <f t="shared" si="70"/>
        <v>5020.8554149088723</v>
      </c>
      <c r="K463" s="23">
        <f t="shared" si="67"/>
        <v>3.1457418522804268</v>
      </c>
      <c r="L463" s="23">
        <f t="shared" si="67"/>
        <v>3.0476730114872987</v>
      </c>
      <c r="M463" s="26">
        <f>K463*'Social Cost of Carbon'!$C$5</f>
        <v>314.57418522804267</v>
      </c>
      <c r="N463" s="26">
        <f>L463*'Social Cost of Carbon'!$C$5</f>
        <v>304.76730114872987</v>
      </c>
      <c r="O463" s="23">
        <f t="shared" si="71"/>
        <v>0.29350355366387454</v>
      </c>
      <c r="P463" s="23">
        <f t="shared" si="72"/>
        <v>0.28435354879121982</v>
      </c>
      <c r="Q463" s="27"/>
      <c r="R463" s="27"/>
    </row>
    <row r="464" spans="1:18" x14ac:dyDescent="0.25">
      <c r="A464" s="24">
        <f t="shared" si="68"/>
        <v>2017</v>
      </c>
      <c r="B464" s="32">
        <v>42826</v>
      </c>
      <c r="C464" s="28">
        <f>'Bitcoin Data'!C463</f>
        <v>1080.5</v>
      </c>
      <c r="D464" s="26">
        <f>'Bitcoin Data'!K463</f>
        <v>1645.1065695789155</v>
      </c>
      <c r="E464" s="25">
        <f>'Bitcoin Data'!J463</f>
        <v>7835.0751922861791</v>
      </c>
      <c r="F464" s="25">
        <f t="shared" si="64"/>
        <v>12.889533671974778</v>
      </c>
      <c r="G464" s="23">
        <f t="shared" si="65"/>
        <v>0.48099999999999998</v>
      </c>
      <c r="H464" s="23">
        <f t="shared" si="66"/>
        <v>0.46600477323423756</v>
      </c>
      <c r="I464" s="26">
        <f t="shared" si="69"/>
        <v>6199.8656962198684</v>
      </c>
      <c r="J464" s="26">
        <f t="shared" si="70"/>
        <v>6006.5842159036756</v>
      </c>
      <c r="K464" s="23">
        <f t="shared" si="67"/>
        <v>3.7686711674896518</v>
      </c>
      <c r="L464" s="23">
        <f t="shared" si="67"/>
        <v>3.651182438254521</v>
      </c>
      <c r="M464" s="26">
        <f>K464*'Social Cost of Carbon'!$C$5</f>
        <v>376.8671167489652</v>
      </c>
      <c r="N464" s="26">
        <f>L464*'Social Cost of Carbon'!$C$5</f>
        <v>365.11824382545211</v>
      </c>
      <c r="O464" s="23">
        <f t="shared" si="71"/>
        <v>0.34878955737988449</v>
      </c>
      <c r="P464" s="23">
        <f t="shared" si="72"/>
        <v>0.33791600539144112</v>
      </c>
      <c r="Q464" s="27"/>
      <c r="R464" s="27"/>
    </row>
    <row r="465" spans="1:18" x14ac:dyDescent="0.25">
      <c r="A465" s="24">
        <f t="shared" si="68"/>
        <v>2017</v>
      </c>
      <c r="B465" s="32">
        <v>42827</v>
      </c>
      <c r="C465" s="28">
        <f>'Bitcoin Data'!C464</f>
        <v>1102.170044</v>
      </c>
      <c r="D465" s="26">
        <f>'Bitcoin Data'!K464</f>
        <v>1985.5020187798889</v>
      </c>
      <c r="E465" s="25">
        <f>'Bitcoin Data'!J464</f>
        <v>7227.5175152704214</v>
      </c>
      <c r="F465" s="25">
        <f t="shared" si="64"/>
        <v>14.350250617336428</v>
      </c>
      <c r="G465" s="23">
        <f t="shared" si="65"/>
        <v>0.48099999999999998</v>
      </c>
      <c r="H465" s="23">
        <f t="shared" si="66"/>
        <v>0.46600477323423756</v>
      </c>
      <c r="I465" s="26">
        <f t="shared" si="69"/>
        <v>6902.4705469388218</v>
      </c>
      <c r="J465" s="26">
        <f t="shared" si="70"/>
        <v>6687.2852847863396</v>
      </c>
      <c r="K465" s="23">
        <f t="shared" si="67"/>
        <v>3.4764359248450729</v>
      </c>
      <c r="L465" s="23">
        <f t="shared" si="67"/>
        <v>3.3680576607500727</v>
      </c>
      <c r="M465" s="26">
        <f>K465*'Social Cost of Carbon'!$C$5</f>
        <v>347.64359248450728</v>
      </c>
      <c r="N465" s="26">
        <f>L465*'Social Cost of Carbon'!$C$5</f>
        <v>336.80576607500728</v>
      </c>
      <c r="O465" s="23">
        <f t="shared" si="71"/>
        <v>0.31541738443810152</v>
      </c>
      <c r="P465" s="23">
        <f t="shared" si="72"/>
        <v>0.30558421353266912</v>
      </c>
      <c r="Q465" s="27"/>
      <c r="R465" s="27"/>
    </row>
    <row r="466" spans="1:18" x14ac:dyDescent="0.25">
      <c r="A466" s="24">
        <f t="shared" si="68"/>
        <v>2017</v>
      </c>
      <c r="B466" s="32">
        <v>42828</v>
      </c>
      <c r="C466" s="28">
        <f>'Bitcoin Data'!C465</f>
        <v>1143.8100589999999</v>
      </c>
      <c r="D466" s="26">
        <f>'Bitcoin Data'!K465</f>
        <v>2205.0788273917947</v>
      </c>
      <c r="E466" s="25">
        <f>'Bitcoin Data'!J465</f>
        <v>4619.5472255719942</v>
      </c>
      <c r="F466" s="25">
        <f t="shared" si="64"/>
        <v>10.186465779245312</v>
      </c>
      <c r="G466" s="23">
        <f t="shared" si="65"/>
        <v>0.48099999999999998</v>
      </c>
      <c r="H466" s="23">
        <f t="shared" si="66"/>
        <v>0.46600477323423756</v>
      </c>
      <c r="I466" s="26">
        <f t="shared" si="69"/>
        <v>4899.6900398169946</v>
      </c>
      <c r="J466" s="26">
        <f t="shared" si="70"/>
        <v>4746.9416755155326</v>
      </c>
      <c r="K466" s="23">
        <f t="shared" si="67"/>
        <v>2.2220022155001291</v>
      </c>
      <c r="L466" s="23">
        <f t="shared" si="67"/>
        <v>2.1527310572975282</v>
      </c>
      <c r="M466" s="26">
        <f>K466*'Social Cost of Carbon'!$C$5</f>
        <v>222.20022155001291</v>
      </c>
      <c r="N466" s="26">
        <f>L466*'Social Cost of Carbon'!$C$5</f>
        <v>215.27310572975281</v>
      </c>
      <c r="O466" s="23">
        <f t="shared" si="71"/>
        <v>0.19426321687035708</v>
      </c>
      <c r="P466" s="23">
        <f t="shared" si="72"/>
        <v>0.18820704017759721</v>
      </c>
      <c r="Q466" s="27"/>
      <c r="R466" s="27"/>
    </row>
    <row r="467" spans="1:18" x14ac:dyDescent="0.25">
      <c r="A467" s="24">
        <f t="shared" si="68"/>
        <v>2017</v>
      </c>
      <c r="B467" s="32">
        <v>42829</v>
      </c>
      <c r="C467" s="28">
        <f>'Bitcoin Data'!C466</f>
        <v>1133.25</v>
      </c>
      <c r="D467" s="26">
        <f>'Bitcoin Data'!K466</f>
        <v>1549.4800633565183</v>
      </c>
      <c r="E467" s="25">
        <f>'Bitcoin Data'!J466</f>
        <v>8515.4820719569452</v>
      </c>
      <c r="F467" s="25">
        <f t="shared" si="64"/>
        <v>13.194569700367143</v>
      </c>
      <c r="G467" s="23">
        <f t="shared" si="65"/>
        <v>0.48099999999999998</v>
      </c>
      <c r="H467" s="23">
        <f t="shared" si="66"/>
        <v>0.46600477323423756</v>
      </c>
      <c r="I467" s="26">
        <f t="shared" si="69"/>
        <v>6346.5880258765956</v>
      </c>
      <c r="J467" s="26">
        <f t="shared" si="70"/>
        <v>6148.7324611429322</v>
      </c>
      <c r="K467" s="23">
        <f t="shared" si="67"/>
        <v>4.0959468766112908</v>
      </c>
      <c r="L467" s="23">
        <f t="shared" si="67"/>
        <v>3.9682552919225116</v>
      </c>
      <c r="M467" s="26">
        <f>K467*'Social Cost of Carbon'!$C$5</f>
        <v>409.59468766112906</v>
      </c>
      <c r="N467" s="26">
        <f>L467*'Social Cost of Carbon'!$C$5</f>
        <v>396.82552919225117</v>
      </c>
      <c r="O467" s="23">
        <f t="shared" si="71"/>
        <v>0.36143365335197797</v>
      </c>
      <c r="P467" s="23">
        <f t="shared" si="72"/>
        <v>0.35016592031083271</v>
      </c>
      <c r="Q467" s="27"/>
      <c r="R467" s="27"/>
    </row>
    <row r="468" spans="1:18" x14ac:dyDescent="0.25">
      <c r="A468" s="24">
        <f t="shared" si="68"/>
        <v>2017</v>
      </c>
      <c r="B468" s="32">
        <v>42830</v>
      </c>
      <c r="C468" s="28">
        <f>'Bitcoin Data'!C467</f>
        <v>1124.780029</v>
      </c>
      <c r="D468" s="26">
        <f>'Bitcoin Data'!K467</f>
        <v>2029.4158585811722</v>
      </c>
      <c r="E468" s="25">
        <f>'Bitcoin Data'!J467</f>
        <v>5896.4850478709641</v>
      </c>
      <c r="F468" s="25">
        <f t="shared" si="64"/>
        <v>11.966420266036097</v>
      </c>
      <c r="G468" s="23">
        <f t="shared" si="65"/>
        <v>0.48099999999999998</v>
      </c>
      <c r="H468" s="23">
        <f t="shared" si="66"/>
        <v>0.46600477323423756</v>
      </c>
      <c r="I468" s="26">
        <f t="shared" si="69"/>
        <v>5755.8481479633629</v>
      </c>
      <c r="J468" s="26">
        <f t="shared" si="70"/>
        <v>5576.4089624997368</v>
      </c>
      <c r="K468" s="23">
        <f t="shared" si="67"/>
        <v>2.8362093080259339</v>
      </c>
      <c r="L468" s="23">
        <f t="shared" si="67"/>
        <v>2.7477901776121811</v>
      </c>
      <c r="M468" s="26">
        <f>K468*'Social Cost of Carbon'!$C$5</f>
        <v>283.62093080259336</v>
      </c>
      <c r="N468" s="26">
        <f>L468*'Social Cost of Carbon'!$C$5</f>
        <v>274.77901776121814</v>
      </c>
      <c r="O468" s="23">
        <f t="shared" si="71"/>
        <v>0.25215679820946868</v>
      </c>
      <c r="P468" s="23">
        <f t="shared" si="72"/>
        <v>0.24429578288788958</v>
      </c>
      <c r="Q468" s="27"/>
      <c r="R468" s="27"/>
    </row>
    <row r="469" spans="1:18" x14ac:dyDescent="0.25">
      <c r="A469" s="24">
        <f t="shared" si="68"/>
        <v>2017</v>
      </c>
      <c r="B469" s="32">
        <v>42831</v>
      </c>
      <c r="C469" s="28">
        <f>'Bitcoin Data'!C468</f>
        <v>1182.6800539999999</v>
      </c>
      <c r="D469" s="26">
        <f>'Bitcoin Data'!K468</f>
        <v>1844.7809061225448</v>
      </c>
      <c r="E469" s="25">
        <f>'Bitcoin Data'!J468</f>
        <v>7144.6973342352921</v>
      </c>
      <c r="F469" s="25">
        <f t="shared" si="64"/>
        <v>13.180401222221914</v>
      </c>
      <c r="G469" s="23">
        <f t="shared" si="65"/>
        <v>0.48099999999999998</v>
      </c>
      <c r="H469" s="23">
        <f t="shared" si="66"/>
        <v>0.46600477323423756</v>
      </c>
      <c r="I469" s="26">
        <f t="shared" si="69"/>
        <v>6339.7729878887403</v>
      </c>
      <c r="J469" s="26">
        <f t="shared" si="70"/>
        <v>6142.12988269779</v>
      </c>
      <c r="K469" s="23">
        <f t="shared" si="67"/>
        <v>3.4365994177671757</v>
      </c>
      <c r="L469" s="23">
        <f t="shared" si="67"/>
        <v>3.3294630610675791</v>
      </c>
      <c r="M469" s="26">
        <f>K469*'Social Cost of Carbon'!$C$5</f>
        <v>343.65994177671757</v>
      </c>
      <c r="N469" s="26">
        <f>L469*'Social Cost of Carbon'!$C$5</f>
        <v>332.9463061067579</v>
      </c>
      <c r="O469" s="23">
        <f t="shared" si="71"/>
        <v>0.29057727033985947</v>
      </c>
      <c r="P469" s="23">
        <f t="shared" si="72"/>
        <v>0.28151849266476081</v>
      </c>
      <c r="Q469" s="27"/>
      <c r="R469" s="27"/>
    </row>
    <row r="470" spans="1:18" x14ac:dyDescent="0.25">
      <c r="A470" s="24">
        <f t="shared" si="68"/>
        <v>2017</v>
      </c>
      <c r="B470" s="32">
        <v>42832</v>
      </c>
      <c r="C470" s="28">
        <f>'Bitcoin Data'!C469</f>
        <v>1176.900024</v>
      </c>
      <c r="D470" s="26">
        <f>'Bitcoin Data'!K469</f>
        <v>2012.9317287558404</v>
      </c>
      <c r="E470" s="25">
        <f>'Bitcoin Data'!J469</f>
        <v>5534.4164743591682</v>
      </c>
      <c r="F470" s="25">
        <f t="shared" si="64"/>
        <v>11.140402521386603</v>
      </c>
      <c r="G470" s="23">
        <f t="shared" si="65"/>
        <v>0.48099999999999998</v>
      </c>
      <c r="H470" s="23">
        <f t="shared" si="66"/>
        <v>0.46600477323423756</v>
      </c>
      <c r="I470" s="26">
        <f t="shared" si="69"/>
        <v>5358.5336127869559</v>
      </c>
      <c r="J470" s="26">
        <f t="shared" si="70"/>
        <v>5191.4807507168925</v>
      </c>
      <c r="K470" s="23">
        <f t="shared" si="67"/>
        <v>2.6620543241667596</v>
      </c>
      <c r="L470" s="23">
        <f t="shared" si="67"/>
        <v>2.5790644941175729</v>
      </c>
      <c r="M470" s="26">
        <f>K470*'Social Cost of Carbon'!$C$5</f>
        <v>266.20543241667593</v>
      </c>
      <c r="N470" s="26">
        <f>L470*'Social Cost of Carbon'!$C$5</f>
        <v>257.90644941175731</v>
      </c>
      <c r="O470" s="23">
        <f t="shared" si="71"/>
        <v>0.22619205284056984</v>
      </c>
      <c r="P470" s="23">
        <f t="shared" si="72"/>
        <v>0.21914049125022136</v>
      </c>
      <c r="Q470" s="27"/>
      <c r="R470" s="27"/>
    </row>
    <row r="471" spans="1:18" x14ac:dyDescent="0.25">
      <c r="A471" s="24">
        <f t="shared" si="68"/>
        <v>2017</v>
      </c>
      <c r="B471" s="32">
        <v>42833</v>
      </c>
      <c r="C471" s="28">
        <f>'Bitcoin Data'!C470</f>
        <v>1175.9499510000001</v>
      </c>
      <c r="D471" s="26">
        <f>'Bitcoin Data'!K470</f>
        <v>1770.4706177980545</v>
      </c>
      <c r="E471" s="25">
        <f>'Bitcoin Data'!J470</f>
        <v>7298.866426704325</v>
      </c>
      <c r="F471" s="25">
        <f t="shared" si="64"/>
        <v>12.922428551712684</v>
      </c>
      <c r="G471" s="23">
        <f t="shared" si="65"/>
        <v>0.48099999999999998</v>
      </c>
      <c r="H471" s="23">
        <f t="shared" si="66"/>
        <v>0.46600477323423756</v>
      </c>
      <c r="I471" s="26">
        <f t="shared" si="69"/>
        <v>6215.6881333738011</v>
      </c>
      <c r="J471" s="26">
        <f t="shared" si="70"/>
        <v>6021.9133868765066</v>
      </c>
      <c r="K471" s="23">
        <f t="shared" si="67"/>
        <v>3.5107547512447805</v>
      </c>
      <c r="L471" s="23">
        <f t="shared" si="67"/>
        <v>3.4013065940433389</v>
      </c>
      <c r="M471" s="26">
        <f>K471*'Social Cost of Carbon'!$C$5</f>
        <v>351.07547512447803</v>
      </c>
      <c r="N471" s="26">
        <f>L471*'Social Cost of Carbon'!$C$5</f>
        <v>340.13065940433387</v>
      </c>
      <c r="O471" s="23">
        <f t="shared" si="71"/>
        <v>0.29854627301606818</v>
      </c>
      <c r="P471" s="23">
        <f t="shared" si="72"/>
        <v>0.28923906082490569</v>
      </c>
      <c r="Q471" s="27"/>
      <c r="R471" s="27"/>
    </row>
    <row r="472" spans="1:18" x14ac:dyDescent="0.25">
      <c r="A472" s="24">
        <f t="shared" si="68"/>
        <v>2017</v>
      </c>
      <c r="B472" s="32">
        <v>42834</v>
      </c>
      <c r="C472" s="28">
        <f>'Bitcoin Data'!C471</f>
        <v>1187.869995</v>
      </c>
      <c r="D472" s="26">
        <f>'Bitcoin Data'!K471</f>
        <v>1926.5591868331614</v>
      </c>
      <c r="E472" s="25">
        <f>'Bitcoin Data'!J471</f>
        <v>6240.1219123484634</v>
      </c>
      <c r="F472" s="25">
        <f t="shared" si="64"/>
        <v>12.021964197193848</v>
      </c>
      <c r="G472" s="23">
        <f t="shared" si="65"/>
        <v>0.48099999999999998</v>
      </c>
      <c r="H472" s="23">
        <f t="shared" si="66"/>
        <v>0.46600477323423756</v>
      </c>
      <c r="I472" s="26">
        <f t="shared" si="69"/>
        <v>5782.5647788502401</v>
      </c>
      <c r="J472" s="26">
        <f t="shared" si="70"/>
        <v>5602.2926995434418</v>
      </c>
      <c r="K472" s="23">
        <f t="shared" si="67"/>
        <v>3.0014986398396108</v>
      </c>
      <c r="L472" s="23">
        <f t="shared" si="67"/>
        <v>2.9079265967179428</v>
      </c>
      <c r="M472" s="26">
        <f>K472*'Social Cost of Carbon'!$C$5</f>
        <v>300.1498639839611</v>
      </c>
      <c r="N472" s="26">
        <f>L472*'Social Cost of Carbon'!$C$5</f>
        <v>290.7926596717943</v>
      </c>
      <c r="O472" s="23">
        <f t="shared" si="71"/>
        <v>0.25267905178795352</v>
      </c>
      <c r="P472" s="23">
        <f t="shared" si="72"/>
        <v>0.24480175515485961</v>
      </c>
      <c r="Q472" s="27"/>
      <c r="R472" s="27"/>
    </row>
    <row r="473" spans="1:18" x14ac:dyDescent="0.25">
      <c r="A473" s="24">
        <f t="shared" si="68"/>
        <v>2017</v>
      </c>
      <c r="B473" s="32">
        <v>42835</v>
      </c>
      <c r="C473" s="28">
        <f>'Bitcoin Data'!C472</f>
        <v>1187.130005</v>
      </c>
      <c r="D473" s="26">
        <f>'Bitcoin Data'!K472</f>
        <v>1834.2306536959597</v>
      </c>
      <c r="E473" s="25">
        <f>'Bitcoin Data'!J472</f>
        <v>7391.6762773308046</v>
      </c>
      <c r="F473" s="25">
        <f t="shared" si="64"/>
        <v>13.5580392100774</v>
      </c>
      <c r="G473" s="23">
        <f t="shared" si="65"/>
        <v>0.48099999999999998</v>
      </c>
      <c r="H473" s="23">
        <f t="shared" si="66"/>
        <v>0.46600477323423756</v>
      </c>
      <c r="I473" s="26">
        <f t="shared" si="69"/>
        <v>6521.4168600472294</v>
      </c>
      <c r="J473" s="26">
        <f t="shared" si="70"/>
        <v>6318.1109875930197</v>
      </c>
      <c r="K473" s="23">
        <f t="shared" si="67"/>
        <v>3.5553962893961168</v>
      </c>
      <c r="L473" s="23">
        <f t="shared" si="67"/>
        <v>3.4445564274384348</v>
      </c>
      <c r="M473" s="26">
        <f>K473*'Social Cost of Carbon'!$C$5</f>
        <v>355.5396289396117</v>
      </c>
      <c r="N473" s="26">
        <f>L473*'Social Cost of Carbon'!$C$5</f>
        <v>344.4556427438435</v>
      </c>
      <c r="O473" s="23">
        <f t="shared" si="71"/>
        <v>0.29949510790068162</v>
      </c>
      <c r="P473" s="23">
        <f t="shared" si="72"/>
        <v>0.2901583156798766</v>
      </c>
      <c r="Q473" s="27"/>
      <c r="R473" s="27"/>
    </row>
    <row r="474" spans="1:18" x14ac:dyDescent="0.25">
      <c r="A474" s="24">
        <f t="shared" si="68"/>
        <v>2017</v>
      </c>
      <c r="B474" s="32">
        <v>42836</v>
      </c>
      <c r="C474" s="28">
        <f>'Bitcoin Data'!C473</f>
        <v>1205.01001</v>
      </c>
      <c r="D474" s="26">
        <f>'Bitcoin Data'!K473</f>
        <v>2093.533447087093</v>
      </c>
      <c r="E474" s="25">
        <f>'Bitcoin Data'!J473</f>
        <v>5503.7101585700811</v>
      </c>
      <c r="F474" s="25">
        <f t="shared" si="64"/>
        <v>11.522201300039473</v>
      </c>
      <c r="G474" s="23">
        <f t="shared" si="65"/>
        <v>0.48099999999999998</v>
      </c>
      <c r="H474" s="23">
        <f t="shared" si="66"/>
        <v>0.46600477323423756</v>
      </c>
      <c r="I474" s="26">
        <f t="shared" si="69"/>
        <v>5542.1788253189861</v>
      </c>
      <c r="J474" s="26">
        <f t="shared" si="70"/>
        <v>5369.400803984131</v>
      </c>
      <c r="K474" s="23">
        <f t="shared" si="67"/>
        <v>2.647284586272209</v>
      </c>
      <c r="L474" s="23">
        <f t="shared" si="67"/>
        <v>2.5647552043914201</v>
      </c>
      <c r="M474" s="26">
        <f>K474*'Social Cost of Carbon'!$C$5</f>
        <v>264.7284586272209</v>
      </c>
      <c r="N474" s="26">
        <f>L474*'Social Cost of Carbon'!$C$5</f>
        <v>256.47552043914203</v>
      </c>
      <c r="O474" s="23">
        <f t="shared" si="71"/>
        <v>0.21968984193518934</v>
      </c>
      <c r="P474" s="23">
        <f t="shared" si="72"/>
        <v>0.21284098746959126</v>
      </c>
      <c r="Q474" s="27"/>
      <c r="R474" s="27"/>
    </row>
    <row r="475" spans="1:18" x14ac:dyDescent="0.25">
      <c r="A475" s="24">
        <f t="shared" si="68"/>
        <v>2017</v>
      </c>
      <c r="B475" s="32">
        <v>42837</v>
      </c>
      <c r="C475" s="28">
        <f>'Bitcoin Data'!C474</f>
        <v>1200.369995</v>
      </c>
      <c r="D475" s="26">
        <f>'Bitcoin Data'!K474</f>
        <v>1785.5188552933505</v>
      </c>
      <c r="E475" s="25">
        <f>'Bitcoin Data'!J474</f>
        <v>6012.8130852965824</v>
      </c>
      <c r="F475" s="25">
        <f t="shared" si="64"/>
        <v>10.735991137151633</v>
      </c>
      <c r="G475" s="23">
        <f t="shared" si="65"/>
        <v>0.48099999999999998</v>
      </c>
      <c r="H475" s="23">
        <f t="shared" si="66"/>
        <v>0.46600477323423756</v>
      </c>
      <c r="I475" s="26">
        <f t="shared" si="69"/>
        <v>5164.0117369699356</v>
      </c>
      <c r="J475" s="26">
        <f t="shared" si="70"/>
        <v>5003.0231153131308</v>
      </c>
      <c r="K475" s="23">
        <f t="shared" si="67"/>
        <v>2.8921630940276559</v>
      </c>
      <c r="L475" s="23">
        <f t="shared" si="67"/>
        <v>2.8019995983134898</v>
      </c>
      <c r="M475" s="26">
        <f>K475*'Social Cost of Carbon'!$C$5</f>
        <v>289.2163094027656</v>
      </c>
      <c r="N475" s="26">
        <f>L475*'Social Cost of Carbon'!$C$5</f>
        <v>280.19995983134896</v>
      </c>
      <c r="O475" s="23">
        <f t="shared" si="71"/>
        <v>0.24093930255459742</v>
      </c>
      <c r="P475" s="23">
        <f t="shared" si="72"/>
        <v>0.23342799386729834</v>
      </c>
      <c r="Q475" s="27"/>
      <c r="R475" s="27"/>
    </row>
    <row r="476" spans="1:18" x14ac:dyDescent="0.25">
      <c r="A476" s="24">
        <f t="shared" si="68"/>
        <v>2017</v>
      </c>
      <c r="B476" s="32">
        <v>42838</v>
      </c>
      <c r="C476" s="28">
        <f>'Bitcoin Data'!C475</f>
        <v>1169.280029</v>
      </c>
      <c r="D476" s="26">
        <f>'Bitcoin Data'!K475</f>
        <v>1606.6722112242169</v>
      </c>
      <c r="E476" s="25">
        <f>'Bitcoin Data'!J475</f>
        <v>7309.5836571176405</v>
      </c>
      <c r="F476" s="25">
        <f t="shared" si="64"/>
        <v>11.744104937509599</v>
      </c>
      <c r="G476" s="23">
        <f t="shared" si="65"/>
        <v>0.48099999999999998</v>
      </c>
      <c r="H476" s="23">
        <f t="shared" si="66"/>
        <v>0.46600477323423756</v>
      </c>
      <c r="I476" s="26">
        <f t="shared" si="69"/>
        <v>5648.9144749421175</v>
      </c>
      <c r="J476" s="26">
        <f t="shared" si="70"/>
        <v>5472.8089582432503</v>
      </c>
      <c r="K476" s="23">
        <f t="shared" si="67"/>
        <v>3.5159097390735852</v>
      </c>
      <c r="L476" s="23">
        <f t="shared" si="67"/>
        <v>3.4063008745717949</v>
      </c>
      <c r="M476" s="26">
        <f>K476*'Social Cost of Carbon'!$C$5</f>
        <v>351.59097390735849</v>
      </c>
      <c r="N476" s="26">
        <f>L476*'Social Cost of Carbon'!$C$5</f>
        <v>340.63008745717951</v>
      </c>
      <c r="O476" s="23">
        <f t="shared" si="71"/>
        <v>0.30069013853597465</v>
      </c>
      <c r="P476" s="23">
        <f t="shared" si="72"/>
        <v>0.29131609110650392</v>
      </c>
      <c r="Q476" s="27"/>
      <c r="R476" s="27"/>
    </row>
    <row r="477" spans="1:18" x14ac:dyDescent="0.25">
      <c r="A477" s="24">
        <f t="shared" si="68"/>
        <v>2017</v>
      </c>
      <c r="B477" s="32">
        <v>42839</v>
      </c>
      <c r="C477" s="28">
        <f>'Bitcoin Data'!C476</f>
        <v>1167.540039</v>
      </c>
      <c r="D477" s="26">
        <f>'Bitcoin Data'!K476</f>
        <v>1706.1805287204884</v>
      </c>
      <c r="E477" s="25">
        <f>'Bitcoin Data'!J476</f>
        <v>7473.4956893259514</v>
      </c>
      <c r="F477" s="25">
        <f t="shared" si="64"/>
        <v>12.751132826604442</v>
      </c>
      <c r="G477" s="23">
        <f t="shared" si="65"/>
        <v>0.48099999999999998</v>
      </c>
      <c r="H477" s="23">
        <f t="shared" si="66"/>
        <v>0.46600477323423756</v>
      </c>
      <c r="I477" s="26">
        <f t="shared" si="69"/>
        <v>6133.2948895967356</v>
      </c>
      <c r="J477" s="26">
        <f t="shared" si="70"/>
        <v>5942.0887613414461</v>
      </c>
      <c r="K477" s="23">
        <f t="shared" si="67"/>
        <v>3.5947514265657823</v>
      </c>
      <c r="L477" s="23">
        <f t="shared" si="67"/>
        <v>3.4826846639713915</v>
      </c>
      <c r="M477" s="26">
        <f>K477*'Social Cost of Carbon'!$C$5</f>
        <v>359.47514265657821</v>
      </c>
      <c r="N477" s="26">
        <f>L477*'Social Cost of Carbon'!$C$5</f>
        <v>348.26846639713915</v>
      </c>
      <c r="O477" s="23">
        <f t="shared" si="71"/>
        <v>0.30789106210393374</v>
      </c>
      <c r="P477" s="23">
        <f t="shared" si="72"/>
        <v>0.29829252510726029</v>
      </c>
      <c r="Q477" s="27"/>
      <c r="R477" s="27"/>
    </row>
    <row r="478" spans="1:18" x14ac:dyDescent="0.25">
      <c r="A478" s="24">
        <f t="shared" si="68"/>
        <v>2017</v>
      </c>
      <c r="B478" s="32">
        <v>42840</v>
      </c>
      <c r="C478" s="28">
        <f>'Bitcoin Data'!C477</f>
        <v>1172.5200199999999</v>
      </c>
      <c r="D478" s="26">
        <f>'Bitcoin Data'!K477</f>
        <v>1886.2651949140716</v>
      </c>
      <c r="E478" s="25">
        <f>'Bitcoin Data'!J477</f>
        <v>6532.6385065892264</v>
      </c>
      <c r="F478" s="25">
        <f t="shared" si="64"/>
        <v>12.322288645934698</v>
      </c>
      <c r="G478" s="23">
        <f t="shared" si="65"/>
        <v>0.48099999999999998</v>
      </c>
      <c r="H478" s="23">
        <f t="shared" si="66"/>
        <v>0.46600477323423756</v>
      </c>
      <c r="I478" s="26">
        <f t="shared" si="69"/>
        <v>5927.0208386945897</v>
      </c>
      <c r="J478" s="26">
        <f t="shared" si="70"/>
        <v>5742.2453261756191</v>
      </c>
      <c r="K478" s="23">
        <f t="shared" si="67"/>
        <v>3.1421991216694178</v>
      </c>
      <c r="L478" s="23">
        <f t="shared" si="67"/>
        <v>3.0442407258843609</v>
      </c>
      <c r="M478" s="26">
        <f>K478*'Social Cost of Carbon'!$C$5</f>
        <v>314.21991216694181</v>
      </c>
      <c r="N478" s="26">
        <f>L478*'Social Cost of Carbon'!$C$5</f>
        <v>304.4240725884361</v>
      </c>
      <c r="O478" s="23">
        <f t="shared" si="71"/>
        <v>0.26798682052946254</v>
      </c>
      <c r="P478" s="23">
        <f t="shared" si="72"/>
        <v>0.25963230255841269</v>
      </c>
      <c r="Q478" s="27"/>
      <c r="R478" s="27"/>
    </row>
    <row r="479" spans="1:18" x14ac:dyDescent="0.25">
      <c r="A479" s="24">
        <f t="shared" si="68"/>
        <v>2017</v>
      </c>
      <c r="B479" s="32">
        <v>42841</v>
      </c>
      <c r="C479" s="28">
        <f>'Bitcoin Data'!C478</f>
        <v>1182.9399410000001</v>
      </c>
      <c r="D479" s="26">
        <f>'Bitcoin Data'!K478</f>
        <v>1822.7637389314041</v>
      </c>
      <c r="E479" s="25">
        <f>'Bitcoin Data'!J478</f>
        <v>6386.3678151114536</v>
      </c>
      <c r="F479" s="25">
        <f t="shared" si="64"/>
        <v>11.640839676863736</v>
      </c>
      <c r="G479" s="23">
        <f t="shared" si="65"/>
        <v>0.48099999999999998</v>
      </c>
      <c r="H479" s="23">
        <f t="shared" si="66"/>
        <v>0.46600477323423756</v>
      </c>
      <c r="I479" s="26">
        <f t="shared" si="69"/>
        <v>5599.2438845714578</v>
      </c>
      <c r="J479" s="26">
        <f t="shared" si="70"/>
        <v>5424.6868538730014</v>
      </c>
      <c r="K479" s="23">
        <f t="shared" si="67"/>
        <v>3.0718429190686094</v>
      </c>
      <c r="L479" s="23">
        <f t="shared" si="67"/>
        <v>2.9760778854714465</v>
      </c>
      <c r="M479" s="26">
        <f>K479*'Social Cost of Carbon'!$C$5</f>
        <v>307.18429190686095</v>
      </c>
      <c r="N479" s="26">
        <f>L479*'Social Cost of Carbon'!$C$5</f>
        <v>297.60778854714465</v>
      </c>
      <c r="O479" s="23">
        <f t="shared" si="71"/>
        <v>0.25967868803819594</v>
      </c>
      <c r="P479" s="23">
        <f t="shared" si="72"/>
        <v>0.25158317699169197</v>
      </c>
      <c r="Q479" s="27"/>
      <c r="R479" s="27"/>
    </row>
    <row r="480" spans="1:18" x14ac:dyDescent="0.25">
      <c r="A480" s="24">
        <f t="shared" si="68"/>
        <v>2017</v>
      </c>
      <c r="B480" s="32">
        <v>42842</v>
      </c>
      <c r="C480" s="28">
        <f>'Bitcoin Data'!C479</f>
        <v>1193.910034</v>
      </c>
      <c r="D480" s="26">
        <f>'Bitcoin Data'!K479</f>
        <v>1728.4609229127914</v>
      </c>
      <c r="E480" s="25">
        <f>'Bitcoin Data'!J479</f>
        <v>7121.3972325773784</v>
      </c>
      <c r="F480" s="25">
        <f t="shared" si="64"/>
        <v>12.309056833049294</v>
      </c>
      <c r="G480" s="23">
        <f t="shared" si="65"/>
        <v>0.48099999999999998</v>
      </c>
      <c r="H480" s="23">
        <f t="shared" si="66"/>
        <v>0.46600477323423756</v>
      </c>
      <c r="I480" s="26">
        <f t="shared" si="69"/>
        <v>5920.6563366967093</v>
      </c>
      <c r="J480" s="26">
        <f t="shared" si="70"/>
        <v>5736.0792382124782</v>
      </c>
      <c r="K480" s="23">
        <f t="shared" si="67"/>
        <v>3.4253920688697188</v>
      </c>
      <c r="L480" s="23">
        <f t="shared" si="67"/>
        <v>3.318605102478148</v>
      </c>
      <c r="M480" s="26">
        <f>K480*'Social Cost of Carbon'!$C$5</f>
        <v>342.5392068869719</v>
      </c>
      <c r="N480" s="26">
        <f>L480*'Social Cost of Carbon'!$C$5</f>
        <v>331.86051024781477</v>
      </c>
      <c r="O480" s="23">
        <f t="shared" si="71"/>
        <v>0.28690537572529684</v>
      </c>
      <c r="P480" s="23">
        <f t="shared" si="72"/>
        <v>0.27796106975998058</v>
      </c>
      <c r="Q480" s="27"/>
      <c r="R480" s="27"/>
    </row>
    <row r="481" spans="1:18" x14ac:dyDescent="0.25">
      <c r="A481" s="24">
        <f t="shared" si="68"/>
        <v>2017</v>
      </c>
      <c r="B481" s="32">
        <v>42843</v>
      </c>
      <c r="C481" s="28">
        <f>'Bitcoin Data'!C480</f>
        <v>1211.670044</v>
      </c>
      <c r="D481" s="26">
        <f>'Bitcoin Data'!K480</f>
        <v>1810.7695311154241</v>
      </c>
      <c r="E481" s="25">
        <f>'Bitcoin Data'!J480</f>
        <v>6654.4394839458919</v>
      </c>
      <c r="F481" s="25">
        <f t="shared" si="64"/>
        <v>12.049656264180667</v>
      </c>
      <c r="G481" s="23">
        <f t="shared" si="65"/>
        <v>0.48099999999999998</v>
      </c>
      <c r="H481" s="23">
        <f t="shared" si="66"/>
        <v>0.46600477323423756</v>
      </c>
      <c r="I481" s="26">
        <f t="shared" si="69"/>
        <v>5795.8846630709004</v>
      </c>
      <c r="J481" s="26">
        <f t="shared" si="70"/>
        <v>5615.1973349400214</v>
      </c>
      <c r="K481" s="23">
        <f t="shared" si="67"/>
        <v>3.2007853917779738</v>
      </c>
      <c r="L481" s="23">
        <f t="shared" si="67"/>
        <v>3.1010005627171622</v>
      </c>
      <c r="M481" s="26">
        <f>K481*'Social Cost of Carbon'!$C$5</f>
        <v>320.07853917779738</v>
      </c>
      <c r="N481" s="26">
        <f>L481*'Social Cost of Carbon'!$C$5</f>
        <v>310.1000562717162</v>
      </c>
      <c r="O481" s="23">
        <f t="shared" si="71"/>
        <v>0.26416311995396446</v>
      </c>
      <c r="P481" s="23">
        <f t="shared" si="72"/>
        <v>0.25592780625986672</v>
      </c>
      <c r="Q481" s="27"/>
      <c r="R481" s="27"/>
    </row>
    <row r="482" spans="1:18" x14ac:dyDescent="0.25">
      <c r="A482" s="24">
        <f t="shared" si="68"/>
        <v>2017</v>
      </c>
      <c r="B482" s="32">
        <v>42844</v>
      </c>
      <c r="C482" s="28">
        <f>'Bitcoin Data'!C481</f>
        <v>1210.290039</v>
      </c>
      <c r="D482" s="26">
        <f>'Bitcoin Data'!K481</f>
        <v>1803.0892087842815</v>
      </c>
      <c r="E482" s="25">
        <f>'Bitcoin Data'!J481</f>
        <v>6492.3646779339824</v>
      </c>
      <c r="F482" s="25">
        <f t="shared" si="64"/>
        <v>11.706312690275</v>
      </c>
      <c r="G482" s="23">
        <f t="shared" si="65"/>
        <v>0.48099999999999998</v>
      </c>
      <c r="H482" s="23">
        <f t="shared" si="66"/>
        <v>0.46600477323423756</v>
      </c>
      <c r="I482" s="26">
        <f t="shared" si="69"/>
        <v>5630.7364040222747</v>
      </c>
      <c r="J482" s="26">
        <f t="shared" si="70"/>
        <v>5455.1975906406788</v>
      </c>
      <c r="K482" s="23">
        <f t="shared" si="67"/>
        <v>3.1228274100862454</v>
      </c>
      <c r="L482" s="23">
        <f t="shared" si="67"/>
        <v>3.0254729294945992</v>
      </c>
      <c r="M482" s="26">
        <f>K482*'Social Cost of Carbon'!$C$5</f>
        <v>312.28274100862455</v>
      </c>
      <c r="N482" s="26">
        <f>L482*'Social Cost of Carbon'!$C$5</f>
        <v>302.54729294945992</v>
      </c>
      <c r="O482" s="23">
        <f t="shared" si="71"/>
        <v>0.25802306137018827</v>
      </c>
      <c r="P482" s="23">
        <f t="shared" si="72"/>
        <v>0.2499791646632398</v>
      </c>
      <c r="Q482" s="27"/>
      <c r="R482" s="27"/>
    </row>
    <row r="483" spans="1:18" x14ac:dyDescent="0.25">
      <c r="A483" s="24">
        <f t="shared" si="68"/>
        <v>2017</v>
      </c>
      <c r="B483" s="32">
        <v>42845</v>
      </c>
      <c r="C483" s="28">
        <f>'Bitcoin Data'!C482</f>
        <v>1229.079956</v>
      </c>
      <c r="D483" s="26">
        <f>'Bitcoin Data'!K482</f>
        <v>1736.3950927964916</v>
      </c>
      <c r="E483" s="25">
        <f>'Bitcoin Data'!J482</f>
        <v>8095.4303590143008</v>
      </c>
      <c r="F483" s="25">
        <f t="shared" si="64"/>
        <v>14.056865549468172</v>
      </c>
      <c r="G483" s="23">
        <f t="shared" si="65"/>
        <v>0.48099999999999998</v>
      </c>
      <c r="H483" s="23">
        <f t="shared" si="66"/>
        <v>0.46600477323423756</v>
      </c>
      <c r="I483" s="26">
        <f t="shared" si="69"/>
        <v>6761.3523292941909</v>
      </c>
      <c r="J483" s="26">
        <f t="shared" si="70"/>
        <v>6550.5664427640822</v>
      </c>
      <c r="K483" s="23">
        <f t="shared" si="67"/>
        <v>3.8939020026858784</v>
      </c>
      <c r="L483" s="23">
        <f t="shared" si="67"/>
        <v>3.7725091886860214</v>
      </c>
      <c r="M483" s="26">
        <f>K483*'Social Cost of Carbon'!$C$5</f>
        <v>389.39020026858782</v>
      </c>
      <c r="N483" s="26">
        <f>L483*'Social Cost of Carbon'!$C$5</f>
        <v>377.25091886860213</v>
      </c>
      <c r="O483" s="23">
        <f t="shared" si="71"/>
        <v>0.31681437677646729</v>
      </c>
      <c r="P483" s="23">
        <f t="shared" si="72"/>
        <v>0.30693765448454041</v>
      </c>
      <c r="Q483" s="27"/>
      <c r="R483" s="27"/>
    </row>
    <row r="484" spans="1:18" x14ac:dyDescent="0.25">
      <c r="A484" s="24">
        <f t="shared" si="68"/>
        <v>2017</v>
      </c>
      <c r="B484" s="32">
        <v>42846</v>
      </c>
      <c r="C484" s="28">
        <f>'Bitcoin Data'!C483</f>
        <v>1222.0500489999999</v>
      </c>
      <c r="D484" s="26">
        <f>'Bitcoin Data'!K483</f>
        <v>2056.1813124173477</v>
      </c>
      <c r="E484" s="25">
        <f>'Bitcoin Data'!J483</f>
        <v>5932.6033658509432</v>
      </c>
      <c r="F484" s="25">
        <f t="shared" si="64"/>
        <v>12.198508174846967</v>
      </c>
      <c r="G484" s="23">
        <f t="shared" si="65"/>
        <v>0.48099999999999998</v>
      </c>
      <c r="H484" s="23">
        <f t="shared" si="66"/>
        <v>0.46600477323423756</v>
      </c>
      <c r="I484" s="26">
        <f t="shared" si="69"/>
        <v>5867.4824321013912</v>
      </c>
      <c r="J484" s="26">
        <f t="shared" si="70"/>
        <v>5684.563035815554</v>
      </c>
      <c r="K484" s="23">
        <f t="shared" si="67"/>
        <v>2.8535822189743034</v>
      </c>
      <c r="L484" s="23">
        <f t="shared" si="67"/>
        <v>2.7646214861920435</v>
      </c>
      <c r="M484" s="26">
        <f>K484*'Social Cost of Carbon'!$C$5</f>
        <v>285.35822189743033</v>
      </c>
      <c r="N484" s="26">
        <f>L484*'Social Cost of Carbon'!$C$5</f>
        <v>276.46214861920436</v>
      </c>
      <c r="O484" s="23">
        <f t="shared" si="71"/>
        <v>0.23350780283584796</v>
      </c>
      <c r="P484" s="23">
        <f t="shared" si="72"/>
        <v>0.22622817195206738</v>
      </c>
      <c r="Q484" s="27"/>
      <c r="R484" s="27"/>
    </row>
    <row r="485" spans="1:18" x14ac:dyDescent="0.25">
      <c r="A485" s="24">
        <f t="shared" si="68"/>
        <v>2017</v>
      </c>
      <c r="B485" s="32">
        <v>42847</v>
      </c>
      <c r="C485" s="28">
        <f>'Bitcoin Data'!C484</f>
        <v>1231.709961</v>
      </c>
      <c r="D485" s="26">
        <f>'Bitcoin Data'!K484</f>
        <v>1816.2628593962033</v>
      </c>
      <c r="E485" s="25">
        <f>'Bitcoin Data'!J484</f>
        <v>7083.014771728389</v>
      </c>
      <c r="F485" s="25">
        <f t="shared" si="64"/>
        <v>12.86461666244495</v>
      </c>
      <c r="G485" s="23">
        <f t="shared" si="65"/>
        <v>0.48099999999999998</v>
      </c>
      <c r="H485" s="23">
        <f t="shared" si="66"/>
        <v>0.46600477323423756</v>
      </c>
      <c r="I485" s="26">
        <f t="shared" si="69"/>
        <v>6187.8806146360212</v>
      </c>
      <c r="J485" s="26">
        <f t="shared" si="70"/>
        <v>5994.9727705280529</v>
      </c>
      <c r="K485" s="23">
        <f t="shared" si="67"/>
        <v>3.4069301052013548</v>
      </c>
      <c r="L485" s="23">
        <f t="shared" si="67"/>
        <v>3.3007186925140428</v>
      </c>
      <c r="M485" s="26">
        <f>K485*'Social Cost of Carbon'!$C$5</f>
        <v>340.69301052013549</v>
      </c>
      <c r="N485" s="26">
        <f>L485*'Social Cost of Carbon'!$C$5</f>
        <v>330.07186925140428</v>
      </c>
      <c r="O485" s="23">
        <f t="shared" si="71"/>
        <v>0.27660165242435308</v>
      </c>
      <c r="P485" s="23">
        <f t="shared" si="72"/>
        <v>0.26797856614184212</v>
      </c>
      <c r="Q485" s="27"/>
      <c r="R485" s="27"/>
    </row>
    <row r="486" spans="1:18" x14ac:dyDescent="0.25">
      <c r="A486" s="24">
        <f t="shared" si="68"/>
        <v>2017</v>
      </c>
      <c r="B486" s="32">
        <v>42848</v>
      </c>
      <c r="C486" s="28">
        <f>'Bitcoin Data'!C485</f>
        <v>1207.209961</v>
      </c>
      <c r="D486" s="26">
        <f>'Bitcoin Data'!K485</f>
        <v>1914.1394249704615</v>
      </c>
      <c r="E486" s="25">
        <f>'Bitcoin Data'!J485</f>
        <v>5444.0265584079352</v>
      </c>
      <c r="F486" s="25">
        <f t="shared" si="64"/>
        <v>10.420625866034886</v>
      </c>
      <c r="G486" s="23">
        <f t="shared" si="65"/>
        <v>0.48099999999999998</v>
      </c>
      <c r="H486" s="23">
        <f t="shared" si="66"/>
        <v>0.46600477323423756</v>
      </c>
      <c r="I486" s="26">
        <f t="shared" si="69"/>
        <v>5012.32104156278</v>
      </c>
      <c r="J486" s="26">
        <f t="shared" si="70"/>
        <v>4856.0613936604177</v>
      </c>
      <c r="K486" s="23">
        <f t="shared" si="67"/>
        <v>2.6185767745942168</v>
      </c>
      <c r="L486" s="23">
        <f t="shared" si="67"/>
        <v>2.5369423618320566</v>
      </c>
      <c r="M486" s="26">
        <f>K486*'Social Cost of Carbon'!$C$5</f>
        <v>261.85767745942167</v>
      </c>
      <c r="N486" s="26">
        <f>L486*'Social Cost of Carbon'!$C$5</f>
        <v>253.69423618320565</v>
      </c>
      <c r="O486" s="23">
        <f t="shared" si="71"/>
        <v>0.21691146189889801</v>
      </c>
      <c r="P486" s="23">
        <f t="shared" si="72"/>
        <v>0.21014922372994374</v>
      </c>
      <c r="Q486" s="27"/>
      <c r="R486" s="27"/>
    </row>
    <row r="487" spans="1:18" x14ac:dyDescent="0.25">
      <c r="A487" s="24">
        <f t="shared" si="68"/>
        <v>2017</v>
      </c>
      <c r="B487" s="32">
        <v>42849</v>
      </c>
      <c r="C487" s="28">
        <f>'Bitcoin Data'!C486</f>
        <v>1250.150024</v>
      </c>
      <c r="D487" s="26">
        <f>'Bitcoin Data'!K486</f>
        <v>1551.5443612855397</v>
      </c>
      <c r="E487" s="25">
        <f>'Bitcoin Data'!J486</f>
        <v>8011.9150544716913</v>
      </c>
      <c r="F487" s="25">
        <f t="shared" si="64"/>
        <v>12.43084162586428</v>
      </c>
      <c r="G487" s="23">
        <f t="shared" si="65"/>
        <v>0.48099999999999998</v>
      </c>
      <c r="H487" s="23">
        <f t="shared" si="66"/>
        <v>0.46600477323423756</v>
      </c>
      <c r="I487" s="26">
        <f t="shared" si="69"/>
        <v>5979.2348220407193</v>
      </c>
      <c r="J487" s="26">
        <f t="shared" si="70"/>
        <v>5792.8315329716052</v>
      </c>
      <c r="K487" s="23">
        <f t="shared" si="67"/>
        <v>3.8537311412008837</v>
      </c>
      <c r="L487" s="23">
        <f t="shared" si="67"/>
        <v>3.7335906581310545</v>
      </c>
      <c r="M487" s="26">
        <f>K487*'Social Cost of Carbon'!$C$5</f>
        <v>385.37311412008836</v>
      </c>
      <c r="N487" s="26">
        <f>L487*'Social Cost of Carbon'!$C$5</f>
        <v>373.35906581310547</v>
      </c>
      <c r="O487" s="23">
        <f t="shared" si="71"/>
        <v>0.30826149399817021</v>
      </c>
      <c r="P487" s="23">
        <f t="shared" si="72"/>
        <v>0.29865140874732765</v>
      </c>
      <c r="Q487" s="27"/>
      <c r="R487" s="27"/>
    </row>
    <row r="488" spans="1:18" x14ac:dyDescent="0.25">
      <c r="A488" s="24">
        <f t="shared" si="68"/>
        <v>2017</v>
      </c>
      <c r="B488" s="32">
        <v>42850</v>
      </c>
      <c r="C488" s="28">
        <f>'Bitcoin Data'!C487</f>
        <v>1265.48999</v>
      </c>
      <c r="D488" s="26">
        <f>'Bitcoin Data'!K487</f>
        <v>1846.153846153846</v>
      </c>
      <c r="E488" s="25">
        <f>'Bitcoin Data'!J487</f>
        <v>6957.1130253395504</v>
      </c>
      <c r="F488" s="25">
        <f t="shared" si="64"/>
        <v>12.843900969857629</v>
      </c>
      <c r="G488" s="23">
        <f t="shared" si="65"/>
        <v>0.48099999999999998</v>
      </c>
      <c r="H488" s="23">
        <f t="shared" si="66"/>
        <v>0.46600477323423756</v>
      </c>
      <c r="I488" s="26">
        <f t="shared" si="69"/>
        <v>6177.9163665015194</v>
      </c>
      <c r="J488" s="26">
        <f t="shared" si="70"/>
        <v>5985.3191589015087</v>
      </c>
      <c r="K488" s="23">
        <f t="shared" si="67"/>
        <v>3.3463713651883236</v>
      </c>
      <c r="L488" s="23">
        <f t="shared" si="67"/>
        <v>3.2420478777383179</v>
      </c>
      <c r="M488" s="26">
        <f>K488*'Social Cost of Carbon'!$C$5</f>
        <v>334.63713651883234</v>
      </c>
      <c r="N488" s="26">
        <f>L488*'Social Cost of Carbon'!$C$5</f>
        <v>324.20478777383181</v>
      </c>
      <c r="O488" s="23">
        <f t="shared" si="71"/>
        <v>0.26443285933761701</v>
      </c>
      <c r="P488" s="23">
        <f t="shared" si="72"/>
        <v>0.25618913648920433</v>
      </c>
      <c r="Q488" s="27"/>
      <c r="R488" s="27"/>
    </row>
    <row r="489" spans="1:18" x14ac:dyDescent="0.25">
      <c r="A489" s="24">
        <f t="shared" si="68"/>
        <v>2017</v>
      </c>
      <c r="B489" s="32">
        <v>42851</v>
      </c>
      <c r="C489" s="28">
        <f>'Bitcoin Data'!C488</f>
        <v>1281.079956</v>
      </c>
      <c r="D489" s="26">
        <f>'Bitcoin Data'!K488</f>
        <v>1908.6561785293518</v>
      </c>
      <c r="E489" s="25">
        <f>'Bitcoin Data'!J488</f>
        <v>6476.3883209217647</v>
      </c>
      <c r="F489" s="25">
        <f t="shared" si="64"/>
        <v>12.361198583282661</v>
      </c>
      <c r="G489" s="23">
        <f t="shared" si="65"/>
        <v>0.48099999999999998</v>
      </c>
      <c r="H489" s="23">
        <f t="shared" si="66"/>
        <v>0.46600477323423756</v>
      </c>
      <c r="I489" s="26">
        <f t="shared" si="69"/>
        <v>5945.7365185589597</v>
      </c>
      <c r="J489" s="26">
        <f t="shared" si="70"/>
        <v>5760.3775427060154</v>
      </c>
      <c r="K489" s="23">
        <f t="shared" si="67"/>
        <v>3.1151427823633684</v>
      </c>
      <c r="L489" s="23">
        <f t="shared" si="67"/>
        <v>3.0180278708680115</v>
      </c>
      <c r="M489" s="26">
        <f>K489*'Social Cost of Carbon'!$C$5</f>
        <v>311.51427823633685</v>
      </c>
      <c r="N489" s="26">
        <f>L489*'Social Cost of Carbon'!$C$5</f>
        <v>301.80278708680117</v>
      </c>
      <c r="O489" s="23">
        <f t="shared" si="71"/>
        <v>0.24316536745215991</v>
      </c>
      <c r="P489" s="23">
        <f t="shared" si="72"/>
        <v>0.23558466095210778</v>
      </c>
      <c r="Q489" s="27"/>
      <c r="R489" s="27"/>
    </row>
    <row r="490" spans="1:18" x14ac:dyDescent="0.25">
      <c r="A490" s="24">
        <f t="shared" si="68"/>
        <v>2017</v>
      </c>
      <c r="B490" s="32">
        <v>42852</v>
      </c>
      <c r="C490" s="28">
        <f>'Bitcoin Data'!C489</f>
        <v>1317.7299800000001</v>
      </c>
      <c r="D490" s="26">
        <f>'Bitcoin Data'!K489</f>
        <v>1840.9304375050731</v>
      </c>
      <c r="E490" s="25">
        <f>'Bitcoin Data'!J489</f>
        <v>6208.8544389238459</v>
      </c>
      <c r="F490" s="25">
        <f t="shared" si="64"/>
        <v>11.430069118653391</v>
      </c>
      <c r="G490" s="23">
        <f t="shared" si="65"/>
        <v>0.48099999999999998</v>
      </c>
      <c r="H490" s="23">
        <f t="shared" si="66"/>
        <v>0.46600477323423756</v>
      </c>
      <c r="I490" s="26">
        <f t="shared" si="69"/>
        <v>5497.8632460722802</v>
      </c>
      <c r="J490" s="26">
        <f t="shared" si="70"/>
        <v>5326.4667676897352</v>
      </c>
      <c r="K490" s="23">
        <f t="shared" si="67"/>
        <v>2.9864589851223702</v>
      </c>
      <c r="L490" s="23">
        <f t="shared" si="67"/>
        <v>2.8933558048550965</v>
      </c>
      <c r="M490" s="26">
        <f>K490*'Social Cost of Carbon'!$C$5</f>
        <v>298.64589851223701</v>
      </c>
      <c r="N490" s="26">
        <f>L490*'Social Cost of Carbon'!$C$5</f>
        <v>289.33558048550964</v>
      </c>
      <c r="O490" s="23">
        <f t="shared" si="71"/>
        <v>0.22663664259367994</v>
      </c>
      <c r="P490" s="23">
        <f t="shared" si="72"/>
        <v>0.21957122086993089</v>
      </c>
      <c r="Q490" s="27"/>
      <c r="R490" s="27"/>
    </row>
    <row r="491" spans="1:18" x14ac:dyDescent="0.25">
      <c r="A491" s="24">
        <f t="shared" si="68"/>
        <v>2017</v>
      </c>
      <c r="B491" s="32">
        <v>42853</v>
      </c>
      <c r="C491" s="28">
        <f>'Bitcoin Data'!C490</f>
        <v>1316.4799800000001</v>
      </c>
      <c r="D491" s="26">
        <f>'Bitcoin Data'!K490</f>
        <v>1700.2558255293113</v>
      </c>
      <c r="E491" s="25">
        <f>'Bitcoin Data'!J490</f>
        <v>8546.8971803678687</v>
      </c>
      <c r="F491" s="25">
        <f t="shared" si="64"/>
        <v>14.531911721120514</v>
      </c>
      <c r="G491" s="23">
        <f t="shared" si="65"/>
        <v>0.48099999999999998</v>
      </c>
      <c r="H491" s="23">
        <f t="shared" si="66"/>
        <v>0.46600477323423756</v>
      </c>
      <c r="I491" s="26">
        <f t="shared" si="69"/>
        <v>6989.8495378589669</v>
      </c>
      <c r="J491" s="26">
        <f t="shared" si="70"/>
        <v>6771.9402262607236</v>
      </c>
      <c r="K491" s="23">
        <f t="shared" si="67"/>
        <v>4.111057543756945</v>
      </c>
      <c r="L491" s="23">
        <f t="shared" si="67"/>
        <v>3.9828948823936732</v>
      </c>
      <c r="M491" s="26">
        <f>K491*'Social Cost of Carbon'!$C$5</f>
        <v>411.10575437569452</v>
      </c>
      <c r="N491" s="26">
        <f>L491*'Social Cost of Carbon'!$C$5</f>
        <v>398.2894882393673</v>
      </c>
      <c r="O491" s="23">
        <f t="shared" si="71"/>
        <v>0.31227649536736174</v>
      </c>
      <c r="P491" s="23">
        <f t="shared" si="72"/>
        <v>0.30254124201673566</v>
      </c>
      <c r="Q491" s="27"/>
      <c r="R491" s="27"/>
    </row>
    <row r="492" spans="1:18" x14ac:dyDescent="0.25">
      <c r="A492" s="24">
        <f t="shared" si="68"/>
        <v>2017</v>
      </c>
      <c r="B492" s="32">
        <v>42854</v>
      </c>
      <c r="C492" s="28">
        <f>'Bitcoin Data'!C491</f>
        <v>1321.790039</v>
      </c>
      <c r="D492" s="26">
        <f>'Bitcoin Data'!K491</f>
        <v>2172.8360604263348</v>
      </c>
      <c r="E492" s="25">
        <f>'Bitcoin Data'!J491</f>
        <v>5834.3614960718478</v>
      </c>
      <c r="F492" s="25">
        <f t="shared" si="64"/>
        <v>12.67711104822785</v>
      </c>
      <c r="G492" s="23">
        <f t="shared" si="65"/>
        <v>0.48099999999999998</v>
      </c>
      <c r="H492" s="23">
        <f t="shared" si="66"/>
        <v>0.46600477323423756</v>
      </c>
      <c r="I492" s="26">
        <f t="shared" si="69"/>
        <v>6097.6904141975956</v>
      </c>
      <c r="J492" s="26">
        <f t="shared" si="70"/>
        <v>5907.5942592946667</v>
      </c>
      <c r="K492" s="23">
        <f t="shared" si="67"/>
        <v>2.8063278796105586</v>
      </c>
      <c r="L492" s="23">
        <f t="shared" si="67"/>
        <v>2.7188403059435284</v>
      </c>
      <c r="M492" s="26">
        <f>K492*'Social Cost of Carbon'!$C$5</f>
        <v>280.63278796105584</v>
      </c>
      <c r="N492" s="26">
        <f>L492*'Social Cost of Carbon'!$C$5</f>
        <v>271.88403059435285</v>
      </c>
      <c r="O492" s="23">
        <f t="shared" si="71"/>
        <v>0.21231268180335852</v>
      </c>
      <c r="P492" s="23">
        <f t="shared" si="72"/>
        <v>0.2056938110988086</v>
      </c>
      <c r="Q492" s="27"/>
      <c r="R492" s="27"/>
    </row>
    <row r="493" spans="1:18" x14ac:dyDescent="0.25">
      <c r="A493" s="24">
        <f t="shared" si="68"/>
        <v>2017</v>
      </c>
      <c r="B493" s="32">
        <v>42855</v>
      </c>
      <c r="C493" s="28">
        <f>'Bitcoin Data'!C492</f>
        <v>1347.8900149999999</v>
      </c>
      <c r="D493" s="26">
        <f>'Bitcoin Data'!K492</f>
        <v>1879.7763817647397</v>
      </c>
      <c r="E493" s="25">
        <f>'Bitcoin Data'!J492</f>
        <v>6695.6865930601707</v>
      </c>
      <c r="F493" s="25">
        <f t="shared" si="64"/>
        <v>12.586393517333326</v>
      </c>
      <c r="G493" s="23">
        <f t="shared" si="65"/>
        <v>0.48099999999999998</v>
      </c>
      <c r="H493" s="23">
        <f t="shared" si="66"/>
        <v>0.46600477323423756</v>
      </c>
      <c r="I493" s="26">
        <f t="shared" si="69"/>
        <v>6054.0552818373299</v>
      </c>
      <c r="J493" s="26">
        <f t="shared" si="70"/>
        <v>5865.3194568817944</v>
      </c>
      <c r="K493" s="23">
        <f t="shared" si="67"/>
        <v>3.220625251261942</v>
      </c>
      <c r="L493" s="23">
        <f t="shared" si="67"/>
        <v>3.1202219124465298</v>
      </c>
      <c r="M493" s="26">
        <f>K493*'Social Cost of Carbon'!$C$5</f>
        <v>322.0625251261942</v>
      </c>
      <c r="N493" s="26">
        <f>L493*'Social Cost of Carbon'!$C$5</f>
        <v>312.02219124465296</v>
      </c>
      <c r="O493" s="23">
        <f t="shared" si="71"/>
        <v>0.23893828245785634</v>
      </c>
      <c r="P493" s="23">
        <f t="shared" si="72"/>
        <v>0.23148935578742527</v>
      </c>
      <c r="Q493" s="27"/>
      <c r="R493" s="27"/>
    </row>
    <row r="494" spans="1:18" x14ac:dyDescent="0.25">
      <c r="A494" s="24">
        <f t="shared" si="68"/>
        <v>2017</v>
      </c>
      <c r="B494" s="32">
        <v>42856</v>
      </c>
      <c r="C494" s="28">
        <f>'Bitcoin Data'!C493</f>
        <v>1421.599976</v>
      </c>
      <c r="D494" s="26">
        <f>'Bitcoin Data'!K493</f>
        <v>1886.1773472429213</v>
      </c>
      <c r="E494" s="25">
        <f>'Bitcoin Data'!J493</f>
        <v>7025.0805571923611</v>
      </c>
      <c r="F494" s="25">
        <f t="shared" si="64"/>
        <v>13.250547809532911</v>
      </c>
      <c r="G494" s="23">
        <f t="shared" si="65"/>
        <v>0.48099999999999998</v>
      </c>
      <c r="H494" s="23">
        <f t="shared" si="66"/>
        <v>0.46600477323423756</v>
      </c>
      <c r="I494" s="26">
        <f t="shared" si="69"/>
        <v>6373.5134963853297</v>
      </c>
      <c r="J494" s="26">
        <f t="shared" si="70"/>
        <v>6174.8185272108076</v>
      </c>
      <c r="K494" s="23">
        <f t="shared" si="67"/>
        <v>3.3790637480095258</v>
      </c>
      <c r="L494" s="23">
        <f t="shared" si="67"/>
        <v>3.2737210720066772</v>
      </c>
      <c r="M494" s="26">
        <f>K494*'Social Cost of Carbon'!$C$5</f>
        <v>337.90637480095256</v>
      </c>
      <c r="N494" s="26">
        <f>L494*'Social Cost of Carbon'!$C$5</f>
        <v>327.3721072006677</v>
      </c>
      <c r="O494" s="23">
        <f t="shared" si="71"/>
        <v>0.23769441509961911</v>
      </c>
      <c r="P494" s="23">
        <f t="shared" si="72"/>
        <v>0.23028426612794745</v>
      </c>
      <c r="Q494" s="27"/>
      <c r="R494" s="27"/>
    </row>
    <row r="495" spans="1:18" x14ac:dyDescent="0.25">
      <c r="A495" s="24">
        <f t="shared" si="68"/>
        <v>2017</v>
      </c>
      <c r="B495" s="32">
        <v>42857</v>
      </c>
      <c r="C495" s="28">
        <f>'Bitcoin Data'!C494</f>
        <v>1452.8199460000001</v>
      </c>
      <c r="D495" s="26">
        <f>'Bitcoin Data'!K494</f>
        <v>1972.7167630057811</v>
      </c>
      <c r="E495" s="25">
        <f>'Bitcoin Data'!J494</f>
        <v>5608.5764264071622</v>
      </c>
      <c r="F495" s="25">
        <f t="shared" si="64"/>
        <v>11.064132732972469</v>
      </c>
      <c r="G495" s="23">
        <f t="shared" si="65"/>
        <v>0.48099999999999998</v>
      </c>
      <c r="H495" s="23">
        <f t="shared" si="66"/>
        <v>0.46600477323423756</v>
      </c>
      <c r="I495" s="26">
        <f t="shared" si="69"/>
        <v>5321.8478445597575</v>
      </c>
      <c r="J495" s="26">
        <f t="shared" si="70"/>
        <v>5155.9386652623398</v>
      </c>
      <c r="K495" s="23">
        <f t="shared" si="67"/>
        <v>2.6977252611018447</v>
      </c>
      <c r="L495" s="23">
        <f t="shared" si="67"/>
        <v>2.6136233857547602</v>
      </c>
      <c r="M495" s="26">
        <f>K495*'Social Cost of Carbon'!$C$5</f>
        <v>269.77252611018446</v>
      </c>
      <c r="N495" s="26">
        <f>L495*'Social Cost of Carbon'!$C$5</f>
        <v>261.36233857547603</v>
      </c>
      <c r="O495" s="23">
        <f t="shared" si="71"/>
        <v>0.1856888920426375</v>
      </c>
      <c r="P495" s="23">
        <f t="shared" si="72"/>
        <v>0.17990002084916035</v>
      </c>
      <c r="Q495" s="27"/>
      <c r="R495" s="27"/>
    </row>
    <row r="496" spans="1:18" x14ac:dyDescent="0.25">
      <c r="A496" s="24">
        <f t="shared" si="68"/>
        <v>2017</v>
      </c>
      <c r="B496" s="32">
        <v>42858</v>
      </c>
      <c r="C496" s="28">
        <f>'Bitcoin Data'!C495</f>
        <v>1490.089966</v>
      </c>
      <c r="D496" s="26">
        <f>'Bitcoin Data'!K495</f>
        <v>1641.6587017353959</v>
      </c>
      <c r="E496" s="25">
        <f>'Bitcoin Data'!J495</f>
        <v>8573.0736415923493</v>
      </c>
      <c r="F496" s="25">
        <f t="shared" si="64"/>
        <v>14.07406094433844</v>
      </c>
      <c r="G496" s="23">
        <f t="shared" si="65"/>
        <v>0.48099999999999998</v>
      </c>
      <c r="H496" s="23">
        <f t="shared" si="66"/>
        <v>0.46600477323423756</v>
      </c>
      <c r="I496" s="26">
        <f t="shared" si="69"/>
        <v>6769.6233142267893</v>
      </c>
      <c r="J496" s="26">
        <f t="shared" si="70"/>
        <v>6558.5795788512733</v>
      </c>
      <c r="K496" s="23">
        <f t="shared" si="67"/>
        <v>4.1236484216059202</v>
      </c>
      <c r="L496" s="23">
        <f t="shared" si="67"/>
        <v>3.9950932382706621</v>
      </c>
      <c r="M496" s="26">
        <f>K496*'Social Cost of Carbon'!$C$5</f>
        <v>412.36484216059199</v>
      </c>
      <c r="N496" s="26">
        <f>L496*'Social Cost of Carbon'!$C$5</f>
        <v>399.50932382706623</v>
      </c>
      <c r="O496" s="23">
        <f t="shared" si="71"/>
        <v>0.27673821820808903</v>
      </c>
      <c r="P496" s="23">
        <f t="shared" si="72"/>
        <v>0.26811087447257276</v>
      </c>
      <c r="Q496" s="27"/>
      <c r="R496" s="27"/>
    </row>
    <row r="497" spans="1:18" x14ac:dyDescent="0.25">
      <c r="A497" s="24">
        <f t="shared" si="68"/>
        <v>2017</v>
      </c>
      <c r="B497" s="32">
        <v>42859</v>
      </c>
      <c r="C497" s="28">
        <f>'Bitcoin Data'!C496</f>
        <v>1537.670044</v>
      </c>
      <c r="D497" s="26">
        <f>'Bitcoin Data'!K496</f>
        <v>2098.6397705191093</v>
      </c>
      <c r="E497" s="25">
        <f>'Bitcoin Data'!J496</f>
        <v>5146.697660895954</v>
      </c>
      <c r="F497" s="25">
        <f t="shared" si="64"/>
        <v>10.801064397993922</v>
      </c>
      <c r="G497" s="23">
        <f t="shared" si="65"/>
        <v>0.48099999999999998</v>
      </c>
      <c r="H497" s="23">
        <f t="shared" si="66"/>
        <v>0.46600477323423756</v>
      </c>
      <c r="I497" s="26">
        <f t="shared" si="69"/>
        <v>5195.3119754350773</v>
      </c>
      <c r="J497" s="26">
        <f t="shared" si="70"/>
        <v>5033.3475654755548</v>
      </c>
      <c r="K497" s="23">
        <f t="shared" si="67"/>
        <v>2.4755615748909534</v>
      </c>
      <c r="L497" s="23">
        <f t="shared" si="67"/>
        <v>2.3983856763709999</v>
      </c>
      <c r="M497" s="26">
        <f>K497*'Social Cost of Carbon'!$C$5</f>
        <v>247.55615748909534</v>
      </c>
      <c r="N497" s="26">
        <f>L497*'Social Cost of Carbon'!$C$5</f>
        <v>239.8385676371</v>
      </c>
      <c r="O497" s="23">
        <f t="shared" si="71"/>
        <v>0.16099432934592264</v>
      </c>
      <c r="P497" s="23">
        <f t="shared" si="72"/>
        <v>0.15597531380217225</v>
      </c>
      <c r="Q497" s="27"/>
      <c r="R497" s="27"/>
    </row>
    <row r="498" spans="1:18" x14ac:dyDescent="0.25">
      <c r="A498" s="24">
        <f t="shared" si="68"/>
        <v>2017</v>
      </c>
      <c r="B498" s="32">
        <v>42860</v>
      </c>
      <c r="C498" s="28">
        <f>'Bitcoin Data'!C497</f>
        <v>1555.4499510000001</v>
      </c>
      <c r="D498" s="26">
        <f>'Bitcoin Data'!K497</f>
        <v>1607.9961219731797</v>
      </c>
      <c r="E498" s="25">
        <f>'Bitcoin Data'!J497</f>
        <v>8743.1479880054339</v>
      </c>
      <c r="F498" s="25">
        <f t="shared" si="64"/>
        <v>14.058948058550346</v>
      </c>
      <c r="G498" s="23">
        <f t="shared" si="65"/>
        <v>0.48099999999999998</v>
      </c>
      <c r="H498" s="23">
        <f t="shared" si="66"/>
        <v>0.46600477323423756</v>
      </c>
      <c r="I498" s="26">
        <f t="shared" si="69"/>
        <v>6762.3540161627161</v>
      </c>
      <c r="J498" s="26">
        <f t="shared" si="70"/>
        <v>6551.536901936679</v>
      </c>
      <c r="K498" s="23">
        <f t="shared" si="67"/>
        <v>4.2054541822306133</v>
      </c>
      <c r="L498" s="23">
        <f t="shared" si="67"/>
        <v>4.0743486955038524</v>
      </c>
      <c r="M498" s="26">
        <f>K498*'Social Cost of Carbon'!$C$5</f>
        <v>420.54541822306135</v>
      </c>
      <c r="N498" s="26">
        <f>L498*'Social Cost of Carbon'!$C$5</f>
        <v>407.43486955038526</v>
      </c>
      <c r="O498" s="23">
        <f t="shared" si="71"/>
        <v>0.27036898098372908</v>
      </c>
      <c r="P498" s="23">
        <f t="shared" si="72"/>
        <v>0.26194019890414671</v>
      </c>
      <c r="Q498" s="27"/>
      <c r="R498" s="27"/>
    </row>
    <row r="499" spans="1:18" x14ac:dyDescent="0.25">
      <c r="A499" s="24">
        <f t="shared" si="68"/>
        <v>2017</v>
      </c>
      <c r="B499" s="32">
        <v>42861</v>
      </c>
      <c r="C499" s="28">
        <f>'Bitcoin Data'!C498</f>
        <v>1578.8000489999999</v>
      </c>
      <c r="D499" s="26">
        <f>'Bitcoin Data'!K498</f>
        <v>2125.486153413618</v>
      </c>
      <c r="E499" s="25">
        <f>'Bitcoin Data'!J498</f>
        <v>6571.5593620407499</v>
      </c>
      <c r="F499" s="25">
        <f t="shared" si="64"/>
        <v>13.967758430353243</v>
      </c>
      <c r="G499" s="23">
        <f t="shared" si="65"/>
        <v>0.48099999999999998</v>
      </c>
      <c r="H499" s="23">
        <f t="shared" si="66"/>
        <v>0.46600477323423756</v>
      </c>
      <c r="I499" s="26">
        <f t="shared" si="69"/>
        <v>6718.4918049999096</v>
      </c>
      <c r="J499" s="26">
        <f t="shared" si="70"/>
        <v>6509.0420999273729</v>
      </c>
      <c r="K499" s="23">
        <f t="shared" si="67"/>
        <v>3.1609200531416004</v>
      </c>
      <c r="L499" s="23">
        <f t="shared" si="67"/>
        <v>3.0623780303031305</v>
      </c>
      <c r="M499" s="26">
        <f>K499*'Social Cost of Carbon'!$C$5</f>
        <v>316.09200531416002</v>
      </c>
      <c r="N499" s="26">
        <f>L499*'Social Cost of Carbon'!$C$5</f>
        <v>306.23780303031305</v>
      </c>
      <c r="O499" s="23">
        <f t="shared" si="71"/>
        <v>0.2002102834455638</v>
      </c>
      <c r="P499" s="23">
        <f t="shared" si="72"/>
        <v>0.19396870631229191</v>
      </c>
      <c r="Q499" s="27"/>
      <c r="R499" s="27"/>
    </row>
    <row r="500" spans="1:18" x14ac:dyDescent="0.25">
      <c r="A500" s="24">
        <f t="shared" si="68"/>
        <v>2017</v>
      </c>
      <c r="B500" s="32">
        <v>42862</v>
      </c>
      <c r="C500" s="28">
        <f>'Bitcoin Data'!C499</f>
        <v>1596.709961</v>
      </c>
      <c r="D500" s="26">
        <f>'Bitcoin Data'!K499</f>
        <v>2068.0166028389945</v>
      </c>
      <c r="E500" s="25">
        <f>'Bitcoin Data'!J499</f>
        <v>7276.045861253041</v>
      </c>
      <c r="F500" s="25">
        <f t="shared" si="64"/>
        <v>15.046983644089238</v>
      </c>
      <c r="G500" s="23">
        <f t="shared" si="65"/>
        <v>0.48099999999999998</v>
      </c>
      <c r="H500" s="23">
        <f t="shared" si="66"/>
        <v>0.46600477323423756</v>
      </c>
      <c r="I500" s="26">
        <f t="shared" si="69"/>
        <v>7237.5991328069231</v>
      </c>
      <c r="J500" s="26">
        <f t="shared" si="70"/>
        <v>7011.9662009230869</v>
      </c>
      <c r="K500" s="23">
        <f t="shared" si="67"/>
        <v>3.4997780592627126</v>
      </c>
      <c r="L500" s="23">
        <f t="shared" si="67"/>
        <v>3.3906721016151358</v>
      </c>
      <c r="M500" s="26">
        <f>K500*'Social Cost of Carbon'!$C$5</f>
        <v>349.97780592627123</v>
      </c>
      <c r="N500" s="26">
        <f>L500*'Social Cost of Carbon'!$C$5</f>
        <v>339.06721016151357</v>
      </c>
      <c r="O500" s="23">
        <f t="shared" si="71"/>
        <v>0.21918683698013908</v>
      </c>
      <c r="P500" s="23">
        <f t="shared" si="72"/>
        <v>0.21235366374814865</v>
      </c>
      <c r="Q500" s="27"/>
      <c r="R500" s="27"/>
    </row>
    <row r="501" spans="1:18" x14ac:dyDescent="0.25">
      <c r="A501" s="24">
        <f t="shared" si="68"/>
        <v>2017</v>
      </c>
      <c r="B501" s="32">
        <v>42863</v>
      </c>
      <c r="C501" s="28">
        <f>'Bitcoin Data'!C500</f>
        <v>1723.349976</v>
      </c>
      <c r="D501" s="26">
        <f>'Bitcoin Data'!K500</f>
        <v>2270.736237165786</v>
      </c>
      <c r="E501" s="25">
        <f>'Bitcoin Data'!J500</f>
        <v>5703.0693263903549</v>
      </c>
      <c r="F501" s="25">
        <f t="shared" si="64"/>
        <v>12.950166182503247</v>
      </c>
      <c r="G501" s="23">
        <f t="shared" si="65"/>
        <v>0.48099999999999998</v>
      </c>
      <c r="H501" s="23">
        <f t="shared" si="66"/>
        <v>0.46600477323423756</v>
      </c>
      <c r="I501" s="26">
        <f t="shared" si="69"/>
        <v>6229.0299337840625</v>
      </c>
      <c r="J501" s="26">
        <f t="shared" si="70"/>
        <v>6034.839255223118</v>
      </c>
      <c r="K501" s="23">
        <f t="shared" si="67"/>
        <v>2.7431763459937608</v>
      </c>
      <c r="L501" s="23">
        <f t="shared" si="67"/>
        <v>2.6576575281836732</v>
      </c>
      <c r="M501" s="26">
        <f>K501*'Social Cost of Carbon'!$C$5</f>
        <v>274.31763459937611</v>
      </c>
      <c r="N501" s="26">
        <f>L501*'Social Cost of Carbon'!$C$5</f>
        <v>265.76575281836733</v>
      </c>
      <c r="O501" s="23">
        <f t="shared" si="71"/>
        <v>0.159176974160573</v>
      </c>
      <c r="P501" s="23">
        <f t="shared" si="72"/>
        <v>0.15421461486031166</v>
      </c>
      <c r="Q501" s="27"/>
      <c r="R501" s="27"/>
    </row>
    <row r="502" spans="1:18" x14ac:dyDescent="0.25">
      <c r="A502" s="24">
        <f t="shared" si="68"/>
        <v>2017</v>
      </c>
      <c r="B502" s="32">
        <v>42864</v>
      </c>
      <c r="C502" s="28">
        <f>'Bitcoin Data'!C501</f>
        <v>1755.3599850000001</v>
      </c>
      <c r="D502" s="26">
        <f>'Bitcoin Data'!K501</f>
        <v>1927.8828989646565</v>
      </c>
      <c r="E502" s="25">
        <f>'Bitcoin Data'!J501</f>
        <v>6877.1351178559908</v>
      </c>
      <c r="F502" s="25">
        <f t="shared" si="64"/>
        <v>13.258311187583853</v>
      </c>
      <c r="G502" s="23">
        <f t="shared" si="65"/>
        <v>0.48099999999999998</v>
      </c>
      <c r="H502" s="23">
        <f t="shared" si="66"/>
        <v>0.46600477323423756</v>
      </c>
      <c r="I502" s="26">
        <f t="shared" si="69"/>
        <v>6377.2476812278328</v>
      </c>
      <c r="J502" s="26">
        <f t="shared" si="70"/>
        <v>6178.4362984389682</v>
      </c>
      <c r="K502" s="23">
        <f t="shared" si="67"/>
        <v>3.3079019916887313</v>
      </c>
      <c r="L502" s="23">
        <f t="shared" si="67"/>
        <v>3.2047777910976922</v>
      </c>
      <c r="M502" s="26">
        <f>K502*'Social Cost of Carbon'!$C$5</f>
        <v>330.79019916887313</v>
      </c>
      <c r="N502" s="26">
        <f>L502*'Social Cost of Carbon'!$C$5</f>
        <v>320.47777910976924</v>
      </c>
      <c r="O502" s="23">
        <f t="shared" si="71"/>
        <v>0.18844579003484183</v>
      </c>
      <c r="P502" s="23">
        <f t="shared" si="72"/>
        <v>0.18257097224975721</v>
      </c>
      <c r="Q502" s="27"/>
      <c r="R502" s="27"/>
    </row>
    <row r="503" spans="1:18" x14ac:dyDescent="0.25">
      <c r="A503" s="24">
        <f t="shared" si="68"/>
        <v>2017</v>
      </c>
      <c r="B503" s="32">
        <v>42865</v>
      </c>
      <c r="C503" s="28">
        <f>'Bitcoin Data'!C502</f>
        <v>1787.130005</v>
      </c>
      <c r="D503" s="26">
        <f>'Bitcoin Data'!K502</f>
        <v>1865.1979088872295</v>
      </c>
      <c r="E503" s="25">
        <f>'Bitcoin Data'!J502</f>
        <v>6480.4033963014617</v>
      </c>
      <c r="F503" s="25">
        <f t="shared" si="64"/>
        <v>12.087234863527186</v>
      </c>
      <c r="G503" s="23">
        <f t="shared" si="65"/>
        <v>0.48099999999999998</v>
      </c>
      <c r="H503" s="23">
        <f t="shared" si="66"/>
        <v>0.46600477323423756</v>
      </c>
      <c r="I503" s="26">
        <f t="shared" si="69"/>
        <v>5813.959969356576</v>
      </c>
      <c r="J503" s="26">
        <f t="shared" si="70"/>
        <v>5632.709141606957</v>
      </c>
      <c r="K503" s="23">
        <f t="shared" si="67"/>
        <v>3.117074033621003</v>
      </c>
      <c r="L503" s="23">
        <f t="shared" si="67"/>
        <v>3.0198989151598457</v>
      </c>
      <c r="M503" s="26">
        <f>K503*'Social Cost of Carbon'!$C$5</f>
        <v>311.70740336210031</v>
      </c>
      <c r="N503" s="26">
        <f>L503*'Social Cost of Carbon'!$C$5</f>
        <v>301.98989151598454</v>
      </c>
      <c r="O503" s="23">
        <f t="shared" si="71"/>
        <v>0.17441786690952027</v>
      </c>
      <c r="P503" s="23">
        <f t="shared" si="72"/>
        <v>0.16898037113756845</v>
      </c>
      <c r="Q503" s="27"/>
      <c r="R503" s="27"/>
    </row>
    <row r="504" spans="1:18" x14ac:dyDescent="0.25">
      <c r="A504" s="24">
        <f t="shared" si="68"/>
        <v>2017</v>
      </c>
      <c r="B504" s="32">
        <v>42866</v>
      </c>
      <c r="C504" s="28">
        <f>'Bitcoin Data'!C503</f>
        <v>1848.5699460000001</v>
      </c>
      <c r="D504" s="26">
        <f>'Bitcoin Data'!K503</f>
        <v>1666.933436992671</v>
      </c>
      <c r="E504" s="25">
        <f>'Bitcoin Data'!J503</f>
        <v>8267.2744375184848</v>
      </c>
      <c r="F504" s="25">
        <f t="shared" si="64"/>
        <v>13.780996192694339</v>
      </c>
      <c r="G504" s="23">
        <f t="shared" si="65"/>
        <v>0.48099999999999998</v>
      </c>
      <c r="H504" s="23">
        <f t="shared" si="66"/>
        <v>0.46600477323423756</v>
      </c>
      <c r="I504" s="26">
        <f t="shared" si="69"/>
        <v>6628.6591686859774</v>
      </c>
      <c r="J504" s="26">
        <f t="shared" si="70"/>
        <v>6422.0100057184163</v>
      </c>
      <c r="K504" s="23">
        <f t="shared" si="67"/>
        <v>3.9765590044463912</v>
      </c>
      <c r="L504" s="23">
        <f t="shared" si="67"/>
        <v>3.8525893495210104</v>
      </c>
      <c r="M504" s="26">
        <f>K504*'Social Cost of Carbon'!$C$5</f>
        <v>397.65590044463914</v>
      </c>
      <c r="N504" s="26">
        <f>L504*'Social Cost of Carbon'!$C$5</f>
        <v>385.25893495210101</v>
      </c>
      <c r="O504" s="23">
        <f t="shared" si="71"/>
        <v>0.21511542006030165</v>
      </c>
      <c r="P504" s="23">
        <f t="shared" si="72"/>
        <v>0.20840917368895762</v>
      </c>
      <c r="Q504" s="27"/>
      <c r="R504" s="27"/>
    </row>
    <row r="505" spans="1:18" x14ac:dyDescent="0.25">
      <c r="A505" s="24">
        <f t="shared" si="68"/>
        <v>2017</v>
      </c>
      <c r="B505" s="32">
        <v>42867</v>
      </c>
      <c r="C505" s="28">
        <f>'Bitcoin Data'!C504</f>
        <v>1724.23999</v>
      </c>
      <c r="D505" s="26">
        <f>'Bitcoin Data'!K504</f>
        <v>1932.1112427685243</v>
      </c>
      <c r="E505" s="25">
        <f>'Bitcoin Data'!J504</f>
        <v>7313.9426524197597</v>
      </c>
      <c r="F505" s="25">
        <f t="shared" si="64"/>
        <v>14.131350827704459</v>
      </c>
      <c r="G505" s="23">
        <f t="shared" si="65"/>
        <v>0.48099999999999998</v>
      </c>
      <c r="H505" s="23">
        <f t="shared" si="66"/>
        <v>0.46600477323423756</v>
      </c>
      <c r="I505" s="26">
        <f t="shared" si="69"/>
        <v>6797.1797481258445</v>
      </c>
      <c r="J505" s="26">
        <f t="shared" si="70"/>
        <v>6585.2769379578713</v>
      </c>
      <c r="K505" s="23">
        <f t="shared" si="67"/>
        <v>3.5180064158139044</v>
      </c>
      <c r="L505" s="23">
        <f t="shared" si="67"/>
        <v>3.4083321871890879</v>
      </c>
      <c r="M505" s="26">
        <f>K505*'Social Cost of Carbon'!$C$5</f>
        <v>351.80064158139044</v>
      </c>
      <c r="N505" s="26">
        <f>L505*'Social Cost of Carbon'!$C$5</f>
        <v>340.83321871890877</v>
      </c>
      <c r="O505" s="23">
        <f t="shared" si="71"/>
        <v>0.2040322945887541</v>
      </c>
      <c r="P505" s="23">
        <f t="shared" si="72"/>
        <v>0.19767156584676404</v>
      </c>
      <c r="Q505" s="27"/>
      <c r="R505" s="27"/>
    </row>
    <row r="506" spans="1:18" x14ac:dyDescent="0.25">
      <c r="A506" s="24">
        <f t="shared" si="68"/>
        <v>2017</v>
      </c>
      <c r="B506" s="32">
        <v>42868</v>
      </c>
      <c r="C506" s="28">
        <f>'Bitcoin Data'!C505</f>
        <v>1804.910034</v>
      </c>
      <c r="D506" s="26">
        <f>'Bitcoin Data'!K505</f>
        <v>1962.9361217517339</v>
      </c>
      <c r="E506" s="25">
        <f>'Bitcoin Data'!J505</f>
        <v>7468.4585004790333</v>
      </c>
      <c r="F506" s="25">
        <f t="shared" si="64"/>
        <v>14.660106964394084</v>
      </c>
      <c r="G506" s="23">
        <f t="shared" si="65"/>
        <v>0.48099999999999998</v>
      </c>
      <c r="H506" s="23">
        <f t="shared" si="66"/>
        <v>0.46600477323423756</v>
      </c>
      <c r="I506" s="26">
        <f t="shared" si="69"/>
        <v>7051.5114498735538</v>
      </c>
      <c r="J506" s="26">
        <f t="shared" si="70"/>
        <v>6831.6798215321314</v>
      </c>
      <c r="K506" s="23">
        <f t="shared" si="67"/>
        <v>3.5923285387304151</v>
      </c>
      <c r="L506" s="23">
        <f t="shared" si="67"/>
        <v>3.4803373099250456</v>
      </c>
      <c r="M506" s="26">
        <f>K506*'Social Cost of Carbon'!$C$5</f>
        <v>359.23285387304151</v>
      </c>
      <c r="N506" s="26">
        <f>L506*'Social Cost of Carbon'!$C$5</f>
        <v>348.03373099250456</v>
      </c>
      <c r="O506" s="23">
        <f t="shared" si="71"/>
        <v>0.19903089190374654</v>
      </c>
      <c r="P506" s="23">
        <f t="shared" si="72"/>
        <v>0.19282608242871818</v>
      </c>
      <c r="Q506" s="27"/>
      <c r="R506" s="27"/>
    </row>
    <row r="507" spans="1:18" x14ac:dyDescent="0.25">
      <c r="A507" s="24">
        <f t="shared" si="68"/>
        <v>2017</v>
      </c>
      <c r="B507" s="32">
        <v>42869</v>
      </c>
      <c r="C507" s="28">
        <f>'Bitcoin Data'!C506</f>
        <v>1808.910034</v>
      </c>
      <c r="D507" s="26">
        <f>'Bitcoin Data'!K506</f>
        <v>2083.0540168648358</v>
      </c>
      <c r="E507" s="25">
        <f>'Bitcoin Data'!J506</f>
        <v>7291.357288621417</v>
      </c>
      <c r="F507" s="25">
        <f t="shared" si="64"/>
        <v>15.18829108845954</v>
      </c>
      <c r="G507" s="23">
        <f t="shared" si="65"/>
        <v>0.48099999999999998</v>
      </c>
      <c r="H507" s="23">
        <f t="shared" si="66"/>
        <v>0.46600477323423756</v>
      </c>
      <c r="I507" s="26">
        <f t="shared" si="69"/>
        <v>7305.5680135490384</v>
      </c>
      <c r="J507" s="26">
        <f t="shared" si="70"/>
        <v>7077.8161444931784</v>
      </c>
      <c r="K507" s="23">
        <f t="shared" si="67"/>
        <v>3.5071428558269013</v>
      </c>
      <c r="L507" s="23">
        <f t="shared" si="67"/>
        <v>3.3978072998538287</v>
      </c>
      <c r="M507" s="26">
        <f>K507*'Social Cost of Carbon'!$C$5</f>
        <v>350.71428558269014</v>
      </c>
      <c r="N507" s="26">
        <f>L507*'Social Cost of Carbon'!$C$5</f>
        <v>339.78072998538289</v>
      </c>
      <c r="O507" s="23">
        <f t="shared" si="71"/>
        <v>0.19388155242146782</v>
      </c>
      <c r="P507" s="23">
        <f t="shared" si="72"/>
        <v>0.18783727415897727</v>
      </c>
      <c r="Q507" s="27"/>
      <c r="R507" s="27"/>
    </row>
    <row r="508" spans="1:18" x14ac:dyDescent="0.25">
      <c r="A508" s="24">
        <f t="shared" si="68"/>
        <v>2017</v>
      </c>
      <c r="B508" s="32">
        <v>42870</v>
      </c>
      <c r="C508" s="28">
        <f>'Bitcoin Data'!C507</f>
        <v>1738.4300539999999</v>
      </c>
      <c r="D508" s="26">
        <f>'Bitcoin Data'!K507</f>
        <v>2095.8425606721312</v>
      </c>
      <c r="E508" s="25">
        <f>'Bitcoin Data'!J507</f>
        <v>5623.9566690379897</v>
      </c>
      <c r="F508" s="25">
        <f t="shared" si="64"/>
        <v>11.78692774634569</v>
      </c>
      <c r="G508" s="23">
        <f t="shared" si="65"/>
        <v>0.48099999999999998</v>
      </c>
      <c r="H508" s="23">
        <f t="shared" si="66"/>
        <v>0.46600477323423756</v>
      </c>
      <c r="I508" s="26">
        <f t="shared" si="69"/>
        <v>5669.5122459922768</v>
      </c>
      <c r="J508" s="26">
        <f t="shared" si="70"/>
        <v>5492.764591564166</v>
      </c>
      <c r="K508" s="23">
        <f t="shared" si="67"/>
        <v>2.705123157807273</v>
      </c>
      <c r="L508" s="23">
        <f t="shared" si="67"/>
        <v>2.6207906522342266</v>
      </c>
      <c r="M508" s="26">
        <f>K508*'Social Cost of Carbon'!$C$5</f>
        <v>270.51231578072731</v>
      </c>
      <c r="N508" s="26">
        <f>L508*'Social Cost of Carbon'!$C$5</f>
        <v>262.07906522342267</v>
      </c>
      <c r="O508" s="23">
        <f t="shared" si="71"/>
        <v>0.15560724756126848</v>
      </c>
      <c r="P508" s="23">
        <f t="shared" si="72"/>
        <v>0.15075617487191847</v>
      </c>
      <c r="Q508" s="27"/>
      <c r="R508" s="27"/>
    </row>
    <row r="509" spans="1:18" x14ac:dyDescent="0.25">
      <c r="A509" s="24">
        <f t="shared" si="68"/>
        <v>2017</v>
      </c>
      <c r="B509" s="32">
        <v>42871</v>
      </c>
      <c r="C509" s="28">
        <f>'Bitcoin Data'!C508</f>
        <v>1734.4499510000001</v>
      </c>
      <c r="D509" s="26">
        <f>'Bitcoin Data'!K508</f>
        <v>1676.7424901790143</v>
      </c>
      <c r="E509" s="25">
        <f>'Bitcoin Data'!J508</f>
        <v>8250.0906015657438</v>
      </c>
      <c r="F509" s="25">
        <f t="shared" si="64"/>
        <v>13.833277459471827</v>
      </c>
      <c r="G509" s="23">
        <f t="shared" si="65"/>
        <v>0.48099999999999998</v>
      </c>
      <c r="H509" s="23">
        <f t="shared" si="66"/>
        <v>0.46600477323423756</v>
      </c>
      <c r="I509" s="26">
        <f t="shared" si="69"/>
        <v>6653.8064580059481</v>
      </c>
      <c r="J509" s="26">
        <f t="shared" si="70"/>
        <v>6446.3733255874586</v>
      </c>
      <c r="K509" s="23">
        <f t="shared" si="67"/>
        <v>3.9682935793531229</v>
      </c>
      <c r="L509" s="23">
        <f t="shared" si="67"/>
        <v>3.8445815999445592</v>
      </c>
      <c r="M509" s="26">
        <f>K509*'Social Cost of Carbon'!$C$5</f>
        <v>396.82935793531226</v>
      </c>
      <c r="N509" s="26">
        <f>L509*'Social Cost of Carbon'!$C$5</f>
        <v>384.45815999445591</v>
      </c>
      <c r="O509" s="23">
        <f t="shared" si="71"/>
        <v>0.22879262541217729</v>
      </c>
      <c r="P509" s="23">
        <f t="shared" si="72"/>
        <v>0.22165999069203232</v>
      </c>
      <c r="Q509" s="27"/>
      <c r="R509" s="27"/>
    </row>
    <row r="510" spans="1:18" x14ac:dyDescent="0.25">
      <c r="A510" s="24">
        <f t="shared" si="68"/>
        <v>2017</v>
      </c>
      <c r="B510" s="32">
        <v>42872</v>
      </c>
      <c r="C510" s="28">
        <f>'Bitcoin Data'!C509</f>
        <v>1839.089966</v>
      </c>
      <c r="D510" s="26">
        <f>'Bitcoin Data'!K509</f>
        <v>1903.2892567621361</v>
      </c>
      <c r="E510" s="25">
        <f>'Bitcoin Data'!J509</f>
        <v>6654.9322326750053</v>
      </c>
      <c r="F510" s="25">
        <f t="shared" si="64"/>
        <v>12.666261022930392</v>
      </c>
      <c r="G510" s="23">
        <f t="shared" si="65"/>
        <v>0.48099999999999998</v>
      </c>
      <c r="H510" s="23">
        <f t="shared" si="66"/>
        <v>0.46600477323423756</v>
      </c>
      <c r="I510" s="26">
        <f t="shared" si="69"/>
        <v>6092.4715520295185</v>
      </c>
      <c r="J510" s="26">
        <f t="shared" si="70"/>
        <v>5902.5380957163397</v>
      </c>
      <c r="K510" s="23">
        <f t="shared" si="67"/>
        <v>3.2010224039166775</v>
      </c>
      <c r="L510" s="23">
        <f t="shared" si="67"/>
        <v>3.101230185976934</v>
      </c>
      <c r="M510" s="26">
        <f>K510*'Social Cost of Carbon'!$C$5</f>
        <v>320.10224039166775</v>
      </c>
      <c r="N510" s="26">
        <f>L510*'Social Cost of Carbon'!$C$5</f>
        <v>310.12301859769337</v>
      </c>
      <c r="O510" s="23">
        <f t="shared" si="71"/>
        <v>0.17405469352208283</v>
      </c>
      <c r="P510" s="23">
        <f t="shared" si="72"/>
        <v>0.16862851971956949</v>
      </c>
      <c r="Q510" s="27"/>
      <c r="R510" s="27"/>
    </row>
    <row r="511" spans="1:18" x14ac:dyDescent="0.25">
      <c r="A511" s="24">
        <f t="shared" si="68"/>
        <v>2017</v>
      </c>
      <c r="B511" s="32">
        <v>42873</v>
      </c>
      <c r="C511" s="28">
        <f>'Bitcoin Data'!C510</f>
        <v>1888.650024</v>
      </c>
      <c r="D511" s="26">
        <f>'Bitcoin Data'!K510</f>
        <v>1788.9972469786831</v>
      </c>
      <c r="E511" s="25">
        <f>'Bitcoin Data'!J510</f>
        <v>8172.6135728255649</v>
      </c>
      <c r="F511" s="25">
        <f t="shared" si="64"/>
        <v>14.620783182405553</v>
      </c>
      <c r="G511" s="23">
        <f t="shared" si="65"/>
        <v>0.48099999999999998</v>
      </c>
      <c r="H511" s="23">
        <f t="shared" si="66"/>
        <v>0.46600477323423756</v>
      </c>
      <c r="I511" s="26">
        <f t="shared" si="69"/>
        <v>7032.5967107370707</v>
      </c>
      <c r="J511" s="26">
        <f t="shared" si="70"/>
        <v>6813.3547514238544</v>
      </c>
      <c r="K511" s="23">
        <f t="shared" si="67"/>
        <v>3.9310271285290965</v>
      </c>
      <c r="L511" s="23">
        <f t="shared" si="67"/>
        <v>3.8084769347356295</v>
      </c>
      <c r="M511" s="26">
        <f>K511*'Social Cost of Carbon'!$C$5</f>
        <v>393.10271285290963</v>
      </c>
      <c r="N511" s="26">
        <f>L511*'Social Cost of Carbon'!$C$5</f>
        <v>380.84769347356297</v>
      </c>
      <c r="O511" s="23">
        <f t="shared" si="71"/>
        <v>0.20813952180529008</v>
      </c>
      <c r="P511" s="23">
        <f t="shared" si="72"/>
        <v>0.20165074981280012</v>
      </c>
      <c r="Q511" s="27"/>
      <c r="R511" s="27"/>
    </row>
    <row r="512" spans="1:18" x14ac:dyDescent="0.25">
      <c r="A512" s="24">
        <f t="shared" si="68"/>
        <v>2017</v>
      </c>
      <c r="B512" s="32">
        <v>42874</v>
      </c>
      <c r="C512" s="28">
        <f>'Bitcoin Data'!C511</f>
        <v>1987.709961</v>
      </c>
      <c r="D512" s="26">
        <f>'Bitcoin Data'!K511</f>
        <v>2034.4122579311311</v>
      </c>
      <c r="E512" s="25">
        <f>'Bitcoin Data'!J511</f>
        <v>7226.6740793680219</v>
      </c>
      <c r="F512" s="25">
        <f t="shared" si="64"/>
        <v>14.702034331139474</v>
      </c>
      <c r="G512" s="23">
        <f t="shared" si="65"/>
        <v>0.48099999999999998</v>
      </c>
      <c r="H512" s="23">
        <f t="shared" si="66"/>
        <v>0.46600477323423756</v>
      </c>
      <c r="I512" s="26">
        <f t="shared" si="69"/>
        <v>7071.6785132780869</v>
      </c>
      <c r="J512" s="26">
        <f t="shared" si="70"/>
        <v>6851.2181745646258</v>
      </c>
      <c r="K512" s="23">
        <f t="shared" si="67"/>
        <v>3.4760302321760181</v>
      </c>
      <c r="L512" s="23">
        <f t="shared" si="67"/>
        <v>3.3676646155936374</v>
      </c>
      <c r="M512" s="26">
        <f>K512*'Social Cost of Carbon'!$C$5</f>
        <v>347.60302321760179</v>
      </c>
      <c r="N512" s="26">
        <f>L512*'Social Cost of Carbon'!$C$5</f>
        <v>336.76646155936373</v>
      </c>
      <c r="O512" s="23">
        <f t="shared" si="71"/>
        <v>0.17487612883054912</v>
      </c>
      <c r="P512" s="23">
        <f t="shared" si="72"/>
        <v>0.16942434669389059</v>
      </c>
      <c r="Q512" s="27"/>
      <c r="R512" s="27"/>
    </row>
    <row r="513" spans="1:18" x14ac:dyDescent="0.25">
      <c r="A513" s="24">
        <f t="shared" si="68"/>
        <v>2017</v>
      </c>
      <c r="B513" s="32">
        <v>42875</v>
      </c>
      <c r="C513" s="28">
        <f>'Bitcoin Data'!C512</f>
        <v>2084.7299800000001</v>
      </c>
      <c r="D513" s="26">
        <f>'Bitcoin Data'!K512</f>
        <v>2064.9856308519529</v>
      </c>
      <c r="E513" s="25">
        <f>'Bitcoin Data'!J512</f>
        <v>6339.5800296161678</v>
      </c>
      <c r="F513" s="25">
        <f t="shared" si="64"/>
        <v>13.091141666793385</v>
      </c>
      <c r="G513" s="23">
        <f t="shared" si="65"/>
        <v>0.48099999999999998</v>
      </c>
      <c r="H513" s="23">
        <f t="shared" si="66"/>
        <v>0.46600477323423756</v>
      </c>
      <c r="I513" s="26">
        <f t="shared" si="69"/>
        <v>6296.839141727618</v>
      </c>
      <c r="J513" s="26">
        <f t="shared" si="70"/>
        <v>6100.5345038113301</v>
      </c>
      <c r="K513" s="23">
        <f t="shared" si="67"/>
        <v>3.0493379942453767</v>
      </c>
      <c r="L513" s="23">
        <f t="shared" si="67"/>
        <v>2.9542745541015836</v>
      </c>
      <c r="M513" s="26">
        <f>K513*'Social Cost of Carbon'!$C$5</f>
        <v>304.93379942453765</v>
      </c>
      <c r="N513" s="26">
        <f>L513*'Social Cost of Carbon'!$C$5</f>
        <v>295.42745541015836</v>
      </c>
      <c r="O513" s="23">
        <f t="shared" si="71"/>
        <v>0.14627016560894743</v>
      </c>
      <c r="P513" s="23">
        <f t="shared" si="72"/>
        <v>0.14171017745432832</v>
      </c>
      <c r="Q513" s="27"/>
      <c r="R513" s="27"/>
    </row>
    <row r="514" spans="1:18" x14ac:dyDescent="0.25">
      <c r="A514" s="24">
        <f t="shared" si="68"/>
        <v>2017</v>
      </c>
      <c r="B514" s="32">
        <v>42876</v>
      </c>
      <c r="C514" s="28">
        <f>'Bitcoin Data'!C513</f>
        <v>2041.1999510000001</v>
      </c>
      <c r="D514" s="26">
        <f>'Bitcoin Data'!K513</f>
        <v>1849.4012394576216</v>
      </c>
      <c r="E514" s="25">
        <f>'Bitcoin Data'!J513</f>
        <v>7026.6544843627353</v>
      </c>
      <c r="F514" s="25">
        <f t="shared" si="64"/>
        <v>12.995103512620897</v>
      </c>
      <c r="G514" s="23">
        <f t="shared" si="65"/>
        <v>0.48099999999999998</v>
      </c>
      <c r="H514" s="23">
        <f t="shared" si="66"/>
        <v>0.46600477323423756</v>
      </c>
      <c r="I514" s="26">
        <f t="shared" si="69"/>
        <v>6250.6447895706506</v>
      </c>
      <c r="J514" s="26">
        <f t="shared" si="70"/>
        <v>6055.7802655543455</v>
      </c>
      <c r="K514" s="23">
        <f t="shared" si="67"/>
        <v>3.3798208069784756</v>
      </c>
      <c r="L514" s="23">
        <f t="shared" si="67"/>
        <v>3.2744545295807947</v>
      </c>
      <c r="M514" s="26">
        <f>K514*'Social Cost of Carbon'!$C$5</f>
        <v>337.98208069784755</v>
      </c>
      <c r="N514" s="26">
        <f>L514*'Social Cost of Carbon'!$C$5</f>
        <v>327.4454529580795</v>
      </c>
      <c r="O514" s="23">
        <f t="shared" si="71"/>
        <v>0.16558009445976493</v>
      </c>
      <c r="P514" s="23">
        <f t="shared" si="72"/>
        <v>0.16041811719506527</v>
      </c>
      <c r="Q514" s="27"/>
      <c r="R514" s="27"/>
    </row>
    <row r="515" spans="1:18" x14ac:dyDescent="0.25">
      <c r="A515" s="24">
        <f t="shared" si="68"/>
        <v>2017</v>
      </c>
      <c r="B515" s="32">
        <v>42877</v>
      </c>
      <c r="C515" s="28">
        <f>'Bitcoin Data'!C514</f>
        <v>2173.3999020000001</v>
      </c>
      <c r="D515" s="26">
        <f>'Bitcoin Data'!K514</f>
        <v>1833.658945018142</v>
      </c>
      <c r="E515" s="25">
        <f>'Bitcoin Data'!J514</f>
        <v>8673.7762058691587</v>
      </c>
      <c r="F515" s="25">
        <f t="shared" si="64"/>
        <v>15.904747326977505</v>
      </c>
      <c r="G515" s="23">
        <f t="shared" si="65"/>
        <v>0.48099999999999998</v>
      </c>
      <c r="H515" s="23">
        <f t="shared" si="66"/>
        <v>0.46600477323423756</v>
      </c>
      <c r="I515" s="26">
        <f t="shared" si="69"/>
        <v>7650.1834642761796</v>
      </c>
      <c r="J515" s="26">
        <f t="shared" si="70"/>
        <v>7411.6881714559986</v>
      </c>
      <c r="K515" s="23">
        <f t="shared" si="67"/>
        <v>4.1720863550230654</v>
      </c>
      <c r="L515" s="23">
        <f t="shared" si="67"/>
        <v>4.0420211139005824</v>
      </c>
      <c r="M515" s="26">
        <f>K515*'Social Cost of Carbon'!$C$5</f>
        <v>417.20863550230655</v>
      </c>
      <c r="N515" s="26">
        <f>L515*'Social Cost of Carbon'!$C$5</f>
        <v>404.20211139005823</v>
      </c>
      <c r="O515" s="23">
        <f t="shared" si="71"/>
        <v>0.19196128384766373</v>
      </c>
      <c r="P515" s="23">
        <f t="shared" si="72"/>
        <v>0.18597687016462294</v>
      </c>
      <c r="Q515" s="27"/>
      <c r="R515" s="27"/>
    </row>
    <row r="516" spans="1:18" x14ac:dyDescent="0.25">
      <c r="A516" s="24">
        <f t="shared" si="68"/>
        <v>2017</v>
      </c>
      <c r="B516" s="32">
        <v>42878</v>
      </c>
      <c r="C516" s="28">
        <f>'Bitcoin Data'!C515</f>
        <v>2320.419922</v>
      </c>
      <c r="D516" s="26">
        <f>'Bitcoin Data'!K515</f>
        <v>2079.4223826714801</v>
      </c>
      <c r="E516" s="25">
        <f>'Bitcoin Data'!J515</f>
        <v>7007.4853473503044</v>
      </c>
      <c r="F516" s="25">
        <f t="shared" si="64"/>
        <v>14.571521877522654</v>
      </c>
      <c r="G516" s="23">
        <f t="shared" si="65"/>
        <v>0.48099999999999998</v>
      </c>
      <c r="H516" s="23">
        <f t="shared" si="66"/>
        <v>0.46600477323423756</v>
      </c>
      <c r="I516" s="26">
        <f t="shared" si="69"/>
        <v>7008.9020230883962</v>
      </c>
      <c r="J516" s="26">
        <f t="shared" si="70"/>
        <v>6790.3987482126768</v>
      </c>
      <c r="K516" s="23">
        <f t="shared" si="67"/>
        <v>3.3706004520754962</v>
      </c>
      <c r="L516" s="23">
        <f t="shared" si="67"/>
        <v>3.2655216202342214</v>
      </c>
      <c r="M516" s="26">
        <f>K516*'Social Cost of Carbon'!$C$5</f>
        <v>337.06004520754959</v>
      </c>
      <c r="N516" s="26">
        <f>L516*'Social Cost of Carbon'!$C$5</f>
        <v>326.55216202342217</v>
      </c>
      <c r="O516" s="23">
        <f t="shared" si="71"/>
        <v>0.14525821038333148</v>
      </c>
      <c r="P516" s="23">
        <f t="shared" si="72"/>
        <v>0.14072977004177875</v>
      </c>
      <c r="Q516" s="27"/>
      <c r="R516" s="27"/>
    </row>
    <row r="517" spans="1:18" x14ac:dyDescent="0.25">
      <c r="A517" s="24">
        <f t="shared" si="68"/>
        <v>2017</v>
      </c>
      <c r="B517" s="32">
        <v>42879</v>
      </c>
      <c r="C517" s="28">
        <f>'Bitcoin Data'!C516</f>
        <v>2443.639893</v>
      </c>
      <c r="D517" s="26">
        <f>'Bitcoin Data'!K516</f>
        <v>1934.1783928363775</v>
      </c>
      <c r="E517" s="25">
        <f>'Bitcoin Data'!J516</f>
        <v>7969.699902503472</v>
      </c>
      <c r="F517" s="25">
        <f t="shared" si="64"/>
        <v>15.414821348812399</v>
      </c>
      <c r="G517" s="23">
        <f t="shared" si="65"/>
        <v>0.48099999999999998</v>
      </c>
      <c r="H517" s="23">
        <f t="shared" si="66"/>
        <v>0.46600477323423756</v>
      </c>
      <c r="I517" s="26">
        <f t="shared" si="69"/>
        <v>7414.5290687787638</v>
      </c>
      <c r="J517" s="26">
        <f t="shared" si="70"/>
        <v>7183.3803270996059</v>
      </c>
      <c r="K517" s="23">
        <f t="shared" si="67"/>
        <v>3.8334256531041699</v>
      </c>
      <c r="L517" s="23">
        <f t="shared" si="67"/>
        <v>3.7139181958110559</v>
      </c>
      <c r="M517" s="26">
        <f>K517*'Social Cost of Carbon'!$C$5</f>
        <v>383.342565310417</v>
      </c>
      <c r="N517" s="26">
        <f>L517*'Social Cost of Carbon'!$C$5</f>
        <v>371.39181958110561</v>
      </c>
      <c r="O517" s="23">
        <f t="shared" si="71"/>
        <v>0.15687359107556401</v>
      </c>
      <c r="P517" s="23">
        <f t="shared" si="72"/>
        <v>0.15198303999087054</v>
      </c>
      <c r="Q517" s="27"/>
      <c r="R517" s="27"/>
    </row>
    <row r="518" spans="1:18" x14ac:dyDescent="0.25">
      <c r="A518" s="24">
        <f t="shared" si="68"/>
        <v>2017</v>
      </c>
      <c r="B518" s="32">
        <v>42880</v>
      </c>
      <c r="C518" s="28">
        <f>'Bitcoin Data'!C517</f>
        <v>2304.9799800000001</v>
      </c>
      <c r="D518" s="26">
        <f>'Bitcoin Data'!K517</f>
        <v>2024.4488655312402</v>
      </c>
      <c r="E518" s="25">
        <f>'Bitcoin Data'!J517</f>
        <v>7143.3546142695714</v>
      </c>
      <c r="F518" s="25">
        <f t="shared" si="64"/>
        <v>14.461356144945382</v>
      </c>
      <c r="G518" s="23">
        <f t="shared" si="65"/>
        <v>0.48099999999999998</v>
      </c>
      <c r="H518" s="23">
        <f t="shared" si="66"/>
        <v>0.46600477323423756</v>
      </c>
      <c r="I518" s="26">
        <f t="shared" si="69"/>
        <v>6955.912305718728</v>
      </c>
      <c r="J518" s="26">
        <f t="shared" si="70"/>
        <v>6739.0609909848208</v>
      </c>
      <c r="K518" s="23">
        <f t="shared" si="67"/>
        <v>3.4359535694636638</v>
      </c>
      <c r="L518" s="23">
        <f t="shared" si="67"/>
        <v>3.3288373471544359</v>
      </c>
      <c r="M518" s="26">
        <f>K518*'Social Cost of Carbon'!$C$5</f>
        <v>343.59535694636639</v>
      </c>
      <c r="N518" s="26">
        <f>L518*'Social Cost of Carbon'!$C$5</f>
        <v>332.88373471544361</v>
      </c>
      <c r="O518" s="23">
        <f t="shared" si="71"/>
        <v>0.14906652549162983</v>
      </c>
      <c r="P518" s="23">
        <f t="shared" si="72"/>
        <v>0.14441936051672066</v>
      </c>
      <c r="Q518" s="27"/>
      <c r="R518" s="27"/>
    </row>
    <row r="519" spans="1:18" x14ac:dyDescent="0.25">
      <c r="A519" s="24">
        <f t="shared" si="68"/>
        <v>2017</v>
      </c>
      <c r="B519" s="32">
        <v>42881</v>
      </c>
      <c r="C519" s="28">
        <f>'Bitcoin Data'!C518</f>
        <v>2202.419922</v>
      </c>
      <c r="D519" s="26">
        <f>'Bitcoin Data'!K518</f>
        <v>1952.1992367945372</v>
      </c>
      <c r="E519" s="25">
        <f>'Bitcoin Data'!J518</f>
        <v>8129.6047924297882</v>
      </c>
      <c r="F519" s="25">
        <f t="shared" si="64"/>
        <v>15.870608271222645</v>
      </c>
      <c r="G519" s="23">
        <f t="shared" si="65"/>
        <v>0.48099999999999998</v>
      </c>
      <c r="H519" s="23">
        <f t="shared" si="66"/>
        <v>0.46600477323423756</v>
      </c>
      <c r="I519" s="26">
        <f t="shared" si="69"/>
        <v>7633.7625784580923</v>
      </c>
      <c r="J519" s="26">
        <f t="shared" si="70"/>
        <v>7395.7792085205238</v>
      </c>
      <c r="K519" s="23">
        <f t="shared" si="67"/>
        <v>3.910339905158728</v>
      </c>
      <c r="L519" s="23">
        <f t="shared" si="67"/>
        <v>3.7884346377802145</v>
      </c>
      <c r="M519" s="26">
        <f>K519*'Social Cost of Carbon'!$C$5</f>
        <v>391.0339905158728</v>
      </c>
      <c r="N519" s="26">
        <f>L519*'Social Cost of Carbon'!$C$5</f>
        <v>378.84346377802143</v>
      </c>
      <c r="O519" s="23">
        <f t="shared" si="71"/>
        <v>0.17754742708682816</v>
      </c>
      <c r="P519" s="23">
        <f t="shared" si="72"/>
        <v>0.17201236693954197</v>
      </c>
      <c r="Q519" s="27"/>
      <c r="R519" s="27"/>
    </row>
    <row r="520" spans="1:18" x14ac:dyDescent="0.25">
      <c r="A520" s="24">
        <f t="shared" si="68"/>
        <v>2017</v>
      </c>
      <c r="B520" s="32">
        <v>42882</v>
      </c>
      <c r="C520" s="28">
        <f>'Bitcoin Data'!C519</f>
        <v>2038.869995</v>
      </c>
      <c r="D520" s="26">
        <f>'Bitcoin Data'!K519</f>
        <v>2057.6094352460882</v>
      </c>
      <c r="E520" s="25">
        <f>'Bitcoin Data'!J519</f>
        <v>7571.3267926999006</v>
      </c>
      <c r="F520" s="25">
        <f t="shared" ref="F520:F583" si="73">E520*D520/1000000</f>
        <v>15.578833445990819</v>
      </c>
      <c r="G520" s="23">
        <f t="shared" ref="G520:G583" si="74">$V$21</f>
        <v>0.48099999999999998</v>
      </c>
      <c r="H520" s="23">
        <f t="shared" ref="H520:H583" si="75">HLOOKUP($A520,$V$7:$AA$19,13,FALSE)/1000</f>
        <v>0.46600477323423756</v>
      </c>
      <c r="I520" s="26">
        <f t="shared" si="69"/>
        <v>7493.4188875215832</v>
      </c>
      <c r="J520" s="26">
        <f t="shared" si="70"/>
        <v>7259.8107472529073</v>
      </c>
      <c r="K520" s="23">
        <f t="shared" ref="K520:L583" si="76">$E520*G520/1000</f>
        <v>3.6418081872886519</v>
      </c>
      <c r="L520" s="23">
        <f t="shared" si="76"/>
        <v>3.5282744251144247</v>
      </c>
      <c r="M520" s="26">
        <f>K520*'Social Cost of Carbon'!$C$5</f>
        <v>364.18081872886518</v>
      </c>
      <c r="N520" s="26">
        <f>L520*'Social Cost of Carbon'!$C$5</f>
        <v>352.82744251144248</v>
      </c>
      <c r="O520" s="23">
        <f t="shared" si="71"/>
        <v>0.1786189505078597</v>
      </c>
      <c r="P520" s="23">
        <f t="shared" si="72"/>
        <v>0.17305048550260435</v>
      </c>
      <c r="Q520" s="27"/>
      <c r="R520" s="27"/>
    </row>
    <row r="521" spans="1:18" x14ac:dyDescent="0.25">
      <c r="A521" s="24">
        <f t="shared" ref="A521:A584" si="77">YEAR(B521)</f>
        <v>2017</v>
      </c>
      <c r="B521" s="32">
        <v>42883</v>
      </c>
      <c r="C521" s="28">
        <f>'Bitcoin Data'!C520</f>
        <v>2155.8000489999999</v>
      </c>
      <c r="D521" s="26">
        <f>'Bitcoin Data'!K520</f>
        <v>2066.3265306122453</v>
      </c>
      <c r="E521" s="25">
        <f>'Bitcoin Data'!J520</f>
        <v>6895.9751061145225</v>
      </c>
      <c r="F521" s="25">
        <f t="shared" si="73"/>
        <v>14.24933631620603</v>
      </c>
      <c r="G521" s="23">
        <f t="shared" si="74"/>
        <v>0.48099999999999998</v>
      </c>
      <c r="H521" s="23">
        <f t="shared" si="75"/>
        <v>0.46600477323423756</v>
      </c>
      <c r="I521" s="26">
        <f t="shared" ref="I521:I584" si="78">F521*G521*1000</f>
        <v>6853.9307680951006</v>
      </c>
      <c r="J521" s="26">
        <f t="shared" ref="J521:J584" si="79">$F521*H521*1000</f>
        <v>6640.2587387719768</v>
      </c>
      <c r="K521" s="23">
        <f t="shared" si="76"/>
        <v>3.3169640260410853</v>
      </c>
      <c r="L521" s="23">
        <f t="shared" si="76"/>
        <v>3.2135573155538455</v>
      </c>
      <c r="M521" s="26">
        <f>K521*'Social Cost of Carbon'!$C$5</f>
        <v>331.69640260410853</v>
      </c>
      <c r="N521" s="26">
        <f>L521*'Social Cost of Carbon'!$C$5</f>
        <v>321.35573155538452</v>
      </c>
      <c r="O521" s="23">
        <f t="shared" ref="O521:O584" si="80">M521/$C521</f>
        <v>0.15386232260175095</v>
      </c>
      <c r="P521" s="23">
        <f t="shared" ref="P521:P584" si="81">N521/$C521</f>
        <v>0.1490656481358047</v>
      </c>
      <c r="Q521" s="27"/>
      <c r="R521" s="27"/>
    </row>
    <row r="522" spans="1:18" x14ac:dyDescent="0.25">
      <c r="A522" s="24">
        <f t="shared" si="77"/>
        <v>2017</v>
      </c>
      <c r="B522" s="32">
        <v>42884</v>
      </c>
      <c r="C522" s="28">
        <f>'Bitcoin Data'!C521</f>
        <v>2255.610107</v>
      </c>
      <c r="D522" s="26">
        <f>'Bitcoin Data'!K521</f>
        <v>1884.0763889691202</v>
      </c>
      <c r="E522" s="25">
        <f>'Bitcoin Data'!J521</f>
        <v>8960.6375960840232</v>
      </c>
      <c r="F522" s="25">
        <f t="shared" si="73"/>
        <v>16.882525724890925</v>
      </c>
      <c r="G522" s="23">
        <f t="shared" si="74"/>
        <v>0.48099999999999998</v>
      </c>
      <c r="H522" s="23">
        <f t="shared" si="75"/>
        <v>0.46600477323423756</v>
      </c>
      <c r="I522" s="26">
        <f t="shared" si="78"/>
        <v>8120.4948736725346</v>
      </c>
      <c r="J522" s="26">
        <f t="shared" si="79"/>
        <v>7867.3375720489776</v>
      </c>
      <c r="K522" s="23">
        <f t="shared" si="76"/>
        <v>4.310066683716415</v>
      </c>
      <c r="L522" s="23">
        <f t="shared" si="76"/>
        <v>4.1756998909973193</v>
      </c>
      <c r="M522" s="26">
        <f>K522*'Social Cost of Carbon'!$C$5</f>
        <v>431.00666837164152</v>
      </c>
      <c r="N522" s="26">
        <f>L522*'Social Cost of Carbon'!$C$5</f>
        <v>417.56998909973191</v>
      </c>
      <c r="O522" s="23">
        <f t="shared" si="80"/>
        <v>0.191082078872615</v>
      </c>
      <c r="P522" s="23">
        <f t="shared" si="81"/>
        <v>0.18512507449929241</v>
      </c>
      <c r="Q522" s="27"/>
      <c r="R522" s="27"/>
    </row>
    <row r="523" spans="1:18" x14ac:dyDescent="0.25">
      <c r="A523" s="24">
        <f t="shared" si="77"/>
        <v>2017</v>
      </c>
      <c r="B523" s="32">
        <v>42885</v>
      </c>
      <c r="C523" s="28">
        <f>'Bitcoin Data'!C522</f>
        <v>2175.469971</v>
      </c>
      <c r="D523" s="26">
        <f>'Bitcoin Data'!K522</f>
        <v>2238.303094860426</v>
      </c>
      <c r="E523" s="25">
        <f>'Bitcoin Data'!J522</f>
        <v>6906.7866607698998</v>
      </c>
      <c r="F523" s="25">
        <f t="shared" si="73"/>
        <v>15.459481958341973</v>
      </c>
      <c r="G523" s="23">
        <f t="shared" si="74"/>
        <v>0.48099999999999998</v>
      </c>
      <c r="H523" s="23">
        <f t="shared" si="75"/>
        <v>0.46600477323423756</v>
      </c>
      <c r="I523" s="26">
        <f t="shared" si="78"/>
        <v>7436.010821962489</v>
      </c>
      <c r="J523" s="26">
        <f t="shared" si="79"/>
        <v>7204.1923843159384</v>
      </c>
      <c r="K523" s="23">
        <f t="shared" si="76"/>
        <v>3.3221643838303216</v>
      </c>
      <c r="L523" s="23">
        <f t="shared" si="76"/>
        <v>3.2185955516293339</v>
      </c>
      <c r="M523" s="26">
        <f>K523*'Social Cost of Carbon'!$C$5</f>
        <v>332.21643838303214</v>
      </c>
      <c r="N523" s="26">
        <f>L523*'Social Cost of Carbon'!$C$5</f>
        <v>321.85955516293336</v>
      </c>
      <c r="O523" s="23">
        <f t="shared" si="80"/>
        <v>0.15271019265337041</v>
      </c>
      <c r="P523" s="23">
        <f t="shared" si="81"/>
        <v>0.14794943596255844</v>
      </c>
      <c r="Q523" s="27"/>
      <c r="R523" s="27"/>
    </row>
    <row r="524" spans="1:18" x14ac:dyDescent="0.25">
      <c r="A524" s="24">
        <f t="shared" si="77"/>
        <v>2017</v>
      </c>
      <c r="B524" s="32">
        <v>42886</v>
      </c>
      <c r="C524" s="28">
        <f>'Bitcoin Data'!C523</f>
        <v>2286.4099120000001</v>
      </c>
      <c r="D524" s="26">
        <f>'Bitcoin Data'!K523</f>
        <v>2054.9470948579929</v>
      </c>
      <c r="E524" s="25">
        <f>'Bitcoin Data'!J523</f>
        <v>7794.1016285078522</v>
      </c>
      <c r="F524" s="25">
        <f t="shared" si="73"/>
        <v>16.016466498530164</v>
      </c>
      <c r="G524" s="23">
        <f t="shared" si="74"/>
        <v>0.48099999999999998</v>
      </c>
      <c r="H524" s="23">
        <f t="shared" si="75"/>
        <v>0.46600477323423756</v>
      </c>
      <c r="I524" s="26">
        <f t="shared" si="78"/>
        <v>7703.9203857930079</v>
      </c>
      <c r="J524" s="26">
        <f t="shared" si="79"/>
        <v>7463.7498386613115</v>
      </c>
      <c r="K524" s="23">
        <f t="shared" si="76"/>
        <v>3.7489628833122768</v>
      </c>
      <c r="L524" s="23">
        <f t="shared" si="76"/>
        <v>3.6320885619574033</v>
      </c>
      <c r="M524" s="26">
        <f>K524*'Social Cost of Carbon'!$C$5</f>
        <v>374.89628833122765</v>
      </c>
      <c r="N524" s="26">
        <f>L524*'Social Cost of Carbon'!$C$5</f>
        <v>363.20885619574034</v>
      </c>
      <c r="O524" s="23">
        <f t="shared" si="80"/>
        <v>0.16396722493356111</v>
      </c>
      <c r="P524" s="23">
        <f t="shared" si="81"/>
        <v>0.1588555290499197</v>
      </c>
      <c r="Q524" s="27"/>
      <c r="R524" s="27"/>
    </row>
    <row r="525" spans="1:18" x14ac:dyDescent="0.25">
      <c r="A525" s="24">
        <f t="shared" si="77"/>
        <v>2017</v>
      </c>
      <c r="B525" s="32">
        <v>42887</v>
      </c>
      <c r="C525" s="28">
        <f>'Bitcoin Data'!C524</f>
        <v>2407.8798830000001</v>
      </c>
      <c r="D525" s="26">
        <f>'Bitcoin Data'!K524</f>
        <v>2130.2763789942696</v>
      </c>
      <c r="E525" s="25">
        <f>'Bitcoin Data'!J524</f>
        <v>6453.5903090810707</v>
      </c>
      <c r="F525" s="25">
        <f t="shared" si="73"/>
        <v>13.747930995141733</v>
      </c>
      <c r="G525" s="23">
        <f t="shared" si="74"/>
        <v>0.48099999999999998</v>
      </c>
      <c r="H525" s="23">
        <f t="shared" si="75"/>
        <v>0.46600477323423756</v>
      </c>
      <c r="I525" s="26">
        <f t="shared" si="78"/>
        <v>6612.7548086631732</v>
      </c>
      <c r="J525" s="26">
        <f t="shared" si="79"/>
        <v>6406.6014658309687</v>
      </c>
      <c r="K525" s="23">
        <f t="shared" si="76"/>
        <v>3.1041769386679947</v>
      </c>
      <c r="L525" s="23">
        <f t="shared" si="76"/>
        <v>3.0074038885299972</v>
      </c>
      <c r="M525" s="26">
        <f>K525*'Social Cost of Carbon'!$C$5</f>
        <v>310.41769386679948</v>
      </c>
      <c r="N525" s="26">
        <f>L525*'Social Cost of Carbon'!$C$5</f>
        <v>300.74038885299973</v>
      </c>
      <c r="O525" s="23">
        <f t="shared" si="80"/>
        <v>0.12891743315702575</v>
      </c>
      <c r="P525" s="23">
        <f t="shared" si="81"/>
        <v>0.12489841830411592</v>
      </c>
      <c r="Q525" s="27"/>
      <c r="R525" s="27"/>
    </row>
    <row r="526" spans="1:18" x14ac:dyDescent="0.25">
      <c r="A526" s="24">
        <f t="shared" si="77"/>
        <v>2017</v>
      </c>
      <c r="B526" s="32">
        <v>42888</v>
      </c>
      <c r="C526" s="28">
        <f>'Bitcoin Data'!C525</f>
        <v>2488.5500489999999</v>
      </c>
      <c r="D526" s="26">
        <f>'Bitcoin Data'!K525</f>
        <v>1845.1384907029271</v>
      </c>
      <c r="E526" s="25">
        <f>'Bitcoin Data'!J525</f>
        <v>9793.1734725392253</v>
      </c>
      <c r="F526" s="25">
        <f t="shared" si="73"/>
        <v>18.069761320312971</v>
      </c>
      <c r="G526" s="23">
        <f t="shared" si="74"/>
        <v>0.48099999999999998</v>
      </c>
      <c r="H526" s="23">
        <f t="shared" si="75"/>
        <v>0.46600477323423756</v>
      </c>
      <c r="I526" s="26">
        <f t="shared" si="78"/>
        <v>8691.5551950705394</v>
      </c>
      <c r="J526" s="26">
        <f t="shared" si="79"/>
        <v>8420.5950264692437</v>
      </c>
      <c r="K526" s="23">
        <f t="shared" si="76"/>
        <v>4.7105164402913671</v>
      </c>
      <c r="L526" s="23">
        <f t="shared" si="76"/>
        <v>4.5636655833141919</v>
      </c>
      <c r="M526" s="26">
        <f>K526*'Social Cost of Carbon'!$C$5</f>
        <v>471.0516440291367</v>
      </c>
      <c r="N526" s="26">
        <f>L526*'Social Cost of Carbon'!$C$5</f>
        <v>456.36655833141918</v>
      </c>
      <c r="O526" s="23">
        <f t="shared" si="80"/>
        <v>0.1892875910687126</v>
      </c>
      <c r="P526" s="23">
        <f t="shared" si="81"/>
        <v>0.18338653004580147</v>
      </c>
      <c r="Q526" s="27"/>
      <c r="R526" s="27"/>
    </row>
    <row r="527" spans="1:18" x14ac:dyDescent="0.25">
      <c r="A527" s="24">
        <f t="shared" si="77"/>
        <v>2017</v>
      </c>
      <c r="B527" s="32">
        <v>42889</v>
      </c>
      <c r="C527" s="28">
        <f>'Bitcoin Data'!C526</f>
        <v>2515.3500979999999</v>
      </c>
      <c r="D527" s="26">
        <f>'Bitcoin Data'!K526</f>
        <v>2382.4898029528376</v>
      </c>
      <c r="E527" s="25">
        <f>'Bitcoin Data'!J526</f>
        <v>7240.018325753912</v>
      </c>
      <c r="F527" s="25">
        <f t="shared" si="73"/>
        <v>17.249269834300371</v>
      </c>
      <c r="G527" s="23">
        <f t="shared" si="74"/>
        <v>0.48099999999999998</v>
      </c>
      <c r="H527" s="23">
        <f t="shared" si="75"/>
        <v>0.46600477323423756</v>
      </c>
      <c r="I527" s="26">
        <f t="shared" si="78"/>
        <v>8296.8987902984773</v>
      </c>
      <c r="J527" s="26">
        <f t="shared" si="79"/>
        <v>8038.2420775893188</v>
      </c>
      <c r="K527" s="23">
        <f t="shared" si="76"/>
        <v>3.4824488146876313</v>
      </c>
      <c r="L527" s="23">
        <f t="shared" si="76"/>
        <v>3.3738830981046757</v>
      </c>
      <c r="M527" s="26">
        <f>K527*'Social Cost of Carbon'!$C$5</f>
        <v>348.24488146876314</v>
      </c>
      <c r="N527" s="26">
        <f>L527*'Social Cost of Carbon'!$C$5</f>
        <v>337.38830981046755</v>
      </c>
      <c r="O527" s="23">
        <f t="shared" si="80"/>
        <v>0.13844787719437501</v>
      </c>
      <c r="P527" s="23">
        <f t="shared" si="81"/>
        <v>0.13413174972292369</v>
      </c>
      <c r="Q527" s="27"/>
      <c r="R527" s="27"/>
    </row>
    <row r="528" spans="1:18" x14ac:dyDescent="0.25">
      <c r="A528" s="24">
        <f t="shared" si="77"/>
        <v>2017</v>
      </c>
      <c r="B528" s="32">
        <v>42890</v>
      </c>
      <c r="C528" s="28">
        <f>'Bitcoin Data'!C527</f>
        <v>2511.8100589999999</v>
      </c>
      <c r="D528" s="26">
        <f>'Bitcoin Data'!K527</f>
        <v>2005.3975503425384</v>
      </c>
      <c r="E528" s="25">
        <f>'Bitcoin Data'!J527</f>
        <v>8756.9910830172557</v>
      </c>
      <c r="F528" s="25">
        <f t="shared" si="73"/>
        <v>17.561248466254256</v>
      </c>
      <c r="G528" s="23">
        <f t="shared" si="74"/>
        <v>0.48099999999999998</v>
      </c>
      <c r="H528" s="23">
        <f t="shared" si="75"/>
        <v>0.46600477323423756</v>
      </c>
      <c r="I528" s="26">
        <f t="shared" si="78"/>
        <v>8446.9605122682951</v>
      </c>
      <c r="J528" s="26">
        <f t="shared" si="79"/>
        <v>8183.6256092269168</v>
      </c>
      <c r="K528" s="23">
        <f t="shared" si="76"/>
        <v>4.2121127109312999</v>
      </c>
      <c r="L528" s="23">
        <f t="shared" si="76"/>
        <v>4.0807996438556966</v>
      </c>
      <c r="M528" s="26">
        <f>K528*'Social Cost of Carbon'!$C$5</f>
        <v>421.21127109312999</v>
      </c>
      <c r="N528" s="26">
        <f>L528*'Social Cost of Carbon'!$C$5</f>
        <v>408.07996438556967</v>
      </c>
      <c r="O528" s="23">
        <f t="shared" si="80"/>
        <v>0.16769232593201031</v>
      </c>
      <c r="P528" s="23">
        <f t="shared" si="81"/>
        <v>0.16246449962384266</v>
      </c>
      <c r="Q528" s="27"/>
      <c r="R528" s="27"/>
    </row>
    <row r="529" spans="1:18" x14ac:dyDescent="0.25">
      <c r="A529" s="24">
        <f t="shared" si="77"/>
        <v>2017</v>
      </c>
      <c r="B529" s="32">
        <v>42891</v>
      </c>
      <c r="C529" s="28">
        <f>'Bitcoin Data'!C528</f>
        <v>2686.8100589999999</v>
      </c>
      <c r="D529" s="26">
        <f>'Bitcoin Data'!K528</f>
        <v>2052.0663167773118</v>
      </c>
      <c r="E529" s="25">
        <f>'Bitcoin Data'!J528</f>
        <v>7875.2399398941125</v>
      </c>
      <c r="F529" s="25">
        <f t="shared" si="73"/>
        <v>16.160514617196089</v>
      </c>
      <c r="G529" s="23">
        <f t="shared" si="74"/>
        <v>0.48099999999999998</v>
      </c>
      <c r="H529" s="23">
        <f t="shared" si="75"/>
        <v>0.46600477323423756</v>
      </c>
      <c r="I529" s="26">
        <f t="shared" si="78"/>
        <v>7773.2075308713183</v>
      </c>
      <c r="J529" s="26">
        <f t="shared" si="79"/>
        <v>7530.8769495350443</v>
      </c>
      <c r="K529" s="23">
        <f t="shared" si="76"/>
        <v>3.7879904110890679</v>
      </c>
      <c r="L529" s="23">
        <f t="shared" si="76"/>
        <v>3.6698994023555667</v>
      </c>
      <c r="M529" s="26">
        <f>K529*'Social Cost of Carbon'!$C$5</f>
        <v>378.79904110890681</v>
      </c>
      <c r="N529" s="26">
        <f>L529*'Social Cost of Carbon'!$C$5</f>
        <v>366.98994023555667</v>
      </c>
      <c r="O529" s="23">
        <f t="shared" si="80"/>
        <v>0.1409846743129626</v>
      </c>
      <c r="P529" s="23">
        <f t="shared" si="81"/>
        <v>0.13658946191832635</v>
      </c>
      <c r="Q529" s="27"/>
      <c r="R529" s="27"/>
    </row>
    <row r="530" spans="1:18" x14ac:dyDescent="0.25">
      <c r="A530" s="24">
        <f t="shared" si="77"/>
        <v>2017</v>
      </c>
      <c r="B530" s="32">
        <v>42892</v>
      </c>
      <c r="C530" s="28">
        <f>'Bitcoin Data'!C529</f>
        <v>2863.1999510000001</v>
      </c>
      <c r="D530" s="26">
        <f>'Bitcoin Data'!K529</f>
        <v>1884.3158551521749</v>
      </c>
      <c r="E530" s="25">
        <f>'Bitcoin Data'!J529</f>
        <v>9366.4534794366609</v>
      </c>
      <c r="F530" s="25">
        <f t="shared" si="73"/>
        <v>17.649356797847755</v>
      </c>
      <c r="G530" s="23">
        <f t="shared" si="74"/>
        <v>0.48099999999999998</v>
      </c>
      <c r="H530" s="23">
        <f t="shared" si="75"/>
        <v>0.46600477323423756</v>
      </c>
      <c r="I530" s="26">
        <f t="shared" si="78"/>
        <v>8489.3406197647691</v>
      </c>
      <c r="J530" s="26">
        <f t="shared" si="79"/>
        <v>8224.6845123111925</v>
      </c>
      <c r="K530" s="23">
        <f t="shared" si="76"/>
        <v>4.5052641236090336</v>
      </c>
      <c r="L530" s="23">
        <f t="shared" si="76"/>
        <v>4.3648120296939172</v>
      </c>
      <c r="M530" s="26">
        <f>K530*'Social Cost of Carbon'!$C$5</f>
        <v>450.52641236090335</v>
      </c>
      <c r="N530" s="26">
        <f>L530*'Social Cost of Carbon'!$C$5</f>
        <v>436.48120296939175</v>
      </c>
      <c r="O530" s="23">
        <f t="shared" si="80"/>
        <v>0.15735066361800987</v>
      </c>
      <c r="P530" s="23">
        <f t="shared" si="81"/>
        <v>0.15244523974546259</v>
      </c>
      <c r="Q530" s="27"/>
      <c r="R530" s="27"/>
    </row>
    <row r="531" spans="1:18" x14ac:dyDescent="0.25">
      <c r="A531" s="24">
        <f t="shared" si="77"/>
        <v>2017</v>
      </c>
      <c r="B531" s="32">
        <v>42893</v>
      </c>
      <c r="C531" s="28">
        <f>'Bitcoin Data'!C530</f>
        <v>2732.1599120000001</v>
      </c>
      <c r="D531" s="26">
        <f>'Bitcoin Data'!K530</f>
        <v>2052.0261166960308</v>
      </c>
      <c r="E531" s="25">
        <f>'Bitcoin Data'!J530</f>
        <v>8596.3224686249832</v>
      </c>
      <c r="F531" s="25">
        <f t="shared" si="73"/>
        <v>17.63987821315936</v>
      </c>
      <c r="G531" s="23">
        <f t="shared" si="74"/>
        <v>0.48099999999999998</v>
      </c>
      <c r="H531" s="23">
        <f t="shared" si="75"/>
        <v>0.46600477323423756</v>
      </c>
      <c r="I531" s="26">
        <f t="shared" si="78"/>
        <v>8484.7814205296527</v>
      </c>
      <c r="J531" s="26">
        <f t="shared" si="79"/>
        <v>8220.2674466028948</v>
      </c>
      <c r="K531" s="23">
        <f t="shared" si="76"/>
        <v>4.1348311074086173</v>
      </c>
      <c r="L531" s="23">
        <f t="shared" si="76"/>
        <v>4.0059273026399662</v>
      </c>
      <c r="M531" s="26">
        <f>K531*'Social Cost of Carbon'!$C$5</f>
        <v>413.48311074086172</v>
      </c>
      <c r="N531" s="26">
        <f>L531*'Social Cost of Carbon'!$C$5</f>
        <v>400.5927302639966</v>
      </c>
      <c r="O531" s="23">
        <f t="shared" si="80"/>
        <v>0.15133927883385975</v>
      </c>
      <c r="P531" s="23">
        <f t="shared" si="81"/>
        <v>0.14662126052891028</v>
      </c>
      <c r="Q531" s="27"/>
      <c r="R531" s="27"/>
    </row>
    <row r="532" spans="1:18" x14ac:dyDescent="0.25">
      <c r="A532" s="24">
        <f t="shared" si="77"/>
        <v>2017</v>
      </c>
      <c r="B532" s="32">
        <v>42894</v>
      </c>
      <c r="C532" s="28">
        <f>'Bitcoin Data'!C531</f>
        <v>2805.6201169999999</v>
      </c>
      <c r="D532" s="26">
        <f>'Bitcoin Data'!K531</f>
        <v>2075.5200447250113</v>
      </c>
      <c r="E532" s="25">
        <f>'Bitcoin Data'!J531</f>
        <v>7773.7103201108239</v>
      </c>
      <c r="F532" s="25">
        <f t="shared" si="73"/>
        <v>16.134491591275701</v>
      </c>
      <c r="G532" s="23">
        <f t="shared" si="74"/>
        <v>0.48099999999999998</v>
      </c>
      <c r="H532" s="23">
        <f t="shared" si="75"/>
        <v>0.46600477323423756</v>
      </c>
      <c r="I532" s="26">
        <f t="shared" si="78"/>
        <v>7760.6904554036118</v>
      </c>
      <c r="J532" s="26">
        <f t="shared" si="79"/>
        <v>7518.7500952421451</v>
      </c>
      <c r="K532" s="23">
        <f t="shared" si="76"/>
        <v>3.7391546639733062</v>
      </c>
      <c r="L532" s="23">
        <f t="shared" si="76"/>
        <v>3.622586114911897</v>
      </c>
      <c r="M532" s="26">
        <f>K532*'Social Cost of Carbon'!$C$5</f>
        <v>373.91546639733065</v>
      </c>
      <c r="N532" s="26">
        <f>L532*'Social Cost of Carbon'!$C$5</f>
        <v>362.2586114911897</v>
      </c>
      <c r="O532" s="23">
        <f t="shared" si="80"/>
        <v>0.13327373300885503</v>
      </c>
      <c r="P532" s="23">
        <f t="shared" si="81"/>
        <v>0.12911891003923454</v>
      </c>
      <c r="Q532" s="27"/>
      <c r="R532" s="27"/>
    </row>
    <row r="533" spans="1:18" x14ac:dyDescent="0.25">
      <c r="A533" s="24">
        <f t="shared" si="77"/>
        <v>2017</v>
      </c>
      <c r="B533" s="32">
        <v>42895</v>
      </c>
      <c r="C533" s="28">
        <f>'Bitcoin Data'!C532</f>
        <v>2823.8100589999999</v>
      </c>
      <c r="D533" s="26">
        <f>'Bitcoin Data'!K532</f>
        <v>1875.7548222357698</v>
      </c>
      <c r="E533" s="25">
        <f>'Bitcoin Data'!J532</f>
        <v>8027.6435129754254</v>
      </c>
      <c r="F533" s="25">
        <f t="shared" si="73"/>
        <v>15.05789103065335</v>
      </c>
      <c r="G533" s="23">
        <f t="shared" si="74"/>
        <v>0.48099999999999998</v>
      </c>
      <c r="H533" s="23">
        <f t="shared" si="75"/>
        <v>0.46600477323423756</v>
      </c>
      <c r="I533" s="26">
        <f t="shared" si="78"/>
        <v>7242.8455857442614</v>
      </c>
      <c r="J533" s="26">
        <f t="shared" si="79"/>
        <v>7017.0490951254742</v>
      </c>
      <c r="K533" s="23">
        <f t="shared" si="76"/>
        <v>3.8612965297411797</v>
      </c>
      <c r="L533" s="23">
        <f t="shared" si="76"/>
        <v>3.7409201948694113</v>
      </c>
      <c r="M533" s="26">
        <f>K533*'Social Cost of Carbon'!$C$5</f>
        <v>386.12965297411796</v>
      </c>
      <c r="N533" s="26">
        <f>L533*'Social Cost of Carbon'!$C$5</f>
        <v>374.09201948694113</v>
      </c>
      <c r="O533" s="23">
        <f t="shared" si="80"/>
        <v>0.13674066063453949</v>
      </c>
      <c r="P533" s="23">
        <f t="shared" si="81"/>
        <v>0.13247775582307364</v>
      </c>
      <c r="Q533" s="27"/>
      <c r="R533" s="27"/>
    </row>
    <row r="534" spans="1:18" x14ac:dyDescent="0.25">
      <c r="A534" s="24">
        <f t="shared" si="77"/>
        <v>2017</v>
      </c>
      <c r="B534" s="32">
        <v>42896</v>
      </c>
      <c r="C534" s="28">
        <f>'Bitcoin Data'!C533</f>
        <v>2947.709961</v>
      </c>
      <c r="D534" s="26">
        <f>'Bitcoin Data'!K533</f>
        <v>1770.9653784874517</v>
      </c>
      <c r="E534" s="25">
        <f>'Bitcoin Data'!J533</f>
        <v>8799.4296112905995</v>
      </c>
      <c r="F534" s="25">
        <f t="shared" si="73"/>
        <v>15.583485192032946</v>
      </c>
      <c r="G534" s="23">
        <f t="shared" si="74"/>
        <v>0.48099999999999998</v>
      </c>
      <c r="H534" s="23">
        <f t="shared" si="75"/>
        <v>0.46600477323423756</v>
      </c>
      <c r="I534" s="26">
        <f t="shared" si="78"/>
        <v>7495.6563773678463</v>
      </c>
      <c r="J534" s="26">
        <f t="shared" si="79"/>
        <v>7261.9784831124116</v>
      </c>
      <c r="K534" s="23">
        <f t="shared" si="76"/>
        <v>4.2325256430307778</v>
      </c>
      <c r="L534" s="23">
        <f t="shared" si="76"/>
        <v>4.1005762006001101</v>
      </c>
      <c r="M534" s="26">
        <f>K534*'Social Cost of Carbon'!$C$5</f>
        <v>423.2525643030778</v>
      </c>
      <c r="N534" s="26">
        <f>L534*'Social Cost of Carbon'!$C$5</f>
        <v>410.057620060011</v>
      </c>
      <c r="O534" s="23">
        <f t="shared" si="80"/>
        <v>0.14358690980556679</v>
      </c>
      <c r="P534" s="23">
        <f t="shared" si="81"/>
        <v>0.13911057243939307</v>
      </c>
      <c r="Q534" s="27"/>
      <c r="R534" s="27"/>
    </row>
    <row r="535" spans="1:18" x14ac:dyDescent="0.25">
      <c r="A535" s="24">
        <f t="shared" si="77"/>
        <v>2017</v>
      </c>
      <c r="B535" s="32">
        <v>42897</v>
      </c>
      <c r="C535" s="28">
        <f>'Bitcoin Data'!C534</f>
        <v>2958.110107</v>
      </c>
      <c r="D535" s="26">
        <f>'Bitcoin Data'!K534</f>
        <v>1829.7437801708149</v>
      </c>
      <c r="E535" s="25">
        <f>'Bitcoin Data'!J534</f>
        <v>8570.4868247900868</v>
      </c>
      <c r="F535" s="25">
        <f t="shared" si="73"/>
        <v>15.681794960695578</v>
      </c>
      <c r="G535" s="23">
        <f t="shared" si="74"/>
        <v>0.48099999999999998</v>
      </c>
      <c r="H535" s="23">
        <f t="shared" si="75"/>
        <v>0.46600477323423756</v>
      </c>
      <c r="I535" s="26">
        <f t="shared" si="78"/>
        <v>7542.9433760945722</v>
      </c>
      <c r="J535" s="26">
        <f t="shared" si="79"/>
        <v>7307.791304564752</v>
      </c>
      <c r="K535" s="23">
        <f t="shared" si="76"/>
        <v>4.1224041627240311</v>
      </c>
      <c r="L535" s="23">
        <f t="shared" si="76"/>
        <v>3.993887769293325</v>
      </c>
      <c r="M535" s="26">
        <f>K535*'Social Cost of Carbon'!$C$5</f>
        <v>412.24041627240308</v>
      </c>
      <c r="N535" s="26">
        <f>L535*'Social Cost of Carbon'!$C$5</f>
        <v>399.38877692933249</v>
      </c>
      <c r="O535" s="23">
        <f t="shared" si="80"/>
        <v>0.13935938871811679</v>
      </c>
      <c r="P535" s="23">
        <f t="shared" si="81"/>
        <v>0.13501484477681497</v>
      </c>
      <c r="Q535" s="27"/>
      <c r="R535" s="27"/>
    </row>
    <row r="536" spans="1:18" x14ac:dyDescent="0.25">
      <c r="A536" s="24">
        <f t="shared" si="77"/>
        <v>2017</v>
      </c>
      <c r="B536" s="32">
        <v>42898</v>
      </c>
      <c r="C536" s="28">
        <f>'Bitcoin Data'!C535</f>
        <v>2659.6298830000001</v>
      </c>
      <c r="D536" s="26">
        <f>'Bitcoin Data'!K535</f>
        <v>1849.89687838641</v>
      </c>
      <c r="E536" s="25">
        <f>'Bitcoin Data'!J535</f>
        <v>8126.7468030422606</v>
      </c>
      <c r="F536" s="25">
        <f t="shared" si="73"/>
        <v>15.033643542384615</v>
      </c>
      <c r="G536" s="23">
        <f t="shared" si="74"/>
        <v>0.48099999999999998</v>
      </c>
      <c r="H536" s="23">
        <f t="shared" si="75"/>
        <v>0.46600477323423756</v>
      </c>
      <c r="I536" s="26">
        <f t="shared" si="78"/>
        <v>7231.1825438870001</v>
      </c>
      <c r="J536" s="26">
        <f t="shared" si="79"/>
        <v>7005.7496498533028</v>
      </c>
      <c r="K536" s="23">
        <f t="shared" si="76"/>
        <v>3.9089652122633272</v>
      </c>
      <c r="L536" s="23">
        <f t="shared" si="76"/>
        <v>3.7871028010837735</v>
      </c>
      <c r="M536" s="26">
        <f>K536*'Social Cost of Carbon'!$C$5</f>
        <v>390.89652122633271</v>
      </c>
      <c r="N536" s="26">
        <f>L536*'Social Cost of Carbon'!$C$5</f>
        <v>378.71028010837733</v>
      </c>
      <c r="O536" s="23">
        <f t="shared" si="80"/>
        <v>0.14697402962904396</v>
      </c>
      <c r="P536" s="23">
        <f t="shared" si="81"/>
        <v>0.1423920984378477</v>
      </c>
      <c r="Q536" s="27"/>
      <c r="R536" s="27"/>
    </row>
    <row r="537" spans="1:18" x14ac:dyDescent="0.25">
      <c r="A537" s="24">
        <f t="shared" si="77"/>
        <v>2017</v>
      </c>
      <c r="B537" s="32">
        <v>42899</v>
      </c>
      <c r="C537" s="28">
        <f>'Bitcoin Data'!C536</f>
        <v>2717.0200199999999</v>
      </c>
      <c r="D537" s="26">
        <f>'Bitcoin Data'!K536</f>
        <v>1748.1947489868826</v>
      </c>
      <c r="E537" s="25">
        <f>'Bitcoin Data'!J536</f>
        <v>8533.949327152679</v>
      </c>
      <c r="F537" s="25">
        <f t="shared" si="73"/>
        <v>14.919005401848453</v>
      </c>
      <c r="G537" s="23">
        <f t="shared" si="74"/>
        <v>0.48099999999999998</v>
      </c>
      <c r="H537" s="23">
        <f t="shared" si="75"/>
        <v>0.46600477323423756</v>
      </c>
      <c r="I537" s="26">
        <f t="shared" si="78"/>
        <v>7176.0415982891063</v>
      </c>
      <c r="J537" s="26">
        <f t="shared" si="79"/>
        <v>6952.3277291687536</v>
      </c>
      <c r="K537" s="23">
        <f t="shared" si="76"/>
        <v>4.1048296263604387</v>
      </c>
      <c r="L537" s="23">
        <f t="shared" si="76"/>
        <v>3.9768611209922584</v>
      </c>
      <c r="M537" s="26">
        <f>K537*'Social Cost of Carbon'!$C$5</f>
        <v>410.48296263604385</v>
      </c>
      <c r="N537" s="26">
        <f>L537*'Social Cost of Carbon'!$C$5</f>
        <v>397.68611209922585</v>
      </c>
      <c r="O537" s="23">
        <f t="shared" si="80"/>
        <v>0.15107837248694395</v>
      </c>
      <c r="P537" s="23">
        <f t="shared" si="81"/>
        <v>0.14636848796543864</v>
      </c>
      <c r="Q537" s="27"/>
      <c r="R537" s="27"/>
    </row>
    <row r="538" spans="1:18" x14ac:dyDescent="0.25">
      <c r="A538" s="24">
        <f t="shared" si="77"/>
        <v>2017</v>
      </c>
      <c r="B538" s="32">
        <v>42900</v>
      </c>
      <c r="C538" s="28">
        <f>'Bitcoin Data'!C537</f>
        <v>2506.3701169999999</v>
      </c>
      <c r="D538" s="26">
        <f>'Bitcoin Data'!K537</f>
        <v>1748.1587679643003</v>
      </c>
      <c r="E538" s="25">
        <f>'Bitcoin Data'!J537</f>
        <v>9321.570598672266</v>
      </c>
      <c r="F538" s="25">
        <f t="shared" si="73"/>
        <v>16.295585373267155</v>
      </c>
      <c r="G538" s="23">
        <f t="shared" si="74"/>
        <v>0.48099999999999998</v>
      </c>
      <c r="H538" s="23">
        <f t="shared" si="75"/>
        <v>0.46600477323423756</v>
      </c>
      <c r="I538" s="26">
        <f t="shared" si="78"/>
        <v>7838.1765645415016</v>
      </c>
      <c r="J538" s="26">
        <f t="shared" si="79"/>
        <v>7593.8205665885189</v>
      </c>
      <c r="K538" s="23">
        <f t="shared" si="76"/>
        <v>4.4836754579613602</v>
      </c>
      <c r="L538" s="23">
        <f t="shared" si="76"/>
        <v>4.3438963930212058</v>
      </c>
      <c r="M538" s="26">
        <f>K538*'Social Cost of Carbon'!$C$5</f>
        <v>448.36754579613603</v>
      </c>
      <c r="N538" s="26">
        <f>L538*'Social Cost of Carbon'!$C$5</f>
        <v>434.3896393021206</v>
      </c>
      <c r="O538" s="23">
        <f t="shared" si="80"/>
        <v>0.17889119518102523</v>
      </c>
      <c r="P538" s="23">
        <f t="shared" si="81"/>
        <v>0.17331424291878461</v>
      </c>
      <c r="Q538" s="27"/>
      <c r="R538" s="27"/>
    </row>
    <row r="539" spans="1:18" x14ac:dyDescent="0.25">
      <c r="A539" s="24">
        <f t="shared" si="77"/>
        <v>2017</v>
      </c>
      <c r="B539" s="32">
        <v>42901</v>
      </c>
      <c r="C539" s="28">
        <f>'Bitcoin Data'!C538</f>
        <v>2464.580078</v>
      </c>
      <c r="D539" s="26">
        <f>'Bitcoin Data'!K538</f>
        <v>1903.4454159035161</v>
      </c>
      <c r="E539" s="25">
        <f>'Bitcoin Data'!J538</f>
        <v>8276.8774077238631</v>
      </c>
      <c r="F539" s="25">
        <f t="shared" si="73"/>
        <v>15.754584359727364</v>
      </c>
      <c r="G539" s="23">
        <f t="shared" si="74"/>
        <v>0.48099999999999998</v>
      </c>
      <c r="H539" s="23">
        <f t="shared" si="75"/>
        <v>0.46600477323423756</v>
      </c>
      <c r="I539" s="26">
        <f t="shared" si="78"/>
        <v>7577.9550770288615</v>
      </c>
      <c r="J539" s="26">
        <f t="shared" si="79"/>
        <v>7341.711511954416</v>
      </c>
      <c r="K539" s="23">
        <f t="shared" si="76"/>
        <v>3.981178033115178</v>
      </c>
      <c r="L539" s="23">
        <f t="shared" si="76"/>
        <v>3.8570643794739428</v>
      </c>
      <c r="M539" s="26">
        <f>K539*'Social Cost of Carbon'!$C$5</f>
        <v>398.11780331151783</v>
      </c>
      <c r="N539" s="26">
        <f>L539*'Social Cost of Carbon'!$C$5</f>
        <v>385.70643794739425</v>
      </c>
      <c r="O539" s="23">
        <f t="shared" si="80"/>
        <v>0.16153575485954158</v>
      </c>
      <c r="P539" s="23">
        <f t="shared" si="81"/>
        <v>0.15649986031713523</v>
      </c>
      <c r="Q539" s="27"/>
      <c r="R539" s="27"/>
    </row>
    <row r="540" spans="1:18" x14ac:dyDescent="0.25">
      <c r="A540" s="24">
        <f t="shared" si="77"/>
        <v>2017</v>
      </c>
      <c r="B540" s="32">
        <v>42902</v>
      </c>
      <c r="C540" s="28">
        <f>'Bitcoin Data'!C539</f>
        <v>2518.5600589999999</v>
      </c>
      <c r="D540" s="26">
        <f>'Bitcoin Data'!K539</f>
        <v>1860.7899975552687</v>
      </c>
      <c r="E540" s="25">
        <f>'Bitcoin Data'!J539</f>
        <v>8692.8366391202489</v>
      </c>
      <c r="F540" s="25">
        <f t="shared" si="73"/>
        <v>16.175543468456919</v>
      </c>
      <c r="G540" s="23">
        <f t="shared" si="74"/>
        <v>0.48099999999999998</v>
      </c>
      <c r="H540" s="23">
        <f t="shared" si="75"/>
        <v>0.46600477323423756</v>
      </c>
      <c r="I540" s="26">
        <f t="shared" si="78"/>
        <v>7780.4364083277778</v>
      </c>
      <c r="J540" s="26">
        <f t="shared" si="79"/>
        <v>7537.8804659588186</v>
      </c>
      <c r="K540" s="23">
        <f t="shared" si="76"/>
        <v>4.1812544234168403</v>
      </c>
      <c r="L540" s="23">
        <f t="shared" si="76"/>
        <v>4.0509033667755032</v>
      </c>
      <c r="M540" s="26">
        <f>K540*'Social Cost of Carbon'!$C$5</f>
        <v>418.12544234168405</v>
      </c>
      <c r="N540" s="26">
        <f>L540*'Social Cost of Carbon'!$C$5</f>
        <v>405.09033667755034</v>
      </c>
      <c r="O540" s="23">
        <f t="shared" si="80"/>
        <v>0.1660176579262127</v>
      </c>
      <c r="P540" s="23">
        <f t="shared" si="81"/>
        <v>0.16084203957335541</v>
      </c>
      <c r="Q540" s="27"/>
      <c r="R540" s="27"/>
    </row>
    <row r="541" spans="1:18" x14ac:dyDescent="0.25">
      <c r="A541" s="24">
        <f t="shared" si="77"/>
        <v>2017</v>
      </c>
      <c r="B541" s="32">
        <v>42903</v>
      </c>
      <c r="C541" s="28">
        <f>'Bitcoin Data'!C540</f>
        <v>2655.8798830000001</v>
      </c>
      <c r="D541" s="26">
        <f>'Bitcoin Data'!K540</f>
        <v>1829.674374043394</v>
      </c>
      <c r="E541" s="25">
        <f>'Bitcoin Data'!J540</f>
        <v>8835.9199999567645</v>
      </c>
      <c r="F541" s="25">
        <f t="shared" si="73"/>
        <v>16.166856395018399</v>
      </c>
      <c r="G541" s="23">
        <f t="shared" si="74"/>
        <v>0.48099999999999998</v>
      </c>
      <c r="H541" s="23">
        <f t="shared" si="75"/>
        <v>0.46600477323423756</v>
      </c>
      <c r="I541" s="26">
        <f t="shared" si="78"/>
        <v>7776.2579260038501</v>
      </c>
      <c r="J541" s="26">
        <f t="shared" si="79"/>
        <v>7533.8322482710328</v>
      </c>
      <c r="K541" s="23">
        <f t="shared" si="76"/>
        <v>4.2500775199792029</v>
      </c>
      <c r="L541" s="23">
        <f t="shared" si="76"/>
        <v>4.117580895895717</v>
      </c>
      <c r="M541" s="26">
        <f>K541*'Social Cost of Carbon'!$C$5</f>
        <v>425.00775199792031</v>
      </c>
      <c r="N541" s="26">
        <f>L541*'Social Cost of Carbon'!$C$5</f>
        <v>411.75808958957168</v>
      </c>
      <c r="O541" s="23">
        <f t="shared" si="80"/>
        <v>0.16002521601912381</v>
      </c>
      <c r="P541" s="23">
        <f t="shared" si="81"/>
        <v>0.15503641268763346</v>
      </c>
      <c r="Q541" s="27"/>
      <c r="R541" s="27"/>
    </row>
    <row r="542" spans="1:18" x14ac:dyDescent="0.25">
      <c r="A542" s="24">
        <f t="shared" si="77"/>
        <v>2017</v>
      </c>
      <c r="B542" s="32">
        <v>42904</v>
      </c>
      <c r="C542" s="28">
        <f>'Bitcoin Data'!C541</f>
        <v>2548.290039</v>
      </c>
      <c r="D542" s="26">
        <f>'Bitcoin Data'!K541</f>
        <v>1785.4292555011007</v>
      </c>
      <c r="E542" s="25">
        <f>'Bitcoin Data'!J541</f>
        <v>9424.5056370275652</v>
      </c>
      <c r="F542" s="25">
        <f t="shared" si="73"/>
        <v>16.826788082984052</v>
      </c>
      <c r="G542" s="23">
        <f t="shared" si="74"/>
        <v>0.48099999999999998</v>
      </c>
      <c r="H542" s="23">
        <f t="shared" si="75"/>
        <v>0.46600477323423756</v>
      </c>
      <c r="I542" s="26">
        <f t="shared" si="78"/>
        <v>8093.6850679153295</v>
      </c>
      <c r="J542" s="26">
        <f t="shared" si="79"/>
        <v>7841.3635648715544</v>
      </c>
      <c r="K542" s="23">
        <f t="shared" si="76"/>
        <v>4.5331872114102589</v>
      </c>
      <c r="L542" s="23">
        <f t="shared" si="76"/>
        <v>4.391864612227824</v>
      </c>
      <c r="M542" s="26">
        <f>K542*'Social Cost of Carbon'!$C$5</f>
        <v>453.31872114102589</v>
      </c>
      <c r="N542" s="26">
        <f>L542*'Social Cost of Carbon'!$C$5</f>
        <v>439.18646122278238</v>
      </c>
      <c r="O542" s="23">
        <f t="shared" si="80"/>
        <v>0.17789133662309384</v>
      </c>
      <c r="P542" s="23">
        <f t="shared" si="81"/>
        <v>0.17234555505900259</v>
      </c>
      <c r="Q542" s="27"/>
      <c r="R542" s="27"/>
    </row>
    <row r="543" spans="1:18" x14ac:dyDescent="0.25">
      <c r="A543" s="24">
        <f t="shared" si="77"/>
        <v>2017</v>
      </c>
      <c r="B543" s="32">
        <v>42905</v>
      </c>
      <c r="C543" s="28">
        <f>'Bitcoin Data'!C542</f>
        <v>2589.6000979999999</v>
      </c>
      <c r="D543" s="26">
        <f>'Bitcoin Data'!K542</f>
        <v>1890.8483773348635</v>
      </c>
      <c r="E543" s="25">
        <f>'Bitcoin Data'!J542</f>
        <v>8128.5551887673546</v>
      </c>
      <c r="F543" s="25">
        <f t="shared" si="73"/>
        <v>15.369865388757637</v>
      </c>
      <c r="G543" s="23">
        <f t="shared" si="74"/>
        <v>0.48099999999999998</v>
      </c>
      <c r="H543" s="23">
        <f t="shared" si="75"/>
        <v>0.46600477323423756</v>
      </c>
      <c r="I543" s="26">
        <f t="shared" si="78"/>
        <v>7392.9052519924235</v>
      </c>
      <c r="J543" s="26">
        <f t="shared" si="79"/>
        <v>7162.4306351287587</v>
      </c>
      <c r="K543" s="23">
        <f t="shared" si="76"/>
        <v>3.9098350457970974</v>
      </c>
      <c r="L543" s="23">
        <f t="shared" si="76"/>
        <v>3.7879455174635162</v>
      </c>
      <c r="M543" s="26">
        <f>K543*'Social Cost of Carbon'!$C$5</f>
        <v>390.98350457970975</v>
      </c>
      <c r="N543" s="26">
        <f>L543*'Social Cost of Carbon'!$C$5</f>
        <v>378.7945517463516</v>
      </c>
      <c r="O543" s="23">
        <f t="shared" si="80"/>
        <v>0.1509821940776393</v>
      </c>
      <c r="P543" s="23">
        <f t="shared" si="81"/>
        <v>0.14627530792839491</v>
      </c>
      <c r="Q543" s="27"/>
      <c r="R543" s="27"/>
    </row>
    <row r="544" spans="1:18" x14ac:dyDescent="0.25">
      <c r="A544" s="24">
        <f t="shared" si="77"/>
        <v>2017</v>
      </c>
      <c r="B544" s="32">
        <v>42906</v>
      </c>
      <c r="C544" s="28">
        <f>'Bitcoin Data'!C543</f>
        <v>2721.790039</v>
      </c>
      <c r="D544" s="26">
        <f>'Bitcoin Data'!K543</f>
        <v>1732.7613267761965</v>
      </c>
      <c r="E544" s="25">
        <f>'Bitcoin Data'!J543</f>
        <v>8993.8774644531804</v>
      </c>
      <c r="F544" s="25">
        <f t="shared" si="73"/>
        <v>15.584243048168426</v>
      </c>
      <c r="G544" s="23">
        <f t="shared" si="74"/>
        <v>0.48099999999999998</v>
      </c>
      <c r="H544" s="23">
        <f t="shared" si="75"/>
        <v>0.46600477323423756</v>
      </c>
      <c r="I544" s="26">
        <f t="shared" si="78"/>
        <v>7496.020906169013</v>
      </c>
      <c r="J544" s="26">
        <f t="shared" si="79"/>
        <v>7262.3316476889704</v>
      </c>
      <c r="K544" s="23">
        <f t="shared" si="76"/>
        <v>4.3260550604019796</v>
      </c>
      <c r="L544" s="23">
        <f t="shared" si="76"/>
        <v>4.1911898283190236</v>
      </c>
      <c r="M544" s="26">
        <f>K544*'Social Cost of Carbon'!$C$5</f>
        <v>432.60550604019795</v>
      </c>
      <c r="N544" s="26">
        <f>L544*'Social Cost of Carbon'!$C$5</f>
        <v>419.11898283190237</v>
      </c>
      <c r="O544" s="23">
        <f t="shared" si="80"/>
        <v>0.1589415420886541</v>
      </c>
      <c r="P544" s="23">
        <f t="shared" si="81"/>
        <v>0.1539865224085723</v>
      </c>
      <c r="Q544" s="27"/>
      <c r="R544" s="27"/>
    </row>
    <row r="545" spans="1:18" x14ac:dyDescent="0.25">
      <c r="A545" s="24">
        <f t="shared" si="77"/>
        <v>2017</v>
      </c>
      <c r="B545" s="32">
        <v>42907</v>
      </c>
      <c r="C545" s="28">
        <f>'Bitcoin Data'!C544</f>
        <v>2689.1000979999999</v>
      </c>
      <c r="D545" s="26">
        <f>'Bitcoin Data'!K544</f>
        <v>1741.5141498024727</v>
      </c>
      <c r="E545" s="25">
        <f>'Bitcoin Data'!J544</f>
        <v>8879.9837169148068</v>
      </c>
      <c r="F545" s="25">
        <f t="shared" si="73"/>
        <v>15.464617293022693</v>
      </c>
      <c r="G545" s="23">
        <f t="shared" si="74"/>
        <v>0.48099999999999998</v>
      </c>
      <c r="H545" s="23">
        <f t="shared" si="75"/>
        <v>0.46600477323423756</v>
      </c>
      <c r="I545" s="26">
        <f t="shared" si="78"/>
        <v>7438.4809179439153</v>
      </c>
      <c r="J545" s="26">
        <f t="shared" si="79"/>
        <v>7206.585474789309</v>
      </c>
      <c r="K545" s="23">
        <f t="shared" si="76"/>
        <v>4.2712721678360221</v>
      </c>
      <c r="L545" s="23">
        <f t="shared" si="76"/>
        <v>4.1381147983246063</v>
      </c>
      <c r="M545" s="26">
        <f>K545*'Social Cost of Carbon'!$C$5</f>
        <v>427.12721678360219</v>
      </c>
      <c r="N545" s="26">
        <f>L545*'Social Cost of Carbon'!$C$5</f>
        <v>413.81147983246063</v>
      </c>
      <c r="O545" s="23">
        <f t="shared" si="80"/>
        <v>0.15883648849712778</v>
      </c>
      <c r="P545" s="23">
        <f t="shared" si="81"/>
        <v>0.15388474387406781</v>
      </c>
      <c r="Q545" s="27"/>
      <c r="R545" s="27"/>
    </row>
    <row r="546" spans="1:18" x14ac:dyDescent="0.25">
      <c r="A546" s="24">
        <f t="shared" si="77"/>
        <v>2017</v>
      </c>
      <c r="B546" s="32">
        <v>42908</v>
      </c>
      <c r="C546" s="28">
        <f>'Bitcoin Data'!C545</f>
        <v>2705.4099120000001</v>
      </c>
      <c r="D546" s="26">
        <f>'Bitcoin Data'!K545</f>
        <v>1735.2506010726922</v>
      </c>
      <c r="E546" s="25">
        <f>'Bitcoin Data'!J545</f>
        <v>10252.950373944024</v>
      </c>
      <c r="F546" s="25">
        <f t="shared" si="73"/>
        <v>17.791438299154851</v>
      </c>
      <c r="G546" s="23">
        <f t="shared" si="74"/>
        <v>0.48099999999999998</v>
      </c>
      <c r="H546" s="23">
        <f t="shared" si="75"/>
        <v>0.46600477323423756</v>
      </c>
      <c r="I546" s="26">
        <f t="shared" si="78"/>
        <v>8557.6818218934841</v>
      </c>
      <c r="J546" s="26">
        <f t="shared" si="79"/>
        <v>8290.8951701085862</v>
      </c>
      <c r="K546" s="23">
        <f t="shared" si="76"/>
        <v>4.9316691298670756</v>
      </c>
      <c r="L546" s="23">
        <f t="shared" si="76"/>
        <v>4.7779238139916762</v>
      </c>
      <c r="M546" s="26">
        <f>K546*'Social Cost of Carbon'!$C$5</f>
        <v>493.16691298670759</v>
      </c>
      <c r="N546" s="26">
        <f>L546*'Social Cost of Carbon'!$C$5</f>
        <v>477.7923813991676</v>
      </c>
      <c r="O546" s="23">
        <f t="shared" si="80"/>
        <v>0.18228916468415288</v>
      </c>
      <c r="P546" s="23">
        <f t="shared" si="81"/>
        <v>0.17660628035695894</v>
      </c>
      <c r="Q546" s="27"/>
      <c r="R546" s="27"/>
    </row>
    <row r="547" spans="1:18" x14ac:dyDescent="0.25">
      <c r="A547" s="24">
        <f t="shared" si="77"/>
        <v>2017</v>
      </c>
      <c r="B547" s="32">
        <v>42909</v>
      </c>
      <c r="C547" s="28">
        <f>'Bitcoin Data'!C546</f>
        <v>2744.9099120000001</v>
      </c>
      <c r="D547" s="26">
        <f>'Bitcoin Data'!K546</f>
        <v>2047.7330362856403</v>
      </c>
      <c r="E547" s="25">
        <f>'Bitcoin Data'!J546</f>
        <v>7923.8691390681333</v>
      </c>
      <c r="F547" s="25">
        <f t="shared" si="73"/>
        <v>16.22596861127407</v>
      </c>
      <c r="G547" s="23">
        <f t="shared" si="74"/>
        <v>0.48099999999999998</v>
      </c>
      <c r="H547" s="23">
        <f t="shared" si="75"/>
        <v>0.46600477323423756</v>
      </c>
      <c r="I547" s="26">
        <f t="shared" si="78"/>
        <v>7804.6909020228268</v>
      </c>
      <c r="J547" s="26">
        <f t="shared" si="79"/>
        <v>7561.3788232026291</v>
      </c>
      <c r="K547" s="23">
        <f t="shared" si="76"/>
        <v>3.811381055891772</v>
      </c>
      <c r="L547" s="23">
        <f t="shared" si="76"/>
        <v>3.692560841289219</v>
      </c>
      <c r="M547" s="26">
        <f>K547*'Social Cost of Carbon'!$C$5</f>
        <v>381.1381055891772</v>
      </c>
      <c r="N547" s="26">
        <f>L547*'Social Cost of Carbon'!$C$5</f>
        <v>369.25608412892188</v>
      </c>
      <c r="O547" s="23">
        <f t="shared" si="80"/>
        <v>0.13885268289605607</v>
      </c>
      <c r="P547" s="23">
        <f t="shared" si="81"/>
        <v>0.1345239355632892</v>
      </c>
      <c r="Q547" s="27"/>
      <c r="R547" s="27"/>
    </row>
    <row r="548" spans="1:18" x14ac:dyDescent="0.25">
      <c r="A548" s="24">
        <f t="shared" si="77"/>
        <v>2017</v>
      </c>
      <c r="B548" s="32">
        <v>42910</v>
      </c>
      <c r="C548" s="28">
        <f>'Bitcoin Data'!C547</f>
        <v>2608.719971</v>
      </c>
      <c r="D548" s="26">
        <f>'Bitcoin Data'!K547</f>
        <v>1785.7911367317233</v>
      </c>
      <c r="E548" s="25">
        <f>'Bitcoin Data'!J547</f>
        <v>7588.4598879190899</v>
      </c>
      <c r="F548" s="25">
        <f t="shared" si="73"/>
        <v>13.551404409290118</v>
      </c>
      <c r="G548" s="23">
        <f t="shared" si="74"/>
        <v>0.48099999999999998</v>
      </c>
      <c r="H548" s="23">
        <f t="shared" si="75"/>
        <v>0.46600477323423756</v>
      </c>
      <c r="I548" s="26">
        <f t="shared" si="78"/>
        <v>6518.2255208685465</v>
      </c>
      <c r="J548" s="26">
        <f t="shared" si="79"/>
        <v>6315.0191387566883</v>
      </c>
      <c r="K548" s="23">
        <f t="shared" si="76"/>
        <v>3.6500492060890819</v>
      </c>
      <c r="L548" s="23">
        <f t="shared" si="76"/>
        <v>3.5362585292668434</v>
      </c>
      <c r="M548" s="26">
        <f>K548*'Social Cost of Carbon'!$C$5</f>
        <v>365.00492060890821</v>
      </c>
      <c r="N548" s="26">
        <f>L548*'Social Cost of Carbon'!$C$5</f>
        <v>353.62585292668433</v>
      </c>
      <c r="O548" s="23">
        <f t="shared" si="80"/>
        <v>0.13991724856117499</v>
      </c>
      <c r="P548" s="23">
        <f t="shared" si="81"/>
        <v>0.13555531327922829</v>
      </c>
      <c r="Q548" s="27"/>
      <c r="R548" s="27"/>
    </row>
    <row r="549" spans="1:18" x14ac:dyDescent="0.25">
      <c r="A549" s="24">
        <f t="shared" si="77"/>
        <v>2017</v>
      </c>
      <c r="B549" s="32">
        <v>42911</v>
      </c>
      <c r="C549" s="28">
        <f>'Bitcoin Data'!C548</f>
        <v>2589.4099120000001</v>
      </c>
      <c r="D549" s="26">
        <f>'Bitcoin Data'!K548</f>
        <v>1523.3602719295304</v>
      </c>
      <c r="E549" s="25">
        <f>'Bitcoin Data'!J548</f>
        <v>10348.487844690097</v>
      </c>
      <c r="F549" s="25">
        <f t="shared" si="73"/>
        <v>15.764475257146547</v>
      </c>
      <c r="G549" s="23">
        <f t="shared" si="74"/>
        <v>0.48099999999999998</v>
      </c>
      <c r="H549" s="23">
        <f t="shared" si="75"/>
        <v>0.46600477323423756</v>
      </c>
      <c r="I549" s="26">
        <f t="shared" si="78"/>
        <v>7582.7125986874889</v>
      </c>
      <c r="J549" s="26">
        <f t="shared" si="79"/>
        <v>7346.3207173633255</v>
      </c>
      <c r="K549" s="23">
        <f t="shared" si="76"/>
        <v>4.9776226532959367</v>
      </c>
      <c r="L549" s="23">
        <f t="shared" si="76"/>
        <v>4.8224447313820722</v>
      </c>
      <c r="M549" s="26">
        <f>K549*'Social Cost of Carbon'!$C$5</f>
        <v>497.76226532959367</v>
      </c>
      <c r="N549" s="26">
        <f>L549*'Social Cost of Carbon'!$C$5</f>
        <v>482.24447313820724</v>
      </c>
      <c r="O549" s="23">
        <f t="shared" si="80"/>
        <v>0.19222999920670483</v>
      </c>
      <c r="P549" s="23">
        <f t="shared" si="81"/>
        <v>0.18623720829342652</v>
      </c>
      <c r="Q549" s="27"/>
      <c r="R549" s="27"/>
    </row>
    <row r="550" spans="1:18" x14ac:dyDescent="0.25">
      <c r="A550" s="24">
        <f t="shared" si="77"/>
        <v>2017</v>
      </c>
      <c r="B550" s="32">
        <v>42912</v>
      </c>
      <c r="C550" s="28">
        <f>'Bitcoin Data'!C549</f>
        <v>2478.4499510000001</v>
      </c>
      <c r="D550" s="26">
        <f>'Bitcoin Data'!K549</f>
        <v>1782.9241071428617</v>
      </c>
      <c r="E550" s="25">
        <f>'Bitcoin Data'!J549</f>
        <v>8152.6033470481298</v>
      </c>
      <c r="F550" s="25">
        <f t="shared" si="73"/>
        <v>14.535473043425693</v>
      </c>
      <c r="G550" s="23">
        <f t="shared" si="74"/>
        <v>0.48099999999999998</v>
      </c>
      <c r="H550" s="23">
        <f t="shared" si="75"/>
        <v>0.46600477323423756</v>
      </c>
      <c r="I550" s="26">
        <f t="shared" si="78"/>
        <v>6991.562533887758</v>
      </c>
      <c r="J550" s="26">
        <f t="shared" si="79"/>
        <v>6773.5998194539634</v>
      </c>
      <c r="K550" s="23">
        <f t="shared" si="76"/>
        <v>3.9214022099301502</v>
      </c>
      <c r="L550" s="23">
        <f t="shared" si="76"/>
        <v>3.7991520740098501</v>
      </c>
      <c r="M550" s="26">
        <f>K550*'Social Cost of Carbon'!$C$5</f>
        <v>392.14022099301502</v>
      </c>
      <c r="N550" s="26">
        <f>L550*'Social Cost of Carbon'!$C$5</f>
        <v>379.91520740098503</v>
      </c>
      <c r="O550" s="23">
        <f t="shared" si="80"/>
        <v>0.15821994744529541</v>
      </c>
      <c r="P550" s="23">
        <f t="shared" si="81"/>
        <v>0.15328742355587918</v>
      </c>
      <c r="Q550" s="27"/>
      <c r="R550" s="27"/>
    </row>
    <row r="551" spans="1:18" x14ac:dyDescent="0.25">
      <c r="A551" s="24">
        <f t="shared" si="77"/>
        <v>2017</v>
      </c>
      <c r="B551" s="32">
        <v>42913</v>
      </c>
      <c r="C551" s="28">
        <f>'Bitcoin Data'!C550</f>
        <v>2552.4499510000001</v>
      </c>
      <c r="D551" s="26">
        <f>'Bitcoin Data'!K550</f>
        <v>1635.3233543316246</v>
      </c>
      <c r="E551" s="25">
        <f>'Bitcoin Data'!J550</f>
        <v>10646.836561994998</v>
      </c>
      <c r="F551" s="25">
        <f t="shared" si="73"/>
        <v>17.411020479582241</v>
      </c>
      <c r="G551" s="23">
        <f t="shared" si="74"/>
        <v>0.48099999999999998</v>
      </c>
      <c r="H551" s="23">
        <f t="shared" si="75"/>
        <v>0.46600477323423756</v>
      </c>
      <c r="I551" s="26">
        <f t="shared" si="78"/>
        <v>8374.7008506790589</v>
      </c>
      <c r="J551" s="26">
        <f t="shared" si="79"/>
        <v>8113.6186503643885</v>
      </c>
      <c r="K551" s="23">
        <f t="shared" si="76"/>
        <v>5.1211283863195938</v>
      </c>
      <c r="L551" s="23">
        <f t="shared" si="76"/>
        <v>4.9614766577344689</v>
      </c>
      <c r="M551" s="26">
        <f>K551*'Social Cost of Carbon'!$C$5</f>
        <v>512.11283863195933</v>
      </c>
      <c r="N551" s="26">
        <f>L551*'Social Cost of Carbon'!$C$5</f>
        <v>496.14766577344687</v>
      </c>
      <c r="O551" s="23">
        <f t="shared" si="80"/>
        <v>0.20063580029505515</v>
      </c>
      <c r="P551" s="23">
        <f t="shared" si="81"/>
        <v>0.19438095762820576</v>
      </c>
      <c r="Q551" s="27"/>
      <c r="R551" s="27"/>
    </row>
    <row r="552" spans="1:18" x14ac:dyDescent="0.25">
      <c r="A552" s="24">
        <f t="shared" si="77"/>
        <v>2017</v>
      </c>
      <c r="B552" s="32">
        <v>42914</v>
      </c>
      <c r="C552" s="28">
        <f>'Bitcoin Data'!C551</f>
        <v>2574.790039</v>
      </c>
      <c r="D552" s="26">
        <f>'Bitcoin Data'!K551</f>
        <v>1967.0305448892709</v>
      </c>
      <c r="E552" s="25">
        <f>'Bitcoin Data'!J551</f>
        <v>6761.785902873552</v>
      </c>
      <c r="F552" s="25">
        <f t="shared" si="73"/>
        <v>13.300639408953954</v>
      </c>
      <c r="G552" s="23">
        <f t="shared" si="74"/>
        <v>0.48099999999999998</v>
      </c>
      <c r="H552" s="23">
        <f t="shared" si="75"/>
        <v>0.46600477323423756</v>
      </c>
      <c r="I552" s="26">
        <f t="shared" si="78"/>
        <v>6397.6075557068516</v>
      </c>
      <c r="J552" s="26">
        <f t="shared" si="79"/>
        <v>6198.1614516399513</v>
      </c>
      <c r="K552" s="23">
        <f t="shared" si="76"/>
        <v>3.2524190192821782</v>
      </c>
      <c r="L552" s="23">
        <f t="shared" si="76"/>
        <v>3.1510245063270541</v>
      </c>
      <c r="M552" s="26">
        <f>K552*'Social Cost of Carbon'!$C$5</f>
        <v>325.24190192821783</v>
      </c>
      <c r="N552" s="26">
        <f>L552*'Social Cost of Carbon'!$C$5</f>
        <v>315.10245063270543</v>
      </c>
      <c r="O552" s="23">
        <f t="shared" si="80"/>
        <v>0.12631783446487763</v>
      </c>
      <c r="P552" s="23">
        <f t="shared" si="81"/>
        <v>0.12237986238096731</v>
      </c>
      <c r="Q552" s="27"/>
      <c r="R552" s="27"/>
    </row>
    <row r="553" spans="1:18" x14ac:dyDescent="0.25">
      <c r="A553" s="24">
        <f t="shared" si="77"/>
        <v>2017</v>
      </c>
      <c r="B553" s="32">
        <v>42915</v>
      </c>
      <c r="C553" s="28">
        <f>'Bitcoin Data'!C552</f>
        <v>2539.320068</v>
      </c>
      <c r="D553" s="26">
        <f>'Bitcoin Data'!K552</f>
        <v>1491.0262310170299</v>
      </c>
      <c r="E553" s="25">
        <f>'Bitcoin Data'!J552</f>
        <v>11441.775179043152</v>
      </c>
      <c r="F553" s="25">
        <f t="shared" si="73"/>
        <v>17.059986921352913</v>
      </c>
      <c r="G553" s="23">
        <f t="shared" si="74"/>
        <v>0.48099999999999998</v>
      </c>
      <c r="H553" s="23">
        <f t="shared" si="75"/>
        <v>0.46600477323423756</v>
      </c>
      <c r="I553" s="26">
        <f t="shared" si="78"/>
        <v>8205.8537091707494</v>
      </c>
      <c r="J553" s="26">
        <f t="shared" si="79"/>
        <v>7950.035336664122</v>
      </c>
      <c r="K553" s="23">
        <f t="shared" si="76"/>
        <v>5.5034938611197557</v>
      </c>
      <c r="L553" s="23">
        <f t="shared" si="76"/>
        <v>5.3319218477071315</v>
      </c>
      <c r="M553" s="26">
        <f>K553*'Social Cost of Carbon'!$C$5</f>
        <v>550.3493861119756</v>
      </c>
      <c r="N553" s="26">
        <f>L553*'Social Cost of Carbon'!$C$5</f>
        <v>533.1921847707132</v>
      </c>
      <c r="O553" s="23">
        <f t="shared" si="80"/>
        <v>0.21673100332934306</v>
      </c>
      <c r="P553" s="23">
        <f t="shared" si="81"/>
        <v>0.2099743909757158</v>
      </c>
      <c r="Q553" s="27"/>
      <c r="R553" s="27"/>
    </row>
    <row r="554" spans="1:18" x14ac:dyDescent="0.25">
      <c r="A554" s="24">
        <f t="shared" si="77"/>
        <v>2017</v>
      </c>
      <c r="B554" s="32">
        <v>42916</v>
      </c>
      <c r="C554" s="28">
        <f>'Bitcoin Data'!C553</f>
        <v>2480.8400879999999</v>
      </c>
      <c r="D554" s="26">
        <f>'Bitcoin Data'!K553</f>
        <v>1927.0296261108356</v>
      </c>
      <c r="E554" s="25">
        <f>'Bitcoin Data'!J553</f>
        <v>9422.803381416481</v>
      </c>
      <c r="F554" s="25">
        <f t="shared" si="73"/>
        <v>18.15802127700692</v>
      </c>
      <c r="G554" s="23">
        <f t="shared" si="74"/>
        <v>0.48099999999999998</v>
      </c>
      <c r="H554" s="23">
        <f t="shared" si="75"/>
        <v>0.46600477323423756</v>
      </c>
      <c r="I554" s="26">
        <f t="shared" si="78"/>
        <v>8734.0082342403275</v>
      </c>
      <c r="J554" s="26">
        <f t="shared" si="79"/>
        <v>8461.7245875740718</v>
      </c>
      <c r="K554" s="23">
        <f t="shared" si="76"/>
        <v>4.5323684264613275</v>
      </c>
      <c r="L554" s="23">
        <f t="shared" si="76"/>
        <v>4.3910713529877938</v>
      </c>
      <c r="M554" s="26">
        <f>K554*'Social Cost of Carbon'!$C$5</f>
        <v>453.23684264613274</v>
      </c>
      <c r="N554" s="26">
        <f>L554*'Social Cost of Carbon'!$C$5</f>
        <v>439.10713529877938</v>
      </c>
      <c r="O554" s="23">
        <f t="shared" si="80"/>
        <v>0.18269490437472033</v>
      </c>
      <c r="P554" s="23">
        <f t="shared" si="81"/>
        <v>0.17699937106900676</v>
      </c>
      <c r="Q554" s="27"/>
      <c r="R554" s="27"/>
    </row>
    <row r="555" spans="1:18" x14ac:dyDescent="0.25">
      <c r="A555" s="24">
        <f t="shared" si="77"/>
        <v>2017</v>
      </c>
      <c r="B555" s="32">
        <v>42917</v>
      </c>
      <c r="C555" s="28">
        <f>'Bitcoin Data'!C554</f>
        <v>2434.5500489999999</v>
      </c>
      <c r="D555" s="26">
        <f>'Bitcoin Data'!K554</f>
        <v>2062.1245284776242</v>
      </c>
      <c r="E555" s="25">
        <f>'Bitcoin Data'!J554</f>
        <v>10045.618244852341</v>
      </c>
      <c r="F555" s="25">
        <f t="shared" si="73"/>
        <v>20.715315786432352</v>
      </c>
      <c r="G555" s="23">
        <f t="shared" si="74"/>
        <v>0.48099999999999998</v>
      </c>
      <c r="H555" s="23">
        <f t="shared" si="75"/>
        <v>0.46600477323423756</v>
      </c>
      <c r="I555" s="26">
        <f t="shared" si="78"/>
        <v>9964.0668932739609</v>
      </c>
      <c r="J555" s="26">
        <f t="shared" si="79"/>
        <v>9653.4360355320296</v>
      </c>
      <c r="K555" s="23">
        <f t="shared" si="76"/>
        <v>4.8319423757739761</v>
      </c>
      <c r="L555" s="23">
        <f t="shared" si="76"/>
        <v>4.6813060521901351</v>
      </c>
      <c r="M555" s="26">
        <f>K555*'Social Cost of Carbon'!$C$5</f>
        <v>483.19423757739759</v>
      </c>
      <c r="N555" s="26">
        <f>L555*'Social Cost of Carbon'!$C$5</f>
        <v>468.13060521901349</v>
      </c>
      <c r="O555" s="23">
        <f t="shared" si="80"/>
        <v>0.19847373348347114</v>
      </c>
      <c r="P555" s="23">
        <f t="shared" si="81"/>
        <v>0.19228629348215692</v>
      </c>
      <c r="Q555" s="27"/>
      <c r="R555" s="27"/>
    </row>
    <row r="556" spans="1:18" x14ac:dyDescent="0.25">
      <c r="A556" s="24">
        <f t="shared" si="77"/>
        <v>2017</v>
      </c>
      <c r="B556" s="32">
        <v>42918</v>
      </c>
      <c r="C556" s="28">
        <f>'Bitcoin Data'!C555</f>
        <v>2506.469971</v>
      </c>
      <c r="D556" s="26">
        <f>'Bitcoin Data'!K555</f>
        <v>2350.1632057781817</v>
      </c>
      <c r="E556" s="25">
        <f>'Bitcoin Data'!J555</f>
        <v>7966.2018615603001</v>
      </c>
      <c r="F556" s="25">
        <f t="shared" si="73"/>
        <v>18.72187450484067</v>
      </c>
      <c r="G556" s="23">
        <f t="shared" si="74"/>
        <v>0.48099999999999998</v>
      </c>
      <c r="H556" s="23">
        <f t="shared" si="75"/>
        <v>0.46600477323423756</v>
      </c>
      <c r="I556" s="26">
        <f t="shared" si="78"/>
        <v>9005.2216368283607</v>
      </c>
      <c r="J556" s="26">
        <f t="shared" si="79"/>
        <v>8724.48288314813</v>
      </c>
      <c r="K556" s="23">
        <f t="shared" si="76"/>
        <v>3.8317430954105043</v>
      </c>
      <c r="L556" s="23">
        <f t="shared" si="76"/>
        <v>3.7122880920345689</v>
      </c>
      <c r="M556" s="26">
        <f>K556*'Social Cost of Carbon'!$C$5</f>
        <v>383.17430954105043</v>
      </c>
      <c r="N556" s="26">
        <f>L556*'Social Cost of Carbon'!$C$5</f>
        <v>371.22880920345688</v>
      </c>
      <c r="O556" s="23">
        <f t="shared" si="80"/>
        <v>0.15287408745143527</v>
      </c>
      <c r="P556" s="23">
        <f t="shared" si="81"/>
        <v>0.14810822132265508</v>
      </c>
      <c r="Q556" s="27"/>
      <c r="R556" s="27"/>
    </row>
    <row r="557" spans="1:18" x14ac:dyDescent="0.25">
      <c r="A557" s="24">
        <f t="shared" si="77"/>
        <v>2017</v>
      </c>
      <c r="B557" s="32">
        <v>42919</v>
      </c>
      <c r="C557" s="28">
        <f>'Bitcoin Data'!C556</f>
        <v>2564.0600589999999</v>
      </c>
      <c r="D557" s="26">
        <f>'Bitcoin Data'!K556</f>
        <v>2115.3048527581923</v>
      </c>
      <c r="E557" s="25">
        <f>'Bitcoin Data'!J556</f>
        <v>7961.3290302989853</v>
      </c>
      <c r="F557" s="25">
        <f t="shared" si="73"/>
        <v>16.840637932196117</v>
      </c>
      <c r="G557" s="23">
        <f t="shared" si="74"/>
        <v>0.48099999999999998</v>
      </c>
      <c r="H557" s="23">
        <f t="shared" si="75"/>
        <v>0.46600477323423756</v>
      </c>
      <c r="I557" s="26">
        <f t="shared" si="78"/>
        <v>8100.3468453863316</v>
      </c>
      <c r="J557" s="26">
        <f t="shared" si="79"/>
        <v>7847.8176607129508</v>
      </c>
      <c r="K557" s="23">
        <f t="shared" si="76"/>
        <v>3.8293992635738117</v>
      </c>
      <c r="L557" s="23">
        <f t="shared" si="76"/>
        <v>3.7100173294076311</v>
      </c>
      <c r="M557" s="26">
        <f>K557*'Social Cost of Carbon'!$C$5</f>
        <v>382.93992635738118</v>
      </c>
      <c r="N557" s="26">
        <f>L557*'Social Cost of Carbon'!$C$5</f>
        <v>371.00173294076313</v>
      </c>
      <c r="O557" s="23">
        <f t="shared" si="80"/>
        <v>0.14934904703703791</v>
      </c>
      <c r="P557" s="23">
        <f t="shared" si="81"/>
        <v>0.14469307442254539</v>
      </c>
      <c r="Q557" s="27"/>
      <c r="R557" s="27"/>
    </row>
    <row r="558" spans="1:18" x14ac:dyDescent="0.25">
      <c r="A558" s="24">
        <f t="shared" si="77"/>
        <v>2017</v>
      </c>
      <c r="B558" s="32">
        <v>42920</v>
      </c>
      <c r="C558" s="28">
        <f>'Bitcoin Data'!C557</f>
        <v>2601.639893</v>
      </c>
      <c r="D558" s="26">
        <f>'Bitcoin Data'!K557</f>
        <v>1932.5185661657226</v>
      </c>
      <c r="E558" s="25">
        <f>'Bitcoin Data'!J557</f>
        <v>8481.9635331193876</v>
      </c>
      <c r="F558" s="25">
        <f t="shared" si="73"/>
        <v>16.391552005293825</v>
      </c>
      <c r="G558" s="23">
        <f t="shared" si="74"/>
        <v>0.48099999999999998</v>
      </c>
      <c r="H558" s="23">
        <f t="shared" si="75"/>
        <v>0.46600477323423756</v>
      </c>
      <c r="I558" s="26">
        <f t="shared" si="78"/>
        <v>7884.3365145463295</v>
      </c>
      <c r="J558" s="26">
        <f t="shared" si="79"/>
        <v>7638.5414751841608</v>
      </c>
      <c r="K558" s="23">
        <f t="shared" si="76"/>
        <v>4.0798244594304247</v>
      </c>
      <c r="L558" s="23">
        <f t="shared" si="76"/>
        <v>3.9526354928323726</v>
      </c>
      <c r="M558" s="26">
        <f>K558*'Social Cost of Carbon'!$C$5</f>
        <v>407.98244594304248</v>
      </c>
      <c r="N558" s="26">
        <f>L558*'Social Cost of Carbon'!$C$5</f>
        <v>395.26354928323724</v>
      </c>
      <c r="O558" s="23">
        <f t="shared" si="80"/>
        <v>0.15681741621535109</v>
      </c>
      <c r="P558" s="23">
        <f t="shared" si="81"/>
        <v>0.15192861638797034</v>
      </c>
      <c r="Q558" s="27"/>
      <c r="R558" s="27"/>
    </row>
    <row r="559" spans="1:18" x14ac:dyDescent="0.25">
      <c r="A559" s="24">
        <f t="shared" si="77"/>
        <v>2017</v>
      </c>
      <c r="B559" s="32">
        <v>42921</v>
      </c>
      <c r="C559" s="28">
        <f>'Bitcoin Data'!C558</f>
        <v>2601.98999</v>
      </c>
      <c r="D559" s="26">
        <f>'Bitcoin Data'!K558</f>
        <v>1846.7682702901229</v>
      </c>
      <c r="E559" s="25">
        <f>'Bitcoin Data'!J558</f>
        <v>8454.2764949067732</v>
      </c>
      <c r="F559" s="25">
        <f t="shared" si="73"/>
        <v>15.613089579053424</v>
      </c>
      <c r="G559" s="23">
        <f t="shared" si="74"/>
        <v>0.48099999999999998</v>
      </c>
      <c r="H559" s="23">
        <f t="shared" si="75"/>
        <v>0.46600477323423756</v>
      </c>
      <c r="I559" s="26">
        <f t="shared" si="78"/>
        <v>7509.8960875246976</v>
      </c>
      <c r="J559" s="26">
        <f t="shared" si="79"/>
        <v>7275.7742687726286</v>
      </c>
      <c r="K559" s="23">
        <f t="shared" si="76"/>
        <v>4.0665069940501573</v>
      </c>
      <c r="L559" s="23">
        <f t="shared" si="76"/>
        <v>3.9397332008685759</v>
      </c>
      <c r="M559" s="26">
        <f>K559*'Social Cost of Carbon'!$C$5</f>
        <v>406.6506994050157</v>
      </c>
      <c r="N559" s="26">
        <f>L559*'Social Cost of Carbon'!$C$5</f>
        <v>393.9733200868576</v>
      </c>
      <c r="O559" s="23">
        <f t="shared" si="80"/>
        <v>0.15628449800647223</v>
      </c>
      <c r="P559" s="23">
        <f t="shared" si="81"/>
        <v>0.15141231196160659</v>
      </c>
      <c r="Q559" s="27"/>
      <c r="R559" s="27"/>
    </row>
    <row r="560" spans="1:18" x14ac:dyDescent="0.25">
      <c r="A560" s="24">
        <f t="shared" si="77"/>
        <v>2017</v>
      </c>
      <c r="B560" s="32">
        <v>42922</v>
      </c>
      <c r="C560" s="28">
        <f>'Bitcoin Data'!C559</f>
        <v>2608.5600589999999</v>
      </c>
      <c r="D560" s="26">
        <f>'Bitcoin Data'!K559</f>
        <v>1780.7710171853366</v>
      </c>
      <c r="E560" s="25">
        <f>'Bitcoin Data'!J559</f>
        <v>9133.155317965362</v>
      </c>
      <c r="F560" s="25">
        <f t="shared" si="73"/>
        <v>16.264058285684843</v>
      </c>
      <c r="G560" s="23">
        <f t="shared" si="74"/>
        <v>0.48099999999999998</v>
      </c>
      <c r="H560" s="23">
        <f t="shared" si="75"/>
        <v>0.46600477323423756</v>
      </c>
      <c r="I560" s="26">
        <f t="shared" si="78"/>
        <v>7823.0120354144092</v>
      </c>
      <c r="J560" s="26">
        <f t="shared" si="79"/>
        <v>7579.1287932889882</v>
      </c>
      <c r="K560" s="23">
        <f t="shared" si="76"/>
        <v>4.3930477079413386</v>
      </c>
      <c r="L560" s="23">
        <f t="shared" si="76"/>
        <v>4.2560939728615192</v>
      </c>
      <c r="M560" s="26">
        <f>K560*'Social Cost of Carbon'!$C$5</f>
        <v>439.30477079413384</v>
      </c>
      <c r="N560" s="26">
        <f>L560*'Social Cost of Carbon'!$C$5</f>
        <v>425.60939728615193</v>
      </c>
      <c r="O560" s="23">
        <f t="shared" si="80"/>
        <v>0.16840891559251381</v>
      </c>
      <c r="P560" s="23">
        <f t="shared" si="81"/>
        <v>0.1631587495245598</v>
      </c>
      <c r="Q560" s="27"/>
      <c r="R560" s="27"/>
    </row>
    <row r="561" spans="1:18" x14ac:dyDescent="0.25">
      <c r="A561" s="24">
        <f t="shared" si="77"/>
        <v>2017</v>
      </c>
      <c r="B561" s="32">
        <v>42923</v>
      </c>
      <c r="C561" s="28">
        <f>'Bitcoin Data'!C560</f>
        <v>2518.6599120000001</v>
      </c>
      <c r="D561" s="26">
        <f>'Bitcoin Data'!K560</f>
        <v>1889.8754980668518</v>
      </c>
      <c r="E561" s="25">
        <f>'Bitcoin Data'!J560</f>
        <v>9589.2503242778112</v>
      </c>
      <c r="F561" s="25">
        <f t="shared" si="73"/>
        <v>18.122489232682252</v>
      </c>
      <c r="G561" s="23">
        <f t="shared" si="74"/>
        <v>0.48099999999999998</v>
      </c>
      <c r="H561" s="23">
        <f t="shared" si="75"/>
        <v>0.46600477323423756</v>
      </c>
      <c r="I561" s="26">
        <f t="shared" si="78"/>
        <v>8716.9173209201617</v>
      </c>
      <c r="J561" s="26">
        <f t="shared" si="79"/>
        <v>8445.1664853160055</v>
      </c>
      <c r="K561" s="23">
        <f t="shared" si="76"/>
        <v>4.6124294059776263</v>
      </c>
      <c r="L561" s="23">
        <f t="shared" si="76"/>
        <v>4.4686364228514206</v>
      </c>
      <c r="M561" s="26">
        <f>K561*'Social Cost of Carbon'!$C$5</f>
        <v>461.24294059776264</v>
      </c>
      <c r="N561" s="26">
        <f>L561*'Social Cost of Carbon'!$C$5</f>
        <v>446.86364228514208</v>
      </c>
      <c r="O561" s="23">
        <f t="shared" si="80"/>
        <v>0.18313029813997478</v>
      </c>
      <c r="P561" s="23">
        <f t="shared" si="81"/>
        <v>0.1774211913867719</v>
      </c>
      <c r="Q561" s="27"/>
      <c r="R561" s="27"/>
    </row>
    <row r="562" spans="1:18" x14ac:dyDescent="0.25">
      <c r="A562" s="24">
        <f t="shared" si="77"/>
        <v>2017</v>
      </c>
      <c r="B562" s="32">
        <v>42924</v>
      </c>
      <c r="C562" s="28">
        <f>'Bitcoin Data'!C561</f>
        <v>2571.3400879999999</v>
      </c>
      <c r="D562" s="26">
        <f>'Bitcoin Data'!K561</f>
        <v>2020.316538932477</v>
      </c>
      <c r="E562" s="25">
        <f>'Bitcoin Data'!J561</f>
        <v>7498.2561607112084</v>
      </c>
      <c r="F562" s="25">
        <f t="shared" si="73"/>
        <v>15.14885093463719</v>
      </c>
      <c r="G562" s="23">
        <f t="shared" si="74"/>
        <v>0.48099999999999998</v>
      </c>
      <c r="H562" s="23">
        <f t="shared" si="75"/>
        <v>0.46600477323423756</v>
      </c>
      <c r="I562" s="26">
        <f t="shared" si="78"/>
        <v>7286.597299560488</v>
      </c>
      <c r="J562" s="26">
        <f t="shared" si="79"/>
        <v>7059.4368445548716</v>
      </c>
      <c r="K562" s="23">
        <f t="shared" si="76"/>
        <v>3.6066612133020914</v>
      </c>
      <c r="L562" s="23">
        <f t="shared" si="76"/>
        <v>3.4942231618244515</v>
      </c>
      <c r="M562" s="26">
        <f>K562*'Social Cost of Carbon'!$C$5</f>
        <v>360.66612133020914</v>
      </c>
      <c r="N562" s="26">
        <f>L562*'Social Cost of Carbon'!$C$5</f>
        <v>349.42231618244517</v>
      </c>
      <c r="O562" s="23">
        <f t="shared" si="80"/>
        <v>0.14026387369503382</v>
      </c>
      <c r="P562" s="23">
        <f t="shared" si="81"/>
        <v>0.13589113233723488</v>
      </c>
      <c r="Q562" s="27"/>
      <c r="R562" s="27"/>
    </row>
    <row r="563" spans="1:18" x14ac:dyDescent="0.25">
      <c r="A563" s="24">
        <f t="shared" si="77"/>
        <v>2017</v>
      </c>
      <c r="B563" s="32">
        <v>42925</v>
      </c>
      <c r="C563" s="28">
        <f>'Bitcoin Data'!C562</f>
        <v>2518.4399410000001</v>
      </c>
      <c r="D563" s="26">
        <f>'Bitcoin Data'!K562</f>
        <v>1715.6275900175015</v>
      </c>
      <c r="E563" s="25">
        <f>'Bitcoin Data'!J562</f>
        <v>12598.258337924824</v>
      </c>
      <c r="F563" s="25">
        <f t="shared" si="73"/>
        <v>21.613919590711863</v>
      </c>
      <c r="G563" s="23">
        <f t="shared" si="74"/>
        <v>0.48099999999999998</v>
      </c>
      <c r="H563" s="23">
        <f t="shared" si="75"/>
        <v>0.46600477323423756</v>
      </c>
      <c r="I563" s="26">
        <f t="shared" si="78"/>
        <v>10396.295323132406</v>
      </c>
      <c r="J563" s="26">
        <f t="shared" si="79"/>
        <v>10072.189697572727</v>
      </c>
      <c r="K563" s="23">
        <f t="shared" si="76"/>
        <v>6.0597622605418398</v>
      </c>
      <c r="L563" s="23">
        <f t="shared" si="76"/>
        <v>5.8708485199110001</v>
      </c>
      <c r="M563" s="26">
        <f>K563*'Social Cost of Carbon'!$C$5</f>
        <v>605.97622605418394</v>
      </c>
      <c r="N563" s="26">
        <f>L563*'Social Cost of Carbon'!$C$5</f>
        <v>587.08485199109998</v>
      </c>
      <c r="O563" s="23">
        <f t="shared" si="80"/>
        <v>0.24061571458939307</v>
      </c>
      <c r="P563" s="23">
        <f t="shared" si="81"/>
        <v>0.23311449379173421</v>
      </c>
      <c r="Q563" s="27"/>
      <c r="R563" s="27"/>
    </row>
    <row r="564" spans="1:18" x14ac:dyDescent="0.25">
      <c r="A564" s="24">
        <f t="shared" si="77"/>
        <v>2017</v>
      </c>
      <c r="B564" s="32">
        <v>42926</v>
      </c>
      <c r="C564" s="28">
        <f>'Bitcoin Data'!C563</f>
        <v>2372.5600589999999</v>
      </c>
      <c r="D564" s="26">
        <f>'Bitcoin Data'!K563</f>
        <v>2467.1258609893575</v>
      </c>
      <c r="E564" s="25">
        <f>'Bitcoin Data'!J563</f>
        <v>7689.3353564184845</v>
      </c>
      <c r="F564" s="25">
        <f t="shared" si="73"/>
        <v>18.97055811163986</v>
      </c>
      <c r="G564" s="23">
        <f t="shared" si="74"/>
        <v>0.48099999999999998</v>
      </c>
      <c r="H564" s="23">
        <f t="shared" si="75"/>
        <v>0.46600477323423756</v>
      </c>
      <c r="I564" s="26">
        <f t="shared" si="78"/>
        <v>9124.8384516987735</v>
      </c>
      <c r="J564" s="26">
        <f t="shared" si="79"/>
        <v>8840.3706309416593</v>
      </c>
      <c r="K564" s="23">
        <f t="shared" si="76"/>
        <v>3.6985703064372912</v>
      </c>
      <c r="L564" s="23">
        <f t="shared" si="76"/>
        <v>3.5832669790898013</v>
      </c>
      <c r="M564" s="26">
        <f>K564*'Social Cost of Carbon'!$C$5</f>
        <v>369.8570306437291</v>
      </c>
      <c r="N564" s="26">
        <f>L564*'Social Cost of Carbon'!$C$5</f>
        <v>358.32669790898012</v>
      </c>
      <c r="O564" s="23">
        <f t="shared" si="80"/>
        <v>0.15588942806346431</v>
      </c>
      <c r="P564" s="23">
        <f t="shared" si="81"/>
        <v>0.15102955836658977</v>
      </c>
      <c r="Q564" s="27"/>
      <c r="R564" s="27"/>
    </row>
    <row r="565" spans="1:18" x14ac:dyDescent="0.25">
      <c r="A565" s="24">
        <f t="shared" si="77"/>
        <v>2017</v>
      </c>
      <c r="B565" s="32">
        <v>42927</v>
      </c>
      <c r="C565" s="28">
        <f>'Bitcoin Data'!C564</f>
        <v>2337.790039</v>
      </c>
      <c r="D565" s="26">
        <f>'Bitcoin Data'!K564</f>
        <v>2187.1305325014359</v>
      </c>
      <c r="E565" s="25">
        <f>'Bitcoin Data'!J564</f>
        <v>8869.5026405330173</v>
      </c>
      <c r="F565" s="25">
        <f t="shared" si="73"/>
        <v>19.398760033211872</v>
      </c>
      <c r="G565" s="23">
        <f t="shared" si="74"/>
        <v>0.48099999999999998</v>
      </c>
      <c r="H565" s="23">
        <f t="shared" si="75"/>
        <v>0.46600477323423756</v>
      </c>
      <c r="I565" s="26">
        <f t="shared" si="78"/>
        <v>9330.8035759749091</v>
      </c>
      <c r="J565" s="26">
        <f t="shared" si="79"/>
        <v>9039.91477030229</v>
      </c>
      <c r="K565" s="23">
        <f t="shared" si="76"/>
        <v>4.2662307700963815</v>
      </c>
      <c r="L565" s="23">
        <f t="shared" si="76"/>
        <v>4.1332305667020597</v>
      </c>
      <c r="M565" s="26">
        <f>K565*'Social Cost of Carbon'!$C$5</f>
        <v>426.62307700963817</v>
      </c>
      <c r="N565" s="26">
        <f>L565*'Social Cost of Carbon'!$C$5</f>
        <v>413.32305667020597</v>
      </c>
      <c r="O565" s="23">
        <f t="shared" si="80"/>
        <v>0.18248990281100183</v>
      </c>
      <c r="P565" s="23">
        <f t="shared" si="81"/>
        <v>0.17680076045109969</v>
      </c>
      <c r="Q565" s="27"/>
      <c r="R565" s="27"/>
    </row>
    <row r="566" spans="1:18" x14ac:dyDescent="0.25">
      <c r="A566" s="24">
        <f t="shared" si="77"/>
        <v>2017</v>
      </c>
      <c r="B566" s="32">
        <v>42928</v>
      </c>
      <c r="C566" s="28">
        <f>'Bitcoin Data'!C565</f>
        <v>2398.8400879999999</v>
      </c>
      <c r="D566" s="26">
        <f>'Bitcoin Data'!K565</f>
        <v>2197.4687036590008</v>
      </c>
      <c r="E566" s="25">
        <f>'Bitcoin Data'!J565</f>
        <v>7826.081346907552</v>
      </c>
      <c r="F566" s="25">
        <f t="shared" si="73"/>
        <v>17.197568832118826</v>
      </c>
      <c r="G566" s="23">
        <f t="shared" si="74"/>
        <v>0.48099999999999998</v>
      </c>
      <c r="H566" s="23">
        <f t="shared" si="75"/>
        <v>0.46600477323423756</v>
      </c>
      <c r="I566" s="26">
        <f t="shared" si="78"/>
        <v>8272.0306082491552</v>
      </c>
      <c r="J566" s="26">
        <f t="shared" si="79"/>
        <v>8014.1491637917252</v>
      </c>
      <c r="K566" s="23">
        <f t="shared" si="76"/>
        <v>3.7643451278625326</v>
      </c>
      <c r="L566" s="23">
        <f t="shared" si="76"/>
        <v>3.6469912633783501</v>
      </c>
      <c r="M566" s="26">
        <f>K566*'Social Cost of Carbon'!$C$5</f>
        <v>376.43451278625326</v>
      </c>
      <c r="N566" s="26">
        <f>L566*'Social Cost of Carbon'!$C$5</f>
        <v>364.69912633783503</v>
      </c>
      <c r="O566" s="23">
        <f t="shared" si="80"/>
        <v>0.1569235542916495</v>
      </c>
      <c r="P566" s="23">
        <f t="shared" si="81"/>
        <v>0.15203144559831744</v>
      </c>
      <c r="Q566" s="27"/>
      <c r="R566" s="27"/>
    </row>
    <row r="567" spans="1:18" x14ac:dyDescent="0.25">
      <c r="A567" s="24">
        <f t="shared" si="77"/>
        <v>2017</v>
      </c>
      <c r="B567" s="32">
        <v>42929</v>
      </c>
      <c r="C567" s="28">
        <f>'Bitcoin Data'!C566</f>
        <v>2357.8999020000001</v>
      </c>
      <c r="D567" s="26">
        <f>'Bitcoin Data'!K566</f>
        <v>1958.1485587583168</v>
      </c>
      <c r="E567" s="25">
        <f>'Bitcoin Data'!J566</f>
        <v>8822.7774134265983</v>
      </c>
      <c r="F567" s="25">
        <f t="shared" si="73"/>
        <v>17.276308876346722</v>
      </c>
      <c r="G567" s="23">
        <f t="shared" si="74"/>
        <v>0.48099999999999998</v>
      </c>
      <c r="H567" s="23">
        <f t="shared" si="75"/>
        <v>0.46600477323423756</v>
      </c>
      <c r="I567" s="26">
        <f t="shared" si="78"/>
        <v>8309.9045695227742</v>
      </c>
      <c r="J567" s="26">
        <f t="shared" si="79"/>
        <v>8050.8424002465999</v>
      </c>
      <c r="K567" s="23">
        <f t="shared" si="76"/>
        <v>4.2437559358581938</v>
      </c>
      <c r="L567" s="23">
        <f t="shared" si="76"/>
        <v>4.1114563878400148</v>
      </c>
      <c r="M567" s="26">
        <f>K567*'Social Cost of Carbon'!$C$5</f>
        <v>424.37559358581939</v>
      </c>
      <c r="N567" s="26">
        <f>L567*'Social Cost of Carbon'!$C$5</f>
        <v>411.14563878400145</v>
      </c>
      <c r="O567" s="23">
        <f t="shared" si="80"/>
        <v>0.17998032623261859</v>
      </c>
      <c r="P567" s="23">
        <f t="shared" si="81"/>
        <v>0.17436942019263099</v>
      </c>
      <c r="Q567" s="27"/>
      <c r="R567" s="27"/>
    </row>
    <row r="568" spans="1:18" x14ac:dyDescent="0.25">
      <c r="A568" s="24">
        <f t="shared" si="77"/>
        <v>2017</v>
      </c>
      <c r="B568" s="32">
        <v>42930</v>
      </c>
      <c r="C568" s="28">
        <f>'Bitcoin Data'!C567</f>
        <v>2233.3400879999999</v>
      </c>
      <c r="D568" s="26">
        <f>'Bitcoin Data'!K567</f>
        <v>1731.2882020528357</v>
      </c>
      <c r="E568" s="25">
        <f>'Bitcoin Data'!J567</f>
        <v>9112.493064051796</v>
      </c>
      <c r="F568" s="25">
        <f t="shared" si="73"/>
        <v>15.776351733081169</v>
      </c>
      <c r="G568" s="23">
        <f t="shared" si="74"/>
        <v>0.48099999999999998</v>
      </c>
      <c r="H568" s="23">
        <f t="shared" si="75"/>
        <v>0.46600477323423756</v>
      </c>
      <c r="I568" s="26">
        <f t="shared" si="78"/>
        <v>7588.425183612042</v>
      </c>
      <c r="J568" s="26">
        <f t="shared" si="79"/>
        <v>7351.8552118380603</v>
      </c>
      <c r="K568" s="23">
        <f t="shared" si="76"/>
        <v>4.3831091638089141</v>
      </c>
      <c r="L568" s="23">
        <f t="shared" si="76"/>
        <v>4.2464652639120199</v>
      </c>
      <c r="M568" s="26">
        <f>K568*'Social Cost of Carbon'!$C$5</f>
        <v>438.3109163808914</v>
      </c>
      <c r="N568" s="26">
        <f>L568*'Social Cost of Carbon'!$C$5</f>
        <v>424.64652639120197</v>
      </c>
      <c r="O568" s="23">
        <f t="shared" si="80"/>
        <v>0.19625802569702111</v>
      </c>
      <c r="P568" s="23">
        <f t="shared" si="81"/>
        <v>0.19013966062440643</v>
      </c>
      <c r="Q568" s="27"/>
      <c r="R568" s="27"/>
    </row>
    <row r="569" spans="1:18" x14ac:dyDescent="0.25">
      <c r="A569" s="24">
        <f t="shared" si="77"/>
        <v>2017</v>
      </c>
      <c r="B569" s="32">
        <v>42931</v>
      </c>
      <c r="C569" s="28">
        <f>'Bitcoin Data'!C568</f>
        <v>1998.8599850000001</v>
      </c>
      <c r="D569" s="26">
        <f>'Bitcoin Data'!K568</f>
        <v>1602.5985558385755</v>
      </c>
      <c r="E569" s="25">
        <f>'Bitcoin Data'!J568</f>
        <v>12627.937281490482</v>
      </c>
      <c r="F569" s="25">
        <f t="shared" si="73"/>
        <v>20.237514050536753</v>
      </c>
      <c r="G569" s="23">
        <f t="shared" si="74"/>
        <v>0.48099999999999998</v>
      </c>
      <c r="H569" s="23">
        <f t="shared" si="75"/>
        <v>0.46600477323423756</v>
      </c>
      <c r="I569" s="26">
        <f t="shared" si="78"/>
        <v>9734.2442583081775</v>
      </c>
      <c r="J569" s="26">
        <f t="shared" si="79"/>
        <v>9430.7781459450762</v>
      </c>
      <c r="K569" s="23">
        <f t="shared" si="76"/>
        <v>6.0740378323969217</v>
      </c>
      <c r="L569" s="23">
        <f t="shared" si="76"/>
        <v>5.8846790492771461</v>
      </c>
      <c r="M569" s="26">
        <f>K569*'Social Cost of Carbon'!$C$5</f>
        <v>607.40378323969219</v>
      </c>
      <c r="N569" s="26">
        <f>L569*'Social Cost of Carbon'!$C$5</f>
        <v>588.46790492771459</v>
      </c>
      <c r="O569" s="23">
        <f t="shared" si="80"/>
        <v>0.3038751027074526</v>
      </c>
      <c r="P569" s="23">
        <f t="shared" si="81"/>
        <v>0.29440176367716647</v>
      </c>
      <c r="Q569" s="27"/>
      <c r="R569" s="27"/>
    </row>
    <row r="570" spans="1:18" x14ac:dyDescent="0.25">
      <c r="A570" s="24">
        <f t="shared" si="77"/>
        <v>2017</v>
      </c>
      <c r="B570" s="32">
        <v>42932</v>
      </c>
      <c r="C570" s="28">
        <f>'Bitcoin Data'!C569</f>
        <v>1929.8199460000001</v>
      </c>
      <c r="D570" s="26">
        <f>'Bitcoin Data'!K569</f>
        <v>2031.7621531785242</v>
      </c>
      <c r="E570" s="25">
        <f>'Bitcoin Data'!J569</f>
        <v>9039.0982638156729</v>
      </c>
      <c r="F570" s="25">
        <f t="shared" si="73"/>
        <v>18.365297751282391</v>
      </c>
      <c r="G570" s="23">
        <f t="shared" si="74"/>
        <v>0.48099999999999998</v>
      </c>
      <c r="H570" s="23">
        <f t="shared" si="75"/>
        <v>0.46600477323423756</v>
      </c>
      <c r="I570" s="26">
        <f t="shared" si="78"/>
        <v>8833.7082183668299</v>
      </c>
      <c r="J570" s="26">
        <f t="shared" si="79"/>
        <v>8558.3164139656019</v>
      </c>
      <c r="K570" s="23">
        <f t="shared" si="76"/>
        <v>4.3478062648953379</v>
      </c>
      <c r="L570" s="23">
        <f t="shared" si="76"/>
        <v>4.2122629366714124</v>
      </c>
      <c r="M570" s="26">
        <f>K570*'Social Cost of Carbon'!$C$5</f>
        <v>434.7806264895338</v>
      </c>
      <c r="N570" s="26">
        <f>L570*'Social Cost of Carbon'!$C$5</f>
        <v>421.22629366714125</v>
      </c>
      <c r="O570" s="23">
        <f t="shared" si="80"/>
        <v>0.22529595436647734</v>
      </c>
      <c r="P570" s="23">
        <f t="shared" si="81"/>
        <v>0.21827232874249775</v>
      </c>
      <c r="Q570" s="27"/>
      <c r="R570" s="27"/>
    </row>
    <row r="571" spans="1:18" x14ac:dyDescent="0.25">
      <c r="A571" s="24">
        <f t="shared" si="77"/>
        <v>2017</v>
      </c>
      <c r="B571" s="32">
        <v>42933</v>
      </c>
      <c r="C571" s="28">
        <f>'Bitcoin Data'!C570</f>
        <v>2228.4099120000001</v>
      </c>
      <c r="D571" s="26">
        <f>'Bitcoin Data'!K570</f>
        <v>1842.7059555924468</v>
      </c>
      <c r="E571" s="25">
        <f>'Bitcoin Data'!J570</f>
        <v>11105.314513946301</v>
      </c>
      <c r="F571" s="25">
        <f t="shared" si="73"/>
        <v>20.463829193576085</v>
      </c>
      <c r="G571" s="23">
        <f t="shared" si="74"/>
        <v>0.48099999999999998</v>
      </c>
      <c r="H571" s="23">
        <f t="shared" si="75"/>
        <v>0.46600477323423756</v>
      </c>
      <c r="I571" s="26">
        <f t="shared" si="78"/>
        <v>9843.1018421100962</v>
      </c>
      <c r="J571" s="26">
        <f t="shared" si="79"/>
        <v>9536.2420828565937</v>
      </c>
      <c r="K571" s="23">
        <f t="shared" si="76"/>
        <v>5.3416562812081709</v>
      </c>
      <c r="L571" s="23">
        <f t="shared" si="76"/>
        <v>5.1751295717664334</v>
      </c>
      <c r="M571" s="26">
        <f>K571*'Social Cost of Carbon'!$C$5</f>
        <v>534.16562812081713</v>
      </c>
      <c r="N571" s="26">
        <f>L571*'Social Cost of Carbon'!$C$5</f>
        <v>517.51295717664334</v>
      </c>
      <c r="O571" s="23">
        <f t="shared" si="80"/>
        <v>0.23970707778866543</v>
      </c>
      <c r="P571" s="23">
        <f t="shared" si="81"/>
        <v>0.23223418384105776</v>
      </c>
      <c r="Q571" s="27"/>
      <c r="R571" s="27"/>
    </row>
    <row r="572" spans="1:18" x14ac:dyDescent="0.25">
      <c r="A572" s="24">
        <f t="shared" si="77"/>
        <v>2017</v>
      </c>
      <c r="B572" s="32">
        <v>42934</v>
      </c>
      <c r="C572" s="28">
        <f>'Bitcoin Data'!C571</f>
        <v>2318.8798830000001</v>
      </c>
      <c r="D572" s="26">
        <f>'Bitcoin Data'!K571</f>
        <v>2051.8370965699096</v>
      </c>
      <c r="E572" s="25">
        <f>'Bitcoin Data'!J571</f>
        <v>9001.4619183704854</v>
      </c>
      <c r="F572" s="25">
        <f t="shared" si="73"/>
        <v>18.469533487473907</v>
      </c>
      <c r="G572" s="23">
        <f t="shared" si="74"/>
        <v>0.48099999999999998</v>
      </c>
      <c r="H572" s="23">
        <f t="shared" si="75"/>
        <v>0.46600477323423756</v>
      </c>
      <c r="I572" s="26">
        <f t="shared" si="78"/>
        <v>8883.8456074749502</v>
      </c>
      <c r="J572" s="26">
        <f t="shared" si="79"/>
        <v>8606.8907645724357</v>
      </c>
      <c r="K572" s="23">
        <f t="shared" si="76"/>
        <v>4.3297031827362034</v>
      </c>
      <c r="L572" s="23">
        <f t="shared" si="76"/>
        <v>4.1947242200468624</v>
      </c>
      <c r="M572" s="26">
        <f>K572*'Social Cost of Carbon'!$C$5</f>
        <v>432.97031827362036</v>
      </c>
      <c r="N572" s="26">
        <f>L572*'Social Cost of Carbon'!$C$5</f>
        <v>419.47242200468622</v>
      </c>
      <c r="O572" s="23">
        <f t="shared" si="80"/>
        <v>0.18671528501660659</v>
      </c>
      <c r="P572" s="23">
        <f t="shared" si="81"/>
        <v>0.1808944159117043</v>
      </c>
      <c r="Q572" s="27"/>
      <c r="R572" s="27"/>
    </row>
    <row r="573" spans="1:18" x14ac:dyDescent="0.25">
      <c r="A573" s="24">
        <f t="shared" si="77"/>
        <v>2017</v>
      </c>
      <c r="B573" s="32">
        <v>42935</v>
      </c>
      <c r="C573" s="28">
        <f>'Bitcoin Data'!C572</f>
        <v>2273.429932</v>
      </c>
      <c r="D573" s="26">
        <f>'Bitcoin Data'!K572</f>
        <v>1874.6941913837709</v>
      </c>
      <c r="E573" s="25">
        <f>'Bitcoin Data'!J572</f>
        <v>10705.844668158557</v>
      </c>
      <c r="F573" s="25">
        <f t="shared" si="73"/>
        <v>20.070184813253761</v>
      </c>
      <c r="G573" s="23">
        <f t="shared" si="74"/>
        <v>0.48099999999999998</v>
      </c>
      <c r="H573" s="23">
        <f t="shared" si="75"/>
        <v>0.46600477323423756</v>
      </c>
      <c r="I573" s="26">
        <f t="shared" si="78"/>
        <v>9653.7588951750586</v>
      </c>
      <c r="J573" s="26">
        <f t="shared" si="79"/>
        <v>9352.8019226695578</v>
      </c>
      <c r="K573" s="23">
        <f t="shared" si="76"/>
        <v>5.1495112853842659</v>
      </c>
      <c r="L573" s="23">
        <f t="shared" si="76"/>
        <v>4.9889747168662</v>
      </c>
      <c r="M573" s="26">
        <f>K573*'Social Cost of Carbon'!$C$5</f>
        <v>514.95112853842659</v>
      </c>
      <c r="N573" s="26">
        <f>L573*'Social Cost of Carbon'!$C$5</f>
        <v>498.89747168662001</v>
      </c>
      <c r="O573" s="23">
        <f t="shared" si="80"/>
        <v>0.22650846691607057</v>
      </c>
      <c r="P573" s="23">
        <f t="shared" si="81"/>
        <v>0.21944704108286545</v>
      </c>
      <c r="Q573" s="27"/>
      <c r="R573" s="27"/>
    </row>
    <row r="574" spans="1:18" x14ac:dyDescent="0.25">
      <c r="A574" s="24">
        <f t="shared" si="77"/>
        <v>2017</v>
      </c>
      <c r="B574" s="32">
        <v>42936</v>
      </c>
      <c r="C574" s="28">
        <f>'Bitcoin Data'!C573</f>
        <v>2817.6000979999999</v>
      </c>
      <c r="D574" s="26">
        <f>'Bitcoin Data'!K573</f>
        <v>2016.1792159303066</v>
      </c>
      <c r="E574" s="25">
        <f>'Bitcoin Data'!J573</f>
        <v>9457.8983930780469</v>
      </c>
      <c r="F574" s="25">
        <f t="shared" si="73"/>
        <v>19.068818166504602</v>
      </c>
      <c r="G574" s="23">
        <f t="shared" si="74"/>
        <v>0.48099999999999998</v>
      </c>
      <c r="H574" s="23">
        <f t="shared" si="75"/>
        <v>0.46600477323423756</v>
      </c>
      <c r="I574" s="26">
        <f t="shared" si="78"/>
        <v>9172.1015380887129</v>
      </c>
      <c r="J574" s="26">
        <f t="shared" si="79"/>
        <v>8886.1602855268866</v>
      </c>
      <c r="K574" s="23">
        <f t="shared" si="76"/>
        <v>4.5492491270705404</v>
      </c>
      <c r="L574" s="23">
        <f t="shared" si="76"/>
        <v>4.4074257959387948</v>
      </c>
      <c r="M574" s="26">
        <f>K574*'Social Cost of Carbon'!$C$5</f>
        <v>454.92491270705403</v>
      </c>
      <c r="N574" s="26">
        <f>L574*'Social Cost of Carbon'!$C$5</f>
        <v>440.7425795938795</v>
      </c>
      <c r="O574" s="23">
        <f t="shared" si="80"/>
        <v>0.16145829673627946</v>
      </c>
      <c r="P574" s="23">
        <f t="shared" si="81"/>
        <v>0.15642481695920196</v>
      </c>
      <c r="Q574" s="27"/>
      <c r="R574" s="27"/>
    </row>
    <row r="575" spans="1:18" x14ac:dyDescent="0.25">
      <c r="A575" s="24">
        <f t="shared" si="77"/>
        <v>2017</v>
      </c>
      <c r="B575" s="32">
        <v>42937</v>
      </c>
      <c r="C575" s="28">
        <f>'Bitcoin Data'!C574</f>
        <v>2667.76001</v>
      </c>
      <c r="D575" s="26">
        <f>'Bitcoin Data'!K574</f>
        <v>1929.8469535755316</v>
      </c>
      <c r="E575" s="25">
        <f>'Bitcoin Data'!J574</f>
        <v>10260.460911044105</v>
      </c>
      <c r="F575" s="25">
        <f t="shared" si="73"/>
        <v>19.801119231459289</v>
      </c>
      <c r="G575" s="23">
        <f t="shared" si="74"/>
        <v>0.48099999999999998</v>
      </c>
      <c r="H575" s="23">
        <f t="shared" si="75"/>
        <v>0.46600477323423756</v>
      </c>
      <c r="I575" s="26">
        <f t="shared" si="78"/>
        <v>9524.3383503319183</v>
      </c>
      <c r="J575" s="26">
        <f t="shared" si="79"/>
        <v>9227.4160772402865</v>
      </c>
      <c r="K575" s="23">
        <f t="shared" si="76"/>
        <v>4.9352816982122141</v>
      </c>
      <c r="L575" s="23">
        <f t="shared" si="76"/>
        <v>4.7814237601298668</v>
      </c>
      <c r="M575" s="26">
        <f>K575*'Social Cost of Carbon'!$C$5</f>
        <v>493.52816982122141</v>
      </c>
      <c r="N575" s="26">
        <f>L575*'Social Cost of Carbon'!$C$5</f>
        <v>478.14237601298669</v>
      </c>
      <c r="O575" s="23">
        <f t="shared" si="80"/>
        <v>0.18499721413142459</v>
      </c>
      <c r="P575" s="23">
        <f t="shared" si="81"/>
        <v>0.17922990607126865</v>
      </c>
      <c r="Q575" s="27"/>
      <c r="R575" s="27"/>
    </row>
    <row r="576" spans="1:18" x14ac:dyDescent="0.25">
      <c r="A576" s="24">
        <f t="shared" si="77"/>
        <v>2017</v>
      </c>
      <c r="B576" s="32">
        <v>42938</v>
      </c>
      <c r="C576" s="28">
        <f>'Bitcoin Data'!C575</f>
        <v>2810.1201169999999</v>
      </c>
      <c r="D576" s="26">
        <f>'Bitcoin Data'!K575</f>
        <v>1994.7821670168328</v>
      </c>
      <c r="E576" s="25">
        <f>'Bitcoin Data'!J575</f>
        <v>10665.210353815572</v>
      </c>
      <c r="F576" s="25">
        <f t="shared" si="73"/>
        <v>21.274771421274586</v>
      </c>
      <c r="G576" s="23">
        <f t="shared" si="74"/>
        <v>0.48099999999999998</v>
      </c>
      <c r="H576" s="23">
        <f t="shared" si="75"/>
        <v>0.46600477323423756</v>
      </c>
      <c r="I576" s="26">
        <f t="shared" si="78"/>
        <v>10233.165053633076</v>
      </c>
      <c r="J576" s="26">
        <f t="shared" si="79"/>
        <v>9914.1450317813014</v>
      </c>
      <c r="K576" s="23">
        <f t="shared" si="76"/>
        <v>5.1299661801852903</v>
      </c>
      <c r="L576" s="23">
        <f t="shared" si="76"/>
        <v>4.9700389324252683</v>
      </c>
      <c r="M576" s="26">
        <f>K576*'Social Cost of Carbon'!$C$5</f>
        <v>512.99661801852903</v>
      </c>
      <c r="N576" s="26">
        <f>L576*'Social Cost of Carbon'!$C$5</f>
        <v>497.00389324252683</v>
      </c>
      <c r="O576" s="23">
        <f t="shared" si="80"/>
        <v>0.18255327055776849</v>
      </c>
      <c r="P576" s="23">
        <f t="shared" si="81"/>
        <v>0.17686215270154121</v>
      </c>
      <c r="Q576" s="27"/>
      <c r="R576" s="27"/>
    </row>
    <row r="577" spans="1:18" x14ac:dyDescent="0.25">
      <c r="A577" s="24">
        <f t="shared" si="77"/>
        <v>2017</v>
      </c>
      <c r="B577" s="32">
        <v>42939</v>
      </c>
      <c r="C577" s="28">
        <f>'Bitcoin Data'!C576</f>
        <v>2730.3999020000001</v>
      </c>
      <c r="D577" s="26">
        <f>'Bitcoin Data'!K576</f>
        <v>2165.3630503456243</v>
      </c>
      <c r="E577" s="25">
        <f>'Bitcoin Data'!J576</f>
        <v>10162.309930361936</v>
      </c>
      <c r="F577" s="25">
        <f t="shared" si="73"/>
        <v>22.005090429366152</v>
      </c>
      <c r="G577" s="23">
        <f t="shared" si="74"/>
        <v>0.48099999999999998</v>
      </c>
      <c r="H577" s="23">
        <f t="shared" si="75"/>
        <v>0.46600477323423756</v>
      </c>
      <c r="I577" s="26">
        <f t="shared" si="78"/>
        <v>10584.448496525119</v>
      </c>
      <c r="J577" s="26">
        <f t="shared" si="79"/>
        <v>10254.477175535665</v>
      </c>
      <c r="K577" s="23">
        <f t="shared" si="76"/>
        <v>4.8880710765040911</v>
      </c>
      <c r="L577" s="23">
        <f t="shared" si="76"/>
        <v>4.7356849346343539</v>
      </c>
      <c r="M577" s="26">
        <f>K577*'Social Cost of Carbon'!$C$5</f>
        <v>488.80710765040914</v>
      </c>
      <c r="N577" s="26">
        <f>L577*'Social Cost of Carbon'!$C$5</f>
        <v>473.5684934634354</v>
      </c>
      <c r="O577" s="23">
        <f t="shared" si="80"/>
        <v>0.17902399838659572</v>
      </c>
      <c r="P577" s="23">
        <f t="shared" si="81"/>
        <v>0.17344290597012899</v>
      </c>
      <c r="Q577" s="27"/>
      <c r="R577" s="27"/>
    </row>
    <row r="578" spans="1:18" x14ac:dyDescent="0.25">
      <c r="A578" s="24">
        <f t="shared" si="77"/>
        <v>2017</v>
      </c>
      <c r="B578" s="32">
        <v>42940</v>
      </c>
      <c r="C578" s="28">
        <f>'Bitcoin Data'!C577</f>
        <v>2754.860107</v>
      </c>
      <c r="D578" s="26">
        <f>'Bitcoin Data'!K577</f>
        <v>2215.9208797288907</v>
      </c>
      <c r="E578" s="25">
        <f>'Bitcoin Data'!J577</f>
        <v>8252.3439482760914</v>
      </c>
      <c r="F578" s="25">
        <f t="shared" si="73"/>
        <v>18.286541261689344</v>
      </c>
      <c r="G578" s="23">
        <f t="shared" si="74"/>
        <v>0.48099999999999998</v>
      </c>
      <c r="H578" s="23">
        <f t="shared" si="75"/>
        <v>0.46600477323423756</v>
      </c>
      <c r="I578" s="26">
        <f t="shared" si="78"/>
        <v>8795.8263468725727</v>
      </c>
      <c r="J578" s="26">
        <f t="shared" si="79"/>
        <v>8521.6155138920712</v>
      </c>
      <c r="K578" s="23">
        <f t="shared" si="76"/>
        <v>3.9693774391207999</v>
      </c>
      <c r="L578" s="23">
        <f t="shared" si="76"/>
        <v>3.8456316702673323</v>
      </c>
      <c r="M578" s="26">
        <f>K578*'Social Cost of Carbon'!$C$5</f>
        <v>396.93774391208001</v>
      </c>
      <c r="N578" s="26">
        <f>L578*'Social Cost of Carbon'!$C$5</f>
        <v>384.56316702673325</v>
      </c>
      <c r="O578" s="23">
        <f t="shared" si="80"/>
        <v>0.14408635229915143</v>
      </c>
      <c r="P578" s="23">
        <f t="shared" si="81"/>
        <v>0.13959444475948965</v>
      </c>
      <c r="Q578" s="27"/>
      <c r="R578" s="27"/>
    </row>
    <row r="579" spans="1:18" x14ac:dyDescent="0.25">
      <c r="A579" s="24">
        <f t="shared" si="77"/>
        <v>2017</v>
      </c>
      <c r="B579" s="32">
        <v>42941</v>
      </c>
      <c r="C579" s="28">
        <f>'Bitcoin Data'!C578</f>
        <v>2576.4799800000001</v>
      </c>
      <c r="D579" s="26">
        <f>'Bitcoin Data'!K578</f>
        <v>1856.5753711060004</v>
      </c>
      <c r="E579" s="25">
        <f>'Bitcoin Data'!J578</f>
        <v>9777.8034789834146</v>
      </c>
      <c r="F579" s="25">
        <f t="shared" si="73"/>
        <v>18.153229122595175</v>
      </c>
      <c r="G579" s="23">
        <f t="shared" si="74"/>
        <v>0.48099999999999998</v>
      </c>
      <c r="H579" s="23">
        <f t="shared" si="75"/>
        <v>0.46600477323423756</v>
      </c>
      <c r="I579" s="26">
        <f t="shared" si="78"/>
        <v>8731.7032079682795</v>
      </c>
      <c r="J579" s="26">
        <f t="shared" si="79"/>
        <v>8459.4914207441216</v>
      </c>
      <c r="K579" s="23">
        <f t="shared" si="76"/>
        <v>4.7031234733910221</v>
      </c>
      <c r="L579" s="23">
        <f t="shared" si="76"/>
        <v>4.5565030929526058</v>
      </c>
      <c r="M579" s="26">
        <f>K579*'Social Cost of Carbon'!$C$5</f>
        <v>470.31234733910219</v>
      </c>
      <c r="N579" s="26">
        <f>L579*'Social Cost of Carbon'!$C$5</f>
        <v>455.65030929526057</v>
      </c>
      <c r="O579" s="23">
        <f t="shared" si="80"/>
        <v>0.18254065662839039</v>
      </c>
      <c r="P579" s="23">
        <f t="shared" si="81"/>
        <v>0.17684993201276905</v>
      </c>
      <c r="Q579" s="27"/>
      <c r="R579" s="27"/>
    </row>
    <row r="580" spans="1:18" x14ac:dyDescent="0.25">
      <c r="A580" s="24">
        <f t="shared" si="77"/>
        <v>2017</v>
      </c>
      <c r="B580" s="32">
        <v>42942</v>
      </c>
      <c r="C580" s="28">
        <f>'Bitcoin Data'!C579</f>
        <v>2529.4499510000001</v>
      </c>
      <c r="D580" s="26">
        <f>'Bitcoin Data'!K579</f>
        <v>1828.3792654697068</v>
      </c>
      <c r="E580" s="25">
        <f>'Bitcoin Data'!J579</f>
        <v>11115.489062970224</v>
      </c>
      <c r="F580" s="25">
        <f t="shared" si="73"/>
        <v>20.323329728290059</v>
      </c>
      <c r="G580" s="23">
        <f t="shared" si="74"/>
        <v>0.48099999999999998</v>
      </c>
      <c r="H580" s="23">
        <f t="shared" si="75"/>
        <v>0.46600477323423756</v>
      </c>
      <c r="I580" s="26">
        <f t="shared" si="78"/>
        <v>9775.521599307518</v>
      </c>
      <c r="J580" s="26">
        <f t="shared" si="79"/>
        <v>9470.7686613964488</v>
      </c>
      <c r="K580" s="23">
        <f t="shared" si="76"/>
        <v>5.3465502392886775</v>
      </c>
      <c r="L580" s="23">
        <f t="shared" si="76"/>
        <v>5.1798709601770874</v>
      </c>
      <c r="M580" s="26">
        <f>K580*'Social Cost of Carbon'!$C$5</f>
        <v>534.65502392886776</v>
      </c>
      <c r="N580" s="26">
        <f>L580*'Social Cost of Carbon'!$C$5</f>
        <v>517.98709601770872</v>
      </c>
      <c r="O580" s="23">
        <f t="shared" si="80"/>
        <v>0.21137205095419884</v>
      </c>
      <c r="P580" s="23">
        <f t="shared" si="81"/>
        <v>0.20478250451760321</v>
      </c>
      <c r="Q580" s="27"/>
      <c r="R580" s="27"/>
    </row>
    <row r="581" spans="1:18" x14ac:dyDescent="0.25">
      <c r="A581" s="24">
        <f t="shared" si="77"/>
        <v>2017</v>
      </c>
      <c r="B581" s="32">
        <v>42943</v>
      </c>
      <c r="C581" s="28">
        <f>'Bitcoin Data'!C580</f>
        <v>2671.780029</v>
      </c>
      <c r="D581" s="26">
        <f>'Bitcoin Data'!K580</f>
        <v>1938.5971046926368</v>
      </c>
      <c r="E581" s="25">
        <f>'Bitcoin Data'!J580</f>
        <v>10205.740966933447</v>
      </c>
      <c r="F581" s="25">
        <f t="shared" si="73"/>
        <v>19.784819889740209</v>
      </c>
      <c r="G581" s="23">
        <f t="shared" si="74"/>
        <v>0.48099999999999998</v>
      </c>
      <c r="H581" s="23">
        <f t="shared" si="75"/>
        <v>0.46600477323423756</v>
      </c>
      <c r="I581" s="26">
        <f t="shared" si="78"/>
        <v>9516.4983669650392</v>
      </c>
      <c r="J581" s="26">
        <f t="shared" si="79"/>
        <v>9219.8205061986191</v>
      </c>
      <c r="K581" s="23">
        <f t="shared" si="76"/>
        <v>4.9089614050949875</v>
      </c>
      <c r="L581" s="23">
        <f t="shared" si="76"/>
        <v>4.7559240049831883</v>
      </c>
      <c r="M581" s="26">
        <f>K581*'Social Cost of Carbon'!$C$5</f>
        <v>490.89614050949876</v>
      </c>
      <c r="N581" s="26">
        <f>L581*'Social Cost of Carbon'!$C$5</f>
        <v>475.59240049831885</v>
      </c>
      <c r="O581" s="23">
        <f t="shared" si="80"/>
        <v>0.18373374124412201</v>
      </c>
      <c r="P581" s="23">
        <f t="shared" si="81"/>
        <v>0.17800582208720403</v>
      </c>
      <c r="Q581" s="27"/>
      <c r="R581" s="27"/>
    </row>
    <row r="582" spans="1:18" x14ac:dyDescent="0.25">
      <c r="A582" s="24">
        <f t="shared" si="77"/>
        <v>2017</v>
      </c>
      <c r="B582" s="32">
        <v>42944</v>
      </c>
      <c r="C582" s="28">
        <f>'Bitcoin Data'!C581</f>
        <v>2809.01001</v>
      </c>
      <c r="D582" s="26">
        <f>'Bitcoin Data'!K581</f>
        <v>1856.9889268438069</v>
      </c>
      <c r="E582" s="25">
        <f>'Bitcoin Data'!J581</f>
        <v>11145.456979806326</v>
      </c>
      <c r="F582" s="25">
        <f t="shared" si="73"/>
        <v>20.696990196114363</v>
      </c>
      <c r="G582" s="23">
        <f t="shared" si="74"/>
        <v>0.48099999999999998</v>
      </c>
      <c r="H582" s="23">
        <f t="shared" si="75"/>
        <v>0.46600477323423756</v>
      </c>
      <c r="I582" s="26">
        <f t="shared" si="78"/>
        <v>9955.2522843310089</v>
      </c>
      <c r="J582" s="26">
        <f t="shared" si="79"/>
        <v>9644.8962229715125</v>
      </c>
      <c r="K582" s="23">
        <f t="shared" si="76"/>
        <v>5.3609648072868419</v>
      </c>
      <c r="L582" s="23">
        <f t="shared" si="76"/>
        <v>5.1938361524665968</v>
      </c>
      <c r="M582" s="26">
        <f>K582*'Social Cost of Carbon'!$C$5</f>
        <v>536.09648072868424</v>
      </c>
      <c r="N582" s="26">
        <f>L582*'Social Cost of Carbon'!$C$5</f>
        <v>519.3836152466597</v>
      </c>
      <c r="O582" s="23">
        <f t="shared" si="80"/>
        <v>0.19084890364227797</v>
      </c>
      <c r="P582" s="23">
        <f t="shared" si="81"/>
        <v>0.18489916853185573</v>
      </c>
      <c r="Q582" s="27"/>
      <c r="R582" s="27"/>
    </row>
    <row r="583" spans="1:18" x14ac:dyDescent="0.25">
      <c r="A583" s="24">
        <f t="shared" si="77"/>
        <v>2017</v>
      </c>
      <c r="B583" s="32">
        <v>42945</v>
      </c>
      <c r="C583" s="28">
        <f>'Bitcoin Data'!C582</f>
        <v>2726.4499510000001</v>
      </c>
      <c r="D583" s="26">
        <f>'Bitcoin Data'!K582</f>
        <v>1966.6426964207017</v>
      </c>
      <c r="E583" s="25">
        <f>'Bitcoin Data'!J582</f>
        <v>9848.4098139142006</v>
      </c>
      <c r="F583" s="25">
        <f t="shared" si="73"/>
        <v>19.368303231892327</v>
      </c>
      <c r="G583" s="23">
        <f t="shared" si="74"/>
        <v>0.48099999999999998</v>
      </c>
      <c r="H583" s="23">
        <f t="shared" si="75"/>
        <v>0.46600477323423756</v>
      </c>
      <c r="I583" s="26">
        <f t="shared" si="78"/>
        <v>9316.1538545402091</v>
      </c>
      <c r="J583" s="26">
        <f t="shared" si="79"/>
        <v>9025.7217555099342</v>
      </c>
      <c r="K583" s="23">
        <f t="shared" si="76"/>
        <v>4.73708512049273</v>
      </c>
      <c r="L583" s="23">
        <f t="shared" si="76"/>
        <v>4.5894059820509261</v>
      </c>
      <c r="M583" s="26">
        <f>K583*'Social Cost of Carbon'!$C$5</f>
        <v>473.708512049273</v>
      </c>
      <c r="N583" s="26">
        <f>L583*'Social Cost of Carbon'!$C$5</f>
        <v>458.94059820509261</v>
      </c>
      <c r="O583" s="23">
        <f t="shared" si="80"/>
        <v>0.17374553744349036</v>
      </c>
      <c r="P583" s="23">
        <f t="shared" si="81"/>
        <v>0.16832900161499886</v>
      </c>
      <c r="Q583" s="27"/>
      <c r="R583" s="27"/>
    </row>
    <row r="584" spans="1:18" x14ac:dyDescent="0.25">
      <c r="A584" s="24">
        <f t="shared" si="77"/>
        <v>2017</v>
      </c>
      <c r="B584" s="32">
        <v>42946</v>
      </c>
      <c r="C584" s="28">
        <f>'Bitcoin Data'!C583</f>
        <v>2757.179932</v>
      </c>
      <c r="D584" s="26">
        <f>'Bitcoin Data'!K583</f>
        <v>1845.5958428755769</v>
      </c>
      <c r="E584" s="25">
        <f>'Bitcoin Data'!J583</f>
        <v>10345.996796434178</v>
      </c>
      <c r="F584" s="25">
        <f t="shared" ref="F584:F647" si="82">E584*D584/1000000</f>
        <v>19.094528677902957</v>
      </c>
      <c r="G584" s="23">
        <f t="shared" ref="G584:G647" si="83">$V$21</f>
        <v>0.48099999999999998</v>
      </c>
      <c r="H584" s="23">
        <f t="shared" ref="H584:H647" si="84">HLOOKUP($A584,$V$7:$AA$19,13,FALSE)/1000</f>
        <v>0.46600477323423756</v>
      </c>
      <c r="I584" s="26">
        <f t="shared" si="78"/>
        <v>9184.4682940713228</v>
      </c>
      <c r="J584" s="26">
        <f t="shared" si="79"/>
        <v>8898.1415065608144</v>
      </c>
      <c r="K584" s="23">
        <f t="shared" ref="K584:L647" si="85">$E584*G584/1000</f>
        <v>4.9764244590848392</v>
      </c>
      <c r="L584" s="23">
        <f t="shared" si="85"/>
        <v>4.8212838910044571</v>
      </c>
      <c r="M584" s="26">
        <f>K584*'Social Cost of Carbon'!$C$5</f>
        <v>497.64244590848392</v>
      </c>
      <c r="N584" s="26">
        <f>L584*'Social Cost of Carbon'!$C$5</f>
        <v>482.1283891004457</v>
      </c>
      <c r="O584" s="23">
        <f t="shared" si="80"/>
        <v>0.18048965181155391</v>
      </c>
      <c r="P584" s="23">
        <f t="shared" si="81"/>
        <v>0.17486286749182886</v>
      </c>
      <c r="Q584" s="27"/>
      <c r="R584" s="27"/>
    </row>
    <row r="585" spans="1:18" x14ac:dyDescent="0.25">
      <c r="A585" s="24">
        <f t="shared" ref="A585:A648" si="86">YEAR(B585)</f>
        <v>2017</v>
      </c>
      <c r="B585" s="32">
        <v>42947</v>
      </c>
      <c r="C585" s="28">
        <f>'Bitcoin Data'!C584</f>
        <v>2875.3400879999999</v>
      </c>
      <c r="D585" s="26">
        <f>'Bitcoin Data'!K584</f>
        <v>1801.5530629853333</v>
      </c>
      <c r="E585" s="25">
        <f>'Bitcoin Data'!J584</f>
        <v>10885.461603552125</v>
      </c>
      <c r="F585" s="25">
        <f t="shared" si="82"/>
        <v>19.610736693888569</v>
      </c>
      <c r="G585" s="23">
        <f t="shared" si="83"/>
        <v>0.48099999999999998</v>
      </c>
      <c r="H585" s="23">
        <f t="shared" si="84"/>
        <v>0.46600477323423756</v>
      </c>
      <c r="I585" s="26">
        <f t="shared" ref="I585:I648" si="87">F585*G585*1000</f>
        <v>9432.7643497604004</v>
      </c>
      <c r="J585" s="26">
        <f t="shared" ref="J585:J648" si="88">$F585*H585*1000</f>
        <v>9138.6969059918829</v>
      </c>
      <c r="K585" s="23">
        <f t="shared" si="85"/>
        <v>5.2359070313085718</v>
      </c>
      <c r="L585" s="23">
        <f t="shared" si="85"/>
        <v>5.0726770661133074</v>
      </c>
      <c r="M585" s="26">
        <f>K585*'Social Cost of Carbon'!$C$5</f>
        <v>523.59070313085715</v>
      </c>
      <c r="N585" s="26">
        <f>L585*'Social Cost of Carbon'!$C$5</f>
        <v>507.26770661133071</v>
      </c>
      <c r="O585" s="23">
        <f t="shared" ref="O585:O648" si="89">M585/$C585</f>
        <v>0.18209696491765295</v>
      </c>
      <c r="P585" s="23">
        <f t="shared" ref="P585:P648" si="90">N585/$C585</f>
        <v>0.1764200724388644</v>
      </c>
      <c r="Q585" s="27"/>
      <c r="R585" s="27"/>
    </row>
    <row r="586" spans="1:18" x14ac:dyDescent="0.25">
      <c r="A586" s="24">
        <f t="shared" si="86"/>
        <v>2017</v>
      </c>
      <c r="B586" s="32">
        <v>42948</v>
      </c>
      <c r="C586" s="28">
        <f>'Bitcoin Data'!C585</f>
        <v>2718.26001</v>
      </c>
      <c r="D586" s="26">
        <f>'Bitcoin Data'!K585</f>
        <v>1882.545624707534</v>
      </c>
      <c r="E586" s="25">
        <f>'Bitcoin Data'!J585</f>
        <v>10621.171398420758</v>
      </c>
      <c r="F586" s="25">
        <f t="shared" si="82"/>
        <v>19.994839745365798</v>
      </c>
      <c r="G586" s="23">
        <f t="shared" si="83"/>
        <v>0.48099999999999998</v>
      </c>
      <c r="H586" s="23">
        <f t="shared" si="84"/>
        <v>0.46600477323423756</v>
      </c>
      <c r="I586" s="26">
        <f t="shared" si="87"/>
        <v>9617.5179175209487</v>
      </c>
      <c r="J586" s="26">
        <f t="shared" si="88"/>
        <v>9317.6907613941094</v>
      </c>
      <c r="K586" s="23">
        <f t="shared" si="85"/>
        <v>5.1087834426403846</v>
      </c>
      <c r="L586" s="23">
        <f t="shared" si="85"/>
        <v>4.9495165690030349</v>
      </c>
      <c r="M586" s="26">
        <f>K586*'Social Cost of Carbon'!$C$5</f>
        <v>510.87834426403845</v>
      </c>
      <c r="N586" s="26">
        <f>L586*'Social Cost of Carbon'!$C$5</f>
        <v>494.95165690030348</v>
      </c>
      <c r="O586" s="23">
        <f t="shared" si="89"/>
        <v>0.18794314833187664</v>
      </c>
      <c r="P586" s="23">
        <f t="shared" si="90"/>
        <v>0.18208400045597678</v>
      </c>
      <c r="Q586" s="27"/>
      <c r="R586" s="27"/>
    </row>
    <row r="587" spans="1:18" x14ac:dyDescent="0.25">
      <c r="A587" s="24">
        <f t="shared" si="86"/>
        <v>2017</v>
      </c>
      <c r="B587" s="32">
        <v>42949</v>
      </c>
      <c r="C587" s="28">
        <f>'Bitcoin Data'!C586</f>
        <v>2710.669922</v>
      </c>
      <c r="D587" s="26">
        <f>'Bitcoin Data'!K586</f>
        <v>1880.6277924160845</v>
      </c>
      <c r="E587" s="25">
        <f>'Bitcoin Data'!J586</f>
        <v>9647.5552808092634</v>
      </c>
      <c r="F587" s="25">
        <f t="shared" si="82"/>
        <v>18.143460589960462</v>
      </c>
      <c r="G587" s="23">
        <f t="shared" si="83"/>
        <v>0.48099999999999998</v>
      </c>
      <c r="H587" s="23">
        <f t="shared" si="84"/>
        <v>0.46600477323423756</v>
      </c>
      <c r="I587" s="26">
        <f t="shared" si="87"/>
        <v>8727.0045437709814</v>
      </c>
      <c r="J587" s="26">
        <f t="shared" si="88"/>
        <v>8454.9392379088513</v>
      </c>
      <c r="K587" s="23">
        <f t="shared" si="85"/>
        <v>4.6404740900692563</v>
      </c>
      <c r="L587" s="23">
        <f t="shared" si="85"/>
        <v>4.4958068108982916</v>
      </c>
      <c r="M587" s="26">
        <f>K587*'Social Cost of Carbon'!$C$5</f>
        <v>464.04740900692565</v>
      </c>
      <c r="N587" s="26">
        <f>L587*'Social Cost of Carbon'!$C$5</f>
        <v>449.58068108982917</v>
      </c>
      <c r="O587" s="23">
        <f t="shared" si="89"/>
        <v>0.1711928867623026</v>
      </c>
      <c r="P587" s="23">
        <f t="shared" si="90"/>
        <v>0.16585593009351626</v>
      </c>
      <c r="Q587" s="27"/>
      <c r="R587" s="27"/>
    </row>
    <row r="588" spans="1:18" x14ac:dyDescent="0.25">
      <c r="A588" s="24">
        <f t="shared" si="86"/>
        <v>2017</v>
      </c>
      <c r="B588" s="32">
        <v>42950</v>
      </c>
      <c r="C588" s="28">
        <f>'Bitcoin Data'!C587</f>
        <v>2804.7299800000001</v>
      </c>
      <c r="D588" s="26">
        <f>'Bitcoin Data'!K587</f>
        <v>1733.8095182699224</v>
      </c>
      <c r="E588" s="25">
        <f>'Bitcoin Data'!J587</f>
        <v>13566.236599571654</v>
      </c>
      <c r="F588" s="25">
        <f t="shared" si="82"/>
        <v>23.521270143439118</v>
      </c>
      <c r="G588" s="23">
        <f t="shared" si="83"/>
        <v>0.48099999999999998</v>
      </c>
      <c r="H588" s="23">
        <f t="shared" si="84"/>
        <v>0.46600477323423756</v>
      </c>
      <c r="I588" s="26">
        <f t="shared" si="87"/>
        <v>11313.730938994215</v>
      </c>
      <c r="J588" s="26">
        <f t="shared" si="88"/>
        <v>10961.024159374589</v>
      </c>
      <c r="K588" s="23">
        <f t="shared" si="85"/>
        <v>6.5253598043939656</v>
      </c>
      <c r="L588" s="23">
        <f t="shared" si="85"/>
        <v>6.321931010225402</v>
      </c>
      <c r="M588" s="26">
        <f>K588*'Social Cost of Carbon'!$C$5</f>
        <v>652.53598043939655</v>
      </c>
      <c r="N588" s="26">
        <f>L588*'Social Cost of Carbon'!$C$5</f>
        <v>632.19310102254019</v>
      </c>
      <c r="O588" s="23">
        <f t="shared" si="89"/>
        <v>0.23265554441693403</v>
      </c>
      <c r="P588" s="23">
        <f t="shared" si="90"/>
        <v>0.22540248278108405</v>
      </c>
      <c r="Q588" s="27"/>
      <c r="R588" s="27"/>
    </row>
    <row r="589" spans="1:18" x14ac:dyDescent="0.25">
      <c r="A589" s="24">
        <f t="shared" si="86"/>
        <v>2017</v>
      </c>
      <c r="B589" s="32">
        <v>42951</v>
      </c>
      <c r="C589" s="28">
        <f>'Bitcoin Data'!C588</f>
        <v>2895.889893</v>
      </c>
      <c r="D589" s="26">
        <f>'Bitcoin Data'!K588</f>
        <v>2265.2652300769855</v>
      </c>
      <c r="E589" s="25">
        <f>'Bitcoin Data'!J588</f>
        <v>10261.920499605179</v>
      </c>
      <c r="F589" s="25">
        <f t="shared" si="82"/>
        <v>23.245971701569864</v>
      </c>
      <c r="G589" s="23">
        <f t="shared" si="83"/>
        <v>0.48099999999999998</v>
      </c>
      <c r="H589" s="23">
        <f t="shared" si="84"/>
        <v>0.46600477323423756</v>
      </c>
      <c r="I589" s="26">
        <f t="shared" si="87"/>
        <v>11181.312388455104</v>
      </c>
      <c r="J589" s="26">
        <f t="shared" si="88"/>
        <v>10832.733771399568</v>
      </c>
      <c r="K589" s="23">
        <f t="shared" si="85"/>
        <v>4.9359837603100916</v>
      </c>
      <c r="L589" s="23">
        <f t="shared" si="85"/>
        <v>4.7821039353662851</v>
      </c>
      <c r="M589" s="26">
        <f>K589*'Social Cost of Carbon'!$C$5</f>
        <v>493.59837603100914</v>
      </c>
      <c r="N589" s="26">
        <f>L589*'Social Cost of Carbon'!$C$5</f>
        <v>478.21039353662849</v>
      </c>
      <c r="O589" s="23">
        <f t="shared" si="89"/>
        <v>0.17044790868055601</v>
      </c>
      <c r="P589" s="23">
        <f t="shared" si="90"/>
        <v>0.1651341767836435</v>
      </c>
      <c r="Q589" s="27"/>
      <c r="R589" s="27"/>
    </row>
    <row r="590" spans="1:18" x14ac:dyDescent="0.25">
      <c r="A590" s="24">
        <f t="shared" si="86"/>
        <v>2017</v>
      </c>
      <c r="B590" s="32">
        <v>42952</v>
      </c>
      <c r="C590" s="28">
        <f>'Bitcoin Data'!C589</f>
        <v>3252.9099120000001</v>
      </c>
      <c r="D590" s="26">
        <f>'Bitcoin Data'!K589</f>
        <v>2184.6857142857157</v>
      </c>
      <c r="E590" s="25">
        <f>'Bitcoin Data'!J589</f>
        <v>8411.6308440743378</v>
      </c>
      <c r="F590" s="25">
        <f t="shared" si="82"/>
        <v>18.376769738894303</v>
      </c>
      <c r="G590" s="23">
        <f t="shared" si="83"/>
        <v>0.48099999999999998</v>
      </c>
      <c r="H590" s="23">
        <f t="shared" si="84"/>
        <v>0.46600477323423756</v>
      </c>
      <c r="I590" s="26">
        <f t="shared" si="87"/>
        <v>8839.2262444081589</v>
      </c>
      <c r="J590" s="26">
        <f t="shared" si="88"/>
        <v>8563.662414951239</v>
      </c>
      <c r="K590" s="23">
        <f t="shared" si="85"/>
        <v>4.0459944359997566</v>
      </c>
      <c r="L590" s="23">
        <f t="shared" si="85"/>
        <v>3.9198601240229802</v>
      </c>
      <c r="M590" s="26">
        <f>K590*'Social Cost of Carbon'!$C$5</f>
        <v>404.59944359997564</v>
      </c>
      <c r="N590" s="26">
        <f>L590*'Social Cost of Carbon'!$C$5</f>
        <v>391.986012402298</v>
      </c>
      <c r="O590" s="23">
        <f t="shared" si="89"/>
        <v>0.12438077123113873</v>
      </c>
      <c r="P590" s="23">
        <f t="shared" si="90"/>
        <v>0.12050318730200911</v>
      </c>
      <c r="Q590" s="27"/>
      <c r="R590" s="27"/>
    </row>
    <row r="591" spans="1:18" x14ac:dyDescent="0.25">
      <c r="A591" s="24">
        <f t="shared" si="86"/>
        <v>2017</v>
      </c>
      <c r="B591" s="32">
        <v>42953</v>
      </c>
      <c r="C591" s="28">
        <f>'Bitcoin Data'!C590</f>
        <v>3213.9399410000001</v>
      </c>
      <c r="D591" s="26">
        <f>'Bitcoin Data'!K590</f>
        <v>1760.8012111331163</v>
      </c>
      <c r="E591" s="25">
        <f>'Bitcoin Data'!J590</f>
        <v>11399.582345571533</v>
      </c>
      <c r="F591" s="25">
        <f t="shared" si="82"/>
        <v>20.072398400494045</v>
      </c>
      <c r="G591" s="23">
        <f t="shared" si="83"/>
        <v>0.48099999999999998</v>
      </c>
      <c r="H591" s="23">
        <f t="shared" si="84"/>
        <v>0.46600477323423756</v>
      </c>
      <c r="I591" s="26">
        <f t="shared" si="87"/>
        <v>9654.8236306376348</v>
      </c>
      <c r="J591" s="26">
        <f t="shared" si="88"/>
        <v>9353.8334648894997</v>
      </c>
      <c r="K591" s="23">
        <f t="shared" si="85"/>
        <v>5.4831991082199076</v>
      </c>
      <c r="L591" s="23">
        <f t="shared" si="85"/>
        <v>5.3122597859130805</v>
      </c>
      <c r="M591" s="26">
        <f>K591*'Social Cost of Carbon'!$C$5</f>
        <v>548.31991082199079</v>
      </c>
      <c r="N591" s="26">
        <f>L591*'Social Cost of Carbon'!$C$5</f>
        <v>531.22597859130803</v>
      </c>
      <c r="O591" s="23">
        <f t="shared" si="89"/>
        <v>0.17060676953763609</v>
      </c>
      <c r="P591" s="23">
        <f t="shared" si="90"/>
        <v>0.16528808513640736</v>
      </c>
      <c r="Q591" s="27"/>
      <c r="R591" s="27"/>
    </row>
    <row r="592" spans="1:18" x14ac:dyDescent="0.25">
      <c r="A592" s="24">
        <f t="shared" si="86"/>
        <v>2017</v>
      </c>
      <c r="B592" s="32">
        <v>42954</v>
      </c>
      <c r="C592" s="28">
        <f>'Bitcoin Data'!C591</f>
        <v>3378.9399410000001</v>
      </c>
      <c r="D592" s="26">
        <f>'Bitcoin Data'!K591</f>
        <v>1940.1881010250463</v>
      </c>
      <c r="E592" s="25">
        <f>'Bitcoin Data'!J591</f>
        <v>11083.439330857525</v>
      </c>
      <c r="F592" s="25">
        <f t="shared" si="82"/>
        <v>21.503957108162773</v>
      </c>
      <c r="G592" s="23">
        <f t="shared" si="83"/>
        <v>0.48099999999999998</v>
      </c>
      <c r="H592" s="23">
        <f t="shared" si="84"/>
        <v>0.46600477323423756</v>
      </c>
      <c r="I592" s="26">
        <f t="shared" si="87"/>
        <v>10343.403369026293</v>
      </c>
      <c r="J592" s="26">
        <f t="shared" si="88"/>
        <v>10020.946655828164</v>
      </c>
      <c r="K592" s="23">
        <f t="shared" si="85"/>
        <v>5.3311343181424702</v>
      </c>
      <c r="L592" s="23">
        <f t="shared" si="85"/>
        <v>5.1649356320316908</v>
      </c>
      <c r="M592" s="26">
        <f>K592*'Social Cost of Carbon'!$C$5</f>
        <v>533.11343181424706</v>
      </c>
      <c r="N592" s="26">
        <f>L592*'Social Cost of Carbon'!$C$5</f>
        <v>516.49356320316906</v>
      </c>
      <c r="O592" s="23">
        <f t="shared" si="89"/>
        <v>0.15777534999822213</v>
      </c>
      <c r="P592" s="23">
        <f t="shared" si="90"/>
        <v>0.15285668648206643</v>
      </c>
      <c r="Q592" s="27"/>
      <c r="R592" s="27"/>
    </row>
    <row r="593" spans="1:18" x14ac:dyDescent="0.25">
      <c r="A593" s="24">
        <f t="shared" si="86"/>
        <v>2017</v>
      </c>
      <c r="B593" s="32">
        <v>42955</v>
      </c>
      <c r="C593" s="28">
        <f>'Bitcoin Data'!C592</f>
        <v>3419.9399410000001</v>
      </c>
      <c r="D593" s="26">
        <f>'Bitcoin Data'!K592</f>
        <v>1998.1273196981156</v>
      </c>
      <c r="E593" s="25">
        <f>'Bitcoin Data'!J592</f>
        <v>9713.9973224777132</v>
      </c>
      <c r="F593" s="25">
        <f t="shared" si="82"/>
        <v>19.409803433517066</v>
      </c>
      <c r="G593" s="23">
        <f t="shared" si="83"/>
        <v>0.48099999999999998</v>
      </c>
      <c r="H593" s="23">
        <f t="shared" si="84"/>
        <v>0.46600477323423756</v>
      </c>
      <c r="I593" s="26">
        <f t="shared" si="87"/>
        <v>9336.1154515217077</v>
      </c>
      <c r="J593" s="26">
        <f t="shared" si="88"/>
        <v>9045.0610475572448</v>
      </c>
      <c r="K593" s="23">
        <f t="shared" si="85"/>
        <v>4.672432712111779</v>
      </c>
      <c r="L593" s="23">
        <f t="shared" si="85"/>
        <v>4.5267691194592174</v>
      </c>
      <c r="M593" s="26">
        <f>K593*'Social Cost of Carbon'!$C$5</f>
        <v>467.2432712111779</v>
      </c>
      <c r="N593" s="26">
        <f>L593*'Social Cost of Carbon'!$C$5</f>
        <v>452.67691194592174</v>
      </c>
      <c r="O593" s="23">
        <f t="shared" si="89"/>
        <v>0.13662323879130892</v>
      </c>
      <c r="P593" s="23">
        <f t="shared" si="90"/>
        <v>0.13236399461844284</v>
      </c>
      <c r="Q593" s="27"/>
      <c r="R593" s="27"/>
    </row>
    <row r="594" spans="1:18" x14ac:dyDescent="0.25">
      <c r="A594" s="24">
        <f t="shared" si="86"/>
        <v>2017</v>
      </c>
      <c r="B594" s="32">
        <v>42956</v>
      </c>
      <c r="C594" s="28">
        <f>'Bitcoin Data'!C593</f>
        <v>3342.469971</v>
      </c>
      <c r="D594" s="26">
        <f>'Bitcoin Data'!K593</f>
        <v>1723.5636969192449</v>
      </c>
      <c r="E594" s="25">
        <f>'Bitcoin Data'!J593</f>
        <v>10929.145573593685</v>
      </c>
      <c r="F594" s="25">
        <f t="shared" si="82"/>
        <v>18.837078548991734</v>
      </c>
      <c r="G594" s="23">
        <f t="shared" si="83"/>
        <v>0.48099999999999998</v>
      </c>
      <c r="H594" s="23">
        <f t="shared" si="84"/>
        <v>0.46600477323423756</v>
      </c>
      <c r="I594" s="26">
        <f t="shared" si="87"/>
        <v>9060.6347820650226</v>
      </c>
      <c r="J594" s="26">
        <f t="shared" si="88"/>
        <v>8778.1685176184128</v>
      </c>
      <c r="K594" s="23">
        <f t="shared" si="85"/>
        <v>5.2569190208985619</v>
      </c>
      <c r="L594" s="23">
        <f t="shared" si="85"/>
        <v>5.0930340046664959</v>
      </c>
      <c r="M594" s="26">
        <f>K594*'Social Cost of Carbon'!$C$5</f>
        <v>525.69190208985617</v>
      </c>
      <c r="N594" s="26">
        <f>L594*'Social Cost of Carbon'!$C$5</f>
        <v>509.30340046664958</v>
      </c>
      <c r="O594" s="23">
        <f t="shared" si="89"/>
        <v>0.15727647717133558</v>
      </c>
      <c r="P594" s="23">
        <f t="shared" si="90"/>
        <v>0.15237336606924734</v>
      </c>
      <c r="Q594" s="27"/>
      <c r="R594" s="27"/>
    </row>
    <row r="595" spans="1:18" x14ac:dyDescent="0.25">
      <c r="A595" s="24">
        <f t="shared" si="86"/>
        <v>2017</v>
      </c>
      <c r="B595" s="32">
        <v>42957</v>
      </c>
      <c r="C595" s="28">
        <f>'Bitcoin Data'!C594</f>
        <v>3381.280029</v>
      </c>
      <c r="D595" s="26">
        <f>'Bitcoin Data'!K594</f>
        <v>1679.353880430747</v>
      </c>
      <c r="E595" s="25">
        <f>'Bitcoin Data'!J594</f>
        <v>12047.466293904214</v>
      </c>
      <c r="F595" s="25">
        <f t="shared" si="82"/>
        <v>20.231959270026671</v>
      </c>
      <c r="G595" s="23">
        <f t="shared" si="83"/>
        <v>0.48099999999999998</v>
      </c>
      <c r="H595" s="23">
        <f t="shared" si="84"/>
        <v>0.46600477323423756</v>
      </c>
      <c r="I595" s="26">
        <f t="shared" si="87"/>
        <v>9731.5724088828283</v>
      </c>
      <c r="J595" s="26">
        <f t="shared" si="88"/>
        <v>9428.1895917131078</v>
      </c>
      <c r="K595" s="23">
        <f t="shared" si="85"/>
        <v>5.7948312873679271</v>
      </c>
      <c r="L595" s="23">
        <f t="shared" si="85"/>
        <v>5.6141767983379536</v>
      </c>
      <c r="M595" s="26">
        <f>K595*'Social Cost of Carbon'!$C$5</f>
        <v>579.48312873679265</v>
      </c>
      <c r="N595" s="26">
        <f>L595*'Social Cost of Carbon'!$C$5</f>
        <v>561.41767983379532</v>
      </c>
      <c r="O595" s="23">
        <f t="shared" si="89"/>
        <v>0.17137980994380181</v>
      </c>
      <c r="P595" s="23">
        <f t="shared" si="90"/>
        <v>0.16603702592471536</v>
      </c>
      <c r="Q595" s="27"/>
      <c r="R595" s="27"/>
    </row>
    <row r="596" spans="1:18" x14ac:dyDescent="0.25">
      <c r="A596" s="24">
        <f t="shared" si="86"/>
        <v>2017</v>
      </c>
      <c r="B596" s="32">
        <v>42958</v>
      </c>
      <c r="C596" s="28">
        <f>'Bitcoin Data'!C595</f>
        <v>3650.6201169999999</v>
      </c>
      <c r="D596" s="26">
        <f>'Bitcoin Data'!K595</f>
        <v>1797.7528089887642</v>
      </c>
      <c r="E596" s="25">
        <f>'Bitcoin Data'!J595</f>
        <v>10544.984409454497</v>
      </c>
      <c r="F596" s="25">
        <f t="shared" si="82"/>
        <v>18.957275342839548</v>
      </c>
      <c r="G596" s="23">
        <f t="shared" si="83"/>
        <v>0.48099999999999998</v>
      </c>
      <c r="H596" s="23">
        <f t="shared" si="84"/>
        <v>0.46600477323423756</v>
      </c>
      <c r="I596" s="26">
        <f t="shared" si="87"/>
        <v>9118.4494399058221</v>
      </c>
      <c r="J596" s="26">
        <f t="shared" si="88"/>
        <v>8834.1807972789466</v>
      </c>
      <c r="K596" s="23">
        <f t="shared" si="85"/>
        <v>5.0721375009476128</v>
      </c>
      <c r="L596" s="23">
        <f t="shared" si="85"/>
        <v>4.9140130684864136</v>
      </c>
      <c r="M596" s="26">
        <f>K596*'Social Cost of Carbon'!$C$5</f>
        <v>507.21375009476128</v>
      </c>
      <c r="N596" s="26">
        <f>L596*'Social Cost of Carbon'!$C$5</f>
        <v>491.40130684864135</v>
      </c>
      <c r="O596" s="23">
        <f t="shared" si="89"/>
        <v>0.13893906619667085</v>
      </c>
      <c r="P596" s="23">
        <f t="shared" si="90"/>
        <v>0.13460762585521066</v>
      </c>
      <c r="Q596" s="27"/>
      <c r="R596" s="27"/>
    </row>
    <row r="597" spans="1:18" x14ac:dyDescent="0.25">
      <c r="A597" s="24">
        <f t="shared" si="86"/>
        <v>2017</v>
      </c>
      <c r="B597" s="32">
        <v>42959</v>
      </c>
      <c r="C597" s="28">
        <f>'Bitcoin Data'!C596</f>
        <v>3884.709961</v>
      </c>
      <c r="D597" s="26">
        <f>'Bitcoin Data'!K596</f>
        <v>1688.5357916314445</v>
      </c>
      <c r="E597" s="25">
        <f>'Bitcoin Data'!J596</f>
        <v>12301.562960170946</v>
      </c>
      <c r="F597" s="25">
        <f t="shared" si="82"/>
        <v>20.771629351256305</v>
      </c>
      <c r="G597" s="23">
        <f t="shared" si="83"/>
        <v>0.48099999999999998</v>
      </c>
      <c r="H597" s="23">
        <f t="shared" si="84"/>
        <v>0.46600477323423756</v>
      </c>
      <c r="I597" s="26">
        <f t="shared" si="87"/>
        <v>9991.1537179542811</v>
      </c>
      <c r="J597" s="26">
        <f t="shared" si="88"/>
        <v>9679.6784255378279</v>
      </c>
      <c r="K597" s="23">
        <f t="shared" si="85"/>
        <v>5.9170517838422247</v>
      </c>
      <c r="L597" s="23">
        <f t="shared" si="85"/>
        <v>5.7325870576811573</v>
      </c>
      <c r="M597" s="26">
        <f>K597*'Social Cost of Carbon'!$C$5</f>
        <v>591.70517838422245</v>
      </c>
      <c r="N597" s="26">
        <f>L597*'Social Cost of Carbon'!$C$5</f>
        <v>573.25870576811576</v>
      </c>
      <c r="O597" s="23">
        <f t="shared" si="89"/>
        <v>0.15231643657430374</v>
      </c>
      <c r="P597" s="23">
        <f t="shared" si="90"/>
        <v>0.14756795527163316</v>
      </c>
      <c r="Q597" s="27"/>
      <c r="R597" s="27"/>
    </row>
    <row r="598" spans="1:18" x14ac:dyDescent="0.25">
      <c r="A598" s="24">
        <f t="shared" si="86"/>
        <v>2017</v>
      </c>
      <c r="B598" s="32">
        <v>42960</v>
      </c>
      <c r="C598" s="28">
        <f>'Bitcoin Data'!C597</f>
        <v>4073.26001</v>
      </c>
      <c r="D598" s="26">
        <f>'Bitcoin Data'!K597</f>
        <v>1854.4429362013173</v>
      </c>
      <c r="E598" s="25">
        <f>'Bitcoin Data'!J597</f>
        <v>9833.4389735244622</v>
      </c>
      <c r="F598" s="25">
        <f t="shared" si="82"/>
        <v>18.235551443019169</v>
      </c>
      <c r="G598" s="23">
        <f t="shared" si="83"/>
        <v>0.48099999999999998</v>
      </c>
      <c r="H598" s="23">
        <f t="shared" si="84"/>
        <v>0.46600477323423756</v>
      </c>
      <c r="I598" s="26">
        <f t="shared" si="87"/>
        <v>8771.300244092221</v>
      </c>
      <c r="J598" s="26">
        <f t="shared" si="88"/>
        <v>8497.8540150054214</v>
      </c>
      <c r="K598" s="23">
        <f t="shared" si="85"/>
        <v>4.7298841462652659</v>
      </c>
      <c r="L598" s="23">
        <f t="shared" si="85"/>
        <v>4.5824294989699812</v>
      </c>
      <c r="M598" s="26">
        <f>K598*'Social Cost of Carbon'!$C$5</f>
        <v>472.98841462652661</v>
      </c>
      <c r="N598" s="26">
        <f>L598*'Social Cost of Carbon'!$C$5</f>
        <v>458.24294989699814</v>
      </c>
      <c r="O598" s="23">
        <f t="shared" si="89"/>
        <v>0.1161203589914032</v>
      </c>
      <c r="P598" s="23">
        <f t="shared" si="90"/>
        <v>0.11250029430284224</v>
      </c>
      <c r="Q598" s="27"/>
      <c r="R598" s="27"/>
    </row>
    <row r="599" spans="1:18" x14ac:dyDescent="0.25">
      <c r="A599" s="24">
        <f t="shared" si="86"/>
        <v>2017</v>
      </c>
      <c r="B599" s="32">
        <v>42961</v>
      </c>
      <c r="C599" s="28">
        <f>'Bitcoin Data'!C598</f>
        <v>4325.1298829999996</v>
      </c>
      <c r="D599" s="26">
        <f>'Bitcoin Data'!K598</f>
        <v>1620.9850601519493</v>
      </c>
      <c r="E599" s="25">
        <f>'Bitcoin Data'!J598</f>
        <v>13146.399445493334</v>
      </c>
      <c r="F599" s="25">
        <f t="shared" si="82"/>
        <v>21.310117095934565</v>
      </c>
      <c r="G599" s="23">
        <f t="shared" si="83"/>
        <v>0.48099999999999998</v>
      </c>
      <c r="H599" s="23">
        <f t="shared" si="84"/>
        <v>0.46600477323423756</v>
      </c>
      <c r="I599" s="26">
        <f t="shared" si="87"/>
        <v>10250.166323144527</v>
      </c>
      <c r="J599" s="26">
        <f t="shared" si="88"/>
        <v>9930.6162848860349</v>
      </c>
      <c r="K599" s="23">
        <f t="shared" si="85"/>
        <v>6.3234181332822939</v>
      </c>
      <c r="L599" s="23">
        <f t="shared" si="85"/>
        <v>6.1262848924438273</v>
      </c>
      <c r="M599" s="26">
        <f>K599*'Social Cost of Carbon'!$C$5</f>
        <v>632.34181332822936</v>
      </c>
      <c r="N599" s="26">
        <f>L599*'Social Cost of Carbon'!$C$5</f>
        <v>612.62848924438276</v>
      </c>
      <c r="O599" s="23">
        <f t="shared" si="89"/>
        <v>0.14620180906327465</v>
      </c>
      <c r="P599" s="23">
        <f t="shared" si="90"/>
        <v>0.14164395193132351</v>
      </c>
      <c r="Q599" s="27"/>
      <c r="R599" s="27"/>
    </row>
    <row r="600" spans="1:18" x14ac:dyDescent="0.25">
      <c r="A600" s="24">
        <f t="shared" si="86"/>
        <v>2017</v>
      </c>
      <c r="B600" s="32">
        <v>42962</v>
      </c>
      <c r="C600" s="28">
        <f>'Bitcoin Data'!C599</f>
        <v>4181.9301759999998</v>
      </c>
      <c r="D600" s="26">
        <f>'Bitcoin Data'!K599</f>
        <v>1897.4305627795704</v>
      </c>
      <c r="E600" s="25">
        <f>'Bitcoin Data'!J599</f>
        <v>9600.3354531149416</v>
      </c>
      <c r="F600" s="25">
        <f t="shared" si="82"/>
        <v>18.215969901676548</v>
      </c>
      <c r="G600" s="23">
        <f t="shared" si="83"/>
        <v>0.48099999999999998</v>
      </c>
      <c r="H600" s="23">
        <f t="shared" si="84"/>
        <v>0.46600477323423756</v>
      </c>
      <c r="I600" s="26">
        <f t="shared" si="87"/>
        <v>8761.8815227064188</v>
      </c>
      <c r="J600" s="26">
        <f t="shared" si="88"/>
        <v>8488.7289232724779</v>
      </c>
      <c r="K600" s="23">
        <f t="shared" si="85"/>
        <v>4.6177613529482873</v>
      </c>
      <c r="L600" s="23">
        <f t="shared" si="85"/>
        <v>4.4738021458014403</v>
      </c>
      <c r="M600" s="26">
        <f>K600*'Social Cost of Carbon'!$C$5</f>
        <v>461.77613529482875</v>
      </c>
      <c r="N600" s="26">
        <f>L600*'Social Cost of Carbon'!$C$5</f>
        <v>447.38021458014401</v>
      </c>
      <c r="O600" s="23">
        <f t="shared" si="89"/>
        <v>0.11042177077583726</v>
      </c>
      <c r="P600" s="23">
        <f t="shared" si="90"/>
        <v>0.10697936018818503</v>
      </c>
      <c r="Q600" s="27"/>
      <c r="R600" s="27"/>
    </row>
    <row r="601" spans="1:18" x14ac:dyDescent="0.25">
      <c r="A601" s="24">
        <f t="shared" si="86"/>
        <v>2017</v>
      </c>
      <c r="B601" s="32">
        <v>42963</v>
      </c>
      <c r="C601" s="28">
        <f>'Bitcoin Data'!C600</f>
        <v>4376.6298829999996</v>
      </c>
      <c r="D601" s="26">
        <f>'Bitcoin Data'!K600</f>
        <v>1629.9426501660178</v>
      </c>
      <c r="E601" s="25">
        <f>'Bitcoin Data'!J600</f>
        <v>15380.000667272434</v>
      </c>
      <c r="F601" s="25">
        <f t="shared" si="82"/>
        <v>25.068519047169154</v>
      </c>
      <c r="G601" s="23">
        <f t="shared" si="83"/>
        <v>0.48099999999999998</v>
      </c>
      <c r="H601" s="23">
        <f t="shared" si="84"/>
        <v>0.46600477323423756</v>
      </c>
      <c r="I601" s="26">
        <f t="shared" si="87"/>
        <v>12057.957661688362</v>
      </c>
      <c r="J601" s="26">
        <f t="shared" si="88"/>
        <v>11682.049533894226</v>
      </c>
      <c r="K601" s="23">
        <f t="shared" si="85"/>
        <v>7.3977803209580406</v>
      </c>
      <c r="L601" s="23">
        <f t="shared" si="85"/>
        <v>7.1671537232947129</v>
      </c>
      <c r="M601" s="26">
        <f>K601*'Social Cost of Carbon'!$C$5</f>
        <v>739.77803209580406</v>
      </c>
      <c r="N601" s="26">
        <f>L601*'Social Cost of Carbon'!$C$5</f>
        <v>716.71537232947128</v>
      </c>
      <c r="O601" s="23">
        <f t="shared" si="89"/>
        <v>0.16902915071007024</v>
      </c>
      <c r="P601" s="23">
        <f t="shared" si="90"/>
        <v>0.163759648745576</v>
      </c>
      <c r="Q601" s="27"/>
      <c r="R601" s="27"/>
    </row>
    <row r="602" spans="1:18" x14ac:dyDescent="0.25">
      <c r="A602" s="24">
        <f t="shared" si="86"/>
        <v>2017</v>
      </c>
      <c r="B602" s="32">
        <v>42964</v>
      </c>
      <c r="C602" s="28">
        <f>'Bitcoin Data'!C601</f>
        <v>4331.6899409999996</v>
      </c>
      <c r="D602" s="26">
        <f>'Bitcoin Data'!K601</f>
        <v>2237.0080653559994</v>
      </c>
      <c r="E602" s="25">
        <f>'Bitcoin Data'!J601</f>
        <v>9323.115516808235</v>
      </c>
      <c r="F602" s="25">
        <f t="shared" si="82"/>
        <v>20.85588460534569</v>
      </c>
      <c r="G602" s="23">
        <f t="shared" si="83"/>
        <v>0.48099999999999998</v>
      </c>
      <c r="H602" s="23">
        <f t="shared" si="84"/>
        <v>0.46600477323423756</v>
      </c>
      <c r="I602" s="26">
        <f t="shared" si="87"/>
        <v>10031.680495171277</v>
      </c>
      <c r="J602" s="26">
        <f t="shared" si="88"/>
        <v>9718.9417761135446</v>
      </c>
      <c r="K602" s="23">
        <f t="shared" si="85"/>
        <v>4.4844185635847609</v>
      </c>
      <c r="L602" s="23">
        <f t="shared" si="85"/>
        <v>4.3446163322468232</v>
      </c>
      <c r="M602" s="26">
        <f>K602*'Social Cost of Carbon'!$C$5</f>
        <v>448.44185635847612</v>
      </c>
      <c r="N602" s="26">
        <f>L602*'Social Cost of Carbon'!$C$5</f>
        <v>434.46163322468232</v>
      </c>
      <c r="O602" s="23">
        <f t="shared" si="89"/>
        <v>0.10352584383150709</v>
      </c>
      <c r="P602" s="23">
        <f t="shared" si="90"/>
        <v>0.10029841450849179</v>
      </c>
      <c r="Q602" s="27"/>
      <c r="R602" s="27"/>
    </row>
    <row r="603" spans="1:18" x14ac:dyDescent="0.25">
      <c r="A603" s="24">
        <f t="shared" si="86"/>
        <v>2017</v>
      </c>
      <c r="B603" s="32">
        <v>42965</v>
      </c>
      <c r="C603" s="28">
        <f>'Bitcoin Data'!C602</f>
        <v>4160.6201170000004</v>
      </c>
      <c r="D603" s="26">
        <f>'Bitcoin Data'!K602</f>
        <v>1862.3275622627539</v>
      </c>
      <c r="E603" s="25">
        <f>'Bitcoin Data'!J602</f>
        <v>11343.051995198946</v>
      </c>
      <c r="F603" s="25">
        <f t="shared" si="82"/>
        <v>21.124478370838521</v>
      </c>
      <c r="G603" s="23">
        <f t="shared" si="83"/>
        <v>0.48099999999999998</v>
      </c>
      <c r="H603" s="23">
        <f t="shared" si="84"/>
        <v>0.46600477323423756</v>
      </c>
      <c r="I603" s="26">
        <f t="shared" si="87"/>
        <v>10160.874096373329</v>
      </c>
      <c r="J603" s="26">
        <f t="shared" si="88"/>
        <v>9844.1077528941605</v>
      </c>
      <c r="K603" s="23">
        <f t="shared" si="85"/>
        <v>5.4560080096906933</v>
      </c>
      <c r="L603" s="23">
        <f t="shared" si="85"/>
        <v>5.2859163728068506</v>
      </c>
      <c r="M603" s="26">
        <f>K603*'Social Cost of Carbon'!$C$5</f>
        <v>545.60080096906938</v>
      </c>
      <c r="N603" s="26">
        <f>L603*'Social Cost of Carbon'!$C$5</f>
        <v>528.59163728068506</v>
      </c>
      <c r="O603" s="23">
        <f t="shared" si="89"/>
        <v>0.1311344909235484</v>
      </c>
      <c r="P603" s="23">
        <f t="shared" si="90"/>
        <v>0.12704635905616496</v>
      </c>
      <c r="Q603" s="27"/>
      <c r="R603" s="27"/>
    </row>
    <row r="604" spans="1:18" x14ac:dyDescent="0.25">
      <c r="A604" s="24">
        <f t="shared" si="86"/>
        <v>2017</v>
      </c>
      <c r="B604" s="32">
        <v>42966</v>
      </c>
      <c r="C604" s="28">
        <f>'Bitcoin Data'!C603</f>
        <v>4193.7001950000003</v>
      </c>
      <c r="D604" s="26">
        <f>'Bitcoin Data'!K603</f>
        <v>1884.1199237479063</v>
      </c>
      <c r="E604" s="25">
        <f>'Bitcoin Data'!J603</f>
        <v>9647.4060105984681</v>
      </c>
      <c r="F604" s="25">
        <f t="shared" si="82"/>
        <v>18.176869877053878</v>
      </c>
      <c r="G604" s="23">
        <f t="shared" si="83"/>
        <v>0.48099999999999998</v>
      </c>
      <c r="H604" s="23">
        <f t="shared" si="84"/>
        <v>0.46600477323423756</v>
      </c>
      <c r="I604" s="26">
        <f t="shared" si="87"/>
        <v>8743.0744108629151</v>
      </c>
      <c r="J604" s="26">
        <f t="shared" si="88"/>
        <v>8470.5081251647352</v>
      </c>
      <c r="K604" s="23">
        <f t="shared" si="85"/>
        <v>4.6404022910978631</v>
      </c>
      <c r="L604" s="23">
        <f t="shared" si="85"/>
        <v>4.4957372502675597</v>
      </c>
      <c r="M604" s="26">
        <f>K604*'Social Cost of Carbon'!$C$5</f>
        <v>464.04022910978631</v>
      </c>
      <c r="N604" s="26">
        <f>L604*'Social Cost of Carbon'!$C$5</f>
        <v>449.57372502675594</v>
      </c>
      <c r="O604" s="23">
        <f t="shared" si="89"/>
        <v>0.11065174131022647</v>
      </c>
      <c r="P604" s="23">
        <f t="shared" si="90"/>
        <v>0.10720216136641496</v>
      </c>
      <c r="Q604" s="27"/>
      <c r="R604" s="27"/>
    </row>
    <row r="605" spans="1:18" x14ac:dyDescent="0.25">
      <c r="A605" s="24">
        <f t="shared" si="86"/>
        <v>2017</v>
      </c>
      <c r="B605" s="32">
        <v>42967</v>
      </c>
      <c r="C605" s="28">
        <f>'Bitcoin Data'!C604</f>
        <v>4087.6599120000001</v>
      </c>
      <c r="D605" s="26">
        <f>'Bitcoin Data'!K604</f>
        <v>1655.6603773585018</v>
      </c>
      <c r="E605" s="25">
        <f>'Bitcoin Data'!J604</f>
        <v>9706.64240266665</v>
      </c>
      <c r="F605" s="25">
        <f t="shared" si="82"/>
        <v>16.0709032232831</v>
      </c>
      <c r="G605" s="23">
        <f t="shared" si="83"/>
        <v>0.48099999999999998</v>
      </c>
      <c r="H605" s="23">
        <f t="shared" si="84"/>
        <v>0.46600477323423756</v>
      </c>
      <c r="I605" s="26">
        <f t="shared" si="87"/>
        <v>7730.1044503991716</v>
      </c>
      <c r="J605" s="26">
        <f t="shared" si="88"/>
        <v>7489.1176122354182</v>
      </c>
      <c r="K605" s="23">
        <f t="shared" si="85"/>
        <v>4.668894995682658</v>
      </c>
      <c r="L605" s="23">
        <f t="shared" si="85"/>
        <v>4.5233416917205069</v>
      </c>
      <c r="M605" s="26">
        <f>K605*'Social Cost of Carbon'!$C$5</f>
        <v>466.88949956826582</v>
      </c>
      <c r="N605" s="26">
        <f>L605*'Social Cost of Carbon'!$C$5</f>
        <v>452.33416917205068</v>
      </c>
      <c r="O605" s="23">
        <f t="shared" si="89"/>
        <v>0.11421926227219507</v>
      </c>
      <c r="P605" s="23">
        <f t="shared" si="90"/>
        <v>0.11065846447845358</v>
      </c>
      <c r="Q605" s="27"/>
      <c r="R605" s="27"/>
    </row>
    <row r="606" spans="1:18" x14ac:dyDescent="0.25">
      <c r="A606" s="24">
        <f t="shared" si="86"/>
        <v>2017</v>
      </c>
      <c r="B606" s="32">
        <v>42968</v>
      </c>
      <c r="C606" s="28">
        <f>'Bitcoin Data'!C605</f>
        <v>4001.73999</v>
      </c>
      <c r="D606" s="26">
        <f>'Bitcoin Data'!K605</f>
        <v>1423.6099171280284</v>
      </c>
      <c r="E606" s="25">
        <f>'Bitcoin Data'!J605</f>
        <v>8731.887806895731</v>
      </c>
      <c r="F606" s="25">
        <f t="shared" si="82"/>
        <v>12.430802077146074</v>
      </c>
      <c r="G606" s="23">
        <f t="shared" si="83"/>
        <v>0.48099999999999998</v>
      </c>
      <c r="H606" s="23">
        <f t="shared" si="84"/>
        <v>0.46600477323423756</v>
      </c>
      <c r="I606" s="26">
        <f t="shared" si="87"/>
        <v>5979.2157991072609</v>
      </c>
      <c r="J606" s="26">
        <f t="shared" si="88"/>
        <v>5792.813103080146</v>
      </c>
      <c r="K606" s="23">
        <f t="shared" si="85"/>
        <v>4.2000380351168465</v>
      </c>
      <c r="L606" s="23">
        <f t="shared" si="85"/>
        <v>4.0691013973592494</v>
      </c>
      <c r="M606" s="26">
        <f>K606*'Social Cost of Carbon'!$C$5</f>
        <v>420.00380351168462</v>
      </c>
      <c r="N606" s="26">
        <f>L606*'Social Cost of Carbon'!$C$5</f>
        <v>406.91013973592493</v>
      </c>
      <c r="O606" s="23">
        <f t="shared" si="89"/>
        <v>0.10495529558672917</v>
      </c>
      <c r="P606" s="23">
        <f t="shared" si="90"/>
        <v>0.10168330295140562</v>
      </c>
      <c r="Q606" s="27"/>
      <c r="R606" s="27"/>
    </row>
    <row r="607" spans="1:18" x14ac:dyDescent="0.25">
      <c r="A607" s="24">
        <f t="shared" si="86"/>
        <v>2017</v>
      </c>
      <c r="B607" s="32">
        <v>42969</v>
      </c>
      <c r="C607" s="28">
        <f>'Bitcoin Data'!C606</f>
        <v>4100.5200199999999</v>
      </c>
      <c r="D607" s="26">
        <f>'Bitcoin Data'!K606</f>
        <v>1102.8247550425694</v>
      </c>
      <c r="E607" s="25">
        <f>'Bitcoin Data'!J606</f>
        <v>20126.416822928248</v>
      </c>
      <c r="F607" s="25">
        <f t="shared" si="82"/>
        <v>22.195910702630492</v>
      </c>
      <c r="G607" s="23">
        <f t="shared" si="83"/>
        <v>0.48099999999999998</v>
      </c>
      <c r="H607" s="23">
        <f t="shared" si="84"/>
        <v>0.46600477323423756</v>
      </c>
      <c r="I607" s="26">
        <f t="shared" si="87"/>
        <v>10676.233047965266</v>
      </c>
      <c r="J607" s="26">
        <f t="shared" si="88"/>
        <v>10343.40033370671</v>
      </c>
      <c r="K607" s="23">
        <f t="shared" si="85"/>
        <v>9.6808064918284877</v>
      </c>
      <c r="L607" s="23">
        <f t="shared" si="85"/>
        <v>9.3790063075864225</v>
      </c>
      <c r="M607" s="26">
        <f>K607*'Social Cost of Carbon'!$C$5</f>
        <v>968.08064918284879</v>
      </c>
      <c r="N607" s="26">
        <f>L607*'Social Cost of Carbon'!$C$5</f>
        <v>937.90063075864225</v>
      </c>
      <c r="O607" s="23">
        <f t="shared" si="89"/>
        <v>0.23608728757842981</v>
      </c>
      <c r="P607" s="23">
        <f t="shared" si="90"/>
        <v>0.22872724098019212</v>
      </c>
      <c r="Q607" s="27"/>
      <c r="R607" s="27"/>
    </row>
    <row r="608" spans="1:18" x14ac:dyDescent="0.25">
      <c r="A608" s="24">
        <f t="shared" si="86"/>
        <v>2017</v>
      </c>
      <c r="B608" s="32">
        <v>42970</v>
      </c>
      <c r="C608" s="28">
        <f>'Bitcoin Data'!C607</f>
        <v>4151.5200199999999</v>
      </c>
      <c r="D608" s="26">
        <f>'Bitcoin Data'!K607</f>
        <v>1991.5568751159778</v>
      </c>
      <c r="E608" s="25">
        <f>'Bitcoin Data'!J607</f>
        <v>6807.0173904666863</v>
      </c>
      <c r="F608" s="25">
        <f t="shared" si="82"/>
        <v>13.556562283017952</v>
      </c>
      <c r="G608" s="23">
        <f t="shared" si="83"/>
        <v>0.48099999999999998</v>
      </c>
      <c r="H608" s="23">
        <f t="shared" si="84"/>
        <v>0.46600477323423756</v>
      </c>
      <c r="I608" s="26">
        <f t="shared" si="87"/>
        <v>6520.7064581316345</v>
      </c>
      <c r="J608" s="26">
        <f t="shared" si="88"/>
        <v>6317.4227325335987</v>
      </c>
      <c r="K608" s="23">
        <f t="shared" si="85"/>
        <v>3.274175364814476</v>
      </c>
      <c r="L608" s="23">
        <f t="shared" si="85"/>
        <v>3.1721025954459394</v>
      </c>
      <c r="M608" s="26">
        <f>K608*'Social Cost of Carbon'!$C$5</f>
        <v>327.4175364814476</v>
      </c>
      <c r="N608" s="26">
        <f>L608*'Social Cost of Carbon'!$C$5</f>
        <v>317.21025954459395</v>
      </c>
      <c r="O608" s="23">
        <f t="shared" si="89"/>
        <v>7.8866905351319391E-2</v>
      </c>
      <c r="P608" s="23">
        <f t="shared" si="90"/>
        <v>7.640822108924672E-2</v>
      </c>
      <c r="Q608" s="27"/>
      <c r="R608" s="27"/>
    </row>
    <row r="609" spans="1:18" x14ac:dyDescent="0.25">
      <c r="A609" s="24">
        <f t="shared" si="86"/>
        <v>2017</v>
      </c>
      <c r="B609" s="32">
        <v>42971</v>
      </c>
      <c r="C609" s="28">
        <f>'Bitcoin Data'!C608</f>
        <v>4334.6801759999998</v>
      </c>
      <c r="D609" s="26">
        <f>'Bitcoin Data'!K608</f>
        <v>1264.5050601068901</v>
      </c>
      <c r="E609" s="25">
        <f>'Bitcoin Data'!J608</f>
        <v>10715.087001649941</v>
      </c>
      <c r="F609" s="25">
        <f t="shared" si="82"/>
        <v>13.549281733071917</v>
      </c>
      <c r="G609" s="23">
        <f t="shared" si="83"/>
        <v>0.48099999999999998</v>
      </c>
      <c r="H609" s="23">
        <f t="shared" si="84"/>
        <v>0.46600477323423756</v>
      </c>
      <c r="I609" s="26">
        <f t="shared" si="87"/>
        <v>6517.2045136075913</v>
      </c>
      <c r="J609" s="26">
        <f t="shared" si="88"/>
        <v>6314.0299615069762</v>
      </c>
      <c r="K609" s="23">
        <f t="shared" si="85"/>
        <v>5.153956847793622</v>
      </c>
      <c r="L609" s="23">
        <f t="shared" si="85"/>
        <v>4.9932816883890077</v>
      </c>
      <c r="M609" s="26">
        <f>K609*'Social Cost of Carbon'!$C$5</f>
        <v>515.39568477936223</v>
      </c>
      <c r="N609" s="26">
        <f>L609*'Social Cost of Carbon'!$C$5</f>
        <v>499.32816883890075</v>
      </c>
      <c r="O609" s="23">
        <f t="shared" si="89"/>
        <v>0.11890051026901004</v>
      </c>
      <c r="P609" s="23">
        <f t="shared" si="90"/>
        <v>0.11519377406516663</v>
      </c>
      <c r="Q609" s="27"/>
      <c r="R609" s="27"/>
    </row>
    <row r="610" spans="1:18" x14ac:dyDescent="0.25">
      <c r="A610" s="24">
        <f t="shared" si="86"/>
        <v>2017</v>
      </c>
      <c r="B610" s="32">
        <v>42972</v>
      </c>
      <c r="C610" s="28">
        <f>'Bitcoin Data'!C609</f>
        <v>4371.6000979999999</v>
      </c>
      <c r="D610" s="26">
        <f>'Bitcoin Data'!K609</f>
        <v>1290.3683724891807</v>
      </c>
      <c r="E610" s="25">
        <f>'Bitcoin Data'!J609</f>
        <v>10910.312455487661</v>
      </c>
      <c r="F610" s="25">
        <f t="shared" si="82"/>
        <v>14.078322126536051</v>
      </c>
      <c r="G610" s="23">
        <f t="shared" si="83"/>
        <v>0.48099999999999998</v>
      </c>
      <c r="H610" s="23">
        <f t="shared" si="84"/>
        <v>0.46600477323423756</v>
      </c>
      <c r="I610" s="26">
        <f t="shared" si="87"/>
        <v>6771.67294286384</v>
      </c>
      <c r="J610" s="26">
        <f t="shared" si="88"/>
        <v>6560.5653100949812</v>
      </c>
      <c r="K610" s="23">
        <f t="shared" si="85"/>
        <v>5.2478602910895651</v>
      </c>
      <c r="L610" s="23">
        <f t="shared" si="85"/>
        <v>5.0842576817342051</v>
      </c>
      <c r="M610" s="26">
        <f>K610*'Social Cost of Carbon'!$C$5</f>
        <v>524.78602910895654</v>
      </c>
      <c r="N610" s="26">
        <f>L610*'Social Cost of Carbon'!$C$5</f>
        <v>508.42576817342052</v>
      </c>
      <c r="O610" s="23">
        <f t="shared" si="89"/>
        <v>0.12004438131224431</v>
      </c>
      <c r="P610" s="23">
        <f t="shared" si="90"/>
        <v>0.11630198480552338</v>
      </c>
      <c r="Q610" s="27"/>
      <c r="R610" s="27"/>
    </row>
    <row r="611" spans="1:18" x14ac:dyDescent="0.25">
      <c r="A611" s="24">
        <f t="shared" si="86"/>
        <v>2017</v>
      </c>
      <c r="B611" s="32">
        <v>42973</v>
      </c>
      <c r="C611" s="28">
        <f>'Bitcoin Data'!C610</f>
        <v>4352.3999020000001</v>
      </c>
      <c r="D611" s="26">
        <f>'Bitcoin Data'!K610</f>
        <v>1287.042186382781</v>
      </c>
      <c r="E611" s="25">
        <f>'Bitcoin Data'!J610</f>
        <v>16138.650419012823</v>
      </c>
      <c r="F611" s="25">
        <f t="shared" si="82"/>
        <v>20.771123920553649</v>
      </c>
      <c r="G611" s="23">
        <f t="shared" si="83"/>
        <v>0.48099999999999998</v>
      </c>
      <c r="H611" s="23">
        <f t="shared" si="84"/>
        <v>0.46600477323423756</v>
      </c>
      <c r="I611" s="26">
        <f t="shared" si="87"/>
        <v>9990.9106057863046</v>
      </c>
      <c r="J611" s="26">
        <f t="shared" si="88"/>
        <v>9679.4428924178501</v>
      </c>
      <c r="K611" s="23">
        <f t="shared" si="85"/>
        <v>7.7626908515451678</v>
      </c>
      <c r="L611" s="23">
        <f t="shared" si="85"/>
        <v>7.520688128818704</v>
      </c>
      <c r="M611" s="26">
        <f>K611*'Social Cost of Carbon'!$C$5</f>
        <v>776.2690851545168</v>
      </c>
      <c r="N611" s="26">
        <f>L611*'Social Cost of Carbon'!$C$5</f>
        <v>752.06881288187037</v>
      </c>
      <c r="O611" s="23">
        <f t="shared" si="89"/>
        <v>0.17835426491894926</v>
      </c>
      <c r="P611" s="23">
        <f t="shared" si="90"/>
        <v>0.17279405151541388</v>
      </c>
      <c r="Q611" s="27"/>
      <c r="R611" s="27"/>
    </row>
    <row r="612" spans="1:18" x14ac:dyDescent="0.25">
      <c r="A612" s="24">
        <f t="shared" si="86"/>
        <v>2017</v>
      </c>
      <c r="B612" s="32">
        <v>42974</v>
      </c>
      <c r="C612" s="28">
        <f>'Bitcoin Data'!C611</f>
        <v>4382.8798829999996</v>
      </c>
      <c r="D612" s="26">
        <f>'Bitcoin Data'!K611</f>
        <v>1930.61770540204</v>
      </c>
      <c r="E612" s="25">
        <f>'Bitcoin Data'!J611</f>
        <v>8949.2867475933235</v>
      </c>
      <c r="F612" s="25">
        <f t="shared" si="82"/>
        <v>17.277651445623505</v>
      </c>
      <c r="G612" s="23">
        <f t="shared" si="83"/>
        <v>0.48099999999999998</v>
      </c>
      <c r="H612" s="23">
        <f t="shared" si="84"/>
        <v>0.46600477323423756</v>
      </c>
      <c r="I612" s="26">
        <f t="shared" si="87"/>
        <v>8310.5503453449055</v>
      </c>
      <c r="J612" s="26">
        <f t="shared" si="88"/>
        <v>8051.4680439379781</v>
      </c>
      <c r="K612" s="23">
        <f t="shared" si="85"/>
        <v>4.3046069255923882</v>
      </c>
      <c r="L612" s="23">
        <f t="shared" si="85"/>
        <v>4.1704103414203937</v>
      </c>
      <c r="M612" s="26">
        <f>K612*'Social Cost of Carbon'!$C$5</f>
        <v>430.46069255923885</v>
      </c>
      <c r="N612" s="26">
        <f>L612*'Social Cost of Carbon'!$C$5</f>
        <v>417.04103414203939</v>
      </c>
      <c r="O612" s="23">
        <f t="shared" si="89"/>
        <v>9.8214120407195946E-2</v>
      </c>
      <c r="P612" s="23">
        <f t="shared" si="90"/>
        <v>9.5152284633587214E-2</v>
      </c>
      <c r="Q612" s="27"/>
      <c r="R612" s="27"/>
    </row>
    <row r="613" spans="1:18" x14ac:dyDescent="0.25">
      <c r="A613" s="24">
        <f t="shared" si="86"/>
        <v>2017</v>
      </c>
      <c r="B613" s="32">
        <v>42975</v>
      </c>
      <c r="C613" s="28">
        <f>'Bitcoin Data'!C612</f>
        <v>4382.6601559999999</v>
      </c>
      <c r="D613" s="26">
        <f>'Bitcoin Data'!K612</f>
        <v>1641.666175690807</v>
      </c>
      <c r="E613" s="25">
        <f>'Bitcoin Data'!J612</f>
        <v>12149.631778109349</v>
      </c>
      <c r="F613" s="25">
        <f t="shared" si="82"/>
        <v>19.945639537220273</v>
      </c>
      <c r="G613" s="23">
        <f t="shared" si="83"/>
        <v>0.48099999999999998</v>
      </c>
      <c r="H613" s="23">
        <f t="shared" si="84"/>
        <v>0.46600477323423756</v>
      </c>
      <c r="I613" s="26">
        <f t="shared" si="87"/>
        <v>9593.8526174029521</v>
      </c>
      <c r="J613" s="26">
        <f t="shared" si="88"/>
        <v>9294.7632295541771</v>
      </c>
      <c r="K613" s="23">
        <f t="shared" si="85"/>
        <v>5.8439728852705963</v>
      </c>
      <c r="L613" s="23">
        <f t="shared" si="85"/>
        <v>5.6617864016373343</v>
      </c>
      <c r="M613" s="26">
        <f>K613*'Social Cost of Carbon'!$C$5</f>
        <v>584.39728852705969</v>
      </c>
      <c r="N613" s="26">
        <f>L613*'Social Cost of Carbon'!$C$5</f>
        <v>566.17864016373346</v>
      </c>
      <c r="O613" s="23">
        <f t="shared" si="89"/>
        <v>0.13334305369924734</v>
      </c>
      <c r="P613" s="23">
        <f t="shared" si="90"/>
        <v>0.12918606964964349</v>
      </c>
      <c r="Q613" s="27"/>
      <c r="R613" s="27"/>
    </row>
    <row r="614" spans="1:18" x14ac:dyDescent="0.25">
      <c r="A614" s="24">
        <f t="shared" si="86"/>
        <v>2017</v>
      </c>
      <c r="B614" s="32">
        <v>42976</v>
      </c>
      <c r="C614" s="28">
        <f>'Bitcoin Data'!C613</f>
        <v>4579.0200199999999</v>
      </c>
      <c r="D614" s="26">
        <f>'Bitcoin Data'!K613</f>
        <v>1824.3243243243255</v>
      </c>
      <c r="E614" s="25">
        <f>'Bitcoin Data'!J613</f>
        <v>12320.707014244534</v>
      </c>
      <c r="F614" s="25">
        <f t="shared" si="82"/>
        <v>22.47696549895964</v>
      </c>
      <c r="G614" s="23">
        <f t="shared" si="83"/>
        <v>0.48099999999999998</v>
      </c>
      <c r="H614" s="23">
        <f t="shared" si="84"/>
        <v>0.46600477323423756</v>
      </c>
      <c r="I614" s="26">
        <f t="shared" si="87"/>
        <v>10811.420404999586</v>
      </c>
      <c r="J614" s="26">
        <f t="shared" si="88"/>
        <v>10474.373210336467</v>
      </c>
      <c r="K614" s="23">
        <f t="shared" si="85"/>
        <v>5.92626007385162</v>
      </c>
      <c r="L614" s="23">
        <f t="shared" si="85"/>
        <v>5.7415082782585039</v>
      </c>
      <c r="M614" s="26">
        <f>K614*'Social Cost of Carbon'!$C$5</f>
        <v>592.62600738516198</v>
      </c>
      <c r="N614" s="26">
        <f>L614*'Social Cost of Carbon'!$C$5</f>
        <v>574.15082782585034</v>
      </c>
      <c r="O614" s="23">
        <f t="shared" si="89"/>
        <v>0.12942201711211607</v>
      </c>
      <c r="P614" s="23">
        <f t="shared" si="90"/>
        <v>0.1253872718001024</v>
      </c>
      <c r="Q614" s="27"/>
      <c r="R614" s="27"/>
    </row>
    <row r="615" spans="1:18" x14ac:dyDescent="0.25">
      <c r="A615" s="24">
        <f t="shared" si="86"/>
        <v>2017</v>
      </c>
      <c r="B615" s="32">
        <v>42977</v>
      </c>
      <c r="C615" s="28">
        <f>'Bitcoin Data'!C614</f>
        <v>4565.2998049999997</v>
      </c>
      <c r="D615" s="26">
        <f>'Bitcoin Data'!K614</f>
        <v>2129.3775232372554</v>
      </c>
      <c r="E615" s="25">
        <f>'Bitcoin Data'!J614</f>
        <v>10235.994306658891</v>
      </c>
      <c r="F615" s="25">
        <f t="shared" si="82"/>
        <v>21.796296204583957</v>
      </c>
      <c r="G615" s="23">
        <f t="shared" si="83"/>
        <v>0.48099999999999998</v>
      </c>
      <c r="H615" s="23">
        <f t="shared" si="84"/>
        <v>0.46600477323423756</v>
      </c>
      <c r="I615" s="26">
        <f t="shared" si="87"/>
        <v>10484.018474404882</v>
      </c>
      <c r="J615" s="26">
        <f t="shared" si="88"/>
        <v>10157.17807016342</v>
      </c>
      <c r="K615" s="23">
        <f t="shared" si="85"/>
        <v>4.9235132615029258</v>
      </c>
      <c r="L615" s="23">
        <f t="shared" si="85"/>
        <v>4.7700222057015234</v>
      </c>
      <c r="M615" s="26">
        <f>K615*'Social Cost of Carbon'!$C$5</f>
        <v>492.35132615029261</v>
      </c>
      <c r="N615" s="26">
        <f>L615*'Social Cost of Carbon'!$C$5</f>
        <v>477.00222057015236</v>
      </c>
      <c r="O615" s="23">
        <f t="shared" si="89"/>
        <v>0.10784643882775463</v>
      </c>
      <c r="P615" s="23">
        <f t="shared" si="90"/>
        <v>0.10448431449074404</v>
      </c>
      <c r="Q615" s="27"/>
      <c r="R615" s="27"/>
    </row>
    <row r="616" spans="1:18" x14ac:dyDescent="0.25">
      <c r="A616" s="24">
        <f t="shared" si="86"/>
        <v>2017</v>
      </c>
      <c r="B616" s="32">
        <v>42978</v>
      </c>
      <c r="C616" s="28">
        <f>'Bitcoin Data'!C615</f>
        <v>4703.3901370000003</v>
      </c>
      <c r="D616" s="26">
        <f>'Bitcoin Data'!K615</f>
        <v>2028.8351830722956</v>
      </c>
      <c r="E616" s="25">
        <f>'Bitcoin Data'!J615</f>
        <v>11462.102215293662</v>
      </c>
      <c r="F616" s="25">
        <f t="shared" si="82"/>
        <v>23.254716246358683</v>
      </c>
      <c r="G616" s="23">
        <f t="shared" si="83"/>
        <v>0.48099999999999998</v>
      </c>
      <c r="H616" s="23">
        <f t="shared" si="84"/>
        <v>0.46600477323423756</v>
      </c>
      <c r="I616" s="26">
        <f t="shared" si="87"/>
        <v>11185.518514498526</v>
      </c>
      <c r="J616" s="26">
        <f t="shared" si="88"/>
        <v>10836.808771010919</v>
      </c>
      <c r="K616" s="23">
        <f t="shared" si="85"/>
        <v>5.5132711655562519</v>
      </c>
      <c r="L616" s="23">
        <f t="shared" si="85"/>
        <v>5.3413943436255753</v>
      </c>
      <c r="M616" s="26">
        <f>K616*'Social Cost of Carbon'!$C$5</f>
        <v>551.32711655562514</v>
      </c>
      <c r="N616" s="26">
        <f>L616*'Social Cost of Carbon'!$C$5</f>
        <v>534.13943436255749</v>
      </c>
      <c r="O616" s="23">
        <f t="shared" si="89"/>
        <v>0.11721909101660923</v>
      </c>
      <c r="P616" s="23">
        <f t="shared" si="90"/>
        <v>0.11356477323891566</v>
      </c>
      <c r="Q616" s="27"/>
      <c r="R616" s="27"/>
    </row>
    <row r="617" spans="1:18" x14ac:dyDescent="0.25">
      <c r="A617" s="24">
        <f t="shared" si="86"/>
        <v>2017</v>
      </c>
      <c r="B617" s="32">
        <v>42979</v>
      </c>
      <c r="C617" s="28">
        <f>'Bitcoin Data'!C616</f>
        <v>4892.0097660000001</v>
      </c>
      <c r="D617" s="26">
        <f>'Bitcoin Data'!K616</f>
        <v>2158.9329411899876</v>
      </c>
      <c r="E617" s="25">
        <f>'Bitcoin Data'!J616</f>
        <v>10146.895578038127</v>
      </c>
      <c r="F617" s="25">
        <f t="shared" si="82"/>
        <v>21.906467114241533</v>
      </c>
      <c r="G617" s="23">
        <f t="shared" si="83"/>
        <v>0.48099999999999998</v>
      </c>
      <c r="H617" s="23">
        <f t="shared" si="84"/>
        <v>0.46600477323423756</v>
      </c>
      <c r="I617" s="26">
        <f t="shared" si="87"/>
        <v>10537.010681950176</v>
      </c>
      <c r="J617" s="26">
        <f t="shared" si="88"/>
        <v>10208.518239935409</v>
      </c>
      <c r="K617" s="23">
        <f t="shared" si="85"/>
        <v>4.880656773036339</v>
      </c>
      <c r="L617" s="23">
        <f t="shared" si="85"/>
        <v>4.7285017728751457</v>
      </c>
      <c r="M617" s="26">
        <f>K617*'Social Cost of Carbon'!$C$5</f>
        <v>488.06567730363389</v>
      </c>
      <c r="N617" s="26">
        <f>L617*'Social Cost of Carbon'!$C$5</f>
        <v>472.85017728751455</v>
      </c>
      <c r="O617" s="23">
        <f t="shared" si="89"/>
        <v>9.9767927835251555E-2</v>
      </c>
      <c r="P617" s="23">
        <f t="shared" si="90"/>
        <v>9.6657651947850698E-2</v>
      </c>
      <c r="Q617" s="27"/>
      <c r="R617" s="27"/>
    </row>
    <row r="618" spans="1:18" x14ac:dyDescent="0.25">
      <c r="A618" s="24">
        <f t="shared" si="86"/>
        <v>2017</v>
      </c>
      <c r="B618" s="32">
        <v>42980</v>
      </c>
      <c r="C618" s="28">
        <f>'Bitcoin Data'!C617</f>
        <v>4578.7700199999999</v>
      </c>
      <c r="D618" s="26">
        <f>'Bitcoin Data'!K617</f>
        <v>2071.0944808232002</v>
      </c>
      <c r="E618" s="25">
        <f>'Bitcoin Data'!J617</f>
        <v>9926.9538977270822</v>
      </c>
      <c r="F618" s="25">
        <f t="shared" si="82"/>
        <v>20.559659428968914</v>
      </c>
      <c r="G618" s="23">
        <f t="shared" si="83"/>
        <v>0.48099999999999998</v>
      </c>
      <c r="H618" s="23">
        <f t="shared" si="84"/>
        <v>0.46600477323423756</v>
      </c>
      <c r="I618" s="26">
        <f t="shared" si="87"/>
        <v>9889.1961853340472</v>
      </c>
      <c r="J618" s="26">
        <f t="shared" si="88"/>
        <v>9580.8994299698134</v>
      </c>
      <c r="K618" s="23">
        <f t="shared" si="85"/>
        <v>4.7748648248067269</v>
      </c>
      <c r="L618" s="23">
        <f t="shared" si="85"/>
        <v>4.62600790001704</v>
      </c>
      <c r="M618" s="26">
        <f>K618*'Social Cost of Carbon'!$C$5</f>
        <v>477.48648248067269</v>
      </c>
      <c r="N618" s="26">
        <f>L618*'Social Cost of Carbon'!$C$5</f>
        <v>462.60079000170401</v>
      </c>
      <c r="O618" s="23">
        <f t="shared" si="89"/>
        <v>0.10428269609415165</v>
      </c>
      <c r="P618" s="23">
        <f t="shared" si="90"/>
        <v>0.10103167182039513</v>
      </c>
      <c r="Q618" s="27"/>
      <c r="R618" s="27"/>
    </row>
    <row r="619" spans="1:18" x14ac:dyDescent="0.25">
      <c r="A619" s="24">
        <f t="shared" si="86"/>
        <v>2017</v>
      </c>
      <c r="B619" s="32">
        <v>42981</v>
      </c>
      <c r="C619" s="28">
        <f>'Bitcoin Data'!C618</f>
        <v>4582.9599609999996</v>
      </c>
      <c r="D619" s="26">
        <f>'Bitcoin Data'!K618</f>
        <v>1918.6489167801033</v>
      </c>
      <c r="E619" s="25">
        <f>'Bitcoin Data'!J618</f>
        <v>12170.388191902675</v>
      </c>
      <c r="F619" s="25">
        <f t="shared" si="82"/>
        <v>23.350702121187425</v>
      </c>
      <c r="G619" s="23">
        <f t="shared" si="83"/>
        <v>0.48099999999999998</v>
      </c>
      <c r="H619" s="23">
        <f t="shared" si="84"/>
        <v>0.46600477323423756</v>
      </c>
      <c r="I619" s="26">
        <f t="shared" si="87"/>
        <v>11231.687720291151</v>
      </c>
      <c r="J619" s="26">
        <f t="shared" si="88"/>
        <v>10881.538646844176</v>
      </c>
      <c r="K619" s="23">
        <f t="shared" si="85"/>
        <v>5.8539567203051863</v>
      </c>
      <c r="L619" s="23">
        <f t="shared" si="85"/>
        <v>5.6714589895402483</v>
      </c>
      <c r="M619" s="26">
        <f>K619*'Social Cost of Carbon'!$C$5</f>
        <v>585.39567203051865</v>
      </c>
      <c r="N619" s="26">
        <f>L619*'Social Cost of Carbon'!$C$5</f>
        <v>567.1458989540248</v>
      </c>
      <c r="O619" s="23">
        <f t="shared" si="89"/>
        <v>0.12773309760768359</v>
      </c>
      <c r="P619" s="23">
        <f t="shared" si="90"/>
        <v>0.12375100454298402</v>
      </c>
      <c r="Q619" s="27"/>
      <c r="R619" s="27"/>
    </row>
    <row r="620" spans="1:18" x14ac:dyDescent="0.25">
      <c r="A620" s="24">
        <f t="shared" si="86"/>
        <v>2017</v>
      </c>
      <c r="B620" s="32">
        <v>42982</v>
      </c>
      <c r="C620" s="28">
        <f>'Bitcoin Data'!C619</f>
        <v>4236.3100590000004</v>
      </c>
      <c r="D620" s="26">
        <f>'Bitcoin Data'!K619</f>
        <v>2168.1522524692846</v>
      </c>
      <c r="E620" s="25">
        <f>'Bitcoin Data'!J619</f>
        <v>12117.277243335186</v>
      </c>
      <c r="F620" s="25">
        <f t="shared" si="82"/>
        <v>26.272101948931983</v>
      </c>
      <c r="G620" s="23">
        <f t="shared" si="83"/>
        <v>0.48099999999999998</v>
      </c>
      <c r="H620" s="23">
        <f t="shared" si="84"/>
        <v>0.46600477323423756</v>
      </c>
      <c r="I620" s="26">
        <f t="shared" si="87"/>
        <v>12636.881037436284</v>
      </c>
      <c r="J620" s="26">
        <f t="shared" si="88"/>
        <v>12242.92491109882</v>
      </c>
      <c r="K620" s="23">
        <f t="shared" si="85"/>
        <v>5.828410354044224</v>
      </c>
      <c r="L620" s="23">
        <f t="shared" si="85"/>
        <v>5.6467090339967996</v>
      </c>
      <c r="M620" s="26">
        <f>K620*'Social Cost of Carbon'!$C$5</f>
        <v>582.84103540442243</v>
      </c>
      <c r="N620" s="26">
        <f>L620*'Social Cost of Carbon'!$C$5</f>
        <v>564.6709033996799</v>
      </c>
      <c r="O620" s="23">
        <f t="shared" si="89"/>
        <v>0.13758224192447438</v>
      </c>
      <c r="P620" s="23">
        <f t="shared" si="90"/>
        <v>0.13329310072572284</v>
      </c>
      <c r="Q620" s="27"/>
      <c r="R620" s="27"/>
    </row>
    <row r="621" spans="1:18" x14ac:dyDescent="0.25">
      <c r="A621" s="24">
        <f t="shared" si="86"/>
        <v>2017</v>
      </c>
      <c r="B621" s="32">
        <v>42983</v>
      </c>
      <c r="C621" s="28">
        <f>'Bitcoin Data'!C620</f>
        <v>4376.5297849999997</v>
      </c>
      <c r="D621" s="26">
        <f>'Bitcoin Data'!K620</f>
        <v>2471.5968495155812</v>
      </c>
      <c r="E621" s="25">
        <f>'Bitcoin Data'!J620</f>
        <v>9076.278517688741</v>
      </c>
      <c r="F621" s="25">
        <f t="shared" si="82"/>
        <v>22.432901389645444</v>
      </c>
      <c r="G621" s="23">
        <f t="shared" si="83"/>
        <v>0.48099999999999998</v>
      </c>
      <c r="H621" s="23">
        <f t="shared" si="84"/>
        <v>0.46600477323423756</v>
      </c>
      <c r="I621" s="26">
        <f t="shared" si="87"/>
        <v>10790.225568419459</v>
      </c>
      <c r="J621" s="26">
        <f t="shared" si="88"/>
        <v>10453.839125067738</v>
      </c>
      <c r="K621" s="23">
        <f t="shared" si="85"/>
        <v>4.3656899670082838</v>
      </c>
      <c r="L621" s="23">
        <f t="shared" si="85"/>
        <v>4.2295891124463232</v>
      </c>
      <c r="M621" s="26">
        <f>K621*'Social Cost of Carbon'!$C$5</f>
        <v>436.56899670082839</v>
      </c>
      <c r="N621" s="26">
        <f>L621*'Social Cost of Carbon'!$C$5</f>
        <v>422.9589112446323</v>
      </c>
      <c r="O621" s="23">
        <f t="shared" si="89"/>
        <v>9.9752319336912365E-2</v>
      </c>
      <c r="P621" s="23">
        <f t="shared" si="90"/>
        <v>9.6642530046127023E-2</v>
      </c>
      <c r="Q621" s="27"/>
      <c r="R621" s="27"/>
    </row>
    <row r="622" spans="1:18" x14ac:dyDescent="0.25">
      <c r="A622" s="24">
        <f t="shared" si="86"/>
        <v>2017</v>
      </c>
      <c r="B622" s="32">
        <v>42984</v>
      </c>
      <c r="C622" s="28">
        <f>'Bitcoin Data'!C621</f>
        <v>4597.1201170000004</v>
      </c>
      <c r="D622" s="26">
        <f>'Bitcoin Data'!K621</f>
        <v>2022.0044378698233</v>
      </c>
      <c r="E622" s="25">
        <f>'Bitcoin Data'!J621</f>
        <v>12046.688917399599</v>
      </c>
      <c r="F622" s="25">
        <f t="shared" si="82"/>
        <v>24.358458452619207</v>
      </c>
      <c r="G622" s="23">
        <f t="shared" si="83"/>
        <v>0.48099999999999998</v>
      </c>
      <c r="H622" s="23">
        <f t="shared" si="84"/>
        <v>0.46600477323423756</v>
      </c>
      <c r="I622" s="26">
        <f t="shared" si="87"/>
        <v>11716.418515709838</v>
      </c>
      <c r="J622" s="26">
        <f t="shared" si="88"/>
        <v>11351.15790754841</v>
      </c>
      <c r="K622" s="23">
        <f t="shared" si="85"/>
        <v>5.7944573692692067</v>
      </c>
      <c r="L622" s="23">
        <f t="shared" si="85"/>
        <v>5.6138145371762027</v>
      </c>
      <c r="M622" s="26">
        <f>K622*'Social Cost of Carbon'!$C$5</f>
        <v>579.44573692692063</v>
      </c>
      <c r="N622" s="26">
        <f>L622*'Social Cost of Carbon'!$C$5</f>
        <v>561.38145371762027</v>
      </c>
      <c r="O622" s="23">
        <f t="shared" si="89"/>
        <v>0.12604537670968161</v>
      </c>
      <c r="P622" s="23">
        <f t="shared" si="90"/>
        <v>0.12211589852561171</v>
      </c>
      <c r="Q622" s="27"/>
      <c r="R622" s="27"/>
    </row>
    <row r="623" spans="1:18" x14ac:dyDescent="0.25">
      <c r="A623" s="24">
        <f t="shared" si="86"/>
        <v>2017</v>
      </c>
      <c r="B623" s="32">
        <v>42985</v>
      </c>
      <c r="C623" s="28">
        <f>'Bitcoin Data'!C622</f>
        <v>4599.8798829999996</v>
      </c>
      <c r="D623" s="26">
        <f>'Bitcoin Data'!K622</f>
        <v>2206.1025289864338</v>
      </c>
      <c r="E623" s="25">
        <f>'Bitcoin Data'!J622</f>
        <v>10972.767776426037</v>
      </c>
      <c r="F623" s="25">
        <f t="shared" si="82"/>
        <v>24.207050741554326</v>
      </c>
      <c r="G623" s="23">
        <f t="shared" si="83"/>
        <v>0.48099999999999998</v>
      </c>
      <c r="H623" s="23">
        <f t="shared" si="84"/>
        <v>0.46600477323423756</v>
      </c>
      <c r="I623" s="26">
        <f t="shared" si="87"/>
        <v>11643.59140668763</v>
      </c>
      <c r="J623" s="26">
        <f t="shared" si="88"/>
        <v>11280.601191487707</v>
      </c>
      <c r="K623" s="23">
        <f t="shared" si="85"/>
        <v>5.2779013004609237</v>
      </c>
      <c r="L623" s="23">
        <f t="shared" si="85"/>
        <v>5.1133621594053649</v>
      </c>
      <c r="M623" s="26">
        <f>K623*'Social Cost of Carbon'!$C$5</f>
        <v>527.79013004609237</v>
      </c>
      <c r="N623" s="26">
        <f>L623*'Social Cost of Carbon'!$C$5</f>
        <v>511.33621594053648</v>
      </c>
      <c r="O623" s="23">
        <f t="shared" si="89"/>
        <v>0.11473998092790903</v>
      </c>
      <c r="P623" s="23">
        <f t="shared" si="90"/>
        <v>0.11116294967403532</v>
      </c>
      <c r="Q623" s="27"/>
      <c r="R623" s="27"/>
    </row>
    <row r="624" spans="1:18" x14ac:dyDescent="0.25">
      <c r="A624" s="24">
        <f t="shared" si="86"/>
        <v>2017</v>
      </c>
      <c r="B624" s="32">
        <v>42986</v>
      </c>
      <c r="C624" s="28">
        <f>'Bitcoin Data'!C623</f>
        <v>4228.75</v>
      </c>
      <c r="D624" s="26">
        <f>'Bitcoin Data'!K623</f>
        <v>2184.7437838837577</v>
      </c>
      <c r="E624" s="25">
        <f>'Bitcoin Data'!J623</f>
        <v>10694.407382192046</v>
      </c>
      <c r="F624" s="25">
        <f t="shared" si="82"/>
        <v>23.364540050564642</v>
      </c>
      <c r="G624" s="23">
        <f t="shared" si="83"/>
        <v>0.48099999999999998</v>
      </c>
      <c r="H624" s="23">
        <f t="shared" si="84"/>
        <v>0.46600477323423756</v>
      </c>
      <c r="I624" s="26">
        <f t="shared" si="87"/>
        <v>11238.343764321593</v>
      </c>
      <c r="J624" s="26">
        <f t="shared" si="88"/>
        <v>10887.987187985636</v>
      </c>
      <c r="K624" s="23">
        <f t="shared" si="85"/>
        <v>5.1440099508343735</v>
      </c>
      <c r="L624" s="23">
        <f t="shared" si="85"/>
        <v>4.9836448870129608</v>
      </c>
      <c r="M624" s="26">
        <f>K624*'Social Cost of Carbon'!$C$5</f>
        <v>514.40099508343735</v>
      </c>
      <c r="N624" s="26">
        <f>L624*'Social Cost of Carbon'!$C$5</f>
        <v>498.36448870129607</v>
      </c>
      <c r="O624" s="23">
        <f t="shared" si="89"/>
        <v>0.12164374698987582</v>
      </c>
      <c r="P624" s="23">
        <f t="shared" si="90"/>
        <v>0.11785149008602921</v>
      </c>
      <c r="Q624" s="27"/>
      <c r="R624" s="27"/>
    </row>
    <row r="625" spans="1:18" x14ac:dyDescent="0.25">
      <c r="A625" s="24">
        <f t="shared" si="86"/>
        <v>2017</v>
      </c>
      <c r="B625" s="32">
        <v>42987</v>
      </c>
      <c r="C625" s="28">
        <f>'Bitcoin Data'!C624</f>
        <v>4226.0600590000004</v>
      </c>
      <c r="D625" s="26">
        <f>'Bitcoin Data'!K624</f>
        <v>2105.1660303802732</v>
      </c>
      <c r="E625" s="25">
        <f>'Bitcoin Data'!J624</f>
        <v>9057.9509348857318</v>
      </c>
      <c r="F625" s="25">
        <f t="shared" si="82"/>
        <v>19.068490612972681</v>
      </c>
      <c r="G625" s="23">
        <f t="shared" si="83"/>
        <v>0.48099999999999998</v>
      </c>
      <c r="H625" s="23">
        <f t="shared" si="84"/>
        <v>0.46600477323423756</v>
      </c>
      <c r="I625" s="26">
        <f t="shared" si="87"/>
        <v>9171.9439848398597</v>
      </c>
      <c r="J625" s="26">
        <f t="shared" si="88"/>
        <v>8886.0076440175217</v>
      </c>
      <c r="K625" s="23">
        <f t="shared" si="85"/>
        <v>4.356874399680037</v>
      </c>
      <c r="L625" s="23">
        <f t="shared" si="85"/>
        <v>4.2210483713782763</v>
      </c>
      <c r="M625" s="26">
        <f>K625*'Social Cost of Carbon'!$C$5</f>
        <v>435.68743996800367</v>
      </c>
      <c r="N625" s="26">
        <f>L625*'Social Cost of Carbon'!$C$5</f>
        <v>422.10483713782764</v>
      </c>
      <c r="O625" s="23">
        <f t="shared" si="89"/>
        <v>0.10309542076671269</v>
      </c>
      <c r="P625" s="23">
        <f t="shared" si="90"/>
        <v>9.9881409929064996E-2</v>
      </c>
      <c r="Q625" s="27"/>
      <c r="R625" s="27"/>
    </row>
    <row r="626" spans="1:18" x14ac:dyDescent="0.25">
      <c r="A626" s="24">
        <f t="shared" si="86"/>
        <v>2017</v>
      </c>
      <c r="B626" s="32">
        <v>42988</v>
      </c>
      <c r="C626" s="28">
        <f>'Bitcoin Data'!C625</f>
        <v>4122.9399409999996</v>
      </c>
      <c r="D626" s="26">
        <f>'Bitcoin Data'!K625</f>
        <v>1729.1226767524442</v>
      </c>
      <c r="E626" s="25">
        <f>'Bitcoin Data'!J625</f>
        <v>13897.202070408406</v>
      </c>
      <c r="F626" s="25">
        <f t="shared" si="82"/>
        <v>24.029967243354193</v>
      </c>
      <c r="G626" s="23">
        <f t="shared" si="83"/>
        <v>0.48099999999999998</v>
      </c>
      <c r="H626" s="23">
        <f t="shared" si="84"/>
        <v>0.46600477323423756</v>
      </c>
      <c r="I626" s="26">
        <f t="shared" si="87"/>
        <v>11558.414244053367</v>
      </c>
      <c r="J626" s="26">
        <f t="shared" si="88"/>
        <v>11198.079436065427</v>
      </c>
      <c r="K626" s="23">
        <f t="shared" si="85"/>
        <v>6.6845541958664434</v>
      </c>
      <c r="L626" s="23">
        <f t="shared" si="85"/>
        <v>6.4761624994110463</v>
      </c>
      <c r="M626" s="26">
        <f>K626*'Social Cost of Carbon'!$C$5</f>
        <v>668.45541958664433</v>
      </c>
      <c r="N626" s="26">
        <f>L626*'Social Cost of Carbon'!$C$5</f>
        <v>647.61624994110457</v>
      </c>
      <c r="O626" s="23">
        <f t="shared" si="89"/>
        <v>0.16213076812962587</v>
      </c>
      <c r="P626" s="23">
        <f t="shared" si="90"/>
        <v>0.15707632398448867</v>
      </c>
      <c r="Q626" s="27"/>
      <c r="R626" s="27"/>
    </row>
    <row r="627" spans="1:18" x14ac:dyDescent="0.25">
      <c r="A627" s="24">
        <f t="shared" si="86"/>
        <v>2017</v>
      </c>
      <c r="B627" s="32">
        <v>42989</v>
      </c>
      <c r="C627" s="28">
        <f>'Bitcoin Data'!C626</f>
        <v>4161.2700199999999</v>
      </c>
      <c r="D627" s="26">
        <f>'Bitcoin Data'!K626</f>
        <v>2170.6787413944485</v>
      </c>
      <c r="E627" s="25">
        <f>'Bitcoin Data'!J626</f>
        <v>11954.541564066743</v>
      </c>
      <c r="F627" s="25">
        <f t="shared" si="82"/>
        <v>25.94946923623602</v>
      </c>
      <c r="G627" s="23">
        <f t="shared" si="83"/>
        <v>0.48099999999999998</v>
      </c>
      <c r="H627" s="23">
        <f t="shared" si="84"/>
        <v>0.46600477323423756</v>
      </c>
      <c r="I627" s="26">
        <f t="shared" si="87"/>
        <v>12481.694702629526</v>
      </c>
      <c r="J627" s="26">
        <f t="shared" si="88"/>
        <v>12092.576526980989</v>
      </c>
      <c r="K627" s="23">
        <f t="shared" si="85"/>
        <v>5.7501344923161035</v>
      </c>
      <c r="L627" s="23">
        <f t="shared" si="85"/>
        <v>5.570873430682191</v>
      </c>
      <c r="M627" s="26">
        <f>K627*'Social Cost of Carbon'!$C$5</f>
        <v>575.01344923161037</v>
      </c>
      <c r="N627" s="26">
        <f>L627*'Social Cost of Carbon'!$C$5</f>
        <v>557.08734306821907</v>
      </c>
      <c r="O627" s="23">
        <f t="shared" si="89"/>
        <v>0.13818220073870871</v>
      </c>
      <c r="P627" s="23">
        <f t="shared" si="90"/>
        <v>0.13387435575935519</v>
      </c>
      <c r="Q627" s="27"/>
      <c r="R627" s="27"/>
    </row>
    <row r="628" spans="1:18" x14ac:dyDescent="0.25">
      <c r="A628" s="24">
        <f t="shared" si="86"/>
        <v>2017</v>
      </c>
      <c r="B628" s="32">
        <v>42990</v>
      </c>
      <c r="C628" s="28">
        <f>'Bitcoin Data'!C627</f>
        <v>4130.8100590000004</v>
      </c>
      <c r="D628" s="26">
        <f>'Bitcoin Data'!K627</f>
        <v>2358.4894701994449</v>
      </c>
      <c r="E628" s="25">
        <f>'Bitcoin Data'!J627</f>
        <v>11113.656997340466</v>
      </c>
      <c r="F628" s="25">
        <f t="shared" si="82"/>
        <v>26.211443003635868</v>
      </c>
      <c r="G628" s="23">
        <f t="shared" si="83"/>
        <v>0.48099999999999998</v>
      </c>
      <c r="H628" s="23">
        <f t="shared" si="84"/>
        <v>0.46600477323423756</v>
      </c>
      <c r="I628" s="26">
        <f t="shared" si="87"/>
        <v>12607.704084748852</v>
      </c>
      <c r="J628" s="26">
        <f t="shared" si="88"/>
        <v>12214.657553051476</v>
      </c>
      <c r="K628" s="23">
        <f t="shared" si="85"/>
        <v>5.3456690157207642</v>
      </c>
      <c r="L628" s="23">
        <f t="shared" si="85"/>
        <v>5.1790172088487418</v>
      </c>
      <c r="M628" s="26">
        <f>K628*'Social Cost of Carbon'!$C$5</f>
        <v>534.5669015720764</v>
      </c>
      <c r="N628" s="26">
        <f>L628*'Social Cost of Carbon'!$C$5</f>
        <v>517.90172088487418</v>
      </c>
      <c r="O628" s="23">
        <f t="shared" si="89"/>
        <v>0.12940970268225938</v>
      </c>
      <c r="P628" s="23">
        <f t="shared" si="90"/>
        <v>0.12537534127392183</v>
      </c>
      <c r="Q628" s="27"/>
      <c r="R628" s="27"/>
    </row>
    <row r="629" spans="1:18" x14ac:dyDescent="0.25">
      <c r="A629" s="24">
        <f t="shared" si="86"/>
        <v>2017</v>
      </c>
      <c r="B629" s="32">
        <v>42991</v>
      </c>
      <c r="C629" s="28">
        <f>'Bitcoin Data'!C628</f>
        <v>3882.5900879999999</v>
      </c>
      <c r="D629" s="26">
        <f>'Bitcoin Data'!K628</f>
        <v>2366.1543073925041</v>
      </c>
      <c r="E629" s="25">
        <f>'Bitcoin Data'!J628</f>
        <v>10139.352317398494</v>
      </c>
      <c r="F629" s="25">
        <f t="shared" si="82"/>
        <v>23.991272159982614</v>
      </c>
      <c r="G629" s="23">
        <f t="shared" si="83"/>
        <v>0.48099999999999998</v>
      </c>
      <c r="H629" s="23">
        <f t="shared" si="84"/>
        <v>0.46600477323423756</v>
      </c>
      <c r="I629" s="26">
        <f t="shared" si="87"/>
        <v>11539.801908951637</v>
      </c>
      <c r="J629" s="26">
        <f t="shared" si="88"/>
        <v>11180.047342513575</v>
      </c>
      <c r="K629" s="23">
        <f t="shared" si="85"/>
        <v>4.8770284646686752</v>
      </c>
      <c r="L629" s="23">
        <f t="shared" si="85"/>
        <v>4.7249865774113262</v>
      </c>
      <c r="M629" s="26">
        <f>K629*'Social Cost of Carbon'!$C$5</f>
        <v>487.70284646686753</v>
      </c>
      <c r="N629" s="26">
        <f>L629*'Social Cost of Carbon'!$C$5</f>
        <v>472.4986577411326</v>
      </c>
      <c r="O629" s="23">
        <f t="shared" si="89"/>
        <v>0.12561275731224386</v>
      </c>
      <c r="P629" s="23">
        <f t="shared" si="90"/>
        <v>0.12169676608444806</v>
      </c>
      <c r="Q629" s="27"/>
      <c r="R629" s="27"/>
    </row>
    <row r="630" spans="1:18" x14ac:dyDescent="0.25">
      <c r="A630" s="24">
        <f t="shared" si="86"/>
        <v>2017</v>
      </c>
      <c r="B630" s="32">
        <v>42992</v>
      </c>
      <c r="C630" s="28">
        <f>'Bitcoin Data'!C629</f>
        <v>3154.9499510000001</v>
      </c>
      <c r="D630" s="26">
        <f>'Bitcoin Data'!K629</f>
        <v>2201.3963731783892</v>
      </c>
      <c r="E630" s="25">
        <f>'Bitcoin Data'!J629</f>
        <v>11267.951971845932</v>
      </c>
      <c r="F630" s="25">
        <f t="shared" si="82"/>
        <v>24.805228603969915</v>
      </c>
      <c r="G630" s="23">
        <f t="shared" si="83"/>
        <v>0.48099999999999998</v>
      </c>
      <c r="H630" s="23">
        <f t="shared" si="84"/>
        <v>0.46600477323423756</v>
      </c>
      <c r="I630" s="26">
        <f t="shared" si="87"/>
        <v>11931.314958509529</v>
      </c>
      <c r="J630" s="26">
        <f t="shared" si="88"/>
        <v>11559.354930616424</v>
      </c>
      <c r="K630" s="23">
        <f t="shared" si="85"/>
        <v>5.4198848984578936</v>
      </c>
      <c r="L630" s="23">
        <f t="shared" si="85"/>
        <v>5.2509194034543434</v>
      </c>
      <c r="M630" s="26">
        <f>K630*'Social Cost of Carbon'!$C$5</f>
        <v>541.98848984578933</v>
      </c>
      <c r="N630" s="26">
        <f>L630*'Social Cost of Carbon'!$C$5</f>
        <v>525.0919403454343</v>
      </c>
      <c r="O630" s="23">
        <f t="shared" si="89"/>
        <v>0.17178988518470775</v>
      </c>
      <c r="P630" s="23">
        <f t="shared" si="90"/>
        <v>0.16643431702585329</v>
      </c>
      <c r="Q630" s="27"/>
      <c r="R630" s="27"/>
    </row>
    <row r="631" spans="1:18" x14ac:dyDescent="0.25">
      <c r="A631" s="24">
        <f t="shared" si="86"/>
        <v>2017</v>
      </c>
      <c r="B631" s="32">
        <v>42993</v>
      </c>
      <c r="C631" s="28">
        <f>'Bitcoin Data'!C630</f>
        <v>3637.5200199999999</v>
      </c>
      <c r="D631" s="26">
        <f>'Bitcoin Data'!K630</f>
        <v>2226.4980758658617</v>
      </c>
      <c r="E631" s="25">
        <f>'Bitcoin Data'!J630</f>
        <v>10454.464897480386</v>
      </c>
      <c r="F631" s="25">
        <f t="shared" si="82"/>
        <v>23.276845978447273</v>
      </c>
      <c r="G631" s="23">
        <f t="shared" si="83"/>
        <v>0.48099999999999998</v>
      </c>
      <c r="H631" s="23">
        <f t="shared" si="84"/>
        <v>0.46600477323423756</v>
      </c>
      <c r="I631" s="26">
        <f t="shared" si="87"/>
        <v>11196.162915633138</v>
      </c>
      <c r="J631" s="26">
        <f t="shared" si="88"/>
        <v>10847.121331794597</v>
      </c>
      <c r="K631" s="23">
        <f t="shared" si="85"/>
        <v>5.0285976156880654</v>
      </c>
      <c r="L631" s="23">
        <f t="shared" si="85"/>
        <v>4.8718305438356442</v>
      </c>
      <c r="M631" s="26">
        <f>K631*'Social Cost of Carbon'!$C$5</f>
        <v>502.85976156880656</v>
      </c>
      <c r="N631" s="26">
        <f>L631*'Social Cost of Carbon'!$C$5</f>
        <v>487.18305438356441</v>
      </c>
      <c r="O631" s="23">
        <f t="shared" si="89"/>
        <v>0.13824247256481259</v>
      </c>
      <c r="P631" s="23">
        <f t="shared" si="90"/>
        <v>0.13393274860479376</v>
      </c>
      <c r="Q631" s="27"/>
      <c r="R631" s="27"/>
    </row>
    <row r="632" spans="1:18" x14ac:dyDescent="0.25">
      <c r="A632" s="24">
        <f t="shared" si="86"/>
        <v>2017</v>
      </c>
      <c r="B632" s="32">
        <v>42994</v>
      </c>
      <c r="C632" s="28">
        <f>'Bitcoin Data'!C631</f>
        <v>3625.040039</v>
      </c>
      <c r="D632" s="26">
        <f>'Bitcoin Data'!K631</f>
        <v>2115.5852284581706</v>
      </c>
      <c r="E632" s="25">
        <f>'Bitcoin Data'!J631</f>
        <v>11452.130008707158</v>
      </c>
      <c r="F632" s="25">
        <f t="shared" si="82"/>
        <v>24.227957080803403</v>
      </c>
      <c r="G632" s="23">
        <f t="shared" si="83"/>
        <v>0.48099999999999998</v>
      </c>
      <c r="H632" s="23">
        <f t="shared" si="84"/>
        <v>0.46600477323423756</v>
      </c>
      <c r="I632" s="26">
        <f t="shared" si="87"/>
        <v>11653.647355866437</v>
      </c>
      <c r="J632" s="26">
        <f t="shared" si="88"/>
        <v>11290.34364536863</v>
      </c>
      <c r="K632" s="23">
        <f t="shared" si="85"/>
        <v>5.5084745341881423</v>
      </c>
      <c r="L632" s="23">
        <f t="shared" si="85"/>
        <v>5.3367472477565858</v>
      </c>
      <c r="M632" s="26">
        <f>K632*'Social Cost of Carbon'!$C$5</f>
        <v>550.84745341881421</v>
      </c>
      <c r="N632" s="26">
        <f>L632*'Social Cost of Carbon'!$C$5</f>
        <v>533.67472477565855</v>
      </c>
      <c r="O632" s="23">
        <f t="shared" si="89"/>
        <v>0.15195623979115289</v>
      </c>
      <c r="P632" s="23">
        <f t="shared" si="90"/>
        <v>0.14721898766196181</v>
      </c>
      <c r="Q632" s="27"/>
      <c r="R632" s="27"/>
    </row>
    <row r="633" spans="1:18" x14ac:dyDescent="0.25">
      <c r="A633" s="24">
        <f t="shared" si="86"/>
        <v>2017</v>
      </c>
      <c r="B633" s="32">
        <v>42995</v>
      </c>
      <c r="C633" s="28">
        <f>'Bitcoin Data'!C632</f>
        <v>3582.8798830000001</v>
      </c>
      <c r="D633" s="26">
        <f>'Bitcoin Data'!K632</f>
        <v>2197.6853082979746</v>
      </c>
      <c r="E633" s="25">
        <f>'Bitcoin Data'!J632</f>
        <v>9507.5856002793007</v>
      </c>
      <c r="F633" s="25">
        <f t="shared" si="82"/>
        <v>20.894681191119197</v>
      </c>
      <c r="G633" s="23">
        <f t="shared" si="83"/>
        <v>0.48099999999999998</v>
      </c>
      <c r="H633" s="23">
        <f t="shared" si="84"/>
        <v>0.46600477323423756</v>
      </c>
      <c r="I633" s="26">
        <f t="shared" si="87"/>
        <v>10050.341652928333</v>
      </c>
      <c r="J633" s="26">
        <f t="shared" si="88"/>
        <v>9737.0211702691886</v>
      </c>
      <c r="K633" s="23">
        <f t="shared" si="85"/>
        <v>4.5731486737343436</v>
      </c>
      <c r="L633" s="23">
        <f t="shared" si="85"/>
        <v>4.4305802716632581</v>
      </c>
      <c r="M633" s="26">
        <f>K633*'Social Cost of Carbon'!$C$5</f>
        <v>457.31486737343437</v>
      </c>
      <c r="N633" s="26">
        <f>L633*'Social Cost of Carbon'!$C$5</f>
        <v>443.05802716632581</v>
      </c>
      <c r="O633" s="23">
        <f t="shared" si="89"/>
        <v>0.12763890565890745</v>
      </c>
      <c r="P633" s="23">
        <f t="shared" si="90"/>
        <v>0.12365974903834805</v>
      </c>
      <c r="Q633" s="27"/>
      <c r="R633" s="27"/>
    </row>
    <row r="634" spans="1:18" x14ac:dyDescent="0.25">
      <c r="A634" s="24">
        <f t="shared" si="86"/>
        <v>2017</v>
      </c>
      <c r="B634" s="32">
        <v>42996</v>
      </c>
      <c r="C634" s="28">
        <f>'Bitcoin Data'!C633</f>
        <v>4065.1999510000001</v>
      </c>
      <c r="D634" s="26">
        <f>'Bitcoin Data'!K633</f>
        <v>1603.6290935450445</v>
      </c>
      <c r="E634" s="25">
        <f>'Bitcoin Data'!J633</f>
        <v>15996.294801507662</v>
      </c>
      <c r="F634" s="25">
        <f t="shared" si="82"/>
        <v>25.652123732621039</v>
      </c>
      <c r="G634" s="23">
        <f t="shared" si="83"/>
        <v>0.48099999999999998</v>
      </c>
      <c r="H634" s="23">
        <f t="shared" si="84"/>
        <v>0.46600477323423756</v>
      </c>
      <c r="I634" s="26">
        <f t="shared" si="87"/>
        <v>12338.671515390721</v>
      </c>
      <c r="J634" s="26">
        <f t="shared" si="88"/>
        <v>11954.012102996672</v>
      </c>
      <c r="K634" s="23">
        <f t="shared" si="85"/>
        <v>7.6942177995251848</v>
      </c>
      <c r="L634" s="23">
        <f t="shared" si="85"/>
        <v>7.4543497315645908</v>
      </c>
      <c r="M634" s="26">
        <f>K634*'Social Cost of Carbon'!$C$5</f>
        <v>769.42177995251848</v>
      </c>
      <c r="N634" s="26">
        <f>L634*'Social Cost of Carbon'!$C$5</f>
        <v>745.43497315645914</v>
      </c>
      <c r="O634" s="23">
        <f t="shared" si="89"/>
        <v>0.18927034075242674</v>
      </c>
      <c r="P634" s="23">
        <f t="shared" si="90"/>
        <v>0.18336981750998232</v>
      </c>
      <c r="Q634" s="27"/>
      <c r="R634" s="27"/>
    </row>
    <row r="635" spans="1:18" x14ac:dyDescent="0.25">
      <c r="A635" s="24">
        <f t="shared" si="86"/>
        <v>2017</v>
      </c>
      <c r="B635" s="32">
        <v>42997</v>
      </c>
      <c r="C635" s="28">
        <f>'Bitcoin Data'!C634</f>
        <v>3924.969971</v>
      </c>
      <c r="D635" s="26">
        <f>'Bitcoin Data'!K634</f>
        <v>1940.0974194217031</v>
      </c>
      <c r="E635" s="25">
        <f>'Bitcoin Data'!J634</f>
        <v>9911.2344848145349</v>
      </c>
      <c r="F635" s="25">
        <f t="shared" si="82"/>
        <v>19.228760447272073</v>
      </c>
      <c r="G635" s="23">
        <f t="shared" si="83"/>
        <v>0.48099999999999998</v>
      </c>
      <c r="H635" s="23">
        <f t="shared" si="84"/>
        <v>0.46600477323423756</v>
      </c>
      <c r="I635" s="26">
        <f t="shared" si="87"/>
        <v>9249.0337751378684</v>
      </c>
      <c r="J635" s="26">
        <f t="shared" si="88"/>
        <v>8960.6941518064978</v>
      </c>
      <c r="K635" s="23">
        <f t="shared" si="85"/>
        <v>4.7673037871957913</v>
      </c>
      <c r="L635" s="23">
        <f t="shared" si="85"/>
        <v>4.6186825785673529</v>
      </c>
      <c r="M635" s="26">
        <f>K635*'Social Cost of Carbon'!$C$5</f>
        <v>476.73037871957911</v>
      </c>
      <c r="N635" s="26">
        <f>L635*'Social Cost of Carbon'!$C$5</f>
        <v>461.86825785673528</v>
      </c>
      <c r="O635" s="23">
        <f t="shared" si="89"/>
        <v>0.12146089836150217</v>
      </c>
      <c r="P635" s="23">
        <f t="shared" si="90"/>
        <v>0.11767434178332349</v>
      </c>
      <c r="Q635" s="27"/>
      <c r="R635" s="27"/>
    </row>
    <row r="636" spans="1:18" x14ac:dyDescent="0.25">
      <c r="A636" s="24">
        <f t="shared" si="86"/>
        <v>2017</v>
      </c>
      <c r="B636" s="32">
        <v>42998</v>
      </c>
      <c r="C636" s="28">
        <f>'Bitcoin Data'!C635</f>
        <v>3905.9499510000001</v>
      </c>
      <c r="D636" s="26">
        <f>'Bitcoin Data'!K635</f>
        <v>1477.8083153032023</v>
      </c>
      <c r="E636" s="25">
        <f>'Bitcoin Data'!J635</f>
        <v>19562.60512614367</v>
      </c>
      <c r="F636" s="25">
        <f t="shared" si="82"/>
        <v>28.909780524408166</v>
      </c>
      <c r="G636" s="23">
        <f t="shared" si="83"/>
        <v>0.48099999999999998</v>
      </c>
      <c r="H636" s="23">
        <f t="shared" si="84"/>
        <v>0.46600477323423756</v>
      </c>
      <c r="I636" s="26">
        <f t="shared" si="87"/>
        <v>13905.604432240327</v>
      </c>
      <c r="J636" s="26">
        <f t="shared" si="88"/>
        <v>13472.095717528404</v>
      </c>
      <c r="K636" s="23">
        <f t="shared" si="85"/>
        <v>9.4096130656751047</v>
      </c>
      <c r="L636" s="23">
        <f t="shared" si="85"/>
        <v>9.1162673656795139</v>
      </c>
      <c r="M636" s="26">
        <f>K636*'Social Cost of Carbon'!$C$5</f>
        <v>940.96130656751052</v>
      </c>
      <c r="N636" s="26">
        <f>L636*'Social Cost of Carbon'!$C$5</f>
        <v>911.62673656795141</v>
      </c>
      <c r="O636" s="23">
        <f t="shared" si="89"/>
        <v>0.24090459897639135</v>
      </c>
      <c r="P636" s="23">
        <f t="shared" si="90"/>
        <v>0.23339437217687775</v>
      </c>
      <c r="Q636" s="27"/>
      <c r="R636" s="27"/>
    </row>
    <row r="637" spans="1:18" x14ac:dyDescent="0.25">
      <c r="A637" s="24">
        <f t="shared" si="86"/>
        <v>2017</v>
      </c>
      <c r="B637" s="32">
        <v>42999</v>
      </c>
      <c r="C637" s="28">
        <f>'Bitcoin Data'!C636</f>
        <v>3631.040039</v>
      </c>
      <c r="D637" s="26">
        <f>'Bitcoin Data'!K636</f>
        <v>2166.8205601723612</v>
      </c>
      <c r="E637" s="25">
        <f>'Bitcoin Data'!J636</f>
        <v>10531.510833268516</v>
      </c>
      <c r="F637" s="25">
        <f t="shared" si="82"/>
        <v>22.819894203204178</v>
      </c>
      <c r="G637" s="23">
        <f t="shared" si="83"/>
        <v>0.48099999999999998</v>
      </c>
      <c r="H637" s="23">
        <f t="shared" si="84"/>
        <v>0.46600477323423756</v>
      </c>
      <c r="I637" s="26">
        <f t="shared" si="87"/>
        <v>10976.369111741211</v>
      </c>
      <c r="J637" s="26">
        <f t="shared" si="88"/>
        <v>10634.179623393455</v>
      </c>
      <c r="K637" s="23">
        <f t="shared" si="85"/>
        <v>5.0656567108021564</v>
      </c>
      <c r="L637" s="23">
        <f t="shared" si="85"/>
        <v>4.9077343176712107</v>
      </c>
      <c r="M637" s="26">
        <f>K637*'Social Cost of Carbon'!$C$5</f>
        <v>506.56567108021562</v>
      </c>
      <c r="N637" s="26">
        <f>L637*'Social Cost of Carbon'!$C$5</f>
        <v>490.77343176712105</v>
      </c>
      <c r="O637" s="23">
        <f t="shared" si="89"/>
        <v>0.13950980039860023</v>
      </c>
      <c r="P637" s="23">
        <f t="shared" si="90"/>
        <v>0.13516056735697182</v>
      </c>
      <c r="Q637" s="27"/>
      <c r="R637" s="27"/>
    </row>
    <row r="638" spans="1:18" x14ac:dyDescent="0.25">
      <c r="A638" s="24">
        <f t="shared" si="86"/>
        <v>2017</v>
      </c>
      <c r="B638" s="32">
        <v>43000</v>
      </c>
      <c r="C638" s="28">
        <f>'Bitcoin Data'!C637</f>
        <v>3630.6999510000001</v>
      </c>
      <c r="D638" s="26">
        <f>'Bitcoin Data'!K637</f>
        <v>1734.9297337278224</v>
      </c>
      <c r="E638" s="25">
        <f>'Bitcoin Data'!J637</f>
        <v>15699.713379283299</v>
      </c>
      <c r="F638" s="25">
        <f t="shared" si="82"/>
        <v>27.237899552723107</v>
      </c>
      <c r="G638" s="23">
        <f t="shared" si="83"/>
        <v>0.48099999999999998</v>
      </c>
      <c r="H638" s="23">
        <f t="shared" si="84"/>
        <v>0.46600477323423756</v>
      </c>
      <c r="I638" s="26">
        <f t="shared" si="87"/>
        <v>13101.429684859815</v>
      </c>
      <c r="J638" s="26">
        <f t="shared" si="88"/>
        <v>12692.991204443671</v>
      </c>
      <c r="K638" s="23">
        <f t="shared" si="85"/>
        <v>7.5515621354352671</v>
      </c>
      <c r="L638" s="23">
        <f t="shared" si="85"/>
        <v>7.316141373155439</v>
      </c>
      <c r="M638" s="26">
        <f>K638*'Social Cost of Carbon'!$C$5</f>
        <v>755.15621354352675</v>
      </c>
      <c r="N638" s="26">
        <f>L638*'Social Cost of Carbon'!$C$5</f>
        <v>731.61413731554387</v>
      </c>
      <c r="O638" s="23">
        <f t="shared" si="89"/>
        <v>0.207991908925312</v>
      </c>
      <c r="P638" s="23">
        <f t="shared" si="90"/>
        <v>0.20150773878024156</v>
      </c>
      <c r="Q638" s="27"/>
      <c r="R638" s="27"/>
    </row>
    <row r="639" spans="1:18" x14ac:dyDescent="0.25">
      <c r="A639" s="24">
        <f t="shared" si="86"/>
        <v>2017</v>
      </c>
      <c r="B639" s="32">
        <v>43001</v>
      </c>
      <c r="C639" s="28">
        <f>'Bitcoin Data'!C638</f>
        <v>3792.3999020000001</v>
      </c>
      <c r="D639" s="26">
        <f>'Bitcoin Data'!K638</f>
        <v>2073.9198334200937</v>
      </c>
      <c r="E639" s="25">
        <f>'Bitcoin Data'!J638</f>
        <v>11465.902985337128</v>
      </c>
      <c r="F639" s="25">
        <f t="shared" si="82"/>
        <v>23.779363609361333</v>
      </c>
      <c r="G639" s="23">
        <f t="shared" si="83"/>
        <v>0.48099999999999998</v>
      </c>
      <c r="H639" s="23">
        <f t="shared" si="84"/>
        <v>0.46600477323423756</v>
      </c>
      <c r="I639" s="26">
        <f t="shared" si="87"/>
        <v>11437.873896102801</v>
      </c>
      <c r="J639" s="26">
        <f t="shared" si="88"/>
        <v>11081.29694643491</v>
      </c>
      <c r="K639" s="23">
        <f t="shared" si="85"/>
        <v>5.5150993359471583</v>
      </c>
      <c r="L639" s="23">
        <f t="shared" si="85"/>
        <v>5.3431655206077959</v>
      </c>
      <c r="M639" s="26">
        <f>K639*'Social Cost of Carbon'!$C$5</f>
        <v>551.50993359471579</v>
      </c>
      <c r="N639" s="26">
        <f>L639*'Social Cost of Carbon'!$C$5</f>
        <v>534.3165520607796</v>
      </c>
      <c r="O639" s="23">
        <f t="shared" si="89"/>
        <v>0.14542504689546734</v>
      </c>
      <c r="P639" s="23">
        <f t="shared" si="90"/>
        <v>0.14089140540769363</v>
      </c>
      <c r="Q639" s="27"/>
      <c r="R639" s="27"/>
    </row>
    <row r="640" spans="1:18" x14ac:dyDescent="0.25">
      <c r="A640" s="24">
        <f t="shared" si="86"/>
        <v>2017</v>
      </c>
      <c r="B640" s="32">
        <v>43002</v>
      </c>
      <c r="C640" s="28">
        <f>'Bitcoin Data'!C639</f>
        <v>3682.8400879999999</v>
      </c>
      <c r="D640" s="26">
        <f>'Bitcoin Data'!K639</f>
        <v>1823.3047690014914</v>
      </c>
      <c r="E640" s="25">
        <f>'Bitcoin Data'!J639</f>
        <v>11236.98161059343</v>
      </c>
      <c r="F640" s="25">
        <f t="shared" si="82"/>
        <v>20.488442159777062</v>
      </c>
      <c r="G640" s="23">
        <f t="shared" si="83"/>
        <v>0.48099999999999998</v>
      </c>
      <c r="H640" s="23">
        <f t="shared" si="84"/>
        <v>0.46600477323423756</v>
      </c>
      <c r="I640" s="26">
        <f t="shared" si="87"/>
        <v>9854.9406788527667</v>
      </c>
      <c r="J640" s="26">
        <f t="shared" si="88"/>
        <v>9547.7118425897024</v>
      </c>
      <c r="K640" s="23">
        <f t="shared" si="85"/>
        <v>5.404988154695439</v>
      </c>
      <c r="L640" s="23">
        <f t="shared" si="85"/>
        <v>5.2364870672818888</v>
      </c>
      <c r="M640" s="26">
        <f>K640*'Social Cost of Carbon'!$C$5</f>
        <v>540.49881546954396</v>
      </c>
      <c r="N640" s="26">
        <f>L640*'Social Cost of Carbon'!$C$5</f>
        <v>523.64870672818893</v>
      </c>
      <c r="O640" s="23">
        <f t="shared" si="89"/>
        <v>0.14676141308189863</v>
      </c>
      <c r="P640" s="23">
        <f t="shared" si="90"/>
        <v>0.14218611023444169</v>
      </c>
      <c r="Q640" s="27"/>
      <c r="R640" s="27"/>
    </row>
    <row r="641" spans="1:18" x14ac:dyDescent="0.25">
      <c r="A641" s="24">
        <f t="shared" si="86"/>
        <v>2017</v>
      </c>
      <c r="B641" s="32">
        <v>43003</v>
      </c>
      <c r="C641" s="28">
        <f>'Bitcoin Data'!C640</f>
        <v>3926.070068</v>
      </c>
      <c r="D641" s="26">
        <f>'Bitcoin Data'!K640</f>
        <v>1566.1434587408207</v>
      </c>
      <c r="E641" s="25">
        <f>'Bitcoin Data'!J640</f>
        <v>14434.879741285311</v>
      </c>
      <c r="F641" s="25">
        <f t="shared" si="82"/>
        <v>22.607092484524379</v>
      </c>
      <c r="G641" s="23">
        <f t="shared" si="83"/>
        <v>0.48099999999999998</v>
      </c>
      <c r="H641" s="23">
        <f t="shared" si="84"/>
        <v>0.46600477323423756</v>
      </c>
      <c r="I641" s="26">
        <f t="shared" si="87"/>
        <v>10874.011485056226</v>
      </c>
      <c r="J641" s="26">
        <f t="shared" si="88"/>
        <v>10535.013006736221</v>
      </c>
      <c r="K641" s="23">
        <f t="shared" si="85"/>
        <v>6.9431771555582342</v>
      </c>
      <c r="L641" s="23">
        <f t="shared" si="85"/>
        <v>6.7267228605011518</v>
      </c>
      <c r="M641" s="26">
        <f>K641*'Social Cost of Carbon'!$C$5</f>
        <v>694.31771555582338</v>
      </c>
      <c r="N641" s="26">
        <f>L641*'Social Cost of Carbon'!$C$5</f>
        <v>672.67228605011519</v>
      </c>
      <c r="O641" s="23">
        <f t="shared" si="89"/>
        <v>0.17684801940112074</v>
      </c>
      <c r="P641" s="23">
        <f t="shared" si="90"/>
        <v>0.17133476336370754</v>
      </c>
      <c r="Q641" s="27"/>
      <c r="R641" s="27"/>
    </row>
    <row r="642" spans="1:18" x14ac:dyDescent="0.25">
      <c r="A642" s="24">
        <f t="shared" si="86"/>
        <v>2017</v>
      </c>
      <c r="B642" s="32">
        <v>43004</v>
      </c>
      <c r="C642" s="28">
        <f>'Bitcoin Data'!C641</f>
        <v>3892.3500979999999</v>
      </c>
      <c r="D642" s="26">
        <f>'Bitcoin Data'!K641</f>
        <v>1712.8868763719615</v>
      </c>
      <c r="E642" s="25">
        <f>'Bitcoin Data'!J641</f>
        <v>14051.444648308938</v>
      </c>
      <c r="F642" s="25">
        <f t="shared" si="82"/>
        <v>24.068535132155411</v>
      </c>
      <c r="G642" s="23">
        <f t="shared" si="83"/>
        <v>0.48099999999999998</v>
      </c>
      <c r="H642" s="23">
        <f t="shared" si="84"/>
        <v>0.46600477323423756</v>
      </c>
      <c r="I642" s="26">
        <f t="shared" si="87"/>
        <v>11576.965398566752</v>
      </c>
      <c r="J642" s="26">
        <f t="shared" si="88"/>
        <v>11216.052256340361</v>
      </c>
      <c r="K642" s="23">
        <f t="shared" si="85"/>
        <v>6.7587448758365989</v>
      </c>
      <c r="L642" s="23">
        <f t="shared" si="85"/>
        <v>6.5480402769486474</v>
      </c>
      <c r="M642" s="26">
        <f>K642*'Social Cost of Carbon'!$C$5</f>
        <v>675.87448758365986</v>
      </c>
      <c r="N642" s="26">
        <f>L642*'Social Cost of Carbon'!$C$5</f>
        <v>654.80402769486477</v>
      </c>
      <c r="O642" s="23">
        <f t="shared" si="89"/>
        <v>0.17364175127282189</v>
      </c>
      <c r="P642" s="23">
        <f t="shared" si="90"/>
        <v>0.16822845098937059</v>
      </c>
      <c r="Q642" s="27"/>
      <c r="R642" s="27"/>
    </row>
    <row r="643" spans="1:18" x14ac:dyDescent="0.25">
      <c r="A643" s="24">
        <f t="shared" si="86"/>
        <v>2017</v>
      </c>
      <c r="B643" s="32">
        <v>43005</v>
      </c>
      <c r="C643" s="28">
        <f>'Bitcoin Data'!C642</f>
        <v>4200.669922</v>
      </c>
      <c r="D643" s="26">
        <f>'Bitcoin Data'!K642</f>
        <v>1852.9195504254155</v>
      </c>
      <c r="E643" s="25">
        <f>'Bitcoin Data'!J642</f>
        <v>15632.042474476713</v>
      </c>
      <c r="F643" s="25">
        <f t="shared" si="82"/>
        <v>28.964917114038393</v>
      </c>
      <c r="G643" s="23">
        <f t="shared" si="83"/>
        <v>0.48099999999999998</v>
      </c>
      <c r="H643" s="23">
        <f t="shared" si="84"/>
        <v>0.46600477323423756</v>
      </c>
      <c r="I643" s="26">
        <f t="shared" si="87"/>
        <v>13932.125131852466</v>
      </c>
      <c r="J643" s="26">
        <f t="shared" si="88"/>
        <v>13497.789631475947</v>
      </c>
      <c r="K643" s="23">
        <f t="shared" si="85"/>
        <v>7.5190124302232988</v>
      </c>
      <c r="L643" s="23">
        <f t="shared" si="85"/>
        <v>7.284606408506491</v>
      </c>
      <c r="M643" s="26">
        <f>K643*'Social Cost of Carbon'!$C$5</f>
        <v>751.90124302232994</v>
      </c>
      <c r="N643" s="26">
        <f>L643*'Social Cost of Carbon'!$C$5</f>
        <v>728.46064085064904</v>
      </c>
      <c r="O643" s="23">
        <f t="shared" si="89"/>
        <v>0.17899555475292828</v>
      </c>
      <c r="P643" s="23">
        <f t="shared" si="90"/>
        <v>0.17341534906980227</v>
      </c>
      <c r="Q643" s="27"/>
      <c r="R643" s="27"/>
    </row>
    <row r="644" spans="1:18" x14ac:dyDescent="0.25">
      <c r="A644" s="24">
        <f t="shared" si="86"/>
        <v>2017</v>
      </c>
      <c r="B644" s="32">
        <v>43006</v>
      </c>
      <c r="C644" s="28">
        <f>'Bitcoin Data'!C643</f>
        <v>4174.7299800000001</v>
      </c>
      <c r="D644" s="26">
        <f>'Bitcoin Data'!K643</f>
        <v>2206.3202603818031</v>
      </c>
      <c r="E644" s="25">
        <f>'Bitcoin Data'!J643</f>
        <v>12528.061445845791</v>
      </c>
      <c r="F644" s="25">
        <f t="shared" si="82"/>
        <v>27.640915791277713</v>
      </c>
      <c r="G644" s="23">
        <f t="shared" si="83"/>
        <v>0.48099999999999998</v>
      </c>
      <c r="H644" s="23">
        <f t="shared" si="84"/>
        <v>0.46600477323423756</v>
      </c>
      <c r="I644" s="26">
        <f t="shared" si="87"/>
        <v>13295.28049560458</v>
      </c>
      <c r="J644" s="26">
        <f t="shared" si="88"/>
        <v>12880.798695301026</v>
      </c>
      <c r="K644" s="23">
        <f t="shared" si="85"/>
        <v>6.0259975554518252</v>
      </c>
      <c r="L644" s="23">
        <f t="shared" si="85"/>
        <v>5.8381364331359622</v>
      </c>
      <c r="M644" s="26">
        <f>K644*'Social Cost of Carbon'!$C$5</f>
        <v>602.59975554518257</v>
      </c>
      <c r="N644" s="26">
        <f>L644*'Social Cost of Carbon'!$C$5</f>
        <v>583.81364331359623</v>
      </c>
      <c r="O644" s="23">
        <f t="shared" si="89"/>
        <v>0.14434460634150584</v>
      </c>
      <c r="P644" s="23">
        <f t="shared" si="90"/>
        <v>0.13984464770428007</v>
      </c>
      <c r="Q644" s="27"/>
      <c r="R644" s="27"/>
    </row>
    <row r="645" spans="1:18" x14ac:dyDescent="0.25">
      <c r="A645" s="24">
        <f t="shared" si="86"/>
        <v>2017</v>
      </c>
      <c r="B645" s="32">
        <v>43007</v>
      </c>
      <c r="C645" s="28">
        <f>'Bitcoin Data'!C644</f>
        <v>4163.0698240000002</v>
      </c>
      <c r="D645" s="26">
        <f>'Bitcoin Data'!K644</f>
        <v>2131.8445150439184</v>
      </c>
      <c r="E645" s="25">
        <f>'Bitcoin Data'!J644</f>
        <v>10581.713107977559</v>
      </c>
      <c r="F645" s="25">
        <f t="shared" si="82"/>
        <v>22.558567049010293</v>
      </c>
      <c r="G645" s="23">
        <f t="shared" si="83"/>
        <v>0.48099999999999998</v>
      </c>
      <c r="H645" s="23">
        <f t="shared" si="84"/>
        <v>0.46600477323423756</v>
      </c>
      <c r="I645" s="26">
        <f t="shared" si="87"/>
        <v>10850.67075057395</v>
      </c>
      <c r="J645" s="26">
        <f t="shared" si="88"/>
        <v>10512.399922163384</v>
      </c>
      <c r="K645" s="23">
        <f t="shared" si="85"/>
        <v>5.0898040049372053</v>
      </c>
      <c r="L645" s="23">
        <f t="shared" si="85"/>
        <v>4.9311288173128416</v>
      </c>
      <c r="M645" s="26">
        <f>K645*'Social Cost of Carbon'!$C$5</f>
        <v>508.98040049372054</v>
      </c>
      <c r="N645" s="26">
        <f>L645*'Social Cost of Carbon'!$C$5</f>
        <v>493.11288173128418</v>
      </c>
      <c r="O645" s="23">
        <f t="shared" si="89"/>
        <v>0.1222608368371485</v>
      </c>
      <c r="P645" s="23">
        <f t="shared" si="90"/>
        <v>0.11844934209090127</v>
      </c>
      <c r="Q645" s="27"/>
      <c r="R645" s="27"/>
    </row>
    <row r="646" spans="1:18" x14ac:dyDescent="0.25">
      <c r="A646" s="24">
        <f t="shared" si="86"/>
        <v>2017</v>
      </c>
      <c r="B646" s="32">
        <v>43008</v>
      </c>
      <c r="C646" s="28">
        <f>'Bitcoin Data'!C645</f>
        <v>4338.7099609999996</v>
      </c>
      <c r="D646" s="26">
        <f>'Bitcoin Data'!K645</f>
        <v>1715.5880931003599</v>
      </c>
      <c r="E646" s="25">
        <f>'Bitcoin Data'!J645</f>
        <v>12380.251043309847</v>
      </c>
      <c r="F646" s="25">
        <f t="shared" si="82"/>
        <v>21.239411279495684</v>
      </c>
      <c r="G646" s="23">
        <f t="shared" si="83"/>
        <v>0.48099999999999998</v>
      </c>
      <c r="H646" s="23">
        <f t="shared" si="84"/>
        <v>0.46600477323423756</v>
      </c>
      <c r="I646" s="26">
        <f t="shared" si="87"/>
        <v>10216.156825437423</v>
      </c>
      <c r="J646" s="26">
        <f t="shared" si="88"/>
        <v>9897.6670369300937</v>
      </c>
      <c r="K646" s="23">
        <f t="shared" si="85"/>
        <v>5.954900751832036</v>
      </c>
      <c r="L646" s="23">
        <f t="shared" si="85"/>
        <v>5.7692560800205381</v>
      </c>
      <c r="M646" s="26">
        <f>K646*'Social Cost of Carbon'!$C$5</f>
        <v>595.49007518320366</v>
      </c>
      <c r="N646" s="26">
        <f>L646*'Social Cost of Carbon'!$C$5</f>
        <v>576.92560800205376</v>
      </c>
      <c r="O646" s="23">
        <f t="shared" si="89"/>
        <v>0.13725049162907244</v>
      </c>
      <c r="P646" s="23">
        <f t="shared" si="90"/>
        <v>0.13297169278148341</v>
      </c>
      <c r="Q646" s="27"/>
      <c r="R646" s="27"/>
    </row>
    <row r="647" spans="1:18" x14ac:dyDescent="0.25">
      <c r="A647" s="24">
        <f t="shared" si="86"/>
        <v>2017</v>
      </c>
      <c r="B647" s="32">
        <v>43009</v>
      </c>
      <c r="C647" s="28">
        <f>'Bitcoin Data'!C646</f>
        <v>4403.7402339999999</v>
      </c>
      <c r="D647" s="26">
        <f>'Bitcoin Data'!K646</f>
        <v>1620.8727776495045</v>
      </c>
      <c r="E647" s="25">
        <f>'Bitcoin Data'!J646</f>
        <v>15391.760232573683</v>
      </c>
      <c r="F647" s="25">
        <f t="shared" si="82"/>
        <v>24.948085161086887</v>
      </c>
      <c r="G647" s="23">
        <f t="shared" si="83"/>
        <v>0.48099999999999998</v>
      </c>
      <c r="H647" s="23">
        <f t="shared" si="84"/>
        <v>0.46600477323423756</v>
      </c>
      <c r="I647" s="26">
        <f t="shared" si="87"/>
        <v>12000.028962482793</v>
      </c>
      <c r="J647" s="26">
        <f t="shared" si="88"/>
        <v>11625.926768120742</v>
      </c>
      <c r="K647" s="23">
        <f t="shared" si="85"/>
        <v>7.403436671867941</v>
      </c>
      <c r="L647" s="23">
        <f t="shared" si="85"/>
        <v>7.1726337368562545</v>
      </c>
      <c r="M647" s="26">
        <f>K647*'Social Cost of Carbon'!$C$5</f>
        <v>740.34366718679405</v>
      </c>
      <c r="N647" s="26">
        <f>L647*'Social Cost of Carbon'!$C$5</f>
        <v>717.26337368562542</v>
      </c>
      <c r="O647" s="23">
        <f t="shared" si="89"/>
        <v>0.16811701595630357</v>
      </c>
      <c r="P647" s="23">
        <f t="shared" si="90"/>
        <v>0.16287594989092299</v>
      </c>
      <c r="Q647" s="27"/>
      <c r="R647" s="27"/>
    </row>
    <row r="648" spans="1:18" x14ac:dyDescent="0.25">
      <c r="A648" s="24">
        <f t="shared" si="86"/>
        <v>2017</v>
      </c>
      <c r="B648" s="32">
        <v>43010</v>
      </c>
      <c r="C648" s="28">
        <f>'Bitcoin Data'!C647</f>
        <v>4409.3198240000002</v>
      </c>
      <c r="D648" s="26">
        <f>'Bitcoin Data'!K647</f>
        <v>1865.8220558594876</v>
      </c>
      <c r="E648" s="25">
        <f>'Bitcoin Data'!J647</f>
        <v>16303.97593101213</v>
      </c>
      <c r="F648" s="25">
        <f t="shared" ref="F648:F711" si="91">E648*D648/1000000</f>
        <v>30.420317890284654</v>
      </c>
      <c r="G648" s="23">
        <f t="shared" ref="G648:G711" si="92">$V$21</f>
        <v>0.48099999999999998</v>
      </c>
      <c r="H648" s="23">
        <f t="shared" ref="H648:H711" si="93">HLOOKUP($A648,$V$7:$AA$19,13,FALSE)/1000</f>
        <v>0.46600477323423756</v>
      </c>
      <c r="I648" s="26">
        <f t="shared" si="87"/>
        <v>14632.172905226918</v>
      </c>
      <c r="J648" s="26">
        <f t="shared" si="88"/>
        <v>14176.013340175521</v>
      </c>
      <c r="K648" s="23">
        <f t="shared" ref="K648:L711" si="94">$E648*G648/1000</f>
        <v>7.8422124228168339</v>
      </c>
      <c r="L648" s="23">
        <f t="shared" si="94"/>
        <v>7.597730606547775</v>
      </c>
      <c r="M648" s="26">
        <f>K648*'Social Cost of Carbon'!$C$5</f>
        <v>784.22124228168343</v>
      </c>
      <c r="N648" s="26">
        <f>L648*'Social Cost of Carbon'!$C$5</f>
        <v>759.77306065477751</v>
      </c>
      <c r="O648" s="23">
        <f t="shared" si="89"/>
        <v>0.17785537760566933</v>
      </c>
      <c r="P648" s="23">
        <f t="shared" si="90"/>
        <v>0.17231071706781628</v>
      </c>
      <c r="Q648" s="27"/>
      <c r="R648" s="27"/>
    </row>
    <row r="649" spans="1:18" x14ac:dyDescent="0.25">
      <c r="A649" s="24">
        <f t="shared" ref="A649:A712" si="95">YEAR(B649)</f>
        <v>2017</v>
      </c>
      <c r="B649" s="32">
        <v>43011</v>
      </c>
      <c r="C649" s="28">
        <f>'Bitcoin Data'!C648</f>
        <v>4317.4799800000001</v>
      </c>
      <c r="D649" s="26">
        <f>'Bitcoin Data'!K648</f>
        <v>2299.6904889344</v>
      </c>
      <c r="E649" s="25">
        <f>'Bitcoin Data'!J648</f>
        <v>9680.8784481699677</v>
      </c>
      <c r="F649" s="25">
        <f t="shared" si="91"/>
        <v>22.263024091786487</v>
      </c>
      <c r="G649" s="23">
        <f t="shared" si="92"/>
        <v>0.48099999999999998</v>
      </c>
      <c r="H649" s="23">
        <f t="shared" si="93"/>
        <v>0.46600477323423756</v>
      </c>
      <c r="I649" s="26">
        <f t="shared" ref="I649:I712" si="96">F649*G649*1000</f>
        <v>10708.514588149301</v>
      </c>
      <c r="J649" s="26">
        <f t="shared" ref="J649:J712" si="97">$F649*H649*1000</f>
        <v>10374.67549340133</v>
      </c>
      <c r="K649" s="23">
        <f t="shared" si="94"/>
        <v>4.6565025335697543</v>
      </c>
      <c r="L649" s="23">
        <f t="shared" si="94"/>
        <v>4.5113355659476637</v>
      </c>
      <c r="M649" s="26">
        <f>K649*'Social Cost of Carbon'!$C$5</f>
        <v>465.65025335697544</v>
      </c>
      <c r="N649" s="26">
        <f>L649*'Social Cost of Carbon'!$C$5</f>
        <v>451.13355659476639</v>
      </c>
      <c r="O649" s="23">
        <f t="shared" ref="O649:O712" si="98">M649/$C649</f>
        <v>0.10785232485478148</v>
      </c>
      <c r="P649" s="23">
        <f t="shared" ref="P649:P712" si="99">N649/$C649</f>
        <v>0.10449001702024485</v>
      </c>
      <c r="Q649" s="27"/>
      <c r="R649" s="27"/>
    </row>
    <row r="650" spans="1:18" x14ac:dyDescent="0.25">
      <c r="A650" s="24">
        <f t="shared" si="95"/>
        <v>2017</v>
      </c>
      <c r="B650" s="32">
        <v>43012</v>
      </c>
      <c r="C650" s="28">
        <f>'Bitcoin Data'!C649</f>
        <v>4229.3598629999997</v>
      </c>
      <c r="D650" s="26">
        <f>'Bitcoin Data'!K649</f>
        <v>1660.7948220659086</v>
      </c>
      <c r="E650" s="25">
        <f>'Bitcoin Data'!J649</f>
        <v>12497.987567831875</v>
      </c>
      <c r="F650" s="25">
        <f t="shared" si="91"/>
        <v>20.756593038899275</v>
      </c>
      <c r="G650" s="23">
        <f t="shared" si="92"/>
        <v>0.48099999999999998</v>
      </c>
      <c r="H650" s="23">
        <f t="shared" si="93"/>
        <v>0.46600477323423756</v>
      </c>
      <c r="I650" s="26">
        <f t="shared" si="96"/>
        <v>9983.9212517105516</v>
      </c>
      <c r="J650" s="26">
        <f t="shared" si="97"/>
        <v>9672.6714322076114</v>
      </c>
      <c r="K650" s="23">
        <f t="shared" si="94"/>
        <v>6.0115320201271318</v>
      </c>
      <c r="L650" s="23">
        <f t="shared" si="94"/>
        <v>5.8241218624318138</v>
      </c>
      <c r="M650" s="26">
        <f>K650*'Social Cost of Carbon'!$C$5</f>
        <v>601.15320201271322</v>
      </c>
      <c r="N650" s="26">
        <f>L650*'Social Cost of Carbon'!$C$5</f>
        <v>582.4121862431814</v>
      </c>
      <c r="O650" s="23">
        <f t="shared" si="98"/>
        <v>0.14213810635312052</v>
      </c>
      <c r="P650" s="23">
        <f t="shared" si="99"/>
        <v>0.13770693559049871</v>
      </c>
      <c r="Q650" s="27"/>
      <c r="R650" s="27"/>
    </row>
    <row r="651" spans="1:18" x14ac:dyDescent="0.25">
      <c r="A651" s="24">
        <f t="shared" si="95"/>
        <v>2017</v>
      </c>
      <c r="B651" s="32">
        <v>43013</v>
      </c>
      <c r="C651" s="28">
        <f>'Bitcoin Data'!C650</f>
        <v>4328.4101559999999</v>
      </c>
      <c r="D651" s="26">
        <f>'Bitcoin Data'!K650</f>
        <v>1571.4668187691432</v>
      </c>
      <c r="E651" s="25">
        <f>'Bitcoin Data'!J650</f>
        <v>16792.086623961903</v>
      </c>
      <c r="F651" s="25">
        <f t="shared" si="91"/>
        <v>26.388206947453295</v>
      </c>
      <c r="G651" s="23">
        <f t="shared" si="92"/>
        <v>0.48099999999999998</v>
      </c>
      <c r="H651" s="23">
        <f t="shared" si="93"/>
        <v>0.46600477323423756</v>
      </c>
      <c r="I651" s="26">
        <f t="shared" si="96"/>
        <v>12692.727541725035</v>
      </c>
      <c r="J651" s="26">
        <f t="shared" si="97"/>
        <v>12297.030394606105</v>
      </c>
      <c r="K651" s="23">
        <f t="shared" si="94"/>
        <v>8.0769936661256754</v>
      </c>
      <c r="L651" s="23">
        <f t="shared" si="94"/>
        <v>7.8251925193290397</v>
      </c>
      <c r="M651" s="26">
        <f>K651*'Social Cost of Carbon'!$C$5</f>
        <v>807.69936661256759</v>
      </c>
      <c r="N651" s="26">
        <f>L651*'Social Cost of Carbon'!$C$5</f>
        <v>782.51925193290401</v>
      </c>
      <c r="O651" s="23">
        <f t="shared" si="98"/>
        <v>0.1866041658489648</v>
      </c>
      <c r="P651" s="23">
        <f t="shared" si="99"/>
        <v>0.18078676089607254</v>
      </c>
      <c r="Q651" s="27"/>
      <c r="R651" s="27"/>
    </row>
    <row r="652" spans="1:18" x14ac:dyDescent="0.25">
      <c r="A652" s="24">
        <f t="shared" si="95"/>
        <v>2017</v>
      </c>
      <c r="B652" s="32">
        <v>43014</v>
      </c>
      <c r="C652" s="28">
        <f>'Bitcoin Data'!C651</f>
        <v>4370.8100590000004</v>
      </c>
      <c r="D652" s="26">
        <f>'Bitcoin Data'!K651</f>
        <v>1984.9269465507689</v>
      </c>
      <c r="E652" s="25">
        <f>'Bitcoin Data'!J651</f>
        <v>13203.589570395015</v>
      </c>
      <c r="F652" s="25">
        <f t="shared" si="91"/>
        <v>26.208160729473754</v>
      </c>
      <c r="G652" s="23">
        <f t="shared" si="92"/>
        <v>0.48099999999999998</v>
      </c>
      <c r="H652" s="23">
        <f t="shared" si="93"/>
        <v>0.46600477323423756</v>
      </c>
      <c r="I652" s="26">
        <f t="shared" si="96"/>
        <v>12606.125310876874</v>
      </c>
      <c r="J652" s="26">
        <f t="shared" si="97"/>
        <v>12213.127997624866</v>
      </c>
      <c r="K652" s="23">
        <f t="shared" si="94"/>
        <v>6.3509265833600024</v>
      </c>
      <c r="L652" s="23">
        <f t="shared" si="94"/>
        <v>6.1529357636298734</v>
      </c>
      <c r="M652" s="26">
        <f>K652*'Social Cost of Carbon'!$C$5</f>
        <v>635.09265833600023</v>
      </c>
      <c r="N652" s="26">
        <f>L652*'Social Cost of Carbon'!$C$5</f>
        <v>615.29357636298732</v>
      </c>
      <c r="O652" s="23">
        <f t="shared" si="98"/>
        <v>0.14530319317543242</v>
      </c>
      <c r="P652" s="23">
        <f t="shared" si="99"/>
        <v>0.1407733504904948</v>
      </c>
      <c r="Q652" s="27"/>
      <c r="R652" s="27"/>
    </row>
    <row r="653" spans="1:18" x14ac:dyDescent="0.25">
      <c r="A653" s="24">
        <f t="shared" si="95"/>
        <v>2017</v>
      </c>
      <c r="B653" s="32">
        <v>43015</v>
      </c>
      <c r="C653" s="28">
        <f>'Bitcoin Data'!C652</f>
        <v>4426.8901370000003</v>
      </c>
      <c r="D653" s="26">
        <f>'Bitcoin Data'!K652</f>
        <v>1967.3718798639552</v>
      </c>
      <c r="E653" s="25">
        <f>'Bitcoin Data'!J652</f>
        <v>15336.67040827259</v>
      </c>
      <c r="F653" s="25">
        <f t="shared" si="91"/>
        <v>30.172934091977137</v>
      </c>
      <c r="G653" s="23">
        <f t="shared" si="92"/>
        <v>0.48099999999999998</v>
      </c>
      <c r="H653" s="23">
        <f t="shared" si="93"/>
        <v>0.46600477323423756</v>
      </c>
      <c r="I653" s="26">
        <f t="shared" si="96"/>
        <v>14513.181298241003</v>
      </c>
      <c r="J653" s="26">
        <f t="shared" si="97"/>
        <v>14060.7313093434</v>
      </c>
      <c r="K653" s="23">
        <f t="shared" si="94"/>
        <v>7.3769384663791149</v>
      </c>
      <c r="L653" s="23">
        <f t="shared" si="94"/>
        <v>7.14696161577531</v>
      </c>
      <c r="M653" s="26">
        <f>K653*'Social Cost of Carbon'!$C$5</f>
        <v>737.69384663791152</v>
      </c>
      <c r="N653" s="26">
        <f>L653*'Social Cost of Carbon'!$C$5</f>
        <v>714.69616157753103</v>
      </c>
      <c r="O653" s="23">
        <f t="shared" si="98"/>
        <v>0.16663929390798693</v>
      </c>
      <c r="P653" s="23">
        <f t="shared" si="99"/>
        <v>0.16144429598649671</v>
      </c>
      <c r="Q653" s="27"/>
      <c r="R653" s="27"/>
    </row>
    <row r="654" spans="1:18" x14ac:dyDescent="0.25">
      <c r="A654" s="24">
        <f t="shared" si="95"/>
        <v>2017</v>
      </c>
      <c r="B654" s="32">
        <v>43016</v>
      </c>
      <c r="C654" s="28">
        <f>'Bitcoin Data'!C653</f>
        <v>4610.4799800000001</v>
      </c>
      <c r="D654" s="26">
        <f>'Bitcoin Data'!K653</f>
        <v>2310.3505018923815</v>
      </c>
      <c r="E654" s="25">
        <f>'Bitcoin Data'!J653</f>
        <v>11546.779174733121</v>
      </c>
      <c r="F654" s="25">
        <f t="shared" si="91"/>
        <v>26.677107061585165</v>
      </c>
      <c r="G654" s="23">
        <f t="shared" si="92"/>
        <v>0.48099999999999998</v>
      </c>
      <c r="H654" s="23">
        <f t="shared" si="93"/>
        <v>0.46600477323423756</v>
      </c>
      <c r="I654" s="26">
        <f t="shared" si="96"/>
        <v>12831.688496622464</v>
      </c>
      <c r="J654" s="26">
        <f t="shared" si="97"/>
        <v>12431.659226779471</v>
      </c>
      <c r="K654" s="23">
        <f t="shared" si="94"/>
        <v>5.5540007830466314</v>
      </c>
      <c r="L654" s="23">
        <f t="shared" si="94"/>
        <v>5.3808542109073247</v>
      </c>
      <c r="M654" s="26">
        <f>K654*'Social Cost of Carbon'!$C$5</f>
        <v>555.40007830466311</v>
      </c>
      <c r="N654" s="26">
        <f>L654*'Social Cost of Carbon'!$C$5</f>
        <v>538.08542109073244</v>
      </c>
      <c r="O654" s="23">
        <f t="shared" si="98"/>
        <v>0.12046469797373746</v>
      </c>
      <c r="P654" s="23">
        <f t="shared" si="99"/>
        <v>0.11670919804985953</v>
      </c>
      <c r="Q654" s="27"/>
      <c r="R654" s="27"/>
    </row>
    <row r="655" spans="1:18" x14ac:dyDescent="0.25">
      <c r="A655" s="24">
        <f t="shared" si="95"/>
        <v>2017</v>
      </c>
      <c r="B655" s="32">
        <v>43017</v>
      </c>
      <c r="C655" s="28">
        <f>'Bitcoin Data'!C654</f>
        <v>4772.0200199999999</v>
      </c>
      <c r="D655" s="26">
        <f>'Bitcoin Data'!K654</f>
        <v>1982.781230400821</v>
      </c>
      <c r="E655" s="25">
        <f>'Bitcoin Data'!J654</f>
        <v>13363.639108844392</v>
      </c>
      <c r="F655" s="25">
        <f t="shared" si="91"/>
        <v>26.497172794867016</v>
      </c>
      <c r="G655" s="23">
        <f t="shared" si="92"/>
        <v>0.48099999999999998</v>
      </c>
      <c r="H655" s="23">
        <f t="shared" si="93"/>
        <v>0.46600477323423756</v>
      </c>
      <c r="I655" s="26">
        <f t="shared" si="96"/>
        <v>12745.140114331034</v>
      </c>
      <c r="J655" s="26">
        <f t="shared" si="97"/>
        <v>12347.808999620413</v>
      </c>
      <c r="K655" s="23">
        <f t="shared" si="94"/>
        <v>6.4279104113541523</v>
      </c>
      <c r="L655" s="23">
        <f t="shared" si="94"/>
        <v>6.2275196125012195</v>
      </c>
      <c r="M655" s="26">
        <f>K655*'Social Cost of Carbon'!$C$5</f>
        <v>642.79104113541518</v>
      </c>
      <c r="N655" s="26">
        <f>L655*'Social Cost of Carbon'!$C$5</f>
        <v>622.75196125012201</v>
      </c>
      <c r="O655" s="23">
        <f t="shared" si="98"/>
        <v>0.13469998835742839</v>
      </c>
      <c r="P655" s="23">
        <f t="shared" si="99"/>
        <v>0.13050070172382094</v>
      </c>
      <c r="Q655" s="27"/>
      <c r="R655" s="27"/>
    </row>
    <row r="656" spans="1:18" x14ac:dyDescent="0.25">
      <c r="A656" s="24">
        <f t="shared" si="95"/>
        <v>2017</v>
      </c>
      <c r="B656" s="32">
        <v>43018</v>
      </c>
      <c r="C656" s="28">
        <f>'Bitcoin Data'!C655</f>
        <v>4781.9902339999999</v>
      </c>
      <c r="D656" s="26">
        <f>'Bitcoin Data'!K655</f>
        <v>2024.865536272983</v>
      </c>
      <c r="E656" s="25">
        <f>'Bitcoin Data'!J655</f>
        <v>11362.263754110973</v>
      </c>
      <c r="F656" s="25">
        <f t="shared" si="91"/>
        <v>23.007056289742991</v>
      </c>
      <c r="G656" s="23">
        <f t="shared" si="92"/>
        <v>0.48099999999999998</v>
      </c>
      <c r="H656" s="23">
        <f t="shared" si="93"/>
        <v>0.46600477323423756</v>
      </c>
      <c r="I656" s="26">
        <f t="shared" si="96"/>
        <v>11066.394075366379</v>
      </c>
      <c r="J656" s="26">
        <f t="shared" si="97"/>
        <v>10721.398049089021</v>
      </c>
      <c r="K656" s="23">
        <f t="shared" si="94"/>
        <v>5.4652488657273777</v>
      </c>
      <c r="L656" s="23">
        <f t="shared" si="94"/>
        <v>5.2948691441620808</v>
      </c>
      <c r="M656" s="26">
        <f>K656*'Social Cost of Carbon'!$C$5</f>
        <v>546.52488657273773</v>
      </c>
      <c r="N656" s="26">
        <f>L656*'Social Cost of Carbon'!$C$5</f>
        <v>529.48691441620804</v>
      </c>
      <c r="O656" s="23">
        <f t="shared" si="98"/>
        <v>0.1142881645150465</v>
      </c>
      <c r="P656" s="23">
        <f t="shared" si="99"/>
        <v>0.11072521868646878</v>
      </c>
      <c r="Q656" s="27"/>
      <c r="R656" s="27"/>
    </row>
    <row r="657" spans="1:18" x14ac:dyDescent="0.25">
      <c r="A657" s="24">
        <f t="shared" si="95"/>
        <v>2017</v>
      </c>
      <c r="B657" s="32">
        <v>43019</v>
      </c>
      <c r="C657" s="28">
        <f>'Bitcoin Data'!C656</f>
        <v>4826.4799800000001</v>
      </c>
      <c r="D657" s="26">
        <f>'Bitcoin Data'!K656</f>
        <v>1740.6226447910096</v>
      </c>
      <c r="E657" s="25">
        <f>'Bitcoin Data'!J656</f>
        <v>14541.183532358851</v>
      </c>
      <c r="F657" s="25">
        <f t="shared" si="91"/>
        <v>25.310713338485936</v>
      </c>
      <c r="G657" s="23">
        <f t="shared" si="92"/>
        <v>0.48099999999999998</v>
      </c>
      <c r="H657" s="23">
        <f t="shared" si="93"/>
        <v>0.46600477323423756</v>
      </c>
      <c r="I657" s="26">
        <f t="shared" si="96"/>
        <v>12174.453115811735</v>
      </c>
      <c r="J657" s="26">
        <f t="shared" si="97"/>
        <v>11794.913229697931</v>
      </c>
      <c r="K657" s="23">
        <f t="shared" si="94"/>
        <v>6.9943092790646073</v>
      </c>
      <c r="L657" s="23">
        <f t="shared" si="94"/>
        <v>6.7762609345543163</v>
      </c>
      <c r="M657" s="26">
        <f>K657*'Social Cost of Carbon'!$C$5</f>
        <v>699.43092790646074</v>
      </c>
      <c r="N657" s="26">
        <f>L657*'Social Cost of Carbon'!$C$5</f>
        <v>677.6260934554316</v>
      </c>
      <c r="O657" s="23">
        <f t="shared" si="98"/>
        <v>0.14491532769321894</v>
      </c>
      <c r="P657" s="23">
        <f t="shared" si="99"/>
        <v>0.14039757675643183</v>
      </c>
      <c r="Q657" s="27"/>
      <c r="R657" s="27"/>
    </row>
    <row r="658" spans="1:18" x14ac:dyDescent="0.25">
      <c r="A658" s="24">
        <f t="shared" si="95"/>
        <v>2017</v>
      </c>
      <c r="B658" s="32">
        <v>43020</v>
      </c>
      <c r="C658" s="28">
        <f>'Bitcoin Data'!C657</f>
        <v>5446.9101559999999</v>
      </c>
      <c r="D658" s="26">
        <f>'Bitcoin Data'!K657</f>
        <v>1886.7967617068421</v>
      </c>
      <c r="E658" s="25">
        <f>'Bitcoin Data'!J657</f>
        <v>11917.727199741706</v>
      </c>
      <c r="F658" s="25">
        <f t="shared" si="91"/>
        <v>22.486329087378206</v>
      </c>
      <c r="G658" s="23">
        <f t="shared" si="92"/>
        <v>0.48099999999999998</v>
      </c>
      <c r="H658" s="23">
        <f t="shared" si="93"/>
        <v>0.46600477323423756</v>
      </c>
      <c r="I658" s="26">
        <f t="shared" si="96"/>
        <v>10815.924291028918</v>
      </c>
      <c r="J658" s="26">
        <f t="shared" si="97"/>
        <v>10478.736687234119</v>
      </c>
      <c r="K658" s="23">
        <f t="shared" si="94"/>
        <v>5.7324267830757609</v>
      </c>
      <c r="L658" s="23">
        <f t="shared" si="94"/>
        <v>5.5537177611831385</v>
      </c>
      <c r="M658" s="26">
        <f>K658*'Social Cost of Carbon'!$C$5</f>
        <v>573.24267830757606</v>
      </c>
      <c r="N658" s="26">
        <f>L658*'Social Cost of Carbon'!$C$5</f>
        <v>555.37177611831385</v>
      </c>
      <c r="O658" s="23">
        <f t="shared" si="98"/>
        <v>0.105241809005446</v>
      </c>
      <c r="P658" s="23">
        <f t="shared" si="99"/>
        <v>0.10196088428345905</v>
      </c>
      <c r="Q658" s="27"/>
      <c r="R658" s="27"/>
    </row>
    <row r="659" spans="1:18" x14ac:dyDescent="0.25">
      <c r="A659" s="24">
        <f t="shared" si="95"/>
        <v>2017</v>
      </c>
      <c r="B659" s="32">
        <v>43021</v>
      </c>
      <c r="C659" s="28">
        <f>'Bitcoin Data'!C658</f>
        <v>5647.2099609999996</v>
      </c>
      <c r="D659" s="26">
        <f>'Bitcoin Data'!K658</f>
        <v>1704.3990856029029</v>
      </c>
      <c r="E659" s="25">
        <f>'Bitcoin Data'!J658</f>
        <v>13670.807675609956</v>
      </c>
      <c r="F659" s="25">
        <f t="shared" si="91"/>
        <v>23.300512101762756</v>
      </c>
      <c r="G659" s="23">
        <f t="shared" si="92"/>
        <v>0.48099999999999998</v>
      </c>
      <c r="H659" s="23">
        <f t="shared" si="93"/>
        <v>0.46600477323423756</v>
      </c>
      <c r="I659" s="26">
        <f t="shared" si="96"/>
        <v>11207.546320947886</v>
      </c>
      <c r="J659" s="26">
        <f t="shared" si="97"/>
        <v>10858.14985822356</v>
      </c>
      <c r="K659" s="23">
        <f t="shared" si="94"/>
        <v>6.5756584919683894</v>
      </c>
      <c r="L659" s="23">
        <f t="shared" si="94"/>
        <v>6.3706616308014921</v>
      </c>
      <c r="M659" s="26">
        <f>K659*'Social Cost of Carbon'!$C$5</f>
        <v>657.56584919683894</v>
      </c>
      <c r="N659" s="26">
        <f>L659*'Social Cost of Carbon'!$C$5</f>
        <v>637.06616308014918</v>
      </c>
      <c r="O659" s="23">
        <f t="shared" si="98"/>
        <v>0.11644083604789474</v>
      </c>
      <c r="P659" s="23">
        <f t="shared" si="99"/>
        <v>0.11281078045260751</v>
      </c>
      <c r="Q659" s="27"/>
      <c r="R659" s="27"/>
    </row>
    <row r="660" spans="1:18" x14ac:dyDescent="0.25">
      <c r="A660" s="24">
        <f t="shared" si="95"/>
        <v>2017</v>
      </c>
      <c r="B660" s="32">
        <v>43022</v>
      </c>
      <c r="C660" s="28">
        <f>'Bitcoin Data'!C659</f>
        <v>5831.7900390000004</v>
      </c>
      <c r="D660" s="26">
        <f>'Bitcoin Data'!K659</f>
        <v>1761.4602491584885</v>
      </c>
      <c r="E660" s="25">
        <f>'Bitcoin Data'!J659</f>
        <v>19470.641617323658</v>
      </c>
      <c r="F660" s="25">
        <f t="shared" si="91"/>
        <v>34.296761234526571</v>
      </c>
      <c r="G660" s="23">
        <f t="shared" si="92"/>
        <v>0.48099999999999998</v>
      </c>
      <c r="H660" s="23">
        <f t="shared" si="93"/>
        <v>0.46600477323423756</v>
      </c>
      <c r="I660" s="26">
        <f t="shared" si="96"/>
        <v>16496.742153807278</v>
      </c>
      <c r="J660" s="26">
        <f t="shared" si="97"/>
        <v>15982.454441764343</v>
      </c>
      <c r="K660" s="23">
        <f t="shared" si="94"/>
        <v>9.365378617932679</v>
      </c>
      <c r="L660" s="23">
        <f t="shared" si="94"/>
        <v>9.0734119316060191</v>
      </c>
      <c r="M660" s="26">
        <f>K660*'Social Cost of Carbon'!$C$5</f>
        <v>936.53786179326789</v>
      </c>
      <c r="N660" s="26">
        <f>L660*'Social Cost of Carbon'!$C$5</f>
        <v>907.34119316060196</v>
      </c>
      <c r="O660" s="23">
        <f t="shared" si="98"/>
        <v>0.1605918346734341</v>
      </c>
      <c r="P660" s="23">
        <f t="shared" si="99"/>
        <v>0.15558536694441544</v>
      </c>
      <c r="Q660" s="27"/>
      <c r="R660" s="27"/>
    </row>
    <row r="661" spans="1:18" x14ac:dyDescent="0.25">
      <c r="A661" s="24">
        <f t="shared" si="95"/>
        <v>2017</v>
      </c>
      <c r="B661" s="32">
        <v>43023</v>
      </c>
      <c r="C661" s="28">
        <f>'Bitcoin Data'!C660</f>
        <v>5678.1899409999996</v>
      </c>
      <c r="D661" s="26">
        <f>'Bitcoin Data'!K660</f>
        <v>2438.0361422071992</v>
      </c>
      <c r="E661" s="25">
        <f>'Bitcoin Data'!J660</f>
        <v>12545.682921821817</v>
      </c>
      <c r="F661" s="25">
        <f t="shared" si="91"/>
        <v>30.586828392073208</v>
      </c>
      <c r="G661" s="23">
        <f t="shared" si="92"/>
        <v>0.48099999999999998</v>
      </c>
      <c r="H661" s="23">
        <f t="shared" si="93"/>
        <v>0.46600477323423756</v>
      </c>
      <c r="I661" s="26">
        <f t="shared" si="96"/>
        <v>14712.264456587212</v>
      </c>
      <c r="J661" s="26">
        <f t="shared" si="97"/>
        <v>14253.608028802615</v>
      </c>
      <c r="K661" s="23">
        <f t="shared" si="94"/>
        <v>6.034473485396294</v>
      </c>
      <c r="L661" s="23">
        <f t="shared" si="94"/>
        <v>5.8463481250522227</v>
      </c>
      <c r="M661" s="26">
        <f>K661*'Social Cost of Carbon'!$C$5</f>
        <v>603.44734853962939</v>
      </c>
      <c r="N661" s="26">
        <f>L661*'Social Cost of Carbon'!$C$5</f>
        <v>584.63481250522227</v>
      </c>
      <c r="O661" s="23">
        <f t="shared" si="98"/>
        <v>0.10627459715328839</v>
      </c>
      <c r="P661" s="23">
        <f t="shared" si="99"/>
        <v>0.10296147514964264</v>
      </c>
      <c r="Q661" s="27"/>
      <c r="R661" s="27"/>
    </row>
    <row r="662" spans="1:18" x14ac:dyDescent="0.25">
      <c r="A662" s="24">
        <f t="shared" si="95"/>
        <v>2017</v>
      </c>
      <c r="B662" s="32">
        <v>43024</v>
      </c>
      <c r="C662" s="28">
        <f>'Bitcoin Data'!C661</f>
        <v>5725.5898440000001</v>
      </c>
      <c r="D662" s="26">
        <f>'Bitcoin Data'!K661</f>
        <v>2176.8896611642049</v>
      </c>
      <c r="E662" s="25">
        <f>'Bitcoin Data'!J661</f>
        <v>13236.078343249565</v>
      </c>
      <c r="F662" s="25">
        <f t="shared" si="91"/>
        <v>28.813482099779417</v>
      </c>
      <c r="G662" s="23">
        <f t="shared" si="92"/>
        <v>0.48099999999999998</v>
      </c>
      <c r="H662" s="23">
        <f t="shared" si="93"/>
        <v>0.46600477323423756</v>
      </c>
      <c r="I662" s="26">
        <f t="shared" si="96"/>
        <v>13859.2848899939</v>
      </c>
      <c r="J662" s="26">
        <f t="shared" si="97"/>
        <v>13427.22019199647</v>
      </c>
      <c r="K662" s="23">
        <f t="shared" si="94"/>
        <v>6.3665536831030405</v>
      </c>
      <c r="L662" s="23">
        <f t="shared" si="94"/>
        <v>6.168075686856616</v>
      </c>
      <c r="M662" s="26">
        <f>K662*'Social Cost of Carbon'!$C$5</f>
        <v>636.65536831030408</v>
      </c>
      <c r="N662" s="26">
        <f>L662*'Social Cost of Carbon'!$C$5</f>
        <v>616.80756868566164</v>
      </c>
      <c r="O662" s="23">
        <f t="shared" si="98"/>
        <v>0.11119472153204833</v>
      </c>
      <c r="P662" s="23">
        <f t="shared" si="99"/>
        <v>0.1077282141213854</v>
      </c>
      <c r="Q662" s="27"/>
      <c r="R662" s="27"/>
    </row>
    <row r="663" spans="1:18" x14ac:dyDescent="0.25">
      <c r="A663" s="24">
        <f t="shared" si="95"/>
        <v>2017</v>
      </c>
      <c r="B663" s="32">
        <v>43025</v>
      </c>
      <c r="C663" s="28">
        <f>'Bitcoin Data'!C662</f>
        <v>5605.5097660000001</v>
      </c>
      <c r="D663" s="26">
        <f>'Bitcoin Data'!K662</f>
        <v>2048.9565499051419</v>
      </c>
      <c r="E663" s="25">
        <f>'Bitcoin Data'!J662</f>
        <v>12940.849776206149</v>
      </c>
      <c r="F663" s="25">
        <f t="shared" si="91"/>
        <v>26.51523891029608</v>
      </c>
      <c r="G663" s="23">
        <f t="shared" si="92"/>
        <v>0.48099999999999998</v>
      </c>
      <c r="H663" s="23">
        <f t="shared" si="93"/>
        <v>0.46600477323423756</v>
      </c>
      <c r="I663" s="26">
        <f t="shared" si="96"/>
        <v>12753.829915852413</v>
      </c>
      <c r="J663" s="26">
        <f t="shared" si="97"/>
        <v>12356.227895644157</v>
      </c>
      <c r="K663" s="23">
        <f t="shared" si="94"/>
        <v>6.2245487423551573</v>
      </c>
      <c r="L663" s="23">
        <f t="shared" si="94"/>
        <v>6.0304977654192795</v>
      </c>
      <c r="M663" s="26">
        <f>K663*'Social Cost of Carbon'!$C$5</f>
        <v>622.45487423551572</v>
      </c>
      <c r="N663" s="26">
        <f>L663*'Social Cost of Carbon'!$C$5</f>
        <v>603.04977654192794</v>
      </c>
      <c r="O663" s="23">
        <f t="shared" si="98"/>
        <v>0.11104340197763839</v>
      </c>
      <c r="P663" s="23">
        <f t="shared" si="99"/>
        <v>0.10758161197036936</v>
      </c>
      <c r="Q663" s="27"/>
      <c r="R663" s="27"/>
    </row>
    <row r="664" spans="1:18" x14ac:dyDescent="0.25">
      <c r="A664" s="24">
        <f t="shared" si="95"/>
        <v>2017</v>
      </c>
      <c r="B664" s="32">
        <v>43026</v>
      </c>
      <c r="C664" s="28">
        <f>'Bitcoin Data'!C663</f>
        <v>5590.6899409999996</v>
      </c>
      <c r="D664" s="26">
        <f>'Bitcoin Data'!K663</f>
        <v>1933.9001743213928</v>
      </c>
      <c r="E664" s="25">
        <f>'Bitcoin Data'!J663</f>
        <v>16153.671491302379</v>
      </c>
      <c r="F664" s="25">
        <f t="shared" si="91"/>
        <v>31.239588112960181</v>
      </c>
      <c r="G664" s="23">
        <f t="shared" si="92"/>
        <v>0.48099999999999998</v>
      </c>
      <c r="H664" s="23">
        <f t="shared" si="93"/>
        <v>0.46600477323423756</v>
      </c>
      <c r="I664" s="26">
        <f t="shared" si="96"/>
        <v>15026.241882333845</v>
      </c>
      <c r="J664" s="26">
        <f t="shared" si="97"/>
        <v>14557.797174510994</v>
      </c>
      <c r="K664" s="23">
        <f t="shared" si="94"/>
        <v>7.7699159873164438</v>
      </c>
      <c r="L664" s="23">
        <f t="shared" si="94"/>
        <v>7.5276880202047334</v>
      </c>
      <c r="M664" s="26">
        <f>K664*'Social Cost of Carbon'!$C$5</f>
        <v>776.99159873164433</v>
      </c>
      <c r="N664" s="26">
        <f>L664*'Social Cost of Carbon'!$C$5</f>
        <v>752.76880202047334</v>
      </c>
      <c r="O664" s="23">
        <f t="shared" si="98"/>
        <v>0.13897955474752458</v>
      </c>
      <c r="P664" s="23">
        <f t="shared" si="99"/>
        <v>0.13464685217113409</v>
      </c>
      <c r="Q664" s="27"/>
      <c r="R664" s="27"/>
    </row>
    <row r="665" spans="1:18" x14ac:dyDescent="0.25">
      <c r="A665" s="24">
        <f t="shared" si="95"/>
        <v>2017</v>
      </c>
      <c r="B665" s="32">
        <v>43027</v>
      </c>
      <c r="C665" s="28">
        <f>'Bitcoin Data'!C664</f>
        <v>5708.5200199999999</v>
      </c>
      <c r="D665" s="26">
        <f>'Bitcoin Data'!K664</f>
        <v>2168.5279187817259</v>
      </c>
      <c r="E665" s="25">
        <f>'Bitcoin Data'!J664</f>
        <v>14479.048055786994</v>
      </c>
      <c r="F665" s="25">
        <f t="shared" si="91"/>
        <v>31.398219946356367</v>
      </c>
      <c r="G665" s="23">
        <f t="shared" si="92"/>
        <v>0.48099999999999998</v>
      </c>
      <c r="H665" s="23">
        <f t="shared" si="93"/>
        <v>0.46600477323423756</v>
      </c>
      <c r="I665" s="26">
        <f t="shared" si="96"/>
        <v>15102.543794197412</v>
      </c>
      <c r="J665" s="26">
        <f t="shared" si="97"/>
        <v>14631.720366060514</v>
      </c>
      <c r="K665" s="23">
        <f t="shared" si="94"/>
        <v>6.9644221148335435</v>
      </c>
      <c r="L665" s="23">
        <f t="shared" si="94"/>
        <v>6.7473055058846469</v>
      </c>
      <c r="M665" s="26">
        <f>K665*'Social Cost of Carbon'!$C$5</f>
        <v>696.4422114833543</v>
      </c>
      <c r="N665" s="26">
        <f>L665*'Social Cost of Carbon'!$C$5</f>
        <v>674.73055058846467</v>
      </c>
      <c r="O665" s="23">
        <f t="shared" si="98"/>
        <v>0.12200048507202298</v>
      </c>
      <c r="P665" s="23">
        <f t="shared" si="99"/>
        <v>0.11819710682007289</v>
      </c>
      <c r="Q665" s="27"/>
      <c r="R665" s="27"/>
    </row>
    <row r="666" spans="1:18" x14ac:dyDescent="0.25">
      <c r="A666" s="24">
        <f t="shared" si="95"/>
        <v>2017</v>
      </c>
      <c r="B666" s="32">
        <v>43028</v>
      </c>
      <c r="C666" s="28">
        <f>'Bitcoin Data'!C665</f>
        <v>6011.4501950000003</v>
      </c>
      <c r="D666" s="26">
        <f>'Bitcoin Data'!K665</f>
        <v>2245.9743941259853</v>
      </c>
      <c r="E666" s="25">
        <f>'Bitcoin Data'!J665</f>
        <v>11942.777084111925</v>
      </c>
      <c r="F666" s="25">
        <f t="shared" si="91"/>
        <v>26.823171525669984</v>
      </c>
      <c r="G666" s="23">
        <f t="shared" si="92"/>
        <v>0.48099999999999998</v>
      </c>
      <c r="H666" s="23">
        <f t="shared" si="93"/>
        <v>0.46600477323423756</v>
      </c>
      <c r="I666" s="26">
        <f t="shared" si="96"/>
        <v>12901.945503847262</v>
      </c>
      <c r="J666" s="26">
        <f t="shared" si="97"/>
        <v>12499.725964242898</v>
      </c>
      <c r="K666" s="23">
        <f t="shared" si="94"/>
        <v>5.7444757774578354</v>
      </c>
      <c r="L666" s="23">
        <f t="shared" si="94"/>
        <v>5.5653911268686267</v>
      </c>
      <c r="M666" s="26">
        <f>K666*'Social Cost of Carbon'!$C$5</f>
        <v>574.44757774578352</v>
      </c>
      <c r="N666" s="26">
        <f>L666*'Social Cost of Carbon'!$C$5</f>
        <v>556.53911268686272</v>
      </c>
      <c r="O666" s="23">
        <f t="shared" si="98"/>
        <v>9.5558901614718195E-2</v>
      </c>
      <c r="P666" s="23">
        <f t="shared" si="99"/>
        <v>9.2579842572722615E-2</v>
      </c>
      <c r="Q666" s="27"/>
      <c r="R666" s="27"/>
    </row>
    <row r="667" spans="1:18" x14ac:dyDescent="0.25">
      <c r="A667" s="24">
        <f t="shared" si="95"/>
        <v>2017</v>
      </c>
      <c r="B667" s="32">
        <v>43029</v>
      </c>
      <c r="C667" s="28">
        <f>'Bitcoin Data'!C666</f>
        <v>6031.6000979999999</v>
      </c>
      <c r="D667" s="26">
        <f>'Bitcoin Data'!K666</f>
        <v>1903.774367482373</v>
      </c>
      <c r="E667" s="25">
        <f>'Bitcoin Data'!J666</f>
        <v>16751.021974406762</v>
      </c>
      <c r="F667" s="25">
        <f t="shared" si="91"/>
        <v>31.890166264009565</v>
      </c>
      <c r="G667" s="23">
        <f t="shared" si="92"/>
        <v>0.48099999999999998</v>
      </c>
      <c r="H667" s="23">
        <f t="shared" si="93"/>
        <v>0.46600477323423756</v>
      </c>
      <c r="I667" s="26">
        <f t="shared" si="96"/>
        <v>15339.1699729886</v>
      </c>
      <c r="J667" s="26">
        <f t="shared" si="97"/>
        <v>14860.96969826191</v>
      </c>
      <c r="K667" s="23">
        <f t="shared" si="94"/>
        <v>8.0572415696896531</v>
      </c>
      <c r="L667" s="23">
        <f t="shared" si="94"/>
        <v>7.8060561966251534</v>
      </c>
      <c r="M667" s="26">
        <f>K667*'Social Cost of Carbon'!$C$5</f>
        <v>805.7241569689653</v>
      </c>
      <c r="N667" s="26">
        <f>L667*'Social Cost of Carbon'!$C$5</f>
        <v>780.60561966251532</v>
      </c>
      <c r="O667" s="23">
        <f t="shared" si="98"/>
        <v>0.13358381588264331</v>
      </c>
      <c r="P667" s="23">
        <f t="shared" si="99"/>
        <v>0.12941932604606099</v>
      </c>
      <c r="Q667" s="27"/>
      <c r="R667" s="27"/>
    </row>
    <row r="668" spans="1:18" x14ac:dyDescent="0.25">
      <c r="A668" s="24">
        <f t="shared" si="95"/>
        <v>2017</v>
      </c>
      <c r="B668" s="32">
        <v>43030</v>
      </c>
      <c r="C668" s="28">
        <f>'Bitcoin Data'!C667</f>
        <v>6008.419922</v>
      </c>
      <c r="D668" s="26">
        <f>'Bitcoin Data'!K667</f>
        <v>2283.2980972515866</v>
      </c>
      <c r="E668" s="25">
        <f>'Bitcoin Data'!J667</f>
        <v>13115.522315711922</v>
      </c>
      <c r="F668" s="25">
        <f t="shared" si="91"/>
        <v>29.946647147925752</v>
      </c>
      <c r="G668" s="23">
        <f t="shared" si="92"/>
        <v>0.48099999999999998</v>
      </c>
      <c r="H668" s="23">
        <f t="shared" si="93"/>
        <v>0.46600477323423756</v>
      </c>
      <c r="I668" s="26">
        <f t="shared" si="96"/>
        <v>14404.337278152287</v>
      </c>
      <c r="J668" s="26">
        <f t="shared" si="97"/>
        <v>13955.280513294867</v>
      </c>
      <c r="K668" s="23">
        <f t="shared" si="94"/>
        <v>6.3085662338574338</v>
      </c>
      <c r="L668" s="23">
        <f t="shared" si="94"/>
        <v>6.1118960025819158</v>
      </c>
      <c r="M668" s="26">
        <f>K668*'Social Cost of Carbon'!$C$5</f>
        <v>630.85662338574343</v>
      </c>
      <c r="N668" s="26">
        <f>L668*'Social Cost of Carbon'!$C$5</f>
        <v>611.1896002581916</v>
      </c>
      <c r="O668" s="23">
        <f t="shared" si="98"/>
        <v>0.10499542834478728</v>
      </c>
      <c r="P668" s="23">
        <f t="shared" si="99"/>
        <v>0.10172218456641213</v>
      </c>
      <c r="Q668" s="27"/>
      <c r="R668" s="27"/>
    </row>
    <row r="669" spans="1:18" x14ac:dyDescent="0.25">
      <c r="A669" s="24">
        <f t="shared" si="95"/>
        <v>2017</v>
      </c>
      <c r="B669" s="32">
        <v>43031</v>
      </c>
      <c r="C669" s="28">
        <f>'Bitcoin Data'!C668</f>
        <v>5930.3198240000002</v>
      </c>
      <c r="D669" s="26">
        <f>'Bitcoin Data'!K668</f>
        <v>2141.4408460013233</v>
      </c>
      <c r="E669" s="25">
        <f>'Bitcoin Data'!J668</f>
        <v>13649.891007034303</v>
      </c>
      <c r="F669" s="25">
        <f t="shared" si="91"/>
        <v>29.230434145929394</v>
      </c>
      <c r="G669" s="23">
        <f t="shared" si="92"/>
        <v>0.48099999999999998</v>
      </c>
      <c r="H669" s="23">
        <f t="shared" si="93"/>
        <v>0.46600477323423756</v>
      </c>
      <c r="I669" s="26">
        <f t="shared" si="96"/>
        <v>14059.838824192038</v>
      </c>
      <c r="J669" s="26">
        <f t="shared" si="97"/>
        <v>13621.521835712141</v>
      </c>
      <c r="K669" s="23">
        <f t="shared" si="94"/>
        <v>6.5655975743834993</v>
      </c>
      <c r="L669" s="23">
        <f t="shared" si="94"/>
        <v>6.3609143634050787</v>
      </c>
      <c r="M669" s="26">
        <f>K669*'Social Cost of Carbon'!$C$5</f>
        <v>656.55975743834995</v>
      </c>
      <c r="N669" s="26">
        <f>L669*'Social Cost of Carbon'!$C$5</f>
        <v>636.09143634050781</v>
      </c>
      <c r="O669" s="23">
        <f t="shared" si="98"/>
        <v>0.11071236913416593</v>
      </c>
      <c r="P669" s="23">
        <f t="shared" si="99"/>
        <v>0.10726089911141828</v>
      </c>
      <c r="Q669" s="27"/>
      <c r="R669" s="27"/>
    </row>
    <row r="670" spans="1:18" x14ac:dyDescent="0.25">
      <c r="A670" s="24">
        <f t="shared" si="95"/>
        <v>2017</v>
      </c>
      <c r="B670" s="32">
        <v>43032</v>
      </c>
      <c r="C670" s="28">
        <f>'Bitcoin Data'!C669</f>
        <v>5526.6401370000003</v>
      </c>
      <c r="D670" s="26">
        <f>'Bitcoin Data'!K669</f>
        <v>2077.7126268618899</v>
      </c>
      <c r="E670" s="25">
        <f>'Bitcoin Data'!J669</f>
        <v>15576.566856017655</v>
      </c>
      <c r="F670" s="25">
        <f t="shared" si="91"/>
        <v>32.363629639906293</v>
      </c>
      <c r="G670" s="23">
        <f t="shared" si="92"/>
        <v>0.48099999999999998</v>
      </c>
      <c r="H670" s="23">
        <f t="shared" si="93"/>
        <v>0.46600477323423756</v>
      </c>
      <c r="I670" s="26">
        <f t="shared" si="96"/>
        <v>15566.905856794927</v>
      </c>
      <c r="J670" s="26">
        <f t="shared" si="97"/>
        <v>15081.605891381381</v>
      </c>
      <c r="K670" s="23">
        <f t="shared" si="94"/>
        <v>7.4923286577444914</v>
      </c>
      <c r="L670" s="23">
        <f t="shared" si="94"/>
        <v>7.2587545055064471</v>
      </c>
      <c r="M670" s="26">
        <f>K670*'Social Cost of Carbon'!$C$5</f>
        <v>749.23286577444912</v>
      </c>
      <c r="N670" s="26">
        <f>L670*'Social Cost of Carbon'!$C$5</f>
        <v>725.8754505506447</v>
      </c>
      <c r="O670" s="23">
        <f t="shared" si="98"/>
        <v>0.13556751429470704</v>
      </c>
      <c r="P670" s="23">
        <f t="shared" si="99"/>
        <v>0.13134118244664075</v>
      </c>
      <c r="Q670" s="27"/>
      <c r="R670" s="27"/>
    </row>
    <row r="671" spans="1:18" x14ac:dyDescent="0.25">
      <c r="A671" s="24">
        <f t="shared" si="95"/>
        <v>2017</v>
      </c>
      <c r="B671" s="32">
        <v>43033</v>
      </c>
      <c r="C671" s="28">
        <f>'Bitcoin Data'!C670</f>
        <v>5750.7998049999997</v>
      </c>
      <c r="D671" s="26">
        <f>'Bitcoin Data'!K670</f>
        <v>2311.7508214930363</v>
      </c>
      <c r="E671" s="25">
        <f>'Bitcoin Data'!J670</f>
        <v>16526.560252334646</v>
      </c>
      <c r="F671" s="25">
        <f t="shared" si="91"/>
        <v>38.205289239788776</v>
      </c>
      <c r="G671" s="23">
        <f t="shared" si="92"/>
        <v>0.48099999999999998</v>
      </c>
      <c r="H671" s="23">
        <f t="shared" si="93"/>
        <v>0.46600477323423756</v>
      </c>
      <c r="I671" s="26">
        <f t="shared" si="96"/>
        <v>18376.744124338402</v>
      </c>
      <c r="J671" s="26">
        <f t="shared" si="97"/>
        <v>17803.847148536224</v>
      </c>
      <c r="K671" s="23">
        <f t="shared" si="94"/>
        <v>7.9492754813729647</v>
      </c>
      <c r="L671" s="23">
        <f t="shared" si="94"/>
        <v>7.7014559627311714</v>
      </c>
      <c r="M671" s="26">
        <f>K671*'Social Cost of Carbon'!$C$5</f>
        <v>794.92754813729653</v>
      </c>
      <c r="N671" s="26">
        <f>L671*'Social Cost of Carbon'!$C$5</f>
        <v>770.14559627311712</v>
      </c>
      <c r="O671" s="23">
        <f t="shared" si="98"/>
        <v>0.13822904206231476</v>
      </c>
      <c r="P671" s="23">
        <f t="shared" si="99"/>
        <v>0.13391973679965671</v>
      </c>
      <c r="Q671" s="27"/>
      <c r="R671" s="27"/>
    </row>
    <row r="672" spans="1:18" x14ac:dyDescent="0.25">
      <c r="A672" s="24">
        <f t="shared" si="95"/>
        <v>2017</v>
      </c>
      <c r="B672" s="32">
        <v>43034</v>
      </c>
      <c r="C672" s="28">
        <f>'Bitcoin Data'!C671</f>
        <v>5904.830078</v>
      </c>
      <c r="D672" s="26">
        <f>'Bitcoin Data'!K671</f>
        <v>2263.3074093047089</v>
      </c>
      <c r="E672" s="25">
        <f>'Bitcoin Data'!J671</f>
        <v>9747.8195392939106</v>
      </c>
      <c r="F672" s="25">
        <f t="shared" si="91"/>
        <v>22.062312187849123</v>
      </c>
      <c r="G672" s="23">
        <f t="shared" si="92"/>
        <v>0.48099999999999998</v>
      </c>
      <c r="H672" s="23">
        <f t="shared" si="93"/>
        <v>0.46600477323423756</v>
      </c>
      <c r="I672" s="26">
        <f t="shared" si="96"/>
        <v>10611.972162355429</v>
      </c>
      <c r="J672" s="26">
        <f t="shared" si="97"/>
        <v>10281.142788121586</v>
      </c>
      <c r="K672" s="23">
        <f t="shared" si="94"/>
        <v>4.6887011984003708</v>
      </c>
      <c r="L672" s="23">
        <f t="shared" si="94"/>
        <v>4.5425304339369283</v>
      </c>
      <c r="M672" s="26">
        <f>K672*'Social Cost of Carbon'!$C$5</f>
        <v>468.87011984003709</v>
      </c>
      <c r="N672" s="26">
        <f>L672*'Social Cost of Carbon'!$C$5</f>
        <v>454.25304339369285</v>
      </c>
      <c r="O672" s="23">
        <f t="shared" si="98"/>
        <v>7.9404506759125248E-2</v>
      </c>
      <c r="P672" s="23">
        <f t="shared" si="99"/>
        <v>7.6929062715306959E-2</v>
      </c>
      <c r="Q672" s="27"/>
      <c r="R672" s="27"/>
    </row>
    <row r="673" spans="1:18" x14ac:dyDescent="0.25">
      <c r="A673" s="24">
        <f t="shared" si="95"/>
        <v>2017</v>
      </c>
      <c r="B673" s="32">
        <v>43035</v>
      </c>
      <c r="C673" s="28">
        <f>'Bitcoin Data'!C672</f>
        <v>5780.8999020000001</v>
      </c>
      <c r="D673" s="26">
        <f>'Bitcoin Data'!K672</f>
        <v>1293.2791396561918</v>
      </c>
      <c r="E673" s="25">
        <f>'Bitcoin Data'!J672</f>
        <v>13935.130466361459</v>
      </c>
      <c r="F673" s="25">
        <f t="shared" si="91"/>
        <v>18.022013540532733</v>
      </c>
      <c r="G673" s="23">
        <f t="shared" si="92"/>
        <v>0.48099999999999998</v>
      </c>
      <c r="H673" s="23">
        <f t="shared" si="93"/>
        <v>0.46600477323423756</v>
      </c>
      <c r="I673" s="26">
        <f t="shared" si="96"/>
        <v>8668.5885129962444</v>
      </c>
      <c r="J673" s="26">
        <f t="shared" si="97"/>
        <v>8398.3443331803155</v>
      </c>
      <c r="K673" s="23">
        <f t="shared" si="94"/>
        <v>6.7027977543198611</v>
      </c>
      <c r="L673" s="23">
        <f t="shared" si="94"/>
        <v>6.4938373129662867</v>
      </c>
      <c r="M673" s="26">
        <f>K673*'Social Cost of Carbon'!$C$5</f>
        <v>670.27977543198608</v>
      </c>
      <c r="N673" s="26">
        <f>L673*'Social Cost of Carbon'!$C$5</f>
        <v>649.38373129662864</v>
      </c>
      <c r="O673" s="23">
        <f t="shared" si="98"/>
        <v>0.11594730695822833</v>
      </c>
      <c r="P673" s="23">
        <f t="shared" si="99"/>
        <v>0.11233263718542563</v>
      </c>
      <c r="Q673" s="27"/>
      <c r="R673" s="27"/>
    </row>
    <row r="674" spans="1:18" x14ac:dyDescent="0.25">
      <c r="A674" s="24">
        <f t="shared" si="95"/>
        <v>2017</v>
      </c>
      <c r="B674" s="32">
        <v>43036</v>
      </c>
      <c r="C674" s="28">
        <f>'Bitcoin Data'!C673</f>
        <v>5753.0898440000001</v>
      </c>
      <c r="D674" s="26">
        <f>'Bitcoin Data'!K673</f>
        <v>1062.9675088580675</v>
      </c>
      <c r="E674" s="25">
        <f>'Bitcoin Data'!J673</f>
        <v>30700.95014808204</v>
      </c>
      <c r="F674" s="25">
        <f t="shared" si="91"/>
        <v>32.634112498482487</v>
      </c>
      <c r="G674" s="23">
        <f t="shared" si="92"/>
        <v>0.48099999999999998</v>
      </c>
      <c r="H674" s="23">
        <f t="shared" si="93"/>
        <v>0.46600477323423756</v>
      </c>
      <c r="I674" s="26">
        <f t="shared" si="96"/>
        <v>15697.008111770076</v>
      </c>
      <c r="J674" s="26">
        <f t="shared" si="97"/>
        <v>15207.652194555931</v>
      </c>
      <c r="K674" s="23">
        <f t="shared" si="94"/>
        <v>14.76715702122746</v>
      </c>
      <c r="L674" s="23">
        <f t="shared" si="94"/>
        <v>14.306789311832603</v>
      </c>
      <c r="M674" s="26">
        <f>K674*'Social Cost of Carbon'!$C$5</f>
        <v>1476.7157021227461</v>
      </c>
      <c r="N674" s="26">
        <f>L674*'Social Cost of Carbon'!$C$5</f>
        <v>1430.6789311832604</v>
      </c>
      <c r="O674" s="23">
        <f t="shared" si="98"/>
        <v>0.25668219029515749</v>
      </c>
      <c r="P674" s="23">
        <f t="shared" si="99"/>
        <v>0.2486800953882792</v>
      </c>
      <c r="Q674" s="27"/>
      <c r="R674" s="27"/>
    </row>
    <row r="675" spans="1:18" x14ac:dyDescent="0.25">
      <c r="A675" s="24">
        <f t="shared" si="95"/>
        <v>2017</v>
      </c>
      <c r="B675" s="32">
        <v>43037</v>
      </c>
      <c r="C675" s="28">
        <f>'Bitcoin Data'!C674</f>
        <v>6153.8500979999999</v>
      </c>
      <c r="D675" s="26">
        <f>'Bitcoin Data'!K674</f>
        <v>1937.0166775365699</v>
      </c>
      <c r="E675" s="25">
        <f>'Bitcoin Data'!J674</f>
        <v>16073.178205887602</v>
      </c>
      <c r="F675" s="25">
        <f t="shared" si="91"/>
        <v>31.134014245821607</v>
      </c>
      <c r="G675" s="23">
        <f t="shared" si="92"/>
        <v>0.48099999999999998</v>
      </c>
      <c r="H675" s="23">
        <f t="shared" si="93"/>
        <v>0.46600477323423756</v>
      </c>
      <c r="I675" s="26">
        <f t="shared" si="96"/>
        <v>14975.460852240192</v>
      </c>
      <c r="J675" s="26">
        <f t="shared" si="97"/>
        <v>14508.599248495619</v>
      </c>
      <c r="K675" s="23">
        <f t="shared" si="94"/>
        <v>7.7311987170319361</v>
      </c>
      <c r="L675" s="23">
        <f t="shared" si="94"/>
        <v>7.4901777649881405</v>
      </c>
      <c r="M675" s="26">
        <f>K675*'Social Cost of Carbon'!$C$5</f>
        <v>773.11987170319355</v>
      </c>
      <c r="N675" s="26">
        <f>L675*'Social Cost of Carbon'!$C$5</f>
        <v>749.0177764988141</v>
      </c>
      <c r="O675" s="23">
        <f t="shared" si="98"/>
        <v>0.12563189863114432</v>
      </c>
      <c r="P675" s="23">
        <f t="shared" si="99"/>
        <v>0.1217153106706718</v>
      </c>
      <c r="Q675" s="27"/>
      <c r="R675" s="27"/>
    </row>
    <row r="676" spans="1:18" x14ac:dyDescent="0.25">
      <c r="A676" s="24">
        <f t="shared" si="95"/>
        <v>2017</v>
      </c>
      <c r="B676" s="32">
        <v>43038</v>
      </c>
      <c r="C676" s="28">
        <f>'Bitcoin Data'!C675</f>
        <v>6130.5297849999997</v>
      </c>
      <c r="D676" s="26">
        <f>'Bitcoin Data'!K675</f>
        <v>1836.3310392689855</v>
      </c>
      <c r="E676" s="25">
        <f>'Bitcoin Data'!J675</f>
        <v>15907.890609414266</v>
      </c>
      <c r="F676" s="25">
        <f t="shared" si="91"/>
        <v>29.212153295363034</v>
      </c>
      <c r="G676" s="23">
        <f t="shared" si="92"/>
        <v>0.48099999999999998</v>
      </c>
      <c r="H676" s="23">
        <f t="shared" si="93"/>
        <v>0.46600477323423756</v>
      </c>
      <c r="I676" s="26">
        <f t="shared" si="96"/>
        <v>14051.04573506962</v>
      </c>
      <c r="J676" s="26">
        <f t="shared" si="97"/>
        <v>13613.002872089437</v>
      </c>
      <c r="K676" s="23">
        <f t="shared" si="94"/>
        <v>7.6516953831282617</v>
      </c>
      <c r="L676" s="23">
        <f t="shared" si="94"/>
        <v>7.4131529560751526</v>
      </c>
      <c r="M676" s="26">
        <f>K676*'Social Cost of Carbon'!$C$5</f>
        <v>765.16953831282615</v>
      </c>
      <c r="N676" s="26">
        <f>L676*'Social Cost of Carbon'!$C$5</f>
        <v>741.31529560751528</v>
      </c>
      <c r="O676" s="23">
        <f t="shared" si="98"/>
        <v>0.12481295502144374</v>
      </c>
      <c r="P676" s="23">
        <f t="shared" si="99"/>
        <v>0.12092189771613927</v>
      </c>
      <c r="Q676" s="27"/>
      <c r="R676" s="27"/>
    </row>
    <row r="677" spans="1:18" x14ac:dyDescent="0.25">
      <c r="A677" s="24">
        <f t="shared" si="95"/>
        <v>2017</v>
      </c>
      <c r="B677" s="32">
        <v>43039</v>
      </c>
      <c r="C677" s="28">
        <f>'Bitcoin Data'!C676</f>
        <v>6468.3999020000001</v>
      </c>
      <c r="D677" s="26">
        <f>'Bitcoin Data'!K676</f>
        <v>1713.2019081556568</v>
      </c>
      <c r="E677" s="25">
        <f>'Bitcoin Data'!J676</f>
        <v>13460.746103111669</v>
      </c>
      <c r="F677" s="25">
        <f t="shared" si="91"/>
        <v>23.060975909049734</v>
      </c>
      <c r="G677" s="23">
        <f t="shared" si="92"/>
        <v>0.48099999999999998</v>
      </c>
      <c r="H677" s="23">
        <f t="shared" si="93"/>
        <v>0.46600477323423756</v>
      </c>
      <c r="I677" s="26">
        <f t="shared" si="96"/>
        <v>11092.329412252921</v>
      </c>
      <c r="J677" s="26">
        <f t="shared" si="97"/>
        <v>10746.524849056936</v>
      </c>
      <c r="K677" s="23">
        <f t="shared" si="94"/>
        <v>6.474618875596712</v>
      </c>
      <c r="L677" s="23">
        <f t="shared" si="94"/>
        <v>6.2727719353442</v>
      </c>
      <c r="M677" s="26">
        <f>K677*'Social Cost of Carbon'!$C$5</f>
        <v>647.46188755967125</v>
      </c>
      <c r="N677" s="26">
        <f>L677*'Social Cost of Carbon'!$C$5</f>
        <v>627.27719353442001</v>
      </c>
      <c r="O677" s="23">
        <f t="shared" si="98"/>
        <v>0.10009614392571475</v>
      </c>
      <c r="P677" s="23">
        <f t="shared" si="99"/>
        <v>9.6975635866370716E-2</v>
      </c>
      <c r="Q677" s="27"/>
      <c r="R677" s="27"/>
    </row>
    <row r="678" spans="1:18" x14ac:dyDescent="0.25">
      <c r="A678" s="24">
        <f t="shared" si="95"/>
        <v>2017</v>
      </c>
      <c r="B678" s="32">
        <v>43040</v>
      </c>
      <c r="C678" s="28">
        <f>'Bitcoin Data'!C677</f>
        <v>6767.3100590000004</v>
      </c>
      <c r="D678" s="26">
        <f>'Bitcoin Data'!K677</f>
        <v>1962.6756133361305</v>
      </c>
      <c r="E678" s="25">
        <f>'Bitcoin Data'!J677</f>
        <v>16160.716677070208</v>
      </c>
      <c r="F678" s="25">
        <f t="shared" si="91"/>
        <v>31.718244516120201</v>
      </c>
      <c r="G678" s="23">
        <f t="shared" si="92"/>
        <v>0.48099999999999998</v>
      </c>
      <c r="H678" s="23">
        <f t="shared" si="93"/>
        <v>0.46600477323423756</v>
      </c>
      <c r="I678" s="26">
        <f t="shared" si="96"/>
        <v>15256.475612253817</v>
      </c>
      <c r="J678" s="26">
        <f t="shared" si="97"/>
        <v>14780.853343122693</v>
      </c>
      <c r="K678" s="23">
        <f t="shared" si="94"/>
        <v>7.7733047216707698</v>
      </c>
      <c r="L678" s="23">
        <f t="shared" si="94"/>
        <v>7.5309711104008628</v>
      </c>
      <c r="M678" s="26">
        <f>K678*'Social Cost of Carbon'!$C$5</f>
        <v>777.330472167077</v>
      </c>
      <c r="N678" s="26">
        <f>L678*'Social Cost of Carbon'!$C$5</f>
        <v>753.09711104008625</v>
      </c>
      <c r="O678" s="23">
        <f t="shared" si="98"/>
        <v>0.11486550274629244</v>
      </c>
      <c r="P678" s="23">
        <f t="shared" si="99"/>
        <v>0.11128455833622182</v>
      </c>
      <c r="Q678" s="27"/>
      <c r="R678" s="27"/>
    </row>
    <row r="679" spans="1:18" x14ac:dyDescent="0.25">
      <c r="A679" s="24">
        <f t="shared" si="95"/>
        <v>2017</v>
      </c>
      <c r="B679" s="32">
        <v>43041</v>
      </c>
      <c r="C679" s="28">
        <f>'Bitcoin Data'!C678</f>
        <v>7078.5</v>
      </c>
      <c r="D679" s="26">
        <f>'Bitcoin Data'!K678</f>
        <v>1894.6482035928152</v>
      </c>
      <c r="E679" s="25">
        <f>'Bitcoin Data'!J678</f>
        <v>13274.035116636191</v>
      </c>
      <c r="F679" s="25">
        <f t="shared" si="91"/>
        <v>25.149626788162706</v>
      </c>
      <c r="G679" s="23">
        <f t="shared" si="92"/>
        <v>0.48099999999999998</v>
      </c>
      <c r="H679" s="23">
        <f t="shared" si="93"/>
        <v>0.46600477323423756</v>
      </c>
      <c r="I679" s="26">
        <f t="shared" si="96"/>
        <v>12096.970485106262</v>
      </c>
      <c r="J679" s="26">
        <f t="shared" si="97"/>
        <v>11719.846128343468</v>
      </c>
      <c r="K679" s="23">
        <f t="shared" si="94"/>
        <v>6.3848108911020072</v>
      </c>
      <c r="L679" s="23">
        <f t="shared" si="94"/>
        <v>6.1857637244313537</v>
      </c>
      <c r="M679" s="26">
        <f>K679*'Social Cost of Carbon'!$C$5</f>
        <v>638.48108911020074</v>
      </c>
      <c r="N679" s="26">
        <f>L679*'Social Cost of Carbon'!$C$5</f>
        <v>618.57637244313537</v>
      </c>
      <c r="O679" s="23">
        <f t="shared" si="98"/>
        <v>9.0200054970714233E-2</v>
      </c>
      <c r="P679" s="23">
        <f t="shared" si="99"/>
        <v>8.7388058549570588E-2</v>
      </c>
      <c r="Q679" s="27"/>
      <c r="R679" s="27"/>
    </row>
    <row r="680" spans="1:18" x14ac:dyDescent="0.25">
      <c r="A680" s="24">
        <f t="shared" si="95"/>
        <v>2017</v>
      </c>
      <c r="B680" s="32">
        <v>43042</v>
      </c>
      <c r="C680" s="28">
        <f>'Bitcoin Data'!C679</f>
        <v>7207.7597660000001</v>
      </c>
      <c r="D680" s="26">
        <f>'Bitcoin Data'!K679</f>
        <v>1471.1538461538532</v>
      </c>
      <c r="E680" s="25">
        <f>'Bitcoin Data'!J679</f>
        <v>18665.367435286898</v>
      </c>
      <c r="F680" s="25">
        <f t="shared" si="91"/>
        <v>27.459627092297204</v>
      </c>
      <c r="G680" s="23">
        <f t="shared" si="92"/>
        <v>0.48099999999999998</v>
      </c>
      <c r="H680" s="23">
        <f t="shared" si="93"/>
        <v>0.46600477323423756</v>
      </c>
      <c r="I680" s="26">
        <f t="shared" si="96"/>
        <v>13208.080631394954</v>
      </c>
      <c r="J680" s="26">
        <f t="shared" si="97"/>
        <v>12796.317296242683</v>
      </c>
      <c r="K680" s="23">
        <f t="shared" si="94"/>
        <v>8.9780417363729974</v>
      </c>
      <c r="L680" s="23">
        <f t="shared" si="94"/>
        <v>8.6981503190145943</v>
      </c>
      <c r="M680" s="26">
        <f>K680*'Social Cost of Carbon'!$C$5</f>
        <v>897.80417363729975</v>
      </c>
      <c r="N680" s="26">
        <f>L680*'Social Cost of Carbon'!$C$5</f>
        <v>869.81503190145941</v>
      </c>
      <c r="O680" s="23">
        <f t="shared" si="98"/>
        <v>0.12456077932457825</v>
      </c>
      <c r="P680" s="23">
        <f t="shared" si="99"/>
        <v>0.12067758362376299</v>
      </c>
      <c r="Q680" s="27"/>
      <c r="R680" s="27"/>
    </row>
    <row r="681" spans="1:18" x14ac:dyDescent="0.25">
      <c r="A681" s="24">
        <f t="shared" si="95"/>
        <v>2017</v>
      </c>
      <c r="B681" s="32">
        <v>43043</v>
      </c>
      <c r="C681" s="28">
        <f>'Bitcoin Data'!C680</f>
        <v>7379.9501950000003</v>
      </c>
      <c r="D681" s="26">
        <f>'Bitcoin Data'!K680</f>
        <v>1630.7188403777168</v>
      </c>
      <c r="E681" s="25">
        <f>'Bitcoin Data'!J680</f>
        <v>18253.99831960805</v>
      </c>
      <c r="F681" s="25">
        <f t="shared" si="91"/>
        <v>29.767138972008031</v>
      </c>
      <c r="G681" s="23">
        <f t="shared" si="92"/>
        <v>0.48099999999999998</v>
      </c>
      <c r="H681" s="23">
        <f t="shared" si="93"/>
        <v>0.46600477323423756</v>
      </c>
      <c r="I681" s="26">
        <f t="shared" si="96"/>
        <v>14317.993845535862</v>
      </c>
      <c r="J681" s="26">
        <f t="shared" si="97"/>
        <v>13871.628846482638</v>
      </c>
      <c r="K681" s="23">
        <f t="shared" si="94"/>
        <v>8.7801731917314711</v>
      </c>
      <c r="L681" s="23">
        <f t="shared" si="94"/>
        <v>8.5064503475471032</v>
      </c>
      <c r="M681" s="26">
        <f>K681*'Social Cost of Carbon'!$C$5</f>
        <v>878.01731917314714</v>
      </c>
      <c r="N681" s="26">
        <f>L681*'Social Cost of Carbon'!$C$5</f>
        <v>850.64503475471031</v>
      </c>
      <c r="O681" s="23">
        <f t="shared" si="98"/>
        <v>0.11897333938215651</v>
      </c>
      <c r="P681" s="23">
        <f t="shared" si="99"/>
        <v>0.11526433272287284</v>
      </c>
      <c r="Q681" s="27"/>
      <c r="R681" s="27"/>
    </row>
    <row r="682" spans="1:18" x14ac:dyDescent="0.25">
      <c r="A682" s="24">
        <f t="shared" si="95"/>
        <v>2017</v>
      </c>
      <c r="B682" s="32">
        <v>43044</v>
      </c>
      <c r="C682" s="28">
        <f>'Bitcoin Data'!C681</f>
        <v>7407.4101559999999</v>
      </c>
      <c r="D682" s="26">
        <f>'Bitcoin Data'!K681</f>
        <v>1747.8335724533877</v>
      </c>
      <c r="E682" s="25">
        <f>'Bitcoin Data'!J681</f>
        <v>16055.958829210653</v>
      </c>
      <c r="F682" s="25">
        <f t="shared" si="91"/>
        <v>28.063143879623766</v>
      </c>
      <c r="G682" s="23">
        <f t="shared" si="92"/>
        <v>0.48099999999999998</v>
      </c>
      <c r="H682" s="23">
        <f t="shared" si="93"/>
        <v>0.46600477323423756</v>
      </c>
      <c r="I682" s="26">
        <f t="shared" si="96"/>
        <v>13498.372206099031</v>
      </c>
      <c r="J682" s="26">
        <f t="shared" si="97"/>
        <v>13077.558999863855</v>
      </c>
      <c r="K682" s="23">
        <f t="shared" si="94"/>
        <v>7.7229161968503242</v>
      </c>
      <c r="L682" s="23">
        <f t="shared" si="94"/>
        <v>7.4821534532645648</v>
      </c>
      <c r="M682" s="26">
        <f>K682*'Social Cost of Carbon'!$C$5</f>
        <v>772.2916196850324</v>
      </c>
      <c r="N682" s="26">
        <f>L682*'Social Cost of Carbon'!$C$5</f>
        <v>748.21534532645649</v>
      </c>
      <c r="O682" s="23">
        <f t="shared" si="98"/>
        <v>0.10425932997101239</v>
      </c>
      <c r="P682" s="23">
        <f t="shared" si="99"/>
        <v>0.10100903413865941</v>
      </c>
      <c r="Q682" s="27"/>
      <c r="R682" s="27"/>
    </row>
    <row r="683" spans="1:18" x14ac:dyDescent="0.25">
      <c r="A683" s="24">
        <f t="shared" si="95"/>
        <v>2017</v>
      </c>
      <c r="B683" s="32">
        <v>43045</v>
      </c>
      <c r="C683" s="28">
        <f>'Bitcoin Data'!C682</f>
        <v>7022.7597660000001</v>
      </c>
      <c r="D683" s="26">
        <f>'Bitcoin Data'!K682</f>
        <v>1723.7282643914061</v>
      </c>
      <c r="E683" s="25">
        <f>'Bitcoin Data'!J682</f>
        <v>19085.659739230028</v>
      </c>
      <c r="F683" s="25">
        <f t="shared" si="91"/>
        <v>32.898491137067914</v>
      </c>
      <c r="G683" s="23">
        <f t="shared" si="92"/>
        <v>0.48099999999999998</v>
      </c>
      <c r="H683" s="23">
        <f t="shared" si="93"/>
        <v>0.46600477323423756</v>
      </c>
      <c r="I683" s="26">
        <f t="shared" si="96"/>
        <v>15824.174236929666</v>
      </c>
      <c r="J683" s="26">
        <f t="shared" si="97"/>
        <v>15330.853902077906</v>
      </c>
      <c r="K683" s="23">
        <f t="shared" si="94"/>
        <v>9.1802023345696426</v>
      </c>
      <c r="L683" s="23">
        <f t="shared" si="94"/>
        <v>8.8940085388057071</v>
      </c>
      <c r="M683" s="26">
        <f>K683*'Social Cost of Carbon'!$C$5</f>
        <v>918.02023345696421</v>
      </c>
      <c r="N683" s="26">
        <f>L683*'Social Cost of Carbon'!$C$5</f>
        <v>889.40085388057071</v>
      </c>
      <c r="O683" s="23">
        <f t="shared" si="98"/>
        <v>0.13072072291315856</v>
      </c>
      <c r="P683" s="23">
        <f t="shared" si="99"/>
        <v>0.12664549030802924</v>
      </c>
      <c r="Q683" s="27"/>
      <c r="R683" s="27"/>
    </row>
    <row r="684" spans="1:18" x14ac:dyDescent="0.25">
      <c r="A684" s="24">
        <f t="shared" si="95"/>
        <v>2017</v>
      </c>
      <c r="B684" s="32">
        <v>43046</v>
      </c>
      <c r="C684" s="28">
        <f>'Bitcoin Data'!C683</f>
        <v>7144.3798829999996</v>
      </c>
      <c r="D684" s="26">
        <f>'Bitcoin Data'!K683</f>
        <v>1897.5964679116078</v>
      </c>
      <c r="E684" s="25">
        <f>'Bitcoin Data'!J683</f>
        <v>15994.722504301963</v>
      </c>
      <c r="F684" s="25">
        <f t="shared" si="91"/>
        <v>30.351528929389708</v>
      </c>
      <c r="G684" s="23">
        <f t="shared" si="92"/>
        <v>0.48099999999999998</v>
      </c>
      <c r="H684" s="23">
        <f t="shared" si="93"/>
        <v>0.46600477323423756</v>
      </c>
      <c r="I684" s="26">
        <f t="shared" si="96"/>
        <v>14599.085415036448</v>
      </c>
      <c r="J684" s="26">
        <f t="shared" si="97"/>
        <v>14143.957356052653</v>
      </c>
      <c r="K684" s="23">
        <f t="shared" si="94"/>
        <v>7.6934615245692441</v>
      </c>
      <c r="L684" s="23">
        <f t="shared" si="94"/>
        <v>7.4536170335617928</v>
      </c>
      <c r="M684" s="26">
        <f>K684*'Social Cost of Carbon'!$C$5</f>
        <v>769.34615245692441</v>
      </c>
      <c r="N684" s="26">
        <f>L684*'Social Cost of Carbon'!$C$5</f>
        <v>745.36170335617931</v>
      </c>
      <c r="O684" s="23">
        <f t="shared" si="98"/>
        <v>0.10768550455828617</v>
      </c>
      <c r="P684" s="23">
        <f t="shared" si="99"/>
        <v>0.10432839736444616</v>
      </c>
      <c r="Q684" s="27"/>
      <c r="R684" s="27"/>
    </row>
    <row r="685" spans="1:18" x14ac:dyDescent="0.25">
      <c r="A685" s="24">
        <f t="shared" si="95"/>
        <v>2017</v>
      </c>
      <c r="B685" s="32">
        <v>43047</v>
      </c>
      <c r="C685" s="28">
        <f>'Bitcoin Data'!C684</f>
        <v>7459.6899409999996</v>
      </c>
      <c r="D685" s="26">
        <f>'Bitcoin Data'!K684</f>
        <v>1792.8824227891721</v>
      </c>
      <c r="E685" s="25">
        <f>'Bitcoin Data'!J684</f>
        <v>17977.297353963346</v>
      </c>
      <c r="F685" s="25">
        <f t="shared" si="91"/>
        <v>32.231180435175176</v>
      </c>
      <c r="G685" s="23">
        <f t="shared" si="92"/>
        <v>0.48099999999999998</v>
      </c>
      <c r="H685" s="23">
        <f t="shared" si="93"/>
        <v>0.46600477323423756</v>
      </c>
      <c r="I685" s="26">
        <f t="shared" si="96"/>
        <v>15503.19778931926</v>
      </c>
      <c r="J685" s="26">
        <f t="shared" si="97"/>
        <v>15019.883929765601</v>
      </c>
      <c r="K685" s="23">
        <f t="shared" si="94"/>
        <v>8.6470800272563686</v>
      </c>
      <c r="L685" s="23">
        <f t="shared" si="94"/>
        <v>8.3775063767981486</v>
      </c>
      <c r="M685" s="26">
        <f>K685*'Social Cost of Carbon'!$C$5</f>
        <v>864.7080027256369</v>
      </c>
      <c r="N685" s="26">
        <f>L685*'Social Cost of Carbon'!$C$5</f>
        <v>837.75063767981487</v>
      </c>
      <c r="O685" s="23">
        <f t="shared" si="98"/>
        <v>0.11591741876200816</v>
      </c>
      <c r="P685" s="23">
        <f t="shared" si="99"/>
        <v>0.11230368075693924</v>
      </c>
      <c r="Q685" s="27"/>
      <c r="R685" s="27"/>
    </row>
    <row r="686" spans="1:18" x14ac:dyDescent="0.25">
      <c r="A686" s="24">
        <f t="shared" si="95"/>
        <v>2017</v>
      </c>
      <c r="B686" s="32">
        <v>43048</v>
      </c>
      <c r="C686" s="28">
        <f>'Bitcoin Data'!C685</f>
        <v>7143.580078</v>
      </c>
      <c r="D686" s="26">
        <f>'Bitcoin Data'!K685</f>
        <v>1900.7522948443657</v>
      </c>
      <c r="E686" s="25">
        <f>'Bitcoin Data'!J685</f>
        <v>12483.553287855348</v>
      </c>
      <c r="F686" s="25">
        <f t="shared" si="91"/>
        <v>23.728142559702977</v>
      </c>
      <c r="G686" s="23">
        <f t="shared" si="92"/>
        <v>0.48099999999999998</v>
      </c>
      <c r="H686" s="23">
        <f t="shared" si="93"/>
        <v>0.46600477323423756</v>
      </c>
      <c r="I686" s="26">
        <f t="shared" si="96"/>
        <v>11413.236571217132</v>
      </c>
      <c r="J686" s="26">
        <f t="shared" si="97"/>
        <v>11057.427692804047</v>
      </c>
      <c r="K686" s="23">
        <f t="shared" si="94"/>
        <v>6.0045891314584221</v>
      </c>
      <c r="L686" s="23">
        <f t="shared" si="94"/>
        <v>5.8173954190645514</v>
      </c>
      <c r="M686" s="26">
        <f>K686*'Social Cost of Carbon'!$C$5</f>
        <v>600.45891314584219</v>
      </c>
      <c r="N686" s="26">
        <f>L686*'Social Cost of Carbon'!$C$5</f>
        <v>581.73954190645509</v>
      </c>
      <c r="O686" s="23">
        <f t="shared" si="98"/>
        <v>8.4055740481592478E-2</v>
      </c>
      <c r="P686" s="23">
        <f t="shared" si="99"/>
        <v>8.1435293725905245E-2</v>
      </c>
      <c r="Q686" s="27"/>
      <c r="R686" s="27"/>
    </row>
    <row r="687" spans="1:18" x14ac:dyDescent="0.25">
      <c r="A687" s="24">
        <f t="shared" si="95"/>
        <v>2017</v>
      </c>
      <c r="B687" s="32">
        <v>43049</v>
      </c>
      <c r="C687" s="28">
        <f>'Bitcoin Data'!C686</f>
        <v>6618.1401370000003</v>
      </c>
      <c r="D687" s="26">
        <f>'Bitcoin Data'!K686</f>
        <v>1553.9568345323785</v>
      </c>
      <c r="E687" s="25">
        <f>'Bitcoin Data'!J686</f>
        <v>10174.199109838804</v>
      </c>
      <c r="F687" s="25">
        <f t="shared" si="91"/>
        <v>15.810266242627252</v>
      </c>
      <c r="G687" s="23">
        <f t="shared" si="92"/>
        <v>0.48099999999999998</v>
      </c>
      <c r="H687" s="23">
        <f t="shared" si="93"/>
        <v>0.46600477323423756</v>
      </c>
      <c r="I687" s="26">
        <f t="shared" si="96"/>
        <v>7604.7380627037082</v>
      </c>
      <c r="J687" s="26">
        <f t="shared" si="97"/>
        <v>7367.6595351684336</v>
      </c>
      <c r="K687" s="23">
        <f t="shared" si="94"/>
        <v>4.8937897718324646</v>
      </c>
      <c r="L687" s="23">
        <f t="shared" si="94"/>
        <v>4.7412253490204135</v>
      </c>
      <c r="M687" s="26">
        <f>K687*'Social Cost of Carbon'!$C$5</f>
        <v>489.37897718324643</v>
      </c>
      <c r="N687" s="26">
        <f>L687*'Social Cost of Carbon'!$C$5</f>
        <v>474.12253490204137</v>
      </c>
      <c r="O687" s="23">
        <f t="shared" si="98"/>
        <v>7.3945091378056202E-2</v>
      </c>
      <c r="P687" s="23">
        <f t="shared" si="99"/>
        <v>7.1639845196291185E-2</v>
      </c>
      <c r="Q687" s="27"/>
      <c r="R687" s="27"/>
    </row>
    <row r="688" spans="1:18" x14ac:dyDescent="0.25">
      <c r="A688" s="24">
        <f t="shared" si="95"/>
        <v>2017</v>
      </c>
      <c r="B688" s="32">
        <v>43050</v>
      </c>
      <c r="C688" s="28">
        <f>'Bitcoin Data'!C687</f>
        <v>6357.6000979999999</v>
      </c>
      <c r="D688" s="26">
        <f>'Bitcoin Data'!K687</f>
        <v>1015.5028737320926</v>
      </c>
      <c r="E688" s="25">
        <f>'Bitcoin Data'!J687</f>
        <v>15560.542220033469</v>
      </c>
      <c r="F688" s="25">
        <f t="shared" si="91"/>
        <v>15.801775341273542</v>
      </c>
      <c r="G688" s="23">
        <f t="shared" si="92"/>
        <v>0.48099999999999998</v>
      </c>
      <c r="H688" s="23">
        <f t="shared" si="93"/>
        <v>0.46600477323423756</v>
      </c>
      <c r="I688" s="26">
        <f t="shared" si="96"/>
        <v>7600.6539391525739</v>
      </c>
      <c r="J688" s="26">
        <f t="shared" si="97"/>
        <v>7363.7027346085433</v>
      </c>
      <c r="K688" s="23">
        <f t="shared" si="94"/>
        <v>7.4846208078360981</v>
      </c>
      <c r="L688" s="23">
        <f t="shared" si="94"/>
        <v>7.2512869486484757</v>
      </c>
      <c r="M688" s="26">
        <f>K688*'Social Cost of Carbon'!$C$5</f>
        <v>748.46208078360985</v>
      </c>
      <c r="N688" s="26">
        <f>L688*'Social Cost of Carbon'!$C$5</f>
        <v>725.1286948648476</v>
      </c>
      <c r="O688" s="23">
        <f t="shared" si="98"/>
        <v>0.11772714062639204</v>
      </c>
      <c r="P688" s="23">
        <f t="shared" si="99"/>
        <v>0.11405698434743664</v>
      </c>
      <c r="Q688" s="27"/>
      <c r="R688" s="27"/>
    </row>
    <row r="689" spans="1:18" x14ac:dyDescent="0.25">
      <c r="A689" s="24">
        <f t="shared" si="95"/>
        <v>2017</v>
      </c>
      <c r="B689" s="32">
        <v>43051</v>
      </c>
      <c r="C689" s="28">
        <f>'Bitcoin Data'!C688</f>
        <v>5950.0698240000002</v>
      </c>
      <c r="D689" s="26">
        <f>'Bitcoin Data'!K688</f>
        <v>959.60549551851068</v>
      </c>
      <c r="E689" s="25">
        <f>'Bitcoin Data'!J688</f>
        <v>28801.68556662061</v>
      </c>
      <c r="F689" s="25">
        <f t="shared" si="91"/>
        <v>27.638255749925307</v>
      </c>
      <c r="G689" s="23">
        <f t="shared" si="92"/>
        <v>0.48099999999999998</v>
      </c>
      <c r="H689" s="23">
        <f t="shared" si="93"/>
        <v>0.46600477323423756</v>
      </c>
      <c r="I689" s="26">
        <f t="shared" si="96"/>
        <v>13294.001015714071</v>
      </c>
      <c r="J689" s="26">
        <f t="shared" si="97"/>
        <v>12879.559103333804</v>
      </c>
      <c r="K689" s="23">
        <f t="shared" si="94"/>
        <v>13.853610757544512</v>
      </c>
      <c r="L689" s="23">
        <f t="shared" si="94"/>
        <v>13.42172295123685</v>
      </c>
      <c r="M689" s="26">
        <f>K689*'Social Cost of Carbon'!$C$5</f>
        <v>1385.3610757544511</v>
      </c>
      <c r="N689" s="26">
        <f>L689*'Social Cost of Carbon'!$C$5</f>
        <v>1342.172295123685</v>
      </c>
      <c r="O689" s="23">
        <f t="shared" si="98"/>
        <v>0.23283106194258521</v>
      </c>
      <c r="P689" s="23">
        <f t="shared" si="99"/>
        <v>0.22557252852898368</v>
      </c>
      <c r="Q689" s="27"/>
      <c r="R689" s="27"/>
    </row>
    <row r="690" spans="1:18" x14ac:dyDescent="0.25">
      <c r="A690" s="24">
        <f t="shared" si="95"/>
        <v>2017</v>
      </c>
      <c r="B690" s="32">
        <v>43052</v>
      </c>
      <c r="C690" s="28">
        <f>'Bitcoin Data'!C689</f>
        <v>6559.4902339999999</v>
      </c>
      <c r="D690" s="26">
        <f>'Bitcoin Data'!K689</f>
        <v>1739.5706297890051</v>
      </c>
      <c r="E690" s="25">
        <f>'Bitcoin Data'!J689</f>
        <v>14518.347868997136</v>
      </c>
      <c r="F690" s="25">
        <f t="shared" si="91"/>
        <v>25.25569154596721</v>
      </c>
      <c r="G690" s="23">
        <f t="shared" si="92"/>
        <v>0.48099999999999998</v>
      </c>
      <c r="H690" s="23">
        <f t="shared" si="93"/>
        <v>0.46600477323423756</v>
      </c>
      <c r="I690" s="26">
        <f t="shared" si="96"/>
        <v>12147.987633610228</v>
      </c>
      <c r="J690" s="26">
        <f t="shared" si="97"/>
        <v>11769.2728117523</v>
      </c>
      <c r="K690" s="23">
        <f t="shared" si="94"/>
        <v>6.9833253249876224</v>
      </c>
      <c r="L690" s="23">
        <f t="shared" si="94"/>
        <v>6.7656194064277857</v>
      </c>
      <c r="M690" s="26">
        <f>K690*'Social Cost of Carbon'!$C$5</f>
        <v>698.33253249876225</v>
      </c>
      <c r="N690" s="26">
        <f>L690*'Social Cost of Carbon'!$C$5</f>
        <v>676.56194064277861</v>
      </c>
      <c r="O690" s="23">
        <f t="shared" si="98"/>
        <v>0.10646140288144261</v>
      </c>
      <c r="P690" s="23">
        <f t="shared" si="99"/>
        <v>0.1031424571891174</v>
      </c>
      <c r="Q690" s="27"/>
      <c r="R690" s="27"/>
    </row>
    <row r="691" spans="1:18" x14ac:dyDescent="0.25">
      <c r="A691" s="24">
        <f t="shared" si="95"/>
        <v>2017</v>
      </c>
      <c r="B691" s="32">
        <v>43053</v>
      </c>
      <c r="C691" s="28">
        <f>'Bitcoin Data'!C690</f>
        <v>6635.75</v>
      </c>
      <c r="D691" s="26">
        <f>'Bitcoin Data'!K690</f>
        <v>1621.6596673157735</v>
      </c>
      <c r="E691" s="25">
        <f>'Bitcoin Data'!J690</f>
        <v>18484.166302376161</v>
      </c>
      <c r="F691" s="25">
        <f t="shared" si="91"/>
        <v>29.975026976520759</v>
      </c>
      <c r="G691" s="23">
        <f t="shared" si="92"/>
        <v>0.48099999999999998</v>
      </c>
      <c r="H691" s="23">
        <f t="shared" si="93"/>
        <v>0.46600477323423756</v>
      </c>
      <c r="I691" s="26">
        <f t="shared" si="96"/>
        <v>14417.987975706485</v>
      </c>
      <c r="J691" s="26">
        <f t="shared" si="97"/>
        <v>13968.505648883709</v>
      </c>
      <c r="K691" s="23">
        <f t="shared" si="94"/>
        <v>8.8908839914429336</v>
      </c>
      <c r="L691" s="23">
        <f t="shared" si="94"/>
        <v>8.6137097261627389</v>
      </c>
      <c r="M691" s="26">
        <f>K691*'Social Cost of Carbon'!$C$5</f>
        <v>889.08839914429336</v>
      </c>
      <c r="N691" s="26">
        <f>L691*'Social Cost of Carbon'!$C$5</f>
        <v>861.37097261627389</v>
      </c>
      <c r="O691" s="23">
        <f t="shared" si="98"/>
        <v>0.1339846135168283</v>
      </c>
      <c r="P691" s="23">
        <f t="shared" si="99"/>
        <v>0.12980762877086596</v>
      </c>
      <c r="Q691" s="27"/>
      <c r="R691" s="27"/>
    </row>
    <row r="692" spans="1:18" x14ac:dyDescent="0.25">
      <c r="A692" s="24">
        <f t="shared" si="95"/>
        <v>2017</v>
      </c>
      <c r="B692" s="32">
        <v>43054</v>
      </c>
      <c r="C692" s="28">
        <f>'Bitcoin Data'!C691</f>
        <v>7315.5400390000004</v>
      </c>
      <c r="D692" s="26">
        <f>'Bitcoin Data'!K691</f>
        <v>1873.3096735173631</v>
      </c>
      <c r="E692" s="25">
        <f>'Bitcoin Data'!J691</f>
        <v>15992.512778772752</v>
      </c>
      <c r="F692" s="25">
        <f t="shared" si="91"/>
        <v>29.958928892325044</v>
      </c>
      <c r="G692" s="23">
        <f t="shared" si="92"/>
        <v>0.48099999999999998</v>
      </c>
      <c r="H692" s="23">
        <f t="shared" si="93"/>
        <v>0.46600477323423756</v>
      </c>
      <c r="I692" s="26">
        <f t="shared" si="96"/>
        <v>14410.244797208346</v>
      </c>
      <c r="J692" s="26">
        <f t="shared" si="97"/>
        <v>13961.003864808579</v>
      </c>
      <c r="K692" s="23">
        <f t="shared" si="94"/>
        <v>7.6923986465896936</v>
      </c>
      <c r="L692" s="23">
        <f t="shared" si="94"/>
        <v>7.4525872909176432</v>
      </c>
      <c r="M692" s="26">
        <f>K692*'Social Cost of Carbon'!$C$5</f>
        <v>769.2398646589694</v>
      </c>
      <c r="N692" s="26">
        <f>L692*'Social Cost of Carbon'!$C$5</f>
        <v>745.25872909176428</v>
      </c>
      <c r="O692" s="23">
        <f t="shared" si="98"/>
        <v>0.10515148034978437</v>
      </c>
      <c r="P692" s="23">
        <f t="shared" si="99"/>
        <v>0.10187337163335895</v>
      </c>
      <c r="Q692" s="27"/>
      <c r="R692" s="27"/>
    </row>
    <row r="693" spans="1:18" x14ac:dyDescent="0.25">
      <c r="A693" s="24">
        <f t="shared" si="95"/>
        <v>2017</v>
      </c>
      <c r="B693" s="32">
        <v>43055</v>
      </c>
      <c r="C693" s="28">
        <f>'Bitcoin Data'!C692</f>
        <v>7871.6899409999996</v>
      </c>
      <c r="D693" s="26">
        <f>'Bitcoin Data'!K692</f>
        <v>1922.3157722168241</v>
      </c>
      <c r="E693" s="25">
        <f>'Bitcoin Data'!J692</f>
        <v>17113.590494063428</v>
      </c>
      <c r="F693" s="25">
        <f t="shared" si="91"/>
        <v>32.897724925998041</v>
      </c>
      <c r="G693" s="23">
        <f t="shared" si="92"/>
        <v>0.48099999999999998</v>
      </c>
      <c r="H693" s="23">
        <f t="shared" si="93"/>
        <v>0.46600477323423756</v>
      </c>
      <c r="I693" s="26">
        <f t="shared" si="96"/>
        <v>15823.805689405057</v>
      </c>
      <c r="J693" s="26">
        <f t="shared" si="97"/>
        <v>15330.496844062041</v>
      </c>
      <c r="K693" s="23">
        <f t="shared" si="94"/>
        <v>8.2316370276445081</v>
      </c>
      <c r="L693" s="23">
        <f t="shared" si="94"/>
        <v>7.9750148574096311</v>
      </c>
      <c r="M693" s="26">
        <f>K693*'Social Cost of Carbon'!$C$5</f>
        <v>823.16370276445082</v>
      </c>
      <c r="N693" s="26">
        <f>L693*'Social Cost of Carbon'!$C$5</f>
        <v>797.50148574096306</v>
      </c>
      <c r="O693" s="23">
        <f t="shared" si="98"/>
        <v>0.10457267866674613</v>
      </c>
      <c r="P693" s="23">
        <f t="shared" si="99"/>
        <v>0.10131261415508072</v>
      </c>
      <c r="Q693" s="27"/>
      <c r="R693" s="27"/>
    </row>
    <row r="694" spans="1:18" x14ac:dyDescent="0.25">
      <c r="A694" s="24">
        <f t="shared" si="95"/>
        <v>2017</v>
      </c>
      <c r="B694" s="32">
        <v>43056</v>
      </c>
      <c r="C694" s="28">
        <f>'Bitcoin Data'!C693</f>
        <v>7708.9902339999999</v>
      </c>
      <c r="D694" s="26">
        <f>'Bitcoin Data'!K693</f>
        <v>2073.1272773250266</v>
      </c>
      <c r="E694" s="25">
        <f>'Bitcoin Data'!J693</f>
        <v>12916.029723273103</v>
      </c>
      <c r="F694" s="25">
        <f t="shared" si="91"/>
        <v>26.776573534058283</v>
      </c>
      <c r="G694" s="23">
        <f t="shared" si="92"/>
        <v>0.48099999999999998</v>
      </c>
      <c r="H694" s="23">
        <f t="shared" si="93"/>
        <v>0.46600477323423756</v>
      </c>
      <c r="I694" s="26">
        <f t="shared" si="96"/>
        <v>12879.531869882034</v>
      </c>
      <c r="J694" s="26">
        <f t="shared" si="97"/>
        <v>12478.011077728715</v>
      </c>
      <c r="K694" s="23">
        <f t="shared" si="94"/>
        <v>6.2126102968943622</v>
      </c>
      <c r="L694" s="23">
        <f t="shared" si="94"/>
        <v>6.0189315022805543</v>
      </c>
      <c r="M694" s="26">
        <f>K694*'Social Cost of Carbon'!$C$5</f>
        <v>621.26102968943621</v>
      </c>
      <c r="N694" s="26">
        <f>L694*'Social Cost of Carbon'!$C$5</f>
        <v>601.89315022805545</v>
      </c>
      <c r="O694" s="23">
        <f t="shared" si="98"/>
        <v>8.0589157701796643E-2</v>
      </c>
      <c r="P694" s="23">
        <f t="shared" si="99"/>
        <v>7.8076782037347109E-2</v>
      </c>
      <c r="Q694" s="27"/>
      <c r="R694" s="27"/>
    </row>
    <row r="695" spans="1:18" x14ac:dyDescent="0.25">
      <c r="A695" s="24">
        <f t="shared" si="95"/>
        <v>2017</v>
      </c>
      <c r="B695" s="32">
        <v>43057</v>
      </c>
      <c r="C695" s="28">
        <f>'Bitcoin Data'!C694</f>
        <v>7790.1499020000001</v>
      </c>
      <c r="D695" s="26">
        <f>'Bitcoin Data'!K694</f>
        <v>1715.5872218653421</v>
      </c>
      <c r="E695" s="25">
        <f>'Bitcoin Data'!J694</f>
        <v>18352.277721769096</v>
      </c>
      <c r="F695" s="25">
        <f t="shared" si="91"/>
        <v>31.484933151591054</v>
      </c>
      <c r="G695" s="23">
        <f t="shared" si="92"/>
        <v>0.48099999999999998</v>
      </c>
      <c r="H695" s="23">
        <f t="shared" si="93"/>
        <v>0.46600477323423756</v>
      </c>
      <c r="I695" s="26">
        <f t="shared" si="96"/>
        <v>15144.252845915296</v>
      </c>
      <c r="J695" s="26">
        <f t="shared" si="97"/>
        <v>14672.129133602319</v>
      </c>
      <c r="K695" s="23">
        <f t="shared" si="94"/>
        <v>8.8274455841709347</v>
      </c>
      <c r="L695" s="23">
        <f t="shared" si="94"/>
        <v>8.5522490180647583</v>
      </c>
      <c r="M695" s="26">
        <f>K695*'Social Cost of Carbon'!$C$5</f>
        <v>882.74455841709346</v>
      </c>
      <c r="N695" s="26">
        <f>L695*'Social Cost of Carbon'!$C$5</f>
        <v>855.22490180647583</v>
      </c>
      <c r="O695" s="23">
        <f t="shared" si="98"/>
        <v>0.11331547781775836</v>
      </c>
      <c r="P695" s="23">
        <f t="shared" si="99"/>
        <v>0.10978285560165024</v>
      </c>
      <c r="Q695" s="27"/>
      <c r="R695" s="27"/>
    </row>
    <row r="696" spans="1:18" x14ac:dyDescent="0.25">
      <c r="A696" s="24">
        <f t="shared" si="95"/>
        <v>2017</v>
      </c>
      <c r="B696" s="32">
        <v>43058</v>
      </c>
      <c r="C696" s="28">
        <f>'Bitcoin Data'!C695</f>
        <v>8036.4902339999999</v>
      </c>
      <c r="D696" s="26">
        <f>'Bitcoin Data'!K695</f>
        <v>1987.463338892404</v>
      </c>
      <c r="E696" s="25">
        <f>'Bitcoin Data'!J695</f>
        <v>17317.628338160583</v>
      </c>
      <c r="F696" s="25">
        <f t="shared" si="91"/>
        <v>34.418151438658342</v>
      </c>
      <c r="G696" s="23">
        <f t="shared" si="92"/>
        <v>0.48099999999999998</v>
      </c>
      <c r="H696" s="23">
        <f t="shared" si="93"/>
        <v>0.46600477323423756</v>
      </c>
      <c r="I696" s="26">
        <f t="shared" si="96"/>
        <v>16555.130841994662</v>
      </c>
      <c r="J696" s="26">
        <f t="shared" si="97"/>
        <v>16039.02285631363</v>
      </c>
      <c r="K696" s="23">
        <f t="shared" si="94"/>
        <v>8.329779230655241</v>
      </c>
      <c r="L696" s="23">
        <f t="shared" si="94"/>
        <v>8.0700974666793286</v>
      </c>
      <c r="M696" s="26">
        <f>K696*'Social Cost of Carbon'!$C$5</f>
        <v>832.97792306552412</v>
      </c>
      <c r="N696" s="26">
        <f>L696*'Social Cost of Carbon'!$C$5</f>
        <v>807.00974666793286</v>
      </c>
      <c r="O696" s="23">
        <f t="shared" si="98"/>
        <v>0.1036494662236311</v>
      </c>
      <c r="P696" s="23">
        <f t="shared" si="99"/>
        <v>0.10041818295923693</v>
      </c>
      <c r="Q696" s="27"/>
      <c r="R696" s="27"/>
    </row>
    <row r="697" spans="1:18" x14ac:dyDescent="0.25">
      <c r="A697" s="24">
        <f t="shared" si="95"/>
        <v>2017</v>
      </c>
      <c r="B697" s="32">
        <v>43059</v>
      </c>
      <c r="C697" s="28">
        <f>'Bitcoin Data'!C696</f>
        <v>8200.6396480000003</v>
      </c>
      <c r="D697" s="26">
        <f>'Bitcoin Data'!K696</f>
        <v>2178.071772650796</v>
      </c>
      <c r="E697" s="25">
        <f>'Bitcoin Data'!J696</f>
        <v>15613.134768397753</v>
      </c>
      <c r="F697" s="25">
        <f t="shared" si="91"/>
        <v>34.006528121639867</v>
      </c>
      <c r="G697" s="23">
        <f t="shared" si="92"/>
        <v>0.48099999999999998</v>
      </c>
      <c r="H697" s="23">
        <f t="shared" si="93"/>
        <v>0.46600477323423756</v>
      </c>
      <c r="I697" s="26">
        <f t="shared" si="96"/>
        <v>16357.140026508776</v>
      </c>
      <c r="J697" s="26">
        <f t="shared" si="97"/>
        <v>15847.204425808508</v>
      </c>
      <c r="K697" s="23">
        <f t="shared" si="94"/>
        <v>7.5099178235993183</v>
      </c>
      <c r="L697" s="23">
        <f t="shared" si="94"/>
        <v>7.2757953272227853</v>
      </c>
      <c r="M697" s="26">
        <f>K697*'Social Cost of Carbon'!$C$5</f>
        <v>750.99178235993179</v>
      </c>
      <c r="N697" s="26">
        <f>L697*'Social Cost of Carbon'!$C$5</f>
        <v>727.57953272227849</v>
      </c>
      <c r="O697" s="23">
        <f t="shared" si="98"/>
        <v>9.157722014319776E-2</v>
      </c>
      <c r="P697" s="23">
        <f t="shared" si="99"/>
        <v>8.8722290449589875E-2</v>
      </c>
      <c r="Q697" s="27"/>
      <c r="R697" s="27"/>
    </row>
    <row r="698" spans="1:18" x14ac:dyDescent="0.25">
      <c r="A698" s="24">
        <f t="shared" si="95"/>
        <v>2017</v>
      </c>
      <c r="B698" s="32">
        <v>43060</v>
      </c>
      <c r="C698" s="28">
        <f>'Bitcoin Data'!C697</f>
        <v>8071.2597660000001</v>
      </c>
      <c r="D698" s="26">
        <f>'Bitcoin Data'!K697</f>
        <v>2169.8080340034148</v>
      </c>
      <c r="E698" s="25">
        <f>'Bitcoin Data'!J697</f>
        <v>11136.960776142349</v>
      </c>
      <c r="F698" s="25">
        <f t="shared" si="91"/>
        <v>24.165066966454575</v>
      </c>
      <c r="G698" s="23">
        <f t="shared" si="92"/>
        <v>0.48099999999999998</v>
      </c>
      <c r="H698" s="23">
        <f t="shared" si="93"/>
        <v>0.46600477323423756</v>
      </c>
      <c r="I698" s="26">
        <f t="shared" si="96"/>
        <v>11623.397210864649</v>
      </c>
      <c r="J698" s="26">
        <f t="shared" si="97"/>
        <v>11261.036551892828</v>
      </c>
      <c r="K698" s="23">
        <f t="shared" si="94"/>
        <v>5.3568781333244697</v>
      </c>
      <c r="L698" s="23">
        <f t="shared" si="94"/>
        <v>5.189876881004813</v>
      </c>
      <c r="M698" s="26">
        <f>K698*'Social Cost of Carbon'!$C$5</f>
        <v>535.68781333244692</v>
      </c>
      <c r="N698" s="26">
        <f>L698*'Social Cost of Carbon'!$C$5</f>
        <v>518.98768810048125</v>
      </c>
      <c r="O698" s="23">
        <f t="shared" si="98"/>
        <v>6.6369789706065441E-2</v>
      </c>
      <c r="P698" s="23">
        <f t="shared" si="99"/>
        <v>6.4300704369187223E-2</v>
      </c>
      <c r="Q698" s="27"/>
      <c r="R698" s="27"/>
    </row>
    <row r="699" spans="1:18" x14ac:dyDescent="0.25">
      <c r="A699" s="24">
        <f t="shared" si="95"/>
        <v>2017</v>
      </c>
      <c r="B699" s="32">
        <v>43061</v>
      </c>
      <c r="C699" s="28">
        <f>'Bitcoin Data'!C698</f>
        <v>8253.5498050000006</v>
      </c>
      <c r="D699" s="26">
        <f>'Bitcoin Data'!K698</f>
        <v>1839.5037574948515</v>
      </c>
      <c r="E699" s="25">
        <f>'Bitcoin Data'!J698</f>
        <v>16759.017877214395</v>
      </c>
      <c r="F699" s="25">
        <f t="shared" si="91"/>
        <v>30.82827635705927</v>
      </c>
      <c r="G699" s="23">
        <f t="shared" si="92"/>
        <v>0.48099999999999998</v>
      </c>
      <c r="H699" s="23">
        <f t="shared" si="93"/>
        <v>0.46600477323423756</v>
      </c>
      <c r="I699" s="26">
        <f t="shared" si="96"/>
        <v>14828.40092774551</v>
      </c>
      <c r="J699" s="26">
        <f t="shared" si="97"/>
        <v>14366.123932973813</v>
      </c>
      <c r="K699" s="23">
        <f t="shared" si="94"/>
        <v>8.0610875989401229</v>
      </c>
      <c r="L699" s="23">
        <f t="shared" si="94"/>
        <v>7.8097823254998273</v>
      </c>
      <c r="M699" s="26">
        <f>K699*'Social Cost of Carbon'!$C$5</f>
        <v>806.10875989401234</v>
      </c>
      <c r="N699" s="26">
        <f>L699*'Social Cost of Carbon'!$C$5</f>
        <v>780.97823254998275</v>
      </c>
      <c r="O699" s="23">
        <f t="shared" si="98"/>
        <v>9.7668128131446139E-2</v>
      </c>
      <c r="P699" s="23">
        <f t="shared" si="99"/>
        <v>9.4623313725794217E-2</v>
      </c>
      <c r="Q699" s="27"/>
      <c r="R699" s="27"/>
    </row>
    <row r="700" spans="1:18" x14ac:dyDescent="0.25">
      <c r="A700" s="24">
        <f t="shared" si="95"/>
        <v>2017</v>
      </c>
      <c r="B700" s="32">
        <v>43062</v>
      </c>
      <c r="C700" s="28">
        <f>'Bitcoin Data'!C699</f>
        <v>8038.7700199999999</v>
      </c>
      <c r="D700" s="26">
        <f>'Bitcoin Data'!K699</f>
        <v>1980.0546511899488</v>
      </c>
      <c r="E700" s="25">
        <f>'Bitcoin Data'!J699</f>
        <v>14579.569467363688</v>
      </c>
      <c r="F700" s="25">
        <f t="shared" si="91"/>
        <v>28.868344336200433</v>
      </c>
      <c r="G700" s="23">
        <f t="shared" si="92"/>
        <v>0.48099999999999998</v>
      </c>
      <c r="H700" s="23">
        <f t="shared" si="93"/>
        <v>0.46600477323423756</v>
      </c>
      <c r="I700" s="26">
        <f t="shared" si="96"/>
        <v>13885.673625712408</v>
      </c>
      <c r="J700" s="26">
        <f t="shared" si="97"/>
        <v>13452.786256038969</v>
      </c>
      <c r="K700" s="23">
        <f t="shared" si="94"/>
        <v>7.0127729138019337</v>
      </c>
      <c r="L700" s="23">
        <f t="shared" si="94"/>
        <v>6.7941489634916286</v>
      </c>
      <c r="M700" s="26">
        <f>K700*'Social Cost of Carbon'!$C$5</f>
        <v>701.27729138019333</v>
      </c>
      <c r="N700" s="26">
        <f>L700*'Social Cost of Carbon'!$C$5</f>
        <v>679.41489634916286</v>
      </c>
      <c r="O700" s="23">
        <f t="shared" si="98"/>
        <v>8.7236889429036471E-2</v>
      </c>
      <c r="P700" s="23">
        <f t="shared" si="99"/>
        <v>8.4517270012553838E-2</v>
      </c>
      <c r="Q700" s="27"/>
      <c r="R700" s="27"/>
    </row>
    <row r="701" spans="1:18" x14ac:dyDescent="0.25">
      <c r="A701" s="24">
        <f t="shared" si="95"/>
        <v>2017</v>
      </c>
      <c r="B701" s="32">
        <v>43063</v>
      </c>
      <c r="C701" s="28">
        <f>'Bitcoin Data'!C700</f>
        <v>8253.6904300000006</v>
      </c>
      <c r="D701" s="26">
        <f>'Bitcoin Data'!K700</f>
        <v>1856.4193671192741</v>
      </c>
      <c r="E701" s="25">
        <f>'Bitcoin Data'!J700</f>
        <v>16272.370192392555</v>
      </c>
      <c r="F701" s="25">
        <f t="shared" si="91"/>
        <v>30.208343174091926</v>
      </c>
      <c r="G701" s="23">
        <f t="shared" si="92"/>
        <v>0.48099999999999998</v>
      </c>
      <c r="H701" s="23">
        <f t="shared" si="93"/>
        <v>0.46600477323423756</v>
      </c>
      <c r="I701" s="26">
        <f t="shared" si="96"/>
        <v>14530.213066738217</v>
      </c>
      <c r="J701" s="26">
        <f t="shared" si="97"/>
        <v>14077.232110624736</v>
      </c>
      <c r="K701" s="23">
        <f t="shared" si="94"/>
        <v>7.8270100625408183</v>
      </c>
      <c r="L701" s="23">
        <f t="shared" si="94"/>
        <v>7.5830021814894586</v>
      </c>
      <c r="M701" s="26">
        <f>K701*'Social Cost of Carbon'!$C$5</f>
        <v>782.70100625408179</v>
      </c>
      <c r="N701" s="26">
        <f>L701*'Social Cost of Carbon'!$C$5</f>
        <v>758.30021814894587</v>
      </c>
      <c r="O701" s="23">
        <f t="shared" si="98"/>
        <v>9.4830429235529465E-2</v>
      </c>
      <c r="P701" s="23">
        <f t="shared" si="99"/>
        <v>9.1874080398354097E-2</v>
      </c>
      <c r="Q701" s="27"/>
      <c r="R701" s="27"/>
    </row>
    <row r="702" spans="1:18" x14ac:dyDescent="0.25">
      <c r="A702" s="24">
        <f t="shared" si="95"/>
        <v>2017</v>
      </c>
      <c r="B702" s="32">
        <v>43064</v>
      </c>
      <c r="C702" s="28">
        <f>'Bitcoin Data'!C701</f>
        <v>8790.9199219999991</v>
      </c>
      <c r="D702" s="26">
        <f>'Bitcoin Data'!K701</f>
        <v>1936.0843934222785</v>
      </c>
      <c r="E702" s="25">
        <f>'Bitcoin Data'!J701</f>
        <v>15294.530651580266</v>
      </c>
      <c r="F702" s="25">
        <f t="shared" si="91"/>
        <v>29.611502099243225</v>
      </c>
      <c r="G702" s="23">
        <f t="shared" si="92"/>
        <v>0.48099999999999998</v>
      </c>
      <c r="H702" s="23">
        <f t="shared" si="93"/>
        <v>0.46600477323423756</v>
      </c>
      <c r="I702" s="26">
        <f t="shared" si="96"/>
        <v>14243.132509735991</v>
      </c>
      <c r="J702" s="26">
        <f t="shared" si="97"/>
        <v>13799.101320882988</v>
      </c>
      <c r="K702" s="23">
        <f t="shared" si="94"/>
        <v>7.3566692434101082</v>
      </c>
      <c r="L702" s="23">
        <f t="shared" si="94"/>
        <v>7.1273242880137575</v>
      </c>
      <c r="M702" s="26">
        <f>K702*'Social Cost of Carbon'!$C$5</f>
        <v>735.66692434101083</v>
      </c>
      <c r="N702" s="26">
        <f>L702*'Social Cost of Carbon'!$C$5</f>
        <v>712.7324288013757</v>
      </c>
      <c r="O702" s="23">
        <f t="shared" si="98"/>
        <v>8.3684862434014892E-2</v>
      </c>
      <c r="P702" s="23">
        <f t="shared" si="99"/>
        <v>8.1075977841375199E-2</v>
      </c>
      <c r="Q702" s="27"/>
      <c r="R702" s="27"/>
    </row>
    <row r="703" spans="1:18" x14ac:dyDescent="0.25">
      <c r="A703" s="24">
        <f t="shared" si="95"/>
        <v>2017</v>
      </c>
      <c r="B703" s="32">
        <v>43065</v>
      </c>
      <c r="C703" s="28">
        <f>'Bitcoin Data'!C702</f>
        <v>9330.5498050000006</v>
      </c>
      <c r="D703" s="26">
        <f>'Bitcoin Data'!K702</f>
        <v>1918.3839321994562</v>
      </c>
      <c r="E703" s="25">
        <f>'Bitcoin Data'!J702</f>
        <v>17141.510940699824</v>
      </c>
      <c r="F703" s="25">
        <f t="shared" si="91"/>
        <v>32.883999162259727</v>
      </c>
      <c r="G703" s="23">
        <f t="shared" si="92"/>
        <v>0.48099999999999998</v>
      </c>
      <c r="H703" s="23">
        <f t="shared" si="93"/>
        <v>0.46600477323423756</v>
      </c>
      <c r="I703" s="26">
        <f t="shared" si="96"/>
        <v>15817.203597046928</v>
      </c>
      <c r="J703" s="26">
        <f t="shared" si="97"/>
        <v>15324.100572643702</v>
      </c>
      <c r="K703" s="23">
        <f t="shared" si="94"/>
        <v>8.2450667624766147</v>
      </c>
      <c r="L703" s="23">
        <f t="shared" si="94"/>
        <v>7.9880259188130234</v>
      </c>
      <c r="M703" s="26">
        <f>K703*'Social Cost of Carbon'!$C$5</f>
        <v>824.50667624766152</v>
      </c>
      <c r="N703" s="26">
        <f>L703*'Social Cost of Carbon'!$C$5</f>
        <v>798.80259188130231</v>
      </c>
      <c r="O703" s="23">
        <f t="shared" si="98"/>
        <v>8.8366354982192974E-2</v>
      </c>
      <c r="P703" s="23">
        <f t="shared" si="99"/>
        <v>8.5611524355536331E-2</v>
      </c>
      <c r="Q703" s="27"/>
      <c r="R703" s="27"/>
    </row>
    <row r="704" spans="1:18" x14ac:dyDescent="0.25">
      <c r="A704" s="24">
        <f t="shared" si="95"/>
        <v>2017</v>
      </c>
      <c r="B704" s="32">
        <v>43066</v>
      </c>
      <c r="C704" s="28">
        <f>'Bitcoin Data'!C703</f>
        <v>9818.3496090000008</v>
      </c>
      <c r="D704" s="26">
        <f>'Bitcoin Data'!K703</f>
        <v>2121.7093859061197</v>
      </c>
      <c r="E704" s="25">
        <f>'Bitcoin Data'!J703</f>
        <v>14214.811579838739</v>
      </c>
      <c r="F704" s="25">
        <f t="shared" si="91"/>
        <v>30.159699147830853</v>
      </c>
      <c r="G704" s="23">
        <f t="shared" si="92"/>
        <v>0.48099999999999998</v>
      </c>
      <c r="H704" s="23">
        <f t="shared" si="93"/>
        <v>0.46600477323423756</v>
      </c>
      <c r="I704" s="26">
        <f t="shared" si="96"/>
        <v>14506.815290106641</v>
      </c>
      <c r="J704" s="26">
        <f t="shared" si="97"/>
        <v>14054.563762197744</v>
      </c>
      <c r="K704" s="23">
        <f t="shared" si="94"/>
        <v>6.8373243699024338</v>
      </c>
      <c r="L704" s="23">
        <f t="shared" si="94"/>
        <v>6.6241700468301659</v>
      </c>
      <c r="M704" s="26">
        <f>K704*'Social Cost of Carbon'!$C$5</f>
        <v>683.7324369902434</v>
      </c>
      <c r="N704" s="26">
        <f>L704*'Social Cost of Carbon'!$C$5</f>
        <v>662.41700468301656</v>
      </c>
      <c r="O704" s="23">
        <f t="shared" si="98"/>
        <v>6.9638224774915256E-2</v>
      </c>
      <c r="P704" s="23">
        <f t="shared" si="99"/>
        <v>6.7467245623012984E-2</v>
      </c>
      <c r="Q704" s="27"/>
      <c r="R704" s="27"/>
    </row>
    <row r="705" spans="1:18" x14ac:dyDescent="0.25">
      <c r="A705" s="24">
        <f t="shared" si="95"/>
        <v>2017</v>
      </c>
      <c r="B705" s="32">
        <v>43067</v>
      </c>
      <c r="C705" s="28">
        <f>'Bitcoin Data'!C704</f>
        <v>10058.799805000001</v>
      </c>
      <c r="D705" s="26">
        <f>'Bitcoin Data'!K704</f>
        <v>1957.8631773441953</v>
      </c>
      <c r="E705" s="25">
        <f>'Bitcoin Data'!J704</f>
        <v>17073.905402330944</v>
      </c>
      <c r="F705" s="25">
        <f t="shared" si="91"/>
        <v>33.42837068068188</v>
      </c>
      <c r="G705" s="23">
        <f t="shared" si="92"/>
        <v>0.48099999999999998</v>
      </c>
      <c r="H705" s="23">
        <f t="shared" si="93"/>
        <v>0.46600477323423756</v>
      </c>
      <c r="I705" s="26">
        <f t="shared" si="96"/>
        <v>16079.046297407984</v>
      </c>
      <c r="J705" s="26">
        <f t="shared" si="97"/>
        <v>15577.780298641193</v>
      </c>
      <c r="K705" s="23">
        <f t="shared" si="94"/>
        <v>8.2125484985211834</v>
      </c>
      <c r="L705" s="23">
        <f t="shared" si="94"/>
        <v>7.9565214152360548</v>
      </c>
      <c r="M705" s="26">
        <f>K705*'Social Cost of Carbon'!$C$5</f>
        <v>821.25484985211835</v>
      </c>
      <c r="N705" s="26">
        <f>L705*'Social Cost of Carbon'!$C$5</f>
        <v>795.65214152360545</v>
      </c>
      <c r="O705" s="23">
        <f t="shared" si="98"/>
        <v>8.1645411557340203E-2</v>
      </c>
      <c r="P705" s="23">
        <f t="shared" si="99"/>
        <v>7.9100107065268849E-2</v>
      </c>
      <c r="Q705" s="27"/>
      <c r="R705" s="27"/>
    </row>
    <row r="706" spans="1:18" x14ac:dyDescent="0.25">
      <c r="A706" s="24">
        <f t="shared" si="95"/>
        <v>2017</v>
      </c>
      <c r="B706" s="32">
        <v>43068</v>
      </c>
      <c r="C706" s="28">
        <f>'Bitcoin Data'!C705</f>
        <v>9888.6103519999997</v>
      </c>
      <c r="D706" s="26">
        <f>'Bitcoin Data'!K705</f>
        <v>2155.7134945541816</v>
      </c>
      <c r="E706" s="25">
        <f>'Bitcoin Data'!J705</f>
        <v>14961.021137604495</v>
      </c>
      <c r="F706" s="25">
        <f t="shared" si="91"/>
        <v>32.25167515864436</v>
      </c>
      <c r="G706" s="23">
        <f t="shared" si="92"/>
        <v>0.48099999999999998</v>
      </c>
      <c r="H706" s="23">
        <f t="shared" si="93"/>
        <v>0.46600477323423756</v>
      </c>
      <c r="I706" s="26">
        <f t="shared" si="96"/>
        <v>15513.055751307937</v>
      </c>
      <c r="J706" s="26">
        <f t="shared" si="97"/>
        <v>15029.434568728357</v>
      </c>
      <c r="K706" s="23">
        <f t="shared" si="94"/>
        <v>7.1962511671877616</v>
      </c>
      <c r="L706" s="23">
        <f t="shared" si="94"/>
        <v>6.9719072625820182</v>
      </c>
      <c r="M706" s="26">
        <f>K706*'Social Cost of Carbon'!$C$5</f>
        <v>719.62511671877621</v>
      </c>
      <c r="N706" s="26">
        <f>L706*'Social Cost of Carbon'!$C$5</f>
        <v>697.19072625820183</v>
      </c>
      <c r="O706" s="23">
        <f t="shared" si="98"/>
        <v>7.2773128994129091E-2</v>
      </c>
      <c r="P706" s="23">
        <f t="shared" si="99"/>
        <v>7.0504418865810908E-2</v>
      </c>
      <c r="Q706" s="27"/>
      <c r="R706" s="27"/>
    </row>
    <row r="707" spans="1:18" x14ac:dyDescent="0.25">
      <c r="A707" s="24">
        <f t="shared" si="95"/>
        <v>2017</v>
      </c>
      <c r="B707" s="32">
        <v>43069</v>
      </c>
      <c r="C707" s="28">
        <f>'Bitcoin Data'!C706</f>
        <v>10233.599609000001</v>
      </c>
      <c r="D707" s="26">
        <f>'Bitcoin Data'!K706</f>
        <v>2107.9697525741876</v>
      </c>
      <c r="E707" s="25">
        <f>'Bitcoin Data'!J706</f>
        <v>16756.728002115164</v>
      </c>
      <c r="F707" s="25">
        <f t="shared" si="91"/>
        <v>35.322675780571664</v>
      </c>
      <c r="G707" s="23">
        <f t="shared" si="92"/>
        <v>0.48099999999999998</v>
      </c>
      <c r="H707" s="23">
        <f t="shared" si="93"/>
        <v>0.46600477323423756</v>
      </c>
      <c r="I707" s="26">
        <f t="shared" si="96"/>
        <v>16990.20705045497</v>
      </c>
      <c r="J707" s="26">
        <f t="shared" si="97"/>
        <v>16460.535517151795</v>
      </c>
      <c r="K707" s="23">
        <f t="shared" si="94"/>
        <v>8.0599861690173942</v>
      </c>
      <c r="L707" s="23">
        <f t="shared" si="94"/>
        <v>7.8087152327734755</v>
      </c>
      <c r="M707" s="26">
        <f>K707*'Social Cost of Carbon'!$C$5</f>
        <v>805.99861690173941</v>
      </c>
      <c r="N707" s="26">
        <f>L707*'Social Cost of Carbon'!$C$5</f>
        <v>780.87152327734759</v>
      </c>
      <c r="O707" s="23">
        <f t="shared" si="98"/>
        <v>7.8760030458187857E-2</v>
      </c>
      <c r="P707" s="23">
        <f t="shared" si="99"/>
        <v>7.6304678032410547E-2</v>
      </c>
      <c r="Q707" s="27"/>
      <c r="R707" s="27"/>
    </row>
    <row r="708" spans="1:18" x14ac:dyDescent="0.25">
      <c r="A708" s="24">
        <f t="shared" si="95"/>
        <v>2017</v>
      </c>
      <c r="B708" s="32">
        <v>43070</v>
      </c>
      <c r="C708" s="28">
        <f>'Bitcoin Data'!C707</f>
        <v>10975.599609000001</v>
      </c>
      <c r="D708" s="26">
        <f>'Bitcoin Data'!K707</f>
        <v>2262.0001373406294</v>
      </c>
      <c r="E708" s="25">
        <f>'Bitcoin Data'!J707</f>
        <v>13731.009067379113</v>
      </c>
      <c r="F708" s="25">
        <f t="shared" si="91"/>
        <v>31.059544396236983</v>
      </c>
      <c r="G708" s="23">
        <f t="shared" si="92"/>
        <v>0.48099999999999998</v>
      </c>
      <c r="H708" s="23">
        <f t="shared" si="93"/>
        <v>0.46600477323423756</v>
      </c>
      <c r="I708" s="26">
        <f t="shared" si="96"/>
        <v>14939.640854589989</v>
      </c>
      <c r="J708" s="26">
        <f t="shared" si="97"/>
        <v>14473.895943127149</v>
      </c>
      <c r="K708" s="23">
        <f t="shared" si="94"/>
        <v>6.604615361409353</v>
      </c>
      <c r="L708" s="23">
        <f t="shared" si="94"/>
        <v>6.3987157667212635</v>
      </c>
      <c r="M708" s="26">
        <f>K708*'Social Cost of Carbon'!$C$5</f>
        <v>660.46153614093532</v>
      </c>
      <c r="N708" s="26">
        <f>L708*'Social Cost of Carbon'!$C$5</f>
        <v>639.87157667212637</v>
      </c>
      <c r="O708" s="23">
        <f t="shared" si="98"/>
        <v>6.0175440036948531E-2</v>
      </c>
      <c r="P708" s="23">
        <f t="shared" si="99"/>
        <v>5.8299464217647951E-2</v>
      </c>
      <c r="Q708" s="27"/>
      <c r="R708" s="27"/>
    </row>
    <row r="709" spans="1:18" x14ac:dyDescent="0.25">
      <c r="A709" s="24">
        <f t="shared" si="95"/>
        <v>2017</v>
      </c>
      <c r="B709" s="32">
        <v>43071</v>
      </c>
      <c r="C709" s="28">
        <f>'Bitcoin Data'!C708</f>
        <v>11074.599609000001</v>
      </c>
      <c r="D709" s="26">
        <f>'Bitcoin Data'!K708</f>
        <v>2023.03664921466</v>
      </c>
      <c r="E709" s="25">
        <f>'Bitcoin Data'!J708</f>
        <v>16774.316061699508</v>
      </c>
      <c r="F709" s="25">
        <f t="shared" si="91"/>
        <v>33.93505615832823</v>
      </c>
      <c r="G709" s="23">
        <f t="shared" si="92"/>
        <v>0.48099999999999998</v>
      </c>
      <c r="H709" s="23">
        <f t="shared" si="93"/>
        <v>0.46600477323423756</v>
      </c>
      <c r="I709" s="26">
        <f t="shared" si="96"/>
        <v>16322.762012155878</v>
      </c>
      <c r="J709" s="26">
        <f t="shared" si="97"/>
        <v>15813.898149752864</v>
      </c>
      <c r="K709" s="23">
        <f t="shared" si="94"/>
        <v>8.0684460256774635</v>
      </c>
      <c r="L709" s="23">
        <f t="shared" si="94"/>
        <v>7.816911352491708</v>
      </c>
      <c r="M709" s="26">
        <f>K709*'Social Cost of Carbon'!$C$5</f>
        <v>806.84460256774639</v>
      </c>
      <c r="N709" s="26">
        <f>L709*'Social Cost of Carbon'!$C$5</f>
        <v>781.69113524917077</v>
      </c>
      <c r="O709" s="23">
        <f t="shared" si="98"/>
        <v>7.2855419704026828E-2</v>
      </c>
      <c r="P709" s="23">
        <f t="shared" si="99"/>
        <v>7.0584144153971351E-2</v>
      </c>
      <c r="Q709" s="27"/>
      <c r="R709" s="27"/>
    </row>
    <row r="710" spans="1:18" x14ac:dyDescent="0.25">
      <c r="A710" s="24">
        <f t="shared" si="95"/>
        <v>2017</v>
      </c>
      <c r="B710" s="32">
        <v>43072</v>
      </c>
      <c r="C710" s="28">
        <f>'Bitcoin Data'!C709</f>
        <v>11323.200194999999</v>
      </c>
      <c r="D710" s="26">
        <f>'Bitcoin Data'!K709</f>
        <v>2194.6150648870853</v>
      </c>
      <c r="E710" s="25">
        <f>'Bitcoin Data'!J709</f>
        <v>15893.619908101624</v>
      </c>
      <c r="F710" s="25">
        <f t="shared" si="91"/>
        <v>34.880377685909117</v>
      </c>
      <c r="G710" s="23">
        <f t="shared" si="92"/>
        <v>0.48099999999999998</v>
      </c>
      <c r="H710" s="23">
        <f t="shared" si="93"/>
        <v>0.46600477323423756</v>
      </c>
      <c r="I710" s="26">
        <f t="shared" si="96"/>
        <v>16777.461666922285</v>
      </c>
      <c r="J710" s="26">
        <f t="shared" si="97"/>
        <v>16254.422493846636</v>
      </c>
      <c r="K710" s="23">
        <f t="shared" si="94"/>
        <v>7.6448311757968801</v>
      </c>
      <c r="L710" s="23">
        <f t="shared" si="94"/>
        <v>7.4065027411460607</v>
      </c>
      <c r="M710" s="26">
        <f>K710*'Social Cost of Carbon'!$C$5</f>
        <v>764.48311757968804</v>
      </c>
      <c r="N710" s="26">
        <f>L710*'Social Cost of Carbon'!$C$5</f>
        <v>740.65027411460608</v>
      </c>
      <c r="O710" s="23">
        <f t="shared" si="98"/>
        <v>6.7514757702267059E-2</v>
      </c>
      <c r="P710" s="23">
        <f t="shared" si="99"/>
        <v>6.5409977864884519E-2</v>
      </c>
      <c r="Q710" s="27"/>
      <c r="R710" s="27"/>
    </row>
    <row r="711" spans="1:18" x14ac:dyDescent="0.25">
      <c r="A711" s="24">
        <f t="shared" si="95"/>
        <v>2017</v>
      </c>
      <c r="B711" s="32">
        <v>43073</v>
      </c>
      <c r="C711" s="28">
        <f>'Bitcoin Data'!C710</f>
        <v>11657.200194999999</v>
      </c>
      <c r="D711" s="26">
        <f>'Bitcoin Data'!K710</f>
        <v>2257.5615840349242</v>
      </c>
      <c r="E711" s="25">
        <f>'Bitcoin Data'!J710</f>
        <v>15186.220434798959</v>
      </c>
      <c r="F711" s="25">
        <f t="shared" si="91"/>
        <v>34.28382786028827</v>
      </c>
      <c r="G711" s="23">
        <f t="shared" si="92"/>
        <v>0.48099999999999998</v>
      </c>
      <c r="H711" s="23">
        <f t="shared" si="93"/>
        <v>0.46600477323423756</v>
      </c>
      <c r="I711" s="26">
        <f t="shared" si="96"/>
        <v>16490.521200798656</v>
      </c>
      <c r="J711" s="26">
        <f t="shared" si="97"/>
        <v>15976.42742763527</v>
      </c>
      <c r="K711" s="23">
        <f t="shared" si="94"/>
        <v>7.3045720291382992</v>
      </c>
      <c r="L711" s="23">
        <f t="shared" si="94"/>
        <v>7.0768512100036336</v>
      </c>
      <c r="M711" s="26">
        <f>K711*'Social Cost of Carbon'!$C$5</f>
        <v>730.45720291382986</v>
      </c>
      <c r="N711" s="26">
        <f>L711*'Social Cost of Carbon'!$C$5</f>
        <v>707.68512100036332</v>
      </c>
      <c r="O711" s="23">
        <f t="shared" si="98"/>
        <v>6.266146164557912E-2</v>
      </c>
      <c r="P711" s="23">
        <f t="shared" si="99"/>
        <v>6.0707983835081025E-2</v>
      </c>
      <c r="Q711" s="27"/>
      <c r="R711" s="27"/>
    </row>
    <row r="712" spans="1:18" x14ac:dyDescent="0.25">
      <c r="A712" s="24">
        <f t="shared" si="95"/>
        <v>2017</v>
      </c>
      <c r="B712" s="32">
        <v>43074</v>
      </c>
      <c r="C712" s="28">
        <f>'Bitcoin Data'!C711</f>
        <v>11916.700194999999</v>
      </c>
      <c r="D712" s="26">
        <f>'Bitcoin Data'!K711</f>
        <v>2230.0071920747996</v>
      </c>
      <c r="E712" s="25">
        <f>'Bitcoin Data'!J711</f>
        <v>19167.327997295968</v>
      </c>
      <c r="F712" s="25">
        <f t="shared" ref="F712:F775" si="100">E712*D712/1000000</f>
        <v>42.743279286826677</v>
      </c>
      <c r="G712" s="23">
        <f t="shared" ref="G712:G775" si="101">$V$21</f>
        <v>0.48099999999999998</v>
      </c>
      <c r="H712" s="23">
        <f t="shared" ref="H712:H775" si="102">HLOOKUP($A712,$V$7:$AA$19,13,FALSE)/1000</f>
        <v>0.46600477323423756</v>
      </c>
      <c r="I712" s="26">
        <f t="shared" si="96"/>
        <v>20559.517336963629</v>
      </c>
      <c r="J712" s="26">
        <f t="shared" si="97"/>
        <v>19918.572171345349</v>
      </c>
      <c r="K712" s="23">
        <f t="shared" ref="K712:L775" si="103">$E712*G712/1000</f>
        <v>9.2194847666993613</v>
      </c>
      <c r="L712" s="23">
        <f t="shared" si="103"/>
        <v>8.9320663368861606</v>
      </c>
      <c r="M712" s="26">
        <f>K712*'Social Cost of Carbon'!$C$5</f>
        <v>921.9484766699361</v>
      </c>
      <c r="N712" s="26">
        <f>L712*'Social Cost of Carbon'!$C$5</f>
        <v>893.20663368861608</v>
      </c>
      <c r="O712" s="23">
        <f t="shared" si="98"/>
        <v>7.7366088059911631E-2</v>
      </c>
      <c r="P712" s="23">
        <f t="shared" si="99"/>
        <v>7.4954191938418249E-2</v>
      </c>
      <c r="Q712" s="27"/>
      <c r="R712" s="27"/>
    </row>
    <row r="713" spans="1:18" x14ac:dyDescent="0.25">
      <c r="A713" s="24">
        <f t="shared" ref="A713:A776" si="104">YEAR(B713)</f>
        <v>2017</v>
      </c>
      <c r="B713" s="32">
        <v>43075</v>
      </c>
      <c r="C713" s="28">
        <f>'Bitcoin Data'!C712</f>
        <v>14291.5</v>
      </c>
      <c r="D713" s="26">
        <f>'Bitcoin Data'!K712</f>
        <v>2345.1685185612996</v>
      </c>
      <c r="E713" s="25">
        <f>'Bitcoin Data'!J712</f>
        <v>14631.187652233259</v>
      </c>
      <c r="F713" s="25">
        <f t="shared" si="100"/>
        <v>34.312600671180249</v>
      </c>
      <c r="G713" s="23">
        <f t="shared" si="101"/>
        <v>0.48099999999999998</v>
      </c>
      <c r="H713" s="23">
        <f t="shared" si="102"/>
        <v>0.46600477323423756</v>
      </c>
      <c r="I713" s="26">
        <f t="shared" ref="I713:I776" si="105">F713*G713*1000</f>
        <v>16504.360922837699</v>
      </c>
      <c r="J713" s="26">
        <f t="shared" ref="J713:J776" si="106">$F713*H713*1000</f>
        <v>15989.835694850299</v>
      </c>
      <c r="K713" s="23">
        <f t="shared" si="103"/>
        <v>7.0376012607241973</v>
      </c>
      <c r="L713" s="23">
        <f t="shared" si="103"/>
        <v>6.8182032840265361</v>
      </c>
      <c r="M713" s="26">
        <f>K713*'Social Cost of Carbon'!$C$5</f>
        <v>703.76012607241978</v>
      </c>
      <c r="N713" s="26">
        <f>L713*'Social Cost of Carbon'!$C$5</f>
        <v>681.82032840265356</v>
      </c>
      <c r="O713" s="23">
        <f t="shared" ref="O713:O776" si="107">M713/$C713</f>
        <v>4.9243265302621825E-2</v>
      </c>
      <c r="P713" s="23">
        <f t="shared" ref="P713:P776" si="108">N713/$C713</f>
        <v>4.7708101207196832E-2</v>
      </c>
      <c r="Q713" s="27"/>
      <c r="R713" s="27"/>
    </row>
    <row r="714" spans="1:18" x14ac:dyDescent="0.25">
      <c r="A714" s="24">
        <f t="shared" si="104"/>
        <v>2017</v>
      </c>
      <c r="B714" s="32">
        <v>43076</v>
      </c>
      <c r="C714" s="28">
        <f>'Bitcoin Data'!C713</f>
        <v>17899.699218999998</v>
      </c>
      <c r="D714" s="26">
        <f>'Bitcoin Data'!K713</f>
        <v>1904.6514056318101</v>
      </c>
      <c r="E714" s="25">
        <f>'Bitcoin Data'!J713</f>
        <v>18601.693535278591</v>
      </c>
      <c r="F714" s="25">
        <f t="shared" si="100"/>
        <v>35.429741739100521</v>
      </c>
      <c r="G714" s="23">
        <f t="shared" si="101"/>
        <v>0.48099999999999998</v>
      </c>
      <c r="H714" s="23">
        <f t="shared" si="102"/>
        <v>0.46600477323423756</v>
      </c>
      <c r="I714" s="26">
        <f t="shared" si="105"/>
        <v>17041.705776507348</v>
      </c>
      <c r="J714" s="26">
        <f t="shared" si="106"/>
        <v>16510.428764877139</v>
      </c>
      <c r="K714" s="23">
        <f t="shared" si="103"/>
        <v>8.9474145904690019</v>
      </c>
      <c r="L714" s="23">
        <f t="shared" si="103"/>
        <v>8.6684779776802827</v>
      </c>
      <c r="M714" s="26">
        <f>K714*'Social Cost of Carbon'!$C$5</f>
        <v>894.74145904690022</v>
      </c>
      <c r="N714" s="26">
        <f>L714*'Social Cost of Carbon'!$C$5</f>
        <v>866.84779776802827</v>
      </c>
      <c r="O714" s="23">
        <f t="shared" si="107"/>
        <v>4.9986396313137976E-2</v>
      </c>
      <c r="P714" s="23">
        <f t="shared" si="108"/>
        <v>4.8428065028483555E-2</v>
      </c>
      <c r="Q714" s="27"/>
      <c r="R714" s="27"/>
    </row>
    <row r="715" spans="1:18" x14ac:dyDescent="0.25">
      <c r="A715" s="24">
        <f t="shared" si="104"/>
        <v>2017</v>
      </c>
      <c r="B715" s="32">
        <v>43077</v>
      </c>
      <c r="C715" s="28">
        <f>'Bitcoin Data'!C714</f>
        <v>16569.400390999999</v>
      </c>
      <c r="D715" s="26">
        <f>'Bitcoin Data'!K714</f>
        <v>1948.421417832775</v>
      </c>
      <c r="E715" s="25">
        <f>'Bitcoin Data'!J714</f>
        <v>20271.059165216306</v>
      </c>
      <c r="F715" s="25">
        <f t="shared" si="100"/>
        <v>39.496565839662821</v>
      </c>
      <c r="G715" s="23">
        <f t="shared" si="101"/>
        <v>0.48099999999999998</v>
      </c>
      <c r="H715" s="23">
        <f t="shared" si="102"/>
        <v>0.46600477323423756</v>
      </c>
      <c r="I715" s="26">
        <f t="shared" si="105"/>
        <v>18997.848168877816</v>
      </c>
      <c r="J715" s="26">
        <f t="shared" si="106"/>
        <v>18405.588207643206</v>
      </c>
      <c r="K715" s="23">
        <f t="shared" si="103"/>
        <v>9.7503794584690429</v>
      </c>
      <c r="L715" s="23">
        <f t="shared" si="103"/>
        <v>9.4464103295044364</v>
      </c>
      <c r="M715" s="26">
        <f>K715*'Social Cost of Carbon'!$C$5</f>
        <v>975.03794584690434</v>
      </c>
      <c r="N715" s="26">
        <f>L715*'Social Cost of Carbon'!$C$5</f>
        <v>944.64103295044367</v>
      </c>
      <c r="O715" s="23">
        <f t="shared" si="107"/>
        <v>5.8845698868893029E-2</v>
      </c>
      <c r="P715" s="23">
        <f t="shared" si="108"/>
        <v>5.7011177873614809E-2</v>
      </c>
      <c r="Q715" s="27"/>
      <c r="R715" s="27"/>
    </row>
    <row r="716" spans="1:18" x14ac:dyDescent="0.25">
      <c r="A716" s="24">
        <f t="shared" si="104"/>
        <v>2017</v>
      </c>
      <c r="B716" s="32">
        <v>43078</v>
      </c>
      <c r="C716" s="28">
        <f>'Bitcoin Data'!C715</f>
        <v>15178.200194999999</v>
      </c>
      <c r="D716" s="26">
        <f>'Bitcoin Data'!K715</f>
        <v>2179.2879508291785</v>
      </c>
      <c r="E716" s="25">
        <f>'Bitcoin Data'!J715</f>
        <v>17072.849726941549</v>
      </c>
      <c r="F716" s="25">
        <f t="shared" si="100"/>
        <v>37.206655696240944</v>
      </c>
      <c r="G716" s="23">
        <f t="shared" si="101"/>
        <v>0.48099999999999998</v>
      </c>
      <c r="H716" s="23">
        <f t="shared" si="102"/>
        <v>0.46600477323423756</v>
      </c>
      <c r="I716" s="26">
        <f t="shared" si="105"/>
        <v>17896.401389891893</v>
      </c>
      <c r="J716" s="26">
        <f t="shared" si="106"/>
        <v>17338.479150531115</v>
      </c>
      <c r="K716" s="23">
        <f t="shared" si="103"/>
        <v>8.2120407186588853</v>
      </c>
      <c r="L716" s="23">
        <f t="shared" si="103"/>
        <v>7.956029465465611</v>
      </c>
      <c r="M716" s="26">
        <f>K716*'Social Cost of Carbon'!$C$5</f>
        <v>821.20407186588852</v>
      </c>
      <c r="N716" s="26">
        <f>L716*'Social Cost of Carbon'!$C$5</f>
        <v>795.60294654656104</v>
      </c>
      <c r="O716" s="23">
        <f t="shared" si="107"/>
        <v>5.4104179765424983E-2</v>
      </c>
      <c r="P716" s="23">
        <f t="shared" si="108"/>
        <v>5.2417476138485013E-2</v>
      </c>
      <c r="Q716" s="27"/>
      <c r="R716" s="27"/>
    </row>
    <row r="717" spans="1:18" x14ac:dyDescent="0.25">
      <c r="A717" s="24">
        <f t="shared" si="104"/>
        <v>2017</v>
      </c>
      <c r="B717" s="32">
        <v>43079</v>
      </c>
      <c r="C717" s="28">
        <f>'Bitcoin Data'!C716</f>
        <v>15455.400390999999</v>
      </c>
      <c r="D717" s="26">
        <f>'Bitcoin Data'!K716</f>
        <v>2040.9527211550653</v>
      </c>
      <c r="E717" s="25">
        <f>'Bitcoin Data'!J716</f>
        <v>18997.946177094156</v>
      </c>
      <c r="F717" s="25">
        <f t="shared" si="100"/>
        <v>38.773909946497788</v>
      </c>
      <c r="G717" s="23">
        <f t="shared" si="101"/>
        <v>0.48099999999999998</v>
      </c>
      <c r="H717" s="23">
        <f t="shared" si="102"/>
        <v>0.46600477323423756</v>
      </c>
      <c r="I717" s="26">
        <f t="shared" si="105"/>
        <v>18650.250684265437</v>
      </c>
      <c r="J717" s="26">
        <f t="shared" si="106"/>
        <v>18068.827112022449</v>
      </c>
      <c r="K717" s="23">
        <f t="shared" si="103"/>
        <v>9.1380121111822881</v>
      </c>
      <c r="L717" s="23">
        <f t="shared" si="103"/>
        <v>8.8531336001730132</v>
      </c>
      <c r="M717" s="26">
        <f>K717*'Social Cost of Carbon'!$C$5</f>
        <v>913.80121111822882</v>
      </c>
      <c r="N717" s="26">
        <f>L717*'Social Cost of Carbon'!$C$5</f>
        <v>885.31336001730131</v>
      </c>
      <c r="O717" s="23">
        <f t="shared" si="107"/>
        <v>5.9125042897649825E-2</v>
      </c>
      <c r="P717" s="23">
        <f t="shared" si="108"/>
        <v>5.7281813322211807E-2</v>
      </c>
      <c r="Q717" s="27"/>
      <c r="R717" s="27"/>
    </row>
    <row r="718" spans="1:18" x14ac:dyDescent="0.25">
      <c r="A718" s="24">
        <f t="shared" si="104"/>
        <v>2017</v>
      </c>
      <c r="B718" s="32">
        <v>43080</v>
      </c>
      <c r="C718" s="28">
        <f>'Bitcoin Data'!C717</f>
        <v>16936.800781000002</v>
      </c>
      <c r="D718" s="26">
        <f>'Bitcoin Data'!K717</f>
        <v>2138.6386270468092</v>
      </c>
      <c r="E718" s="25">
        <f>'Bitcoin Data'!J717</f>
        <v>16530.933478133691</v>
      </c>
      <c r="F718" s="25">
        <f t="shared" si="100"/>
        <v>35.353692877477975</v>
      </c>
      <c r="G718" s="23">
        <f t="shared" si="101"/>
        <v>0.48099999999999998</v>
      </c>
      <c r="H718" s="23">
        <f t="shared" si="102"/>
        <v>0.46600477323423756</v>
      </c>
      <c r="I718" s="26">
        <f t="shared" si="105"/>
        <v>17005.126274066908</v>
      </c>
      <c r="J718" s="26">
        <f t="shared" si="106"/>
        <v>16474.989632362005</v>
      </c>
      <c r="K718" s="23">
        <f t="shared" si="103"/>
        <v>7.9513790029823053</v>
      </c>
      <c r="L718" s="23">
        <f t="shared" si="103"/>
        <v>7.7034939068279566</v>
      </c>
      <c r="M718" s="26">
        <f>K718*'Social Cost of Carbon'!$C$5</f>
        <v>795.13790029823053</v>
      </c>
      <c r="N718" s="26">
        <f>L718*'Social Cost of Carbon'!$C$5</f>
        <v>770.34939068279562</v>
      </c>
      <c r="O718" s="23">
        <f t="shared" si="107"/>
        <v>4.6947349182392822E-2</v>
      </c>
      <c r="P718" s="23">
        <f t="shared" si="108"/>
        <v>4.5483760519105063E-2</v>
      </c>
      <c r="Q718" s="27"/>
      <c r="R718" s="27"/>
    </row>
    <row r="719" spans="1:18" x14ac:dyDescent="0.25">
      <c r="A719" s="24">
        <f t="shared" si="104"/>
        <v>2017</v>
      </c>
      <c r="B719" s="32">
        <v>43081</v>
      </c>
      <c r="C719" s="28">
        <f>'Bitcoin Data'!C718</f>
        <v>17415.400390999999</v>
      </c>
      <c r="D719" s="26">
        <f>'Bitcoin Data'!K718</f>
        <v>1992.5256634656332</v>
      </c>
      <c r="E719" s="25">
        <f>'Bitcoin Data'!J718</f>
        <v>21143.939452373241</v>
      </c>
      <c r="F719" s="25">
        <f t="shared" si="100"/>
        <v>42.129841985617169</v>
      </c>
      <c r="G719" s="23">
        <f t="shared" si="101"/>
        <v>0.48099999999999998</v>
      </c>
      <c r="H719" s="23">
        <f t="shared" si="102"/>
        <v>0.46600477323423756</v>
      </c>
      <c r="I719" s="26">
        <f t="shared" si="105"/>
        <v>20264.453995081858</v>
      </c>
      <c r="J719" s="26">
        <f t="shared" si="106"/>
        <v>19632.707460901787</v>
      </c>
      <c r="K719" s="23">
        <f t="shared" si="103"/>
        <v>10.170234876591529</v>
      </c>
      <c r="L719" s="23">
        <f t="shared" si="103"/>
        <v>9.853176709781641</v>
      </c>
      <c r="M719" s="26">
        <f>K719*'Social Cost of Carbon'!$C$5</f>
        <v>1017.0234876591529</v>
      </c>
      <c r="N719" s="26">
        <f>L719*'Social Cost of Carbon'!$C$5</f>
        <v>985.31767097816407</v>
      </c>
      <c r="O719" s="23">
        <f t="shared" si="107"/>
        <v>5.8397938883147031E-2</v>
      </c>
      <c r="P719" s="23">
        <f t="shared" si="108"/>
        <v>5.657737685361288E-2</v>
      </c>
      <c r="Q719" s="27"/>
      <c r="R719" s="27"/>
    </row>
    <row r="720" spans="1:18" x14ac:dyDescent="0.25">
      <c r="A720" s="24">
        <f t="shared" si="104"/>
        <v>2017</v>
      </c>
      <c r="B720" s="32">
        <v>43082</v>
      </c>
      <c r="C720" s="28">
        <f>'Bitcoin Data'!C719</f>
        <v>16408.199218999998</v>
      </c>
      <c r="D720" s="26">
        <f>'Bitcoin Data'!K719</f>
        <v>2280.3173918472526</v>
      </c>
      <c r="E720" s="25">
        <f>'Bitcoin Data'!J719</f>
        <v>18366.229818189451</v>
      </c>
      <c r="F720" s="25">
        <f t="shared" si="100"/>
        <v>41.880833277081003</v>
      </c>
      <c r="G720" s="23">
        <f t="shared" si="101"/>
        <v>0.48099999999999998</v>
      </c>
      <c r="H720" s="23">
        <f t="shared" si="102"/>
        <v>0.46600477323423756</v>
      </c>
      <c r="I720" s="26">
        <f t="shared" si="105"/>
        <v>20144.680806275959</v>
      </c>
      <c r="J720" s="26">
        <f t="shared" si="106"/>
        <v>19516.668214147041</v>
      </c>
      <c r="K720" s="23">
        <f t="shared" si="103"/>
        <v>8.8341565425491257</v>
      </c>
      <c r="L720" s="23">
        <f t="shared" si="103"/>
        <v>8.5587507615932683</v>
      </c>
      <c r="M720" s="26">
        <f>K720*'Social Cost of Carbon'!$C$5</f>
        <v>883.41565425491262</v>
      </c>
      <c r="N720" s="26">
        <f>L720*'Social Cost of Carbon'!$C$5</f>
        <v>855.8750761593268</v>
      </c>
      <c r="O720" s="23">
        <f t="shared" si="107"/>
        <v>5.3839890804833403E-2</v>
      </c>
      <c r="P720" s="23">
        <f t="shared" si="108"/>
        <v>5.2161426414682958E-2</v>
      </c>
      <c r="Q720" s="27"/>
      <c r="R720" s="27"/>
    </row>
    <row r="721" spans="1:18" x14ac:dyDescent="0.25">
      <c r="A721" s="24">
        <f t="shared" si="104"/>
        <v>2017</v>
      </c>
      <c r="B721" s="32">
        <v>43083</v>
      </c>
      <c r="C721" s="28">
        <f>'Bitcoin Data'!C720</f>
        <v>16564</v>
      </c>
      <c r="D721" s="26">
        <f>'Bitcoin Data'!K720</f>
        <v>2322.8776710768043</v>
      </c>
      <c r="E721" s="25">
        <f>'Bitcoin Data'!J720</f>
        <v>16461.547156968882</v>
      </c>
      <c r="F721" s="25">
        <f t="shared" si="100"/>
        <v>38.238160322300864</v>
      </c>
      <c r="G721" s="23">
        <f t="shared" si="101"/>
        <v>0.48099999999999998</v>
      </c>
      <c r="H721" s="23">
        <f t="shared" si="102"/>
        <v>0.46600477323423756</v>
      </c>
      <c r="I721" s="26">
        <f t="shared" si="105"/>
        <v>18392.555115026713</v>
      </c>
      <c r="J721" s="26">
        <f t="shared" si="106"/>
        <v>17819.165229888236</v>
      </c>
      <c r="K721" s="23">
        <f t="shared" si="103"/>
        <v>7.918004182502032</v>
      </c>
      <c r="L721" s="23">
        <f t="shared" si="103"/>
        <v>7.6711595499679914</v>
      </c>
      <c r="M721" s="26">
        <f>K721*'Social Cost of Carbon'!$C$5</f>
        <v>791.80041825020317</v>
      </c>
      <c r="N721" s="26">
        <f>L721*'Social Cost of Carbon'!$C$5</f>
        <v>767.11595499679913</v>
      </c>
      <c r="O721" s="23">
        <f t="shared" si="107"/>
        <v>4.7802488423702195E-2</v>
      </c>
      <c r="P721" s="23">
        <f t="shared" si="108"/>
        <v>4.6312240702535569E-2</v>
      </c>
      <c r="Q721" s="27"/>
      <c r="R721" s="27"/>
    </row>
    <row r="722" spans="1:18" x14ac:dyDescent="0.25">
      <c r="A722" s="24">
        <f t="shared" si="104"/>
        <v>2017</v>
      </c>
      <c r="B722" s="32">
        <v>43084</v>
      </c>
      <c r="C722" s="28">
        <f>'Bitcoin Data'!C721</f>
        <v>17706.900390999999</v>
      </c>
      <c r="D722" s="26">
        <f>'Bitcoin Data'!K721</f>
        <v>2108.5708344404538</v>
      </c>
      <c r="E722" s="25">
        <f>'Bitcoin Data'!J721</f>
        <v>18339.390582473392</v>
      </c>
      <c r="F722" s="25">
        <f t="shared" si="100"/>
        <v>38.669904103615323</v>
      </c>
      <c r="G722" s="23">
        <f t="shared" si="101"/>
        <v>0.48099999999999998</v>
      </c>
      <c r="H722" s="23">
        <f t="shared" si="102"/>
        <v>0.46600477323423756</v>
      </c>
      <c r="I722" s="26">
        <f t="shared" si="105"/>
        <v>18600.223873838971</v>
      </c>
      <c r="J722" s="26">
        <f t="shared" si="106"/>
        <v>18020.359892794972</v>
      </c>
      <c r="K722" s="23">
        <f t="shared" si="103"/>
        <v>8.821246870169702</v>
      </c>
      <c r="L722" s="23">
        <f t="shared" si="103"/>
        <v>8.546243549639625</v>
      </c>
      <c r="M722" s="26">
        <f>K722*'Social Cost of Carbon'!$C$5</f>
        <v>882.12468701697026</v>
      </c>
      <c r="N722" s="26">
        <f>L722*'Social Cost of Carbon'!$C$5</f>
        <v>854.62435496396245</v>
      </c>
      <c r="O722" s="23">
        <f t="shared" si="107"/>
        <v>4.9818131210888468E-2</v>
      </c>
      <c r="P722" s="23">
        <f t="shared" si="108"/>
        <v>4.826504560890555E-2</v>
      </c>
      <c r="Q722" s="27"/>
      <c r="R722" s="27"/>
    </row>
    <row r="723" spans="1:18" x14ac:dyDescent="0.25">
      <c r="A723" s="24">
        <f t="shared" si="104"/>
        <v>2017</v>
      </c>
      <c r="B723" s="32">
        <v>43085</v>
      </c>
      <c r="C723" s="28">
        <f>'Bitcoin Data'!C722</f>
        <v>19497.400390999999</v>
      </c>
      <c r="D723" s="26">
        <f>'Bitcoin Data'!K722</f>
        <v>2141.8878953411513</v>
      </c>
      <c r="E723" s="25">
        <f>'Bitcoin Data'!J722</f>
        <v>19521.746825350467</v>
      </c>
      <c r="F723" s="25">
        <f t="shared" si="100"/>
        <v>41.813393221132714</v>
      </c>
      <c r="G723" s="23">
        <f t="shared" si="101"/>
        <v>0.48099999999999998</v>
      </c>
      <c r="H723" s="23">
        <f t="shared" si="102"/>
        <v>0.46600477323423756</v>
      </c>
      <c r="I723" s="26">
        <f t="shared" si="105"/>
        <v>20112.242139364833</v>
      </c>
      <c r="J723" s="26">
        <f t="shared" si="106"/>
        <v>19485.240826167956</v>
      </c>
      <c r="K723" s="23">
        <f t="shared" si="103"/>
        <v>9.3899602229935741</v>
      </c>
      <c r="L723" s="23">
        <f t="shared" si="103"/>
        <v>9.0972272024836425</v>
      </c>
      <c r="M723" s="26">
        <f>K723*'Social Cost of Carbon'!$C$5</f>
        <v>938.99602229935738</v>
      </c>
      <c r="N723" s="26">
        <f>L723*'Social Cost of Carbon'!$C$5</f>
        <v>909.72272024836423</v>
      </c>
      <c r="O723" s="23">
        <f t="shared" si="107"/>
        <v>4.8160062545199514E-2</v>
      </c>
      <c r="P723" s="23">
        <f t="shared" si="108"/>
        <v>4.6658667412312685E-2</v>
      </c>
      <c r="Q723" s="27"/>
      <c r="R723" s="27"/>
    </row>
    <row r="724" spans="1:18" x14ac:dyDescent="0.25">
      <c r="A724" s="24">
        <f t="shared" si="104"/>
        <v>2017</v>
      </c>
      <c r="B724" s="32">
        <v>43086</v>
      </c>
      <c r="C724" s="28">
        <f>'Bitcoin Data'!C723</f>
        <v>19140.800781000002</v>
      </c>
      <c r="D724" s="26">
        <f>'Bitcoin Data'!K723</f>
        <v>2322.4456584912241</v>
      </c>
      <c r="E724" s="25">
        <f>'Bitcoin Data'!J723</f>
        <v>20842.816312393716</v>
      </c>
      <c r="F724" s="25">
        <f t="shared" si="100"/>
        <v>48.406308255448849</v>
      </c>
      <c r="G724" s="23">
        <f t="shared" si="101"/>
        <v>0.48099999999999998</v>
      </c>
      <c r="H724" s="23">
        <f t="shared" si="102"/>
        <v>0.46600477323423756</v>
      </c>
      <c r="I724" s="26">
        <f t="shared" si="105"/>
        <v>23283.434270870894</v>
      </c>
      <c r="J724" s="26">
        <f t="shared" si="106"/>
        <v>22557.57070168704</v>
      </c>
      <c r="K724" s="23">
        <f t="shared" si="103"/>
        <v>10.025394646261377</v>
      </c>
      <c r="L724" s="23">
        <f t="shared" si="103"/>
        <v>9.7128518892199001</v>
      </c>
      <c r="M724" s="26">
        <f>K724*'Social Cost of Carbon'!$C$5</f>
        <v>1002.5394646261377</v>
      </c>
      <c r="N724" s="26">
        <f>L724*'Social Cost of Carbon'!$C$5</f>
        <v>971.28518892198997</v>
      </c>
      <c r="O724" s="23">
        <f t="shared" si="107"/>
        <v>5.2377091016030129E-2</v>
      </c>
      <c r="P724" s="23">
        <f t="shared" si="108"/>
        <v>5.0744229566723781E-2</v>
      </c>
      <c r="Q724" s="27"/>
      <c r="R724" s="27"/>
    </row>
    <row r="725" spans="1:18" x14ac:dyDescent="0.25">
      <c r="A725" s="24">
        <f t="shared" si="104"/>
        <v>2017</v>
      </c>
      <c r="B725" s="32">
        <v>43087</v>
      </c>
      <c r="C725" s="28">
        <f>'Bitcoin Data'!C724</f>
        <v>19114.199218999998</v>
      </c>
      <c r="D725" s="26">
        <f>'Bitcoin Data'!K724</f>
        <v>2258.609397083665</v>
      </c>
      <c r="E725" s="25">
        <f>'Bitcoin Data'!J724</f>
        <v>16477.22904074609</v>
      </c>
      <c r="F725" s="25">
        <f t="shared" si="100"/>
        <v>37.215624349328976</v>
      </c>
      <c r="G725" s="23">
        <f t="shared" si="101"/>
        <v>0.48099999999999998</v>
      </c>
      <c r="H725" s="23">
        <f t="shared" si="102"/>
        <v>0.46600477323423756</v>
      </c>
      <c r="I725" s="26">
        <f t="shared" si="105"/>
        <v>17900.715312027238</v>
      </c>
      <c r="J725" s="26">
        <f t="shared" si="106"/>
        <v>17342.658585679619</v>
      </c>
      <c r="K725" s="23">
        <f t="shared" si="103"/>
        <v>7.925547168598869</v>
      </c>
      <c r="L725" s="23">
        <f t="shared" si="103"/>
        <v>7.6784673826614753</v>
      </c>
      <c r="M725" s="26">
        <f>K725*'Social Cost of Carbon'!$C$5</f>
        <v>792.55471685988687</v>
      </c>
      <c r="N725" s="26">
        <f>L725*'Social Cost of Carbon'!$C$5</f>
        <v>767.84673826614755</v>
      </c>
      <c r="O725" s="23">
        <f t="shared" si="107"/>
        <v>4.1464186272165006E-2</v>
      </c>
      <c r="P725" s="23">
        <f t="shared" si="108"/>
        <v>4.0171535802707783E-2</v>
      </c>
      <c r="Q725" s="27"/>
      <c r="R725" s="27"/>
    </row>
    <row r="726" spans="1:18" x14ac:dyDescent="0.25">
      <c r="A726" s="24">
        <f t="shared" si="104"/>
        <v>2017</v>
      </c>
      <c r="B726" s="32">
        <v>43088</v>
      </c>
      <c r="C726" s="28">
        <f>'Bitcoin Data'!C725</f>
        <v>17776.699218999998</v>
      </c>
      <c r="D726" s="26">
        <f>'Bitcoin Data'!K725</f>
        <v>1759.4079452628787</v>
      </c>
      <c r="E726" s="25">
        <f>'Bitcoin Data'!J725</f>
        <v>20536.968299346496</v>
      </c>
      <c r="F726" s="25">
        <f t="shared" si="100"/>
        <v>36.132905197482096</v>
      </c>
      <c r="G726" s="23">
        <f t="shared" si="101"/>
        <v>0.48099999999999998</v>
      </c>
      <c r="H726" s="23">
        <f t="shared" si="102"/>
        <v>0.46600477323423756</v>
      </c>
      <c r="I726" s="26">
        <f t="shared" si="105"/>
        <v>17379.927399988886</v>
      </c>
      <c r="J726" s="26">
        <f t="shared" si="106"/>
        <v>16838.106292846849</v>
      </c>
      <c r="K726" s="23">
        <f t="shared" si="103"/>
        <v>9.8782817519856643</v>
      </c>
      <c r="L726" s="23">
        <f t="shared" si="103"/>
        <v>9.570325255255689</v>
      </c>
      <c r="M726" s="26">
        <f>K726*'Social Cost of Carbon'!$C$5</f>
        <v>987.82817519856644</v>
      </c>
      <c r="N726" s="26">
        <f>L726*'Social Cost of Carbon'!$C$5</f>
        <v>957.03252552556887</v>
      </c>
      <c r="O726" s="23">
        <f t="shared" si="107"/>
        <v>5.5568706148932369E-2</v>
      </c>
      <c r="P726" s="23">
        <f t="shared" si="108"/>
        <v>5.3836345754372579E-2</v>
      </c>
      <c r="Q726" s="27"/>
      <c r="R726" s="27"/>
    </row>
    <row r="727" spans="1:18" x14ac:dyDescent="0.25">
      <c r="A727" s="24">
        <f t="shared" si="104"/>
        <v>2017</v>
      </c>
      <c r="B727" s="32">
        <v>43089</v>
      </c>
      <c r="C727" s="28">
        <f>'Bitcoin Data'!C726</f>
        <v>16624.599609000001</v>
      </c>
      <c r="D727" s="26">
        <f>'Bitcoin Data'!K726</f>
        <v>1703.1934877896176</v>
      </c>
      <c r="E727" s="25">
        <f>'Bitcoin Data'!J726</f>
        <v>20579.77470642389</v>
      </c>
      <c r="F727" s="25">
        <f t="shared" si="100"/>
        <v>35.051338260158658</v>
      </c>
      <c r="G727" s="23">
        <f t="shared" si="101"/>
        <v>0.48099999999999998</v>
      </c>
      <c r="H727" s="23">
        <f t="shared" si="102"/>
        <v>0.46600477323423756</v>
      </c>
      <c r="I727" s="26">
        <f t="shared" si="105"/>
        <v>16859.693703136316</v>
      </c>
      <c r="J727" s="26">
        <f t="shared" si="106"/>
        <v>16334.090937481789</v>
      </c>
      <c r="K727" s="23">
        <f t="shared" si="103"/>
        <v>9.8988716337898914</v>
      </c>
      <c r="L727" s="23">
        <f t="shared" si="103"/>
        <v>9.5902732452787625</v>
      </c>
      <c r="M727" s="26">
        <f>K727*'Social Cost of Carbon'!$C$5</f>
        <v>989.88716337898916</v>
      </c>
      <c r="N727" s="26">
        <f>L727*'Social Cost of Carbon'!$C$5</f>
        <v>959.0273245278762</v>
      </c>
      <c r="O727" s="23">
        <f t="shared" si="107"/>
        <v>5.9543519041691535E-2</v>
      </c>
      <c r="P727" s="23">
        <f t="shared" si="108"/>
        <v>5.7687243427426121E-2</v>
      </c>
      <c r="Q727" s="27"/>
      <c r="R727" s="27"/>
    </row>
    <row r="728" spans="1:18" x14ac:dyDescent="0.25">
      <c r="A728" s="24">
        <f t="shared" si="104"/>
        <v>2017</v>
      </c>
      <c r="B728" s="32">
        <v>43090</v>
      </c>
      <c r="C728" s="28">
        <f>'Bitcoin Data'!C727</f>
        <v>15802.900390999999</v>
      </c>
      <c r="D728" s="26">
        <f>'Bitcoin Data'!K727</f>
        <v>1632.4287186533911</v>
      </c>
      <c r="E728" s="25">
        <f>'Bitcoin Data'!J727</f>
        <v>25199.669443734507</v>
      </c>
      <c r="F728" s="25">
        <f t="shared" si="100"/>
        <v>41.136664100524534</v>
      </c>
      <c r="G728" s="23">
        <f t="shared" si="101"/>
        <v>0.48099999999999998</v>
      </c>
      <c r="H728" s="23">
        <f t="shared" si="102"/>
        <v>0.46600477323423756</v>
      </c>
      <c r="I728" s="26">
        <f t="shared" si="105"/>
        <v>19786.735432352303</v>
      </c>
      <c r="J728" s="26">
        <f t="shared" si="106"/>
        <v>19169.881825777935</v>
      </c>
      <c r="K728" s="23">
        <f t="shared" si="103"/>
        <v>12.121041002436296</v>
      </c>
      <c r="L728" s="23">
        <f t="shared" si="103"/>
        <v>11.743166244705243</v>
      </c>
      <c r="M728" s="26">
        <f>K728*'Social Cost of Carbon'!$C$5</f>
        <v>1212.1041002436295</v>
      </c>
      <c r="N728" s="26">
        <f>L728*'Social Cost of Carbon'!$C$5</f>
        <v>1174.3166244705244</v>
      </c>
      <c r="O728" s="23">
        <f t="shared" si="107"/>
        <v>7.6701369384947968E-2</v>
      </c>
      <c r="P728" s="23">
        <f t="shared" si="108"/>
        <v>7.4310195939684354E-2</v>
      </c>
      <c r="Q728" s="27"/>
      <c r="R728" s="27"/>
    </row>
    <row r="729" spans="1:18" x14ac:dyDescent="0.25">
      <c r="A729" s="24">
        <f t="shared" si="104"/>
        <v>2017</v>
      </c>
      <c r="B729" s="32">
        <v>43091</v>
      </c>
      <c r="C729" s="28">
        <f>'Bitcoin Data'!C728</f>
        <v>13831.799805000001</v>
      </c>
      <c r="D729" s="26">
        <f>'Bitcoin Data'!K728</f>
        <v>1947.7346240662755</v>
      </c>
      <c r="E729" s="25">
        <f>'Bitcoin Data'!J728</f>
        <v>18929.933466532704</v>
      </c>
      <c r="F729" s="25">
        <f t="shared" si="100"/>
        <v>36.870486844036684</v>
      </c>
      <c r="G729" s="23">
        <f t="shared" si="101"/>
        <v>0.48099999999999998</v>
      </c>
      <c r="H729" s="23">
        <f t="shared" si="102"/>
        <v>0.46600477323423756</v>
      </c>
      <c r="I729" s="26">
        <f t="shared" si="105"/>
        <v>17734.704171981644</v>
      </c>
      <c r="J729" s="26">
        <f t="shared" si="106"/>
        <v>17181.822860791253</v>
      </c>
      <c r="K729" s="23">
        <f t="shared" si="103"/>
        <v>9.1052979974022303</v>
      </c>
      <c r="L729" s="23">
        <f t="shared" si="103"/>
        <v>8.8214393524107777</v>
      </c>
      <c r="M729" s="26">
        <f>K729*'Social Cost of Carbon'!$C$5</f>
        <v>910.52979974022298</v>
      </c>
      <c r="N729" s="26">
        <f>L729*'Social Cost of Carbon'!$C$5</f>
        <v>882.14393524107777</v>
      </c>
      <c r="O729" s="23">
        <f t="shared" si="107"/>
        <v>6.5828728912854809E-2</v>
      </c>
      <c r="P729" s="23">
        <f t="shared" si="108"/>
        <v>6.3776511204434519E-2</v>
      </c>
      <c r="Q729" s="27"/>
      <c r="R729" s="27"/>
    </row>
    <row r="730" spans="1:18" x14ac:dyDescent="0.25">
      <c r="A730" s="24">
        <f t="shared" si="104"/>
        <v>2017</v>
      </c>
      <c r="B730" s="32">
        <v>43092</v>
      </c>
      <c r="C730" s="28">
        <f>'Bitcoin Data'!C729</f>
        <v>14699.200194999999</v>
      </c>
      <c r="D730" s="26">
        <f>'Bitcoin Data'!K729</f>
        <v>1735.0700985887984</v>
      </c>
      <c r="E730" s="25">
        <f>'Bitcoin Data'!J729</f>
        <v>23225.086168615075</v>
      </c>
      <c r="F730" s="25">
        <f t="shared" si="100"/>
        <v>40.29715254831229</v>
      </c>
      <c r="G730" s="23">
        <f t="shared" si="101"/>
        <v>0.48099999999999998</v>
      </c>
      <c r="H730" s="23">
        <f t="shared" si="102"/>
        <v>0.46600477323423756</v>
      </c>
      <c r="I730" s="26">
        <f t="shared" si="105"/>
        <v>19382.930375738211</v>
      </c>
      <c r="J730" s="26">
        <f t="shared" si="106"/>
        <v>18778.665435261748</v>
      </c>
      <c r="K730" s="23">
        <f t="shared" si="103"/>
        <v>11.17126644710385</v>
      </c>
      <c r="L730" s="23">
        <f t="shared" si="103"/>
        <v>10.823001013351096</v>
      </c>
      <c r="M730" s="26">
        <f>K730*'Social Cost of Carbon'!$C$5</f>
        <v>1117.1266447103851</v>
      </c>
      <c r="N730" s="26">
        <f>L730*'Social Cost of Carbon'!$C$5</f>
        <v>1082.3001013351095</v>
      </c>
      <c r="O730" s="23">
        <f t="shared" si="107"/>
        <v>7.5999144843974631E-2</v>
      </c>
      <c r="P730" s="23">
        <f t="shared" si="108"/>
        <v>7.3629863324350051E-2</v>
      </c>
      <c r="Q730" s="27"/>
      <c r="R730" s="27"/>
    </row>
    <row r="731" spans="1:18" x14ac:dyDescent="0.25">
      <c r="A731" s="24">
        <f t="shared" si="104"/>
        <v>2017</v>
      </c>
      <c r="B731" s="32">
        <v>43093</v>
      </c>
      <c r="C731" s="28">
        <f>'Bitcoin Data'!C730</f>
        <v>13925.799805000001</v>
      </c>
      <c r="D731" s="26">
        <f>'Bitcoin Data'!K730</f>
        <v>1908.2159296973089</v>
      </c>
      <c r="E731" s="25">
        <f>'Bitcoin Data'!J730</f>
        <v>18745.788919410799</v>
      </c>
      <c r="F731" s="25">
        <f t="shared" si="100"/>
        <v>35.771013030762994</v>
      </c>
      <c r="G731" s="23">
        <f t="shared" si="101"/>
        <v>0.48099999999999998</v>
      </c>
      <c r="H731" s="23">
        <f t="shared" si="102"/>
        <v>0.46600477323423756</v>
      </c>
      <c r="I731" s="26">
        <f t="shared" si="105"/>
        <v>17205.857267797001</v>
      </c>
      <c r="J731" s="26">
        <f t="shared" si="106"/>
        <v>16669.462815759667</v>
      </c>
      <c r="K731" s="23">
        <f t="shared" si="103"/>
        <v>9.0167244702365927</v>
      </c>
      <c r="L731" s="23">
        <f t="shared" si="103"/>
        <v>8.7356271144869133</v>
      </c>
      <c r="M731" s="26">
        <f>K731*'Social Cost of Carbon'!$C$5</f>
        <v>901.67244702365929</v>
      </c>
      <c r="N731" s="26">
        <f>L731*'Social Cost of Carbon'!$C$5</f>
        <v>873.56271144869129</v>
      </c>
      <c r="O731" s="23">
        <f t="shared" si="107"/>
        <v>6.4748341901333203E-2</v>
      </c>
      <c r="P731" s="23">
        <f t="shared" si="108"/>
        <v>6.2729805374269573E-2</v>
      </c>
      <c r="Q731" s="27"/>
      <c r="R731" s="27"/>
    </row>
    <row r="732" spans="1:18" x14ac:dyDescent="0.25">
      <c r="A732" s="24">
        <f t="shared" si="104"/>
        <v>2017</v>
      </c>
      <c r="B732" s="32">
        <v>43094</v>
      </c>
      <c r="C732" s="28">
        <f>'Bitcoin Data'!C731</f>
        <v>14026.599609000001</v>
      </c>
      <c r="D732" s="26">
        <f>'Bitcoin Data'!K731</f>
        <v>1675.1496489998519</v>
      </c>
      <c r="E732" s="25">
        <f>'Bitcoin Data'!J731</f>
        <v>22449.098435639989</v>
      </c>
      <c r="F732" s="25">
        <f t="shared" si="100"/>
        <v>37.605599364825451</v>
      </c>
      <c r="G732" s="23">
        <f t="shared" si="101"/>
        <v>0.48099999999999998</v>
      </c>
      <c r="H732" s="23">
        <f t="shared" si="102"/>
        <v>0.46600477323423756</v>
      </c>
      <c r="I732" s="26">
        <f t="shared" si="105"/>
        <v>18088.293294481042</v>
      </c>
      <c r="J732" s="26">
        <f t="shared" si="106"/>
        <v>17524.388804343071</v>
      </c>
      <c r="K732" s="23">
        <f t="shared" si="103"/>
        <v>10.798016347542834</v>
      </c>
      <c r="L732" s="23">
        <f t="shared" si="103"/>
        <v>10.46138702581349</v>
      </c>
      <c r="M732" s="26">
        <f>K732*'Social Cost of Carbon'!$C$5</f>
        <v>1079.8016347542834</v>
      </c>
      <c r="N732" s="26">
        <f>L732*'Social Cost of Carbon'!$C$5</f>
        <v>1046.138702581349</v>
      </c>
      <c r="O732" s="23">
        <f t="shared" si="107"/>
        <v>7.698242374163454E-2</v>
      </c>
      <c r="P732" s="23">
        <f t="shared" si="108"/>
        <v>7.458248839655382E-2</v>
      </c>
      <c r="Q732" s="27"/>
      <c r="R732" s="27"/>
    </row>
    <row r="733" spans="1:18" x14ac:dyDescent="0.25">
      <c r="A733" s="24">
        <f t="shared" si="104"/>
        <v>2017</v>
      </c>
      <c r="B733" s="32">
        <v>43095</v>
      </c>
      <c r="C733" s="28">
        <f>'Bitcoin Data'!C732</f>
        <v>16099.799805000001</v>
      </c>
      <c r="D733" s="26">
        <f>'Bitcoin Data'!K732</f>
        <v>1790.9192825112132</v>
      </c>
      <c r="E733" s="25">
        <f>'Bitcoin Data'!J732</f>
        <v>23055.760707100697</v>
      </c>
      <c r="F733" s="25">
        <f t="shared" si="100"/>
        <v>41.291006423311003</v>
      </c>
      <c r="G733" s="23">
        <f t="shared" si="101"/>
        <v>0.48099999999999998</v>
      </c>
      <c r="H733" s="23">
        <f t="shared" si="102"/>
        <v>0.46600477323423756</v>
      </c>
      <c r="I733" s="26">
        <f t="shared" si="105"/>
        <v>19860.974089612595</v>
      </c>
      <c r="J733" s="26">
        <f t="shared" si="106"/>
        <v>19241.80608490849</v>
      </c>
      <c r="K733" s="23">
        <f t="shared" si="103"/>
        <v>11.089820900115436</v>
      </c>
      <c r="L733" s="23">
        <f t="shared" si="103"/>
        <v>10.744094540055304</v>
      </c>
      <c r="M733" s="26">
        <f>K733*'Social Cost of Carbon'!$C$5</f>
        <v>1108.9820900115435</v>
      </c>
      <c r="N733" s="26">
        <f>L733*'Social Cost of Carbon'!$C$5</f>
        <v>1074.4094540055305</v>
      </c>
      <c r="O733" s="23">
        <f t="shared" si="107"/>
        <v>6.8881731663963594E-2</v>
      </c>
      <c r="P733" s="23">
        <f t="shared" si="108"/>
        <v>6.6734336266209893E-2</v>
      </c>
      <c r="Q733" s="27"/>
      <c r="R733" s="27"/>
    </row>
    <row r="734" spans="1:18" x14ac:dyDescent="0.25">
      <c r="A734" s="24">
        <f t="shared" si="104"/>
        <v>2017</v>
      </c>
      <c r="B734" s="32">
        <v>43096</v>
      </c>
      <c r="C734" s="28">
        <f>'Bitcoin Data'!C733</f>
        <v>15838.5</v>
      </c>
      <c r="D734" s="26">
        <f>'Bitcoin Data'!K733</f>
        <v>1944.4412385887567</v>
      </c>
      <c r="E734" s="25">
        <f>'Bitcoin Data'!J733</f>
        <v>20271.646058609731</v>
      </c>
      <c r="F734" s="25">
        <f t="shared" si="100"/>
        <v>39.417024570435991</v>
      </c>
      <c r="G734" s="23">
        <f t="shared" si="101"/>
        <v>0.48099999999999998</v>
      </c>
      <c r="H734" s="23">
        <f t="shared" si="102"/>
        <v>0.46600477323423756</v>
      </c>
      <c r="I734" s="26">
        <f t="shared" si="105"/>
        <v>18959.588818379711</v>
      </c>
      <c r="J734" s="26">
        <f t="shared" si="106"/>
        <v>18368.521596514394</v>
      </c>
      <c r="K734" s="23">
        <f t="shared" si="103"/>
        <v>9.750661754191281</v>
      </c>
      <c r="L734" s="23">
        <f t="shared" si="103"/>
        <v>9.4466838246271525</v>
      </c>
      <c r="M734" s="26">
        <f>K734*'Social Cost of Carbon'!$C$5</f>
        <v>975.06617541912806</v>
      </c>
      <c r="N734" s="26">
        <f>L734*'Social Cost of Carbon'!$C$5</f>
        <v>944.66838246271527</v>
      </c>
      <c r="O734" s="23">
        <f t="shared" si="107"/>
        <v>6.1563037877269189E-2</v>
      </c>
      <c r="P734" s="23">
        <f t="shared" si="108"/>
        <v>5.9643803545961757E-2</v>
      </c>
      <c r="Q734" s="27"/>
      <c r="R734" s="27"/>
    </row>
    <row r="735" spans="1:18" x14ac:dyDescent="0.25">
      <c r="A735" s="24">
        <f t="shared" si="104"/>
        <v>2017</v>
      </c>
      <c r="B735" s="32">
        <v>43097</v>
      </c>
      <c r="C735" s="28">
        <f>'Bitcoin Data'!C734</f>
        <v>14606.5</v>
      </c>
      <c r="D735" s="26">
        <f>'Bitcoin Data'!K734</f>
        <v>1865.2849740932641</v>
      </c>
      <c r="E735" s="25">
        <f>'Bitcoin Data'!J734</f>
        <v>23388.535115191178</v>
      </c>
      <c r="F735" s="25">
        <f t="shared" si="100"/>
        <v>43.626283116418769</v>
      </c>
      <c r="G735" s="23">
        <f t="shared" si="101"/>
        <v>0.48099999999999998</v>
      </c>
      <c r="H735" s="23">
        <f t="shared" si="102"/>
        <v>0.46600477323423756</v>
      </c>
      <c r="I735" s="26">
        <f t="shared" si="105"/>
        <v>20984.242178997425</v>
      </c>
      <c r="J735" s="26">
        <f t="shared" si="106"/>
        <v>20330.056170719374</v>
      </c>
      <c r="K735" s="23">
        <f t="shared" si="103"/>
        <v>11.249885390406957</v>
      </c>
      <c r="L735" s="23">
        <f t="shared" si="103"/>
        <v>10.899169002635666</v>
      </c>
      <c r="M735" s="26">
        <f>K735*'Social Cost of Carbon'!$C$5</f>
        <v>1124.9885390406957</v>
      </c>
      <c r="N735" s="26">
        <f>L735*'Social Cost of Carbon'!$C$5</f>
        <v>1089.9169002635667</v>
      </c>
      <c r="O735" s="23">
        <f t="shared" si="107"/>
        <v>7.7019719922000185E-2</v>
      </c>
      <c r="P735" s="23">
        <f t="shared" si="108"/>
        <v>7.4618621864482718E-2</v>
      </c>
      <c r="Q735" s="27"/>
      <c r="R735" s="27"/>
    </row>
    <row r="736" spans="1:18" x14ac:dyDescent="0.25">
      <c r="A736" s="24">
        <f t="shared" si="104"/>
        <v>2017</v>
      </c>
      <c r="B736" s="32">
        <v>43098</v>
      </c>
      <c r="C736" s="28">
        <f>'Bitcoin Data'!C735</f>
        <v>14656.200194999999</v>
      </c>
      <c r="D736" s="26">
        <f>'Bitcoin Data'!K735</f>
        <v>2074.0464856434569</v>
      </c>
      <c r="E736" s="25">
        <f>'Bitcoin Data'!J735</f>
        <v>18729.656714410652</v>
      </c>
      <c r="F736" s="25">
        <f t="shared" si="100"/>
        <v>38.846178685831788</v>
      </c>
      <c r="G736" s="23">
        <f t="shared" si="101"/>
        <v>0.48099999999999998</v>
      </c>
      <c r="H736" s="23">
        <f t="shared" si="102"/>
        <v>0.46600477323423756</v>
      </c>
      <c r="I736" s="26">
        <f t="shared" si="105"/>
        <v>18685.01194788509</v>
      </c>
      <c r="J736" s="26">
        <f t="shared" si="106"/>
        <v>18102.504689507714</v>
      </c>
      <c r="K736" s="23">
        <f t="shared" si="103"/>
        <v>9.0089648796315238</v>
      </c>
      <c r="L736" s="23">
        <f t="shared" si="103"/>
        <v>8.7281094299540509</v>
      </c>
      <c r="M736" s="26">
        <f>K736*'Social Cost of Carbon'!$C$5</f>
        <v>900.89648796315237</v>
      </c>
      <c r="N736" s="26">
        <f>L736*'Social Cost of Carbon'!$C$5</f>
        <v>872.81094299540507</v>
      </c>
      <c r="O736" s="23">
        <f t="shared" si="107"/>
        <v>6.1468625972405558E-2</v>
      </c>
      <c r="P736" s="23">
        <f t="shared" si="108"/>
        <v>5.9552334942392968E-2</v>
      </c>
      <c r="Q736" s="27"/>
      <c r="R736" s="27"/>
    </row>
    <row r="737" spans="1:18" x14ac:dyDescent="0.25">
      <c r="A737" s="24">
        <f t="shared" si="104"/>
        <v>2017</v>
      </c>
      <c r="B737" s="32">
        <v>43099</v>
      </c>
      <c r="C737" s="28">
        <f>'Bitcoin Data'!C736</f>
        <v>12952.200194999999</v>
      </c>
      <c r="D737" s="26">
        <f>'Bitcoin Data'!K736</f>
        <v>1811.8323746918654</v>
      </c>
      <c r="E737" s="25">
        <f>'Bitcoin Data'!J736</f>
        <v>23761.139123593191</v>
      </c>
      <c r="F737" s="25">
        <f t="shared" si="100"/>
        <v>43.05120112368364</v>
      </c>
      <c r="G737" s="23">
        <f t="shared" si="101"/>
        <v>0.48099999999999998</v>
      </c>
      <c r="H737" s="23">
        <f t="shared" si="102"/>
        <v>0.46600477323423756</v>
      </c>
      <c r="I737" s="26">
        <f t="shared" si="105"/>
        <v>20707.627740491829</v>
      </c>
      <c r="J737" s="26">
        <f t="shared" si="106"/>
        <v>20062.065217103747</v>
      </c>
      <c r="K737" s="23">
        <f t="shared" si="103"/>
        <v>11.429107918448324</v>
      </c>
      <c r="L737" s="23">
        <f t="shared" si="103"/>
        <v>11.072804249077215</v>
      </c>
      <c r="M737" s="26">
        <f>K737*'Social Cost of Carbon'!$C$5</f>
        <v>1142.9107918448324</v>
      </c>
      <c r="N737" s="26">
        <f>L737*'Social Cost of Carbon'!$C$5</f>
        <v>1107.2804249077215</v>
      </c>
      <c r="O737" s="23">
        <f t="shared" si="107"/>
        <v>8.8240667580635118E-2</v>
      </c>
      <c r="P737" s="23">
        <f t="shared" si="108"/>
        <v>8.5489755272248669E-2</v>
      </c>
      <c r="Q737" s="27"/>
      <c r="R737" s="27"/>
    </row>
    <row r="738" spans="1:18" x14ac:dyDescent="0.25">
      <c r="A738" s="24">
        <f t="shared" si="104"/>
        <v>2017</v>
      </c>
      <c r="B738" s="32">
        <v>43100</v>
      </c>
      <c r="C738" s="28">
        <f>'Bitcoin Data'!C737</f>
        <v>14156.400390999999</v>
      </c>
      <c r="D738" s="26">
        <f>'Bitcoin Data'!K737</f>
        <v>2051.3657126876124</v>
      </c>
      <c r="E738" s="25">
        <f>'Bitcoin Data'!J737</f>
        <v>20696.485465163634</v>
      </c>
      <c r="F738" s="25">
        <f t="shared" si="100"/>
        <v>42.456060656374206</v>
      </c>
      <c r="G738" s="23">
        <f t="shared" si="101"/>
        <v>0.48099999999999998</v>
      </c>
      <c r="H738" s="23">
        <f t="shared" si="102"/>
        <v>0.46600477323423756</v>
      </c>
      <c r="I738" s="26">
        <f t="shared" si="105"/>
        <v>20421.36517571599</v>
      </c>
      <c r="J738" s="26">
        <f t="shared" si="106"/>
        <v>19784.726918592696</v>
      </c>
      <c r="K738" s="23">
        <f t="shared" si="103"/>
        <v>9.9550095087437072</v>
      </c>
      <c r="L738" s="23">
        <f t="shared" si="103"/>
        <v>9.6446610159392723</v>
      </c>
      <c r="M738" s="26">
        <f>K738*'Social Cost of Carbon'!$C$5</f>
        <v>995.50095087437069</v>
      </c>
      <c r="N738" s="26">
        <f>L738*'Social Cost of Carbon'!$C$5</f>
        <v>964.46610159392719</v>
      </c>
      <c r="O738" s="23">
        <f t="shared" si="107"/>
        <v>7.0321615903663287E-2</v>
      </c>
      <c r="P738" s="23">
        <f t="shared" si="108"/>
        <v>6.8129331959774969E-2</v>
      </c>
      <c r="Q738" s="27"/>
      <c r="R738" s="27"/>
    </row>
    <row r="739" spans="1:18" x14ac:dyDescent="0.25">
      <c r="A739" s="24">
        <f t="shared" si="104"/>
        <v>2018</v>
      </c>
      <c r="B739" s="32">
        <v>43101</v>
      </c>
      <c r="C739" s="28">
        <f>'Bitcoin Data'!C738</f>
        <v>13657.200194999999</v>
      </c>
      <c r="D739" s="26">
        <f>'Bitcoin Data'!K738</f>
        <v>1953.681299688905</v>
      </c>
      <c r="E739" s="25">
        <f>'Bitcoin Data'!J738</f>
        <v>23808.069801791007</v>
      </c>
      <c r="F739" s="25">
        <f t="shared" si="100"/>
        <v>46.51338075344723</v>
      </c>
      <c r="G739" s="23">
        <f t="shared" si="101"/>
        <v>0.48099999999999998</v>
      </c>
      <c r="H739" s="23">
        <f t="shared" si="102"/>
        <v>0.45704354731048874</v>
      </c>
      <c r="I739" s="26">
        <f t="shared" si="105"/>
        <v>22372.936142408118</v>
      </c>
      <c r="J739" s="26">
        <f t="shared" si="106"/>
        <v>21258.640536958937</v>
      </c>
      <c r="K739" s="23">
        <f t="shared" si="103"/>
        <v>11.451681574661475</v>
      </c>
      <c r="L739" s="23">
        <f t="shared" si="103"/>
        <v>10.881324676826287</v>
      </c>
      <c r="M739" s="26">
        <f>K739*'Social Cost of Carbon'!$C$5</f>
        <v>1145.1681574661475</v>
      </c>
      <c r="N739" s="26">
        <f>L739*'Social Cost of Carbon'!$C$5</f>
        <v>1088.1324676826287</v>
      </c>
      <c r="O739" s="23">
        <f t="shared" si="107"/>
        <v>8.3850872881353955E-2</v>
      </c>
      <c r="P739" s="23">
        <f t="shared" si="108"/>
        <v>7.9674636978741942E-2</v>
      </c>
      <c r="Q739" s="27"/>
      <c r="R739" s="27"/>
    </row>
    <row r="740" spans="1:18" x14ac:dyDescent="0.25">
      <c r="A740" s="24">
        <f t="shared" si="104"/>
        <v>2018</v>
      </c>
      <c r="B740" s="32">
        <v>43102</v>
      </c>
      <c r="C740" s="28">
        <f>'Bitcoin Data'!C739</f>
        <v>14982.099609000001</v>
      </c>
      <c r="D740" s="26">
        <f>'Bitcoin Data'!K739</f>
        <v>2141.2670438734822</v>
      </c>
      <c r="E740" s="25">
        <f>'Bitcoin Data'!J739</f>
        <v>19933.213362229551</v>
      </c>
      <c r="F740" s="25">
        <f t="shared" si="100"/>
        <v>42.68233285104067</v>
      </c>
      <c r="G740" s="23">
        <f t="shared" si="101"/>
        <v>0.48099999999999998</v>
      </c>
      <c r="H740" s="23">
        <f t="shared" si="102"/>
        <v>0.45704354731048874</v>
      </c>
      <c r="I740" s="26">
        <f t="shared" si="105"/>
        <v>20530.202101350562</v>
      </c>
      <c r="J740" s="26">
        <f t="shared" si="106"/>
        <v>19507.684813726635</v>
      </c>
      <c r="K740" s="23">
        <f t="shared" si="103"/>
        <v>9.5878756272324139</v>
      </c>
      <c r="L740" s="23">
        <f t="shared" si="103"/>
        <v>9.1103465443702287</v>
      </c>
      <c r="M740" s="26">
        <f>K740*'Social Cost of Carbon'!$C$5</f>
        <v>958.78756272324142</v>
      </c>
      <c r="N740" s="26">
        <f>L740*'Social Cost of Carbon'!$C$5</f>
        <v>911.03465443702282</v>
      </c>
      <c r="O740" s="23">
        <f t="shared" si="107"/>
        <v>6.3995540528063333E-2</v>
      </c>
      <c r="P740" s="23">
        <f t="shared" si="108"/>
        <v>6.0808209677750968E-2</v>
      </c>
      <c r="Q740" s="27"/>
      <c r="R740" s="27"/>
    </row>
    <row r="741" spans="1:18" x14ac:dyDescent="0.25">
      <c r="A741" s="24">
        <f t="shared" si="104"/>
        <v>2018</v>
      </c>
      <c r="B741" s="32">
        <v>43103</v>
      </c>
      <c r="C741" s="28">
        <f>'Bitcoin Data'!C740</f>
        <v>15201</v>
      </c>
      <c r="D741" s="26">
        <f>'Bitcoin Data'!K740</f>
        <v>1949.9516997101982</v>
      </c>
      <c r="E741" s="25">
        <f>'Bitcoin Data'!J740</f>
        <v>23409.95738423197</v>
      </c>
      <c r="F741" s="25">
        <f t="shared" si="100"/>
        <v>45.648286191526438</v>
      </c>
      <c r="G741" s="23">
        <f t="shared" si="101"/>
        <v>0.48099999999999998</v>
      </c>
      <c r="H741" s="23">
        <f t="shared" si="102"/>
        <v>0.45704354731048874</v>
      </c>
      <c r="I741" s="26">
        <f t="shared" si="105"/>
        <v>21956.825658124217</v>
      </c>
      <c r="J741" s="26">
        <f t="shared" si="106"/>
        <v>20863.254649619645</v>
      </c>
      <c r="K741" s="23">
        <f t="shared" si="103"/>
        <v>11.260189501815578</v>
      </c>
      <c r="L741" s="23">
        <f t="shared" si="103"/>
        <v>10.69936996527675</v>
      </c>
      <c r="M741" s="26">
        <f>K741*'Social Cost of Carbon'!$C$5</f>
        <v>1126.0189501815578</v>
      </c>
      <c r="N741" s="26">
        <f>L741*'Social Cost of Carbon'!$C$5</f>
        <v>1069.9369965276751</v>
      </c>
      <c r="O741" s="23">
        <f t="shared" si="107"/>
        <v>7.4075320714529158E-2</v>
      </c>
      <c r="P741" s="23">
        <f t="shared" si="108"/>
        <v>7.0385961221477208E-2</v>
      </c>
      <c r="Q741" s="27"/>
      <c r="R741" s="27"/>
    </row>
    <row r="742" spans="1:18" x14ac:dyDescent="0.25">
      <c r="A742" s="24">
        <f t="shared" si="104"/>
        <v>2018</v>
      </c>
      <c r="B742" s="32">
        <v>43104</v>
      </c>
      <c r="C742" s="28">
        <f>'Bitcoin Data'!C741</f>
        <v>15599.200194999999</v>
      </c>
      <c r="D742" s="26">
        <f>'Bitcoin Data'!K741</f>
        <v>2100.7780659503542</v>
      </c>
      <c r="E742" s="25">
        <f>'Bitcoin Data'!J741</f>
        <v>18485.779059682409</v>
      </c>
      <c r="F742" s="25">
        <f t="shared" si="100"/>
        <v>38.834519180585168</v>
      </c>
      <c r="G742" s="23">
        <f t="shared" si="101"/>
        <v>0.48099999999999998</v>
      </c>
      <c r="H742" s="23">
        <f t="shared" si="102"/>
        <v>0.45704354731048874</v>
      </c>
      <c r="I742" s="26">
        <f t="shared" si="105"/>
        <v>18679.403725861466</v>
      </c>
      <c r="J742" s="26">
        <f t="shared" si="106"/>
        <v>17749.066404391862</v>
      </c>
      <c r="K742" s="23">
        <f t="shared" si="103"/>
        <v>8.8916597277072373</v>
      </c>
      <c r="L742" s="23">
        <f t="shared" si="103"/>
        <v>8.4488060362351991</v>
      </c>
      <c r="M742" s="26">
        <f>K742*'Social Cost of Carbon'!$C$5</f>
        <v>889.16597277072378</v>
      </c>
      <c r="N742" s="26">
        <f>L742*'Social Cost of Carbon'!$C$5</f>
        <v>844.88060362351996</v>
      </c>
      <c r="O742" s="23">
        <f t="shared" si="107"/>
        <v>5.700074116977661E-2</v>
      </c>
      <c r="P742" s="23">
        <f t="shared" si="108"/>
        <v>5.4161789903454723E-2</v>
      </c>
      <c r="Q742" s="27"/>
      <c r="R742" s="27"/>
    </row>
    <row r="743" spans="1:18" x14ac:dyDescent="0.25">
      <c r="A743" s="24">
        <f t="shared" si="104"/>
        <v>2018</v>
      </c>
      <c r="B743" s="32">
        <v>43105</v>
      </c>
      <c r="C743" s="28">
        <f>'Bitcoin Data'!C742</f>
        <v>17429.5</v>
      </c>
      <c r="D743" s="26">
        <f>'Bitcoin Data'!K742</f>
        <v>1787.0449654023409</v>
      </c>
      <c r="E743" s="25">
        <f>'Bitcoin Data'!J742</f>
        <v>25516.575927549795</v>
      </c>
      <c r="F743" s="25">
        <f t="shared" si="100"/>
        <v>45.599268545634423</v>
      </c>
      <c r="G743" s="23">
        <f t="shared" si="101"/>
        <v>0.48099999999999998</v>
      </c>
      <c r="H743" s="23">
        <f t="shared" si="102"/>
        <v>0.45704354731048874</v>
      </c>
      <c r="I743" s="26">
        <f t="shared" si="105"/>
        <v>21933.248170450155</v>
      </c>
      <c r="J743" s="26">
        <f t="shared" si="106"/>
        <v>20840.851450860348</v>
      </c>
      <c r="K743" s="23">
        <f t="shared" si="103"/>
        <v>12.273473021151451</v>
      </c>
      <c r="L743" s="23">
        <f t="shared" si="103"/>
        <v>11.662186377144783</v>
      </c>
      <c r="M743" s="26">
        <f>K743*'Social Cost of Carbon'!$C$5</f>
        <v>1227.3473021151451</v>
      </c>
      <c r="N743" s="26">
        <f>L743*'Social Cost of Carbon'!$C$5</f>
        <v>1166.2186377144783</v>
      </c>
      <c r="O743" s="23">
        <f t="shared" si="107"/>
        <v>7.0417814745984977E-2</v>
      </c>
      <c r="P743" s="23">
        <f t="shared" si="108"/>
        <v>6.6910619221118114E-2</v>
      </c>
      <c r="Q743" s="27"/>
      <c r="R743" s="27"/>
    </row>
    <row r="744" spans="1:18" x14ac:dyDescent="0.25">
      <c r="A744" s="24">
        <f t="shared" si="104"/>
        <v>2018</v>
      </c>
      <c r="B744" s="32">
        <v>43106</v>
      </c>
      <c r="C744" s="28">
        <f>'Bitcoin Data'!C743</f>
        <v>17527</v>
      </c>
      <c r="D744" s="26">
        <f>'Bitcoin Data'!K743</f>
        <v>2109.9146452078062</v>
      </c>
      <c r="E744" s="25">
        <f>'Bitcoin Data'!J743</f>
        <v>20828.856214284344</v>
      </c>
      <c r="F744" s="25">
        <f t="shared" si="100"/>
        <v>43.94710876944616</v>
      </c>
      <c r="G744" s="23">
        <f t="shared" si="101"/>
        <v>0.48099999999999998</v>
      </c>
      <c r="H744" s="23">
        <f t="shared" si="102"/>
        <v>0.45704354731048874</v>
      </c>
      <c r="I744" s="26">
        <f t="shared" si="105"/>
        <v>21138.559318103602</v>
      </c>
      <c r="J744" s="26">
        <f t="shared" si="106"/>
        <v>20085.742486027561</v>
      </c>
      <c r="K744" s="23">
        <f t="shared" si="103"/>
        <v>10.018679839070771</v>
      </c>
      <c r="L744" s="23">
        <f t="shared" si="103"/>
        <v>9.5196943305966339</v>
      </c>
      <c r="M744" s="26">
        <f>K744*'Social Cost of Carbon'!$C$5</f>
        <v>1001.8679839070771</v>
      </c>
      <c r="N744" s="26">
        <f>L744*'Social Cost of Carbon'!$C$5</f>
        <v>951.9694330596634</v>
      </c>
      <c r="O744" s="23">
        <f t="shared" si="107"/>
        <v>5.7161407195017812E-2</v>
      </c>
      <c r="P744" s="23">
        <f t="shared" si="108"/>
        <v>5.431445387457428E-2</v>
      </c>
      <c r="Q744" s="27"/>
      <c r="R744" s="27"/>
    </row>
    <row r="745" spans="1:18" x14ac:dyDescent="0.25">
      <c r="A745" s="24">
        <f t="shared" si="104"/>
        <v>2018</v>
      </c>
      <c r="B745" s="32">
        <v>43107</v>
      </c>
      <c r="C745" s="28">
        <f>'Bitcoin Data'!C744</f>
        <v>16477.599609000001</v>
      </c>
      <c r="D745" s="26">
        <f>'Bitcoin Data'!K744</f>
        <v>2025.3985159116964</v>
      </c>
      <c r="E745" s="25">
        <f>'Bitcoin Data'!J744</f>
        <v>22221.818404417187</v>
      </c>
      <c r="F745" s="25">
        <f t="shared" si="100"/>
        <v>45.008038017165795</v>
      </c>
      <c r="G745" s="23">
        <f t="shared" si="101"/>
        <v>0.48099999999999998</v>
      </c>
      <c r="H745" s="23">
        <f t="shared" si="102"/>
        <v>0.45704354731048874</v>
      </c>
      <c r="I745" s="26">
        <f t="shared" si="105"/>
        <v>21648.866286256747</v>
      </c>
      <c r="J745" s="26">
        <f t="shared" si="106"/>
        <v>20570.633352850789</v>
      </c>
      <c r="K745" s="23">
        <f t="shared" si="103"/>
        <v>10.688694652524665</v>
      </c>
      <c r="L745" s="23">
        <f t="shared" si="103"/>
        <v>10.156338711244336</v>
      </c>
      <c r="M745" s="26">
        <f>K745*'Social Cost of Carbon'!$C$5</f>
        <v>1068.8694652524666</v>
      </c>
      <c r="N745" s="26">
        <f>L745*'Social Cost of Carbon'!$C$5</f>
        <v>1015.6338711244337</v>
      </c>
      <c r="O745" s="23">
        <f t="shared" si="107"/>
        <v>6.4868032396457442E-2</v>
      </c>
      <c r="P745" s="23">
        <f t="shared" si="108"/>
        <v>6.163724663935264E-2</v>
      </c>
      <c r="Q745" s="27"/>
      <c r="R745" s="27"/>
    </row>
    <row r="746" spans="1:18" x14ac:dyDescent="0.25">
      <c r="A746" s="24">
        <f t="shared" si="104"/>
        <v>2018</v>
      </c>
      <c r="B746" s="32">
        <v>43108</v>
      </c>
      <c r="C746" s="28">
        <f>'Bitcoin Data'!C745</f>
        <v>15170.099609000001</v>
      </c>
      <c r="D746" s="26">
        <f>'Bitcoin Data'!K745</f>
        <v>2073.5600277585022</v>
      </c>
      <c r="E746" s="25">
        <f>'Bitcoin Data'!J745</f>
        <v>21432.65281295151</v>
      </c>
      <c r="F746" s="25">
        <f t="shared" si="100"/>
        <v>44.441892161762077</v>
      </c>
      <c r="G746" s="23">
        <f t="shared" si="101"/>
        <v>0.48099999999999998</v>
      </c>
      <c r="H746" s="23">
        <f t="shared" si="102"/>
        <v>0.45704354731048874</v>
      </c>
      <c r="I746" s="26">
        <f t="shared" si="105"/>
        <v>21376.550129807558</v>
      </c>
      <c r="J746" s="26">
        <f t="shared" si="106"/>
        <v>20311.880042801946</v>
      </c>
      <c r="K746" s="23">
        <f t="shared" si="103"/>
        <v>10.309106003029676</v>
      </c>
      <c r="L746" s="23">
        <f t="shared" si="103"/>
        <v>9.795655669905484</v>
      </c>
      <c r="M746" s="26">
        <f>K746*'Social Cost of Carbon'!$C$5</f>
        <v>1030.9106003029676</v>
      </c>
      <c r="N746" s="26">
        <f>L746*'Social Cost of Carbon'!$C$5</f>
        <v>979.5655669905484</v>
      </c>
      <c r="O746" s="23">
        <f t="shared" si="107"/>
        <v>6.7956745629498494E-2</v>
      </c>
      <c r="P746" s="23">
        <f t="shared" si="108"/>
        <v>6.4572124919298438E-2</v>
      </c>
      <c r="Q746" s="27"/>
      <c r="R746" s="27"/>
    </row>
    <row r="747" spans="1:18" x14ac:dyDescent="0.25">
      <c r="A747" s="24">
        <f t="shared" si="104"/>
        <v>2018</v>
      </c>
      <c r="B747" s="32">
        <v>43109</v>
      </c>
      <c r="C747" s="28">
        <f>'Bitcoin Data'!C746</f>
        <v>14595.400390999999</v>
      </c>
      <c r="D747" s="26">
        <f>'Bitcoin Data'!K746</f>
        <v>2052.5181356757139</v>
      </c>
      <c r="E747" s="25">
        <f>'Bitcoin Data'!J746</f>
        <v>21904.658037139216</v>
      </c>
      <c r="F747" s="25">
        <f t="shared" si="100"/>
        <v>44.959707877003027</v>
      </c>
      <c r="G747" s="23">
        <f t="shared" si="101"/>
        <v>0.48099999999999998</v>
      </c>
      <c r="H747" s="23">
        <f t="shared" si="102"/>
        <v>0.45704354731048874</v>
      </c>
      <c r="I747" s="26">
        <f t="shared" si="105"/>
        <v>21625.619488838456</v>
      </c>
      <c r="J747" s="26">
        <f t="shared" si="106"/>
        <v>20548.544374148787</v>
      </c>
      <c r="K747" s="23">
        <f t="shared" si="103"/>
        <v>10.536140515863963</v>
      </c>
      <c r="L747" s="23">
        <f t="shared" si="103"/>
        <v>10.011382611917314</v>
      </c>
      <c r="M747" s="26">
        <f>K747*'Social Cost of Carbon'!$C$5</f>
        <v>1053.6140515863963</v>
      </c>
      <c r="N747" s="26">
        <f>L747*'Social Cost of Carbon'!$C$5</f>
        <v>1001.1382611917314</v>
      </c>
      <c r="O747" s="23">
        <f t="shared" si="107"/>
        <v>7.2188088258002783E-2</v>
      </c>
      <c r="P747" s="23">
        <f t="shared" si="108"/>
        <v>6.8592723349272827E-2</v>
      </c>
      <c r="Q747" s="27"/>
      <c r="R747" s="27"/>
    </row>
    <row r="748" spans="1:18" x14ac:dyDescent="0.25">
      <c r="A748" s="24">
        <f t="shared" si="104"/>
        <v>2018</v>
      </c>
      <c r="B748" s="32">
        <v>43110</v>
      </c>
      <c r="C748" s="28">
        <f>'Bitcoin Data'!C747</f>
        <v>14973.299805000001</v>
      </c>
      <c r="D748" s="26">
        <f>'Bitcoin Data'!K747</f>
        <v>2075.1200879680546</v>
      </c>
      <c r="E748" s="25">
        <f>'Bitcoin Data'!J747</f>
        <v>25176.547057696436</v>
      </c>
      <c r="F748" s="25">
        <f t="shared" si="100"/>
        <v>52.244358545098891</v>
      </c>
      <c r="G748" s="23">
        <f t="shared" si="101"/>
        <v>0.48099999999999998</v>
      </c>
      <c r="H748" s="23">
        <f t="shared" si="102"/>
        <v>0.45704354731048874</v>
      </c>
      <c r="I748" s="26">
        <f t="shared" si="105"/>
        <v>25129.536460192565</v>
      </c>
      <c r="J748" s="26">
        <f t="shared" si="106"/>
        <v>23877.946956413041</v>
      </c>
      <c r="K748" s="23">
        <f t="shared" si="103"/>
        <v>12.109919134751985</v>
      </c>
      <c r="L748" s="23">
        <f t="shared" si="103"/>
        <v>11.506778376279028</v>
      </c>
      <c r="M748" s="26">
        <f>K748*'Social Cost of Carbon'!$C$5</f>
        <v>1210.9919134751985</v>
      </c>
      <c r="N748" s="26">
        <f>L748*'Social Cost of Carbon'!$C$5</f>
        <v>1150.6778376279028</v>
      </c>
      <c r="O748" s="23">
        <f t="shared" si="107"/>
        <v>8.0876755908595027E-2</v>
      </c>
      <c r="P748" s="23">
        <f t="shared" si="108"/>
        <v>7.6848647433323924E-2</v>
      </c>
      <c r="Q748" s="27"/>
      <c r="R748" s="27"/>
    </row>
    <row r="749" spans="1:18" x14ac:dyDescent="0.25">
      <c r="A749" s="24">
        <f t="shared" si="104"/>
        <v>2018</v>
      </c>
      <c r="B749" s="32">
        <v>43111</v>
      </c>
      <c r="C749" s="28">
        <f>'Bitcoin Data'!C748</f>
        <v>13405.799805000001</v>
      </c>
      <c r="D749" s="26">
        <f>'Bitcoin Data'!K748</f>
        <v>2404.8179426830984</v>
      </c>
      <c r="E749" s="25">
        <f>'Bitcoin Data'!J748</f>
        <v>20025.648574342529</v>
      </c>
      <c r="F749" s="25">
        <f t="shared" si="100"/>
        <v>48.158039005445126</v>
      </c>
      <c r="G749" s="23">
        <f t="shared" si="101"/>
        <v>0.48099999999999998</v>
      </c>
      <c r="H749" s="23">
        <f t="shared" si="102"/>
        <v>0.45704354731048874</v>
      </c>
      <c r="I749" s="26">
        <f t="shared" si="105"/>
        <v>23164.016761619107</v>
      </c>
      <c r="J749" s="26">
        <f t="shared" si="106"/>
        <v>22010.32097856552</v>
      </c>
      <c r="K749" s="23">
        <f t="shared" si="103"/>
        <v>9.6323369642587569</v>
      </c>
      <c r="L749" s="23">
        <f t="shared" si="103"/>
        <v>9.1525934616107403</v>
      </c>
      <c r="M749" s="26">
        <f>K749*'Social Cost of Carbon'!$C$5</f>
        <v>963.23369642587568</v>
      </c>
      <c r="N749" s="26">
        <f>L749*'Social Cost of Carbon'!$C$5</f>
        <v>915.25934616107406</v>
      </c>
      <c r="O749" s="23">
        <f t="shared" si="107"/>
        <v>7.1852012594326192E-2</v>
      </c>
      <c r="P749" s="23">
        <f t="shared" si="108"/>
        <v>6.8273386107086803E-2</v>
      </c>
      <c r="Q749" s="27"/>
      <c r="R749" s="27"/>
    </row>
    <row r="750" spans="1:18" x14ac:dyDescent="0.25">
      <c r="A750" s="24">
        <f t="shared" si="104"/>
        <v>2018</v>
      </c>
      <c r="B750" s="32">
        <v>43112</v>
      </c>
      <c r="C750" s="28">
        <f>'Bitcoin Data'!C749</f>
        <v>13980.599609000001</v>
      </c>
      <c r="D750" s="26">
        <f>'Bitcoin Data'!K749</f>
        <v>2220.3742203742227</v>
      </c>
      <c r="E750" s="25">
        <f>'Bitcoin Data'!J749</f>
        <v>20933.801781825267</v>
      </c>
      <c r="F750" s="25">
        <f t="shared" si="100"/>
        <v>46.480873810788786</v>
      </c>
      <c r="G750" s="23">
        <f t="shared" si="101"/>
        <v>0.48099999999999998</v>
      </c>
      <c r="H750" s="23">
        <f t="shared" si="102"/>
        <v>0.45704354731048874</v>
      </c>
      <c r="I750" s="26">
        <f t="shared" si="105"/>
        <v>22357.300302989406</v>
      </c>
      <c r="J750" s="26">
        <f t="shared" si="106"/>
        <v>21243.783448574104</v>
      </c>
      <c r="K750" s="23">
        <f t="shared" si="103"/>
        <v>10.069158657057953</v>
      </c>
      <c r="L750" s="23">
        <f t="shared" si="103"/>
        <v>9.5676590250600491</v>
      </c>
      <c r="M750" s="26">
        <f>K750*'Social Cost of Carbon'!$C$5</f>
        <v>1006.9158657057952</v>
      </c>
      <c r="N750" s="26">
        <f>L750*'Social Cost of Carbon'!$C$5</f>
        <v>956.76590250600486</v>
      </c>
      <c r="O750" s="23">
        <f t="shared" si="107"/>
        <v>7.2022366269440544E-2</v>
      </c>
      <c r="P750" s="23">
        <f t="shared" si="108"/>
        <v>6.8435255229688963E-2</v>
      </c>
      <c r="Q750" s="27"/>
      <c r="R750" s="27"/>
    </row>
    <row r="751" spans="1:18" x14ac:dyDescent="0.25">
      <c r="A751" s="24">
        <f t="shared" si="104"/>
        <v>2018</v>
      </c>
      <c r="B751" s="32">
        <v>43113</v>
      </c>
      <c r="C751" s="28">
        <f>'Bitcoin Data'!C750</f>
        <v>14360.200194999999</v>
      </c>
      <c r="D751" s="26">
        <f>'Bitcoin Data'!K750</f>
        <v>1871.5327448449129</v>
      </c>
      <c r="E751" s="25">
        <f>'Bitcoin Data'!J750</f>
        <v>25821.946868424333</v>
      </c>
      <c r="F751" s="25">
        <f t="shared" si="100"/>
        <v>48.326619099901698</v>
      </c>
      <c r="G751" s="23">
        <f t="shared" si="101"/>
        <v>0.48099999999999998</v>
      </c>
      <c r="H751" s="23">
        <f t="shared" si="102"/>
        <v>0.45704354731048874</v>
      </c>
      <c r="I751" s="26">
        <f t="shared" si="105"/>
        <v>23245.103787052718</v>
      </c>
      <c r="J751" s="26">
        <f t="shared" si="106"/>
        <v>22087.369422941891</v>
      </c>
      <c r="K751" s="23">
        <f t="shared" si="103"/>
        <v>12.420356443712103</v>
      </c>
      <c r="L751" s="23">
        <f t="shared" si="103"/>
        <v>11.801754195207623</v>
      </c>
      <c r="M751" s="26">
        <f>K751*'Social Cost of Carbon'!$C$5</f>
        <v>1242.0356443712103</v>
      </c>
      <c r="N751" s="26">
        <f>L751*'Social Cost of Carbon'!$C$5</f>
        <v>1180.1754195207623</v>
      </c>
      <c r="O751" s="23">
        <f t="shared" si="107"/>
        <v>8.6491527103060031E-2</v>
      </c>
      <c r="P751" s="23">
        <f t="shared" si="108"/>
        <v>8.2183772057138949E-2</v>
      </c>
      <c r="Q751" s="27"/>
      <c r="R751" s="27"/>
    </row>
    <row r="752" spans="1:18" x14ac:dyDescent="0.25">
      <c r="A752" s="24">
        <f t="shared" si="104"/>
        <v>2018</v>
      </c>
      <c r="B752" s="32">
        <v>43114</v>
      </c>
      <c r="C752" s="28">
        <f>'Bitcoin Data'!C751</f>
        <v>13772</v>
      </c>
      <c r="D752" s="26">
        <f>'Bitcoin Data'!K751</f>
        <v>1962.3703182697379</v>
      </c>
      <c r="E752" s="25">
        <f>'Bitcoin Data'!J751</f>
        <v>23819.448797801855</v>
      </c>
      <c r="F752" s="25">
        <f t="shared" si="100"/>
        <v>46.742579318352156</v>
      </c>
      <c r="G752" s="23">
        <f t="shared" si="101"/>
        <v>0.48099999999999998</v>
      </c>
      <c r="H752" s="23">
        <f t="shared" si="102"/>
        <v>0.45704354731048874</v>
      </c>
      <c r="I752" s="26">
        <f t="shared" si="105"/>
        <v>22483.180652127387</v>
      </c>
      <c r="J752" s="26">
        <f t="shared" si="106"/>
        <v>21363.394262101559</v>
      </c>
      <c r="K752" s="23">
        <f t="shared" si="103"/>
        <v>11.457154871742691</v>
      </c>
      <c r="L752" s="23">
        <f t="shared" si="103"/>
        <v>10.886525373527917</v>
      </c>
      <c r="M752" s="26">
        <f>K752*'Social Cost of Carbon'!$C$5</f>
        <v>1145.7154871742691</v>
      </c>
      <c r="N752" s="26">
        <f>L752*'Social Cost of Carbon'!$C$5</f>
        <v>1088.6525373527916</v>
      </c>
      <c r="O752" s="23">
        <f t="shared" si="107"/>
        <v>8.3191656053896973E-2</v>
      </c>
      <c r="P752" s="23">
        <f t="shared" si="108"/>
        <v>7.9048252784838194E-2</v>
      </c>
      <c r="Q752" s="27"/>
      <c r="R752" s="27"/>
    </row>
    <row r="753" spans="1:18" x14ac:dyDescent="0.25">
      <c r="A753" s="24">
        <f t="shared" si="104"/>
        <v>2018</v>
      </c>
      <c r="B753" s="32">
        <v>43115</v>
      </c>
      <c r="C753" s="28">
        <f>'Bitcoin Data'!C752</f>
        <v>13819.799805000001</v>
      </c>
      <c r="D753" s="26">
        <f>'Bitcoin Data'!K752</f>
        <v>1859.4401019248653</v>
      </c>
      <c r="E753" s="25">
        <f>'Bitcoin Data'!J752</f>
        <v>26631.954825818411</v>
      </c>
      <c r="F753" s="25">
        <f t="shared" si="100"/>
        <v>49.520524795778194</v>
      </c>
      <c r="G753" s="23">
        <f t="shared" si="101"/>
        <v>0.48099999999999998</v>
      </c>
      <c r="H753" s="23">
        <f t="shared" si="102"/>
        <v>0.45704354731048874</v>
      </c>
      <c r="I753" s="26">
        <f t="shared" si="105"/>
        <v>23819.372426769311</v>
      </c>
      <c r="J753" s="26">
        <f t="shared" si="106"/>
        <v>22633.03631733948</v>
      </c>
      <c r="K753" s="23">
        <f t="shared" si="103"/>
        <v>12.809970271218656</v>
      </c>
      <c r="L753" s="23">
        <f t="shared" si="103"/>
        <v>12.171963105404737</v>
      </c>
      <c r="M753" s="26">
        <f>K753*'Social Cost of Carbon'!$C$5</f>
        <v>1280.9970271218656</v>
      </c>
      <c r="N753" s="26">
        <f>L753*'Social Cost of Carbon'!$C$5</f>
        <v>1217.1963105404736</v>
      </c>
      <c r="O753" s="23">
        <f t="shared" si="107"/>
        <v>9.2692878710037549E-2</v>
      </c>
      <c r="P753" s="23">
        <f t="shared" si="108"/>
        <v>8.8076262153963497E-2</v>
      </c>
      <c r="Q753" s="27"/>
      <c r="R753" s="27"/>
    </row>
    <row r="754" spans="1:18" x14ac:dyDescent="0.25">
      <c r="A754" s="24">
        <f t="shared" si="104"/>
        <v>2018</v>
      </c>
      <c r="B754" s="32">
        <v>43116</v>
      </c>
      <c r="C754" s="28">
        <f>'Bitcoin Data'!C753</f>
        <v>11490.5</v>
      </c>
      <c r="D754" s="26">
        <f>'Bitcoin Data'!K753</f>
        <v>1973.2260844584907</v>
      </c>
      <c r="E754" s="25">
        <f>'Bitcoin Data'!J753</f>
        <v>26344.77155615962</v>
      </c>
      <c r="F754" s="25">
        <f t="shared" si="100"/>
        <v>51.984190423714267</v>
      </c>
      <c r="G754" s="23">
        <f t="shared" si="101"/>
        <v>0.48099999999999998</v>
      </c>
      <c r="H754" s="23">
        <f t="shared" si="102"/>
        <v>0.45704354731048874</v>
      </c>
      <c r="I754" s="26">
        <f t="shared" si="105"/>
        <v>25004.395593806559</v>
      </c>
      <c r="J754" s="26">
        <f t="shared" si="106"/>
        <v>23759.038795318309</v>
      </c>
      <c r="K754" s="23">
        <f t="shared" si="103"/>
        <v>12.671835118512776</v>
      </c>
      <c r="L754" s="23">
        <f t="shared" si="103"/>
        <v>12.040707845111658</v>
      </c>
      <c r="M754" s="26">
        <f>K754*'Social Cost of Carbon'!$C$5</f>
        <v>1267.1835118512777</v>
      </c>
      <c r="N754" s="26">
        <f>L754*'Social Cost of Carbon'!$C$5</f>
        <v>1204.0707845111658</v>
      </c>
      <c r="O754" s="23">
        <f t="shared" si="107"/>
        <v>0.11028097226850682</v>
      </c>
      <c r="P754" s="23">
        <f t="shared" si="108"/>
        <v>0.10478837165581704</v>
      </c>
      <c r="Q754" s="27"/>
      <c r="R754" s="27"/>
    </row>
    <row r="755" spans="1:18" x14ac:dyDescent="0.25">
      <c r="A755" s="24">
        <f t="shared" si="104"/>
        <v>2018</v>
      </c>
      <c r="B755" s="32">
        <v>43117</v>
      </c>
      <c r="C755" s="28">
        <f>'Bitcoin Data'!C754</f>
        <v>11188.599609000001</v>
      </c>
      <c r="D755" s="26">
        <f>'Bitcoin Data'!K754</f>
        <v>2095.4549679338234</v>
      </c>
      <c r="E755" s="25">
        <f>'Bitcoin Data'!J754</f>
        <v>25685.574523730109</v>
      </c>
      <c r="F755" s="25">
        <f t="shared" si="100"/>
        <v>53.822964739984705</v>
      </c>
      <c r="G755" s="23">
        <f t="shared" si="101"/>
        <v>0.48099999999999998</v>
      </c>
      <c r="H755" s="23">
        <f t="shared" si="102"/>
        <v>0.45704354731048874</v>
      </c>
      <c r="I755" s="26">
        <f t="shared" si="105"/>
        <v>25888.84603993264</v>
      </c>
      <c r="J755" s="26">
        <f t="shared" si="106"/>
        <v>24599.438731529968</v>
      </c>
      <c r="K755" s="23">
        <f t="shared" si="103"/>
        <v>12.354761345914181</v>
      </c>
      <c r="L755" s="23">
        <f t="shared" si="103"/>
        <v>11.739426095033526</v>
      </c>
      <c r="M755" s="26">
        <f>K755*'Social Cost of Carbon'!$C$5</f>
        <v>1235.476134591418</v>
      </c>
      <c r="N755" s="26">
        <f>L755*'Social Cost of Carbon'!$C$5</f>
        <v>1173.9426095033525</v>
      </c>
      <c r="O755" s="23">
        <f t="shared" si="107"/>
        <v>0.11042276761763939</v>
      </c>
      <c r="P755" s="23">
        <f t="shared" si="108"/>
        <v>0.10492310481456897</v>
      </c>
      <c r="Q755" s="27"/>
      <c r="R755" s="27"/>
    </row>
    <row r="756" spans="1:18" x14ac:dyDescent="0.25">
      <c r="A756" s="24">
        <f t="shared" si="104"/>
        <v>2018</v>
      </c>
      <c r="B756" s="32">
        <v>43118</v>
      </c>
      <c r="C756" s="28">
        <f>'Bitcoin Data'!C755</f>
        <v>11474.900390999999</v>
      </c>
      <c r="D756" s="26">
        <f>'Bitcoin Data'!K755</f>
        <v>2168.976805739363</v>
      </c>
      <c r="E756" s="25">
        <f>'Bitcoin Data'!J755</f>
        <v>23654.689362826728</v>
      </c>
      <c r="F756" s="25">
        <f t="shared" si="100"/>
        <v>51.306472574940805</v>
      </c>
      <c r="G756" s="23">
        <f t="shared" si="101"/>
        <v>0.48099999999999998</v>
      </c>
      <c r="H756" s="23">
        <f t="shared" si="102"/>
        <v>0.45704354731048874</v>
      </c>
      <c r="I756" s="26">
        <f t="shared" si="105"/>
        <v>24678.413308546529</v>
      </c>
      <c r="J756" s="26">
        <f t="shared" si="106"/>
        <v>23449.292225639252</v>
      </c>
      <c r="K756" s="23">
        <f t="shared" si="103"/>
        <v>11.377905583519656</v>
      </c>
      <c r="L756" s="23">
        <f t="shared" si="103"/>
        <v>10.811223136914013</v>
      </c>
      <c r="M756" s="26">
        <f>K756*'Social Cost of Carbon'!$C$5</f>
        <v>1137.7905583519655</v>
      </c>
      <c r="N756" s="26">
        <f>L756*'Social Cost of Carbon'!$C$5</f>
        <v>1081.1223136914014</v>
      </c>
      <c r="O756" s="23">
        <f t="shared" si="107"/>
        <v>9.9154722009121579E-2</v>
      </c>
      <c r="P756" s="23">
        <f t="shared" si="108"/>
        <v>9.4216270020029788E-2</v>
      </c>
      <c r="Q756" s="27"/>
      <c r="R756" s="27"/>
    </row>
    <row r="757" spans="1:18" x14ac:dyDescent="0.25">
      <c r="A757" s="24">
        <f t="shared" si="104"/>
        <v>2018</v>
      </c>
      <c r="B757" s="32">
        <v>43119</v>
      </c>
      <c r="C757" s="28">
        <f>'Bitcoin Data'!C756</f>
        <v>11607.400390999999</v>
      </c>
      <c r="D757" s="26">
        <f>'Bitcoin Data'!K756</f>
        <v>2045.1963135967685</v>
      </c>
      <c r="E757" s="25">
        <f>'Bitcoin Data'!J756</f>
        <v>27048.296187254873</v>
      </c>
      <c r="F757" s="25">
        <f t="shared" si="100"/>
        <v>55.319075651247196</v>
      </c>
      <c r="G757" s="23">
        <f t="shared" si="101"/>
        <v>0.48099999999999998</v>
      </c>
      <c r="H757" s="23">
        <f t="shared" si="102"/>
        <v>0.45704354731048874</v>
      </c>
      <c r="I757" s="26">
        <f t="shared" si="105"/>
        <v>26608.475388249899</v>
      </c>
      <c r="J757" s="26">
        <f t="shared" si="106"/>
        <v>25283.226569583301</v>
      </c>
      <c r="K757" s="23">
        <f t="shared" si="103"/>
        <v>13.010230466069594</v>
      </c>
      <c r="L757" s="23">
        <f t="shared" si="103"/>
        <v>12.362249238127735</v>
      </c>
      <c r="M757" s="26">
        <f>K757*'Social Cost of Carbon'!$C$5</f>
        <v>1301.0230466069593</v>
      </c>
      <c r="N757" s="26">
        <f>L757*'Social Cost of Carbon'!$C$5</f>
        <v>1236.2249238127736</v>
      </c>
      <c r="O757" s="23">
        <f t="shared" si="107"/>
        <v>0.11208565249594821</v>
      </c>
      <c r="P757" s="23">
        <f t="shared" si="108"/>
        <v>0.10650316885521603</v>
      </c>
      <c r="Q757" s="27"/>
      <c r="R757" s="27"/>
    </row>
    <row r="758" spans="1:18" x14ac:dyDescent="0.25">
      <c r="A758" s="24">
        <f t="shared" si="104"/>
        <v>2018</v>
      </c>
      <c r="B758" s="32">
        <v>43120</v>
      </c>
      <c r="C758" s="28">
        <f>'Bitcoin Data'!C757</f>
        <v>12899.200194999999</v>
      </c>
      <c r="D758" s="26">
        <f>'Bitcoin Data'!K757</f>
        <v>2226.9588990315569</v>
      </c>
      <c r="E758" s="25">
        <f>'Bitcoin Data'!J757</f>
        <v>26082.608145002436</v>
      </c>
      <c r="F758" s="25">
        <f t="shared" si="100"/>
        <v>58.084896318466143</v>
      </c>
      <c r="G758" s="23">
        <f t="shared" si="101"/>
        <v>0.48099999999999998</v>
      </c>
      <c r="H758" s="23">
        <f t="shared" si="102"/>
        <v>0.45704354731048874</v>
      </c>
      <c r="I758" s="26">
        <f t="shared" si="105"/>
        <v>27938.835129182211</v>
      </c>
      <c r="J758" s="26">
        <f t="shared" si="106"/>
        <v>26547.327058553714</v>
      </c>
      <c r="K758" s="23">
        <f t="shared" si="103"/>
        <v>12.545734517746173</v>
      </c>
      <c r="L758" s="23">
        <f t="shared" si="103"/>
        <v>11.920887749701359</v>
      </c>
      <c r="M758" s="26">
        <f>K758*'Social Cost of Carbon'!$C$5</f>
        <v>1254.5734517746173</v>
      </c>
      <c r="N758" s="26">
        <f>L758*'Social Cost of Carbon'!$C$5</f>
        <v>1192.088774970136</v>
      </c>
      <c r="O758" s="23">
        <f t="shared" si="107"/>
        <v>9.7259786095956272E-2</v>
      </c>
      <c r="P758" s="23">
        <f t="shared" si="108"/>
        <v>9.2415712365811226E-2</v>
      </c>
      <c r="Q758" s="27"/>
      <c r="R758" s="27"/>
    </row>
    <row r="759" spans="1:18" x14ac:dyDescent="0.25">
      <c r="A759" s="24">
        <f t="shared" si="104"/>
        <v>2018</v>
      </c>
      <c r="B759" s="32">
        <v>43121</v>
      </c>
      <c r="C759" s="28">
        <f>'Bitcoin Data'!C758</f>
        <v>11600.099609000001</v>
      </c>
      <c r="D759" s="26">
        <f>'Bitcoin Data'!K758</f>
        <v>2345.7535774019702</v>
      </c>
      <c r="E759" s="25">
        <f>'Bitcoin Data'!J758</f>
        <v>22101.532856865222</v>
      </c>
      <c r="F759" s="25">
        <f t="shared" si="100"/>
        <v>51.844749765058786</v>
      </c>
      <c r="G759" s="23">
        <f t="shared" si="101"/>
        <v>0.48099999999999998</v>
      </c>
      <c r="H759" s="23">
        <f t="shared" si="102"/>
        <v>0.45704354731048874</v>
      </c>
      <c r="I759" s="26">
        <f t="shared" si="105"/>
        <v>24937.324636993275</v>
      </c>
      <c r="J759" s="26">
        <f t="shared" si="106"/>
        <v>23695.308342047094</v>
      </c>
      <c r="K759" s="23">
        <f t="shared" si="103"/>
        <v>10.630837304152172</v>
      </c>
      <c r="L759" s="23">
        <f t="shared" si="103"/>
        <v>10.101362977901001</v>
      </c>
      <c r="M759" s="26">
        <f>K759*'Social Cost of Carbon'!$C$5</f>
        <v>1063.0837304152171</v>
      </c>
      <c r="N759" s="26">
        <f>L759*'Social Cost of Carbon'!$C$5</f>
        <v>1010.1362977901001</v>
      </c>
      <c r="O759" s="23">
        <f t="shared" si="107"/>
        <v>9.1644362225167253E-2</v>
      </c>
      <c r="P759" s="23">
        <f t="shared" si="108"/>
        <v>8.7079967572552597E-2</v>
      </c>
      <c r="Q759" s="27"/>
      <c r="R759" s="27"/>
    </row>
    <row r="760" spans="1:18" x14ac:dyDescent="0.25">
      <c r="A760" s="24">
        <f t="shared" si="104"/>
        <v>2018</v>
      </c>
      <c r="B760" s="32">
        <v>43122</v>
      </c>
      <c r="C760" s="28">
        <f>'Bitcoin Data'!C759</f>
        <v>10931.400390999999</v>
      </c>
      <c r="D760" s="26">
        <f>'Bitcoin Data'!K759</f>
        <v>2115.4364935080171</v>
      </c>
      <c r="E760" s="25">
        <f>'Bitcoin Data'!J759</f>
        <v>25961.41056142794</v>
      </c>
      <c r="F760" s="25">
        <f t="shared" si="100"/>
        <v>54.91971532458912</v>
      </c>
      <c r="G760" s="23">
        <f t="shared" si="101"/>
        <v>0.48099999999999998</v>
      </c>
      <c r="H760" s="23">
        <f t="shared" si="102"/>
        <v>0.45704354731048874</v>
      </c>
      <c r="I760" s="26">
        <f t="shared" si="105"/>
        <v>26416.383071127366</v>
      </c>
      <c r="J760" s="26">
        <f t="shared" si="106"/>
        <v>25100.701509232422</v>
      </c>
      <c r="K760" s="23">
        <f t="shared" si="103"/>
        <v>12.487438480046837</v>
      </c>
      <c r="L760" s="23">
        <f t="shared" si="103"/>
        <v>11.865495176179012</v>
      </c>
      <c r="M760" s="26">
        <f>K760*'Social Cost of Carbon'!$C$5</f>
        <v>1248.7438480046837</v>
      </c>
      <c r="N760" s="26">
        <f>L760*'Social Cost of Carbon'!$C$5</f>
        <v>1186.5495176179013</v>
      </c>
      <c r="O760" s="23">
        <f t="shared" si="107"/>
        <v>0.11423457227244141</v>
      </c>
      <c r="P760" s="23">
        <f t="shared" si="108"/>
        <v>0.10854506057566118</v>
      </c>
      <c r="Q760" s="27"/>
      <c r="R760" s="27"/>
    </row>
    <row r="761" spans="1:18" x14ac:dyDescent="0.25">
      <c r="A761" s="24">
        <f t="shared" si="104"/>
        <v>2018</v>
      </c>
      <c r="B761" s="32">
        <v>43123</v>
      </c>
      <c r="C761" s="28">
        <f>'Bitcoin Data'!C760</f>
        <v>10868.400390999999</v>
      </c>
      <c r="D761" s="26">
        <f>'Bitcoin Data'!K760</f>
        <v>2172.8653269073393</v>
      </c>
      <c r="E761" s="25">
        <f>'Bitcoin Data'!J760</f>
        <v>25118.955041418711</v>
      </c>
      <c r="F761" s="25">
        <f t="shared" si="100"/>
        <v>54.580106457643026</v>
      </c>
      <c r="G761" s="23">
        <f t="shared" si="101"/>
        <v>0.48099999999999998</v>
      </c>
      <c r="H761" s="23">
        <f t="shared" si="102"/>
        <v>0.45704354731048874</v>
      </c>
      <c r="I761" s="26">
        <f t="shared" si="105"/>
        <v>26253.031206126296</v>
      </c>
      <c r="J761" s="26">
        <f t="shared" si="106"/>
        <v>24945.485467985283</v>
      </c>
      <c r="K761" s="23">
        <f t="shared" si="103"/>
        <v>12.082217374922401</v>
      </c>
      <c r="L761" s="23">
        <f t="shared" si="103"/>
        <v>11.480456316862693</v>
      </c>
      <c r="M761" s="26">
        <f>K761*'Social Cost of Carbon'!$C$5</f>
        <v>1208.22173749224</v>
      </c>
      <c r="N761" s="26">
        <f>L761*'Social Cost of Carbon'!$C$5</f>
        <v>1148.0456316862692</v>
      </c>
      <c r="O761" s="23">
        <f t="shared" si="107"/>
        <v>0.11116831309350315</v>
      </c>
      <c r="P761" s="23">
        <f t="shared" si="108"/>
        <v>0.10563151801409092</v>
      </c>
      <c r="Q761" s="27"/>
      <c r="R761" s="27"/>
    </row>
    <row r="762" spans="1:18" x14ac:dyDescent="0.25">
      <c r="A762" s="24">
        <f t="shared" si="104"/>
        <v>2018</v>
      </c>
      <c r="B762" s="32">
        <v>43124</v>
      </c>
      <c r="C762" s="28">
        <f>'Bitcoin Data'!C761</f>
        <v>11359.400390999999</v>
      </c>
      <c r="D762" s="26">
        <f>'Bitcoin Data'!K761</f>
        <v>2210.978120529016</v>
      </c>
      <c r="E762" s="25">
        <f>'Bitcoin Data'!J761</f>
        <v>25879.90220507616</v>
      </c>
      <c r="F762" s="25">
        <f t="shared" si="100"/>
        <v>57.21989753685402</v>
      </c>
      <c r="G762" s="23">
        <f t="shared" si="101"/>
        <v>0.48099999999999998</v>
      </c>
      <c r="H762" s="23">
        <f t="shared" si="102"/>
        <v>0.45704354731048874</v>
      </c>
      <c r="I762" s="26">
        <f t="shared" si="105"/>
        <v>27522.770715226783</v>
      </c>
      <c r="J762" s="26">
        <f t="shared" si="106"/>
        <v>26151.98494698646</v>
      </c>
      <c r="K762" s="23">
        <f t="shared" si="103"/>
        <v>12.448232960641631</v>
      </c>
      <c r="L762" s="23">
        <f t="shared" si="103"/>
        <v>11.828242307856549</v>
      </c>
      <c r="M762" s="26">
        <f>K762*'Social Cost of Carbon'!$C$5</f>
        <v>1244.8232960641631</v>
      </c>
      <c r="N762" s="26">
        <f>L762*'Social Cost of Carbon'!$C$5</f>
        <v>1182.8242307856549</v>
      </c>
      <c r="O762" s="23">
        <f t="shared" si="107"/>
        <v>0.1095852996827571</v>
      </c>
      <c r="P762" s="23">
        <f t="shared" si="108"/>
        <v>0.10412734740143512</v>
      </c>
      <c r="Q762" s="27"/>
      <c r="R762" s="27"/>
    </row>
    <row r="763" spans="1:18" x14ac:dyDescent="0.25">
      <c r="A763" s="24">
        <f t="shared" si="104"/>
        <v>2018</v>
      </c>
      <c r="B763" s="32">
        <v>43125</v>
      </c>
      <c r="C763" s="28">
        <f>'Bitcoin Data'!C762</f>
        <v>11259.400390999999</v>
      </c>
      <c r="D763" s="26">
        <f>'Bitcoin Data'!K762</f>
        <v>1989.4140415510528</v>
      </c>
      <c r="E763" s="25">
        <f>'Bitcoin Data'!J762</f>
        <v>28200.915523847896</v>
      </c>
      <c r="F763" s="25">
        <f t="shared" si="100"/>
        <v>56.103297327738069</v>
      </c>
      <c r="G763" s="23">
        <f t="shared" si="101"/>
        <v>0.48099999999999998</v>
      </c>
      <c r="H763" s="23">
        <f t="shared" si="102"/>
        <v>0.45704354731048874</v>
      </c>
      <c r="I763" s="26">
        <f t="shared" si="105"/>
        <v>26985.686014642011</v>
      </c>
      <c r="J763" s="26">
        <f t="shared" si="106"/>
        <v>25641.650026484469</v>
      </c>
      <c r="K763" s="23">
        <f t="shared" si="103"/>
        <v>13.564640366970838</v>
      </c>
      <c r="L763" s="23">
        <f t="shared" si="103"/>
        <v>12.889046468422872</v>
      </c>
      <c r="M763" s="26">
        <f>K763*'Social Cost of Carbon'!$C$5</f>
        <v>1356.4640366970839</v>
      </c>
      <c r="N763" s="26">
        <f>L763*'Social Cost of Carbon'!$C$5</f>
        <v>1288.9046468422873</v>
      </c>
      <c r="O763" s="23">
        <f t="shared" si="107"/>
        <v>0.12047391420429006</v>
      </c>
      <c r="P763" s="23">
        <f t="shared" si="108"/>
        <v>0.11447364886966363</v>
      </c>
      <c r="Q763" s="27"/>
      <c r="R763" s="27"/>
    </row>
    <row r="764" spans="1:18" x14ac:dyDescent="0.25">
      <c r="A764" s="24">
        <f t="shared" si="104"/>
        <v>2018</v>
      </c>
      <c r="B764" s="32">
        <v>43126</v>
      </c>
      <c r="C764" s="28">
        <f>'Bitcoin Data'!C763</f>
        <v>11171.400390999999</v>
      </c>
      <c r="D764" s="26">
        <f>'Bitcoin Data'!K763</f>
        <v>1917.1304885590612</v>
      </c>
      <c r="E764" s="25">
        <f>'Bitcoin Data'!J763</f>
        <v>29625.887301189374</v>
      </c>
      <c r="F764" s="25">
        <f t="shared" si="100"/>
        <v>56.796691795724868</v>
      </c>
      <c r="G764" s="23">
        <f t="shared" si="101"/>
        <v>0.48099999999999998</v>
      </c>
      <c r="H764" s="23">
        <f t="shared" si="102"/>
        <v>0.45704354731048874</v>
      </c>
      <c r="I764" s="26">
        <f t="shared" si="105"/>
        <v>27319.20875374366</v>
      </c>
      <c r="J764" s="26">
        <f t="shared" si="106"/>
        <v>25958.56149381863</v>
      </c>
      <c r="K764" s="23">
        <f t="shared" si="103"/>
        <v>14.250051791872089</v>
      </c>
      <c r="L764" s="23">
        <f t="shared" si="103"/>
        <v>13.540320624356353</v>
      </c>
      <c r="M764" s="26">
        <f>K764*'Social Cost of Carbon'!$C$5</f>
        <v>1425.0051791872088</v>
      </c>
      <c r="N764" s="26">
        <f>L764*'Social Cost of Carbon'!$C$5</f>
        <v>1354.0320624356352</v>
      </c>
      <c r="O764" s="23">
        <f t="shared" si="107"/>
        <v>0.12755833013873838</v>
      </c>
      <c r="P764" s="23">
        <f t="shared" si="108"/>
        <v>0.12120522182039795</v>
      </c>
      <c r="Q764" s="27"/>
      <c r="R764" s="27"/>
    </row>
    <row r="765" spans="1:18" x14ac:dyDescent="0.25">
      <c r="A765" s="24">
        <f t="shared" si="104"/>
        <v>2018</v>
      </c>
      <c r="B765" s="32">
        <v>43127</v>
      </c>
      <c r="C765" s="28">
        <f>'Bitcoin Data'!C764</f>
        <v>11440.700194999999</v>
      </c>
      <c r="D765" s="26">
        <f>'Bitcoin Data'!K764</f>
        <v>2009.4094782124369</v>
      </c>
      <c r="E765" s="25">
        <f>'Bitcoin Data'!J764</f>
        <v>28430.122303677912</v>
      </c>
      <c r="F765" s="25">
        <f t="shared" si="100"/>
        <v>57.1277572237492</v>
      </c>
      <c r="G765" s="23">
        <f t="shared" si="101"/>
        <v>0.48099999999999998</v>
      </c>
      <c r="H765" s="23">
        <f t="shared" si="102"/>
        <v>0.45704354731048874</v>
      </c>
      <c r="I765" s="26">
        <f t="shared" si="105"/>
        <v>27478.451224623364</v>
      </c>
      <c r="J765" s="26">
        <f t="shared" si="106"/>
        <v>26109.872811434732</v>
      </c>
      <c r="K765" s="23">
        <f t="shared" si="103"/>
        <v>13.674888828069076</v>
      </c>
      <c r="L765" s="23">
        <f t="shared" si="103"/>
        <v>12.993803948143997</v>
      </c>
      <c r="M765" s="26">
        <f>K765*'Social Cost of Carbon'!$C$5</f>
        <v>1367.4888828069077</v>
      </c>
      <c r="N765" s="26">
        <f>L765*'Social Cost of Carbon'!$C$5</f>
        <v>1299.3803948143998</v>
      </c>
      <c r="O765" s="23">
        <f t="shared" si="107"/>
        <v>0.11952842566441431</v>
      </c>
      <c r="P765" s="23">
        <f t="shared" si="108"/>
        <v>0.11357525087339287</v>
      </c>
      <c r="Q765" s="27"/>
      <c r="R765" s="27"/>
    </row>
    <row r="766" spans="1:18" x14ac:dyDescent="0.25">
      <c r="A766" s="24">
        <f t="shared" si="104"/>
        <v>2018</v>
      </c>
      <c r="B766" s="32">
        <v>43128</v>
      </c>
      <c r="C766" s="28">
        <f>'Bitcoin Data'!C765</f>
        <v>11786.299805000001</v>
      </c>
      <c r="D766" s="26">
        <f>'Bitcoin Data'!K765</f>
        <v>1930.0110842174331</v>
      </c>
      <c r="E766" s="25">
        <f>'Bitcoin Data'!J765</f>
        <v>27711.414805206328</v>
      </c>
      <c r="F766" s="25">
        <f t="shared" si="100"/>
        <v>53.483337733395295</v>
      </c>
      <c r="G766" s="23">
        <f t="shared" si="101"/>
        <v>0.48099999999999998</v>
      </c>
      <c r="H766" s="23">
        <f t="shared" si="102"/>
        <v>0.45704354731048874</v>
      </c>
      <c r="I766" s="26">
        <f t="shared" si="105"/>
        <v>25725.485449763139</v>
      </c>
      <c r="J766" s="26">
        <f t="shared" si="106"/>
        <v>24444.2143996759</v>
      </c>
      <c r="K766" s="23">
        <f t="shared" si="103"/>
        <v>13.329190521304243</v>
      </c>
      <c r="L766" s="23">
        <f t="shared" si="103"/>
        <v>12.665323323563896</v>
      </c>
      <c r="M766" s="26">
        <f>K766*'Social Cost of Carbon'!$C$5</f>
        <v>1332.9190521304242</v>
      </c>
      <c r="N766" s="26">
        <f>L766*'Social Cost of Carbon'!$C$5</f>
        <v>1266.5323323563896</v>
      </c>
      <c r="O766" s="23">
        <f t="shared" si="107"/>
        <v>0.11309054361276059</v>
      </c>
      <c r="P766" s="23">
        <f t="shared" si="108"/>
        <v>0.10745801085248989</v>
      </c>
      <c r="Q766" s="27"/>
      <c r="R766" s="27"/>
    </row>
    <row r="767" spans="1:18" x14ac:dyDescent="0.25">
      <c r="A767" s="24">
        <f t="shared" si="104"/>
        <v>2018</v>
      </c>
      <c r="B767" s="32">
        <v>43129</v>
      </c>
      <c r="C767" s="28">
        <f>'Bitcoin Data'!C766</f>
        <v>11296.400390999999</v>
      </c>
      <c r="D767" s="26">
        <f>'Bitcoin Data'!K766</f>
        <v>1847.1138845553828</v>
      </c>
      <c r="E767" s="25">
        <f>'Bitcoin Data'!J766</f>
        <v>32654.74411002811</v>
      </c>
      <c r="F767" s="25">
        <f t="shared" si="100"/>
        <v>60.317031242236034</v>
      </c>
      <c r="G767" s="23">
        <f t="shared" si="101"/>
        <v>0.48099999999999998</v>
      </c>
      <c r="H767" s="23">
        <f t="shared" si="102"/>
        <v>0.45704354731048874</v>
      </c>
      <c r="I767" s="26">
        <f t="shared" si="105"/>
        <v>29012.492027515531</v>
      </c>
      <c r="J767" s="26">
        <f t="shared" si="106"/>
        <v>27567.509922189132</v>
      </c>
      <c r="K767" s="23">
        <f t="shared" si="103"/>
        <v>15.706931916923521</v>
      </c>
      <c r="L767" s="23">
        <f t="shared" si="103"/>
        <v>14.924640084563537</v>
      </c>
      <c r="M767" s="26">
        <f>K767*'Social Cost of Carbon'!$C$5</f>
        <v>1570.693191692352</v>
      </c>
      <c r="N767" s="26">
        <f>L767*'Social Cost of Carbon'!$C$5</f>
        <v>1492.4640084563537</v>
      </c>
      <c r="O767" s="23">
        <f t="shared" si="107"/>
        <v>0.13904368978845202</v>
      </c>
      <c r="P767" s="23">
        <f t="shared" si="108"/>
        <v>0.13211854721840602</v>
      </c>
      <c r="Q767" s="27"/>
      <c r="R767" s="27"/>
    </row>
    <row r="768" spans="1:18" x14ac:dyDescent="0.25">
      <c r="A768" s="24">
        <f t="shared" si="104"/>
        <v>2018</v>
      </c>
      <c r="B768" s="32">
        <v>43130</v>
      </c>
      <c r="C768" s="28">
        <f>'Bitcoin Data'!C767</f>
        <v>10106.299805000001</v>
      </c>
      <c r="D768" s="26">
        <f>'Bitcoin Data'!K767</f>
        <v>2091.5669357083234</v>
      </c>
      <c r="E768" s="25">
        <f>'Bitcoin Data'!J767</f>
        <v>20193.159710395463</v>
      </c>
      <c r="F768" s="25">
        <f t="shared" si="100"/>
        <v>42.235345177740612</v>
      </c>
      <c r="G768" s="23">
        <f t="shared" si="101"/>
        <v>0.48099999999999998</v>
      </c>
      <c r="H768" s="23">
        <f t="shared" si="102"/>
        <v>0.45704354731048874</v>
      </c>
      <c r="I768" s="26">
        <f t="shared" si="105"/>
        <v>20315.201030493234</v>
      </c>
      <c r="J768" s="26">
        <f t="shared" si="106"/>
        <v>19303.391981917513</v>
      </c>
      <c r="K768" s="23">
        <f t="shared" si="103"/>
        <v>9.7129098207002169</v>
      </c>
      <c r="L768" s="23">
        <f t="shared" si="103"/>
        <v>9.2291533454463845</v>
      </c>
      <c r="M768" s="26">
        <f>K768*'Social Cost of Carbon'!$C$5</f>
        <v>971.29098207002164</v>
      </c>
      <c r="N768" s="26">
        <f>L768*'Social Cost of Carbon'!$C$5</f>
        <v>922.91533454463843</v>
      </c>
      <c r="O768" s="23">
        <f t="shared" si="107"/>
        <v>9.6107477594270879E-2</v>
      </c>
      <c r="P768" s="23">
        <f t="shared" si="108"/>
        <v>9.1320795182430109E-2</v>
      </c>
      <c r="Q768" s="27"/>
      <c r="R768" s="27"/>
    </row>
    <row r="769" spans="1:18" x14ac:dyDescent="0.25">
      <c r="A769" s="24">
        <f t="shared" si="104"/>
        <v>2018</v>
      </c>
      <c r="B769" s="32">
        <v>43131</v>
      </c>
      <c r="C769" s="28">
        <f>'Bitcoin Data'!C768</f>
        <v>10221.099609000001</v>
      </c>
      <c r="D769" s="26">
        <f>'Bitcoin Data'!K768</f>
        <v>1473.2423924449131</v>
      </c>
      <c r="E769" s="25">
        <f>'Bitcoin Data'!J768</f>
        <v>39183.449041631102</v>
      </c>
      <c r="F769" s="25">
        <f t="shared" si="100"/>
        <v>57.726718210335939</v>
      </c>
      <c r="G769" s="23">
        <f t="shared" si="101"/>
        <v>0.48099999999999998</v>
      </c>
      <c r="H769" s="23">
        <f t="shared" si="102"/>
        <v>0.45704354731048874</v>
      </c>
      <c r="I769" s="26">
        <f t="shared" si="105"/>
        <v>27766.551459171584</v>
      </c>
      <c r="J769" s="26">
        <f t="shared" si="106"/>
        <v>26383.624065444928</v>
      </c>
      <c r="K769" s="23">
        <f t="shared" si="103"/>
        <v>18.847238989024557</v>
      </c>
      <c r="L769" s="23">
        <f t="shared" si="103"/>
        <v>17.908542545846849</v>
      </c>
      <c r="M769" s="26">
        <f>K769*'Social Cost of Carbon'!$C$5</f>
        <v>1884.7238989024556</v>
      </c>
      <c r="N769" s="26">
        <f>L769*'Social Cost of Carbon'!$C$5</f>
        <v>1790.8542545846849</v>
      </c>
      <c r="O769" s="23">
        <f t="shared" si="107"/>
        <v>0.18439541448582467</v>
      </c>
      <c r="P769" s="23">
        <f t="shared" si="108"/>
        <v>0.17521150591349108</v>
      </c>
      <c r="Q769" s="27"/>
      <c r="R769" s="27"/>
    </row>
    <row r="770" spans="1:18" x14ac:dyDescent="0.25">
      <c r="A770" s="24">
        <f t="shared" si="104"/>
        <v>2018</v>
      </c>
      <c r="B770" s="32">
        <v>43132</v>
      </c>
      <c r="C770" s="28">
        <f>'Bitcoin Data'!C769</f>
        <v>9170.5400389999995</v>
      </c>
      <c r="D770" s="26">
        <f>'Bitcoin Data'!K769</f>
        <v>1987.6690899052182</v>
      </c>
      <c r="E770" s="25">
        <f>'Bitcoin Data'!J769</f>
        <v>30478.162686123487</v>
      </c>
      <c r="F770" s="25">
        <f t="shared" si="100"/>
        <v>60.580501888310252</v>
      </c>
      <c r="G770" s="23">
        <f t="shared" si="101"/>
        <v>0.48099999999999998</v>
      </c>
      <c r="H770" s="23">
        <f t="shared" si="102"/>
        <v>0.45704354731048874</v>
      </c>
      <c r="I770" s="26">
        <f t="shared" si="105"/>
        <v>29139.22140827723</v>
      </c>
      <c r="J770" s="26">
        <f t="shared" si="106"/>
        <v>27687.927480883078</v>
      </c>
      <c r="K770" s="23">
        <f t="shared" si="103"/>
        <v>14.659996252025397</v>
      </c>
      <c r="L770" s="23">
        <f t="shared" si="103"/>
        <v>13.929847589572052</v>
      </c>
      <c r="M770" s="26">
        <f>K770*'Social Cost of Carbon'!$C$5</f>
        <v>1465.9996252025398</v>
      </c>
      <c r="N770" s="26">
        <f>L770*'Social Cost of Carbon'!$C$5</f>
        <v>1392.9847589572053</v>
      </c>
      <c r="O770" s="23">
        <f t="shared" si="107"/>
        <v>0.159859683177655</v>
      </c>
      <c r="P770" s="23">
        <f t="shared" si="108"/>
        <v>0.15189778933772619</v>
      </c>
      <c r="Q770" s="27"/>
      <c r="R770" s="27"/>
    </row>
    <row r="771" spans="1:18" x14ac:dyDescent="0.25">
      <c r="A771" s="24">
        <f t="shared" si="104"/>
        <v>2018</v>
      </c>
      <c r="B771" s="32">
        <v>43133</v>
      </c>
      <c r="C771" s="28">
        <f>'Bitcoin Data'!C770</f>
        <v>8830.75</v>
      </c>
      <c r="D771" s="26">
        <f>'Bitcoin Data'!K770</f>
        <v>2097.0146666204369</v>
      </c>
      <c r="E771" s="25">
        <f>'Bitcoin Data'!J770</f>
        <v>27154.755940137857</v>
      </c>
      <c r="F771" s="25">
        <f t="shared" si="100"/>
        <v>56.943921474967517</v>
      </c>
      <c r="G771" s="23">
        <f t="shared" si="101"/>
        <v>0.48099999999999998</v>
      </c>
      <c r="H771" s="23">
        <f t="shared" si="102"/>
        <v>0.45704354731048874</v>
      </c>
      <c r="I771" s="26">
        <f t="shared" si="105"/>
        <v>27390.026229459378</v>
      </c>
      <c r="J771" s="26">
        <f t="shared" si="106"/>
        <v>26025.851868689075</v>
      </c>
      <c r="K771" s="23">
        <f t="shared" si="103"/>
        <v>13.061437607206308</v>
      </c>
      <c r="L771" s="23">
        <f t="shared" si="103"/>
        <v>12.410905981231172</v>
      </c>
      <c r="M771" s="26">
        <f>K771*'Social Cost of Carbon'!$C$5</f>
        <v>1306.1437607206308</v>
      </c>
      <c r="N771" s="26">
        <f>L771*'Social Cost of Carbon'!$C$5</f>
        <v>1241.0905981231172</v>
      </c>
      <c r="O771" s="23">
        <f t="shared" si="107"/>
        <v>0.14790858768741397</v>
      </c>
      <c r="P771" s="23">
        <f t="shared" si="108"/>
        <v>0.14054192431255749</v>
      </c>
      <c r="Q771" s="27"/>
      <c r="R771" s="27"/>
    </row>
    <row r="772" spans="1:18" x14ac:dyDescent="0.25">
      <c r="A772" s="24">
        <f t="shared" si="104"/>
        <v>2018</v>
      </c>
      <c r="B772" s="32">
        <v>43134</v>
      </c>
      <c r="C772" s="28">
        <f>'Bitcoin Data'!C771</f>
        <v>9174.9101559999999</v>
      </c>
      <c r="D772" s="26">
        <f>'Bitcoin Data'!K771</f>
        <v>2003.5458911106168</v>
      </c>
      <c r="E772" s="25">
        <f>'Bitcoin Data'!J771</f>
        <v>32002.042107229543</v>
      </c>
      <c r="F772" s="25">
        <f t="shared" si="100"/>
        <v>64.117559971088696</v>
      </c>
      <c r="G772" s="23">
        <f t="shared" si="101"/>
        <v>0.48099999999999998</v>
      </c>
      <c r="H772" s="23">
        <f t="shared" si="102"/>
        <v>0.45704354731048874</v>
      </c>
      <c r="I772" s="26">
        <f t="shared" si="105"/>
        <v>30840.546346093659</v>
      </c>
      <c r="J772" s="26">
        <f t="shared" si="106"/>
        <v>29304.517054079377</v>
      </c>
      <c r="K772" s="23">
        <f t="shared" si="103"/>
        <v>15.39298225357741</v>
      </c>
      <c r="L772" s="23">
        <f t="shared" si="103"/>
        <v>14.626326845867817</v>
      </c>
      <c r="M772" s="26">
        <f>K772*'Social Cost of Carbon'!$C$5</f>
        <v>1539.2982253577409</v>
      </c>
      <c r="N772" s="26">
        <f>L772*'Social Cost of Carbon'!$C$5</f>
        <v>1462.6326845867818</v>
      </c>
      <c r="O772" s="23">
        <f t="shared" si="107"/>
        <v>0.16777256661757123</v>
      </c>
      <c r="P772" s="23">
        <f t="shared" si="108"/>
        <v>0.15941656754320177</v>
      </c>
      <c r="Q772" s="27"/>
      <c r="R772" s="27"/>
    </row>
    <row r="773" spans="1:18" x14ac:dyDescent="0.25">
      <c r="A773" s="24">
        <f t="shared" si="104"/>
        <v>2018</v>
      </c>
      <c r="B773" s="32">
        <v>43135</v>
      </c>
      <c r="C773" s="28">
        <f>'Bitcoin Data'!C772</f>
        <v>8277.0097659999992</v>
      </c>
      <c r="D773" s="26">
        <f>'Bitcoin Data'!K772</f>
        <v>2202.7683564029712</v>
      </c>
      <c r="E773" s="25">
        <f>'Bitcoin Data'!J772</f>
        <v>30236.156411608561</v>
      </c>
      <c r="F773" s="25">
        <f t="shared" si="100"/>
        <v>66.603248562742152</v>
      </c>
      <c r="G773" s="23">
        <f t="shared" si="101"/>
        <v>0.48099999999999998</v>
      </c>
      <c r="H773" s="23">
        <f t="shared" si="102"/>
        <v>0.45704354731048874</v>
      </c>
      <c r="I773" s="26">
        <f t="shared" si="105"/>
        <v>32036.162558678974</v>
      </c>
      <c r="J773" s="26">
        <f t="shared" si="106"/>
        <v>30440.584985517882</v>
      </c>
      <c r="K773" s="23">
        <f t="shared" si="103"/>
        <v>14.543591233983717</v>
      </c>
      <c r="L773" s="23">
        <f t="shared" si="103"/>
        <v>13.819240183396355</v>
      </c>
      <c r="M773" s="26">
        <f>K773*'Social Cost of Carbon'!$C$5</f>
        <v>1454.3591233983716</v>
      </c>
      <c r="N773" s="26">
        <f>L773*'Social Cost of Carbon'!$C$5</f>
        <v>1381.9240183396355</v>
      </c>
      <c r="O773" s="23">
        <f t="shared" si="107"/>
        <v>0.17571069317479066</v>
      </c>
      <c r="P773" s="23">
        <f t="shared" si="108"/>
        <v>0.16695933161952434</v>
      </c>
      <c r="Q773" s="27"/>
      <c r="R773" s="27"/>
    </row>
    <row r="774" spans="1:18" x14ac:dyDescent="0.25">
      <c r="A774" s="24">
        <f t="shared" si="104"/>
        <v>2018</v>
      </c>
      <c r="B774" s="32">
        <v>43136</v>
      </c>
      <c r="C774" s="28">
        <f>'Bitcoin Data'!C773</f>
        <v>6955.2700199999999</v>
      </c>
      <c r="D774" s="26">
        <f>'Bitcoin Data'!K773</f>
        <v>2330.3824486511085</v>
      </c>
      <c r="E774" s="25">
        <f>'Bitcoin Data'!J773</f>
        <v>28987.694494565243</v>
      </c>
      <c r="F774" s="25">
        <f t="shared" si="100"/>
        <v>67.552414476995196</v>
      </c>
      <c r="G774" s="23">
        <f t="shared" si="101"/>
        <v>0.48099999999999998</v>
      </c>
      <c r="H774" s="23">
        <f t="shared" si="102"/>
        <v>0.45704354731048874</v>
      </c>
      <c r="I774" s="26">
        <f t="shared" si="105"/>
        <v>32492.711363434686</v>
      </c>
      <c r="J774" s="26">
        <f t="shared" si="106"/>
        <v>30874.395141954297</v>
      </c>
      <c r="K774" s="23">
        <f t="shared" si="103"/>
        <v>13.943081051885882</v>
      </c>
      <c r="L774" s="23">
        <f t="shared" si="103"/>
        <v>13.248638720148824</v>
      </c>
      <c r="M774" s="26">
        <f>K774*'Social Cost of Carbon'!$C$5</f>
        <v>1394.3081051885881</v>
      </c>
      <c r="N774" s="26">
        <f>L774*'Social Cost of Carbon'!$C$5</f>
        <v>1324.8638720148824</v>
      </c>
      <c r="O774" s="23">
        <f t="shared" si="107"/>
        <v>0.20046786123029456</v>
      </c>
      <c r="P774" s="23">
        <f t="shared" si="108"/>
        <v>0.19048345617139426</v>
      </c>
      <c r="Q774" s="27"/>
      <c r="R774" s="27"/>
    </row>
    <row r="775" spans="1:18" x14ac:dyDescent="0.25">
      <c r="A775" s="24">
        <f t="shared" si="104"/>
        <v>2018</v>
      </c>
      <c r="B775" s="32">
        <v>43137</v>
      </c>
      <c r="C775" s="28">
        <f>'Bitcoin Data'!C774</f>
        <v>7754</v>
      </c>
      <c r="D775" s="26">
        <f>'Bitcoin Data'!K774</f>
        <v>2119.5294552255191</v>
      </c>
      <c r="E775" s="25">
        <f>'Bitcoin Data'!J774</f>
        <v>26420.334438629259</v>
      </c>
      <c r="F775" s="25">
        <f t="shared" si="100"/>
        <v>55.998677059583898</v>
      </c>
      <c r="G775" s="23">
        <f t="shared" si="101"/>
        <v>0.48099999999999998</v>
      </c>
      <c r="H775" s="23">
        <f t="shared" si="102"/>
        <v>0.45704354731048874</v>
      </c>
      <c r="I775" s="26">
        <f t="shared" si="105"/>
        <v>26935.363665659854</v>
      </c>
      <c r="J775" s="26">
        <f t="shared" si="106"/>
        <v>25593.834008006714</v>
      </c>
      <c r="K775" s="23">
        <f t="shared" si="103"/>
        <v>12.708180864980674</v>
      </c>
      <c r="L775" s="23">
        <f t="shared" si="103"/>
        <v>12.075243372960587</v>
      </c>
      <c r="M775" s="26">
        <f>K775*'Social Cost of Carbon'!$C$5</f>
        <v>1270.8180864980675</v>
      </c>
      <c r="N775" s="26">
        <f>L775*'Social Cost of Carbon'!$C$5</f>
        <v>1207.5243372960588</v>
      </c>
      <c r="O775" s="23">
        <f t="shared" si="107"/>
        <v>0.16389193790276857</v>
      </c>
      <c r="P775" s="23">
        <f t="shared" si="108"/>
        <v>0.15572921553985797</v>
      </c>
      <c r="Q775" s="27"/>
      <c r="R775" s="27"/>
    </row>
    <row r="776" spans="1:18" x14ac:dyDescent="0.25">
      <c r="A776" s="24">
        <f t="shared" si="104"/>
        <v>2018</v>
      </c>
      <c r="B776" s="32">
        <v>43138</v>
      </c>
      <c r="C776" s="28">
        <f>'Bitcoin Data'!C775</f>
        <v>7621.2998049999997</v>
      </c>
      <c r="D776" s="26">
        <f>'Bitcoin Data'!K775</f>
        <v>1753.7313432835895</v>
      </c>
      <c r="E776" s="25">
        <f>'Bitcoin Data'!J775</f>
        <v>29650.606810597179</v>
      </c>
      <c r="F776" s="25">
        <f t="shared" ref="F776:F839" si="109">E776*D776/1000000</f>
        <v>51.999198511122138</v>
      </c>
      <c r="G776" s="23">
        <f t="shared" ref="G776:G839" si="110">$V$21</f>
        <v>0.48099999999999998</v>
      </c>
      <c r="H776" s="23">
        <f t="shared" ref="H776:H839" si="111">HLOOKUP($A776,$V$7:$AA$19,13,FALSE)/1000</f>
        <v>0.45704354731048874</v>
      </c>
      <c r="I776" s="26">
        <f t="shared" si="105"/>
        <v>25011.614483849749</v>
      </c>
      <c r="J776" s="26">
        <f t="shared" si="106"/>
        <v>23765.898144825544</v>
      </c>
      <c r="K776" s="23">
        <f t="shared" ref="K776:L839" si="112">$E776*G776/1000</f>
        <v>14.261941875897243</v>
      </c>
      <c r="L776" s="23">
        <f t="shared" si="112"/>
        <v>13.551618516623872</v>
      </c>
      <c r="M776" s="26">
        <f>K776*'Social Cost of Carbon'!$C$5</f>
        <v>1426.1941875897244</v>
      </c>
      <c r="N776" s="26">
        <f>L776*'Social Cost of Carbon'!$C$5</f>
        <v>1355.1618516623871</v>
      </c>
      <c r="O776" s="23">
        <f t="shared" si="107"/>
        <v>0.1871326708147685</v>
      </c>
      <c r="P776" s="23">
        <f t="shared" si="108"/>
        <v>0.17781243178142986</v>
      </c>
      <c r="Q776" s="27"/>
      <c r="R776" s="27"/>
    </row>
    <row r="777" spans="1:18" x14ac:dyDescent="0.25">
      <c r="A777" s="24">
        <f t="shared" ref="A777:A840" si="113">YEAR(B777)</f>
        <v>2018</v>
      </c>
      <c r="B777" s="32">
        <v>43139</v>
      </c>
      <c r="C777" s="28">
        <f>'Bitcoin Data'!C776</f>
        <v>8265.5898440000001</v>
      </c>
      <c r="D777" s="26">
        <f>'Bitcoin Data'!K776</f>
        <v>1641.546869017372</v>
      </c>
      <c r="E777" s="25">
        <f>'Bitcoin Data'!J776</f>
        <v>32626.653821939995</v>
      </c>
      <c r="F777" s="25">
        <f t="shared" si="109"/>
        <v>53.558181427919273</v>
      </c>
      <c r="G777" s="23">
        <f t="shared" si="110"/>
        <v>0.48099999999999998</v>
      </c>
      <c r="H777" s="23">
        <f t="shared" si="111"/>
        <v>0.45704354731048874</v>
      </c>
      <c r="I777" s="26">
        <f t="shared" ref="I777:I840" si="114">F777*G777*1000</f>
        <v>25761.485266829168</v>
      </c>
      <c r="J777" s="26">
        <f t="shared" ref="J777:J840" si="115">$F777*H777*1000</f>
        <v>24478.421227314961</v>
      </c>
      <c r="K777" s="23">
        <f t="shared" si="112"/>
        <v>15.693420488353137</v>
      </c>
      <c r="L777" s="23">
        <f t="shared" si="112"/>
        <v>14.91180159965077</v>
      </c>
      <c r="M777" s="26">
        <f>K777*'Social Cost of Carbon'!$C$5</f>
        <v>1569.3420488353138</v>
      </c>
      <c r="N777" s="26">
        <f>L777*'Social Cost of Carbon'!$C$5</f>
        <v>1491.1801599650771</v>
      </c>
      <c r="O777" s="23">
        <f t="shared" ref="O777:O840" si="116">M777/$C777</f>
        <v>0.18986449587436288</v>
      </c>
      <c r="P777" s="23">
        <f t="shared" ref="P777:P840" si="117">N777/$C777</f>
        <v>0.18040819688718601</v>
      </c>
      <c r="Q777" s="27"/>
      <c r="R777" s="27"/>
    </row>
    <row r="778" spans="1:18" x14ac:dyDescent="0.25">
      <c r="A778" s="24">
        <f t="shared" si="113"/>
        <v>2018</v>
      </c>
      <c r="B778" s="32">
        <v>43140</v>
      </c>
      <c r="C778" s="28">
        <f>'Bitcoin Data'!C777</f>
        <v>8736.9804690000001</v>
      </c>
      <c r="D778" s="26">
        <f>'Bitcoin Data'!K777</f>
        <v>1678.930459114936</v>
      </c>
      <c r="E778" s="25">
        <f>'Bitcoin Data'!J777</f>
        <v>33772.412291437933</v>
      </c>
      <c r="F778" s="25">
        <f t="shared" si="109"/>
        <v>56.701531673882798</v>
      </c>
      <c r="G778" s="23">
        <f t="shared" si="110"/>
        <v>0.48099999999999998</v>
      </c>
      <c r="H778" s="23">
        <f t="shared" si="111"/>
        <v>0.45704354731048874</v>
      </c>
      <c r="I778" s="26">
        <f t="shared" si="114"/>
        <v>27273.436735137624</v>
      </c>
      <c r="J778" s="26">
        <f t="shared" si="115"/>
        <v>25915.069174169428</v>
      </c>
      <c r="K778" s="23">
        <f t="shared" si="112"/>
        <v>16.244530312181645</v>
      </c>
      <c r="L778" s="23">
        <f t="shared" si="112"/>
        <v>15.435463114911144</v>
      </c>
      <c r="M778" s="26">
        <f>K778*'Social Cost of Carbon'!$C$5</f>
        <v>1624.4530312181646</v>
      </c>
      <c r="N778" s="26">
        <f>L778*'Social Cost of Carbon'!$C$5</f>
        <v>1543.5463114911145</v>
      </c>
      <c r="O778" s="23">
        <f t="shared" si="116"/>
        <v>0.18592842652927358</v>
      </c>
      <c r="P778" s="23">
        <f t="shared" si="117"/>
        <v>0.17666816550269598</v>
      </c>
      <c r="Q778" s="27"/>
      <c r="R778" s="27"/>
    </row>
    <row r="779" spans="1:18" x14ac:dyDescent="0.25">
      <c r="A779" s="24">
        <f t="shared" si="113"/>
        <v>2018</v>
      </c>
      <c r="B779" s="32">
        <v>43141</v>
      </c>
      <c r="C779" s="28">
        <f>'Bitcoin Data'!C778</f>
        <v>8621.9003909999992</v>
      </c>
      <c r="D779" s="26">
        <f>'Bitcoin Data'!K778</f>
        <v>1788.1001725116096</v>
      </c>
      <c r="E779" s="25">
        <f>'Bitcoin Data'!J778</f>
        <v>33466.520008637097</v>
      </c>
      <c r="F779" s="25">
        <f t="shared" si="109"/>
        <v>59.841490200807229</v>
      </c>
      <c r="G779" s="23">
        <f t="shared" si="110"/>
        <v>0.48099999999999998</v>
      </c>
      <c r="H779" s="23">
        <f t="shared" si="111"/>
        <v>0.45704354731048874</v>
      </c>
      <c r="I779" s="26">
        <f t="shared" si="114"/>
        <v>28783.756786588277</v>
      </c>
      <c r="J779" s="26">
        <f t="shared" si="115"/>
        <v>27350.166957722788</v>
      </c>
      <c r="K779" s="23">
        <f t="shared" si="112"/>
        <v>16.097396124154443</v>
      </c>
      <c r="L779" s="23">
        <f t="shared" si="112"/>
        <v>15.295657020884946</v>
      </c>
      <c r="M779" s="26">
        <f>K779*'Social Cost of Carbon'!$C$5</f>
        <v>1609.7396124154443</v>
      </c>
      <c r="N779" s="26">
        <f>L779*'Social Cost of Carbon'!$C$5</f>
        <v>1529.5657020884946</v>
      </c>
      <c r="O779" s="23">
        <f t="shared" si="116"/>
        <v>0.18670357339036028</v>
      </c>
      <c r="P779" s="23">
        <f t="shared" si="117"/>
        <v>0.17740470577520673</v>
      </c>
      <c r="Q779" s="27"/>
      <c r="R779" s="27"/>
    </row>
    <row r="780" spans="1:18" x14ac:dyDescent="0.25">
      <c r="A780" s="24">
        <f t="shared" si="113"/>
        <v>2018</v>
      </c>
      <c r="B780" s="32">
        <v>43142</v>
      </c>
      <c r="C780" s="28">
        <f>'Bitcoin Data'!C779</f>
        <v>8129.9702150000003</v>
      </c>
      <c r="D780" s="26">
        <f>'Bitcoin Data'!K779</f>
        <v>1895.6618775282479</v>
      </c>
      <c r="E780" s="25">
        <f>'Bitcoin Data'!J779</f>
        <v>34684.813524522535</v>
      </c>
      <c r="F780" s="25">
        <f t="shared" si="109"/>
        <v>65.750678727613547</v>
      </c>
      <c r="G780" s="23">
        <f t="shared" si="110"/>
        <v>0.48099999999999998</v>
      </c>
      <c r="H780" s="23">
        <f t="shared" si="111"/>
        <v>0.45704354731048874</v>
      </c>
      <c r="I780" s="26">
        <f t="shared" si="114"/>
        <v>31626.076467982115</v>
      </c>
      <c r="J780" s="26">
        <f t="shared" si="115"/>
        <v>30050.92344374079</v>
      </c>
      <c r="K780" s="23">
        <f t="shared" si="112"/>
        <v>16.683395305295342</v>
      </c>
      <c r="L780" s="23">
        <f t="shared" si="112"/>
        <v>15.852470211050594</v>
      </c>
      <c r="M780" s="26">
        <f>K780*'Social Cost of Carbon'!$C$5</f>
        <v>1668.3395305295342</v>
      </c>
      <c r="N780" s="26">
        <f>L780*'Social Cost of Carbon'!$C$5</f>
        <v>1585.2470211050595</v>
      </c>
      <c r="O780" s="23">
        <f t="shared" si="116"/>
        <v>0.20520856613366253</v>
      </c>
      <c r="P780" s="23">
        <f t="shared" si="117"/>
        <v>0.19498804782583812</v>
      </c>
      <c r="Q780" s="27"/>
      <c r="R780" s="27"/>
    </row>
    <row r="781" spans="1:18" x14ac:dyDescent="0.25">
      <c r="A781" s="24">
        <f t="shared" si="113"/>
        <v>2018</v>
      </c>
      <c r="B781" s="32">
        <v>43143</v>
      </c>
      <c r="C781" s="28">
        <f>'Bitcoin Data'!C780</f>
        <v>8926.5703130000002</v>
      </c>
      <c r="D781" s="26">
        <f>'Bitcoin Data'!K780</f>
        <v>2061.6138268879158</v>
      </c>
      <c r="E781" s="25">
        <f>'Bitcoin Data'!J780</f>
        <v>31491.64750161058</v>
      </c>
      <c r="F781" s="25">
        <f t="shared" si="109"/>
        <v>64.923615920800657</v>
      </c>
      <c r="G781" s="23">
        <f t="shared" si="110"/>
        <v>0.48099999999999998</v>
      </c>
      <c r="H781" s="23">
        <f t="shared" si="111"/>
        <v>0.45704354731048874</v>
      </c>
      <c r="I781" s="26">
        <f t="shared" si="114"/>
        <v>31228.259257905116</v>
      </c>
      <c r="J781" s="26">
        <f t="shared" si="115"/>
        <v>29672.919724666452</v>
      </c>
      <c r="K781" s="23">
        <f t="shared" si="112"/>
        <v>15.147482448274689</v>
      </c>
      <c r="L781" s="23">
        <f t="shared" si="112"/>
        <v>14.39305428478759</v>
      </c>
      <c r="M781" s="26">
        <f>K781*'Social Cost of Carbon'!$C$5</f>
        <v>1514.7482448274689</v>
      </c>
      <c r="N781" s="26">
        <f>L781*'Social Cost of Carbon'!$C$5</f>
        <v>1439.305428478759</v>
      </c>
      <c r="O781" s="23">
        <f t="shared" si="116"/>
        <v>0.16968983514547586</v>
      </c>
      <c r="P781" s="23">
        <f t="shared" si="117"/>
        <v>0.16123834552478242</v>
      </c>
      <c r="Q781" s="27"/>
      <c r="R781" s="27"/>
    </row>
    <row r="782" spans="1:18" x14ac:dyDescent="0.25">
      <c r="A782" s="24">
        <f t="shared" si="113"/>
        <v>2018</v>
      </c>
      <c r="B782" s="32">
        <v>43144</v>
      </c>
      <c r="C782" s="28">
        <f>'Bitcoin Data'!C781</f>
        <v>8598.3095699999994</v>
      </c>
      <c r="D782" s="26">
        <f>'Bitcoin Data'!K781</f>
        <v>2110.1289046677307</v>
      </c>
      <c r="E782" s="25">
        <f>'Bitcoin Data'!J781</f>
        <v>33563.681854955103</v>
      </c>
      <c r="F782" s="25">
        <f t="shared" si="109"/>
        <v>70.823695229212603</v>
      </c>
      <c r="G782" s="23">
        <f t="shared" si="110"/>
        <v>0.48099999999999998</v>
      </c>
      <c r="H782" s="23">
        <f t="shared" si="111"/>
        <v>0.45704354731048874</v>
      </c>
      <c r="I782" s="26">
        <f t="shared" si="114"/>
        <v>34066.19740525126</v>
      </c>
      <c r="J782" s="26">
        <f t="shared" si="115"/>
        <v>32369.512901196267</v>
      </c>
      <c r="K782" s="23">
        <f t="shared" si="112"/>
        <v>16.144130972233405</v>
      </c>
      <c r="L782" s="23">
        <f t="shared" si="112"/>
        <v>15.340064215789365</v>
      </c>
      <c r="M782" s="26">
        <f>K782*'Social Cost of Carbon'!$C$5</f>
        <v>1614.4130972233406</v>
      </c>
      <c r="N782" s="26">
        <f>L782*'Social Cost of Carbon'!$C$5</f>
        <v>1534.0064215789364</v>
      </c>
      <c r="O782" s="23">
        <f t="shared" si="116"/>
        <v>0.18775935945085317</v>
      </c>
      <c r="P782" s="23">
        <f t="shared" si="117"/>
        <v>0.17840790786728286</v>
      </c>
      <c r="Q782" s="27"/>
      <c r="R782" s="27"/>
    </row>
    <row r="783" spans="1:18" x14ac:dyDescent="0.25">
      <c r="A783" s="24">
        <f t="shared" si="113"/>
        <v>2018</v>
      </c>
      <c r="B783" s="32">
        <v>43145</v>
      </c>
      <c r="C783" s="28">
        <f>'Bitcoin Data'!C782</f>
        <v>9494.6298829999996</v>
      </c>
      <c r="D783" s="26">
        <f>'Bitcoin Data'!K782</f>
        <v>2173.0138033361836</v>
      </c>
      <c r="E783" s="25">
        <f>'Bitcoin Data'!J782</f>
        <v>23839.715129544584</v>
      </c>
      <c r="F783" s="25">
        <f t="shared" si="109"/>
        <v>51.804030044102831</v>
      </c>
      <c r="G783" s="23">
        <f t="shared" si="110"/>
        <v>0.48099999999999998</v>
      </c>
      <c r="H783" s="23">
        <f t="shared" si="111"/>
        <v>0.45704354731048874</v>
      </c>
      <c r="I783" s="26">
        <f t="shared" si="114"/>
        <v>24917.738451213459</v>
      </c>
      <c r="J783" s="26">
        <f t="shared" si="115"/>
        <v>23676.697656335895</v>
      </c>
      <c r="K783" s="23">
        <f t="shared" si="112"/>
        <v>11.466902977310944</v>
      </c>
      <c r="L783" s="23">
        <f t="shared" si="112"/>
        <v>10.895787969678583</v>
      </c>
      <c r="M783" s="26">
        <f>K783*'Social Cost of Carbon'!$C$5</f>
        <v>1146.6902977310945</v>
      </c>
      <c r="N783" s="26">
        <f>L783*'Social Cost of Carbon'!$C$5</f>
        <v>1089.5787969678584</v>
      </c>
      <c r="O783" s="23">
        <f t="shared" si="116"/>
        <v>0.12077251160513662</v>
      </c>
      <c r="P783" s="23">
        <f t="shared" si="117"/>
        <v>0.11475737447319918</v>
      </c>
      <c r="Q783" s="27"/>
      <c r="R783" s="27"/>
    </row>
    <row r="784" spans="1:18" x14ac:dyDescent="0.25">
      <c r="A784" s="24">
        <f t="shared" si="113"/>
        <v>2018</v>
      </c>
      <c r="B784" s="32">
        <v>43146</v>
      </c>
      <c r="C784" s="28">
        <f>'Bitcoin Data'!C783</f>
        <v>10166.400390999999</v>
      </c>
      <c r="D784" s="26">
        <f>'Bitcoin Data'!K783</f>
        <v>1639.1125528587261</v>
      </c>
      <c r="E784" s="25">
        <f>'Bitcoin Data'!J783</f>
        <v>37857.316558899496</v>
      </c>
      <c r="F784" s="25">
        <f t="shared" si="109"/>
        <v>62.052402789238677</v>
      </c>
      <c r="G784" s="23">
        <f t="shared" si="110"/>
        <v>0.48099999999999998</v>
      </c>
      <c r="H784" s="23">
        <f t="shared" si="111"/>
        <v>0.45704354731048874</v>
      </c>
      <c r="I784" s="26">
        <f t="shared" si="114"/>
        <v>29847.205741623802</v>
      </c>
      <c r="J784" s="26">
        <f t="shared" si="115"/>
        <v>28360.65028993291</v>
      </c>
      <c r="K784" s="23">
        <f t="shared" si="112"/>
        <v>18.209369264830656</v>
      </c>
      <c r="L784" s="23">
        <f t="shared" si="112"/>
        <v>17.302442251735531</v>
      </c>
      <c r="M784" s="26">
        <f>K784*'Social Cost of Carbon'!$C$5</f>
        <v>1820.9369264830657</v>
      </c>
      <c r="N784" s="26">
        <f>L784*'Social Cost of Carbon'!$C$5</f>
        <v>1730.2442251735531</v>
      </c>
      <c r="O784" s="23">
        <f t="shared" si="116"/>
        <v>0.17911324130958731</v>
      </c>
      <c r="P784" s="23">
        <f t="shared" si="117"/>
        <v>0.17019241409233546</v>
      </c>
      <c r="Q784" s="27"/>
      <c r="R784" s="27"/>
    </row>
    <row r="785" spans="1:18" x14ac:dyDescent="0.25">
      <c r="A785" s="24">
        <f t="shared" si="113"/>
        <v>2018</v>
      </c>
      <c r="B785" s="32">
        <v>43147</v>
      </c>
      <c r="C785" s="28">
        <f>'Bitcoin Data'!C784</f>
        <v>10233.900390999999</v>
      </c>
      <c r="D785" s="26">
        <f>'Bitcoin Data'!K784</f>
        <v>1976.7306302315294</v>
      </c>
      <c r="E785" s="25">
        <f>'Bitcoin Data'!J784</f>
        <v>29775.867728779333</v>
      </c>
      <c r="F785" s="25">
        <f t="shared" si="109"/>
        <v>58.858869781200625</v>
      </c>
      <c r="G785" s="23">
        <f t="shared" si="110"/>
        <v>0.48099999999999998</v>
      </c>
      <c r="H785" s="23">
        <f t="shared" si="111"/>
        <v>0.45704354731048874</v>
      </c>
      <c r="I785" s="26">
        <f t="shared" si="114"/>
        <v>28311.116364757498</v>
      </c>
      <c r="J785" s="26">
        <f t="shared" si="115"/>
        <v>26901.066635486062</v>
      </c>
      <c r="K785" s="23">
        <f t="shared" si="112"/>
        <v>14.322192377542859</v>
      </c>
      <c r="L785" s="23">
        <f t="shared" si="112"/>
        <v>13.608868211009213</v>
      </c>
      <c r="M785" s="26">
        <f>K785*'Social Cost of Carbon'!$C$5</f>
        <v>1432.2192377542858</v>
      </c>
      <c r="N785" s="26">
        <f>L785*'Social Cost of Carbon'!$C$5</f>
        <v>1360.8868211009212</v>
      </c>
      <c r="O785" s="23">
        <f t="shared" si="116"/>
        <v>0.1399485223653166</v>
      </c>
      <c r="P785" s="23">
        <f t="shared" si="117"/>
        <v>0.13297831414283903</v>
      </c>
      <c r="Q785" s="27"/>
      <c r="R785" s="27"/>
    </row>
    <row r="786" spans="1:18" x14ac:dyDescent="0.25">
      <c r="A786" s="24">
        <f t="shared" si="113"/>
        <v>2018</v>
      </c>
      <c r="B786" s="32">
        <v>43148</v>
      </c>
      <c r="C786" s="28">
        <f>'Bitcoin Data'!C785</f>
        <v>11112.700194999999</v>
      </c>
      <c r="D786" s="26">
        <f>'Bitcoin Data'!K785</f>
        <v>1857.1049382003675</v>
      </c>
      <c r="E786" s="25">
        <f>'Bitcoin Data'!J785</f>
        <v>34440.616691610339</v>
      </c>
      <c r="F786" s="25">
        <f t="shared" si="109"/>
        <v>63.959839332655562</v>
      </c>
      <c r="G786" s="23">
        <f t="shared" si="110"/>
        <v>0.48099999999999998</v>
      </c>
      <c r="H786" s="23">
        <f t="shared" si="111"/>
        <v>0.45704354731048874</v>
      </c>
      <c r="I786" s="26">
        <f t="shared" si="114"/>
        <v>30764.682719007324</v>
      </c>
      <c r="J786" s="26">
        <f t="shared" si="115"/>
        <v>29232.431854005819</v>
      </c>
      <c r="K786" s="23">
        <f t="shared" si="112"/>
        <v>16.56593662866457</v>
      </c>
      <c r="L786" s="23">
        <f t="shared" si="112"/>
        <v>15.740861624294419</v>
      </c>
      <c r="M786" s="26">
        <f>K786*'Social Cost of Carbon'!$C$5</f>
        <v>1656.593662866457</v>
      </c>
      <c r="N786" s="26">
        <f>L786*'Social Cost of Carbon'!$C$5</f>
        <v>1574.0861624294419</v>
      </c>
      <c r="O786" s="23">
        <f t="shared" si="116"/>
        <v>0.1490721097300742</v>
      </c>
      <c r="P786" s="23">
        <f t="shared" si="117"/>
        <v>0.14164749654073089</v>
      </c>
      <c r="Q786" s="27"/>
      <c r="R786" s="27"/>
    </row>
    <row r="787" spans="1:18" x14ac:dyDescent="0.25">
      <c r="A787" s="24">
        <f t="shared" si="113"/>
        <v>2018</v>
      </c>
      <c r="B787" s="32">
        <v>43149</v>
      </c>
      <c r="C787" s="28">
        <f>'Bitcoin Data'!C786</f>
        <v>10551.799805000001</v>
      </c>
      <c r="D787" s="26">
        <f>'Bitcoin Data'!K786</f>
        <v>2038.5906040268476</v>
      </c>
      <c r="E787" s="25">
        <f>'Bitcoin Data'!J786</f>
        <v>31357.688779342992</v>
      </c>
      <c r="F787" s="25">
        <f t="shared" si="109"/>
        <v>63.925489709566733</v>
      </c>
      <c r="G787" s="23">
        <f t="shared" si="110"/>
        <v>0.48099999999999998</v>
      </c>
      <c r="H787" s="23">
        <f t="shared" si="111"/>
        <v>0.45704354731048874</v>
      </c>
      <c r="I787" s="26">
        <f t="shared" si="114"/>
        <v>30748.1605503016</v>
      </c>
      <c r="J787" s="26">
        <f t="shared" si="115"/>
        <v>29216.732580420521</v>
      </c>
      <c r="K787" s="23">
        <f t="shared" si="112"/>
        <v>15.083048302863979</v>
      </c>
      <c r="L787" s="23">
        <f t="shared" si="112"/>
        <v>14.33182931516923</v>
      </c>
      <c r="M787" s="26">
        <f>K787*'Social Cost of Carbon'!$C$5</f>
        <v>1508.3048302863979</v>
      </c>
      <c r="N787" s="26">
        <f>L787*'Social Cost of Carbon'!$C$5</f>
        <v>1433.182931516923</v>
      </c>
      <c r="O787" s="23">
        <f t="shared" si="116"/>
        <v>0.14294289677213962</v>
      </c>
      <c r="P787" s="23">
        <f t="shared" si="117"/>
        <v>0.13582355219038605</v>
      </c>
      <c r="Q787" s="27"/>
      <c r="R787" s="27"/>
    </row>
    <row r="788" spans="1:18" x14ac:dyDescent="0.25">
      <c r="A788" s="24">
        <f t="shared" si="113"/>
        <v>2018</v>
      </c>
      <c r="B788" s="32">
        <v>43150</v>
      </c>
      <c r="C788" s="28">
        <f>'Bitcoin Data'!C787</f>
        <v>11225.299805000001</v>
      </c>
      <c r="D788" s="26">
        <f>'Bitcoin Data'!K787</f>
        <v>2002.3346837876825</v>
      </c>
      <c r="E788" s="25">
        <f>'Bitcoin Data'!J787</f>
        <v>29054.166455813829</v>
      </c>
      <c r="F788" s="25">
        <f t="shared" si="109"/>
        <v>58.176165203016673</v>
      </c>
      <c r="G788" s="23">
        <f t="shared" si="110"/>
        <v>0.48099999999999998</v>
      </c>
      <c r="H788" s="23">
        <f t="shared" si="111"/>
        <v>0.45704354731048874</v>
      </c>
      <c r="I788" s="26">
        <f t="shared" si="114"/>
        <v>27982.735462651017</v>
      </c>
      <c r="J788" s="26">
        <f t="shared" si="115"/>
        <v>26589.040913307759</v>
      </c>
      <c r="K788" s="23">
        <f t="shared" si="112"/>
        <v>13.975054065246452</v>
      </c>
      <c r="L788" s="23">
        <f t="shared" si="112"/>
        <v>13.279019301114563</v>
      </c>
      <c r="M788" s="26">
        <f>K788*'Social Cost of Carbon'!$C$5</f>
        <v>1397.5054065246452</v>
      </c>
      <c r="N788" s="26">
        <f>L788*'Social Cost of Carbon'!$C$5</f>
        <v>1327.9019301114563</v>
      </c>
      <c r="O788" s="23">
        <f t="shared" si="116"/>
        <v>0.12449604293884114</v>
      </c>
      <c r="P788" s="23">
        <f t="shared" si="117"/>
        <v>0.11829545341140724</v>
      </c>
      <c r="Q788" s="27"/>
      <c r="R788" s="27"/>
    </row>
    <row r="789" spans="1:18" x14ac:dyDescent="0.25">
      <c r="A789" s="24">
        <f t="shared" si="113"/>
        <v>2018</v>
      </c>
      <c r="B789" s="32">
        <v>43151</v>
      </c>
      <c r="C789" s="28">
        <f>'Bitcoin Data'!C788</f>
        <v>11403.700194999999</v>
      </c>
      <c r="D789" s="26">
        <f>'Bitcoin Data'!K788</f>
        <v>1775.6943958581146</v>
      </c>
      <c r="E789" s="25">
        <f>'Bitcoin Data'!J788</f>
        <v>39247.42407135055</v>
      </c>
      <c r="F789" s="25">
        <f t="shared" si="109"/>
        <v>69.691430975364042</v>
      </c>
      <c r="G789" s="23">
        <f t="shared" si="110"/>
        <v>0.48099999999999998</v>
      </c>
      <c r="H789" s="23">
        <f t="shared" si="111"/>
        <v>0.45704354731048874</v>
      </c>
      <c r="I789" s="26">
        <f t="shared" si="114"/>
        <v>33521.578299150104</v>
      </c>
      <c r="J789" s="26">
        <f t="shared" si="115"/>
        <v>31852.018830124456</v>
      </c>
      <c r="K789" s="23">
        <f t="shared" si="112"/>
        <v>18.878010978319612</v>
      </c>
      <c r="L789" s="23">
        <f t="shared" si="112"/>
        <v>17.937781920369119</v>
      </c>
      <c r="M789" s="26">
        <f>K789*'Social Cost of Carbon'!$C$5</f>
        <v>1887.8010978319612</v>
      </c>
      <c r="N789" s="26">
        <f>L789*'Social Cost of Carbon'!$C$5</f>
        <v>1793.7781920369118</v>
      </c>
      <c r="O789" s="23">
        <f t="shared" si="116"/>
        <v>0.1655428558758214</v>
      </c>
      <c r="P789" s="23">
        <f t="shared" si="117"/>
        <v>0.15729790869312765</v>
      </c>
      <c r="Q789" s="27"/>
      <c r="R789" s="27"/>
    </row>
    <row r="790" spans="1:18" x14ac:dyDescent="0.25">
      <c r="A790" s="24">
        <f t="shared" si="113"/>
        <v>2018</v>
      </c>
      <c r="B790" s="32">
        <v>43152</v>
      </c>
      <c r="C790" s="28">
        <f>'Bitcoin Data'!C789</f>
        <v>10690.400390999999</v>
      </c>
      <c r="D790" s="26">
        <f>'Bitcoin Data'!K789</f>
        <v>2103.4192663616564</v>
      </c>
      <c r="E790" s="25">
        <f>'Bitcoin Data'!J789</f>
        <v>29195.760865116292</v>
      </c>
      <c r="F790" s="25">
        <f t="shared" si="109"/>
        <v>61.410925899773268</v>
      </c>
      <c r="G790" s="23">
        <f t="shared" si="110"/>
        <v>0.48099999999999998</v>
      </c>
      <c r="H790" s="23">
        <f t="shared" si="111"/>
        <v>0.45704354731048874</v>
      </c>
      <c r="I790" s="26">
        <f t="shared" si="114"/>
        <v>29538.65535779094</v>
      </c>
      <c r="J790" s="26">
        <f t="shared" si="115"/>
        <v>28067.467416853939</v>
      </c>
      <c r="K790" s="23">
        <f t="shared" si="112"/>
        <v>14.043160976120937</v>
      </c>
      <c r="L790" s="23">
        <f t="shared" si="112"/>
        <v>13.343734112221494</v>
      </c>
      <c r="M790" s="26">
        <f>K790*'Social Cost of Carbon'!$C$5</f>
        <v>1404.3160976120937</v>
      </c>
      <c r="N790" s="26">
        <f>L790*'Social Cost of Carbon'!$C$5</f>
        <v>1334.3734112221493</v>
      </c>
      <c r="O790" s="23">
        <f t="shared" si="116"/>
        <v>0.13136234811133501</v>
      </c>
      <c r="P790" s="23">
        <f t="shared" si="117"/>
        <v>0.12481977871900171</v>
      </c>
      <c r="Q790" s="27"/>
      <c r="R790" s="27"/>
    </row>
    <row r="791" spans="1:18" x14ac:dyDescent="0.25">
      <c r="A791" s="24">
        <f t="shared" si="113"/>
        <v>2018</v>
      </c>
      <c r="B791" s="32">
        <v>43153</v>
      </c>
      <c r="C791" s="28">
        <f>'Bitcoin Data'!C790</f>
        <v>10005</v>
      </c>
      <c r="D791" s="26">
        <f>'Bitcoin Data'!K790</f>
        <v>1873.4283319362967</v>
      </c>
      <c r="E791" s="25">
        <f>'Bitcoin Data'!J790</f>
        <v>32542.48460594497</v>
      </c>
      <c r="F791" s="25">
        <f t="shared" si="109"/>
        <v>60.966012652378097</v>
      </c>
      <c r="G791" s="23">
        <f t="shared" si="110"/>
        <v>0.48099999999999998</v>
      </c>
      <c r="H791" s="23">
        <f t="shared" si="111"/>
        <v>0.45704354731048874</v>
      </c>
      <c r="I791" s="26">
        <f t="shared" si="114"/>
        <v>29324.652085793863</v>
      </c>
      <c r="J791" s="26">
        <f t="shared" si="115"/>
        <v>27864.122688019022</v>
      </c>
      <c r="K791" s="23">
        <f t="shared" si="112"/>
        <v>15.652935095459529</v>
      </c>
      <c r="L791" s="23">
        <f t="shared" si="112"/>
        <v>14.873332602598062</v>
      </c>
      <c r="M791" s="26">
        <f>K791*'Social Cost of Carbon'!$C$5</f>
        <v>1565.2935095459529</v>
      </c>
      <c r="N791" s="26">
        <f>L791*'Social Cost of Carbon'!$C$5</f>
        <v>1487.3332602598061</v>
      </c>
      <c r="O791" s="23">
        <f t="shared" si="116"/>
        <v>0.15645112539189934</v>
      </c>
      <c r="P791" s="23">
        <f t="shared" si="117"/>
        <v>0.14865899652771675</v>
      </c>
      <c r="Q791" s="27"/>
      <c r="R791" s="27"/>
    </row>
    <row r="792" spans="1:18" x14ac:dyDescent="0.25">
      <c r="A792" s="24">
        <f t="shared" si="113"/>
        <v>2018</v>
      </c>
      <c r="B792" s="32">
        <v>43154</v>
      </c>
      <c r="C792" s="28">
        <f>'Bitcoin Data'!C791</f>
        <v>10301.099609000001</v>
      </c>
      <c r="D792" s="26">
        <f>'Bitcoin Data'!K791</f>
        <v>1845.2374080786865</v>
      </c>
      <c r="E792" s="25">
        <f>'Bitcoin Data'!J791</f>
        <v>32352.550806353265</v>
      </c>
      <c r="F792" s="25">
        <f t="shared" si="109"/>
        <v>59.698136994649317</v>
      </c>
      <c r="G792" s="23">
        <f t="shared" si="110"/>
        <v>0.48099999999999998</v>
      </c>
      <c r="H792" s="23">
        <f t="shared" si="111"/>
        <v>0.45704354731048874</v>
      </c>
      <c r="I792" s="26">
        <f t="shared" si="114"/>
        <v>28714.803894426321</v>
      </c>
      <c r="J792" s="26">
        <f t="shared" si="115"/>
        <v>27284.648299862041</v>
      </c>
      <c r="K792" s="23">
        <f t="shared" si="112"/>
        <v>15.56157693785592</v>
      </c>
      <c r="L792" s="23">
        <f t="shared" si="112"/>
        <v>14.786524585078508</v>
      </c>
      <c r="M792" s="26">
        <f>K792*'Social Cost of Carbon'!$C$5</f>
        <v>1556.1576937855921</v>
      </c>
      <c r="N792" s="26">
        <f>L792*'Social Cost of Carbon'!$C$5</f>
        <v>1478.6524585078507</v>
      </c>
      <c r="O792" s="23">
        <f t="shared" si="116"/>
        <v>0.15106714359173731</v>
      </c>
      <c r="P792" s="23">
        <f t="shared" si="117"/>
        <v>0.14354316671357709</v>
      </c>
      <c r="Q792" s="27"/>
      <c r="R792" s="27"/>
    </row>
    <row r="793" spans="1:18" x14ac:dyDescent="0.25">
      <c r="A793" s="24">
        <f t="shared" si="113"/>
        <v>2018</v>
      </c>
      <c r="B793" s="32">
        <v>43155</v>
      </c>
      <c r="C793" s="28">
        <f>'Bitcoin Data'!C792</f>
        <v>9813.0703130000002</v>
      </c>
      <c r="D793" s="26">
        <f>'Bitcoin Data'!K792</f>
        <v>1800.1655324627563</v>
      </c>
      <c r="E793" s="25">
        <f>'Bitcoin Data'!J792</f>
        <v>39087.972485080601</v>
      </c>
      <c r="F793" s="25">
        <f t="shared" si="109"/>
        <v>70.364820801494687</v>
      </c>
      <c r="G793" s="23">
        <f t="shared" si="110"/>
        <v>0.48099999999999998</v>
      </c>
      <c r="H793" s="23">
        <f t="shared" si="111"/>
        <v>0.45704354731048874</v>
      </c>
      <c r="I793" s="26">
        <f t="shared" si="114"/>
        <v>33845.478805518942</v>
      </c>
      <c r="J793" s="26">
        <f t="shared" si="115"/>
        <v>32159.787304981997</v>
      </c>
      <c r="K793" s="23">
        <f t="shared" si="112"/>
        <v>18.801314765323767</v>
      </c>
      <c r="L793" s="23">
        <f t="shared" si="112"/>
        <v>17.864905601756018</v>
      </c>
      <c r="M793" s="26">
        <f>K793*'Social Cost of Carbon'!$C$5</f>
        <v>1880.1314765323766</v>
      </c>
      <c r="N793" s="26">
        <f>L793*'Social Cost of Carbon'!$C$5</f>
        <v>1786.4905601756018</v>
      </c>
      <c r="O793" s="23">
        <f t="shared" si="116"/>
        <v>0.1915946198858523</v>
      </c>
      <c r="P793" s="23">
        <f t="shared" si="117"/>
        <v>0.18205215118136103</v>
      </c>
      <c r="Q793" s="27"/>
      <c r="R793" s="27"/>
    </row>
    <row r="794" spans="1:18" x14ac:dyDescent="0.25">
      <c r="A794" s="24">
        <f t="shared" si="113"/>
        <v>2018</v>
      </c>
      <c r="B794" s="32">
        <v>43156</v>
      </c>
      <c r="C794" s="28">
        <f>'Bitcoin Data'!C793</f>
        <v>9664.7304690000001</v>
      </c>
      <c r="D794" s="26">
        <f>'Bitcoin Data'!K793</f>
        <v>2145.0224746506865</v>
      </c>
      <c r="E794" s="25">
        <f>'Bitcoin Data'!J793</f>
        <v>27034.194927032677</v>
      </c>
      <c r="F794" s="25">
        <f t="shared" si="109"/>
        <v>57.988955702572667</v>
      </c>
      <c r="G794" s="23">
        <f t="shared" si="110"/>
        <v>0.48099999999999998</v>
      </c>
      <c r="H794" s="23">
        <f t="shared" si="111"/>
        <v>0.45704354731048874</v>
      </c>
      <c r="I794" s="26">
        <f t="shared" si="114"/>
        <v>27892.687692937452</v>
      </c>
      <c r="J794" s="26">
        <f t="shared" si="115"/>
        <v>26503.478019134607</v>
      </c>
      <c r="K794" s="23">
        <f t="shared" si="112"/>
        <v>13.003447759902718</v>
      </c>
      <c r="L794" s="23">
        <f t="shared" si="112"/>
        <v>12.355804348134233</v>
      </c>
      <c r="M794" s="26">
        <f>K794*'Social Cost of Carbon'!$C$5</f>
        <v>1300.3447759902717</v>
      </c>
      <c r="N794" s="26">
        <f>L794*'Social Cost of Carbon'!$C$5</f>
        <v>1235.5804348134234</v>
      </c>
      <c r="O794" s="23">
        <f t="shared" si="116"/>
        <v>0.13454537404443698</v>
      </c>
      <c r="P794" s="23">
        <f t="shared" si="117"/>
        <v>0.12784427240641585</v>
      </c>
      <c r="Q794" s="27"/>
      <c r="R794" s="27"/>
    </row>
    <row r="795" spans="1:18" x14ac:dyDescent="0.25">
      <c r="A795" s="24">
        <f t="shared" si="113"/>
        <v>2018</v>
      </c>
      <c r="B795" s="32">
        <v>43157</v>
      </c>
      <c r="C795" s="28">
        <f>'Bitcoin Data'!C794</f>
        <v>10366.700194999999</v>
      </c>
      <c r="D795" s="26">
        <f>'Bitcoin Data'!K794</f>
        <v>1771.2949715601867</v>
      </c>
      <c r="E795" s="25">
        <f>'Bitcoin Data'!J794</f>
        <v>37129.745088606258</v>
      </c>
      <c r="F795" s="25">
        <f t="shared" si="109"/>
        <v>65.767730770759812</v>
      </c>
      <c r="G795" s="23">
        <f t="shared" si="110"/>
        <v>0.48099999999999998</v>
      </c>
      <c r="H795" s="23">
        <f t="shared" si="111"/>
        <v>0.45704354731048874</v>
      </c>
      <c r="I795" s="26">
        <f t="shared" si="114"/>
        <v>31634.278500735469</v>
      </c>
      <c r="J795" s="26">
        <f t="shared" si="115"/>
        <v>30058.716970029247</v>
      </c>
      <c r="K795" s="23">
        <f t="shared" si="112"/>
        <v>17.859407387619608</v>
      </c>
      <c r="L795" s="23">
        <f t="shared" si="112"/>
        <v>16.969910406030802</v>
      </c>
      <c r="M795" s="26">
        <f>K795*'Social Cost of Carbon'!$C$5</f>
        <v>1785.9407387619608</v>
      </c>
      <c r="N795" s="26">
        <f>L795*'Social Cost of Carbon'!$C$5</f>
        <v>1696.9910406030801</v>
      </c>
      <c r="O795" s="23">
        <f t="shared" si="116"/>
        <v>0.17227668449632066</v>
      </c>
      <c r="P795" s="23">
        <f t="shared" si="117"/>
        <v>0.16369635551161807</v>
      </c>
      <c r="Q795" s="27"/>
      <c r="R795" s="27"/>
    </row>
    <row r="796" spans="1:18" x14ac:dyDescent="0.25">
      <c r="A796" s="24">
        <f t="shared" si="113"/>
        <v>2018</v>
      </c>
      <c r="B796" s="32">
        <v>43158</v>
      </c>
      <c r="C796" s="28">
        <f>'Bitcoin Data'!C795</f>
        <v>10725.599609000001</v>
      </c>
      <c r="D796" s="26">
        <f>'Bitcoin Data'!K795</f>
        <v>1984.6556714292283</v>
      </c>
      <c r="E796" s="25">
        <f>'Bitcoin Data'!J795</f>
        <v>32085.299892142706</v>
      </c>
      <c r="F796" s="25">
        <f t="shared" si="109"/>
        <v>63.678272400448627</v>
      </c>
      <c r="G796" s="23">
        <f t="shared" si="110"/>
        <v>0.48099999999999998</v>
      </c>
      <c r="H796" s="23">
        <f t="shared" si="111"/>
        <v>0.45704354731048874</v>
      </c>
      <c r="I796" s="26">
        <f t="shared" si="114"/>
        <v>30629.249024615787</v>
      </c>
      <c r="J796" s="26">
        <f t="shared" si="115"/>
        <v>29103.743504504633</v>
      </c>
      <c r="K796" s="23">
        <f t="shared" si="112"/>
        <v>15.433029248120642</v>
      </c>
      <c r="L796" s="23">
        <f t="shared" si="112"/>
        <v>14.664379279225745</v>
      </c>
      <c r="M796" s="26">
        <f>K796*'Social Cost of Carbon'!$C$5</f>
        <v>1543.3029248120642</v>
      </c>
      <c r="N796" s="26">
        <f>L796*'Social Cost of Carbon'!$C$5</f>
        <v>1466.4379279225745</v>
      </c>
      <c r="O796" s="23">
        <f t="shared" si="116"/>
        <v>0.14388966408153603</v>
      </c>
      <c r="P796" s="23">
        <f t="shared" si="117"/>
        <v>0.13672316526640299</v>
      </c>
      <c r="Q796" s="27"/>
      <c r="R796" s="27"/>
    </row>
    <row r="797" spans="1:18" x14ac:dyDescent="0.25">
      <c r="A797" s="24">
        <f t="shared" si="113"/>
        <v>2018</v>
      </c>
      <c r="B797" s="32">
        <v>43159</v>
      </c>
      <c r="C797" s="28">
        <f>'Bitcoin Data'!C796</f>
        <v>10397.900390999999</v>
      </c>
      <c r="D797" s="26">
        <f>'Bitcoin Data'!K796</f>
        <v>1938.6218876664734</v>
      </c>
      <c r="E797" s="25">
        <f>'Bitcoin Data'!J796</f>
        <v>34947.579883282262</v>
      </c>
      <c r="F797" s="25">
        <f t="shared" si="109"/>
        <v>67.750143282703533</v>
      </c>
      <c r="G797" s="23">
        <f t="shared" si="110"/>
        <v>0.48099999999999998</v>
      </c>
      <c r="H797" s="23">
        <f t="shared" si="111"/>
        <v>0.45704354731048874</v>
      </c>
      <c r="I797" s="26">
        <f t="shared" si="114"/>
        <v>32587.818918980396</v>
      </c>
      <c r="J797" s="26">
        <f t="shared" si="115"/>
        <v>30964.765816720705</v>
      </c>
      <c r="K797" s="23">
        <f t="shared" si="112"/>
        <v>16.809785923858765</v>
      </c>
      <c r="L797" s="23">
        <f t="shared" si="112"/>
        <v>15.972565879772</v>
      </c>
      <c r="M797" s="26">
        <f>K797*'Social Cost of Carbon'!$C$5</f>
        <v>1680.9785923858765</v>
      </c>
      <c r="N797" s="26">
        <f>L797*'Social Cost of Carbon'!$C$5</f>
        <v>1597.2565879772001</v>
      </c>
      <c r="O797" s="23">
        <f t="shared" si="116"/>
        <v>0.16166519481575947</v>
      </c>
      <c r="P797" s="23">
        <f t="shared" si="117"/>
        <v>0.1536133765389521</v>
      </c>
      <c r="Q797" s="27"/>
      <c r="R797" s="27"/>
    </row>
    <row r="798" spans="1:18" x14ac:dyDescent="0.25">
      <c r="A798" s="24">
        <f t="shared" si="113"/>
        <v>2018</v>
      </c>
      <c r="B798" s="32">
        <v>43160</v>
      </c>
      <c r="C798" s="28">
        <f>'Bitcoin Data'!C797</f>
        <v>10951</v>
      </c>
      <c r="D798" s="26">
        <f>'Bitcoin Data'!K797</f>
        <v>2060.4252662249833</v>
      </c>
      <c r="E798" s="25">
        <f>'Bitcoin Data'!J797</f>
        <v>31071.39162653152</v>
      </c>
      <c r="F798" s="25">
        <f t="shared" si="109"/>
        <v>64.020280364076925</v>
      </c>
      <c r="G798" s="23">
        <f t="shared" si="110"/>
        <v>0.48099999999999998</v>
      </c>
      <c r="H798" s="23">
        <f t="shared" si="111"/>
        <v>0.45704354731048874</v>
      </c>
      <c r="I798" s="26">
        <f t="shared" si="114"/>
        <v>30793.754855121002</v>
      </c>
      <c r="J798" s="26">
        <f t="shared" si="115"/>
        <v>29260.056037409748</v>
      </c>
      <c r="K798" s="23">
        <f t="shared" si="112"/>
        <v>14.94533937236166</v>
      </c>
      <c r="L798" s="23">
        <f t="shared" si="112"/>
        <v>14.200979048863383</v>
      </c>
      <c r="M798" s="26">
        <f>K798*'Social Cost of Carbon'!$C$5</f>
        <v>1494.5339372361661</v>
      </c>
      <c r="N798" s="26">
        <f>L798*'Social Cost of Carbon'!$C$5</f>
        <v>1420.0979048863383</v>
      </c>
      <c r="O798" s="23">
        <f t="shared" si="116"/>
        <v>0.13647465411708209</v>
      </c>
      <c r="P798" s="23">
        <f t="shared" si="117"/>
        <v>0.12967746369156591</v>
      </c>
      <c r="Q798" s="27"/>
      <c r="R798" s="27"/>
    </row>
    <row r="799" spans="1:18" x14ac:dyDescent="0.25">
      <c r="A799" s="24">
        <f t="shared" si="113"/>
        <v>2018</v>
      </c>
      <c r="B799" s="32">
        <v>43161</v>
      </c>
      <c r="C799" s="28">
        <f>'Bitcoin Data'!C798</f>
        <v>11086.400390999999</v>
      </c>
      <c r="D799" s="26">
        <f>'Bitcoin Data'!K798</f>
        <v>1956.6353490424706</v>
      </c>
      <c r="E799" s="25">
        <f>'Bitcoin Data'!J798</f>
        <v>37733.082287517442</v>
      </c>
      <c r="F799" s="25">
        <f t="shared" si="109"/>
        <v>73.829882632084946</v>
      </c>
      <c r="G799" s="23">
        <f t="shared" si="110"/>
        <v>0.48099999999999998</v>
      </c>
      <c r="H799" s="23">
        <f t="shared" si="111"/>
        <v>0.45704354731048874</v>
      </c>
      <c r="I799" s="26">
        <f t="shared" si="114"/>
        <v>35512.173546032856</v>
      </c>
      <c r="J799" s="26">
        <f t="shared" si="115"/>
        <v>33743.471455685147</v>
      </c>
      <c r="K799" s="23">
        <f t="shared" si="112"/>
        <v>18.149612580295887</v>
      </c>
      <c r="L799" s="23">
        <f t="shared" si="112"/>
        <v>17.245661779645545</v>
      </c>
      <c r="M799" s="26">
        <f>K799*'Social Cost of Carbon'!$C$5</f>
        <v>1814.9612580295886</v>
      </c>
      <c r="N799" s="26">
        <f>L799*'Social Cost of Carbon'!$C$5</f>
        <v>1724.5661779645545</v>
      </c>
      <c r="O799" s="23">
        <f t="shared" si="116"/>
        <v>0.16371059983572162</v>
      </c>
      <c r="P799" s="23">
        <f t="shared" si="117"/>
        <v>0.15555690910861986</v>
      </c>
      <c r="Q799" s="27"/>
      <c r="R799" s="27"/>
    </row>
    <row r="800" spans="1:18" x14ac:dyDescent="0.25">
      <c r="A800" s="24">
        <f t="shared" si="113"/>
        <v>2018</v>
      </c>
      <c r="B800" s="32">
        <v>43162</v>
      </c>
      <c r="C800" s="28">
        <f>'Bitcoin Data'!C799</f>
        <v>11489.700194999999</v>
      </c>
      <c r="D800" s="26">
        <f>'Bitcoin Data'!K799</f>
        <v>2258.7841606246543</v>
      </c>
      <c r="E800" s="25">
        <f>'Bitcoin Data'!J799</f>
        <v>26860.454327853568</v>
      </c>
      <c r="F800" s="25">
        <f t="shared" si="109"/>
        <v>60.671968782937583</v>
      </c>
      <c r="G800" s="23">
        <f t="shared" si="110"/>
        <v>0.48099999999999998</v>
      </c>
      <c r="H800" s="23">
        <f t="shared" si="111"/>
        <v>0.45704354731048874</v>
      </c>
      <c r="I800" s="26">
        <f t="shared" si="114"/>
        <v>29183.216984592978</v>
      </c>
      <c r="J800" s="26">
        <f t="shared" si="115"/>
        <v>27729.73183486503</v>
      </c>
      <c r="K800" s="23">
        <f t="shared" si="112"/>
        <v>12.919878531697567</v>
      </c>
      <c r="L800" s="23">
        <f t="shared" si="112"/>
        <v>12.276397328373562</v>
      </c>
      <c r="M800" s="26">
        <f>K800*'Social Cost of Carbon'!$C$5</f>
        <v>1291.9878531697566</v>
      </c>
      <c r="N800" s="26">
        <f>L800*'Social Cost of Carbon'!$C$5</f>
        <v>1227.6397328373562</v>
      </c>
      <c r="O800" s="23">
        <f t="shared" si="116"/>
        <v>0.11244748176562466</v>
      </c>
      <c r="P800" s="23">
        <f t="shared" si="117"/>
        <v>0.10684697703179331</v>
      </c>
      <c r="Q800" s="27"/>
      <c r="R800" s="27"/>
    </row>
    <row r="801" spans="1:18" x14ac:dyDescent="0.25">
      <c r="A801" s="24">
        <f t="shared" si="113"/>
        <v>2018</v>
      </c>
      <c r="B801" s="32">
        <v>43163</v>
      </c>
      <c r="C801" s="28">
        <f>'Bitcoin Data'!C800</f>
        <v>11512.599609000001</v>
      </c>
      <c r="D801" s="26">
        <f>'Bitcoin Data'!K800</f>
        <v>1837.3892152242154</v>
      </c>
      <c r="E801" s="25">
        <f>'Bitcoin Data'!J800</f>
        <v>36355.087625427186</v>
      </c>
      <c r="F801" s="25">
        <f t="shared" si="109"/>
        <v>66.798445921491236</v>
      </c>
      <c r="G801" s="23">
        <f t="shared" si="110"/>
        <v>0.48099999999999998</v>
      </c>
      <c r="H801" s="23">
        <f t="shared" si="111"/>
        <v>0.45704354731048874</v>
      </c>
      <c r="I801" s="26">
        <f t="shared" si="114"/>
        <v>32130.052488237281</v>
      </c>
      <c r="J801" s="26">
        <f t="shared" si="115"/>
        <v>30529.798678786203</v>
      </c>
      <c r="K801" s="23">
        <f t="shared" si="112"/>
        <v>17.486797147830476</v>
      </c>
      <c r="L801" s="23">
        <f t="shared" si="112"/>
        <v>16.615858211108893</v>
      </c>
      <c r="M801" s="26">
        <f>K801*'Social Cost of Carbon'!$C$5</f>
        <v>1748.6797147830475</v>
      </c>
      <c r="N801" s="26">
        <f>L801*'Social Cost of Carbon'!$C$5</f>
        <v>1661.5858211108894</v>
      </c>
      <c r="O801" s="23">
        <f t="shared" si="116"/>
        <v>0.15189268924248986</v>
      </c>
      <c r="P801" s="23">
        <f t="shared" si="117"/>
        <v>0.14432759563808167</v>
      </c>
      <c r="Q801" s="27"/>
      <c r="R801" s="27"/>
    </row>
    <row r="802" spans="1:18" x14ac:dyDescent="0.25">
      <c r="A802" s="24">
        <f t="shared" si="113"/>
        <v>2018</v>
      </c>
      <c r="B802" s="32">
        <v>43164</v>
      </c>
      <c r="C802" s="28">
        <f>'Bitcoin Data'!C801</f>
        <v>11573.299805000001</v>
      </c>
      <c r="D802" s="26">
        <f>'Bitcoin Data'!K801</f>
        <v>1860.9492089925063</v>
      </c>
      <c r="E802" s="25">
        <f>'Bitcoin Data'!J801</f>
        <v>37560.975952634435</v>
      </c>
      <c r="F802" s="25">
        <f t="shared" si="109"/>
        <v>69.899068488041607</v>
      </c>
      <c r="G802" s="23">
        <f t="shared" si="110"/>
        <v>0.48099999999999998</v>
      </c>
      <c r="H802" s="23">
        <f t="shared" si="111"/>
        <v>0.45704354731048874</v>
      </c>
      <c r="I802" s="26">
        <f t="shared" si="114"/>
        <v>33621.451942748012</v>
      </c>
      <c r="J802" s="26">
        <f t="shared" si="115"/>
        <v>31946.918215473335</v>
      </c>
      <c r="K802" s="23">
        <f t="shared" si="112"/>
        <v>18.066829433217162</v>
      </c>
      <c r="L802" s="23">
        <f t="shared" si="112"/>
        <v>17.167001689836006</v>
      </c>
      <c r="M802" s="26">
        <f>K802*'Social Cost of Carbon'!$C$5</f>
        <v>1806.6829433217163</v>
      </c>
      <c r="N802" s="26">
        <f>L802*'Social Cost of Carbon'!$C$5</f>
        <v>1716.7001689836006</v>
      </c>
      <c r="O802" s="23">
        <f t="shared" si="116"/>
        <v>0.15610784942607095</v>
      </c>
      <c r="P802" s="23">
        <f t="shared" si="117"/>
        <v>0.14833281759813535</v>
      </c>
      <c r="Q802" s="27"/>
      <c r="R802" s="27"/>
    </row>
    <row r="803" spans="1:18" x14ac:dyDescent="0.25">
      <c r="A803" s="24">
        <f t="shared" si="113"/>
        <v>2018</v>
      </c>
      <c r="B803" s="32">
        <v>43165</v>
      </c>
      <c r="C803" s="28">
        <f>'Bitcoin Data'!C802</f>
        <v>10779.900390999999</v>
      </c>
      <c r="D803" s="26">
        <f>'Bitcoin Data'!K802</f>
        <v>1956.0901417608072</v>
      </c>
      <c r="E803" s="25">
        <f>'Bitcoin Data'!J802</f>
        <v>35943.823864296741</v>
      </c>
      <c r="F803" s="25">
        <f t="shared" si="109"/>
        <v>70.309359518137697</v>
      </c>
      <c r="G803" s="23">
        <f t="shared" si="110"/>
        <v>0.48099999999999998</v>
      </c>
      <c r="H803" s="23">
        <f t="shared" si="111"/>
        <v>0.45704354731048874</v>
      </c>
      <c r="I803" s="26">
        <f t="shared" si="114"/>
        <v>33818.801928224231</v>
      </c>
      <c r="J803" s="26">
        <f t="shared" si="115"/>
        <v>32134.439083298126</v>
      </c>
      <c r="K803" s="23">
        <f t="shared" si="112"/>
        <v>17.288979278726732</v>
      </c>
      <c r="L803" s="23">
        <f t="shared" si="112"/>
        <v>16.42789276284158</v>
      </c>
      <c r="M803" s="26">
        <f>K803*'Social Cost of Carbon'!$C$5</f>
        <v>1728.8979278726731</v>
      </c>
      <c r="N803" s="26">
        <f>L803*'Social Cost of Carbon'!$C$5</f>
        <v>1642.7892762841579</v>
      </c>
      <c r="O803" s="23">
        <f t="shared" si="116"/>
        <v>0.16038162368514164</v>
      </c>
      <c r="P803" s="23">
        <f t="shared" si="117"/>
        <v>0.15239373432946576</v>
      </c>
      <c r="Q803" s="27"/>
      <c r="R803" s="27"/>
    </row>
    <row r="804" spans="1:18" x14ac:dyDescent="0.25">
      <c r="A804" s="24">
        <f t="shared" si="113"/>
        <v>2018</v>
      </c>
      <c r="B804" s="32">
        <v>43166</v>
      </c>
      <c r="C804" s="28">
        <f>'Bitcoin Data'!C803</f>
        <v>9965.5703130000002</v>
      </c>
      <c r="D804" s="26">
        <f>'Bitcoin Data'!K803</f>
        <v>1966.5742684496824</v>
      </c>
      <c r="E804" s="25">
        <f>'Bitcoin Data'!J803</f>
        <v>36870.994444674143</v>
      </c>
      <c r="F804" s="25">
        <f t="shared" si="109"/>
        <v>72.509548927047362</v>
      </c>
      <c r="G804" s="23">
        <f t="shared" si="110"/>
        <v>0.48099999999999998</v>
      </c>
      <c r="H804" s="23">
        <f t="shared" si="111"/>
        <v>0.45704354731048874</v>
      </c>
      <c r="I804" s="26">
        <f t="shared" si="114"/>
        <v>34877.093033909783</v>
      </c>
      <c r="J804" s="26">
        <f t="shared" si="115"/>
        <v>33140.02145550117</v>
      </c>
      <c r="K804" s="23">
        <f t="shared" si="112"/>
        <v>17.734948327888262</v>
      </c>
      <c r="L804" s="23">
        <f t="shared" si="112"/>
        <v>16.851650093859192</v>
      </c>
      <c r="M804" s="26">
        <f>K804*'Social Cost of Carbon'!$C$5</f>
        <v>1773.4948327888262</v>
      </c>
      <c r="N804" s="26">
        <f>L804*'Social Cost of Carbon'!$C$5</f>
        <v>1685.1650093859191</v>
      </c>
      <c r="O804" s="23">
        <f t="shared" si="116"/>
        <v>0.17796220156866663</v>
      </c>
      <c r="P804" s="23">
        <f t="shared" si="117"/>
        <v>0.16909870247843578</v>
      </c>
      <c r="Q804" s="27"/>
      <c r="R804" s="27"/>
    </row>
    <row r="805" spans="1:18" x14ac:dyDescent="0.25">
      <c r="A805" s="24">
        <f t="shared" si="113"/>
        <v>2018</v>
      </c>
      <c r="B805" s="32">
        <v>43167</v>
      </c>
      <c r="C805" s="28">
        <f>'Bitcoin Data'!C804</f>
        <v>9395.0097659999992</v>
      </c>
      <c r="D805" s="26">
        <f>'Bitcoin Data'!K804</f>
        <v>2021.3503396644967</v>
      </c>
      <c r="E805" s="25">
        <f>'Bitcoin Data'!J804</f>
        <v>32311.576830410446</v>
      </c>
      <c r="F805" s="25">
        <f t="shared" si="109"/>
        <v>65.313016801245638</v>
      </c>
      <c r="G805" s="23">
        <f t="shared" si="110"/>
        <v>0.48099999999999998</v>
      </c>
      <c r="H805" s="23">
        <f t="shared" si="111"/>
        <v>0.45704354731048874</v>
      </c>
      <c r="I805" s="26">
        <f t="shared" si="114"/>
        <v>31415.561081399152</v>
      </c>
      <c r="J805" s="26">
        <f t="shared" si="115"/>
        <v>29850.892884390854</v>
      </c>
      <c r="K805" s="23">
        <f t="shared" si="112"/>
        <v>15.541868455427425</v>
      </c>
      <c r="L805" s="23">
        <f t="shared" si="112"/>
        <v>14.767797693766187</v>
      </c>
      <c r="M805" s="26">
        <f>K805*'Social Cost of Carbon'!$C$5</f>
        <v>1554.1868455427425</v>
      </c>
      <c r="N805" s="26">
        <f>L805*'Social Cost of Carbon'!$C$5</f>
        <v>1476.7797693766188</v>
      </c>
      <c r="O805" s="23">
        <f t="shared" si="116"/>
        <v>0.1654268472574936</v>
      </c>
      <c r="P805" s="23">
        <f t="shared" si="117"/>
        <v>0.15718767794377395</v>
      </c>
      <c r="Q805" s="27"/>
      <c r="R805" s="27"/>
    </row>
    <row r="806" spans="1:18" x14ac:dyDescent="0.25">
      <c r="A806" s="24">
        <f t="shared" si="113"/>
        <v>2018</v>
      </c>
      <c r="B806" s="32">
        <v>43168</v>
      </c>
      <c r="C806" s="28">
        <f>'Bitcoin Data'!C805</f>
        <v>9337.5498050000006</v>
      </c>
      <c r="D806" s="26">
        <f>'Bitcoin Data'!K805</f>
        <v>1834.9606079296198</v>
      </c>
      <c r="E806" s="25">
        <f>'Bitcoin Data'!J805</f>
        <v>34112.604432331289</v>
      </c>
      <c r="F806" s="25">
        <f t="shared" si="109"/>
        <v>62.595285367213265</v>
      </c>
      <c r="G806" s="23">
        <f t="shared" si="110"/>
        <v>0.48099999999999998</v>
      </c>
      <c r="H806" s="23">
        <f t="shared" si="111"/>
        <v>0.45704354731048874</v>
      </c>
      <c r="I806" s="26">
        <f t="shared" si="114"/>
        <v>30108.332261629581</v>
      </c>
      <c r="J806" s="26">
        <f t="shared" si="115"/>
        <v>28608.771269143479</v>
      </c>
      <c r="K806" s="23">
        <f t="shared" si="112"/>
        <v>16.40816273195135</v>
      </c>
      <c r="L806" s="23">
        <f t="shared" si="112"/>
        <v>15.590945737752193</v>
      </c>
      <c r="M806" s="26">
        <f>K806*'Social Cost of Carbon'!$C$5</f>
        <v>1640.816273195135</v>
      </c>
      <c r="N806" s="26">
        <f>L806*'Social Cost of Carbon'!$C$5</f>
        <v>1559.0945737752193</v>
      </c>
      <c r="O806" s="23">
        <f t="shared" si="116"/>
        <v>0.1757223583767685</v>
      </c>
      <c r="P806" s="23">
        <f t="shared" si="117"/>
        <v>0.16697041583011071</v>
      </c>
      <c r="Q806" s="27"/>
      <c r="R806" s="27"/>
    </row>
    <row r="807" spans="1:18" x14ac:dyDescent="0.25">
      <c r="A807" s="24">
        <f t="shared" si="113"/>
        <v>2018</v>
      </c>
      <c r="B807" s="32">
        <v>43169</v>
      </c>
      <c r="C807" s="28">
        <f>'Bitcoin Data'!C806</f>
        <v>8866</v>
      </c>
      <c r="D807" s="26">
        <f>'Bitcoin Data'!K806</f>
        <v>1754.5488303007833</v>
      </c>
      <c r="E807" s="25">
        <f>'Bitcoin Data'!J806</f>
        <v>38967.833321813152</v>
      </c>
      <c r="F807" s="25">
        <f t="shared" si="109"/>
        <v>68.370966374143151</v>
      </c>
      <c r="G807" s="23">
        <f t="shared" si="110"/>
        <v>0.48099999999999998</v>
      </c>
      <c r="H807" s="23">
        <f t="shared" si="111"/>
        <v>0.45704354731048874</v>
      </c>
      <c r="I807" s="26">
        <f t="shared" si="114"/>
        <v>32886.434825962853</v>
      </c>
      <c r="J807" s="26">
        <f t="shared" si="115"/>
        <v>31248.509004684529</v>
      </c>
      <c r="K807" s="23">
        <f t="shared" si="112"/>
        <v>18.743527827792125</v>
      </c>
      <c r="L807" s="23">
        <f t="shared" si="112"/>
        <v>17.809996772405349</v>
      </c>
      <c r="M807" s="26">
        <f>K807*'Social Cost of Carbon'!$C$5</f>
        <v>1874.3527827792125</v>
      </c>
      <c r="N807" s="26">
        <f>L807*'Social Cost of Carbon'!$C$5</f>
        <v>1780.9996772405348</v>
      </c>
      <c r="O807" s="23">
        <f t="shared" si="116"/>
        <v>0.21140906640866372</v>
      </c>
      <c r="P807" s="23">
        <f t="shared" si="117"/>
        <v>0.20087972899171383</v>
      </c>
      <c r="Q807" s="27"/>
      <c r="R807" s="27"/>
    </row>
    <row r="808" spans="1:18" x14ac:dyDescent="0.25">
      <c r="A808" s="24">
        <f t="shared" si="113"/>
        <v>2018</v>
      </c>
      <c r="B808" s="32">
        <v>43170</v>
      </c>
      <c r="C808" s="28">
        <f>'Bitcoin Data'!C807</f>
        <v>9578.6298829999996</v>
      </c>
      <c r="D808" s="26">
        <f>'Bitcoin Data'!K807</f>
        <v>1896.9990586182359</v>
      </c>
      <c r="E808" s="25">
        <f>'Bitcoin Data'!J807</f>
        <v>37905.807064894747</v>
      </c>
      <c r="F808" s="25">
        <f t="shared" si="109"/>
        <v>71.907280318269812</v>
      </c>
      <c r="G808" s="23">
        <f t="shared" si="110"/>
        <v>0.48099999999999998</v>
      </c>
      <c r="H808" s="23">
        <f t="shared" si="111"/>
        <v>0.45704354731048874</v>
      </c>
      <c r="I808" s="26">
        <f t="shared" si="114"/>
        <v>34587.401833087781</v>
      </c>
      <c r="J808" s="26">
        <f t="shared" si="115"/>
        <v>32864.758474111724</v>
      </c>
      <c r="K808" s="23">
        <f t="shared" si="112"/>
        <v>18.232693198214374</v>
      </c>
      <c r="L808" s="23">
        <f t="shared" si="112"/>
        <v>17.324604524606482</v>
      </c>
      <c r="M808" s="26">
        <f>K808*'Social Cost of Carbon'!$C$5</f>
        <v>1823.2693198214374</v>
      </c>
      <c r="N808" s="26">
        <f>L808*'Social Cost of Carbon'!$C$5</f>
        <v>1732.4604524606482</v>
      </c>
      <c r="O808" s="23">
        <f t="shared" si="116"/>
        <v>0.19034761151564555</v>
      </c>
      <c r="P808" s="23">
        <f t="shared" si="117"/>
        <v>0.18086725070517565</v>
      </c>
      <c r="Q808" s="27"/>
      <c r="R808" s="27"/>
    </row>
    <row r="809" spans="1:18" x14ac:dyDescent="0.25">
      <c r="A809" s="24">
        <f t="shared" si="113"/>
        <v>2018</v>
      </c>
      <c r="B809" s="32">
        <v>43171</v>
      </c>
      <c r="C809" s="28">
        <f>'Bitcoin Data'!C808</f>
        <v>9205.1201170000004</v>
      </c>
      <c r="D809" s="26">
        <f>'Bitcoin Data'!K808</f>
        <v>2019.9579465851939</v>
      </c>
      <c r="E809" s="25">
        <f>'Bitcoin Data'!J808</f>
        <v>34916.31844002007</v>
      </c>
      <c r="F809" s="25">
        <f t="shared" si="109"/>
        <v>70.529494898417681</v>
      </c>
      <c r="G809" s="23">
        <f t="shared" si="110"/>
        <v>0.48099999999999998</v>
      </c>
      <c r="H809" s="23">
        <f t="shared" si="111"/>
        <v>0.45704354731048874</v>
      </c>
      <c r="I809" s="26">
        <f t="shared" si="114"/>
        <v>33924.687046138904</v>
      </c>
      <c r="J809" s="26">
        <f t="shared" si="115"/>
        <v>32235.050538389834</v>
      </c>
      <c r="K809" s="23">
        <f t="shared" si="112"/>
        <v>16.794749169649656</v>
      </c>
      <c r="L809" s="23">
        <f t="shared" si="112"/>
        <v>15.958278038849404</v>
      </c>
      <c r="M809" s="26">
        <f>K809*'Social Cost of Carbon'!$C$5</f>
        <v>1679.4749169649656</v>
      </c>
      <c r="N809" s="26">
        <f>L809*'Social Cost of Carbon'!$C$5</f>
        <v>1595.8278038849403</v>
      </c>
      <c r="O809" s="23">
        <f t="shared" si="116"/>
        <v>0.18245008165220072</v>
      </c>
      <c r="P809" s="23">
        <f t="shared" si="117"/>
        <v>0.17336306138338903</v>
      </c>
      <c r="Q809" s="27"/>
      <c r="R809" s="27"/>
    </row>
    <row r="810" spans="1:18" x14ac:dyDescent="0.25">
      <c r="A810" s="24">
        <f t="shared" si="113"/>
        <v>2018</v>
      </c>
      <c r="B810" s="32">
        <v>43172</v>
      </c>
      <c r="C810" s="28">
        <f>'Bitcoin Data'!C809</f>
        <v>9194.8496090000008</v>
      </c>
      <c r="D810" s="26">
        <f>'Bitcoin Data'!K809</f>
        <v>1991.3409809664972</v>
      </c>
      <c r="E810" s="25">
        <f>'Bitcoin Data'!J809</f>
        <v>32262.442749588161</v>
      </c>
      <c r="F810" s="25">
        <f t="shared" si="109"/>
        <v>64.245524393340347</v>
      </c>
      <c r="G810" s="23">
        <f t="shared" si="110"/>
        <v>0.48099999999999998</v>
      </c>
      <c r="H810" s="23">
        <f t="shared" si="111"/>
        <v>0.45704354731048874</v>
      </c>
      <c r="I810" s="26">
        <f t="shared" si="114"/>
        <v>30902.097233196706</v>
      </c>
      <c r="J810" s="26">
        <f t="shared" si="115"/>
        <v>29363.002367554807</v>
      </c>
      <c r="K810" s="23">
        <f t="shared" si="112"/>
        <v>15.518234962551906</v>
      </c>
      <c r="L810" s="23">
        <f t="shared" si="112"/>
        <v>14.745341279173331</v>
      </c>
      <c r="M810" s="26">
        <f>K810*'Social Cost of Carbon'!$C$5</f>
        <v>1551.8234962551905</v>
      </c>
      <c r="N810" s="26">
        <f>L810*'Social Cost of Carbon'!$C$5</f>
        <v>1474.5341279173331</v>
      </c>
      <c r="O810" s="23">
        <f t="shared" si="116"/>
        <v>0.16877094919923996</v>
      </c>
      <c r="P810" s="23">
        <f t="shared" si="117"/>
        <v>0.16036522516627633</v>
      </c>
      <c r="Q810" s="27"/>
      <c r="R810" s="27"/>
    </row>
    <row r="811" spans="1:18" x14ac:dyDescent="0.25">
      <c r="A811" s="24">
        <f t="shared" si="113"/>
        <v>2018</v>
      </c>
      <c r="B811" s="32">
        <v>43173</v>
      </c>
      <c r="C811" s="28">
        <f>'Bitcoin Data'!C810</f>
        <v>8269.8095699999994</v>
      </c>
      <c r="D811" s="26">
        <f>'Bitcoin Data'!K810</f>
        <v>1780.5051175783738</v>
      </c>
      <c r="E811" s="25">
        <f>'Bitcoin Data'!J810</f>
        <v>36063.37365121433</v>
      </c>
      <c r="F811" s="25">
        <f t="shared" si="109"/>
        <v>64.211021343128195</v>
      </c>
      <c r="G811" s="23">
        <f t="shared" si="110"/>
        <v>0.48099999999999998</v>
      </c>
      <c r="H811" s="23">
        <f t="shared" si="111"/>
        <v>0.45704354731048874</v>
      </c>
      <c r="I811" s="26">
        <f t="shared" si="114"/>
        <v>30885.501266044659</v>
      </c>
      <c r="J811" s="26">
        <f t="shared" si="115"/>
        <v>29347.232971092813</v>
      </c>
      <c r="K811" s="23">
        <f t="shared" si="112"/>
        <v>17.34648272623409</v>
      </c>
      <c r="L811" s="23">
        <f t="shared" si="112"/>
        <v>16.482532221534608</v>
      </c>
      <c r="M811" s="26">
        <f>K811*'Social Cost of Carbon'!$C$5</f>
        <v>1734.648272623409</v>
      </c>
      <c r="N811" s="26">
        <f>L811*'Social Cost of Carbon'!$C$5</f>
        <v>1648.2532221534609</v>
      </c>
      <c r="O811" s="23">
        <f t="shared" si="116"/>
        <v>0.2097567371945433</v>
      </c>
      <c r="P811" s="23">
        <f t="shared" si="117"/>
        <v>0.19930969488496469</v>
      </c>
      <c r="Q811" s="27"/>
      <c r="R811" s="27"/>
    </row>
    <row r="812" spans="1:18" x14ac:dyDescent="0.25">
      <c r="A812" s="24">
        <f t="shared" si="113"/>
        <v>2018</v>
      </c>
      <c r="B812" s="32">
        <v>43174</v>
      </c>
      <c r="C812" s="28">
        <f>'Bitcoin Data'!C811</f>
        <v>8300.8603519999997</v>
      </c>
      <c r="D812" s="26">
        <f>'Bitcoin Data'!K811</f>
        <v>1792.076697932762</v>
      </c>
      <c r="E812" s="25">
        <f>'Bitcoin Data'!J811</f>
        <v>38795.539073860506</v>
      </c>
      <c r="F812" s="25">
        <f t="shared" si="109"/>
        <v>69.52458155800538</v>
      </c>
      <c r="G812" s="23">
        <f t="shared" si="110"/>
        <v>0.48099999999999998</v>
      </c>
      <c r="H812" s="23">
        <f t="shared" si="111"/>
        <v>0.45704354731048874</v>
      </c>
      <c r="I812" s="26">
        <f t="shared" si="114"/>
        <v>33441.323729400588</v>
      </c>
      <c r="J812" s="26">
        <f t="shared" si="115"/>
        <v>31775.761380548163</v>
      </c>
      <c r="K812" s="23">
        <f t="shared" si="112"/>
        <v>18.660654294526903</v>
      </c>
      <c r="L812" s="23">
        <f t="shared" si="112"/>
        <v>17.731250798139879</v>
      </c>
      <c r="M812" s="26">
        <f>K812*'Social Cost of Carbon'!$C$5</f>
        <v>1866.0654294526903</v>
      </c>
      <c r="N812" s="26">
        <f>L812*'Social Cost of Carbon'!$C$5</f>
        <v>1773.1250798139879</v>
      </c>
      <c r="O812" s="23">
        <f t="shared" si="116"/>
        <v>0.22480385771133743</v>
      </c>
      <c r="P812" s="23">
        <f t="shared" si="117"/>
        <v>0.21360738581595018</v>
      </c>
      <c r="Q812" s="27"/>
      <c r="R812" s="27"/>
    </row>
    <row r="813" spans="1:18" x14ac:dyDescent="0.25">
      <c r="A813" s="24">
        <f t="shared" si="113"/>
        <v>2018</v>
      </c>
      <c r="B813" s="32">
        <v>43175</v>
      </c>
      <c r="C813" s="28">
        <f>'Bitcoin Data'!C812</f>
        <v>8338.3496090000008</v>
      </c>
      <c r="D813" s="26">
        <f>'Bitcoin Data'!K812</f>
        <v>1969.6969696969713</v>
      </c>
      <c r="E813" s="25">
        <f>'Bitcoin Data'!J812</f>
        <v>33695.145537754579</v>
      </c>
      <c r="F813" s="25">
        <f t="shared" si="109"/>
        <v>66.369226059213617</v>
      </c>
      <c r="G813" s="23">
        <f t="shared" si="110"/>
        <v>0.48099999999999998</v>
      </c>
      <c r="H813" s="23">
        <f t="shared" si="111"/>
        <v>0.45704354731048874</v>
      </c>
      <c r="I813" s="26">
        <f t="shared" si="114"/>
        <v>31923.597734481747</v>
      </c>
      <c r="J813" s="26">
        <f t="shared" si="115"/>
        <v>30333.626510354719</v>
      </c>
      <c r="K813" s="23">
        <f t="shared" si="112"/>
        <v>16.207365003659952</v>
      </c>
      <c r="L813" s="23">
        <f t="shared" si="112"/>
        <v>15.400148843718538</v>
      </c>
      <c r="M813" s="26">
        <f>K813*'Social Cost of Carbon'!$C$5</f>
        <v>1620.7365003659952</v>
      </c>
      <c r="N813" s="26">
        <f>L813*'Social Cost of Carbon'!$C$5</f>
        <v>1540.0148843718539</v>
      </c>
      <c r="O813" s="23">
        <f t="shared" si="116"/>
        <v>0.19437137759451253</v>
      </c>
      <c r="P813" s="23">
        <f t="shared" si="117"/>
        <v>0.18469061104245835</v>
      </c>
      <c r="Q813" s="27"/>
      <c r="R813" s="27"/>
    </row>
    <row r="814" spans="1:18" x14ac:dyDescent="0.25">
      <c r="A814" s="24">
        <f t="shared" si="113"/>
        <v>2018</v>
      </c>
      <c r="B814" s="32">
        <v>43176</v>
      </c>
      <c r="C814" s="28">
        <f>'Bitcoin Data'!C813</f>
        <v>7916.8798829999996</v>
      </c>
      <c r="D814" s="26">
        <f>'Bitcoin Data'!K813</f>
        <v>1844.7147295174996</v>
      </c>
      <c r="E814" s="25">
        <f>'Bitcoin Data'!J813</f>
        <v>38345.475851963572</v>
      </c>
      <c r="F814" s="25">
        <f t="shared" si="109"/>
        <v>70.736464114474785</v>
      </c>
      <c r="G814" s="23">
        <f t="shared" si="110"/>
        <v>0.48099999999999998</v>
      </c>
      <c r="H814" s="23">
        <f t="shared" si="111"/>
        <v>0.45704354731048874</v>
      </c>
      <c r="I814" s="26">
        <f t="shared" si="114"/>
        <v>34024.239239062365</v>
      </c>
      <c r="J814" s="26">
        <f t="shared" si="115"/>
        <v>32329.644483080643</v>
      </c>
      <c r="K814" s="23">
        <f t="shared" si="112"/>
        <v>18.444173884794477</v>
      </c>
      <c r="L814" s="23">
        <f t="shared" si="112"/>
        <v>17.525552306690116</v>
      </c>
      <c r="M814" s="26">
        <f>K814*'Social Cost of Carbon'!$C$5</f>
        <v>1844.4173884794477</v>
      </c>
      <c r="N814" s="26">
        <f>L814*'Social Cost of Carbon'!$C$5</f>
        <v>1752.5552306690115</v>
      </c>
      <c r="O814" s="23">
        <f t="shared" si="116"/>
        <v>0.23297276398496139</v>
      </c>
      <c r="P814" s="23">
        <f t="shared" si="117"/>
        <v>0.22136943550606245</v>
      </c>
      <c r="Q814" s="27"/>
      <c r="R814" s="27"/>
    </row>
    <row r="815" spans="1:18" x14ac:dyDescent="0.25">
      <c r="A815" s="24">
        <f t="shared" si="113"/>
        <v>2018</v>
      </c>
      <c r="B815" s="32">
        <v>43177</v>
      </c>
      <c r="C815" s="28">
        <f>'Bitcoin Data'!C814</f>
        <v>8223.6796880000002</v>
      </c>
      <c r="D815" s="26">
        <f>'Bitcoin Data'!K814</f>
        <v>1887.7621891929443</v>
      </c>
      <c r="E815" s="25">
        <f>'Bitcoin Data'!J814</f>
        <v>38443.021482786164</v>
      </c>
      <c r="F815" s="25">
        <f t="shared" si="109"/>
        <v>72.571282393535796</v>
      </c>
      <c r="G815" s="23">
        <f t="shared" si="110"/>
        <v>0.48099999999999998</v>
      </c>
      <c r="H815" s="23">
        <f t="shared" si="111"/>
        <v>0.45704354731048874</v>
      </c>
      <c r="I815" s="26">
        <f t="shared" si="114"/>
        <v>34906.786831290716</v>
      </c>
      <c r="J815" s="26">
        <f t="shared" si="115"/>
        <v>33168.236338012815</v>
      </c>
      <c r="K815" s="23">
        <f t="shared" si="112"/>
        <v>18.491093333220146</v>
      </c>
      <c r="L815" s="23">
        <f t="shared" si="112"/>
        <v>17.570134907825913</v>
      </c>
      <c r="M815" s="26">
        <f>K815*'Social Cost of Carbon'!$C$5</f>
        <v>1849.1093333220147</v>
      </c>
      <c r="N815" s="26">
        <f>L815*'Social Cost of Carbon'!$C$5</f>
        <v>1757.0134907825914</v>
      </c>
      <c r="O815" s="23">
        <f t="shared" si="116"/>
        <v>0.22485181858678621</v>
      </c>
      <c r="P815" s="23">
        <f t="shared" si="117"/>
        <v>0.2136529579752999</v>
      </c>
      <c r="Q815" s="27"/>
      <c r="R815" s="27"/>
    </row>
    <row r="816" spans="1:18" x14ac:dyDescent="0.25">
      <c r="A816" s="24">
        <f t="shared" si="113"/>
        <v>2018</v>
      </c>
      <c r="B816" s="32">
        <v>43178</v>
      </c>
      <c r="C816" s="28">
        <f>'Bitcoin Data'!C815</f>
        <v>8630.6503909999992</v>
      </c>
      <c r="D816" s="26">
        <f>'Bitcoin Data'!K815</f>
        <v>1954.351759967311</v>
      </c>
      <c r="E816" s="25">
        <f>'Bitcoin Data'!J815</f>
        <v>30408.9052629855</v>
      </c>
      <c r="F816" s="25">
        <f t="shared" si="109"/>
        <v>59.429697519394935</v>
      </c>
      <c r="G816" s="23">
        <f t="shared" si="110"/>
        <v>0.48099999999999998</v>
      </c>
      <c r="H816" s="23">
        <f t="shared" si="111"/>
        <v>0.45704354731048874</v>
      </c>
      <c r="I816" s="26">
        <f t="shared" si="114"/>
        <v>28585.684506828962</v>
      </c>
      <c r="J816" s="26">
        <f t="shared" si="115"/>
        <v>27161.959769853613</v>
      </c>
      <c r="K816" s="23">
        <f t="shared" si="112"/>
        <v>14.626683431496025</v>
      </c>
      <c r="L816" s="23">
        <f t="shared" si="112"/>
        <v>13.898193931223483</v>
      </c>
      <c r="M816" s="26">
        <f>K816*'Social Cost of Carbon'!$C$5</f>
        <v>1462.6683431496024</v>
      </c>
      <c r="N816" s="26">
        <f>L816*'Social Cost of Carbon'!$C$5</f>
        <v>1389.8193931223484</v>
      </c>
      <c r="O816" s="23">
        <f t="shared" si="116"/>
        <v>0.16947371019394622</v>
      </c>
      <c r="P816" s="23">
        <f t="shared" si="117"/>
        <v>0.1610329847877566</v>
      </c>
      <c r="Q816" s="27"/>
      <c r="R816" s="27"/>
    </row>
    <row r="817" spans="1:18" x14ac:dyDescent="0.25">
      <c r="A817" s="24">
        <f t="shared" si="113"/>
        <v>2018</v>
      </c>
      <c r="B817" s="32">
        <v>43179</v>
      </c>
      <c r="C817" s="28">
        <f>'Bitcoin Data'!C816</f>
        <v>8913.4697269999997</v>
      </c>
      <c r="D817" s="26">
        <f>'Bitcoin Data'!K816</f>
        <v>1577.9846067118456</v>
      </c>
      <c r="E817" s="25">
        <f>'Bitcoin Data'!J816</f>
        <v>45051.299640729521</v>
      </c>
      <c r="F817" s="25">
        <f t="shared" si="109"/>
        <v>71.090257345434082</v>
      </c>
      <c r="G817" s="23">
        <f t="shared" si="110"/>
        <v>0.48099999999999998</v>
      </c>
      <c r="H817" s="23">
        <f t="shared" si="111"/>
        <v>0.45704354731048874</v>
      </c>
      <c r="I817" s="26">
        <f t="shared" si="114"/>
        <v>34194.413783153788</v>
      </c>
      <c r="J817" s="26">
        <f t="shared" si="115"/>
        <v>32491.343396372718</v>
      </c>
      <c r="K817" s="23">
        <f t="shared" si="112"/>
        <v>21.669675127190899</v>
      </c>
      <c r="L817" s="23">
        <f t="shared" si="112"/>
        <v>20.590405798746769</v>
      </c>
      <c r="M817" s="26">
        <f>K817*'Social Cost of Carbon'!$C$5</f>
        <v>2166.9675127190899</v>
      </c>
      <c r="N817" s="26">
        <f>L817*'Social Cost of Carbon'!$C$5</f>
        <v>2059.040579874677</v>
      </c>
      <c r="O817" s="23">
        <f t="shared" si="116"/>
        <v>0.24311155802269432</v>
      </c>
      <c r="P817" s="23">
        <f t="shared" si="117"/>
        <v>0.23100326168580446</v>
      </c>
      <c r="Q817" s="27"/>
      <c r="R817" s="27"/>
    </row>
    <row r="818" spans="1:18" x14ac:dyDescent="0.25">
      <c r="A818" s="24">
        <f t="shared" si="113"/>
        <v>2018</v>
      </c>
      <c r="B818" s="32">
        <v>43180</v>
      </c>
      <c r="C818" s="28">
        <f>'Bitcoin Data'!C817</f>
        <v>8929.2802730000003</v>
      </c>
      <c r="D818" s="26">
        <f>'Bitcoin Data'!K817</f>
        <v>1903.6795658274684</v>
      </c>
      <c r="E818" s="25">
        <f>'Bitcoin Data'!J817</f>
        <v>35113.602403653589</v>
      </c>
      <c r="F818" s="25">
        <f t="shared" si="109"/>
        <v>66.845047378425619</v>
      </c>
      <c r="G818" s="23">
        <f t="shared" si="110"/>
        <v>0.48099999999999998</v>
      </c>
      <c r="H818" s="23">
        <f t="shared" si="111"/>
        <v>0.45704354731048874</v>
      </c>
      <c r="I818" s="26">
        <f t="shared" si="114"/>
        <v>32152.467789022721</v>
      </c>
      <c r="J818" s="26">
        <f t="shared" si="115"/>
        <v>30551.097573973329</v>
      </c>
      <c r="K818" s="23">
        <f t="shared" si="112"/>
        <v>16.889642756157375</v>
      </c>
      <c r="L818" s="23">
        <f t="shared" si="112"/>
        <v>16.04844540141594</v>
      </c>
      <c r="M818" s="26">
        <f>K818*'Social Cost of Carbon'!$C$5</f>
        <v>1688.9642756157375</v>
      </c>
      <c r="N818" s="26">
        <f>L818*'Social Cost of Carbon'!$C$5</f>
        <v>1604.8445401415941</v>
      </c>
      <c r="O818" s="23">
        <f t="shared" si="116"/>
        <v>0.18914898222231416</v>
      </c>
      <c r="P818" s="23">
        <f t="shared" si="117"/>
        <v>0.17972831976102918</v>
      </c>
      <c r="Q818" s="27"/>
      <c r="R818" s="27"/>
    </row>
    <row r="819" spans="1:18" x14ac:dyDescent="0.25">
      <c r="A819" s="24">
        <f t="shared" si="113"/>
        <v>2018</v>
      </c>
      <c r="B819" s="32">
        <v>43181</v>
      </c>
      <c r="C819" s="28">
        <f>'Bitcoin Data'!C818</f>
        <v>8728.4697269999997</v>
      </c>
      <c r="D819" s="26">
        <f>'Bitcoin Data'!K818</f>
        <v>1781.5203599031038</v>
      </c>
      <c r="E819" s="25">
        <f>'Bitcoin Data'!J818</f>
        <v>34878.736860858393</v>
      </c>
      <c r="F819" s="25">
        <f t="shared" si="109"/>
        <v>62.137179845322095</v>
      </c>
      <c r="G819" s="23">
        <f t="shared" si="110"/>
        <v>0.48099999999999998</v>
      </c>
      <c r="H819" s="23">
        <f t="shared" si="111"/>
        <v>0.45704354731048874</v>
      </c>
      <c r="I819" s="26">
        <f t="shared" si="114"/>
        <v>29887.983505599928</v>
      </c>
      <c r="J819" s="26">
        <f t="shared" si="115"/>
        <v>28399.397096375815</v>
      </c>
      <c r="K819" s="23">
        <f t="shared" si="112"/>
        <v>16.776672430072885</v>
      </c>
      <c r="L819" s="23">
        <f t="shared" si="112"/>
        <v>15.94110162059582</v>
      </c>
      <c r="M819" s="26">
        <f>K819*'Social Cost of Carbon'!$C$5</f>
        <v>1677.6672430072886</v>
      </c>
      <c r="N819" s="26">
        <f>L819*'Social Cost of Carbon'!$C$5</f>
        <v>1594.1101620595821</v>
      </c>
      <c r="O819" s="23">
        <f t="shared" si="116"/>
        <v>0.19220634263274322</v>
      </c>
      <c r="P819" s="23">
        <f t="shared" si="117"/>
        <v>0.18263340676183823</v>
      </c>
      <c r="Q819" s="27"/>
      <c r="R819" s="27"/>
    </row>
    <row r="820" spans="1:18" x14ac:dyDescent="0.25">
      <c r="A820" s="24">
        <f t="shared" si="113"/>
        <v>2018</v>
      </c>
      <c r="B820" s="32">
        <v>43182</v>
      </c>
      <c r="C820" s="28">
        <f>'Bitcoin Data'!C819</f>
        <v>8879.6201170000004</v>
      </c>
      <c r="D820" s="26">
        <f>'Bitcoin Data'!K819</f>
        <v>1662.2498929559267</v>
      </c>
      <c r="E820" s="25">
        <f>'Bitcoin Data'!J819</f>
        <v>43822.271156469789</v>
      </c>
      <c r="F820" s="25">
        <f t="shared" si="109"/>
        <v>72.843565538927493</v>
      </c>
      <c r="G820" s="23">
        <f t="shared" si="110"/>
        <v>0.48099999999999998</v>
      </c>
      <c r="H820" s="23">
        <f t="shared" si="111"/>
        <v>0.45704354731048874</v>
      </c>
      <c r="I820" s="26">
        <f t="shared" si="114"/>
        <v>35037.755024224127</v>
      </c>
      <c r="J820" s="26">
        <f t="shared" si="115"/>
        <v>33292.681592655499</v>
      </c>
      <c r="K820" s="23">
        <f t="shared" si="112"/>
        <v>21.07851242626197</v>
      </c>
      <c r="L820" s="23">
        <f t="shared" si="112"/>
        <v>20.028686260555066</v>
      </c>
      <c r="M820" s="26">
        <f>K820*'Social Cost of Carbon'!$C$5</f>
        <v>2107.8512426261968</v>
      </c>
      <c r="N820" s="26">
        <f>L820*'Social Cost of Carbon'!$C$5</f>
        <v>2002.8686260555066</v>
      </c>
      <c r="O820" s="23">
        <f t="shared" si="116"/>
        <v>0.23738079049020613</v>
      </c>
      <c r="P820" s="23">
        <f t="shared" si="117"/>
        <v>0.22555791798131342</v>
      </c>
      <c r="Q820" s="27"/>
      <c r="R820" s="27"/>
    </row>
    <row r="821" spans="1:18" x14ac:dyDescent="0.25">
      <c r="A821" s="24">
        <f t="shared" si="113"/>
        <v>2018</v>
      </c>
      <c r="B821" s="32">
        <v>43183</v>
      </c>
      <c r="C821" s="28">
        <f>'Bitcoin Data'!C820</f>
        <v>8668.1201170000004</v>
      </c>
      <c r="D821" s="26">
        <f>'Bitcoin Data'!K820</f>
        <v>1955.1367597739438</v>
      </c>
      <c r="E821" s="25">
        <f>'Bitcoin Data'!J820</f>
        <v>32224.77724046263</v>
      </c>
      <c r="F821" s="25">
        <f t="shared" si="109"/>
        <v>63.003846558355235</v>
      </c>
      <c r="G821" s="23">
        <f t="shared" si="110"/>
        <v>0.48099999999999998</v>
      </c>
      <c r="H821" s="23">
        <f t="shared" si="111"/>
        <v>0.45704354731048874</v>
      </c>
      <c r="I821" s="26">
        <f t="shared" si="114"/>
        <v>30304.850194568869</v>
      </c>
      <c r="J821" s="26">
        <f t="shared" si="115"/>
        <v>28795.501525236403</v>
      </c>
      <c r="K821" s="23">
        <f t="shared" si="112"/>
        <v>15.500117852662525</v>
      </c>
      <c r="L821" s="23">
        <f t="shared" si="112"/>
        <v>14.728126501271342</v>
      </c>
      <c r="M821" s="26">
        <f>K821*'Social Cost of Carbon'!$C$5</f>
        <v>1550.0117852662524</v>
      </c>
      <c r="N821" s="26">
        <f>L821*'Social Cost of Carbon'!$C$5</f>
        <v>1472.8126501271342</v>
      </c>
      <c r="O821" s="23">
        <f t="shared" si="116"/>
        <v>0.17881752494711678</v>
      </c>
      <c r="P821" s="23">
        <f t="shared" si="117"/>
        <v>0.16991142603557605</v>
      </c>
      <c r="Q821" s="27"/>
      <c r="R821" s="27"/>
    </row>
    <row r="822" spans="1:18" x14ac:dyDescent="0.25">
      <c r="A822" s="24">
        <f t="shared" si="113"/>
        <v>2018</v>
      </c>
      <c r="B822" s="32">
        <v>43184</v>
      </c>
      <c r="C822" s="28">
        <f>'Bitcoin Data'!C821</f>
        <v>8495.7802730000003</v>
      </c>
      <c r="D822" s="26">
        <f>'Bitcoin Data'!K821</f>
        <v>1738.0938189187702</v>
      </c>
      <c r="E822" s="25">
        <f>'Bitcoin Data'!J821</f>
        <v>40254.834006236488</v>
      </c>
      <c r="F822" s="25">
        <f t="shared" si="109"/>
        <v>69.966678167840755</v>
      </c>
      <c r="G822" s="23">
        <f t="shared" si="110"/>
        <v>0.48099999999999998</v>
      </c>
      <c r="H822" s="23">
        <f t="shared" si="111"/>
        <v>0.45704354731048874</v>
      </c>
      <c r="I822" s="26">
        <f t="shared" si="114"/>
        <v>33653.972198731404</v>
      </c>
      <c r="J822" s="26">
        <f t="shared" si="115"/>
        <v>31977.818783361265</v>
      </c>
      <c r="K822" s="23">
        <f t="shared" si="112"/>
        <v>19.36257515699975</v>
      </c>
      <c r="L822" s="23">
        <f t="shared" si="112"/>
        <v>18.398212130605216</v>
      </c>
      <c r="M822" s="26">
        <f>K822*'Social Cost of Carbon'!$C$5</f>
        <v>1936.2575156999749</v>
      </c>
      <c r="N822" s="26">
        <f>L822*'Social Cost of Carbon'!$C$5</f>
        <v>1839.8212130605216</v>
      </c>
      <c r="O822" s="23">
        <f t="shared" si="116"/>
        <v>0.22790814421760586</v>
      </c>
      <c r="P822" s="23">
        <f t="shared" si="117"/>
        <v>0.21655706173423084</v>
      </c>
      <c r="Q822" s="27"/>
      <c r="R822" s="27"/>
    </row>
    <row r="823" spans="1:18" x14ac:dyDescent="0.25">
      <c r="A823" s="24">
        <f t="shared" si="113"/>
        <v>2018</v>
      </c>
      <c r="B823" s="32">
        <v>43185</v>
      </c>
      <c r="C823" s="28">
        <f>'Bitcoin Data'!C822</f>
        <v>8209.4003909999992</v>
      </c>
      <c r="D823" s="26">
        <f>'Bitcoin Data'!K822</f>
        <v>1820.7975542867434</v>
      </c>
      <c r="E823" s="25">
        <f>'Bitcoin Data'!J822</f>
        <v>38917.830507976236</v>
      </c>
      <c r="F823" s="25">
        <f t="shared" si="109"/>
        <v>70.861490607069129</v>
      </c>
      <c r="G823" s="23">
        <f t="shared" si="110"/>
        <v>0.48099999999999998</v>
      </c>
      <c r="H823" s="23">
        <f t="shared" si="111"/>
        <v>0.45704354731048874</v>
      </c>
      <c r="I823" s="26">
        <f t="shared" si="114"/>
        <v>34084.376982000249</v>
      </c>
      <c r="J823" s="26">
        <f t="shared" si="115"/>
        <v>32386.787034763758</v>
      </c>
      <c r="K823" s="23">
        <f t="shared" si="112"/>
        <v>18.71947647433657</v>
      </c>
      <c r="L823" s="23">
        <f t="shared" si="112"/>
        <v>17.787143308993819</v>
      </c>
      <c r="M823" s="26">
        <f>K823*'Social Cost of Carbon'!$C$5</f>
        <v>1871.947647433657</v>
      </c>
      <c r="N823" s="26">
        <f>L823*'Social Cost of Carbon'!$C$5</f>
        <v>1778.7143308993818</v>
      </c>
      <c r="O823" s="23">
        <f t="shared" si="116"/>
        <v>0.22802489320485345</v>
      </c>
      <c r="P823" s="23">
        <f t="shared" si="117"/>
        <v>0.21666799597804901</v>
      </c>
      <c r="Q823" s="27"/>
      <c r="R823" s="27"/>
    </row>
    <row r="824" spans="1:18" x14ac:dyDescent="0.25">
      <c r="A824" s="24">
        <f t="shared" si="113"/>
        <v>2018</v>
      </c>
      <c r="B824" s="32">
        <v>43186</v>
      </c>
      <c r="C824" s="28">
        <f>'Bitcoin Data'!C823</f>
        <v>7833.0400390000004</v>
      </c>
      <c r="D824" s="26">
        <f>'Bitcoin Data'!K823</f>
        <v>1897.6060294304641</v>
      </c>
      <c r="E824" s="25">
        <f>'Bitcoin Data'!J823</f>
        <v>33148.288668102257</v>
      </c>
      <c r="F824" s="25">
        <f t="shared" si="109"/>
        <v>62.902392441892374</v>
      </c>
      <c r="G824" s="23">
        <f t="shared" si="110"/>
        <v>0.48099999999999998</v>
      </c>
      <c r="H824" s="23">
        <f t="shared" si="111"/>
        <v>0.45704354731048874</v>
      </c>
      <c r="I824" s="26">
        <f t="shared" si="114"/>
        <v>30256.050764550233</v>
      </c>
      <c r="J824" s="26">
        <f t="shared" si="115"/>
        <v>28749.132575958967</v>
      </c>
      <c r="K824" s="23">
        <f t="shared" si="112"/>
        <v>15.944326849357186</v>
      </c>
      <c r="L824" s="23">
        <f t="shared" si="112"/>
        <v>15.150211440141531</v>
      </c>
      <c r="M824" s="26">
        <f>K824*'Social Cost of Carbon'!$C$5</f>
        <v>1594.4326849357185</v>
      </c>
      <c r="N824" s="26">
        <f>L824*'Social Cost of Carbon'!$C$5</f>
        <v>1515.0211440141532</v>
      </c>
      <c r="O824" s="23">
        <f t="shared" si="116"/>
        <v>0.20355221944445348</v>
      </c>
      <c r="P824" s="23">
        <f t="shared" si="117"/>
        <v>0.19341419633641593</v>
      </c>
      <c r="Q824" s="27"/>
      <c r="R824" s="27"/>
    </row>
    <row r="825" spans="1:18" x14ac:dyDescent="0.25">
      <c r="A825" s="24">
        <f t="shared" si="113"/>
        <v>2018</v>
      </c>
      <c r="B825" s="32">
        <v>43187</v>
      </c>
      <c r="C825" s="28">
        <f>'Bitcoin Data'!C824</f>
        <v>7954.4799800000001</v>
      </c>
      <c r="D825" s="26">
        <f>'Bitcoin Data'!K824</f>
        <v>1715.8795353708988</v>
      </c>
      <c r="E825" s="25">
        <f>'Bitcoin Data'!J824</f>
        <v>41253.128368286089</v>
      </c>
      <c r="F825" s="25">
        <f t="shared" si="109"/>
        <v>70.785398737170766</v>
      </c>
      <c r="G825" s="23">
        <f t="shared" si="110"/>
        <v>0.48099999999999998</v>
      </c>
      <c r="H825" s="23">
        <f t="shared" si="111"/>
        <v>0.45704354731048874</v>
      </c>
      <c r="I825" s="26">
        <f t="shared" si="114"/>
        <v>34047.776792579134</v>
      </c>
      <c r="J825" s="26">
        <f t="shared" si="115"/>
        <v>32352.009736623921</v>
      </c>
      <c r="K825" s="23">
        <f t="shared" si="112"/>
        <v>19.842754745145609</v>
      </c>
      <c r="L825" s="23">
        <f t="shared" si="112"/>
        <v>18.854476127096426</v>
      </c>
      <c r="M825" s="26">
        <f>K825*'Social Cost of Carbon'!$C$5</f>
        <v>1984.2754745145608</v>
      </c>
      <c r="N825" s="26">
        <f>L825*'Social Cost of Carbon'!$C$5</f>
        <v>1885.4476127096425</v>
      </c>
      <c r="O825" s="23">
        <f t="shared" si="116"/>
        <v>0.24945382721480691</v>
      </c>
      <c r="P825" s="23">
        <f t="shared" si="117"/>
        <v>0.23702965089487127</v>
      </c>
      <c r="Q825" s="27"/>
      <c r="R825" s="27"/>
    </row>
    <row r="826" spans="1:18" x14ac:dyDescent="0.25">
      <c r="A826" s="24">
        <f t="shared" si="113"/>
        <v>2018</v>
      </c>
      <c r="B826" s="32">
        <v>43188</v>
      </c>
      <c r="C826" s="28">
        <f>'Bitcoin Data'!C825</f>
        <v>7165.7001950000003</v>
      </c>
      <c r="D826" s="26">
        <f>'Bitcoin Data'!K825</f>
        <v>1886.3544958345306</v>
      </c>
      <c r="E826" s="25">
        <f>'Bitcoin Data'!J825</f>
        <v>39972.241027032491</v>
      </c>
      <c r="F826" s="25">
        <f t="shared" si="109"/>
        <v>75.401816569924208</v>
      </c>
      <c r="G826" s="23">
        <f t="shared" si="110"/>
        <v>0.48099999999999998</v>
      </c>
      <c r="H826" s="23">
        <f t="shared" si="111"/>
        <v>0.45704354731048874</v>
      </c>
      <c r="I826" s="26">
        <f t="shared" si="114"/>
        <v>36268.273770133543</v>
      </c>
      <c r="J826" s="26">
        <f t="shared" si="115"/>
        <v>34461.91371877295</v>
      </c>
      <c r="K826" s="23">
        <f t="shared" si="112"/>
        <v>19.226647934002628</v>
      </c>
      <c r="L826" s="23">
        <f t="shared" si="112"/>
        <v>18.269054832944786</v>
      </c>
      <c r="M826" s="26">
        <f>K826*'Social Cost of Carbon'!$C$5</f>
        <v>1922.6647934002629</v>
      </c>
      <c r="N826" s="26">
        <f>L826*'Social Cost of Carbon'!$C$5</f>
        <v>1826.9054832944785</v>
      </c>
      <c r="O826" s="23">
        <f t="shared" si="116"/>
        <v>0.26831499240532525</v>
      </c>
      <c r="P826" s="23">
        <f t="shared" si="117"/>
        <v>0.2549514260405753</v>
      </c>
      <c r="Q826" s="27"/>
      <c r="R826" s="27"/>
    </row>
    <row r="827" spans="1:18" x14ac:dyDescent="0.25">
      <c r="A827" s="24">
        <f t="shared" si="113"/>
        <v>2018</v>
      </c>
      <c r="B827" s="32">
        <v>43189</v>
      </c>
      <c r="C827" s="28">
        <f>'Bitcoin Data'!C826</f>
        <v>6890.5200199999999</v>
      </c>
      <c r="D827" s="26">
        <f>'Bitcoin Data'!K826</f>
        <v>2017.9698042698469</v>
      </c>
      <c r="E827" s="25">
        <f>'Bitcoin Data'!J826</f>
        <v>29507.254344531604</v>
      </c>
      <c r="F827" s="25">
        <f t="shared" si="109"/>
        <v>59.544748274175035</v>
      </c>
      <c r="G827" s="23">
        <f t="shared" si="110"/>
        <v>0.48099999999999998</v>
      </c>
      <c r="H827" s="23">
        <f t="shared" si="111"/>
        <v>0.45704354731048874</v>
      </c>
      <c r="I827" s="26">
        <f t="shared" si="114"/>
        <v>28641.023919878189</v>
      </c>
      <c r="J827" s="26">
        <f t="shared" si="115"/>
        <v>27214.542974939061</v>
      </c>
      <c r="K827" s="23">
        <f t="shared" si="112"/>
        <v>14.1929893397197</v>
      </c>
      <c r="L827" s="23">
        <f t="shared" si="112"/>
        <v>13.486100197017555</v>
      </c>
      <c r="M827" s="26">
        <f>K827*'Social Cost of Carbon'!$C$5</f>
        <v>1419.29893397197</v>
      </c>
      <c r="N827" s="26">
        <f>L827*'Social Cost of Carbon'!$C$5</f>
        <v>1348.6100197017554</v>
      </c>
      <c r="O827" s="23">
        <f t="shared" si="116"/>
        <v>0.2059784936191173</v>
      </c>
      <c r="P827" s="23">
        <f t="shared" si="117"/>
        <v>0.19571962867640799</v>
      </c>
      <c r="Q827" s="27"/>
      <c r="R827" s="27"/>
    </row>
    <row r="828" spans="1:18" x14ac:dyDescent="0.25">
      <c r="A828" s="24">
        <f t="shared" si="113"/>
        <v>2018</v>
      </c>
      <c r="B828" s="32">
        <v>43190</v>
      </c>
      <c r="C828" s="28">
        <f>'Bitcoin Data'!C827</f>
        <v>6973.5297849999997</v>
      </c>
      <c r="D828" s="26">
        <f>'Bitcoin Data'!K827</f>
        <v>1603.0799916506346</v>
      </c>
      <c r="E828" s="25">
        <f>'Bitcoin Data'!J827</f>
        <v>47643.45355357926</v>
      </c>
      <c r="F828" s="25">
        <f t="shared" si="109"/>
        <v>76.376267124879234</v>
      </c>
      <c r="G828" s="23">
        <f t="shared" si="110"/>
        <v>0.48099999999999998</v>
      </c>
      <c r="H828" s="23">
        <f t="shared" si="111"/>
        <v>0.45704354731048874</v>
      </c>
      <c r="I828" s="26">
        <f t="shared" si="114"/>
        <v>36736.984487066911</v>
      </c>
      <c r="J828" s="26">
        <f t="shared" si="115"/>
        <v>34907.280057088268</v>
      </c>
      <c r="K828" s="23">
        <f t="shared" si="112"/>
        <v>22.916501159271622</v>
      </c>
      <c r="L828" s="23">
        <f t="shared" si="112"/>
        <v>21.775133018250376</v>
      </c>
      <c r="M828" s="26">
        <f>K828*'Social Cost of Carbon'!$C$5</f>
        <v>2291.650115927162</v>
      </c>
      <c r="N828" s="26">
        <f>L828*'Social Cost of Carbon'!$C$5</f>
        <v>2177.5133018250376</v>
      </c>
      <c r="O828" s="23">
        <f t="shared" si="116"/>
        <v>0.32862125588915975</v>
      </c>
      <c r="P828" s="23">
        <f t="shared" si="117"/>
        <v>0.31225410501706746</v>
      </c>
      <c r="Q828" s="27"/>
      <c r="R828" s="27"/>
    </row>
    <row r="829" spans="1:18" x14ac:dyDescent="0.25">
      <c r="A829" s="24">
        <f t="shared" si="113"/>
        <v>2018</v>
      </c>
      <c r="B829" s="32">
        <v>43191</v>
      </c>
      <c r="C829" s="28">
        <f>'Bitcoin Data'!C828</f>
        <v>6844.2299800000001</v>
      </c>
      <c r="D829" s="26">
        <f>'Bitcoin Data'!K828</f>
        <v>2013.5572153617748</v>
      </c>
      <c r="E829" s="25">
        <f>'Bitcoin Data'!J828</f>
        <v>36506.545354661605</v>
      </c>
      <c r="F829" s="25">
        <f t="shared" si="109"/>
        <v>73.508017806810756</v>
      </c>
      <c r="G829" s="23">
        <f t="shared" si="110"/>
        <v>0.48099999999999998</v>
      </c>
      <c r="H829" s="23">
        <f t="shared" si="111"/>
        <v>0.45704354731048874</v>
      </c>
      <c r="I829" s="26">
        <f t="shared" si="114"/>
        <v>35357.356565075977</v>
      </c>
      <c r="J829" s="26">
        <f t="shared" si="115"/>
        <v>33596.365214187361</v>
      </c>
      <c r="K829" s="23">
        <f t="shared" si="112"/>
        <v>17.559648315592231</v>
      </c>
      <c r="L829" s="23">
        <f t="shared" si="112"/>
        <v>16.685080988945785</v>
      </c>
      <c r="M829" s="26">
        <f>K829*'Social Cost of Carbon'!$C$5</f>
        <v>1755.9648315592231</v>
      </c>
      <c r="N829" s="26">
        <f>L829*'Social Cost of Carbon'!$C$5</f>
        <v>1668.5080988945786</v>
      </c>
      <c r="O829" s="23">
        <f t="shared" si="116"/>
        <v>0.25656134242865158</v>
      </c>
      <c r="P829" s="23">
        <f t="shared" si="117"/>
        <v>0.24378317265349675</v>
      </c>
      <c r="Q829" s="27"/>
      <c r="R829" s="27"/>
    </row>
    <row r="830" spans="1:18" x14ac:dyDescent="0.25">
      <c r="A830" s="24">
        <f t="shared" si="113"/>
        <v>2018</v>
      </c>
      <c r="B830" s="32">
        <v>43192</v>
      </c>
      <c r="C830" s="28">
        <f>'Bitcoin Data'!C829</f>
        <v>7083.7998049999997</v>
      </c>
      <c r="D830" s="26">
        <f>'Bitcoin Data'!K829</f>
        <v>1958.7509010161145</v>
      </c>
      <c r="E830" s="25">
        <f>'Bitcoin Data'!J829</f>
        <v>39190.897406818665</v>
      </c>
      <c r="F830" s="25">
        <f t="shared" si="109"/>
        <v>76.765205607236169</v>
      </c>
      <c r="G830" s="23">
        <f t="shared" si="110"/>
        <v>0.48099999999999998</v>
      </c>
      <c r="H830" s="23">
        <f t="shared" si="111"/>
        <v>0.45704354731048874</v>
      </c>
      <c r="I830" s="26">
        <f t="shared" si="114"/>
        <v>36924.063897080596</v>
      </c>
      <c r="J830" s="26">
        <f t="shared" si="115"/>
        <v>35085.041880750243</v>
      </c>
      <c r="K830" s="23">
        <f t="shared" si="112"/>
        <v>18.850821652679777</v>
      </c>
      <c r="L830" s="23">
        <f t="shared" si="112"/>
        <v>17.911946773093838</v>
      </c>
      <c r="M830" s="26">
        <f>K830*'Social Cost of Carbon'!$C$5</f>
        <v>1885.0821652679776</v>
      </c>
      <c r="N830" s="26">
        <f>L830*'Social Cost of Carbon'!$C$5</f>
        <v>1791.1946773093839</v>
      </c>
      <c r="O830" s="23">
        <f t="shared" si="116"/>
        <v>0.2661117221208622</v>
      </c>
      <c r="P830" s="23">
        <f t="shared" si="117"/>
        <v>0.25285789076719739</v>
      </c>
      <c r="Q830" s="27"/>
      <c r="R830" s="27"/>
    </row>
    <row r="831" spans="1:18" x14ac:dyDescent="0.25">
      <c r="A831" s="24">
        <f t="shared" si="113"/>
        <v>2018</v>
      </c>
      <c r="B831" s="32">
        <v>43193</v>
      </c>
      <c r="C831" s="28">
        <f>'Bitcoin Data'!C830</f>
        <v>7456.1098629999997</v>
      </c>
      <c r="D831" s="26">
        <f>'Bitcoin Data'!K830</f>
        <v>2023.4482758620697</v>
      </c>
      <c r="E831" s="25">
        <f>'Bitcoin Data'!J830</f>
        <v>37917.440133837299</v>
      </c>
      <c r="F831" s="25">
        <f t="shared" si="109"/>
        <v>76.723978863916344</v>
      </c>
      <c r="G831" s="23">
        <f t="shared" si="110"/>
        <v>0.48099999999999998</v>
      </c>
      <c r="H831" s="23">
        <f t="shared" si="111"/>
        <v>0.45704354731048874</v>
      </c>
      <c r="I831" s="26">
        <f t="shared" si="114"/>
        <v>36904.23383354376</v>
      </c>
      <c r="J831" s="26">
        <f t="shared" si="115"/>
        <v>35066.199463739285</v>
      </c>
      <c r="K831" s="23">
        <f t="shared" si="112"/>
        <v>18.238288704375741</v>
      </c>
      <c r="L831" s="23">
        <f t="shared" si="112"/>
        <v>17.329921343702093</v>
      </c>
      <c r="M831" s="26">
        <f>K831*'Social Cost of Carbon'!$C$5</f>
        <v>1823.8288704375741</v>
      </c>
      <c r="N831" s="26">
        <f>L831*'Social Cost of Carbon'!$C$5</f>
        <v>1732.9921343702092</v>
      </c>
      <c r="O831" s="23">
        <f t="shared" si="116"/>
        <v>0.244608636936547</v>
      </c>
      <c r="P831" s="23">
        <f t="shared" si="117"/>
        <v>0.23242577781343635</v>
      </c>
      <c r="Q831" s="27"/>
      <c r="R831" s="27"/>
    </row>
    <row r="832" spans="1:18" x14ac:dyDescent="0.25">
      <c r="A832" s="24">
        <f t="shared" si="113"/>
        <v>2018</v>
      </c>
      <c r="B832" s="32">
        <v>43194</v>
      </c>
      <c r="C832" s="28">
        <f>'Bitcoin Data'!C831</f>
        <v>6853.8398440000001</v>
      </c>
      <c r="D832" s="26">
        <f>'Bitcoin Data'!K831</f>
        <v>1839.8637137989783</v>
      </c>
      <c r="E832" s="25">
        <f>'Bitcoin Data'!J831</f>
        <v>37587.365986384277</v>
      </c>
      <c r="F832" s="25">
        <f t="shared" si="109"/>
        <v>69.155630775630371</v>
      </c>
      <c r="G832" s="23">
        <f t="shared" si="110"/>
        <v>0.48099999999999998</v>
      </c>
      <c r="H832" s="23">
        <f t="shared" si="111"/>
        <v>0.45704354731048874</v>
      </c>
      <c r="I832" s="26">
        <f t="shared" si="114"/>
        <v>33263.858403078208</v>
      </c>
      <c r="J832" s="26">
        <f t="shared" si="115"/>
        <v>31607.134806188511</v>
      </c>
      <c r="K832" s="23">
        <f t="shared" si="112"/>
        <v>18.079523039450837</v>
      </c>
      <c r="L832" s="23">
        <f t="shared" si="112"/>
        <v>17.179063084474677</v>
      </c>
      <c r="M832" s="26">
        <f>K832*'Social Cost of Carbon'!$C$5</f>
        <v>1807.9523039450837</v>
      </c>
      <c r="N832" s="26">
        <f>L832*'Social Cost of Carbon'!$C$5</f>
        <v>1717.9063084474678</v>
      </c>
      <c r="O832" s="23">
        <f t="shared" si="116"/>
        <v>0.26378677428942321</v>
      </c>
      <c r="P832" s="23">
        <f t="shared" si="117"/>
        <v>0.2506487381597281</v>
      </c>
      <c r="Q832" s="27"/>
      <c r="R832" s="27"/>
    </row>
    <row r="833" spans="1:18" x14ac:dyDescent="0.25">
      <c r="A833" s="24">
        <f t="shared" si="113"/>
        <v>2018</v>
      </c>
      <c r="B833" s="32">
        <v>43195</v>
      </c>
      <c r="C833" s="28">
        <f>'Bitcoin Data'!C832</f>
        <v>6811.4702150000003</v>
      </c>
      <c r="D833" s="26">
        <f>'Bitcoin Data'!K832</f>
        <v>1949.5938346177895</v>
      </c>
      <c r="E833" s="25">
        <f>'Bitcoin Data'!J832</f>
        <v>37623.341735521673</v>
      </c>
      <c r="F833" s="25">
        <f t="shared" si="109"/>
        <v>73.350235085291217</v>
      </c>
      <c r="G833" s="23">
        <f t="shared" si="110"/>
        <v>0.48099999999999998</v>
      </c>
      <c r="H833" s="23">
        <f t="shared" si="111"/>
        <v>0.45704354731048874</v>
      </c>
      <c r="I833" s="26">
        <f t="shared" si="114"/>
        <v>35281.463076025073</v>
      </c>
      <c r="J833" s="26">
        <f t="shared" si="115"/>
        <v>33524.251639439768</v>
      </c>
      <c r="K833" s="23">
        <f t="shared" si="112"/>
        <v>18.096827374785924</v>
      </c>
      <c r="L833" s="23">
        <f t="shared" si="112"/>
        <v>17.195505568477586</v>
      </c>
      <c r="M833" s="26">
        <f>K833*'Social Cost of Carbon'!$C$5</f>
        <v>1809.6827374785923</v>
      </c>
      <c r="N833" s="26">
        <f>L833*'Social Cost of Carbon'!$C$5</f>
        <v>1719.5505568477586</v>
      </c>
      <c r="O833" s="23">
        <f t="shared" si="116"/>
        <v>0.26568166348189665</v>
      </c>
      <c r="P833" s="23">
        <f t="shared" si="117"/>
        <v>0.25244925142020291</v>
      </c>
      <c r="Q833" s="27"/>
      <c r="R833" s="27"/>
    </row>
    <row r="834" spans="1:18" x14ac:dyDescent="0.25">
      <c r="A834" s="24">
        <f t="shared" si="113"/>
        <v>2018</v>
      </c>
      <c r="B834" s="32">
        <v>43196</v>
      </c>
      <c r="C834" s="28">
        <f>'Bitcoin Data'!C833</f>
        <v>6636.3198240000002</v>
      </c>
      <c r="D834" s="26">
        <f>'Bitcoin Data'!K833</f>
        <v>1726.1187806912048</v>
      </c>
      <c r="E834" s="25">
        <f>'Bitcoin Data'!J833</f>
        <v>37570.936443446</v>
      </c>
      <c r="F834" s="25">
        <f t="shared" si="109"/>
        <v>64.851899003187768</v>
      </c>
      <c r="G834" s="23">
        <f t="shared" si="110"/>
        <v>0.48099999999999998</v>
      </c>
      <c r="H834" s="23">
        <f t="shared" si="111"/>
        <v>0.45704354731048874</v>
      </c>
      <c r="I834" s="26">
        <f t="shared" si="114"/>
        <v>31193.763420533316</v>
      </c>
      <c r="J834" s="26">
        <f t="shared" si="115"/>
        <v>29640.141970238485</v>
      </c>
      <c r="K834" s="23">
        <f t="shared" si="112"/>
        <v>18.071620429297528</v>
      </c>
      <c r="L834" s="23">
        <f t="shared" si="112"/>
        <v>17.171554067889478</v>
      </c>
      <c r="M834" s="26">
        <f>K834*'Social Cost of Carbon'!$C$5</f>
        <v>1807.1620429297529</v>
      </c>
      <c r="N834" s="26">
        <f>L834*'Social Cost of Carbon'!$C$5</f>
        <v>1717.1554067889479</v>
      </c>
      <c r="O834" s="23">
        <f t="shared" si="116"/>
        <v>0.27231388643962268</v>
      </c>
      <c r="P834" s="23">
        <f t="shared" si="117"/>
        <v>0.25875115309827595</v>
      </c>
      <c r="Q834" s="27"/>
      <c r="R834" s="27"/>
    </row>
    <row r="835" spans="1:18" x14ac:dyDescent="0.25">
      <c r="A835" s="24">
        <f t="shared" si="113"/>
        <v>2018</v>
      </c>
      <c r="B835" s="32">
        <v>43197</v>
      </c>
      <c r="C835" s="28">
        <f>'Bitcoin Data'!C834</f>
        <v>6911.0898440000001</v>
      </c>
      <c r="D835" s="26">
        <f>'Bitcoin Data'!K834</f>
        <v>2257.3940104741246</v>
      </c>
      <c r="E835" s="25">
        <f>'Bitcoin Data'!J834</f>
        <v>37452.037325471705</v>
      </c>
      <c r="F835" s="25">
        <f t="shared" si="109"/>
        <v>84.544004738573179</v>
      </c>
      <c r="G835" s="23">
        <f t="shared" si="110"/>
        <v>0.48099999999999998</v>
      </c>
      <c r="H835" s="23">
        <f t="shared" si="111"/>
        <v>0.45704354731048874</v>
      </c>
      <c r="I835" s="26">
        <f t="shared" si="114"/>
        <v>40665.666279253703</v>
      </c>
      <c r="J835" s="26">
        <f t="shared" si="115"/>
        <v>38640.291829552254</v>
      </c>
      <c r="K835" s="23">
        <f t="shared" si="112"/>
        <v>18.01442995355189</v>
      </c>
      <c r="L835" s="23">
        <f t="shared" si="112"/>
        <v>17.117211993238417</v>
      </c>
      <c r="M835" s="26">
        <f>K835*'Social Cost of Carbon'!$C$5</f>
        <v>1801.4429953551889</v>
      </c>
      <c r="N835" s="26">
        <f>L835*'Social Cost of Carbon'!$C$5</f>
        <v>1711.7211993238418</v>
      </c>
      <c r="O835" s="23">
        <f t="shared" si="116"/>
        <v>0.26065975642309835</v>
      </c>
      <c r="P835" s="23">
        <f t="shared" si="117"/>
        <v>0.24767746302848406</v>
      </c>
      <c r="Q835" s="27"/>
      <c r="R835" s="27"/>
    </row>
    <row r="836" spans="1:18" x14ac:dyDescent="0.25">
      <c r="A836" s="24">
        <f t="shared" si="113"/>
        <v>2018</v>
      </c>
      <c r="B836" s="32">
        <v>43198</v>
      </c>
      <c r="C836" s="28">
        <f>'Bitcoin Data'!C835</f>
        <v>7023.5200199999999</v>
      </c>
      <c r="D836" s="26">
        <f>'Bitcoin Data'!K835</f>
        <v>2020.1926316645568</v>
      </c>
      <c r="E836" s="25">
        <f>'Bitcoin Data'!J835</f>
        <v>37411.929189092109</v>
      </c>
      <c r="F836" s="25">
        <f t="shared" si="109"/>
        <v>75.579303684160038</v>
      </c>
      <c r="G836" s="23">
        <f t="shared" si="110"/>
        <v>0.48099999999999998</v>
      </c>
      <c r="H836" s="23">
        <f t="shared" si="111"/>
        <v>0.45704354731048874</v>
      </c>
      <c r="I836" s="26">
        <f t="shared" si="114"/>
        <v>36353.645072080981</v>
      </c>
      <c r="J836" s="26">
        <f t="shared" si="115"/>
        <v>34543.033059065194</v>
      </c>
      <c r="K836" s="23">
        <f t="shared" si="112"/>
        <v>17.995137939953302</v>
      </c>
      <c r="L836" s="23">
        <f t="shared" si="112"/>
        <v>17.098880828311476</v>
      </c>
      <c r="M836" s="26">
        <f>K836*'Social Cost of Carbon'!$C$5</f>
        <v>1799.5137939953302</v>
      </c>
      <c r="N836" s="26">
        <f>L836*'Social Cost of Carbon'!$C$5</f>
        <v>1709.8880828311476</v>
      </c>
      <c r="O836" s="23">
        <f t="shared" si="116"/>
        <v>0.2562125243284108</v>
      </c>
      <c r="P836" s="23">
        <f t="shared" si="117"/>
        <v>0.24345172761836131</v>
      </c>
      <c r="Q836" s="27"/>
      <c r="R836" s="27"/>
    </row>
    <row r="837" spans="1:18" x14ac:dyDescent="0.25">
      <c r="A837" s="24">
        <f t="shared" si="113"/>
        <v>2018</v>
      </c>
      <c r="B837" s="32">
        <v>43199</v>
      </c>
      <c r="C837" s="28">
        <f>'Bitcoin Data'!C836</f>
        <v>6770.7299800000001</v>
      </c>
      <c r="D837" s="26">
        <f>'Bitcoin Data'!K836</f>
        <v>1826.5911914952374</v>
      </c>
      <c r="E837" s="25">
        <f>'Bitcoin Data'!J836</f>
        <v>37758.930591144141</v>
      </c>
      <c r="F837" s="25">
        <f t="shared" si="109"/>
        <v>68.970130018063941</v>
      </c>
      <c r="G837" s="23">
        <f t="shared" si="110"/>
        <v>0.48099999999999998</v>
      </c>
      <c r="H837" s="23">
        <f t="shared" si="111"/>
        <v>0.45704354731048874</v>
      </c>
      <c r="I837" s="26">
        <f t="shared" si="114"/>
        <v>33174.632538688755</v>
      </c>
      <c r="J837" s="26">
        <f t="shared" si="115"/>
        <v>31522.352881921568</v>
      </c>
      <c r="K837" s="23">
        <f t="shared" si="112"/>
        <v>18.162045614340332</v>
      </c>
      <c r="L837" s="23">
        <f t="shared" si="112"/>
        <v>17.257475580027048</v>
      </c>
      <c r="M837" s="26">
        <f>K837*'Social Cost of Carbon'!$C$5</f>
        <v>1816.2045614340332</v>
      </c>
      <c r="N837" s="26">
        <f>L837*'Social Cost of Carbon'!$C$5</f>
        <v>1725.7475580027049</v>
      </c>
      <c r="O837" s="23">
        <f t="shared" si="116"/>
        <v>0.26824353752090307</v>
      </c>
      <c r="P837" s="23">
        <f t="shared" si="117"/>
        <v>0.2548835300034672</v>
      </c>
      <c r="Q837" s="27"/>
      <c r="R837" s="27"/>
    </row>
    <row r="838" spans="1:18" x14ac:dyDescent="0.25">
      <c r="A838" s="24">
        <f t="shared" si="113"/>
        <v>2018</v>
      </c>
      <c r="B838" s="32">
        <v>43200</v>
      </c>
      <c r="C838" s="28">
        <f>'Bitcoin Data'!C837</f>
        <v>6834.7597660000001</v>
      </c>
      <c r="D838" s="26">
        <f>'Bitcoin Data'!K837</f>
        <v>2044.2741395628004</v>
      </c>
      <c r="E838" s="25">
        <f>'Bitcoin Data'!J837</f>
        <v>37619.682229608654</v>
      </c>
      <c r="F838" s="25">
        <f t="shared" si="109"/>
        <v>76.9049435205592</v>
      </c>
      <c r="G838" s="23">
        <f t="shared" si="110"/>
        <v>0.48099999999999998</v>
      </c>
      <c r="H838" s="23">
        <f t="shared" si="111"/>
        <v>0.45704354731048874</v>
      </c>
      <c r="I838" s="26">
        <f t="shared" si="114"/>
        <v>36991.27783338898</v>
      </c>
      <c r="J838" s="26">
        <f t="shared" si="115"/>
        <v>35148.908192349161</v>
      </c>
      <c r="K838" s="23">
        <f t="shared" si="112"/>
        <v>18.095067152441764</v>
      </c>
      <c r="L838" s="23">
        <f t="shared" si="112"/>
        <v>17.193833014913697</v>
      </c>
      <c r="M838" s="26">
        <f>K838*'Social Cost of Carbon'!$C$5</f>
        <v>1809.5067152441763</v>
      </c>
      <c r="N838" s="26">
        <f>L838*'Social Cost of Carbon'!$C$5</f>
        <v>1719.3833014913696</v>
      </c>
      <c r="O838" s="23">
        <f t="shared" si="116"/>
        <v>0.26475059507514759</v>
      </c>
      <c r="P838" s="23">
        <f t="shared" si="117"/>
        <v>0.2515645553549028</v>
      </c>
      <c r="Q838" s="27"/>
      <c r="R838" s="27"/>
    </row>
    <row r="839" spans="1:18" x14ac:dyDescent="0.25">
      <c r="A839" s="24">
        <f t="shared" si="113"/>
        <v>2018</v>
      </c>
      <c r="B839" s="32">
        <v>43201</v>
      </c>
      <c r="C839" s="28">
        <f>'Bitcoin Data'!C838</f>
        <v>6968.3198240000002</v>
      </c>
      <c r="D839" s="26">
        <f>'Bitcoin Data'!K838</f>
        <v>2012.5698808986435</v>
      </c>
      <c r="E839" s="25">
        <f>'Bitcoin Data'!J838</f>
        <v>37493.157490030506</v>
      </c>
      <c r="F839" s="25">
        <f t="shared" si="109"/>
        <v>75.457599504224774</v>
      </c>
      <c r="G839" s="23">
        <f t="shared" si="110"/>
        <v>0.48099999999999998</v>
      </c>
      <c r="H839" s="23">
        <f t="shared" si="111"/>
        <v>0.45704354731048874</v>
      </c>
      <c r="I839" s="26">
        <f t="shared" si="114"/>
        <v>36295.105361532114</v>
      </c>
      <c r="J839" s="26">
        <f t="shared" si="115"/>
        <v>34487.408948945063</v>
      </c>
      <c r="K839" s="23">
        <f t="shared" si="112"/>
        <v>18.034208752704671</v>
      </c>
      <c r="L839" s="23">
        <f t="shared" si="112"/>
        <v>17.13600569911436</v>
      </c>
      <c r="M839" s="26">
        <f>K839*'Social Cost of Carbon'!$C$5</f>
        <v>1803.4208752704671</v>
      </c>
      <c r="N839" s="26">
        <f>L839*'Social Cost of Carbon'!$C$5</f>
        <v>1713.600569911436</v>
      </c>
      <c r="O839" s="23">
        <f t="shared" si="116"/>
        <v>0.25880282777193997</v>
      </c>
      <c r="P839" s="23">
        <f t="shared" si="117"/>
        <v>0.24591301966501644</v>
      </c>
      <c r="Q839" s="27"/>
      <c r="R839" s="27"/>
    </row>
    <row r="840" spans="1:18" x14ac:dyDescent="0.25">
      <c r="A840" s="24">
        <f t="shared" si="113"/>
        <v>2018</v>
      </c>
      <c r="B840" s="32">
        <v>43202</v>
      </c>
      <c r="C840" s="28">
        <f>'Bitcoin Data'!C839</f>
        <v>7889.25</v>
      </c>
      <c r="D840" s="26">
        <f>'Bitcoin Data'!K839</f>
        <v>1949.3670886075956</v>
      </c>
      <c r="E840" s="25">
        <f>'Bitcoin Data'!J839</f>
        <v>37005.893949293801</v>
      </c>
      <c r="F840" s="25">
        <f t="shared" ref="F840:F903" si="118">E840*D840/1000000</f>
        <v>72.138071749256298</v>
      </c>
      <c r="G840" s="23">
        <f t="shared" ref="G840:G903" si="119">$V$21</f>
        <v>0.48099999999999998</v>
      </c>
      <c r="H840" s="23">
        <f t="shared" ref="H840:H903" si="120">HLOOKUP($A840,$V$7:$AA$19,13,FALSE)/1000</f>
        <v>0.45704354731048874</v>
      </c>
      <c r="I840" s="26">
        <f t="shared" si="114"/>
        <v>34698.412511392278</v>
      </c>
      <c r="J840" s="26">
        <f t="shared" si="115"/>
        <v>32970.240208418654</v>
      </c>
      <c r="K840" s="23">
        <f t="shared" ref="K840:L903" si="121">$E840*G840/1000</f>
        <v>17.799834989610318</v>
      </c>
      <c r="L840" s="23">
        <f t="shared" si="121"/>
        <v>16.91330504198099</v>
      </c>
      <c r="M840" s="26">
        <f>K840*'Social Cost of Carbon'!$C$5</f>
        <v>1779.9834989610317</v>
      </c>
      <c r="N840" s="26">
        <f>L840*'Social Cost of Carbon'!$C$5</f>
        <v>1691.3305041980991</v>
      </c>
      <c r="O840" s="23">
        <f t="shared" si="116"/>
        <v>0.2256213833965246</v>
      </c>
      <c r="P840" s="23">
        <f t="shared" si="117"/>
        <v>0.21438419421340421</v>
      </c>
      <c r="Q840" s="27"/>
      <c r="R840" s="27"/>
    </row>
    <row r="841" spans="1:18" x14ac:dyDescent="0.25">
      <c r="A841" s="24">
        <f t="shared" ref="A841:A904" si="122">YEAR(B841)</f>
        <v>2018</v>
      </c>
      <c r="B841" s="32">
        <v>43203</v>
      </c>
      <c r="C841" s="28">
        <f>'Bitcoin Data'!C840</f>
        <v>7895.9599609999996</v>
      </c>
      <c r="D841" s="26">
        <f>'Bitcoin Data'!K840</f>
        <v>2047.5462766140804</v>
      </c>
      <c r="E841" s="25">
        <f>'Bitcoin Data'!J840</f>
        <v>37727.734426930961</v>
      </c>
      <c r="F841" s="25">
        <f t="shared" si="118"/>
        <v>77.249282150947352</v>
      </c>
      <c r="G841" s="23">
        <f t="shared" si="119"/>
        <v>0.48099999999999998</v>
      </c>
      <c r="H841" s="23">
        <f t="shared" si="120"/>
        <v>0.45704354731048874</v>
      </c>
      <c r="I841" s="26">
        <f t="shared" ref="I841:I904" si="123">F841*G841*1000</f>
        <v>37156.904714605676</v>
      </c>
      <c r="J841" s="26">
        <f t="shared" ref="J841:J904" si="124">$F841*H841*1000</f>
        <v>35306.285941457798</v>
      </c>
      <c r="K841" s="23">
        <f t="shared" si="121"/>
        <v>18.147040259353791</v>
      </c>
      <c r="L841" s="23">
        <f t="shared" si="121"/>
        <v>17.243217574472574</v>
      </c>
      <c r="M841" s="26">
        <f>K841*'Social Cost of Carbon'!$C$5</f>
        <v>1814.7040259353791</v>
      </c>
      <c r="N841" s="26">
        <f>L841*'Social Cost of Carbon'!$C$5</f>
        <v>1724.3217574472574</v>
      </c>
      <c r="O841" s="23">
        <f t="shared" ref="O841:O904" si="125">M841/$C841</f>
        <v>0.22982690323895111</v>
      </c>
      <c r="P841" s="23">
        <f t="shared" ref="P841:P904" si="126">N841/$C841</f>
        <v>0.21838025597445876</v>
      </c>
      <c r="Q841" s="27"/>
      <c r="R841" s="27"/>
    </row>
    <row r="842" spans="1:18" x14ac:dyDescent="0.25">
      <c r="A842" s="24">
        <f t="shared" si="122"/>
        <v>2018</v>
      </c>
      <c r="B842" s="32">
        <v>43204</v>
      </c>
      <c r="C842" s="28">
        <f>'Bitcoin Data'!C841</f>
        <v>7986.2402339999999</v>
      </c>
      <c r="D842" s="26">
        <f>'Bitcoin Data'!K841</f>
        <v>1742.5714588559551</v>
      </c>
      <c r="E842" s="25">
        <f>'Bitcoin Data'!J841</f>
        <v>40227.479229563687</v>
      </c>
      <c r="F842" s="25">
        <f t="shared" si="118"/>
        <v>70.099257167158427</v>
      </c>
      <c r="G842" s="23">
        <f t="shared" si="119"/>
        <v>0.48099999999999998</v>
      </c>
      <c r="H842" s="23">
        <f t="shared" si="120"/>
        <v>0.45704354731048874</v>
      </c>
      <c r="I842" s="26">
        <f t="shared" si="123"/>
        <v>33717.742697403206</v>
      </c>
      <c r="J842" s="26">
        <f t="shared" si="124"/>
        <v>32038.413159508287</v>
      </c>
      <c r="K842" s="23">
        <f t="shared" si="121"/>
        <v>19.349417509420135</v>
      </c>
      <c r="L842" s="23">
        <f t="shared" si="121"/>
        <v>18.385709806438793</v>
      </c>
      <c r="M842" s="26">
        <f>K842*'Social Cost of Carbon'!$C$5</f>
        <v>1934.9417509420136</v>
      </c>
      <c r="N842" s="26">
        <f>L842*'Social Cost of Carbon'!$C$5</f>
        <v>1838.5709806438792</v>
      </c>
      <c r="O842" s="23">
        <f t="shared" si="125"/>
        <v>0.24228444101948532</v>
      </c>
      <c r="P842" s="23">
        <f t="shared" si="126"/>
        <v>0.23021733967086161</v>
      </c>
      <c r="Q842" s="27"/>
      <c r="R842" s="27"/>
    </row>
    <row r="843" spans="1:18" x14ac:dyDescent="0.25">
      <c r="A843" s="24">
        <f t="shared" si="122"/>
        <v>2018</v>
      </c>
      <c r="B843" s="32">
        <v>43205</v>
      </c>
      <c r="C843" s="28">
        <f>'Bitcoin Data'!C842</f>
        <v>8329.1103519999997</v>
      </c>
      <c r="D843" s="26">
        <f>'Bitcoin Data'!K842</f>
        <v>1991.1324254626074</v>
      </c>
      <c r="E843" s="25">
        <f>'Bitcoin Data'!J842</f>
        <v>41864.605948101023</v>
      </c>
      <c r="F843" s="25">
        <f t="shared" si="118"/>
        <v>83.357974382478702</v>
      </c>
      <c r="G843" s="23">
        <f t="shared" si="119"/>
        <v>0.48099999999999998</v>
      </c>
      <c r="H843" s="23">
        <f t="shared" si="120"/>
        <v>0.45704354731048874</v>
      </c>
      <c r="I843" s="26">
        <f t="shared" si="123"/>
        <v>40095.185677972251</v>
      </c>
      <c r="J843" s="26">
        <f t="shared" si="124"/>
        <v>38098.224308384917</v>
      </c>
      <c r="K843" s="23">
        <f t="shared" si="121"/>
        <v>20.136875461036592</v>
      </c>
      <c r="L843" s="23">
        <f t="shared" si="121"/>
        <v>19.13394800927588</v>
      </c>
      <c r="M843" s="26">
        <f>K843*'Social Cost of Carbon'!$C$5</f>
        <v>2013.6875461036591</v>
      </c>
      <c r="N843" s="26">
        <f>L843*'Social Cost of Carbon'!$C$5</f>
        <v>1913.394800927588</v>
      </c>
      <c r="O843" s="23">
        <f t="shared" si="125"/>
        <v>0.24176502183334972</v>
      </c>
      <c r="P843" s="23">
        <f t="shared" si="126"/>
        <v>0.22972379042476493</v>
      </c>
      <c r="Q843" s="27"/>
      <c r="R843" s="27"/>
    </row>
    <row r="844" spans="1:18" x14ac:dyDescent="0.25">
      <c r="A844" s="24">
        <f t="shared" si="122"/>
        <v>2018</v>
      </c>
      <c r="B844" s="32">
        <v>43206</v>
      </c>
      <c r="C844" s="28">
        <f>'Bitcoin Data'!C843</f>
        <v>8058.669922</v>
      </c>
      <c r="D844" s="26">
        <f>'Bitcoin Data'!K843</f>
        <v>1765.6471024743241</v>
      </c>
      <c r="E844" s="25">
        <f>'Bitcoin Data'!J843</f>
        <v>40817.035050942897</v>
      </c>
      <c r="F844" s="25">
        <f t="shared" si="118"/>
        <v>72.068479669290255</v>
      </c>
      <c r="G844" s="23">
        <f t="shared" si="119"/>
        <v>0.48099999999999998</v>
      </c>
      <c r="H844" s="23">
        <f t="shared" si="120"/>
        <v>0.45704354731048874</v>
      </c>
      <c r="I844" s="26">
        <f t="shared" si="123"/>
        <v>34664.938720928607</v>
      </c>
      <c r="J844" s="26">
        <f t="shared" si="124"/>
        <v>32938.433597326257</v>
      </c>
      <c r="K844" s="23">
        <f t="shared" si="121"/>
        <v>19.632993859503536</v>
      </c>
      <c r="L844" s="23">
        <f t="shared" si="121"/>
        <v>18.655162490379499</v>
      </c>
      <c r="M844" s="26">
        <f>K844*'Social Cost of Carbon'!$C$5</f>
        <v>1963.2993859503536</v>
      </c>
      <c r="N844" s="26">
        <f>L844*'Social Cost of Carbon'!$C$5</f>
        <v>1865.51624903795</v>
      </c>
      <c r="O844" s="23">
        <f t="shared" si="125"/>
        <v>0.24362573538228527</v>
      </c>
      <c r="P844" s="23">
        <f t="shared" si="126"/>
        <v>0.23149183017722685</v>
      </c>
      <c r="Q844" s="27"/>
      <c r="R844" s="27"/>
    </row>
    <row r="845" spans="1:18" x14ac:dyDescent="0.25">
      <c r="A845" s="24">
        <f t="shared" si="122"/>
        <v>2018</v>
      </c>
      <c r="B845" s="32">
        <v>43207</v>
      </c>
      <c r="C845" s="28">
        <f>'Bitcoin Data'!C844</f>
        <v>7902.0898440000001</v>
      </c>
      <c r="D845" s="26">
        <f>'Bitcoin Data'!K844</f>
        <v>2033.378271581983</v>
      </c>
      <c r="E845" s="25">
        <f>'Bitcoin Data'!J844</f>
        <v>40699.566496489708</v>
      </c>
      <c r="F845" s="25">
        <f t="shared" si="118"/>
        <v>82.757614176768229</v>
      </c>
      <c r="G845" s="23">
        <f t="shared" si="119"/>
        <v>0.48099999999999998</v>
      </c>
      <c r="H845" s="23">
        <f t="shared" si="120"/>
        <v>0.45704354731048874</v>
      </c>
      <c r="I845" s="26">
        <f t="shared" si="123"/>
        <v>39806.412419025517</v>
      </c>
      <c r="J845" s="26">
        <f t="shared" si="124"/>
        <v>37823.833550302945</v>
      </c>
      <c r="K845" s="23">
        <f t="shared" si="121"/>
        <v>19.576491484811548</v>
      </c>
      <c r="L845" s="23">
        <f t="shared" si="121"/>
        <v>18.601474245554776</v>
      </c>
      <c r="M845" s="26">
        <f>K845*'Social Cost of Carbon'!$C$5</f>
        <v>1957.6491484811547</v>
      </c>
      <c r="N845" s="26">
        <f>L845*'Social Cost of Carbon'!$C$5</f>
        <v>1860.1474245554775</v>
      </c>
      <c r="O845" s="23">
        <f t="shared" si="125"/>
        <v>0.24773815371987748</v>
      </c>
      <c r="P845" s="23">
        <f t="shared" si="126"/>
        <v>0.23539942740183775</v>
      </c>
      <c r="Q845" s="27"/>
      <c r="R845" s="27"/>
    </row>
    <row r="846" spans="1:18" x14ac:dyDescent="0.25">
      <c r="A846" s="24">
        <f t="shared" si="122"/>
        <v>2018</v>
      </c>
      <c r="B846" s="32">
        <v>43208</v>
      </c>
      <c r="C846" s="28">
        <f>'Bitcoin Data'!C845</f>
        <v>8163.419922</v>
      </c>
      <c r="D846" s="26">
        <f>'Bitcoin Data'!K845</f>
        <v>1993.6544563022792</v>
      </c>
      <c r="E846" s="25">
        <f>'Bitcoin Data'!J845</f>
        <v>40976.017040373248</v>
      </c>
      <c r="F846" s="25">
        <f t="shared" si="118"/>
        <v>81.692018974058257</v>
      </c>
      <c r="G846" s="23">
        <f t="shared" si="119"/>
        <v>0.48099999999999998</v>
      </c>
      <c r="H846" s="23">
        <f t="shared" si="120"/>
        <v>0.45704354731048874</v>
      </c>
      <c r="I846" s="26">
        <f t="shared" si="123"/>
        <v>39293.861126522017</v>
      </c>
      <c r="J846" s="26">
        <f t="shared" si="124"/>
        <v>37336.810138859342</v>
      </c>
      <c r="K846" s="23">
        <f t="shared" si="121"/>
        <v>19.709464196419532</v>
      </c>
      <c r="L846" s="23">
        <f t="shared" si="121"/>
        <v>18.727824182787224</v>
      </c>
      <c r="M846" s="26">
        <f>K846*'Social Cost of Carbon'!$C$5</f>
        <v>1970.9464196419531</v>
      </c>
      <c r="N846" s="26">
        <f>L846*'Social Cost of Carbon'!$C$5</f>
        <v>1872.7824182787224</v>
      </c>
      <c r="O846" s="23">
        <f t="shared" si="125"/>
        <v>0.24143636349397549</v>
      </c>
      <c r="P846" s="23">
        <f t="shared" si="126"/>
        <v>0.22941150108322486</v>
      </c>
      <c r="Q846" s="27"/>
      <c r="R846" s="27"/>
    </row>
    <row r="847" spans="1:18" x14ac:dyDescent="0.25">
      <c r="A847" s="24">
        <f t="shared" si="122"/>
        <v>2018</v>
      </c>
      <c r="B847" s="32">
        <v>43209</v>
      </c>
      <c r="C847" s="28">
        <f>'Bitcoin Data'!C846</f>
        <v>8294.3095699999994</v>
      </c>
      <c r="D847" s="26">
        <f>'Bitcoin Data'!K846</f>
        <v>2224.4850728997944</v>
      </c>
      <c r="E847" s="25">
        <f>'Bitcoin Data'!J846</f>
        <v>40833.52316007323</v>
      </c>
      <c r="F847" s="25">
        <f t="shared" si="118"/>
        <v>90.833562743490944</v>
      </c>
      <c r="G847" s="23">
        <f t="shared" si="119"/>
        <v>0.48099999999999998</v>
      </c>
      <c r="H847" s="23">
        <f t="shared" si="120"/>
        <v>0.45704354731048874</v>
      </c>
      <c r="I847" s="26">
        <f t="shared" si="123"/>
        <v>43690.943679619144</v>
      </c>
      <c r="J847" s="26">
        <f t="shared" si="124"/>
        <v>41514.893731134951</v>
      </c>
      <c r="K847" s="23">
        <f t="shared" si="121"/>
        <v>19.640924639995223</v>
      </c>
      <c r="L847" s="23">
        <f t="shared" si="121"/>
        <v>18.662698274264866</v>
      </c>
      <c r="M847" s="26">
        <f>K847*'Social Cost of Carbon'!$C$5</f>
        <v>1964.0924639995224</v>
      </c>
      <c r="N847" s="26">
        <f>L847*'Social Cost of Carbon'!$C$5</f>
        <v>1866.2698274264865</v>
      </c>
      <c r="O847" s="23">
        <f t="shared" si="125"/>
        <v>0.23679999491501044</v>
      </c>
      <c r="P847" s="23">
        <f t="shared" si="126"/>
        <v>0.22500604922881925</v>
      </c>
      <c r="Q847" s="27"/>
      <c r="R847" s="27"/>
    </row>
    <row r="848" spans="1:18" x14ac:dyDescent="0.25">
      <c r="A848" s="24">
        <f t="shared" si="122"/>
        <v>2018</v>
      </c>
      <c r="B848" s="32">
        <v>43210</v>
      </c>
      <c r="C848" s="28">
        <f>'Bitcoin Data'!C847</f>
        <v>8845.8300780000009</v>
      </c>
      <c r="D848" s="26">
        <f>'Bitcoin Data'!K847</f>
        <v>1708.1505425998664</v>
      </c>
      <c r="E848" s="25">
        <f>'Bitcoin Data'!J847</f>
        <v>40906.042939975683</v>
      </c>
      <c r="F848" s="25">
        <f t="shared" si="118"/>
        <v>69.873679443532893</v>
      </c>
      <c r="G848" s="23">
        <f t="shared" si="119"/>
        <v>0.48099999999999998</v>
      </c>
      <c r="H848" s="23">
        <f t="shared" si="120"/>
        <v>0.45704354731048874</v>
      </c>
      <c r="I848" s="26">
        <f t="shared" si="123"/>
        <v>33609.239812339321</v>
      </c>
      <c r="J848" s="26">
        <f t="shared" si="124"/>
        <v>31935.314316508251</v>
      </c>
      <c r="K848" s="23">
        <f t="shared" si="121"/>
        <v>19.675806654128305</v>
      </c>
      <c r="L848" s="23">
        <f t="shared" si="121"/>
        <v>18.69584297172166</v>
      </c>
      <c r="M848" s="26">
        <f>K848*'Social Cost of Carbon'!$C$5</f>
        <v>1967.5806654128305</v>
      </c>
      <c r="N848" s="26">
        <f>L848*'Social Cost of Carbon'!$C$5</f>
        <v>1869.5842971721661</v>
      </c>
      <c r="O848" s="23">
        <f t="shared" si="125"/>
        <v>0.22243030309911752</v>
      </c>
      <c r="P848" s="23">
        <f t="shared" si="126"/>
        <v>0.2113520473134467</v>
      </c>
      <c r="Q848" s="27"/>
      <c r="R848" s="27"/>
    </row>
    <row r="849" spans="1:18" x14ac:dyDescent="0.25">
      <c r="A849" s="24">
        <f t="shared" si="122"/>
        <v>2018</v>
      </c>
      <c r="B849" s="32">
        <v>43211</v>
      </c>
      <c r="C849" s="28">
        <f>'Bitcoin Data'!C848</f>
        <v>8895.5800780000009</v>
      </c>
      <c r="D849" s="26">
        <f>'Bitcoin Data'!K848</f>
        <v>2012.7761823829339</v>
      </c>
      <c r="E849" s="25">
        <f>'Bitcoin Data'!J848</f>
        <v>40268.122877026108</v>
      </c>
      <c r="F849" s="25">
        <f t="shared" si="118"/>
        <v>81.050718636147494</v>
      </c>
      <c r="G849" s="23">
        <f t="shared" si="119"/>
        <v>0.48099999999999998</v>
      </c>
      <c r="H849" s="23">
        <f t="shared" si="120"/>
        <v>0.45704354731048874</v>
      </c>
      <c r="I849" s="26">
        <f t="shared" si="123"/>
        <v>38985.395663986943</v>
      </c>
      <c r="J849" s="26">
        <f t="shared" si="124"/>
        <v>37043.707957529186</v>
      </c>
      <c r="K849" s="23">
        <f t="shared" si="121"/>
        <v>19.36896710384956</v>
      </c>
      <c r="L849" s="23">
        <f t="shared" si="121"/>
        <v>18.404285723250659</v>
      </c>
      <c r="M849" s="26">
        <f>K849*'Social Cost of Carbon'!$C$5</f>
        <v>1936.8967103849559</v>
      </c>
      <c r="N849" s="26">
        <f>L849*'Social Cost of Carbon'!$C$5</f>
        <v>1840.4285723250659</v>
      </c>
      <c r="O849" s="23">
        <f t="shared" si="125"/>
        <v>0.21773697649860621</v>
      </c>
      <c r="P849" s="23">
        <f t="shared" si="126"/>
        <v>0.20689247426108839</v>
      </c>
      <c r="Q849" s="27"/>
      <c r="R849" s="27"/>
    </row>
    <row r="850" spans="1:18" x14ac:dyDescent="0.25">
      <c r="A850" s="24">
        <f t="shared" si="122"/>
        <v>2018</v>
      </c>
      <c r="B850" s="32">
        <v>43212</v>
      </c>
      <c r="C850" s="28">
        <f>'Bitcoin Data'!C849</f>
        <v>8802.4599610000005</v>
      </c>
      <c r="D850" s="26">
        <f>'Bitcoin Data'!K849</f>
        <v>1974.9022834807652</v>
      </c>
      <c r="E850" s="25">
        <f>'Bitcoin Data'!J849</f>
        <v>41276.305276028819</v>
      </c>
      <c r="F850" s="25">
        <f t="shared" si="118"/>
        <v>81.516669543278468</v>
      </c>
      <c r="G850" s="23">
        <f t="shared" si="119"/>
        <v>0.48099999999999998</v>
      </c>
      <c r="H850" s="23">
        <f t="shared" si="120"/>
        <v>0.45704354731048874</v>
      </c>
      <c r="I850" s="26">
        <f t="shared" si="123"/>
        <v>39209.518050316947</v>
      </c>
      <c r="J850" s="26">
        <f t="shared" si="124"/>
        <v>37256.667812996864</v>
      </c>
      <c r="K850" s="23">
        <f t="shared" si="121"/>
        <v>19.853902837769859</v>
      </c>
      <c r="L850" s="23">
        <f t="shared" si="121"/>
        <v>18.865068983226855</v>
      </c>
      <c r="M850" s="26">
        <f>K850*'Social Cost of Carbon'!$C$5</f>
        <v>1985.3902837769858</v>
      </c>
      <c r="N850" s="26">
        <f>L850*'Social Cost of Carbon'!$C$5</f>
        <v>1886.5068983226856</v>
      </c>
      <c r="O850" s="23">
        <f t="shared" si="125"/>
        <v>0.22554948191453475</v>
      </c>
      <c r="P850" s="23">
        <f t="shared" si="126"/>
        <v>0.21431587382175035</v>
      </c>
      <c r="Q850" s="27"/>
      <c r="R850" s="27"/>
    </row>
    <row r="851" spans="1:18" x14ac:dyDescent="0.25">
      <c r="A851" s="24">
        <f t="shared" si="122"/>
        <v>2018</v>
      </c>
      <c r="B851" s="32">
        <v>43213</v>
      </c>
      <c r="C851" s="28">
        <f>'Bitcoin Data'!C850</f>
        <v>8930.8798829999996</v>
      </c>
      <c r="D851" s="26">
        <f>'Bitcoin Data'!K850</f>
        <v>1914.205947430002</v>
      </c>
      <c r="E851" s="25">
        <f>'Bitcoin Data'!J850</f>
        <v>40700.141042328753</v>
      </c>
      <c r="F851" s="25">
        <f t="shared" si="118"/>
        <v>77.908452044465619</v>
      </c>
      <c r="G851" s="23">
        <f t="shared" si="119"/>
        <v>0.48099999999999998</v>
      </c>
      <c r="H851" s="23">
        <f t="shared" si="120"/>
        <v>0.45704354731048874</v>
      </c>
      <c r="I851" s="26">
        <f t="shared" si="123"/>
        <v>37473.965433387959</v>
      </c>
      <c r="J851" s="26">
        <f t="shared" si="124"/>
        <v>35607.555287871663</v>
      </c>
      <c r="K851" s="23">
        <f t="shared" si="121"/>
        <v>19.576767841360127</v>
      </c>
      <c r="L851" s="23">
        <f t="shared" si="121"/>
        <v>18.601736838023147</v>
      </c>
      <c r="M851" s="26">
        <f>K851*'Social Cost of Carbon'!$C$5</f>
        <v>1957.6767841360127</v>
      </c>
      <c r="N851" s="26">
        <f>L851*'Social Cost of Carbon'!$C$5</f>
        <v>1860.1736838023146</v>
      </c>
      <c r="O851" s="23">
        <f t="shared" si="125"/>
        <v>0.21920312553553273</v>
      </c>
      <c r="P851" s="23">
        <f t="shared" si="126"/>
        <v>0.20828560099024171</v>
      </c>
      <c r="Q851" s="27"/>
      <c r="R851" s="27"/>
    </row>
    <row r="852" spans="1:18" x14ac:dyDescent="0.25">
      <c r="A852" s="24">
        <f t="shared" si="122"/>
        <v>2018</v>
      </c>
      <c r="B852" s="32">
        <v>43214</v>
      </c>
      <c r="C852" s="28">
        <f>'Bitcoin Data'!C851</f>
        <v>9697.5</v>
      </c>
      <c r="D852" s="26">
        <f>'Bitcoin Data'!K851</f>
        <v>2002.9159619758566</v>
      </c>
      <c r="E852" s="25">
        <f>'Bitcoin Data'!J851</f>
        <v>40401.197782551833</v>
      </c>
      <c r="F852" s="25">
        <f t="shared" si="118"/>
        <v>80.920203921616647</v>
      </c>
      <c r="G852" s="23">
        <f t="shared" si="119"/>
        <v>0.48099999999999998</v>
      </c>
      <c r="H852" s="23">
        <f t="shared" si="120"/>
        <v>0.45704354731048874</v>
      </c>
      <c r="I852" s="26">
        <f t="shared" si="123"/>
        <v>38922.618086297603</v>
      </c>
      <c r="J852" s="26">
        <f t="shared" si="124"/>
        <v>36984.057049423798</v>
      </c>
      <c r="K852" s="23">
        <f t="shared" si="121"/>
        <v>19.432976133407433</v>
      </c>
      <c r="L852" s="23">
        <f t="shared" si="121"/>
        <v>18.46510675013014</v>
      </c>
      <c r="M852" s="26">
        <f>K852*'Social Cost of Carbon'!$C$5</f>
        <v>1943.2976133407433</v>
      </c>
      <c r="N852" s="26">
        <f>L852*'Social Cost of Carbon'!$C$5</f>
        <v>1846.510675013014</v>
      </c>
      <c r="O852" s="23">
        <f t="shared" si="125"/>
        <v>0.2003916074597312</v>
      </c>
      <c r="P852" s="23">
        <f t="shared" si="126"/>
        <v>0.1904110002591404</v>
      </c>
      <c r="Q852" s="27"/>
      <c r="R852" s="27"/>
    </row>
    <row r="853" spans="1:18" x14ac:dyDescent="0.25">
      <c r="A853" s="24">
        <f t="shared" si="122"/>
        <v>2018</v>
      </c>
      <c r="B853" s="32">
        <v>43215</v>
      </c>
      <c r="C853" s="28">
        <f>'Bitcoin Data'!C852</f>
        <v>8845.7402340000008</v>
      </c>
      <c r="D853" s="26">
        <f>'Bitcoin Data'!K852</f>
        <v>1573.2998555084571</v>
      </c>
      <c r="E853" s="25">
        <f>'Bitcoin Data'!J852</f>
        <v>39766.754889114971</v>
      </c>
      <c r="F853" s="25">
        <f t="shared" si="118"/>
        <v>62.565029721084812</v>
      </c>
      <c r="G853" s="23">
        <f t="shared" si="119"/>
        <v>0.48099999999999998</v>
      </c>
      <c r="H853" s="23">
        <f t="shared" si="120"/>
        <v>0.45704354731048874</v>
      </c>
      <c r="I853" s="26">
        <f t="shared" si="123"/>
        <v>30093.779295841796</v>
      </c>
      <c r="J853" s="26">
        <f t="shared" si="124"/>
        <v>28594.94312131076</v>
      </c>
      <c r="K853" s="23">
        <f t="shared" si="121"/>
        <v>19.127809101664301</v>
      </c>
      <c r="L853" s="23">
        <f t="shared" si="121"/>
        <v>18.175138719547828</v>
      </c>
      <c r="M853" s="26">
        <f>K853*'Social Cost of Carbon'!$C$5</f>
        <v>1912.7809101664302</v>
      </c>
      <c r="N853" s="26">
        <f>L853*'Social Cost of Carbon'!$C$5</f>
        <v>1817.5138719547829</v>
      </c>
      <c r="O853" s="23">
        <f t="shared" si="125"/>
        <v>0.21623751767142727</v>
      </c>
      <c r="P853" s="23">
        <f t="shared" si="126"/>
        <v>0.20546769675293888</v>
      </c>
      <c r="Q853" s="27"/>
      <c r="R853" s="27"/>
    </row>
    <row r="854" spans="1:18" x14ac:dyDescent="0.25">
      <c r="A854" s="24">
        <f t="shared" si="122"/>
        <v>2018</v>
      </c>
      <c r="B854" s="32">
        <v>43216</v>
      </c>
      <c r="C854" s="28">
        <f>'Bitcoin Data'!C853</f>
        <v>9281.5097659999992</v>
      </c>
      <c r="D854" s="26">
        <f>'Bitcoin Data'!K853</f>
        <v>1737.9395350429793</v>
      </c>
      <c r="E854" s="25">
        <f>'Bitcoin Data'!J853</f>
        <v>41245.606415295551</v>
      </c>
      <c r="F854" s="25">
        <f t="shared" si="118"/>
        <v>71.682370035964468</v>
      </c>
      <c r="G854" s="23">
        <f t="shared" si="119"/>
        <v>0.48099999999999998</v>
      </c>
      <c r="H854" s="23">
        <f t="shared" si="120"/>
        <v>0.45704354731048874</v>
      </c>
      <c r="I854" s="26">
        <f t="shared" si="123"/>
        <v>34479.219987298908</v>
      </c>
      <c r="J854" s="26">
        <f t="shared" si="124"/>
        <v>32761.964680860288</v>
      </c>
      <c r="K854" s="23">
        <f t="shared" si="121"/>
        <v>19.839136685757158</v>
      </c>
      <c r="L854" s="23">
        <f t="shared" si="121"/>
        <v>18.851038267018932</v>
      </c>
      <c r="M854" s="26">
        <f>K854*'Social Cost of Carbon'!$C$5</f>
        <v>1983.9136685757157</v>
      </c>
      <c r="N854" s="26">
        <f>L854*'Social Cost of Carbon'!$C$5</f>
        <v>1885.1038267018932</v>
      </c>
      <c r="O854" s="23">
        <f t="shared" si="125"/>
        <v>0.21374902559960479</v>
      </c>
      <c r="P854" s="23">
        <f t="shared" si="126"/>
        <v>0.20310314531019516</v>
      </c>
      <c r="Q854" s="27"/>
      <c r="R854" s="27"/>
    </row>
    <row r="855" spans="1:18" x14ac:dyDescent="0.25">
      <c r="A855" s="24">
        <f t="shared" si="122"/>
        <v>2018</v>
      </c>
      <c r="B855" s="32">
        <v>43217</v>
      </c>
      <c r="C855" s="28">
        <f>'Bitcoin Data'!C854</f>
        <v>8987.0498050000006</v>
      </c>
      <c r="D855" s="26">
        <f>'Bitcoin Data'!K854</f>
        <v>1745.2857029054055</v>
      </c>
      <c r="E855" s="25">
        <f>'Bitcoin Data'!J854</f>
        <v>43308.81032081286</v>
      </c>
      <c r="F855" s="25">
        <f t="shared" si="118"/>
        <v>75.586247462756759</v>
      </c>
      <c r="G855" s="23">
        <f t="shared" si="119"/>
        <v>0.48099999999999998</v>
      </c>
      <c r="H855" s="23">
        <f t="shared" si="120"/>
        <v>0.45704354731048874</v>
      </c>
      <c r="I855" s="26">
        <f t="shared" si="123"/>
        <v>36356.985029586001</v>
      </c>
      <c r="J855" s="26">
        <f t="shared" si="124"/>
        <v>34546.206668266779</v>
      </c>
      <c r="K855" s="23">
        <f t="shared" si="121"/>
        <v>20.831537764310987</v>
      </c>
      <c r="L855" s="23">
        <f t="shared" si="121"/>
        <v>19.794012298821414</v>
      </c>
      <c r="M855" s="26">
        <f>K855*'Social Cost of Carbon'!$C$5</f>
        <v>2083.1537764310988</v>
      </c>
      <c r="N855" s="26">
        <f>L855*'Social Cost of Carbon'!$C$5</f>
        <v>1979.4012298821415</v>
      </c>
      <c r="O855" s="23">
        <f t="shared" si="125"/>
        <v>0.23179506307755449</v>
      </c>
      <c r="P855" s="23">
        <f t="shared" si="126"/>
        <v>0.22025039059880244</v>
      </c>
      <c r="Q855" s="27"/>
      <c r="R855" s="27"/>
    </row>
    <row r="856" spans="1:18" x14ac:dyDescent="0.25">
      <c r="A856" s="24">
        <f t="shared" si="122"/>
        <v>2018</v>
      </c>
      <c r="B856" s="32">
        <v>43218</v>
      </c>
      <c r="C856" s="28">
        <f>'Bitcoin Data'!C855</f>
        <v>9348.4804690000001</v>
      </c>
      <c r="D856" s="26">
        <f>'Bitcoin Data'!K855</f>
        <v>1598.9266464641839</v>
      </c>
      <c r="E856" s="25">
        <f>'Bitcoin Data'!J855</f>
        <v>42589.502758534669</v>
      </c>
      <c r="F856" s="25">
        <f t="shared" si="118"/>
        <v>68.097490820280953</v>
      </c>
      <c r="G856" s="23">
        <f t="shared" si="119"/>
        <v>0.48099999999999998</v>
      </c>
      <c r="H856" s="23">
        <f t="shared" si="120"/>
        <v>0.45704354731048874</v>
      </c>
      <c r="I856" s="26">
        <f t="shared" si="123"/>
        <v>32754.893084555137</v>
      </c>
      <c r="J856" s="26">
        <f t="shared" si="124"/>
        <v>31123.51876744465</v>
      </c>
      <c r="K856" s="23">
        <f t="shared" si="121"/>
        <v>20.485550826855174</v>
      </c>
      <c r="L856" s="23">
        <f t="shared" si="121"/>
        <v>19.465257418950532</v>
      </c>
      <c r="M856" s="26">
        <f>K856*'Social Cost of Carbon'!$C$5</f>
        <v>2048.5550826855174</v>
      </c>
      <c r="N856" s="26">
        <f>L856*'Social Cost of Carbon'!$C$5</f>
        <v>1946.5257418950532</v>
      </c>
      <c r="O856" s="23">
        <f t="shared" si="125"/>
        <v>0.21913241296044017</v>
      </c>
      <c r="P856" s="23">
        <f t="shared" si="126"/>
        <v>0.20821841029136487</v>
      </c>
      <c r="Q856" s="27"/>
      <c r="R856" s="27"/>
    </row>
    <row r="857" spans="1:18" x14ac:dyDescent="0.25">
      <c r="A857" s="24">
        <f t="shared" si="122"/>
        <v>2018</v>
      </c>
      <c r="B857" s="32">
        <v>43219</v>
      </c>
      <c r="C857" s="28">
        <f>'Bitcoin Data'!C856</f>
        <v>9419.0800780000009</v>
      </c>
      <c r="D857" s="26">
        <f>'Bitcoin Data'!K856</f>
        <v>1979.8809565247661</v>
      </c>
      <c r="E857" s="25">
        <f>'Bitcoin Data'!J856</f>
        <v>42433.206250434356</v>
      </c>
      <c r="F857" s="25">
        <f t="shared" si="118"/>
        <v>84.012696979522659</v>
      </c>
      <c r="G857" s="23">
        <f t="shared" si="119"/>
        <v>0.48099999999999998</v>
      </c>
      <c r="H857" s="23">
        <f t="shared" si="120"/>
        <v>0.45704354731048874</v>
      </c>
      <c r="I857" s="26">
        <f t="shared" si="123"/>
        <v>40410.107247150401</v>
      </c>
      <c r="J857" s="26">
        <f t="shared" si="124"/>
        <v>38397.461046642224</v>
      </c>
      <c r="K857" s="23">
        <f t="shared" si="121"/>
        <v>20.410372206458923</v>
      </c>
      <c r="L857" s="23">
        <f t="shared" si="121"/>
        <v>19.393823108456118</v>
      </c>
      <c r="M857" s="26">
        <f>K857*'Social Cost of Carbon'!$C$5</f>
        <v>2041.0372206458924</v>
      </c>
      <c r="N857" s="26">
        <f>L857*'Social Cost of Carbon'!$C$5</f>
        <v>1939.3823108456118</v>
      </c>
      <c r="O857" s="23">
        <f t="shared" si="125"/>
        <v>0.2166917792124001</v>
      </c>
      <c r="P857" s="23">
        <f t="shared" si="126"/>
        <v>0.20589933356394294</v>
      </c>
      <c r="Q857" s="27"/>
      <c r="R857" s="27"/>
    </row>
    <row r="858" spans="1:18" x14ac:dyDescent="0.25">
      <c r="A858" s="24">
        <f t="shared" si="122"/>
        <v>2018</v>
      </c>
      <c r="B858" s="32">
        <v>43220</v>
      </c>
      <c r="C858" s="28">
        <f>'Bitcoin Data'!C857</f>
        <v>9240.5498050000006</v>
      </c>
      <c r="D858" s="26">
        <f>'Bitcoin Data'!K857</f>
        <v>1946.2400595265783</v>
      </c>
      <c r="E858" s="25">
        <f>'Bitcoin Data'!J857</f>
        <v>42324.30448032343</v>
      </c>
      <c r="F858" s="25">
        <f t="shared" si="118"/>
        <v>82.373256871205697</v>
      </c>
      <c r="G858" s="23">
        <f t="shared" si="119"/>
        <v>0.48099999999999998</v>
      </c>
      <c r="H858" s="23">
        <f t="shared" si="120"/>
        <v>0.45704354731048874</v>
      </c>
      <c r="I858" s="26">
        <f t="shared" si="123"/>
        <v>39621.536555049934</v>
      </c>
      <c r="J858" s="26">
        <f t="shared" si="124"/>
        <v>37648.165523933938</v>
      </c>
      <c r="K858" s="23">
        <f t="shared" si="121"/>
        <v>20.357990455035569</v>
      </c>
      <c r="L858" s="23">
        <f t="shared" si="121"/>
        <v>19.344050257136232</v>
      </c>
      <c r="M858" s="26">
        <f>K858*'Social Cost of Carbon'!$C$5</f>
        <v>2035.799045503557</v>
      </c>
      <c r="N858" s="26">
        <f>L858*'Social Cost of Carbon'!$C$5</f>
        <v>1934.4050257136232</v>
      </c>
      <c r="O858" s="23">
        <f t="shared" si="125"/>
        <v>0.22031146289607134</v>
      </c>
      <c r="P858" s="23">
        <f t="shared" si="126"/>
        <v>0.20933873703780367</v>
      </c>
      <c r="Q858" s="27"/>
      <c r="R858" s="27"/>
    </row>
    <row r="859" spans="1:18" x14ac:dyDescent="0.25">
      <c r="A859" s="24">
        <f t="shared" si="122"/>
        <v>2018</v>
      </c>
      <c r="B859" s="32">
        <v>43221</v>
      </c>
      <c r="C859" s="28">
        <f>'Bitcoin Data'!C858</f>
        <v>9119.0097659999992</v>
      </c>
      <c r="D859" s="26">
        <f>'Bitcoin Data'!K858</f>
        <v>1967.4852992044275</v>
      </c>
      <c r="E859" s="25">
        <f>'Bitcoin Data'!J858</f>
        <v>42654.693902641164</v>
      </c>
      <c r="F859" s="25">
        <f t="shared" si="118"/>
        <v>83.922483195511219</v>
      </c>
      <c r="G859" s="23">
        <f t="shared" si="119"/>
        <v>0.48099999999999998</v>
      </c>
      <c r="H859" s="23">
        <f t="shared" si="120"/>
        <v>0.45704354731048874</v>
      </c>
      <c r="I859" s="26">
        <f t="shared" si="123"/>
        <v>40366.714417040894</v>
      </c>
      <c r="J859" s="26">
        <f t="shared" si="124"/>
        <v>38356.229418781324</v>
      </c>
      <c r="K859" s="23">
        <f t="shared" si="121"/>
        <v>20.516907767170402</v>
      </c>
      <c r="L859" s="23">
        <f t="shared" si="121"/>
        <v>19.495052610706193</v>
      </c>
      <c r="M859" s="26">
        <f>K859*'Social Cost of Carbon'!$C$5</f>
        <v>2051.6907767170401</v>
      </c>
      <c r="N859" s="26">
        <f>L859*'Social Cost of Carbon'!$C$5</f>
        <v>1949.5052610706193</v>
      </c>
      <c r="O859" s="23">
        <f t="shared" si="125"/>
        <v>0.22499052302440975</v>
      </c>
      <c r="P859" s="23">
        <f t="shared" si="126"/>
        <v>0.21378475416698217</v>
      </c>
      <c r="Q859" s="27"/>
      <c r="R859" s="27"/>
    </row>
    <row r="860" spans="1:18" x14ac:dyDescent="0.25">
      <c r="A860" s="24">
        <f t="shared" si="122"/>
        <v>2018</v>
      </c>
      <c r="B860" s="32">
        <v>43222</v>
      </c>
      <c r="C860" s="28">
        <f>'Bitcoin Data'!C859</f>
        <v>9235.9199219999991</v>
      </c>
      <c r="D860" s="26">
        <f>'Bitcoin Data'!K859</f>
        <v>1752.2511559990264</v>
      </c>
      <c r="E860" s="25">
        <f>'Bitcoin Data'!J859</f>
        <v>42415.014410769545</v>
      </c>
      <c r="F860" s="25">
        <f t="shared" si="118"/>
        <v>74.321758032986295</v>
      </c>
      <c r="G860" s="23">
        <f t="shared" si="119"/>
        <v>0.48099999999999998</v>
      </c>
      <c r="H860" s="23">
        <f t="shared" si="120"/>
        <v>0.45704354731048874</v>
      </c>
      <c r="I860" s="26">
        <f t="shared" si="123"/>
        <v>35748.765613866402</v>
      </c>
      <c r="J860" s="26">
        <f t="shared" si="124"/>
        <v>33968.279933747865</v>
      </c>
      <c r="K860" s="23">
        <f t="shared" si="121"/>
        <v>20.401621931580149</v>
      </c>
      <c r="L860" s="23">
        <f t="shared" si="121"/>
        <v>19.385508645523611</v>
      </c>
      <c r="M860" s="26">
        <f>K860*'Social Cost of Carbon'!$C$5</f>
        <v>2040.1621931580148</v>
      </c>
      <c r="N860" s="26">
        <f>L860*'Social Cost of Carbon'!$C$5</f>
        <v>1938.5508645523612</v>
      </c>
      <c r="O860" s="23">
        <f t="shared" si="125"/>
        <v>0.22089431376492774</v>
      </c>
      <c r="P860" s="23">
        <f t="shared" si="126"/>
        <v>0.20989255871899939</v>
      </c>
      <c r="Q860" s="27"/>
      <c r="R860" s="27"/>
    </row>
    <row r="861" spans="1:18" x14ac:dyDescent="0.25">
      <c r="A861" s="24">
        <f t="shared" si="122"/>
        <v>2018</v>
      </c>
      <c r="B861" s="32">
        <v>43223</v>
      </c>
      <c r="C861" s="28">
        <f>'Bitcoin Data'!C860</f>
        <v>9743.8603519999997</v>
      </c>
      <c r="D861" s="26">
        <f>'Bitcoin Data'!K860</f>
        <v>1879.1265771734757</v>
      </c>
      <c r="E861" s="25">
        <f>'Bitcoin Data'!J860</f>
        <v>42635.911321870488</v>
      </c>
      <c r="F861" s="25">
        <f t="shared" si="118"/>
        <v>80.11827410693833</v>
      </c>
      <c r="G861" s="23">
        <f t="shared" si="119"/>
        <v>0.48099999999999998</v>
      </c>
      <c r="H861" s="23">
        <f t="shared" si="120"/>
        <v>0.45704354731048874</v>
      </c>
      <c r="I861" s="26">
        <f t="shared" si="123"/>
        <v>38536.889845437334</v>
      </c>
      <c r="J861" s="26">
        <f t="shared" si="124"/>
        <v>36617.540202229175</v>
      </c>
      <c r="K861" s="23">
        <f t="shared" si="121"/>
        <v>20.507873345819707</v>
      </c>
      <c r="L861" s="23">
        <f t="shared" si="121"/>
        <v>19.486468153363116</v>
      </c>
      <c r="M861" s="26">
        <f>K861*'Social Cost of Carbon'!$C$5</f>
        <v>2050.7873345819708</v>
      </c>
      <c r="N861" s="26">
        <f>L861*'Social Cost of Carbon'!$C$5</f>
        <v>1948.6468153363116</v>
      </c>
      <c r="O861" s="23">
        <f t="shared" si="125"/>
        <v>0.21046969686516817</v>
      </c>
      <c r="P861" s="23">
        <f t="shared" si="126"/>
        <v>0.19998714523205757</v>
      </c>
      <c r="Q861" s="27"/>
      <c r="R861" s="27"/>
    </row>
    <row r="862" spans="1:18" x14ac:dyDescent="0.25">
      <c r="A862" s="24">
        <f t="shared" si="122"/>
        <v>2018</v>
      </c>
      <c r="B862" s="32">
        <v>43224</v>
      </c>
      <c r="C862" s="28">
        <f>'Bitcoin Data'!C861</f>
        <v>9700.7597659999992</v>
      </c>
      <c r="D862" s="26">
        <f>'Bitcoin Data'!K861</f>
        <v>1747.3064703330849</v>
      </c>
      <c r="E862" s="25">
        <f>'Bitcoin Data'!J861</f>
        <v>41882.378643141594</v>
      </c>
      <c r="F862" s="25">
        <f t="shared" si="118"/>
        <v>73.181351196101517</v>
      </c>
      <c r="G862" s="23">
        <f t="shared" si="119"/>
        <v>0.48099999999999998</v>
      </c>
      <c r="H862" s="23">
        <f t="shared" si="120"/>
        <v>0.45704354731048874</v>
      </c>
      <c r="I862" s="26">
        <f t="shared" si="123"/>
        <v>35200.229925324827</v>
      </c>
      <c r="J862" s="26">
        <f t="shared" si="124"/>
        <v>33447.064347640917</v>
      </c>
      <c r="K862" s="23">
        <f t="shared" si="121"/>
        <v>20.145424127351106</v>
      </c>
      <c r="L862" s="23">
        <f t="shared" si="121"/>
        <v>19.142070904862489</v>
      </c>
      <c r="M862" s="26">
        <f>K862*'Social Cost of Carbon'!$C$5</f>
        <v>2014.5424127351107</v>
      </c>
      <c r="N862" s="26">
        <f>L862*'Social Cost of Carbon'!$C$5</f>
        <v>1914.2070904862489</v>
      </c>
      <c r="O862" s="23">
        <f t="shared" si="125"/>
        <v>0.20766851889228724</v>
      </c>
      <c r="P862" s="23">
        <f t="shared" si="126"/>
        <v>0.19732548137057423</v>
      </c>
      <c r="Q862" s="27"/>
      <c r="R862" s="27"/>
    </row>
    <row r="863" spans="1:18" x14ac:dyDescent="0.25">
      <c r="A863" s="24">
        <f t="shared" si="122"/>
        <v>2018</v>
      </c>
      <c r="B863" s="32">
        <v>43225</v>
      </c>
      <c r="C863" s="28">
        <f>'Bitcoin Data'!C862</f>
        <v>9858.1503909999992</v>
      </c>
      <c r="D863" s="26">
        <f>'Bitcoin Data'!K862</f>
        <v>1986.6096931197603</v>
      </c>
      <c r="E863" s="25">
        <f>'Bitcoin Data'!J862</f>
        <v>42953.777475125986</v>
      </c>
      <c r="F863" s="25">
        <f t="shared" si="118"/>
        <v>85.332390688194508</v>
      </c>
      <c r="G863" s="23">
        <f t="shared" si="119"/>
        <v>0.48099999999999998</v>
      </c>
      <c r="H863" s="23">
        <f t="shared" si="120"/>
        <v>0.45704354731048874</v>
      </c>
      <c r="I863" s="26">
        <f t="shared" si="123"/>
        <v>41044.879921021551</v>
      </c>
      <c r="J863" s="26">
        <f t="shared" si="124"/>
        <v>39000.618540616932</v>
      </c>
      <c r="K863" s="23">
        <f t="shared" si="121"/>
        <v>20.660766965535597</v>
      </c>
      <c r="L863" s="23">
        <f t="shared" si="121"/>
        <v>19.631746827616951</v>
      </c>
      <c r="M863" s="26">
        <f>K863*'Social Cost of Carbon'!$C$5</f>
        <v>2066.0766965535595</v>
      </c>
      <c r="N863" s="26">
        <f>L863*'Social Cost of Carbon'!$C$5</f>
        <v>1963.1746827616951</v>
      </c>
      <c r="O863" s="23">
        <f t="shared" si="125"/>
        <v>0.20958056172888018</v>
      </c>
      <c r="P863" s="23">
        <f t="shared" si="126"/>
        <v>0.19914229392908997</v>
      </c>
      <c r="Q863" s="27"/>
      <c r="R863" s="27"/>
    </row>
    <row r="864" spans="1:18" x14ac:dyDescent="0.25">
      <c r="A864" s="24">
        <f t="shared" si="122"/>
        <v>2018</v>
      </c>
      <c r="B864" s="32">
        <v>43226</v>
      </c>
      <c r="C864" s="28">
        <f>'Bitcoin Data'!C863</f>
        <v>9654.7998050000006</v>
      </c>
      <c r="D864" s="26">
        <f>'Bitcoin Data'!K863</f>
        <v>1723.9932885906139</v>
      </c>
      <c r="E864" s="25">
        <f>'Bitcoin Data'!J863</f>
        <v>42095.893591562577</v>
      </c>
      <c r="F864" s="25">
        <f t="shared" si="118"/>
        <v>72.573038029078518</v>
      </c>
      <c r="G864" s="23">
        <f t="shared" si="119"/>
        <v>0.48099999999999998</v>
      </c>
      <c r="H864" s="23">
        <f t="shared" si="120"/>
        <v>0.45704354731048874</v>
      </c>
      <c r="I864" s="26">
        <f t="shared" si="123"/>
        <v>34907.631291986771</v>
      </c>
      <c r="J864" s="26">
        <f t="shared" si="124"/>
        <v>33169.038739909047</v>
      </c>
      <c r="K864" s="23">
        <f t="shared" si="121"/>
        <v>20.248124817541601</v>
      </c>
      <c r="L864" s="23">
        <f t="shared" si="121"/>
        <v>19.239656534292628</v>
      </c>
      <c r="M864" s="26">
        <f>K864*'Social Cost of Carbon'!$C$5</f>
        <v>2024.8124817541602</v>
      </c>
      <c r="N864" s="26">
        <f>L864*'Social Cost of Carbon'!$C$5</f>
        <v>1923.9656534292628</v>
      </c>
      <c r="O864" s="23">
        <f t="shared" si="125"/>
        <v>0.20972081479157714</v>
      </c>
      <c r="P864" s="23">
        <f t="shared" si="126"/>
        <v>0.19927556161577631</v>
      </c>
      <c r="Q864" s="27"/>
      <c r="R864" s="27"/>
    </row>
    <row r="865" spans="1:18" x14ac:dyDescent="0.25">
      <c r="A865" s="24">
        <f t="shared" si="122"/>
        <v>2018</v>
      </c>
      <c r="B865" s="32">
        <v>43227</v>
      </c>
      <c r="C865" s="28">
        <f>'Bitcoin Data'!C864</f>
        <v>9373.0097659999992</v>
      </c>
      <c r="D865" s="26">
        <f>'Bitcoin Data'!K864</f>
        <v>1863.0754545559103</v>
      </c>
      <c r="E865" s="25">
        <f>'Bitcoin Data'!J864</f>
        <v>42626.75285873509</v>
      </c>
      <c r="F865" s="25">
        <f t="shared" si="118"/>
        <v>79.416856958530317</v>
      </c>
      <c r="G865" s="23">
        <f t="shared" si="119"/>
        <v>0.48099999999999998</v>
      </c>
      <c r="H865" s="23">
        <f t="shared" si="120"/>
        <v>0.45704354731048874</v>
      </c>
      <c r="I865" s="26">
        <f t="shared" si="123"/>
        <v>38199.508197053088</v>
      </c>
      <c r="J865" s="26">
        <f t="shared" si="124"/>
        <v>36296.962020576364</v>
      </c>
      <c r="K865" s="23">
        <f t="shared" si="121"/>
        <v>20.50346812505158</v>
      </c>
      <c r="L865" s="23">
        <f t="shared" si="121"/>
        <v>19.482282336883802</v>
      </c>
      <c r="M865" s="26">
        <f>K865*'Social Cost of Carbon'!$C$5</f>
        <v>2050.3468125051581</v>
      </c>
      <c r="N865" s="26">
        <f>L865*'Social Cost of Carbon'!$C$5</f>
        <v>1948.2282336883802</v>
      </c>
      <c r="O865" s="23">
        <f t="shared" si="125"/>
        <v>0.21875009881486113</v>
      </c>
      <c r="P865" s="23">
        <f t="shared" si="126"/>
        <v>0.20785513749867784</v>
      </c>
      <c r="Q865" s="27"/>
      <c r="R865" s="27"/>
    </row>
    <row r="866" spans="1:18" x14ac:dyDescent="0.25">
      <c r="A866" s="24">
        <f t="shared" si="122"/>
        <v>2018</v>
      </c>
      <c r="B866" s="32">
        <v>43228</v>
      </c>
      <c r="C866" s="28">
        <f>'Bitcoin Data'!C865</f>
        <v>9234.8203130000002</v>
      </c>
      <c r="D866" s="26">
        <f>'Bitcoin Data'!K865</f>
        <v>1752.4280911468081</v>
      </c>
      <c r="E866" s="25">
        <f>'Bitcoin Data'!J865</f>
        <v>41972.296267338788</v>
      </c>
      <c r="F866" s="25">
        <f t="shared" si="118"/>
        <v>73.55343102882081</v>
      </c>
      <c r="G866" s="23">
        <f t="shared" si="119"/>
        <v>0.48099999999999998</v>
      </c>
      <c r="H866" s="23">
        <f t="shared" si="120"/>
        <v>0.45704354731048874</v>
      </c>
      <c r="I866" s="26">
        <f t="shared" si="123"/>
        <v>35379.20032486281</v>
      </c>
      <c r="J866" s="26">
        <f t="shared" si="124"/>
        <v>33617.121034269636</v>
      </c>
      <c r="K866" s="23">
        <f t="shared" si="121"/>
        <v>20.188674504589954</v>
      </c>
      <c r="L866" s="23">
        <f t="shared" si="121"/>
        <v>19.183167174791308</v>
      </c>
      <c r="M866" s="26">
        <f>K866*'Social Cost of Carbon'!$C$5</f>
        <v>2018.8674504589953</v>
      </c>
      <c r="N866" s="26">
        <f>L866*'Social Cost of Carbon'!$C$5</f>
        <v>1918.3167174791308</v>
      </c>
      <c r="O866" s="23">
        <f t="shared" si="125"/>
        <v>0.21861469763705138</v>
      </c>
      <c r="P866" s="23">
        <f t="shared" si="126"/>
        <v>0.20772648004625346</v>
      </c>
      <c r="Q866" s="27"/>
      <c r="R866" s="27"/>
    </row>
    <row r="867" spans="1:18" x14ac:dyDescent="0.25">
      <c r="A867" s="24">
        <f t="shared" si="122"/>
        <v>2018</v>
      </c>
      <c r="B867" s="32">
        <v>43229</v>
      </c>
      <c r="C867" s="28">
        <f>'Bitcoin Data'!C866</f>
        <v>9325.1796880000002</v>
      </c>
      <c r="D867" s="26">
        <f>'Bitcoin Data'!K866</f>
        <v>1982.60630120012</v>
      </c>
      <c r="E867" s="25">
        <f>'Bitcoin Data'!J866</f>
        <v>42681.368495052535</v>
      </c>
      <c r="F867" s="25">
        <f t="shared" si="118"/>
        <v>84.620350122135449</v>
      </c>
      <c r="G867" s="23">
        <f t="shared" si="119"/>
        <v>0.48099999999999998</v>
      </c>
      <c r="H867" s="23">
        <f t="shared" si="120"/>
        <v>0.45704354731048874</v>
      </c>
      <c r="I867" s="26">
        <f t="shared" si="123"/>
        <v>40702.388408747145</v>
      </c>
      <c r="J867" s="26">
        <f t="shared" si="124"/>
        <v>38675.184994476331</v>
      </c>
      <c r="K867" s="23">
        <f t="shared" si="121"/>
        <v>20.529738246120267</v>
      </c>
      <c r="L867" s="23">
        <f t="shared" si="121"/>
        <v>19.507244061044947</v>
      </c>
      <c r="M867" s="26">
        <f>K867*'Social Cost of Carbon'!$C$5</f>
        <v>2052.9738246120269</v>
      </c>
      <c r="N867" s="26">
        <f>L867*'Social Cost of Carbon'!$C$5</f>
        <v>1950.7244061044946</v>
      </c>
      <c r="O867" s="23">
        <f t="shared" si="125"/>
        <v>0.22015380864498221</v>
      </c>
      <c r="P867" s="23">
        <f t="shared" si="126"/>
        <v>0.20918893483787362</v>
      </c>
      <c r="Q867" s="27"/>
      <c r="R867" s="27"/>
    </row>
    <row r="868" spans="1:18" x14ac:dyDescent="0.25">
      <c r="A868" s="24">
        <f t="shared" si="122"/>
        <v>2018</v>
      </c>
      <c r="B868" s="32">
        <v>43230</v>
      </c>
      <c r="C868" s="28">
        <f>'Bitcoin Data'!C867</f>
        <v>9043.9404300000006</v>
      </c>
      <c r="D868" s="26">
        <f>'Bitcoin Data'!K867</f>
        <v>1937.3099905650502</v>
      </c>
      <c r="E868" s="25">
        <f>'Bitcoin Data'!J867</f>
        <v>42018.750866879083</v>
      </c>
      <c r="F868" s="25">
        <f t="shared" si="118"/>
        <v>81.403345845468721</v>
      </c>
      <c r="G868" s="23">
        <f t="shared" si="119"/>
        <v>0.48099999999999998</v>
      </c>
      <c r="H868" s="23">
        <f t="shared" si="120"/>
        <v>0.45704354731048874</v>
      </c>
      <c r="I868" s="26">
        <f t="shared" si="123"/>
        <v>39155.009351670451</v>
      </c>
      <c r="J868" s="26">
        <f t="shared" si="124"/>
        <v>37204.87394815556</v>
      </c>
      <c r="K868" s="23">
        <f t="shared" si="121"/>
        <v>20.211019166968839</v>
      </c>
      <c r="L868" s="23">
        <f t="shared" si="121"/>
        <v>19.20439894975409</v>
      </c>
      <c r="M868" s="26">
        <f>K868*'Social Cost of Carbon'!$C$5</f>
        <v>2021.101916696884</v>
      </c>
      <c r="N868" s="26">
        <f>L868*'Social Cost of Carbon'!$C$5</f>
        <v>1920.4398949754091</v>
      </c>
      <c r="O868" s="23">
        <f t="shared" si="125"/>
        <v>0.22347581038820308</v>
      </c>
      <c r="P868" s="23">
        <f t="shared" si="126"/>
        <v>0.21234548257361852</v>
      </c>
      <c r="Q868" s="27"/>
      <c r="R868" s="27"/>
    </row>
    <row r="869" spans="1:18" x14ac:dyDescent="0.25">
      <c r="A869" s="24">
        <f t="shared" si="122"/>
        <v>2018</v>
      </c>
      <c r="B869" s="32">
        <v>43231</v>
      </c>
      <c r="C869" s="28">
        <f>'Bitcoin Data'!C868</f>
        <v>8441.4902340000008</v>
      </c>
      <c r="D869" s="26">
        <f>'Bitcoin Data'!K868</f>
        <v>1579.565607941601</v>
      </c>
      <c r="E869" s="25">
        <f>'Bitcoin Data'!J868</f>
        <v>43763.579704218799</v>
      </c>
      <c r="F869" s="25">
        <f t="shared" si="118"/>
        <v>69.127445381195088</v>
      </c>
      <c r="G869" s="23">
        <f t="shared" si="119"/>
        <v>0.48099999999999998</v>
      </c>
      <c r="H869" s="23">
        <f t="shared" si="120"/>
        <v>0.45704354731048874</v>
      </c>
      <c r="I869" s="26">
        <f t="shared" si="123"/>
        <v>33250.301228354838</v>
      </c>
      <c r="J869" s="26">
        <f t="shared" si="124"/>
        <v>31594.25285353346</v>
      </c>
      <c r="K869" s="23">
        <f t="shared" si="121"/>
        <v>21.050281837729241</v>
      </c>
      <c r="L869" s="23">
        <f t="shared" si="121"/>
        <v>20.001861711021469</v>
      </c>
      <c r="M869" s="26">
        <f>K869*'Social Cost of Carbon'!$C$5</f>
        <v>2105.028183772924</v>
      </c>
      <c r="N869" s="26">
        <f>L869*'Social Cost of Carbon'!$C$5</f>
        <v>2000.186171102147</v>
      </c>
      <c r="O869" s="23">
        <f t="shared" si="125"/>
        <v>0.24936689203222073</v>
      </c>
      <c r="P869" s="23">
        <f t="shared" si="126"/>
        <v>0.23694704556382087</v>
      </c>
      <c r="Q869" s="27"/>
      <c r="R869" s="27"/>
    </row>
    <row r="870" spans="1:18" x14ac:dyDescent="0.25">
      <c r="A870" s="24">
        <f t="shared" si="122"/>
        <v>2018</v>
      </c>
      <c r="B870" s="32">
        <v>43232</v>
      </c>
      <c r="C870" s="28">
        <f>'Bitcoin Data'!C869</f>
        <v>8504.8896480000003</v>
      </c>
      <c r="D870" s="26">
        <f>'Bitcoin Data'!K869</f>
        <v>2074.0706254801112</v>
      </c>
      <c r="E870" s="25">
        <f>'Bitcoin Data'!J869</f>
        <v>43278.668390005587</v>
      </c>
      <c r="F870" s="25">
        <f t="shared" si="118"/>
        <v>89.763014817605196</v>
      </c>
      <c r="G870" s="23">
        <f t="shared" si="119"/>
        <v>0.48099999999999998</v>
      </c>
      <c r="H870" s="23">
        <f t="shared" si="120"/>
        <v>0.45704354731048874</v>
      </c>
      <c r="I870" s="26">
        <f t="shared" si="123"/>
        <v>43176.010127268099</v>
      </c>
      <c r="J870" s="26">
        <f t="shared" si="124"/>
        <v>41025.606709522246</v>
      </c>
      <c r="K870" s="23">
        <f t="shared" si="121"/>
        <v>20.817039495592685</v>
      </c>
      <c r="L870" s="23">
        <f t="shared" si="121"/>
        <v>19.780236123842471</v>
      </c>
      <c r="M870" s="26">
        <f>K870*'Social Cost of Carbon'!$C$5</f>
        <v>2081.7039495592685</v>
      </c>
      <c r="N870" s="26">
        <f>L870*'Social Cost of Carbon'!$C$5</f>
        <v>1978.0236123842471</v>
      </c>
      <c r="O870" s="23">
        <f t="shared" si="125"/>
        <v>0.24476554496492492</v>
      </c>
      <c r="P870" s="23">
        <f t="shared" si="126"/>
        <v>0.2325748709566616</v>
      </c>
      <c r="Q870" s="27"/>
      <c r="R870" s="27"/>
    </row>
    <row r="871" spans="1:18" x14ac:dyDescent="0.25">
      <c r="A871" s="24">
        <f t="shared" si="122"/>
        <v>2018</v>
      </c>
      <c r="B871" s="32">
        <v>43233</v>
      </c>
      <c r="C871" s="28">
        <f>'Bitcoin Data'!C870</f>
        <v>8723.9404300000006</v>
      </c>
      <c r="D871" s="26">
        <f>'Bitcoin Data'!K870</f>
        <v>1847.6263134167912</v>
      </c>
      <c r="E871" s="25">
        <f>'Bitcoin Data'!J870</f>
        <v>43553.971495559126</v>
      </c>
      <c r="F871" s="25">
        <f t="shared" si="118"/>
        <v>80.471463788999912</v>
      </c>
      <c r="G871" s="23">
        <f t="shared" si="119"/>
        <v>0.48099999999999998</v>
      </c>
      <c r="H871" s="23">
        <f t="shared" si="120"/>
        <v>0.45704354731048874</v>
      </c>
      <c r="I871" s="26">
        <f t="shared" si="123"/>
        <v>38706.774082508957</v>
      </c>
      <c r="J871" s="26">
        <f t="shared" si="124"/>
        <v>36778.963267392064</v>
      </c>
      <c r="K871" s="23">
        <f t="shared" si="121"/>
        <v>20.949460289363937</v>
      </c>
      <c r="L871" s="23">
        <f t="shared" si="121"/>
        <v>19.906061631790259</v>
      </c>
      <c r="M871" s="26">
        <f>K871*'Social Cost of Carbon'!$C$5</f>
        <v>2094.9460289363938</v>
      </c>
      <c r="N871" s="26">
        <f>L871*'Social Cost of Carbon'!$C$5</f>
        <v>1990.6061631790258</v>
      </c>
      <c r="O871" s="23">
        <f t="shared" si="125"/>
        <v>0.24013758985931014</v>
      </c>
      <c r="P871" s="23">
        <f t="shared" si="126"/>
        <v>0.22817741353823362</v>
      </c>
      <c r="Q871" s="27"/>
      <c r="R871" s="27"/>
    </row>
    <row r="872" spans="1:18" x14ac:dyDescent="0.25">
      <c r="A872" s="24">
        <f t="shared" si="122"/>
        <v>2018</v>
      </c>
      <c r="B872" s="32">
        <v>43234</v>
      </c>
      <c r="C872" s="28">
        <f>'Bitcoin Data'!C871</f>
        <v>8716.7900389999995</v>
      </c>
      <c r="D872" s="26">
        <f>'Bitcoin Data'!K871</f>
        <v>1641.7154175687524</v>
      </c>
      <c r="E872" s="25">
        <f>'Bitcoin Data'!J871</f>
        <v>43694.114250356244</v>
      </c>
      <c r="F872" s="25">
        <f t="shared" si="118"/>
        <v>71.733301021820381</v>
      </c>
      <c r="G872" s="23">
        <f t="shared" si="119"/>
        <v>0.48099999999999998</v>
      </c>
      <c r="H872" s="23">
        <f t="shared" si="120"/>
        <v>0.45704354731048874</v>
      </c>
      <c r="I872" s="26">
        <f t="shared" si="123"/>
        <v>34503.717791495605</v>
      </c>
      <c r="J872" s="26">
        <f t="shared" si="124"/>
        <v>32785.242359303891</v>
      </c>
      <c r="K872" s="23">
        <f t="shared" si="121"/>
        <v>21.016868954421351</v>
      </c>
      <c r="L872" s="23">
        <f t="shared" si="121"/>
        <v>19.970112973572597</v>
      </c>
      <c r="M872" s="26">
        <f>K872*'Social Cost of Carbon'!$C$5</f>
        <v>2101.6868954421352</v>
      </c>
      <c r="N872" s="26">
        <f>L872*'Social Cost of Carbon'!$C$5</f>
        <v>1997.0112973572598</v>
      </c>
      <c r="O872" s="23">
        <f t="shared" si="125"/>
        <v>0.24110789476847869</v>
      </c>
      <c r="P872" s="23">
        <f t="shared" si="126"/>
        <v>0.22909939191174544</v>
      </c>
      <c r="Q872" s="27"/>
      <c r="R872" s="27"/>
    </row>
    <row r="873" spans="1:18" x14ac:dyDescent="0.25">
      <c r="A873" s="24">
        <f t="shared" si="122"/>
        <v>2018</v>
      </c>
      <c r="B873" s="32">
        <v>43235</v>
      </c>
      <c r="C873" s="28">
        <f>'Bitcoin Data'!C872</f>
        <v>8510.3798829999996</v>
      </c>
      <c r="D873" s="26">
        <f>'Bitcoin Data'!K872</f>
        <v>1828.2587018528411</v>
      </c>
      <c r="E873" s="25">
        <f>'Bitcoin Data'!J872</f>
        <v>43373.93173405125</v>
      </c>
      <c r="F873" s="25">
        <f t="shared" si="118"/>
        <v>79.298768126350282</v>
      </c>
      <c r="G873" s="23">
        <f t="shared" si="119"/>
        <v>0.48099999999999998</v>
      </c>
      <c r="H873" s="23">
        <f t="shared" si="120"/>
        <v>0.45704354731048874</v>
      </c>
      <c r="I873" s="26">
        <f t="shared" si="123"/>
        <v>38142.707468774483</v>
      </c>
      <c r="J873" s="26">
        <f t="shared" si="124"/>
        <v>36242.990281819053</v>
      </c>
      <c r="K873" s="23">
        <f t="shared" si="121"/>
        <v>20.862861164078652</v>
      </c>
      <c r="L873" s="23">
        <f t="shared" si="121"/>
        <v>19.823775620533763</v>
      </c>
      <c r="M873" s="26">
        <f>K873*'Social Cost of Carbon'!$C$5</f>
        <v>2086.2861164078649</v>
      </c>
      <c r="N873" s="26">
        <f>L873*'Social Cost of Carbon'!$C$5</f>
        <v>1982.3775620533763</v>
      </c>
      <c r="O873" s="23">
        <f t="shared" si="125"/>
        <v>0.24514606223105834</v>
      </c>
      <c r="P873" s="23">
        <f t="shared" si="126"/>
        <v>0.23293643636440906</v>
      </c>
      <c r="Q873" s="27"/>
      <c r="R873" s="27"/>
    </row>
    <row r="874" spans="1:18" x14ac:dyDescent="0.25">
      <c r="A874" s="24">
        <f t="shared" si="122"/>
        <v>2018</v>
      </c>
      <c r="B874" s="32">
        <v>43236</v>
      </c>
      <c r="C874" s="28">
        <f>'Bitcoin Data'!C873</f>
        <v>8368.8300780000009</v>
      </c>
      <c r="D874" s="26">
        <f>'Bitcoin Data'!K873</f>
        <v>2273.8714154649615</v>
      </c>
      <c r="E874" s="25">
        <f>'Bitcoin Data'!J873</f>
        <v>42733.396585559211</v>
      </c>
      <c r="F874" s="25">
        <f t="shared" si="118"/>
        <v>97.170248981631076</v>
      </c>
      <c r="G874" s="23">
        <f t="shared" si="119"/>
        <v>0.48099999999999998</v>
      </c>
      <c r="H874" s="23">
        <f t="shared" si="120"/>
        <v>0.45704354731048874</v>
      </c>
      <c r="I874" s="26">
        <f t="shared" si="123"/>
        <v>46738.889760164544</v>
      </c>
      <c r="J874" s="26">
        <f t="shared" si="124"/>
        <v>44411.035287608072</v>
      </c>
      <c r="K874" s="23">
        <f t="shared" si="121"/>
        <v>20.55476375765398</v>
      </c>
      <c r="L874" s="23">
        <f t="shared" si="121"/>
        <v>19.531023164089909</v>
      </c>
      <c r="M874" s="26">
        <f>K874*'Social Cost of Carbon'!$C$5</f>
        <v>2055.4763757653982</v>
      </c>
      <c r="N874" s="26">
        <f>L874*'Social Cost of Carbon'!$C$5</f>
        <v>1953.1023164089909</v>
      </c>
      <c r="O874" s="23">
        <f t="shared" si="125"/>
        <v>0.24561095835472141</v>
      </c>
      <c r="P874" s="23">
        <f t="shared" si="126"/>
        <v>0.23337817809723616</v>
      </c>
      <c r="Q874" s="27"/>
      <c r="R874" s="27"/>
    </row>
    <row r="875" spans="1:18" x14ac:dyDescent="0.25">
      <c r="A875" s="24">
        <f t="shared" si="122"/>
        <v>2018</v>
      </c>
      <c r="B875" s="32">
        <v>43237</v>
      </c>
      <c r="C875" s="28">
        <f>'Bitcoin Data'!C874</f>
        <v>8094.3198240000002</v>
      </c>
      <c r="D875" s="26">
        <f>'Bitcoin Data'!K874</f>
        <v>1641.4885777450354</v>
      </c>
      <c r="E875" s="25">
        <f>'Bitcoin Data'!J874</f>
        <v>43629.782729695427</v>
      </c>
      <c r="F875" s="25">
        <f t="shared" si="118"/>
        <v>71.617790000292658</v>
      </c>
      <c r="G875" s="23">
        <f t="shared" si="119"/>
        <v>0.48099999999999998</v>
      </c>
      <c r="H875" s="23">
        <f t="shared" si="120"/>
        <v>0.45704354731048874</v>
      </c>
      <c r="I875" s="26">
        <f t="shared" si="123"/>
        <v>34448.156990140764</v>
      </c>
      <c r="J875" s="26">
        <f t="shared" si="124"/>
        <v>32732.448792271407</v>
      </c>
      <c r="K875" s="23">
        <f t="shared" si="121"/>
        <v>20.985925492983501</v>
      </c>
      <c r="L875" s="23">
        <f t="shared" si="121"/>
        <v>19.940710667165895</v>
      </c>
      <c r="M875" s="26">
        <f>K875*'Social Cost of Carbon'!$C$5</f>
        <v>2098.5925492983501</v>
      </c>
      <c r="N875" s="26">
        <f>L875*'Social Cost of Carbon'!$C$5</f>
        <v>1994.0710667165895</v>
      </c>
      <c r="O875" s="23">
        <f t="shared" si="125"/>
        <v>0.2592673127488655</v>
      </c>
      <c r="P875" s="23">
        <f t="shared" si="126"/>
        <v>0.24635437072848104</v>
      </c>
      <c r="Q875" s="27"/>
      <c r="R875" s="27"/>
    </row>
    <row r="876" spans="1:18" x14ac:dyDescent="0.25">
      <c r="A876" s="24">
        <f t="shared" si="122"/>
        <v>2018</v>
      </c>
      <c r="B876" s="32">
        <v>43238</v>
      </c>
      <c r="C876" s="28">
        <f>'Bitcoin Data'!C875</f>
        <v>8250.9697269999997</v>
      </c>
      <c r="D876" s="26">
        <f>'Bitcoin Data'!K875</f>
        <v>1842.6847123110811</v>
      </c>
      <c r="E876" s="25">
        <f>'Bitcoin Data'!J875</f>
        <v>43553.630896356408</v>
      </c>
      <c r="F876" s="25">
        <f t="shared" si="118"/>
        <v>80.255609818355509</v>
      </c>
      <c r="G876" s="23">
        <f t="shared" si="119"/>
        <v>0.48099999999999998</v>
      </c>
      <c r="H876" s="23">
        <f t="shared" si="120"/>
        <v>0.45704354731048874</v>
      </c>
      <c r="I876" s="26">
        <f t="shared" si="123"/>
        <v>38602.948322628996</v>
      </c>
      <c r="J876" s="26">
        <f t="shared" si="124"/>
        <v>36680.308602947691</v>
      </c>
      <c r="K876" s="23">
        <f t="shared" si="121"/>
        <v>20.94929646114743</v>
      </c>
      <c r="L876" s="23">
        <f t="shared" si="121"/>
        <v>19.905905963122432</v>
      </c>
      <c r="M876" s="26">
        <f>K876*'Social Cost of Carbon'!$C$5</f>
        <v>2094.9296461147428</v>
      </c>
      <c r="N876" s="26">
        <f>L876*'Social Cost of Carbon'!$C$5</f>
        <v>1990.5905963122432</v>
      </c>
      <c r="O876" s="23">
        <f t="shared" si="125"/>
        <v>0.25390102199253201</v>
      </c>
      <c r="P876" s="23">
        <f t="shared" si="126"/>
        <v>0.24125535084662217</v>
      </c>
      <c r="Q876" s="27"/>
      <c r="R876" s="27"/>
    </row>
    <row r="877" spans="1:18" x14ac:dyDescent="0.25">
      <c r="A877" s="24">
        <f t="shared" si="122"/>
        <v>2018</v>
      </c>
      <c r="B877" s="32">
        <v>43239</v>
      </c>
      <c r="C877" s="28">
        <f>'Bitcoin Data'!C876</f>
        <v>8247.1796880000002</v>
      </c>
      <c r="D877" s="26">
        <f>'Bitcoin Data'!K876</f>
        <v>1911.6801912599722</v>
      </c>
      <c r="E877" s="25">
        <f>'Bitcoin Data'!J876</f>
        <v>43660.214396950214</v>
      </c>
      <c r="F877" s="25">
        <f t="shared" si="118"/>
        <v>83.46436700881317</v>
      </c>
      <c r="G877" s="23">
        <f t="shared" si="119"/>
        <v>0.48099999999999998</v>
      </c>
      <c r="H877" s="23">
        <f t="shared" si="120"/>
        <v>0.45704354731048874</v>
      </c>
      <c r="I877" s="26">
        <f t="shared" si="123"/>
        <v>40146.36053123913</v>
      </c>
      <c r="J877" s="26">
        <f t="shared" si="124"/>
        <v>38146.8503717325</v>
      </c>
      <c r="K877" s="23">
        <f t="shared" si="121"/>
        <v>21.000563124933052</v>
      </c>
      <c r="L877" s="23">
        <f t="shared" si="121"/>
        <v>19.954619264318598</v>
      </c>
      <c r="M877" s="26">
        <f>K877*'Social Cost of Carbon'!$C$5</f>
        <v>2100.0563124933051</v>
      </c>
      <c r="N877" s="26">
        <f>L877*'Social Cost of Carbon'!$C$5</f>
        <v>1995.4619264318599</v>
      </c>
      <c r="O877" s="23">
        <f t="shared" si="125"/>
        <v>0.25463933028511276</v>
      </c>
      <c r="P877" s="23">
        <f t="shared" si="126"/>
        <v>0.24195688731450127</v>
      </c>
      <c r="Q877" s="27"/>
      <c r="R877" s="27"/>
    </row>
    <row r="878" spans="1:18" x14ac:dyDescent="0.25">
      <c r="A878" s="24">
        <f t="shared" si="122"/>
        <v>2018</v>
      </c>
      <c r="B878" s="32">
        <v>43240</v>
      </c>
      <c r="C878" s="28">
        <f>'Bitcoin Data'!C877</f>
        <v>8513.25</v>
      </c>
      <c r="D878" s="26">
        <f>'Bitcoin Data'!K877</f>
        <v>1796.4860400374423</v>
      </c>
      <c r="E878" s="25">
        <f>'Bitcoin Data'!J877</f>
        <v>43419.590987878248</v>
      </c>
      <c r="F878" s="25">
        <f t="shared" si="118"/>
        <v>78.002689073858818</v>
      </c>
      <c r="G878" s="23">
        <f t="shared" si="119"/>
        <v>0.48099999999999998</v>
      </c>
      <c r="H878" s="23">
        <f t="shared" si="120"/>
        <v>0.45704354731048874</v>
      </c>
      <c r="I878" s="26">
        <f t="shared" si="123"/>
        <v>37519.293444526091</v>
      </c>
      <c r="J878" s="26">
        <f t="shared" si="124"/>
        <v>35650.625714073532</v>
      </c>
      <c r="K878" s="23">
        <f t="shared" si="121"/>
        <v>20.884823265169437</v>
      </c>
      <c r="L878" s="23">
        <f t="shared" si="121"/>
        <v>19.844643887870404</v>
      </c>
      <c r="M878" s="26">
        <f>K878*'Social Cost of Carbon'!$C$5</f>
        <v>2088.4823265169439</v>
      </c>
      <c r="N878" s="26">
        <f>L878*'Social Cost of Carbon'!$C$5</f>
        <v>1984.4643887870404</v>
      </c>
      <c r="O878" s="23">
        <f t="shared" si="125"/>
        <v>0.24532139036407294</v>
      </c>
      <c r="P878" s="23">
        <f t="shared" si="126"/>
        <v>0.23310303218947412</v>
      </c>
      <c r="Q878" s="27"/>
      <c r="R878" s="27"/>
    </row>
    <row r="879" spans="1:18" x14ac:dyDescent="0.25">
      <c r="A879" s="24">
        <f t="shared" si="122"/>
        <v>2018</v>
      </c>
      <c r="B879" s="32">
        <v>43241</v>
      </c>
      <c r="C879" s="28">
        <f>'Bitcoin Data'!C878</f>
        <v>8418.9902340000008</v>
      </c>
      <c r="D879" s="26">
        <f>'Bitcoin Data'!K878</f>
        <v>1969.818422611788</v>
      </c>
      <c r="E879" s="25">
        <f>'Bitcoin Data'!J878</f>
        <v>43150.639844904421</v>
      </c>
      <c r="F879" s="25">
        <f t="shared" si="118"/>
        <v>84.998925313979001</v>
      </c>
      <c r="G879" s="23">
        <f t="shared" si="119"/>
        <v>0.48099999999999998</v>
      </c>
      <c r="H879" s="23">
        <f t="shared" si="120"/>
        <v>0.45704354731048874</v>
      </c>
      <c r="I879" s="26">
        <f t="shared" si="123"/>
        <v>40884.483076023898</v>
      </c>
      <c r="J879" s="26">
        <f t="shared" si="124"/>
        <v>38848.21034308026</v>
      </c>
      <c r="K879" s="23">
        <f t="shared" si="121"/>
        <v>20.755457765399026</v>
      </c>
      <c r="L879" s="23">
        <f t="shared" si="121"/>
        <v>19.721721503432434</v>
      </c>
      <c r="M879" s="26">
        <f>K879*'Social Cost of Carbon'!$C$5</f>
        <v>2075.5457765399024</v>
      </c>
      <c r="N879" s="26">
        <f>L879*'Social Cost of Carbon'!$C$5</f>
        <v>1972.1721503432434</v>
      </c>
      <c r="O879" s="23">
        <f t="shared" si="125"/>
        <v>0.24653143890793855</v>
      </c>
      <c r="P879" s="23">
        <f t="shared" si="126"/>
        <v>0.23425281364250164</v>
      </c>
      <c r="Q879" s="27"/>
      <c r="R879" s="27"/>
    </row>
    <row r="880" spans="1:18" x14ac:dyDescent="0.25">
      <c r="A880" s="24">
        <f t="shared" si="122"/>
        <v>2018</v>
      </c>
      <c r="B880" s="32">
        <v>43242</v>
      </c>
      <c r="C880" s="28">
        <f>'Bitcoin Data'!C879</f>
        <v>8041.7797849999997</v>
      </c>
      <c r="D880" s="26">
        <f>'Bitcoin Data'!K879</f>
        <v>1897.8238100779713</v>
      </c>
      <c r="E880" s="25">
        <f>'Bitcoin Data'!J879</f>
        <v>43052.813533604494</v>
      </c>
      <c r="F880" s="25">
        <f t="shared" si="118"/>
        <v>81.706654614921732</v>
      </c>
      <c r="G880" s="23">
        <f t="shared" si="119"/>
        <v>0.48099999999999998</v>
      </c>
      <c r="H880" s="23">
        <f t="shared" si="120"/>
        <v>0.45704354731048874</v>
      </c>
      <c r="I880" s="26">
        <f t="shared" si="123"/>
        <v>39300.900869777353</v>
      </c>
      <c r="J880" s="26">
        <f t="shared" si="124"/>
        <v>37343.499264076738</v>
      </c>
      <c r="K880" s="23">
        <f t="shared" si="121"/>
        <v>20.708403309663762</v>
      </c>
      <c r="L880" s="23">
        <f t="shared" si="121"/>
        <v>19.677010619095615</v>
      </c>
      <c r="M880" s="26">
        <f>K880*'Social Cost of Carbon'!$C$5</f>
        <v>2070.8403309663763</v>
      </c>
      <c r="N880" s="26">
        <f>L880*'Social Cost of Carbon'!$C$5</f>
        <v>1967.7010619095615</v>
      </c>
      <c r="O880" s="23">
        <f t="shared" si="125"/>
        <v>0.2575102012652758</v>
      </c>
      <c r="P880" s="23">
        <f t="shared" si="126"/>
        <v>0.24468477308715084</v>
      </c>
      <c r="Q880" s="27"/>
      <c r="R880" s="27"/>
    </row>
    <row r="881" spans="1:18" x14ac:dyDescent="0.25">
      <c r="A881" s="24">
        <f t="shared" si="122"/>
        <v>2018</v>
      </c>
      <c r="B881" s="32">
        <v>43243</v>
      </c>
      <c r="C881" s="28">
        <f>'Bitcoin Data'!C880</f>
        <v>7557.8198240000002</v>
      </c>
      <c r="D881" s="26">
        <f>'Bitcoin Data'!K880</f>
        <v>2022.3082702421555</v>
      </c>
      <c r="E881" s="25">
        <f>'Bitcoin Data'!J880</f>
        <v>43322.632440601366</v>
      </c>
      <c r="F881" s="25">
        <f t="shared" si="118"/>
        <v>87.611717873289237</v>
      </c>
      <c r="G881" s="23">
        <f t="shared" si="119"/>
        <v>0.48099999999999998</v>
      </c>
      <c r="H881" s="23">
        <f t="shared" si="120"/>
        <v>0.45704354731048874</v>
      </c>
      <c r="I881" s="26">
        <f t="shared" si="123"/>
        <v>42141.236297052121</v>
      </c>
      <c r="J881" s="26">
        <f t="shared" si="124"/>
        <v>40042.370322773866</v>
      </c>
      <c r="K881" s="23">
        <f t="shared" si="121"/>
        <v>20.838186203929258</v>
      </c>
      <c r="L881" s="23">
        <f t="shared" si="121"/>
        <v>19.800329609480904</v>
      </c>
      <c r="M881" s="26">
        <f>K881*'Social Cost of Carbon'!$C$5</f>
        <v>2083.8186203929258</v>
      </c>
      <c r="N881" s="26">
        <f>L881*'Social Cost of Carbon'!$C$5</f>
        <v>1980.0329609480905</v>
      </c>
      <c r="O881" s="23">
        <f t="shared" si="125"/>
        <v>0.27571689573436514</v>
      </c>
      <c r="P881" s="23">
        <f t="shared" si="126"/>
        <v>0.26198467376272433</v>
      </c>
      <c r="Q881" s="27"/>
      <c r="R881" s="27"/>
    </row>
    <row r="882" spans="1:18" x14ac:dyDescent="0.25">
      <c r="A882" s="24">
        <f t="shared" si="122"/>
        <v>2018</v>
      </c>
      <c r="B882" s="32">
        <v>43244</v>
      </c>
      <c r="C882" s="28">
        <f>'Bitcoin Data'!C881</f>
        <v>7587.3398440000001</v>
      </c>
      <c r="D882" s="26">
        <f>'Bitcoin Data'!K881</f>
        <v>1779.8778379624316</v>
      </c>
      <c r="E882" s="25">
        <f>'Bitcoin Data'!J881</f>
        <v>45135.940820750788</v>
      </c>
      <c r="F882" s="25">
        <f t="shared" si="118"/>
        <v>80.336460762438179</v>
      </c>
      <c r="G882" s="23">
        <f t="shared" si="119"/>
        <v>0.48099999999999998</v>
      </c>
      <c r="H882" s="23">
        <f t="shared" si="120"/>
        <v>0.45704354731048874</v>
      </c>
      <c r="I882" s="26">
        <f t="shared" si="123"/>
        <v>38641.837626732769</v>
      </c>
      <c r="J882" s="26">
        <f t="shared" si="124"/>
        <v>36717.261005234635</v>
      </c>
      <c r="K882" s="23">
        <f t="shared" si="121"/>
        <v>21.710387534781127</v>
      </c>
      <c r="L882" s="23">
        <f t="shared" si="121"/>
        <v>20.629090503912234</v>
      </c>
      <c r="M882" s="26">
        <f>K882*'Social Cost of Carbon'!$C$5</f>
        <v>2171.0387534781125</v>
      </c>
      <c r="N882" s="26">
        <f>L882*'Social Cost of Carbon'!$C$5</f>
        <v>2062.9090503912234</v>
      </c>
      <c r="O882" s="23">
        <f t="shared" si="125"/>
        <v>0.28613964816601045</v>
      </c>
      <c r="P882" s="23">
        <f t="shared" si="126"/>
        <v>0.27188831564234639</v>
      </c>
      <c r="Q882" s="27"/>
      <c r="R882" s="27"/>
    </row>
    <row r="883" spans="1:18" x14ac:dyDescent="0.25">
      <c r="A883" s="24">
        <f t="shared" si="122"/>
        <v>2018</v>
      </c>
      <c r="B883" s="32">
        <v>43245</v>
      </c>
      <c r="C883" s="28">
        <f>'Bitcoin Data'!C882</f>
        <v>7480.1401370000003</v>
      </c>
      <c r="D883" s="26">
        <f>'Bitcoin Data'!K882</f>
        <v>2210.0526701315016</v>
      </c>
      <c r="E883" s="25">
        <f>'Bitcoin Data'!J882</f>
        <v>44715.017067056055</v>
      </c>
      <c r="F883" s="25">
        <f t="shared" si="118"/>
        <v>98.822542864022893</v>
      </c>
      <c r="G883" s="23">
        <f t="shared" si="119"/>
        <v>0.48099999999999998</v>
      </c>
      <c r="H883" s="23">
        <f t="shared" si="120"/>
        <v>0.45704354731048874</v>
      </c>
      <c r="I883" s="26">
        <f t="shared" si="123"/>
        <v>47533.643117595013</v>
      </c>
      <c r="J883" s="26">
        <f t="shared" si="124"/>
        <v>45166.205544815843</v>
      </c>
      <c r="K883" s="23">
        <f t="shared" si="121"/>
        <v>21.50792320925396</v>
      </c>
      <c r="L883" s="23">
        <f t="shared" si="121"/>
        <v>20.436710018376345</v>
      </c>
      <c r="M883" s="26">
        <f>K883*'Social Cost of Carbon'!$C$5</f>
        <v>2150.7923209253959</v>
      </c>
      <c r="N883" s="26">
        <f>L883*'Social Cost of Carbon'!$C$5</f>
        <v>2043.6710018376345</v>
      </c>
      <c r="O883" s="23">
        <f t="shared" si="125"/>
        <v>0.2875336934246257</v>
      </c>
      <c r="P883" s="23">
        <f t="shared" si="126"/>
        <v>0.27321292975899691</v>
      </c>
      <c r="Q883" s="27"/>
      <c r="R883" s="27"/>
    </row>
    <row r="884" spans="1:18" x14ac:dyDescent="0.25">
      <c r="A884" s="24">
        <f t="shared" si="122"/>
        <v>2018</v>
      </c>
      <c r="B884" s="32">
        <v>43246</v>
      </c>
      <c r="C884" s="28">
        <f>'Bitcoin Data'!C883</f>
        <v>7355.8798829999996</v>
      </c>
      <c r="D884" s="26">
        <f>'Bitcoin Data'!K883</f>
        <v>2014.4381886636047</v>
      </c>
      <c r="E884" s="25">
        <f>'Bitcoin Data'!J883</f>
        <v>45130.601841052536</v>
      </c>
      <c r="F884" s="25">
        <f t="shared" si="118"/>
        <v>90.912807825988224</v>
      </c>
      <c r="G884" s="23">
        <f t="shared" si="119"/>
        <v>0.48099999999999998</v>
      </c>
      <c r="H884" s="23">
        <f t="shared" si="120"/>
        <v>0.45704354731048874</v>
      </c>
      <c r="I884" s="26">
        <f t="shared" si="123"/>
        <v>43729.060564300336</v>
      </c>
      <c r="J884" s="26">
        <f t="shared" si="124"/>
        <v>41551.112184746424</v>
      </c>
      <c r="K884" s="23">
        <f t="shared" si="121"/>
        <v>21.707819485546267</v>
      </c>
      <c r="L884" s="23">
        <f t="shared" si="121"/>
        <v>20.626650357691926</v>
      </c>
      <c r="M884" s="26">
        <f>K884*'Social Cost of Carbon'!$C$5</f>
        <v>2170.7819485546265</v>
      </c>
      <c r="N884" s="26">
        <f>L884*'Social Cost of Carbon'!$C$5</f>
        <v>2062.6650357691924</v>
      </c>
      <c r="O884" s="23">
        <f t="shared" si="125"/>
        <v>0.29510840077357292</v>
      </c>
      <c r="P884" s="23">
        <f t="shared" si="126"/>
        <v>0.28041037490785692</v>
      </c>
      <c r="Q884" s="27"/>
      <c r="R884" s="27"/>
    </row>
    <row r="885" spans="1:18" x14ac:dyDescent="0.25">
      <c r="A885" s="24">
        <f t="shared" si="122"/>
        <v>2018</v>
      </c>
      <c r="B885" s="32">
        <v>43247</v>
      </c>
      <c r="C885" s="28">
        <f>'Bitcoin Data'!C884</f>
        <v>7368.2202150000003</v>
      </c>
      <c r="D885" s="26">
        <f>'Bitcoin Data'!K884</f>
        <v>2045.0530545324393</v>
      </c>
      <c r="E885" s="25">
        <f>'Bitcoin Data'!J884</f>
        <v>44979.645139403867</v>
      </c>
      <c r="F885" s="25">
        <f t="shared" si="118"/>
        <v>91.985760684123065</v>
      </c>
      <c r="G885" s="23">
        <f t="shared" si="119"/>
        <v>0.48099999999999998</v>
      </c>
      <c r="H885" s="23">
        <f t="shared" si="120"/>
        <v>0.45704354731048874</v>
      </c>
      <c r="I885" s="26">
        <f t="shared" si="123"/>
        <v>44245.150889063189</v>
      </c>
      <c r="J885" s="26">
        <f t="shared" si="124"/>
        <v>42041.498365125291</v>
      </c>
      <c r="K885" s="23">
        <f t="shared" si="121"/>
        <v>21.635209312053259</v>
      </c>
      <c r="L885" s="23">
        <f t="shared" si="121"/>
        <v>20.557656571280127</v>
      </c>
      <c r="M885" s="26">
        <f>K885*'Social Cost of Carbon'!$C$5</f>
        <v>2163.5209312053257</v>
      </c>
      <c r="N885" s="26">
        <f>L885*'Social Cost of Carbon'!$C$5</f>
        <v>2055.7656571280127</v>
      </c>
      <c r="O885" s="23">
        <f t="shared" si="125"/>
        <v>0.29362870110761552</v>
      </c>
      <c r="P885" s="23">
        <f t="shared" si="126"/>
        <v>0.27900437244572945</v>
      </c>
      <c r="Q885" s="27"/>
      <c r="R885" s="27"/>
    </row>
    <row r="886" spans="1:18" x14ac:dyDescent="0.25">
      <c r="A886" s="24">
        <f t="shared" si="122"/>
        <v>2018</v>
      </c>
      <c r="B886" s="32">
        <v>43248</v>
      </c>
      <c r="C886" s="28">
        <f>'Bitcoin Data'!C885</f>
        <v>7135.9902339999999</v>
      </c>
      <c r="D886" s="26">
        <f>'Bitcoin Data'!K885</f>
        <v>2002.0914535602244</v>
      </c>
      <c r="E886" s="25">
        <f>'Bitcoin Data'!J885</f>
        <v>43680.152129382113</v>
      </c>
      <c r="F886" s="25">
        <f t="shared" si="118"/>
        <v>87.451659268446377</v>
      </c>
      <c r="G886" s="23">
        <f t="shared" si="119"/>
        <v>0.48099999999999998</v>
      </c>
      <c r="H886" s="23">
        <f t="shared" si="120"/>
        <v>0.45704354731048874</v>
      </c>
      <c r="I886" s="26">
        <f t="shared" si="123"/>
        <v>42064.248108122702</v>
      </c>
      <c r="J886" s="26">
        <f t="shared" si="124"/>
        <v>39969.21657023891</v>
      </c>
      <c r="K886" s="23">
        <f t="shared" si="121"/>
        <v>21.010153174232798</v>
      </c>
      <c r="L886" s="23">
        <f t="shared" si="121"/>
        <v>19.963731676274598</v>
      </c>
      <c r="M886" s="26">
        <f>K886*'Social Cost of Carbon'!$C$5</f>
        <v>2101.0153174232796</v>
      </c>
      <c r="N886" s="26">
        <f>L886*'Social Cost of Carbon'!$C$5</f>
        <v>1996.3731676274599</v>
      </c>
      <c r="O886" s="23">
        <f t="shared" si="125"/>
        <v>0.29442519517653248</v>
      </c>
      <c r="P886" s="23">
        <f t="shared" si="126"/>
        <v>0.27976119671739169</v>
      </c>
      <c r="Q886" s="27"/>
      <c r="R886" s="27"/>
    </row>
    <row r="887" spans="1:18" x14ac:dyDescent="0.25">
      <c r="A887" s="24">
        <f t="shared" si="122"/>
        <v>2018</v>
      </c>
      <c r="B887" s="32">
        <v>43249</v>
      </c>
      <c r="C887" s="28">
        <f>'Bitcoin Data'!C886</f>
        <v>7472.5898440000001</v>
      </c>
      <c r="D887" s="26">
        <f>'Bitcoin Data'!K886</f>
        <v>1695.6197618993863</v>
      </c>
      <c r="E887" s="25">
        <f>'Bitcoin Data'!J886</f>
        <v>45930.004288467804</v>
      </c>
      <c r="F887" s="25">
        <f t="shared" si="118"/>
        <v>77.879822935649571</v>
      </c>
      <c r="G887" s="23">
        <f t="shared" si="119"/>
        <v>0.48099999999999998</v>
      </c>
      <c r="H887" s="23">
        <f t="shared" si="120"/>
        <v>0.45704354731048874</v>
      </c>
      <c r="I887" s="26">
        <f t="shared" si="123"/>
        <v>37460.19483204744</v>
      </c>
      <c r="J887" s="26">
        <f t="shared" si="124"/>
        <v>35594.470538422043</v>
      </c>
      <c r="K887" s="23">
        <f t="shared" si="121"/>
        <v>22.092332062753012</v>
      </c>
      <c r="L887" s="23">
        <f t="shared" si="121"/>
        <v>20.992012087987284</v>
      </c>
      <c r="M887" s="26">
        <f>K887*'Social Cost of Carbon'!$C$5</f>
        <v>2209.2332062753012</v>
      </c>
      <c r="N887" s="26">
        <f>L887*'Social Cost of Carbon'!$C$5</f>
        <v>2099.2012087987282</v>
      </c>
      <c r="O887" s="23">
        <f t="shared" si="125"/>
        <v>0.29564491727712994</v>
      </c>
      <c r="P887" s="23">
        <f t="shared" si="126"/>
        <v>0.28092016993067659</v>
      </c>
      <c r="Q887" s="27"/>
      <c r="R887" s="27"/>
    </row>
    <row r="888" spans="1:18" x14ac:dyDescent="0.25">
      <c r="A888" s="24">
        <f t="shared" si="122"/>
        <v>2018</v>
      </c>
      <c r="B888" s="32">
        <v>43250</v>
      </c>
      <c r="C888" s="28">
        <f>'Bitcoin Data'!C887</f>
        <v>7406.5200199999999</v>
      </c>
      <c r="D888" s="26">
        <f>'Bitcoin Data'!K887</f>
        <v>2197.0724407239395</v>
      </c>
      <c r="E888" s="25">
        <f>'Bitcoin Data'!J887</f>
        <v>44348.78503618532</v>
      </c>
      <c r="F888" s="25">
        <f t="shared" si="118"/>
        <v>97.437493382593004</v>
      </c>
      <c r="G888" s="23">
        <f t="shared" si="119"/>
        <v>0.48099999999999998</v>
      </c>
      <c r="H888" s="23">
        <f t="shared" si="120"/>
        <v>0.45704354731048874</v>
      </c>
      <c r="I888" s="26">
        <f t="shared" si="123"/>
        <v>46867.434317027233</v>
      </c>
      <c r="J888" s="26">
        <f t="shared" si="124"/>
        <v>44533.177616622583</v>
      </c>
      <c r="K888" s="23">
        <f t="shared" si="121"/>
        <v>21.331765602405138</v>
      </c>
      <c r="L888" s="23">
        <f t="shared" si="121"/>
        <v>20.269326031848461</v>
      </c>
      <c r="M888" s="26">
        <f>K888*'Social Cost of Carbon'!$C$5</f>
        <v>2133.1765602405139</v>
      </c>
      <c r="N888" s="26">
        <f>L888*'Social Cost of Carbon'!$C$5</f>
        <v>2026.9326031848461</v>
      </c>
      <c r="O888" s="23">
        <f t="shared" si="125"/>
        <v>0.28801333885282793</v>
      </c>
      <c r="P888" s="23">
        <f t="shared" si="126"/>
        <v>0.27366868619965551</v>
      </c>
      <c r="Q888" s="27"/>
      <c r="R888" s="27"/>
    </row>
    <row r="889" spans="1:18" x14ac:dyDescent="0.25">
      <c r="A889" s="24">
        <f t="shared" si="122"/>
        <v>2018</v>
      </c>
      <c r="B889" s="32">
        <v>43251</v>
      </c>
      <c r="C889" s="28">
        <f>'Bitcoin Data'!C888</f>
        <v>7494.169922</v>
      </c>
      <c r="D889" s="26">
        <f>'Bitcoin Data'!K888</f>
        <v>2102.0814728309419</v>
      </c>
      <c r="E889" s="25">
        <f>'Bitcoin Data'!J888</f>
        <v>45262.95788426981</v>
      </c>
      <c r="F889" s="25">
        <f t="shared" si="118"/>
        <v>95.146425174050776</v>
      </c>
      <c r="G889" s="23">
        <f t="shared" si="119"/>
        <v>0.48099999999999998</v>
      </c>
      <c r="H889" s="23">
        <f t="shared" si="120"/>
        <v>0.45704354731048874</v>
      </c>
      <c r="I889" s="26">
        <f t="shared" si="123"/>
        <v>45765.430508718426</v>
      </c>
      <c r="J889" s="26">
        <f t="shared" si="124"/>
        <v>43486.059675460157</v>
      </c>
      <c r="K889" s="23">
        <f t="shared" si="121"/>
        <v>21.771482742333777</v>
      </c>
      <c r="L889" s="23">
        <f t="shared" si="121"/>
        <v>20.687142833191928</v>
      </c>
      <c r="M889" s="26">
        <f>K889*'Social Cost of Carbon'!$C$5</f>
        <v>2177.1482742333778</v>
      </c>
      <c r="N889" s="26">
        <f>L889*'Social Cost of Carbon'!$C$5</f>
        <v>2068.7142833191929</v>
      </c>
      <c r="O889" s="23">
        <f t="shared" si="125"/>
        <v>0.29051226445267914</v>
      </c>
      <c r="P889" s="23">
        <f t="shared" si="126"/>
        <v>0.27604315152319187</v>
      </c>
      <c r="Q889" s="27"/>
      <c r="R889" s="27"/>
    </row>
    <row r="890" spans="1:18" x14ac:dyDescent="0.25">
      <c r="A890" s="24">
        <f t="shared" si="122"/>
        <v>2018</v>
      </c>
      <c r="B890" s="32">
        <v>43252</v>
      </c>
      <c r="C890" s="28">
        <f>'Bitcoin Data'!C889</f>
        <v>7541.4501950000003</v>
      </c>
      <c r="D890" s="26">
        <f>'Bitcoin Data'!K889</f>
        <v>2075.072051112887</v>
      </c>
      <c r="E890" s="25">
        <f>'Bitcoin Data'!J889</f>
        <v>44749.188177962962</v>
      </c>
      <c r="F890" s="25">
        <f t="shared" si="118"/>
        <v>92.857789698082158</v>
      </c>
      <c r="G890" s="23">
        <f t="shared" si="119"/>
        <v>0.48099999999999998</v>
      </c>
      <c r="H890" s="23">
        <f t="shared" si="120"/>
        <v>0.45704354731048874</v>
      </c>
      <c r="I890" s="26">
        <f t="shared" si="123"/>
        <v>44664.596844777516</v>
      </c>
      <c r="J890" s="26">
        <f t="shared" si="124"/>
        <v>42440.053599022824</v>
      </c>
      <c r="K890" s="23">
        <f t="shared" si="121"/>
        <v>21.524359513600182</v>
      </c>
      <c r="L890" s="23">
        <f t="shared" si="121"/>
        <v>20.45232770412078</v>
      </c>
      <c r="M890" s="26">
        <f>K890*'Social Cost of Carbon'!$C$5</f>
        <v>2152.435951360018</v>
      </c>
      <c r="N890" s="26">
        <f>L890*'Social Cost of Carbon'!$C$5</f>
        <v>2045.232770412078</v>
      </c>
      <c r="O890" s="23">
        <f t="shared" si="125"/>
        <v>0.28541406436484701</v>
      </c>
      <c r="P890" s="23">
        <f t="shared" si="126"/>
        <v>0.27119886991603714</v>
      </c>
      <c r="Q890" s="27"/>
      <c r="R890" s="27"/>
    </row>
    <row r="891" spans="1:18" x14ac:dyDescent="0.25">
      <c r="A891" s="24">
        <f t="shared" si="122"/>
        <v>2018</v>
      </c>
      <c r="B891" s="32">
        <v>43253</v>
      </c>
      <c r="C891" s="28">
        <f>'Bitcoin Data'!C890</f>
        <v>7643.4501950000003</v>
      </c>
      <c r="D891" s="26">
        <f>'Bitcoin Data'!K890</f>
        <v>1905.801223632121</v>
      </c>
      <c r="E891" s="25">
        <f>'Bitcoin Data'!J890</f>
        <v>44590.561370365511</v>
      </c>
      <c r="F891" s="25">
        <f t="shared" si="118"/>
        <v>84.980746422085772</v>
      </c>
      <c r="G891" s="23">
        <f t="shared" si="119"/>
        <v>0.48099999999999998</v>
      </c>
      <c r="H891" s="23">
        <f t="shared" si="120"/>
        <v>0.45704354731048874</v>
      </c>
      <c r="I891" s="26">
        <f t="shared" si="123"/>
        <v>40875.739029023258</v>
      </c>
      <c r="J891" s="26">
        <f t="shared" si="124"/>
        <v>38839.901797843202</v>
      </c>
      <c r="K891" s="23">
        <f t="shared" si="121"/>
        <v>21.44806001914581</v>
      </c>
      <c r="L891" s="23">
        <f t="shared" si="121"/>
        <v>20.3798283452779</v>
      </c>
      <c r="M891" s="26">
        <f>K891*'Social Cost of Carbon'!$C$5</f>
        <v>2144.806001914581</v>
      </c>
      <c r="N891" s="26">
        <f>L891*'Social Cost of Carbon'!$C$5</f>
        <v>2037.9828345277901</v>
      </c>
      <c r="O891" s="23">
        <f t="shared" si="125"/>
        <v>0.28060704880599813</v>
      </c>
      <c r="P891" s="23">
        <f t="shared" si="126"/>
        <v>0.26663127024245498</v>
      </c>
      <c r="Q891" s="27"/>
      <c r="R891" s="27"/>
    </row>
    <row r="892" spans="1:18" x14ac:dyDescent="0.25">
      <c r="A892" s="24">
        <f t="shared" si="122"/>
        <v>2018</v>
      </c>
      <c r="B892" s="32">
        <v>43254</v>
      </c>
      <c r="C892" s="28">
        <f>'Bitcoin Data'!C891</f>
        <v>7720.25</v>
      </c>
      <c r="D892" s="26">
        <f>'Bitcoin Data'!K891</f>
        <v>2031.949766840575</v>
      </c>
      <c r="E892" s="25">
        <f>'Bitcoin Data'!J891</f>
        <v>44824.792735267118</v>
      </c>
      <c r="F892" s="25">
        <f t="shared" si="118"/>
        <v>91.081727147103109</v>
      </c>
      <c r="G892" s="23">
        <f t="shared" si="119"/>
        <v>0.48099999999999998</v>
      </c>
      <c r="H892" s="23">
        <f t="shared" si="120"/>
        <v>0.45704354731048874</v>
      </c>
      <c r="I892" s="26">
        <f t="shared" si="123"/>
        <v>43810.310757756597</v>
      </c>
      <c r="J892" s="26">
        <f t="shared" si="124"/>
        <v>41628.315670478049</v>
      </c>
      <c r="K892" s="23">
        <f t="shared" si="121"/>
        <v>21.560725305663485</v>
      </c>
      <c r="L892" s="23">
        <f t="shared" si="121"/>
        <v>20.486882279183909</v>
      </c>
      <c r="M892" s="26">
        <f>K892*'Social Cost of Carbon'!$C$5</f>
        <v>2156.0725305663486</v>
      </c>
      <c r="N892" s="26">
        <f>L892*'Social Cost of Carbon'!$C$5</f>
        <v>2048.688227918391</v>
      </c>
      <c r="O892" s="23">
        <f t="shared" si="125"/>
        <v>0.27927496267172031</v>
      </c>
      <c r="P892" s="23">
        <f t="shared" si="126"/>
        <v>0.26536552934404856</v>
      </c>
      <c r="Q892" s="27"/>
      <c r="R892" s="27"/>
    </row>
    <row r="893" spans="1:18" x14ac:dyDescent="0.25">
      <c r="A893" s="24">
        <f t="shared" si="122"/>
        <v>2018</v>
      </c>
      <c r="B893" s="32">
        <v>43255</v>
      </c>
      <c r="C893" s="28">
        <f>'Bitcoin Data'!C892</f>
        <v>7514.4702150000003</v>
      </c>
      <c r="D893" s="26">
        <f>'Bitcoin Data'!K892</f>
        <v>2279.0036240194509</v>
      </c>
      <c r="E893" s="25">
        <f>'Bitcoin Data'!J892</f>
        <v>44845.247629309655</v>
      </c>
      <c r="F893" s="25">
        <f t="shared" si="118"/>
        <v>102.20248186724639</v>
      </c>
      <c r="G893" s="23">
        <f t="shared" si="119"/>
        <v>0.48099999999999998</v>
      </c>
      <c r="H893" s="23">
        <f t="shared" si="120"/>
        <v>0.45704354731048874</v>
      </c>
      <c r="I893" s="26">
        <f t="shared" si="123"/>
        <v>49159.393778145517</v>
      </c>
      <c r="J893" s="26">
        <f t="shared" si="124"/>
        <v>46710.984856542193</v>
      </c>
      <c r="K893" s="23">
        <f t="shared" si="121"/>
        <v>21.570564109697941</v>
      </c>
      <c r="L893" s="23">
        <f t="shared" si="121"/>
        <v>20.496231056516972</v>
      </c>
      <c r="M893" s="26">
        <f>K893*'Social Cost of Carbon'!$C$5</f>
        <v>2157.0564109697939</v>
      </c>
      <c r="N893" s="26">
        <f>L893*'Social Cost of Carbon'!$C$5</f>
        <v>2049.6231056516972</v>
      </c>
      <c r="O893" s="23">
        <f t="shared" si="125"/>
        <v>0.28705369097930394</v>
      </c>
      <c r="P893" s="23">
        <f t="shared" si="126"/>
        <v>0.27275683408264029</v>
      </c>
      <c r="Q893" s="27"/>
      <c r="R893" s="27"/>
    </row>
    <row r="894" spans="1:18" x14ac:dyDescent="0.25">
      <c r="A894" s="24">
        <f t="shared" si="122"/>
        <v>2018</v>
      </c>
      <c r="B894" s="32">
        <v>43256</v>
      </c>
      <c r="C894" s="28">
        <f>'Bitcoin Data'!C893</f>
        <v>7633.7597660000001</v>
      </c>
      <c r="D894" s="26">
        <f>'Bitcoin Data'!K893</f>
        <v>2196.7037820497944</v>
      </c>
      <c r="E894" s="25">
        <f>'Bitcoin Data'!J893</f>
        <v>51010.869895859672</v>
      </c>
      <c r="F894" s="25">
        <f t="shared" si="118"/>
        <v>112.05577082588493</v>
      </c>
      <c r="G894" s="23">
        <f t="shared" si="119"/>
        <v>0.48099999999999998</v>
      </c>
      <c r="H894" s="23">
        <f t="shared" si="120"/>
        <v>0.45704354731048874</v>
      </c>
      <c r="I894" s="26">
        <f t="shared" si="123"/>
        <v>53898.825767250652</v>
      </c>
      <c r="J894" s="26">
        <f t="shared" si="124"/>
        <v>51214.366994873621</v>
      </c>
      <c r="K894" s="23">
        <f t="shared" si="121"/>
        <v>24.5362284199085</v>
      </c>
      <c r="L894" s="23">
        <f t="shared" si="121"/>
        <v>23.314188928597527</v>
      </c>
      <c r="M894" s="26">
        <f>K894*'Social Cost of Carbon'!$C$5</f>
        <v>2453.6228419908502</v>
      </c>
      <c r="N894" s="26">
        <f>L894*'Social Cost of Carbon'!$C$5</f>
        <v>2331.4188928597528</v>
      </c>
      <c r="O894" s="23">
        <f t="shared" si="125"/>
        <v>0.32141735097809077</v>
      </c>
      <c r="P894" s="23">
        <f t="shared" si="126"/>
        <v>0.30540899429972351</v>
      </c>
      <c r="Q894" s="27"/>
      <c r="R894" s="27"/>
    </row>
    <row r="895" spans="1:18" x14ac:dyDescent="0.25">
      <c r="A895" s="24">
        <f t="shared" si="122"/>
        <v>2018</v>
      </c>
      <c r="B895" s="32">
        <v>43257</v>
      </c>
      <c r="C895" s="28">
        <f>'Bitcoin Data'!C894</f>
        <v>7653.9799800000001</v>
      </c>
      <c r="D895" s="26">
        <f>'Bitcoin Data'!K894</f>
        <v>1835.312070101616</v>
      </c>
      <c r="E895" s="25">
        <f>'Bitcoin Data'!J894</f>
        <v>51259.019223788237</v>
      </c>
      <c r="F895" s="25">
        <f t="shared" si="118"/>
        <v>94.076296682989309</v>
      </c>
      <c r="G895" s="23">
        <f t="shared" si="119"/>
        <v>0.48099999999999998</v>
      </c>
      <c r="H895" s="23">
        <f t="shared" si="120"/>
        <v>0.45704354731048874</v>
      </c>
      <c r="I895" s="26">
        <f t="shared" si="123"/>
        <v>45250.698704517861</v>
      </c>
      <c r="J895" s="26">
        <f t="shared" si="124"/>
        <v>42996.964353827403</v>
      </c>
      <c r="K895" s="23">
        <f t="shared" si="121"/>
        <v>24.655588246642143</v>
      </c>
      <c r="L895" s="23">
        <f t="shared" si="121"/>
        <v>23.427603977696712</v>
      </c>
      <c r="M895" s="26">
        <f>K895*'Social Cost of Carbon'!$C$5</f>
        <v>2465.5588246642142</v>
      </c>
      <c r="N895" s="26">
        <f>L895*'Social Cost of Carbon'!$C$5</f>
        <v>2342.7603977696713</v>
      </c>
      <c r="O895" s="23">
        <f t="shared" si="125"/>
        <v>0.32212768142936982</v>
      </c>
      <c r="P895" s="23">
        <f t="shared" si="126"/>
        <v>0.30608394637709402</v>
      </c>
      <c r="Q895" s="27"/>
      <c r="R895" s="27"/>
    </row>
    <row r="896" spans="1:18" x14ac:dyDescent="0.25">
      <c r="A896" s="24">
        <f t="shared" si="122"/>
        <v>2018</v>
      </c>
      <c r="B896" s="32">
        <v>43258</v>
      </c>
      <c r="C896" s="28">
        <f>'Bitcoin Data'!C895</f>
        <v>7678.2402339999999</v>
      </c>
      <c r="D896" s="26">
        <f>'Bitcoin Data'!K895</f>
        <v>1780.3087067286185</v>
      </c>
      <c r="E896" s="25">
        <f>'Bitcoin Data'!J895</f>
        <v>51377.184327027506</v>
      </c>
      <c r="F896" s="25">
        <f t="shared" si="118"/>
        <v>91.467248584608186</v>
      </c>
      <c r="G896" s="23">
        <f t="shared" si="119"/>
        <v>0.48099999999999998</v>
      </c>
      <c r="H896" s="23">
        <f t="shared" si="120"/>
        <v>0.45704354731048874</v>
      </c>
      <c r="I896" s="26">
        <f t="shared" si="123"/>
        <v>43995.746569196534</v>
      </c>
      <c r="J896" s="26">
        <f t="shared" si="124"/>
        <v>41804.515755839602</v>
      </c>
      <c r="K896" s="23">
        <f t="shared" si="121"/>
        <v>24.71242566130023</v>
      </c>
      <c r="L896" s="23">
        <f t="shared" si="121"/>
        <v>23.481610575649498</v>
      </c>
      <c r="M896" s="26">
        <f>K896*'Social Cost of Carbon'!$C$5</f>
        <v>2471.2425661300231</v>
      </c>
      <c r="N896" s="26">
        <f>L896*'Social Cost of Carbon'!$C$5</f>
        <v>2348.1610575649497</v>
      </c>
      <c r="O896" s="23">
        <f t="shared" si="125"/>
        <v>0.32185012331173474</v>
      </c>
      <c r="P896" s="23">
        <f t="shared" si="126"/>
        <v>0.3058202121844355</v>
      </c>
      <c r="Q896" s="27"/>
      <c r="R896" s="27"/>
    </row>
    <row r="897" spans="1:18" x14ac:dyDescent="0.25">
      <c r="A897" s="24">
        <f t="shared" si="122"/>
        <v>2018</v>
      </c>
      <c r="B897" s="32">
        <v>43259</v>
      </c>
      <c r="C897" s="28">
        <f>'Bitcoin Data'!C896</f>
        <v>7624.919922</v>
      </c>
      <c r="D897" s="26">
        <f>'Bitcoin Data'!K896</f>
        <v>1816.0311717227951</v>
      </c>
      <c r="E897" s="25">
        <f>'Bitcoin Data'!J896</f>
        <v>51043.562877567216</v>
      </c>
      <c r="F897" s="25">
        <f t="shared" si="118"/>
        <v>92.696701301454553</v>
      </c>
      <c r="G897" s="23">
        <f t="shared" si="119"/>
        <v>0.48099999999999998</v>
      </c>
      <c r="H897" s="23">
        <f t="shared" si="120"/>
        <v>0.45704354731048874</v>
      </c>
      <c r="I897" s="26">
        <f t="shared" si="123"/>
        <v>44587.113325999635</v>
      </c>
      <c r="J897" s="26">
        <f t="shared" si="124"/>
        <v>42366.429186797592</v>
      </c>
      <c r="K897" s="23">
        <f t="shared" si="121"/>
        <v>24.551953744109831</v>
      </c>
      <c r="L897" s="23">
        <f t="shared" si="121"/>
        <v>23.329131044929298</v>
      </c>
      <c r="M897" s="26">
        <f>K897*'Social Cost of Carbon'!$C$5</f>
        <v>2455.1953744109833</v>
      </c>
      <c r="N897" s="26">
        <f>L897*'Social Cost of Carbon'!$C$5</f>
        <v>2332.91310449293</v>
      </c>
      <c r="O897" s="23">
        <f t="shared" si="125"/>
        <v>0.32199621760316022</v>
      </c>
      <c r="P897" s="23">
        <f t="shared" si="126"/>
        <v>0.30595903017444565</v>
      </c>
      <c r="Q897" s="27"/>
      <c r="R897" s="27"/>
    </row>
    <row r="898" spans="1:18" x14ac:dyDescent="0.25">
      <c r="A898" s="24">
        <f t="shared" si="122"/>
        <v>2018</v>
      </c>
      <c r="B898" s="32">
        <v>43260</v>
      </c>
      <c r="C898" s="28">
        <f>'Bitcoin Data'!C897</f>
        <v>7531.9799800000001</v>
      </c>
      <c r="D898" s="26">
        <f>'Bitcoin Data'!K897</f>
        <v>1801.301639879634</v>
      </c>
      <c r="E898" s="25">
        <f>'Bitcoin Data'!J897</f>
        <v>50723.892098879354</v>
      </c>
      <c r="F898" s="25">
        <f t="shared" si="118"/>
        <v>91.36903001878899</v>
      </c>
      <c r="G898" s="23">
        <f t="shared" si="119"/>
        <v>0.48099999999999998</v>
      </c>
      <c r="H898" s="23">
        <f t="shared" si="120"/>
        <v>0.45704354731048874</v>
      </c>
      <c r="I898" s="26">
        <f t="shared" si="123"/>
        <v>43948.5034390375</v>
      </c>
      <c r="J898" s="26">
        <f t="shared" si="124"/>
        <v>41759.625594105848</v>
      </c>
      <c r="K898" s="23">
        <f t="shared" si="121"/>
        <v>24.398192099560969</v>
      </c>
      <c r="L898" s="23">
        <f t="shared" si="121"/>
        <v>23.183027578266294</v>
      </c>
      <c r="M898" s="26">
        <f>K898*'Social Cost of Carbon'!$C$5</f>
        <v>2439.819209956097</v>
      </c>
      <c r="N898" s="26">
        <f>L898*'Social Cost of Carbon'!$C$5</f>
        <v>2318.3027578266297</v>
      </c>
      <c r="O898" s="23">
        <f t="shared" si="125"/>
        <v>0.32392799986652343</v>
      </c>
      <c r="P898" s="23">
        <f t="shared" si="126"/>
        <v>0.30779459902741663</v>
      </c>
      <c r="Q898" s="27"/>
      <c r="R898" s="27"/>
    </row>
    <row r="899" spans="1:18" x14ac:dyDescent="0.25">
      <c r="A899" s="24">
        <f t="shared" si="122"/>
        <v>2018</v>
      </c>
      <c r="B899" s="32">
        <v>43261</v>
      </c>
      <c r="C899" s="28">
        <f>'Bitcoin Data'!C898</f>
        <v>6786.0200199999999</v>
      </c>
      <c r="D899" s="26">
        <f>'Bitcoin Data'!K898</f>
        <v>1578.8201438848926</v>
      </c>
      <c r="E899" s="25">
        <f>'Bitcoin Data'!J898</f>
        <v>51368.955908450414</v>
      </c>
      <c r="F899" s="25">
        <f t="shared" si="118"/>
        <v>81.102342358596388</v>
      </c>
      <c r="G899" s="23">
        <f t="shared" si="119"/>
        <v>0.48099999999999998</v>
      </c>
      <c r="H899" s="23">
        <f t="shared" si="120"/>
        <v>0.45704354731048874</v>
      </c>
      <c r="I899" s="26">
        <f t="shared" si="123"/>
        <v>39010.22667448486</v>
      </c>
      <c r="J899" s="26">
        <f t="shared" si="124"/>
        <v>37067.3022467626</v>
      </c>
      <c r="K899" s="23">
        <f t="shared" si="121"/>
        <v>24.708467791964651</v>
      </c>
      <c r="L899" s="23">
        <f t="shared" si="121"/>
        <v>23.477849830034266</v>
      </c>
      <c r="M899" s="26">
        <f>K899*'Social Cost of Carbon'!$C$5</f>
        <v>2470.8467791964649</v>
      </c>
      <c r="N899" s="26">
        <f>L899*'Social Cost of Carbon'!$C$5</f>
        <v>2347.7849830034265</v>
      </c>
      <c r="O899" s="23">
        <f t="shared" si="125"/>
        <v>0.36410838339914964</v>
      </c>
      <c r="P899" s="23">
        <f t="shared" si="126"/>
        <v>0.345973777867432</v>
      </c>
      <c r="Q899" s="27"/>
      <c r="R899" s="27"/>
    </row>
    <row r="900" spans="1:18" x14ac:dyDescent="0.25">
      <c r="A900" s="24">
        <f t="shared" si="122"/>
        <v>2018</v>
      </c>
      <c r="B900" s="32">
        <v>43262</v>
      </c>
      <c r="C900" s="28">
        <f>'Bitcoin Data'!C899</f>
        <v>6906.919922</v>
      </c>
      <c r="D900" s="26">
        <f>'Bitcoin Data'!K899</f>
        <v>1761.498671885927</v>
      </c>
      <c r="E900" s="25">
        <f>'Bitcoin Data'!J899</f>
        <v>50727.340228218469</v>
      </c>
      <c r="F900" s="25">
        <f t="shared" si="118"/>
        <v>89.356142440312382</v>
      </c>
      <c r="G900" s="23">
        <f t="shared" si="119"/>
        <v>0.48099999999999998</v>
      </c>
      <c r="H900" s="23">
        <f t="shared" si="120"/>
        <v>0.45704354731048874</v>
      </c>
      <c r="I900" s="26">
        <f t="shared" si="123"/>
        <v>42980.304513790252</v>
      </c>
      <c r="J900" s="26">
        <f t="shared" si="124"/>
        <v>40839.648314901679</v>
      </c>
      <c r="K900" s="23">
        <f t="shared" si="121"/>
        <v>24.399850649773082</v>
      </c>
      <c r="L900" s="23">
        <f t="shared" si="121"/>
        <v>23.184603523531027</v>
      </c>
      <c r="M900" s="26">
        <f>K900*'Social Cost of Carbon'!$C$5</f>
        <v>2439.9850649773084</v>
      </c>
      <c r="N900" s="26">
        <f>L900*'Social Cost of Carbon'!$C$5</f>
        <v>2318.4603523531027</v>
      </c>
      <c r="O900" s="23">
        <f t="shared" si="125"/>
        <v>0.35326673720444335</v>
      </c>
      <c r="P900" s="23">
        <f t="shared" si="126"/>
        <v>0.33567210544432641</v>
      </c>
      <c r="Q900" s="27"/>
      <c r="R900" s="27"/>
    </row>
    <row r="901" spans="1:18" x14ac:dyDescent="0.25">
      <c r="A901" s="24">
        <f t="shared" si="122"/>
        <v>2018</v>
      </c>
      <c r="B901" s="32">
        <v>43263</v>
      </c>
      <c r="C901" s="28">
        <f>'Bitcoin Data'!C900</f>
        <v>6582.3598629999997</v>
      </c>
      <c r="D901" s="26">
        <f>'Bitcoin Data'!K900</f>
        <v>1795.6862250455883</v>
      </c>
      <c r="E901" s="25">
        <f>'Bitcoin Data'!J900</f>
        <v>51511.076581801288</v>
      </c>
      <c r="F901" s="25">
        <f t="shared" si="118"/>
        <v>92.497730655208954</v>
      </c>
      <c r="G901" s="23">
        <f t="shared" si="119"/>
        <v>0.48099999999999998</v>
      </c>
      <c r="H901" s="23">
        <f t="shared" si="120"/>
        <v>0.45704354731048874</v>
      </c>
      <c r="I901" s="26">
        <f t="shared" si="123"/>
        <v>44491.40844515551</v>
      </c>
      <c r="J901" s="26">
        <f t="shared" si="124"/>
        <v>42275.490936826842</v>
      </c>
      <c r="K901" s="23">
        <f t="shared" si="121"/>
        <v>24.776827835846419</v>
      </c>
      <c r="L901" s="23">
        <f t="shared" si="121"/>
        <v>23.542805166728709</v>
      </c>
      <c r="M901" s="26">
        <f>K901*'Social Cost of Carbon'!$C$5</f>
        <v>2477.682783584642</v>
      </c>
      <c r="N901" s="26">
        <f>L901*'Social Cost of Carbon'!$C$5</f>
        <v>2354.2805166728708</v>
      </c>
      <c r="O901" s="23">
        <f t="shared" si="125"/>
        <v>0.37641253823144888</v>
      </c>
      <c r="P901" s="23">
        <f t="shared" si="126"/>
        <v>0.35766511793232092</v>
      </c>
      <c r="Q901" s="27"/>
      <c r="R901" s="27"/>
    </row>
    <row r="902" spans="1:18" x14ac:dyDescent="0.25">
      <c r="A902" s="24">
        <f t="shared" si="122"/>
        <v>2018</v>
      </c>
      <c r="B902" s="32">
        <v>43264</v>
      </c>
      <c r="C902" s="28">
        <f>'Bitcoin Data'!C901</f>
        <v>6349.8999020000001</v>
      </c>
      <c r="D902" s="26">
        <f>'Bitcoin Data'!K901</f>
        <v>1801.5117581187014</v>
      </c>
      <c r="E902" s="25">
        <f>'Bitcoin Data'!J901</f>
        <v>50609.111357523398</v>
      </c>
      <c r="F902" s="25">
        <f t="shared" si="118"/>
        <v>91.172909178517116</v>
      </c>
      <c r="G902" s="23">
        <f t="shared" si="119"/>
        <v>0.48099999999999998</v>
      </c>
      <c r="H902" s="23">
        <f t="shared" si="120"/>
        <v>0.45704354731048874</v>
      </c>
      <c r="I902" s="26">
        <f t="shared" si="123"/>
        <v>43854.169314866733</v>
      </c>
      <c r="J902" s="26">
        <f t="shared" si="124"/>
        <v>41669.989829566483</v>
      </c>
      <c r="K902" s="23">
        <f t="shared" si="121"/>
        <v>24.342982562968754</v>
      </c>
      <c r="L902" s="23">
        <f t="shared" si="121"/>
        <v>23.130567781074038</v>
      </c>
      <c r="M902" s="26">
        <f>K902*'Social Cost of Carbon'!$C$5</f>
        <v>2434.2982562968755</v>
      </c>
      <c r="N902" s="26">
        <f>L902*'Social Cost of Carbon'!$C$5</f>
        <v>2313.0567781074037</v>
      </c>
      <c r="O902" s="23">
        <f t="shared" si="125"/>
        <v>0.38336009919308417</v>
      </c>
      <c r="P902" s="23">
        <f t="shared" si="126"/>
        <v>0.3642666520426362</v>
      </c>
      <c r="Q902" s="27"/>
      <c r="R902" s="27"/>
    </row>
    <row r="903" spans="1:18" x14ac:dyDescent="0.25">
      <c r="A903" s="24">
        <f t="shared" si="122"/>
        <v>2018</v>
      </c>
      <c r="B903" s="32">
        <v>43265</v>
      </c>
      <c r="C903" s="28">
        <f>'Bitcoin Data'!C902</f>
        <v>6675.3500979999999</v>
      </c>
      <c r="D903" s="26">
        <f>'Bitcoin Data'!K902</f>
        <v>1916.0260201064468</v>
      </c>
      <c r="E903" s="25">
        <f>'Bitcoin Data'!J902</f>
        <v>50884.616173054514</v>
      </c>
      <c r="F903" s="25">
        <f t="shared" si="118"/>
        <v>97.49624861070177</v>
      </c>
      <c r="G903" s="23">
        <f t="shared" si="119"/>
        <v>0.48099999999999998</v>
      </c>
      <c r="H903" s="23">
        <f t="shared" si="120"/>
        <v>0.45704354731048874</v>
      </c>
      <c r="I903" s="26">
        <f t="shared" si="123"/>
        <v>46895.695581747546</v>
      </c>
      <c r="J903" s="26">
        <f t="shared" si="124"/>
        <v>44560.031314500447</v>
      </c>
      <c r="K903" s="23">
        <f t="shared" si="121"/>
        <v>24.475500379239222</v>
      </c>
      <c r="L903" s="23">
        <f t="shared" si="121"/>
        <v>23.256485479265503</v>
      </c>
      <c r="M903" s="26">
        <f>K903*'Social Cost of Carbon'!$C$5</f>
        <v>2447.550037923922</v>
      </c>
      <c r="N903" s="26">
        <f>L903*'Social Cost of Carbon'!$C$5</f>
        <v>2325.6485479265502</v>
      </c>
      <c r="O903" s="23">
        <f t="shared" si="125"/>
        <v>0.36665493224950579</v>
      </c>
      <c r="P903" s="23">
        <f t="shared" si="126"/>
        <v>0.34839349454095858</v>
      </c>
      <c r="Q903" s="27"/>
      <c r="R903" s="27"/>
    </row>
    <row r="904" spans="1:18" x14ac:dyDescent="0.25">
      <c r="A904" s="24">
        <f t="shared" si="122"/>
        <v>2018</v>
      </c>
      <c r="B904" s="32">
        <v>43266</v>
      </c>
      <c r="C904" s="28">
        <f>'Bitcoin Data'!C903</f>
        <v>6456.580078</v>
      </c>
      <c r="D904" s="26">
        <f>'Bitcoin Data'!K903</f>
        <v>1903.6866359447022</v>
      </c>
      <c r="E904" s="25">
        <f>'Bitcoin Data'!J903</f>
        <v>51186.937189993798</v>
      </c>
      <c r="F904" s="25">
        <f t="shared" ref="F904:F967" si="127">E904*D904/1000000</f>
        <v>97.44388826353206</v>
      </c>
      <c r="G904" s="23">
        <f t="shared" ref="G904:G967" si="128">$V$21</f>
        <v>0.48099999999999998</v>
      </c>
      <c r="H904" s="23">
        <f t="shared" ref="H904:H967" si="129">HLOOKUP($A904,$V$7:$AA$19,13,FALSE)/1000</f>
        <v>0.45704354731048874</v>
      </c>
      <c r="I904" s="26">
        <f t="shared" si="123"/>
        <v>46870.510254758919</v>
      </c>
      <c r="J904" s="26">
        <f t="shared" si="124"/>
        <v>44536.100355691597</v>
      </c>
      <c r="K904" s="23">
        <f t="shared" ref="K904:L967" si="130">$E904*G904/1000</f>
        <v>24.620916788387014</v>
      </c>
      <c r="L904" s="23">
        <f t="shared" si="130"/>
        <v>23.394659349273944</v>
      </c>
      <c r="M904" s="26">
        <f>K904*'Social Cost of Carbon'!$C$5</f>
        <v>2462.0916788387012</v>
      </c>
      <c r="N904" s="26">
        <f>L904*'Social Cost of Carbon'!$C$5</f>
        <v>2339.4659349273943</v>
      </c>
      <c r="O904" s="23">
        <f t="shared" si="125"/>
        <v>0.38133061916601557</v>
      </c>
      <c r="P904" s="23">
        <f t="shared" si="126"/>
        <v>0.36233825131339048</v>
      </c>
      <c r="Q904" s="27"/>
      <c r="R904" s="27"/>
    </row>
    <row r="905" spans="1:18" x14ac:dyDescent="0.25">
      <c r="A905" s="24">
        <f t="shared" ref="A905:A968" si="131">YEAR(B905)</f>
        <v>2018</v>
      </c>
      <c r="B905" s="32">
        <v>43267</v>
      </c>
      <c r="C905" s="28">
        <f>'Bitcoin Data'!C904</f>
        <v>6550.1601559999999</v>
      </c>
      <c r="D905" s="26">
        <f>'Bitcoin Data'!K904</f>
        <v>2064.8906395770714</v>
      </c>
      <c r="E905" s="25">
        <f>'Bitcoin Data'!J904</f>
        <v>51173.003327010854</v>
      </c>
      <c r="F905" s="25">
        <f t="shared" si="127"/>
        <v>105.66665556899105</v>
      </c>
      <c r="G905" s="23">
        <f t="shared" si="128"/>
        <v>0.48099999999999998</v>
      </c>
      <c r="H905" s="23">
        <f t="shared" si="129"/>
        <v>0.45704354731048874</v>
      </c>
      <c r="I905" s="26">
        <f t="shared" ref="I905:I968" si="132">F905*G905*1000</f>
        <v>50825.661328684691</v>
      </c>
      <c r="J905" s="26">
        <f t="shared" ref="J905:J968" si="133">$F905*H905*1000</f>
        <v>48294.263093687274</v>
      </c>
      <c r="K905" s="23">
        <f t="shared" si="130"/>
        <v>24.614214600292222</v>
      </c>
      <c r="L905" s="23">
        <f t="shared" si="130"/>
        <v>23.388290967108482</v>
      </c>
      <c r="M905" s="26">
        <f>K905*'Social Cost of Carbon'!$C$5</f>
        <v>2461.4214600292221</v>
      </c>
      <c r="N905" s="26">
        <f>L905*'Social Cost of Carbon'!$C$5</f>
        <v>2338.8290967108483</v>
      </c>
      <c r="O905" s="23">
        <f t="shared" ref="O905:O968" si="134">M905/$C905</f>
        <v>0.37578034756517215</v>
      </c>
      <c r="P905" s="23">
        <f t="shared" ref="P905:P968" si="135">N905/$C905</f>
        <v>0.35706441384772275</v>
      </c>
      <c r="Q905" s="27"/>
      <c r="R905" s="27"/>
    </row>
    <row r="906" spans="1:18" x14ac:dyDescent="0.25">
      <c r="A906" s="24">
        <f t="shared" si="131"/>
        <v>2018</v>
      </c>
      <c r="B906" s="32">
        <v>43268</v>
      </c>
      <c r="C906" s="28">
        <f>'Bitcoin Data'!C905</f>
        <v>6499.2700199999999</v>
      </c>
      <c r="D906" s="26">
        <f>'Bitcoin Data'!K905</f>
        <v>1982.8564077976455</v>
      </c>
      <c r="E906" s="25">
        <f>'Bitcoin Data'!J905</f>
        <v>50373.828667149479</v>
      </c>
      <c r="F906" s="25">
        <f t="shared" si="127"/>
        <v>99.884068957958078</v>
      </c>
      <c r="G906" s="23">
        <f t="shared" si="128"/>
        <v>0.48099999999999998</v>
      </c>
      <c r="H906" s="23">
        <f t="shared" si="129"/>
        <v>0.45704354731048874</v>
      </c>
      <c r="I906" s="26">
        <f t="shared" si="132"/>
        <v>48044.237168777836</v>
      </c>
      <c r="J906" s="26">
        <f t="shared" si="133"/>
        <v>45651.369196350635</v>
      </c>
      <c r="K906" s="23">
        <f t="shared" si="130"/>
        <v>24.229811588898897</v>
      </c>
      <c r="L906" s="23">
        <f t="shared" si="130"/>
        <v>23.023033345644787</v>
      </c>
      <c r="M906" s="26">
        <f>K906*'Social Cost of Carbon'!$C$5</f>
        <v>2422.9811588898897</v>
      </c>
      <c r="N906" s="26">
        <f>L906*'Social Cost of Carbon'!$C$5</f>
        <v>2302.3033345644785</v>
      </c>
      <c r="O906" s="23">
        <f t="shared" si="134"/>
        <v>0.37280820021844385</v>
      </c>
      <c r="P906" s="23">
        <f t="shared" si="135"/>
        <v>0.3542402958300967</v>
      </c>
      <c r="Q906" s="27"/>
      <c r="R906" s="27"/>
    </row>
    <row r="907" spans="1:18" x14ac:dyDescent="0.25">
      <c r="A907" s="24">
        <f t="shared" si="131"/>
        <v>2018</v>
      </c>
      <c r="B907" s="32">
        <v>43269</v>
      </c>
      <c r="C907" s="28">
        <f>'Bitcoin Data'!C906</f>
        <v>6734.8198240000002</v>
      </c>
      <c r="D907" s="26">
        <f>'Bitcoin Data'!K906</f>
        <v>2028.7730230000932</v>
      </c>
      <c r="E907" s="25">
        <f>'Bitcoin Data'!J906</f>
        <v>51401.247533471178</v>
      </c>
      <c r="F907" s="25">
        <f t="shared" si="127"/>
        <v>104.28146434445641</v>
      </c>
      <c r="G907" s="23">
        <f t="shared" si="128"/>
        <v>0.48099999999999998</v>
      </c>
      <c r="H907" s="23">
        <f t="shared" si="129"/>
        <v>0.45704354731048874</v>
      </c>
      <c r="I907" s="26">
        <f t="shared" si="132"/>
        <v>50159.384349683532</v>
      </c>
      <c r="J907" s="26">
        <f t="shared" si="133"/>
        <v>47661.170382722608</v>
      </c>
      <c r="K907" s="23">
        <f t="shared" si="130"/>
        <v>24.724000063599636</v>
      </c>
      <c r="L907" s="23">
        <f t="shared" si="130"/>
        <v>23.492608508882178</v>
      </c>
      <c r="M907" s="26">
        <f>K907*'Social Cost of Carbon'!$C$5</f>
        <v>2472.4000063599638</v>
      </c>
      <c r="N907" s="26">
        <f>L907*'Social Cost of Carbon'!$C$5</f>
        <v>2349.2608508882176</v>
      </c>
      <c r="O907" s="23">
        <f t="shared" si="134"/>
        <v>0.36710707501771522</v>
      </c>
      <c r="P907" s="23">
        <f t="shared" si="135"/>
        <v>0.34882311810576772</v>
      </c>
      <c r="Q907" s="27"/>
      <c r="R907" s="27"/>
    </row>
    <row r="908" spans="1:18" x14ac:dyDescent="0.25">
      <c r="A908" s="24">
        <f t="shared" si="131"/>
        <v>2018</v>
      </c>
      <c r="B908" s="32">
        <v>43270</v>
      </c>
      <c r="C908" s="28">
        <f>'Bitcoin Data'!C907</f>
        <v>6769.9399409999996</v>
      </c>
      <c r="D908" s="26">
        <f>'Bitcoin Data'!K907</f>
        <v>1934.6785937174968</v>
      </c>
      <c r="E908" s="25">
        <f>'Bitcoin Data'!J907</f>
        <v>52325.547363167869</v>
      </c>
      <c r="F908" s="25">
        <f t="shared" si="127"/>
        <v>101.23311638807188</v>
      </c>
      <c r="G908" s="23">
        <f t="shared" si="128"/>
        <v>0.48099999999999998</v>
      </c>
      <c r="H908" s="23">
        <f t="shared" si="129"/>
        <v>0.45704354731048874</v>
      </c>
      <c r="I908" s="26">
        <f t="shared" si="132"/>
        <v>48693.128982662573</v>
      </c>
      <c r="J908" s="26">
        <f t="shared" si="133"/>
        <v>46267.942619299945</v>
      </c>
      <c r="K908" s="23">
        <f t="shared" si="130"/>
        <v>25.168588281683743</v>
      </c>
      <c r="L908" s="23">
        <f t="shared" si="130"/>
        <v>23.915053781825232</v>
      </c>
      <c r="M908" s="26">
        <f>K908*'Social Cost of Carbon'!$C$5</f>
        <v>2516.8588281683742</v>
      </c>
      <c r="N908" s="26">
        <f>L908*'Social Cost of Carbon'!$C$5</f>
        <v>2391.5053781825231</v>
      </c>
      <c r="O908" s="23">
        <f t="shared" si="134"/>
        <v>0.37176974243535232</v>
      </c>
      <c r="P908" s="23">
        <f t="shared" si="135"/>
        <v>0.35325355897164279</v>
      </c>
      <c r="Q908" s="27"/>
      <c r="R908" s="27"/>
    </row>
    <row r="909" spans="1:18" x14ac:dyDescent="0.25">
      <c r="A909" s="24">
        <f t="shared" si="131"/>
        <v>2018</v>
      </c>
      <c r="B909" s="32">
        <v>43271</v>
      </c>
      <c r="C909" s="28">
        <f>'Bitcoin Data'!C908</f>
        <v>6776.5498049999997</v>
      </c>
      <c r="D909" s="26">
        <f>'Bitcoin Data'!K908</f>
        <v>1952.2093552111396</v>
      </c>
      <c r="E909" s="25">
        <f>'Bitcoin Data'!J908</f>
        <v>51827.816973873531</v>
      </c>
      <c r="F909" s="25">
        <f t="shared" si="127"/>
        <v>101.17874915656661</v>
      </c>
      <c r="G909" s="23">
        <f t="shared" si="128"/>
        <v>0.48099999999999998</v>
      </c>
      <c r="H909" s="23">
        <f t="shared" si="129"/>
        <v>0.45704354731048874</v>
      </c>
      <c r="I909" s="26">
        <f t="shared" si="132"/>
        <v>48666.97834430854</v>
      </c>
      <c r="J909" s="26">
        <f t="shared" si="133"/>
        <v>46243.094426955322</v>
      </c>
      <c r="K909" s="23">
        <f t="shared" si="130"/>
        <v>24.929179964433168</v>
      </c>
      <c r="L909" s="23">
        <f t="shared" si="130"/>
        <v>23.687569319097918</v>
      </c>
      <c r="M909" s="26">
        <f>K909*'Social Cost of Carbon'!$C$5</f>
        <v>2492.917996443317</v>
      </c>
      <c r="N909" s="26">
        <f>L909*'Social Cost of Carbon'!$C$5</f>
        <v>2368.756931909792</v>
      </c>
      <c r="O909" s="23">
        <f t="shared" si="134"/>
        <v>0.36787422334060704</v>
      </c>
      <c r="P909" s="23">
        <f t="shared" si="135"/>
        <v>0.34955205821139718</v>
      </c>
      <c r="Q909" s="27"/>
      <c r="R909" s="27"/>
    </row>
    <row r="910" spans="1:18" x14ac:dyDescent="0.25">
      <c r="A910" s="24">
        <f t="shared" si="131"/>
        <v>2018</v>
      </c>
      <c r="B910" s="32">
        <v>43272</v>
      </c>
      <c r="C910" s="28">
        <f>'Bitcoin Data'!C909</f>
        <v>6729.7402339999999</v>
      </c>
      <c r="D910" s="26">
        <f>'Bitcoin Data'!K909</f>
        <v>2120.1658256059686</v>
      </c>
      <c r="E910" s="25">
        <f>'Bitcoin Data'!J909</f>
        <v>52312.249880622992</v>
      </c>
      <c r="F910" s="25">
        <f t="shared" si="127"/>
        <v>110.91064445745678</v>
      </c>
      <c r="G910" s="23">
        <f t="shared" si="128"/>
        <v>0.48099999999999998</v>
      </c>
      <c r="H910" s="23">
        <f t="shared" si="129"/>
        <v>0.45704354731048874</v>
      </c>
      <c r="I910" s="26">
        <f t="shared" si="132"/>
        <v>53348.019984036713</v>
      </c>
      <c r="J910" s="26">
        <f t="shared" si="133"/>
        <v>50690.994377328447</v>
      </c>
      <c r="K910" s="23">
        <f t="shared" si="130"/>
        <v>25.16219219257966</v>
      </c>
      <c r="L910" s="23">
        <f t="shared" si="130"/>
        <v>23.908976253232623</v>
      </c>
      <c r="M910" s="26">
        <f>K910*'Social Cost of Carbon'!$C$5</f>
        <v>2516.219219257966</v>
      </c>
      <c r="N910" s="26">
        <f>L910*'Social Cost of Carbon'!$C$5</f>
        <v>2390.8976253232622</v>
      </c>
      <c r="O910" s="23">
        <f t="shared" si="134"/>
        <v>0.37389544496019639</v>
      </c>
      <c r="P910" s="23">
        <f t="shared" si="135"/>
        <v>0.35527338978761275</v>
      </c>
      <c r="Q910" s="27"/>
      <c r="R910" s="27"/>
    </row>
    <row r="911" spans="1:18" x14ac:dyDescent="0.25">
      <c r="A911" s="24">
        <f t="shared" si="131"/>
        <v>2018</v>
      </c>
      <c r="B911" s="32">
        <v>43273</v>
      </c>
      <c r="C911" s="28">
        <f>'Bitcoin Data'!C910</f>
        <v>6083.6899409999996</v>
      </c>
      <c r="D911" s="26">
        <f>'Bitcoin Data'!K910</f>
        <v>1881.9239290989678</v>
      </c>
      <c r="E911" s="25">
        <f>'Bitcoin Data'!J910</f>
        <v>52319.777672934768</v>
      </c>
      <c r="F911" s="25">
        <f t="shared" si="127"/>
        <v>98.461841567833858</v>
      </c>
      <c r="G911" s="23">
        <f t="shared" si="128"/>
        <v>0.48099999999999998</v>
      </c>
      <c r="H911" s="23">
        <f t="shared" si="129"/>
        <v>0.45704354731048874</v>
      </c>
      <c r="I911" s="26">
        <f t="shared" si="132"/>
        <v>47360.14579412809</v>
      </c>
      <c r="J911" s="26">
        <f t="shared" si="133"/>
        <v>45001.349344886119</v>
      </c>
      <c r="K911" s="23">
        <f t="shared" si="130"/>
        <v>25.165813060681621</v>
      </c>
      <c r="L911" s="23">
        <f t="shared" si="130"/>
        <v>23.912416782134212</v>
      </c>
      <c r="M911" s="26">
        <f>K911*'Social Cost of Carbon'!$C$5</f>
        <v>2516.5813060681621</v>
      </c>
      <c r="N911" s="26">
        <f>L911*'Social Cost of Carbon'!$C$5</f>
        <v>2391.241678213421</v>
      </c>
      <c r="O911" s="23">
        <f t="shared" si="134"/>
        <v>0.41366034930677315</v>
      </c>
      <c r="P911" s="23">
        <f t="shared" si="135"/>
        <v>0.39305778259638974</v>
      </c>
      <c r="Q911" s="27"/>
      <c r="R911" s="27"/>
    </row>
    <row r="912" spans="1:18" x14ac:dyDescent="0.25">
      <c r="A912" s="24">
        <f t="shared" si="131"/>
        <v>2018</v>
      </c>
      <c r="B912" s="32">
        <v>43274</v>
      </c>
      <c r="C912" s="28">
        <f>'Bitcoin Data'!C911</f>
        <v>6162.4799800000001</v>
      </c>
      <c r="D912" s="26">
        <f>'Bitcoin Data'!K911</f>
        <v>1995.8881009032332</v>
      </c>
      <c r="E912" s="25">
        <f>'Bitcoin Data'!J911</f>
        <v>52244.611038959578</v>
      </c>
      <c r="F912" s="25">
        <f t="shared" si="127"/>
        <v>104.27439750897713</v>
      </c>
      <c r="G912" s="23">
        <f t="shared" si="128"/>
        <v>0.48099999999999998</v>
      </c>
      <c r="H912" s="23">
        <f t="shared" si="129"/>
        <v>0.45704354731048874</v>
      </c>
      <c r="I912" s="26">
        <f t="shared" si="132"/>
        <v>50155.985201817995</v>
      </c>
      <c r="J912" s="26">
        <f t="shared" si="133"/>
        <v>47657.940531166903</v>
      </c>
      <c r="K912" s="23">
        <f t="shared" si="130"/>
        <v>25.129657909739556</v>
      </c>
      <c r="L912" s="23">
        <f t="shared" si="130"/>
        <v>23.878062357102806</v>
      </c>
      <c r="M912" s="26">
        <f>K912*'Social Cost of Carbon'!$C$5</f>
        <v>2512.9657909739558</v>
      </c>
      <c r="N912" s="26">
        <f>L912*'Social Cost of Carbon'!$C$5</f>
        <v>2387.8062357102808</v>
      </c>
      <c r="O912" s="23">
        <f t="shared" si="134"/>
        <v>0.40778482025574964</v>
      </c>
      <c r="P912" s="23">
        <f t="shared" si="135"/>
        <v>0.38747488729533863</v>
      </c>
      <c r="Q912" s="27"/>
      <c r="R912" s="27"/>
    </row>
    <row r="913" spans="1:18" x14ac:dyDescent="0.25">
      <c r="A913" s="24">
        <f t="shared" si="131"/>
        <v>2018</v>
      </c>
      <c r="B913" s="32">
        <v>43275</v>
      </c>
      <c r="C913" s="28">
        <f>'Bitcoin Data'!C912</f>
        <v>6173.2299800000001</v>
      </c>
      <c r="D913" s="26">
        <f>'Bitcoin Data'!K912</f>
        <v>2172.9870924472584</v>
      </c>
      <c r="E913" s="25">
        <f>'Bitcoin Data'!J912</f>
        <v>51258.202193583238</v>
      </c>
      <c r="F913" s="25">
        <f t="shared" si="127"/>
        <v>111.38341174870813</v>
      </c>
      <c r="G913" s="23">
        <f t="shared" si="128"/>
        <v>0.48099999999999998</v>
      </c>
      <c r="H913" s="23">
        <f t="shared" si="129"/>
        <v>0.45704354731048874</v>
      </c>
      <c r="I913" s="26">
        <f t="shared" si="132"/>
        <v>53575.421051128607</v>
      </c>
      <c r="J913" s="26">
        <f t="shared" si="133"/>
        <v>50907.069617174333</v>
      </c>
      <c r="K913" s="23">
        <f t="shared" si="130"/>
        <v>24.655195255113536</v>
      </c>
      <c r="L913" s="23">
        <f t="shared" si="130"/>
        <v>23.427230559313557</v>
      </c>
      <c r="M913" s="26">
        <f>K913*'Social Cost of Carbon'!$C$5</f>
        <v>2465.5195255113535</v>
      </c>
      <c r="N913" s="26">
        <f>L913*'Social Cost of Carbon'!$C$5</f>
        <v>2342.7230559313557</v>
      </c>
      <c r="O913" s="23">
        <f t="shared" si="134"/>
        <v>0.39938889908510317</v>
      </c>
      <c r="P913" s="23">
        <f t="shared" si="135"/>
        <v>0.37949712930205065</v>
      </c>
      <c r="Q913" s="27"/>
      <c r="R913" s="27"/>
    </row>
    <row r="914" spans="1:18" x14ac:dyDescent="0.25">
      <c r="A914" s="24">
        <f t="shared" si="131"/>
        <v>2018</v>
      </c>
      <c r="B914" s="32">
        <v>43276</v>
      </c>
      <c r="C914" s="28">
        <f>'Bitcoin Data'!C913</f>
        <v>6249.1801759999998</v>
      </c>
      <c r="D914" s="26">
        <f>'Bitcoin Data'!K913</f>
        <v>1929.8664936661332</v>
      </c>
      <c r="E914" s="25">
        <f>'Bitcoin Data'!J913</f>
        <v>52961.892089811467</v>
      </c>
      <c r="F914" s="25">
        <f t="shared" si="127"/>
        <v>102.20938098528858</v>
      </c>
      <c r="G914" s="23">
        <f t="shared" si="128"/>
        <v>0.48099999999999998</v>
      </c>
      <c r="H914" s="23">
        <f t="shared" si="129"/>
        <v>0.45704354731048874</v>
      </c>
      <c r="I914" s="26">
        <f t="shared" si="132"/>
        <v>49162.712253923797</v>
      </c>
      <c r="J914" s="26">
        <f t="shared" si="133"/>
        <v>46714.138053925511</v>
      </c>
      <c r="K914" s="23">
        <f t="shared" si="130"/>
        <v>25.474670095199315</v>
      </c>
      <c r="L914" s="23">
        <f t="shared" si="130"/>
        <v>24.205891033002747</v>
      </c>
      <c r="M914" s="26">
        <f>K914*'Social Cost of Carbon'!$C$5</f>
        <v>2547.4670095199317</v>
      </c>
      <c r="N914" s="26">
        <f>L914*'Social Cost of Carbon'!$C$5</f>
        <v>2420.5891033002745</v>
      </c>
      <c r="O914" s="23">
        <f t="shared" si="134"/>
        <v>0.40764819348680142</v>
      </c>
      <c r="P914" s="23">
        <f t="shared" si="135"/>
        <v>0.3873450652929733</v>
      </c>
      <c r="Q914" s="27"/>
      <c r="R914" s="27"/>
    </row>
    <row r="915" spans="1:18" x14ac:dyDescent="0.25">
      <c r="A915" s="24">
        <f t="shared" si="131"/>
        <v>2018</v>
      </c>
      <c r="B915" s="32">
        <v>43277</v>
      </c>
      <c r="C915" s="28">
        <f>'Bitcoin Data'!C914</f>
        <v>6093.669922</v>
      </c>
      <c r="D915" s="26">
        <f>'Bitcoin Data'!K914</f>
        <v>1829.0221552024132</v>
      </c>
      <c r="E915" s="25">
        <f>'Bitcoin Data'!J914</f>
        <v>51938.77409513919</v>
      </c>
      <c r="F915" s="25">
        <f t="shared" si="127"/>
        <v>94.997168534062737</v>
      </c>
      <c r="G915" s="23">
        <f t="shared" si="128"/>
        <v>0.48099999999999998</v>
      </c>
      <c r="H915" s="23">
        <f t="shared" si="129"/>
        <v>0.45704354731048874</v>
      </c>
      <c r="I915" s="26">
        <f t="shared" si="132"/>
        <v>45693.638064884173</v>
      </c>
      <c r="J915" s="26">
        <f t="shared" si="133"/>
        <v>43417.842891260378</v>
      </c>
      <c r="K915" s="23">
        <f t="shared" si="130"/>
        <v>24.98255033976195</v>
      </c>
      <c r="L915" s="23">
        <f t="shared" si="130"/>
        <v>23.738281555400537</v>
      </c>
      <c r="M915" s="26">
        <f>K915*'Social Cost of Carbon'!$C$5</f>
        <v>2498.2550339761951</v>
      </c>
      <c r="N915" s="26">
        <f>L915*'Social Cost of Carbon'!$C$5</f>
        <v>2373.8281555400536</v>
      </c>
      <c r="O915" s="23">
        <f t="shared" si="134"/>
        <v>0.40997544434704863</v>
      </c>
      <c r="P915" s="23">
        <f t="shared" si="135"/>
        <v>0.38955640622571508</v>
      </c>
      <c r="Q915" s="27"/>
      <c r="R915" s="27"/>
    </row>
    <row r="916" spans="1:18" x14ac:dyDescent="0.25">
      <c r="A916" s="24">
        <f t="shared" si="131"/>
        <v>2018</v>
      </c>
      <c r="B916" s="32">
        <v>43278</v>
      </c>
      <c r="C916" s="28">
        <f>'Bitcoin Data'!C915</f>
        <v>6157.1298829999996</v>
      </c>
      <c r="D916" s="26">
        <f>'Bitcoin Data'!K915</f>
        <v>1511.8000925497545</v>
      </c>
      <c r="E916" s="25">
        <f>'Bitcoin Data'!J915</f>
        <v>52049.373626621098</v>
      </c>
      <c r="F916" s="25">
        <f t="shared" si="127"/>
        <v>78.688247865882531</v>
      </c>
      <c r="G916" s="23">
        <f t="shared" si="128"/>
        <v>0.48099999999999998</v>
      </c>
      <c r="H916" s="23">
        <f t="shared" si="129"/>
        <v>0.45704354731048874</v>
      </c>
      <c r="I916" s="26">
        <f t="shared" si="132"/>
        <v>37849.047223489491</v>
      </c>
      <c r="J916" s="26">
        <f t="shared" si="133"/>
        <v>35963.955936269944</v>
      </c>
      <c r="K916" s="23">
        <f t="shared" si="130"/>
        <v>25.035748714404747</v>
      </c>
      <c r="L916" s="23">
        <f t="shared" si="130"/>
        <v>23.788830357599906</v>
      </c>
      <c r="M916" s="26">
        <f>K916*'Social Cost of Carbon'!$C$5</f>
        <v>2503.5748714404745</v>
      </c>
      <c r="N916" s="26">
        <f>L916*'Social Cost of Carbon'!$C$5</f>
        <v>2378.8830357599904</v>
      </c>
      <c r="O916" s="23">
        <f t="shared" si="134"/>
        <v>0.40661394497343828</v>
      </c>
      <c r="P916" s="23">
        <f t="shared" si="135"/>
        <v>0.38636232805940152</v>
      </c>
      <c r="Q916" s="27"/>
      <c r="R916" s="27"/>
    </row>
    <row r="917" spans="1:18" x14ac:dyDescent="0.25">
      <c r="A917" s="24">
        <f t="shared" si="131"/>
        <v>2018</v>
      </c>
      <c r="B917" s="32">
        <v>43279</v>
      </c>
      <c r="C917" s="28">
        <f>'Bitcoin Data'!C916</f>
        <v>5903.4399409999996</v>
      </c>
      <c r="D917" s="26">
        <f>'Bitcoin Data'!K916</f>
        <v>1996.6322433263088</v>
      </c>
      <c r="E917" s="25">
        <f>'Bitcoin Data'!J916</f>
        <v>51108.457827516555</v>
      </c>
      <c r="F917" s="25">
        <f t="shared" si="127"/>
        <v>102.04479480510243</v>
      </c>
      <c r="G917" s="23">
        <f t="shared" si="128"/>
        <v>0.48099999999999998</v>
      </c>
      <c r="H917" s="23">
        <f t="shared" si="129"/>
        <v>0.45704354731048874</v>
      </c>
      <c r="I917" s="26">
        <f t="shared" si="132"/>
        <v>49083.546301254268</v>
      </c>
      <c r="J917" s="26">
        <f t="shared" si="133"/>
        <v>46638.915002294947</v>
      </c>
      <c r="K917" s="23">
        <f t="shared" si="130"/>
        <v>24.58316821503546</v>
      </c>
      <c r="L917" s="23">
        <f t="shared" si="130"/>
        <v>23.358790863056683</v>
      </c>
      <c r="M917" s="26">
        <f>K917*'Social Cost of Carbon'!$C$5</f>
        <v>2458.3168215035462</v>
      </c>
      <c r="N917" s="26">
        <f>L917*'Social Cost of Carbon'!$C$5</f>
        <v>2335.8790863056684</v>
      </c>
      <c r="O917" s="23">
        <f t="shared" si="134"/>
        <v>0.4164210775534925</v>
      </c>
      <c r="P917" s="23">
        <f t="shared" si="135"/>
        <v>0.39568101135115258</v>
      </c>
      <c r="Q917" s="27"/>
      <c r="R917" s="27"/>
    </row>
    <row r="918" spans="1:18" x14ac:dyDescent="0.25">
      <c r="A918" s="24">
        <f t="shared" si="131"/>
        <v>2018</v>
      </c>
      <c r="B918" s="32">
        <v>43280</v>
      </c>
      <c r="C918" s="28">
        <f>'Bitcoin Data'!C917</f>
        <v>6218.2998049999997</v>
      </c>
      <c r="D918" s="26">
        <f>'Bitcoin Data'!K917</f>
        <v>1861.2188997945684</v>
      </c>
      <c r="E918" s="25">
        <f>'Bitcoin Data'!J917</f>
        <v>52703.249996508581</v>
      </c>
      <c r="F918" s="25">
        <f t="shared" si="127"/>
        <v>98.092284974099783</v>
      </c>
      <c r="G918" s="23">
        <f t="shared" si="128"/>
        <v>0.48099999999999998</v>
      </c>
      <c r="H918" s="23">
        <f t="shared" si="129"/>
        <v>0.45704354731048874</v>
      </c>
      <c r="I918" s="26">
        <f t="shared" si="132"/>
        <v>47182.389072541991</v>
      </c>
      <c r="J918" s="26">
        <f t="shared" si="133"/>
        <v>44832.445888353919</v>
      </c>
      <c r="K918" s="23">
        <f t="shared" si="130"/>
        <v>25.350263248320626</v>
      </c>
      <c r="L918" s="23">
        <f t="shared" si="130"/>
        <v>24.087680333195784</v>
      </c>
      <c r="M918" s="26">
        <f>K918*'Social Cost of Carbon'!$C$5</f>
        <v>2535.0263248320625</v>
      </c>
      <c r="N918" s="26">
        <f>L918*'Social Cost of Carbon'!$C$5</f>
        <v>2408.7680333195785</v>
      </c>
      <c r="O918" s="23">
        <f t="shared" si="134"/>
        <v>0.40767193675571944</v>
      </c>
      <c r="P918" s="23">
        <f t="shared" si="135"/>
        <v>0.38736762601615649</v>
      </c>
      <c r="Q918" s="27"/>
      <c r="R918" s="27"/>
    </row>
    <row r="919" spans="1:18" x14ac:dyDescent="0.25">
      <c r="A919" s="24">
        <f t="shared" si="131"/>
        <v>2018</v>
      </c>
      <c r="B919" s="32">
        <v>43281</v>
      </c>
      <c r="C919" s="28">
        <f>'Bitcoin Data'!C918</f>
        <v>6404</v>
      </c>
      <c r="D919" s="26">
        <f>'Bitcoin Data'!K918</f>
        <v>1765.7904196477386</v>
      </c>
      <c r="E919" s="25">
        <f>'Bitcoin Data'!J918</f>
        <v>51844.723170776131</v>
      </c>
      <c r="F919" s="25">
        <f t="shared" si="127"/>
        <v>91.546915484245631</v>
      </c>
      <c r="G919" s="23">
        <f t="shared" si="128"/>
        <v>0.48099999999999998</v>
      </c>
      <c r="H919" s="23">
        <f t="shared" si="129"/>
        <v>0.45704354731048874</v>
      </c>
      <c r="I919" s="26">
        <f t="shared" si="132"/>
        <v>44034.066347922148</v>
      </c>
      <c r="J919" s="26">
        <f t="shared" si="133"/>
        <v>41840.926998253133</v>
      </c>
      <c r="K919" s="23">
        <f t="shared" si="130"/>
        <v>24.93731184514332</v>
      </c>
      <c r="L919" s="23">
        <f t="shared" si="130"/>
        <v>23.695296187301814</v>
      </c>
      <c r="M919" s="26">
        <f>K919*'Social Cost of Carbon'!$C$5</f>
        <v>2493.7311845143322</v>
      </c>
      <c r="N919" s="26">
        <f>L919*'Social Cost of Carbon'!$C$5</f>
        <v>2369.5296187301815</v>
      </c>
      <c r="O919" s="23">
        <f t="shared" si="134"/>
        <v>0.38940212125458029</v>
      </c>
      <c r="P919" s="23">
        <f t="shared" si="135"/>
        <v>0.37000774808403836</v>
      </c>
      <c r="Q919" s="27"/>
      <c r="R919" s="27"/>
    </row>
    <row r="920" spans="1:18" x14ac:dyDescent="0.25">
      <c r="A920" s="24">
        <f t="shared" si="131"/>
        <v>2018</v>
      </c>
      <c r="B920" s="32">
        <v>43282</v>
      </c>
      <c r="C920" s="28">
        <f>'Bitcoin Data'!C919</f>
        <v>6385.8198240000002</v>
      </c>
      <c r="D920" s="26">
        <f>'Bitcoin Data'!K919</f>
        <v>1837.4846876276031</v>
      </c>
      <c r="E920" s="25">
        <f>'Bitcoin Data'!J919</f>
        <v>51914.04976276961</v>
      </c>
      <c r="F920" s="25">
        <f t="shared" si="127"/>
        <v>95.39127151182656</v>
      </c>
      <c r="G920" s="23">
        <f t="shared" si="128"/>
        <v>0.48099999999999998</v>
      </c>
      <c r="H920" s="23">
        <f t="shared" si="129"/>
        <v>0.45704354731048874</v>
      </c>
      <c r="I920" s="26">
        <f t="shared" si="132"/>
        <v>45883.20159718857</v>
      </c>
      <c r="J920" s="26">
        <f t="shared" si="133"/>
        <v>43597.965114223181</v>
      </c>
      <c r="K920" s="23">
        <f t="shared" si="130"/>
        <v>24.970657935892181</v>
      </c>
      <c r="L920" s="23">
        <f t="shared" si="130"/>
        <v>23.726981458829457</v>
      </c>
      <c r="M920" s="26">
        <f>K920*'Social Cost of Carbon'!$C$5</f>
        <v>2497.0657935892182</v>
      </c>
      <c r="N920" s="26">
        <f>L920*'Social Cost of Carbon'!$C$5</f>
        <v>2372.6981458829455</v>
      </c>
      <c r="O920" s="23">
        <f t="shared" si="134"/>
        <v>0.39103292332245704</v>
      </c>
      <c r="P920" s="23">
        <f t="shared" si="135"/>
        <v>0.37155732721514778</v>
      </c>
      <c r="Q920" s="27"/>
      <c r="R920" s="27"/>
    </row>
    <row r="921" spans="1:18" x14ac:dyDescent="0.25">
      <c r="A921" s="24">
        <f t="shared" si="131"/>
        <v>2018</v>
      </c>
      <c r="B921" s="32">
        <v>43283</v>
      </c>
      <c r="C921" s="28">
        <f>'Bitcoin Data'!C920</f>
        <v>6614.1801759999998</v>
      </c>
      <c r="D921" s="26">
        <f>'Bitcoin Data'!K920</f>
        <v>1762.4596103005974</v>
      </c>
      <c r="E921" s="25">
        <f>'Bitcoin Data'!J920</f>
        <v>54811.391491612572</v>
      </c>
      <c r="F921" s="25">
        <f t="shared" si="127"/>
        <v>96.602863688340975</v>
      </c>
      <c r="G921" s="23">
        <f t="shared" si="128"/>
        <v>0.48099999999999998</v>
      </c>
      <c r="H921" s="23">
        <f t="shared" si="129"/>
        <v>0.45704354731048874</v>
      </c>
      <c r="I921" s="26">
        <f t="shared" si="132"/>
        <v>46465.977434092005</v>
      </c>
      <c r="J921" s="26">
        <f t="shared" si="133"/>
        <v>44151.715500470964</v>
      </c>
      <c r="K921" s="23">
        <f t="shared" si="130"/>
        <v>26.364279307465647</v>
      </c>
      <c r="L921" s="23">
        <f t="shared" si="130"/>
        <v>25.051192800350549</v>
      </c>
      <c r="M921" s="26">
        <f>K921*'Social Cost of Carbon'!$C$5</f>
        <v>2636.4279307465649</v>
      </c>
      <c r="N921" s="26">
        <f>L921*'Social Cost of Carbon'!$C$5</f>
        <v>2505.119280035055</v>
      </c>
      <c r="O921" s="23">
        <f t="shared" si="134"/>
        <v>0.39860237559191719</v>
      </c>
      <c r="P921" s="23">
        <f t="shared" si="135"/>
        <v>0.37874977901646067</v>
      </c>
      <c r="Q921" s="27"/>
      <c r="R921" s="27"/>
    </row>
    <row r="922" spans="1:18" x14ac:dyDescent="0.25">
      <c r="A922" s="24">
        <f t="shared" si="131"/>
        <v>2018</v>
      </c>
      <c r="B922" s="32">
        <v>43284</v>
      </c>
      <c r="C922" s="28">
        <f>'Bitcoin Data'!C921</f>
        <v>6529.5898440000001</v>
      </c>
      <c r="D922" s="26">
        <f>'Bitcoin Data'!K921</f>
        <v>1449.9758337361045</v>
      </c>
      <c r="E922" s="25">
        <f>'Bitcoin Data'!J921</f>
        <v>54781.612661830171</v>
      </c>
      <c r="F922" s="25">
        <f t="shared" si="127"/>
        <v>79.432014492745552</v>
      </c>
      <c r="G922" s="23">
        <f t="shared" si="128"/>
        <v>0.48099999999999998</v>
      </c>
      <c r="H922" s="23">
        <f t="shared" si="129"/>
        <v>0.45704354731048874</v>
      </c>
      <c r="I922" s="26">
        <f t="shared" si="132"/>
        <v>38206.798971010605</v>
      </c>
      <c r="J922" s="26">
        <f t="shared" si="133"/>
        <v>36303.889673782578</v>
      </c>
      <c r="K922" s="23">
        <f t="shared" si="130"/>
        <v>26.349955690340309</v>
      </c>
      <c r="L922" s="23">
        <f t="shared" si="130"/>
        <v>25.037582578352048</v>
      </c>
      <c r="M922" s="26">
        <f>K922*'Social Cost of Carbon'!$C$5</f>
        <v>2634.9955690340307</v>
      </c>
      <c r="N922" s="26">
        <f>L922*'Social Cost of Carbon'!$C$5</f>
        <v>2503.7582578352049</v>
      </c>
      <c r="O922" s="23">
        <f t="shared" si="134"/>
        <v>0.40354687384465837</v>
      </c>
      <c r="P922" s="23">
        <f t="shared" si="135"/>
        <v>0.38344801398756967</v>
      </c>
      <c r="Q922" s="27"/>
      <c r="R922" s="27"/>
    </row>
    <row r="923" spans="1:18" x14ac:dyDescent="0.25">
      <c r="A923" s="24">
        <f t="shared" si="131"/>
        <v>2018</v>
      </c>
      <c r="B923" s="32">
        <v>43285</v>
      </c>
      <c r="C923" s="28">
        <f>'Bitcoin Data'!C922</f>
        <v>6597.5498049999997</v>
      </c>
      <c r="D923" s="26">
        <f>'Bitcoin Data'!K922</f>
        <v>1675.0418760469011</v>
      </c>
      <c r="E923" s="25">
        <f>'Bitcoin Data'!J922</f>
        <v>54749.910900817078</v>
      </c>
      <c r="F923" s="25">
        <f t="shared" si="127"/>
        <v>91.70839346870531</v>
      </c>
      <c r="G923" s="23">
        <f t="shared" si="128"/>
        <v>0.48099999999999998</v>
      </c>
      <c r="H923" s="23">
        <f t="shared" si="129"/>
        <v>0.45704354731048874</v>
      </c>
      <c r="I923" s="26">
        <f t="shared" si="132"/>
        <v>44111.737258447247</v>
      </c>
      <c r="J923" s="26">
        <f t="shared" si="133"/>
        <v>41914.729469083133</v>
      </c>
      <c r="K923" s="23">
        <f t="shared" si="130"/>
        <v>26.334707143293013</v>
      </c>
      <c r="L923" s="23">
        <f t="shared" si="130"/>
        <v>25.023093493042634</v>
      </c>
      <c r="M923" s="26">
        <f>K923*'Social Cost of Carbon'!$C$5</f>
        <v>2633.4707143293012</v>
      </c>
      <c r="N923" s="26">
        <f>L923*'Social Cost of Carbon'!$C$5</f>
        <v>2502.3093493042634</v>
      </c>
      <c r="O923" s="23">
        <f t="shared" si="134"/>
        <v>0.39915889870713928</v>
      </c>
      <c r="P923" s="23">
        <f t="shared" si="135"/>
        <v>0.3792785842113493</v>
      </c>
      <c r="Q923" s="27"/>
      <c r="R923" s="27"/>
    </row>
    <row r="924" spans="1:18" x14ac:dyDescent="0.25">
      <c r="A924" s="24">
        <f t="shared" si="131"/>
        <v>2018</v>
      </c>
      <c r="B924" s="32">
        <v>43286</v>
      </c>
      <c r="C924" s="28">
        <f>'Bitcoin Data'!C923</f>
        <v>6639.1401370000003</v>
      </c>
      <c r="D924" s="26">
        <f>'Bitcoin Data'!K923</f>
        <v>1712.4916753876892</v>
      </c>
      <c r="E924" s="25">
        <f>'Bitcoin Data'!J923</f>
        <v>54722.141524555445</v>
      </c>
      <c r="F924" s="25">
        <f t="shared" si="127"/>
        <v>93.711211820188197</v>
      </c>
      <c r="G924" s="23">
        <f t="shared" si="128"/>
        <v>0.48099999999999998</v>
      </c>
      <c r="H924" s="23">
        <f t="shared" si="129"/>
        <v>0.45704354731048874</v>
      </c>
      <c r="I924" s="26">
        <f t="shared" si="132"/>
        <v>45075.092885510523</v>
      </c>
      <c r="J924" s="26">
        <f t="shared" si="133"/>
        <v>42830.104673063419</v>
      </c>
      <c r="K924" s="23">
        <f t="shared" si="130"/>
        <v>26.321350073311169</v>
      </c>
      <c r="L924" s="23">
        <f t="shared" si="130"/>
        <v>25.010401678809416</v>
      </c>
      <c r="M924" s="26">
        <f>K924*'Social Cost of Carbon'!$C$5</f>
        <v>2632.1350073311169</v>
      </c>
      <c r="N924" s="26">
        <f>L924*'Social Cost of Carbon'!$C$5</f>
        <v>2501.0401678809417</v>
      </c>
      <c r="O924" s="23">
        <f t="shared" si="134"/>
        <v>0.39645721479234936</v>
      </c>
      <c r="P924" s="23">
        <f t="shared" si="135"/>
        <v>0.37671145905515951</v>
      </c>
      <c r="Q924" s="27"/>
      <c r="R924" s="27"/>
    </row>
    <row r="925" spans="1:18" x14ac:dyDescent="0.25">
      <c r="A925" s="24">
        <f t="shared" si="131"/>
        <v>2018</v>
      </c>
      <c r="B925" s="32">
        <v>43287</v>
      </c>
      <c r="C925" s="28">
        <f>'Bitcoin Data'!C924</f>
        <v>6673.5</v>
      </c>
      <c r="D925" s="26">
        <f>'Bitcoin Data'!K924</f>
        <v>2000</v>
      </c>
      <c r="E925" s="25">
        <f>'Bitcoin Data'!J924</f>
        <v>54692.487139571611</v>
      </c>
      <c r="F925" s="25">
        <f t="shared" si="127"/>
        <v>109.38497427914324</v>
      </c>
      <c r="G925" s="23">
        <f t="shared" si="128"/>
        <v>0.48099999999999998</v>
      </c>
      <c r="H925" s="23">
        <f t="shared" si="129"/>
        <v>0.45704354731048874</v>
      </c>
      <c r="I925" s="26">
        <f t="shared" si="132"/>
        <v>52614.172628267894</v>
      </c>
      <c r="J925" s="26">
        <f t="shared" si="133"/>
        <v>49993.696667006196</v>
      </c>
      <c r="K925" s="23">
        <f t="shared" si="130"/>
        <v>26.307086314133944</v>
      </c>
      <c r="L925" s="23">
        <f t="shared" si="130"/>
        <v>24.996848333503095</v>
      </c>
      <c r="M925" s="26">
        <f>K925*'Social Cost of Carbon'!$C$5</f>
        <v>2630.7086314133944</v>
      </c>
      <c r="N925" s="26">
        <f>L925*'Social Cost of Carbon'!$C$5</f>
        <v>2499.6848333503094</v>
      </c>
      <c r="O925" s="23">
        <f t="shared" si="134"/>
        <v>0.39420223741865507</v>
      </c>
      <c r="P925" s="23">
        <f t="shared" si="135"/>
        <v>0.37456879199075588</v>
      </c>
      <c r="Q925" s="27"/>
      <c r="R925" s="27"/>
    </row>
    <row r="926" spans="1:18" x14ac:dyDescent="0.25">
      <c r="A926" s="24">
        <f t="shared" si="131"/>
        <v>2018</v>
      </c>
      <c r="B926" s="32">
        <v>43288</v>
      </c>
      <c r="C926" s="28">
        <f>'Bitcoin Data'!C925</f>
        <v>6856.9301759999998</v>
      </c>
      <c r="D926" s="26">
        <f>'Bitcoin Data'!K925</f>
        <v>1949.9512512187196</v>
      </c>
      <c r="E926" s="25">
        <f>'Bitcoin Data'!J925</f>
        <v>54664.481124592116</v>
      </c>
      <c r="F926" s="25">
        <f t="shared" si="127"/>
        <v>106.59307336612048</v>
      </c>
      <c r="G926" s="23">
        <f t="shared" si="128"/>
        <v>0.48099999999999998</v>
      </c>
      <c r="H926" s="23">
        <f t="shared" si="129"/>
        <v>0.45704354731048874</v>
      </c>
      <c r="I926" s="26">
        <f t="shared" si="132"/>
        <v>51271.268289103951</v>
      </c>
      <c r="J926" s="26">
        <f t="shared" si="133"/>
        <v>48717.676369978879</v>
      </c>
      <c r="K926" s="23">
        <f t="shared" si="130"/>
        <v>26.293615420928806</v>
      </c>
      <c r="L926" s="23">
        <f t="shared" si="130"/>
        <v>24.984048365070834</v>
      </c>
      <c r="M926" s="26">
        <f>K926*'Social Cost of Carbon'!$C$5</f>
        <v>2629.3615420928804</v>
      </c>
      <c r="N926" s="26">
        <f>L926*'Social Cost of Carbon'!$C$5</f>
        <v>2498.4048365070835</v>
      </c>
      <c r="O926" s="23">
        <f t="shared" si="134"/>
        <v>0.3834604516312462</v>
      </c>
      <c r="P926" s="23">
        <f t="shared" si="135"/>
        <v>0.36436200637593946</v>
      </c>
      <c r="Q926" s="27"/>
      <c r="R926" s="27"/>
    </row>
    <row r="927" spans="1:18" x14ac:dyDescent="0.25">
      <c r="A927" s="24">
        <f t="shared" si="131"/>
        <v>2018</v>
      </c>
      <c r="B927" s="32">
        <v>43289</v>
      </c>
      <c r="C927" s="28">
        <f>'Bitcoin Data'!C926</f>
        <v>6773.8798829999996</v>
      </c>
      <c r="D927" s="26">
        <f>'Bitcoin Data'!K926</f>
        <v>1949.9512512187196</v>
      </c>
      <c r="E927" s="25">
        <f>'Bitcoin Data'!J926</f>
        <v>55335.573874585178</v>
      </c>
      <c r="F927" s="25">
        <f t="shared" si="127"/>
        <v>107.90167151365327</v>
      </c>
      <c r="G927" s="23">
        <f t="shared" si="128"/>
        <v>0.48099999999999998</v>
      </c>
      <c r="H927" s="23">
        <f t="shared" si="129"/>
        <v>0.45704354731048874</v>
      </c>
      <c r="I927" s="26">
        <f t="shared" si="132"/>
        <v>51900.70399806722</v>
      </c>
      <c r="J927" s="26">
        <f t="shared" si="133"/>
        <v>49315.762709331204</v>
      </c>
      <c r="K927" s="23">
        <f t="shared" si="130"/>
        <v>26.616411033675472</v>
      </c>
      <c r="L927" s="23">
        <f t="shared" si="130"/>
        <v>25.290766976102017</v>
      </c>
      <c r="M927" s="26">
        <f>K927*'Social Cost of Carbon'!$C$5</f>
        <v>2661.6411033675472</v>
      </c>
      <c r="N927" s="26">
        <f>L927*'Social Cost of Carbon'!$C$5</f>
        <v>2529.0766976102018</v>
      </c>
      <c r="O927" s="23">
        <f t="shared" si="134"/>
        <v>0.39292711848158224</v>
      </c>
      <c r="P927" s="23">
        <f t="shared" si="135"/>
        <v>0.3733571810089627</v>
      </c>
      <c r="Q927" s="27"/>
      <c r="R927" s="27"/>
    </row>
    <row r="928" spans="1:18" x14ac:dyDescent="0.25">
      <c r="A928" s="24">
        <f t="shared" si="131"/>
        <v>2018</v>
      </c>
      <c r="B928" s="32">
        <v>43290</v>
      </c>
      <c r="C928" s="28">
        <f>'Bitcoin Data'!C927</f>
        <v>6741.75</v>
      </c>
      <c r="D928" s="26">
        <f>'Bitcoin Data'!K927</f>
        <v>1700.0377786173026</v>
      </c>
      <c r="E928" s="25">
        <f>'Bitcoin Data'!J927</f>
        <v>54603.2032447292</v>
      </c>
      <c r="F928" s="25">
        <f t="shared" si="127"/>
        <v>92.827508349558514</v>
      </c>
      <c r="G928" s="23">
        <f t="shared" si="128"/>
        <v>0.48099999999999998</v>
      </c>
      <c r="H928" s="23">
        <f t="shared" si="129"/>
        <v>0.45704354731048874</v>
      </c>
      <c r="I928" s="26">
        <f t="shared" si="132"/>
        <v>44650.031516137642</v>
      </c>
      <c r="J928" s="26">
        <f t="shared" si="133"/>
        <v>42426.213704076232</v>
      </c>
      <c r="K928" s="23">
        <f t="shared" si="130"/>
        <v>26.264140760714746</v>
      </c>
      <c r="L928" s="23">
        <f t="shared" si="130"/>
        <v>24.956041705486623</v>
      </c>
      <c r="M928" s="26">
        <f>K928*'Social Cost of Carbon'!$C$5</f>
        <v>2626.4140760714745</v>
      </c>
      <c r="N928" s="26">
        <f>L928*'Social Cost of Carbon'!$C$5</f>
        <v>2495.6041705486623</v>
      </c>
      <c r="O928" s="23">
        <f t="shared" si="134"/>
        <v>0.38957452828590122</v>
      </c>
      <c r="P928" s="23">
        <f t="shared" si="135"/>
        <v>0.37017156829438386</v>
      </c>
      <c r="Q928" s="27"/>
      <c r="R928" s="27"/>
    </row>
    <row r="929" spans="1:18" x14ac:dyDescent="0.25">
      <c r="A929" s="24">
        <f t="shared" si="131"/>
        <v>2018</v>
      </c>
      <c r="B929" s="32">
        <v>43291</v>
      </c>
      <c r="C929" s="28">
        <f>'Bitcoin Data'!C928</f>
        <v>6329.9501950000003</v>
      </c>
      <c r="D929" s="26">
        <f>'Bitcoin Data'!K928</f>
        <v>1862.5827814569536</v>
      </c>
      <c r="E929" s="25">
        <f>'Bitcoin Data'!J928</f>
        <v>54572.665821981274</v>
      </c>
      <c r="F929" s="25">
        <f t="shared" si="127"/>
        <v>101.6461076982267</v>
      </c>
      <c r="G929" s="23">
        <f t="shared" si="128"/>
        <v>0.48099999999999998</v>
      </c>
      <c r="H929" s="23">
        <f t="shared" si="129"/>
        <v>0.45704354731048874</v>
      </c>
      <c r="I929" s="26">
        <f t="shared" si="132"/>
        <v>48891.777802847035</v>
      </c>
      <c r="J929" s="26">
        <f t="shared" si="133"/>
        <v>46456.697632701507</v>
      </c>
      <c r="K929" s="23">
        <f t="shared" si="130"/>
        <v>26.249452260372994</v>
      </c>
      <c r="L929" s="23">
        <f t="shared" si="130"/>
        <v>24.942084773468192</v>
      </c>
      <c r="M929" s="26">
        <f>K929*'Social Cost of Carbon'!$C$5</f>
        <v>2624.9452260372996</v>
      </c>
      <c r="N929" s="26">
        <f>L929*'Social Cost of Carbon'!$C$5</f>
        <v>2494.2084773468191</v>
      </c>
      <c r="O929" s="23">
        <f t="shared" si="134"/>
        <v>0.41468655284376993</v>
      </c>
      <c r="P929" s="23">
        <f t="shared" si="135"/>
        <v>0.39403287553778599</v>
      </c>
      <c r="Q929" s="27"/>
      <c r="R929" s="27"/>
    </row>
    <row r="930" spans="1:18" x14ac:dyDescent="0.25">
      <c r="A930" s="24">
        <f t="shared" si="131"/>
        <v>2018</v>
      </c>
      <c r="B930" s="32">
        <v>43292</v>
      </c>
      <c r="C930" s="28">
        <f>'Bitcoin Data'!C929</f>
        <v>6394.7099609999996</v>
      </c>
      <c r="D930" s="26">
        <f>'Bitcoin Data'!K929</f>
        <v>1687.4472672728978</v>
      </c>
      <c r="E930" s="25">
        <f>'Bitcoin Data'!J929</f>
        <v>54547.486391813203</v>
      </c>
      <c r="F930" s="25">
        <f t="shared" si="127"/>
        <v>92.046006848470768</v>
      </c>
      <c r="G930" s="23">
        <f t="shared" si="128"/>
        <v>0.48099999999999998</v>
      </c>
      <c r="H930" s="23">
        <f t="shared" si="129"/>
        <v>0.45704354731048874</v>
      </c>
      <c r="I930" s="26">
        <f t="shared" si="132"/>
        <v>44274.129294114435</v>
      </c>
      <c r="J930" s="26">
        <f t="shared" si="133"/>
        <v>42069.03348579062</v>
      </c>
      <c r="K930" s="23">
        <f t="shared" si="130"/>
        <v>26.237340954462152</v>
      </c>
      <c r="L930" s="23">
        <f t="shared" si="130"/>
        <v>24.930576677384916</v>
      </c>
      <c r="M930" s="26">
        <f>K930*'Social Cost of Carbon'!$C$5</f>
        <v>2623.7340954462152</v>
      </c>
      <c r="N930" s="26">
        <f>L930*'Social Cost of Carbon'!$C$5</f>
        <v>2493.0576677384915</v>
      </c>
      <c r="O930" s="23">
        <f t="shared" si="134"/>
        <v>0.41029759151671014</v>
      </c>
      <c r="P930" s="23">
        <f t="shared" si="135"/>
        <v>0.38986250868970285</v>
      </c>
      <c r="Q930" s="27"/>
      <c r="R930" s="27"/>
    </row>
    <row r="931" spans="1:18" x14ac:dyDescent="0.25">
      <c r="A931" s="24">
        <f t="shared" si="131"/>
        <v>2018</v>
      </c>
      <c r="B931" s="32">
        <v>43293</v>
      </c>
      <c r="C931" s="28">
        <f>'Bitcoin Data'!C930</f>
        <v>6228.8100590000004</v>
      </c>
      <c r="D931" s="26">
        <f>'Bitcoin Data'!K930</f>
        <v>1762.4596103005974</v>
      </c>
      <c r="E931" s="25">
        <f>'Bitcoin Data'!J930</f>
        <v>54517.737367534806</v>
      </c>
      <c r="F931" s="25">
        <f t="shared" si="127"/>
        <v>96.085310155255726</v>
      </c>
      <c r="G931" s="23">
        <f t="shared" si="128"/>
        <v>0.48099999999999998</v>
      </c>
      <c r="H931" s="23">
        <f t="shared" si="129"/>
        <v>0.45704354731048874</v>
      </c>
      <c r="I931" s="26">
        <f t="shared" si="132"/>
        <v>46217.034184678007</v>
      </c>
      <c r="J931" s="26">
        <f t="shared" si="133"/>
        <v>43915.170997786605</v>
      </c>
      <c r="K931" s="23">
        <f t="shared" si="130"/>
        <v>26.223031673784241</v>
      </c>
      <c r="L931" s="23">
        <f t="shared" si="130"/>
        <v>24.916980077799693</v>
      </c>
      <c r="M931" s="26">
        <f>K931*'Social Cost of Carbon'!$C$5</f>
        <v>2622.303167378424</v>
      </c>
      <c r="N931" s="26">
        <f>L931*'Social Cost of Carbon'!$C$5</f>
        <v>2491.6980077799694</v>
      </c>
      <c r="O931" s="23">
        <f t="shared" si="134"/>
        <v>0.4209958471264445</v>
      </c>
      <c r="P931" s="23">
        <f t="shared" si="135"/>
        <v>0.40002793216975974</v>
      </c>
      <c r="Q931" s="27"/>
      <c r="R931" s="27"/>
    </row>
    <row r="932" spans="1:18" x14ac:dyDescent="0.25">
      <c r="A932" s="24">
        <f t="shared" si="131"/>
        <v>2018</v>
      </c>
      <c r="B932" s="32">
        <v>43294</v>
      </c>
      <c r="C932" s="28">
        <f>'Bitcoin Data'!C931</f>
        <v>6238.0498049999997</v>
      </c>
      <c r="D932" s="26">
        <f>'Bitcoin Data'!K931</f>
        <v>1787.4875868917577</v>
      </c>
      <c r="E932" s="25">
        <f>'Bitcoin Data'!J931</f>
        <v>54487.588342207353</v>
      </c>
      <c r="F932" s="25">
        <f t="shared" si="127"/>
        <v>97.395887801363685</v>
      </c>
      <c r="G932" s="23">
        <f t="shared" si="128"/>
        <v>0.48099999999999998</v>
      </c>
      <c r="H932" s="23">
        <f t="shared" si="129"/>
        <v>0.45704354731048874</v>
      </c>
      <c r="I932" s="26">
        <f t="shared" si="132"/>
        <v>46847.422032455928</v>
      </c>
      <c r="J932" s="26">
        <f t="shared" si="133"/>
        <v>44514.162054189619</v>
      </c>
      <c r="K932" s="23">
        <f t="shared" si="130"/>
        <v>26.208529992601736</v>
      </c>
      <c r="L932" s="23">
        <f t="shared" si="130"/>
        <v>24.903200660316081</v>
      </c>
      <c r="M932" s="26">
        <f>K932*'Social Cost of Carbon'!$C$5</f>
        <v>2620.8529992601734</v>
      </c>
      <c r="N932" s="26">
        <f>L932*'Social Cost of Carbon'!$C$5</f>
        <v>2490.3200660316079</v>
      </c>
      <c r="O932" s="23">
        <f t="shared" si="134"/>
        <v>0.42013980028814046</v>
      </c>
      <c r="P932" s="23">
        <f t="shared" si="135"/>
        <v>0.39921452118505618</v>
      </c>
      <c r="Q932" s="27"/>
      <c r="R932" s="27"/>
    </row>
    <row r="933" spans="1:18" x14ac:dyDescent="0.25">
      <c r="A933" s="24">
        <f t="shared" si="131"/>
        <v>2018</v>
      </c>
      <c r="B933" s="32">
        <v>43295</v>
      </c>
      <c r="C933" s="28">
        <f>'Bitcoin Data'!C932</f>
        <v>6276.1201170000004</v>
      </c>
      <c r="D933" s="26">
        <f>'Bitcoin Data'!K932</f>
        <v>1662.5103906899419</v>
      </c>
      <c r="E933" s="25">
        <f>'Bitcoin Data'!J932</f>
        <v>54457.607247871245</v>
      </c>
      <c r="F933" s="25">
        <f t="shared" si="127"/>
        <v>90.536337901697834</v>
      </c>
      <c r="G933" s="23">
        <f t="shared" si="128"/>
        <v>0.48099999999999998</v>
      </c>
      <c r="H933" s="23">
        <f t="shared" si="129"/>
        <v>0.45704354731048874</v>
      </c>
      <c r="I933" s="26">
        <f t="shared" si="132"/>
        <v>43547.978530716653</v>
      </c>
      <c r="J933" s="26">
        <f t="shared" si="133"/>
        <v>41379.049035093027</v>
      </c>
      <c r="K933" s="23">
        <f t="shared" si="130"/>
        <v>26.194109086226067</v>
      </c>
      <c r="L933" s="23">
        <f t="shared" si="130"/>
        <v>24.889497994608458</v>
      </c>
      <c r="M933" s="26">
        <f>K933*'Social Cost of Carbon'!$C$5</f>
        <v>2619.4109086226067</v>
      </c>
      <c r="N933" s="26">
        <f>L933*'Social Cost of Carbon'!$C$5</f>
        <v>2488.949799460846</v>
      </c>
      <c r="O933" s="23">
        <f t="shared" si="134"/>
        <v>0.41736150038420411</v>
      </c>
      <c r="P933" s="23">
        <f t="shared" si="135"/>
        <v>0.39657459593851269</v>
      </c>
      <c r="Q933" s="27"/>
      <c r="R933" s="27"/>
    </row>
    <row r="934" spans="1:18" x14ac:dyDescent="0.25">
      <c r="A934" s="24">
        <f t="shared" si="131"/>
        <v>2018</v>
      </c>
      <c r="B934" s="32">
        <v>43296</v>
      </c>
      <c r="C934" s="28">
        <f>'Bitcoin Data'!C933</f>
        <v>6359.6401370000003</v>
      </c>
      <c r="D934" s="26">
        <f>'Bitcoin Data'!K933</f>
        <v>1662.5103906899419</v>
      </c>
      <c r="E934" s="25">
        <f>'Bitcoin Data'!J933</f>
        <v>54428.360797242</v>
      </c>
      <c r="F934" s="25">
        <f t="shared" si="127"/>
        <v>90.487715373635922</v>
      </c>
      <c r="G934" s="23">
        <f t="shared" si="128"/>
        <v>0.48099999999999998</v>
      </c>
      <c r="H934" s="23">
        <f t="shared" si="129"/>
        <v>0.45704354731048874</v>
      </c>
      <c r="I934" s="26">
        <f t="shared" si="132"/>
        <v>43524.591094718882</v>
      </c>
      <c r="J934" s="26">
        <f t="shared" si="133"/>
        <v>41356.826422388411</v>
      </c>
      <c r="K934" s="23">
        <f t="shared" si="130"/>
        <v>26.180041543473401</v>
      </c>
      <c r="L934" s="23">
        <f t="shared" si="130"/>
        <v>24.876131093066626</v>
      </c>
      <c r="M934" s="26">
        <f>K934*'Social Cost of Carbon'!$C$5</f>
        <v>2618.0041543473399</v>
      </c>
      <c r="N934" s="26">
        <f>L934*'Social Cost of Carbon'!$C$5</f>
        <v>2487.6131093066624</v>
      </c>
      <c r="O934" s="23">
        <f t="shared" si="134"/>
        <v>0.41165916591977442</v>
      </c>
      <c r="P934" s="23">
        <f t="shared" si="135"/>
        <v>0.3911562691784839</v>
      </c>
      <c r="Q934" s="27"/>
      <c r="R934" s="27"/>
    </row>
    <row r="935" spans="1:18" x14ac:dyDescent="0.25">
      <c r="A935" s="24">
        <f t="shared" si="131"/>
        <v>2018</v>
      </c>
      <c r="B935" s="32">
        <v>43297</v>
      </c>
      <c r="C935" s="28">
        <f>'Bitcoin Data'!C934</f>
        <v>6741.75</v>
      </c>
      <c r="D935" s="26">
        <f>'Bitcoin Data'!K934</f>
        <v>1500</v>
      </c>
      <c r="E935" s="25">
        <f>'Bitcoin Data'!J934</f>
        <v>54399.470050103053</v>
      </c>
      <c r="F935" s="25">
        <f t="shared" si="127"/>
        <v>81.599205075154572</v>
      </c>
      <c r="G935" s="23">
        <f t="shared" si="128"/>
        <v>0.48099999999999998</v>
      </c>
      <c r="H935" s="23">
        <f t="shared" si="129"/>
        <v>0.45704354731048874</v>
      </c>
      <c r="I935" s="26">
        <f t="shared" si="132"/>
        <v>39249.217641149349</v>
      </c>
      <c r="J935" s="26">
        <f t="shared" si="133"/>
        <v>37294.390145264675</v>
      </c>
      <c r="K935" s="23">
        <f t="shared" si="130"/>
        <v>26.166145094099566</v>
      </c>
      <c r="L935" s="23">
        <f t="shared" si="130"/>
        <v>24.86292676350979</v>
      </c>
      <c r="M935" s="26">
        <f>K935*'Social Cost of Carbon'!$C$5</f>
        <v>2616.6145094099566</v>
      </c>
      <c r="N935" s="26">
        <f>L935*'Social Cost of Carbon'!$C$5</f>
        <v>2486.292676350979</v>
      </c>
      <c r="O935" s="23">
        <f t="shared" si="134"/>
        <v>0.38812096405383717</v>
      </c>
      <c r="P935" s="23">
        <f t="shared" si="135"/>
        <v>0.36879039957740634</v>
      </c>
      <c r="Q935" s="27"/>
      <c r="R935" s="27"/>
    </row>
    <row r="936" spans="1:18" x14ac:dyDescent="0.25">
      <c r="A936" s="24">
        <f t="shared" si="131"/>
        <v>2018</v>
      </c>
      <c r="B936" s="32">
        <v>43298</v>
      </c>
      <c r="C936" s="28">
        <f>'Bitcoin Data'!C935</f>
        <v>7321.0400390000004</v>
      </c>
      <c r="D936" s="26">
        <f>'Bitcoin Data'!K935</f>
        <v>1987.4130506790327</v>
      </c>
      <c r="E936" s="25">
        <f>'Bitcoin Data'!J935</f>
        <v>52497.17823039247</v>
      </c>
      <c r="F936" s="25">
        <f t="shared" si="127"/>
        <v>104.3335771389052</v>
      </c>
      <c r="G936" s="23">
        <f t="shared" si="128"/>
        <v>0.48099999999999998</v>
      </c>
      <c r="H936" s="23">
        <f t="shared" si="129"/>
        <v>0.45704354731048874</v>
      </c>
      <c r="I936" s="26">
        <f t="shared" si="132"/>
        <v>50184.450603813399</v>
      </c>
      <c r="J936" s="26">
        <f t="shared" si="133"/>
        <v>47684.988199157742</v>
      </c>
      <c r="K936" s="23">
        <f t="shared" si="130"/>
        <v>25.251142728818778</v>
      </c>
      <c r="L936" s="23">
        <f t="shared" si="130"/>
        <v>23.99349656220954</v>
      </c>
      <c r="M936" s="26">
        <f>K936*'Social Cost of Carbon'!$C$5</f>
        <v>2525.1142728818777</v>
      </c>
      <c r="N936" s="26">
        <f>L936*'Social Cost of Carbon'!$C$5</f>
        <v>2399.3496562209539</v>
      </c>
      <c r="O936" s="23">
        <f t="shared" si="134"/>
        <v>0.34491196051794704</v>
      </c>
      <c r="P936" s="23">
        <f t="shared" si="135"/>
        <v>0.32773344271296828</v>
      </c>
      <c r="Q936" s="27"/>
      <c r="R936" s="27"/>
    </row>
    <row r="937" spans="1:18" x14ac:dyDescent="0.25">
      <c r="A937" s="24">
        <f t="shared" si="131"/>
        <v>2018</v>
      </c>
      <c r="B937" s="32">
        <v>43299</v>
      </c>
      <c r="C937" s="28">
        <f>'Bitcoin Data'!C936</f>
        <v>7370.7797849999997</v>
      </c>
      <c r="D937" s="26">
        <f>'Bitcoin Data'!K936</f>
        <v>2174.9637506041568</v>
      </c>
      <c r="E937" s="25">
        <f>'Bitcoin Data'!J936</f>
        <v>52467.563655069971</v>
      </c>
      <c r="F937" s="25">
        <f t="shared" si="127"/>
        <v>114.11504903229331</v>
      </c>
      <c r="G937" s="23">
        <f t="shared" si="128"/>
        <v>0.48099999999999998</v>
      </c>
      <c r="H937" s="23">
        <f t="shared" si="129"/>
        <v>0.45704354731048874</v>
      </c>
      <c r="I937" s="26">
        <f t="shared" si="132"/>
        <v>54889.338584533085</v>
      </c>
      <c r="J937" s="26">
        <f t="shared" si="133"/>
        <v>52155.546811229688</v>
      </c>
      <c r="K937" s="23">
        <f t="shared" si="130"/>
        <v>25.236898118088654</v>
      </c>
      <c r="L937" s="23">
        <f t="shared" si="130"/>
        <v>23.979961411652052</v>
      </c>
      <c r="M937" s="26">
        <f>K937*'Social Cost of Carbon'!$C$5</f>
        <v>2523.6898118088652</v>
      </c>
      <c r="N937" s="26">
        <f>L937*'Social Cost of Carbon'!$C$5</f>
        <v>2397.9961411652052</v>
      </c>
      <c r="O937" s="23">
        <f t="shared" si="134"/>
        <v>0.34239115608157672</v>
      </c>
      <c r="P937" s="23">
        <f t="shared" si="135"/>
        <v>0.32533818823963212</v>
      </c>
      <c r="Q937" s="27"/>
      <c r="R937" s="27"/>
    </row>
    <row r="938" spans="1:18" x14ac:dyDescent="0.25">
      <c r="A938" s="24">
        <f t="shared" si="131"/>
        <v>2018</v>
      </c>
      <c r="B938" s="32">
        <v>43300</v>
      </c>
      <c r="C938" s="28">
        <f>'Bitcoin Data'!C937</f>
        <v>7466.8598629999997</v>
      </c>
      <c r="D938" s="26">
        <f>'Bitcoin Data'!K937</f>
        <v>2137.5133594584968</v>
      </c>
      <c r="E938" s="25">
        <f>'Bitcoin Data'!J937</f>
        <v>52438.184241184499</v>
      </c>
      <c r="F938" s="25">
        <f t="shared" si="127"/>
        <v>112.08731936127788</v>
      </c>
      <c r="G938" s="23">
        <f t="shared" si="128"/>
        <v>0.48099999999999998</v>
      </c>
      <c r="H938" s="23">
        <f t="shared" si="129"/>
        <v>0.45704354731048874</v>
      </c>
      <c r="I938" s="26">
        <f t="shared" si="132"/>
        <v>53914.00061277466</v>
      </c>
      <c r="J938" s="26">
        <f t="shared" si="133"/>
        <v>51228.786049402064</v>
      </c>
      <c r="K938" s="23">
        <f t="shared" si="130"/>
        <v>25.222766620009743</v>
      </c>
      <c r="L938" s="23">
        <f t="shared" si="130"/>
        <v>23.966533740111931</v>
      </c>
      <c r="M938" s="26">
        <f>K938*'Social Cost of Carbon'!$C$5</f>
        <v>2522.2766620009743</v>
      </c>
      <c r="N938" s="26">
        <f>L938*'Social Cost of Carbon'!$C$5</f>
        <v>2396.6533740111931</v>
      </c>
      <c r="O938" s="23">
        <f t="shared" si="134"/>
        <v>0.33779616977940524</v>
      </c>
      <c r="P938" s="23">
        <f t="shared" si="135"/>
        <v>0.32097205759641473</v>
      </c>
      <c r="Q938" s="27"/>
      <c r="R938" s="27"/>
    </row>
    <row r="939" spans="1:18" x14ac:dyDescent="0.25">
      <c r="A939" s="24">
        <f t="shared" si="131"/>
        <v>2018</v>
      </c>
      <c r="B939" s="32">
        <v>43301</v>
      </c>
      <c r="C939" s="28">
        <f>'Bitcoin Data'!C938</f>
        <v>7354.1298829999996</v>
      </c>
      <c r="D939" s="26">
        <f>'Bitcoin Data'!K938</f>
        <v>1924.9278152069294</v>
      </c>
      <c r="E939" s="25">
        <f>'Bitcoin Data'!J938</f>
        <v>52412.315274216242</v>
      </c>
      <c r="F939" s="25">
        <f t="shared" si="127"/>
        <v>100.88992353073384</v>
      </c>
      <c r="G939" s="23">
        <f t="shared" si="128"/>
        <v>0.48099999999999998</v>
      </c>
      <c r="H939" s="23">
        <f t="shared" si="129"/>
        <v>0.45704354731048874</v>
      </c>
      <c r="I939" s="26">
        <f t="shared" si="132"/>
        <v>48528.053218282977</v>
      </c>
      <c r="J939" s="26">
        <f t="shared" si="133"/>
        <v>46111.088538370546</v>
      </c>
      <c r="K939" s="23">
        <f t="shared" si="130"/>
        <v>25.210323646898011</v>
      </c>
      <c r="L939" s="23">
        <f t="shared" si="130"/>
        <v>23.954710495683504</v>
      </c>
      <c r="M939" s="26">
        <f>K939*'Social Cost of Carbon'!$C$5</f>
        <v>2521.0323646898009</v>
      </c>
      <c r="N939" s="26">
        <f>L939*'Social Cost of Carbon'!$C$5</f>
        <v>2395.4710495683503</v>
      </c>
      <c r="O939" s="23">
        <f t="shared" si="134"/>
        <v>0.34280498234298062</v>
      </c>
      <c r="P939" s="23">
        <f t="shared" si="135"/>
        <v>0.32573140367098824</v>
      </c>
      <c r="Q939" s="27"/>
      <c r="R939" s="27"/>
    </row>
    <row r="940" spans="1:18" x14ac:dyDescent="0.25">
      <c r="A940" s="24">
        <f t="shared" si="131"/>
        <v>2018</v>
      </c>
      <c r="B940" s="32">
        <v>43302</v>
      </c>
      <c r="C940" s="28">
        <f>'Bitcoin Data'!C939</f>
        <v>7419.2900390000004</v>
      </c>
      <c r="D940" s="26">
        <f>'Bitcoin Data'!K939</f>
        <v>1712.4916753876892</v>
      </c>
      <c r="E940" s="25">
        <f>'Bitcoin Data'!J939</f>
        <v>52382.457550464875</v>
      </c>
      <c r="F940" s="25">
        <f t="shared" si="127"/>
        <v>89.704522491520109</v>
      </c>
      <c r="G940" s="23">
        <f t="shared" si="128"/>
        <v>0.48099999999999998</v>
      </c>
      <c r="H940" s="23">
        <f t="shared" si="129"/>
        <v>0.45704354731048874</v>
      </c>
      <c r="I940" s="26">
        <f t="shared" si="132"/>
        <v>43147.875318421175</v>
      </c>
      <c r="J940" s="26">
        <f t="shared" si="133"/>
        <v>40998.873169317878</v>
      </c>
      <c r="K940" s="23">
        <f t="shared" si="130"/>
        <v>25.195962081773605</v>
      </c>
      <c r="L940" s="23">
        <f t="shared" si="130"/>
        <v>23.941064215705563</v>
      </c>
      <c r="M940" s="26">
        <f>K940*'Social Cost of Carbon'!$C$5</f>
        <v>2519.5962081773605</v>
      </c>
      <c r="N940" s="26">
        <f>L940*'Social Cost of Carbon'!$C$5</f>
        <v>2394.1064215705564</v>
      </c>
      <c r="O940" s="23">
        <f t="shared" si="134"/>
        <v>0.33960071582765095</v>
      </c>
      <c r="P940" s="23">
        <f t="shared" si="135"/>
        <v>0.322686727299482</v>
      </c>
      <c r="Q940" s="27"/>
      <c r="R940" s="27"/>
    </row>
    <row r="941" spans="1:18" x14ac:dyDescent="0.25">
      <c r="A941" s="24">
        <f t="shared" si="131"/>
        <v>2018</v>
      </c>
      <c r="B941" s="32">
        <v>43303</v>
      </c>
      <c r="C941" s="28">
        <f>'Bitcoin Data'!C940</f>
        <v>7418.4902339999999</v>
      </c>
      <c r="D941" s="26">
        <f>'Bitcoin Data'!K940</f>
        <v>2275.0252780586452</v>
      </c>
      <c r="E941" s="25">
        <f>'Bitcoin Data'!J940</f>
        <v>52353.489347843759</v>
      </c>
      <c r="F941" s="25">
        <f t="shared" si="127"/>
        <v>119.10551166091857</v>
      </c>
      <c r="G941" s="23">
        <f t="shared" si="128"/>
        <v>0.48099999999999998</v>
      </c>
      <c r="H941" s="23">
        <f t="shared" si="129"/>
        <v>0.45704354731048874</v>
      </c>
      <c r="I941" s="26">
        <f t="shared" si="132"/>
        <v>57289.751108901823</v>
      </c>
      <c r="J941" s="26">
        <f t="shared" si="133"/>
        <v>54436.405553737</v>
      </c>
      <c r="K941" s="23">
        <f t="shared" si="130"/>
        <v>25.182028376312847</v>
      </c>
      <c r="L941" s="23">
        <f t="shared" si="130"/>
        <v>23.927824485620395</v>
      </c>
      <c r="M941" s="26">
        <f>K941*'Social Cost of Carbon'!$C$5</f>
        <v>2518.2028376312846</v>
      </c>
      <c r="N941" s="26">
        <f>L941*'Social Cost of Carbon'!$C$5</f>
        <v>2392.7824485620395</v>
      </c>
      <c r="O941" s="23">
        <f t="shared" si="134"/>
        <v>0.33944950498013754</v>
      </c>
      <c r="P941" s="23">
        <f t="shared" si="135"/>
        <v>0.32254304758609453</v>
      </c>
      <c r="Q941" s="27"/>
      <c r="R941" s="27"/>
    </row>
    <row r="942" spans="1:18" x14ac:dyDescent="0.25">
      <c r="A942" s="24">
        <f t="shared" si="131"/>
        <v>2018</v>
      </c>
      <c r="B942" s="32">
        <v>43304</v>
      </c>
      <c r="C942" s="28">
        <f>'Bitcoin Data'!C941</f>
        <v>7711.1098629999997</v>
      </c>
      <c r="D942" s="26">
        <f>'Bitcoin Data'!K941</f>
        <v>2074.9279538904898</v>
      </c>
      <c r="E942" s="25">
        <f>'Bitcoin Data'!J941</f>
        <v>52327.771186355014</v>
      </c>
      <c r="F942" s="25">
        <f t="shared" si="127"/>
        <v>108.57635519935334</v>
      </c>
      <c r="G942" s="23">
        <f t="shared" si="128"/>
        <v>0.48099999999999998</v>
      </c>
      <c r="H942" s="23">
        <f t="shared" si="129"/>
        <v>0.45704354731048874</v>
      </c>
      <c r="I942" s="26">
        <f t="shared" si="132"/>
        <v>52225.226850888961</v>
      </c>
      <c r="J942" s="26">
        <f t="shared" si="133"/>
        <v>49624.12253435608</v>
      </c>
      <c r="K942" s="23">
        <f t="shared" si="130"/>
        <v>25.16965794063676</v>
      </c>
      <c r="L942" s="23">
        <f t="shared" si="130"/>
        <v>23.916070165863278</v>
      </c>
      <c r="M942" s="26">
        <f>K942*'Social Cost of Carbon'!$C$5</f>
        <v>2516.9657940636762</v>
      </c>
      <c r="N942" s="26">
        <f>L942*'Social Cost of Carbon'!$C$5</f>
        <v>2391.607016586328</v>
      </c>
      <c r="O942" s="23">
        <f t="shared" si="134"/>
        <v>0.32640772065001461</v>
      </c>
      <c r="P942" s="23">
        <f t="shared" si="135"/>
        <v>0.31015081604036121</v>
      </c>
      <c r="Q942" s="27"/>
      <c r="R942" s="27"/>
    </row>
    <row r="943" spans="1:18" x14ac:dyDescent="0.25">
      <c r="A943" s="24">
        <f t="shared" si="131"/>
        <v>2018</v>
      </c>
      <c r="B943" s="32">
        <v>43305</v>
      </c>
      <c r="C943" s="28">
        <f>'Bitcoin Data'!C942</f>
        <v>8424.2695309999999</v>
      </c>
      <c r="D943" s="26">
        <f>'Bitcoin Data'!K942</f>
        <v>1987.4130506790327</v>
      </c>
      <c r="E943" s="25">
        <f>'Bitcoin Data'!J942</f>
        <v>52300.14069728757</v>
      </c>
      <c r="F943" s="25">
        <f t="shared" si="127"/>
        <v>103.94198217413891</v>
      </c>
      <c r="G943" s="23">
        <f t="shared" si="128"/>
        <v>0.48099999999999998</v>
      </c>
      <c r="H943" s="23">
        <f t="shared" si="129"/>
        <v>0.45704354731048874</v>
      </c>
      <c r="I943" s="26">
        <f t="shared" si="132"/>
        <v>49996.093425760817</v>
      </c>
      <c r="J943" s="26">
        <f t="shared" si="133"/>
        <v>47506.012247352039</v>
      </c>
      <c r="K943" s="23">
        <f t="shared" si="130"/>
        <v>25.15636767539532</v>
      </c>
      <c r="L943" s="23">
        <f t="shared" si="130"/>
        <v>23.903441829125967</v>
      </c>
      <c r="M943" s="26">
        <f>K943*'Social Cost of Carbon'!$C$5</f>
        <v>2515.6367675395318</v>
      </c>
      <c r="N943" s="26">
        <f>L943*'Social Cost of Carbon'!$C$5</f>
        <v>2390.3441829125968</v>
      </c>
      <c r="O943" s="23">
        <f t="shared" si="134"/>
        <v>0.29861779211626366</v>
      </c>
      <c r="P943" s="23">
        <f t="shared" si="135"/>
        <v>0.2837449792075743</v>
      </c>
      <c r="Q943" s="27"/>
      <c r="R943" s="27"/>
    </row>
    <row r="944" spans="1:18" x14ac:dyDescent="0.25">
      <c r="A944" s="24">
        <f t="shared" si="131"/>
        <v>2018</v>
      </c>
      <c r="B944" s="32">
        <v>43306</v>
      </c>
      <c r="C944" s="28">
        <f>'Bitcoin Data'!C943</f>
        <v>8181.3901370000003</v>
      </c>
      <c r="D944" s="26">
        <f>'Bitcoin Data'!K943</f>
        <v>2212.389380530974</v>
      </c>
      <c r="E944" s="25">
        <f>'Bitcoin Data'!J943</f>
        <v>52272.379599816813</v>
      </c>
      <c r="F944" s="25">
        <f t="shared" si="127"/>
        <v>115.64685752171863</v>
      </c>
      <c r="G944" s="23">
        <f t="shared" si="128"/>
        <v>0.48099999999999998</v>
      </c>
      <c r="H944" s="23">
        <f t="shared" si="129"/>
        <v>0.45704354731048874</v>
      </c>
      <c r="I944" s="26">
        <f t="shared" si="132"/>
        <v>55626.138467946657</v>
      </c>
      <c r="J944" s="26">
        <f t="shared" si="133"/>
        <v>52855.649997036955</v>
      </c>
      <c r="K944" s="23">
        <f t="shared" si="130"/>
        <v>25.143014587511885</v>
      </c>
      <c r="L944" s="23">
        <f t="shared" si="130"/>
        <v>23.890753798660704</v>
      </c>
      <c r="M944" s="26">
        <f>K944*'Social Cost of Carbon'!$C$5</f>
        <v>2514.3014587511884</v>
      </c>
      <c r="N944" s="26">
        <f>L944*'Social Cost of Carbon'!$C$5</f>
        <v>2389.0753798660703</v>
      </c>
      <c r="O944" s="23">
        <f t="shared" si="134"/>
        <v>0.30731958953776861</v>
      </c>
      <c r="P944" s="23">
        <f t="shared" si="135"/>
        <v>0.29201337912753667</v>
      </c>
      <c r="Q944" s="27"/>
      <c r="R944" s="27"/>
    </row>
    <row r="945" spans="1:18" x14ac:dyDescent="0.25">
      <c r="A945" s="24">
        <f t="shared" si="131"/>
        <v>2018</v>
      </c>
      <c r="B945" s="32">
        <v>43307</v>
      </c>
      <c r="C945" s="28">
        <f>'Bitcoin Data'!C944</f>
        <v>7951.580078</v>
      </c>
      <c r="D945" s="26">
        <f>'Bitcoin Data'!K944</f>
        <v>2062.5644551392229</v>
      </c>
      <c r="E945" s="25">
        <f>'Bitcoin Data'!J944</f>
        <v>52240.062087711711</v>
      </c>
      <c r="F945" s="25">
        <f t="shared" si="127"/>
        <v>107.74849519638028</v>
      </c>
      <c r="G945" s="23">
        <f t="shared" si="128"/>
        <v>0.48099999999999998</v>
      </c>
      <c r="H945" s="23">
        <f t="shared" si="129"/>
        <v>0.45704354731048874</v>
      </c>
      <c r="I945" s="26">
        <f t="shared" si="132"/>
        <v>51827.026189458913</v>
      </c>
      <c r="J945" s="26">
        <f t="shared" si="133"/>
        <v>49245.754461920798</v>
      </c>
      <c r="K945" s="23">
        <f t="shared" si="130"/>
        <v>25.127469864189333</v>
      </c>
      <c r="L945" s="23">
        <f t="shared" si="130"/>
        <v>23.875983288287937</v>
      </c>
      <c r="M945" s="26">
        <f>K945*'Social Cost of Carbon'!$C$5</f>
        <v>2512.7469864189334</v>
      </c>
      <c r="N945" s="26">
        <f>L945*'Social Cost of Carbon'!$C$5</f>
        <v>2387.5983288287939</v>
      </c>
      <c r="O945" s="23">
        <f t="shared" si="134"/>
        <v>0.31600599651521655</v>
      </c>
      <c r="P945" s="23">
        <f t="shared" si="135"/>
        <v>0.30026715513243352</v>
      </c>
      <c r="Q945" s="27"/>
      <c r="R945" s="27"/>
    </row>
    <row r="946" spans="1:18" x14ac:dyDescent="0.25">
      <c r="A946" s="24">
        <f t="shared" si="131"/>
        <v>2018</v>
      </c>
      <c r="B946" s="32">
        <v>43308</v>
      </c>
      <c r="C946" s="28">
        <f>'Bitcoin Data'!C945</f>
        <v>8165.0097660000001</v>
      </c>
      <c r="D946" s="26">
        <f>'Bitcoin Data'!K945</f>
        <v>2087.4405659283316</v>
      </c>
      <c r="E946" s="25">
        <f>'Bitcoin Data'!J945</f>
        <v>52215.124883917975</v>
      </c>
      <c r="F946" s="25">
        <f t="shared" si="127"/>
        <v>108.99596983770424</v>
      </c>
      <c r="G946" s="23">
        <f t="shared" si="128"/>
        <v>0.48099999999999998</v>
      </c>
      <c r="H946" s="23">
        <f t="shared" si="129"/>
        <v>0.45704354731048874</v>
      </c>
      <c r="I946" s="26">
        <f t="shared" si="132"/>
        <v>52427.061491935739</v>
      </c>
      <c r="J946" s="26">
        <f t="shared" si="133"/>
        <v>49815.904697171383</v>
      </c>
      <c r="K946" s="23">
        <f t="shared" si="130"/>
        <v>25.115475069164546</v>
      </c>
      <c r="L946" s="23">
        <f t="shared" si="130"/>
        <v>23.864585900206041</v>
      </c>
      <c r="M946" s="26">
        <f>K946*'Social Cost of Carbon'!$C$5</f>
        <v>2511.5475069164545</v>
      </c>
      <c r="N946" s="26">
        <f>L946*'Social Cost of Carbon'!$C$5</f>
        <v>2386.4585900206043</v>
      </c>
      <c r="O946" s="23">
        <f t="shared" si="134"/>
        <v>0.3075988368531799</v>
      </c>
      <c r="P946" s="23">
        <f t="shared" si="135"/>
        <v>0.2922787183866063</v>
      </c>
      <c r="Q946" s="27"/>
      <c r="R946" s="27"/>
    </row>
    <row r="947" spans="1:18" x14ac:dyDescent="0.25">
      <c r="A947" s="24">
        <f t="shared" si="131"/>
        <v>2018</v>
      </c>
      <c r="B947" s="32">
        <v>43309</v>
      </c>
      <c r="C947" s="28">
        <f>'Bitcoin Data'!C946</f>
        <v>8192.1503909999992</v>
      </c>
      <c r="D947" s="26">
        <f>'Bitcoin Data'!K946</f>
        <v>1812.5062934246303</v>
      </c>
      <c r="E947" s="25">
        <f>'Bitcoin Data'!J946</f>
        <v>52185.415718238648</v>
      </c>
      <c r="F947" s="25">
        <f t="shared" si="127"/>
        <v>94.586394414288179</v>
      </c>
      <c r="G947" s="23">
        <f t="shared" si="128"/>
        <v>0.48099999999999998</v>
      </c>
      <c r="H947" s="23">
        <f t="shared" si="129"/>
        <v>0.45704354731048874</v>
      </c>
      <c r="I947" s="26">
        <f t="shared" si="132"/>
        <v>45496.05571327261</v>
      </c>
      <c r="J947" s="26">
        <f t="shared" si="133"/>
        <v>43230.101230415268</v>
      </c>
      <c r="K947" s="23">
        <f t="shared" si="130"/>
        <v>25.101184960472789</v>
      </c>
      <c r="L947" s="23">
        <f t="shared" si="130"/>
        <v>23.851007517736328</v>
      </c>
      <c r="M947" s="26">
        <f>K947*'Social Cost of Carbon'!$C$5</f>
        <v>2510.1184960472788</v>
      </c>
      <c r="N947" s="26">
        <f>L947*'Social Cost of Carbon'!$C$5</f>
        <v>2385.100751773633</v>
      </c>
      <c r="O947" s="23">
        <f t="shared" si="134"/>
        <v>0.30640532415090022</v>
      </c>
      <c r="P947" s="23">
        <f t="shared" si="135"/>
        <v>0.29114464919905952</v>
      </c>
      <c r="Q947" s="27"/>
      <c r="R947" s="27"/>
    </row>
    <row r="948" spans="1:18" x14ac:dyDescent="0.25">
      <c r="A948" s="24">
        <f t="shared" si="131"/>
        <v>2018</v>
      </c>
      <c r="B948" s="32">
        <v>43310</v>
      </c>
      <c r="C948" s="28">
        <f>'Bitcoin Data'!C947</f>
        <v>8218.4599610000005</v>
      </c>
      <c r="D948" s="26">
        <f>'Bitcoin Data'!K947</f>
        <v>2124.8967064101053</v>
      </c>
      <c r="E948" s="25">
        <f>'Bitcoin Data'!J947</f>
        <v>59923.343330253825</v>
      </c>
      <c r="F948" s="25">
        <f t="shared" si="127"/>
        <v>127.3309148795383</v>
      </c>
      <c r="G948" s="23">
        <f t="shared" si="128"/>
        <v>0.48099999999999998</v>
      </c>
      <c r="H948" s="23">
        <f t="shared" si="129"/>
        <v>0.45704354731048874</v>
      </c>
      <c r="I948" s="26">
        <f t="shared" si="132"/>
        <v>61246.17005705792</v>
      </c>
      <c r="J948" s="26">
        <f t="shared" si="133"/>
        <v>58195.773018834072</v>
      </c>
      <c r="K948" s="23">
        <f t="shared" si="130"/>
        <v>28.823128141852088</v>
      </c>
      <c r="L948" s="23">
        <f t="shared" si="130"/>
        <v>27.387577402363522</v>
      </c>
      <c r="M948" s="26">
        <f>K948*'Social Cost of Carbon'!$C$5</f>
        <v>2882.3128141852089</v>
      </c>
      <c r="N948" s="26">
        <f>L948*'Social Cost of Carbon'!$C$5</f>
        <v>2738.7577402363522</v>
      </c>
      <c r="O948" s="23">
        <f t="shared" si="134"/>
        <v>0.35071203459808503</v>
      </c>
      <c r="P948" s="23">
        <f t="shared" si="135"/>
        <v>0.33324464111681423</v>
      </c>
      <c r="Q948" s="27"/>
      <c r="R948" s="27"/>
    </row>
    <row r="949" spans="1:18" x14ac:dyDescent="0.25">
      <c r="A949" s="24">
        <f t="shared" si="131"/>
        <v>2018</v>
      </c>
      <c r="B949" s="32">
        <v>43311</v>
      </c>
      <c r="C949" s="28">
        <f>'Bitcoin Data'!C948</f>
        <v>8180.4799800000001</v>
      </c>
      <c r="D949" s="26">
        <f>'Bitcoin Data'!K948</f>
        <v>1675.0418760469011</v>
      </c>
      <c r="E949" s="25">
        <f>'Bitcoin Data'!J948</f>
        <v>59886.75306615352</v>
      </c>
      <c r="F949" s="25">
        <f t="shared" si="127"/>
        <v>100.3128192062873</v>
      </c>
      <c r="G949" s="23">
        <f t="shared" si="128"/>
        <v>0.48099999999999998</v>
      </c>
      <c r="H949" s="23">
        <f t="shared" si="129"/>
        <v>0.45704354731048874</v>
      </c>
      <c r="I949" s="26">
        <f t="shared" si="132"/>
        <v>48250.466038224193</v>
      </c>
      <c r="J949" s="26">
        <f t="shared" si="133"/>
        <v>45847.326730757275</v>
      </c>
      <c r="K949" s="23">
        <f t="shared" si="130"/>
        <v>28.805528224819842</v>
      </c>
      <c r="L949" s="23">
        <f t="shared" si="130"/>
        <v>27.370854058262093</v>
      </c>
      <c r="M949" s="26">
        <f>K949*'Social Cost of Carbon'!$C$5</f>
        <v>2880.5528224819841</v>
      </c>
      <c r="N949" s="26">
        <f>L949*'Social Cost of Carbon'!$C$5</f>
        <v>2737.0854058262094</v>
      </c>
      <c r="O949" s="23">
        <f t="shared" si="134"/>
        <v>0.35212516007917471</v>
      </c>
      <c r="P949" s="23">
        <f t="shared" si="135"/>
        <v>0.33458738515563352</v>
      </c>
      <c r="Q949" s="27"/>
      <c r="R949" s="27"/>
    </row>
    <row r="950" spans="1:18" x14ac:dyDescent="0.25">
      <c r="A950" s="24">
        <f t="shared" si="131"/>
        <v>2018</v>
      </c>
      <c r="B950" s="32">
        <v>43312</v>
      </c>
      <c r="C950" s="28">
        <f>'Bitcoin Data'!C949</f>
        <v>7780.4399409999996</v>
      </c>
      <c r="D950" s="26">
        <f>'Bitcoin Data'!K949</f>
        <v>1837.4846876276031</v>
      </c>
      <c r="E950" s="25">
        <f>'Bitcoin Data'!J949</f>
        <v>59856.586096404688</v>
      </c>
      <c r="F950" s="25">
        <f t="shared" si="127"/>
        <v>109.98556040580689</v>
      </c>
      <c r="G950" s="23">
        <f t="shared" si="128"/>
        <v>0.48099999999999998</v>
      </c>
      <c r="H950" s="23">
        <f t="shared" si="129"/>
        <v>0.45704354731048874</v>
      </c>
      <c r="I950" s="26">
        <f t="shared" si="132"/>
        <v>52903.054555193114</v>
      </c>
      <c r="J950" s="26">
        <f t="shared" si="133"/>
        <v>50268.190680802021</v>
      </c>
      <c r="K950" s="23">
        <f t="shared" si="130"/>
        <v>28.791017912370656</v>
      </c>
      <c r="L950" s="23">
        <f t="shared" si="130"/>
        <v>27.35706643939648</v>
      </c>
      <c r="M950" s="26">
        <f>K950*'Social Cost of Carbon'!$C$5</f>
        <v>2879.1017912370658</v>
      </c>
      <c r="N950" s="26">
        <f>L950*'Social Cost of Carbon'!$C$5</f>
        <v>2735.7066439396481</v>
      </c>
      <c r="O950" s="23">
        <f t="shared" si="134"/>
        <v>0.37004357248042996</v>
      </c>
      <c r="P950" s="23">
        <f t="shared" si="135"/>
        <v>0.35161336180021135</v>
      </c>
      <c r="Q950" s="27"/>
      <c r="R950" s="27"/>
    </row>
    <row r="951" spans="1:18" x14ac:dyDescent="0.25">
      <c r="A951" s="24">
        <f t="shared" si="131"/>
        <v>2018</v>
      </c>
      <c r="B951" s="32">
        <v>43313</v>
      </c>
      <c r="C951" s="28">
        <f>'Bitcoin Data'!C950</f>
        <v>7624.9101559999999</v>
      </c>
      <c r="D951" s="26">
        <f>'Bitcoin Data'!K950</f>
        <v>1875</v>
      </c>
      <c r="E951" s="25">
        <f>'Bitcoin Data'!J950</f>
        <v>59823.941592066316</v>
      </c>
      <c r="F951" s="25">
        <f t="shared" si="127"/>
        <v>112.16989048512436</v>
      </c>
      <c r="G951" s="23">
        <f t="shared" si="128"/>
        <v>0.48099999999999998</v>
      </c>
      <c r="H951" s="23">
        <f t="shared" si="129"/>
        <v>0.45704354731048874</v>
      </c>
      <c r="I951" s="26">
        <f t="shared" si="132"/>
        <v>53953.717323344812</v>
      </c>
      <c r="J951" s="26">
        <f t="shared" si="133"/>
        <v>51266.524648750274</v>
      </c>
      <c r="K951" s="23">
        <f t="shared" si="130"/>
        <v>28.775315905783895</v>
      </c>
      <c r="L951" s="23">
        <f t="shared" si="130"/>
        <v>27.342146479333479</v>
      </c>
      <c r="M951" s="26">
        <f>K951*'Social Cost of Carbon'!$C$5</f>
        <v>2877.5315905783896</v>
      </c>
      <c r="N951" s="26">
        <f>L951*'Social Cost of Carbon'!$C$5</f>
        <v>2734.2146479333478</v>
      </c>
      <c r="O951" s="23">
        <f t="shared" si="134"/>
        <v>0.37738563887393162</v>
      </c>
      <c r="P951" s="23">
        <f t="shared" si="135"/>
        <v>0.35858975279620958</v>
      </c>
      <c r="Q951" s="27"/>
      <c r="R951" s="27"/>
    </row>
    <row r="952" spans="1:18" x14ac:dyDescent="0.25">
      <c r="A952" s="24">
        <f t="shared" si="131"/>
        <v>2018</v>
      </c>
      <c r="B952" s="32">
        <v>43314</v>
      </c>
      <c r="C952" s="28">
        <f>'Bitcoin Data'!C951</f>
        <v>7567.1499020000001</v>
      </c>
      <c r="D952" s="26">
        <f>'Bitcoin Data'!K951</f>
        <v>1912.4521886952823</v>
      </c>
      <c r="E952" s="25">
        <f>'Bitcoin Data'!J951</f>
        <v>59793.30794762991</v>
      </c>
      <c r="F952" s="25">
        <f t="shared" si="127"/>
        <v>114.35184265377585</v>
      </c>
      <c r="G952" s="23">
        <f t="shared" si="128"/>
        <v>0.48099999999999998</v>
      </c>
      <c r="H952" s="23">
        <f t="shared" si="129"/>
        <v>0.45704354731048874</v>
      </c>
      <c r="I952" s="26">
        <f t="shared" si="132"/>
        <v>55003.23631646618</v>
      </c>
      <c r="J952" s="26">
        <f t="shared" si="133"/>
        <v>52263.771807972567</v>
      </c>
      <c r="K952" s="23">
        <f t="shared" si="130"/>
        <v>28.760581122809985</v>
      </c>
      <c r="L952" s="23">
        <f t="shared" si="130"/>
        <v>27.328145569813213</v>
      </c>
      <c r="M952" s="26">
        <f>K952*'Social Cost of Carbon'!$C$5</f>
        <v>2876.0581122809986</v>
      </c>
      <c r="N952" s="26">
        <f>L952*'Social Cost of Carbon'!$C$5</f>
        <v>2732.8145569813214</v>
      </c>
      <c r="O952" s="23">
        <f t="shared" si="134"/>
        <v>0.38007151299075698</v>
      </c>
      <c r="P952" s="23">
        <f t="shared" si="135"/>
        <v>0.36114185556956357</v>
      </c>
      <c r="Q952" s="27"/>
      <c r="R952" s="27"/>
    </row>
    <row r="953" spans="1:18" x14ac:dyDescent="0.25">
      <c r="A953" s="24">
        <f t="shared" si="131"/>
        <v>2018</v>
      </c>
      <c r="B953" s="32">
        <v>43315</v>
      </c>
      <c r="C953" s="28">
        <f>'Bitcoin Data'!C952</f>
        <v>7434.3901370000003</v>
      </c>
      <c r="D953" s="26">
        <f>'Bitcoin Data'!K952</f>
        <v>2074.9279538904898</v>
      </c>
      <c r="E953" s="25">
        <f>'Bitcoin Data'!J952</f>
        <v>59761.776956761998</v>
      </c>
      <c r="F953" s="25">
        <f t="shared" si="127"/>
        <v>124.001381581754</v>
      </c>
      <c r="G953" s="23">
        <f t="shared" si="128"/>
        <v>0.48099999999999998</v>
      </c>
      <c r="H953" s="23">
        <f t="shared" si="129"/>
        <v>0.45704354731048874</v>
      </c>
      <c r="I953" s="26">
        <f t="shared" si="132"/>
        <v>59644.664540823673</v>
      </c>
      <c r="J953" s="26">
        <f t="shared" si="133"/>
        <v>56674.031309526355</v>
      </c>
      <c r="K953" s="23">
        <f t="shared" si="130"/>
        <v>28.745414716202518</v>
      </c>
      <c r="L953" s="23">
        <f t="shared" si="130"/>
        <v>27.313734533896728</v>
      </c>
      <c r="M953" s="26">
        <f>K953*'Social Cost of Carbon'!$C$5</f>
        <v>2874.5414716202517</v>
      </c>
      <c r="N953" s="26">
        <f>L953*'Social Cost of Carbon'!$C$5</f>
        <v>2731.3734533896727</v>
      </c>
      <c r="O953" s="23">
        <f t="shared" si="134"/>
        <v>0.38665464397866744</v>
      </c>
      <c r="P953" s="23">
        <f t="shared" si="135"/>
        <v>0.36739711032865757</v>
      </c>
      <c r="Q953" s="27"/>
      <c r="R953" s="27"/>
    </row>
    <row r="954" spans="1:18" x14ac:dyDescent="0.25">
      <c r="A954" s="24">
        <f t="shared" si="131"/>
        <v>2018</v>
      </c>
      <c r="B954" s="32">
        <v>43316</v>
      </c>
      <c r="C954" s="28">
        <f>'Bitcoin Data'!C953</f>
        <v>7032.8500979999999</v>
      </c>
      <c r="D954" s="26">
        <f>'Bitcoin Data'!K953</f>
        <v>2199.9511121975065</v>
      </c>
      <c r="E954" s="25">
        <f>'Bitcoin Data'!J953</f>
        <v>59728.935307415573</v>
      </c>
      <c r="F954" s="25">
        <f t="shared" si="127"/>
        <v>131.40073765992182</v>
      </c>
      <c r="G954" s="23">
        <f t="shared" si="128"/>
        <v>0.48099999999999998</v>
      </c>
      <c r="H954" s="23">
        <f t="shared" si="129"/>
        <v>0.45704354731048874</v>
      </c>
      <c r="I954" s="26">
        <f t="shared" si="132"/>
        <v>63203.754814422391</v>
      </c>
      <c r="J954" s="26">
        <f t="shared" si="133"/>
        <v>60055.859259305602</v>
      </c>
      <c r="K954" s="23">
        <f t="shared" si="130"/>
        <v>28.72961788286689</v>
      </c>
      <c r="L954" s="23">
        <f t="shared" si="130"/>
        <v>27.298724469979913</v>
      </c>
      <c r="M954" s="26">
        <f>K954*'Social Cost of Carbon'!$C$5</f>
        <v>2872.9617882866892</v>
      </c>
      <c r="N954" s="26">
        <f>L954*'Social Cost of Carbon'!$C$5</f>
        <v>2729.8724469979911</v>
      </c>
      <c r="O954" s="23">
        <f t="shared" si="134"/>
        <v>0.40850604637566518</v>
      </c>
      <c r="P954" s="23">
        <f t="shared" si="135"/>
        <v>0.38816019237695848</v>
      </c>
      <c r="Q954" s="27"/>
      <c r="R954" s="27"/>
    </row>
    <row r="955" spans="1:18" x14ac:dyDescent="0.25">
      <c r="A955" s="24">
        <f t="shared" si="131"/>
        <v>2018</v>
      </c>
      <c r="B955" s="32">
        <v>43317</v>
      </c>
      <c r="C955" s="28">
        <f>'Bitcoin Data'!C954</f>
        <v>7068.4799800000001</v>
      </c>
      <c r="D955" s="26">
        <f>'Bitcoin Data'!K954</f>
        <v>2000</v>
      </c>
      <c r="E955" s="25">
        <f>'Bitcoin Data'!J954</f>
        <v>59695.531323399948</v>
      </c>
      <c r="F955" s="25">
        <f t="shared" si="127"/>
        <v>119.3910626467999</v>
      </c>
      <c r="G955" s="23">
        <f t="shared" si="128"/>
        <v>0.48099999999999998</v>
      </c>
      <c r="H955" s="23">
        <f t="shared" si="129"/>
        <v>0.45704354731048874</v>
      </c>
      <c r="I955" s="26">
        <f t="shared" si="132"/>
        <v>57427.101133110744</v>
      </c>
      <c r="J955" s="26">
        <f t="shared" si="133"/>
        <v>54566.914789262213</v>
      </c>
      <c r="K955" s="23">
        <f t="shared" si="130"/>
        <v>28.713550566555377</v>
      </c>
      <c r="L955" s="23">
        <f t="shared" si="130"/>
        <v>27.283457394631107</v>
      </c>
      <c r="M955" s="26">
        <f>K955*'Social Cost of Carbon'!$C$5</f>
        <v>2871.3550566555377</v>
      </c>
      <c r="N955" s="26">
        <f>L955*'Social Cost of Carbon'!$C$5</f>
        <v>2728.3457394631105</v>
      </c>
      <c r="O955" s="23">
        <f t="shared" si="134"/>
        <v>0.40621959244136358</v>
      </c>
      <c r="P955" s="23">
        <f t="shared" si="135"/>
        <v>0.38598761645825735</v>
      </c>
      <c r="Q955" s="27"/>
      <c r="R955" s="27"/>
    </row>
    <row r="956" spans="1:18" x14ac:dyDescent="0.25">
      <c r="A956" s="24">
        <f t="shared" si="131"/>
        <v>2018</v>
      </c>
      <c r="B956" s="32">
        <v>43318</v>
      </c>
      <c r="C956" s="28">
        <f>'Bitcoin Data'!C955</f>
        <v>6951.7998049999997</v>
      </c>
      <c r="D956" s="26">
        <f>'Bitcoin Data'!K955</f>
        <v>1637.5545851528382</v>
      </c>
      <c r="E956" s="25">
        <f>'Bitcoin Data'!J955</f>
        <v>59661.483063957603</v>
      </c>
      <c r="F956" s="25">
        <f t="shared" si="127"/>
        <v>97.698935148402171</v>
      </c>
      <c r="G956" s="23">
        <f t="shared" si="128"/>
        <v>0.48099999999999998</v>
      </c>
      <c r="H956" s="23">
        <f t="shared" si="129"/>
        <v>0.45704354731048874</v>
      </c>
      <c r="I956" s="26">
        <f t="shared" si="132"/>
        <v>46993.187806381444</v>
      </c>
      <c r="J956" s="26">
        <f t="shared" si="133"/>
        <v>44652.667888683121</v>
      </c>
      <c r="K956" s="23">
        <f t="shared" si="130"/>
        <v>28.697173353763606</v>
      </c>
      <c r="L956" s="23">
        <f t="shared" si="130"/>
        <v>27.267895857355832</v>
      </c>
      <c r="M956" s="26">
        <f>K956*'Social Cost of Carbon'!$C$5</f>
        <v>2869.7173353763606</v>
      </c>
      <c r="N956" s="26">
        <f>L956*'Social Cost of Carbon'!$C$5</f>
        <v>2726.7895857355834</v>
      </c>
      <c r="O956" s="23">
        <f t="shared" si="134"/>
        <v>0.41280206793532093</v>
      </c>
      <c r="P956" s="23">
        <f t="shared" si="135"/>
        <v>0.39224224837061222</v>
      </c>
      <c r="Q956" s="27"/>
      <c r="R956" s="27"/>
    </row>
    <row r="957" spans="1:18" x14ac:dyDescent="0.25">
      <c r="A957" s="24">
        <f t="shared" si="131"/>
        <v>2018</v>
      </c>
      <c r="B957" s="32">
        <v>43319</v>
      </c>
      <c r="C957" s="28">
        <f>'Bitcoin Data'!C956</f>
        <v>6753.1201170000004</v>
      </c>
      <c r="D957" s="26">
        <f>'Bitcoin Data'!K956</f>
        <v>1887.5838926174499</v>
      </c>
      <c r="E957" s="25">
        <f>'Bitcoin Data'!J956</f>
        <v>59628.779301083108</v>
      </c>
      <c r="F957" s="25">
        <f t="shared" si="127"/>
        <v>112.55432334516529</v>
      </c>
      <c r="G957" s="23">
        <f t="shared" si="128"/>
        <v>0.48099999999999998</v>
      </c>
      <c r="H957" s="23">
        <f t="shared" si="129"/>
        <v>0.45704354731048874</v>
      </c>
      <c r="I957" s="26">
        <f t="shared" si="132"/>
        <v>54138.629529024496</v>
      </c>
      <c r="J957" s="26">
        <f t="shared" si="133"/>
        <v>51442.227206806092</v>
      </c>
      <c r="K957" s="23">
        <f t="shared" si="130"/>
        <v>28.681442843820971</v>
      </c>
      <c r="L957" s="23">
        <f t="shared" si="130"/>
        <v>27.252948813561272</v>
      </c>
      <c r="M957" s="26">
        <f>K957*'Social Cost of Carbon'!$C$5</f>
        <v>2868.1442843820969</v>
      </c>
      <c r="N957" s="26">
        <f>L957*'Social Cost of Carbon'!$C$5</f>
        <v>2725.294881356127</v>
      </c>
      <c r="O957" s="23">
        <f t="shared" si="134"/>
        <v>0.42471394476783547</v>
      </c>
      <c r="P957" s="23">
        <f t="shared" si="135"/>
        <v>0.40356084804349807</v>
      </c>
      <c r="Q957" s="27"/>
      <c r="R957" s="27"/>
    </row>
    <row r="958" spans="1:18" x14ac:dyDescent="0.25">
      <c r="A958" s="24">
        <f t="shared" si="131"/>
        <v>2018</v>
      </c>
      <c r="B958" s="32">
        <v>43320</v>
      </c>
      <c r="C958" s="28">
        <f>'Bitcoin Data'!C957</f>
        <v>6305.7998049999997</v>
      </c>
      <c r="D958" s="26">
        <f>'Bitcoin Data'!K957</f>
        <v>1962.4945486262536</v>
      </c>
      <c r="E958" s="25">
        <f>'Bitcoin Data'!J957</f>
        <v>59599.57008952531</v>
      </c>
      <c r="F958" s="25">
        <f t="shared" si="127"/>
        <v>116.96383140116174</v>
      </c>
      <c r="G958" s="23">
        <f t="shared" si="128"/>
        <v>0.48099999999999998</v>
      </c>
      <c r="H958" s="23">
        <f t="shared" si="129"/>
        <v>0.45704354731048874</v>
      </c>
      <c r="I958" s="26">
        <f t="shared" si="132"/>
        <v>56259.602903958796</v>
      </c>
      <c r="J958" s="26">
        <f t="shared" si="133"/>
        <v>53457.564410612897</v>
      </c>
      <c r="K958" s="23">
        <f t="shared" si="130"/>
        <v>28.667393213061676</v>
      </c>
      <c r="L958" s="23">
        <f t="shared" si="130"/>
        <v>27.239598931896751</v>
      </c>
      <c r="M958" s="26">
        <f>K958*'Social Cost of Carbon'!$C$5</f>
        <v>2866.7393213061678</v>
      </c>
      <c r="N958" s="26">
        <f>L958*'Social Cost of Carbon'!$C$5</f>
        <v>2723.9598931896753</v>
      </c>
      <c r="O958" s="23">
        <f t="shared" si="134"/>
        <v>0.45461946302720718</v>
      </c>
      <c r="P958" s="23">
        <f t="shared" si="135"/>
        <v>0.43197690656620447</v>
      </c>
      <c r="Q958" s="27"/>
      <c r="R958" s="27"/>
    </row>
    <row r="959" spans="1:18" x14ac:dyDescent="0.25">
      <c r="A959" s="24">
        <f t="shared" si="131"/>
        <v>2018</v>
      </c>
      <c r="B959" s="32">
        <v>43321</v>
      </c>
      <c r="C959" s="28">
        <f>'Bitcoin Data'!C958</f>
        <v>6568.2299800000001</v>
      </c>
      <c r="D959" s="26">
        <f>'Bitcoin Data'!K958</f>
        <v>1862.5827814569536</v>
      </c>
      <c r="E959" s="25">
        <f>'Bitcoin Data'!J958</f>
        <v>59564.749243602157</v>
      </c>
      <c r="F959" s="25">
        <f t="shared" si="127"/>
        <v>110.94427632293448</v>
      </c>
      <c r="G959" s="23">
        <f t="shared" si="128"/>
        <v>0.48099999999999998</v>
      </c>
      <c r="H959" s="23">
        <f t="shared" si="129"/>
        <v>0.45704354731048874</v>
      </c>
      <c r="I959" s="26">
        <f t="shared" si="132"/>
        <v>53364.196911331484</v>
      </c>
      <c r="J959" s="26">
        <f t="shared" si="133"/>
        <v>50706.365604429047</v>
      </c>
      <c r="K959" s="23">
        <f t="shared" si="130"/>
        <v>28.650644386172637</v>
      </c>
      <c r="L959" s="23">
        <f t="shared" si="130"/>
        <v>27.223684288955678</v>
      </c>
      <c r="M959" s="26">
        <f>K959*'Social Cost of Carbon'!$C$5</f>
        <v>2865.0644386172635</v>
      </c>
      <c r="N959" s="26">
        <f>L959*'Social Cost of Carbon'!$C$5</f>
        <v>2722.3684288955678</v>
      </c>
      <c r="O959" s="23">
        <f t="shared" si="134"/>
        <v>0.43620038386921151</v>
      </c>
      <c r="P959" s="23">
        <f t="shared" si="135"/>
        <v>0.4144751991305225</v>
      </c>
      <c r="Q959" s="27"/>
      <c r="R959" s="27"/>
    </row>
    <row r="960" spans="1:18" x14ac:dyDescent="0.25">
      <c r="A960" s="24">
        <f t="shared" si="131"/>
        <v>2018</v>
      </c>
      <c r="B960" s="32">
        <v>43322</v>
      </c>
      <c r="C960" s="28">
        <f>'Bitcoin Data'!C959</f>
        <v>6184.7099609999996</v>
      </c>
      <c r="D960" s="26">
        <f>'Bitcoin Data'!K959</f>
        <v>2199.9511121975065</v>
      </c>
      <c r="E960" s="25">
        <f>'Bitcoin Data'!J959</f>
        <v>59536.729030120892</v>
      </c>
      <c r="F960" s="25">
        <f t="shared" si="127"/>
        <v>130.97789324641604</v>
      </c>
      <c r="G960" s="23">
        <f t="shared" si="128"/>
        <v>0.48099999999999998</v>
      </c>
      <c r="H960" s="23">
        <f t="shared" si="129"/>
        <v>0.45704354731048874</v>
      </c>
      <c r="I960" s="26">
        <f t="shared" si="132"/>
        <v>63000.366651526114</v>
      </c>
      <c r="J960" s="26">
        <f t="shared" si="133"/>
        <v>59862.600948596497</v>
      </c>
      <c r="K960" s="23">
        <f t="shared" si="130"/>
        <v>28.637166663488149</v>
      </c>
      <c r="L960" s="23">
        <f t="shared" si="130"/>
        <v>27.210877831189805</v>
      </c>
      <c r="M960" s="26">
        <f>K960*'Social Cost of Carbon'!$C$5</f>
        <v>2863.7166663488147</v>
      </c>
      <c r="N960" s="26">
        <f>L960*'Social Cost of Carbon'!$C$5</f>
        <v>2721.0877831189805</v>
      </c>
      <c r="O960" s="23">
        <f t="shared" si="134"/>
        <v>0.46303168368558112</v>
      </c>
      <c r="P960" s="23">
        <f t="shared" si="135"/>
        <v>0.43997015224284025</v>
      </c>
      <c r="Q960" s="27"/>
      <c r="R960" s="27"/>
    </row>
    <row r="961" spans="1:18" x14ac:dyDescent="0.25">
      <c r="A961" s="24">
        <f t="shared" si="131"/>
        <v>2018</v>
      </c>
      <c r="B961" s="32">
        <v>43323</v>
      </c>
      <c r="C961" s="28">
        <f>'Bitcoin Data'!C960</f>
        <v>6295.7299800000001</v>
      </c>
      <c r="D961" s="26">
        <f>'Bitcoin Data'!K960</f>
        <v>2124.8967064101053</v>
      </c>
      <c r="E961" s="25">
        <f>'Bitcoin Data'!J960</f>
        <v>61990.849542376061</v>
      </c>
      <c r="F961" s="25">
        <f t="shared" si="127"/>
        <v>131.72415202015927</v>
      </c>
      <c r="G961" s="23">
        <f t="shared" si="128"/>
        <v>0.48099999999999998</v>
      </c>
      <c r="H961" s="23">
        <f t="shared" si="129"/>
        <v>0.45704354731048874</v>
      </c>
      <c r="I961" s="26">
        <f t="shared" si="132"/>
        <v>63359.317121696608</v>
      </c>
      <c r="J961" s="26">
        <f t="shared" si="133"/>
        <v>60203.673705759669</v>
      </c>
      <c r="K961" s="23">
        <f t="shared" si="130"/>
        <v>29.817598629882884</v>
      </c>
      <c r="L961" s="23">
        <f t="shared" si="130"/>
        <v>28.33251777563834</v>
      </c>
      <c r="M961" s="26">
        <f>K961*'Social Cost of Carbon'!$C$5</f>
        <v>2981.7598629882882</v>
      </c>
      <c r="N961" s="26">
        <f>L961*'Social Cost of Carbon'!$C$5</f>
        <v>2833.2517775638339</v>
      </c>
      <c r="O961" s="23">
        <f t="shared" si="134"/>
        <v>0.47361622440298623</v>
      </c>
      <c r="P961" s="23">
        <f t="shared" si="135"/>
        <v>0.45002752445933741</v>
      </c>
      <c r="Q961" s="27"/>
      <c r="R961" s="27"/>
    </row>
    <row r="962" spans="1:18" x14ac:dyDescent="0.25">
      <c r="A962" s="24">
        <f t="shared" si="131"/>
        <v>2018</v>
      </c>
      <c r="B962" s="32">
        <v>43324</v>
      </c>
      <c r="C962" s="28">
        <f>'Bitcoin Data'!C961</f>
        <v>6322.6899409999996</v>
      </c>
      <c r="D962" s="26">
        <f>'Bitcoin Data'!K961</f>
        <v>1937.5672766415501</v>
      </c>
      <c r="E962" s="25">
        <f>'Bitcoin Data'!J961</f>
        <v>63866.360732983019</v>
      </c>
      <c r="F962" s="25">
        <f t="shared" si="127"/>
        <v>123.74537063441274</v>
      </c>
      <c r="G962" s="23">
        <f t="shared" si="128"/>
        <v>0.48099999999999998</v>
      </c>
      <c r="H962" s="23">
        <f t="shared" si="129"/>
        <v>0.45704354731048874</v>
      </c>
      <c r="I962" s="26">
        <f t="shared" si="132"/>
        <v>59521.523275152525</v>
      </c>
      <c r="J962" s="26">
        <f t="shared" si="133"/>
        <v>56557.023158003183</v>
      </c>
      <c r="K962" s="23">
        <f t="shared" si="130"/>
        <v>30.719719512564833</v>
      </c>
      <c r="L962" s="23">
        <f t="shared" si="130"/>
        <v>29.189708063213864</v>
      </c>
      <c r="M962" s="26">
        <f>K962*'Social Cost of Carbon'!$C$5</f>
        <v>3071.9719512564834</v>
      </c>
      <c r="N962" s="26">
        <f>L962*'Social Cost of Carbon'!$C$5</f>
        <v>2918.9708063213866</v>
      </c>
      <c r="O962" s="23">
        <f t="shared" si="134"/>
        <v>0.48586471579699492</v>
      </c>
      <c r="P962" s="23">
        <f t="shared" si="135"/>
        <v>0.46166597343214349</v>
      </c>
      <c r="Q962" s="27"/>
      <c r="R962" s="27"/>
    </row>
    <row r="963" spans="1:18" x14ac:dyDescent="0.25">
      <c r="A963" s="24">
        <f t="shared" si="131"/>
        <v>2018</v>
      </c>
      <c r="B963" s="32">
        <v>43325</v>
      </c>
      <c r="C963" s="28">
        <f>'Bitcoin Data'!C962</f>
        <v>6297.5698240000002</v>
      </c>
      <c r="D963" s="26">
        <f>'Bitcoin Data'!K962</f>
        <v>1875</v>
      </c>
      <c r="E963" s="25">
        <f>'Bitcoin Data'!J962</f>
        <v>63834.27778054183</v>
      </c>
      <c r="F963" s="25">
        <f t="shared" si="127"/>
        <v>119.68927083851594</v>
      </c>
      <c r="G963" s="23">
        <f t="shared" si="128"/>
        <v>0.48099999999999998</v>
      </c>
      <c r="H963" s="23">
        <f t="shared" si="129"/>
        <v>0.45704354731048874</v>
      </c>
      <c r="I963" s="26">
        <f t="shared" si="132"/>
        <v>57570.539273326161</v>
      </c>
      <c r="J963" s="26">
        <f t="shared" si="133"/>
        <v>54703.208919041157</v>
      </c>
      <c r="K963" s="23">
        <f t="shared" si="130"/>
        <v>30.704287612440616</v>
      </c>
      <c r="L963" s="23">
        <f t="shared" si="130"/>
        <v>29.175044756821951</v>
      </c>
      <c r="M963" s="26">
        <f>K963*'Social Cost of Carbon'!$C$5</f>
        <v>3070.4287612440617</v>
      </c>
      <c r="N963" s="26">
        <f>L963*'Social Cost of Carbon'!$C$5</f>
        <v>2917.5044756821949</v>
      </c>
      <c r="O963" s="23">
        <f t="shared" si="134"/>
        <v>0.48755771623883809</v>
      </c>
      <c r="P963" s="23">
        <f t="shared" si="135"/>
        <v>0.46327465311517518</v>
      </c>
      <c r="Q963" s="27"/>
      <c r="R963" s="27"/>
    </row>
    <row r="964" spans="1:18" x14ac:dyDescent="0.25">
      <c r="A964" s="24">
        <f t="shared" si="131"/>
        <v>2018</v>
      </c>
      <c r="B964" s="32">
        <v>43326</v>
      </c>
      <c r="C964" s="28">
        <f>'Bitcoin Data'!C963</f>
        <v>6199.7099609999996</v>
      </c>
      <c r="D964" s="26">
        <f>'Bitcoin Data'!K963</f>
        <v>1700.0377786173026</v>
      </c>
      <c r="E964" s="25">
        <f>'Bitcoin Data'!J963</f>
        <v>63798.57781258758</v>
      </c>
      <c r="F964" s="25">
        <f t="shared" si="127"/>
        <v>108.45999250345452</v>
      </c>
      <c r="G964" s="23">
        <f t="shared" si="128"/>
        <v>0.48099999999999998</v>
      </c>
      <c r="H964" s="23">
        <f t="shared" si="129"/>
        <v>0.45704354731048874</v>
      </c>
      <c r="I964" s="26">
        <f t="shared" si="132"/>
        <v>52169.256394161624</v>
      </c>
      <c r="J964" s="26">
        <f t="shared" si="133"/>
        <v>49570.939715047869</v>
      </c>
      <c r="K964" s="23">
        <f t="shared" si="130"/>
        <v>30.687115927854627</v>
      </c>
      <c r="L964" s="23">
        <f t="shared" si="130"/>
        <v>29.158728316829272</v>
      </c>
      <c r="M964" s="26">
        <f>K964*'Social Cost of Carbon'!$C$5</f>
        <v>3068.7115927854629</v>
      </c>
      <c r="N964" s="26">
        <f>L964*'Social Cost of Carbon'!$C$5</f>
        <v>2915.8728316829274</v>
      </c>
      <c r="O964" s="23">
        <f t="shared" si="134"/>
        <v>0.49497663795396107</v>
      </c>
      <c r="P964" s="23">
        <f t="shared" si="135"/>
        <v>0.47032407161392492</v>
      </c>
      <c r="Q964" s="27"/>
      <c r="R964" s="27"/>
    </row>
    <row r="965" spans="1:18" x14ac:dyDescent="0.25">
      <c r="A965" s="24">
        <f t="shared" si="131"/>
        <v>2018</v>
      </c>
      <c r="B965" s="32">
        <v>43327</v>
      </c>
      <c r="C965" s="28">
        <f>'Bitcoin Data'!C964</f>
        <v>6308.5200199999999</v>
      </c>
      <c r="D965" s="26">
        <f>'Bitcoin Data'!K964</f>
        <v>2012.5223613595704</v>
      </c>
      <c r="E965" s="25">
        <f>'Bitcoin Data'!J964</f>
        <v>63765.023303107628</v>
      </c>
      <c r="F965" s="25">
        <f t="shared" si="127"/>
        <v>128.32853527011818</v>
      </c>
      <c r="G965" s="23">
        <f t="shared" si="128"/>
        <v>0.48099999999999998</v>
      </c>
      <c r="H965" s="23">
        <f t="shared" si="129"/>
        <v>0.45704354731048874</v>
      </c>
      <c r="I965" s="26">
        <f t="shared" si="132"/>
        <v>61726.025464926839</v>
      </c>
      <c r="J965" s="26">
        <f t="shared" si="133"/>
        <v>58651.728981013985</v>
      </c>
      <c r="K965" s="23">
        <f t="shared" si="130"/>
        <v>30.670976208794766</v>
      </c>
      <c r="L965" s="23">
        <f t="shared" si="130"/>
        <v>29.14339244478829</v>
      </c>
      <c r="M965" s="26">
        <f>K965*'Social Cost of Carbon'!$C$5</f>
        <v>3067.0976208794764</v>
      </c>
      <c r="N965" s="26">
        <f>L965*'Social Cost of Carbon'!$C$5</f>
        <v>2914.3392444788292</v>
      </c>
      <c r="O965" s="23">
        <f t="shared" si="134"/>
        <v>0.48618338550972473</v>
      </c>
      <c r="P965" s="23">
        <f t="shared" si="135"/>
        <v>0.46196877163573291</v>
      </c>
      <c r="Q965" s="27"/>
      <c r="R965" s="27"/>
    </row>
    <row r="966" spans="1:18" x14ac:dyDescent="0.25">
      <c r="A966" s="24">
        <f t="shared" si="131"/>
        <v>2018</v>
      </c>
      <c r="B966" s="32">
        <v>43328</v>
      </c>
      <c r="C966" s="28">
        <f>'Bitcoin Data'!C965</f>
        <v>6334.7299800000001</v>
      </c>
      <c r="D966" s="26">
        <f>'Bitcoin Data'!K965</f>
        <v>1974.9835418038181</v>
      </c>
      <c r="E966" s="25">
        <f>'Bitcoin Data'!J965</f>
        <v>63732.017529288256</v>
      </c>
      <c r="F966" s="25">
        <f t="shared" si="127"/>
        <v>125.86968570629674</v>
      </c>
      <c r="G966" s="23">
        <f t="shared" si="128"/>
        <v>0.48099999999999998</v>
      </c>
      <c r="H966" s="23">
        <f t="shared" si="129"/>
        <v>0.45704354731048874</v>
      </c>
      <c r="I966" s="26">
        <f t="shared" si="132"/>
        <v>60543.318824728733</v>
      </c>
      <c r="J966" s="26">
        <f t="shared" si="133"/>
        <v>57527.927654062179</v>
      </c>
      <c r="K966" s="23">
        <f t="shared" si="130"/>
        <v>30.655100431587648</v>
      </c>
      <c r="L966" s="23">
        <f t="shared" si="130"/>
        <v>29.128307368840158</v>
      </c>
      <c r="M966" s="26">
        <f>K966*'Social Cost of Carbon'!$C$5</f>
        <v>3065.5100431587648</v>
      </c>
      <c r="N966" s="26">
        <f>L966*'Social Cost of Carbon'!$C$5</f>
        <v>2912.830736884016</v>
      </c>
      <c r="O966" s="23">
        <f t="shared" si="134"/>
        <v>0.48392118572333603</v>
      </c>
      <c r="P966" s="23">
        <f t="shared" si="135"/>
        <v>0.45981924187461831</v>
      </c>
      <c r="Q966" s="27"/>
      <c r="R966" s="27"/>
    </row>
    <row r="967" spans="1:18" x14ac:dyDescent="0.25">
      <c r="A967" s="24">
        <f t="shared" si="131"/>
        <v>2018</v>
      </c>
      <c r="B967" s="32">
        <v>43329</v>
      </c>
      <c r="C967" s="28">
        <f>'Bitcoin Data'!C966</f>
        <v>6580.6298829999996</v>
      </c>
      <c r="D967" s="26">
        <f>'Bitcoin Data'!K966</f>
        <v>1899.9366687777074</v>
      </c>
      <c r="E967" s="25">
        <f>'Bitcoin Data'!J966</f>
        <v>63699.382689354083</v>
      </c>
      <c r="F967" s="25">
        <f t="shared" si="127"/>
        <v>121.02479295000775</v>
      </c>
      <c r="G967" s="23">
        <f t="shared" si="128"/>
        <v>0.48099999999999998</v>
      </c>
      <c r="H967" s="23">
        <f t="shared" si="129"/>
        <v>0.45704354731048874</v>
      </c>
      <c r="I967" s="26">
        <f t="shared" si="132"/>
        <v>58212.925408953721</v>
      </c>
      <c r="J967" s="26">
        <f t="shared" si="133"/>
        <v>55313.600682388977</v>
      </c>
      <c r="K967" s="23">
        <f t="shared" si="130"/>
        <v>30.639403073579313</v>
      </c>
      <c r="L967" s="23">
        <f t="shared" si="130"/>
        <v>29.113391825830732</v>
      </c>
      <c r="M967" s="26">
        <f>K967*'Social Cost of Carbon'!$C$5</f>
        <v>3063.9403073579315</v>
      </c>
      <c r="N967" s="26">
        <f>L967*'Social Cost of Carbon'!$C$5</f>
        <v>2911.3391825830731</v>
      </c>
      <c r="O967" s="23">
        <f t="shared" si="134"/>
        <v>0.46559985318018404</v>
      </c>
      <c r="P967" s="23">
        <f t="shared" si="135"/>
        <v>0.44241041273329323</v>
      </c>
      <c r="Q967" s="27"/>
      <c r="R967" s="27"/>
    </row>
    <row r="968" spans="1:18" x14ac:dyDescent="0.25">
      <c r="A968" s="24">
        <f t="shared" si="131"/>
        <v>2018</v>
      </c>
      <c r="B968" s="32">
        <v>43330</v>
      </c>
      <c r="C968" s="28">
        <f>'Bitcoin Data'!C967</f>
        <v>6423.7597660000001</v>
      </c>
      <c r="D968" s="26">
        <f>'Bitcoin Data'!K967</f>
        <v>2000</v>
      </c>
      <c r="E968" s="25">
        <f>'Bitcoin Data'!J967</f>
        <v>63663.050842775621</v>
      </c>
      <c r="F968" s="25">
        <f t="shared" ref="F968:F1031" si="136">E968*D968/1000000</f>
        <v>127.32610168555124</v>
      </c>
      <c r="G968" s="23">
        <f t="shared" ref="G968:G1031" si="137">$V$21</f>
        <v>0.48099999999999998</v>
      </c>
      <c r="H968" s="23">
        <f t="shared" ref="H968:H1031" si="138">HLOOKUP($A968,$V$7:$AA$19,13,FALSE)/1000</f>
        <v>0.45704354731048874</v>
      </c>
      <c r="I968" s="26">
        <f t="shared" si="132"/>
        <v>61243.854910750146</v>
      </c>
      <c r="J968" s="26">
        <f t="shared" si="133"/>
        <v>58193.573179580337</v>
      </c>
      <c r="K968" s="23">
        <f t="shared" ref="K968:L1031" si="139">$E968*G968/1000</f>
        <v>30.621927455375072</v>
      </c>
      <c r="L968" s="23">
        <f t="shared" si="139"/>
        <v>29.096786589790167</v>
      </c>
      <c r="M968" s="26">
        <f>K968*'Social Cost of Carbon'!$C$5</f>
        <v>3062.1927455375071</v>
      </c>
      <c r="N968" s="26">
        <f>L968*'Social Cost of Carbon'!$C$5</f>
        <v>2909.6786589790167</v>
      </c>
      <c r="O968" s="23">
        <f t="shared" si="134"/>
        <v>0.47669789299177023</v>
      </c>
      <c r="P968" s="23">
        <f t="shared" si="135"/>
        <v>0.45295570895716103</v>
      </c>
      <c r="Q968" s="27"/>
      <c r="R968" s="27"/>
    </row>
    <row r="969" spans="1:18" x14ac:dyDescent="0.25">
      <c r="A969" s="24">
        <f t="shared" ref="A969:A1032" si="140">YEAR(B969)</f>
        <v>2018</v>
      </c>
      <c r="B969" s="32">
        <v>43331</v>
      </c>
      <c r="C969" s="28">
        <f>'Bitcoin Data'!C968</f>
        <v>6506.0698240000002</v>
      </c>
      <c r="D969" s="26">
        <f>'Bitcoin Data'!K968</f>
        <v>1812.5062934246303</v>
      </c>
      <c r="E969" s="25">
        <f>'Bitcoin Data'!J968</f>
        <v>63628.639676361221</v>
      </c>
      <c r="F969" s="25">
        <f t="shared" si="136"/>
        <v>115.32730985545284</v>
      </c>
      <c r="G969" s="23">
        <f t="shared" si="137"/>
        <v>0.48099999999999998</v>
      </c>
      <c r="H969" s="23">
        <f t="shared" si="138"/>
        <v>0.45704354731048874</v>
      </c>
      <c r="I969" s="26">
        <f t="shared" ref="I969:I1032" si="141">F969*G969*1000</f>
        <v>55472.436040472814</v>
      </c>
      <c r="J969" s="26">
        <f t="shared" ref="J969:J1032" si="142">$F969*H969*1000</f>
        <v>52709.60279811205</v>
      </c>
      <c r="K969" s="23">
        <f t="shared" si="139"/>
        <v>30.605375684329744</v>
      </c>
      <c r="L969" s="23">
        <f t="shared" si="139"/>
        <v>29.081059188225041</v>
      </c>
      <c r="M969" s="26">
        <f>K969*'Social Cost of Carbon'!$C$5</f>
        <v>3060.5375684329742</v>
      </c>
      <c r="N969" s="26">
        <f>L969*'Social Cost of Carbon'!$C$5</f>
        <v>2908.105918822504</v>
      </c>
      <c r="O969" s="23">
        <f t="shared" ref="O969:O1032" si="143">M969/$C969</f>
        <v>0.47041265329539972</v>
      </c>
      <c r="P969" s="23">
        <f t="shared" ref="P969:P1032" si="144">N969/$C969</f>
        <v>0.44698350886043364</v>
      </c>
      <c r="Q969" s="27"/>
      <c r="R969" s="27"/>
    </row>
    <row r="970" spans="1:18" x14ac:dyDescent="0.25">
      <c r="A970" s="24">
        <f t="shared" si="140"/>
        <v>2018</v>
      </c>
      <c r="B970" s="32">
        <v>43332</v>
      </c>
      <c r="C970" s="28">
        <f>'Bitcoin Data'!C969</f>
        <v>6308.5297849999997</v>
      </c>
      <c r="D970" s="26">
        <f>'Bitcoin Data'!K969</f>
        <v>1875</v>
      </c>
      <c r="E970" s="25">
        <f>'Bitcoin Data'!J969</f>
        <v>63594.68873889446</v>
      </c>
      <c r="F970" s="25">
        <f t="shared" si="136"/>
        <v>119.24004138542712</v>
      </c>
      <c r="G970" s="23">
        <f t="shared" si="137"/>
        <v>0.48099999999999998</v>
      </c>
      <c r="H970" s="23">
        <f t="shared" si="138"/>
        <v>0.45704354731048874</v>
      </c>
      <c r="I970" s="26">
        <f t="shared" si="141"/>
        <v>57354.459906390446</v>
      </c>
      <c r="J970" s="26">
        <f t="shared" si="142"/>
        <v>54497.891496245094</v>
      </c>
      <c r="K970" s="23">
        <f t="shared" si="139"/>
        <v>30.589045283408236</v>
      </c>
      <c r="L970" s="23">
        <f t="shared" si="139"/>
        <v>29.065542131330716</v>
      </c>
      <c r="M970" s="26">
        <f>K970*'Social Cost of Carbon'!$C$5</f>
        <v>3058.9045283408236</v>
      </c>
      <c r="N970" s="26">
        <f>L970*'Social Cost of Carbon'!$C$5</f>
        <v>2906.5542131330717</v>
      </c>
      <c r="O970" s="23">
        <f t="shared" si="143"/>
        <v>0.48488390046347762</v>
      </c>
      <c r="P970" s="23">
        <f t="shared" si="144"/>
        <v>0.46073400811137993</v>
      </c>
      <c r="Q970" s="27"/>
      <c r="R970" s="27"/>
    </row>
    <row r="971" spans="1:18" x14ac:dyDescent="0.25">
      <c r="A971" s="24">
        <f t="shared" si="140"/>
        <v>2018</v>
      </c>
      <c r="B971" s="32">
        <v>43333</v>
      </c>
      <c r="C971" s="28">
        <f>'Bitcoin Data'!C970</f>
        <v>6488.7597660000001</v>
      </c>
      <c r="D971" s="26">
        <f>'Bitcoin Data'!K970</f>
        <v>1849.9486125385406</v>
      </c>
      <c r="E971" s="25">
        <f>'Bitcoin Data'!J970</f>
        <v>63562.300790305468</v>
      </c>
      <c r="F971" s="25">
        <f t="shared" si="136"/>
        <v>117.58699015678299</v>
      </c>
      <c r="G971" s="23">
        <f t="shared" si="137"/>
        <v>0.48099999999999998</v>
      </c>
      <c r="H971" s="23">
        <f t="shared" si="138"/>
        <v>0.45704354731048874</v>
      </c>
      <c r="I971" s="26">
        <f t="shared" si="141"/>
        <v>56559.342265412619</v>
      </c>
      <c r="J971" s="26">
        <f t="shared" si="142"/>
        <v>53742.375098819619</v>
      </c>
      <c r="K971" s="23">
        <f t="shared" si="139"/>
        <v>30.573466680136928</v>
      </c>
      <c r="L971" s="23">
        <f t="shared" si="139"/>
        <v>29.05073942841749</v>
      </c>
      <c r="M971" s="26">
        <f>K971*'Social Cost of Carbon'!$C$5</f>
        <v>3057.3466680136926</v>
      </c>
      <c r="N971" s="26">
        <f>L971*'Social Cost of Carbon'!$C$5</f>
        <v>2905.0739428417492</v>
      </c>
      <c r="O971" s="23">
        <f t="shared" si="143"/>
        <v>0.47117581452678681</v>
      </c>
      <c r="P971" s="23">
        <f t="shared" si="144"/>
        <v>0.44770866045370389</v>
      </c>
      <c r="Q971" s="27"/>
      <c r="R971" s="27"/>
    </row>
    <row r="972" spans="1:18" x14ac:dyDescent="0.25">
      <c r="A972" s="24">
        <f t="shared" si="140"/>
        <v>2018</v>
      </c>
      <c r="B972" s="32">
        <v>43334</v>
      </c>
      <c r="C972" s="28">
        <f>'Bitcoin Data'!C971</f>
        <v>6376.7099609999996</v>
      </c>
      <c r="D972" s="26">
        <f>'Bitcoin Data'!K971</f>
        <v>2000</v>
      </c>
      <c r="E972" s="25">
        <f>'Bitcoin Data'!J971</f>
        <v>63526.40004301352</v>
      </c>
      <c r="F972" s="25">
        <f t="shared" si="136"/>
        <v>127.05280008602705</v>
      </c>
      <c r="G972" s="23">
        <f t="shared" si="137"/>
        <v>0.48099999999999998</v>
      </c>
      <c r="H972" s="23">
        <f t="shared" si="138"/>
        <v>0.45704354731048874</v>
      </c>
      <c r="I972" s="26">
        <f t="shared" si="141"/>
        <v>61112.396841379006</v>
      </c>
      <c r="J972" s="26">
        <f t="shared" si="142"/>
        <v>58068.662447048169</v>
      </c>
      <c r="K972" s="23">
        <f t="shared" si="139"/>
        <v>30.556198420689505</v>
      </c>
      <c r="L972" s="23">
        <f t="shared" si="139"/>
        <v>29.034331223524084</v>
      </c>
      <c r="M972" s="26">
        <f>K972*'Social Cost of Carbon'!$C$5</f>
        <v>3055.6198420689507</v>
      </c>
      <c r="N972" s="26">
        <f>L972*'Social Cost of Carbon'!$C$5</f>
        <v>2903.4331223524086</v>
      </c>
      <c r="O972" s="23">
        <f t="shared" si="143"/>
        <v>0.47918438516996098</v>
      </c>
      <c r="P972" s="23">
        <f t="shared" si="144"/>
        <v>0.45531836011200522</v>
      </c>
      <c r="Q972" s="27"/>
      <c r="R972" s="27"/>
    </row>
    <row r="973" spans="1:18" x14ac:dyDescent="0.25">
      <c r="A973" s="24">
        <f t="shared" si="140"/>
        <v>2018</v>
      </c>
      <c r="B973" s="32">
        <v>43335</v>
      </c>
      <c r="C973" s="28">
        <f>'Bitcoin Data'!C972</f>
        <v>6534.8798829999996</v>
      </c>
      <c r="D973" s="26">
        <f>'Bitcoin Data'!K972</f>
        <v>1862.5827814569536</v>
      </c>
      <c r="E973" s="25">
        <f>'Bitcoin Data'!J972</f>
        <v>64767.772620911754</v>
      </c>
      <c r="F973" s="25">
        <f t="shared" si="136"/>
        <v>120.63533807702935</v>
      </c>
      <c r="G973" s="23">
        <f t="shared" si="137"/>
        <v>0.48099999999999998</v>
      </c>
      <c r="H973" s="23">
        <f t="shared" si="138"/>
        <v>0.45704354731048874</v>
      </c>
      <c r="I973" s="26">
        <f t="shared" si="141"/>
        <v>58025.597615051112</v>
      </c>
      <c r="J973" s="26">
        <f t="shared" si="142"/>
        <v>55135.602845725567</v>
      </c>
      <c r="K973" s="23">
        <f t="shared" si="139"/>
        <v>31.153298630658551</v>
      </c>
      <c r="L973" s="23">
        <f t="shared" si="139"/>
        <v>29.601692550060658</v>
      </c>
      <c r="M973" s="26">
        <f>K973*'Social Cost of Carbon'!$C$5</f>
        <v>3115.3298630658551</v>
      </c>
      <c r="N973" s="26">
        <f>L973*'Social Cost of Carbon'!$C$5</f>
        <v>2960.1692550060657</v>
      </c>
      <c r="O973" s="23">
        <f t="shared" si="143"/>
        <v>0.47672335511019143</v>
      </c>
      <c r="P973" s="23">
        <f t="shared" si="144"/>
        <v>0.45297990292166262</v>
      </c>
      <c r="Q973" s="27"/>
      <c r="R973" s="27"/>
    </row>
    <row r="974" spans="1:18" x14ac:dyDescent="0.25">
      <c r="A974" s="24">
        <f t="shared" si="140"/>
        <v>2018</v>
      </c>
      <c r="B974" s="32">
        <v>43336</v>
      </c>
      <c r="C974" s="28">
        <f>'Bitcoin Data'!C973</f>
        <v>6719.9599609999996</v>
      </c>
      <c r="D974" s="26">
        <f>'Bitcoin Data'!K973</f>
        <v>1825.0025347257426</v>
      </c>
      <c r="E974" s="25">
        <f>'Bitcoin Data'!J973</f>
        <v>65857.602700475443</v>
      </c>
      <c r="F974" s="25">
        <f t="shared" si="136"/>
        <v>120.1902918593286</v>
      </c>
      <c r="G974" s="23">
        <f t="shared" si="137"/>
        <v>0.48099999999999998</v>
      </c>
      <c r="H974" s="23">
        <f t="shared" si="138"/>
        <v>0.45704354731048874</v>
      </c>
      <c r="I974" s="26">
        <f t="shared" si="141"/>
        <v>57811.530384337057</v>
      </c>
      <c r="J974" s="26">
        <f t="shared" si="142"/>
        <v>54932.197343670501</v>
      </c>
      <c r="K974" s="23">
        <f t="shared" si="139"/>
        <v>31.677506898928687</v>
      </c>
      <c r="L974" s="23">
        <f t="shared" si="139"/>
        <v>30.099792355590118</v>
      </c>
      <c r="M974" s="26">
        <f>K974*'Social Cost of Carbon'!$C$5</f>
        <v>3167.7506898928686</v>
      </c>
      <c r="N974" s="26">
        <f>L974*'Social Cost of Carbon'!$C$5</f>
        <v>3009.9792355590116</v>
      </c>
      <c r="O974" s="23">
        <f t="shared" si="143"/>
        <v>0.47139428036435421</v>
      </c>
      <c r="P974" s="23">
        <f t="shared" si="144"/>
        <v>0.44791624548773284</v>
      </c>
      <c r="Q974" s="27"/>
      <c r="R974" s="27"/>
    </row>
    <row r="975" spans="1:18" x14ac:dyDescent="0.25">
      <c r="A975" s="24">
        <f t="shared" si="140"/>
        <v>2018</v>
      </c>
      <c r="B975" s="32">
        <v>43337</v>
      </c>
      <c r="C975" s="28">
        <f>'Bitcoin Data'!C974</f>
        <v>6763.1899409999996</v>
      </c>
      <c r="D975" s="26">
        <f>'Bitcoin Data'!K974</f>
        <v>1687.4472672728978</v>
      </c>
      <c r="E975" s="25">
        <f>'Bitcoin Data'!J974</f>
        <v>69989.109283923739</v>
      </c>
      <c r="F975" s="25">
        <f t="shared" si="136"/>
        <v>118.10293120002132</v>
      </c>
      <c r="G975" s="23">
        <f t="shared" si="137"/>
        <v>0.48099999999999998</v>
      </c>
      <c r="H975" s="23">
        <f t="shared" si="138"/>
        <v>0.45704354731048874</v>
      </c>
      <c r="I975" s="26">
        <f t="shared" si="141"/>
        <v>56807.509907210253</v>
      </c>
      <c r="J975" s="26">
        <f t="shared" si="142"/>
        <v>53978.182623424342</v>
      </c>
      <c r="K975" s="23">
        <f t="shared" si="139"/>
        <v>33.664761565567318</v>
      </c>
      <c r="L975" s="23">
        <f t="shared" si="139"/>
        <v>31.988070780225968</v>
      </c>
      <c r="M975" s="26">
        <f>K975*'Social Cost of Carbon'!$C$5</f>
        <v>3366.4761565567319</v>
      </c>
      <c r="N975" s="26">
        <f>L975*'Social Cost of Carbon'!$C$5</f>
        <v>3198.8070780225967</v>
      </c>
      <c r="O975" s="23">
        <f t="shared" si="143"/>
        <v>0.49776454393930086</v>
      </c>
      <c r="P975" s="23">
        <f t="shared" si="144"/>
        <v>0.47297312450604095</v>
      </c>
      <c r="Q975" s="27"/>
      <c r="R975" s="27"/>
    </row>
    <row r="976" spans="1:18" x14ac:dyDescent="0.25">
      <c r="A976" s="24">
        <f t="shared" si="140"/>
        <v>2018</v>
      </c>
      <c r="B976" s="32">
        <v>43338</v>
      </c>
      <c r="C976" s="28">
        <f>'Bitcoin Data'!C975</f>
        <v>6707.2597660000001</v>
      </c>
      <c r="D976" s="26">
        <f>'Bitcoin Data'!K975</f>
        <v>2162.4219125420473</v>
      </c>
      <c r="E976" s="25">
        <f>'Bitcoin Data'!J975</f>
        <v>56531.374137192259</v>
      </c>
      <c r="F976" s="25">
        <f t="shared" si="136"/>
        <v>122.24468218037731</v>
      </c>
      <c r="G976" s="23">
        <f t="shared" si="137"/>
        <v>0.48099999999999998</v>
      </c>
      <c r="H976" s="23">
        <f t="shared" si="138"/>
        <v>0.45704354731048874</v>
      </c>
      <c r="I976" s="26">
        <f t="shared" si="141"/>
        <v>58799.692128761482</v>
      </c>
      <c r="J976" s="26">
        <f t="shared" si="142"/>
        <v>55871.143183562934</v>
      </c>
      <c r="K976" s="23">
        <f t="shared" si="139"/>
        <v>27.191590959989476</v>
      </c>
      <c r="L976" s="23">
        <f t="shared" si="139"/>
        <v>25.837299769998769</v>
      </c>
      <c r="M976" s="26">
        <f>K976*'Social Cost of Carbon'!$C$5</f>
        <v>2719.1590959989476</v>
      </c>
      <c r="N976" s="26">
        <f>L976*'Social Cost of Carbon'!$C$5</f>
        <v>2583.7299769998767</v>
      </c>
      <c r="O976" s="23">
        <f t="shared" si="143"/>
        <v>0.40540536535989408</v>
      </c>
      <c r="P976" s="23">
        <f t="shared" si="144"/>
        <v>0.38521394237586426</v>
      </c>
      <c r="Q976" s="27"/>
      <c r="R976" s="27"/>
    </row>
    <row r="977" spans="1:18" x14ac:dyDescent="0.25">
      <c r="A977" s="24">
        <f t="shared" si="140"/>
        <v>2018</v>
      </c>
      <c r="B977" s="32">
        <v>43339</v>
      </c>
      <c r="C977" s="28">
        <f>'Bitcoin Data'!C976</f>
        <v>6884.6401370000003</v>
      </c>
      <c r="D977" s="26">
        <f>'Bitcoin Data'!K976</f>
        <v>2312.4357656731759</v>
      </c>
      <c r="E977" s="25">
        <f>'Bitcoin Data'!J976</f>
        <v>55026.696324735836</v>
      </c>
      <c r="F977" s="25">
        <f t="shared" si="136"/>
        <v>127.24570064815585</v>
      </c>
      <c r="G977" s="23">
        <f t="shared" si="137"/>
        <v>0.48099999999999998</v>
      </c>
      <c r="H977" s="23">
        <f t="shared" si="138"/>
        <v>0.45704354731048874</v>
      </c>
      <c r="I977" s="26">
        <f t="shared" si="141"/>
        <v>61205.182011762954</v>
      </c>
      <c r="J977" s="26">
        <f t="shared" si="142"/>
        <v>58156.826404241707</v>
      </c>
      <c r="K977" s="23">
        <f t="shared" si="139"/>
        <v>26.467840932197937</v>
      </c>
      <c r="L977" s="23">
        <f t="shared" si="139"/>
        <v>25.149596485034301</v>
      </c>
      <c r="M977" s="26">
        <f>K977*'Social Cost of Carbon'!$C$5</f>
        <v>2646.7840932197937</v>
      </c>
      <c r="N977" s="26">
        <f>L977*'Social Cost of Carbon'!$C$5</f>
        <v>2514.9596485034303</v>
      </c>
      <c r="O977" s="23">
        <f t="shared" si="143"/>
        <v>0.38444770395408595</v>
      </c>
      <c r="P977" s="23">
        <f t="shared" si="144"/>
        <v>0.36530008808845754</v>
      </c>
      <c r="Q977" s="27"/>
      <c r="R977" s="27"/>
    </row>
    <row r="978" spans="1:18" x14ac:dyDescent="0.25">
      <c r="A978" s="24">
        <f t="shared" si="140"/>
        <v>2018</v>
      </c>
      <c r="B978" s="32">
        <v>43340</v>
      </c>
      <c r="C978" s="28">
        <f>'Bitcoin Data'!C977</f>
        <v>7096.2797849999997</v>
      </c>
      <c r="D978" s="26">
        <f>'Bitcoin Data'!K977</f>
        <v>1912.4521886952823</v>
      </c>
      <c r="E978" s="25">
        <f>'Bitcoin Data'!J977</f>
        <v>67273.681412429185</v>
      </c>
      <c r="F978" s="25">
        <f t="shared" si="136"/>
        <v>128.65769925878934</v>
      </c>
      <c r="G978" s="23">
        <f t="shared" si="137"/>
        <v>0.48099999999999998</v>
      </c>
      <c r="H978" s="23">
        <f t="shared" si="138"/>
        <v>0.45704354731048874</v>
      </c>
      <c r="I978" s="26">
        <f t="shared" si="141"/>
        <v>61884.353343477669</v>
      </c>
      <c r="J978" s="26">
        <f t="shared" si="142"/>
        <v>58802.171258043119</v>
      </c>
      <c r="K978" s="23">
        <f t="shared" si="139"/>
        <v>32.358640759378439</v>
      </c>
      <c r="L978" s="23">
        <f t="shared" si="139"/>
        <v>30.747001993372326</v>
      </c>
      <c r="M978" s="26">
        <f>K978*'Social Cost of Carbon'!$C$5</f>
        <v>3235.8640759378441</v>
      </c>
      <c r="N978" s="26">
        <f>L978*'Social Cost of Carbon'!$C$5</f>
        <v>3074.7001993372328</v>
      </c>
      <c r="O978" s="23">
        <f t="shared" si="143"/>
        <v>0.45599443285448815</v>
      </c>
      <c r="P978" s="23">
        <f t="shared" si="144"/>
        <v>0.43328339531320115</v>
      </c>
      <c r="Q978" s="27"/>
      <c r="R978" s="27"/>
    </row>
    <row r="979" spans="1:18" x14ac:dyDescent="0.25">
      <c r="A979" s="24">
        <f t="shared" si="140"/>
        <v>2018</v>
      </c>
      <c r="B979" s="32">
        <v>43341</v>
      </c>
      <c r="C979" s="28">
        <f>'Bitcoin Data'!C978</f>
        <v>7047.1601559999999</v>
      </c>
      <c r="D979" s="26">
        <f>'Bitcoin Data'!K978</f>
        <v>1737.4517374517375</v>
      </c>
      <c r="E979" s="25">
        <f>'Bitcoin Data'!J978</f>
        <v>73122.08733989863</v>
      </c>
      <c r="F979" s="25">
        <f t="shared" si="136"/>
        <v>127.04609769480456</v>
      </c>
      <c r="G979" s="23">
        <f t="shared" si="137"/>
        <v>0.48099999999999998</v>
      </c>
      <c r="H979" s="23">
        <f t="shared" si="138"/>
        <v>0.45704354731048874</v>
      </c>
      <c r="I979" s="26">
        <f t="shared" si="141"/>
        <v>61109.172991200991</v>
      </c>
      <c r="J979" s="26">
        <f t="shared" si="142"/>
        <v>58065.599162388382</v>
      </c>
      <c r="K979" s="23">
        <f t="shared" si="139"/>
        <v>35.171724010491239</v>
      </c>
      <c r="L979" s="23">
        <f t="shared" si="139"/>
        <v>33.419978184574646</v>
      </c>
      <c r="M979" s="26">
        <f>K979*'Social Cost of Carbon'!$C$5</f>
        <v>3517.1724010491239</v>
      </c>
      <c r="N979" s="26">
        <f>L979*'Social Cost of Carbon'!$C$5</f>
        <v>3341.9978184574647</v>
      </c>
      <c r="O979" s="23">
        <f t="shared" si="143"/>
        <v>0.49909074339038251</v>
      </c>
      <c r="P979" s="23">
        <f t="shared" si="144"/>
        <v>0.47423327191053904</v>
      </c>
      <c r="Q979" s="27"/>
      <c r="R979" s="27"/>
    </row>
    <row r="980" spans="1:18" x14ac:dyDescent="0.25">
      <c r="A980" s="24">
        <f t="shared" si="140"/>
        <v>2018</v>
      </c>
      <c r="B980" s="32">
        <v>43342</v>
      </c>
      <c r="C980" s="28">
        <f>'Bitcoin Data'!C979</f>
        <v>6978.2299800000001</v>
      </c>
      <c r="D980" s="26">
        <f>'Bitcoin Data'!K979</f>
        <v>1924.9278152069294</v>
      </c>
      <c r="E980" s="25">
        <f>'Bitcoin Data'!J979</f>
        <v>66736.314267204871</v>
      </c>
      <c r="F980" s="25">
        <f t="shared" si="136"/>
        <v>128.4625876173337</v>
      </c>
      <c r="G980" s="23">
        <f t="shared" si="137"/>
        <v>0.48099999999999998</v>
      </c>
      <c r="H980" s="23">
        <f t="shared" si="138"/>
        <v>0.45704354731048874</v>
      </c>
      <c r="I980" s="26">
        <f t="shared" si="141"/>
        <v>61790.5046439375</v>
      </c>
      <c r="J980" s="26">
        <f t="shared" si="142"/>
        <v>58712.996741310664</v>
      </c>
      <c r="K980" s="23">
        <f t="shared" si="139"/>
        <v>32.100167162525537</v>
      </c>
      <c r="L980" s="23">
        <f t="shared" si="139"/>
        <v>30.501401807110895</v>
      </c>
      <c r="M980" s="26">
        <f>K980*'Social Cost of Carbon'!$C$5</f>
        <v>3210.0167162525536</v>
      </c>
      <c r="N980" s="26">
        <f>L980*'Social Cost of Carbon'!$C$5</f>
        <v>3050.1401807110897</v>
      </c>
      <c r="O980" s="23">
        <f t="shared" si="143"/>
        <v>0.46000443170440675</v>
      </c>
      <c r="P980" s="23">
        <f t="shared" si="144"/>
        <v>0.43709367410546274</v>
      </c>
      <c r="Q980" s="27"/>
      <c r="R980" s="27"/>
    </row>
    <row r="981" spans="1:18" x14ac:dyDescent="0.25">
      <c r="A981" s="24">
        <f t="shared" si="140"/>
        <v>2018</v>
      </c>
      <c r="B981" s="32">
        <v>43343</v>
      </c>
      <c r="C981" s="28">
        <f>'Bitcoin Data'!C980</f>
        <v>7037.580078</v>
      </c>
      <c r="D981" s="26">
        <f>'Bitcoin Data'!K980</f>
        <v>1937.5672766415501</v>
      </c>
      <c r="E981" s="25">
        <f>'Bitcoin Data'!J980</f>
        <v>67113.301087295433</v>
      </c>
      <c r="F981" s="25">
        <f t="shared" si="136"/>
        <v>130.03653601413538</v>
      </c>
      <c r="G981" s="23">
        <f t="shared" si="137"/>
        <v>0.48099999999999998</v>
      </c>
      <c r="H981" s="23">
        <f t="shared" si="138"/>
        <v>0.45704354731048874</v>
      </c>
      <c r="I981" s="26">
        <f t="shared" si="141"/>
        <v>62547.573822799117</v>
      </c>
      <c r="J981" s="26">
        <f t="shared" si="142"/>
        <v>59432.359699868553</v>
      </c>
      <c r="K981" s="23">
        <f t="shared" si="139"/>
        <v>32.281497822989103</v>
      </c>
      <c r="L981" s="23">
        <f t="shared" si="139"/>
        <v>30.673701200654385</v>
      </c>
      <c r="M981" s="26">
        <f>K981*'Social Cost of Carbon'!$C$5</f>
        <v>3228.1497822989104</v>
      </c>
      <c r="N981" s="26">
        <f>L981*'Social Cost of Carbon'!$C$5</f>
        <v>3067.3701200654386</v>
      </c>
      <c r="O981" s="23">
        <f t="shared" si="143"/>
        <v>0.45870167678664819</v>
      </c>
      <c r="P981" s="23">
        <f t="shared" si="144"/>
        <v>0.43585580356723275</v>
      </c>
      <c r="Q981" s="27"/>
      <c r="R981" s="27"/>
    </row>
    <row r="982" spans="1:18" x14ac:dyDescent="0.25">
      <c r="A982" s="24">
        <f t="shared" si="140"/>
        <v>2018</v>
      </c>
      <c r="B982" s="32">
        <v>43344</v>
      </c>
      <c r="C982" s="28">
        <f>'Bitcoin Data'!C981</f>
        <v>7193.25</v>
      </c>
      <c r="D982" s="26">
        <f>'Bitcoin Data'!K981</f>
        <v>1887.5838926174499</v>
      </c>
      <c r="E982" s="25">
        <f>'Bitcoin Data'!J981</f>
        <v>69860.467188675146</v>
      </c>
      <c r="F982" s="25">
        <f t="shared" si="136"/>
        <v>131.86749259607308</v>
      </c>
      <c r="G982" s="23">
        <f t="shared" si="137"/>
        <v>0.48099999999999998</v>
      </c>
      <c r="H982" s="23">
        <f t="shared" si="138"/>
        <v>0.45704354731048874</v>
      </c>
      <c r="I982" s="26">
        <f t="shared" si="141"/>
        <v>63428.263938711149</v>
      </c>
      <c r="J982" s="26">
        <f t="shared" si="142"/>
        <v>60269.186591048849</v>
      </c>
      <c r="K982" s="23">
        <f t="shared" si="139"/>
        <v>33.602884717752744</v>
      </c>
      <c r="L982" s="23">
        <f t="shared" si="139"/>
        <v>31.929275740680097</v>
      </c>
      <c r="M982" s="26">
        <f>K982*'Social Cost of Carbon'!$C$5</f>
        <v>3360.2884717752745</v>
      </c>
      <c r="N982" s="26">
        <f>L982*'Social Cost of Carbon'!$C$5</f>
        <v>3192.9275740680096</v>
      </c>
      <c r="O982" s="23">
        <f t="shared" si="143"/>
        <v>0.46714468032881862</v>
      </c>
      <c r="P982" s="23">
        <f t="shared" si="144"/>
        <v>0.44387829897028597</v>
      </c>
      <c r="Q982" s="27"/>
      <c r="R982" s="27"/>
    </row>
    <row r="983" spans="1:18" x14ac:dyDescent="0.25">
      <c r="A983" s="24">
        <f t="shared" si="140"/>
        <v>2018</v>
      </c>
      <c r="B983" s="32">
        <v>43345</v>
      </c>
      <c r="C983" s="28">
        <f>'Bitcoin Data'!C982</f>
        <v>7272.7202150000003</v>
      </c>
      <c r="D983" s="26">
        <f>'Bitcoin Data'!K982</f>
        <v>1800</v>
      </c>
      <c r="E983" s="25">
        <f>'Bitcoin Data'!J982</f>
        <v>71307.409261406254</v>
      </c>
      <c r="F983" s="25">
        <f t="shared" si="136"/>
        <v>128.35333667053126</v>
      </c>
      <c r="G983" s="23">
        <f t="shared" si="137"/>
        <v>0.48099999999999998</v>
      </c>
      <c r="H983" s="23">
        <f t="shared" si="138"/>
        <v>0.45704354731048874</v>
      </c>
      <c r="I983" s="26">
        <f t="shared" si="141"/>
        <v>61737.95493852553</v>
      </c>
      <c r="J983" s="26">
        <f t="shared" si="142"/>
        <v>58663.064301037048</v>
      </c>
      <c r="K983" s="23">
        <f t="shared" si="139"/>
        <v>34.29886385473641</v>
      </c>
      <c r="L983" s="23">
        <f t="shared" si="139"/>
        <v>32.590591278353912</v>
      </c>
      <c r="M983" s="26">
        <f>K983*'Social Cost of Carbon'!$C$5</f>
        <v>3429.886385473641</v>
      </c>
      <c r="N983" s="26">
        <f>L983*'Social Cost of Carbon'!$C$5</f>
        <v>3259.0591278353913</v>
      </c>
      <c r="O983" s="23">
        <f t="shared" si="143"/>
        <v>0.47160983567049553</v>
      </c>
      <c r="P983" s="23">
        <f t="shared" si="144"/>
        <v>0.44812106495085224</v>
      </c>
      <c r="Q983" s="27"/>
      <c r="R983" s="27"/>
    </row>
    <row r="984" spans="1:18" x14ac:dyDescent="0.25">
      <c r="A984" s="24">
        <f t="shared" si="140"/>
        <v>2018</v>
      </c>
      <c r="B984" s="32">
        <v>43346</v>
      </c>
      <c r="C984" s="28">
        <f>'Bitcoin Data'!C983</f>
        <v>7260.0600590000004</v>
      </c>
      <c r="D984" s="26">
        <f>'Bitcoin Data'!K983</f>
        <v>1800</v>
      </c>
      <c r="E984" s="25">
        <f>'Bitcoin Data'!J983</f>
        <v>68566.029761288431</v>
      </c>
      <c r="F984" s="25">
        <f t="shared" si="136"/>
        <v>123.41885357031917</v>
      </c>
      <c r="G984" s="23">
        <f t="shared" si="137"/>
        <v>0.48099999999999998</v>
      </c>
      <c r="H984" s="23">
        <f t="shared" si="138"/>
        <v>0.45704354731048874</v>
      </c>
      <c r="I984" s="26">
        <f t="shared" si="141"/>
        <v>59364.468567323522</v>
      </c>
      <c r="J984" s="26">
        <f t="shared" si="142"/>
        <v>56407.790640772451</v>
      </c>
      <c r="K984" s="23">
        <f t="shared" si="139"/>
        <v>32.980260315179734</v>
      </c>
      <c r="L984" s="23">
        <f t="shared" si="139"/>
        <v>31.337661467095806</v>
      </c>
      <c r="M984" s="26">
        <f>K984*'Social Cost of Carbon'!$C$5</f>
        <v>3298.0260315179735</v>
      </c>
      <c r="N984" s="26">
        <f>L984*'Social Cost of Carbon'!$C$5</f>
        <v>3133.7661467095804</v>
      </c>
      <c r="O984" s="23">
        <f t="shared" si="143"/>
        <v>0.45426980007273426</v>
      </c>
      <c r="P984" s="23">
        <f t="shared" si="144"/>
        <v>0.43164465875523694</v>
      </c>
      <c r="Q984" s="27"/>
      <c r="R984" s="27"/>
    </row>
    <row r="985" spans="1:18" x14ac:dyDescent="0.25">
      <c r="A985" s="24">
        <f t="shared" si="140"/>
        <v>2018</v>
      </c>
      <c r="B985" s="32">
        <v>43347</v>
      </c>
      <c r="C985" s="28">
        <f>'Bitcoin Data'!C984</f>
        <v>7361.6601559999999</v>
      </c>
      <c r="D985" s="26">
        <f>'Bitcoin Data'!K984</f>
        <v>1574.9409397147608</v>
      </c>
      <c r="E985" s="25">
        <f>'Bitcoin Data'!J984</f>
        <v>76288.66958293799</v>
      </c>
      <c r="F985" s="25">
        <f t="shared" si="136"/>
        <v>120.15014896254125</v>
      </c>
      <c r="G985" s="23">
        <f t="shared" si="137"/>
        <v>0.48099999999999998</v>
      </c>
      <c r="H985" s="23">
        <f t="shared" si="138"/>
        <v>0.45704354731048874</v>
      </c>
      <c r="I985" s="26">
        <f t="shared" si="141"/>
        <v>57792.221650982341</v>
      </c>
      <c r="J985" s="26">
        <f t="shared" si="142"/>
        <v>54913.850291723495</v>
      </c>
      <c r="K985" s="23">
        <f t="shared" si="139"/>
        <v>36.694850069393169</v>
      </c>
      <c r="L985" s="23">
        <f t="shared" si="139"/>
        <v>34.86724416578376</v>
      </c>
      <c r="M985" s="26">
        <f>K985*'Social Cost of Carbon'!$C$5</f>
        <v>3669.4850069393169</v>
      </c>
      <c r="N985" s="26">
        <f>L985*'Social Cost of Carbon'!$C$5</f>
        <v>3486.7244165783759</v>
      </c>
      <c r="O985" s="23">
        <f t="shared" si="143"/>
        <v>0.498458897745852</v>
      </c>
      <c r="P985" s="23">
        <f t="shared" si="144"/>
        <v>0.47363289566370143</v>
      </c>
      <c r="Q985" s="27"/>
      <c r="R985" s="27"/>
    </row>
    <row r="986" spans="1:18" x14ac:dyDescent="0.25">
      <c r="A986" s="24">
        <f t="shared" si="140"/>
        <v>2018</v>
      </c>
      <c r="B986" s="32">
        <v>43348</v>
      </c>
      <c r="C986" s="28">
        <f>'Bitcoin Data'!C985</f>
        <v>6792.830078</v>
      </c>
      <c r="D986" s="26">
        <f>'Bitcoin Data'!K985</f>
        <v>1650.0137501145844</v>
      </c>
      <c r="E986" s="25">
        <f>'Bitcoin Data'!J985</f>
        <v>72275.646509012877</v>
      </c>
      <c r="F986" s="25">
        <f t="shared" si="136"/>
        <v>119.25581053829241</v>
      </c>
      <c r="G986" s="23">
        <f t="shared" si="137"/>
        <v>0.48099999999999998</v>
      </c>
      <c r="H986" s="23">
        <f t="shared" si="138"/>
        <v>0.45704354731048874</v>
      </c>
      <c r="I986" s="26">
        <f t="shared" si="141"/>
        <v>57362.044868918645</v>
      </c>
      <c r="J986" s="26">
        <f t="shared" si="142"/>
        <v>54505.098685808727</v>
      </c>
      <c r="K986" s="23">
        <f t="shared" si="139"/>
        <v>34.764585970835192</v>
      </c>
      <c r="L986" s="23">
        <f t="shared" si="139"/>
        <v>33.033117864638186</v>
      </c>
      <c r="M986" s="26">
        <f>K986*'Social Cost of Carbon'!$C$5</f>
        <v>3476.4585970835192</v>
      </c>
      <c r="N986" s="26">
        <f>L986*'Social Cost of Carbon'!$C$5</f>
        <v>3303.3117864638184</v>
      </c>
      <c r="O986" s="23">
        <f t="shared" si="143"/>
        <v>0.51178353604674387</v>
      </c>
      <c r="P986" s="23">
        <f t="shared" si="144"/>
        <v>0.48629389349253471</v>
      </c>
      <c r="Q986" s="27"/>
      <c r="R986" s="27"/>
    </row>
    <row r="987" spans="1:18" x14ac:dyDescent="0.25">
      <c r="A987" s="24">
        <f t="shared" si="140"/>
        <v>2018</v>
      </c>
      <c r="B987" s="32">
        <v>43349</v>
      </c>
      <c r="C987" s="28">
        <f>'Bitcoin Data'!C986</f>
        <v>6529.169922</v>
      </c>
      <c r="D987" s="26">
        <f>'Bitcoin Data'!K986</f>
        <v>1875</v>
      </c>
      <c r="E987" s="25">
        <f>'Bitcoin Data'!J986</f>
        <v>63316.181709617609</v>
      </c>
      <c r="F987" s="25">
        <f t="shared" si="136"/>
        <v>118.71784070553301</v>
      </c>
      <c r="G987" s="23">
        <f t="shared" si="137"/>
        <v>0.48099999999999998</v>
      </c>
      <c r="H987" s="23">
        <f t="shared" si="138"/>
        <v>0.45704354731048874</v>
      </c>
      <c r="I987" s="26">
        <f t="shared" si="141"/>
        <v>57103.281379361375</v>
      </c>
      <c r="J987" s="26">
        <f t="shared" si="142"/>
        <v>54259.223045098341</v>
      </c>
      <c r="K987" s="23">
        <f t="shared" si="139"/>
        <v>30.455083402326068</v>
      </c>
      <c r="L987" s="23">
        <f t="shared" si="139"/>
        <v>28.938252290719117</v>
      </c>
      <c r="M987" s="26">
        <f>K987*'Social Cost of Carbon'!$C$5</f>
        <v>3045.5083402326068</v>
      </c>
      <c r="N987" s="26">
        <f>L987*'Social Cost of Carbon'!$C$5</f>
        <v>2893.8252290719115</v>
      </c>
      <c r="O987" s="23">
        <f t="shared" si="143"/>
        <v>0.46644648195948835</v>
      </c>
      <c r="P987" s="23">
        <f t="shared" si="144"/>
        <v>0.44321487473027532</v>
      </c>
      <c r="Q987" s="27"/>
      <c r="R987" s="27"/>
    </row>
    <row r="988" spans="1:18" x14ac:dyDescent="0.25">
      <c r="A988" s="24">
        <f t="shared" si="140"/>
        <v>2018</v>
      </c>
      <c r="B988" s="32">
        <v>43350</v>
      </c>
      <c r="C988" s="28">
        <f>'Bitcoin Data'!C987</f>
        <v>6467.0698240000002</v>
      </c>
      <c r="D988" s="26">
        <f>'Bitcoin Data'!K987</f>
        <v>1899.9366687777074</v>
      </c>
      <c r="E988" s="25">
        <f>'Bitcoin Data'!J987</f>
        <v>62608.166327656661</v>
      </c>
      <c r="F988" s="25">
        <f t="shared" si="136"/>
        <v>118.95155097084861</v>
      </c>
      <c r="G988" s="23">
        <f t="shared" si="137"/>
        <v>0.48099999999999998</v>
      </c>
      <c r="H988" s="23">
        <f t="shared" si="138"/>
        <v>0.45704354731048874</v>
      </c>
      <c r="I988" s="26">
        <f t="shared" si="141"/>
        <v>57215.696016978181</v>
      </c>
      <c r="J988" s="26">
        <f t="shared" si="142"/>
        <v>54366.03881380106</v>
      </c>
      <c r="K988" s="23">
        <f t="shared" si="139"/>
        <v>30.114528003602853</v>
      </c>
      <c r="L988" s="23">
        <f t="shared" si="139"/>
        <v>28.614658428997295</v>
      </c>
      <c r="M988" s="26">
        <f>K988*'Social Cost of Carbon'!$C$5</f>
        <v>3011.4528003602854</v>
      </c>
      <c r="N988" s="26">
        <f>L988*'Social Cost of Carbon'!$C$5</f>
        <v>2861.4658428997295</v>
      </c>
      <c r="O988" s="23">
        <f t="shared" si="143"/>
        <v>0.46565954633495005</v>
      </c>
      <c r="P988" s="23">
        <f t="shared" si="144"/>
        <v>0.44246713283974737</v>
      </c>
      <c r="Q988" s="27"/>
      <c r="R988" s="27"/>
    </row>
    <row r="989" spans="1:18" x14ac:dyDescent="0.25">
      <c r="A989" s="24">
        <f t="shared" si="140"/>
        <v>2018</v>
      </c>
      <c r="B989" s="32">
        <v>43351</v>
      </c>
      <c r="C989" s="28">
        <f>'Bitcoin Data'!C988</f>
        <v>6225.9799800000001</v>
      </c>
      <c r="D989" s="26">
        <f>'Bitcoin Data'!K988</f>
        <v>1875</v>
      </c>
      <c r="E989" s="25">
        <f>'Bitcoin Data'!J988</f>
        <v>63754.575368560552</v>
      </c>
      <c r="F989" s="25">
        <f t="shared" si="136"/>
        <v>119.53982881605104</v>
      </c>
      <c r="G989" s="23">
        <f t="shared" si="137"/>
        <v>0.48099999999999998</v>
      </c>
      <c r="H989" s="23">
        <f t="shared" si="138"/>
        <v>0.45704354731048874</v>
      </c>
      <c r="I989" s="26">
        <f t="shared" si="141"/>
        <v>57498.657660520548</v>
      </c>
      <c r="J989" s="26">
        <f t="shared" si="142"/>
        <v>54634.907406976556</v>
      </c>
      <c r="K989" s="23">
        <f t="shared" si="139"/>
        <v>30.665950752277627</v>
      </c>
      <c r="L989" s="23">
        <f t="shared" si="139"/>
        <v>29.138617283720826</v>
      </c>
      <c r="M989" s="26">
        <f>K989*'Social Cost of Carbon'!$C$5</f>
        <v>3066.5950752277627</v>
      </c>
      <c r="N989" s="26">
        <f>L989*'Social Cost of Carbon'!$C$5</f>
        <v>2913.8617283720828</v>
      </c>
      <c r="O989" s="23">
        <f t="shared" si="143"/>
        <v>0.49254817475782547</v>
      </c>
      <c r="P989" s="23">
        <f t="shared" si="144"/>
        <v>0.46801655927780267</v>
      </c>
      <c r="Q989" s="27"/>
      <c r="R989" s="27"/>
    </row>
    <row r="990" spans="1:18" x14ac:dyDescent="0.25">
      <c r="A990" s="24">
        <f t="shared" si="140"/>
        <v>2018</v>
      </c>
      <c r="B990" s="32">
        <v>43352</v>
      </c>
      <c r="C990" s="28">
        <f>'Bitcoin Data'!C989</f>
        <v>6300.8598629999997</v>
      </c>
      <c r="D990" s="26">
        <f>'Bitcoin Data'!K989</f>
        <v>2037.5820692777904</v>
      </c>
      <c r="E990" s="25">
        <f>'Bitcoin Data'!J989</f>
        <v>60149.716767246049</v>
      </c>
      <c r="F990" s="25">
        <f t="shared" si="136"/>
        <v>122.55998435707821</v>
      </c>
      <c r="G990" s="23">
        <f t="shared" si="137"/>
        <v>0.48099999999999998</v>
      </c>
      <c r="H990" s="23">
        <f t="shared" si="138"/>
        <v>0.45704354731048874</v>
      </c>
      <c r="I990" s="26">
        <f t="shared" si="141"/>
        <v>58951.352475754618</v>
      </c>
      <c r="J990" s="26">
        <f t="shared" si="142"/>
        <v>56015.250008877032</v>
      </c>
      <c r="K990" s="23">
        <f t="shared" si="139"/>
        <v>28.932013765045347</v>
      </c>
      <c r="L990" s="23">
        <f t="shared" si="139"/>
        <v>27.491039921023319</v>
      </c>
      <c r="M990" s="26">
        <f>K990*'Social Cost of Carbon'!$C$5</f>
        <v>2893.2013765045349</v>
      </c>
      <c r="N990" s="26">
        <f>L990*'Social Cost of Carbon'!$C$5</f>
        <v>2749.1039921023321</v>
      </c>
      <c r="O990" s="23">
        <f t="shared" si="143"/>
        <v>0.4591756425966611</v>
      </c>
      <c r="P990" s="23">
        <f t="shared" si="144"/>
        <v>0.43630616326601079</v>
      </c>
      <c r="Q990" s="27"/>
      <c r="R990" s="27"/>
    </row>
    <row r="991" spans="1:18" x14ac:dyDescent="0.25">
      <c r="A991" s="24">
        <f t="shared" si="140"/>
        <v>2018</v>
      </c>
      <c r="B991" s="32">
        <v>43353</v>
      </c>
      <c r="C991" s="28">
        <f>'Bitcoin Data'!C990</f>
        <v>6329.7001950000003</v>
      </c>
      <c r="D991" s="26">
        <f>'Bitcoin Data'!K990</f>
        <v>1687.4472672728978</v>
      </c>
      <c r="E991" s="25">
        <f>'Bitcoin Data'!J990</f>
        <v>72371.353555866503</v>
      </c>
      <c r="F991" s="25">
        <f t="shared" si="136"/>
        <v>122.12284278668764</v>
      </c>
      <c r="G991" s="23">
        <f t="shared" si="137"/>
        <v>0.48099999999999998</v>
      </c>
      <c r="H991" s="23">
        <f t="shared" si="138"/>
        <v>0.45704354731048874</v>
      </c>
      <c r="I991" s="26">
        <f t="shared" si="141"/>
        <v>58741.087380396755</v>
      </c>
      <c r="J991" s="26">
        <f t="shared" si="142"/>
        <v>55815.457274868852</v>
      </c>
      <c r="K991" s="23">
        <f t="shared" si="139"/>
        <v>34.810621060371787</v>
      </c>
      <c r="L991" s="23">
        <f t="shared" si="139"/>
        <v>33.076860152834776</v>
      </c>
      <c r="M991" s="26">
        <f>K991*'Social Cost of Carbon'!$C$5</f>
        <v>3481.0621060371786</v>
      </c>
      <c r="N991" s="26">
        <f>L991*'Social Cost of Carbon'!$C$5</f>
        <v>3307.6860152834774</v>
      </c>
      <c r="O991" s="23">
        <f t="shared" si="143"/>
        <v>0.54995686980355918</v>
      </c>
      <c r="P991" s="23">
        <f t="shared" si="144"/>
        <v>0.52256598470434779</v>
      </c>
      <c r="Q991" s="27"/>
      <c r="R991" s="27"/>
    </row>
    <row r="992" spans="1:18" x14ac:dyDescent="0.25">
      <c r="A992" s="24">
        <f t="shared" si="140"/>
        <v>2018</v>
      </c>
      <c r="B992" s="32">
        <v>43354</v>
      </c>
      <c r="C992" s="28">
        <f>'Bitcoin Data'!C991</f>
        <v>6321.2001950000003</v>
      </c>
      <c r="D992" s="26">
        <f>'Bitcoin Data'!K991</f>
        <v>1762.4596103005974</v>
      </c>
      <c r="E992" s="25">
        <f>'Bitcoin Data'!J991</f>
        <v>70669.886160501221</v>
      </c>
      <c r="F992" s="25">
        <f t="shared" si="136"/>
        <v>124.55282002242457</v>
      </c>
      <c r="G992" s="23">
        <f t="shared" si="137"/>
        <v>0.48099999999999998</v>
      </c>
      <c r="H992" s="23">
        <f t="shared" si="138"/>
        <v>0.45704354731048874</v>
      </c>
      <c r="I992" s="26">
        <f t="shared" si="141"/>
        <v>59909.906430786214</v>
      </c>
      <c r="J992" s="26">
        <f t="shared" si="142"/>
        <v>56926.062690573795</v>
      </c>
      <c r="K992" s="23">
        <f t="shared" si="139"/>
        <v>33.992215243201088</v>
      </c>
      <c r="L992" s="23">
        <f t="shared" si="139"/>
        <v>32.299215458823895</v>
      </c>
      <c r="M992" s="26">
        <f>K992*'Social Cost of Carbon'!$C$5</f>
        <v>3399.221524320109</v>
      </c>
      <c r="N992" s="26">
        <f>L992*'Social Cost of Carbon'!$C$5</f>
        <v>3229.9215458823896</v>
      </c>
      <c r="O992" s="23">
        <f t="shared" si="143"/>
        <v>0.5377493861069067</v>
      </c>
      <c r="P992" s="23">
        <f t="shared" si="144"/>
        <v>0.51096650101941432</v>
      </c>
      <c r="Q992" s="27"/>
      <c r="R992" s="27"/>
    </row>
    <row r="993" spans="1:18" x14ac:dyDescent="0.25">
      <c r="A993" s="24">
        <f t="shared" si="140"/>
        <v>2018</v>
      </c>
      <c r="B993" s="32">
        <v>43355</v>
      </c>
      <c r="C993" s="28">
        <f>'Bitcoin Data'!C992</f>
        <v>6351.7998049999997</v>
      </c>
      <c r="D993" s="26">
        <f>'Bitcoin Data'!K992</f>
        <v>2100.1050052502628</v>
      </c>
      <c r="E993" s="25">
        <f>'Bitcoin Data'!J992</f>
        <v>61710.551798602115</v>
      </c>
      <c r="F993" s="25">
        <f t="shared" si="136"/>
        <v>129.59863870899991</v>
      </c>
      <c r="G993" s="23">
        <f t="shared" si="137"/>
        <v>0.48099999999999998</v>
      </c>
      <c r="H993" s="23">
        <f t="shared" si="138"/>
        <v>0.45704354731048874</v>
      </c>
      <c r="I993" s="26">
        <f t="shared" si="141"/>
        <v>62336.945219028952</v>
      </c>
      <c r="J993" s="26">
        <f t="shared" si="142"/>
        <v>59232.221562171741</v>
      </c>
      <c r="K993" s="23">
        <f t="shared" si="139"/>
        <v>29.682775415127615</v>
      </c>
      <c r="L993" s="23">
        <f t="shared" si="139"/>
        <v>28.204409500520772</v>
      </c>
      <c r="M993" s="26">
        <f>K993*'Social Cost of Carbon'!$C$5</f>
        <v>2968.2775415127617</v>
      </c>
      <c r="N993" s="26">
        <f>L993*'Social Cost of Carbon'!$C$5</f>
        <v>2820.4409500520774</v>
      </c>
      <c r="O993" s="23">
        <f t="shared" si="143"/>
        <v>0.4673128298496117</v>
      </c>
      <c r="P993" s="23">
        <f t="shared" si="144"/>
        <v>0.4440380737176079</v>
      </c>
      <c r="Q993" s="27"/>
      <c r="R993" s="27"/>
    </row>
    <row r="994" spans="1:18" x14ac:dyDescent="0.25">
      <c r="A994" s="24">
        <f t="shared" si="140"/>
        <v>2018</v>
      </c>
      <c r="B994" s="32">
        <v>43356</v>
      </c>
      <c r="C994" s="28">
        <f>'Bitcoin Data'!C993</f>
        <v>6517.3100590000004</v>
      </c>
      <c r="D994" s="26">
        <f>'Bitcoin Data'!K993</f>
        <v>1849.9486125385406</v>
      </c>
      <c r="E994" s="25">
        <f>'Bitcoin Data'!J993</f>
        <v>70299.880855258685</v>
      </c>
      <c r="F994" s="25">
        <f t="shared" si="136"/>
        <v>130.05116704981052</v>
      </c>
      <c r="G994" s="23">
        <f t="shared" si="137"/>
        <v>0.48099999999999998</v>
      </c>
      <c r="H994" s="23">
        <f t="shared" si="138"/>
        <v>0.45704354731048874</v>
      </c>
      <c r="I994" s="26">
        <f t="shared" si="141"/>
        <v>62554.611350958861</v>
      </c>
      <c r="J994" s="26">
        <f t="shared" si="142"/>
        <v>59439.046720314342</v>
      </c>
      <c r="K994" s="23">
        <f t="shared" si="139"/>
        <v>33.814242691379427</v>
      </c>
      <c r="L994" s="23">
        <f t="shared" si="139"/>
        <v>32.130106921592144</v>
      </c>
      <c r="M994" s="26">
        <f>K994*'Social Cost of Carbon'!$C$5</f>
        <v>3381.4242691379427</v>
      </c>
      <c r="N994" s="26">
        <f>L994*'Social Cost of Carbon'!$C$5</f>
        <v>3213.0106921592146</v>
      </c>
      <c r="O994" s="23">
        <f t="shared" si="143"/>
        <v>0.51883740968690073</v>
      </c>
      <c r="P994" s="23">
        <f t="shared" si="144"/>
        <v>0.49299644532367254</v>
      </c>
      <c r="Q994" s="27"/>
      <c r="R994" s="27"/>
    </row>
    <row r="995" spans="1:18" x14ac:dyDescent="0.25">
      <c r="A995" s="24">
        <f t="shared" si="140"/>
        <v>2018</v>
      </c>
      <c r="B995" s="32">
        <v>43357</v>
      </c>
      <c r="C995" s="28">
        <f>'Bitcoin Data'!C994</f>
        <v>6512.7099609999996</v>
      </c>
      <c r="D995" s="26">
        <f>'Bitcoin Data'!K994</f>
        <v>1650.0137501145844</v>
      </c>
      <c r="E995" s="25">
        <f>'Bitcoin Data'!J994</f>
        <v>77361.457363878275</v>
      </c>
      <c r="F995" s="25">
        <f t="shared" si="136"/>
        <v>127.64746837930232</v>
      </c>
      <c r="G995" s="23">
        <f t="shared" si="137"/>
        <v>0.48099999999999998</v>
      </c>
      <c r="H995" s="23">
        <f t="shared" si="138"/>
        <v>0.45704354731048874</v>
      </c>
      <c r="I995" s="26">
        <f t="shared" si="141"/>
        <v>61398.43229044442</v>
      </c>
      <c r="J995" s="26">
        <f t="shared" si="142"/>
        <v>58340.451753279776</v>
      </c>
      <c r="K995" s="23">
        <f t="shared" si="139"/>
        <v>37.210860992025445</v>
      </c>
      <c r="L995" s="23">
        <f t="shared" si="139"/>
        <v>35.357554898696058</v>
      </c>
      <c r="M995" s="26">
        <f>K995*'Social Cost of Carbon'!$C$5</f>
        <v>3721.0860992025446</v>
      </c>
      <c r="N995" s="26">
        <f>L995*'Social Cost of Carbon'!$C$5</f>
        <v>3535.7554898696058</v>
      </c>
      <c r="O995" s="23">
        <f t="shared" si="143"/>
        <v>0.571357564130061</v>
      </c>
      <c r="P995" s="23">
        <f t="shared" si="144"/>
        <v>0.54290080642969474</v>
      </c>
      <c r="Q995" s="27"/>
      <c r="R995" s="27"/>
    </row>
    <row r="996" spans="1:18" x14ac:dyDescent="0.25">
      <c r="A996" s="24">
        <f t="shared" si="140"/>
        <v>2018</v>
      </c>
      <c r="B996" s="32">
        <v>43358</v>
      </c>
      <c r="C996" s="28">
        <f>'Bitcoin Data'!C995</f>
        <v>6543.2001950000003</v>
      </c>
      <c r="D996" s="26">
        <f>'Bitcoin Data'!K995</f>
        <v>1749.9513902391602</v>
      </c>
      <c r="E996" s="25">
        <f>'Bitcoin Data'!J995</f>
        <v>72201.231894368277</v>
      </c>
      <c r="F996" s="25">
        <f t="shared" si="136"/>
        <v>126.34864613052976</v>
      </c>
      <c r="G996" s="23">
        <f t="shared" si="137"/>
        <v>0.48099999999999998</v>
      </c>
      <c r="H996" s="23">
        <f t="shared" si="138"/>
        <v>0.45704354731048874</v>
      </c>
      <c r="I996" s="26">
        <f t="shared" si="141"/>
        <v>60773.698788784815</v>
      </c>
      <c r="J996" s="26">
        <f t="shared" si="142"/>
        <v>57746.833425374978</v>
      </c>
      <c r="K996" s="23">
        <f t="shared" si="139"/>
        <v>34.72879254119114</v>
      </c>
      <c r="L996" s="23">
        <f t="shared" si="139"/>
        <v>32.999107145189278</v>
      </c>
      <c r="M996" s="26">
        <f>K996*'Social Cost of Carbon'!$C$5</f>
        <v>3472.8792541191142</v>
      </c>
      <c r="N996" s="26">
        <f>L996*'Social Cost of Carbon'!$C$5</f>
        <v>3299.9107145189278</v>
      </c>
      <c r="O996" s="23">
        <f t="shared" si="143"/>
        <v>0.53076157699911453</v>
      </c>
      <c r="P996" s="23">
        <f t="shared" si="144"/>
        <v>0.50432672334258721</v>
      </c>
      <c r="Q996" s="27"/>
      <c r="R996" s="27"/>
    </row>
    <row r="997" spans="1:18" x14ac:dyDescent="0.25">
      <c r="A997" s="24">
        <f t="shared" si="140"/>
        <v>2018</v>
      </c>
      <c r="B997" s="32">
        <v>43359</v>
      </c>
      <c r="C997" s="28">
        <f>'Bitcoin Data'!C996</f>
        <v>6517.1801759999998</v>
      </c>
      <c r="D997" s="26">
        <f>'Bitcoin Data'!K996</f>
        <v>1737.4517374517375</v>
      </c>
      <c r="E997" s="25">
        <f>'Bitcoin Data'!J996</f>
        <v>70983.111417411841</v>
      </c>
      <c r="F997" s="25">
        <f t="shared" si="136"/>
        <v>123.32973026191246</v>
      </c>
      <c r="G997" s="23">
        <f t="shared" si="137"/>
        <v>0.48099999999999998</v>
      </c>
      <c r="H997" s="23">
        <f t="shared" si="138"/>
        <v>0.45704354731048874</v>
      </c>
      <c r="I997" s="26">
        <f t="shared" si="141"/>
        <v>59321.600255979887</v>
      </c>
      <c r="J997" s="26">
        <f t="shared" si="142"/>
        <v>56367.057407750202</v>
      </c>
      <c r="K997" s="23">
        <f t="shared" si="139"/>
        <v>34.142876591775092</v>
      </c>
      <c r="L997" s="23">
        <f t="shared" si="139"/>
        <v>32.442373041349562</v>
      </c>
      <c r="M997" s="26">
        <f>K997*'Social Cost of Carbon'!$C$5</f>
        <v>3414.2876591775093</v>
      </c>
      <c r="N997" s="26">
        <f>L997*'Social Cost of Carbon'!$C$5</f>
        <v>3244.237304134956</v>
      </c>
      <c r="O997" s="23">
        <f t="shared" si="143"/>
        <v>0.52389032786769918</v>
      </c>
      <c r="P997" s="23">
        <f t="shared" si="144"/>
        <v>0.4977977003124911</v>
      </c>
      <c r="Q997" s="27"/>
      <c r="R997" s="27"/>
    </row>
    <row r="998" spans="1:18" x14ac:dyDescent="0.25">
      <c r="A998" s="24">
        <f t="shared" si="140"/>
        <v>2018</v>
      </c>
      <c r="B998" s="32">
        <v>43360</v>
      </c>
      <c r="C998" s="28">
        <f>'Bitcoin Data'!C997</f>
        <v>6281.2001950000003</v>
      </c>
      <c r="D998" s="26">
        <f>'Bitcoin Data'!K997</f>
        <v>1687.4472672728978</v>
      </c>
      <c r="E998" s="25">
        <f>'Bitcoin Data'!J997</f>
        <v>73047.317351796955</v>
      </c>
      <c r="F998" s="25">
        <f t="shared" si="136"/>
        <v>123.2634960469059</v>
      </c>
      <c r="G998" s="23">
        <f t="shared" si="137"/>
        <v>0.48099999999999998</v>
      </c>
      <c r="H998" s="23">
        <f t="shared" si="138"/>
        <v>0.45704354731048874</v>
      </c>
      <c r="I998" s="26">
        <f t="shared" si="141"/>
        <v>59289.741598561734</v>
      </c>
      <c r="J998" s="26">
        <f t="shared" si="142"/>
        <v>56336.78548717028</v>
      </c>
      <c r="K998" s="23">
        <f t="shared" si="139"/>
        <v>35.135759646214332</v>
      </c>
      <c r="L998" s="23">
        <f t="shared" si="139"/>
        <v>33.385805043980298</v>
      </c>
      <c r="M998" s="26">
        <f>K998*'Social Cost of Carbon'!$C$5</f>
        <v>3513.5759646214333</v>
      </c>
      <c r="N998" s="26">
        <f>L998*'Social Cost of Carbon'!$C$5</f>
        <v>3338.5805043980299</v>
      </c>
      <c r="O998" s="23">
        <f t="shared" si="143"/>
        <v>0.55937971335770065</v>
      </c>
      <c r="P998" s="23">
        <f t="shared" si="144"/>
        <v>0.53151951868301017</v>
      </c>
      <c r="Q998" s="27"/>
      <c r="R998" s="27"/>
    </row>
    <row r="999" spans="1:18" x14ac:dyDescent="0.25">
      <c r="A999" s="24">
        <f t="shared" si="140"/>
        <v>2018</v>
      </c>
      <c r="B999" s="32">
        <v>43361</v>
      </c>
      <c r="C999" s="28">
        <f>'Bitcoin Data'!C998</f>
        <v>6371.2998049999997</v>
      </c>
      <c r="D999" s="26">
        <f>'Bitcoin Data'!K998</f>
        <v>1774.9728823587418</v>
      </c>
      <c r="E999" s="25">
        <f>'Bitcoin Data'!J998</f>
        <v>69477.188885312076</v>
      </c>
      <c r="F999" s="25">
        <f t="shared" si="136"/>
        <v>123.32012621394512</v>
      </c>
      <c r="G999" s="23">
        <f t="shared" si="137"/>
        <v>0.48099999999999998</v>
      </c>
      <c r="H999" s="23">
        <f t="shared" si="138"/>
        <v>0.45704354731048874</v>
      </c>
      <c r="I999" s="26">
        <f t="shared" si="141"/>
        <v>59316.980708907598</v>
      </c>
      <c r="J999" s="26">
        <f t="shared" si="142"/>
        <v>56362.667939598665</v>
      </c>
      <c r="K999" s="23">
        <f t="shared" si="139"/>
        <v>33.418527853835101</v>
      </c>
      <c r="L999" s="23">
        <f t="shared" si="139"/>
        <v>31.75410086530389</v>
      </c>
      <c r="M999" s="26">
        <f>K999*'Social Cost of Carbon'!$C$5</f>
        <v>3341.8527853835103</v>
      </c>
      <c r="N999" s="26">
        <f>L999*'Social Cost of Carbon'!$C$5</f>
        <v>3175.410086530389</v>
      </c>
      <c r="O999" s="23">
        <f t="shared" si="143"/>
        <v>0.52451664301857637</v>
      </c>
      <c r="P999" s="23">
        <f t="shared" si="144"/>
        <v>0.49839282151475983</v>
      </c>
      <c r="Q999" s="27"/>
      <c r="R999" s="27"/>
    </row>
    <row r="1000" spans="1:18" x14ac:dyDescent="0.25">
      <c r="A1000" s="24">
        <f t="shared" si="140"/>
        <v>2018</v>
      </c>
      <c r="B1000" s="32">
        <v>43362</v>
      </c>
      <c r="C1000" s="28">
        <f>'Bitcoin Data'!C999</f>
        <v>6398.5400390000004</v>
      </c>
      <c r="D1000" s="26">
        <f>'Bitcoin Data'!K999</f>
        <v>1949.9512512187196</v>
      </c>
      <c r="E1000" s="25">
        <f>'Bitcoin Data'!J999</f>
        <v>62453.224372349767</v>
      </c>
      <c r="F1000" s="25">
        <f t="shared" si="136"/>
        <v>121.78074300750686</v>
      </c>
      <c r="G1000" s="23">
        <f t="shared" si="137"/>
        <v>0.48099999999999998</v>
      </c>
      <c r="H1000" s="23">
        <f t="shared" si="138"/>
        <v>0.45704354731048874</v>
      </c>
      <c r="I1000" s="26">
        <f t="shared" si="141"/>
        <v>58576.537386610798</v>
      </c>
      <c r="J1000" s="26">
        <f t="shared" si="142"/>
        <v>55659.102778257933</v>
      </c>
      <c r="K1000" s="23">
        <f t="shared" si="139"/>
        <v>30.040000923100237</v>
      </c>
      <c r="L1000" s="23">
        <f t="shared" si="139"/>
        <v>28.543843208116609</v>
      </c>
      <c r="M1000" s="26">
        <f>K1000*'Social Cost of Carbon'!$C$5</f>
        <v>3004.0000923100238</v>
      </c>
      <c r="N1000" s="26">
        <f>L1000*'Social Cost of Carbon'!$C$5</f>
        <v>2854.3843208116609</v>
      </c>
      <c r="O1000" s="23">
        <f t="shared" si="143"/>
        <v>0.46948211216937319</v>
      </c>
      <c r="P1000" s="23">
        <f t="shared" si="144"/>
        <v>0.44609931381436818</v>
      </c>
      <c r="Q1000" s="27"/>
      <c r="R1000" s="27"/>
    </row>
    <row r="1001" spans="1:18" x14ac:dyDescent="0.25">
      <c r="A1001" s="24">
        <f t="shared" si="140"/>
        <v>2018</v>
      </c>
      <c r="B1001" s="32">
        <v>43363</v>
      </c>
      <c r="C1001" s="28">
        <f>'Bitcoin Data'!C1000</f>
        <v>6519.669922</v>
      </c>
      <c r="D1001" s="26">
        <f>'Bitcoin Data'!K1000</f>
        <v>1924.9278152069294</v>
      </c>
      <c r="E1001" s="25">
        <f>'Bitcoin Data'!J1000</f>
        <v>63630.529701881183</v>
      </c>
      <c r="F1001" s="25">
        <f t="shared" si="136"/>
        <v>122.48417651950177</v>
      </c>
      <c r="G1001" s="23">
        <f t="shared" si="137"/>
        <v>0.48099999999999998</v>
      </c>
      <c r="H1001" s="23">
        <f t="shared" si="138"/>
        <v>0.45704354731048874</v>
      </c>
      <c r="I1001" s="26">
        <f t="shared" si="141"/>
        <v>58914.888905880354</v>
      </c>
      <c r="J1001" s="26">
        <f t="shared" si="142"/>
        <v>55980.602525877162</v>
      </c>
      <c r="K1001" s="23">
        <f t="shared" si="139"/>
        <v>30.606284786604846</v>
      </c>
      <c r="L1001" s="23">
        <f t="shared" si="139"/>
        <v>29.08192301219319</v>
      </c>
      <c r="M1001" s="26">
        <f>K1001*'Social Cost of Carbon'!$C$5</f>
        <v>3060.6284786604847</v>
      </c>
      <c r="N1001" s="26">
        <f>L1001*'Social Cost of Carbon'!$C$5</f>
        <v>2908.1923012193192</v>
      </c>
      <c r="O1001" s="23">
        <f t="shared" si="143"/>
        <v>0.46944531169172965</v>
      </c>
      <c r="P1001" s="23">
        <f t="shared" si="144"/>
        <v>0.44606434620346402</v>
      </c>
      <c r="Q1001" s="27"/>
      <c r="R1001" s="27"/>
    </row>
    <row r="1002" spans="1:18" x14ac:dyDescent="0.25">
      <c r="A1002" s="24">
        <f t="shared" si="140"/>
        <v>2018</v>
      </c>
      <c r="B1002" s="32">
        <v>43364</v>
      </c>
      <c r="C1002" s="28">
        <f>'Bitcoin Data'!C1001</f>
        <v>6734.9501950000003</v>
      </c>
      <c r="D1002" s="26">
        <f>'Bitcoin Data'!K1001</f>
        <v>1800</v>
      </c>
      <c r="E1002" s="25">
        <f>'Bitcoin Data'!J1001</f>
        <v>69014.256431906455</v>
      </c>
      <c r="F1002" s="25">
        <f t="shared" si="136"/>
        <v>124.22566157743162</v>
      </c>
      <c r="G1002" s="23">
        <f t="shared" si="137"/>
        <v>0.48099999999999998</v>
      </c>
      <c r="H1002" s="23">
        <f t="shared" si="138"/>
        <v>0.45704354731048874</v>
      </c>
      <c r="I1002" s="26">
        <f t="shared" si="141"/>
        <v>59752.543218744606</v>
      </c>
      <c r="J1002" s="26">
        <f t="shared" si="142"/>
        <v>56776.537034341636</v>
      </c>
      <c r="K1002" s="23">
        <f t="shared" si="139"/>
        <v>33.195857343747001</v>
      </c>
      <c r="L1002" s="23">
        <f t="shared" si="139"/>
        <v>31.542520574634239</v>
      </c>
      <c r="M1002" s="26">
        <f>K1002*'Social Cost of Carbon'!$C$5</f>
        <v>3319.5857343747002</v>
      </c>
      <c r="N1002" s="26">
        <f>L1002*'Social Cost of Carbon'!$C$5</f>
        <v>3154.2520574634236</v>
      </c>
      <c r="O1002" s="23">
        <f t="shared" si="143"/>
        <v>0.49288942579547912</v>
      </c>
      <c r="P1002" s="23">
        <f t="shared" si="144"/>
        <v>0.46834081413179973</v>
      </c>
      <c r="Q1002" s="27"/>
      <c r="R1002" s="27"/>
    </row>
    <row r="1003" spans="1:18" x14ac:dyDescent="0.25">
      <c r="A1003" s="24">
        <f t="shared" si="140"/>
        <v>2018</v>
      </c>
      <c r="B1003" s="32">
        <v>43365</v>
      </c>
      <c r="C1003" s="28">
        <f>'Bitcoin Data'!C1002</f>
        <v>6721.9799800000001</v>
      </c>
      <c r="D1003" s="26">
        <f>'Bitcoin Data'!K1002</f>
        <v>1937.5672766415501</v>
      </c>
      <c r="E1003" s="25">
        <f>'Bitcoin Data'!J1002</f>
        <v>65215.05974397964</v>
      </c>
      <c r="F1003" s="25">
        <f t="shared" si="136"/>
        <v>126.35856570415862</v>
      </c>
      <c r="G1003" s="23">
        <f t="shared" si="137"/>
        <v>0.48099999999999998</v>
      </c>
      <c r="H1003" s="23">
        <f t="shared" si="138"/>
        <v>0.45704354731048874</v>
      </c>
      <c r="I1003" s="26">
        <f t="shared" si="141"/>
        <v>60778.470103700296</v>
      </c>
      <c r="J1003" s="26">
        <f t="shared" si="142"/>
        <v>57751.367102494121</v>
      </c>
      <c r="K1003" s="23">
        <f t="shared" si="139"/>
        <v>31.368443736854207</v>
      </c>
      <c r="L1003" s="23">
        <f t="shared" si="139"/>
        <v>29.80612224345391</v>
      </c>
      <c r="M1003" s="26">
        <f>K1003*'Social Cost of Carbon'!$C$5</f>
        <v>3136.8443736854206</v>
      </c>
      <c r="N1003" s="26">
        <f>L1003*'Social Cost of Carbon'!$C$5</f>
        <v>2980.612224345391</v>
      </c>
      <c r="O1003" s="23">
        <f t="shared" si="143"/>
        <v>0.46665482239139616</v>
      </c>
      <c r="P1003" s="23">
        <f t="shared" si="144"/>
        <v>0.44341283865968772</v>
      </c>
      <c r="Q1003" s="27"/>
      <c r="R1003" s="27"/>
    </row>
    <row r="1004" spans="1:18" x14ac:dyDescent="0.25">
      <c r="A1004" s="24">
        <f t="shared" si="140"/>
        <v>2018</v>
      </c>
      <c r="B1004" s="32">
        <v>43366</v>
      </c>
      <c r="C1004" s="28">
        <f>'Bitcoin Data'!C1003</f>
        <v>6710.6298829999996</v>
      </c>
      <c r="D1004" s="26">
        <f>'Bitcoin Data'!K1003</f>
        <v>1875</v>
      </c>
      <c r="E1004" s="25">
        <f>'Bitcoin Data'!J1003</f>
        <v>68260.001176518752</v>
      </c>
      <c r="F1004" s="25">
        <f t="shared" si="136"/>
        <v>127.98750220597266</v>
      </c>
      <c r="G1004" s="23">
        <f t="shared" si="137"/>
        <v>0.48099999999999998</v>
      </c>
      <c r="H1004" s="23">
        <f t="shared" si="138"/>
        <v>0.45704354731048874</v>
      </c>
      <c r="I1004" s="26">
        <f t="shared" si="141"/>
        <v>61561.988561072845</v>
      </c>
      <c r="J1004" s="26">
        <f t="shared" si="142"/>
        <v>58495.862019626751</v>
      </c>
      <c r="K1004" s="23">
        <f t="shared" si="139"/>
        <v>32.833060565905519</v>
      </c>
      <c r="L1004" s="23">
        <f t="shared" si="139"/>
        <v>31.197793077134264</v>
      </c>
      <c r="M1004" s="26">
        <f>K1004*'Social Cost of Carbon'!$C$5</f>
        <v>3283.3060565905521</v>
      </c>
      <c r="N1004" s="26">
        <f>L1004*'Social Cost of Carbon'!$C$5</f>
        <v>3119.7793077134265</v>
      </c>
      <c r="O1004" s="23">
        <f t="shared" si="143"/>
        <v>0.4892694298203113</v>
      </c>
      <c r="P1004" s="23">
        <f t="shared" si="144"/>
        <v>0.46490111392028127</v>
      </c>
      <c r="Q1004" s="27"/>
      <c r="R1004" s="27"/>
    </row>
    <row r="1005" spans="1:18" x14ac:dyDescent="0.25">
      <c r="A1005" s="24">
        <f t="shared" si="140"/>
        <v>2018</v>
      </c>
      <c r="B1005" s="32">
        <v>43367</v>
      </c>
      <c r="C1005" s="28">
        <f>'Bitcoin Data'!C1004</f>
        <v>6595.4101559999999</v>
      </c>
      <c r="D1005" s="26">
        <f>'Bitcoin Data'!K1004</f>
        <v>1849.9486125385406</v>
      </c>
      <c r="E1005" s="25">
        <f>'Bitcoin Data'!J1004</f>
        <v>70193.768600189855</v>
      </c>
      <c r="F1005" s="25">
        <f t="shared" si="136"/>
        <v>129.85486483077258</v>
      </c>
      <c r="G1005" s="23">
        <f t="shared" si="137"/>
        <v>0.48099999999999998</v>
      </c>
      <c r="H1005" s="23">
        <f t="shared" si="138"/>
        <v>0.45704354731048874</v>
      </c>
      <c r="I1005" s="26">
        <f t="shared" si="141"/>
        <v>62460.189983601609</v>
      </c>
      <c r="J1005" s="26">
        <f t="shared" si="142"/>
        <v>59349.328057780331</v>
      </c>
      <c r="K1005" s="23">
        <f t="shared" si="139"/>
        <v>33.763202696691316</v>
      </c>
      <c r="L1005" s="23">
        <f t="shared" si="139"/>
        <v>32.08160900012237</v>
      </c>
      <c r="M1005" s="26">
        <f>K1005*'Social Cost of Carbon'!$C$5</f>
        <v>3376.3202696691314</v>
      </c>
      <c r="N1005" s="26">
        <f>L1005*'Social Cost of Carbon'!$C$5</f>
        <v>3208.1609000122371</v>
      </c>
      <c r="O1005" s="23">
        <f t="shared" si="143"/>
        <v>0.51191968199242521</v>
      </c>
      <c r="P1005" s="23">
        <f t="shared" si="144"/>
        <v>0.48642325861928354</v>
      </c>
      <c r="Q1005" s="27"/>
      <c r="R1005" s="27"/>
    </row>
    <row r="1006" spans="1:18" x14ac:dyDescent="0.25">
      <c r="A1006" s="24">
        <f t="shared" si="140"/>
        <v>2018</v>
      </c>
      <c r="B1006" s="32">
        <v>43368</v>
      </c>
      <c r="C1006" s="28">
        <f>'Bitcoin Data'!C1005</f>
        <v>6446.4702150000003</v>
      </c>
      <c r="D1006" s="26">
        <f>'Bitcoin Data'!K1005</f>
        <v>2112.4281187654033</v>
      </c>
      <c r="E1006" s="25">
        <f>'Bitcoin Data'!J1005</f>
        <v>63188.982823626204</v>
      </c>
      <c r="F1006" s="25">
        <f t="shared" si="136"/>
        <v>133.48218411281209</v>
      </c>
      <c r="G1006" s="23">
        <f t="shared" si="137"/>
        <v>0.48099999999999998</v>
      </c>
      <c r="H1006" s="23">
        <f t="shared" si="138"/>
        <v>0.45704354731048874</v>
      </c>
      <c r="I1006" s="26">
        <f t="shared" si="141"/>
        <v>64204.930558262618</v>
      </c>
      <c r="J1006" s="26">
        <f t="shared" si="142"/>
        <v>61007.170929671403</v>
      </c>
      <c r="K1006" s="23">
        <f t="shared" si="139"/>
        <v>30.393900738164206</v>
      </c>
      <c r="L1006" s="23">
        <f t="shared" si="139"/>
        <v>28.880116860651661</v>
      </c>
      <c r="M1006" s="26">
        <f>K1006*'Social Cost of Carbon'!$C$5</f>
        <v>3039.3900738164207</v>
      </c>
      <c r="N1006" s="26">
        <f>L1006*'Social Cost of Carbon'!$C$5</f>
        <v>2888.011686065166</v>
      </c>
      <c r="O1006" s="23">
        <f t="shared" si="143"/>
        <v>0.47148128703739317</v>
      </c>
      <c r="P1006" s="23">
        <f t="shared" si="144"/>
        <v>0.44799891874861719</v>
      </c>
      <c r="Q1006" s="27"/>
      <c r="R1006" s="27"/>
    </row>
    <row r="1007" spans="1:18" x14ac:dyDescent="0.25">
      <c r="A1007" s="24">
        <f t="shared" si="140"/>
        <v>2018</v>
      </c>
      <c r="B1007" s="32">
        <v>43369</v>
      </c>
      <c r="C1007" s="28">
        <f>'Bitcoin Data'!C1006</f>
        <v>6495</v>
      </c>
      <c r="D1007" s="26">
        <f>'Bitcoin Data'!K1006</f>
        <v>1737.4517374517375</v>
      </c>
      <c r="E1007" s="25">
        <f>'Bitcoin Data'!J1006</f>
        <v>75774.49608547517</v>
      </c>
      <c r="F1007" s="25">
        <f t="shared" si="136"/>
        <v>131.65452987823872</v>
      </c>
      <c r="G1007" s="23">
        <f t="shared" si="137"/>
        <v>0.48099999999999998</v>
      </c>
      <c r="H1007" s="23">
        <f t="shared" si="138"/>
        <v>0.45704354731048874</v>
      </c>
      <c r="I1007" s="26">
        <f t="shared" si="141"/>
        <v>63325.828871432816</v>
      </c>
      <c r="J1007" s="26">
        <f t="shared" si="142"/>
        <v>60171.85335504495</v>
      </c>
      <c r="K1007" s="23">
        <f t="shared" si="139"/>
        <v>36.447532617113552</v>
      </c>
      <c r="L1007" s="23">
        <f t="shared" si="139"/>
        <v>34.632244486570315</v>
      </c>
      <c r="M1007" s="26">
        <f>K1007*'Social Cost of Carbon'!$C$5</f>
        <v>3644.7532617113552</v>
      </c>
      <c r="N1007" s="26">
        <f>L1007*'Social Cost of Carbon'!$C$5</f>
        <v>3463.2244486570316</v>
      </c>
      <c r="O1007" s="23">
        <f t="shared" si="143"/>
        <v>0.56116293482853818</v>
      </c>
      <c r="P1007" s="23">
        <f t="shared" si="144"/>
        <v>0.53321392589022809</v>
      </c>
      <c r="Q1007" s="27"/>
      <c r="R1007" s="27"/>
    </row>
    <row r="1008" spans="1:18" x14ac:dyDescent="0.25">
      <c r="A1008" s="24">
        <f t="shared" si="140"/>
        <v>2018</v>
      </c>
      <c r="B1008" s="32">
        <v>43370</v>
      </c>
      <c r="C1008" s="28">
        <f>'Bitcoin Data'!C1007</f>
        <v>6676.75</v>
      </c>
      <c r="D1008" s="26">
        <f>'Bitcoin Data'!K1007</f>
        <v>1787.4875868917577</v>
      </c>
      <c r="E1008" s="25">
        <f>'Bitcoin Data'!J1007</f>
        <v>73029.308053554865</v>
      </c>
      <c r="F1008" s="25">
        <f t="shared" si="136"/>
        <v>130.53898162502358</v>
      </c>
      <c r="G1008" s="23">
        <f t="shared" si="137"/>
        <v>0.48099999999999998</v>
      </c>
      <c r="H1008" s="23">
        <f t="shared" si="138"/>
        <v>0.45704354731048874</v>
      </c>
      <c r="I1008" s="26">
        <f t="shared" si="141"/>
        <v>62789.250161636337</v>
      </c>
      <c r="J1008" s="26">
        <f t="shared" si="142"/>
        <v>59661.999224199484</v>
      </c>
      <c r="K1008" s="23">
        <f t="shared" si="139"/>
        <v>35.127097173759886</v>
      </c>
      <c r="L1008" s="23">
        <f t="shared" si="139"/>
        <v>33.377574010427161</v>
      </c>
      <c r="M1008" s="26">
        <f>K1008*'Social Cost of Carbon'!$C$5</f>
        <v>3512.7097173759885</v>
      </c>
      <c r="N1008" s="26">
        <f>L1008*'Social Cost of Carbon'!$C$5</f>
        <v>3337.7574010427161</v>
      </c>
      <c r="O1008" s="23">
        <f t="shared" si="143"/>
        <v>0.52611071514973429</v>
      </c>
      <c r="P1008" s="23">
        <f t="shared" si="144"/>
        <v>0.49990750006256279</v>
      </c>
      <c r="Q1008" s="27"/>
      <c r="R1008" s="27"/>
    </row>
    <row r="1009" spans="1:18" x14ac:dyDescent="0.25">
      <c r="A1009" s="24">
        <f t="shared" si="140"/>
        <v>2018</v>
      </c>
      <c r="B1009" s="32">
        <v>43371</v>
      </c>
      <c r="C1009" s="28">
        <f>'Bitcoin Data'!C1008</f>
        <v>6644.1298829999996</v>
      </c>
      <c r="D1009" s="26">
        <f>'Bitcoin Data'!K1008</f>
        <v>1924.9278152069294</v>
      </c>
      <c r="E1009" s="25">
        <f>'Bitcoin Data'!J1008</f>
        <v>68425.323101405229</v>
      </c>
      <c r="F1009" s="25">
        <f t="shared" si="136"/>
        <v>131.7138077024162</v>
      </c>
      <c r="G1009" s="23">
        <f t="shared" si="137"/>
        <v>0.48099999999999998</v>
      </c>
      <c r="H1009" s="23">
        <f t="shared" si="138"/>
        <v>0.45704354731048874</v>
      </c>
      <c r="I1009" s="26">
        <f t="shared" si="141"/>
        <v>63354.34150486219</v>
      </c>
      <c r="J1009" s="26">
        <f t="shared" si="142"/>
        <v>60198.945902083877</v>
      </c>
      <c r="K1009" s="23">
        <f t="shared" si="139"/>
        <v>32.912580411775913</v>
      </c>
      <c r="L1009" s="23">
        <f t="shared" si="139"/>
        <v>31.273352396132577</v>
      </c>
      <c r="M1009" s="26">
        <f>K1009*'Social Cost of Carbon'!$C$5</f>
        <v>3291.2580411775912</v>
      </c>
      <c r="N1009" s="26">
        <f>L1009*'Social Cost of Carbon'!$C$5</f>
        <v>3127.3352396132577</v>
      </c>
      <c r="O1009" s="23">
        <f t="shared" si="143"/>
        <v>0.4953632904737108</v>
      </c>
      <c r="P1009" s="23">
        <f t="shared" si="144"/>
        <v>0.47069146670582296</v>
      </c>
      <c r="Q1009" s="27"/>
      <c r="R1009" s="27"/>
    </row>
    <row r="1010" spans="1:18" x14ac:dyDescent="0.25">
      <c r="A1010" s="24">
        <f t="shared" si="140"/>
        <v>2018</v>
      </c>
      <c r="B1010" s="32">
        <v>43372</v>
      </c>
      <c r="C1010" s="28">
        <f>'Bitcoin Data'!C1009</f>
        <v>6601.9599609999996</v>
      </c>
      <c r="D1010" s="26">
        <f>'Bitcoin Data'!K1009</f>
        <v>1899.9366687777074</v>
      </c>
      <c r="E1010" s="25">
        <f>'Bitcoin Data'!J1009</f>
        <v>69091.667079309089</v>
      </c>
      <c r="F1010" s="25">
        <f t="shared" si="136"/>
        <v>131.26979179096091</v>
      </c>
      <c r="G1010" s="23">
        <f t="shared" si="137"/>
        <v>0.48099999999999998</v>
      </c>
      <c r="H1010" s="23">
        <f t="shared" si="138"/>
        <v>0.45704354731048874</v>
      </c>
      <c r="I1010" s="26">
        <f t="shared" si="141"/>
        <v>63140.769851452198</v>
      </c>
      <c r="J1010" s="26">
        <f t="shared" si="142"/>
        <v>59996.011294850046</v>
      </c>
      <c r="K1010" s="23">
        <f t="shared" si="139"/>
        <v>33.233091865147671</v>
      </c>
      <c r="L1010" s="23">
        <f t="shared" si="139"/>
        <v>31.577900611522743</v>
      </c>
      <c r="M1010" s="26">
        <f>K1010*'Social Cost of Carbon'!$C$5</f>
        <v>3323.3091865147671</v>
      </c>
      <c r="N1010" s="26">
        <f>L1010*'Social Cost of Carbon'!$C$5</f>
        <v>3157.7900611522741</v>
      </c>
      <c r="O1010" s="23">
        <f t="shared" si="143"/>
        <v>0.5033822086390517</v>
      </c>
      <c r="P1010" s="23">
        <f t="shared" si="144"/>
        <v>0.47831099852262104</v>
      </c>
      <c r="Q1010" s="27"/>
      <c r="R1010" s="27"/>
    </row>
    <row r="1011" spans="1:18" x14ac:dyDescent="0.25">
      <c r="A1011" s="24">
        <f t="shared" si="140"/>
        <v>2018</v>
      </c>
      <c r="B1011" s="32">
        <v>43373</v>
      </c>
      <c r="C1011" s="28">
        <f>'Bitcoin Data'!C1010</f>
        <v>6625.5600590000004</v>
      </c>
      <c r="D1011" s="26">
        <f>'Bitcoin Data'!K1010</f>
        <v>2037.5820692777904</v>
      </c>
      <c r="E1011" s="25">
        <f>'Bitcoin Data'!J1010</f>
        <v>65183.125198576607</v>
      </c>
      <c r="F1011" s="25">
        <f t="shared" si="136"/>
        <v>132.81596712410899</v>
      </c>
      <c r="G1011" s="23">
        <f t="shared" si="137"/>
        <v>0.48099999999999998</v>
      </c>
      <c r="H1011" s="23">
        <f t="shared" si="138"/>
        <v>0.45704354731048874</v>
      </c>
      <c r="I1011" s="26">
        <f t="shared" si="141"/>
        <v>63884.480186696419</v>
      </c>
      <c r="J1011" s="26">
        <f t="shared" si="142"/>
        <v>60702.680753876026</v>
      </c>
      <c r="K1011" s="23">
        <f t="shared" si="139"/>
        <v>31.353083220515344</v>
      </c>
      <c r="L1011" s="23">
        <f t="shared" si="139"/>
        <v>29.79152676554116</v>
      </c>
      <c r="M1011" s="26">
        <f>K1011*'Social Cost of Carbon'!$C$5</f>
        <v>3135.3083220515346</v>
      </c>
      <c r="N1011" s="26">
        <f>L1011*'Social Cost of Carbon'!$C$5</f>
        <v>2979.1526765541162</v>
      </c>
      <c r="O1011" s="23">
        <f t="shared" si="143"/>
        <v>0.47321408215032446</v>
      </c>
      <c r="P1011" s="23">
        <f t="shared" si="144"/>
        <v>0.44964541110865147</v>
      </c>
      <c r="Q1011" s="27"/>
      <c r="R1011" s="27"/>
    </row>
    <row r="1012" spans="1:18" x14ac:dyDescent="0.25">
      <c r="A1012" s="24">
        <f t="shared" si="140"/>
        <v>2018</v>
      </c>
      <c r="B1012" s="32">
        <v>43374</v>
      </c>
      <c r="C1012" s="28">
        <f>'Bitcoin Data'!C1011</f>
        <v>6589.6201170000004</v>
      </c>
      <c r="D1012" s="26">
        <f>'Bitcoin Data'!K1011</f>
        <v>1974.9835418038181</v>
      </c>
      <c r="E1012" s="25">
        <f>'Bitcoin Data'!J1011</f>
        <v>67842.370741812585</v>
      </c>
      <c r="F1012" s="25">
        <f t="shared" si="136"/>
        <v>133.98756565203274</v>
      </c>
      <c r="G1012" s="23">
        <f t="shared" si="137"/>
        <v>0.48099999999999998</v>
      </c>
      <c r="H1012" s="23">
        <f t="shared" si="138"/>
        <v>0.45704354731048874</v>
      </c>
      <c r="I1012" s="26">
        <f t="shared" si="141"/>
        <v>64448.019078627753</v>
      </c>
      <c r="J1012" s="26">
        <f t="shared" si="142"/>
        <v>61238.15230110204</v>
      </c>
      <c r="K1012" s="23">
        <f t="shared" si="139"/>
        <v>32.632180326811856</v>
      </c>
      <c r="L1012" s="23">
        <f t="shared" si="139"/>
        <v>31.006917781791337</v>
      </c>
      <c r="M1012" s="26">
        <f>K1012*'Social Cost of Carbon'!$C$5</f>
        <v>3263.2180326811854</v>
      </c>
      <c r="N1012" s="26">
        <f>L1012*'Social Cost of Carbon'!$C$5</f>
        <v>3100.6917781791335</v>
      </c>
      <c r="O1012" s="23">
        <f t="shared" si="143"/>
        <v>0.49520578952080813</v>
      </c>
      <c r="P1012" s="23">
        <f t="shared" si="144"/>
        <v>0.47054181016898416</v>
      </c>
      <c r="Q1012" s="27"/>
      <c r="R1012" s="27"/>
    </row>
    <row r="1013" spans="1:18" x14ac:dyDescent="0.25">
      <c r="A1013" s="24">
        <f t="shared" si="140"/>
        <v>2018</v>
      </c>
      <c r="B1013" s="32">
        <v>43375</v>
      </c>
      <c r="C1013" s="28">
        <f>'Bitcoin Data'!C1012</f>
        <v>6556.1000979999999</v>
      </c>
      <c r="D1013" s="26">
        <f>'Bitcoin Data'!K1012</f>
        <v>1712.4916753876892</v>
      </c>
      <c r="E1013" s="25">
        <f>'Bitcoin Data'!J1012</f>
        <v>75877.960821439614</v>
      </c>
      <c r="F1013" s="25">
        <f t="shared" si="136"/>
        <v>129.94037625210856</v>
      </c>
      <c r="G1013" s="23">
        <f t="shared" si="137"/>
        <v>0.48099999999999998</v>
      </c>
      <c r="H1013" s="23">
        <f t="shared" si="138"/>
        <v>0.45704354731048874</v>
      </c>
      <c r="I1013" s="26">
        <f t="shared" si="141"/>
        <v>62501.320977264215</v>
      </c>
      <c r="J1013" s="26">
        <f t="shared" si="142"/>
        <v>59388.41050112329</v>
      </c>
      <c r="K1013" s="23">
        <f t="shared" si="139"/>
        <v>36.497299155112451</v>
      </c>
      <c r="L1013" s="23">
        <f t="shared" si="139"/>
        <v>34.679532376517045</v>
      </c>
      <c r="M1013" s="26">
        <f>K1013*'Social Cost of Carbon'!$C$5</f>
        <v>3649.7299155112451</v>
      </c>
      <c r="N1013" s="26">
        <f>L1013*'Social Cost of Carbon'!$C$5</f>
        <v>3467.9532376517045</v>
      </c>
      <c r="O1013" s="23">
        <f t="shared" si="143"/>
        <v>0.55669221960546778</v>
      </c>
      <c r="P1013" s="23">
        <f t="shared" si="144"/>
        <v>0.52896587694102415</v>
      </c>
      <c r="Q1013" s="27"/>
      <c r="R1013" s="27"/>
    </row>
    <row r="1014" spans="1:18" x14ac:dyDescent="0.25">
      <c r="A1014" s="24">
        <f t="shared" si="140"/>
        <v>2018</v>
      </c>
      <c r="B1014" s="32">
        <v>43376</v>
      </c>
      <c r="C1014" s="28">
        <f>'Bitcoin Data'!C1013</f>
        <v>6502.5898440000001</v>
      </c>
      <c r="D1014" s="26">
        <f>'Bitcoin Data'!K1013</f>
        <v>1812.5062934246303</v>
      </c>
      <c r="E1014" s="25">
        <f>'Bitcoin Data'!J1013</f>
        <v>72063.50005947733</v>
      </c>
      <c r="F1014" s="25">
        <f t="shared" si="136"/>
        <v>130.61554738400889</v>
      </c>
      <c r="G1014" s="23">
        <f t="shared" si="137"/>
        <v>0.48099999999999998</v>
      </c>
      <c r="H1014" s="23">
        <f t="shared" si="138"/>
        <v>0.45704354731048874</v>
      </c>
      <c r="I1014" s="26">
        <f t="shared" si="141"/>
        <v>62826.078291708276</v>
      </c>
      <c r="J1014" s="26">
        <f t="shared" si="142"/>
        <v>59696.993110288655</v>
      </c>
      <c r="K1014" s="23">
        <f t="shared" si="139"/>
        <v>34.662543528608595</v>
      </c>
      <c r="L1014" s="23">
        <f t="shared" si="139"/>
        <v>32.936157698793131</v>
      </c>
      <c r="M1014" s="26">
        <f>K1014*'Social Cost of Carbon'!$C$5</f>
        <v>3466.2543528608594</v>
      </c>
      <c r="N1014" s="26">
        <f>L1014*'Social Cost of Carbon'!$C$5</f>
        <v>3293.6157698793131</v>
      </c>
      <c r="O1014" s="23">
        <f t="shared" si="143"/>
        <v>0.53305751031786275</v>
      </c>
      <c r="P1014" s="23">
        <f t="shared" si="144"/>
        <v>0.50650830652011103</v>
      </c>
      <c r="Q1014" s="27"/>
      <c r="R1014" s="27"/>
    </row>
    <row r="1015" spans="1:18" x14ac:dyDescent="0.25">
      <c r="A1015" s="24">
        <f t="shared" si="140"/>
        <v>2018</v>
      </c>
      <c r="B1015" s="32">
        <v>43377</v>
      </c>
      <c r="C1015" s="28">
        <f>'Bitcoin Data'!C1014</f>
        <v>6576.6899409999996</v>
      </c>
      <c r="D1015" s="26">
        <f>'Bitcoin Data'!K1014</f>
        <v>1875</v>
      </c>
      <c r="E1015" s="25">
        <f>'Bitcoin Data'!J1014</f>
        <v>70381.228203944105</v>
      </c>
      <c r="F1015" s="25">
        <f t="shared" si="136"/>
        <v>131.96480288239519</v>
      </c>
      <c r="G1015" s="23">
        <f t="shared" si="137"/>
        <v>0.48099999999999998</v>
      </c>
      <c r="H1015" s="23">
        <f t="shared" si="138"/>
        <v>0.45704354731048874</v>
      </c>
      <c r="I1015" s="26">
        <f t="shared" si="141"/>
        <v>63475.070186432087</v>
      </c>
      <c r="J1015" s="26">
        <f t="shared" si="142"/>
        <v>60313.661629499307</v>
      </c>
      <c r="K1015" s="23">
        <f t="shared" si="139"/>
        <v>33.853370766097115</v>
      </c>
      <c r="L1015" s="23">
        <f t="shared" si="139"/>
        <v>32.16728620239963</v>
      </c>
      <c r="M1015" s="26">
        <f>K1015*'Social Cost of Carbon'!$C$5</f>
        <v>3385.3370766097114</v>
      </c>
      <c r="N1015" s="26">
        <f>L1015*'Social Cost of Carbon'!$C$5</f>
        <v>3216.7286202399632</v>
      </c>
      <c r="O1015" s="23">
        <f t="shared" si="143"/>
        <v>0.51474786054684585</v>
      </c>
      <c r="P1015" s="23">
        <f t="shared" si="144"/>
        <v>0.48911057828443905</v>
      </c>
      <c r="Q1015" s="27"/>
      <c r="R1015" s="27"/>
    </row>
    <row r="1016" spans="1:18" x14ac:dyDescent="0.25">
      <c r="A1016" s="24">
        <f t="shared" si="140"/>
        <v>2018</v>
      </c>
      <c r="B1016" s="32">
        <v>43378</v>
      </c>
      <c r="C1016" s="28">
        <f>'Bitcoin Data'!C1015</f>
        <v>6622.4799800000001</v>
      </c>
      <c r="D1016" s="26">
        <f>'Bitcoin Data'!K1015</f>
        <v>1624.9887153561435</v>
      </c>
      <c r="E1016" s="25">
        <f>'Bitcoin Data'!J1015</f>
        <v>79753.679295058784</v>
      </c>
      <c r="F1016" s="25">
        <f t="shared" si="136"/>
        <v>129.59882886260345</v>
      </c>
      <c r="G1016" s="23">
        <f t="shared" si="137"/>
        <v>0.48099999999999998</v>
      </c>
      <c r="H1016" s="23">
        <f t="shared" si="138"/>
        <v>0.45704354731048874</v>
      </c>
      <c r="I1016" s="26">
        <f t="shared" si="141"/>
        <v>62337.036682912258</v>
      </c>
      <c r="J1016" s="26">
        <f t="shared" si="142"/>
        <v>59232.308470649237</v>
      </c>
      <c r="K1016" s="23">
        <f t="shared" si="139"/>
        <v>38.361519740923271</v>
      </c>
      <c r="L1016" s="23">
        <f t="shared" si="139"/>
        <v>36.450904496076745</v>
      </c>
      <c r="M1016" s="26">
        <f>K1016*'Social Cost of Carbon'!$C$5</f>
        <v>3836.1519740923272</v>
      </c>
      <c r="N1016" s="26">
        <f>L1016*'Social Cost of Carbon'!$C$5</f>
        <v>3645.0904496076746</v>
      </c>
      <c r="O1016" s="23">
        <f t="shared" si="143"/>
        <v>0.57926214736436654</v>
      </c>
      <c r="P1016" s="23">
        <f t="shared" si="144"/>
        <v>0.5504116978255742</v>
      </c>
      <c r="Q1016" s="27"/>
      <c r="R1016" s="27"/>
    </row>
    <row r="1017" spans="1:18" x14ac:dyDescent="0.25">
      <c r="A1017" s="24">
        <f t="shared" si="140"/>
        <v>2018</v>
      </c>
      <c r="B1017" s="32">
        <v>43379</v>
      </c>
      <c r="C1017" s="28">
        <f>'Bitcoin Data'!C1016</f>
        <v>6588.3100590000004</v>
      </c>
      <c r="D1017" s="26">
        <f>'Bitcoin Data'!K1016</f>
        <v>1562.5</v>
      </c>
      <c r="E1017" s="25">
        <f>'Bitcoin Data'!J1016</f>
        <v>81175.860371910938</v>
      </c>
      <c r="F1017" s="25">
        <f t="shared" si="136"/>
        <v>126.83728183111083</v>
      </c>
      <c r="G1017" s="23">
        <f t="shared" si="137"/>
        <v>0.48099999999999998</v>
      </c>
      <c r="H1017" s="23">
        <f t="shared" si="138"/>
        <v>0.45704354731048874</v>
      </c>
      <c r="I1017" s="26">
        <f t="shared" si="141"/>
        <v>61008.732560764307</v>
      </c>
      <c r="J1017" s="26">
        <f t="shared" si="142"/>
        <v>57970.161219311092</v>
      </c>
      <c r="K1017" s="23">
        <f t="shared" si="139"/>
        <v>39.045588838889159</v>
      </c>
      <c r="L1017" s="23">
        <f t="shared" si="139"/>
        <v>37.100903180359104</v>
      </c>
      <c r="M1017" s="26">
        <f>K1017*'Social Cost of Carbon'!$C$5</f>
        <v>3904.5588838889162</v>
      </c>
      <c r="N1017" s="26">
        <f>L1017*'Social Cost of Carbon'!$C$5</f>
        <v>3710.0903180359105</v>
      </c>
      <c r="O1017" s="23">
        <f t="shared" si="143"/>
        <v>0.59264953363193196</v>
      </c>
      <c r="P1017" s="23">
        <f t="shared" si="144"/>
        <v>0.56313231842628897</v>
      </c>
      <c r="Q1017" s="27"/>
      <c r="R1017" s="27"/>
    </row>
    <row r="1018" spans="1:18" x14ac:dyDescent="0.25">
      <c r="A1018" s="24">
        <f t="shared" si="140"/>
        <v>2018</v>
      </c>
      <c r="B1018" s="32">
        <v>43380</v>
      </c>
      <c r="C1018" s="28">
        <f>'Bitcoin Data'!C1017</f>
        <v>6602.9501950000003</v>
      </c>
      <c r="D1018" s="26">
        <f>'Bitcoin Data'!K1017</f>
        <v>1774.9728823587418</v>
      </c>
      <c r="E1018" s="25">
        <f>'Bitcoin Data'!J1017</f>
        <v>70373.495611498802</v>
      </c>
      <c r="F1018" s="25">
        <f t="shared" si="136"/>
        <v>124.9110463472023</v>
      </c>
      <c r="G1018" s="23">
        <f t="shared" si="137"/>
        <v>0.48099999999999998</v>
      </c>
      <c r="H1018" s="23">
        <f t="shared" si="138"/>
        <v>0.45704354731048874</v>
      </c>
      <c r="I1018" s="26">
        <f t="shared" si="141"/>
        <v>60082.213293004308</v>
      </c>
      <c r="J1018" s="26">
        <f t="shared" si="142"/>
        <v>57089.787720790206</v>
      </c>
      <c r="K1018" s="23">
        <f t="shared" si="139"/>
        <v>33.849651389130919</v>
      </c>
      <c r="L1018" s="23">
        <f t="shared" si="139"/>
        <v>32.16375207091852</v>
      </c>
      <c r="M1018" s="26">
        <f>K1018*'Social Cost of Carbon'!$C$5</f>
        <v>3384.9651389130918</v>
      </c>
      <c r="N1018" s="26">
        <f>L1018*'Social Cost of Carbon'!$C$5</f>
        <v>3216.3752070918517</v>
      </c>
      <c r="O1018" s="23">
        <f t="shared" si="143"/>
        <v>0.51264435425793664</v>
      </c>
      <c r="P1018" s="23">
        <f t="shared" si="144"/>
        <v>0.4871118382094432</v>
      </c>
      <c r="Q1018" s="27"/>
      <c r="R1018" s="27"/>
    </row>
    <row r="1019" spans="1:18" x14ac:dyDescent="0.25">
      <c r="A1019" s="24">
        <f t="shared" si="140"/>
        <v>2018</v>
      </c>
      <c r="B1019" s="32">
        <v>43381</v>
      </c>
      <c r="C1019" s="28">
        <f>'Bitcoin Data'!C1018</f>
        <v>6652.2299800000001</v>
      </c>
      <c r="D1019" s="26">
        <f>'Bitcoin Data'!K1018</f>
        <v>1687.4472672728978</v>
      </c>
      <c r="E1019" s="25">
        <f>'Bitcoin Data'!J1018</f>
        <v>72714.896060693703</v>
      </c>
      <c r="F1019" s="25">
        <f t="shared" si="136"/>
        <v>122.70255264765039</v>
      </c>
      <c r="G1019" s="23">
        <f t="shared" si="137"/>
        <v>0.48099999999999998</v>
      </c>
      <c r="H1019" s="23">
        <f t="shared" si="138"/>
        <v>0.45704354731048874</v>
      </c>
      <c r="I1019" s="26">
        <f t="shared" si="141"/>
        <v>59019.927823519836</v>
      </c>
      <c r="J1019" s="26">
        <f t="shared" si="142"/>
        <v>56080.40992613414</v>
      </c>
      <c r="K1019" s="23">
        <f t="shared" si="139"/>
        <v>34.975865005193668</v>
      </c>
      <c r="L1019" s="23">
        <f t="shared" si="139"/>
        <v>33.233874037892939</v>
      </c>
      <c r="M1019" s="26">
        <f>K1019*'Social Cost of Carbon'!$C$5</f>
        <v>3497.5865005193668</v>
      </c>
      <c r="N1019" s="26">
        <f>L1019*'Social Cost of Carbon'!$C$5</f>
        <v>3323.3874037892938</v>
      </c>
      <c r="O1019" s="23">
        <f t="shared" si="143"/>
        <v>0.52577654576508892</v>
      </c>
      <c r="P1019" s="23">
        <f t="shared" si="144"/>
        <v>0.49958997415619921</v>
      </c>
      <c r="Q1019" s="27"/>
      <c r="R1019" s="27"/>
    </row>
    <row r="1020" spans="1:18" x14ac:dyDescent="0.25">
      <c r="A1020" s="24">
        <f t="shared" si="140"/>
        <v>2018</v>
      </c>
      <c r="B1020" s="32">
        <v>43382</v>
      </c>
      <c r="C1020" s="28">
        <f>'Bitcoin Data'!C1019</f>
        <v>6642.6401370000003</v>
      </c>
      <c r="D1020" s="26">
        <f>'Bitcoin Data'!K1019</f>
        <v>1624.9887153561435</v>
      </c>
      <c r="E1020" s="25">
        <f>'Bitcoin Data'!J1019</f>
        <v>75354.612273278908</v>
      </c>
      <c r="F1020" s="25">
        <f t="shared" si="136"/>
        <v>122.45039459411578</v>
      </c>
      <c r="G1020" s="23">
        <f t="shared" si="137"/>
        <v>0.48099999999999998</v>
      </c>
      <c r="H1020" s="23">
        <f t="shared" si="138"/>
        <v>0.45704354731048874</v>
      </c>
      <c r="I1020" s="26">
        <f t="shared" si="141"/>
        <v>58898.639799769691</v>
      </c>
      <c r="J1020" s="26">
        <f t="shared" si="142"/>
        <v>55965.162714863764</v>
      </c>
      <c r="K1020" s="23">
        <f t="shared" si="139"/>
        <v>36.245568503447153</v>
      </c>
      <c r="L1020" s="23">
        <f t="shared" si="139"/>
        <v>34.440339299585879</v>
      </c>
      <c r="M1020" s="26">
        <f>K1020*'Social Cost of Carbon'!$C$5</f>
        <v>3624.5568503447153</v>
      </c>
      <c r="N1020" s="26">
        <f>L1020*'Social Cost of Carbon'!$C$5</f>
        <v>3444.033929958588</v>
      </c>
      <c r="O1020" s="23">
        <f t="shared" si="143"/>
        <v>0.54565003907944132</v>
      </c>
      <c r="P1020" s="23">
        <f t="shared" si="144"/>
        <v>0.51847365790223421</v>
      </c>
      <c r="Q1020" s="27"/>
      <c r="R1020" s="27"/>
    </row>
    <row r="1021" spans="1:18" x14ac:dyDescent="0.25">
      <c r="A1021" s="24">
        <f t="shared" si="140"/>
        <v>2018</v>
      </c>
      <c r="B1021" s="32">
        <v>43383</v>
      </c>
      <c r="C1021" s="28">
        <f>'Bitcoin Data'!C1020</f>
        <v>6585.5297849999997</v>
      </c>
      <c r="D1021" s="26">
        <f>'Bitcoin Data'!K1020</f>
        <v>1800</v>
      </c>
      <c r="E1021" s="25">
        <f>'Bitcoin Data'!J1020</f>
        <v>68341.016203342646</v>
      </c>
      <c r="F1021" s="25">
        <f t="shared" si="136"/>
        <v>123.01382916601676</v>
      </c>
      <c r="G1021" s="23">
        <f t="shared" si="137"/>
        <v>0.48099999999999998</v>
      </c>
      <c r="H1021" s="23">
        <f t="shared" si="138"/>
        <v>0.45704354731048874</v>
      </c>
      <c r="I1021" s="26">
        <f t="shared" si="141"/>
        <v>59169.651828854054</v>
      </c>
      <c r="J1021" s="26">
        <f t="shared" si="142"/>
        <v>56222.676850282762</v>
      </c>
      <c r="K1021" s="23">
        <f t="shared" si="139"/>
        <v>32.872028793807814</v>
      </c>
      <c r="L1021" s="23">
        <f t="shared" si="139"/>
        <v>31.234820472379312</v>
      </c>
      <c r="M1021" s="26">
        <f>K1021*'Social Cost of Carbon'!$C$5</f>
        <v>3287.2028793807813</v>
      </c>
      <c r="N1021" s="26">
        <f>L1021*'Social Cost of Carbon'!$C$5</f>
        <v>3123.4820472379311</v>
      </c>
      <c r="O1021" s="23">
        <f t="shared" si="143"/>
        <v>0.499155419032211</v>
      </c>
      <c r="P1021" s="23">
        <f t="shared" si="144"/>
        <v>0.47429472634872172</v>
      </c>
      <c r="Q1021" s="27"/>
      <c r="R1021" s="27"/>
    </row>
    <row r="1022" spans="1:18" x14ac:dyDescent="0.25">
      <c r="A1022" s="24">
        <f t="shared" si="140"/>
        <v>2018</v>
      </c>
      <c r="B1022" s="32">
        <v>43384</v>
      </c>
      <c r="C1022" s="28">
        <f>'Bitcoin Data'!C1021</f>
        <v>6256.2402339999999</v>
      </c>
      <c r="D1022" s="26">
        <f>'Bitcoin Data'!K1021</f>
        <v>1987.4130506790327</v>
      </c>
      <c r="E1022" s="25">
        <f>'Bitcoin Data'!J1021</f>
        <v>62565.04558802853</v>
      </c>
      <c r="F1022" s="25">
        <f t="shared" si="136"/>
        <v>124.34258811797653</v>
      </c>
      <c r="G1022" s="23">
        <f t="shared" si="137"/>
        <v>0.48099999999999998</v>
      </c>
      <c r="H1022" s="23">
        <f t="shared" si="138"/>
        <v>0.45704354731048874</v>
      </c>
      <c r="I1022" s="26">
        <f t="shared" si="141"/>
        <v>59808.78488474671</v>
      </c>
      <c r="J1022" s="26">
        <f t="shared" si="142"/>
        <v>56829.97755520702</v>
      </c>
      <c r="K1022" s="23">
        <f t="shared" si="139"/>
        <v>30.09378692784172</v>
      </c>
      <c r="L1022" s="23">
        <f t="shared" si="139"/>
        <v>28.594950373195001</v>
      </c>
      <c r="M1022" s="26">
        <f>K1022*'Social Cost of Carbon'!$C$5</f>
        <v>3009.378692784172</v>
      </c>
      <c r="N1022" s="26">
        <f>L1022*'Social Cost of Carbon'!$C$5</f>
        <v>2859.4950373195002</v>
      </c>
      <c r="O1022" s="23">
        <f t="shared" si="143"/>
        <v>0.4810203221464357</v>
      </c>
      <c r="P1022" s="23">
        <f t="shared" si="144"/>
        <v>0.45706285730195639</v>
      </c>
      <c r="Q1022" s="27"/>
      <c r="R1022" s="27"/>
    </row>
    <row r="1023" spans="1:18" x14ac:dyDescent="0.25">
      <c r="A1023" s="24">
        <f t="shared" si="140"/>
        <v>2018</v>
      </c>
      <c r="B1023" s="32">
        <v>43385</v>
      </c>
      <c r="C1023" s="28">
        <f>'Bitcoin Data'!C1022</f>
        <v>6274.580078</v>
      </c>
      <c r="D1023" s="26">
        <f>'Bitcoin Data'!K1022</f>
        <v>1650.0137501145844</v>
      </c>
      <c r="E1023" s="25">
        <f>'Bitcoin Data'!J1022</f>
        <v>75474.144615239755</v>
      </c>
      <c r="F1023" s="25">
        <f t="shared" si="136"/>
        <v>124.53337639328221</v>
      </c>
      <c r="G1023" s="23">
        <f t="shared" si="137"/>
        <v>0.48099999999999998</v>
      </c>
      <c r="H1023" s="23">
        <f t="shared" si="138"/>
        <v>0.45704354731048874</v>
      </c>
      <c r="I1023" s="26">
        <f t="shared" si="141"/>
        <v>59900.554045168741</v>
      </c>
      <c r="J1023" s="26">
        <f t="shared" si="142"/>
        <v>56917.176105337981</v>
      </c>
      <c r="K1023" s="23">
        <f t="shared" si="139"/>
        <v>36.303063559930322</v>
      </c>
      <c r="L1023" s="23">
        <f t="shared" si="139"/>
        <v>34.494970785174004</v>
      </c>
      <c r="M1023" s="26">
        <f>K1023*'Social Cost of Carbon'!$C$5</f>
        <v>3630.3063559930324</v>
      </c>
      <c r="N1023" s="26">
        <f>L1023*'Social Cost of Carbon'!$C$5</f>
        <v>3449.4970785174005</v>
      </c>
      <c r="O1023" s="23">
        <f t="shared" si="143"/>
        <v>0.57857359550189691</v>
      </c>
      <c r="P1023" s="23">
        <f t="shared" si="144"/>
        <v>0.54975743964318258</v>
      </c>
      <c r="Q1023" s="27"/>
      <c r="R1023" s="27"/>
    </row>
    <row r="1024" spans="1:18" x14ac:dyDescent="0.25">
      <c r="A1024" s="24">
        <f t="shared" si="140"/>
        <v>2018</v>
      </c>
      <c r="B1024" s="32">
        <v>43386</v>
      </c>
      <c r="C1024" s="28">
        <f>'Bitcoin Data'!C1023</f>
        <v>6285.9902339999999</v>
      </c>
      <c r="D1024" s="26">
        <f>'Bitcoin Data'!K1023</f>
        <v>1762.4596103005974</v>
      </c>
      <c r="E1024" s="25">
        <f>'Bitcoin Data'!J1023</f>
        <v>71789.401570686779</v>
      </c>
      <c r="F1024" s="25">
        <f t="shared" si="136"/>
        <v>126.52592071598572</v>
      </c>
      <c r="G1024" s="23">
        <f t="shared" si="137"/>
        <v>0.48099999999999998</v>
      </c>
      <c r="H1024" s="23">
        <f t="shared" si="138"/>
        <v>0.45704354731048874</v>
      </c>
      <c r="I1024" s="26">
        <f t="shared" si="141"/>
        <v>60858.967864389131</v>
      </c>
      <c r="J1024" s="26">
        <f t="shared" si="142"/>
        <v>57827.855630759761</v>
      </c>
      <c r="K1024" s="23">
        <f t="shared" si="139"/>
        <v>34.530702155500336</v>
      </c>
      <c r="L1024" s="23">
        <f t="shared" si="139"/>
        <v>32.81088275316386</v>
      </c>
      <c r="M1024" s="26">
        <f>K1024*'Social Cost of Carbon'!$C$5</f>
        <v>3453.0702155500335</v>
      </c>
      <c r="N1024" s="26">
        <f>L1024*'Social Cost of Carbon'!$C$5</f>
        <v>3281.088275316386</v>
      </c>
      <c r="O1024" s="23">
        <f t="shared" si="143"/>
        <v>0.54932796377456694</v>
      </c>
      <c r="P1024" s="23">
        <f t="shared" si="144"/>
        <v>0.52196840166398295</v>
      </c>
      <c r="Q1024" s="27"/>
      <c r="R1024" s="27"/>
    </row>
    <row r="1025" spans="1:18" x14ac:dyDescent="0.25">
      <c r="A1025" s="24">
        <f t="shared" si="140"/>
        <v>2018</v>
      </c>
      <c r="B1025" s="32">
        <v>43387</v>
      </c>
      <c r="C1025" s="28">
        <f>'Bitcoin Data'!C1024</f>
        <v>6290.9301759999998</v>
      </c>
      <c r="D1025" s="26">
        <f>'Bitcoin Data'!K1024</f>
        <v>1424.9525015832805</v>
      </c>
      <c r="E1025" s="25">
        <f>'Bitcoin Data'!J1024</f>
        <v>86217.548797349998</v>
      </c>
      <c r="F1025" s="25">
        <f t="shared" si="136"/>
        <v>122.85591183916245</v>
      </c>
      <c r="G1025" s="23">
        <f t="shared" si="137"/>
        <v>0.48099999999999998</v>
      </c>
      <c r="H1025" s="23">
        <f t="shared" si="138"/>
        <v>0.45704354731048874</v>
      </c>
      <c r="I1025" s="26">
        <f t="shared" si="141"/>
        <v>59093.69359463713</v>
      </c>
      <c r="J1025" s="26">
        <f t="shared" si="142"/>
        <v>56150.501755035475</v>
      </c>
      <c r="K1025" s="23">
        <f t="shared" si="139"/>
        <v>41.470640971525349</v>
      </c>
      <c r="L1025" s="23">
        <f t="shared" si="139"/>
        <v>39.405174342756006</v>
      </c>
      <c r="M1025" s="26">
        <f>K1025*'Social Cost of Carbon'!$C$5</f>
        <v>4147.0640971525345</v>
      </c>
      <c r="N1025" s="26">
        <f>L1025*'Social Cost of Carbon'!$C$5</f>
        <v>3940.5174342756004</v>
      </c>
      <c r="O1025" s="23">
        <f t="shared" si="143"/>
        <v>0.65921318169666721</v>
      </c>
      <c r="P1025" s="23">
        <f t="shared" si="144"/>
        <v>0.62638072972240866</v>
      </c>
      <c r="Q1025" s="27"/>
      <c r="R1025" s="27"/>
    </row>
    <row r="1026" spans="1:18" x14ac:dyDescent="0.25">
      <c r="A1026" s="24">
        <f t="shared" si="140"/>
        <v>2018</v>
      </c>
      <c r="B1026" s="32">
        <v>43388</v>
      </c>
      <c r="C1026" s="28">
        <f>'Bitcoin Data'!C1025</f>
        <v>6596.5400390000004</v>
      </c>
      <c r="D1026" s="26">
        <f>'Bitcoin Data'!K1025</f>
        <v>2024.9746878164026</v>
      </c>
      <c r="E1026" s="25">
        <f>'Bitcoin Data'!J1025</f>
        <v>62352.127493815722</v>
      </c>
      <c r="F1026" s="25">
        <f t="shared" si="136"/>
        <v>126.26147990647802</v>
      </c>
      <c r="G1026" s="23">
        <f t="shared" si="137"/>
        <v>0.48099999999999998</v>
      </c>
      <c r="H1026" s="23">
        <f t="shared" si="138"/>
        <v>0.45704354731048874</v>
      </c>
      <c r="I1026" s="26">
        <f t="shared" si="141"/>
        <v>60731.771835015927</v>
      </c>
      <c r="J1026" s="26">
        <f t="shared" si="142"/>
        <v>57706.99466512871</v>
      </c>
      <c r="K1026" s="23">
        <f t="shared" si="139"/>
        <v>29.991373324525362</v>
      </c>
      <c r="L1026" s="23">
        <f t="shared" si="139"/>
        <v>28.497637532129392</v>
      </c>
      <c r="M1026" s="26">
        <f>K1026*'Social Cost of Carbon'!$C$5</f>
        <v>2999.1373324525362</v>
      </c>
      <c r="N1026" s="26">
        <f>L1026*'Social Cost of Carbon'!$C$5</f>
        <v>2849.7637532129393</v>
      </c>
      <c r="O1026" s="23">
        <f t="shared" si="143"/>
        <v>0.45465309309441998</v>
      </c>
      <c r="P1026" s="23">
        <f t="shared" si="144"/>
        <v>0.4320088616706021</v>
      </c>
      <c r="Q1026" s="27"/>
      <c r="R1026" s="27"/>
    </row>
    <row r="1027" spans="1:18" x14ac:dyDescent="0.25">
      <c r="A1027" s="24">
        <f t="shared" si="140"/>
        <v>2018</v>
      </c>
      <c r="B1027" s="32">
        <v>43389</v>
      </c>
      <c r="C1027" s="28">
        <f>'Bitcoin Data'!C1026</f>
        <v>6596.1098629999997</v>
      </c>
      <c r="D1027" s="26">
        <f>'Bitcoin Data'!K1026</f>
        <v>1687.4472672728978</v>
      </c>
      <c r="E1027" s="25">
        <f>'Bitcoin Data'!J1026</f>
        <v>75164.54447082855</v>
      </c>
      <c r="F1027" s="25">
        <f t="shared" si="136"/>
        <v>126.83620516311184</v>
      </c>
      <c r="G1027" s="23">
        <f t="shared" si="137"/>
        <v>0.48099999999999998</v>
      </c>
      <c r="H1027" s="23">
        <f t="shared" si="138"/>
        <v>0.45704354731048874</v>
      </c>
      <c r="I1027" s="26">
        <f t="shared" si="141"/>
        <v>61008.21468345679</v>
      </c>
      <c r="J1027" s="26">
        <f t="shared" si="142"/>
        <v>57969.669135149568</v>
      </c>
      <c r="K1027" s="23">
        <f t="shared" si="139"/>
        <v>36.154145890468534</v>
      </c>
      <c r="L1027" s="23">
        <f t="shared" si="139"/>
        <v>34.353470036924463</v>
      </c>
      <c r="M1027" s="26">
        <f>K1027*'Social Cost of Carbon'!$C$5</f>
        <v>3615.4145890468535</v>
      </c>
      <c r="N1027" s="26">
        <f>L1027*'Social Cost of Carbon'!$C$5</f>
        <v>3435.3470036924464</v>
      </c>
      <c r="O1027" s="23">
        <f t="shared" si="143"/>
        <v>0.54811315519879988</v>
      </c>
      <c r="P1027" s="23">
        <f t="shared" si="144"/>
        <v>0.5208140972548938</v>
      </c>
      <c r="Q1027" s="27"/>
      <c r="R1027" s="27"/>
    </row>
    <row r="1028" spans="1:18" x14ac:dyDescent="0.25">
      <c r="A1028" s="24">
        <f t="shared" si="140"/>
        <v>2018</v>
      </c>
      <c r="B1028" s="32">
        <v>43390</v>
      </c>
      <c r="C1028" s="28">
        <f>'Bitcoin Data'!C1027</f>
        <v>6544.4301759999998</v>
      </c>
      <c r="D1028" s="26">
        <f>'Bitcoin Data'!K1027</f>
        <v>1724.9640632486824</v>
      </c>
      <c r="E1028" s="25">
        <f>'Bitcoin Data'!J1027</f>
        <v>73043.52815640888</v>
      </c>
      <c r="F1028" s="25">
        <f t="shared" si="136"/>
        <v>125.9974611226986</v>
      </c>
      <c r="G1028" s="23">
        <f t="shared" si="137"/>
        <v>0.48099999999999998</v>
      </c>
      <c r="H1028" s="23">
        <f t="shared" si="138"/>
        <v>0.45704354731048874</v>
      </c>
      <c r="I1028" s="26">
        <f t="shared" si="141"/>
        <v>60604.778800018023</v>
      </c>
      <c r="J1028" s="26">
        <f t="shared" si="142"/>
        <v>57586.326583633563</v>
      </c>
      <c r="K1028" s="23">
        <f t="shared" si="139"/>
        <v>35.13393704323267</v>
      </c>
      <c r="L1028" s="23">
        <f t="shared" si="139"/>
        <v>33.384073216678679</v>
      </c>
      <c r="M1028" s="26">
        <f>K1028*'Social Cost of Carbon'!$C$5</f>
        <v>3513.3937043232672</v>
      </c>
      <c r="N1028" s="26">
        <f>L1028*'Social Cost of Carbon'!$C$5</f>
        <v>3338.407321667868</v>
      </c>
      <c r="O1028" s="23">
        <f t="shared" si="143"/>
        <v>0.53685250049847388</v>
      </c>
      <c r="P1028" s="23">
        <f t="shared" si="144"/>
        <v>0.51011428526055802</v>
      </c>
      <c r="Q1028" s="27"/>
      <c r="R1028" s="27"/>
    </row>
    <row r="1029" spans="1:18" x14ac:dyDescent="0.25">
      <c r="A1029" s="24">
        <f t="shared" si="140"/>
        <v>2018</v>
      </c>
      <c r="B1029" s="32">
        <v>43391</v>
      </c>
      <c r="C1029" s="28">
        <f>'Bitcoin Data'!C1028</f>
        <v>6476.7099609999996</v>
      </c>
      <c r="D1029" s="26">
        <f>'Bitcoin Data'!K1028</f>
        <v>1724.9640632486824</v>
      </c>
      <c r="E1029" s="25">
        <f>'Bitcoin Data'!J1028</f>
        <v>71403.487837368782</v>
      </c>
      <c r="F1029" s="25">
        <f t="shared" si="136"/>
        <v>123.16845051007553</v>
      </c>
      <c r="G1029" s="23">
        <f t="shared" si="137"/>
        <v>0.48099999999999998</v>
      </c>
      <c r="H1029" s="23">
        <f t="shared" si="138"/>
        <v>0.45704354731048874</v>
      </c>
      <c r="I1029" s="26">
        <f t="shared" si="141"/>
        <v>59244.024695346328</v>
      </c>
      <c r="J1029" s="26">
        <f t="shared" si="142"/>
        <v>56293.3455378613</v>
      </c>
      <c r="K1029" s="23">
        <f t="shared" si="139"/>
        <v>34.345077649774389</v>
      </c>
      <c r="L1029" s="23">
        <f t="shared" si="139"/>
        <v>32.634503371532368</v>
      </c>
      <c r="M1029" s="26">
        <f>K1029*'Social Cost of Carbon'!$C$5</f>
        <v>3434.5077649774389</v>
      </c>
      <c r="N1029" s="26">
        <f>L1029*'Social Cost of Carbon'!$C$5</f>
        <v>3263.4503371532369</v>
      </c>
      <c r="O1029" s="23">
        <f t="shared" si="143"/>
        <v>0.53028586823535218</v>
      </c>
      <c r="P1029" s="23">
        <f t="shared" si="144"/>
        <v>0.50387470749876873</v>
      </c>
      <c r="Q1029" s="27"/>
      <c r="R1029" s="27"/>
    </row>
    <row r="1030" spans="1:18" x14ac:dyDescent="0.25">
      <c r="A1030" s="24">
        <f t="shared" si="140"/>
        <v>2018</v>
      </c>
      <c r="B1030" s="32">
        <v>43392</v>
      </c>
      <c r="C1030" s="28">
        <f>'Bitcoin Data'!C1029</f>
        <v>6465.4101559999999</v>
      </c>
      <c r="D1030" s="26">
        <f>'Bitcoin Data'!K1029</f>
        <v>1774.9728823587418</v>
      </c>
      <c r="E1030" s="25">
        <f>'Bitcoin Data'!J1029</f>
        <v>69702.641761069099</v>
      </c>
      <c r="F1030" s="25">
        <f t="shared" si="136"/>
        <v>123.72029895466362</v>
      </c>
      <c r="G1030" s="23">
        <f t="shared" si="137"/>
        <v>0.48099999999999998</v>
      </c>
      <c r="H1030" s="23">
        <f t="shared" si="138"/>
        <v>0.45704354731048874</v>
      </c>
      <c r="I1030" s="26">
        <f t="shared" si="141"/>
        <v>59509.463797193195</v>
      </c>
      <c r="J1030" s="26">
        <f t="shared" si="142"/>
        <v>56545.564308553614</v>
      </c>
      <c r="K1030" s="23">
        <f t="shared" si="139"/>
        <v>33.52697068707424</v>
      </c>
      <c r="L1030" s="23">
        <f t="shared" si="139"/>
        <v>31.857142647391232</v>
      </c>
      <c r="M1030" s="26">
        <f>K1030*'Social Cost of Carbon'!$C$5</f>
        <v>3352.697068707424</v>
      </c>
      <c r="N1030" s="26">
        <f>L1030*'Social Cost of Carbon'!$C$5</f>
        <v>3185.7142647391233</v>
      </c>
      <c r="O1030" s="23">
        <f t="shared" si="143"/>
        <v>0.51855906861470646</v>
      </c>
      <c r="P1030" s="23">
        <f t="shared" si="144"/>
        <v>0.49273196717190965</v>
      </c>
      <c r="Q1030" s="27"/>
      <c r="R1030" s="27"/>
    </row>
    <row r="1031" spans="1:18" x14ac:dyDescent="0.25">
      <c r="A1031" s="24">
        <f t="shared" si="140"/>
        <v>2018</v>
      </c>
      <c r="B1031" s="32">
        <v>43393</v>
      </c>
      <c r="C1031" s="28">
        <f>'Bitcoin Data'!C1030</f>
        <v>6489.1899409999996</v>
      </c>
      <c r="D1031" s="26">
        <f>'Bitcoin Data'!K1030</f>
        <v>1787.4875868917577</v>
      </c>
      <c r="E1031" s="25">
        <f>'Bitcoin Data'!J1030</f>
        <v>68946.487671368246</v>
      </c>
      <c r="F1031" s="25">
        <f t="shared" si="136"/>
        <v>123.24099087235635</v>
      </c>
      <c r="G1031" s="23">
        <f t="shared" si="137"/>
        <v>0.48099999999999998</v>
      </c>
      <c r="H1031" s="23">
        <f t="shared" si="138"/>
        <v>0.45704354731048874</v>
      </c>
      <c r="I1031" s="26">
        <f t="shared" si="141"/>
        <v>59278.916609603402</v>
      </c>
      <c r="J1031" s="26">
        <f t="shared" si="142"/>
        <v>56326.499642361312</v>
      </c>
      <c r="K1031" s="23">
        <f t="shared" si="139"/>
        <v>33.163260569928127</v>
      </c>
      <c r="L1031" s="23">
        <f t="shared" si="139"/>
        <v>31.51154729992102</v>
      </c>
      <c r="M1031" s="26">
        <f>K1031*'Social Cost of Carbon'!$C$5</f>
        <v>3316.3260569928125</v>
      </c>
      <c r="N1031" s="26">
        <f>L1031*'Social Cost of Carbon'!$C$5</f>
        <v>3151.1547299921021</v>
      </c>
      <c r="O1031" s="23">
        <f t="shared" si="143"/>
        <v>0.51105393541335586</v>
      </c>
      <c r="P1031" s="23">
        <f t="shared" si="144"/>
        <v>0.48560063099439832</v>
      </c>
      <c r="Q1031" s="27"/>
      <c r="R1031" s="27"/>
    </row>
    <row r="1032" spans="1:18" x14ac:dyDescent="0.25">
      <c r="A1032" s="24">
        <f t="shared" si="140"/>
        <v>2018</v>
      </c>
      <c r="B1032" s="32">
        <v>43394</v>
      </c>
      <c r="C1032" s="28">
        <f>'Bitcoin Data'!C1031</f>
        <v>6482.3500979999999</v>
      </c>
      <c r="D1032" s="26">
        <f>'Bitcoin Data'!K1031</f>
        <v>1724.9640632486824</v>
      </c>
      <c r="E1032" s="25">
        <f>'Bitcoin Data'!J1031</f>
        <v>72816.078347124436</v>
      </c>
      <c r="F1032" s="25">
        <f t="shared" ref="F1032:F1095" si="145">E1032*D1032/1000000</f>
        <v>125.60511837549016</v>
      </c>
      <c r="G1032" s="23">
        <f t="shared" ref="G1032:G1095" si="146">$V$21</f>
        <v>0.48099999999999998</v>
      </c>
      <c r="H1032" s="23">
        <f t="shared" ref="H1032:H1095" si="147">HLOOKUP($A1032,$V$7:$AA$19,13,FALSE)/1000</f>
        <v>0.45704354731048874</v>
      </c>
      <c r="I1032" s="26">
        <f t="shared" si="141"/>
        <v>60416.061938610765</v>
      </c>
      <c r="J1032" s="26">
        <f t="shared" si="142"/>
        <v>57407.008862687871</v>
      </c>
      <c r="K1032" s="23">
        <f t="shared" ref="K1032:L1095" si="148">$E1032*G1032/1000</f>
        <v>35.024533684966855</v>
      </c>
      <c r="L1032" s="23">
        <f t="shared" si="148"/>
        <v>33.280118749008224</v>
      </c>
      <c r="M1032" s="26">
        <f>K1032*'Social Cost of Carbon'!$C$5</f>
        <v>3502.4533684966855</v>
      </c>
      <c r="N1032" s="26">
        <f>L1032*'Social Cost of Carbon'!$C$5</f>
        <v>3328.0118749008225</v>
      </c>
      <c r="O1032" s="23">
        <f t="shared" si="143"/>
        <v>0.54030611052267874</v>
      </c>
      <c r="P1032" s="23">
        <f t="shared" si="144"/>
        <v>0.5133958864590813</v>
      </c>
      <c r="Q1032" s="27"/>
      <c r="R1032" s="27"/>
    </row>
    <row r="1033" spans="1:18" x14ac:dyDescent="0.25">
      <c r="A1033" s="24">
        <f t="shared" ref="A1033:A1096" si="149">YEAR(B1033)</f>
        <v>2018</v>
      </c>
      <c r="B1033" s="32">
        <v>43395</v>
      </c>
      <c r="C1033" s="28">
        <f>'Bitcoin Data'!C1032</f>
        <v>6487.1601559999999</v>
      </c>
      <c r="D1033" s="26">
        <f>'Bitcoin Data'!K1032</f>
        <v>1937.5672766415501</v>
      </c>
      <c r="E1033" s="25">
        <f>'Bitcoin Data'!J1032</f>
        <v>63954.576763207508</v>
      </c>
      <c r="F1033" s="25">
        <f t="shared" si="145"/>
        <v>123.91629512785093</v>
      </c>
      <c r="G1033" s="23">
        <f t="shared" si="146"/>
        <v>0.48099999999999998</v>
      </c>
      <c r="H1033" s="23">
        <f t="shared" si="147"/>
        <v>0.45704354731048874</v>
      </c>
      <c r="I1033" s="26">
        <f t="shared" ref="I1033:I1096" si="150">F1033*G1033*1000</f>
        <v>59603.737956496298</v>
      </c>
      <c r="J1033" s="26">
        <f t="shared" ref="J1033:J1096" si="151">$F1033*H1033*1000</f>
        <v>56635.143094806423</v>
      </c>
      <c r="K1033" s="23">
        <f t="shared" si="148"/>
        <v>30.762151423102807</v>
      </c>
      <c r="L1033" s="23">
        <f t="shared" si="148"/>
        <v>29.230026630597312</v>
      </c>
      <c r="M1033" s="26">
        <f>K1033*'Social Cost of Carbon'!$C$5</f>
        <v>3076.2151423102805</v>
      </c>
      <c r="N1033" s="26">
        <f>L1033*'Social Cost of Carbon'!$C$5</f>
        <v>2923.0026630597313</v>
      </c>
      <c r="O1033" s="23">
        <f t="shared" ref="O1033:O1096" si="152">M1033/$C1033</f>
        <v>0.47420058520754677</v>
      </c>
      <c r="P1033" s="23">
        <f t="shared" ref="P1033:P1096" si="153">N1033/$C1033</f>
        <v>0.45058278087311204</v>
      </c>
      <c r="Q1033" s="27"/>
      <c r="R1033" s="27"/>
    </row>
    <row r="1034" spans="1:18" x14ac:dyDescent="0.25">
      <c r="A1034" s="24">
        <f t="shared" si="149"/>
        <v>2018</v>
      </c>
      <c r="B1034" s="32">
        <v>43396</v>
      </c>
      <c r="C1034" s="28">
        <f>'Bitcoin Data'!C1033</f>
        <v>6475.7402339999999</v>
      </c>
      <c r="D1034" s="26">
        <f>'Bitcoin Data'!K1033</f>
        <v>1924.9278152069294</v>
      </c>
      <c r="E1034" s="25">
        <f>'Bitcoin Data'!J1033</f>
        <v>65229.749339278627</v>
      </c>
      <c r="F1034" s="25">
        <f t="shared" si="145"/>
        <v>125.56255888215325</v>
      </c>
      <c r="G1034" s="23">
        <f t="shared" si="146"/>
        <v>0.48099999999999998</v>
      </c>
      <c r="H1034" s="23">
        <f t="shared" si="147"/>
        <v>0.45704354731048874</v>
      </c>
      <c r="I1034" s="26">
        <f t="shared" si="150"/>
        <v>60395.590822315709</v>
      </c>
      <c r="J1034" s="26">
        <f t="shared" si="151"/>
        <v>57387.557320881438</v>
      </c>
      <c r="K1034" s="23">
        <f t="shared" si="148"/>
        <v>31.37550943219302</v>
      </c>
      <c r="L1034" s="23">
        <f t="shared" si="148"/>
        <v>29.812836028197911</v>
      </c>
      <c r="M1034" s="26">
        <f>K1034*'Social Cost of Carbon'!$C$5</f>
        <v>3137.5509432193021</v>
      </c>
      <c r="N1034" s="26">
        <f>L1034*'Social Cost of Carbon'!$C$5</f>
        <v>2981.2836028197912</v>
      </c>
      <c r="O1034" s="23">
        <f t="shared" si="152"/>
        <v>0.48450846232929701</v>
      </c>
      <c r="P1034" s="23">
        <f t="shared" si="153"/>
        <v>0.46037726886680291</v>
      </c>
      <c r="Q1034" s="27"/>
      <c r="R1034" s="27"/>
    </row>
    <row r="1035" spans="1:18" x14ac:dyDescent="0.25">
      <c r="A1035" s="24">
        <f t="shared" si="149"/>
        <v>2018</v>
      </c>
      <c r="B1035" s="32">
        <v>43397</v>
      </c>
      <c r="C1035" s="28">
        <f>'Bitcoin Data'!C1034</f>
        <v>6495.8398440000001</v>
      </c>
      <c r="D1035" s="26">
        <f>'Bitcoin Data'!K1034</f>
        <v>1412.5402181589893</v>
      </c>
      <c r="E1035" s="25">
        <f>'Bitcoin Data'!J1034</f>
        <v>86205.304757783844</v>
      </c>
      <c r="F1035" s="25">
        <f t="shared" si="145"/>
        <v>121.76845998902215</v>
      </c>
      <c r="G1035" s="23">
        <f t="shared" si="146"/>
        <v>0.48099999999999998</v>
      </c>
      <c r="H1035" s="23">
        <f t="shared" si="147"/>
        <v>0.45704354731048874</v>
      </c>
      <c r="I1035" s="26">
        <f t="shared" si="150"/>
        <v>58570.62925471965</v>
      </c>
      <c r="J1035" s="26">
        <f t="shared" si="151"/>
        <v>55653.488903917998</v>
      </c>
      <c r="K1035" s="23">
        <f t="shared" si="148"/>
        <v>41.464751588494032</v>
      </c>
      <c r="L1035" s="23">
        <f t="shared" si="148"/>
        <v>39.399578283479279</v>
      </c>
      <c r="M1035" s="26">
        <f>K1035*'Social Cost of Carbon'!$C$5</f>
        <v>4146.4751588494028</v>
      </c>
      <c r="N1035" s="26">
        <f>L1035*'Social Cost of Carbon'!$C$5</f>
        <v>3939.9578283479277</v>
      </c>
      <c r="O1035" s="23">
        <f t="shared" si="152"/>
        <v>0.63832780031967218</v>
      </c>
      <c r="P1035" s="23">
        <f t="shared" si="153"/>
        <v>0.60653555551975946</v>
      </c>
      <c r="Q1035" s="27"/>
      <c r="R1035" s="27"/>
    </row>
    <row r="1036" spans="1:18" x14ac:dyDescent="0.25">
      <c r="A1036" s="24">
        <f t="shared" si="149"/>
        <v>2018</v>
      </c>
      <c r="B1036" s="32">
        <v>43398</v>
      </c>
      <c r="C1036" s="28">
        <f>'Bitcoin Data'!C1035</f>
        <v>6476.2900390000004</v>
      </c>
      <c r="D1036" s="26">
        <f>'Bitcoin Data'!K1035</f>
        <v>1712.4916753876892</v>
      </c>
      <c r="E1036" s="25">
        <f>'Bitcoin Data'!J1035</f>
        <v>70657.866124684748</v>
      </c>
      <c r="F1036" s="25">
        <f t="shared" si="145"/>
        <v>121.00100753918042</v>
      </c>
      <c r="G1036" s="23">
        <f t="shared" si="146"/>
        <v>0.48099999999999998</v>
      </c>
      <c r="H1036" s="23">
        <f t="shared" si="147"/>
        <v>0.45704354731048874</v>
      </c>
      <c r="I1036" s="26">
        <f t="shared" si="150"/>
        <v>58201.48462634578</v>
      </c>
      <c r="J1036" s="26">
        <f t="shared" si="151"/>
        <v>55302.729713850211</v>
      </c>
      <c r="K1036" s="23">
        <f t="shared" si="148"/>
        <v>33.98643360597336</v>
      </c>
      <c r="L1036" s="23">
        <f t="shared" si="148"/>
        <v>32.293721779015534</v>
      </c>
      <c r="M1036" s="26">
        <f>K1036*'Social Cost of Carbon'!$C$5</f>
        <v>3398.6433605973361</v>
      </c>
      <c r="N1036" s="26">
        <f>L1036*'Social Cost of Carbon'!$C$5</f>
        <v>3229.3721779015536</v>
      </c>
      <c r="O1036" s="23">
        <f t="shared" si="152"/>
        <v>0.52478245108400334</v>
      </c>
      <c r="P1036" s="23">
        <f t="shared" si="153"/>
        <v>0.49864539087261117</v>
      </c>
      <c r="Q1036" s="27"/>
      <c r="R1036" s="27"/>
    </row>
    <row r="1037" spans="1:18" x14ac:dyDescent="0.25">
      <c r="A1037" s="24">
        <f t="shared" si="149"/>
        <v>2018</v>
      </c>
      <c r="B1037" s="32">
        <v>43399</v>
      </c>
      <c r="C1037" s="28">
        <f>'Bitcoin Data'!C1036</f>
        <v>6474.75</v>
      </c>
      <c r="D1037" s="26">
        <f>'Bitcoin Data'!K1036</f>
        <v>1787.4875868917577</v>
      </c>
      <c r="E1037" s="25">
        <f>'Bitcoin Data'!J1036</f>
        <v>67725.883875255662</v>
      </c>
      <c r="F1037" s="25">
        <f t="shared" si="145"/>
        <v>121.05917673829214</v>
      </c>
      <c r="G1037" s="23">
        <f t="shared" si="146"/>
        <v>0.48099999999999998</v>
      </c>
      <c r="H1037" s="23">
        <f t="shared" si="147"/>
        <v>0.45704354731048874</v>
      </c>
      <c r="I1037" s="26">
        <f t="shared" si="150"/>
        <v>58229.464011118514</v>
      </c>
      <c r="J1037" s="26">
        <f t="shared" si="151"/>
        <v>55329.315570956438</v>
      </c>
      <c r="K1037" s="23">
        <f t="shared" si="148"/>
        <v>32.576150143997971</v>
      </c>
      <c r="L1037" s="23">
        <f t="shared" si="148"/>
        <v>30.953678211085077</v>
      </c>
      <c r="M1037" s="26">
        <f>K1037*'Social Cost of Carbon'!$C$5</f>
        <v>3257.615014399797</v>
      </c>
      <c r="N1037" s="26">
        <f>L1037*'Social Cost of Carbon'!$C$5</f>
        <v>3095.3678211085075</v>
      </c>
      <c r="O1037" s="23">
        <f t="shared" si="152"/>
        <v>0.50312599164443372</v>
      </c>
      <c r="P1037" s="23">
        <f t="shared" si="153"/>
        <v>0.47806754254735823</v>
      </c>
      <c r="Q1037" s="27"/>
      <c r="R1037" s="27"/>
    </row>
    <row r="1038" spans="1:18" x14ac:dyDescent="0.25">
      <c r="A1038" s="24">
        <f t="shared" si="149"/>
        <v>2018</v>
      </c>
      <c r="B1038" s="32">
        <v>43400</v>
      </c>
      <c r="C1038" s="28">
        <f>'Bitcoin Data'!C1037</f>
        <v>6480.3798829999996</v>
      </c>
      <c r="D1038" s="26">
        <f>'Bitcoin Data'!K1037</f>
        <v>1700.0377786173026</v>
      </c>
      <c r="E1038" s="25">
        <f>'Bitcoin Data'!J1037</f>
        <v>70664.638746122073</v>
      </c>
      <c r="F1038" s="25">
        <f t="shared" si="145"/>
        <v>120.13255548075155</v>
      </c>
      <c r="G1038" s="23">
        <f t="shared" si="146"/>
        <v>0.48099999999999998</v>
      </c>
      <c r="H1038" s="23">
        <f t="shared" si="147"/>
        <v>0.45704354731048874</v>
      </c>
      <c r="I1038" s="26">
        <f t="shared" si="150"/>
        <v>57783.759186241492</v>
      </c>
      <c r="J1038" s="26">
        <f t="shared" si="151"/>
        <v>54905.809304396782</v>
      </c>
      <c r="K1038" s="23">
        <f t="shared" si="148"/>
        <v>33.989691236884717</v>
      </c>
      <c r="L1038" s="23">
        <f t="shared" si="148"/>
        <v>32.296817161941838</v>
      </c>
      <c r="M1038" s="26">
        <f>K1038*'Social Cost of Carbon'!$C$5</f>
        <v>3398.9691236884719</v>
      </c>
      <c r="N1038" s="26">
        <f>L1038*'Social Cost of Carbon'!$C$5</f>
        <v>3229.681716194184</v>
      </c>
      <c r="O1038" s="23">
        <f t="shared" si="152"/>
        <v>0.52450152383890303</v>
      </c>
      <c r="P1038" s="23">
        <f t="shared" si="153"/>
        <v>0.49837845535361558</v>
      </c>
      <c r="Q1038" s="27"/>
      <c r="R1038" s="27"/>
    </row>
    <row r="1039" spans="1:18" x14ac:dyDescent="0.25">
      <c r="A1039" s="24">
        <f t="shared" si="149"/>
        <v>2018</v>
      </c>
      <c r="B1039" s="32">
        <v>43401</v>
      </c>
      <c r="C1039" s="28">
        <f>'Bitcoin Data'!C1038</f>
        <v>6486.3901370000003</v>
      </c>
      <c r="D1039" s="26">
        <f>'Bitcoin Data'!K1038</f>
        <v>1749.9513902391602</v>
      </c>
      <c r="E1039" s="25">
        <f>'Bitcoin Data'!J1038</f>
        <v>68752.812244512563</v>
      </c>
      <c r="F1039" s="25">
        <f t="shared" si="145"/>
        <v>120.31407937013672</v>
      </c>
      <c r="G1039" s="23">
        <f t="shared" si="146"/>
        <v>0.48099999999999998</v>
      </c>
      <c r="H1039" s="23">
        <f t="shared" si="147"/>
        <v>0.45704354731048874</v>
      </c>
      <c r="I1039" s="26">
        <f t="shared" si="150"/>
        <v>57871.072177035763</v>
      </c>
      <c r="J1039" s="26">
        <f t="shared" si="151"/>
        <v>54988.773626722985</v>
      </c>
      <c r="K1039" s="23">
        <f t="shared" si="148"/>
        <v>33.070102689610536</v>
      </c>
      <c r="L1039" s="23">
        <f t="shared" si="148"/>
        <v>31.423029195804027</v>
      </c>
      <c r="M1039" s="26">
        <f>K1039*'Social Cost of Carbon'!$C$5</f>
        <v>3307.0102689610535</v>
      </c>
      <c r="N1039" s="26">
        <f>L1039*'Social Cost of Carbon'!$C$5</f>
        <v>3142.3029195804029</v>
      </c>
      <c r="O1039" s="23">
        <f t="shared" si="152"/>
        <v>0.50983832287500486</v>
      </c>
      <c r="P1039" s="23">
        <f t="shared" si="153"/>
        <v>0.48444556266449607</v>
      </c>
      <c r="Q1039" s="27"/>
      <c r="R1039" s="27"/>
    </row>
    <row r="1040" spans="1:18" x14ac:dyDescent="0.25">
      <c r="A1040" s="24">
        <f t="shared" si="149"/>
        <v>2018</v>
      </c>
      <c r="B1040" s="32">
        <v>43402</v>
      </c>
      <c r="C1040" s="28">
        <f>'Bitcoin Data'!C1039</f>
        <v>6332.6298829999996</v>
      </c>
      <c r="D1040" s="26">
        <f>'Bitcoin Data'!K1039</f>
        <v>1825.0025347257426</v>
      </c>
      <c r="E1040" s="25">
        <f>'Bitcoin Data'!J1039</f>
        <v>65283.676201521419</v>
      </c>
      <c r="F1040" s="25">
        <f t="shared" si="145"/>
        <v>119.14287454399124</v>
      </c>
      <c r="G1040" s="23">
        <f t="shared" si="146"/>
        <v>0.48099999999999998</v>
      </c>
      <c r="H1040" s="23">
        <f t="shared" si="147"/>
        <v>0.45704354731048874</v>
      </c>
      <c r="I1040" s="26">
        <f t="shared" si="150"/>
        <v>57307.722655659789</v>
      </c>
      <c r="J1040" s="26">
        <f t="shared" si="151"/>
        <v>54453.482018354283</v>
      </c>
      <c r="K1040" s="23">
        <f t="shared" si="148"/>
        <v>31.4014482529318</v>
      </c>
      <c r="L1040" s="23">
        <f t="shared" si="148"/>
        <v>29.837482952612682</v>
      </c>
      <c r="M1040" s="26">
        <f>K1040*'Social Cost of Carbon'!$C$5</f>
        <v>3140.14482529318</v>
      </c>
      <c r="N1040" s="26">
        <f>L1040*'Social Cost of Carbon'!$C$5</f>
        <v>2983.7482952612681</v>
      </c>
      <c r="O1040" s="23">
        <f t="shared" si="152"/>
        <v>0.49586741737787743</v>
      </c>
      <c r="P1040" s="23">
        <f t="shared" si="153"/>
        <v>0.47117048530992889</v>
      </c>
      <c r="Q1040" s="27"/>
      <c r="R1040" s="27"/>
    </row>
    <row r="1041" spans="1:18" x14ac:dyDescent="0.25">
      <c r="A1041" s="24">
        <f t="shared" si="149"/>
        <v>2018</v>
      </c>
      <c r="B1041" s="32">
        <v>43403</v>
      </c>
      <c r="C1041" s="28">
        <f>'Bitcoin Data'!C1040</f>
        <v>6334.2700199999999</v>
      </c>
      <c r="D1041" s="26">
        <f>'Bitcoin Data'!K1040</f>
        <v>1924.9278152069294</v>
      </c>
      <c r="E1041" s="25">
        <f>'Bitcoin Data'!J1040</f>
        <v>61861.482772787502</v>
      </c>
      <c r="F1041" s="25">
        <f t="shared" si="145"/>
        <v>119.07888887928296</v>
      </c>
      <c r="G1041" s="23">
        <f t="shared" si="146"/>
        <v>0.48099999999999998</v>
      </c>
      <c r="H1041" s="23">
        <f t="shared" si="147"/>
        <v>0.45704354731048874</v>
      </c>
      <c r="I1041" s="26">
        <f t="shared" si="150"/>
        <v>57276.945550935103</v>
      </c>
      <c r="J1041" s="26">
        <f t="shared" si="151"/>
        <v>54424.237783178985</v>
      </c>
      <c r="K1041" s="23">
        <f t="shared" si="148"/>
        <v>29.755373213710786</v>
      </c>
      <c r="L1041" s="23">
        <f t="shared" si="148"/>
        <v>28.273391528361486</v>
      </c>
      <c r="M1041" s="26">
        <f>K1041*'Social Cost of Carbon'!$C$5</f>
        <v>2975.5373213710786</v>
      </c>
      <c r="N1041" s="26">
        <f>L1041*'Social Cost of Carbon'!$C$5</f>
        <v>2827.3391528361485</v>
      </c>
      <c r="O1041" s="23">
        <f t="shared" si="152"/>
        <v>0.46975220695929198</v>
      </c>
      <c r="P1041" s="23">
        <f t="shared" si="153"/>
        <v>0.44635595639419057</v>
      </c>
      <c r="Q1041" s="27"/>
      <c r="R1041" s="27"/>
    </row>
    <row r="1042" spans="1:18" x14ac:dyDescent="0.25">
      <c r="A1042" s="24">
        <f t="shared" si="149"/>
        <v>2018</v>
      </c>
      <c r="B1042" s="32">
        <v>43404</v>
      </c>
      <c r="C1042" s="28">
        <f>'Bitcoin Data'!C1041</f>
        <v>6317.6098629999997</v>
      </c>
      <c r="D1042" s="26">
        <f>'Bitcoin Data'!K1041</f>
        <v>2037.5820692777904</v>
      </c>
      <c r="E1042" s="25">
        <f>'Bitcoin Data'!J1041</f>
        <v>61423.812623402031</v>
      </c>
      <c r="F1042" s="25">
        <f t="shared" si="145"/>
        <v>125.15605922812277</v>
      </c>
      <c r="G1042" s="23">
        <f t="shared" si="146"/>
        <v>0.48099999999999998</v>
      </c>
      <c r="H1042" s="23">
        <f t="shared" si="147"/>
        <v>0.45704354731048874</v>
      </c>
      <c r="I1042" s="26">
        <f t="shared" si="150"/>
        <v>60200.064488727054</v>
      </c>
      <c r="J1042" s="26">
        <f t="shared" si="151"/>
        <v>57201.76927702286</v>
      </c>
      <c r="K1042" s="23">
        <f t="shared" si="148"/>
        <v>29.544853871856375</v>
      </c>
      <c r="L1042" s="23">
        <f t="shared" si="148"/>
        <v>28.073357210734439</v>
      </c>
      <c r="M1042" s="26">
        <f>K1042*'Social Cost of Carbon'!$C$5</f>
        <v>2954.4853871856376</v>
      </c>
      <c r="N1042" s="26">
        <f>L1042*'Social Cost of Carbon'!$C$5</f>
        <v>2807.3357210734439</v>
      </c>
      <c r="O1042" s="23">
        <f t="shared" si="152"/>
        <v>0.46765872715392109</v>
      </c>
      <c r="P1042" s="23">
        <f t="shared" si="153"/>
        <v>0.44436674342855731</v>
      </c>
      <c r="Q1042" s="27"/>
      <c r="R1042" s="27"/>
    </row>
    <row r="1043" spans="1:18" x14ac:dyDescent="0.25">
      <c r="A1043" s="24">
        <f t="shared" si="149"/>
        <v>2018</v>
      </c>
      <c r="B1043" s="32">
        <v>43405</v>
      </c>
      <c r="C1043" s="28">
        <f>'Bitcoin Data'!C1042</f>
        <v>6377.7797849999997</v>
      </c>
      <c r="D1043" s="26">
        <f>'Bitcoin Data'!K1042</f>
        <v>1924.9278152069294</v>
      </c>
      <c r="E1043" s="25">
        <f>'Bitcoin Data'!J1042</f>
        <v>66067.998885825073</v>
      </c>
      <c r="F1043" s="25">
        <f t="shared" si="145"/>
        <v>127.1761287503851</v>
      </c>
      <c r="G1043" s="23">
        <f t="shared" si="146"/>
        <v>0.48099999999999998</v>
      </c>
      <c r="H1043" s="23">
        <f t="shared" si="147"/>
        <v>0.45704354731048874</v>
      </c>
      <c r="I1043" s="26">
        <f t="shared" si="150"/>
        <v>61171.717928935228</v>
      </c>
      <c r="J1043" s="26">
        <f t="shared" si="151"/>
        <v>58125.029017291439</v>
      </c>
      <c r="K1043" s="23">
        <f t="shared" si="148"/>
        <v>31.778707464081858</v>
      </c>
      <c r="L1043" s="23">
        <f t="shared" si="148"/>
        <v>30.195952574482909</v>
      </c>
      <c r="M1043" s="26">
        <f>K1043*'Social Cost of Carbon'!$C$5</f>
        <v>3177.8707464081858</v>
      </c>
      <c r="N1043" s="26">
        <f>L1043*'Social Cost of Carbon'!$C$5</f>
        <v>3019.5952574482908</v>
      </c>
      <c r="O1043" s="23">
        <f t="shared" si="152"/>
        <v>0.4982722598673397</v>
      </c>
      <c r="P1043" s="23">
        <f t="shared" si="153"/>
        <v>0.47345555338083706</v>
      </c>
      <c r="Q1043" s="27"/>
      <c r="R1043" s="27"/>
    </row>
    <row r="1044" spans="1:18" x14ac:dyDescent="0.25">
      <c r="A1044" s="24">
        <f t="shared" si="149"/>
        <v>2018</v>
      </c>
      <c r="B1044" s="32">
        <v>43406</v>
      </c>
      <c r="C1044" s="28">
        <f>'Bitcoin Data'!C1043</f>
        <v>6388.4399409999996</v>
      </c>
      <c r="D1044" s="26">
        <f>'Bitcoin Data'!K1043</f>
        <v>1787.4875868917577</v>
      </c>
      <c r="E1044" s="25">
        <f>'Bitcoin Data'!J1043</f>
        <v>71111.890338105062</v>
      </c>
      <c r="F1044" s="25">
        <f t="shared" si="145"/>
        <v>127.11162125977071</v>
      </c>
      <c r="G1044" s="23">
        <f t="shared" si="146"/>
        <v>0.48099999999999998</v>
      </c>
      <c r="H1044" s="23">
        <f t="shared" si="147"/>
        <v>0.45704354731048874</v>
      </c>
      <c r="I1044" s="26">
        <f t="shared" si="150"/>
        <v>61140.689825949717</v>
      </c>
      <c r="J1044" s="26">
        <f t="shared" si="151"/>
        <v>58095.546284952943</v>
      </c>
      <c r="K1044" s="23">
        <f t="shared" si="148"/>
        <v>34.204819252628532</v>
      </c>
      <c r="L1044" s="23">
        <f t="shared" si="148"/>
        <v>32.501230616082005</v>
      </c>
      <c r="M1044" s="26">
        <f>K1044*'Social Cost of Carbon'!$C$5</f>
        <v>3420.4819252628531</v>
      </c>
      <c r="N1044" s="26">
        <f>L1044*'Social Cost of Carbon'!$C$5</f>
        <v>3250.1230616082003</v>
      </c>
      <c r="O1044" s="23">
        <f t="shared" si="152"/>
        <v>0.53541740344316924</v>
      </c>
      <c r="P1044" s="23">
        <f t="shared" si="153"/>
        <v>0.50875066395309176</v>
      </c>
      <c r="Q1044" s="27"/>
      <c r="R1044" s="27"/>
    </row>
    <row r="1045" spans="1:18" x14ac:dyDescent="0.25">
      <c r="A1045" s="24">
        <f t="shared" si="149"/>
        <v>2018</v>
      </c>
      <c r="B1045" s="32">
        <v>43407</v>
      </c>
      <c r="C1045" s="28">
        <f>'Bitcoin Data'!C1044</f>
        <v>6361.2597660000001</v>
      </c>
      <c r="D1045" s="26">
        <f>'Bitcoin Data'!K1044</f>
        <v>2012.5223613595704</v>
      </c>
      <c r="E1045" s="25">
        <f>'Bitcoin Data'!J1044</f>
        <v>64651.823172570716</v>
      </c>
      <c r="F1045" s="25">
        <f t="shared" si="145"/>
        <v>130.1132398374634</v>
      </c>
      <c r="G1045" s="23">
        <f t="shared" si="146"/>
        <v>0.48099999999999998</v>
      </c>
      <c r="H1045" s="23">
        <f t="shared" si="147"/>
        <v>0.45704354731048874</v>
      </c>
      <c r="I1045" s="26">
        <f t="shared" si="150"/>
        <v>62584.468361819898</v>
      </c>
      <c r="J1045" s="26">
        <f t="shared" si="151"/>
        <v>59467.416687374673</v>
      </c>
      <c r="K1045" s="23">
        <f t="shared" si="148"/>
        <v>31.097526946006514</v>
      </c>
      <c r="L1045" s="23">
        <f t="shared" si="148"/>
        <v>29.548698602882176</v>
      </c>
      <c r="M1045" s="26">
        <f>K1045*'Social Cost of Carbon'!$C$5</f>
        <v>3109.7526946006515</v>
      </c>
      <c r="N1045" s="26">
        <f>L1045*'Social Cost of Carbon'!$C$5</f>
        <v>2954.8698602882178</v>
      </c>
      <c r="O1045" s="23">
        <f t="shared" si="152"/>
        <v>0.4888579949559399</v>
      </c>
      <c r="P1045" s="23">
        <f t="shared" si="153"/>
        <v>0.46451017078119705</v>
      </c>
      <c r="Q1045" s="27"/>
      <c r="R1045" s="27"/>
    </row>
    <row r="1046" spans="1:18" x14ac:dyDescent="0.25">
      <c r="A1046" s="24">
        <f t="shared" si="149"/>
        <v>2018</v>
      </c>
      <c r="B1046" s="32">
        <v>43408</v>
      </c>
      <c r="C1046" s="28">
        <f>'Bitcoin Data'!C1045</f>
        <v>6376.1298829999996</v>
      </c>
      <c r="D1046" s="26">
        <f>'Bitcoin Data'!K1045</f>
        <v>1537.5416417527974</v>
      </c>
      <c r="E1046" s="25">
        <f>'Bitcoin Data'!J1045</f>
        <v>83305.5205130088</v>
      </c>
      <c r="F1046" s="25">
        <f t="shared" si="145"/>
        <v>128.08570677664289</v>
      </c>
      <c r="G1046" s="23">
        <f t="shared" si="146"/>
        <v>0.48099999999999998</v>
      </c>
      <c r="H1046" s="23">
        <f t="shared" si="147"/>
        <v>0.45704354731048874</v>
      </c>
      <c r="I1046" s="26">
        <f t="shared" si="150"/>
        <v>61609.224959565232</v>
      </c>
      <c r="J1046" s="26">
        <f t="shared" si="151"/>
        <v>58540.745784967978</v>
      </c>
      <c r="K1046" s="23">
        <f t="shared" si="148"/>
        <v>40.069955366757235</v>
      </c>
      <c r="L1046" s="23">
        <f t="shared" si="148"/>
        <v>38.074250605812232</v>
      </c>
      <c r="M1046" s="26">
        <f>K1046*'Social Cost of Carbon'!$C$5</f>
        <v>4006.9955366757235</v>
      </c>
      <c r="N1046" s="26">
        <f>L1046*'Social Cost of Carbon'!$C$5</f>
        <v>3807.4250605812231</v>
      </c>
      <c r="O1046" s="23">
        <f t="shared" si="152"/>
        <v>0.62843693748446872</v>
      </c>
      <c r="P1046" s="23">
        <f t="shared" si="153"/>
        <v>0.59713731220133359</v>
      </c>
      <c r="Q1046" s="27"/>
      <c r="R1046" s="27"/>
    </row>
    <row r="1047" spans="1:18" x14ac:dyDescent="0.25">
      <c r="A1047" s="24">
        <f t="shared" si="149"/>
        <v>2018</v>
      </c>
      <c r="B1047" s="32">
        <v>43409</v>
      </c>
      <c r="C1047" s="28">
        <f>'Bitcoin Data'!C1046</f>
        <v>6419.6601559999999</v>
      </c>
      <c r="D1047" s="26">
        <f>'Bitcoin Data'!K1046</f>
        <v>1800</v>
      </c>
      <c r="E1047" s="25">
        <f>'Bitcoin Data'!J1046</f>
        <v>70918.458753204512</v>
      </c>
      <c r="F1047" s="25">
        <f t="shared" si="145"/>
        <v>127.65322575576812</v>
      </c>
      <c r="G1047" s="23">
        <f t="shared" si="146"/>
        <v>0.48099999999999998</v>
      </c>
      <c r="H1047" s="23">
        <f t="shared" si="147"/>
        <v>0.45704354731048874</v>
      </c>
      <c r="I1047" s="26">
        <f t="shared" si="150"/>
        <v>61401.201588524462</v>
      </c>
      <c r="J1047" s="26">
        <f t="shared" si="151"/>
        <v>58343.083125042911</v>
      </c>
      <c r="K1047" s="23">
        <f t="shared" si="148"/>
        <v>34.111778660291371</v>
      </c>
      <c r="L1047" s="23">
        <f t="shared" si="148"/>
        <v>32.412823958357173</v>
      </c>
      <c r="M1047" s="26">
        <f>K1047*'Social Cost of Carbon'!$C$5</f>
        <v>3411.177866029137</v>
      </c>
      <c r="N1047" s="26">
        <f>L1047*'Social Cost of Carbon'!$C$5</f>
        <v>3241.2823958357171</v>
      </c>
      <c r="O1047" s="23">
        <f t="shared" si="152"/>
        <v>0.53136424407777283</v>
      </c>
      <c r="P1047" s="23">
        <f t="shared" si="153"/>
        <v>0.50489937427705123</v>
      </c>
      <c r="Q1047" s="27"/>
      <c r="R1047" s="27"/>
    </row>
    <row r="1048" spans="1:18" x14ac:dyDescent="0.25">
      <c r="A1048" s="24">
        <f t="shared" si="149"/>
        <v>2018</v>
      </c>
      <c r="B1048" s="32">
        <v>43410</v>
      </c>
      <c r="C1048" s="28">
        <f>'Bitcoin Data'!C1047</f>
        <v>6461.0097660000001</v>
      </c>
      <c r="D1048" s="26">
        <f>'Bitcoin Data'!K1047</f>
        <v>1600</v>
      </c>
      <c r="E1048" s="25">
        <f>'Bitcoin Data'!J1047</f>
        <v>77753.093699208956</v>
      </c>
      <c r="F1048" s="25">
        <f t="shared" si="145"/>
        <v>124.40494991873433</v>
      </c>
      <c r="G1048" s="23">
        <f t="shared" si="146"/>
        <v>0.48099999999999998</v>
      </c>
      <c r="H1048" s="23">
        <f t="shared" si="147"/>
        <v>0.45704354731048874</v>
      </c>
      <c r="I1048" s="26">
        <f t="shared" si="150"/>
        <v>59838.780910911213</v>
      </c>
      <c r="J1048" s="26">
        <f t="shared" si="151"/>
        <v>56858.479613842035</v>
      </c>
      <c r="K1048" s="23">
        <f t="shared" si="148"/>
        <v>37.399238069319509</v>
      </c>
      <c r="L1048" s="23">
        <f t="shared" si="148"/>
        <v>35.536549758651269</v>
      </c>
      <c r="M1048" s="26">
        <f>K1048*'Social Cost of Carbon'!$C$5</f>
        <v>3739.9238069319508</v>
      </c>
      <c r="N1048" s="26">
        <f>L1048*'Social Cost of Carbon'!$C$5</f>
        <v>3553.6549758651267</v>
      </c>
      <c r="O1048" s="23">
        <f t="shared" si="152"/>
        <v>0.57884509424713826</v>
      </c>
      <c r="P1048" s="23">
        <f t="shared" si="153"/>
        <v>0.55001541625360961</v>
      </c>
      <c r="Q1048" s="27"/>
      <c r="R1048" s="27"/>
    </row>
    <row r="1049" spans="1:18" x14ac:dyDescent="0.25">
      <c r="A1049" s="24">
        <f t="shared" si="149"/>
        <v>2018</v>
      </c>
      <c r="B1049" s="32">
        <v>43411</v>
      </c>
      <c r="C1049" s="28">
        <f>'Bitcoin Data'!C1048</f>
        <v>6530.1401370000003</v>
      </c>
      <c r="D1049" s="26">
        <f>'Bitcoin Data'!K1048</f>
        <v>1624.9887153561435</v>
      </c>
      <c r="E1049" s="25">
        <f>'Bitcoin Data'!J1048</f>
        <v>74033.528904348394</v>
      </c>
      <c r="F1049" s="25">
        <f t="shared" si="145"/>
        <v>120.30364902755902</v>
      </c>
      <c r="G1049" s="23">
        <f t="shared" si="146"/>
        <v>0.48099999999999998</v>
      </c>
      <c r="H1049" s="23">
        <f t="shared" si="147"/>
        <v>0.45704354731048874</v>
      </c>
      <c r="I1049" s="26">
        <f t="shared" si="150"/>
        <v>57866.055182255885</v>
      </c>
      <c r="J1049" s="26">
        <f t="shared" si="151"/>
        <v>54984.006505951606</v>
      </c>
      <c r="K1049" s="23">
        <f t="shared" si="148"/>
        <v>35.610127402991573</v>
      </c>
      <c r="L1049" s="23">
        <f t="shared" si="148"/>
        <v>33.836546670356988</v>
      </c>
      <c r="M1049" s="26">
        <f>K1049*'Social Cost of Carbon'!$C$5</f>
        <v>3561.0127402991575</v>
      </c>
      <c r="N1049" s="26">
        <f>L1049*'Social Cost of Carbon'!$C$5</f>
        <v>3383.6546670356988</v>
      </c>
      <c r="O1049" s="23">
        <f t="shared" si="152"/>
        <v>0.54531949783471501</v>
      </c>
      <c r="P1049" s="23">
        <f t="shared" si="153"/>
        <v>0.51815957943441282</v>
      </c>
      <c r="Q1049" s="27"/>
      <c r="R1049" s="27"/>
    </row>
    <row r="1050" spans="1:18" x14ac:dyDescent="0.25">
      <c r="A1050" s="24">
        <f t="shared" si="149"/>
        <v>2018</v>
      </c>
      <c r="B1050" s="32">
        <v>43412</v>
      </c>
      <c r="C1050" s="28">
        <f>'Bitcoin Data'!C1049</f>
        <v>6453.7202150000003</v>
      </c>
      <c r="D1050" s="26">
        <f>'Bitcoin Data'!K1049</f>
        <v>1512.4779430299975</v>
      </c>
      <c r="E1050" s="25">
        <f>'Bitcoin Data'!J1049</f>
        <v>76831.571077004191</v>
      </c>
      <c r="F1050" s="25">
        <f t="shared" si="145"/>
        <v>116.20605658231035</v>
      </c>
      <c r="G1050" s="23">
        <f t="shared" si="146"/>
        <v>0.48099999999999998</v>
      </c>
      <c r="H1050" s="23">
        <f t="shared" si="147"/>
        <v>0.45704354731048874</v>
      </c>
      <c r="I1050" s="26">
        <f t="shared" si="150"/>
        <v>55895.113216091275</v>
      </c>
      <c r="J1050" s="26">
        <f t="shared" si="151"/>
        <v>53111.228319342496</v>
      </c>
      <c r="K1050" s="23">
        <f t="shared" si="148"/>
        <v>36.955985688039014</v>
      </c>
      <c r="L1050" s="23">
        <f t="shared" si="148"/>
        <v>35.115373790471942</v>
      </c>
      <c r="M1050" s="26">
        <f>K1050*'Social Cost of Carbon'!$C$5</f>
        <v>3695.5985688039013</v>
      </c>
      <c r="N1050" s="26">
        <f>L1050*'Social Cost of Carbon'!$C$5</f>
        <v>3511.537379047194</v>
      </c>
      <c r="O1050" s="23">
        <f t="shared" si="152"/>
        <v>0.57263073788269281</v>
      </c>
      <c r="P1050" s="23">
        <f t="shared" si="153"/>
        <v>0.54411056910795963</v>
      </c>
      <c r="Q1050" s="27"/>
      <c r="R1050" s="27"/>
    </row>
    <row r="1051" spans="1:18" x14ac:dyDescent="0.25">
      <c r="A1051" s="24">
        <f t="shared" si="149"/>
        <v>2018</v>
      </c>
      <c r="B1051" s="32">
        <v>43413</v>
      </c>
      <c r="C1051" s="28">
        <f>'Bitcoin Data'!C1050</f>
        <v>6385.6201170000004</v>
      </c>
      <c r="D1051" s="26">
        <f>'Bitcoin Data'!K1050</f>
        <v>1587.4415733309816</v>
      </c>
      <c r="E1051" s="25">
        <f>'Bitcoin Data'!J1050</f>
        <v>71931.809337806073</v>
      </c>
      <c r="F1051" s="25">
        <f t="shared" si="145"/>
        <v>114.18754458775106</v>
      </c>
      <c r="G1051" s="23">
        <f t="shared" si="146"/>
        <v>0.48099999999999998</v>
      </c>
      <c r="H1051" s="23">
        <f t="shared" si="147"/>
        <v>0.45704354731048874</v>
      </c>
      <c r="I1051" s="26">
        <f t="shared" si="150"/>
        <v>54924.208946708262</v>
      </c>
      <c r="J1051" s="26">
        <f t="shared" si="151"/>
        <v>52188.68043706035</v>
      </c>
      <c r="K1051" s="23">
        <f t="shared" si="148"/>
        <v>34.599200291484721</v>
      </c>
      <c r="L1051" s="23">
        <f t="shared" si="148"/>
        <v>32.875969304212624</v>
      </c>
      <c r="M1051" s="26">
        <f>K1051*'Social Cost of Carbon'!$C$5</f>
        <v>3459.9200291484722</v>
      </c>
      <c r="N1051" s="26">
        <f>L1051*'Social Cost of Carbon'!$C$5</f>
        <v>3287.5969304212626</v>
      </c>
      <c r="O1051" s="23">
        <f t="shared" si="152"/>
        <v>0.54182991874780706</v>
      </c>
      <c r="P1051" s="23">
        <f t="shared" si="153"/>
        <v>0.51484380063087654</v>
      </c>
      <c r="Q1051" s="27"/>
      <c r="R1051" s="27"/>
    </row>
    <row r="1052" spans="1:18" x14ac:dyDescent="0.25">
      <c r="A1052" s="24">
        <f t="shared" si="149"/>
        <v>2018</v>
      </c>
      <c r="B1052" s="32">
        <v>43414</v>
      </c>
      <c r="C1052" s="28">
        <f>'Bitcoin Data'!C1051</f>
        <v>6409.2202150000003</v>
      </c>
      <c r="D1052" s="26">
        <f>'Bitcoin Data'!K1051</f>
        <v>1637.5545851528382</v>
      </c>
      <c r="E1052" s="25">
        <f>'Bitcoin Data'!J1051</f>
        <v>67454.542747365384</v>
      </c>
      <c r="F1052" s="25">
        <f t="shared" si="145"/>
        <v>110.4604957653363</v>
      </c>
      <c r="G1052" s="23">
        <f t="shared" si="146"/>
        <v>0.48099999999999998</v>
      </c>
      <c r="H1052" s="23">
        <f t="shared" si="147"/>
        <v>0.45704354731048874</v>
      </c>
      <c r="I1052" s="26">
        <f t="shared" si="150"/>
        <v>53131.498463126758</v>
      </c>
      <c r="J1052" s="26">
        <f t="shared" si="151"/>
        <v>50485.256822264528</v>
      </c>
      <c r="K1052" s="23">
        <f t="shared" si="148"/>
        <v>32.445635061482747</v>
      </c>
      <c r="L1052" s="23">
        <f t="shared" si="148"/>
        <v>30.829663499462878</v>
      </c>
      <c r="M1052" s="26">
        <f>K1052*'Social Cost of Carbon'!$C$5</f>
        <v>3244.5635061482749</v>
      </c>
      <c r="N1052" s="26">
        <f>L1052*'Social Cost of Carbon'!$C$5</f>
        <v>3082.9663499462877</v>
      </c>
      <c r="O1052" s="23">
        <f t="shared" si="152"/>
        <v>0.50623373785078696</v>
      </c>
      <c r="P1052" s="23">
        <f t="shared" si="153"/>
        <v>0.48102050585357947</v>
      </c>
      <c r="Q1052" s="27"/>
      <c r="R1052" s="27"/>
    </row>
    <row r="1053" spans="1:18" x14ac:dyDescent="0.25">
      <c r="A1053" s="24">
        <f t="shared" si="149"/>
        <v>2018</v>
      </c>
      <c r="B1053" s="32">
        <v>43415</v>
      </c>
      <c r="C1053" s="28">
        <f>'Bitcoin Data'!C1052</f>
        <v>6411.2700199999999</v>
      </c>
      <c r="D1053" s="26">
        <f>'Bitcoin Data'!K1052</f>
        <v>1825.0025347257426</v>
      </c>
      <c r="E1053" s="25">
        <f>'Bitcoin Data'!J1052</f>
        <v>61965.901432266073</v>
      </c>
      <c r="F1053" s="25">
        <f t="shared" si="145"/>
        <v>113.0879271804511</v>
      </c>
      <c r="G1053" s="23">
        <f t="shared" si="146"/>
        <v>0.48099999999999998</v>
      </c>
      <c r="H1053" s="23">
        <f t="shared" si="147"/>
        <v>0.45704354731048874</v>
      </c>
      <c r="I1053" s="26">
        <f t="shared" si="150"/>
        <v>54395.292973796975</v>
      </c>
      <c r="J1053" s="26">
        <f t="shared" si="151"/>
        <v>51686.107396543615</v>
      </c>
      <c r="K1053" s="23">
        <f t="shared" si="148"/>
        <v>29.805598588919981</v>
      </c>
      <c r="L1053" s="23">
        <f t="shared" si="148"/>
        <v>28.321115402894982</v>
      </c>
      <c r="M1053" s="26">
        <f>K1053*'Social Cost of Carbon'!$C$5</f>
        <v>2980.5598588919979</v>
      </c>
      <c r="N1053" s="26">
        <f>L1053*'Social Cost of Carbon'!$C$5</f>
        <v>2832.1115402894984</v>
      </c>
      <c r="O1053" s="23">
        <f t="shared" si="152"/>
        <v>0.46489382752467473</v>
      </c>
      <c r="P1053" s="23">
        <f t="shared" si="153"/>
        <v>0.44173955104912249</v>
      </c>
      <c r="Q1053" s="27"/>
      <c r="R1053" s="27"/>
    </row>
    <row r="1054" spans="1:18" x14ac:dyDescent="0.25">
      <c r="A1054" s="24">
        <f t="shared" si="149"/>
        <v>2018</v>
      </c>
      <c r="B1054" s="32">
        <v>43416</v>
      </c>
      <c r="C1054" s="28">
        <f>'Bitcoin Data'!C1053</f>
        <v>6371.2700199999999</v>
      </c>
      <c r="D1054" s="26">
        <f>'Bitcoin Data'!K1053</f>
        <v>1749.9513902391602</v>
      </c>
      <c r="E1054" s="25">
        <f>'Bitcoin Data'!J1053</f>
        <v>64379.510848552913</v>
      </c>
      <c r="F1054" s="25">
        <f t="shared" si="145"/>
        <v>112.66101451234228</v>
      </c>
      <c r="G1054" s="23">
        <f t="shared" si="146"/>
        <v>0.48099999999999998</v>
      </c>
      <c r="H1054" s="23">
        <f t="shared" si="147"/>
        <v>0.45704354731048874</v>
      </c>
      <c r="I1054" s="26">
        <f t="shared" si="150"/>
        <v>54189.947980436635</v>
      </c>
      <c r="J1054" s="26">
        <f t="shared" si="151"/>
        <v>51490.989716319367</v>
      </c>
      <c r="K1054" s="23">
        <f t="shared" si="148"/>
        <v>30.966544718153948</v>
      </c>
      <c r="L1054" s="23">
        <f t="shared" si="148"/>
        <v>29.424240012336714</v>
      </c>
      <c r="M1054" s="26">
        <f>K1054*'Social Cost of Carbon'!$C$5</f>
        <v>3096.6544718153946</v>
      </c>
      <c r="N1054" s="26">
        <f>L1054*'Social Cost of Carbon'!$C$5</f>
        <v>2942.4240012336713</v>
      </c>
      <c r="O1054" s="23">
        <f t="shared" si="152"/>
        <v>0.48603409714149809</v>
      </c>
      <c r="P1054" s="23">
        <f t="shared" si="153"/>
        <v>0.46182691865156128</v>
      </c>
      <c r="Q1054" s="27"/>
      <c r="R1054" s="27"/>
    </row>
    <row r="1055" spans="1:18" x14ac:dyDescent="0.25">
      <c r="A1055" s="24">
        <f t="shared" si="149"/>
        <v>2018</v>
      </c>
      <c r="B1055" s="32">
        <v>43417</v>
      </c>
      <c r="C1055" s="28">
        <f>'Bitcoin Data'!C1054</f>
        <v>6359.4902339999999</v>
      </c>
      <c r="D1055" s="26">
        <f>'Bitcoin Data'!K1054</f>
        <v>1500</v>
      </c>
      <c r="E1055" s="25">
        <f>'Bitcoin Data'!J1054</f>
        <v>74416.371676176437</v>
      </c>
      <c r="F1055" s="25">
        <f t="shared" si="145"/>
        <v>111.62455751426465</v>
      </c>
      <c r="G1055" s="23">
        <f t="shared" si="146"/>
        <v>0.48099999999999998</v>
      </c>
      <c r="H1055" s="23">
        <f t="shared" si="147"/>
        <v>0.45704354731048874</v>
      </c>
      <c r="I1055" s="26">
        <f t="shared" si="150"/>
        <v>53691.412164361296</v>
      </c>
      <c r="J1055" s="26">
        <f t="shared" si="151"/>
        <v>51017.283733283184</v>
      </c>
      <c r="K1055" s="23">
        <f t="shared" si="148"/>
        <v>35.794274776240862</v>
      </c>
      <c r="L1055" s="23">
        <f t="shared" si="148"/>
        <v>34.011522488855455</v>
      </c>
      <c r="M1055" s="26">
        <f>K1055*'Social Cost of Carbon'!$C$5</f>
        <v>3579.4274776240864</v>
      </c>
      <c r="N1055" s="26">
        <f>L1055*'Social Cost of Carbon'!$C$5</f>
        <v>3401.1522488855453</v>
      </c>
      <c r="O1055" s="23">
        <f t="shared" si="152"/>
        <v>0.56284817586278357</v>
      </c>
      <c r="P1055" s="23">
        <f t="shared" si="153"/>
        <v>0.53481523262695296</v>
      </c>
      <c r="Q1055" s="27"/>
      <c r="R1055" s="27"/>
    </row>
    <row r="1056" spans="1:18" x14ac:dyDescent="0.25">
      <c r="A1056" s="24">
        <f t="shared" si="149"/>
        <v>2018</v>
      </c>
      <c r="B1056" s="32">
        <v>43418</v>
      </c>
      <c r="C1056" s="28">
        <f>'Bitcoin Data'!C1055</f>
        <v>5738.3500979999999</v>
      </c>
      <c r="D1056" s="26">
        <f>'Bitcoin Data'!K1055</f>
        <v>1687.4472672728978</v>
      </c>
      <c r="E1056" s="25">
        <f>'Bitcoin Data'!J1055</f>
        <v>66475.708255573845</v>
      </c>
      <c r="F1056" s="25">
        <f t="shared" si="145"/>
        <v>112.17425223589849</v>
      </c>
      <c r="G1056" s="23">
        <f t="shared" si="146"/>
        <v>0.48099999999999998</v>
      </c>
      <c r="H1056" s="23">
        <f t="shared" si="147"/>
        <v>0.45704354731048874</v>
      </c>
      <c r="I1056" s="26">
        <f t="shared" si="150"/>
        <v>53955.815325467171</v>
      </c>
      <c r="J1056" s="26">
        <f t="shared" si="151"/>
        <v>51268.518158796571</v>
      </c>
      <c r="K1056" s="23">
        <f t="shared" si="148"/>
        <v>31.974815670931015</v>
      </c>
      <c r="L1056" s="23">
        <f t="shared" si="148"/>
        <v>30.38229351110461</v>
      </c>
      <c r="M1056" s="26">
        <f>K1056*'Social Cost of Carbon'!$C$5</f>
        <v>3197.4815670931016</v>
      </c>
      <c r="N1056" s="26">
        <f>L1056*'Social Cost of Carbon'!$C$5</f>
        <v>3038.2293511104608</v>
      </c>
      <c r="O1056" s="23">
        <f t="shared" si="152"/>
        <v>0.55721270269088796</v>
      </c>
      <c r="P1056" s="23">
        <f t="shared" si="153"/>
        <v>0.52946043709835366</v>
      </c>
      <c r="Q1056" s="27"/>
      <c r="R1056" s="27"/>
    </row>
    <row r="1057" spans="1:18" x14ac:dyDescent="0.25">
      <c r="A1057" s="24">
        <f t="shared" si="149"/>
        <v>2018</v>
      </c>
      <c r="B1057" s="32">
        <v>43419</v>
      </c>
      <c r="C1057" s="28">
        <f>'Bitcoin Data'!C1056</f>
        <v>5648.0297849999997</v>
      </c>
      <c r="D1057" s="26">
        <f>'Bitcoin Data'!K1056</f>
        <v>1587.4415733309816</v>
      </c>
      <c r="E1057" s="25">
        <f>'Bitcoin Data'!J1056</f>
        <v>71086.19887791459</v>
      </c>
      <c r="F1057" s="25">
        <f t="shared" si="145"/>
        <v>112.8451873888758</v>
      </c>
      <c r="G1057" s="23">
        <f t="shared" si="146"/>
        <v>0.48099999999999998</v>
      </c>
      <c r="H1057" s="23">
        <f t="shared" si="147"/>
        <v>0.45704354731048874</v>
      </c>
      <c r="I1057" s="26">
        <f t="shared" si="150"/>
        <v>54278.535134049256</v>
      </c>
      <c r="J1057" s="26">
        <f t="shared" si="151"/>
        <v>51575.164741128625</v>
      </c>
      <c r="K1057" s="23">
        <f t="shared" si="148"/>
        <v>34.192461660276919</v>
      </c>
      <c r="L1057" s="23">
        <f t="shared" si="148"/>
        <v>32.489488499980972</v>
      </c>
      <c r="M1057" s="26">
        <f>K1057*'Social Cost of Carbon'!$C$5</f>
        <v>3419.2461660276917</v>
      </c>
      <c r="N1057" s="26">
        <f>L1057*'Social Cost of Carbon'!$C$5</f>
        <v>3248.9488499980971</v>
      </c>
      <c r="O1057" s="23">
        <f t="shared" si="152"/>
        <v>0.60538741759268044</v>
      </c>
      <c r="P1057" s="23">
        <f t="shared" si="153"/>
        <v>0.57523578551703713</v>
      </c>
      <c r="Q1057" s="27"/>
      <c r="R1057" s="27"/>
    </row>
    <row r="1058" spans="1:18" x14ac:dyDescent="0.25">
      <c r="A1058" s="24">
        <f t="shared" si="149"/>
        <v>2018</v>
      </c>
      <c r="B1058" s="32">
        <v>43420</v>
      </c>
      <c r="C1058" s="28">
        <f>'Bitcoin Data'!C1057</f>
        <v>5575.5498049999997</v>
      </c>
      <c r="D1058" s="26">
        <f>'Bitcoin Data'!K1057</f>
        <v>1574.9409397147608</v>
      </c>
      <c r="E1058" s="25">
        <f>'Bitcoin Data'!J1057</f>
        <v>71523.176427491897</v>
      </c>
      <c r="F1058" s="25">
        <f t="shared" si="145"/>
        <v>112.6447786940987</v>
      </c>
      <c r="G1058" s="23">
        <f t="shared" si="146"/>
        <v>0.48099999999999998</v>
      </c>
      <c r="H1058" s="23">
        <f t="shared" si="147"/>
        <v>0.45704354731048874</v>
      </c>
      <c r="I1058" s="26">
        <f t="shared" si="150"/>
        <v>54182.138551861477</v>
      </c>
      <c r="J1058" s="26">
        <f t="shared" si="151"/>
        <v>51483.569240355835</v>
      </c>
      <c r="K1058" s="23">
        <f t="shared" si="148"/>
        <v>34.402647861623599</v>
      </c>
      <c r="L1058" s="23">
        <f t="shared" si="148"/>
        <v>32.689206269334825</v>
      </c>
      <c r="M1058" s="26">
        <f>K1058*'Social Cost of Carbon'!$C$5</f>
        <v>3440.26478616236</v>
      </c>
      <c r="N1058" s="26">
        <f>L1058*'Social Cost of Carbon'!$C$5</f>
        <v>3268.9206269334827</v>
      </c>
      <c r="O1058" s="23">
        <f t="shared" si="152"/>
        <v>0.61702700298313629</v>
      </c>
      <c r="P1058" s="23">
        <f t="shared" si="153"/>
        <v>0.58629565536335171</v>
      </c>
      <c r="Q1058" s="27"/>
      <c r="R1058" s="27"/>
    </row>
    <row r="1059" spans="1:18" x14ac:dyDescent="0.25">
      <c r="A1059" s="24">
        <f t="shared" si="149"/>
        <v>2018</v>
      </c>
      <c r="B1059" s="32">
        <v>43421</v>
      </c>
      <c r="C1059" s="28">
        <f>'Bitcoin Data'!C1058</f>
        <v>5554.330078</v>
      </c>
      <c r="D1059" s="26">
        <f>'Bitcoin Data'!K1058</f>
        <v>1812.5062934246303</v>
      </c>
      <c r="E1059" s="25">
        <f>'Bitcoin Data'!J1058</f>
        <v>62335.609240407794</v>
      </c>
      <c r="F1059" s="25">
        <f t="shared" si="145"/>
        <v>112.98368405269765</v>
      </c>
      <c r="G1059" s="23">
        <f t="shared" si="146"/>
        <v>0.48099999999999998</v>
      </c>
      <c r="H1059" s="23">
        <f t="shared" si="147"/>
        <v>0.45704354731048874</v>
      </c>
      <c r="I1059" s="26">
        <f t="shared" si="150"/>
        <v>54345.15202934757</v>
      </c>
      <c r="J1059" s="26">
        <f t="shared" si="151"/>
        <v>51638.463747652429</v>
      </c>
      <c r="K1059" s="23">
        <f t="shared" si="148"/>
        <v>29.983428044636149</v>
      </c>
      <c r="L1059" s="23">
        <f t="shared" si="148"/>
        <v>28.490087970996459</v>
      </c>
      <c r="M1059" s="26">
        <f>K1059*'Social Cost of Carbon'!$C$5</f>
        <v>2998.3428044636148</v>
      </c>
      <c r="N1059" s="26">
        <f>L1059*'Social Cost of Carbon'!$C$5</f>
        <v>2849.008797099646</v>
      </c>
      <c r="O1059" s="23">
        <f t="shared" si="152"/>
        <v>0.53982078168880743</v>
      </c>
      <c r="P1059" s="23">
        <f t="shared" si="153"/>
        <v>0.5129347296776996</v>
      </c>
      <c r="Q1059" s="27"/>
      <c r="R1059" s="27"/>
    </row>
    <row r="1060" spans="1:18" x14ac:dyDescent="0.25">
      <c r="A1060" s="24">
        <f t="shared" si="149"/>
        <v>2018</v>
      </c>
      <c r="B1060" s="32">
        <v>43422</v>
      </c>
      <c r="C1060" s="28">
        <f>'Bitcoin Data'!C1059</f>
        <v>5623.5400390000004</v>
      </c>
      <c r="D1060" s="26">
        <f>'Bitcoin Data'!K1059</f>
        <v>1537.5416417527974</v>
      </c>
      <c r="E1060" s="25">
        <f>'Bitcoin Data'!J1059</f>
        <v>70904.350476626976</v>
      </c>
      <c r="F1060" s="25">
        <f t="shared" si="145"/>
        <v>109.01839143924879</v>
      </c>
      <c r="G1060" s="23">
        <f t="shared" si="146"/>
        <v>0.48099999999999998</v>
      </c>
      <c r="H1060" s="23">
        <f t="shared" si="147"/>
        <v>0.45704354731048874</v>
      </c>
      <c r="I1060" s="26">
        <f t="shared" si="150"/>
        <v>52437.846282278661</v>
      </c>
      <c r="J1060" s="26">
        <f t="shared" si="151"/>
        <v>49826.152345477683</v>
      </c>
      <c r="K1060" s="23">
        <f t="shared" si="148"/>
        <v>34.104992579257576</v>
      </c>
      <c r="L1060" s="23">
        <f t="shared" si="148"/>
        <v>32.406375861583733</v>
      </c>
      <c r="M1060" s="26">
        <f>K1060*'Social Cost of Carbon'!$C$5</f>
        <v>3410.4992579257578</v>
      </c>
      <c r="N1060" s="26">
        <f>L1060*'Social Cost of Carbon'!$C$5</f>
        <v>3240.6375861583733</v>
      </c>
      <c r="O1060" s="23">
        <f t="shared" si="152"/>
        <v>0.60646838722112595</v>
      </c>
      <c r="P1060" s="23">
        <f t="shared" si="153"/>
        <v>0.57626291689649567</v>
      </c>
      <c r="Q1060" s="27"/>
      <c r="R1060" s="27"/>
    </row>
    <row r="1061" spans="1:18" x14ac:dyDescent="0.25">
      <c r="A1061" s="24">
        <f t="shared" si="149"/>
        <v>2018</v>
      </c>
      <c r="B1061" s="32">
        <v>43423</v>
      </c>
      <c r="C1061" s="28">
        <f>'Bitcoin Data'!C1060</f>
        <v>4871.4902339999999</v>
      </c>
      <c r="D1061" s="26">
        <f>'Bitcoin Data'!K1060</f>
        <v>1574.9409397147608</v>
      </c>
      <c r="E1061" s="25">
        <f>'Bitcoin Data'!J1060</f>
        <v>67383.333614273768</v>
      </c>
      <c r="F1061" s="25">
        <f t="shared" si="145"/>
        <v>106.12477076357757</v>
      </c>
      <c r="G1061" s="23">
        <f t="shared" si="146"/>
        <v>0.48099999999999998</v>
      </c>
      <c r="H1061" s="23">
        <f t="shared" si="147"/>
        <v>0.45704354731048874</v>
      </c>
      <c r="I1061" s="26">
        <f t="shared" si="150"/>
        <v>51046.014737280813</v>
      </c>
      <c r="J1061" s="26">
        <f t="shared" si="151"/>
        <v>48503.641687297939</v>
      </c>
      <c r="K1061" s="23">
        <f t="shared" si="148"/>
        <v>32.411383468465679</v>
      </c>
      <c r="L1061" s="23">
        <f t="shared" si="148"/>
        <v>30.79711782467378</v>
      </c>
      <c r="M1061" s="26">
        <f>K1061*'Social Cost of Carbon'!$C$5</f>
        <v>3241.1383468465679</v>
      </c>
      <c r="N1061" s="26">
        <f>L1061*'Social Cost of Carbon'!$C$5</f>
        <v>3079.7117824673778</v>
      </c>
      <c r="O1061" s="23">
        <f t="shared" si="152"/>
        <v>0.66532789581007867</v>
      </c>
      <c r="P1061" s="23">
        <f t="shared" si="153"/>
        <v>0.63219089735064793</v>
      </c>
      <c r="Q1061" s="27"/>
      <c r="R1061" s="27"/>
    </row>
    <row r="1062" spans="1:18" x14ac:dyDescent="0.25">
      <c r="A1062" s="24">
        <f t="shared" si="149"/>
        <v>2018</v>
      </c>
      <c r="B1062" s="32">
        <v>43424</v>
      </c>
      <c r="C1062" s="28">
        <f>'Bitcoin Data'!C1061</f>
        <v>4451.8701170000004</v>
      </c>
      <c r="D1062" s="26">
        <f>'Bitcoin Data'!K1061</f>
        <v>1650.0137501145844</v>
      </c>
      <c r="E1062" s="25">
        <f>'Bitcoin Data'!J1061</f>
        <v>64448.105548986234</v>
      </c>
      <c r="F1062" s="25">
        <f t="shared" si="145"/>
        <v>106.34026032466332</v>
      </c>
      <c r="G1062" s="23">
        <f t="shared" si="146"/>
        <v>0.48099999999999998</v>
      </c>
      <c r="H1062" s="23">
        <f t="shared" si="147"/>
        <v>0.45704354731048874</v>
      </c>
      <c r="I1062" s="26">
        <f t="shared" si="150"/>
        <v>51149.665216163055</v>
      </c>
      <c r="J1062" s="26">
        <f t="shared" si="151"/>
        <v>48602.129800704948</v>
      </c>
      <c r="K1062" s="23">
        <f t="shared" si="148"/>
        <v>30.999538769062376</v>
      </c>
      <c r="L1062" s="23">
        <f t="shared" si="148"/>
        <v>29.455590777549464</v>
      </c>
      <c r="M1062" s="26">
        <f>K1062*'Social Cost of Carbon'!$C$5</f>
        <v>3099.9538769062374</v>
      </c>
      <c r="N1062" s="26">
        <f>L1062*'Social Cost of Carbon'!$C$5</f>
        <v>2945.5590777549464</v>
      </c>
      <c r="O1062" s="23">
        <f t="shared" si="152"/>
        <v>0.69632621694615293</v>
      </c>
      <c r="P1062" s="23">
        <f t="shared" si="153"/>
        <v>0.66164533114004731</v>
      </c>
      <c r="Q1062" s="27"/>
      <c r="R1062" s="27"/>
    </row>
    <row r="1063" spans="1:18" x14ac:dyDescent="0.25">
      <c r="A1063" s="24">
        <f t="shared" si="149"/>
        <v>2018</v>
      </c>
      <c r="B1063" s="32">
        <v>43425</v>
      </c>
      <c r="C1063" s="28">
        <f>'Bitcoin Data'!C1062</f>
        <v>4602.169922</v>
      </c>
      <c r="D1063" s="26">
        <f>'Bitcoin Data'!K1062</f>
        <v>1312.5273443196734</v>
      </c>
      <c r="E1063" s="25">
        <f>'Bitcoin Data'!J1062</f>
        <v>77481.174671108121</v>
      </c>
      <c r="F1063" s="25">
        <f t="shared" si="145"/>
        <v>101.69616042583829</v>
      </c>
      <c r="G1063" s="23">
        <f t="shared" si="146"/>
        <v>0.48099999999999998</v>
      </c>
      <c r="H1063" s="23">
        <f t="shared" si="147"/>
        <v>0.45704354731048874</v>
      </c>
      <c r="I1063" s="26">
        <f t="shared" si="150"/>
        <v>48915.853164828215</v>
      </c>
      <c r="J1063" s="26">
        <f t="shared" si="151"/>
        <v>46479.573908881677</v>
      </c>
      <c r="K1063" s="23">
        <f t="shared" si="148"/>
        <v>37.268445016803</v>
      </c>
      <c r="L1063" s="23">
        <f t="shared" si="148"/>
        <v>35.412270921466842</v>
      </c>
      <c r="M1063" s="26">
        <f>K1063*'Social Cost of Carbon'!$C$5</f>
        <v>3726.8445016802998</v>
      </c>
      <c r="N1063" s="26">
        <f>L1063*'Social Cost of Carbon'!$C$5</f>
        <v>3541.2270921466843</v>
      </c>
      <c r="O1063" s="23">
        <f t="shared" si="152"/>
        <v>0.80980158595723828</v>
      </c>
      <c r="P1063" s="23">
        <f t="shared" si="153"/>
        <v>0.76946900096373372</v>
      </c>
      <c r="Q1063" s="27"/>
      <c r="R1063" s="27"/>
    </row>
    <row r="1064" spans="1:18" x14ac:dyDescent="0.25">
      <c r="A1064" s="24">
        <f t="shared" si="149"/>
        <v>2018</v>
      </c>
      <c r="B1064" s="32">
        <v>43426</v>
      </c>
      <c r="C1064" s="28">
        <f>'Bitcoin Data'!C1063</f>
        <v>4365.9399409999996</v>
      </c>
      <c r="D1064" s="26">
        <f>'Bitcoin Data'!K1063</f>
        <v>1525.0360077946284</v>
      </c>
      <c r="E1064" s="25">
        <f>'Bitcoin Data'!J1063</f>
        <v>65532.608538712266</v>
      </c>
      <c r="F1064" s="25">
        <f t="shared" si="145"/>
        <v>99.939587706245931</v>
      </c>
      <c r="G1064" s="23">
        <f t="shared" si="146"/>
        <v>0.48099999999999998</v>
      </c>
      <c r="H1064" s="23">
        <f t="shared" si="147"/>
        <v>0.45704354731048874</v>
      </c>
      <c r="I1064" s="26">
        <f t="shared" si="150"/>
        <v>48070.941686704289</v>
      </c>
      <c r="J1064" s="26">
        <f t="shared" si="151"/>
        <v>45676.743682010354</v>
      </c>
      <c r="K1064" s="23">
        <f t="shared" si="148"/>
        <v>31.5211847071206</v>
      </c>
      <c r="L1064" s="23">
        <f t="shared" si="148"/>
        <v>29.95125587104268</v>
      </c>
      <c r="M1064" s="26">
        <f>K1064*'Social Cost of Carbon'!$C$5</f>
        <v>3152.1184707120601</v>
      </c>
      <c r="N1064" s="26">
        <f>L1064*'Social Cost of Carbon'!$C$5</f>
        <v>2995.1255871042681</v>
      </c>
      <c r="O1064" s="23">
        <f t="shared" si="152"/>
        <v>0.72197934770263494</v>
      </c>
      <c r="P1064" s="23">
        <f t="shared" si="153"/>
        <v>0.68602079450919973</v>
      </c>
      <c r="Q1064" s="27"/>
      <c r="R1064" s="27"/>
    </row>
    <row r="1065" spans="1:18" x14ac:dyDescent="0.25">
      <c r="A1065" s="24">
        <f t="shared" si="149"/>
        <v>2018</v>
      </c>
      <c r="B1065" s="32">
        <v>43427</v>
      </c>
      <c r="C1065" s="28">
        <f>'Bitcoin Data'!C1064</f>
        <v>4347.1098629999997</v>
      </c>
      <c r="D1065" s="26">
        <f>'Bitcoin Data'!K1064</f>
        <v>1562.5</v>
      </c>
      <c r="E1065" s="25">
        <f>'Bitcoin Data'!J1064</f>
        <v>63143.209115062898</v>
      </c>
      <c r="F1065" s="25">
        <f t="shared" si="145"/>
        <v>98.661264242285768</v>
      </c>
      <c r="G1065" s="23">
        <f t="shared" si="146"/>
        <v>0.48099999999999998</v>
      </c>
      <c r="H1065" s="23">
        <f t="shared" si="147"/>
        <v>0.45704354731048874</v>
      </c>
      <c r="I1065" s="26">
        <f t="shared" si="150"/>
        <v>47456.068100539451</v>
      </c>
      <c r="J1065" s="26">
        <f t="shared" si="151"/>
        <v>45092.494191431768</v>
      </c>
      <c r="K1065" s="23">
        <f t="shared" si="148"/>
        <v>30.371883584345255</v>
      </c>
      <c r="L1065" s="23">
        <f t="shared" si="148"/>
        <v>28.859196282516336</v>
      </c>
      <c r="M1065" s="26">
        <f>K1065*'Social Cost of Carbon'!$C$5</f>
        <v>3037.1883584345255</v>
      </c>
      <c r="N1065" s="26">
        <f>L1065*'Social Cost of Carbon'!$C$5</f>
        <v>2885.9196282516336</v>
      </c>
      <c r="O1065" s="23">
        <f t="shared" si="152"/>
        <v>0.69866841514295674</v>
      </c>
      <c r="P1065" s="23">
        <f t="shared" si="153"/>
        <v>0.66387087494955122</v>
      </c>
      <c r="Q1065" s="27"/>
      <c r="R1065" s="27"/>
    </row>
    <row r="1066" spans="1:18" x14ac:dyDescent="0.25">
      <c r="A1066" s="24">
        <f t="shared" si="149"/>
        <v>2018</v>
      </c>
      <c r="B1066" s="32">
        <v>43428</v>
      </c>
      <c r="C1066" s="28">
        <f>'Bitcoin Data'!C1065</f>
        <v>3880.76001</v>
      </c>
      <c r="D1066" s="26">
        <f>'Bitcoin Data'!K1065</f>
        <v>1787.4875868917577</v>
      </c>
      <c r="E1066" s="25">
        <f>'Bitcoin Data'!J1065</f>
        <v>55040.190892157647</v>
      </c>
      <c r="F1066" s="25">
        <f t="shared" si="145"/>
        <v>98.383657999884576</v>
      </c>
      <c r="G1066" s="23">
        <f t="shared" si="146"/>
        <v>0.48099999999999998</v>
      </c>
      <c r="H1066" s="23">
        <f t="shared" si="147"/>
        <v>0.45704354731048874</v>
      </c>
      <c r="I1066" s="26">
        <f t="shared" si="150"/>
        <v>47322.539497944483</v>
      </c>
      <c r="J1066" s="26">
        <f t="shared" si="151"/>
        <v>44965.616049649194</v>
      </c>
      <c r="K1066" s="23">
        <f t="shared" si="148"/>
        <v>26.474331819127826</v>
      </c>
      <c r="L1066" s="23">
        <f t="shared" si="148"/>
        <v>25.155764089998186</v>
      </c>
      <c r="M1066" s="26">
        <f>K1066*'Social Cost of Carbon'!$C$5</f>
        <v>2647.4331819127829</v>
      </c>
      <c r="N1066" s="26">
        <f>L1066*'Social Cost of Carbon'!$C$5</f>
        <v>2515.5764089998188</v>
      </c>
      <c r="O1066" s="23">
        <f t="shared" si="152"/>
        <v>0.68219451218081972</v>
      </c>
      <c r="P1066" s="23">
        <f t="shared" si="153"/>
        <v>0.64821746320763052</v>
      </c>
      <c r="Q1066" s="27"/>
      <c r="R1066" s="27"/>
    </row>
    <row r="1067" spans="1:18" x14ac:dyDescent="0.25">
      <c r="A1067" s="24">
        <f t="shared" si="149"/>
        <v>2018</v>
      </c>
      <c r="B1067" s="32">
        <v>43429</v>
      </c>
      <c r="C1067" s="28">
        <f>'Bitcoin Data'!C1066</f>
        <v>4009.969971</v>
      </c>
      <c r="D1067" s="26">
        <f>'Bitcoin Data'!K1066</f>
        <v>1587.4415733309816</v>
      </c>
      <c r="E1067" s="25">
        <f>'Bitcoin Data'!J1066</f>
        <v>62225.798991338859</v>
      </c>
      <c r="F1067" s="25">
        <f t="shared" si="145"/>
        <v>98.779820252588365</v>
      </c>
      <c r="G1067" s="23">
        <f t="shared" si="146"/>
        <v>0.48099999999999998</v>
      </c>
      <c r="H1067" s="23">
        <f t="shared" si="147"/>
        <v>0.45704354731048874</v>
      </c>
      <c r="I1067" s="26">
        <f t="shared" si="150"/>
        <v>47513.093541495</v>
      </c>
      <c r="J1067" s="26">
        <f t="shared" si="151"/>
        <v>45146.679450935444</v>
      </c>
      <c r="K1067" s="23">
        <f t="shared" si="148"/>
        <v>29.93060931483399</v>
      </c>
      <c r="L1067" s="23">
        <f t="shared" si="148"/>
        <v>28.439899905230945</v>
      </c>
      <c r="M1067" s="26">
        <f>K1067*'Social Cost of Carbon'!$C$5</f>
        <v>2993.0609314833991</v>
      </c>
      <c r="N1067" s="26">
        <f>L1067*'Social Cost of Carbon'!$C$5</f>
        <v>2843.9899905230945</v>
      </c>
      <c r="O1067" s="23">
        <f t="shared" si="152"/>
        <v>0.74640482425782217</v>
      </c>
      <c r="P1067" s="23">
        <f t="shared" si="153"/>
        <v>0.70922974762672963</v>
      </c>
      <c r="Q1067" s="27"/>
      <c r="R1067" s="27"/>
    </row>
    <row r="1068" spans="1:18" x14ac:dyDescent="0.25">
      <c r="A1068" s="24">
        <f t="shared" si="149"/>
        <v>2018</v>
      </c>
      <c r="B1068" s="32">
        <v>43430</v>
      </c>
      <c r="C1068" s="28">
        <f>'Bitcoin Data'!C1067</f>
        <v>3779.1298830000001</v>
      </c>
      <c r="D1068" s="26">
        <f>'Bitcoin Data'!K1067</f>
        <v>1387.497109381022</v>
      </c>
      <c r="E1068" s="25">
        <f>'Bitcoin Data'!J1067</f>
        <v>69941.715357284746</v>
      </c>
      <c r="F1068" s="25">
        <f t="shared" si="145"/>
        <v>97.043927883382821</v>
      </c>
      <c r="G1068" s="23">
        <f t="shared" si="146"/>
        <v>0.48099999999999998</v>
      </c>
      <c r="H1068" s="23">
        <f t="shared" si="147"/>
        <v>0.45704354731048874</v>
      </c>
      <c r="I1068" s="26">
        <f t="shared" si="150"/>
        <v>46678.129311907134</v>
      </c>
      <c r="J1068" s="26">
        <f t="shared" si="151"/>
        <v>44353.301044764536</v>
      </c>
      <c r="K1068" s="23">
        <f t="shared" si="148"/>
        <v>33.641965086853958</v>
      </c>
      <c r="L1068" s="23">
        <f t="shared" si="148"/>
        <v>31.96640969187391</v>
      </c>
      <c r="M1068" s="26">
        <f>K1068*'Social Cost of Carbon'!$C$5</f>
        <v>3364.1965086853957</v>
      </c>
      <c r="N1068" s="26">
        <f>L1068*'Social Cost of Carbon'!$C$5</f>
        <v>3196.640969187391</v>
      </c>
      <c r="O1068" s="23">
        <f t="shared" si="152"/>
        <v>0.89020399214614543</v>
      </c>
      <c r="P1068" s="23">
        <f t="shared" si="153"/>
        <v>0.84586692390942386</v>
      </c>
      <c r="Q1068" s="27"/>
      <c r="R1068" s="27"/>
    </row>
    <row r="1069" spans="1:18" x14ac:dyDescent="0.25">
      <c r="A1069" s="24">
        <f t="shared" si="149"/>
        <v>2018</v>
      </c>
      <c r="B1069" s="32">
        <v>43431</v>
      </c>
      <c r="C1069" s="28">
        <f>'Bitcoin Data'!C1068</f>
        <v>3820.719971</v>
      </c>
      <c r="D1069" s="26">
        <f>'Bitcoin Data'!K1068</f>
        <v>1637.5545851528382</v>
      </c>
      <c r="E1069" s="25">
        <f>'Bitcoin Data'!J1068</f>
        <v>59161.191982687633</v>
      </c>
      <c r="F1069" s="25">
        <f t="shared" si="145"/>
        <v>96.87968119435746</v>
      </c>
      <c r="G1069" s="23">
        <f t="shared" si="146"/>
        <v>0.48099999999999998</v>
      </c>
      <c r="H1069" s="23">
        <f t="shared" si="147"/>
        <v>0.45704354731048874</v>
      </c>
      <c r="I1069" s="26">
        <f t="shared" si="150"/>
        <v>46599.126654485939</v>
      </c>
      <c r="J1069" s="26">
        <f t="shared" si="151"/>
        <v>44278.233155378381</v>
      </c>
      <c r="K1069" s="23">
        <f t="shared" si="148"/>
        <v>28.456533343672749</v>
      </c>
      <c r="L1069" s="23">
        <f t="shared" si="148"/>
        <v>27.039241046884403</v>
      </c>
      <c r="M1069" s="26">
        <f>K1069*'Social Cost of Carbon'!$C$5</f>
        <v>2845.653334367275</v>
      </c>
      <c r="N1069" s="26">
        <f>L1069*'Social Cost of Carbon'!$C$5</f>
        <v>2703.9241046884404</v>
      </c>
      <c r="O1069" s="23">
        <f t="shared" si="152"/>
        <v>0.7447950532795734</v>
      </c>
      <c r="P1069" s="23">
        <f t="shared" si="153"/>
        <v>0.70770015212099935</v>
      </c>
      <c r="Q1069" s="27"/>
      <c r="R1069" s="27"/>
    </row>
    <row r="1070" spans="1:18" x14ac:dyDescent="0.25">
      <c r="A1070" s="24">
        <f t="shared" si="149"/>
        <v>2018</v>
      </c>
      <c r="B1070" s="32">
        <v>43432</v>
      </c>
      <c r="C1070" s="28">
        <f>'Bitcoin Data'!C1069</f>
        <v>4257.419922</v>
      </c>
      <c r="D1070" s="26">
        <f>'Bitcoin Data'!K1069</f>
        <v>1475.0471195607638</v>
      </c>
      <c r="E1070" s="25">
        <f>'Bitcoin Data'!J1069</f>
        <v>66631.464319043283</v>
      </c>
      <c r="F1070" s="25">
        <f t="shared" si="145"/>
        <v>98.284549515920602</v>
      </c>
      <c r="G1070" s="23">
        <f t="shared" si="146"/>
        <v>0.48099999999999998</v>
      </c>
      <c r="H1070" s="23">
        <f t="shared" si="147"/>
        <v>0.45704354731048874</v>
      </c>
      <c r="I1070" s="26">
        <f t="shared" si="150"/>
        <v>47274.868317157809</v>
      </c>
      <c r="J1070" s="26">
        <f t="shared" si="151"/>
        <v>44920.319156569734</v>
      </c>
      <c r="K1070" s="23">
        <f t="shared" si="148"/>
        <v>32.049734337459817</v>
      </c>
      <c r="L1070" s="23">
        <f t="shared" si="148"/>
        <v>30.453480814867802</v>
      </c>
      <c r="M1070" s="26">
        <f>K1070*'Social Cost of Carbon'!$C$5</f>
        <v>3204.9734337459818</v>
      </c>
      <c r="N1070" s="26">
        <f>L1070*'Social Cost of Carbon'!$C$5</f>
        <v>3045.3480814867803</v>
      </c>
      <c r="O1070" s="23">
        <f t="shared" si="152"/>
        <v>0.75279711479350331</v>
      </c>
      <c r="P1070" s="23">
        <f t="shared" si="153"/>
        <v>0.71530366684059032</v>
      </c>
      <c r="Q1070" s="27"/>
      <c r="R1070" s="27"/>
    </row>
    <row r="1071" spans="1:18" x14ac:dyDescent="0.25">
      <c r="A1071" s="24">
        <f t="shared" si="149"/>
        <v>2018</v>
      </c>
      <c r="B1071" s="32">
        <v>43433</v>
      </c>
      <c r="C1071" s="28">
        <f>'Bitcoin Data'!C1070</f>
        <v>4278.8466799999997</v>
      </c>
      <c r="D1071" s="26">
        <f>'Bitcoin Data'!K1070</f>
        <v>1312.5273443196734</v>
      </c>
      <c r="E1071" s="25">
        <f>'Bitcoin Data'!J1070</f>
        <v>73390.939772942045</v>
      </c>
      <c r="F1071" s="25">
        <f t="shared" si="145"/>
        <v>96.327615277304716</v>
      </c>
      <c r="G1071" s="23">
        <f t="shared" si="146"/>
        <v>0.48099999999999998</v>
      </c>
      <c r="H1071" s="23">
        <f t="shared" si="147"/>
        <v>0.45704354731048874</v>
      </c>
      <c r="I1071" s="26">
        <f t="shared" si="150"/>
        <v>46333.582948383562</v>
      </c>
      <c r="J1071" s="26">
        <f t="shared" si="151"/>
        <v>44025.914990299374</v>
      </c>
      <c r="K1071" s="23">
        <f t="shared" si="148"/>
        <v>35.301042030785126</v>
      </c>
      <c r="L1071" s="23">
        <f t="shared" si="148"/>
        <v>33.542855454275866</v>
      </c>
      <c r="M1071" s="26">
        <f>K1071*'Social Cost of Carbon'!$C$5</f>
        <v>3530.1042030785125</v>
      </c>
      <c r="N1071" s="26">
        <f>L1071*'Social Cost of Carbon'!$C$5</f>
        <v>3354.2855454275868</v>
      </c>
      <c r="O1071" s="23">
        <f t="shared" si="152"/>
        <v>0.82501301567517549</v>
      </c>
      <c r="P1071" s="23">
        <f t="shared" si="153"/>
        <v>0.78392281759148874</v>
      </c>
      <c r="Q1071" s="27"/>
      <c r="R1071" s="27"/>
    </row>
    <row r="1072" spans="1:18" x14ac:dyDescent="0.25">
      <c r="A1072" s="24">
        <f t="shared" si="149"/>
        <v>2018</v>
      </c>
      <c r="B1072" s="32">
        <v>43434</v>
      </c>
      <c r="C1072" s="28">
        <f>'Bitcoin Data'!C1071</f>
        <v>4017.2685550000001</v>
      </c>
      <c r="D1072" s="26">
        <f>'Bitcoin Data'!K1071</f>
        <v>1262.5377007785651</v>
      </c>
      <c r="E1072" s="25">
        <f>'Bitcoin Data'!J1071</f>
        <v>74127.77746882377</v>
      </c>
      <c r="F1072" s="25">
        <f t="shared" si="145"/>
        <v>93.58911372931388</v>
      </c>
      <c r="G1072" s="23">
        <f t="shared" si="146"/>
        <v>0.48099999999999998</v>
      </c>
      <c r="H1072" s="23">
        <f t="shared" si="147"/>
        <v>0.45704354731048874</v>
      </c>
      <c r="I1072" s="26">
        <f t="shared" si="150"/>
        <v>45016.363703799972</v>
      </c>
      <c r="J1072" s="26">
        <f t="shared" si="151"/>
        <v>42774.300528490377</v>
      </c>
      <c r="K1072" s="23">
        <f t="shared" si="148"/>
        <v>35.655460962504229</v>
      </c>
      <c r="L1072" s="23">
        <f t="shared" si="148"/>
        <v>33.879622368593736</v>
      </c>
      <c r="M1072" s="26">
        <f>K1072*'Social Cost of Carbon'!$C$5</f>
        <v>3565.546096250423</v>
      </c>
      <c r="N1072" s="26">
        <f>L1072*'Social Cost of Carbon'!$C$5</f>
        <v>3387.9622368593737</v>
      </c>
      <c r="O1072" s="23">
        <f t="shared" si="152"/>
        <v>0.88755482672739139</v>
      </c>
      <c r="P1072" s="23">
        <f t="shared" si="153"/>
        <v>0.84334970153853051</v>
      </c>
      <c r="Q1072" s="27"/>
      <c r="R1072" s="27"/>
    </row>
    <row r="1073" spans="1:18" x14ac:dyDescent="0.25">
      <c r="A1073" s="24">
        <f t="shared" si="149"/>
        <v>2018</v>
      </c>
      <c r="B1073" s="32">
        <v>43435</v>
      </c>
      <c r="C1073" s="28">
        <f>'Bitcoin Data'!C1072</f>
        <v>4214.671875</v>
      </c>
      <c r="D1073" s="26">
        <f>'Bitcoin Data'!K1072</f>
        <v>1549.9870834409714</v>
      </c>
      <c r="E1073" s="25">
        <f>'Bitcoin Data'!J1072</f>
        <v>58976.600315981806</v>
      </c>
      <c r="F1073" s="25">
        <f t="shared" si="145"/>
        <v>91.41296871503252</v>
      </c>
      <c r="G1073" s="23">
        <f t="shared" si="146"/>
        <v>0.48099999999999998</v>
      </c>
      <c r="H1073" s="23">
        <f t="shared" si="147"/>
        <v>0.45704354731048874</v>
      </c>
      <c r="I1073" s="26">
        <f t="shared" si="150"/>
        <v>43969.637951930643</v>
      </c>
      <c r="J1073" s="26">
        <f t="shared" si="151"/>
        <v>41779.707491701192</v>
      </c>
      <c r="K1073" s="23">
        <f t="shared" si="148"/>
        <v>28.367744751987246</v>
      </c>
      <c r="L1073" s="23">
        <f t="shared" si="148"/>
        <v>26.954874616729217</v>
      </c>
      <c r="M1073" s="26">
        <f>K1073*'Social Cost of Carbon'!$C$5</f>
        <v>2836.7744751987248</v>
      </c>
      <c r="N1073" s="26">
        <f>L1073*'Social Cost of Carbon'!$C$5</f>
        <v>2695.4874616729217</v>
      </c>
      <c r="O1073" s="23">
        <f t="shared" si="152"/>
        <v>0.6730712518868921</v>
      </c>
      <c r="P1073" s="23">
        <f t="shared" si="153"/>
        <v>0.63954859159063759</v>
      </c>
      <c r="Q1073" s="27"/>
      <c r="R1073" s="27"/>
    </row>
    <row r="1074" spans="1:18" x14ac:dyDescent="0.25">
      <c r="A1074" s="24">
        <f t="shared" si="149"/>
        <v>2018</v>
      </c>
      <c r="B1074" s="32">
        <v>43436</v>
      </c>
      <c r="C1074" s="28">
        <f>'Bitcoin Data'!C1073</f>
        <v>4139.8779299999997</v>
      </c>
      <c r="D1074" s="26">
        <f>'Bitcoin Data'!K1073</f>
        <v>1424.9525015832805</v>
      </c>
      <c r="E1074" s="25">
        <f>'Bitcoin Data'!J1073</f>
        <v>63096.91371293259</v>
      </c>
      <c r="F1074" s="25">
        <f t="shared" si="145"/>
        <v>89.910105037427698</v>
      </c>
      <c r="G1074" s="23">
        <f t="shared" si="146"/>
        <v>0.48099999999999998</v>
      </c>
      <c r="H1074" s="23">
        <f t="shared" si="147"/>
        <v>0.45704354731048874</v>
      </c>
      <c r="I1074" s="26">
        <f t="shared" si="150"/>
        <v>43246.760523002718</v>
      </c>
      <c r="J1074" s="26">
        <f t="shared" si="151"/>
        <v>41092.833345364597</v>
      </c>
      <c r="K1074" s="23">
        <f t="shared" si="148"/>
        <v>30.349615495920574</v>
      </c>
      <c r="L1074" s="23">
        <f t="shared" si="148"/>
        <v>28.838037267702532</v>
      </c>
      <c r="M1074" s="26">
        <f>K1074*'Social Cost of Carbon'!$C$5</f>
        <v>3034.9615495920575</v>
      </c>
      <c r="N1074" s="26">
        <f>L1074*'Social Cost of Carbon'!$C$5</f>
        <v>2883.803726770253</v>
      </c>
      <c r="O1074" s="23">
        <f t="shared" si="152"/>
        <v>0.73310411584818347</v>
      </c>
      <c r="P1074" s="23">
        <f t="shared" si="153"/>
        <v>0.69659148784859293</v>
      </c>
      <c r="Q1074" s="27"/>
      <c r="R1074" s="27"/>
    </row>
    <row r="1075" spans="1:18" x14ac:dyDescent="0.25">
      <c r="A1075" s="24">
        <f t="shared" si="149"/>
        <v>2018</v>
      </c>
      <c r="B1075" s="32">
        <v>43437</v>
      </c>
      <c r="C1075" s="28">
        <f>'Bitcoin Data'!C1074</f>
        <v>3894.1308589999999</v>
      </c>
      <c r="D1075" s="26">
        <f>'Bitcoin Data'!K1074</f>
        <v>1424.9525015832805</v>
      </c>
      <c r="E1075" s="25">
        <f>'Bitcoin Data'!J1074</f>
        <v>62681.073490662347</v>
      </c>
      <c r="F1075" s="25">
        <f t="shared" si="145"/>
        <v>89.31755247244476</v>
      </c>
      <c r="G1075" s="23">
        <f t="shared" si="146"/>
        <v>0.48099999999999998</v>
      </c>
      <c r="H1075" s="23">
        <f t="shared" si="147"/>
        <v>0.45704354731048874</v>
      </c>
      <c r="I1075" s="26">
        <f t="shared" si="150"/>
        <v>42961.742739245929</v>
      </c>
      <c r="J1075" s="26">
        <f t="shared" si="151"/>
        <v>40822.01101909687</v>
      </c>
      <c r="K1075" s="23">
        <f t="shared" si="148"/>
        <v>30.14959634900859</v>
      </c>
      <c r="L1075" s="23">
        <f t="shared" si="148"/>
        <v>28.64798017740176</v>
      </c>
      <c r="M1075" s="26">
        <f>K1075*'Social Cost of Carbon'!$C$5</f>
        <v>3014.9596349008589</v>
      </c>
      <c r="N1075" s="26">
        <f>L1075*'Social Cost of Carbon'!$C$5</f>
        <v>2864.798017740176</v>
      </c>
      <c r="O1075" s="23">
        <f t="shared" si="152"/>
        <v>0.77423172052186517</v>
      </c>
      <c r="P1075" s="23">
        <f t="shared" si="153"/>
        <v>0.7356707109929651</v>
      </c>
      <c r="Q1075" s="27"/>
      <c r="R1075" s="27"/>
    </row>
    <row r="1076" spans="1:18" x14ac:dyDescent="0.25">
      <c r="A1076" s="24">
        <f t="shared" si="149"/>
        <v>2018</v>
      </c>
      <c r="B1076" s="32">
        <v>43438</v>
      </c>
      <c r="C1076" s="28">
        <f>'Bitcoin Data'!C1075</f>
        <v>3956.8937989999999</v>
      </c>
      <c r="D1076" s="26">
        <f>'Bitcoin Data'!K1075</f>
        <v>1724.9640632486824</v>
      </c>
      <c r="E1076" s="25">
        <f>'Bitcoin Data'!J1075</f>
        <v>50852.392217208282</v>
      </c>
      <c r="F1076" s="25">
        <f t="shared" si="145"/>
        <v>87.718549104911261</v>
      </c>
      <c r="G1076" s="23">
        <f t="shared" si="146"/>
        <v>0.48099999999999998</v>
      </c>
      <c r="H1076" s="23">
        <f t="shared" si="147"/>
        <v>0.45704354731048874</v>
      </c>
      <c r="I1076" s="26">
        <f t="shared" si="150"/>
        <v>42192.622119462314</v>
      </c>
      <c r="J1076" s="26">
        <f t="shared" si="151"/>
        <v>40091.196847837942</v>
      </c>
      <c r="K1076" s="23">
        <f t="shared" si="148"/>
        <v>24.460000656477185</v>
      </c>
      <c r="L1076" s="23">
        <f t="shared" si="148"/>
        <v>23.241757728177163</v>
      </c>
      <c r="M1076" s="26">
        <f>K1076*'Social Cost of Carbon'!$C$5</f>
        <v>2446.0000656477187</v>
      </c>
      <c r="N1076" s="26">
        <f>L1076*'Social Cost of Carbon'!$C$5</f>
        <v>2324.1757728177163</v>
      </c>
      <c r="O1076" s="23">
        <f t="shared" si="152"/>
        <v>0.61816166667548178</v>
      </c>
      <c r="P1076" s="23">
        <f t="shared" si="153"/>
        <v>0.58737380654620808</v>
      </c>
      <c r="Q1076" s="27"/>
      <c r="R1076" s="27"/>
    </row>
    <row r="1077" spans="1:18" x14ac:dyDescent="0.25">
      <c r="A1077" s="24">
        <f t="shared" si="149"/>
        <v>2018</v>
      </c>
      <c r="B1077" s="32">
        <v>43439</v>
      </c>
      <c r="C1077" s="28">
        <f>'Bitcoin Data'!C1076</f>
        <v>3753.9948730000001</v>
      </c>
      <c r="D1077" s="26">
        <f>'Bitcoin Data'!K1076</f>
        <v>1624.9887153561435</v>
      </c>
      <c r="E1077" s="25">
        <f>'Bitcoin Data'!J1076</f>
        <v>53424.772811801151</v>
      </c>
      <c r="F1077" s="25">
        <f t="shared" si="145"/>
        <v>86.814652939642585</v>
      </c>
      <c r="G1077" s="23">
        <f t="shared" si="146"/>
        <v>0.48099999999999998</v>
      </c>
      <c r="H1077" s="23">
        <f t="shared" si="147"/>
        <v>0.45704354731048874</v>
      </c>
      <c r="I1077" s="26">
        <f t="shared" si="150"/>
        <v>41757.848063968086</v>
      </c>
      <c r="J1077" s="26">
        <f t="shared" si="151"/>
        <v>39678.076938063197</v>
      </c>
      <c r="K1077" s="23">
        <f t="shared" si="148"/>
        <v>25.697315722476354</v>
      </c>
      <c r="L1077" s="23">
        <f t="shared" si="148"/>
        <v>24.417447680162553</v>
      </c>
      <c r="M1077" s="26">
        <f>K1077*'Social Cost of Carbon'!$C$5</f>
        <v>2569.7315722476355</v>
      </c>
      <c r="N1077" s="26">
        <f>L1077*'Social Cost of Carbon'!$C$5</f>
        <v>2441.7447680162554</v>
      </c>
      <c r="O1077" s="23">
        <f t="shared" si="152"/>
        <v>0.68453252047039637</v>
      </c>
      <c r="P1077" s="23">
        <f t="shared" si="153"/>
        <v>0.65043902579039437</v>
      </c>
      <c r="Q1077" s="27"/>
      <c r="R1077" s="27"/>
    </row>
    <row r="1078" spans="1:18" x14ac:dyDescent="0.25">
      <c r="A1078" s="24">
        <f t="shared" si="149"/>
        <v>2018</v>
      </c>
      <c r="B1078" s="32">
        <v>43440</v>
      </c>
      <c r="C1078" s="28">
        <f>'Bitcoin Data'!C1077</f>
        <v>3521.101807</v>
      </c>
      <c r="D1078" s="26">
        <f>'Bitcoin Data'!K1077</f>
        <v>1687.4472672728978</v>
      </c>
      <c r="E1078" s="25">
        <f>'Bitcoin Data'!J1077</f>
        <v>52052.504506251782</v>
      </c>
      <c r="F1078" s="25">
        <f t="shared" si="145"/>
        <v>87.835856483784767</v>
      </c>
      <c r="G1078" s="23">
        <f t="shared" si="146"/>
        <v>0.48099999999999998</v>
      </c>
      <c r="H1078" s="23">
        <f t="shared" si="147"/>
        <v>0.45704354731048874</v>
      </c>
      <c r="I1078" s="26">
        <f t="shared" si="150"/>
        <v>42249.046968700466</v>
      </c>
      <c r="J1078" s="26">
        <f t="shared" si="151"/>
        <v>40144.811428403984</v>
      </c>
      <c r="K1078" s="23">
        <f t="shared" si="148"/>
        <v>25.037254667507106</v>
      </c>
      <c r="L1078" s="23">
        <f t="shared" si="148"/>
        <v>23.790261305932514</v>
      </c>
      <c r="M1078" s="26">
        <f>K1078*'Social Cost of Carbon'!$C$5</f>
        <v>2503.7254667507104</v>
      </c>
      <c r="N1078" s="26">
        <f>L1078*'Social Cost of Carbon'!$C$5</f>
        <v>2379.0261305932513</v>
      </c>
      <c r="O1078" s="23">
        <f t="shared" si="152"/>
        <v>0.71106307172751126</v>
      </c>
      <c r="P1078" s="23">
        <f t="shared" si="153"/>
        <v>0.67564820928032066</v>
      </c>
      <c r="Q1078" s="27"/>
      <c r="R1078" s="27"/>
    </row>
    <row r="1079" spans="1:18" x14ac:dyDescent="0.25">
      <c r="A1079" s="24">
        <f t="shared" si="149"/>
        <v>2018</v>
      </c>
      <c r="B1079" s="32">
        <v>43441</v>
      </c>
      <c r="C1079" s="28">
        <f>'Bitcoin Data'!C1078</f>
        <v>3419.9372560000002</v>
      </c>
      <c r="D1079" s="26">
        <f>'Bitcoin Data'!K1078</f>
        <v>1424.9525015832805</v>
      </c>
      <c r="E1079" s="25">
        <f>'Bitcoin Data'!J1078</f>
        <v>61275.307274092571</v>
      </c>
      <c r="F1079" s="25">
        <f t="shared" si="145"/>
        <v>87.314402385502405</v>
      </c>
      <c r="G1079" s="23">
        <f t="shared" si="146"/>
        <v>0.48099999999999998</v>
      </c>
      <c r="H1079" s="23">
        <f t="shared" si="147"/>
        <v>0.45704354731048874</v>
      </c>
      <c r="I1079" s="26">
        <f t="shared" si="150"/>
        <v>41998.227547426657</v>
      </c>
      <c r="J1079" s="26">
        <f t="shared" si="151"/>
        <v>39906.48419756542</v>
      </c>
      <c r="K1079" s="23">
        <f t="shared" si="148"/>
        <v>29.473422798838524</v>
      </c>
      <c r="L1079" s="23">
        <f t="shared" si="148"/>
        <v>28.005483799091465</v>
      </c>
      <c r="M1079" s="26">
        <f>K1079*'Social Cost of Carbon'!$C$5</f>
        <v>2947.3422798838524</v>
      </c>
      <c r="N1079" s="26">
        <f>L1079*'Social Cost of Carbon'!$C$5</f>
        <v>2800.5483799091467</v>
      </c>
      <c r="O1079" s="23">
        <f t="shared" si="152"/>
        <v>0.86181179924075546</v>
      </c>
      <c r="P1079" s="23">
        <f t="shared" si="153"/>
        <v>0.81888881879216169</v>
      </c>
      <c r="Q1079" s="27"/>
      <c r="R1079" s="27"/>
    </row>
    <row r="1080" spans="1:18" x14ac:dyDescent="0.25">
      <c r="A1080" s="24">
        <f t="shared" si="149"/>
        <v>2018</v>
      </c>
      <c r="B1080" s="32">
        <v>43442</v>
      </c>
      <c r="C1080" s="28">
        <f>'Bitcoin Data'!C1079</f>
        <v>3476.1147460000002</v>
      </c>
      <c r="D1080" s="26">
        <f>'Bitcoin Data'!K1079</f>
        <v>1587.4415733309816</v>
      </c>
      <c r="E1080" s="25">
        <f>'Bitcoin Data'!J1079</f>
        <v>53834.733277265659</v>
      </c>
      <c r="F1080" s="25">
        <f t="shared" si="145"/>
        <v>85.45949369351635</v>
      </c>
      <c r="G1080" s="23">
        <f t="shared" si="146"/>
        <v>0.48099999999999998</v>
      </c>
      <c r="H1080" s="23">
        <f t="shared" si="147"/>
        <v>0.45704354731048874</v>
      </c>
      <c r="I1080" s="26">
        <f t="shared" si="150"/>
        <v>41106.016466581365</v>
      </c>
      <c r="J1080" s="26">
        <f t="shared" si="151"/>
        <v>39058.71014904305</v>
      </c>
      <c r="K1080" s="23">
        <f t="shared" si="148"/>
        <v>25.89450670636478</v>
      </c>
      <c r="L1080" s="23">
        <f t="shared" si="148"/>
        <v>24.604817465555509</v>
      </c>
      <c r="M1080" s="26">
        <f>K1080*'Social Cost of Carbon'!$C$5</f>
        <v>2589.4506706364782</v>
      </c>
      <c r="N1080" s="26">
        <f>L1080*'Social Cost of Carbon'!$C$5</f>
        <v>2460.4817465555511</v>
      </c>
      <c r="O1080" s="23">
        <f t="shared" si="152"/>
        <v>0.7449266954194147</v>
      </c>
      <c r="P1080" s="23">
        <f t="shared" si="153"/>
        <v>0.70782523775627715</v>
      </c>
      <c r="Q1080" s="27"/>
      <c r="R1080" s="27"/>
    </row>
    <row r="1081" spans="1:18" x14ac:dyDescent="0.25">
      <c r="A1081" s="24">
        <f t="shared" si="149"/>
        <v>2018</v>
      </c>
      <c r="B1081" s="32">
        <v>43443</v>
      </c>
      <c r="C1081" s="28">
        <f>'Bitcoin Data'!C1080</f>
        <v>3614.234375</v>
      </c>
      <c r="D1081" s="26">
        <f>'Bitcoin Data'!K1080</f>
        <v>1600</v>
      </c>
      <c r="E1081" s="25">
        <f>'Bitcoin Data'!J1080</f>
        <v>53383.498552470104</v>
      </c>
      <c r="F1081" s="25">
        <f t="shared" si="145"/>
        <v>85.413597683952162</v>
      </c>
      <c r="G1081" s="23">
        <f t="shared" si="146"/>
        <v>0.48099999999999998</v>
      </c>
      <c r="H1081" s="23">
        <f t="shared" si="147"/>
        <v>0.45704354731048874</v>
      </c>
      <c r="I1081" s="26">
        <f t="shared" si="150"/>
        <v>41083.940485980987</v>
      </c>
      <c r="J1081" s="26">
        <f t="shared" si="151"/>
        <v>39037.733674024443</v>
      </c>
      <c r="K1081" s="23">
        <f t="shared" si="148"/>
        <v>25.67746280373812</v>
      </c>
      <c r="L1081" s="23">
        <f t="shared" si="148"/>
        <v>24.398583546265275</v>
      </c>
      <c r="M1081" s="26">
        <f>K1081*'Social Cost of Carbon'!$C$5</f>
        <v>2567.7462803738122</v>
      </c>
      <c r="N1081" s="26">
        <f>L1081*'Social Cost of Carbon'!$C$5</f>
        <v>2439.8583546265277</v>
      </c>
      <c r="O1081" s="23">
        <f t="shared" si="152"/>
        <v>0.7104537265582872</v>
      </c>
      <c r="P1081" s="23">
        <f t="shared" si="153"/>
        <v>0.67506921286103028</v>
      </c>
      <c r="Q1081" s="27"/>
      <c r="R1081" s="27"/>
    </row>
    <row r="1082" spans="1:18" x14ac:dyDescent="0.25">
      <c r="A1082" s="24">
        <f t="shared" si="149"/>
        <v>2018</v>
      </c>
      <c r="B1082" s="32">
        <v>43444</v>
      </c>
      <c r="C1082" s="28">
        <f>'Bitcoin Data'!C1081</f>
        <v>3502.6560060000002</v>
      </c>
      <c r="D1082" s="26">
        <f>'Bitcoin Data'!K1081</f>
        <v>1549.9870834409714</v>
      </c>
      <c r="E1082" s="25">
        <f>'Bitcoin Data'!J1081</f>
        <v>54690.544897564054</v>
      </c>
      <c r="F1082" s="25">
        <f t="shared" si="145"/>
        <v>84.769638177572816</v>
      </c>
      <c r="G1082" s="23">
        <f t="shared" si="146"/>
        <v>0.48099999999999998</v>
      </c>
      <c r="H1082" s="23">
        <f t="shared" si="147"/>
        <v>0.45704354731048874</v>
      </c>
      <c r="I1082" s="26">
        <f t="shared" si="150"/>
        <v>40774.195963412523</v>
      </c>
      <c r="J1082" s="26">
        <f t="shared" si="151"/>
        <v>38743.416136904518</v>
      </c>
      <c r="K1082" s="23">
        <f t="shared" si="148"/>
        <v>26.306152095728311</v>
      </c>
      <c r="L1082" s="23">
        <f t="shared" si="148"/>
        <v>24.995960644326225</v>
      </c>
      <c r="M1082" s="26">
        <f>K1082*'Social Cost of Carbon'!$C$5</f>
        <v>2630.6152095728312</v>
      </c>
      <c r="N1082" s="26">
        <f>L1082*'Social Cost of Carbon'!$C$5</f>
        <v>2499.5960644326224</v>
      </c>
      <c r="O1082" s="23">
        <f t="shared" si="152"/>
        <v>0.75103441647327762</v>
      </c>
      <c r="P1082" s="23">
        <f t="shared" si="153"/>
        <v>0.71362876061789959</v>
      </c>
      <c r="Q1082" s="27"/>
      <c r="R1082" s="27"/>
    </row>
    <row r="1083" spans="1:18" x14ac:dyDescent="0.25">
      <c r="A1083" s="24">
        <f t="shared" si="149"/>
        <v>2018</v>
      </c>
      <c r="B1083" s="32">
        <v>43445</v>
      </c>
      <c r="C1083" s="28">
        <f>'Bitcoin Data'!C1082</f>
        <v>3424.588135</v>
      </c>
      <c r="D1083" s="26">
        <f>'Bitcoin Data'!K1082</f>
        <v>1562.5</v>
      </c>
      <c r="E1083" s="25">
        <f>'Bitcoin Data'!J1082</f>
        <v>54159.589218446628</v>
      </c>
      <c r="F1083" s="25">
        <f t="shared" si="145"/>
        <v>84.624358153822854</v>
      </c>
      <c r="G1083" s="23">
        <f t="shared" si="146"/>
        <v>0.48099999999999998</v>
      </c>
      <c r="H1083" s="23">
        <f t="shared" si="147"/>
        <v>0.45704354731048874</v>
      </c>
      <c r="I1083" s="26">
        <f t="shared" si="150"/>
        <v>40704.316271988791</v>
      </c>
      <c r="J1083" s="26">
        <f t="shared" si="151"/>
        <v>38677.016839496478</v>
      </c>
      <c r="K1083" s="23">
        <f t="shared" si="148"/>
        <v>26.050762414072825</v>
      </c>
      <c r="L1083" s="23">
        <f t="shared" si="148"/>
        <v>24.753290777277748</v>
      </c>
      <c r="M1083" s="26">
        <f>K1083*'Social Cost of Carbon'!$C$5</f>
        <v>2605.0762414072824</v>
      </c>
      <c r="N1083" s="26">
        <f>L1083*'Social Cost of Carbon'!$C$5</f>
        <v>2475.3290777277748</v>
      </c>
      <c r="O1083" s="23">
        <f t="shared" si="152"/>
        <v>0.76069767770987229</v>
      </c>
      <c r="P1083" s="23">
        <f t="shared" si="153"/>
        <v>0.72281073815253838</v>
      </c>
      <c r="Q1083" s="27"/>
      <c r="R1083" s="27"/>
    </row>
    <row r="1084" spans="1:18" x14ac:dyDescent="0.25">
      <c r="A1084" s="24">
        <f t="shared" si="149"/>
        <v>2018</v>
      </c>
      <c r="B1084" s="32">
        <v>43446</v>
      </c>
      <c r="C1084" s="28">
        <f>'Bitcoin Data'!C1083</f>
        <v>3486.9501949999999</v>
      </c>
      <c r="D1084" s="26">
        <f>'Bitcoin Data'!K1083</f>
        <v>1500</v>
      </c>
      <c r="E1084" s="25">
        <f>'Bitcoin Data'!J1083</f>
        <v>55567.840853576097</v>
      </c>
      <c r="F1084" s="25">
        <f t="shared" si="145"/>
        <v>83.351761280364144</v>
      </c>
      <c r="G1084" s="23">
        <f t="shared" si="146"/>
        <v>0.48099999999999998</v>
      </c>
      <c r="H1084" s="23">
        <f t="shared" si="147"/>
        <v>0.45704354731048874</v>
      </c>
      <c r="I1084" s="26">
        <f t="shared" si="150"/>
        <v>40092.197175855152</v>
      </c>
      <c r="J1084" s="26">
        <f t="shared" si="151"/>
        <v>38095.384650154672</v>
      </c>
      <c r="K1084" s="23">
        <f t="shared" si="148"/>
        <v>26.7281314505701</v>
      </c>
      <c r="L1084" s="23">
        <f t="shared" si="148"/>
        <v>25.396923100103116</v>
      </c>
      <c r="M1084" s="26">
        <f>K1084*'Social Cost of Carbon'!$C$5</f>
        <v>2672.8131450570099</v>
      </c>
      <c r="N1084" s="26">
        <f>L1084*'Social Cost of Carbon'!$C$5</f>
        <v>2539.6923100103118</v>
      </c>
      <c r="O1084" s="23">
        <f t="shared" si="152"/>
        <v>0.76651887626316095</v>
      </c>
      <c r="P1084" s="23">
        <f t="shared" si="153"/>
        <v>0.72834200891427181</v>
      </c>
      <c r="Q1084" s="27"/>
      <c r="R1084" s="27"/>
    </row>
    <row r="1085" spans="1:18" x14ac:dyDescent="0.25">
      <c r="A1085" s="24">
        <f t="shared" si="149"/>
        <v>2018</v>
      </c>
      <c r="B1085" s="32">
        <v>43447</v>
      </c>
      <c r="C1085" s="28">
        <f>'Bitcoin Data'!C1084</f>
        <v>3313.6772460000002</v>
      </c>
      <c r="D1085" s="26">
        <f>'Bitcoin Data'!K1084</f>
        <v>1637.5545851528382</v>
      </c>
      <c r="E1085" s="25">
        <f>'Bitcoin Data'!J1084</f>
        <v>50296.670335588155</v>
      </c>
      <c r="F1085" s="25">
        <f t="shared" si="145"/>
        <v>82.363543125963119</v>
      </c>
      <c r="G1085" s="23">
        <f t="shared" si="146"/>
        <v>0.48099999999999998</v>
      </c>
      <c r="H1085" s="23">
        <f t="shared" si="147"/>
        <v>0.45704354731048874</v>
      </c>
      <c r="I1085" s="26">
        <f t="shared" si="150"/>
        <v>39616.864243588258</v>
      </c>
      <c r="J1085" s="26">
        <f t="shared" si="151"/>
        <v>37643.725919350611</v>
      </c>
      <c r="K1085" s="23">
        <f t="shared" si="148"/>
        <v>24.192698431417902</v>
      </c>
      <c r="L1085" s="23">
        <f t="shared" si="148"/>
        <v>22.98776862808344</v>
      </c>
      <c r="M1085" s="26">
        <f>K1085*'Social Cost of Carbon'!$C$5</f>
        <v>2419.2698431417903</v>
      </c>
      <c r="N1085" s="26">
        <f>L1085*'Social Cost of Carbon'!$C$5</f>
        <v>2298.776862808344</v>
      </c>
      <c r="O1085" s="23">
        <f t="shared" si="152"/>
        <v>0.73008614404499861</v>
      </c>
      <c r="P1085" s="23">
        <f t="shared" si="153"/>
        <v>0.69372382768516128</v>
      </c>
      <c r="Q1085" s="27"/>
      <c r="R1085" s="27"/>
    </row>
    <row r="1086" spans="1:18" x14ac:dyDescent="0.25">
      <c r="A1086" s="24">
        <f t="shared" si="149"/>
        <v>2018</v>
      </c>
      <c r="B1086" s="32">
        <v>43448</v>
      </c>
      <c r="C1086" s="28">
        <f>'Bitcoin Data'!C1085</f>
        <v>3242.4848630000001</v>
      </c>
      <c r="D1086" s="26">
        <f>'Bitcoin Data'!K1085</f>
        <v>1825.0025347257426</v>
      </c>
      <c r="E1086" s="25">
        <f>'Bitcoin Data'!J1085</f>
        <v>44899.735353194621</v>
      </c>
      <c r="F1086" s="25">
        <f t="shared" si="145"/>
        <v>81.94213082809523</v>
      </c>
      <c r="G1086" s="23">
        <f t="shared" si="146"/>
        <v>0.48099999999999998</v>
      </c>
      <c r="H1086" s="23">
        <f t="shared" si="147"/>
        <v>0.45704354731048874</v>
      </c>
      <c r="I1086" s="26">
        <f t="shared" si="150"/>
        <v>39414.164928313803</v>
      </c>
      <c r="J1086" s="26">
        <f t="shared" si="151"/>
        <v>37451.122147852802</v>
      </c>
      <c r="K1086" s="23">
        <f t="shared" si="148"/>
        <v>21.596772704886611</v>
      </c>
      <c r="L1086" s="23">
        <f t="shared" si="148"/>
        <v>20.521134319126233</v>
      </c>
      <c r="M1086" s="26">
        <f>K1086*'Social Cost of Carbon'!$C$5</f>
        <v>2159.6772704886612</v>
      </c>
      <c r="N1086" s="26">
        <f>L1086*'Social Cost of Carbon'!$C$5</f>
        <v>2052.1134319126231</v>
      </c>
      <c r="O1086" s="23">
        <f t="shared" si="152"/>
        <v>0.66605623826736771</v>
      </c>
      <c r="P1086" s="23">
        <f t="shared" si="153"/>
        <v>0.63288296433679392</v>
      </c>
      <c r="Q1086" s="27"/>
      <c r="R1086" s="27"/>
    </row>
    <row r="1087" spans="1:18" x14ac:dyDescent="0.25">
      <c r="A1087" s="24">
        <f t="shared" si="149"/>
        <v>2018</v>
      </c>
      <c r="B1087" s="32">
        <v>43449</v>
      </c>
      <c r="C1087" s="28">
        <f>'Bitcoin Data'!C1086</f>
        <v>3236.7617190000001</v>
      </c>
      <c r="D1087" s="26">
        <f>'Bitcoin Data'!K1086</f>
        <v>1862.5827814569536</v>
      </c>
      <c r="E1087" s="25">
        <f>'Bitcoin Data'!J1086</f>
        <v>45589.348241025989</v>
      </c>
      <c r="F1087" s="25">
        <f t="shared" si="145"/>
        <v>84.91393505157987</v>
      </c>
      <c r="G1087" s="23">
        <f t="shared" si="146"/>
        <v>0.48099999999999998</v>
      </c>
      <c r="H1087" s="23">
        <f t="shared" si="147"/>
        <v>0.45704354731048874</v>
      </c>
      <c r="I1087" s="26">
        <f t="shared" si="150"/>
        <v>40843.602759809917</v>
      </c>
      <c r="J1087" s="26">
        <f t="shared" si="151"/>
        <v>38809.366092066513</v>
      </c>
      <c r="K1087" s="23">
        <f t="shared" si="148"/>
        <v>21.928476503933499</v>
      </c>
      <c r="L1087" s="23">
        <f t="shared" si="148"/>
        <v>20.836317439651708</v>
      </c>
      <c r="M1087" s="26">
        <f>K1087*'Social Cost of Carbon'!$C$5</f>
        <v>2192.8476503933498</v>
      </c>
      <c r="N1087" s="26">
        <f>L1087*'Social Cost of Carbon'!$C$5</f>
        <v>2083.6317439651707</v>
      </c>
      <c r="O1087" s="23">
        <f t="shared" si="152"/>
        <v>0.67748195287938329</v>
      </c>
      <c r="P1087" s="23">
        <f t="shared" si="153"/>
        <v>0.64373961534892044</v>
      </c>
      <c r="Q1087" s="27"/>
      <c r="R1087" s="27"/>
    </row>
    <row r="1088" spans="1:18" x14ac:dyDescent="0.25">
      <c r="A1088" s="24">
        <f t="shared" si="149"/>
        <v>2018</v>
      </c>
      <c r="B1088" s="32">
        <v>43450</v>
      </c>
      <c r="C1088" s="28">
        <f>'Bitcoin Data'!C1087</f>
        <v>3252.8391109999998</v>
      </c>
      <c r="D1088" s="26">
        <f>'Bitcoin Data'!K1087</f>
        <v>1437.4700527072353</v>
      </c>
      <c r="E1088" s="25">
        <f>'Bitcoin Data'!J1087</f>
        <v>60481.669576704146</v>
      </c>
      <c r="F1088" s="25">
        <f t="shared" si="145"/>
        <v>86.940588754246491</v>
      </c>
      <c r="G1088" s="23">
        <f t="shared" si="146"/>
        <v>0.48099999999999998</v>
      </c>
      <c r="H1088" s="23">
        <f t="shared" si="147"/>
        <v>0.45704354731048874</v>
      </c>
      <c r="I1088" s="26">
        <f t="shared" si="150"/>
        <v>41818.423190792557</v>
      </c>
      <c r="J1088" s="26">
        <f t="shared" si="151"/>
        <v>39735.635089503201</v>
      </c>
      <c r="K1088" s="23">
        <f t="shared" si="148"/>
        <v>29.091683066394694</v>
      </c>
      <c r="L1088" s="23">
        <f t="shared" si="148"/>
        <v>27.642756810597731</v>
      </c>
      <c r="M1088" s="26">
        <f>K1088*'Social Cost of Carbon'!$C$5</f>
        <v>2909.1683066394694</v>
      </c>
      <c r="N1088" s="26">
        <f>L1088*'Social Cost of Carbon'!$C$5</f>
        <v>2764.275681059773</v>
      </c>
      <c r="O1088" s="23">
        <f t="shared" si="152"/>
        <v>0.89434743230971614</v>
      </c>
      <c r="P1088" s="23">
        <f t="shared" si="153"/>
        <v>0.84980399790199557</v>
      </c>
      <c r="Q1088" s="27"/>
      <c r="R1088" s="27"/>
    </row>
    <row r="1089" spans="1:18" x14ac:dyDescent="0.25">
      <c r="A1089" s="24">
        <f t="shared" si="149"/>
        <v>2018</v>
      </c>
      <c r="B1089" s="32">
        <v>43451</v>
      </c>
      <c r="C1089" s="28">
        <f>'Bitcoin Data'!C1088</f>
        <v>3545.8647460000002</v>
      </c>
      <c r="D1089" s="26">
        <f>'Bitcoin Data'!K1088</f>
        <v>2000</v>
      </c>
      <c r="E1089" s="25">
        <f>'Bitcoin Data'!J1088</f>
        <v>42835.019807004093</v>
      </c>
      <c r="F1089" s="25">
        <f t="shared" si="145"/>
        <v>85.670039614008189</v>
      </c>
      <c r="G1089" s="23">
        <f t="shared" si="146"/>
        <v>0.48099999999999998</v>
      </c>
      <c r="H1089" s="23">
        <f t="shared" si="147"/>
        <v>0.45704354731048874</v>
      </c>
      <c r="I1089" s="26">
        <f t="shared" si="150"/>
        <v>41207.289054337933</v>
      </c>
      <c r="J1089" s="26">
        <f t="shared" si="151"/>
        <v>39154.9388034164</v>
      </c>
      <c r="K1089" s="23">
        <f t="shared" si="148"/>
        <v>20.603644527168971</v>
      </c>
      <c r="L1089" s="23">
        <f t="shared" si="148"/>
        <v>19.577469401708196</v>
      </c>
      <c r="M1089" s="26">
        <f>K1089*'Social Cost of Carbon'!$C$5</f>
        <v>2060.3644527168972</v>
      </c>
      <c r="N1089" s="26">
        <f>L1089*'Social Cost of Carbon'!$C$5</f>
        <v>1957.7469401708197</v>
      </c>
      <c r="O1089" s="23">
        <f t="shared" si="152"/>
        <v>0.58106120800042982</v>
      </c>
      <c r="P1089" s="23">
        <f t="shared" si="153"/>
        <v>0.5521211553202372</v>
      </c>
      <c r="Q1089" s="27"/>
      <c r="R1089" s="27"/>
    </row>
    <row r="1090" spans="1:18" x14ac:dyDescent="0.25">
      <c r="A1090" s="24">
        <f t="shared" si="149"/>
        <v>2018</v>
      </c>
      <c r="B1090" s="32">
        <v>43452</v>
      </c>
      <c r="C1090" s="28">
        <f>'Bitcoin Data'!C1089</f>
        <v>3696.0590820000002</v>
      </c>
      <c r="D1090" s="26">
        <f>'Bitcoin Data'!K1089</f>
        <v>1600</v>
      </c>
      <c r="E1090" s="25">
        <f>'Bitcoin Data'!J1089</f>
        <v>55632.096759699838</v>
      </c>
      <c r="F1090" s="25">
        <f t="shared" si="145"/>
        <v>89.011354815519738</v>
      </c>
      <c r="G1090" s="23">
        <f t="shared" si="146"/>
        <v>0.48099999999999998</v>
      </c>
      <c r="H1090" s="23">
        <f t="shared" si="147"/>
        <v>0.45704354731048874</v>
      </c>
      <c r="I1090" s="26">
        <f t="shared" si="150"/>
        <v>42814.461666264986</v>
      </c>
      <c r="J1090" s="26">
        <f t="shared" si="151"/>
        <v>40682.065355797698</v>
      </c>
      <c r="K1090" s="23">
        <f t="shared" si="148"/>
        <v>26.759038541415624</v>
      </c>
      <c r="L1090" s="23">
        <f t="shared" si="148"/>
        <v>25.426290847373558</v>
      </c>
      <c r="M1090" s="26">
        <f>K1090*'Social Cost of Carbon'!$C$5</f>
        <v>2675.9038541415625</v>
      </c>
      <c r="N1090" s="26">
        <f>L1090*'Social Cost of Carbon'!$C$5</f>
        <v>2542.6290847373557</v>
      </c>
      <c r="O1090" s="23">
        <f t="shared" si="152"/>
        <v>0.72398838729969262</v>
      </c>
      <c r="P1090" s="23">
        <f t="shared" si="153"/>
        <v>0.68792977285457679</v>
      </c>
      <c r="Q1090" s="27"/>
      <c r="R1090" s="27"/>
    </row>
    <row r="1091" spans="1:18" x14ac:dyDescent="0.25">
      <c r="A1091" s="24">
        <f t="shared" si="149"/>
        <v>2018</v>
      </c>
      <c r="B1091" s="32">
        <v>43453</v>
      </c>
      <c r="C1091" s="28">
        <f>'Bitcoin Data'!C1090</f>
        <v>3745.9506839999999</v>
      </c>
      <c r="D1091" s="26">
        <f>'Bitcoin Data'!K1090</f>
        <v>1862.5827814569536</v>
      </c>
      <c r="E1091" s="25">
        <f>'Bitcoin Data'!J1090</f>
        <v>47886.041229156173</v>
      </c>
      <c r="F1091" s="25">
        <f t="shared" si="145"/>
        <v>89.191715865564063</v>
      </c>
      <c r="G1091" s="23">
        <f t="shared" si="146"/>
        <v>0.48099999999999998</v>
      </c>
      <c r="H1091" s="23">
        <f t="shared" si="147"/>
        <v>0.45704354731048874</v>
      </c>
      <c r="I1091" s="26">
        <f t="shared" si="150"/>
        <v>42901.215331336309</v>
      </c>
      <c r="J1091" s="26">
        <f t="shared" si="151"/>
        <v>40764.498209906596</v>
      </c>
      <c r="K1091" s="23">
        <f t="shared" si="148"/>
        <v>23.03318583122412</v>
      </c>
      <c r="L1091" s="23">
        <f t="shared" si="148"/>
        <v>21.886006150029854</v>
      </c>
      <c r="M1091" s="26">
        <f>K1091*'Social Cost of Carbon'!$C$5</f>
        <v>2303.3185831224118</v>
      </c>
      <c r="N1091" s="26">
        <f>L1091*'Social Cost of Carbon'!$C$5</f>
        <v>2188.6006150029853</v>
      </c>
      <c r="O1091" s="23">
        <f t="shared" si="152"/>
        <v>0.61488224950758907</v>
      </c>
      <c r="P1091" s="23">
        <f t="shared" si="153"/>
        <v>0.58425772243908836</v>
      </c>
      <c r="Q1091" s="27"/>
      <c r="R1091" s="27"/>
    </row>
    <row r="1092" spans="1:18" x14ac:dyDescent="0.25">
      <c r="A1092" s="24">
        <f t="shared" si="149"/>
        <v>2018</v>
      </c>
      <c r="B1092" s="32">
        <v>43454</v>
      </c>
      <c r="C1092" s="28">
        <f>'Bitcoin Data'!C1091</f>
        <v>4134.4414059999999</v>
      </c>
      <c r="D1092" s="26">
        <f>'Bitcoin Data'!K1091</f>
        <v>1687.4472672728978</v>
      </c>
      <c r="E1092" s="25">
        <f>'Bitcoin Data'!J1091</f>
        <v>53649.235238144211</v>
      </c>
      <c r="F1092" s="25">
        <f t="shared" si="145"/>
        <v>90.530255393887302</v>
      </c>
      <c r="G1092" s="23">
        <f t="shared" si="146"/>
        <v>0.48099999999999998</v>
      </c>
      <c r="H1092" s="23">
        <f t="shared" si="147"/>
        <v>0.45704354731048874</v>
      </c>
      <c r="I1092" s="26">
        <f t="shared" si="150"/>
        <v>43545.052844459788</v>
      </c>
      <c r="J1092" s="26">
        <f t="shared" si="151"/>
        <v>41376.269064146763</v>
      </c>
      <c r="K1092" s="23">
        <f t="shared" si="148"/>
        <v>25.805282149547367</v>
      </c>
      <c r="L1092" s="23">
        <f t="shared" si="148"/>
        <v>24.520036783736305</v>
      </c>
      <c r="M1092" s="26">
        <f>K1092*'Social Cost of Carbon'!$C$5</f>
        <v>2580.5282149547365</v>
      </c>
      <c r="N1092" s="26">
        <f>L1092*'Social Cost of Carbon'!$C$5</f>
        <v>2452.0036783736305</v>
      </c>
      <c r="O1092" s="23">
        <f t="shared" si="152"/>
        <v>0.62415401780995428</v>
      </c>
      <c r="P1092" s="23">
        <f t="shared" si="153"/>
        <v>0.59306770554668509</v>
      </c>
      <c r="Q1092" s="27"/>
      <c r="R1092" s="27"/>
    </row>
    <row r="1093" spans="1:18" x14ac:dyDescent="0.25">
      <c r="A1093" s="24">
        <f t="shared" si="149"/>
        <v>2018</v>
      </c>
      <c r="B1093" s="32">
        <v>43455</v>
      </c>
      <c r="C1093" s="28">
        <f>'Bitcoin Data'!C1092</f>
        <v>3896.5437010000001</v>
      </c>
      <c r="D1093" s="26">
        <f>'Bitcoin Data'!K1092</f>
        <v>1749.9513902391602</v>
      </c>
      <c r="E1093" s="25">
        <f>'Bitcoin Data'!J1092</f>
        <v>51226.89964620446</v>
      </c>
      <c r="F1093" s="25">
        <f t="shared" si="145"/>
        <v>89.644584253517436</v>
      </c>
      <c r="G1093" s="23">
        <f t="shared" si="146"/>
        <v>0.48099999999999998</v>
      </c>
      <c r="H1093" s="23">
        <f t="shared" si="147"/>
        <v>0.45704354731048874</v>
      </c>
      <c r="I1093" s="26">
        <f t="shared" si="150"/>
        <v>43119.045025941887</v>
      </c>
      <c r="J1093" s="26">
        <f t="shared" si="151"/>
        <v>40971.478784401588</v>
      </c>
      <c r="K1093" s="23">
        <f t="shared" si="148"/>
        <v>24.640138729824343</v>
      </c>
      <c r="L1093" s="23">
        <f t="shared" si="148"/>
        <v>23.412923932019709</v>
      </c>
      <c r="M1093" s="26">
        <f>K1093*'Social Cost of Carbon'!$C$5</f>
        <v>2464.0138729824343</v>
      </c>
      <c r="N1093" s="26">
        <f>L1093*'Social Cost of Carbon'!$C$5</f>
        <v>2341.2923932019708</v>
      </c>
      <c r="O1093" s="23">
        <f t="shared" si="152"/>
        <v>0.63235884467305614</v>
      </c>
      <c r="P1093" s="23">
        <f t="shared" si="153"/>
        <v>0.6008638867828191</v>
      </c>
      <c r="Q1093" s="27"/>
      <c r="R1093" s="27"/>
    </row>
    <row r="1094" spans="1:18" x14ac:dyDescent="0.25">
      <c r="A1094" s="24">
        <f t="shared" si="149"/>
        <v>2018</v>
      </c>
      <c r="B1094" s="32">
        <v>43456</v>
      </c>
      <c r="C1094" s="28">
        <f>'Bitcoin Data'!C1093</f>
        <v>4014.1826169999999</v>
      </c>
      <c r="D1094" s="26">
        <f>'Bitcoin Data'!K1093</f>
        <v>2187.3860736419983</v>
      </c>
      <c r="E1094" s="25">
        <f>'Bitcoin Data'!J1093</f>
        <v>40128.279434985438</v>
      </c>
      <c r="F1094" s="25">
        <f t="shared" si="145"/>
        <v>87.776039595301754</v>
      </c>
      <c r="G1094" s="23">
        <f t="shared" si="146"/>
        <v>0.48099999999999998</v>
      </c>
      <c r="H1094" s="23">
        <f t="shared" si="147"/>
        <v>0.45704354731048874</v>
      </c>
      <c r="I1094" s="26">
        <f t="shared" si="150"/>
        <v>42220.275045340146</v>
      </c>
      <c r="J1094" s="26">
        <f t="shared" si="151"/>
        <v>40117.472505502636</v>
      </c>
      <c r="K1094" s="23">
        <f t="shared" si="148"/>
        <v>19.301702408227992</v>
      </c>
      <c r="L1094" s="23">
        <f t="shared" si="148"/>
        <v>18.340371180432278</v>
      </c>
      <c r="M1094" s="26">
        <f>K1094*'Social Cost of Carbon'!$C$5</f>
        <v>1930.1702408227993</v>
      </c>
      <c r="N1094" s="26">
        <f>L1094*'Social Cost of Carbon'!$C$5</f>
        <v>1834.0371180432278</v>
      </c>
      <c r="O1094" s="23">
        <f t="shared" si="152"/>
        <v>0.48083767605603167</v>
      </c>
      <c r="P1094" s="23">
        <f t="shared" si="153"/>
        <v>0.45688930799413796</v>
      </c>
      <c r="Q1094" s="27"/>
      <c r="R1094" s="27"/>
    </row>
    <row r="1095" spans="1:18" x14ac:dyDescent="0.25">
      <c r="A1095" s="24">
        <f t="shared" si="149"/>
        <v>2018</v>
      </c>
      <c r="B1095" s="32">
        <v>43457</v>
      </c>
      <c r="C1095" s="28">
        <f>'Bitcoin Data'!C1094</f>
        <v>3998.9802249999998</v>
      </c>
      <c r="D1095" s="26">
        <f>'Bitcoin Data'!K1094</f>
        <v>2199.9511121975065</v>
      </c>
      <c r="E1095" s="25">
        <f>'Bitcoin Data'!J1094</f>
        <v>40272.830657434097</v>
      </c>
      <c r="F1095" s="25">
        <f t="shared" si="145"/>
        <v>88.598258596163973</v>
      </c>
      <c r="G1095" s="23">
        <f t="shared" si="146"/>
        <v>0.48099999999999998</v>
      </c>
      <c r="H1095" s="23">
        <f t="shared" si="147"/>
        <v>0.45704354731048874</v>
      </c>
      <c r="I1095" s="26">
        <f t="shared" si="150"/>
        <v>42615.762384754868</v>
      </c>
      <c r="J1095" s="26">
        <f t="shared" si="151"/>
        <v>40493.262394322781</v>
      </c>
      <c r="K1095" s="23">
        <f t="shared" si="148"/>
        <v>19.3712315462258</v>
      </c>
      <c r="L1095" s="23">
        <f t="shared" si="148"/>
        <v>18.406437383908283</v>
      </c>
      <c r="M1095" s="26">
        <f>K1095*'Social Cost of Carbon'!$C$5</f>
        <v>1937.1231546225799</v>
      </c>
      <c r="N1095" s="26">
        <f>L1095*'Social Cost of Carbon'!$C$5</f>
        <v>1840.6437383908283</v>
      </c>
      <c r="O1095" s="23">
        <f t="shared" si="152"/>
        <v>0.48440428450045164</v>
      </c>
      <c r="P1095" s="23">
        <f t="shared" si="153"/>
        <v>0.46027827966836932</v>
      </c>
      <c r="Q1095" s="27"/>
      <c r="R1095" s="27"/>
    </row>
    <row r="1096" spans="1:18" x14ac:dyDescent="0.25">
      <c r="A1096" s="24">
        <f t="shared" si="149"/>
        <v>2018</v>
      </c>
      <c r="B1096" s="32">
        <v>43458</v>
      </c>
      <c r="C1096" s="28">
        <f>'Bitcoin Data'!C1095</f>
        <v>4078.5991210000002</v>
      </c>
      <c r="D1096" s="26">
        <f>'Bitcoin Data'!K1095</f>
        <v>1899.9366687777074</v>
      </c>
      <c r="E1096" s="25">
        <f>'Bitcoin Data'!J1095</f>
        <v>48787.538927547423</v>
      </c>
      <c r="F1096" s="25">
        <f t="shared" ref="F1096:F1159" si="154">E1096*D1096/1000000</f>
        <v>92.693234187867176</v>
      </c>
      <c r="G1096" s="23">
        <f t="shared" ref="G1096:G1159" si="155">$V$21</f>
        <v>0.48099999999999998</v>
      </c>
      <c r="H1096" s="23">
        <f t="shared" ref="H1096:H1159" si="156">HLOOKUP($A1096,$V$7:$AA$19,13,FALSE)/1000</f>
        <v>0.45704354731048874</v>
      </c>
      <c r="I1096" s="26">
        <f t="shared" si="150"/>
        <v>44585.44564436411</v>
      </c>
      <c r="J1096" s="26">
        <f t="shared" si="151"/>
        <v>42364.844564904684</v>
      </c>
      <c r="K1096" s="23">
        <f t="shared" ref="K1096:L1159" si="157">$E1096*G1096/1000</f>
        <v>23.466806224150311</v>
      </c>
      <c r="L1096" s="23">
        <f t="shared" si="157"/>
        <v>22.29802985599483</v>
      </c>
      <c r="M1096" s="26">
        <f>K1096*'Social Cost of Carbon'!$C$5</f>
        <v>2346.6806224150309</v>
      </c>
      <c r="N1096" s="26">
        <f>L1096*'Social Cost of Carbon'!$C$5</f>
        <v>2229.8029855994832</v>
      </c>
      <c r="O1096" s="23">
        <f t="shared" si="152"/>
        <v>0.57536437212776781</v>
      </c>
      <c r="P1096" s="23">
        <f t="shared" si="153"/>
        <v>0.54670805329178196</v>
      </c>
      <c r="Q1096" s="27"/>
      <c r="R1096" s="27"/>
    </row>
    <row r="1097" spans="1:18" x14ac:dyDescent="0.25">
      <c r="A1097" s="24">
        <f t="shared" ref="A1097:A1160" si="158">YEAR(B1097)</f>
        <v>2018</v>
      </c>
      <c r="B1097" s="32">
        <v>43459</v>
      </c>
      <c r="C1097" s="28">
        <f>'Bitcoin Data'!C1096</f>
        <v>3815.4907229999999</v>
      </c>
      <c r="D1097" s="26">
        <f>'Bitcoin Data'!K1096</f>
        <v>1987.4130506790327</v>
      </c>
      <c r="E1097" s="25">
        <f>'Bitcoin Data'!J1096</f>
        <v>45552.146708384847</v>
      </c>
      <c r="F1097" s="25">
        <f t="shared" si="154"/>
        <v>90.530930854689984</v>
      </c>
      <c r="G1097" s="23">
        <f t="shared" si="155"/>
        <v>0.48099999999999998</v>
      </c>
      <c r="H1097" s="23">
        <f t="shared" si="156"/>
        <v>0.45704354731048874</v>
      </c>
      <c r="I1097" s="26">
        <f t="shared" ref="I1097:I1160" si="159">F1097*G1097*1000</f>
        <v>43545.377741105884</v>
      </c>
      <c r="J1097" s="26">
        <f t="shared" ref="J1097:J1160" si="160">$F1097*H1097*1000</f>
        <v>41376.577779148087</v>
      </c>
      <c r="K1097" s="23">
        <f t="shared" si="157"/>
        <v>21.910582566733112</v>
      </c>
      <c r="L1097" s="23">
        <f t="shared" si="157"/>
        <v>20.819314719208013</v>
      </c>
      <c r="M1097" s="26">
        <f>K1097*'Social Cost of Carbon'!$C$5</f>
        <v>2191.058256673311</v>
      </c>
      <c r="N1097" s="26">
        <f>L1097*'Social Cost of Carbon'!$C$5</f>
        <v>2081.9314719208014</v>
      </c>
      <c r="O1097" s="23">
        <f t="shared" ref="O1097:O1160" si="161">M1097/$C1097</f>
        <v>0.57425333089279562</v>
      </c>
      <c r="P1097" s="23">
        <f t="shared" ref="P1097:P1160" si="162">N1097/$C1097</f>
        <v>0.54565234803764495</v>
      </c>
      <c r="Q1097" s="27"/>
      <c r="R1097" s="27"/>
    </row>
    <row r="1098" spans="1:18" x14ac:dyDescent="0.25">
      <c r="A1098" s="24">
        <f t="shared" si="158"/>
        <v>2018</v>
      </c>
      <c r="B1098" s="32">
        <v>43460</v>
      </c>
      <c r="C1098" s="28">
        <f>'Bitcoin Data'!C1097</f>
        <v>3857.297607</v>
      </c>
      <c r="D1098" s="26">
        <f>'Bitcoin Data'!K1097</f>
        <v>1962.4945486262536</v>
      </c>
      <c r="E1098" s="25">
        <f>'Bitcoin Data'!J1097</f>
        <v>46887.176579872852</v>
      </c>
      <c r="F1098" s="25">
        <f t="shared" si="154"/>
        <v>92.01582843847703</v>
      </c>
      <c r="G1098" s="23">
        <f t="shared" si="155"/>
        <v>0.48099999999999998</v>
      </c>
      <c r="H1098" s="23">
        <f t="shared" si="156"/>
        <v>0.45704354731048874</v>
      </c>
      <c r="I1098" s="26">
        <f t="shared" si="159"/>
        <v>44259.613478907449</v>
      </c>
      <c r="J1098" s="26">
        <f t="shared" si="160"/>
        <v>42055.240638234893</v>
      </c>
      <c r="K1098" s="23">
        <f t="shared" si="157"/>
        <v>22.552731934918839</v>
      </c>
      <c r="L1098" s="23">
        <f t="shared" si="157"/>
        <v>21.429481507438357</v>
      </c>
      <c r="M1098" s="26">
        <f>K1098*'Social Cost of Carbon'!$C$5</f>
        <v>2255.2731934918838</v>
      </c>
      <c r="N1098" s="26">
        <f>L1098*'Social Cost of Carbon'!$C$5</f>
        <v>2142.9481507438359</v>
      </c>
      <c r="O1098" s="23">
        <f t="shared" si="161"/>
        <v>0.58467700013583213</v>
      </c>
      <c r="P1098" s="23">
        <f t="shared" si="162"/>
        <v>0.55555686106639479</v>
      </c>
      <c r="Q1098" s="27"/>
      <c r="R1098" s="27"/>
    </row>
    <row r="1099" spans="1:18" x14ac:dyDescent="0.25">
      <c r="A1099" s="24">
        <f t="shared" si="158"/>
        <v>2018</v>
      </c>
      <c r="B1099" s="32">
        <v>43461</v>
      </c>
      <c r="C1099" s="28">
        <f>'Bitcoin Data'!C1098</f>
        <v>3654.8334960000002</v>
      </c>
      <c r="D1099" s="26">
        <f>'Bitcoin Data'!K1098</f>
        <v>2174.9637506041568</v>
      </c>
      <c r="E1099" s="25">
        <f>'Bitcoin Data'!J1098</f>
        <v>42595.597413846568</v>
      </c>
      <c r="F1099" s="25">
        <f t="shared" si="154"/>
        <v>92.643880310444445</v>
      </c>
      <c r="G1099" s="23">
        <f t="shared" si="155"/>
        <v>0.48099999999999998</v>
      </c>
      <c r="H1099" s="23">
        <f t="shared" si="156"/>
        <v>0.45704354731048874</v>
      </c>
      <c r="I1099" s="26">
        <f t="shared" si="159"/>
        <v>44561.706429323778</v>
      </c>
      <c r="J1099" s="26">
        <f t="shared" si="160"/>
        <v>42342.28769369387</v>
      </c>
      <c r="K1099" s="23">
        <f t="shared" si="157"/>
        <v>20.488482356060199</v>
      </c>
      <c r="L1099" s="23">
        <f t="shared" si="157"/>
        <v>19.468042941833914</v>
      </c>
      <c r="M1099" s="26">
        <f>K1099*'Social Cost of Carbon'!$C$5</f>
        <v>2048.8482356060199</v>
      </c>
      <c r="N1099" s="26">
        <f>L1099*'Social Cost of Carbon'!$C$5</f>
        <v>1946.8042941833914</v>
      </c>
      <c r="O1099" s="23">
        <f t="shared" si="161"/>
        <v>0.56058593034357473</v>
      </c>
      <c r="P1099" s="23">
        <f t="shared" si="162"/>
        <v>0.53266565941076494</v>
      </c>
      <c r="Q1099" s="27"/>
      <c r="R1099" s="27"/>
    </row>
    <row r="1100" spans="1:18" x14ac:dyDescent="0.25">
      <c r="A1100" s="24">
        <f t="shared" si="158"/>
        <v>2018</v>
      </c>
      <c r="B1100" s="32">
        <v>43462</v>
      </c>
      <c r="C1100" s="28">
        <f>'Bitcoin Data'!C1099</f>
        <v>3923.9187010000001</v>
      </c>
      <c r="D1100" s="26">
        <f>'Bitcoin Data'!K1099</f>
        <v>2087.4405659283316</v>
      </c>
      <c r="E1100" s="25">
        <f>'Bitcoin Data'!J1099</f>
        <v>45939.038926223468</v>
      </c>
      <c r="F1100" s="25">
        <f t="shared" si="154"/>
        <v>95.895013414359568</v>
      </c>
      <c r="G1100" s="23">
        <f t="shared" si="155"/>
        <v>0.48099999999999998</v>
      </c>
      <c r="H1100" s="23">
        <f t="shared" si="156"/>
        <v>0.45704354731048874</v>
      </c>
      <c r="I1100" s="26">
        <f t="shared" si="159"/>
        <v>46125.501452306948</v>
      </c>
      <c r="J1100" s="26">
        <f t="shared" si="160"/>
        <v>43828.197100285797</v>
      </c>
      <c r="K1100" s="23">
        <f t="shared" si="157"/>
        <v>22.096677723513487</v>
      </c>
      <c r="L1100" s="23">
        <f t="shared" si="157"/>
        <v>20.996141310875799</v>
      </c>
      <c r="M1100" s="26">
        <f>K1100*'Social Cost of Carbon'!$C$5</f>
        <v>2209.6677723513485</v>
      </c>
      <c r="N1100" s="26">
        <f>L1100*'Social Cost of Carbon'!$C$5</f>
        <v>2099.6141310875801</v>
      </c>
      <c r="O1100" s="23">
        <f t="shared" si="161"/>
        <v>0.56312781704376813</v>
      </c>
      <c r="P1100" s="23">
        <f t="shared" si="162"/>
        <v>0.53508094613491841</v>
      </c>
      <c r="Q1100" s="27"/>
      <c r="R1100" s="27"/>
    </row>
    <row r="1101" spans="1:18" x14ac:dyDescent="0.25">
      <c r="A1101" s="24">
        <f t="shared" si="158"/>
        <v>2018</v>
      </c>
      <c r="B1101" s="32">
        <v>43463</v>
      </c>
      <c r="C1101" s="28">
        <f>'Bitcoin Data'!C1100</f>
        <v>3820.4086910000001</v>
      </c>
      <c r="D1101" s="26">
        <f>'Bitcoin Data'!K1100</f>
        <v>1724.9640632486824</v>
      </c>
      <c r="E1101" s="25">
        <f>'Bitcoin Data'!J1100</f>
        <v>56886.701362406478</v>
      </c>
      <c r="F1101" s="25">
        <f t="shared" si="154"/>
        <v>98.12751552691104</v>
      </c>
      <c r="G1101" s="23">
        <f t="shared" si="155"/>
        <v>0.48099999999999998</v>
      </c>
      <c r="H1101" s="23">
        <f t="shared" si="156"/>
        <v>0.45704354731048874</v>
      </c>
      <c r="I1101" s="26">
        <f t="shared" si="159"/>
        <v>47199.334968444207</v>
      </c>
      <c r="J1101" s="26">
        <f t="shared" si="160"/>
        <v>44848.547785184484</v>
      </c>
      <c r="K1101" s="23">
        <f t="shared" si="157"/>
        <v>27.362503355317518</v>
      </c>
      <c r="L1101" s="23">
        <f t="shared" si="157"/>
        <v>25.999699785466671</v>
      </c>
      <c r="M1101" s="26">
        <f>K1101*'Social Cost of Carbon'!$C$5</f>
        <v>2736.2503355317517</v>
      </c>
      <c r="N1101" s="26">
        <f>L1101*'Social Cost of Carbon'!$C$5</f>
        <v>2599.9699785466669</v>
      </c>
      <c r="O1101" s="23">
        <f t="shared" si="161"/>
        <v>0.71621927307874811</v>
      </c>
      <c r="P1101" s="23">
        <f t="shared" si="162"/>
        <v>0.68054760336808862</v>
      </c>
      <c r="Q1101" s="27"/>
      <c r="R1101" s="27"/>
    </row>
    <row r="1102" spans="1:18" x14ac:dyDescent="0.25">
      <c r="A1102" s="24">
        <f t="shared" si="158"/>
        <v>2018</v>
      </c>
      <c r="B1102" s="32">
        <v>43464</v>
      </c>
      <c r="C1102" s="28">
        <f>'Bitcoin Data'!C1101</f>
        <v>3865.9526369999999</v>
      </c>
      <c r="D1102" s="26">
        <f>'Bitcoin Data'!K1101</f>
        <v>2199.9511121975065</v>
      </c>
      <c r="E1102" s="25">
        <f>'Bitcoin Data'!J1101</f>
        <v>43158.489834199681</v>
      </c>
      <c r="F1102" s="25">
        <f t="shared" si="154"/>
        <v>94.946567711512373</v>
      </c>
      <c r="G1102" s="23">
        <f t="shared" si="155"/>
        <v>0.48099999999999998</v>
      </c>
      <c r="H1102" s="23">
        <f t="shared" si="156"/>
        <v>0.45704354731048874</v>
      </c>
      <c r="I1102" s="26">
        <f t="shared" si="159"/>
        <v>45669.299069237444</v>
      </c>
      <c r="J1102" s="26">
        <f t="shared" si="160"/>
        <v>43394.716111825124</v>
      </c>
      <c r="K1102" s="23">
        <f t="shared" si="157"/>
        <v>20.759233610250046</v>
      </c>
      <c r="L1102" s="23">
        <f t="shared" si="157"/>
        <v>19.725309290386289</v>
      </c>
      <c r="M1102" s="26">
        <f>K1102*'Social Cost of Carbon'!$C$5</f>
        <v>2075.9233610250044</v>
      </c>
      <c r="N1102" s="26">
        <f>L1102*'Social Cost of Carbon'!$C$5</f>
        <v>1972.5309290386288</v>
      </c>
      <c r="O1102" s="23">
        <f t="shared" si="161"/>
        <v>0.53697589079516816</v>
      </c>
      <c r="P1102" s="23">
        <f t="shared" si="162"/>
        <v>0.51023153003998611</v>
      </c>
      <c r="Q1102" s="27"/>
      <c r="R1102" s="27"/>
    </row>
    <row r="1103" spans="1:18" x14ac:dyDescent="0.25">
      <c r="A1103" s="24">
        <f t="shared" si="158"/>
        <v>2018</v>
      </c>
      <c r="B1103" s="32">
        <v>43465</v>
      </c>
      <c r="C1103" s="28">
        <f>'Bitcoin Data'!C1102</f>
        <v>3742.7004390000002</v>
      </c>
      <c r="D1103" s="26">
        <f>'Bitcoin Data'!K1102</f>
        <v>1937.5672766415501</v>
      </c>
      <c r="E1103" s="25">
        <f>'Bitcoin Data'!J1102</f>
        <v>48976.661514748259</v>
      </c>
      <c r="F1103" s="25">
        <f t="shared" si="154"/>
        <v>94.895576670125791</v>
      </c>
      <c r="G1103" s="23">
        <f t="shared" si="155"/>
        <v>0.48099999999999998</v>
      </c>
      <c r="H1103" s="23">
        <f t="shared" si="156"/>
        <v>0.45704354731048874</v>
      </c>
      <c r="I1103" s="26">
        <f t="shared" si="159"/>
        <v>45644.772378330497</v>
      </c>
      <c r="J1103" s="26">
        <f t="shared" si="160"/>
        <v>43371.410985388749</v>
      </c>
      <c r="K1103" s="23">
        <f t="shared" si="157"/>
        <v>23.55777418859391</v>
      </c>
      <c r="L1103" s="23">
        <f t="shared" si="157"/>
        <v>22.384467114125641</v>
      </c>
      <c r="M1103" s="26">
        <f>K1103*'Social Cost of Carbon'!$C$5</f>
        <v>2355.7774188593912</v>
      </c>
      <c r="N1103" s="26">
        <f>L1103*'Social Cost of Carbon'!$C$5</f>
        <v>2238.4467114125641</v>
      </c>
      <c r="O1103" s="23">
        <f t="shared" si="161"/>
        <v>0.62943253334184113</v>
      </c>
      <c r="P1103" s="23">
        <f t="shared" si="162"/>
        <v>0.59808332189435054</v>
      </c>
      <c r="Q1103" s="27"/>
      <c r="R1103" s="27"/>
    </row>
    <row r="1104" spans="1:18" x14ac:dyDescent="0.25">
      <c r="A1104" s="24">
        <f t="shared" si="158"/>
        <v>2019</v>
      </c>
      <c r="B1104" s="32">
        <v>43466</v>
      </c>
      <c r="C1104" s="28">
        <f>'Bitcoin Data'!C1103</f>
        <v>3843.5200199999999</v>
      </c>
      <c r="D1104" s="26">
        <f>'Bitcoin Data'!K1103</f>
        <v>1862.5827814569536</v>
      </c>
      <c r="E1104" s="25">
        <f>'Bitcoin Data'!J1103</f>
        <v>51252.612632312237</v>
      </c>
      <c r="F1104" s="25">
        <f t="shared" si="154"/>
        <v>95.462233793627917</v>
      </c>
      <c r="G1104" s="23">
        <f t="shared" si="155"/>
        <v>0.48099999999999998</v>
      </c>
      <c r="H1104" s="23">
        <f t="shared" si="156"/>
        <v>0.42986350639160825</v>
      </c>
      <c r="I1104" s="26">
        <f t="shared" si="159"/>
        <v>45917.334454735028</v>
      </c>
      <c r="J1104" s="26">
        <f t="shared" si="160"/>
        <v>41035.730546504376</v>
      </c>
      <c r="K1104" s="23">
        <f t="shared" si="157"/>
        <v>24.652506676142185</v>
      </c>
      <c r="L1104" s="23">
        <f t="shared" si="157"/>
        <v>22.031627777856574</v>
      </c>
      <c r="M1104" s="26">
        <f>K1104*'Social Cost of Carbon'!$C$5</f>
        <v>2465.2506676142184</v>
      </c>
      <c r="N1104" s="26">
        <f>L1104*'Social Cost of Carbon'!$C$5</f>
        <v>2203.1627777856575</v>
      </c>
      <c r="O1104" s="23">
        <f t="shared" si="161"/>
        <v>0.64140440398023957</v>
      </c>
      <c r="P1104" s="23">
        <f t="shared" si="162"/>
        <v>0.57321485677747486</v>
      </c>
      <c r="Q1104" s="27"/>
      <c r="R1104" s="27"/>
    </row>
    <row r="1105" spans="1:18" x14ac:dyDescent="0.25">
      <c r="A1105" s="24">
        <f t="shared" si="158"/>
        <v>2019</v>
      </c>
      <c r="B1105" s="32">
        <v>43467</v>
      </c>
      <c r="C1105" s="28">
        <f>'Bitcoin Data'!C1104</f>
        <v>3943.4094239999999</v>
      </c>
      <c r="D1105" s="26">
        <f>'Bitcoin Data'!K1104</f>
        <v>1887.5838926174499</v>
      </c>
      <c r="E1105" s="25">
        <f>'Bitcoin Data'!J1104</f>
        <v>50767.730438435385</v>
      </c>
      <c r="F1105" s="25">
        <f t="shared" si="154"/>
        <v>95.828350240335254</v>
      </c>
      <c r="G1105" s="23">
        <f t="shared" si="155"/>
        <v>0.48099999999999998</v>
      </c>
      <c r="H1105" s="23">
        <f t="shared" si="156"/>
        <v>0.42986350639160825</v>
      </c>
      <c r="I1105" s="26">
        <f t="shared" si="159"/>
        <v>46093.436465601255</v>
      </c>
      <c r="J1105" s="26">
        <f t="shared" si="160"/>
        <v>41193.11064603363</v>
      </c>
      <c r="K1105" s="23">
        <f t="shared" si="157"/>
        <v>24.41927834088742</v>
      </c>
      <c r="L1105" s="23">
        <f t="shared" si="157"/>
        <v>21.823194617809815</v>
      </c>
      <c r="M1105" s="26">
        <f>K1105*'Social Cost of Carbon'!$C$5</f>
        <v>2441.9278340887422</v>
      </c>
      <c r="N1105" s="26">
        <f>L1105*'Social Cost of Carbon'!$C$5</f>
        <v>2182.3194617809813</v>
      </c>
      <c r="O1105" s="23">
        <f t="shared" si="161"/>
        <v>0.619242784993847</v>
      </c>
      <c r="P1105" s="23">
        <f t="shared" si="162"/>
        <v>0.55340930325397053</v>
      </c>
      <c r="Q1105" s="27"/>
      <c r="R1105" s="27"/>
    </row>
    <row r="1106" spans="1:18" x14ac:dyDescent="0.25">
      <c r="A1106" s="24">
        <f t="shared" si="158"/>
        <v>2019</v>
      </c>
      <c r="B1106" s="32">
        <v>43468</v>
      </c>
      <c r="C1106" s="28">
        <f>'Bitcoin Data'!C1105</f>
        <v>3836.741211</v>
      </c>
      <c r="D1106" s="26">
        <f>'Bitcoin Data'!K1105</f>
        <v>1937.5672766415501</v>
      </c>
      <c r="E1106" s="25">
        <f>'Bitcoin Data'!J1105</f>
        <v>49829.718902078843</v>
      </c>
      <c r="F1106" s="25">
        <f t="shared" si="154"/>
        <v>96.548432748914863</v>
      </c>
      <c r="G1106" s="23">
        <f t="shared" si="155"/>
        <v>0.48099999999999998</v>
      </c>
      <c r="H1106" s="23">
        <f t="shared" si="156"/>
        <v>0.42986350639160825</v>
      </c>
      <c r="I1106" s="26">
        <f t="shared" si="159"/>
        <v>46439.796152228046</v>
      </c>
      <c r="J1106" s="26">
        <f t="shared" si="160"/>
        <v>41502.64783806292</v>
      </c>
      <c r="K1106" s="23">
        <f t="shared" si="157"/>
        <v>23.968094791899922</v>
      </c>
      <c r="L1106" s="23">
        <f t="shared" si="157"/>
        <v>21.419977689755811</v>
      </c>
      <c r="M1106" s="26">
        <f>K1106*'Social Cost of Carbon'!$C$5</f>
        <v>2396.8094791899921</v>
      </c>
      <c r="N1106" s="26">
        <f>L1106*'Social Cost of Carbon'!$C$5</f>
        <v>2141.997768975581</v>
      </c>
      <c r="O1106" s="23">
        <f t="shared" si="161"/>
        <v>0.62469928185885981</v>
      </c>
      <c r="P1106" s="23">
        <f t="shared" si="162"/>
        <v>0.5582857042415158</v>
      </c>
      <c r="Q1106" s="27"/>
      <c r="R1106" s="27"/>
    </row>
    <row r="1107" spans="1:18" x14ac:dyDescent="0.25">
      <c r="A1107" s="24">
        <f t="shared" si="158"/>
        <v>2019</v>
      </c>
      <c r="B1107" s="32">
        <v>43469</v>
      </c>
      <c r="C1107" s="28">
        <f>'Bitcoin Data'!C1106</f>
        <v>3857.717529</v>
      </c>
      <c r="D1107" s="26">
        <f>'Bitcoin Data'!K1106</f>
        <v>1862.5827814569536</v>
      </c>
      <c r="E1107" s="25">
        <f>'Bitcoin Data'!J1106</f>
        <v>51651.598162944996</v>
      </c>
      <c r="F1107" s="25">
        <f t="shared" si="154"/>
        <v>96.205377373034963</v>
      </c>
      <c r="G1107" s="23">
        <f t="shared" si="155"/>
        <v>0.48099999999999998</v>
      </c>
      <c r="H1107" s="23">
        <f t="shared" si="156"/>
        <v>0.42986350639160825</v>
      </c>
      <c r="I1107" s="26">
        <f t="shared" si="159"/>
        <v>46274.786516429813</v>
      </c>
      <c r="J1107" s="26">
        <f t="shared" si="160"/>
        <v>41355.180851300698</v>
      </c>
      <c r="K1107" s="23">
        <f t="shared" si="157"/>
        <v>24.844418716376541</v>
      </c>
      <c r="L1107" s="23">
        <f t="shared" si="157"/>
        <v>22.203137097053887</v>
      </c>
      <c r="M1107" s="26">
        <f>K1107*'Social Cost of Carbon'!$C$5</f>
        <v>2484.441871637654</v>
      </c>
      <c r="N1107" s="26">
        <f>L1107*'Social Cost of Carbon'!$C$5</f>
        <v>2220.3137097053886</v>
      </c>
      <c r="O1107" s="23">
        <f t="shared" si="161"/>
        <v>0.64401860762513441</v>
      </c>
      <c r="P1107" s="23">
        <f t="shared" si="162"/>
        <v>0.57555113691305948</v>
      </c>
      <c r="Q1107" s="27"/>
      <c r="R1107" s="27"/>
    </row>
    <row r="1108" spans="1:18" x14ac:dyDescent="0.25">
      <c r="A1108" s="24">
        <f t="shared" si="158"/>
        <v>2019</v>
      </c>
      <c r="B1108" s="32">
        <v>43470</v>
      </c>
      <c r="C1108" s="28">
        <f>'Bitcoin Data'!C1107</f>
        <v>3845.1945799999999</v>
      </c>
      <c r="D1108" s="26">
        <f>'Bitcoin Data'!K1107</f>
        <v>2037.5820692777904</v>
      </c>
      <c r="E1108" s="25">
        <f>'Bitcoin Data'!J1107</f>
        <v>47063.734304804027</v>
      </c>
      <c r="F1108" s="25">
        <f t="shared" si="154"/>
        <v>95.896221132722715</v>
      </c>
      <c r="G1108" s="23">
        <f t="shared" si="155"/>
        <v>0.48099999999999998</v>
      </c>
      <c r="H1108" s="23">
        <f t="shared" si="156"/>
        <v>0.42986350639160825</v>
      </c>
      <c r="I1108" s="26">
        <f t="shared" si="159"/>
        <v>46126.082364839625</v>
      </c>
      <c r="J1108" s="26">
        <f t="shared" si="160"/>
        <v>41222.285865817226</v>
      </c>
      <c r="K1108" s="23">
        <f t="shared" si="157"/>
        <v>22.637656200610738</v>
      </c>
      <c r="L1108" s="23">
        <f t="shared" si="157"/>
        <v>20.23098185214608</v>
      </c>
      <c r="M1108" s="26">
        <f>K1108*'Social Cost of Carbon'!$C$5</f>
        <v>2263.7656200610741</v>
      </c>
      <c r="N1108" s="26">
        <f>L1108*'Social Cost of Carbon'!$C$5</f>
        <v>2023.0981852146081</v>
      </c>
      <c r="O1108" s="23">
        <f t="shared" si="161"/>
        <v>0.58872589487033822</v>
      </c>
      <c r="P1108" s="23">
        <f t="shared" si="162"/>
        <v>0.52613675150208083</v>
      </c>
      <c r="Q1108" s="27"/>
      <c r="R1108" s="27"/>
    </row>
    <row r="1109" spans="1:18" x14ac:dyDescent="0.25">
      <c r="A1109" s="24">
        <f t="shared" si="158"/>
        <v>2019</v>
      </c>
      <c r="B1109" s="32">
        <v>43471</v>
      </c>
      <c r="C1109" s="28">
        <f>'Bitcoin Data'!C1108</f>
        <v>4076.632568</v>
      </c>
      <c r="D1109" s="26">
        <f>'Bitcoin Data'!K1108</f>
        <v>1762.4596103005974</v>
      </c>
      <c r="E1109" s="25">
        <f>'Bitcoin Data'!J1108</f>
        <v>56357.337628708156</v>
      </c>
      <c r="F1109" s="25">
        <f t="shared" si="154"/>
        <v>99.327531314672171</v>
      </c>
      <c r="G1109" s="23">
        <f t="shared" si="155"/>
        <v>0.48099999999999998</v>
      </c>
      <c r="H1109" s="23">
        <f t="shared" si="156"/>
        <v>0.42986350639160825</v>
      </c>
      <c r="I1109" s="26">
        <f t="shared" si="159"/>
        <v>47776.54256235731</v>
      </c>
      <c r="J1109" s="26">
        <f t="shared" si="160"/>
        <v>42697.280892147246</v>
      </c>
      <c r="K1109" s="23">
        <f t="shared" si="157"/>
        <v>27.107879399408624</v>
      </c>
      <c r="L1109" s="23">
        <f t="shared" si="157"/>
        <v>24.225962763972213</v>
      </c>
      <c r="M1109" s="26">
        <f>K1109*'Social Cost of Carbon'!$C$5</f>
        <v>2710.7879399408625</v>
      </c>
      <c r="N1109" s="26">
        <f>L1109*'Social Cost of Carbon'!$C$5</f>
        <v>2422.5962763972211</v>
      </c>
      <c r="O1109" s="23">
        <f t="shared" si="161"/>
        <v>0.66495763224272575</v>
      </c>
      <c r="P1109" s="23">
        <f t="shared" si="162"/>
        <v>0.59426407359193256</v>
      </c>
      <c r="Q1109" s="27"/>
      <c r="R1109" s="27"/>
    </row>
    <row r="1110" spans="1:18" x14ac:dyDescent="0.25">
      <c r="A1110" s="24">
        <f t="shared" si="158"/>
        <v>2019</v>
      </c>
      <c r="B1110" s="32">
        <v>43472</v>
      </c>
      <c r="C1110" s="28">
        <f>'Bitcoin Data'!C1109</f>
        <v>4025.2482909999999</v>
      </c>
      <c r="D1110" s="26">
        <f>'Bitcoin Data'!K1109</f>
        <v>1762.4596103005974</v>
      </c>
      <c r="E1110" s="25">
        <f>'Bitcoin Data'!J1109</f>
        <v>55330.791648675135</v>
      </c>
      <c r="F1110" s="25">
        <f t="shared" si="154"/>
        <v>97.51828548674753</v>
      </c>
      <c r="G1110" s="23">
        <f t="shared" si="155"/>
        <v>0.48099999999999998</v>
      </c>
      <c r="H1110" s="23">
        <f t="shared" si="156"/>
        <v>0.42986350639160825</v>
      </c>
      <c r="I1110" s="26">
        <f t="shared" si="159"/>
        <v>46906.295319125558</v>
      </c>
      <c r="J1110" s="26">
        <f t="shared" si="160"/>
        <v>41919.552136631173</v>
      </c>
      <c r="K1110" s="23">
        <f t="shared" si="157"/>
        <v>26.614110783012741</v>
      </c>
      <c r="L1110" s="23">
        <f t="shared" si="157"/>
        <v>23.78468810952301</v>
      </c>
      <c r="M1110" s="26">
        <f>K1110*'Social Cost of Carbon'!$C$5</f>
        <v>2661.4110783012743</v>
      </c>
      <c r="N1110" s="26">
        <f>L1110*'Social Cost of Carbon'!$C$5</f>
        <v>2378.4688109523008</v>
      </c>
      <c r="O1110" s="23">
        <f t="shared" si="161"/>
        <v>0.66117935737079592</v>
      </c>
      <c r="P1110" s="23">
        <f t="shared" si="162"/>
        <v>0.59088747798993868</v>
      </c>
      <c r="Q1110" s="27"/>
      <c r="R1110" s="27"/>
    </row>
    <row r="1111" spans="1:18" x14ac:dyDescent="0.25">
      <c r="A1111" s="24">
        <f t="shared" si="158"/>
        <v>2019</v>
      </c>
      <c r="B1111" s="32">
        <v>43473</v>
      </c>
      <c r="C1111" s="28">
        <f>'Bitcoin Data'!C1110</f>
        <v>4030.8479000000002</v>
      </c>
      <c r="D1111" s="26">
        <f>'Bitcoin Data'!K1110</f>
        <v>2112.4281187654033</v>
      </c>
      <c r="E1111" s="25">
        <f>'Bitcoin Data'!J1110</f>
        <v>45973.161522883718</v>
      </c>
      <c r="F1111" s="25">
        <f t="shared" si="154"/>
        <v>97.114999109483279</v>
      </c>
      <c r="G1111" s="23">
        <f t="shared" si="155"/>
        <v>0.48099999999999998</v>
      </c>
      <c r="H1111" s="23">
        <f t="shared" si="156"/>
        <v>0.42986350639160825</v>
      </c>
      <c r="I1111" s="26">
        <f t="shared" si="159"/>
        <v>46712.31457166146</v>
      </c>
      <c r="J1111" s="26">
        <f t="shared" si="160"/>
        <v>41746.194040420392</v>
      </c>
      <c r="K1111" s="23">
        <f t="shared" si="157"/>
        <v>22.113090692507068</v>
      </c>
      <c r="L1111" s="23">
        <f t="shared" si="157"/>
        <v>19.762184412134562</v>
      </c>
      <c r="M1111" s="26">
        <f>K1111*'Social Cost of Carbon'!$C$5</f>
        <v>2211.3090692507067</v>
      </c>
      <c r="N1111" s="26">
        <f>L1111*'Social Cost of Carbon'!$C$5</f>
        <v>1976.2184412134563</v>
      </c>
      <c r="O1111" s="23">
        <f t="shared" si="161"/>
        <v>0.54859650478270505</v>
      </c>
      <c r="P1111" s="23">
        <f t="shared" si="162"/>
        <v>0.49027363230784676</v>
      </c>
      <c r="Q1111" s="27"/>
      <c r="R1111" s="27"/>
    </row>
    <row r="1112" spans="1:18" x14ac:dyDescent="0.25">
      <c r="A1112" s="24">
        <f t="shared" si="158"/>
        <v>2019</v>
      </c>
      <c r="B1112" s="32">
        <v>43474</v>
      </c>
      <c r="C1112" s="28">
        <f>'Bitcoin Data'!C1111</f>
        <v>4035.2963869999999</v>
      </c>
      <c r="D1112" s="26">
        <f>'Bitcoin Data'!K1111</f>
        <v>2050.113895216401</v>
      </c>
      <c r="E1112" s="25">
        <f>'Bitcoin Data'!J1111</f>
        <v>48247.769192600354</v>
      </c>
      <c r="F1112" s="25">
        <f t="shared" si="154"/>
        <v>98.913422034943792</v>
      </c>
      <c r="G1112" s="23">
        <f t="shared" si="155"/>
        <v>0.48099999999999998</v>
      </c>
      <c r="H1112" s="23">
        <f t="shared" si="156"/>
        <v>0.42986350639160825</v>
      </c>
      <c r="I1112" s="26">
        <f t="shared" si="159"/>
        <v>47577.355998807958</v>
      </c>
      <c r="J1112" s="26">
        <f t="shared" si="160"/>
        <v>42519.270425133902</v>
      </c>
      <c r="K1112" s="23">
        <f t="shared" si="157"/>
        <v>23.207176981640767</v>
      </c>
      <c r="L1112" s="23">
        <f t="shared" si="157"/>
        <v>20.739955240704202</v>
      </c>
      <c r="M1112" s="26">
        <f>K1112*'Social Cost of Carbon'!$C$5</f>
        <v>2320.7176981640769</v>
      </c>
      <c r="N1112" s="26">
        <f>L1112*'Social Cost of Carbon'!$C$5</f>
        <v>2073.9955240704203</v>
      </c>
      <c r="O1112" s="23">
        <f t="shared" si="161"/>
        <v>0.57510464550768492</v>
      </c>
      <c r="P1112" s="23">
        <f t="shared" si="162"/>
        <v>0.51396361634103194</v>
      </c>
      <c r="Q1112" s="27"/>
      <c r="R1112" s="27"/>
    </row>
    <row r="1113" spans="1:18" x14ac:dyDescent="0.25">
      <c r="A1113" s="24">
        <f t="shared" si="158"/>
        <v>2019</v>
      </c>
      <c r="B1113" s="32">
        <v>43475</v>
      </c>
      <c r="C1113" s="28">
        <f>'Bitcoin Data'!C1112</f>
        <v>3678.9245609999998</v>
      </c>
      <c r="D1113" s="26">
        <f>'Bitcoin Data'!K1112</f>
        <v>1949.9512512187196</v>
      </c>
      <c r="E1113" s="25">
        <f>'Bitcoin Data'!J1112</f>
        <v>51315.401124893717</v>
      </c>
      <c r="F1113" s="25">
        <f t="shared" si="154"/>
        <v>100.062530630277</v>
      </c>
      <c r="G1113" s="23">
        <f t="shared" si="155"/>
        <v>0.48099999999999998</v>
      </c>
      <c r="H1113" s="23">
        <f t="shared" si="156"/>
        <v>0.42986350639160825</v>
      </c>
      <c r="I1113" s="26">
        <f t="shared" si="159"/>
        <v>48130.077233163232</v>
      </c>
      <c r="J1113" s="26">
        <f t="shared" si="160"/>
        <v>43013.230275148569</v>
      </c>
      <c r="K1113" s="23">
        <f t="shared" si="157"/>
        <v>24.682707941073875</v>
      </c>
      <c r="L1113" s="23">
        <f t="shared" si="157"/>
        <v>22.058618259438692</v>
      </c>
      <c r="M1113" s="26">
        <f>K1113*'Social Cost of Carbon'!$C$5</f>
        <v>2468.2707941073877</v>
      </c>
      <c r="N1113" s="26">
        <f>L1113*'Social Cost of Carbon'!$C$5</f>
        <v>2205.861825943869</v>
      </c>
      <c r="O1113" s="23">
        <f t="shared" si="161"/>
        <v>0.67092182869780459</v>
      </c>
      <c r="P1113" s="23">
        <f t="shared" si="162"/>
        <v>0.59959419916571355</v>
      </c>
      <c r="Q1113" s="27"/>
      <c r="R1113" s="27"/>
    </row>
    <row r="1114" spans="1:18" x14ac:dyDescent="0.25">
      <c r="A1114" s="24">
        <f t="shared" si="158"/>
        <v>2019</v>
      </c>
      <c r="B1114" s="32">
        <v>43476</v>
      </c>
      <c r="C1114" s="28">
        <f>'Bitcoin Data'!C1113</f>
        <v>3687.3654790000001</v>
      </c>
      <c r="D1114" s="26">
        <f>'Bitcoin Data'!K1113</f>
        <v>1849.9486125385406</v>
      </c>
      <c r="E1114" s="25">
        <f>'Bitcoin Data'!J1113</f>
        <v>54110.271469572559</v>
      </c>
      <c r="F1114" s="25">
        <f t="shared" si="154"/>
        <v>100.10122162921954</v>
      </c>
      <c r="G1114" s="23">
        <f t="shared" si="155"/>
        <v>0.48099999999999998</v>
      </c>
      <c r="H1114" s="23">
        <f t="shared" si="156"/>
        <v>0.42986350639160825</v>
      </c>
      <c r="I1114" s="26">
        <f t="shared" si="159"/>
        <v>48148.687603654595</v>
      </c>
      <c r="J1114" s="26">
        <f t="shared" si="160"/>
        <v>43029.862123619809</v>
      </c>
      <c r="K1114" s="23">
        <f t="shared" si="157"/>
        <v>26.027040576864401</v>
      </c>
      <c r="L1114" s="23">
        <f t="shared" si="157"/>
        <v>23.260031025712262</v>
      </c>
      <c r="M1114" s="26">
        <f>K1114*'Social Cost of Carbon'!$C$5</f>
        <v>2602.7040576864401</v>
      </c>
      <c r="N1114" s="26">
        <f>L1114*'Social Cost of Carbon'!$C$5</f>
        <v>2326.003102571226</v>
      </c>
      <c r="O1114" s="23">
        <f t="shared" si="161"/>
        <v>0.70584379891528515</v>
      </c>
      <c r="P1114" s="23">
        <f t="shared" si="162"/>
        <v>0.630803514275463</v>
      </c>
      <c r="Q1114" s="27"/>
      <c r="R1114" s="27"/>
    </row>
    <row r="1115" spans="1:18" x14ac:dyDescent="0.25">
      <c r="A1115" s="24">
        <f t="shared" si="158"/>
        <v>2019</v>
      </c>
      <c r="B1115" s="32">
        <v>43477</v>
      </c>
      <c r="C1115" s="28">
        <f>'Bitcoin Data'!C1114</f>
        <v>3661.3010250000002</v>
      </c>
      <c r="D1115" s="26">
        <f>'Bitcoin Data'!K1114</f>
        <v>1724.9640632486824</v>
      </c>
      <c r="E1115" s="25">
        <f>'Bitcoin Data'!J1114</f>
        <v>57946.182464320438</v>
      </c>
      <c r="F1115" s="25">
        <f t="shared" si="154"/>
        <v>99.955082353403739</v>
      </c>
      <c r="G1115" s="23">
        <f t="shared" si="155"/>
        <v>0.48099999999999998</v>
      </c>
      <c r="H1115" s="23">
        <f t="shared" si="156"/>
        <v>0.42986350639160825</v>
      </c>
      <c r="I1115" s="26">
        <f t="shared" si="159"/>
        <v>48078.394611987198</v>
      </c>
      <c r="J1115" s="26">
        <f t="shared" si="160"/>
        <v>42967.042182096091</v>
      </c>
      <c r="K1115" s="23">
        <f t="shared" si="157"/>
        <v>27.872113765338131</v>
      </c>
      <c r="L1115" s="23">
        <f t="shared" si="157"/>
        <v>24.908949176120707</v>
      </c>
      <c r="M1115" s="26">
        <f>K1115*'Social Cost of Carbon'!$C$5</f>
        <v>2787.2113765338131</v>
      </c>
      <c r="N1115" s="26">
        <f>L1115*'Social Cost of Carbon'!$C$5</f>
        <v>2490.8949176120709</v>
      </c>
      <c r="O1115" s="23">
        <f t="shared" si="161"/>
        <v>0.76126255598822634</v>
      </c>
      <c r="P1115" s="23">
        <f t="shared" si="162"/>
        <v>0.68033054387055503</v>
      </c>
      <c r="Q1115" s="27"/>
      <c r="R1115" s="27"/>
    </row>
    <row r="1116" spans="1:18" x14ac:dyDescent="0.25">
      <c r="A1116" s="24">
        <f t="shared" si="158"/>
        <v>2019</v>
      </c>
      <c r="B1116" s="32">
        <v>43478</v>
      </c>
      <c r="C1116" s="28">
        <f>'Bitcoin Data'!C1115</f>
        <v>3552.953125</v>
      </c>
      <c r="D1116" s="26">
        <f>'Bitcoin Data'!K1115</f>
        <v>1712.4916753876892</v>
      </c>
      <c r="E1116" s="25">
        <f>'Bitcoin Data'!J1115</f>
        <v>56988.974020888592</v>
      </c>
      <c r="F1116" s="25">
        <f t="shared" si="154"/>
        <v>97.593143599656997</v>
      </c>
      <c r="G1116" s="23">
        <f t="shared" si="155"/>
        <v>0.48099999999999998</v>
      </c>
      <c r="H1116" s="23">
        <f t="shared" si="156"/>
        <v>0.42986350639160825</v>
      </c>
      <c r="I1116" s="26">
        <f t="shared" si="159"/>
        <v>46942.302071435013</v>
      </c>
      <c r="J1116" s="26">
        <f t="shared" si="160"/>
        <v>41951.730907528297</v>
      </c>
      <c r="K1116" s="23">
        <f t="shared" si="157"/>
        <v>27.411696504047413</v>
      </c>
      <c r="L1116" s="23">
        <f t="shared" si="157"/>
        <v>24.49748019827944</v>
      </c>
      <c r="M1116" s="26">
        <f>K1116*'Social Cost of Carbon'!$C$5</f>
        <v>2741.1696504047413</v>
      </c>
      <c r="N1116" s="26">
        <f>L1116*'Social Cost of Carbon'!$C$5</f>
        <v>2449.7480198279441</v>
      </c>
      <c r="O1116" s="23">
        <f t="shared" si="161"/>
        <v>0.77151866460516316</v>
      </c>
      <c r="P1116" s="23">
        <f t="shared" si="162"/>
        <v>0.68949629607847529</v>
      </c>
      <c r="Q1116" s="27"/>
      <c r="R1116" s="27"/>
    </row>
    <row r="1117" spans="1:18" x14ac:dyDescent="0.25">
      <c r="A1117" s="24">
        <f t="shared" si="158"/>
        <v>2019</v>
      </c>
      <c r="B1117" s="32">
        <v>43479</v>
      </c>
      <c r="C1117" s="28">
        <f>'Bitcoin Data'!C1116</f>
        <v>3706.0522460000002</v>
      </c>
      <c r="D1117" s="26">
        <f>'Bitcoin Data'!K1116</f>
        <v>1862.5827814569536</v>
      </c>
      <c r="E1117" s="25">
        <f>'Bitcoin Data'!J1116</f>
        <v>52170.356809876284</v>
      </c>
      <c r="F1117" s="25">
        <f t="shared" si="154"/>
        <v>97.171608296541095</v>
      </c>
      <c r="G1117" s="23">
        <f t="shared" si="155"/>
        <v>0.48099999999999998</v>
      </c>
      <c r="H1117" s="23">
        <f t="shared" si="156"/>
        <v>0.42986350639160825</v>
      </c>
      <c r="I1117" s="26">
        <f t="shared" si="159"/>
        <v>46739.543590636269</v>
      </c>
      <c r="J1117" s="26">
        <f t="shared" si="160"/>
        <v>41770.528264063047</v>
      </c>
      <c r="K1117" s="23">
        <f t="shared" si="157"/>
        <v>25.093941625550492</v>
      </c>
      <c r="L1117" s="23">
        <f t="shared" si="157"/>
        <v>22.426132507994737</v>
      </c>
      <c r="M1117" s="26">
        <f>K1117*'Social Cost of Carbon'!$C$5</f>
        <v>2509.3941625550492</v>
      </c>
      <c r="N1117" s="26">
        <f>L1117*'Social Cost of Carbon'!$C$5</f>
        <v>2242.6132507994735</v>
      </c>
      <c r="O1117" s="23">
        <f t="shared" si="161"/>
        <v>0.67710706595231551</v>
      </c>
      <c r="P1117" s="23">
        <f t="shared" si="162"/>
        <v>0.6051218660557095</v>
      </c>
      <c r="Q1117" s="27"/>
      <c r="R1117" s="27"/>
    </row>
    <row r="1118" spans="1:18" x14ac:dyDescent="0.25">
      <c r="A1118" s="24">
        <f t="shared" si="158"/>
        <v>2019</v>
      </c>
      <c r="B1118" s="32">
        <v>43480</v>
      </c>
      <c r="C1118" s="28">
        <f>'Bitcoin Data'!C1117</f>
        <v>3630.6752929999998</v>
      </c>
      <c r="D1118" s="26">
        <f>'Bitcoin Data'!K1117</f>
        <v>1650.0137501145844</v>
      </c>
      <c r="E1118" s="25">
        <f>'Bitcoin Data'!J1117</f>
        <v>59668.662463446955</v>
      </c>
      <c r="F1118" s="25">
        <f t="shared" si="154"/>
        <v>98.454113515633452</v>
      </c>
      <c r="G1118" s="23">
        <f t="shared" si="155"/>
        <v>0.48099999999999998</v>
      </c>
      <c r="H1118" s="23">
        <f t="shared" si="156"/>
        <v>0.42986350639160825</v>
      </c>
      <c r="I1118" s="26">
        <f t="shared" si="159"/>
        <v>47356.428601019688</v>
      </c>
      <c r="J1118" s="26">
        <f t="shared" si="160"/>
        <v>42321.830454507624</v>
      </c>
      <c r="K1118" s="23">
        <f t="shared" si="157"/>
        <v>28.700626644917985</v>
      </c>
      <c r="L1118" s="23">
        <f t="shared" si="157"/>
        <v>25.649380468234646</v>
      </c>
      <c r="M1118" s="26">
        <f>K1118*'Social Cost of Carbon'!$C$5</f>
        <v>2870.0626644917984</v>
      </c>
      <c r="N1118" s="26">
        <f>L1118*'Social Cost of Carbon'!$C$5</f>
        <v>2564.9380468234644</v>
      </c>
      <c r="O1118" s="23">
        <f t="shared" si="161"/>
        <v>0.79050381344355558</v>
      </c>
      <c r="P1118" s="23">
        <f t="shared" si="162"/>
        <v>0.7064630791326082</v>
      </c>
      <c r="Q1118" s="27"/>
      <c r="R1118" s="27"/>
    </row>
    <row r="1119" spans="1:18" x14ac:dyDescent="0.25">
      <c r="A1119" s="24">
        <f t="shared" si="158"/>
        <v>2019</v>
      </c>
      <c r="B1119" s="32">
        <v>43481</v>
      </c>
      <c r="C1119" s="28">
        <f>'Bitcoin Data'!C1118</f>
        <v>3655.006836</v>
      </c>
      <c r="D1119" s="26">
        <f>'Bitcoin Data'!K1118</f>
        <v>1662.5103906899419</v>
      </c>
      <c r="E1119" s="25">
        <f>'Bitcoin Data'!J1118</f>
        <v>57482.509080623036</v>
      </c>
      <c r="F1119" s="25">
        <f t="shared" si="154"/>
        <v>95.56526862946474</v>
      </c>
      <c r="G1119" s="23">
        <f t="shared" si="155"/>
        <v>0.48099999999999998</v>
      </c>
      <c r="H1119" s="23">
        <f t="shared" si="156"/>
        <v>0.42986350639160825</v>
      </c>
      <c r="I1119" s="26">
        <f t="shared" si="159"/>
        <v>45966.894210772538</v>
      </c>
      <c r="J1119" s="26">
        <f t="shared" si="160"/>
        <v>41080.021462317673</v>
      </c>
      <c r="K1119" s="23">
        <f t="shared" si="157"/>
        <v>27.64908686777968</v>
      </c>
      <c r="L1119" s="23">
        <f t="shared" si="157"/>
        <v>24.70963290958408</v>
      </c>
      <c r="M1119" s="26">
        <f>K1119*'Social Cost of Carbon'!$C$5</f>
        <v>2764.9086867779679</v>
      </c>
      <c r="N1119" s="26">
        <f>L1119*'Social Cost of Carbon'!$C$5</f>
        <v>2470.9632909584079</v>
      </c>
      <c r="O1119" s="23">
        <f t="shared" si="161"/>
        <v>0.75647155007891975</v>
      </c>
      <c r="P1119" s="23">
        <f t="shared" si="162"/>
        <v>0.67604888358091375</v>
      </c>
      <c r="Q1119" s="27"/>
      <c r="R1119" s="27"/>
    </row>
    <row r="1120" spans="1:18" x14ac:dyDescent="0.25">
      <c r="A1120" s="24">
        <f t="shared" si="158"/>
        <v>2019</v>
      </c>
      <c r="B1120" s="32">
        <v>43482</v>
      </c>
      <c r="C1120" s="28">
        <f>'Bitcoin Data'!C1119</f>
        <v>3678.5639649999998</v>
      </c>
      <c r="D1120" s="26">
        <f>'Bitcoin Data'!K1119</f>
        <v>1587.4415733309816</v>
      </c>
      <c r="E1120" s="25">
        <f>'Bitcoin Data'!J1119</f>
        <v>58733.905197534106</v>
      </c>
      <c r="F1120" s="25">
        <f t="shared" si="154"/>
        <v>93.236642874646265</v>
      </c>
      <c r="G1120" s="23">
        <f t="shared" si="155"/>
        <v>0.48099999999999998</v>
      </c>
      <c r="H1120" s="23">
        <f t="shared" si="156"/>
        <v>0.42986350639160825</v>
      </c>
      <c r="I1120" s="26">
        <f t="shared" si="159"/>
        <v>44846.825222704851</v>
      </c>
      <c r="J1120" s="26">
        <f t="shared" si="160"/>
        <v>40079.030230277604</v>
      </c>
      <c r="K1120" s="23">
        <f t="shared" si="157"/>
        <v>28.251008400013902</v>
      </c>
      <c r="L1120" s="23">
        <f t="shared" si="157"/>
        <v>25.247562432284315</v>
      </c>
      <c r="M1120" s="26">
        <f>K1120*'Social Cost of Carbon'!$C$5</f>
        <v>2825.1008400013902</v>
      </c>
      <c r="N1120" s="26">
        <f>L1120*'Social Cost of Carbon'!$C$5</f>
        <v>2524.7562432284317</v>
      </c>
      <c r="O1120" s="23">
        <f t="shared" si="161"/>
        <v>0.76799013606424815</v>
      </c>
      <c r="P1120" s="23">
        <f t="shared" si="162"/>
        <v>0.68634289555664474</v>
      </c>
      <c r="Q1120" s="27"/>
      <c r="R1120" s="27"/>
    </row>
    <row r="1121" spans="1:18" x14ac:dyDescent="0.25">
      <c r="A1121" s="24">
        <f t="shared" si="158"/>
        <v>2019</v>
      </c>
      <c r="B1121" s="32">
        <v>43483</v>
      </c>
      <c r="C1121" s="28">
        <f>'Bitcoin Data'!C1120</f>
        <v>3657.8393550000001</v>
      </c>
      <c r="D1121" s="26">
        <f>'Bitcoin Data'!K1120</f>
        <v>1724.9640632486824</v>
      </c>
      <c r="E1121" s="25">
        <f>'Bitcoin Data'!J1120</f>
        <v>52794.467437811945</v>
      </c>
      <c r="F1121" s="25">
        <f t="shared" si="154"/>
        <v>91.068559068578352</v>
      </c>
      <c r="G1121" s="23">
        <f t="shared" si="155"/>
        <v>0.48099999999999998</v>
      </c>
      <c r="H1121" s="23">
        <f t="shared" si="156"/>
        <v>0.42986350639160825</v>
      </c>
      <c r="I1121" s="26">
        <f t="shared" si="159"/>
        <v>43803.976911986181</v>
      </c>
      <c r="J1121" s="26">
        <f t="shared" si="160"/>
        <v>39147.050123250381</v>
      </c>
      <c r="K1121" s="23">
        <f t="shared" si="157"/>
        <v>25.394138837587544</v>
      </c>
      <c r="L1121" s="23">
        <f t="shared" si="157"/>
        <v>22.69441489089543</v>
      </c>
      <c r="M1121" s="26">
        <f>K1121*'Social Cost of Carbon'!$C$5</f>
        <v>2539.4138837587543</v>
      </c>
      <c r="N1121" s="26">
        <f>L1121*'Social Cost of Carbon'!$C$5</f>
        <v>2269.4414890895432</v>
      </c>
      <c r="O1121" s="23">
        <f t="shared" si="161"/>
        <v>0.69423876701626064</v>
      </c>
      <c r="P1121" s="23">
        <f t="shared" si="162"/>
        <v>0.62043224669978525</v>
      </c>
      <c r="Q1121" s="27"/>
      <c r="R1121" s="27"/>
    </row>
    <row r="1122" spans="1:18" x14ac:dyDescent="0.25">
      <c r="A1122" s="24">
        <f t="shared" si="158"/>
        <v>2019</v>
      </c>
      <c r="B1122" s="32">
        <v>43484</v>
      </c>
      <c r="C1122" s="28">
        <f>'Bitcoin Data'!C1121</f>
        <v>3728.5683589999999</v>
      </c>
      <c r="D1122" s="26">
        <f>'Bitcoin Data'!K1121</f>
        <v>1662.5103906899419</v>
      </c>
      <c r="E1122" s="25">
        <f>'Bitcoin Data'!J1121</f>
        <v>54555.584820602911</v>
      </c>
      <c r="F1122" s="25">
        <f t="shared" si="154"/>
        <v>90.699226634418821</v>
      </c>
      <c r="G1122" s="23">
        <f t="shared" si="155"/>
        <v>0.48099999999999998</v>
      </c>
      <c r="H1122" s="23">
        <f t="shared" si="156"/>
        <v>0.42986350639160825</v>
      </c>
      <c r="I1122" s="26">
        <f t="shared" si="159"/>
        <v>43626.328011155449</v>
      </c>
      <c r="J1122" s="26">
        <f t="shared" si="160"/>
        <v>38988.28758807842</v>
      </c>
      <c r="K1122" s="23">
        <f t="shared" si="157"/>
        <v>26.24123629871</v>
      </c>
      <c r="L1122" s="23">
        <f t="shared" si="157"/>
        <v>23.451454984229166</v>
      </c>
      <c r="M1122" s="26">
        <f>K1122*'Social Cost of Carbon'!$C$5</f>
        <v>2624.123629871</v>
      </c>
      <c r="N1122" s="26">
        <f>L1122*'Social Cost of Carbon'!$C$5</f>
        <v>2345.1454984229167</v>
      </c>
      <c r="O1122" s="23">
        <f t="shared" si="161"/>
        <v>0.70378852610732034</v>
      </c>
      <c r="P1122" s="23">
        <f t="shared" si="162"/>
        <v>0.62896674343175607</v>
      </c>
      <c r="Q1122" s="27"/>
      <c r="R1122" s="27"/>
    </row>
    <row r="1123" spans="1:18" x14ac:dyDescent="0.25">
      <c r="A1123" s="24">
        <f t="shared" si="158"/>
        <v>2019</v>
      </c>
      <c r="B1123" s="32">
        <v>43485</v>
      </c>
      <c r="C1123" s="28">
        <f>'Bitcoin Data'!C1122</f>
        <v>3601.013672</v>
      </c>
      <c r="D1123" s="26">
        <f>'Bitcoin Data'!K1122</f>
        <v>1962.4945486262536</v>
      </c>
      <c r="E1123" s="25">
        <f>'Bitcoin Data'!J1122</f>
        <v>46251.572743996177</v>
      </c>
      <c r="F1123" s="25">
        <f t="shared" si="154"/>
        <v>90.768459375483104</v>
      </c>
      <c r="G1123" s="23">
        <f t="shared" si="155"/>
        <v>0.48099999999999998</v>
      </c>
      <c r="H1123" s="23">
        <f t="shared" si="156"/>
        <v>0.42986350639160825</v>
      </c>
      <c r="I1123" s="26">
        <f t="shared" si="159"/>
        <v>43659.628959607377</v>
      </c>
      <c r="J1123" s="26">
        <f t="shared" si="160"/>
        <v>39018.04821690941</v>
      </c>
      <c r="K1123" s="23">
        <f t="shared" si="157"/>
        <v>22.247006489862159</v>
      </c>
      <c r="L1123" s="23">
        <f t="shared" si="157"/>
        <v>19.881863235860735</v>
      </c>
      <c r="M1123" s="26">
        <f>K1123*'Social Cost of Carbon'!$C$5</f>
        <v>2224.700648986216</v>
      </c>
      <c r="N1123" s="26">
        <f>L1123*'Social Cost of Carbon'!$C$5</f>
        <v>1988.1863235860735</v>
      </c>
      <c r="O1123" s="23">
        <f t="shared" si="161"/>
        <v>0.61779844555564245</v>
      </c>
      <c r="P1123" s="23">
        <f t="shared" si="162"/>
        <v>0.55211851569611969</v>
      </c>
      <c r="Q1123" s="27"/>
      <c r="R1123" s="27"/>
    </row>
    <row r="1124" spans="1:18" x14ac:dyDescent="0.25">
      <c r="A1124" s="24">
        <f t="shared" si="158"/>
        <v>2019</v>
      </c>
      <c r="B1124" s="32">
        <v>43486</v>
      </c>
      <c r="C1124" s="28">
        <f>'Bitcoin Data'!C1123</f>
        <v>3576.032471</v>
      </c>
      <c r="D1124" s="26">
        <f>'Bitcoin Data'!K1123</f>
        <v>1875</v>
      </c>
      <c r="E1124" s="25">
        <f>'Bitcoin Data'!J1123</f>
        <v>49728.091032908516</v>
      </c>
      <c r="F1124" s="25">
        <f t="shared" si="154"/>
        <v>93.240170686703479</v>
      </c>
      <c r="G1124" s="23">
        <f t="shared" si="155"/>
        <v>0.48099999999999998</v>
      </c>
      <c r="H1124" s="23">
        <f t="shared" si="156"/>
        <v>0.42986350639160825</v>
      </c>
      <c r="I1124" s="26">
        <f t="shared" si="159"/>
        <v>44848.52210030437</v>
      </c>
      <c r="J1124" s="26">
        <f t="shared" si="160"/>
        <v>40080.546707938403</v>
      </c>
      <c r="K1124" s="23">
        <f t="shared" si="157"/>
        <v>23.919211786828996</v>
      </c>
      <c r="L1124" s="23">
        <f t="shared" si="157"/>
        <v>21.376291577567148</v>
      </c>
      <c r="M1124" s="26">
        <f>K1124*'Social Cost of Carbon'!$C$5</f>
        <v>2391.9211786828996</v>
      </c>
      <c r="N1124" s="26">
        <f>L1124*'Social Cost of Carbon'!$C$5</f>
        <v>2137.6291577567149</v>
      </c>
      <c r="O1124" s="23">
        <f t="shared" si="161"/>
        <v>0.66887568781332229</v>
      </c>
      <c r="P1124" s="23">
        <f t="shared" si="162"/>
        <v>0.59776558940443547</v>
      </c>
      <c r="Q1124" s="27"/>
      <c r="R1124" s="27"/>
    </row>
    <row r="1125" spans="1:18" x14ac:dyDescent="0.25">
      <c r="A1125" s="24">
        <f t="shared" si="158"/>
        <v>2019</v>
      </c>
      <c r="B1125" s="32">
        <v>43487</v>
      </c>
      <c r="C1125" s="28">
        <f>'Bitcoin Data'!C1124</f>
        <v>3604.5771479999999</v>
      </c>
      <c r="D1125" s="26">
        <f>'Bitcoin Data'!K1124</f>
        <v>1624.9887153561435</v>
      </c>
      <c r="E1125" s="25">
        <f>'Bitcoin Data'!J1124</f>
        <v>57439.416190933465</v>
      </c>
      <c r="F1125" s="25">
        <f t="shared" si="154"/>
        <v>93.338403126911842</v>
      </c>
      <c r="G1125" s="23">
        <f t="shared" si="155"/>
        <v>0.48099999999999998</v>
      </c>
      <c r="H1125" s="23">
        <f t="shared" si="156"/>
        <v>0.42986350639160825</v>
      </c>
      <c r="I1125" s="26">
        <f t="shared" si="159"/>
        <v>44895.771904044595</v>
      </c>
      <c r="J1125" s="26">
        <f t="shared" si="160"/>
        <v>40122.773249127778</v>
      </c>
      <c r="K1125" s="23">
        <f t="shared" si="157"/>
        <v>27.628359187838996</v>
      </c>
      <c r="L1125" s="23">
        <f t="shared" si="157"/>
        <v>24.691108848921573</v>
      </c>
      <c r="M1125" s="26">
        <f>K1125*'Social Cost of Carbon'!$C$5</f>
        <v>2762.8359187838996</v>
      </c>
      <c r="N1125" s="26">
        <f>L1125*'Social Cost of Carbon'!$C$5</f>
        <v>2469.1108848921572</v>
      </c>
      <c r="O1125" s="23">
        <f t="shared" si="161"/>
        <v>0.76647989634980052</v>
      </c>
      <c r="P1125" s="23">
        <f t="shared" si="162"/>
        <v>0.68499321377048172</v>
      </c>
      <c r="Q1125" s="27"/>
      <c r="R1125" s="27"/>
    </row>
    <row r="1126" spans="1:18" x14ac:dyDescent="0.25">
      <c r="A1126" s="24">
        <f t="shared" si="158"/>
        <v>2019</v>
      </c>
      <c r="B1126" s="32">
        <v>43488</v>
      </c>
      <c r="C1126" s="28">
        <f>'Bitcoin Data'!C1125</f>
        <v>3585.123047</v>
      </c>
      <c r="D1126" s="26">
        <f>'Bitcoin Data'!K1125</f>
        <v>1825.0025347257426</v>
      </c>
      <c r="E1126" s="25">
        <f>'Bitcoin Data'!J1125</f>
        <v>51011.396980760415</v>
      </c>
      <c r="F1126" s="25">
        <f t="shared" si="154"/>
        <v>93.095928789788857</v>
      </c>
      <c r="G1126" s="23">
        <f t="shared" si="155"/>
        <v>0.48099999999999998</v>
      </c>
      <c r="H1126" s="23">
        <f t="shared" si="156"/>
        <v>0.42986350639160825</v>
      </c>
      <c r="I1126" s="26">
        <f t="shared" si="159"/>
        <v>44779.14174788844</v>
      </c>
      <c r="J1126" s="26">
        <f t="shared" si="160"/>
        <v>40018.542380362109</v>
      </c>
      <c r="K1126" s="23">
        <f t="shared" si="157"/>
        <v>24.536481947745759</v>
      </c>
      <c r="L1126" s="23">
        <f t="shared" si="157"/>
        <v>21.927937972083971</v>
      </c>
      <c r="M1126" s="26">
        <f>K1126*'Social Cost of Carbon'!$C$5</f>
        <v>2453.648194774576</v>
      </c>
      <c r="N1126" s="26">
        <f>L1126*'Social Cost of Carbon'!$C$5</f>
        <v>2192.7937972083969</v>
      </c>
      <c r="O1126" s="23">
        <f t="shared" si="161"/>
        <v>0.6843972055095201</v>
      </c>
      <c r="P1126" s="23">
        <f t="shared" si="162"/>
        <v>0.61163696990632099</v>
      </c>
      <c r="Q1126" s="27"/>
      <c r="R1126" s="27"/>
    </row>
    <row r="1127" spans="1:18" x14ac:dyDescent="0.25">
      <c r="A1127" s="24">
        <f t="shared" si="158"/>
        <v>2019</v>
      </c>
      <c r="B1127" s="32">
        <v>43489</v>
      </c>
      <c r="C1127" s="28">
        <f>'Bitcoin Data'!C1126</f>
        <v>3600.8654790000001</v>
      </c>
      <c r="D1127" s="26">
        <f>'Bitcoin Data'!K1126</f>
        <v>2024.9746878164026</v>
      </c>
      <c r="E1127" s="25">
        <f>'Bitcoin Data'!J1126</f>
        <v>46566.268701398076</v>
      </c>
      <c r="F1127" s="25">
        <f t="shared" si="154"/>
        <v>94.295515426388292</v>
      </c>
      <c r="G1127" s="23">
        <f t="shared" si="155"/>
        <v>0.48099999999999998</v>
      </c>
      <c r="H1127" s="23">
        <f t="shared" si="156"/>
        <v>0.42986350639160825</v>
      </c>
      <c r="I1127" s="26">
        <f t="shared" si="159"/>
        <v>45356.142920092767</v>
      </c>
      <c r="J1127" s="26">
        <f t="shared" si="160"/>
        <v>40534.200898191259</v>
      </c>
      <c r="K1127" s="23">
        <f t="shared" si="157"/>
        <v>22.398375245372474</v>
      </c>
      <c r="L1127" s="23">
        <f t="shared" si="157"/>
        <v>20.01713954355678</v>
      </c>
      <c r="M1127" s="26">
        <f>K1127*'Social Cost of Carbon'!$C$5</f>
        <v>2239.8375245372472</v>
      </c>
      <c r="N1127" s="26">
        <f>L1127*'Social Cost of Carbon'!$C$5</f>
        <v>2001.713954355678</v>
      </c>
      <c r="O1127" s="23">
        <f t="shared" si="161"/>
        <v>0.62202754798806725</v>
      </c>
      <c r="P1127" s="23">
        <f t="shared" si="162"/>
        <v>0.55589801008383577</v>
      </c>
      <c r="Q1127" s="27"/>
      <c r="R1127" s="27"/>
    </row>
    <row r="1128" spans="1:18" x14ac:dyDescent="0.25">
      <c r="A1128" s="24">
        <f t="shared" si="158"/>
        <v>2019</v>
      </c>
      <c r="B1128" s="32">
        <v>43490</v>
      </c>
      <c r="C1128" s="28">
        <f>'Bitcoin Data'!C1127</f>
        <v>3599.7658689999998</v>
      </c>
      <c r="D1128" s="26">
        <f>'Bitcoin Data'!K1127</f>
        <v>1724.9640632486824</v>
      </c>
      <c r="E1128" s="25">
        <f>'Bitcoin Data'!J1127</f>
        <v>56585.139013368898</v>
      </c>
      <c r="F1128" s="25">
        <f t="shared" si="154"/>
        <v>97.607331311992354</v>
      </c>
      <c r="G1128" s="23">
        <f t="shared" si="155"/>
        <v>0.48099999999999998</v>
      </c>
      <c r="H1128" s="23">
        <f t="shared" si="156"/>
        <v>0.42986350639160825</v>
      </c>
      <c r="I1128" s="26">
        <f t="shared" si="159"/>
        <v>46949.126361068324</v>
      </c>
      <c r="J1128" s="26">
        <f t="shared" si="160"/>
        <v>41957.829687300444</v>
      </c>
      <c r="K1128" s="23">
        <f t="shared" si="157"/>
        <v>27.217451865430437</v>
      </c>
      <c r="L1128" s="23">
        <f t="shared" si="157"/>
        <v>24.323886265943344</v>
      </c>
      <c r="M1128" s="26">
        <f>K1128*'Social Cost of Carbon'!$C$5</f>
        <v>2721.7451865430439</v>
      </c>
      <c r="N1128" s="26">
        <f>L1128*'Social Cost of Carbon'!$C$5</f>
        <v>2432.3886265943343</v>
      </c>
      <c r="O1128" s="23">
        <f t="shared" si="161"/>
        <v>0.75608950292623711</v>
      </c>
      <c r="P1128" s="23">
        <f t="shared" si="162"/>
        <v>0.6757074529600009</v>
      </c>
      <c r="Q1128" s="27"/>
      <c r="R1128" s="27"/>
    </row>
    <row r="1129" spans="1:18" x14ac:dyDescent="0.25">
      <c r="A1129" s="24">
        <f t="shared" si="158"/>
        <v>2019</v>
      </c>
      <c r="B1129" s="32">
        <v>43491</v>
      </c>
      <c r="C1129" s="28">
        <f>'Bitcoin Data'!C1128</f>
        <v>3602.4604490000002</v>
      </c>
      <c r="D1129" s="26">
        <f>'Bitcoin Data'!K1128</f>
        <v>1875</v>
      </c>
      <c r="E1129" s="25">
        <f>'Bitcoin Data'!J1128</f>
        <v>52029.286030865565</v>
      </c>
      <c r="F1129" s="25">
        <f t="shared" si="154"/>
        <v>97.554911307872942</v>
      </c>
      <c r="G1129" s="23">
        <f t="shared" si="155"/>
        <v>0.48099999999999998</v>
      </c>
      <c r="H1129" s="23">
        <f t="shared" si="156"/>
        <v>0.42986350639160825</v>
      </c>
      <c r="I1129" s="26">
        <f t="shared" si="159"/>
        <v>46923.912339086884</v>
      </c>
      <c r="J1129" s="26">
        <f t="shared" si="160"/>
        <v>41935.296240524614</v>
      </c>
      <c r="K1129" s="23">
        <f t="shared" si="157"/>
        <v>25.026086580846336</v>
      </c>
      <c r="L1129" s="23">
        <f t="shared" si="157"/>
        <v>22.365491328279795</v>
      </c>
      <c r="M1129" s="26">
        <f>K1129*'Social Cost of Carbon'!$C$5</f>
        <v>2502.6086580846336</v>
      </c>
      <c r="N1129" s="26">
        <f>L1129*'Social Cost of Carbon'!$C$5</f>
        <v>2236.5491328279795</v>
      </c>
      <c r="O1129" s="23">
        <f t="shared" si="161"/>
        <v>0.6946942772902136</v>
      </c>
      <c r="P1129" s="23">
        <f t="shared" si="162"/>
        <v>0.62083933036622752</v>
      </c>
      <c r="Q1129" s="27"/>
      <c r="R1129" s="27"/>
    </row>
    <row r="1130" spans="1:18" x14ac:dyDescent="0.25">
      <c r="A1130" s="24">
        <f t="shared" si="158"/>
        <v>2019</v>
      </c>
      <c r="B1130" s="32">
        <v>43492</v>
      </c>
      <c r="C1130" s="28">
        <f>'Bitcoin Data'!C1129</f>
        <v>3583.9658199999999</v>
      </c>
      <c r="D1130" s="26">
        <f>'Bitcoin Data'!K1129</f>
        <v>1712.4916753876892</v>
      </c>
      <c r="E1130" s="25">
        <f>'Bitcoin Data'!J1129</f>
        <v>57888.724759793404</v>
      </c>
      <c r="F1130" s="25">
        <f t="shared" si="154"/>
        <v>99.13395924995541</v>
      </c>
      <c r="G1130" s="23">
        <f t="shared" si="155"/>
        <v>0.48099999999999998</v>
      </c>
      <c r="H1130" s="23">
        <f t="shared" si="156"/>
        <v>0.42986350639160825</v>
      </c>
      <c r="I1130" s="26">
        <f t="shared" si="159"/>
        <v>47683.43439922855</v>
      </c>
      <c r="J1130" s="26">
        <f t="shared" si="160"/>
        <v>42614.071325668643</v>
      </c>
      <c r="K1130" s="23">
        <f t="shared" si="157"/>
        <v>27.844476609460628</v>
      </c>
      <c r="L1130" s="23">
        <f t="shared" si="157"/>
        <v>24.884250205783506</v>
      </c>
      <c r="M1130" s="26">
        <f>K1130*'Social Cost of Carbon'!$C$5</f>
        <v>2784.4476609460626</v>
      </c>
      <c r="N1130" s="26">
        <f>L1130*'Social Cost of Carbon'!$C$5</f>
        <v>2488.4250205783505</v>
      </c>
      <c r="O1130" s="23">
        <f t="shared" si="161"/>
        <v>0.77691802901905538</v>
      </c>
      <c r="P1130" s="23">
        <f t="shared" si="162"/>
        <v>0.69432163853012152</v>
      </c>
      <c r="Q1130" s="27"/>
      <c r="R1130" s="27"/>
    </row>
    <row r="1131" spans="1:18" x14ac:dyDescent="0.25">
      <c r="A1131" s="24">
        <f t="shared" si="158"/>
        <v>2019</v>
      </c>
      <c r="B1131" s="32">
        <v>43493</v>
      </c>
      <c r="C1131" s="28">
        <f>'Bitcoin Data'!C1130</f>
        <v>3470.4504390000002</v>
      </c>
      <c r="D1131" s="26">
        <f>'Bitcoin Data'!K1130</f>
        <v>1812.5062934246303</v>
      </c>
      <c r="E1131" s="25">
        <f>'Bitcoin Data'!J1130</f>
        <v>53606.660330289713</v>
      </c>
      <c r="F1131" s="25">
        <f t="shared" si="154"/>
        <v>97.162409218126584</v>
      </c>
      <c r="G1131" s="23">
        <f t="shared" si="155"/>
        <v>0.48099999999999998</v>
      </c>
      <c r="H1131" s="23">
        <f t="shared" si="156"/>
        <v>0.42986350639160825</v>
      </c>
      <c r="I1131" s="26">
        <f t="shared" si="159"/>
        <v>46735.118833918881</v>
      </c>
      <c r="J1131" s="26">
        <f t="shared" si="160"/>
        <v>41766.573915960216</v>
      </c>
      <c r="K1131" s="23">
        <f t="shared" si="157"/>
        <v>25.784803618869351</v>
      </c>
      <c r="L1131" s="23">
        <f t="shared" si="157"/>
        <v>23.043546975522265</v>
      </c>
      <c r="M1131" s="26">
        <f>K1131*'Social Cost of Carbon'!$C$5</f>
        <v>2578.480361886935</v>
      </c>
      <c r="N1131" s="26">
        <f>L1131*'Social Cost of Carbon'!$C$5</f>
        <v>2304.3546975522263</v>
      </c>
      <c r="O1131" s="23">
        <f t="shared" si="161"/>
        <v>0.74298146802808585</v>
      </c>
      <c r="P1131" s="23">
        <f t="shared" si="162"/>
        <v>0.66399297095745857</v>
      </c>
      <c r="Q1131" s="27"/>
      <c r="R1131" s="27"/>
    </row>
    <row r="1132" spans="1:18" x14ac:dyDescent="0.25">
      <c r="A1132" s="24">
        <f t="shared" si="158"/>
        <v>2019</v>
      </c>
      <c r="B1132" s="32">
        <v>43494</v>
      </c>
      <c r="C1132" s="28">
        <f>'Bitcoin Data'!C1131</f>
        <v>3448.116943</v>
      </c>
      <c r="D1132" s="26">
        <f>'Bitcoin Data'!K1131</f>
        <v>1825.0025347257426</v>
      </c>
      <c r="E1132" s="25">
        <f>'Bitcoin Data'!J1131</f>
        <v>52887.098337817602</v>
      </c>
      <c r="F1132" s="25">
        <f t="shared" si="154"/>
        <v>96.519088520806733</v>
      </c>
      <c r="G1132" s="23">
        <f t="shared" si="155"/>
        <v>0.48099999999999998</v>
      </c>
      <c r="H1132" s="23">
        <f t="shared" si="156"/>
        <v>0.42986350639160825</v>
      </c>
      <c r="I1132" s="26">
        <f t="shared" si="159"/>
        <v>46425.681578508033</v>
      </c>
      <c r="J1132" s="26">
        <f t="shared" si="160"/>
        <v>41490.033825276005</v>
      </c>
      <c r="K1132" s="23">
        <f t="shared" si="157"/>
        <v>25.438694300490265</v>
      </c>
      <c r="L1132" s="23">
        <f t="shared" si="157"/>
        <v>22.73423353437207</v>
      </c>
      <c r="M1132" s="26">
        <f>K1132*'Social Cost of Carbon'!$C$5</f>
        <v>2543.8694300490265</v>
      </c>
      <c r="N1132" s="26">
        <f>L1132*'Social Cost of Carbon'!$C$5</f>
        <v>2273.423353437207</v>
      </c>
      <c r="O1132" s="23">
        <f t="shared" si="161"/>
        <v>0.73775613533448148</v>
      </c>
      <c r="P1132" s="23">
        <f t="shared" si="162"/>
        <v>0.65932315841330991</v>
      </c>
      <c r="Q1132" s="27"/>
      <c r="R1132" s="27"/>
    </row>
    <row r="1133" spans="1:18" x14ac:dyDescent="0.25">
      <c r="A1133" s="24">
        <f t="shared" si="158"/>
        <v>2019</v>
      </c>
      <c r="B1133" s="32">
        <v>43495</v>
      </c>
      <c r="C1133" s="28">
        <f>'Bitcoin Data'!C1132</f>
        <v>3486.1816410000001</v>
      </c>
      <c r="D1133" s="26">
        <f>'Bitcoin Data'!K1132</f>
        <v>1700.0377786173026</v>
      </c>
      <c r="E1133" s="25">
        <f>'Bitcoin Data'!J1132</f>
        <v>57548.977553534896</v>
      </c>
      <c r="F1133" s="25">
        <f t="shared" si="154"/>
        <v>97.835435961808471</v>
      </c>
      <c r="G1133" s="23">
        <f t="shared" si="155"/>
        <v>0.48099999999999998</v>
      </c>
      <c r="H1133" s="23">
        <f t="shared" si="156"/>
        <v>0.42986350639160825</v>
      </c>
      <c r="I1133" s="26">
        <f t="shared" si="159"/>
        <v>47058.844697629873</v>
      </c>
      <c r="J1133" s="26">
        <f t="shared" si="160"/>
        <v>42055.883551894636</v>
      </c>
      <c r="K1133" s="23">
        <f t="shared" si="157"/>
        <v>27.681058203250281</v>
      </c>
      <c r="L1133" s="23">
        <f t="shared" si="157"/>
        <v>24.738205280414466</v>
      </c>
      <c r="M1133" s="26">
        <f>K1133*'Social Cost of Carbon'!$C$5</f>
        <v>2768.1058203250282</v>
      </c>
      <c r="N1133" s="26">
        <f>L1133*'Social Cost of Carbon'!$C$5</f>
        <v>2473.8205280414468</v>
      </c>
      <c r="O1133" s="23">
        <f t="shared" si="161"/>
        <v>0.79402225855650077</v>
      </c>
      <c r="P1133" s="23">
        <f t="shared" si="162"/>
        <v>0.70960746822470189</v>
      </c>
      <c r="Q1133" s="27"/>
      <c r="R1133" s="27"/>
    </row>
    <row r="1134" spans="1:18" x14ac:dyDescent="0.25">
      <c r="A1134" s="24">
        <f t="shared" si="158"/>
        <v>2019</v>
      </c>
      <c r="B1134" s="32">
        <v>43496</v>
      </c>
      <c r="C1134" s="28">
        <f>'Bitcoin Data'!C1133</f>
        <v>3457.7927249999998</v>
      </c>
      <c r="D1134" s="26">
        <f>'Bitcoin Data'!K1133</f>
        <v>1937.5672766415501</v>
      </c>
      <c r="E1134" s="25">
        <f>'Bitcoin Data'!J1133</f>
        <v>49893.409205615106</v>
      </c>
      <c r="F1134" s="25">
        <f t="shared" si="154"/>
        <v>96.6718369968861</v>
      </c>
      <c r="G1134" s="23">
        <f t="shared" si="155"/>
        <v>0.48099999999999998</v>
      </c>
      <c r="H1134" s="23">
        <f t="shared" si="156"/>
        <v>0.42986350639160825</v>
      </c>
      <c r="I1134" s="26">
        <f t="shared" si="159"/>
        <v>46499.153595502212</v>
      </c>
      <c r="J1134" s="26">
        <f t="shared" si="160"/>
        <v>41555.694820799457</v>
      </c>
      <c r="K1134" s="23">
        <f t="shared" si="157"/>
        <v>23.998729827900863</v>
      </c>
      <c r="L1134" s="23">
        <f t="shared" si="157"/>
        <v>21.447355826957057</v>
      </c>
      <c r="M1134" s="26">
        <f>K1134*'Social Cost of Carbon'!$C$5</f>
        <v>2399.8729827900866</v>
      </c>
      <c r="N1134" s="26">
        <f>L1134*'Social Cost of Carbon'!$C$5</f>
        <v>2144.7355826957059</v>
      </c>
      <c r="O1134" s="23">
        <f t="shared" si="161"/>
        <v>0.69404766961272579</v>
      </c>
      <c r="P1134" s="23">
        <f t="shared" si="162"/>
        <v>0.62026146541091642</v>
      </c>
      <c r="Q1134" s="27"/>
      <c r="R1134" s="27"/>
    </row>
    <row r="1135" spans="1:18" x14ac:dyDescent="0.25">
      <c r="A1135" s="24">
        <f t="shared" si="158"/>
        <v>2019</v>
      </c>
      <c r="B1135" s="32">
        <v>43497</v>
      </c>
      <c r="C1135" s="28">
        <f>'Bitcoin Data'!C1134</f>
        <v>3487.9453130000002</v>
      </c>
      <c r="D1135" s="26">
        <f>'Bitcoin Data'!K1134</f>
        <v>1974.9835418038181</v>
      </c>
      <c r="E1135" s="25">
        <f>'Bitcoin Data'!J1134</f>
        <v>48494.157399674208</v>
      </c>
      <c r="F1135" s="25">
        <f t="shared" si="154"/>
        <v>95.77516273800039</v>
      </c>
      <c r="G1135" s="23">
        <f t="shared" si="155"/>
        <v>0.48099999999999998</v>
      </c>
      <c r="H1135" s="23">
        <f t="shared" si="156"/>
        <v>0.42986350639160825</v>
      </c>
      <c r="I1135" s="26">
        <f t="shared" si="159"/>
        <v>46067.853276978181</v>
      </c>
      <c r="J1135" s="26">
        <f t="shared" si="160"/>
        <v>41170.247279783754</v>
      </c>
      <c r="K1135" s="23">
        <f t="shared" si="157"/>
        <v>23.325689709243292</v>
      </c>
      <c r="L1135" s="23">
        <f t="shared" si="157"/>
        <v>20.84586853933051</v>
      </c>
      <c r="M1135" s="26">
        <f>K1135*'Social Cost of Carbon'!$C$5</f>
        <v>2332.5689709243293</v>
      </c>
      <c r="N1135" s="26">
        <f>L1135*'Social Cost of Carbon'!$C$5</f>
        <v>2084.5868539330509</v>
      </c>
      <c r="O1135" s="23">
        <f t="shared" si="161"/>
        <v>0.66875158914635457</v>
      </c>
      <c r="P1135" s="23">
        <f t="shared" si="162"/>
        <v>0.5976546840237259</v>
      </c>
      <c r="Q1135" s="27"/>
      <c r="R1135" s="27"/>
    </row>
    <row r="1136" spans="1:18" x14ac:dyDescent="0.25">
      <c r="A1136" s="24">
        <f t="shared" si="158"/>
        <v>2019</v>
      </c>
      <c r="B1136" s="32">
        <v>43498</v>
      </c>
      <c r="C1136" s="28">
        <f>'Bitcoin Data'!C1135</f>
        <v>3521.0607909999999</v>
      </c>
      <c r="D1136" s="26">
        <f>'Bitcoin Data'!K1135</f>
        <v>1800</v>
      </c>
      <c r="E1136" s="25">
        <f>'Bitcoin Data'!J1135</f>
        <v>54143.785913207095</v>
      </c>
      <c r="F1136" s="25">
        <f t="shared" si="154"/>
        <v>97.458814643772769</v>
      </c>
      <c r="G1136" s="23">
        <f t="shared" si="155"/>
        <v>0.48099999999999998</v>
      </c>
      <c r="H1136" s="23">
        <f t="shared" si="156"/>
        <v>0.42986350639160825</v>
      </c>
      <c r="I1136" s="26">
        <f t="shared" si="159"/>
        <v>46877.689843654698</v>
      </c>
      <c r="J1136" s="26">
        <f t="shared" si="160"/>
        <v>41893.987791541978</v>
      </c>
      <c r="K1136" s="23">
        <f t="shared" si="157"/>
        <v>26.043161024252612</v>
      </c>
      <c r="L1136" s="23">
        <f t="shared" si="157"/>
        <v>23.274437661967767</v>
      </c>
      <c r="M1136" s="26">
        <f>K1136*'Social Cost of Carbon'!$C$5</f>
        <v>2604.3161024252613</v>
      </c>
      <c r="N1136" s="26">
        <f>L1136*'Social Cost of Carbon'!$C$5</f>
        <v>2327.4437661967768</v>
      </c>
      <c r="O1136" s="23">
        <f t="shared" si="161"/>
        <v>0.73963963050056336</v>
      </c>
      <c r="P1136" s="23">
        <f t="shared" si="162"/>
        <v>0.66100641379036529</v>
      </c>
      <c r="Q1136" s="27"/>
      <c r="R1136" s="27"/>
    </row>
    <row r="1137" spans="1:18" x14ac:dyDescent="0.25">
      <c r="A1137" s="24">
        <f t="shared" si="158"/>
        <v>2019</v>
      </c>
      <c r="B1137" s="32">
        <v>43499</v>
      </c>
      <c r="C1137" s="28">
        <f>'Bitcoin Data'!C1136</f>
        <v>3464.0134280000002</v>
      </c>
      <c r="D1137" s="26">
        <f>'Bitcoin Data'!K1136</f>
        <v>1724.9640632486824</v>
      </c>
      <c r="E1137" s="25">
        <f>'Bitcoin Data'!J1136</f>
        <v>56042.108262383081</v>
      </c>
      <c r="F1137" s="25">
        <f t="shared" si="154"/>
        <v>96.670622781302868</v>
      </c>
      <c r="G1137" s="23">
        <f t="shared" si="155"/>
        <v>0.48099999999999998</v>
      </c>
      <c r="H1137" s="23">
        <f t="shared" si="156"/>
        <v>0.42986350639160825</v>
      </c>
      <c r="I1137" s="26">
        <f t="shared" si="159"/>
        <v>46498.569557806673</v>
      </c>
      <c r="J1137" s="26">
        <f t="shared" si="160"/>
        <v>41555.17287383134</v>
      </c>
      <c r="K1137" s="23">
        <f t="shared" si="157"/>
        <v>26.95625407420626</v>
      </c>
      <c r="L1137" s="23">
        <f t="shared" si="157"/>
        <v>24.090457163246111</v>
      </c>
      <c r="M1137" s="26">
        <f>K1137*'Social Cost of Carbon'!$C$5</f>
        <v>2695.6254074206258</v>
      </c>
      <c r="N1137" s="26">
        <f>L1137*'Social Cost of Carbon'!$C$5</f>
        <v>2409.045716324611</v>
      </c>
      <c r="O1137" s="23">
        <f t="shared" si="161"/>
        <v>0.77817983776609823</v>
      </c>
      <c r="P1137" s="23">
        <f t="shared" si="162"/>
        <v>0.69544930075964206</v>
      </c>
      <c r="Q1137" s="27"/>
      <c r="R1137" s="27"/>
    </row>
    <row r="1138" spans="1:18" x14ac:dyDescent="0.25">
      <c r="A1138" s="24">
        <f t="shared" si="158"/>
        <v>2019</v>
      </c>
      <c r="B1138" s="32">
        <v>43500</v>
      </c>
      <c r="C1138" s="28">
        <f>'Bitcoin Data'!C1137</f>
        <v>3459.1540530000002</v>
      </c>
      <c r="D1138" s="26">
        <f>'Bitcoin Data'!K1137</f>
        <v>1837.4846876276031</v>
      </c>
      <c r="E1138" s="25">
        <f>'Bitcoin Data'!J1137</f>
        <v>52549.495380530054</v>
      </c>
      <c r="F1138" s="25">
        <f t="shared" si="154"/>
        <v>96.558893104281438</v>
      </c>
      <c r="G1138" s="23">
        <f t="shared" si="155"/>
        <v>0.48099999999999998</v>
      </c>
      <c r="H1138" s="23">
        <f t="shared" si="156"/>
        <v>0.42986350639160825</v>
      </c>
      <c r="I1138" s="26">
        <f t="shared" si="159"/>
        <v>46444.827583159371</v>
      </c>
      <c r="J1138" s="26">
        <f t="shared" si="160"/>
        <v>41507.144363098902</v>
      </c>
      <c r="K1138" s="23">
        <f t="shared" si="157"/>
        <v>25.276307278034952</v>
      </c>
      <c r="L1138" s="23">
        <f t="shared" si="157"/>
        <v>22.58911034338427</v>
      </c>
      <c r="M1138" s="26">
        <f>K1138*'Social Cost of Carbon'!$C$5</f>
        <v>2527.6307278034951</v>
      </c>
      <c r="N1138" s="26">
        <f>L1138*'Social Cost of Carbon'!$C$5</f>
        <v>2258.9110343384268</v>
      </c>
      <c r="O1138" s="23">
        <f t="shared" si="161"/>
        <v>0.73070776527323833</v>
      </c>
      <c r="P1138" s="23">
        <f t="shared" si="162"/>
        <v>0.65302412084808836</v>
      </c>
      <c r="Q1138" s="27"/>
      <c r="R1138" s="27"/>
    </row>
    <row r="1139" spans="1:18" x14ac:dyDescent="0.25">
      <c r="A1139" s="24">
        <f t="shared" si="158"/>
        <v>2019</v>
      </c>
      <c r="B1139" s="32">
        <v>43501</v>
      </c>
      <c r="C1139" s="28">
        <f>'Bitcoin Data'!C1138</f>
        <v>3466.357422</v>
      </c>
      <c r="D1139" s="26">
        <f>'Bitcoin Data'!K1138</f>
        <v>1837.4846876276031</v>
      </c>
      <c r="E1139" s="25">
        <f>'Bitcoin Data'!J1138</f>
        <v>52595.830098846942</v>
      </c>
      <c r="F1139" s="25">
        <f t="shared" si="154"/>
        <v>96.644032439694257</v>
      </c>
      <c r="G1139" s="23">
        <f t="shared" si="155"/>
        <v>0.48099999999999998</v>
      </c>
      <c r="H1139" s="23">
        <f t="shared" si="156"/>
        <v>0.42986350639160825</v>
      </c>
      <c r="I1139" s="26">
        <f t="shared" si="159"/>
        <v>46485.779603492934</v>
      </c>
      <c r="J1139" s="26">
        <f t="shared" si="160"/>
        <v>41543.742656351307</v>
      </c>
      <c r="K1139" s="23">
        <f t="shared" si="157"/>
        <v>25.298594277545376</v>
      </c>
      <c r="L1139" s="23">
        <f t="shared" si="157"/>
        <v>22.609027947867634</v>
      </c>
      <c r="M1139" s="26">
        <f>K1139*'Social Cost of Carbon'!$C$5</f>
        <v>2529.8594277545376</v>
      </c>
      <c r="N1139" s="26">
        <f>L1139*'Social Cost of Carbon'!$C$5</f>
        <v>2260.9027947867635</v>
      </c>
      <c r="O1139" s="23">
        <f t="shared" si="161"/>
        <v>0.72983224744748709</v>
      </c>
      <c r="P1139" s="23">
        <f t="shared" si="162"/>
        <v>0.65224168184084153</v>
      </c>
      <c r="Q1139" s="27"/>
      <c r="R1139" s="27"/>
    </row>
    <row r="1140" spans="1:18" x14ac:dyDescent="0.25">
      <c r="A1140" s="24">
        <f t="shared" si="158"/>
        <v>2019</v>
      </c>
      <c r="B1140" s="32">
        <v>43502</v>
      </c>
      <c r="C1140" s="28">
        <f>'Bitcoin Data'!C1139</f>
        <v>3413.7678219999998</v>
      </c>
      <c r="D1140" s="26">
        <f>'Bitcoin Data'!K1139</f>
        <v>2050.113895216401</v>
      </c>
      <c r="E1140" s="25">
        <f>'Bitcoin Data'!J1139</f>
        <v>47161.505637535476</v>
      </c>
      <c r="F1140" s="25">
        <f t="shared" si="154"/>
        <v>96.68645802683811</v>
      </c>
      <c r="G1140" s="23">
        <f t="shared" si="155"/>
        <v>0.48099999999999998</v>
      </c>
      <c r="H1140" s="23">
        <f t="shared" si="156"/>
        <v>0.42986350639160825</v>
      </c>
      <c r="I1140" s="26">
        <f t="shared" si="159"/>
        <v>46506.186310909128</v>
      </c>
      <c r="J1140" s="26">
        <f t="shared" si="160"/>
        <v>41561.979868001683</v>
      </c>
      <c r="K1140" s="23">
        <f t="shared" si="157"/>
        <v>22.684684211654563</v>
      </c>
      <c r="L1140" s="23">
        <f t="shared" si="157"/>
        <v>20.273010180058598</v>
      </c>
      <c r="M1140" s="26">
        <f>K1140*'Social Cost of Carbon'!$C$5</f>
        <v>2268.4684211654562</v>
      </c>
      <c r="N1140" s="26">
        <f>L1140*'Social Cost of Carbon'!$C$5</f>
        <v>2027.3010180058598</v>
      </c>
      <c r="O1140" s="23">
        <f t="shared" si="161"/>
        <v>0.66450577175938252</v>
      </c>
      <c r="P1140" s="23">
        <f t="shared" si="162"/>
        <v>0.59386025169636147</v>
      </c>
      <c r="Q1140" s="27"/>
      <c r="R1140" s="27"/>
    </row>
    <row r="1141" spans="1:18" x14ac:dyDescent="0.25">
      <c r="A1141" s="24">
        <f t="shared" si="158"/>
        <v>2019</v>
      </c>
      <c r="B1141" s="32">
        <v>43503</v>
      </c>
      <c r="C1141" s="28">
        <f>'Bitcoin Data'!C1140</f>
        <v>3399.4716800000001</v>
      </c>
      <c r="D1141" s="26">
        <f>'Bitcoin Data'!K1140</f>
        <v>2174.9637506041568</v>
      </c>
      <c r="E1141" s="25">
        <f>'Bitcoin Data'!J1140</f>
        <v>45644.119423717995</v>
      </c>
      <c r="F1141" s="25">
        <f t="shared" si="154"/>
        <v>99.274305174833728</v>
      </c>
      <c r="G1141" s="23">
        <f t="shared" si="155"/>
        <v>0.48099999999999998</v>
      </c>
      <c r="H1141" s="23">
        <f t="shared" si="156"/>
        <v>0.42986350639160825</v>
      </c>
      <c r="I1141" s="26">
        <f t="shared" si="159"/>
        <v>47750.940789095017</v>
      </c>
      <c r="J1141" s="26">
        <f t="shared" si="160"/>
        <v>42674.400917044608</v>
      </c>
      <c r="K1141" s="23">
        <f t="shared" si="157"/>
        <v>21.954821442808356</v>
      </c>
      <c r="L1141" s="23">
        <f t="shared" si="157"/>
        <v>19.620741221636731</v>
      </c>
      <c r="M1141" s="26">
        <f>K1141*'Social Cost of Carbon'!$C$5</f>
        <v>2195.4821442808357</v>
      </c>
      <c r="N1141" s="26">
        <f>L1141*'Social Cost of Carbon'!$C$5</f>
        <v>1962.0741221636731</v>
      </c>
      <c r="O1141" s="23">
        <f t="shared" si="161"/>
        <v>0.64583039688121058</v>
      </c>
      <c r="P1141" s="23">
        <f t="shared" si="162"/>
        <v>0.5771703096416656</v>
      </c>
      <c r="Q1141" s="27"/>
      <c r="R1141" s="27"/>
    </row>
    <row r="1142" spans="1:18" x14ac:dyDescent="0.25">
      <c r="A1142" s="24">
        <f t="shared" si="158"/>
        <v>2019</v>
      </c>
      <c r="B1142" s="32">
        <v>43504</v>
      </c>
      <c r="C1142" s="28">
        <f>'Bitcoin Data'!C1141</f>
        <v>3666.7802729999999</v>
      </c>
      <c r="D1142" s="26">
        <f>'Bitcoin Data'!K1141</f>
        <v>2037.5820692777904</v>
      </c>
      <c r="E1142" s="25">
        <f>'Bitcoin Data'!J1141</f>
        <v>49574.102415046131</v>
      </c>
      <c r="F1142" s="25">
        <f t="shared" si="154"/>
        <v>101.01130218143881</v>
      </c>
      <c r="G1142" s="23">
        <f t="shared" si="155"/>
        <v>0.48099999999999998</v>
      </c>
      <c r="H1142" s="23">
        <f t="shared" si="156"/>
        <v>0.42986350639160825</v>
      </c>
      <c r="I1142" s="26">
        <f t="shared" si="159"/>
        <v>48586.436349272066</v>
      </c>
      <c r="J1142" s="26">
        <f t="shared" si="160"/>
        <v>43421.072540895591</v>
      </c>
      <c r="K1142" s="23">
        <f t="shared" si="157"/>
        <v>23.84514326163719</v>
      </c>
      <c r="L1142" s="23">
        <f t="shared" si="157"/>
        <v>21.310097490348422</v>
      </c>
      <c r="M1142" s="26">
        <f>K1142*'Social Cost of Carbon'!$C$5</f>
        <v>2384.514326163719</v>
      </c>
      <c r="N1142" s="26">
        <f>L1142*'Social Cost of Carbon'!$C$5</f>
        <v>2131.0097490348421</v>
      </c>
      <c r="O1142" s="23">
        <f t="shared" si="161"/>
        <v>0.65030194029401533</v>
      </c>
      <c r="P1142" s="23">
        <f t="shared" si="162"/>
        <v>0.58116647041174974</v>
      </c>
      <c r="Q1142" s="27"/>
      <c r="R1142" s="27"/>
    </row>
    <row r="1143" spans="1:18" x14ac:dyDescent="0.25">
      <c r="A1143" s="24">
        <f t="shared" si="158"/>
        <v>2019</v>
      </c>
      <c r="B1143" s="32">
        <v>43505</v>
      </c>
      <c r="C1143" s="28">
        <f>'Bitcoin Data'!C1142</f>
        <v>3671.2036130000001</v>
      </c>
      <c r="D1143" s="26">
        <f>'Bitcoin Data'!K1142</f>
        <v>1875</v>
      </c>
      <c r="E1143" s="25">
        <f>'Bitcoin Data'!J1142</f>
        <v>54094.899123888288</v>
      </c>
      <c r="F1143" s="25">
        <f t="shared" si="154"/>
        <v>101.42793585729054</v>
      </c>
      <c r="G1143" s="23">
        <f t="shared" si="155"/>
        <v>0.48099999999999998</v>
      </c>
      <c r="H1143" s="23">
        <f t="shared" si="156"/>
        <v>0.42986350639160825</v>
      </c>
      <c r="I1143" s="26">
        <f t="shared" si="159"/>
        <v>48786.837147356746</v>
      </c>
      <c r="J1143" s="26">
        <f t="shared" si="160"/>
        <v>43600.168153678038</v>
      </c>
      <c r="K1143" s="23">
        <f t="shared" si="157"/>
        <v>26.019646478590264</v>
      </c>
      <c r="L1143" s="23">
        <f t="shared" si="157"/>
        <v>23.253423015294956</v>
      </c>
      <c r="M1143" s="26">
        <f>K1143*'Social Cost of Carbon'!$C$5</f>
        <v>2601.9646478590266</v>
      </c>
      <c r="N1143" s="26">
        <f>L1143*'Social Cost of Carbon'!$C$5</f>
        <v>2325.3423015294957</v>
      </c>
      <c r="O1143" s="23">
        <f t="shared" si="161"/>
        <v>0.70874975134729101</v>
      </c>
      <c r="P1143" s="23">
        <f t="shared" si="162"/>
        <v>0.63340052654537837</v>
      </c>
      <c r="Q1143" s="27"/>
      <c r="R1143" s="27"/>
    </row>
    <row r="1144" spans="1:18" x14ac:dyDescent="0.25">
      <c r="A1144" s="24">
        <f t="shared" si="158"/>
        <v>2019</v>
      </c>
      <c r="B1144" s="32">
        <v>43506</v>
      </c>
      <c r="C1144" s="28">
        <f>'Bitcoin Data'!C1143</f>
        <v>3690.188232</v>
      </c>
      <c r="D1144" s="26">
        <f>'Bitcoin Data'!K1143</f>
        <v>1749.9513902391602</v>
      </c>
      <c r="E1144" s="25">
        <f>'Bitcoin Data'!J1143</f>
        <v>58252.028736733912</v>
      </c>
      <c r="F1144" s="25">
        <f t="shared" si="154"/>
        <v>101.93821867209903</v>
      </c>
      <c r="G1144" s="23">
        <f t="shared" si="155"/>
        <v>0.48099999999999998</v>
      </c>
      <c r="H1144" s="23">
        <f t="shared" si="156"/>
        <v>0.42986350639160825</v>
      </c>
      <c r="I1144" s="26">
        <f t="shared" si="159"/>
        <v>49032.283181279628</v>
      </c>
      <c r="J1144" s="26">
        <f t="shared" si="160"/>
        <v>43819.520113703002</v>
      </c>
      <c r="K1144" s="23">
        <f t="shared" si="157"/>
        <v>28.019225822369012</v>
      </c>
      <c r="L1144" s="23">
        <f t="shared" si="157"/>
        <v>25.040421327197166</v>
      </c>
      <c r="M1144" s="26">
        <f>K1144*'Social Cost of Carbon'!$C$5</f>
        <v>2801.9225822369012</v>
      </c>
      <c r="N1144" s="26">
        <f>L1144*'Social Cost of Carbon'!$C$5</f>
        <v>2504.0421327197164</v>
      </c>
      <c r="O1144" s="23">
        <f t="shared" si="161"/>
        <v>0.75928988064609415</v>
      </c>
      <c r="P1144" s="23">
        <f t="shared" si="162"/>
        <v>0.67856758931849426</v>
      </c>
      <c r="Q1144" s="27"/>
      <c r="R1144" s="27"/>
    </row>
    <row r="1145" spans="1:18" x14ac:dyDescent="0.25">
      <c r="A1145" s="24">
        <f t="shared" si="158"/>
        <v>2019</v>
      </c>
      <c r="B1145" s="32">
        <v>43507</v>
      </c>
      <c r="C1145" s="28">
        <f>'Bitcoin Data'!C1144</f>
        <v>3648.430664</v>
      </c>
      <c r="D1145" s="26">
        <f>'Bitcoin Data'!K1144</f>
        <v>1812.5062934246303</v>
      </c>
      <c r="E1145" s="25">
        <f>'Bitcoin Data'!J1144</f>
        <v>56414.341088991147</v>
      </c>
      <c r="F1145" s="25">
        <f t="shared" si="154"/>
        <v>102.25134826320016</v>
      </c>
      <c r="G1145" s="23">
        <f t="shared" si="155"/>
        <v>0.48099999999999998</v>
      </c>
      <c r="H1145" s="23">
        <f t="shared" si="156"/>
        <v>0.42986350639160825</v>
      </c>
      <c r="I1145" s="26">
        <f t="shared" si="159"/>
        <v>49182.89851459927</v>
      </c>
      <c r="J1145" s="26">
        <f t="shared" si="160"/>
        <v>43954.123097688702</v>
      </c>
      <c r="K1145" s="23">
        <f t="shared" si="157"/>
        <v>27.13529806380474</v>
      </c>
      <c r="L1145" s="23">
        <f t="shared" si="157"/>
        <v>24.250466471285911</v>
      </c>
      <c r="M1145" s="26">
        <f>K1145*'Social Cost of Carbon'!$C$5</f>
        <v>2713.5298063804739</v>
      </c>
      <c r="N1145" s="26">
        <f>L1145*'Social Cost of Carbon'!$C$5</f>
        <v>2425.0466471285913</v>
      </c>
      <c r="O1145" s="23">
        <f t="shared" si="161"/>
        <v>0.7437526038676211</v>
      </c>
      <c r="P1145" s="23">
        <f t="shared" si="162"/>
        <v>0.66468212512770153</v>
      </c>
      <c r="Q1145" s="27"/>
      <c r="R1145" s="27"/>
    </row>
    <row r="1146" spans="1:18" x14ac:dyDescent="0.25">
      <c r="A1146" s="24">
        <f t="shared" si="158"/>
        <v>2019</v>
      </c>
      <c r="B1146" s="32">
        <v>43508</v>
      </c>
      <c r="C1146" s="28">
        <f>'Bitcoin Data'!C1145</f>
        <v>3653.5285640000002</v>
      </c>
      <c r="D1146" s="26">
        <f>'Bitcoin Data'!K1145</f>
        <v>1600</v>
      </c>
      <c r="E1146" s="25">
        <f>'Bitcoin Data'!J1145</f>
        <v>64116.992365093167</v>
      </c>
      <c r="F1146" s="25">
        <f t="shared" si="154"/>
        <v>102.58718778414907</v>
      </c>
      <c r="G1146" s="23">
        <f t="shared" si="155"/>
        <v>0.48099999999999998</v>
      </c>
      <c r="H1146" s="23">
        <f t="shared" si="156"/>
        <v>0.42986350639160825</v>
      </c>
      <c r="I1146" s="26">
        <f t="shared" si="159"/>
        <v>49344.437324175698</v>
      </c>
      <c r="J1146" s="26">
        <f t="shared" si="160"/>
        <v>44098.488251748677</v>
      </c>
      <c r="K1146" s="23">
        <f t="shared" si="157"/>
        <v>30.840273327609811</v>
      </c>
      <c r="L1146" s="23">
        <f t="shared" si="157"/>
        <v>27.561555157342926</v>
      </c>
      <c r="M1146" s="26">
        <f>K1146*'Social Cost of Carbon'!$C$5</f>
        <v>3084.0273327609812</v>
      </c>
      <c r="N1146" s="26">
        <f>L1146*'Social Cost of Carbon'!$C$5</f>
        <v>2756.1555157342927</v>
      </c>
      <c r="O1146" s="23">
        <f t="shared" si="161"/>
        <v>0.84412295640696711</v>
      </c>
      <c r="P1146" s="23">
        <f t="shared" si="162"/>
        <v>0.75438181677078919</v>
      </c>
      <c r="Q1146" s="27"/>
      <c r="R1146" s="27"/>
    </row>
    <row r="1147" spans="1:18" x14ac:dyDescent="0.25">
      <c r="A1147" s="24">
        <f t="shared" si="158"/>
        <v>2019</v>
      </c>
      <c r="B1147" s="32">
        <v>43509</v>
      </c>
      <c r="C1147" s="28">
        <f>'Bitcoin Data'!C1146</f>
        <v>3632.070557</v>
      </c>
      <c r="D1147" s="26">
        <f>'Bitcoin Data'!K1146</f>
        <v>1912.4521886952823</v>
      </c>
      <c r="E1147" s="25">
        <f>'Bitcoin Data'!J1146</f>
        <v>52946.292149317946</v>
      </c>
      <c r="F1147" s="25">
        <f t="shared" si="154"/>
        <v>101.25725230426295</v>
      </c>
      <c r="G1147" s="23">
        <f t="shared" si="155"/>
        <v>0.48099999999999998</v>
      </c>
      <c r="H1147" s="23">
        <f t="shared" si="156"/>
        <v>0.42986350639160825</v>
      </c>
      <c r="I1147" s="26">
        <f t="shared" si="159"/>
        <v>48704.738358350478</v>
      </c>
      <c r="J1147" s="26">
        <f t="shared" si="160"/>
        <v>43526.797523090223</v>
      </c>
      <c r="K1147" s="23">
        <f t="shared" si="157"/>
        <v>25.46716652382193</v>
      </c>
      <c r="L1147" s="23">
        <f t="shared" si="157"/>
        <v>22.759678793740292</v>
      </c>
      <c r="M1147" s="26">
        <f>K1147*'Social Cost of Carbon'!$C$5</f>
        <v>2546.7166523821929</v>
      </c>
      <c r="N1147" s="26">
        <f>L1147*'Social Cost of Carbon'!$C$5</f>
        <v>2275.9678793740291</v>
      </c>
      <c r="O1147" s="23">
        <f t="shared" si="161"/>
        <v>0.70117488424721508</v>
      </c>
      <c r="P1147" s="23">
        <f t="shared" si="162"/>
        <v>0.62663096535600393</v>
      </c>
      <c r="Q1147" s="27"/>
      <c r="R1147" s="27"/>
    </row>
    <row r="1148" spans="1:18" x14ac:dyDescent="0.25">
      <c r="A1148" s="24">
        <f t="shared" si="158"/>
        <v>2019</v>
      </c>
      <c r="B1148" s="32">
        <v>43510</v>
      </c>
      <c r="C1148" s="28">
        <f>'Bitcoin Data'!C1147</f>
        <v>3616.8808589999999</v>
      </c>
      <c r="D1148" s="26">
        <f>'Bitcoin Data'!K1147</f>
        <v>1762.4596103005974</v>
      </c>
      <c r="E1148" s="25">
        <f>'Bitcoin Data'!J1147</f>
        <v>57181.334266882943</v>
      </c>
      <c r="F1148" s="25">
        <f t="shared" si="154"/>
        <v>100.77979210847872</v>
      </c>
      <c r="G1148" s="23">
        <f t="shared" si="155"/>
        <v>0.48099999999999998</v>
      </c>
      <c r="H1148" s="23">
        <f t="shared" si="156"/>
        <v>0.42986350639160825</v>
      </c>
      <c r="I1148" s="26">
        <f t="shared" si="159"/>
        <v>48475.080004178257</v>
      </c>
      <c r="J1148" s="26">
        <f t="shared" si="160"/>
        <v>43321.554809167996</v>
      </c>
      <c r="K1148" s="23">
        <f t="shared" si="157"/>
        <v>27.504221782370696</v>
      </c>
      <c r="L1148" s="23">
        <f t="shared" si="157"/>
        <v>24.580168848112923</v>
      </c>
      <c r="M1148" s="26">
        <f>K1148*'Social Cost of Carbon'!$C$5</f>
        <v>2750.4221782370696</v>
      </c>
      <c r="N1148" s="26">
        <f>L1148*'Social Cost of Carbon'!$C$5</f>
        <v>2458.0168848112921</v>
      </c>
      <c r="O1148" s="23">
        <f t="shared" si="161"/>
        <v>0.76044035882274263</v>
      </c>
      <c r="P1148" s="23">
        <f t="shared" si="162"/>
        <v>0.67959575685080431</v>
      </c>
      <c r="Q1148" s="27"/>
      <c r="R1148" s="27"/>
    </row>
    <row r="1149" spans="1:18" x14ac:dyDescent="0.25">
      <c r="A1149" s="24">
        <f t="shared" si="158"/>
        <v>2019</v>
      </c>
      <c r="B1149" s="32">
        <v>43511</v>
      </c>
      <c r="C1149" s="28">
        <f>'Bitcoin Data'!C1148</f>
        <v>3620.8107909999999</v>
      </c>
      <c r="D1149" s="26">
        <f>'Bitcoin Data'!K1148</f>
        <v>1587.4415733309816</v>
      </c>
      <c r="E1149" s="25">
        <f>'Bitcoin Data'!J1148</f>
        <v>61854.105884247983</v>
      </c>
      <c r="F1149" s="25">
        <f t="shared" si="154"/>
        <v>98.189779161871741</v>
      </c>
      <c r="G1149" s="23">
        <f t="shared" si="155"/>
        <v>0.48099999999999998</v>
      </c>
      <c r="H1149" s="23">
        <f t="shared" si="156"/>
        <v>0.42986350639160825</v>
      </c>
      <c r="I1149" s="26">
        <f t="shared" si="159"/>
        <v>47229.283776860306</v>
      </c>
      <c r="J1149" s="26">
        <f t="shared" si="160"/>
        <v>42208.202762339861</v>
      </c>
      <c r="K1149" s="23">
        <f t="shared" si="157"/>
        <v>29.751824930323281</v>
      </c>
      <c r="L1149" s="23">
        <f t="shared" si="157"/>
        <v>26.588822840120645</v>
      </c>
      <c r="M1149" s="26">
        <f>K1149*'Social Cost of Carbon'!$C$5</f>
        <v>2975.1824930323282</v>
      </c>
      <c r="N1149" s="26">
        <f>L1149*'Social Cost of Carbon'!$C$5</f>
        <v>2658.8822840120647</v>
      </c>
      <c r="O1149" s="23">
        <f t="shared" si="161"/>
        <v>0.82168957859591407</v>
      </c>
      <c r="P1149" s="23">
        <f t="shared" si="162"/>
        <v>0.73433339588499502</v>
      </c>
      <c r="Q1149" s="27"/>
      <c r="R1149" s="27"/>
    </row>
    <row r="1150" spans="1:18" x14ac:dyDescent="0.25">
      <c r="A1150" s="24">
        <f t="shared" si="158"/>
        <v>2019</v>
      </c>
      <c r="B1150" s="32">
        <v>43512</v>
      </c>
      <c r="C1150" s="28">
        <f>'Bitcoin Data'!C1149</f>
        <v>3629.7875979999999</v>
      </c>
      <c r="D1150" s="26">
        <f>'Bitcoin Data'!K1149</f>
        <v>1875</v>
      </c>
      <c r="E1150" s="25">
        <f>'Bitcoin Data'!J1149</f>
        <v>50808.152508205931</v>
      </c>
      <c r="F1150" s="25">
        <f t="shared" si="154"/>
        <v>95.265285952886117</v>
      </c>
      <c r="G1150" s="23">
        <f t="shared" si="155"/>
        <v>0.48099999999999998</v>
      </c>
      <c r="H1150" s="23">
        <f t="shared" si="156"/>
        <v>0.42986350639160825</v>
      </c>
      <c r="I1150" s="26">
        <f t="shared" si="159"/>
        <v>45822.602543338224</v>
      </c>
      <c r="J1150" s="26">
        <f t="shared" si="160"/>
        <v>40951.06985710685</v>
      </c>
      <c r="K1150" s="23">
        <f t="shared" si="157"/>
        <v>24.438721356447051</v>
      </c>
      <c r="L1150" s="23">
        <f t="shared" si="157"/>
        <v>21.840570590456988</v>
      </c>
      <c r="M1150" s="26">
        <f>K1150*'Social Cost of Carbon'!$C$5</f>
        <v>2443.8721356447049</v>
      </c>
      <c r="N1150" s="26">
        <f>L1150*'Social Cost of Carbon'!$C$5</f>
        <v>2184.0570590456987</v>
      </c>
      <c r="O1150" s="23">
        <f t="shared" si="161"/>
        <v>0.67328240831261588</v>
      </c>
      <c r="P1150" s="23">
        <f t="shared" si="162"/>
        <v>0.60170381877140866</v>
      </c>
      <c r="Q1150" s="27"/>
      <c r="R1150" s="27"/>
    </row>
    <row r="1151" spans="1:18" x14ac:dyDescent="0.25">
      <c r="A1151" s="24">
        <f t="shared" si="158"/>
        <v>2019</v>
      </c>
      <c r="B1151" s="32">
        <v>43513</v>
      </c>
      <c r="C1151" s="28">
        <f>'Bitcoin Data'!C1150</f>
        <v>3673.836182</v>
      </c>
      <c r="D1151" s="26">
        <f>'Bitcoin Data'!K1150</f>
        <v>1987.4130506790327</v>
      </c>
      <c r="E1151" s="25">
        <f>'Bitcoin Data'!J1150</f>
        <v>48209.042072113851</v>
      </c>
      <c r="F1151" s="25">
        <f t="shared" si="154"/>
        <v>95.811279374853626</v>
      </c>
      <c r="G1151" s="23">
        <f t="shared" si="155"/>
        <v>0.48099999999999998</v>
      </c>
      <c r="H1151" s="23">
        <f t="shared" si="156"/>
        <v>0.42986350639160825</v>
      </c>
      <c r="I1151" s="26">
        <f t="shared" si="159"/>
        <v>46085.225379304597</v>
      </c>
      <c r="J1151" s="26">
        <f t="shared" si="160"/>
        <v>41185.772503940556</v>
      </c>
      <c r="K1151" s="23">
        <f t="shared" si="157"/>
        <v>23.188549236686761</v>
      </c>
      <c r="L1151" s="23">
        <f t="shared" si="157"/>
        <v>20.723307864899422</v>
      </c>
      <c r="M1151" s="26">
        <f>K1151*'Social Cost of Carbon'!$C$5</f>
        <v>2318.8549236686763</v>
      </c>
      <c r="N1151" s="26">
        <f>L1151*'Social Cost of Carbon'!$C$5</f>
        <v>2072.3307864899421</v>
      </c>
      <c r="O1151" s="23">
        <f t="shared" si="161"/>
        <v>0.63118081721496755</v>
      </c>
      <c r="P1151" s="23">
        <f t="shared" si="162"/>
        <v>0.56407816892961893</v>
      </c>
      <c r="Q1151" s="27"/>
      <c r="R1151" s="27"/>
    </row>
    <row r="1152" spans="1:18" x14ac:dyDescent="0.25">
      <c r="A1152" s="24">
        <f t="shared" si="158"/>
        <v>2019</v>
      </c>
      <c r="B1152" s="32">
        <v>43514</v>
      </c>
      <c r="C1152" s="28">
        <f>'Bitcoin Data'!C1151</f>
        <v>3915.7143550000001</v>
      </c>
      <c r="D1152" s="26">
        <f>'Bitcoin Data'!K1151</f>
        <v>1937.5672766415501</v>
      </c>
      <c r="E1152" s="25">
        <f>'Bitcoin Data'!J1151</f>
        <v>50575.864002129354</v>
      </c>
      <c r="F1152" s="25">
        <f t="shared" si="154"/>
        <v>97.994139078399186</v>
      </c>
      <c r="G1152" s="23">
        <f t="shared" si="155"/>
        <v>0.48099999999999998</v>
      </c>
      <c r="H1152" s="23">
        <f t="shared" si="156"/>
        <v>0.42986350639160825</v>
      </c>
      <c r="I1152" s="26">
        <f t="shared" si="159"/>
        <v>47135.180896710001</v>
      </c>
      <c r="J1152" s="26">
        <f t="shared" si="160"/>
        <v>42124.104230067591</v>
      </c>
      <c r="K1152" s="23">
        <f t="shared" si="157"/>
        <v>24.326990585024216</v>
      </c>
      <c r="L1152" s="23">
        <f t="shared" si="157"/>
        <v>21.740718238740442</v>
      </c>
      <c r="M1152" s="26">
        <f>K1152*'Social Cost of Carbon'!$C$5</f>
        <v>2432.6990585024214</v>
      </c>
      <c r="N1152" s="26">
        <f>L1152*'Social Cost of Carbon'!$C$5</f>
        <v>2174.0718238740442</v>
      </c>
      <c r="O1152" s="23">
        <f t="shared" si="161"/>
        <v>0.62126570989431162</v>
      </c>
      <c r="P1152" s="23">
        <f t="shared" si="162"/>
        <v>0.55521716518927344</v>
      </c>
      <c r="Q1152" s="27"/>
      <c r="R1152" s="27"/>
    </row>
    <row r="1153" spans="1:18" x14ac:dyDescent="0.25">
      <c r="A1153" s="24">
        <f t="shared" si="158"/>
        <v>2019</v>
      </c>
      <c r="B1153" s="32">
        <v>43515</v>
      </c>
      <c r="C1153" s="28">
        <f>'Bitcoin Data'!C1152</f>
        <v>3947.094482</v>
      </c>
      <c r="D1153" s="26">
        <f>'Bitcoin Data'!K1152</f>
        <v>1949.9512512187196</v>
      </c>
      <c r="E1153" s="25">
        <f>'Bitcoin Data'!J1152</f>
        <v>50728.446125932678</v>
      </c>
      <c r="F1153" s="25">
        <f t="shared" si="154"/>
        <v>98.917996995643833</v>
      </c>
      <c r="G1153" s="23">
        <f t="shared" si="155"/>
        <v>0.48099999999999998</v>
      </c>
      <c r="H1153" s="23">
        <f t="shared" si="156"/>
        <v>0.42986350639160825</v>
      </c>
      <c r="I1153" s="26">
        <f t="shared" si="159"/>
        <v>47579.556554904688</v>
      </c>
      <c r="J1153" s="26">
        <f t="shared" si="160"/>
        <v>42521.237033782032</v>
      </c>
      <c r="K1153" s="23">
        <f t="shared" si="157"/>
        <v>24.400382586573617</v>
      </c>
      <c r="L1153" s="23">
        <f t="shared" si="157"/>
        <v>21.806307725491216</v>
      </c>
      <c r="M1153" s="26">
        <f>K1153*'Social Cost of Carbon'!$C$5</f>
        <v>2440.0382586573619</v>
      </c>
      <c r="N1153" s="26">
        <f>L1153*'Social Cost of Carbon'!$C$5</f>
        <v>2180.6307725491215</v>
      </c>
      <c r="O1153" s="23">
        <f t="shared" si="161"/>
        <v>0.61818592632750713</v>
      </c>
      <c r="P1153" s="23">
        <f t="shared" si="162"/>
        <v>0.55246480227252937</v>
      </c>
      <c r="Q1153" s="27"/>
      <c r="R1153" s="27"/>
    </row>
    <row r="1154" spans="1:18" x14ac:dyDescent="0.25">
      <c r="A1154" s="24">
        <f t="shared" si="158"/>
        <v>2019</v>
      </c>
      <c r="B1154" s="32">
        <v>43516</v>
      </c>
      <c r="C1154" s="28">
        <f>'Bitcoin Data'!C1153</f>
        <v>3999.820557</v>
      </c>
      <c r="D1154" s="26">
        <f>'Bitcoin Data'!K1153</f>
        <v>1624.9887153561435</v>
      </c>
      <c r="E1154" s="25">
        <f>'Bitcoin Data'!J1153</f>
        <v>62522.012366246352</v>
      </c>
      <c r="F1154" s="25">
        <f t="shared" si="154"/>
        <v>101.59756455650758</v>
      </c>
      <c r="G1154" s="23">
        <f t="shared" si="155"/>
        <v>0.48099999999999998</v>
      </c>
      <c r="H1154" s="23">
        <f t="shared" si="156"/>
        <v>0.42986350639160825</v>
      </c>
      <c r="I1154" s="26">
        <f t="shared" si="159"/>
        <v>48868.428551680146</v>
      </c>
      <c r="J1154" s="26">
        <f t="shared" si="160"/>
        <v>43673.085341108126</v>
      </c>
      <c r="K1154" s="23">
        <f t="shared" si="157"/>
        <v>30.073087948164495</v>
      </c>
      <c r="L1154" s="23">
        <f t="shared" si="157"/>
        <v>26.875931462414147</v>
      </c>
      <c r="M1154" s="26">
        <f>K1154*'Social Cost of Carbon'!$C$5</f>
        <v>3007.3087948164493</v>
      </c>
      <c r="N1154" s="26">
        <f>L1154*'Social Cost of Carbon'!$C$5</f>
        <v>2687.5931462414146</v>
      </c>
      <c r="O1154" s="23">
        <f t="shared" si="161"/>
        <v>0.75186092774922686</v>
      </c>
      <c r="P1154" s="23">
        <f t="shared" si="162"/>
        <v>0.67192842977365963</v>
      </c>
      <c r="Q1154" s="27"/>
      <c r="R1154" s="27"/>
    </row>
    <row r="1155" spans="1:18" x14ac:dyDescent="0.25">
      <c r="A1155" s="24">
        <f t="shared" si="158"/>
        <v>2019</v>
      </c>
      <c r="B1155" s="32">
        <v>43517</v>
      </c>
      <c r="C1155" s="28">
        <f>'Bitcoin Data'!C1154</f>
        <v>3954.118164</v>
      </c>
      <c r="D1155" s="26">
        <f>'Bitcoin Data'!K1154</f>
        <v>1487.4803735228493</v>
      </c>
      <c r="E1155" s="25">
        <f>'Bitcoin Data'!J1154</f>
        <v>66756.84469321568</v>
      </c>
      <c r="F1155" s="25">
        <f t="shared" si="154"/>
        <v>99.299496279471299</v>
      </c>
      <c r="G1155" s="23">
        <f t="shared" si="155"/>
        <v>0.48099999999999998</v>
      </c>
      <c r="H1155" s="23">
        <f t="shared" si="156"/>
        <v>0.42986350639160825</v>
      </c>
      <c r="I1155" s="26">
        <f t="shared" si="159"/>
        <v>47763.057710425688</v>
      </c>
      <c r="J1155" s="26">
        <f t="shared" si="160"/>
        <v>42685.229653613991</v>
      </c>
      <c r="K1155" s="23">
        <f t="shared" si="157"/>
        <v>32.110042297436742</v>
      </c>
      <c r="L1155" s="23">
        <f t="shared" si="157"/>
        <v>28.696331335465718</v>
      </c>
      <c r="M1155" s="26">
        <f>K1155*'Social Cost of Carbon'!$C$5</f>
        <v>3211.0042297436744</v>
      </c>
      <c r="N1155" s="26">
        <f>L1155*'Social Cost of Carbon'!$C$5</f>
        <v>2869.633133546572</v>
      </c>
      <c r="O1155" s="23">
        <f t="shared" si="161"/>
        <v>0.81206582518905079</v>
      </c>
      <c r="P1155" s="23">
        <f t="shared" si="162"/>
        <v>0.72573277138577996</v>
      </c>
      <c r="Q1155" s="27"/>
      <c r="R1155" s="27"/>
    </row>
    <row r="1156" spans="1:18" x14ac:dyDescent="0.25">
      <c r="A1156" s="24">
        <f t="shared" si="158"/>
        <v>2019</v>
      </c>
      <c r="B1156" s="32">
        <v>43518</v>
      </c>
      <c r="C1156" s="28">
        <f>'Bitcoin Data'!C1155</f>
        <v>4005.5266109999998</v>
      </c>
      <c r="D1156" s="26">
        <f>'Bitcoin Data'!K1155</f>
        <v>2012.5223613595704</v>
      </c>
      <c r="E1156" s="25">
        <f>'Bitcoin Data'!J1155</f>
        <v>48248.58607384441</v>
      </c>
      <c r="F1156" s="25">
        <f t="shared" si="154"/>
        <v>97.101358377593826</v>
      </c>
      <c r="G1156" s="23">
        <f t="shared" si="155"/>
        <v>0.48099999999999998</v>
      </c>
      <c r="H1156" s="23">
        <f t="shared" si="156"/>
        <v>0.42986350639160825</v>
      </c>
      <c r="I1156" s="26">
        <f t="shared" si="159"/>
        <v>46705.753379622627</v>
      </c>
      <c r="J1156" s="26">
        <f t="shared" si="160"/>
        <v>41740.330387580645</v>
      </c>
      <c r="K1156" s="23">
        <f t="shared" si="157"/>
        <v>23.207569901519161</v>
      </c>
      <c r="L1156" s="23">
        <f t="shared" si="157"/>
        <v>20.740306388140077</v>
      </c>
      <c r="M1156" s="26">
        <f>K1156*'Social Cost of Carbon'!$C$5</f>
        <v>2320.7569901519159</v>
      </c>
      <c r="N1156" s="26">
        <f>L1156*'Social Cost of Carbon'!$C$5</f>
        <v>2074.0306388140075</v>
      </c>
      <c r="O1156" s="23">
        <f t="shared" si="161"/>
        <v>0.57938873350101827</v>
      </c>
      <c r="P1156" s="23">
        <f t="shared" si="162"/>
        <v>0.51779225061650891</v>
      </c>
      <c r="Q1156" s="27"/>
      <c r="R1156" s="27"/>
    </row>
    <row r="1157" spans="1:18" x14ac:dyDescent="0.25">
      <c r="A1157" s="24">
        <f t="shared" si="158"/>
        <v>2019</v>
      </c>
      <c r="B1157" s="32">
        <v>43519</v>
      </c>
      <c r="C1157" s="28">
        <f>'Bitcoin Data'!C1156</f>
        <v>4142.5268550000001</v>
      </c>
      <c r="D1157" s="26">
        <f>'Bitcoin Data'!K1156</f>
        <v>1787.4875868917577</v>
      </c>
      <c r="E1157" s="25">
        <f>'Bitcoin Data'!J1156</f>
        <v>56201.550518071301</v>
      </c>
      <c r="F1157" s="25">
        <f t="shared" si="154"/>
        <v>100.45957391512248</v>
      </c>
      <c r="G1157" s="23">
        <f t="shared" si="155"/>
        <v>0.48099999999999998</v>
      </c>
      <c r="H1157" s="23">
        <f t="shared" si="156"/>
        <v>0.42986350639160825</v>
      </c>
      <c r="I1157" s="26">
        <f t="shared" si="159"/>
        <v>48321.055053173906</v>
      </c>
      <c r="J1157" s="26">
        <f t="shared" si="160"/>
        <v>43183.904693761491</v>
      </c>
      <c r="K1157" s="23">
        <f t="shared" si="157"/>
        <v>27.032945799192294</v>
      </c>
      <c r="L1157" s="23">
        <f t="shared" si="157"/>
        <v>24.158995570343237</v>
      </c>
      <c r="M1157" s="26">
        <f>K1157*'Social Cost of Carbon'!$C$5</f>
        <v>2703.2945799192294</v>
      </c>
      <c r="N1157" s="26">
        <f>L1157*'Social Cost of Carbon'!$C$5</f>
        <v>2415.8995570343236</v>
      </c>
      <c r="O1157" s="23">
        <f t="shared" si="161"/>
        <v>0.65257140739024355</v>
      </c>
      <c r="P1157" s="23">
        <f t="shared" si="162"/>
        <v>0.58319466393279995</v>
      </c>
      <c r="Q1157" s="27"/>
      <c r="R1157" s="27"/>
    </row>
    <row r="1158" spans="1:18" x14ac:dyDescent="0.25">
      <c r="A1158" s="24">
        <f t="shared" si="158"/>
        <v>2019</v>
      </c>
      <c r="B1158" s="32">
        <v>43520</v>
      </c>
      <c r="C1158" s="28">
        <f>'Bitcoin Data'!C1157</f>
        <v>3810.42749</v>
      </c>
      <c r="D1158" s="26">
        <f>'Bitcoin Data'!K1157</f>
        <v>1712.4916753876892</v>
      </c>
      <c r="E1158" s="25">
        <f>'Bitcoin Data'!J1157</f>
        <v>58233.226527782004</v>
      </c>
      <c r="F1158" s="25">
        <f t="shared" si="154"/>
        <v>99.723915659792226</v>
      </c>
      <c r="G1158" s="23">
        <f t="shared" si="155"/>
        <v>0.48099999999999998</v>
      </c>
      <c r="H1158" s="23">
        <f t="shared" si="156"/>
        <v>0.42986350639160825</v>
      </c>
      <c r="I1158" s="26">
        <f t="shared" si="159"/>
        <v>47967.20343236006</v>
      </c>
      <c r="J1158" s="26">
        <f t="shared" si="160"/>
        <v>42867.672056619296</v>
      </c>
      <c r="K1158" s="23">
        <f t="shared" si="157"/>
        <v>28.010181959863143</v>
      </c>
      <c r="L1158" s="23">
        <f t="shared" si="157"/>
        <v>25.03233894372919</v>
      </c>
      <c r="M1158" s="26">
        <f>K1158*'Social Cost of Carbon'!$C$5</f>
        <v>2801.0181959863144</v>
      </c>
      <c r="N1158" s="26">
        <f>L1158*'Social Cost of Carbon'!$C$5</f>
        <v>2503.2338943729192</v>
      </c>
      <c r="O1158" s="23">
        <f t="shared" si="161"/>
        <v>0.73509290055702237</v>
      </c>
      <c r="P1158" s="23">
        <f t="shared" si="162"/>
        <v>0.65694305978590317</v>
      </c>
      <c r="Q1158" s="27"/>
      <c r="R1158" s="27"/>
    </row>
    <row r="1159" spans="1:18" x14ac:dyDescent="0.25">
      <c r="A1159" s="24">
        <f t="shared" si="158"/>
        <v>2019</v>
      </c>
      <c r="B1159" s="32">
        <v>43521</v>
      </c>
      <c r="C1159" s="28">
        <f>'Bitcoin Data'!C1158</f>
        <v>3882.696289</v>
      </c>
      <c r="D1159" s="26">
        <f>'Bitcoin Data'!K1158</f>
        <v>1787.4875868917577</v>
      </c>
      <c r="E1159" s="25">
        <f>'Bitcoin Data'!J1158</f>
        <v>54565.213529374763</v>
      </c>
      <c r="F1159" s="25">
        <f t="shared" si="154"/>
        <v>97.534641859855597</v>
      </c>
      <c r="G1159" s="23">
        <f t="shared" si="155"/>
        <v>0.48099999999999998</v>
      </c>
      <c r="H1159" s="23">
        <f t="shared" si="156"/>
        <v>0.42986350639160825</v>
      </c>
      <c r="I1159" s="26">
        <f t="shared" si="159"/>
        <v>46914.162734590544</v>
      </c>
      <c r="J1159" s="26">
        <f t="shared" si="160"/>
        <v>41926.583144527256</v>
      </c>
      <c r="K1159" s="23">
        <f t="shared" si="157"/>
        <v>26.245867707629259</v>
      </c>
      <c r="L1159" s="23">
        <f t="shared" si="157"/>
        <v>23.455594014743856</v>
      </c>
      <c r="M1159" s="26">
        <f>K1159*'Social Cost of Carbon'!$C$5</f>
        <v>2624.5867707629259</v>
      </c>
      <c r="N1159" s="26">
        <f>L1159*'Social Cost of Carbon'!$C$5</f>
        <v>2345.5594014743856</v>
      </c>
      <c r="O1159" s="23">
        <f t="shared" si="161"/>
        <v>0.67597014430374003</v>
      </c>
      <c r="P1159" s="23">
        <f t="shared" si="162"/>
        <v>0.60410581381797734</v>
      </c>
      <c r="Q1159" s="27"/>
      <c r="R1159" s="27"/>
    </row>
    <row r="1160" spans="1:18" x14ac:dyDescent="0.25">
      <c r="A1160" s="24">
        <f t="shared" si="158"/>
        <v>2019</v>
      </c>
      <c r="B1160" s="32">
        <v>43522</v>
      </c>
      <c r="C1160" s="28">
        <f>'Bitcoin Data'!C1159</f>
        <v>3854.3579100000002</v>
      </c>
      <c r="D1160" s="26">
        <f>'Bitcoin Data'!K1159</f>
        <v>2012.5223613595704</v>
      </c>
      <c r="E1160" s="25">
        <f>'Bitcoin Data'!J1159</f>
        <v>47869.568669878827</v>
      </c>
      <c r="F1160" s="25">
        <f t="shared" ref="F1160:F1223" si="163">E1160*D1160/1000000</f>
        <v>96.338577376768654</v>
      </c>
      <c r="G1160" s="23">
        <f t="shared" ref="G1160:G1223" si="164">$V$21</f>
        <v>0.48099999999999998</v>
      </c>
      <c r="H1160" s="23">
        <f t="shared" ref="H1160:H1223" si="165">HLOOKUP($A1160,$V$7:$AA$19,13,FALSE)/1000</f>
        <v>0.42986350639160825</v>
      </c>
      <c r="I1160" s="26">
        <f t="shared" si="159"/>
        <v>46338.855718225721</v>
      </c>
      <c r="J1160" s="26">
        <f t="shared" si="160"/>
        <v>41412.438671957039</v>
      </c>
      <c r="K1160" s="23">
        <f t="shared" ref="K1160:L1223" si="166">$E1160*G1160/1000</f>
        <v>23.025262530211716</v>
      </c>
      <c r="L1160" s="23">
        <f t="shared" si="166"/>
        <v>20.577380637887988</v>
      </c>
      <c r="M1160" s="26">
        <f>K1160*'Social Cost of Carbon'!$C$5</f>
        <v>2302.5262530211717</v>
      </c>
      <c r="N1160" s="26">
        <f>L1160*'Social Cost of Carbon'!$C$5</f>
        <v>2057.7380637887986</v>
      </c>
      <c r="O1160" s="23">
        <f t="shared" si="161"/>
        <v>0.59738257494130109</v>
      </c>
      <c r="P1160" s="23">
        <f t="shared" si="162"/>
        <v>0.5338731150135454</v>
      </c>
      <c r="Q1160" s="27"/>
      <c r="R1160" s="27"/>
    </row>
    <row r="1161" spans="1:18" x14ac:dyDescent="0.25">
      <c r="A1161" s="24">
        <f t="shared" ref="A1161:A1224" si="167">YEAR(B1161)</f>
        <v>2019</v>
      </c>
      <c r="B1161" s="32">
        <v>43523</v>
      </c>
      <c r="C1161" s="28">
        <f>'Bitcoin Data'!C1160</f>
        <v>3851.0473630000001</v>
      </c>
      <c r="D1161" s="26">
        <f>'Bitcoin Data'!K1160</f>
        <v>1762.4596103005974</v>
      </c>
      <c r="E1161" s="25">
        <f>'Bitcoin Data'!J1160</f>
        <v>54923.050453435571</v>
      </c>
      <c r="F1161" s="25">
        <f t="shared" si="163"/>
        <v>96.799658098682102</v>
      </c>
      <c r="G1161" s="23">
        <f t="shared" si="164"/>
        <v>0.48099999999999998</v>
      </c>
      <c r="H1161" s="23">
        <f t="shared" si="165"/>
        <v>0.42986350639160825</v>
      </c>
      <c r="I1161" s="26">
        <f t="shared" ref="I1161:I1224" si="168">F1161*G1161*1000</f>
        <v>46560.635545466088</v>
      </c>
      <c r="J1161" s="26">
        <f t="shared" ref="J1161:J1224" si="169">$F1161*H1161*1000</f>
        <v>41610.640447808328</v>
      </c>
      <c r="K1161" s="23">
        <f t="shared" si="166"/>
        <v>26.417987268102507</v>
      </c>
      <c r="L1161" s="23">
        <f t="shared" si="166"/>
        <v>23.609415049637025</v>
      </c>
      <c r="M1161" s="26">
        <f>K1161*'Social Cost of Carbon'!$C$5</f>
        <v>2641.7987268102506</v>
      </c>
      <c r="N1161" s="26">
        <f>L1161*'Social Cost of Carbon'!$C$5</f>
        <v>2360.9415049637028</v>
      </c>
      <c r="O1161" s="23">
        <f t="shared" ref="O1161:O1224" si="170">M1161/$C1161</f>
        <v>0.68599486783571162</v>
      </c>
      <c r="P1161" s="23">
        <f t="shared" ref="P1161:P1224" si="171">N1161/$C1161</f>
        <v>0.61306478015490007</v>
      </c>
      <c r="Q1161" s="27"/>
      <c r="R1161" s="27"/>
    </row>
    <row r="1162" spans="1:18" x14ac:dyDescent="0.25">
      <c r="A1162" s="24">
        <f t="shared" si="167"/>
        <v>2019</v>
      </c>
      <c r="B1162" s="32">
        <v>43524</v>
      </c>
      <c r="C1162" s="28">
        <f>'Bitcoin Data'!C1161</f>
        <v>3854.7854000000002</v>
      </c>
      <c r="D1162" s="26">
        <f>'Bitcoin Data'!K1161</f>
        <v>1875</v>
      </c>
      <c r="E1162" s="25">
        <f>'Bitcoin Data'!J1161</f>
        <v>52181.317378516462</v>
      </c>
      <c r="F1162" s="25">
        <f t="shared" si="163"/>
        <v>97.83997008471836</v>
      </c>
      <c r="G1162" s="23">
        <f t="shared" si="164"/>
        <v>0.48099999999999998</v>
      </c>
      <c r="H1162" s="23">
        <f t="shared" si="165"/>
        <v>0.42986350639160825</v>
      </c>
      <c r="I1162" s="26">
        <f t="shared" si="168"/>
        <v>47061.02561074953</v>
      </c>
      <c r="J1162" s="26">
        <f t="shared" si="169"/>
        <v>42057.832605867094</v>
      </c>
      <c r="K1162" s="23">
        <f t="shared" si="166"/>
        <v>25.099213659066415</v>
      </c>
      <c r="L1162" s="23">
        <f t="shared" si="166"/>
        <v>22.430844056462451</v>
      </c>
      <c r="M1162" s="26">
        <f>K1162*'Social Cost of Carbon'!$C$5</f>
        <v>2509.9213659066413</v>
      </c>
      <c r="N1162" s="26">
        <f>L1162*'Social Cost of Carbon'!$C$5</f>
        <v>2243.0844056462452</v>
      </c>
      <c r="O1162" s="23">
        <f t="shared" si="170"/>
        <v>0.65111831281363708</v>
      </c>
      <c r="P1162" s="23">
        <f t="shared" si="171"/>
        <v>0.5818960520204951</v>
      </c>
      <c r="Q1162" s="27"/>
      <c r="R1162" s="27"/>
    </row>
    <row r="1163" spans="1:18" x14ac:dyDescent="0.25">
      <c r="A1163" s="24">
        <f t="shared" si="167"/>
        <v>2019</v>
      </c>
      <c r="B1163" s="32">
        <v>43525</v>
      </c>
      <c r="C1163" s="28">
        <f>'Bitcoin Data'!C1162</f>
        <v>3859.58374</v>
      </c>
      <c r="D1163" s="26">
        <f>'Bitcoin Data'!K1162</f>
        <v>2024.9746878164026</v>
      </c>
      <c r="E1163" s="25">
        <f>'Bitcoin Data'!J1162</f>
        <v>49789.824454097426</v>
      </c>
      <c r="F1163" s="25">
        <f t="shared" si="163"/>
        <v>100.82313423036942</v>
      </c>
      <c r="G1163" s="23">
        <f t="shared" si="164"/>
        <v>0.48099999999999998</v>
      </c>
      <c r="H1163" s="23">
        <f t="shared" si="165"/>
        <v>0.42986350639160825</v>
      </c>
      <c r="I1163" s="26">
        <f t="shared" si="168"/>
        <v>48495.927564807687</v>
      </c>
      <c r="J1163" s="26">
        <f t="shared" si="169"/>
        <v>43340.186005658383</v>
      </c>
      <c r="K1163" s="23">
        <f t="shared" si="166"/>
        <v>23.948905562420858</v>
      </c>
      <c r="L1163" s="23">
        <f t="shared" si="166"/>
        <v>21.402828522460961</v>
      </c>
      <c r="M1163" s="26">
        <f>K1163*'Social Cost of Carbon'!$C$5</f>
        <v>2394.8905562420859</v>
      </c>
      <c r="N1163" s="26">
        <f>L1163*'Social Cost of Carbon'!$C$5</f>
        <v>2140.2828522460959</v>
      </c>
      <c r="O1163" s="23">
        <f t="shared" si="170"/>
        <v>0.6205048827991192</v>
      </c>
      <c r="P1163" s="23">
        <f t="shared" si="171"/>
        <v>0.5545372238111087</v>
      </c>
      <c r="Q1163" s="27"/>
      <c r="R1163" s="27"/>
    </row>
    <row r="1164" spans="1:18" x14ac:dyDescent="0.25">
      <c r="A1164" s="24">
        <f t="shared" si="167"/>
        <v>2019</v>
      </c>
      <c r="B1164" s="32">
        <v>43526</v>
      </c>
      <c r="C1164" s="28">
        <f>'Bitcoin Data'!C1163</f>
        <v>3864.415039</v>
      </c>
      <c r="D1164" s="26">
        <f>'Bitcoin Data'!K1163</f>
        <v>1650.0137501145844</v>
      </c>
      <c r="E1164" s="25">
        <f>'Bitcoin Data'!J1163</f>
        <v>61087.842373423649</v>
      </c>
      <c r="F1164" s="25">
        <f t="shared" si="163"/>
        <v>100.79577988098137</v>
      </c>
      <c r="G1164" s="23">
        <f t="shared" si="164"/>
        <v>0.48099999999999998</v>
      </c>
      <c r="H1164" s="23">
        <f t="shared" si="165"/>
        <v>0.42986350639160825</v>
      </c>
      <c r="I1164" s="26">
        <f t="shared" si="168"/>
        <v>48482.770122752037</v>
      </c>
      <c r="J1164" s="26">
        <f t="shared" si="169"/>
        <v>43328.427369115372</v>
      </c>
      <c r="K1164" s="23">
        <f t="shared" si="166"/>
        <v>29.383252181616776</v>
      </c>
      <c r="L1164" s="23">
        <f t="shared" si="166"/>
        <v>26.259434120537755</v>
      </c>
      <c r="M1164" s="26">
        <f>K1164*'Social Cost of Carbon'!$C$5</f>
        <v>2938.3252181616776</v>
      </c>
      <c r="N1164" s="26">
        <f>L1164*'Social Cost of Carbon'!$C$5</f>
        <v>2625.9434120537753</v>
      </c>
      <c r="O1164" s="23">
        <f t="shared" si="170"/>
        <v>0.76035446206161961</v>
      </c>
      <c r="P1164" s="23">
        <f t="shared" si="171"/>
        <v>0.67951899202144039</v>
      </c>
      <c r="Q1164" s="27"/>
      <c r="R1164" s="27"/>
    </row>
    <row r="1165" spans="1:18" x14ac:dyDescent="0.25">
      <c r="A1165" s="24">
        <f t="shared" si="167"/>
        <v>2019</v>
      </c>
      <c r="B1165" s="32">
        <v>43527</v>
      </c>
      <c r="C1165" s="28">
        <f>'Bitcoin Data'!C1164</f>
        <v>3847.1757809999999</v>
      </c>
      <c r="D1165" s="26">
        <f>'Bitcoin Data'!K1164</f>
        <v>1825.0025347257426</v>
      </c>
      <c r="E1165" s="25">
        <f>'Bitcoin Data'!J1164</f>
        <v>54627.997890732455</v>
      </c>
      <c r="F1165" s="25">
        <f t="shared" si="163"/>
        <v>99.69623461757925</v>
      </c>
      <c r="G1165" s="23">
        <f t="shared" si="164"/>
        <v>0.48099999999999998</v>
      </c>
      <c r="H1165" s="23">
        <f t="shared" si="165"/>
        <v>0.42986350639160825</v>
      </c>
      <c r="I1165" s="26">
        <f t="shared" si="168"/>
        <v>47953.888851055613</v>
      </c>
      <c r="J1165" s="26">
        <f t="shared" si="169"/>
        <v>42855.772986753051</v>
      </c>
      <c r="K1165" s="23">
        <f t="shared" si="166"/>
        <v>26.276066985442309</v>
      </c>
      <c r="L1165" s="23">
        <f t="shared" si="166"/>
        <v>23.482582720463633</v>
      </c>
      <c r="M1165" s="26">
        <f>K1165*'Social Cost of Carbon'!$C$5</f>
        <v>2627.6066985442308</v>
      </c>
      <c r="N1165" s="26">
        <f>L1165*'Social Cost of Carbon'!$C$5</f>
        <v>2348.2582720463633</v>
      </c>
      <c r="O1165" s="23">
        <f t="shared" si="170"/>
        <v>0.68299626742327713</v>
      </c>
      <c r="P1165" s="23">
        <f t="shared" si="171"/>
        <v>0.61038496957785959</v>
      </c>
      <c r="Q1165" s="27"/>
      <c r="R1165" s="27"/>
    </row>
    <row r="1166" spans="1:18" x14ac:dyDescent="0.25">
      <c r="A1166" s="24">
        <f t="shared" si="167"/>
        <v>2019</v>
      </c>
      <c r="B1166" s="32">
        <v>43528</v>
      </c>
      <c r="C1166" s="28">
        <f>'Bitcoin Data'!C1165</f>
        <v>3761.5571289999998</v>
      </c>
      <c r="D1166" s="26">
        <f>'Bitcoin Data'!K1165</f>
        <v>1712.4916753876892</v>
      </c>
      <c r="E1166" s="25">
        <f>'Bitcoin Data'!J1165</f>
        <v>58706.222496248505</v>
      </c>
      <c r="F1166" s="25">
        <f t="shared" si="163"/>
        <v>100.53391731828305</v>
      </c>
      <c r="G1166" s="23">
        <f t="shared" si="164"/>
        <v>0.48099999999999998</v>
      </c>
      <c r="H1166" s="23">
        <f t="shared" si="165"/>
        <v>0.42986350639160825</v>
      </c>
      <c r="I1166" s="26">
        <f t="shared" si="168"/>
        <v>48356.814230094147</v>
      </c>
      <c r="J1166" s="26">
        <f t="shared" si="169"/>
        <v>43215.862209721177</v>
      </c>
      <c r="K1166" s="23">
        <f t="shared" si="166"/>
        <v>28.237693020695531</v>
      </c>
      <c r="L1166" s="23">
        <f t="shared" si="166"/>
        <v>25.235662649243295</v>
      </c>
      <c r="M1166" s="26">
        <f>K1166*'Social Cost of Carbon'!$C$5</f>
        <v>2823.7693020695533</v>
      </c>
      <c r="N1166" s="26">
        <f>L1166*'Social Cost of Carbon'!$C$5</f>
        <v>2523.5662649243295</v>
      </c>
      <c r="O1166" s="23">
        <f t="shared" si="170"/>
        <v>0.7506915900065686</v>
      </c>
      <c r="P1166" s="23">
        <f t="shared" si="171"/>
        <v>0.67088340769005228</v>
      </c>
      <c r="Q1166" s="27"/>
      <c r="R1166" s="27"/>
    </row>
    <row r="1167" spans="1:18" x14ac:dyDescent="0.25">
      <c r="A1167" s="24">
        <f t="shared" si="167"/>
        <v>2019</v>
      </c>
      <c r="B1167" s="32">
        <v>43529</v>
      </c>
      <c r="C1167" s="28">
        <f>'Bitcoin Data'!C1166</f>
        <v>3896.375</v>
      </c>
      <c r="D1167" s="26">
        <f>'Bitcoin Data'!K1166</f>
        <v>1862.5827814569536</v>
      </c>
      <c r="E1167" s="25">
        <f>'Bitcoin Data'!J1166</f>
        <v>53633.821950792415</v>
      </c>
      <c r="F1167" s="25">
        <f t="shared" si="163"/>
        <v>99.897433269273947</v>
      </c>
      <c r="G1167" s="23">
        <f t="shared" si="164"/>
        <v>0.48099999999999998</v>
      </c>
      <c r="H1167" s="23">
        <f t="shared" si="165"/>
        <v>0.42986350639160825</v>
      </c>
      <c r="I1167" s="26">
        <f t="shared" si="168"/>
        <v>48050.665402520761</v>
      </c>
      <c r="J1167" s="26">
        <f t="shared" si="169"/>
        <v>42942.260944651796</v>
      </c>
      <c r="K1167" s="23">
        <f t="shared" si="166"/>
        <v>25.797868358331151</v>
      </c>
      <c r="L1167" s="23">
        <f t="shared" si="166"/>
        <v>23.055222764950834</v>
      </c>
      <c r="M1167" s="26">
        <f>K1167*'Social Cost of Carbon'!$C$5</f>
        <v>2579.7868358331152</v>
      </c>
      <c r="N1167" s="26">
        <f>L1167*'Social Cost of Carbon'!$C$5</f>
        <v>2305.5222764950836</v>
      </c>
      <c r="O1167" s="23">
        <f t="shared" si="170"/>
        <v>0.66209921679333106</v>
      </c>
      <c r="P1167" s="23">
        <f t="shared" si="171"/>
        <v>0.59170954451126589</v>
      </c>
      <c r="Q1167" s="27"/>
      <c r="R1167" s="27"/>
    </row>
    <row r="1168" spans="1:18" x14ac:dyDescent="0.25">
      <c r="A1168" s="24">
        <f t="shared" si="167"/>
        <v>2019</v>
      </c>
      <c r="B1168" s="32">
        <v>43530</v>
      </c>
      <c r="C1168" s="28">
        <f>'Bitcoin Data'!C1167</f>
        <v>3903.9426269999999</v>
      </c>
      <c r="D1168" s="26">
        <f>'Bitcoin Data'!K1167</f>
        <v>1600</v>
      </c>
      <c r="E1168" s="25">
        <f>'Bitcoin Data'!J1167</f>
        <v>61674.64023532108</v>
      </c>
      <c r="F1168" s="25">
        <f t="shared" si="163"/>
        <v>98.679424376513737</v>
      </c>
      <c r="G1168" s="23">
        <f t="shared" si="164"/>
        <v>0.48099999999999998</v>
      </c>
      <c r="H1168" s="23">
        <f t="shared" si="165"/>
        <v>0.42986350639160825</v>
      </c>
      <c r="I1168" s="26">
        <f t="shared" si="168"/>
        <v>47464.803125103106</v>
      </c>
      <c r="J1168" s="26">
        <f t="shared" si="169"/>
        <v>42418.683371193736</v>
      </c>
      <c r="K1168" s="23">
        <f t="shared" si="166"/>
        <v>29.665501953189441</v>
      </c>
      <c r="L1168" s="23">
        <f t="shared" si="166"/>
        <v>26.511677106996082</v>
      </c>
      <c r="M1168" s="26">
        <f>K1168*'Social Cost of Carbon'!$C$5</f>
        <v>2966.5501953189441</v>
      </c>
      <c r="N1168" s="26">
        <f>L1168*'Social Cost of Carbon'!$C$5</f>
        <v>2651.1677106996081</v>
      </c>
      <c r="O1168" s="23">
        <f t="shared" si="170"/>
        <v>0.75988570497989139</v>
      </c>
      <c r="P1168" s="23">
        <f t="shared" si="171"/>
        <v>0.67910006985346205</v>
      </c>
      <c r="Q1168" s="27"/>
      <c r="R1168" s="27"/>
    </row>
    <row r="1169" spans="1:18" x14ac:dyDescent="0.25">
      <c r="A1169" s="24">
        <f t="shared" si="167"/>
        <v>2019</v>
      </c>
      <c r="B1169" s="32">
        <v>43531</v>
      </c>
      <c r="C1169" s="28">
        <f>'Bitcoin Data'!C1168</f>
        <v>3911.484375</v>
      </c>
      <c r="D1169" s="26">
        <f>'Bitcoin Data'!K1168</f>
        <v>1774.9728823587418</v>
      </c>
      <c r="E1169" s="25">
        <f>'Bitcoin Data'!J1168</f>
        <v>54854.763188725905</v>
      </c>
      <c r="F1169" s="25">
        <f t="shared" si="163"/>
        <v>97.365717128199023</v>
      </c>
      <c r="G1169" s="23">
        <f t="shared" si="164"/>
        <v>0.48099999999999998</v>
      </c>
      <c r="H1169" s="23">
        <f t="shared" si="165"/>
        <v>0.42986350639160825</v>
      </c>
      <c r="I1169" s="26">
        <f t="shared" si="168"/>
        <v>46832.909938663724</v>
      </c>
      <c r="J1169" s="26">
        <f t="shared" si="169"/>
        <v>41853.9685670611</v>
      </c>
      <c r="K1169" s="23">
        <f t="shared" si="166"/>
        <v>26.385141093777158</v>
      </c>
      <c r="L1169" s="23">
        <f t="shared" si="166"/>
        <v>23.580060846587035</v>
      </c>
      <c r="M1169" s="26">
        <f>K1169*'Social Cost of Carbon'!$C$5</f>
        <v>2638.5141093777156</v>
      </c>
      <c r="N1169" s="26">
        <f>L1169*'Social Cost of Carbon'!$C$5</f>
        <v>2358.0060846587035</v>
      </c>
      <c r="O1169" s="23">
        <f t="shared" si="170"/>
        <v>0.67455570735284243</v>
      </c>
      <c r="P1169" s="23">
        <f t="shared" si="171"/>
        <v>0.60284174972799254</v>
      </c>
      <c r="Q1169" s="27"/>
      <c r="R1169" s="27"/>
    </row>
    <row r="1170" spans="1:18" x14ac:dyDescent="0.25">
      <c r="A1170" s="24">
        <f t="shared" si="167"/>
        <v>2019</v>
      </c>
      <c r="B1170" s="32">
        <v>43532</v>
      </c>
      <c r="C1170" s="28">
        <f>'Bitcoin Data'!C1169</f>
        <v>3901.1315920000002</v>
      </c>
      <c r="D1170" s="26">
        <f>'Bitcoin Data'!K1169</f>
        <v>1825.0025347257426</v>
      </c>
      <c r="E1170" s="25">
        <f>'Bitcoin Data'!J1169</f>
        <v>52897.472334500788</v>
      </c>
      <c r="F1170" s="25">
        <f t="shared" si="163"/>
        <v>96.538021091048776</v>
      </c>
      <c r="G1170" s="23">
        <f t="shared" si="164"/>
        <v>0.48099999999999998</v>
      </c>
      <c r="H1170" s="23">
        <f t="shared" si="165"/>
        <v>0.42986350639160825</v>
      </c>
      <c r="I1170" s="26">
        <f t="shared" si="168"/>
        <v>46434.78814479446</v>
      </c>
      <c r="J1170" s="26">
        <f t="shared" si="169"/>
        <v>41498.172246305257</v>
      </c>
      <c r="K1170" s="23">
        <f t="shared" si="166"/>
        <v>25.443684192894878</v>
      </c>
      <c r="L1170" s="23">
        <f t="shared" si="166"/>
        <v>22.738692936961602</v>
      </c>
      <c r="M1170" s="26">
        <f>K1170*'Social Cost of Carbon'!$C$5</f>
        <v>2544.368419289488</v>
      </c>
      <c r="N1170" s="26">
        <f>L1170*'Social Cost of Carbon'!$C$5</f>
        <v>2273.8692936961602</v>
      </c>
      <c r="O1170" s="23">
        <f t="shared" si="170"/>
        <v>0.65221291804336756</v>
      </c>
      <c r="P1170" s="23">
        <f t="shared" si="171"/>
        <v>0.58287428661959373</v>
      </c>
      <c r="Q1170" s="27"/>
      <c r="R1170" s="27"/>
    </row>
    <row r="1171" spans="1:18" x14ac:dyDescent="0.25">
      <c r="A1171" s="24">
        <f t="shared" si="167"/>
        <v>2019</v>
      </c>
      <c r="B1171" s="32">
        <v>43533</v>
      </c>
      <c r="C1171" s="28">
        <f>'Bitcoin Data'!C1170</f>
        <v>3963.313721</v>
      </c>
      <c r="D1171" s="26">
        <f>'Bitcoin Data'!K1170</f>
        <v>1724.9640632486824</v>
      </c>
      <c r="E1171" s="25">
        <f>'Bitcoin Data'!J1170</f>
        <v>55036.622885002522</v>
      </c>
      <c r="F1171" s="25">
        <f t="shared" si="163"/>
        <v>94.936196639199366</v>
      </c>
      <c r="G1171" s="23">
        <f t="shared" si="164"/>
        <v>0.48099999999999998</v>
      </c>
      <c r="H1171" s="23">
        <f t="shared" si="165"/>
        <v>0.42986350639160825</v>
      </c>
      <c r="I1171" s="26">
        <f t="shared" si="168"/>
        <v>45664.310583454891</v>
      </c>
      <c r="J1171" s="26">
        <f t="shared" si="169"/>
        <v>40809.606370809452</v>
      </c>
      <c r="K1171" s="23">
        <f t="shared" si="166"/>
        <v>26.472615607686212</v>
      </c>
      <c r="L1171" s="23">
        <f t="shared" si="166"/>
        <v>23.658235693299815</v>
      </c>
      <c r="M1171" s="26">
        <f>K1171*'Social Cost of Carbon'!$C$5</f>
        <v>2647.2615607686212</v>
      </c>
      <c r="N1171" s="26">
        <f>L1171*'Social Cost of Carbon'!$C$5</f>
        <v>2365.8235693299816</v>
      </c>
      <c r="O1171" s="23">
        <f t="shared" si="170"/>
        <v>0.66794146189887782</v>
      </c>
      <c r="P1171" s="23">
        <f t="shared" si="171"/>
        <v>0.5969306837342796</v>
      </c>
      <c r="Q1171" s="27"/>
      <c r="R1171" s="27"/>
    </row>
    <row r="1172" spans="1:18" x14ac:dyDescent="0.25">
      <c r="A1172" s="24">
        <f t="shared" si="167"/>
        <v>2019</v>
      </c>
      <c r="B1172" s="32">
        <v>43534</v>
      </c>
      <c r="C1172" s="28">
        <f>'Bitcoin Data'!C1171</f>
        <v>3951.5998540000001</v>
      </c>
      <c r="D1172" s="26">
        <f>'Bitcoin Data'!K1171</f>
        <v>1700.0377786173026</v>
      </c>
      <c r="E1172" s="25">
        <f>'Bitcoin Data'!J1171</f>
        <v>56155.305624756882</v>
      </c>
      <c r="F1172" s="25">
        <f t="shared" si="163"/>
        <v>95.466141031887418</v>
      </c>
      <c r="G1172" s="23">
        <f t="shared" si="164"/>
        <v>0.48099999999999998</v>
      </c>
      <c r="H1172" s="23">
        <f t="shared" si="165"/>
        <v>0.42986350639160825</v>
      </c>
      <c r="I1172" s="26">
        <f t="shared" si="168"/>
        <v>45919.213836337847</v>
      </c>
      <c r="J1172" s="26">
        <f t="shared" si="169"/>
        <v>41037.410125642913</v>
      </c>
      <c r="K1172" s="23">
        <f t="shared" si="166"/>
        <v>27.010702005508062</v>
      </c>
      <c r="L1172" s="23">
        <f t="shared" si="166"/>
        <v>24.139116578350396</v>
      </c>
      <c r="M1172" s="26">
        <f>K1172*'Social Cost of Carbon'!$C$5</f>
        <v>2701.070200550806</v>
      </c>
      <c r="N1172" s="26">
        <f>L1172*'Social Cost of Carbon'!$C$5</f>
        <v>2413.9116578350395</v>
      </c>
      <c r="O1172" s="23">
        <f t="shared" si="170"/>
        <v>0.68353838960102509</v>
      </c>
      <c r="P1172" s="23">
        <f t="shared" si="171"/>
        <v>0.61086945718746333</v>
      </c>
      <c r="Q1172" s="27"/>
      <c r="R1172" s="27"/>
    </row>
    <row r="1173" spans="1:18" x14ac:dyDescent="0.25">
      <c r="A1173" s="24">
        <f t="shared" si="167"/>
        <v>2019</v>
      </c>
      <c r="B1173" s="32">
        <v>43535</v>
      </c>
      <c r="C1173" s="28">
        <f>'Bitcoin Data'!C1172</f>
        <v>3905.2272950000001</v>
      </c>
      <c r="D1173" s="26">
        <f>'Bitcoin Data'!K1172</f>
        <v>1774.9728823587418</v>
      </c>
      <c r="E1173" s="25">
        <f>'Bitcoin Data'!J1172</f>
        <v>53209.719371659179</v>
      </c>
      <c r="F1173" s="25">
        <f t="shared" si="163"/>
        <v>94.445808962613668</v>
      </c>
      <c r="G1173" s="23">
        <f t="shared" si="164"/>
        <v>0.48099999999999998</v>
      </c>
      <c r="H1173" s="23">
        <f t="shared" si="165"/>
        <v>0.42986350639160825</v>
      </c>
      <c r="I1173" s="26">
        <f t="shared" si="168"/>
        <v>45428.434111017174</v>
      </c>
      <c r="J1173" s="26">
        <f t="shared" si="169"/>
        <v>40598.806604661091</v>
      </c>
      <c r="K1173" s="23">
        <f t="shared" si="166"/>
        <v>25.593875017768063</v>
      </c>
      <c r="L1173" s="23">
        <f t="shared" si="166"/>
        <v>22.872916543214899</v>
      </c>
      <c r="M1173" s="26">
        <f>K1173*'Social Cost of Carbon'!$C$5</f>
        <v>2559.3875017768064</v>
      </c>
      <c r="N1173" s="26">
        <f>L1173*'Social Cost of Carbon'!$C$5</f>
        <v>2287.2916543214897</v>
      </c>
      <c r="O1173" s="23">
        <f t="shared" si="170"/>
        <v>0.6553747857528498</v>
      </c>
      <c r="P1173" s="23">
        <f t="shared" si="171"/>
        <v>0.58570000707769032</v>
      </c>
      <c r="Q1173" s="27"/>
      <c r="R1173" s="27"/>
    </row>
    <row r="1174" spans="1:18" x14ac:dyDescent="0.25">
      <c r="A1174" s="24">
        <f t="shared" si="167"/>
        <v>2019</v>
      </c>
      <c r="B1174" s="32">
        <v>43536</v>
      </c>
      <c r="C1174" s="28">
        <f>'Bitcoin Data'!C1173</f>
        <v>3909.15625</v>
      </c>
      <c r="D1174" s="26">
        <f>'Bitcoin Data'!K1173</f>
        <v>1787.4875868917577</v>
      </c>
      <c r="E1174" s="25">
        <f>'Bitcoin Data'!J1173</f>
        <v>53075.609098412941</v>
      </c>
      <c r="F1174" s="25">
        <f t="shared" si="163"/>
        <v>94.871992430132366</v>
      </c>
      <c r="G1174" s="23">
        <f t="shared" si="164"/>
        <v>0.48099999999999998</v>
      </c>
      <c r="H1174" s="23">
        <f t="shared" si="165"/>
        <v>0.42986350639160825</v>
      </c>
      <c r="I1174" s="26">
        <f t="shared" si="168"/>
        <v>45633.428358893667</v>
      </c>
      <c r="J1174" s="26">
        <f t="shared" si="169"/>
        <v>40782.007324374819</v>
      </c>
      <c r="K1174" s="23">
        <f t="shared" si="166"/>
        <v>25.529367976336623</v>
      </c>
      <c r="L1174" s="23">
        <f t="shared" si="166"/>
        <v>22.815267430914133</v>
      </c>
      <c r="M1174" s="26">
        <f>K1174*'Social Cost of Carbon'!$C$5</f>
        <v>2552.9367976336621</v>
      </c>
      <c r="N1174" s="26">
        <f>L1174*'Social Cost of Carbon'!$C$5</f>
        <v>2281.5267430914132</v>
      </c>
      <c r="O1174" s="23">
        <f t="shared" si="170"/>
        <v>0.65306593913550071</v>
      </c>
      <c r="P1174" s="23">
        <f t="shared" si="171"/>
        <v>0.58363662058568599</v>
      </c>
      <c r="Q1174" s="27"/>
      <c r="R1174" s="27"/>
    </row>
    <row r="1175" spans="1:18" x14ac:dyDescent="0.25">
      <c r="A1175" s="24">
        <f t="shared" si="167"/>
        <v>2019</v>
      </c>
      <c r="B1175" s="32">
        <v>43537</v>
      </c>
      <c r="C1175" s="28">
        <f>'Bitcoin Data'!C1174</f>
        <v>3906.7172850000002</v>
      </c>
      <c r="D1175" s="26">
        <f>'Bitcoin Data'!K1174</f>
        <v>1687.4472672728978</v>
      </c>
      <c r="E1175" s="25">
        <f>'Bitcoin Data'!J1174</f>
        <v>55844.305546296753</v>
      </c>
      <c r="F1175" s="25">
        <f t="shared" si="163"/>
        <v>94.234320786851185</v>
      </c>
      <c r="G1175" s="23">
        <f t="shared" si="164"/>
        <v>0.48099999999999998</v>
      </c>
      <c r="H1175" s="23">
        <f t="shared" si="165"/>
        <v>0.42986350639160825</v>
      </c>
      <c r="I1175" s="26">
        <f t="shared" si="168"/>
        <v>45326.708298475416</v>
      </c>
      <c r="J1175" s="26">
        <f t="shared" si="169"/>
        <v>40507.895555867464</v>
      </c>
      <c r="K1175" s="23">
        <f t="shared" si="166"/>
        <v>26.861110967768738</v>
      </c>
      <c r="L1175" s="23">
        <f t="shared" si="166"/>
        <v>24.005428994135457</v>
      </c>
      <c r="M1175" s="26">
        <f>K1175*'Social Cost of Carbon'!$C$5</f>
        <v>2686.1110967768736</v>
      </c>
      <c r="N1175" s="26">
        <f>L1175*'Social Cost of Carbon'!$C$5</f>
        <v>2400.5428994135455</v>
      </c>
      <c r="O1175" s="23">
        <f t="shared" si="170"/>
        <v>0.68756219117526274</v>
      </c>
      <c r="P1175" s="23">
        <f t="shared" si="171"/>
        <v>0.61446547684177899</v>
      </c>
      <c r="Q1175" s="27"/>
      <c r="R1175" s="27"/>
    </row>
    <row r="1176" spans="1:18" x14ac:dyDescent="0.25">
      <c r="A1176" s="24">
        <f t="shared" si="167"/>
        <v>2019</v>
      </c>
      <c r="B1176" s="32">
        <v>43538</v>
      </c>
      <c r="C1176" s="28">
        <f>'Bitcoin Data'!C1175</f>
        <v>3924.3691410000001</v>
      </c>
      <c r="D1176" s="26">
        <f>'Bitcoin Data'!K1175</f>
        <v>1937.5672766415501</v>
      </c>
      <c r="E1176" s="25">
        <f>'Bitcoin Data'!J1175</f>
        <v>48955.029118137121</v>
      </c>
      <c r="F1176" s="25">
        <f t="shared" si="163"/>
        <v>94.853662446336727</v>
      </c>
      <c r="G1176" s="23">
        <f t="shared" si="164"/>
        <v>0.48099999999999998</v>
      </c>
      <c r="H1176" s="23">
        <f t="shared" si="165"/>
        <v>0.42986350639160825</v>
      </c>
      <c r="I1176" s="26">
        <f t="shared" si="168"/>
        <v>45624.611636687965</v>
      </c>
      <c r="J1176" s="26">
        <f t="shared" si="169"/>
        <v>40774.127933268319</v>
      </c>
      <c r="K1176" s="23">
        <f t="shared" si="166"/>
        <v>23.547369005823956</v>
      </c>
      <c r="L1176" s="23">
        <f t="shared" si="166"/>
        <v>21.043980472225702</v>
      </c>
      <c r="M1176" s="26">
        <f>K1176*'Social Cost of Carbon'!$C$5</f>
        <v>2354.7369005823957</v>
      </c>
      <c r="N1176" s="26">
        <f>L1176*'Social Cost of Carbon'!$C$5</f>
        <v>2104.3980472225703</v>
      </c>
      <c r="O1176" s="23">
        <f t="shared" si="170"/>
        <v>0.60002941007286748</v>
      </c>
      <c r="P1176" s="23">
        <f t="shared" si="171"/>
        <v>0.53623855748858829</v>
      </c>
      <c r="Q1176" s="27"/>
      <c r="R1176" s="27"/>
    </row>
    <row r="1177" spans="1:18" x14ac:dyDescent="0.25">
      <c r="A1177" s="24">
        <f t="shared" si="167"/>
        <v>2019</v>
      </c>
      <c r="B1177" s="32">
        <v>43539</v>
      </c>
      <c r="C1177" s="28">
        <f>'Bitcoin Data'!C1176</f>
        <v>3960.9111330000001</v>
      </c>
      <c r="D1177" s="26">
        <f>'Bitcoin Data'!K1176</f>
        <v>1912.4521886952823</v>
      </c>
      <c r="E1177" s="25">
        <f>'Bitcoin Data'!J1176</f>
        <v>50223.866579669739</v>
      </c>
      <c r="F1177" s="25">
        <f t="shared" si="163"/>
        <v>96.050743565029236</v>
      </c>
      <c r="G1177" s="23">
        <f t="shared" si="164"/>
        <v>0.48099999999999998</v>
      </c>
      <c r="H1177" s="23">
        <f t="shared" si="165"/>
        <v>0.42986350639160825</v>
      </c>
      <c r="I1177" s="26">
        <f t="shared" si="168"/>
        <v>46200.407654779061</v>
      </c>
      <c r="J1177" s="26">
        <f t="shared" si="169"/>
        <v>41288.709420384672</v>
      </c>
      <c r="K1177" s="23">
        <f t="shared" si="166"/>
        <v>24.157679824821141</v>
      </c>
      <c r="L1177" s="23">
        <f t="shared" si="166"/>
        <v>21.589407392481142</v>
      </c>
      <c r="M1177" s="26">
        <f>K1177*'Social Cost of Carbon'!$C$5</f>
        <v>2415.7679824821139</v>
      </c>
      <c r="N1177" s="26">
        <f>L1177*'Social Cost of Carbon'!$C$5</f>
        <v>2158.9407392481144</v>
      </c>
      <c r="O1177" s="23">
        <f t="shared" si="170"/>
        <v>0.60990209105055271</v>
      </c>
      <c r="P1177" s="23">
        <f t="shared" si="171"/>
        <v>0.5450616453525251</v>
      </c>
      <c r="Q1177" s="27"/>
      <c r="R1177" s="27"/>
    </row>
    <row r="1178" spans="1:18" x14ac:dyDescent="0.25">
      <c r="A1178" s="24">
        <f t="shared" si="167"/>
        <v>2019</v>
      </c>
      <c r="B1178" s="32">
        <v>43540</v>
      </c>
      <c r="C1178" s="28">
        <f>'Bitcoin Data'!C1177</f>
        <v>4048.7258299999999</v>
      </c>
      <c r="D1178" s="26">
        <f>'Bitcoin Data'!K1177</f>
        <v>2037.5820692777904</v>
      </c>
      <c r="E1178" s="25">
        <f>'Bitcoin Data'!J1177</f>
        <v>47442.282926808817</v>
      </c>
      <c r="F1178" s="25">
        <f t="shared" si="163"/>
        <v>96.667545017269489</v>
      </c>
      <c r="G1178" s="23">
        <f t="shared" si="164"/>
        <v>0.48099999999999998</v>
      </c>
      <c r="H1178" s="23">
        <f t="shared" si="165"/>
        <v>0.42986350639160825</v>
      </c>
      <c r="I1178" s="26">
        <f t="shared" si="168"/>
        <v>46497.089153306624</v>
      </c>
      <c r="J1178" s="26">
        <f t="shared" si="169"/>
        <v>41553.849855392102</v>
      </c>
      <c r="K1178" s="23">
        <f t="shared" si="166"/>
        <v>22.819738087795042</v>
      </c>
      <c r="L1178" s="23">
        <f t="shared" si="166"/>
        <v>20.393706090140768</v>
      </c>
      <c r="M1178" s="26">
        <f>K1178*'Social Cost of Carbon'!$C$5</f>
        <v>2281.973808779504</v>
      </c>
      <c r="N1178" s="26">
        <f>L1178*'Social Cost of Carbon'!$C$5</f>
        <v>2039.3706090140768</v>
      </c>
      <c r="O1178" s="23">
        <f t="shared" si="170"/>
        <v>0.56362764597955106</v>
      </c>
      <c r="P1178" s="23">
        <f t="shared" si="171"/>
        <v>0.50370676964660677</v>
      </c>
      <c r="Q1178" s="27"/>
      <c r="R1178" s="27"/>
    </row>
    <row r="1179" spans="1:18" x14ac:dyDescent="0.25">
      <c r="A1179" s="24">
        <f t="shared" si="167"/>
        <v>2019</v>
      </c>
      <c r="B1179" s="32">
        <v>43541</v>
      </c>
      <c r="C1179" s="28">
        <f>'Bitcoin Data'!C1178</f>
        <v>4025.2290039999998</v>
      </c>
      <c r="D1179" s="26">
        <f>'Bitcoin Data'!K1178</f>
        <v>1825.0025347257426</v>
      </c>
      <c r="E1179" s="25">
        <f>'Bitcoin Data'!J1178</f>
        <v>54257.149457738306</v>
      </c>
      <c r="F1179" s="25">
        <f t="shared" si="163"/>
        <v>99.019435287365852</v>
      </c>
      <c r="G1179" s="23">
        <f t="shared" si="164"/>
        <v>0.48099999999999998</v>
      </c>
      <c r="H1179" s="23">
        <f t="shared" si="165"/>
        <v>0.42986350639160825</v>
      </c>
      <c r="I1179" s="26">
        <f t="shared" si="168"/>
        <v>47628.348373222972</v>
      </c>
      <c r="J1179" s="26">
        <f t="shared" si="169"/>
        <v>42564.841653544026</v>
      </c>
      <c r="K1179" s="23">
        <f t="shared" si="166"/>
        <v>26.097688889172126</v>
      </c>
      <c r="L1179" s="23">
        <f t="shared" si="166"/>
        <v>23.323168512716933</v>
      </c>
      <c r="M1179" s="26">
        <f>K1179*'Social Cost of Carbon'!$C$5</f>
        <v>2609.7688889172127</v>
      </c>
      <c r="N1179" s="26">
        <f>L1179*'Social Cost of Carbon'!$C$5</f>
        <v>2332.3168512716934</v>
      </c>
      <c r="O1179" s="23">
        <f t="shared" si="170"/>
        <v>0.6483528977665125</v>
      </c>
      <c r="P1179" s="23">
        <f t="shared" si="171"/>
        <v>0.57942463620181484</v>
      </c>
      <c r="Q1179" s="27"/>
      <c r="R1179" s="27"/>
    </row>
    <row r="1180" spans="1:18" x14ac:dyDescent="0.25">
      <c r="A1180" s="24">
        <f t="shared" si="167"/>
        <v>2019</v>
      </c>
      <c r="B1180" s="32">
        <v>43542</v>
      </c>
      <c r="C1180" s="28">
        <f>'Bitcoin Data'!C1179</f>
        <v>4032.5073240000002</v>
      </c>
      <c r="D1180" s="26">
        <f>'Bitcoin Data'!K1179</f>
        <v>2012.5223613595704</v>
      </c>
      <c r="E1180" s="25">
        <f>'Bitcoin Data'!J1179</f>
        <v>49651.539135487634</v>
      </c>
      <c r="F1180" s="25">
        <f t="shared" si="163"/>
        <v>99.924832786088686</v>
      </c>
      <c r="G1180" s="23">
        <f t="shared" si="164"/>
        <v>0.48099999999999998</v>
      </c>
      <c r="H1180" s="23">
        <f t="shared" si="165"/>
        <v>0.42986350639160825</v>
      </c>
      <c r="I1180" s="26">
        <f t="shared" si="168"/>
        <v>48063.84457010866</v>
      </c>
      <c r="J1180" s="26">
        <f t="shared" si="169"/>
        <v>42954.038997023221</v>
      </c>
      <c r="K1180" s="23">
        <f t="shared" si="166"/>
        <v>23.882390324169553</v>
      </c>
      <c r="L1180" s="23">
        <f t="shared" si="166"/>
        <v>21.343384710520876</v>
      </c>
      <c r="M1180" s="26">
        <f>K1180*'Social Cost of Carbon'!$C$5</f>
        <v>2388.2390324169551</v>
      </c>
      <c r="N1180" s="26">
        <f>L1180*'Social Cost of Carbon'!$C$5</f>
        <v>2134.3384710520877</v>
      </c>
      <c r="O1180" s="23">
        <f t="shared" si="170"/>
        <v>0.59224666951081151</v>
      </c>
      <c r="P1180" s="23">
        <f t="shared" si="171"/>
        <v>0.52928322246293025</v>
      </c>
      <c r="Q1180" s="27"/>
      <c r="R1180" s="27"/>
    </row>
    <row r="1181" spans="1:18" x14ac:dyDescent="0.25">
      <c r="A1181" s="24">
        <f t="shared" si="167"/>
        <v>2019</v>
      </c>
      <c r="B1181" s="32">
        <v>43543</v>
      </c>
      <c r="C1181" s="28">
        <f>'Bitcoin Data'!C1180</f>
        <v>4071.1901859999998</v>
      </c>
      <c r="D1181" s="26">
        <f>'Bitcoin Data'!K1180</f>
        <v>2174.9637506041568</v>
      </c>
      <c r="E1181" s="25">
        <f>'Bitcoin Data'!J1180</f>
        <v>46759.867131353567</v>
      </c>
      <c r="F1181" s="25">
        <f t="shared" si="163"/>
        <v>101.70101599376078</v>
      </c>
      <c r="G1181" s="23">
        <f t="shared" si="164"/>
        <v>0.48099999999999998</v>
      </c>
      <c r="H1181" s="23">
        <f t="shared" si="165"/>
        <v>0.42986350639160825</v>
      </c>
      <c r="I1181" s="26">
        <f t="shared" si="168"/>
        <v>48918.188692998934</v>
      </c>
      <c r="J1181" s="26">
        <f t="shared" si="169"/>
        <v>43717.555338667044</v>
      </c>
      <c r="K1181" s="23">
        <f t="shared" si="166"/>
        <v>22.491496090181066</v>
      </c>
      <c r="L1181" s="23">
        <f t="shared" si="166"/>
        <v>20.100360443489357</v>
      </c>
      <c r="M1181" s="26">
        <f>K1181*'Social Cost of Carbon'!$C$5</f>
        <v>2249.1496090181067</v>
      </c>
      <c r="N1181" s="26">
        <f>L1181*'Social Cost of Carbon'!$C$5</f>
        <v>2010.0360443489358</v>
      </c>
      <c r="O1181" s="23">
        <f t="shared" si="170"/>
        <v>0.55245505767637126</v>
      </c>
      <c r="P1181" s="23">
        <f t="shared" si="171"/>
        <v>0.49372197134416451</v>
      </c>
      <c r="Q1181" s="27"/>
      <c r="R1181" s="27"/>
    </row>
    <row r="1182" spans="1:18" x14ac:dyDescent="0.25">
      <c r="A1182" s="24">
        <f t="shared" si="167"/>
        <v>2019</v>
      </c>
      <c r="B1182" s="32">
        <v>43544</v>
      </c>
      <c r="C1182" s="28">
        <f>'Bitcoin Data'!C1181</f>
        <v>4087.476318</v>
      </c>
      <c r="D1182" s="26">
        <f>'Bitcoin Data'!K1181</f>
        <v>2012.5223613595704</v>
      </c>
      <c r="E1182" s="25">
        <f>'Bitcoin Data'!J1181</f>
        <v>51989.651042122634</v>
      </c>
      <c r="F1182" s="25">
        <f t="shared" si="163"/>
        <v>104.63033528155269</v>
      </c>
      <c r="G1182" s="23">
        <f t="shared" si="164"/>
        <v>0.48099999999999998</v>
      </c>
      <c r="H1182" s="23">
        <f t="shared" si="165"/>
        <v>0.42986350639160825</v>
      </c>
      <c r="I1182" s="26">
        <f t="shared" si="168"/>
        <v>50327.191270426847</v>
      </c>
      <c r="J1182" s="26">
        <f t="shared" si="169"/>
        <v>44976.76279905784</v>
      </c>
      <c r="K1182" s="23">
        <f t="shared" si="166"/>
        <v>25.007022151260987</v>
      </c>
      <c r="L1182" s="23">
        <f t="shared" si="166"/>
        <v>22.348453693042963</v>
      </c>
      <c r="M1182" s="26">
        <f>K1182*'Social Cost of Carbon'!$C$5</f>
        <v>2500.7022151260985</v>
      </c>
      <c r="N1182" s="26">
        <f>L1182*'Social Cost of Carbon'!$C$5</f>
        <v>2234.8453693042961</v>
      </c>
      <c r="O1182" s="23">
        <f t="shared" si="170"/>
        <v>0.61179613545741363</v>
      </c>
      <c r="P1182" s="23">
        <f t="shared" si="171"/>
        <v>0.54675432845022687</v>
      </c>
      <c r="Q1182" s="27"/>
      <c r="R1182" s="27"/>
    </row>
    <row r="1183" spans="1:18" x14ac:dyDescent="0.25">
      <c r="A1183" s="24">
        <f t="shared" si="167"/>
        <v>2019</v>
      </c>
      <c r="B1183" s="32">
        <v>43545</v>
      </c>
      <c r="C1183" s="28">
        <f>'Bitcoin Data'!C1182</f>
        <v>4029.326904</v>
      </c>
      <c r="D1183" s="26">
        <f>'Bitcoin Data'!K1182</f>
        <v>1787.4875868917577</v>
      </c>
      <c r="E1183" s="25">
        <f>'Bitcoin Data'!J1182</f>
        <v>59902.769575057384</v>
      </c>
      <c r="F1183" s="25">
        <f t="shared" si="163"/>
        <v>107.07545703585232</v>
      </c>
      <c r="G1183" s="23">
        <f t="shared" si="164"/>
        <v>0.48099999999999998</v>
      </c>
      <c r="H1183" s="23">
        <f t="shared" si="165"/>
        <v>0.42986350639160825</v>
      </c>
      <c r="I1183" s="26">
        <f t="shared" si="168"/>
        <v>51503.294834244967</v>
      </c>
      <c r="J1183" s="26">
        <f t="shared" si="169"/>
        <v>46027.831409915481</v>
      </c>
      <c r="K1183" s="23">
        <f t="shared" si="166"/>
        <v>28.813232165602599</v>
      </c>
      <c r="L1183" s="23">
        <f t="shared" si="166"/>
        <v>25.750014572102714</v>
      </c>
      <c r="M1183" s="26">
        <f>K1183*'Social Cost of Carbon'!$C$5</f>
        <v>2881.3232165602599</v>
      </c>
      <c r="N1183" s="26">
        <f>L1183*'Social Cost of Carbon'!$C$5</f>
        <v>2575.0014572102714</v>
      </c>
      <c r="O1183" s="23">
        <f t="shared" si="170"/>
        <v>0.71508797504116828</v>
      </c>
      <c r="P1183" s="23">
        <f t="shared" si="171"/>
        <v>0.6390649154463024</v>
      </c>
      <c r="Q1183" s="27"/>
      <c r="R1183" s="27"/>
    </row>
    <row r="1184" spans="1:18" x14ac:dyDescent="0.25">
      <c r="A1184" s="24">
        <f t="shared" si="167"/>
        <v>2019</v>
      </c>
      <c r="B1184" s="32">
        <v>43546</v>
      </c>
      <c r="C1184" s="28">
        <f>'Bitcoin Data'!C1183</f>
        <v>4023.9682619999999</v>
      </c>
      <c r="D1184" s="26">
        <f>'Bitcoin Data'!K1183</f>
        <v>2012.5223613595704</v>
      </c>
      <c r="E1184" s="25">
        <f>'Bitcoin Data'!J1183</f>
        <v>52602.70486440586</v>
      </c>
      <c r="F1184" s="25">
        <f t="shared" si="163"/>
        <v>105.86411980761464</v>
      </c>
      <c r="G1184" s="23">
        <f t="shared" si="164"/>
        <v>0.48099999999999998</v>
      </c>
      <c r="H1184" s="23">
        <f t="shared" si="165"/>
        <v>0.42986350639160825</v>
      </c>
      <c r="I1184" s="26">
        <f t="shared" si="168"/>
        <v>50920.641627462646</v>
      </c>
      <c r="J1184" s="26">
        <f t="shared" si="169"/>
        <v>45507.121741562536</v>
      </c>
      <c r="K1184" s="23">
        <f t="shared" si="166"/>
        <v>25.301901039779217</v>
      </c>
      <c r="L1184" s="23">
        <f t="shared" si="166"/>
        <v>22.611983158696411</v>
      </c>
      <c r="M1184" s="26">
        <f>K1184*'Social Cost of Carbon'!$C$5</f>
        <v>2530.1901039779218</v>
      </c>
      <c r="N1184" s="26">
        <f>L1184*'Social Cost of Carbon'!$C$5</f>
        <v>2261.1983158696412</v>
      </c>
      <c r="O1184" s="23">
        <f t="shared" si="170"/>
        <v>0.62877983603189813</v>
      </c>
      <c r="P1184" s="23">
        <f t="shared" si="171"/>
        <v>0.56193244296260336</v>
      </c>
      <c r="Q1184" s="27"/>
      <c r="R1184" s="27"/>
    </row>
    <row r="1185" spans="1:18" x14ac:dyDescent="0.25">
      <c r="A1185" s="24">
        <f t="shared" si="167"/>
        <v>2019</v>
      </c>
      <c r="B1185" s="32">
        <v>43547</v>
      </c>
      <c r="C1185" s="28">
        <f>'Bitcoin Data'!C1184</f>
        <v>4035.8264159999999</v>
      </c>
      <c r="D1185" s="26">
        <f>'Bitcoin Data'!K1184</f>
        <v>1812.5062934246303</v>
      </c>
      <c r="E1185" s="25">
        <f>'Bitcoin Data'!J1184</f>
        <v>58800.388363681603</v>
      </c>
      <c r="F1185" s="25">
        <f t="shared" si="163"/>
        <v>106.5760739649853</v>
      </c>
      <c r="G1185" s="23">
        <f t="shared" si="164"/>
        <v>0.48099999999999998</v>
      </c>
      <c r="H1185" s="23">
        <f t="shared" si="165"/>
        <v>0.42986350639160825</v>
      </c>
      <c r="I1185" s="26">
        <f t="shared" si="168"/>
        <v>51263.091577157931</v>
      </c>
      <c r="J1185" s="26">
        <f t="shared" si="169"/>
        <v>45813.164852039969</v>
      </c>
      <c r="K1185" s="23">
        <f t="shared" si="166"/>
        <v>28.28298680293085</v>
      </c>
      <c r="L1185" s="23">
        <f t="shared" si="166"/>
        <v>25.276141119200492</v>
      </c>
      <c r="M1185" s="26">
        <f>K1185*'Social Cost of Carbon'!$C$5</f>
        <v>2828.298680293085</v>
      </c>
      <c r="N1185" s="26">
        <f>L1185*'Social Cost of Carbon'!$C$5</f>
        <v>2527.6141119200493</v>
      </c>
      <c r="O1185" s="23">
        <f t="shared" si="170"/>
        <v>0.70079790079184745</v>
      </c>
      <c r="P1185" s="23">
        <f t="shared" si="171"/>
        <v>0.62629406009617861</v>
      </c>
      <c r="Q1185" s="27"/>
      <c r="R1185" s="27"/>
    </row>
    <row r="1186" spans="1:18" x14ac:dyDescent="0.25">
      <c r="A1186" s="24">
        <f t="shared" si="167"/>
        <v>2019</v>
      </c>
      <c r="B1186" s="32">
        <v>43548</v>
      </c>
      <c r="C1186" s="28">
        <f>'Bitcoin Data'!C1185</f>
        <v>4022.1682129999999</v>
      </c>
      <c r="D1186" s="26">
        <f>'Bitcoin Data'!K1185</f>
        <v>1875</v>
      </c>
      <c r="E1186" s="25">
        <f>'Bitcoin Data'!J1185</f>
        <v>55887.971863193139</v>
      </c>
      <c r="F1186" s="25">
        <f t="shared" si="163"/>
        <v>104.78994724348713</v>
      </c>
      <c r="G1186" s="23">
        <f t="shared" si="164"/>
        <v>0.48099999999999998</v>
      </c>
      <c r="H1186" s="23">
        <f t="shared" si="165"/>
        <v>0.42986350639160825</v>
      </c>
      <c r="I1186" s="26">
        <f t="shared" si="168"/>
        <v>50403.96462411731</v>
      </c>
      <c r="J1186" s="26">
        <f t="shared" si="169"/>
        <v>45045.374156677019</v>
      </c>
      <c r="K1186" s="23">
        <f t="shared" si="166"/>
        <v>26.882114466195901</v>
      </c>
      <c r="L1186" s="23">
        <f t="shared" si="166"/>
        <v>24.024199550227745</v>
      </c>
      <c r="M1186" s="26">
        <f>K1186*'Social Cost of Carbon'!$C$5</f>
        <v>2688.2114466195899</v>
      </c>
      <c r="N1186" s="26">
        <f>L1186*'Social Cost of Carbon'!$C$5</f>
        <v>2402.4199550227745</v>
      </c>
      <c r="O1186" s="23">
        <f t="shared" si="170"/>
        <v>0.66834883681171142</v>
      </c>
      <c r="P1186" s="23">
        <f t="shared" si="171"/>
        <v>0.59729474944830574</v>
      </c>
      <c r="Q1186" s="27"/>
      <c r="R1186" s="27"/>
    </row>
    <row r="1187" spans="1:18" x14ac:dyDescent="0.25">
      <c r="A1187" s="24">
        <f t="shared" si="167"/>
        <v>2019</v>
      </c>
      <c r="B1187" s="32">
        <v>43549</v>
      </c>
      <c r="C1187" s="28">
        <f>'Bitcoin Data'!C1186</f>
        <v>3963.070557</v>
      </c>
      <c r="D1187" s="26">
        <f>'Bitcoin Data'!K1186</f>
        <v>1849.9486125385406</v>
      </c>
      <c r="E1187" s="25">
        <f>'Bitcoin Data'!J1186</f>
        <v>57206.745247200197</v>
      </c>
      <c r="F1187" s="25">
        <f t="shared" si="163"/>
        <v>105.82953899790375</v>
      </c>
      <c r="G1187" s="23">
        <f t="shared" si="164"/>
        <v>0.48099999999999998</v>
      </c>
      <c r="H1187" s="23">
        <f t="shared" si="165"/>
        <v>0.42986350639160825</v>
      </c>
      <c r="I1187" s="26">
        <f t="shared" si="168"/>
        <v>50904.008257991707</v>
      </c>
      <c r="J1187" s="26">
        <f t="shared" si="169"/>
        <v>45492.256713446353</v>
      </c>
      <c r="K1187" s="23">
        <f t="shared" si="166"/>
        <v>27.516444463903294</v>
      </c>
      <c r="L1187" s="23">
        <f t="shared" si="166"/>
        <v>24.591092101212947</v>
      </c>
      <c r="M1187" s="26">
        <f>K1187*'Social Cost of Carbon'!$C$5</f>
        <v>2751.6444463903294</v>
      </c>
      <c r="N1187" s="26">
        <f>L1187*'Social Cost of Carbon'!$C$5</f>
        <v>2459.1092101212948</v>
      </c>
      <c r="O1187" s="23">
        <f t="shared" si="170"/>
        <v>0.6943213366539942</v>
      </c>
      <c r="P1187" s="23">
        <f t="shared" si="171"/>
        <v>0.62050603812181759</v>
      </c>
      <c r="Q1187" s="27"/>
      <c r="R1187" s="27"/>
    </row>
    <row r="1188" spans="1:18" x14ac:dyDescent="0.25">
      <c r="A1188" s="24">
        <f t="shared" si="167"/>
        <v>2019</v>
      </c>
      <c r="B1188" s="32">
        <v>43550</v>
      </c>
      <c r="C1188" s="28">
        <f>'Bitcoin Data'!C1187</f>
        <v>3985.0808109999998</v>
      </c>
      <c r="D1188" s="26">
        <f>'Bitcoin Data'!K1187</f>
        <v>1675.0418760469011</v>
      </c>
      <c r="E1188" s="25">
        <f>'Bitcoin Data'!J1187</f>
        <v>62835.215499982616</v>
      </c>
      <c r="F1188" s="25">
        <f t="shared" si="163"/>
        <v>105.25161725290219</v>
      </c>
      <c r="G1188" s="23">
        <f t="shared" si="164"/>
        <v>0.48099999999999998</v>
      </c>
      <c r="H1188" s="23">
        <f t="shared" si="165"/>
        <v>0.42986350639160825</v>
      </c>
      <c r="I1188" s="26">
        <f t="shared" si="168"/>
        <v>50626.027898645953</v>
      </c>
      <c r="J1188" s="26">
        <f t="shared" si="169"/>
        <v>45243.82924572003</v>
      </c>
      <c r="K1188" s="23">
        <f t="shared" si="166"/>
        <v>30.223738655491637</v>
      </c>
      <c r="L1188" s="23">
        <f t="shared" si="166"/>
        <v>27.01056605969486</v>
      </c>
      <c r="M1188" s="26">
        <f>K1188*'Social Cost of Carbon'!$C$5</f>
        <v>3022.3738655491638</v>
      </c>
      <c r="N1188" s="26">
        <f>L1188*'Social Cost of Carbon'!$C$5</f>
        <v>2701.0566059694861</v>
      </c>
      <c r="O1188" s="23">
        <f t="shared" si="170"/>
        <v>0.75842222752585575</v>
      </c>
      <c r="P1188" s="23">
        <f t="shared" si="171"/>
        <v>0.67779217889729415</v>
      </c>
      <c r="Q1188" s="27"/>
      <c r="R1188" s="27"/>
    </row>
    <row r="1189" spans="1:18" x14ac:dyDescent="0.25">
      <c r="A1189" s="24">
        <f t="shared" si="167"/>
        <v>2019</v>
      </c>
      <c r="B1189" s="32">
        <v>43551</v>
      </c>
      <c r="C1189" s="28">
        <f>'Bitcoin Data'!C1188</f>
        <v>4087.0661620000001</v>
      </c>
      <c r="D1189" s="26">
        <f>'Bitcoin Data'!K1188</f>
        <v>1862.5827814569536</v>
      </c>
      <c r="E1189" s="25">
        <f>'Bitcoin Data'!J1188</f>
        <v>54771.507851524599</v>
      </c>
      <c r="F1189" s="25">
        <f t="shared" si="163"/>
        <v>102.01646743868406</v>
      </c>
      <c r="G1189" s="23">
        <f t="shared" si="164"/>
        <v>0.48099999999999998</v>
      </c>
      <c r="H1189" s="23">
        <f t="shared" si="165"/>
        <v>0.42986350639160825</v>
      </c>
      <c r="I1189" s="26">
        <f t="shared" si="168"/>
        <v>49069.920838007027</v>
      </c>
      <c r="J1189" s="26">
        <f t="shared" si="169"/>
        <v>43853.156402878063</v>
      </c>
      <c r="K1189" s="23">
        <f t="shared" si="166"/>
        <v>26.345095276583333</v>
      </c>
      <c r="L1189" s="23">
        <f t="shared" si="166"/>
        <v>23.544272415411864</v>
      </c>
      <c r="M1189" s="26">
        <f>K1189*'Social Cost of Carbon'!$C$5</f>
        <v>2634.5095276583334</v>
      </c>
      <c r="N1189" s="26">
        <f>L1189*'Social Cost of Carbon'!$C$5</f>
        <v>2354.4272415411865</v>
      </c>
      <c r="O1189" s="23">
        <f t="shared" si="170"/>
        <v>0.64459674084873142</v>
      </c>
      <c r="P1189" s="23">
        <f t="shared" si="171"/>
        <v>0.57606780713064132</v>
      </c>
      <c r="Q1189" s="27"/>
      <c r="R1189" s="27"/>
    </row>
    <row r="1190" spans="1:18" x14ac:dyDescent="0.25">
      <c r="A1190" s="24">
        <f t="shared" si="167"/>
        <v>2019</v>
      </c>
      <c r="B1190" s="32">
        <v>43552</v>
      </c>
      <c r="C1190" s="28">
        <f>'Bitcoin Data'!C1189</f>
        <v>4069.1071780000002</v>
      </c>
      <c r="D1190" s="26">
        <f>'Bitcoin Data'!K1189</f>
        <v>1825.0025347257426</v>
      </c>
      <c r="E1190" s="25">
        <f>'Bitcoin Data'!J1189</f>
        <v>55639.31884769423</v>
      </c>
      <c r="F1190" s="25">
        <f t="shared" si="163"/>
        <v>101.54189792745575</v>
      </c>
      <c r="G1190" s="23">
        <f t="shared" si="164"/>
        <v>0.48099999999999998</v>
      </c>
      <c r="H1190" s="23">
        <f t="shared" si="165"/>
        <v>0.42986350639160825</v>
      </c>
      <c r="I1190" s="26">
        <f t="shared" si="168"/>
        <v>48841.652903106216</v>
      </c>
      <c r="J1190" s="26">
        <f t="shared" si="169"/>
        <v>43649.156288754908</v>
      </c>
      <c r="K1190" s="23">
        <f t="shared" si="166"/>
        <v>26.762512365740925</v>
      </c>
      <c r="L1190" s="23">
        <f t="shared" si="166"/>
        <v>23.917312693110539</v>
      </c>
      <c r="M1190" s="26">
        <f>K1190*'Social Cost of Carbon'!$C$5</f>
        <v>2676.2512365740927</v>
      </c>
      <c r="N1190" s="26">
        <f>L1190*'Social Cost of Carbon'!$C$5</f>
        <v>2391.7312693110539</v>
      </c>
      <c r="O1190" s="23">
        <f t="shared" si="170"/>
        <v>0.6576998637547542</v>
      </c>
      <c r="P1190" s="23">
        <f t="shared" si="171"/>
        <v>0.58777789934906788</v>
      </c>
      <c r="Q1190" s="27"/>
      <c r="R1190" s="27"/>
    </row>
    <row r="1191" spans="1:18" x14ac:dyDescent="0.25">
      <c r="A1191" s="24">
        <f t="shared" si="167"/>
        <v>2019</v>
      </c>
      <c r="B1191" s="32">
        <v>43553</v>
      </c>
      <c r="C1191" s="28">
        <f>'Bitcoin Data'!C1190</f>
        <v>4098.3745120000003</v>
      </c>
      <c r="D1191" s="26">
        <f>'Bitcoin Data'!K1190</f>
        <v>1837.4846876276031</v>
      </c>
      <c r="E1191" s="25">
        <f>'Bitcoin Data'!J1190</f>
        <v>55777.329543133121</v>
      </c>
      <c r="F1191" s="25">
        <f t="shared" si="163"/>
        <v>102.48998895226585</v>
      </c>
      <c r="G1191" s="23">
        <f t="shared" si="164"/>
        <v>0.48099999999999998</v>
      </c>
      <c r="H1191" s="23">
        <f t="shared" si="165"/>
        <v>0.42986350639160825</v>
      </c>
      <c r="I1191" s="26">
        <f t="shared" si="168"/>
        <v>49297.684686039873</v>
      </c>
      <c r="J1191" s="26">
        <f t="shared" si="169"/>
        <v>44056.706021058191</v>
      </c>
      <c r="K1191" s="23">
        <f t="shared" si="166"/>
        <v>26.828895510247033</v>
      </c>
      <c r="L1191" s="23">
        <f t="shared" si="166"/>
        <v>23.976638454571443</v>
      </c>
      <c r="M1191" s="26">
        <f>K1191*'Social Cost of Carbon'!$C$5</f>
        <v>2682.8895510247035</v>
      </c>
      <c r="N1191" s="26">
        <f>L1191*'Social Cost of Carbon'!$C$5</f>
        <v>2397.6638454571444</v>
      </c>
      <c r="O1191" s="23">
        <f t="shared" si="170"/>
        <v>0.65462283721734782</v>
      </c>
      <c r="P1191" s="23">
        <f t="shared" si="171"/>
        <v>0.58502800035399605</v>
      </c>
      <c r="Q1191" s="27"/>
      <c r="R1191" s="27"/>
    </row>
    <row r="1192" spans="1:18" x14ac:dyDescent="0.25">
      <c r="A1192" s="24">
        <f t="shared" si="167"/>
        <v>2019</v>
      </c>
      <c r="B1192" s="32">
        <v>43554</v>
      </c>
      <c r="C1192" s="28">
        <f>'Bitcoin Data'!C1191</f>
        <v>4106.6601559999999</v>
      </c>
      <c r="D1192" s="26">
        <f>'Bitcoin Data'!K1191</f>
        <v>1737.4517374517375</v>
      </c>
      <c r="E1192" s="25">
        <f>'Bitcoin Data'!J1191</f>
        <v>58599.810468151751</v>
      </c>
      <c r="F1192" s="25">
        <f t="shared" si="163"/>
        <v>101.81434251223277</v>
      </c>
      <c r="G1192" s="23">
        <f t="shared" si="164"/>
        <v>0.48099999999999998</v>
      </c>
      <c r="H1192" s="23">
        <f t="shared" si="165"/>
        <v>0.42986350639160825</v>
      </c>
      <c r="I1192" s="26">
        <f t="shared" si="168"/>
        <v>48972.698748383962</v>
      </c>
      <c r="J1192" s="26">
        <f t="shared" si="169"/>
        <v>43766.270273264563</v>
      </c>
      <c r="K1192" s="23">
        <f t="shared" si="166"/>
        <v>28.186508835180991</v>
      </c>
      <c r="L1192" s="23">
        <f t="shared" si="166"/>
        <v>25.189920001723383</v>
      </c>
      <c r="M1192" s="26">
        <f>K1192*'Social Cost of Carbon'!$C$5</f>
        <v>2818.6508835180989</v>
      </c>
      <c r="N1192" s="26">
        <f>L1192*'Social Cost of Carbon'!$C$5</f>
        <v>2518.9920001723385</v>
      </c>
      <c r="O1192" s="23">
        <f t="shared" si="170"/>
        <v>0.68636088121388217</v>
      </c>
      <c r="P1192" s="23">
        <f t="shared" si="171"/>
        <v>0.61339188159799085</v>
      </c>
      <c r="Q1192" s="27"/>
      <c r="R1192" s="27"/>
    </row>
    <row r="1193" spans="1:18" x14ac:dyDescent="0.25">
      <c r="A1193" s="24">
        <f t="shared" si="167"/>
        <v>2019</v>
      </c>
      <c r="B1193" s="32">
        <v>43555</v>
      </c>
      <c r="C1193" s="28">
        <f>'Bitcoin Data'!C1192</f>
        <v>4105.404297</v>
      </c>
      <c r="D1193" s="26">
        <f>'Bitcoin Data'!K1192</f>
        <v>1737.4517374517375</v>
      </c>
      <c r="E1193" s="25">
        <f>'Bitcoin Data'!J1192</f>
        <v>58629.400729465655</v>
      </c>
      <c r="F1193" s="25">
        <f t="shared" si="163"/>
        <v>101.86575416316427</v>
      </c>
      <c r="G1193" s="23">
        <f t="shared" si="164"/>
        <v>0.48099999999999998</v>
      </c>
      <c r="H1193" s="23">
        <f t="shared" si="165"/>
        <v>0.42986350639160825</v>
      </c>
      <c r="I1193" s="26">
        <f t="shared" si="168"/>
        <v>48997.427752482014</v>
      </c>
      <c r="J1193" s="26">
        <f t="shared" si="169"/>
        <v>43788.370265803358</v>
      </c>
      <c r="K1193" s="23">
        <f t="shared" si="166"/>
        <v>28.200741750872979</v>
      </c>
      <c r="L1193" s="23">
        <f t="shared" si="166"/>
        <v>25.202639775206823</v>
      </c>
      <c r="M1193" s="26">
        <f>K1193*'Social Cost of Carbon'!$C$5</f>
        <v>2820.074175087298</v>
      </c>
      <c r="N1193" s="26">
        <f>L1193*'Social Cost of Carbon'!$C$5</f>
        <v>2520.2639775206821</v>
      </c>
      <c r="O1193" s="23">
        <f t="shared" si="170"/>
        <v>0.68691752896250691</v>
      </c>
      <c r="P1193" s="23">
        <f t="shared" si="171"/>
        <v>0.61388935052324811</v>
      </c>
      <c r="Q1193" s="27"/>
      <c r="R1193" s="27"/>
    </row>
    <row r="1194" spans="1:18" x14ac:dyDescent="0.25">
      <c r="A1194" s="24">
        <f t="shared" si="167"/>
        <v>2019</v>
      </c>
      <c r="B1194" s="32">
        <v>43556</v>
      </c>
      <c r="C1194" s="28">
        <f>'Bitcoin Data'!C1193</f>
        <v>4158.1831050000001</v>
      </c>
      <c r="D1194" s="26">
        <f>'Bitcoin Data'!K1193</f>
        <v>1700.0377786173026</v>
      </c>
      <c r="E1194" s="25">
        <f>'Bitcoin Data'!J1193</f>
        <v>59251.440691701544</v>
      </c>
      <c r="F1194" s="25">
        <f t="shared" si="163"/>
        <v>100.72968761339514</v>
      </c>
      <c r="G1194" s="23">
        <f t="shared" si="164"/>
        <v>0.48099999999999998</v>
      </c>
      <c r="H1194" s="23">
        <f t="shared" si="165"/>
        <v>0.42986350639160825</v>
      </c>
      <c r="I1194" s="26">
        <f t="shared" si="168"/>
        <v>48450.979742043062</v>
      </c>
      <c r="J1194" s="26">
        <f t="shared" si="169"/>
        <v>43300.016715225385</v>
      </c>
      <c r="K1194" s="23">
        <f t="shared" si="166"/>
        <v>28.499942972708443</v>
      </c>
      <c r="L1194" s="23">
        <f t="shared" si="166"/>
        <v>25.470032054489245</v>
      </c>
      <c r="M1194" s="26">
        <f>K1194*'Social Cost of Carbon'!$C$5</f>
        <v>2849.9942972708441</v>
      </c>
      <c r="N1194" s="26">
        <f>L1194*'Social Cost of Carbon'!$C$5</f>
        <v>2547.0032054489243</v>
      </c>
      <c r="O1194" s="23">
        <f t="shared" si="170"/>
        <v>0.68539413135604188</v>
      </c>
      <c r="P1194" s="23">
        <f t="shared" si="171"/>
        <v>0.61252790969841719</v>
      </c>
      <c r="Q1194" s="27"/>
      <c r="R1194" s="27"/>
    </row>
    <row r="1195" spans="1:18" x14ac:dyDescent="0.25">
      <c r="A1195" s="24">
        <f t="shared" si="167"/>
        <v>2019</v>
      </c>
      <c r="B1195" s="32">
        <v>43557</v>
      </c>
      <c r="C1195" s="28">
        <f>'Bitcoin Data'!C1194</f>
        <v>4879.8779299999997</v>
      </c>
      <c r="D1195" s="26">
        <f>'Bitcoin Data'!K1194</f>
        <v>1962.4945486262536</v>
      </c>
      <c r="E1195" s="25">
        <f>'Bitcoin Data'!J1194</f>
        <v>50685.437633592483</v>
      </c>
      <c r="F1195" s="25">
        <f t="shared" si="163"/>
        <v>99.469895050661208</v>
      </c>
      <c r="G1195" s="23">
        <f t="shared" si="164"/>
        <v>0.48099999999999998</v>
      </c>
      <c r="H1195" s="23">
        <f t="shared" si="165"/>
        <v>0.42986350639160825</v>
      </c>
      <c r="I1195" s="26">
        <f t="shared" si="168"/>
        <v>47845.019519368034</v>
      </c>
      <c r="J1195" s="26">
        <f t="shared" si="169"/>
        <v>42758.477866882509</v>
      </c>
      <c r="K1195" s="23">
        <f t="shared" si="166"/>
        <v>24.379695501757983</v>
      </c>
      <c r="L1195" s="23">
        <f t="shared" si="166"/>
        <v>21.787819944169247</v>
      </c>
      <c r="M1195" s="26">
        <f>K1195*'Social Cost of Carbon'!$C$5</f>
        <v>2437.9695501757983</v>
      </c>
      <c r="N1195" s="26">
        <f>L1195*'Social Cost of Carbon'!$C$5</f>
        <v>2178.7819944169246</v>
      </c>
      <c r="O1195" s="23">
        <f t="shared" si="170"/>
        <v>0.49959642129322657</v>
      </c>
      <c r="P1195" s="23">
        <f t="shared" si="171"/>
        <v>0.44648288864408636</v>
      </c>
      <c r="Q1195" s="27"/>
      <c r="R1195" s="27"/>
    </row>
    <row r="1196" spans="1:18" x14ac:dyDescent="0.25">
      <c r="A1196" s="24">
        <f t="shared" si="167"/>
        <v>2019</v>
      </c>
      <c r="B1196" s="32">
        <v>43558</v>
      </c>
      <c r="C1196" s="28">
        <f>'Bitcoin Data'!C1195</f>
        <v>4973.0219729999999</v>
      </c>
      <c r="D1196" s="26">
        <f>'Bitcoin Data'!K1195</f>
        <v>1774.9728823587418</v>
      </c>
      <c r="E1196" s="25">
        <f>'Bitcoin Data'!J1195</f>
        <v>57311.382863453036</v>
      </c>
      <c r="F1196" s="25">
        <f t="shared" si="163"/>
        <v>101.72615043310864</v>
      </c>
      <c r="G1196" s="23">
        <f t="shared" si="164"/>
        <v>0.48099999999999998</v>
      </c>
      <c r="H1196" s="23">
        <f t="shared" si="165"/>
        <v>0.42986350639160825</v>
      </c>
      <c r="I1196" s="26">
        <f t="shared" si="168"/>
        <v>48930.278358325253</v>
      </c>
      <c r="J1196" s="26">
        <f t="shared" si="169"/>
        <v>43728.359716896302</v>
      </c>
      <c r="K1196" s="23">
        <f t="shared" si="166"/>
        <v>27.566775157320908</v>
      </c>
      <c r="L1196" s="23">
        <f t="shared" si="166"/>
        <v>24.636071993835852</v>
      </c>
      <c r="M1196" s="26">
        <f>K1196*'Social Cost of Carbon'!$C$5</f>
        <v>2756.6775157320908</v>
      </c>
      <c r="N1196" s="26">
        <f>L1196*'Social Cost of Carbon'!$C$5</f>
        <v>2463.6071993835853</v>
      </c>
      <c r="O1196" s="23">
        <f t="shared" si="170"/>
        <v>0.55432642982454217</v>
      </c>
      <c r="P1196" s="23">
        <f t="shared" si="171"/>
        <v>0.4953943925362152</v>
      </c>
      <c r="Q1196" s="27"/>
      <c r="R1196" s="27"/>
    </row>
    <row r="1197" spans="1:18" x14ac:dyDescent="0.25">
      <c r="A1197" s="24">
        <f t="shared" si="167"/>
        <v>2019</v>
      </c>
      <c r="B1197" s="32">
        <v>43559</v>
      </c>
      <c r="C1197" s="28">
        <f>'Bitcoin Data'!C1196</f>
        <v>4922.798828</v>
      </c>
      <c r="D1197" s="26">
        <f>'Bitcoin Data'!K1196</f>
        <v>1749.9513902391602</v>
      </c>
      <c r="E1197" s="25">
        <f>'Bitcoin Data'!J1196</f>
        <v>57698.146203548175</v>
      </c>
      <c r="F1197" s="25">
        <f t="shared" si="163"/>
        <v>100.96895116312145</v>
      </c>
      <c r="G1197" s="23">
        <f t="shared" si="164"/>
        <v>0.48099999999999998</v>
      </c>
      <c r="H1197" s="23">
        <f t="shared" si="165"/>
        <v>0.42986350639160825</v>
      </c>
      <c r="I1197" s="26">
        <f t="shared" si="168"/>
        <v>48566.065509461419</v>
      </c>
      <c r="J1197" s="26">
        <f t="shared" si="169"/>
        <v>43402.867383662437</v>
      </c>
      <c r="K1197" s="23">
        <f t="shared" si="166"/>
        <v>27.752808323906674</v>
      </c>
      <c r="L1197" s="23">
        <f t="shared" si="166"/>
        <v>24.802327439352876</v>
      </c>
      <c r="M1197" s="26">
        <f>K1197*'Social Cost of Carbon'!$C$5</f>
        <v>2775.2808323906675</v>
      </c>
      <c r="N1197" s="26">
        <f>L1197*'Social Cost of Carbon'!$C$5</f>
        <v>2480.2327439352875</v>
      </c>
      <c r="O1197" s="23">
        <f t="shared" si="170"/>
        <v>0.56376076483267323</v>
      </c>
      <c r="P1197" s="23">
        <f t="shared" si="171"/>
        <v>0.50382573625153382</v>
      </c>
      <c r="Q1197" s="27"/>
      <c r="R1197" s="27"/>
    </row>
    <row r="1198" spans="1:18" x14ac:dyDescent="0.25">
      <c r="A1198" s="24">
        <f t="shared" si="167"/>
        <v>2019</v>
      </c>
      <c r="B1198" s="32">
        <v>43560</v>
      </c>
      <c r="C1198" s="28">
        <f>'Bitcoin Data'!C1197</f>
        <v>5036.6811520000001</v>
      </c>
      <c r="D1198" s="26">
        <f>'Bitcoin Data'!K1197</f>
        <v>1974.9835418038181</v>
      </c>
      <c r="E1198" s="25">
        <f>'Bitcoin Data'!J1197</f>
        <v>50791.739063121313</v>
      </c>
      <c r="F1198" s="25">
        <f t="shared" si="163"/>
        <v>100.31284870925867</v>
      </c>
      <c r="G1198" s="23">
        <f t="shared" si="164"/>
        <v>0.48099999999999998</v>
      </c>
      <c r="H1198" s="23">
        <f t="shared" si="165"/>
        <v>0.42986350639160825</v>
      </c>
      <c r="I1198" s="26">
        <f t="shared" si="168"/>
        <v>48250.480229153414</v>
      </c>
      <c r="J1198" s="26">
        <f t="shared" si="169"/>
        <v>43120.832882292845</v>
      </c>
      <c r="K1198" s="23">
        <f t="shared" si="166"/>
        <v>24.430826489361351</v>
      </c>
      <c r="L1198" s="23">
        <f t="shared" si="166"/>
        <v>21.833515049400948</v>
      </c>
      <c r="M1198" s="26">
        <f>K1198*'Social Cost of Carbon'!$C$5</f>
        <v>2443.0826489361352</v>
      </c>
      <c r="N1198" s="26">
        <f>L1198*'Social Cost of Carbon'!$C$5</f>
        <v>2183.3515049400949</v>
      </c>
      <c r="O1198" s="23">
        <f t="shared" si="170"/>
        <v>0.48505803230486788</v>
      </c>
      <c r="P1198" s="23">
        <f t="shared" si="171"/>
        <v>0.43349011760911538</v>
      </c>
      <c r="Q1198" s="27"/>
      <c r="R1198" s="27"/>
    </row>
    <row r="1199" spans="1:18" x14ac:dyDescent="0.25">
      <c r="A1199" s="24">
        <f t="shared" si="167"/>
        <v>2019</v>
      </c>
      <c r="B1199" s="32">
        <v>43561</v>
      </c>
      <c r="C1199" s="28">
        <f>'Bitcoin Data'!C1198</f>
        <v>5059.8173829999996</v>
      </c>
      <c r="D1199" s="26">
        <f>'Bitcoin Data'!K1198</f>
        <v>1737.4517374517375</v>
      </c>
      <c r="E1199" s="25">
        <f>'Bitcoin Data'!J1198</f>
        <v>58339.361177785322</v>
      </c>
      <c r="F1199" s="25">
        <f t="shared" si="163"/>
        <v>101.36182444016755</v>
      </c>
      <c r="G1199" s="23">
        <f t="shared" si="164"/>
        <v>0.48099999999999998</v>
      </c>
      <c r="H1199" s="23">
        <f t="shared" si="165"/>
        <v>0.42986350639160825</v>
      </c>
      <c r="I1199" s="26">
        <f t="shared" si="168"/>
        <v>48755.037555720592</v>
      </c>
      <c r="J1199" s="26">
        <f t="shared" si="169"/>
        <v>43571.749268101034</v>
      </c>
      <c r="K1199" s="23">
        <f t="shared" si="166"/>
        <v>28.061232726514739</v>
      </c>
      <c r="L1199" s="23">
        <f t="shared" si="166"/>
        <v>25.077962356529262</v>
      </c>
      <c r="M1199" s="26">
        <f>K1199*'Social Cost of Carbon'!$C$5</f>
        <v>2806.1232726514741</v>
      </c>
      <c r="N1199" s="26">
        <f>L1199*'Social Cost of Carbon'!$C$5</f>
        <v>2507.796235652926</v>
      </c>
      <c r="O1199" s="23">
        <f t="shared" si="170"/>
        <v>0.55458983205194345</v>
      </c>
      <c r="P1199" s="23">
        <f t="shared" si="171"/>
        <v>0.49562979171513832</v>
      </c>
      <c r="Q1199" s="27"/>
      <c r="R1199" s="27"/>
    </row>
    <row r="1200" spans="1:18" x14ac:dyDescent="0.25">
      <c r="A1200" s="24">
        <f t="shared" si="167"/>
        <v>2019</v>
      </c>
      <c r="B1200" s="32">
        <v>43562</v>
      </c>
      <c r="C1200" s="28">
        <f>'Bitcoin Data'!C1199</f>
        <v>5198.8969729999999</v>
      </c>
      <c r="D1200" s="26">
        <f>'Bitcoin Data'!K1199</f>
        <v>1762.4596103005974</v>
      </c>
      <c r="E1200" s="25">
        <f>'Bitcoin Data'!J1199</f>
        <v>57481.054224478925</v>
      </c>
      <c r="F1200" s="25">
        <f t="shared" si="163"/>
        <v>101.30803642814264</v>
      </c>
      <c r="G1200" s="23">
        <f t="shared" si="164"/>
        <v>0.48099999999999998</v>
      </c>
      <c r="H1200" s="23">
        <f t="shared" si="165"/>
        <v>0.42986350639160825</v>
      </c>
      <c r="I1200" s="26">
        <f t="shared" si="168"/>
        <v>48729.165521936608</v>
      </c>
      <c r="J1200" s="26">
        <f t="shared" si="169"/>
        <v>43548.627764650177</v>
      </c>
      <c r="K1200" s="23">
        <f t="shared" si="166"/>
        <v>27.648387081974359</v>
      </c>
      <c r="L1200" s="23">
        <f t="shared" si="166"/>
        <v>24.709007520020677</v>
      </c>
      <c r="M1200" s="26">
        <f>K1200*'Social Cost of Carbon'!$C$5</f>
        <v>2764.8387081974361</v>
      </c>
      <c r="N1200" s="26">
        <f>L1200*'Social Cost of Carbon'!$C$5</f>
        <v>2470.9007520020677</v>
      </c>
      <c r="O1200" s="23">
        <f t="shared" si="170"/>
        <v>0.53181255996346444</v>
      </c>
      <c r="P1200" s="23">
        <f t="shared" si="171"/>
        <v>0.47527403694177184</v>
      </c>
      <c r="Q1200" s="27"/>
      <c r="R1200" s="27"/>
    </row>
    <row r="1201" spans="1:18" x14ac:dyDescent="0.25">
      <c r="A1201" s="24">
        <f t="shared" si="167"/>
        <v>2019</v>
      </c>
      <c r="B1201" s="32">
        <v>43563</v>
      </c>
      <c r="C1201" s="28">
        <f>'Bitcoin Data'!C1200</f>
        <v>5289.7709960000002</v>
      </c>
      <c r="D1201" s="26">
        <f>'Bitcoin Data'!K1200</f>
        <v>1849.9486125385406</v>
      </c>
      <c r="E1201" s="25">
        <f>'Bitcoin Data'!J1200</f>
        <v>54857.949361789309</v>
      </c>
      <c r="F1201" s="25">
        <f t="shared" si="163"/>
        <v>101.48438730855166</v>
      </c>
      <c r="G1201" s="23">
        <f t="shared" si="164"/>
        <v>0.48099999999999998</v>
      </c>
      <c r="H1201" s="23">
        <f t="shared" si="165"/>
        <v>0.42986350639160825</v>
      </c>
      <c r="I1201" s="26">
        <f t="shared" si="168"/>
        <v>48813.99029541335</v>
      </c>
      <c r="J1201" s="26">
        <f t="shared" si="169"/>
        <v>43624.434572458042</v>
      </c>
      <c r="K1201" s="23">
        <f t="shared" si="166"/>
        <v>26.386673643020657</v>
      </c>
      <c r="L1201" s="23">
        <f t="shared" si="166"/>
        <v>23.581430466112039</v>
      </c>
      <c r="M1201" s="26">
        <f>K1201*'Social Cost of Carbon'!$C$5</f>
        <v>2638.6673643020658</v>
      </c>
      <c r="N1201" s="26">
        <f>L1201*'Social Cost of Carbon'!$C$5</f>
        <v>2358.1430466112038</v>
      </c>
      <c r="O1201" s="23">
        <f t="shared" si="170"/>
        <v>0.49882449850803817</v>
      </c>
      <c r="P1201" s="23">
        <f t="shared" si="171"/>
        <v>0.44579303119064623</v>
      </c>
      <c r="Q1201" s="27"/>
      <c r="R1201" s="27"/>
    </row>
    <row r="1202" spans="1:18" x14ac:dyDescent="0.25">
      <c r="A1202" s="24">
        <f t="shared" si="167"/>
        <v>2019</v>
      </c>
      <c r="B1202" s="32">
        <v>43564</v>
      </c>
      <c r="C1202" s="28">
        <f>'Bitcoin Data'!C1201</f>
        <v>5204.9584960000002</v>
      </c>
      <c r="D1202" s="26">
        <f>'Bitcoin Data'!K1201</f>
        <v>1650.0137501145844</v>
      </c>
      <c r="E1202" s="25">
        <f>'Bitcoin Data'!J1201</f>
        <v>62219.485152804016</v>
      </c>
      <c r="F1202" s="25">
        <f t="shared" si="163"/>
        <v>102.66300602717686</v>
      </c>
      <c r="G1202" s="23">
        <f t="shared" si="164"/>
        <v>0.48099999999999998</v>
      </c>
      <c r="H1202" s="23">
        <f t="shared" si="165"/>
        <v>0.42986350639160825</v>
      </c>
      <c r="I1202" s="26">
        <f t="shared" si="168"/>
        <v>49380.905899072066</v>
      </c>
      <c r="J1202" s="26">
        <f t="shared" si="169"/>
        <v>44131.07974754506</v>
      </c>
      <c r="K1202" s="23">
        <f t="shared" si="166"/>
        <v>29.927572358498733</v>
      </c>
      <c r="L1202" s="23">
        <f t="shared" si="166"/>
        <v>26.745886053664943</v>
      </c>
      <c r="M1202" s="26">
        <f>K1202*'Social Cost of Carbon'!$C$5</f>
        <v>2992.7572358498733</v>
      </c>
      <c r="N1202" s="26">
        <f>L1202*'Social Cost of Carbon'!$C$5</f>
        <v>2674.5886053664944</v>
      </c>
      <c r="O1202" s="23">
        <f t="shared" si="170"/>
        <v>0.57498195963518273</v>
      </c>
      <c r="P1202" s="23">
        <f t="shared" si="171"/>
        <v>0.51385397355654427</v>
      </c>
      <c r="Q1202" s="27"/>
      <c r="R1202" s="27"/>
    </row>
    <row r="1203" spans="1:18" x14ac:dyDescent="0.25">
      <c r="A1203" s="24">
        <f t="shared" si="167"/>
        <v>2019</v>
      </c>
      <c r="B1203" s="32">
        <v>43565</v>
      </c>
      <c r="C1203" s="28">
        <f>'Bitcoin Data'!C1202</f>
        <v>5324.5517579999996</v>
      </c>
      <c r="D1203" s="26">
        <f>'Bitcoin Data'!K1202</f>
        <v>1849.9486125385406</v>
      </c>
      <c r="E1203" s="25">
        <f>'Bitcoin Data'!J1202</f>
        <v>54128.669839762479</v>
      </c>
      <c r="F1203" s="25">
        <f t="shared" si="163"/>
        <v>100.13525766862534</v>
      </c>
      <c r="G1203" s="23">
        <f t="shared" si="164"/>
        <v>0.48099999999999998</v>
      </c>
      <c r="H1203" s="23">
        <f t="shared" si="165"/>
        <v>0.42986350639160825</v>
      </c>
      <c r="I1203" s="26">
        <f t="shared" si="168"/>
        <v>48165.058938608789</v>
      </c>
      <c r="J1203" s="26">
        <f t="shared" si="169"/>
        <v>43044.492974862471</v>
      </c>
      <c r="K1203" s="23">
        <f t="shared" si="166"/>
        <v>26.035890192925752</v>
      </c>
      <c r="L1203" s="23">
        <f t="shared" si="166"/>
        <v>23.267939813633991</v>
      </c>
      <c r="M1203" s="26">
        <f>K1203*'Social Cost of Carbon'!$C$5</f>
        <v>2603.5890192925754</v>
      </c>
      <c r="N1203" s="26">
        <f>L1203*'Social Cost of Carbon'!$C$5</f>
        <v>2326.7939813633989</v>
      </c>
      <c r="O1203" s="23">
        <f t="shared" si="170"/>
        <v>0.48897806568989605</v>
      </c>
      <c r="P1203" s="23">
        <f t="shared" si="171"/>
        <v>0.43699340096890821</v>
      </c>
      <c r="Q1203" s="27"/>
      <c r="R1203" s="27"/>
    </row>
    <row r="1204" spans="1:18" x14ac:dyDescent="0.25">
      <c r="A1204" s="24">
        <f t="shared" si="167"/>
        <v>2019</v>
      </c>
      <c r="B1204" s="32">
        <v>43566</v>
      </c>
      <c r="C1204" s="28">
        <f>'Bitcoin Data'!C1203</f>
        <v>5064.4877930000002</v>
      </c>
      <c r="D1204" s="26">
        <f>'Bitcoin Data'!K1203</f>
        <v>1962.4945486262536</v>
      </c>
      <c r="E1204" s="25">
        <f>'Bitcoin Data'!J1203</f>
        <v>51319.040148280372</v>
      </c>
      <c r="F1204" s="25">
        <f t="shared" si="163"/>
        <v>100.71333653173208</v>
      </c>
      <c r="G1204" s="23">
        <f t="shared" si="164"/>
        <v>0.48099999999999998</v>
      </c>
      <c r="H1204" s="23">
        <f t="shared" si="165"/>
        <v>0.42986350639160825</v>
      </c>
      <c r="I1204" s="26">
        <f t="shared" si="168"/>
        <v>48443.114871763129</v>
      </c>
      <c r="J1204" s="26">
        <f t="shared" si="169"/>
        <v>43292.987981928403</v>
      </c>
      <c r="K1204" s="23">
        <f t="shared" si="166"/>
        <v>24.684458311322857</v>
      </c>
      <c r="L1204" s="23">
        <f t="shared" si="166"/>
        <v>22.060182542791519</v>
      </c>
      <c r="M1204" s="26">
        <f>K1204*'Social Cost of Carbon'!$C$5</f>
        <v>2468.4458311322855</v>
      </c>
      <c r="N1204" s="26">
        <f>L1204*'Social Cost of Carbon'!$C$5</f>
        <v>2206.0182542791517</v>
      </c>
      <c r="O1204" s="23">
        <f t="shared" si="170"/>
        <v>0.4874028592869955</v>
      </c>
      <c r="P1204" s="23">
        <f t="shared" si="171"/>
        <v>0.43558565928982024</v>
      </c>
      <c r="Q1204" s="27"/>
      <c r="R1204" s="27"/>
    </row>
    <row r="1205" spans="1:18" x14ac:dyDescent="0.25">
      <c r="A1205" s="24">
        <f t="shared" si="167"/>
        <v>2019</v>
      </c>
      <c r="B1205" s="32">
        <v>43567</v>
      </c>
      <c r="C1205" s="28">
        <f>'Bitcoin Data'!C1204</f>
        <v>5089.5390630000002</v>
      </c>
      <c r="D1205" s="26">
        <f>'Bitcoin Data'!K1204</f>
        <v>1887.5838926174499</v>
      </c>
      <c r="E1205" s="25">
        <f>'Bitcoin Data'!J1204</f>
        <v>54245.00897727807</v>
      </c>
      <c r="F1205" s="25">
        <f t="shared" si="163"/>
        <v>102.39200520039905</v>
      </c>
      <c r="G1205" s="23">
        <f t="shared" si="164"/>
        <v>0.48099999999999998</v>
      </c>
      <c r="H1205" s="23">
        <f t="shared" si="165"/>
        <v>0.42986350639160825</v>
      </c>
      <c r="I1205" s="26">
        <f t="shared" si="168"/>
        <v>49250.554501391947</v>
      </c>
      <c r="J1205" s="26">
        <f t="shared" si="169"/>
        <v>44014.586381911322</v>
      </c>
      <c r="K1205" s="23">
        <f t="shared" si="166"/>
        <v>26.091849318070754</v>
      </c>
      <c r="L1205" s="23">
        <f t="shared" si="166"/>
        <v>23.317949763217019</v>
      </c>
      <c r="M1205" s="26">
        <f>K1205*'Social Cost of Carbon'!$C$5</f>
        <v>2609.1849318070754</v>
      </c>
      <c r="N1205" s="26">
        <f>L1205*'Social Cost of Carbon'!$C$5</f>
        <v>2331.7949763217021</v>
      </c>
      <c r="O1205" s="23">
        <f t="shared" si="170"/>
        <v>0.51265643106570558</v>
      </c>
      <c r="P1205" s="23">
        <f t="shared" si="171"/>
        <v>0.45815445121021209</v>
      </c>
      <c r="Q1205" s="27"/>
      <c r="R1205" s="27"/>
    </row>
    <row r="1206" spans="1:18" x14ac:dyDescent="0.25">
      <c r="A1206" s="24">
        <f t="shared" si="167"/>
        <v>2019</v>
      </c>
      <c r="B1206" s="32">
        <v>43568</v>
      </c>
      <c r="C1206" s="28">
        <f>'Bitcoin Data'!C1205</f>
        <v>5096.5864259999998</v>
      </c>
      <c r="D1206" s="26">
        <f>'Bitcoin Data'!K1205</f>
        <v>1687.4472672728978</v>
      </c>
      <c r="E1206" s="25">
        <f>'Bitcoin Data'!J1205</f>
        <v>60250.988015667841</v>
      </c>
      <c r="F1206" s="25">
        <f t="shared" si="163"/>
        <v>101.67036507753082</v>
      </c>
      <c r="G1206" s="23">
        <f t="shared" si="164"/>
        <v>0.48099999999999998</v>
      </c>
      <c r="H1206" s="23">
        <f t="shared" si="165"/>
        <v>0.42986350639160825</v>
      </c>
      <c r="I1206" s="26">
        <f t="shared" si="168"/>
        <v>48903.445602292326</v>
      </c>
      <c r="J1206" s="26">
        <f t="shared" si="169"/>
        <v>43704.379628342314</v>
      </c>
      <c r="K1206" s="23">
        <f t="shared" si="166"/>
        <v>28.98072523553623</v>
      </c>
      <c r="L1206" s="23">
        <f t="shared" si="166"/>
        <v>25.899700971973743</v>
      </c>
      <c r="M1206" s="26">
        <f>K1206*'Social Cost of Carbon'!$C$5</f>
        <v>2898.0725235536229</v>
      </c>
      <c r="N1206" s="26">
        <f>L1206*'Social Cost of Carbon'!$C$5</f>
        <v>2589.9700971973743</v>
      </c>
      <c r="O1206" s="23">
        <f t="shared" si="170"/>
        <v>0.56863011461342827</v>
      </c>
      <c r="P1206" s="23">
        <f t="shared" si="171"/>
        <v>0.50817741145029183</v>
      </c>
      <c r="Q1206" s="27"/>
      <c r="R1206" s="27"/>
    </row>
    <row r="1207" spans="1:18" x14ac:dyDescent="0.25">
      <c r="A1207" s="24">
        <f t="shared" si="167"/>
        <v>2019</v>
      </c>
      <c r="B1207" s="32">
        <v>43569</v>
      </c>
      <c r="C1207" s="28">
        <f>'Bitcoin Data'!C1206</f>
        <v>5167.7221680000002</v>
      </c>
      <c r="D1207" s="26">
        <f>'Bitcoin Data'!K1206</f>
        <v>1525.0360077946284</v>
      </c>
      <c r="E1207" s="25">
        <f>'Bitcoin Data'!J1206</f>
        <v>66388.509096997412</v>
      </c>
      <c r="F1207" s="25">
        <f t="shared" si="163"/>
        <v>101.24486687672231</v>
      </c>
      <c r="G1207" s="23">
        <f t="shared" si="164"/>
        <v>0.48099999999999998</v>
      </c>
      <c r="H1207" s="23">
        <f t="shared" si="165"/>
        <v>0.42986350639160825</v>
      </c>
      <c r="I1207" s="26">
        <f t="shared" si="168"/>
        <v>48698.780967703431</v>
      </c>
      <c r="J1207" s="26">
        <f t="shared" si="169"/>
        <v>43521.473479779444</v>
      </c>
      <c r="K1207" s="23">
        <f t="shared" si="166"/>
        <v>31.932872875655754</v>
      </c>
      <c r="L1207" s="23">
        <f t="shared" si="166"/>
        <v>28.53799730454649</v>
      </c>
      <c r="M1207" s="26">
        <f>K1207*'Social Cost of Carbon'!$C$5</f>
        <v>3193.2872875655753</v>
      </c>
      <c r="N1207" s="26">
        <f>L1207*'Social Cost of Carbon'!$C$5</f>
        <v>2853.7997304546489</v>
      </c>
      <c r="O1207" s="23">
        <f t="shared" si="170"/>
        <v>0.61792936689578914</v>
      </c>
      <c r="P1207" s="23">
        <f t="shared" si="171"/>
        <v>0.55223551841199692</v>
      </c>
      <c r="Q1207" s="27"/>
      <c r="R1207" s="27"/>
    </row>
    <row r="1208" spans="1:18" x14ac:dyDescent="0.25">
      <c r="A1208" s="24">
        <f t="shared" si="167"/>
        <v>2019</v>
      </c>
      <c r="B1208" s="32">
        <v>43570</v>
      </c>
      <c r="C1208" s="28">
        <f>'Bitcoin Data'!C1207</f>
        <v>5067.1083980000003</v>
      </c>
      <c r="D1208" s="26">
        <f>'Bitcoin Data'!K1207</f>
        <v>1812.5062934246303</v>
      </c>
      <c r="E1208" s="25">
        <f>'Bitcoin Data'!J1207</f>
        <v>54780.870102160559</v>
      </c>
      <c r="F1208" s="25">
        <f t="shared" si="163"/>
        <v>99.290671819443176</v>
      </c>
      <c r="G1208" s="23">
        <f t="shared" si="164"/>
        <v>0.48099999999999998</v>
      </c>
      <c r="H1208" s="23">
        <f t="shared" si="165"/>
        <v>0.42986350639160825</v>
      </c>
      <c r="I1208" s="26">
        <f t="shared" si="168"/>
        <v>47758.813145152169</v>
      </c>
      <c r="J1208" s="26">
        <f t="shared" si="169"/>
        <v>42681.436340284286</v>
      </c>
      <c r="K1208" s="23">
        <f t="shared" si="166"/>
        <v>26.349598519139228</v>
      </c>
      <c r="L1208" s="23">
        <f t="shared" si="166"/>
        <v>23.548296905297956</v>
      </c>
      <c r="M1208" s="26">
        <f>K1208*'Social Cost of Carbon'!$C$5</f>
        <v>2634.9598519139226</v>
      </c>
      <c r="N1208" s="26">
        <f>L1208*'Social Cost of Carbon'!$C$5</f>
        <v>2354.8296905297957</v>
      </c>
      <c r="O1208" s="23">
        <f t="shared" si="170"/>
        <v>0.5200125288328048</v>
      </c>
      <c r="P1208" s="23">
        <f t="shared" si="171"/>
        <v>0.46472850106369396</v>
      </c>
      <c r="Q1208" s="27"/>
      <c r="R1208" s="27"/>
    </row>
    <row r="1209" spans="1:18" x14ac:dyDescent="0.25">
      <c r="A1209" s="24">
        <f t="shared" si="167"/>
        <v>2019</v>
      </c>
      <c r="B1209" s="32">
        <v>43571</v>
      </c>
      <c r="C1209" s="28">
        <f>'Bitcoin Data'!C1208</f>
        <v>5235.5595700000003</v>
      </c>
      <c r="D1209" s="26">
        <f>'Bitcoin Data'!K1208</f>
        <v>1812.5062934246303</v>
      </c>
      <c r="E1209" s="25">
        <f>'Bitcoin Data'!J1208</f>
        <v>54586.037807478737</v>
      </c>
      <c r="F1209" s="25">
        <f t="shared" si="163"/>
        <v>98.937537059170026</v>
      </c>
      <c r="G1209" s="23">
        <f t="shared" si="164"/>
        <v>0.48099999999999998</v>
      </c>
      <c r="H1209" s="23">
        <f t="shared" si="165"/>
        <v>0.42986350639160825</v>
      </c>
      <c r="I1209" s="26">
        <f t="shared" si="168"/>
        <v>47588.955325460782</v>
      </c>
      <c r="J1209" s="26">
        <f t="shared" si="169"/>
        <v>42529.636594004514</v>
      </c>
      <c r="K1209" s="23">
        <f t="shared" si="166"/>
        <v>26.255884185397271</v>
      </c>
      <c r="L1209" s="23">
        <f t="shared" si="166"/>
        <v>23.464545611947706</v>
      </c>
      <c r="M1209" s="26">
        <f>K1209*'Social Cost of Carbon'!$C$5</f>
        <v>2625.5884185397272</v>
      </c>
      <c r="N1209" s="26">
        <f>L1209*'Social Cost of Carbon'!$C$5</f>
        <v>2346.4545611947706</v>
      </c>
      <c r="O1209" s="23">
        <f t="shared" si="170"/>
        <v>0.50149146111992893</v>
      </c>
      <c r="P1209" s="23">
        <f t="shared" si="171"/>
        <v>0.44817646133568306</v>
      </c>
      <c r="Q1209" s="27"/>
      <c r="R1209" s="27"/>
    </row>
    <row r="1210" spans="1:18" x14ac:dyDescent="0.25">
      <c r="A1210" s="24">
        <f t="shared" si="167"/>
        <v>2019</v>
      </c>
      <c r="B1210" s="32">
        <v>43572</v>
      </c>
      <c r="C1210" s="28">
        <f>'Bitcoin Data'!C1209</f>
        <v>5251.9379879999997</v>
      </c>
      <c r="D1210" s="26">
        <f>'Bitcoin Data'!K1209</f>
        <v>1724.9640632486824</v>
      </c>
      <c r="E1210" s="25">
        <f>'Bitcoin Data'!J1209</f>
        <v>58078.244560524421</v>
      </c>
      <c r="F1210" s="25">
        <f t="shared" si="163"/>
        <v>100.1828847234729</v>
      </c>
      <c r="G1210" s="23">
        <f t="shared" si="164"/>
        <v>0.48099999999999998</v>
      </c>
      <c r="H1210" s="23">
        <f t="shared" si="165"/>
        <v>0.42986350639160825</v>
      </c>
      <c r="I1210" s="26">
        <f t="shared" si="168"/>
        <v>48187.967551990463</v>
      </c>
      <c r="J1210" s="26">
        <f t="shared" si="169"/>
        <v>43064.966107658343</v>
      </c>
      <c r="K1210" s="23">
        <f t="shared" si="166"/>
        <v>27.935635633612243</v>
      </c>
      <c r="L1210" s="23">
        <f t="shared" si="166"/>
        <v>24.965717851856379</v>
      </c>
      <c r="M1210" s="26">
        <f>K1210*'Social Cost of Carbon'!$C$5</f>
        <v>2793.5635633612242</v>
      </c>
      <c r="N1210" s="26">
        <f>L1210*'Social Cost of Carbon'!$C$5</f>
        <v>2496.571785185638</v>
      </c>
      <c r="O1210" s="23">
        <f t="shared" si="170"/>
        <v>0.53191099547331977</v>
      </c>
      <c r="P1210" s="23">
        <f t="shared" si="171"/>
        <v>0.47536200748942242</v>
      </c>
      <c r="Q1210" s="27"/>
      <c r="R1210" s="27"/>
    </row>
    <row r="1211" spans="1:18" x14ac:dyDescent="0.25">
      <c r="A1211" s="24">
        <f t="shared" si="167"/>
        <v>2019</v>
      </c>
      <c r="B1211" s="32">
        <v>43573</v>
      </c>
      <c r="C1211" s="28">
        <f>'Bitcoin Data'!C1210</f>
        <v>5298.3857420000004</v>
      </c>
      <c r="D1211" s="26">
        <f>'Bitcoin Data'!K1210</f>
        <v>1862.5827814569536</v>
      </c>
      <c r="E1211" s="25">
        <f>'Bitcoin Data'!J1210</f>
        <v>53222.217330815074</v>
      </c>
      <c r="F1211" s="25">
        <f t="shared" si="163"/>
        <v>99.130785591336021</v>
      </c>
      <c r="G1211" s="23">
        <f t="shared" si="164"/>
        <v>0.48099999999999998</v>
      </c>
      <c r="H1211" s="23">
        <f t="shared" si="165"/>
        <v>0.42986350639160825</v>
      </c>
      <c r="I1211" s="26">
        <f t="shared" si="168"/>
        <v>47681.907869432631</v>
      </c>
      <c r="J1211" s="26">
        <f t="shared" si="169"/>
        <v>42612.70708564642</v>
      </c>
      <c r="K1211" s="23">
        <f t="shared" si="166"/>
        <v>25.59988653612205</v>
      </c>
      <c r="L1211" s="23">
        <f t="shared" si="166"/>
        <v>22.87828895976039</v>
      </c>
      <c r="M1211" s="26">
        <f>K1211*'Social Cost of Carbon'!$C$5</f>
        <v>2559.9886536122049</v>
      </c>
      <c r="N1211" s="26">
        <f>L1211*'Social Cost of Carbon'!$C$5</f>
        <v>2287.8288959760389</v>
      </c>
      <c r="O1211" s="23">
        <f t="shared" si="170"/>
        <v>0.48316388769494856</v>
      </c>
      <c r="P1211" s="23">
        <f t="shared" si="171"/>
        <v>0.4317973449612304</v>
      </c>
      <c r="Q1211" s="27"/>
      <c r="R1211" s="27"/>
    </row>
    <row r="1212" spans="1:18" x14ac:dyDescent="0.25">
      <c r="A1212" s="24">
        <f t="shared" si="167"/>
        <v>2019</v>
      </c>
      <c r="B1212" s="32">
        <v>43574</v>
      </c>
      <c r="C1212" s="28">
        <f>'Bitcoin Data'!C1211</f>
        <v>5303.8125</v>
      </c>
      <c r="D1212" s="26">
        <f>'Bitcoin Data'!K1211</f>
        <v>1899.9366687777074</v>
      </c>
      <c r="E1212" s="25">
        <f>'Bitcoin Data'!J1211</f>
        <v>51727.692400061977</v>
      </c>
      <c r="F1212" s="25">
        <f t="shared" si="163"/>
        <v>98.279339582131684</v>
      </c>
      <c r="G1212" s="23">
        <f t="shared" si="164"/>
        <v>0.48099999999999998</v>
      </c>
      <c r="H1212" s="23">
        <f t="shared" si="165"/>
        <v>0.42986350639160825</v>
      </c>
      <c r="I1212" s="26">
        <f t="shared" si="168"/>
        <v>47272.36233900534</v>
      </c>
      <c r="J1212" s="26">
        <f t="shared" si="169"/>
        <v>42246.701518626702</v>
      </c>
      <c r="K1212" s="23">
        <f t="shared" si="166"/>
        <v>24.88102004442981</v>
      </c>
      <c r="L1212" s="23">
        <f t="shared" si="166"/>
        <v>22.235847232637187</v>
      </c>
      <c r="M1212" s="26">
        <f>K1212*'Social Cost of Carbon'!$C$5</f>
        <v>2488.1020044429811</v>
      </c>
      <c r="N1212" s="26">
        <f>L1212*'Social Cost of Carbon'!$C$5</f>
        <v>2223.5847232637188</v>
      </c>
      <c r="O1212" s="23">
        <f t="shared" si="170"/>
        <v>0.46911575483540963</v>
      </c>
      <c r="P1212" s="23">
        <f t="shared" si="171"/>
        <v>0.41924270951579057</v>
      </c>
      <c r="Q1212" s="27"/>
      <c r="R1212" s="27"/>
    </row>
    <row r="1213" spans="1:18" x14ac:dyDescent="0.25">
      <c r="A1213" s="24">
        <f t="shared" si="167"/>
        <v>2019</v>
      </c>
      <c r="B1213" s="32">
        <v>43575</v>
      </c>
      <c r="C1213" s="28">
        <f>'Bitcoin Data'!C1212</f>
        <v>5337.8862300000001</v>
      </c>
      <c r="D1213" s="26">
        <f>'Bitcoin Data'!K1212</f>
        <v>1637.5545851528382</v>
      </c>
      <c r="E1213" s="25">
        <f>'Bitcoin Data'!J1212</f>
        <v>60044.582307147524</v>
      </c>
      <c r="F1213" s="25">
        <f t="shared" si="163"/>
        <v>98.326281070656407</v>
      </c>
      <c r="G1213" s="23">
        <f t="shared" si="164"/>
        <v>0.48099999999999998</v>
      </c>
      <c r="H1213" s="23">
        <f t="shared" si="165"/>
        <v>0.42986350639160825</v>
      </c>
      <c r="I1213" s="26">
        <f t="shared" si="168"/>
        <v>47294.941194985731</v>
      </c>
      <c r="J1213" s="26">
        <f t="shared" si="169"/>
        <v>42266.879951479183</v>
      </c>
      <c r="K1213" s="23">
        <f t="shared" si="166"/>
        <v>28.881444089737958</v>
      </c>
      <c r="L1213" s="23">
        <f t="shared" si="166"/>
        <v>25.810974690369957</v>
      </c>
      <c r="M1213" s="26">
        <f>K1213*'Social Cost of Carbon'!$C$5</f>
        <v>2888.1444089737956</v>
      </c>
      <c r="N1213" s="26">
        <f>L1213*'Social Cost of Carbon'!$C$5</f>
        <v>2581.0974690369958</v>
      </c>
      <c r="O1213" s="23">
        <f t="shared" si="170"/>
        <v>0.54106518657925684</v>
      </c>
      <c r="P1213" s="23">
        <f t="shared" si="171"/>
        <v>0.48354299020663011</v>
      </c>
      <c r="Q1213" s="27"/>
      <c r="R1213" s="27"/>
    </row>
    <row r="1214" spans="1:18" x14ac:dyDescent="0.25">
      <c r="A1214" s="24">
        <f t="shared" si="167"/>
        <v>2019</v>
      </c>
      <c r="B1214" s="32">
        <v>43576</v>
      </c>
      <c r="C1214" s="28">
        <f>'Bitcoin Data'!C1213</f>
        <v>5314.53125</v>
      </c>
      <c r="D1214" s="26">
        <f>'Bitcoin Data'!K1213</f>
        <v>2024.9746878164026</v>
      </c>
      <c r="E1214" s="25">
        <f>'Bitcoin Data'!J1213</f>
        <v>48333.83853574103</v>
      </c>
      <c r="F1214" s="25">
        <f t="shared" si="163"/>
        <v>97.874799599880603</v>
      </c>
      <c r="G1214" s="23">
        <f t="shared" si="164"/>
        <v>0.48099999999999998</v>
      </c>
      <c r="H1214" s="23">
        <f t="shared" si="165"/>
        <v>0.42986350639160825</v>
      </c>
      <c r="I1214" s="26">
        <f t="shared" si="168"/>
        <v>47077.778607542568</v>
      </c>
      <c r="J1214" s="26">
        <f t="shared" si="169"/>
        <v>42072.804543380655</v>
      </c>
      <c r="K1214" s="23">
        <f t="shared" si="166"/>
        <v>23.248576335691435</v>
      </c>
      <c r="L1214" s="23">
        <f t="shared" si="166"/>
        <v>20.776953310339476</v>
      </c>
      <c r="M1214" s="26">
        <f>K1214*'Social Cost of Carbon'!$C$5</f>
        <v>2324.8576335691437</v>
      </c>
      <c r="N1214" s="26">
        <f>L1214*'Social Cost of Carbon'!$C$5</f>
        <v>2077.6953310339477</v>
      </c>
      <c r="O1214" s="23">
        <f t="shared" si="170"/>
        <v>0.43745299899575218</v>
      </c>
      <c r="P1214" s="23">
        <f t="shared" si="171"/>
        <v>0.39094611232814702</v>
      </c>
      <c r="Q1214" s="27"/>
      <c r="R1214" s="27"/>
    </row>
    <row r="1215" spans="1:18" x14ac:dyDescent="0.25">
      <c r="A1215" s="24">
        <f t="shared" si="167"/>
        <v>2019</v>
      </c>
      <c r="B1215" s="32">
        <v>43577</v>
      </c>
      <c r="C1215" s="28">
        <f>'Bitcoin Data'!C1214</f>
        <v>5399.3652339999999</v>
      </c>
      <c r="D1215" s="26">
        <f>'Bitcoin Data'!K1214</f>
        <v>1675.0418760469011</v>
      </c>
      <c r="E1215" s="25">
        <f>'Bitcoin Data'!J1214</f>
        <v>60725.48799180107</v>
      </c>
      <c r="F1215" s="25">
        <f t="shared" si="163"/>
        <v>101.71773532965003</v>
      </c>
      <c r="G1215" s="23">
        <f t="shared" si="164"/>
        <v>0.48099999999999998</v>
      </c>
      <c r="H1215" s="23">
        <f t="shared" si="165"/>
        <v>0.42986350639160825</v>
      </c>
      <c r="I1215" s="26">
        <f t="shared" si="168"/>
        <v>48926.230693561665</v>
      </c>
      <c r="J1215" s="26">
        <f t="shared" si="169"/>
        <v>43724.742371016931</v>
      </c>
      <c r="K1215" s="23">
        <f t="shared" si="166"/>
        <v>29.208959724056314</v>
      </c>
      <c r="L1215" s="23">
        <f t="shared" si="166"/>
        <v>26.10367119549711</v>
      </c>
      <c r="M1215" s="26">
        <f>K1215*'Social Cost of Carbon'!$C$5</f>
        <v>2920.8959724056313</v>
      </c>
      <c r="N1215" s="26">
        <f>L1215*'Social Cost of Carbon'!$C$5</f>
        <v>2610.3671195497109</v>
      </c>
      <c r="O1215" s="23">
        <f t="shared" si="170"/>
        <v>0.54097025220902684</v>
      </c>
      <c r="P1215" s="23">
        <f t="shared" si="171"/>
        <v>0.48345814858238034</v>
      </c>
      <c r="Q1215" s="27"/>
      <c r="R1215" s="27"/>
    </row>
    <row r="1216" spans="1:18" x14ac:dyDescent="0.25">
      <c r="A1216" s="24">
        <f t="shared" si="167"/>
        <v>2019</v>
      </c>
      <c r="B1216" s="32">
        <v>43578</v>
      </c>
      <c r="C1216" s="28">
        <f>'Bitcoin Data'!C1215</f>
        <v>5572.3623049999997</v>
      </c>
      <c r="D1216" s="26">
        <f>'Bitcoin Data'!K1215</f>
        <v>1449.9758337361045</v>
      </c>
      <c r="E1216" s="25">
        <f>'Bitcoin Data'!J1215</f>
        <v>69300.788211794599</v>
      </c>
      <c r="F1216" s="25">
        <f t="shared" si="163"/>
        <v>100.48446816596608</v>
      </c>
      <c r="G1216" s="23">
        <f t="shared" si="164"/>
        <v>0.48099999999999998</v>
      </c>
      <c r="H1216" s="23">
        <f t="shared" si="165"/>
        <v>0.42986350639160825</v>
      </c>
      <c r="I1216" s="26">
        <f t="shared" si="168"/>
        <v>48333.029187829678</v>
      </c>
      <c r="J1216" s="26">
        <f t="shared" si="169"/>
        <v>43194.605823718113</v>
      </c>
      <c r="K1216" s="23">
        <f t="shared" si="166"/>
        <v>33.333679129873197</v>
      </c>
      <c r="L1216" s="23">
        <f t="shared" si="166"/>
        <v>29.789879816424257</v>
      </c>
      <c r="M1216" s="26">
        <f>K1216*'Social Cost of Carbon'!$C$5</f>
        <v>3333.3679129873199</v>
      </c>
      <c r="N1216" s="26">
        <f>L1216*'Social Cost of Carbon'!$C$5</f>
        <v>2978.9879816424259</v>
      </c>
      <c r="O1216" s="23">
        <f t="shared" si="170"/>
        <v>0.59819655121784476</v>
      </c>
      <c r="P1216" s="23">
        <f t="shared" si="171"/>
        <v>0.53460055513070703</v>
      </c>
      <c r="Q1216" s="27"/>
      <c r="R1216" s="27"/>
    </row>
    <row r="1217" spans="1:18" x14ac:dyDescent="0.25">
      <c r="A1217" s="24">
        <f t="shared" si="167"/>
        <v>2019</v>
      </c>
      <c r="B1217" s="32">
        <v>43579</v>
      </c>
      <c r="C1217" s="28">
        <f>'Bitcoin Data'!C1216</f>
        <v>5464.8666990000002</v>
      </c>
      <c r="D1217" s="26">
        <f>'Bitcoin Data'!K1216</f>
        <v>2037.5820692777904</v>
      </c>
      <c r="E1217" s="25">
        <f>'Bitcoin Data'!J1216</f>
        <v>47837.362032989586</v>
      </c>
      <c r="F1217" s="25">
        <f t="shared" si="163"/>
        <v>97.472551119969722</v>
      </c>
      <c r="G1217" s="23">
        <f t="shared" si="164"/>
        <v>0.48099999999999998</v>
      </c>
      <c r="H1217" s="23">
        <f t="shared" si="165"/>
        <v>0.42986350639160825</v>
      </c>
      <c r="I1217" s="26">
        <f t="shared" si="168"/>
        <v>46884.29708870544</v>
      </c>
      <c r="J1217" s="26">
        <f t="shared" si="169"/>
        <v>41899.892601365464</v>
      </c>
      <c r="K1217" s="23">
        <f t="shared" si="166"/>
        <v>23.00977113786799</v>
      </c>
      <c r="L1217" s="23">
        <f t="shared" si="166"/>
        <v>20.563536180025697</v>
      </c>
      <c r="M1217" s="26">
        <f>K1217*'Social Cost of Carbon'!$C$5</f>
        <v>2300.9771137867988</v>
      </c>
      <c r="N1217" s="26">
        <f>L1217*'Social Cost of Carbon'!$C$5</f>
        <v>2056.3536180025699</v>
      </c>
      <c r="O1217" s="23">
        <f t="shared" si="170"/>
        <v>0.42104908326635815</v>
      </c>
      <c r="P1217" s="23">
        <f t="shared" si="171"/>
        <v>0.37628614406621408</v>
      </c>
      <c r="Q1217" s="27"/>
      <c r="R1217" s="27"/>
    </row>
    <row r="1218" spans="1:18" x14ac:dyDescent="0.25">
      <c r="A1218" s="24">
        <f t="shared" si="167"/>
        <v>2019</v>
      </c>
      <c r="B1218" s="32">
        <v>43580</v>
      </c>
      <c r="C1218" s="28">
        <f>'Bitcoin Data'!C1217</f>
        <v>5210.515625</v>
      </c>
      <c r="D1218" s="26">
        <f>'Bitcoin Data'!K1217</f>
        <v>1787.4875868917577</v>
      </c>
      <c r="E1218" s="25">
        <f>'Bitcoin Data'!J1217</f>
        <v>55835.444066560303</v>
      </c>
      <c r="F1218" s="25">
        <f t="shared" si="163"/>
        <v>99.805163177565589</v>
      </c>
      <c r="G1218" s="23">
        <f t="shared" si="164"/>
        <v>0.48099999999999998</v>
      </c>
      <c r="H1218" s="23">
        <f t="shared" si="165"/>
        <v>0.42986350639160825</v>
      </c>
      <c r="I1218" s="26">
        <f t="shared" si="168"/>
        <v>48006.283488409048</v>
      </c>
      <c r="J1218" s="26">
        <f t="shared" si="169"/>
        <v>42902.597399494975</v>
      </c>
      <c r="K1218" s="23">
        <f t="shared" si="166"/>
        <v>26.856848596015507</v>
      </c>
      <c r="L1218" s="23">
        <f t="shared" si="166"/>
        <v>24.001619767384131</v>
      </c>
      <c r="M1218" s="26">
        <f>K1218*'Social Cost of Carbon'!$C$5</f>
        <v>2685.6848596015507</v>
      </c>
      <c r="N1218" s="26">
        <f>L1218*'Social Cost of Carbon'!$C$5</f>
        <v>2400.1619767384132</v>
      </c>
      <c r="O1218" s="23">
        <f t="shared" si="170"/>
        <v>0.51543552555828875</v>
      </c>
      <c r="P1218" s="23">
        <f t="shared" si="171"/>
        <v>0.46063809217315477</v>
      </c>
      <c r="Q1218" s="27"/>
      <c r="R1218" s="27"/>
    </row>
    <row r="1219" spans="1:18" x14ac:dyDescent="0.25">
      <c r="A1219" s="24">
        <f t="shared" si="167"/>
        <v>2019</v>
      </c>
      <c r="B1219" s="32">
        <v>43581</v>
      </c>
      <c r="C1219" s="28">
        <f>'Bitcoin Data'!C1218</f>
        <v>5279.3481449999999</v>
      </c>
      <c r="D1219" s="26">
        <f>'Bitcoin Data'!K1218</f>
        <v>1887.5838926174499</v>
      </c>
      <c r="E1219" s="25">
        <f>'Bitcoin Data'!J1218</f>
        <v>52483.088284155354</v>
      </c>
      <c r="F1219" s="25">
        <f t="shared" si="163"/>
        <v>99.066232079991238</v>
      </c>
      <c r="G1219" s="23">
        <f t="shared" si="164"/>
        <v>0.48099999999999998</v>
      </c>
      <c r="H1219" s="23">
        <f t="shared" si="165"/>
        <v>0.42986350639160825</v>
      </c>
      <c r="I1219" s="26">
        <f t="shared" si="168"/>
        <v>47650.857630475781</v>
      </c>
      <c r="J1219" s="26">
        <f t="shared" si="169"/>
        <v>42584.957886909862</v>
      </c>
      <c r="K1219" s="23">
        <f t="shared" si="166"/>
        <v>25.244365464678726</v>
      </c>
      <c r="L1219" s="23">
        <f t="shared" si="166"/>
        <v>22.560564356087355</v>
      </c>
      <c r="M1219" s="26">
        <f>K1219*'Social Cost of Carbon'!$C$5</f>
        <v>2524.4365464678726</v>
      </c>
      <c r="N1219" s="26">
        <f>L1219*'Social Cost of Carbon'!$C$5</f>
        <v>2256.0564356087352</v>
      </c>
      <c r="O1219" s="23">
        <f t="shared" si="170"/>
        <v>0.47817201615292843</v>
      </c>
      <c r="P1219" s="23">
        <f t="shared" si="171"/>
        <v>0.4273361736420842</v>
      </c>
      <c r="Q1219" s="27"/>
      <c r="R1219" s="27"/>
    </row>
    <row r="1220" spans="1:18" x14ac:dyDescent="0.25">
      <c r="A1220" s="24">
        <f t="shared" si="167"/>
        <v>2019</v>
      </c>
      <c r="B1220" s="32">
        <v>43582</v>
      </c>
      <c r="C1220" s="28">
        <f>'Bitcoin Data'!C1219</f>
        <v>5268.2910160000001</v>
      </c>
      <c r="D1220" s="26">
        <f>'Bitcoin Data'!K1219</f>
        <v>1712.4916753876892</v>
      </c>
      <c r="E1220" s="25">
        <f>'Bitcoin Data'!J1219</f>
        <v>57705.293322762758</v>
      </c>
      <c r="F1220" s="25">
        <f t="shared" si="163"/>
        <v>98.819834441036036</v>
      </c>
      <c r="G1220" s="23">
        <f t="shared" si="164"/>
        <v>0.48099999999999998</v>
      </c>
      <c r="H1220" s="23">
        <f t="shared" si="165"/>
        <v>0.42986350639160825</v>
      </c>
      <c r="I1220" s="26">
        <f t="shared" si="168"/>
        <v>47532.340366138335</v>
      </c>
      <c r="J1220" s="26">
        <f t="shared" si="169"/>
        <v>42479.04053386196</v>
      </c>
      <c r="K1220" s="23">
        <f t="shared" si="166"/>
        <v>27.756246088248886</v>
      </c>
      <c r="L1220" s="23">
        <f t="shared" si="166"/>
        <v>24.805399725079056</v>
      </c>
      <c r="M1220" s="26">
        <f>K1220*'Social Cost of Carbon'!$C$5</f>
        <v>2775.6246088248886</v>
      </c>
      <c r="N1220" s="26">
        <f>L1220*'Social Cost of Carbon'!$C$5</f>
        <v>2480.5399725079055</v>
      </c>
      <c r="O1220" s="23">
        <f t="shared" si="170"/>
        <v>0.52685483782031239</v>
      </c>
      <c r="P1220" s="23">
        <f t="shared" si="171"/>
        <v>0.47084338450066848</v>
      </c>
      <c r="Q1220" s="27"/>
      <c r="R1220" s="27"/>
    </row>
    <row r="1221" spans="1:18" x14ac:dyDescent="0.25">
      <c r="A1221" s="24">
        <f t="shared" si="167"/>
        <v>2019</v>
      </c>
      <c r="B1221" s="32">
        <v>43583</v>
      </c>
      <c r="C1221" s="28">
        <f>'Bitcoin Data'!C1220</f>
        <v>5285.1391599999997</v>
      </c>
      <c r="D1221" s="26">
        <f>'Bitcoin Data'!K1220</f>
        <v>2037.5820692777904</v>
      </c>
      <c r="E1221" s="25">
        <f>'Bitcoin Data'!J1220</f>
        <v>48723.157672035399</v>
      </c>
      <c r="F1221" s="25">
        <f t="shared" si="163"/>
        <v>99.277432431133946</v>
      </c>
      <c r="G1221" s="23">
        <f t="shared" si="164"/>
        <v>0.48099999999999998</v>
      </c>
      <c r="H1221" s="23">
        <f t="shared" si="165"/>
        <v>0.42986350639160825</v>
      </c>
      <c r="I1221" s="26">
        <f t="shared" si="168"/>
        <v>47752.444999375424</v>
      </c>
      <c r="J1221" s="26">
        <f t="shared" si="169"/>
        <v>42675.745210403198</v>
      </c>
      <c r="K1221" s="23">
        <f t="shared" si="166"/>
        <v>23.435838840249026</v>
      </c>
      <c r="L1221" s="23">
        <f t="shared" si="166"/>
        <v>20.944307399372327</v>
      </c>
      <c r="M1221" s="26">
        <f>K1221*'Social Cost of Carbon'!$C$5</f>
        <v>2343.5838840249025</v>
      </c>
      <c r="N1221" s="26">
        <f>L1221*'Social Cost of Carbon'!$C$5</f>
        <v>2094.4307399372328</v>
      </c>
      <c r="O1221" s="23">
        <f t="shared" si="170"/>
        <v>0.44342898324457791</v>
      </c>
      <c r="P1221" s="23">
        <f t="shared" si="171"/>
        <v>0.39628677250141375</v>
      </c>
      <c r="Q1221" s="27"/>
      <c r="R1221" s="27"/>
    </row>
    <row r="1222" spans="1:18" x14ac:dyDescent="0.25">
      <c r="A1222" s="24">
        <f t="shared" si="167"/>
        <v>2019</v>
      </c>
      <c r="B1222" s="32">
        <v>43584</v>
      </c>
      <c r="C1222" s="28">
        <f>'Bitcoin Data'!C1221</f>
        <v>5247.3525390000004</v>
      </c>
      <c r="D1222" s="26">
        <f>'Bitcoin Data'!K1221</f>
        <v>2037.5820692777904</v>
      </c>
      <c r="E1222" s="25">
        <f>'Bitcoin Data'!J1221</f>
        <v>48739.60260679209</v>
      </c>
      <c r="F1222" s="25">
        <f t="shared" si="163"/>
        <v>99.310940335324617</v>
      </c>
      <c r="G1222" s="23">
        <f t="shared" si="164"/>
        <v>0.48099999999999998</v>
      </c>
      <c r="H1222" s="23">
        <f t="shared" si="165"/>
        <v>0.42986350639160825</v>
      </c>
      <c r="I1222" s="26">
        <f t="shared" si="168"/>
        <v>47768.562301291138</v>
      </c>
      <c r="J1222" s="26">
        <f t="shared" si="169"/>
        <v>42690.149035590439</v>
      </c>
      <c r="K1222" s="23">
        <f t="shared" si="166"/>
        <v>23.443748853866992</v>
      </c>
      <c r="L1222" s="23">
        <f t="shared" si="166"/>
        <v>20.951376476689216</v>
      </c>
      <c r="M1222" s="26">
        <f>K1222*'Social Cost of Carbon'!$C$5</f>
        <v>2344.3748853866991</v>
      </c>
      <c r="N1222" s="26">
        <f>L1222*'Social Cost of Carbon'!$C$5</f>
        <v>2095.1376476689215</v>
      </c>
      <c r="O1222" s="23">
        <f t="shared" si="170"/>
        <v>0.44677289508615176</v>
      </c>
      <c r="P1222" s="23">
        <f t="shared" si="171"/>
        <v>0.39927518345626473</v>
      </c>
      <c r="Q1222" s="27"/>
      <c r="R1222" s="27"/>
    </row>
    <row r="1223" spans="1:18" x14ac:dyDescent="0.25">
      <c r="A1223" s="24">
        <f t="shared" si="167"/>
        <v>2019</v>
      </c>
      <c r="B1223" s="32">
        <v>43585</v>
      </c>
      <c r="C1223" s="28">
        <f>'Bitcoin Data'!C1222</f>
        <v>5350.7265630000002</v>
      </c>
      <c r="D1223" s="26">
        <f>'Bitcoin Data'!K1222</f>
        <v>1749.9513902391602</v>
      </c>
      <c r="E1223" s="25">
        <f>'Bitcoin Data'!J1222</f>
        <v>58353.659024665045</v>
      </c>
      <c r="F1223" s="25">
        <f t="shared" si="163"/>
        <v>102.11606673575452</v>
      </c>
      <c r="G1223" s="23">
        <f t="shared" si="164"/>
        <v>0.48099999999999998</v>
      </c>
      <c r="H1223" s="23">
        <f t="shared" si="165"/>
        <v>0.42986350639160825</v>
      </c>
      <c r="I1223" s="26">
        <f t="shared" si="168"/>
        <v>49117.828099897917</v>
      </c>
      <c r="J1223" s="26">
        <f t="shared" si="169"/>
        <v>43895.970505950907</v>
      </c>
      <c r="K1223" s="23">
        <f t="shared" si="166"/>
        <v>28.068109990863885</v>
      </c>
      <c r="L1223" s="23">
        <f t="shared" si="166"/>
        <v>25.084108479122833</v>
      </c>
      <c r="M1223" s="26">
        <f>K1223*'Social Cost of Carbon'!$C$5</f>
        <v>2806.8109990863886</v>
      </c>
      <c r="N1223" s="26">
        <f>L1223*'Social Cost of Carbon'!$C$5</f>
        <v>2508.4108479122833</v>
      </c>
      <c r="O1223" s="23">
        <f t="shared" si="170"/>
        <v>0.52456633057935398</v>
      </c>
      <c r="P1223" s="23">
        <f t="shared" si="171"/>
        <v>0.46879817504744414</v>
      </c>
      <c r="Q1223" s="27"/>
      <c r="R1223" s="27"/>
    </row>
    <row r="1224" spans="1:18" x14ac:dyDescent="0.25">
      <c r="A1224" s="24">
        <f t="shared" si="167"/>
        <v>2019</v>
      </c>
      <c r="B1224" s="32">
        <v>43586</v>
      </c>
      <c r="C1224" s="28">
        <f>'Bitcoin Data'!C1223</f>
        <v>5402.6972660000001</v>
      </c>
      <c r="D1224" s="26">
        <f>'Bitcoin Data'!K1223</f>
        <v>2137.5133594584968</v>
      </c>
      <c r="E1224" s="25">
        <f>'Bitcoin Data'!J1223</f>
        <v>48853.766253118796</v>
      </c>
      <c r="F1224" s="25">
        <f t="shared" ref="F1224:F1287" si="172">E1224*D1224/1000000</f>
        <v>104.4255780259041</v>
      </c>
      <c r="G1224" s="23">
        <f t="shared" ref="G1224:G1287" si="173">$V$21</f>
        <v>0.48099999999999998</v>
      </c>
      <c r="H1224" s="23">
        <f t="shared" ref="H1224:H1287" si="174">HLOOKUP($A1224,$V$7:$AA$19,13,FALSE)/1000</f>
        <v>0.42986350639160825</v>
      </c>
      <c r="I1224" s="26">
        <f t="shared" si="168"/>
        <v>50228.703030459867</v>
      </c>
      <c r="J1224" s="26">
        <f t="shared" si="169"/>
        <v>44888.745127185612</v>
      </c>
      <c r="K1224" s="23">
        <f t="shared" ref="K1224:L1287" si="175">$E1224*G1224/1000</f>
        <v>23.49866156775014</v>
      </c>
      <c r="L1224" s="23">
        <f t="shared" si="175"/>
        <v>21.000451262001668</v>
      </c>
      <c r="M1224" s="26">
        <f>K1224*'Social Cost of Carbon'!$C$5</f>
        <v>2349.8661567750141</v>
      </c>
      <c r="N1224" s="26">
        <f>L1224*'Social Cost of Carbon'!$C$5</f>
        <v>2100.045126200167</v>
      </c>
      <c r="O1224" s="23">
        <f t="shared" si="170"/>
        <v>0.43494314803886591</v>
      </c>
      <c r="P1224" s="23">
        <f t="shared" si="171"/>
        <v>0.38870309084613569</v>
      </c>
      <c r="Q1224" s="27"/>
      <c r="R1224" s="27"/>
    </row>
    <row r="1225" spans="1:18" x14ac:dyDescent="0.25">
      <c r="A1225" s="24">
        <f t="shared" ref="A1225:A1288" si="176">YEAR(B1225)</f>
        <v>2019</v>
      </c>
      <c r="B1225" s="32">
        <v>43587</v>
      </c>
      <c r="C1225" s="28">
        <f>'Bitcoin Data'!C1224</f>
        <v>5505.2836909999996</v>
      </c>
      <c r="D1225" s="26">
        <f>'Bitcoin Data'!K1224</f>
        <v>2300.0255558395093</v>
      </c>
      <c r="E1225" s="25">
        <f>'Bitcoin Data'!J1224</f>
        <v>45720.009644195532</v>
      </c>
      <c r="F1225" s="25">
        <f t="shared" si="172"/>
        <v>105.15719059487856</v>
      </c>
      <c r="G1225" s="23">
        <f t="shared" si="173"/>
        <v>0.48099999999999998</v>
      </c>
      <c r="H1225" s="23">
        <f t="shared" si="174"/>
        <v>0.42986350639160825</v>
      </c>
      <c r="I1225" s="26">
        <f t="shared" ref="I1225:I1288" si="177">F1225*G1225*1000</f>
        <v>50580.608676136588</v>
      </c>
      <c r="J1225" s="26">
        <f t="shared" ref="J1225:J1288" si="178">$F1225*H1225*1000</f>
        <v>45203.238671405146</v>
      </c>
      <c r="K1225" s="23">
        <f t="shared" si="175"/>
        <v>21.991324638858053</v>
      </c>
      <c r="L1225" s="23">
        <f t="shared" si="175"/>
        <v>19.653363657912035</v>
      </c>
      <c r="M1225" s="26">
        <f>K1225*'Social Cost of Carbon'!$C$5</f>
        <v>2199.1324638858055</v>
      </c>
      <c r="N1225" s="26">
        <f>L1225*'Social Cost of Carbon'!$C$5</f>
        <v>1965.3363657912034</v>
      </c>
      <c r="O1225" s="23">
        <f t="shared" ref="O1225:O1288" si="179">M1225/$C1225</f>
        <v>0.39945851791088122</v>
      </c>
      <c r="P1225" s="23">
        <f t="shared" ref="P1225:P1288" si="180">N1225/$C1225</f>
        <v>0.35699093381947272</v>
      </c>
      <c r="Q1225" s="27"/>
      <c r="R1225" s="27"/>
    </row>
    <row r="1226" spans="1:18" x14ac:dyDescent="0.25">
      <c r="A1226" s="24">
        <f t="shared" si="176"/>
        <v>2019</v>
      </c>
      <c r="B1226" s="32">
        <v>43588</v>
      </c>
      <c r="C1226" s="28">
        <f>'Bitcoin Data'!C1225</f>
        <v>5768.2895509999998</v>
      </c>
      <c r="D1226" s="26">
        <f>'Bitcoin Data'!K1225</f>
        <v>1899.9366687777074</v>
      </c>
      <c r="E1226" s="25">
        <f>'Bitcoin Data'!J1225</f>
        <v>57441.641632380153</v>
      </c>
      <c r="F1226" s="25">
        <f t="shared" si="172"/>
        <v>109.13548125214722</v>
      </c>
      <c r="G1226" s="23">
        <f t="shared" si="173"/>
        <v>0.48099999999999998</v>
      </c>
      <c r="H1226" s="23">
        <f t="shared" si="174"/>
        <v>0.42986350639160825</v>
      </c>
      <c r="I1226" s="26">
        <f t="shared" si="177"/>
        <v>52494.16648228281</v>
      </c>
      <c r="J1226" s="26">
        <f t="shared" si="178"/>
        <v>46913.360642783628</v>
      </c>
      <c r="K1226" s="23">
        <f t="shared" si="175"/>
        <v>27.629429625174854</v>
      </c>
      <c r="L1226" s="23">
        <f t="shared" si="175"/>
        <v>24.692065484985115</v>
      </c>
      <c r="M1226" s="26">
        <f>K1226*'Social Cost of Carbon'!$C$5</f>
        <v>2762.9429625174853</v>
      </c>
      <c r="N1226" s="26">
        <f>L1226*'Social Cost of Carbon'!$C$5</f>
        <v>2469.2065484985114</v>
      </c>
      <c r="O1226" s="23">
        <f t="shared" si="179"/>
        <v>0.47898825779966214</v>
      </c>
      <c r="P1226" s="23">
        <f t="shared" si="180"/>
        <v>0.42806563829141447</v>
      </c>
      <c r="Q1226" s="27"/>
      <c r="R1226" s="27"/>
    </row>
    <row r="1227" spans="1:18" x14ac:dyDescent="0.25">
      <c r="A1227" s="24">
        <f t="shared" si="176"/>
        <v>2019</v>
      </c>
      <c r="B1227" s="32">
        <v>43589</v>
      </c>
      <c r="C1227" s="28">
        <f>'Bitcoin Data'!C1226</f>
        <v>5831.1674800000001</v>
      </c>
      <c r="D1227" s="26">
        <f>'Bitcoin Data'!K1226</f>
        <v>1650.0137501145844</v>
      </c>
      <c r="E1227" s="25">
        <f>'Bitcoin Data'!J1226</f>
        <v>66166.252316769795</v>
      </c>
      <c r="F1227" s="25">
        <f t="shared" si="172"/>
        <v>109.17522611622113</v>
      </c>
      <c r="G1227" s="23">
        <f t="shared" si="173"/>
        <v>0.48099999999999998</v>
      </c>
      <c r="H1227" s="23">
        <f t="shared" si="174"/>
        <v>0.42986350639160825</v>
      </c>
      <c r="I1227" s="26">
        <f t="shared" si="177"/>
        <v>52513.283761902356</v>
      </c>
      <c r="J1227" s="26">
        <f t="shared" si="178"/>
        <v>46930.445509415498</v>
      </c>
      <c r="K1227" s="23">
        <f t="shared" si="175"/>
        <v>31.825967364366271</v>
      </c>
      <c r="L1227" s="23">
        <f t="shared" si="175"/>
        <v>28.442457225678535</v>
      </c>
      <c r="M1227" s="26">
        <f>K1227*'Social Cost of Carbon'!$C$5</f>
        <v>3182.596736436627</v>
      </c>
      <c r="N1227" s="26">
        <f>L1227*'Social Cost of Carbon'!$C$5</f>
        <v>2844.2457225678536</v>
      </c>
      <c r="O1227" s="23">
        <f t="shared" si="179"/>
        <v>0.54579065810619232</v>
      </c>
      <c r="P1227" s="23">
        <f t="shared" si="180"/>
        <v>0.4877660832626014</v>
      </c>
      <c r="Q1227" s="27"/>
      <c r="R1227" s="27"/>
    </row>
    <row r="1228" spans="1:18" x14ac:dyDescent="0.25">
      <c r="A1228" s="24">
        <f t="shared" si="176"/>
        <v>2019</v>
      </c>
      <c r="B1228" s="32">
        <v>43590</v>
      </c>
      <c r="C1228" s="28">
        <f>'Bitcoin Data'!C1227</f>
        <v>5795.7084960000002</v>
      </c>
      <c r="D1228" s="26">
        <f>'Bitcoin Data'!K1227</f>
        <v>1612.4697661918838</v>
      </c>
      <c r="E1228" s="25">
        <f>'Bitcoin Data'!J1227</f>
        <v>67620.281035598906</v>
      </c>
      <c r="F1228" s="25">
        <f t="shared" si="172"/>
        <v>109.03565875130164</v>
      </c>
      <c r="G1228" s="23">
        <f t="shared" si="173"/>
        <v>0.48099999999999998</v>
      </c>
      <c r="H1228" s="23">
        <f t="shared" si="174"/>
        <v>0.42986350639160825</v>
      </c>
      <c r="I1228" s="26">
        <f t="shared" si="177"/>
        <v>52446.151859376085</v>
      </c>
      <c r="J1228" s="26">
        <f t="shared" si="178"/>
        <v>46870.450592553367</v>
      </c>
      <c r="K1228" s="23">
        <f t="shared" si="175"/>
        <v>32.525355178123071</v>
      </c>
      <c r="L1228" s="23">
        <f t="shared" si="175"/>
        <v>29.067491109148516</v>
      </c>
      <c r="M1228" s="26">
        <f>K1228*'Social Cost of Carbon'!$C$5</f>
        <v>3252.5355178123073</v>
      </c>
      <c r="N1228" s="26">
        <f>L1228*'Social Cost of Carbon'!$C$5</f>
        <v>2906.7491109148518</v>
      </c>
      <c r="O1228" s="23">
        <f t="shared" si="179"/>
        <v>0.56119722378326931</v>
      </c>
      <c r="P1228" s="23">
        <f t="shared" si="180"/>
        <v>0.50153473262518133</v>
      </c>
      <c r="Q1228" s="27"/>
      <c r="R1228" s="27"/>
    </row>
    <row r="1229" spans="1:18" x14ac:dyDescent="0.25">
      <c r="A1229" s="24">
        <f t="shared" si="176"/>
        <v>2019</v>
      </c>
      <c r="B1229" s="32">
        <v>43591</v>
      </c>
      <c r="C1229" s="28">
        <f>'Bitcoin Data'!C1228</f>
        <v>5746.8071289999998</v>
      </c>
      <c r="D1229" s="26">
        <f>'Bitcoin Data'!K1228</f>
        <v>1887.5838926174499</v>
      </c>
      <c r="E1229" s="25">
        <f>'Bitcoin Data'!J1228</f>
        <v>56332.923829400701</v>
      </c>
      <c r="F1229" s="25">
        <f t="shared" si="172"/>
        <v>106.33311964442247</v>
      </c>
      <c r="G1229" s="23">
        <f t="shared" si="173"/>
        <v>0.48099999999999998</v>
      </c>
      <c r="H1229" s="23">
        <f t="shared" si="174"/>
        <v>0.42986350639160825</v>
      </c>
      <c r="I1229" s="26">
        <f t="shared" si="177"/>
        <v>51146.2305489672</v>
      </c>
      <c r="J1229" s="26">
        <f t="shared" si="178"/>
        <v>45708.727655909839</v>
      </c>
      <c r="K1229" s="23">
        <f t="shared" si="175"/>
        <v>27.096136361941735</v>
      </c>
      <c r="L1229" s="23">
        <f t="shared" si="175"/>
        <v>24.215468162597567</v>
      </c>
      <c r="M1229" s="26">
        <f>K1229*'Social Cost of Carbon'!$C$5</f>
        <v>2709.6136361941735</v>
      </c>
      <c r="N1229" s="26">
        <f>L1229*'Social Cost of Carbon'!$C$5</f>
        <v>2421.5468162597567</v>
      </c>
      <c r="O1229" s="23">
        <f t="shared" si="179"/>
        <v>0.47149896897021365</v>
      </c>
      <c r="P1229" s="23">
        <f t="shared" si="180"/>
        <v>0.42137255730054912</v>
      </c>
      <c r="Q1229" s="27"/>
      <c r="R1229" s="27"/>
    </row>
    <row r="1230" spans="1:18" x14ac:dyDescent="0.25">
      <c r="A1230" s="24">
        <f t="shared" si="176"/>
        <v>2019</v>
      </c>
      <c r="B1230" s="32">
        <v>43592</v>
      </c>
      <c r="C1230" s="28">
        <f>'Bitcoin Data'!C1229</f>
        <v>5829.5014650000003</v>
      </c>
      <c r="D1230" s="26">
        <f>'Bitcoin Data'!K1229</f>
        <v>1587.4415733309816</v>
      </c>
      <c r="E1230" s="25">
        <f>'Bitcoin Data'!J1229</f>
        <v>66719.007151425511</v>
      </c>
      <c r="F1230" s="25">
        <f t="shared" si="172"/>
        <v>105.91252568353993</v>
      </c>
      <c r="G1230" s="23">
        <f t="shared" si="173"/>
        <v>0.48099999999999998</v>
      </c>
      <c r="H1230" s="23">
        <f t="shared" si="174"/>
        <v>0.42986350639160825</v>
      </c>
      <c r="I1230" s="26">
        <f t="shared" si="177"/>
        <v>50943.924853782701</v>
      </c>
      <c r="J1230" s="26">
        <f t="shared" si="178"/>
        <v>45527.929661117741</v>
      </c>
      <c r="K1230" s="23">
        <f t="shared" si="175"/>
        <v>32.091842439835666</v>
      </c>
      <c r="L1230" s="23">
        <f t="shared" si="175"/>
        <v>28.680066357078559</v>
      </c>
      <c r="M1230" s="26">
        <f>K1230*'Social Cost of Carbon'!$C$5</f>
        <v>3209.1842439835668</v>
      </c>
      <c r="N1230" s="26">
        <f>L1230*'Social Cost of Carbon'!$C$5</f>
        <v>2868.0066357078558</v>
      </c>
      <c r="O1230" s="23">
        <f t="shared" si="179"/>
        <v>0.55050749420878076</v>
      </c>
      <c r="P1230" s="23">
        <f t="shared" si="180"/>
        <v>0.49198145895102813</v>
      </c>
      <c r="Q1230" s="27"/>
      <c r="R1230" s="27"/>
    </row>
    <row r="1231" spans="1:18" x14ac:dyDescent="0.25">
      <c r="A1231" s="24">
        <f t="shared" si="176"/>
        <v>2019</v>
      </c>
      <c r="B1231" s="32">
        <v>43593</v>
      </c>
      <c r="C1231" s="28">
        <f>'Bitcoin Data'!C1230</f>
        <v>5982.4575199999999</v>
      </c>
      <c r="D1231" s="26">
        <f>'Bitcoin Data'!K1230</f>
        <v>1899.9366687777074</v>
      </c>
      <c r="E1231" s="25">
        <f>'Bitcoin Data'!J1230</f>
        <v>55404.351689634626</v>
      </c>
      <c r="F1231" s="25">
        <f t="shared" si="172"/>
        <v>105.26475938499296</v>
      </c>
      <c r="G1231" s="23">
        <f t="shared" si="173"/>
        <v>0.48099999999999998</v>
      </c>
      <c r="H1231" s="23">
        <f t="shared" si="174"/>
        <v>0.42986350639160825</v>
      </c>
      <c r="I1231" s="26">
        <f t="shared" si="177"/>
        <v>50632.349264181612</v>
      </c>
      <c r="J1231" s="26">
        <f t="shared" si="178"/>
        <v>45249.478568702027</v>
      </c>
      <c r="K1231" s="23">
        <f t="shared" si="175"/>
        <v>26.649493162714254</v>
      </c>
      <c r="L1231" s="23">
        <f t="shared" si="175"/>
        <v>23.816308886660163</v>
      </c>
      <c r="M1231" s="26">
        <f>K1231*'Social Cost of Carbon'!$C$5</f>
        <v>2664.9493162714252</v>
      </c>
      <c r="N1231" s="26">
        <f>L1231*'Social Cost of Carbon'!$C$5</f>
        <v>2381.6308886660163</v>
      </c>
      <c r="O1231" s="23">
        <f t="shared" si="179"/>
        <v>0.44546063342066577</v>
      </c>
      <c r="P1231" s="23">
        <f t="shared" si="180"/>
        <v>0.39810243210318963</v>
      </c>
      <c r="Q1231" s="27"/>
      <c r="R1231" s="27"/>
    </row>
    <row r="1232" spans="1:18" x14ac:dyDescent="0.25">
      <c r="A1232" s="24">
        <f t="shared" si="176"/>
        <v>2019</v>
      </c>
      <c r="B1232" s="32">
        <v>43594</v>
      </c>
      <c r="C1232" s="28">
        <f>'Bitcoin Data'!C1231</f>
        <v>6174.5288090000004</v>
      </c>
      <c r="D1232" s="26">
        <f>'Bitcoin Data'!K1231</f>
        <v>1875</v>
      </c>
      <c r="E1232" s="25">
        <f>'Bitcoin Data'!J1231</f>
        <v>55554.066488836659</v>
      </c>
      <c r="F1232" s="25">
        <f t="shared" si="172"/>
        <v>104.16387466656874</v>
      </c>
      <c r="G1232" s="23">
        <f t="shared" si="173"/>
        <v>0.48099999999999998</v>
      </c>
      <c r="H1232" s="23">
        <f t="shared" si="174"/>
        <v>0.42986350639160825</v>
      </c>
      <c r="I1232" s="26">
        <f t="shared" si="177"/>
        <v>50102.823714619568</v>
      </c>
      <c r="J1232" s="26">
        <f t="shared" si="178"/>
        <v>44776.248403507256</v>
      </c>
      <c r="K1232" s="23">
        <f t="shared" si="175"/>
        <v>26.721505981130431</v>
      </c>
      <c r="L1232" s="23">
        <f t="shared" si="175"/>
        <v>23.880665815203866</v>
      </c>
      <c r="M1232" s="26">
        <f>K1232*'Social Cost of Carbon'!$C$5</f>
        <v>2672.1505981130431</v>
      </c>
      <c r="N1232" s="26">
        <f>L1232*'Social Cost of Carbon'!$C$5</f>
        <v>2388.0665815203865</v>
      </c>
      <c r="O1232" s="23">
        <f t="shared" si="179"/>
        <v>0.43276996201201834</v>
      </c>
      <c r="P1232" s="23">
        <f t="shared" si="180"/>
        <v>0.38676094247702558</v>
      </c>
      <c r="Q1232" s="27"/>
      <c r="R1232" s="27"/>
    </row>
    <row r="1233" spans="1:18" x14ac:dyDescent="0.25">
      <c r="A1233" s="24">
        <f t="shared" si="176"/>
        <v>2019</v>
      </c>
      <c r="B1233" s="32">
        <v>43595</v>
      </c>
      <c r="C1233" s="28">
        <f>'Bitcoin Data'!C1232</f>
        <v>6378.8491210000002</v>
      </c>
      <c r="D1233" s="26">
        <f>'Bitcoin Data'!K1232</f>
        <v>1562.5</v>
      </c>
      <c r="E1233" s="25">
        <f>'Bitcoin Data'!J1232</f>
        <v>65012.974704062617</v>
      </c>
      <c r="F1233" s="25">
        <f t="shared" si="172"/>
        <v>101.58277297509784</v>
      </c>
      <c r="G1233" s="23">
        <f t="shared" si="173"/>
        <v>0.48099999999999998</v>
      </c>
      <c r="H1233" s="23">
        <f t="shared" si="174"/>
        <v>0.42986350639160825</v>
      </c>
      <c r="I1233" s="26">
        <f t="shared" si="177"/>
        <v>48861.313801022057</v>
      </c>
      <c r="J1233" s="26">
        <f t="shared" si="178"/>
        <v>43666.726980058258</v>
      </c>
      <c r="K1233" s="23">
        <f t="shared" si="175"/>
        <v>31.271240832654119</v>
      </c>
      <c r="L1233" s="23">
        <f t="shared" si="175"/>
        <v>27.946705267237284</v>
      </c>
      <c r="M1233" s="26">
        <f>K1233*'Social Cost of Carbon'!$C$5</f>
        <v>3127.1240832654121</v>
      </c>
      <c r="N1233" s="26">
        <f>L1233*'Social Cost of Carbon'!$C$5</f>
        <v>2794.6705267237285</v>
      </c>
      <c r="O1233" s="23">
        <f t="shared" si="179"/>
        <v>0.49023327311042886</v>
      </c>
      <c r="P1233" s="23">
        <f t="shared" si="180"/>
        <v>0.43811516367792896</v>
      </c>
      <c r="Q1233" s="27"/>
      <c r="R1233" s="27"/>
    </row>
    <row r="1234" spans="1:18" x14ac:dyDescent="0.25">
      <c r="A1234" s="24">
        <f t="shared" si="176"/>
        <v>2019</v>
      </c>
      <c r="B1234" s="32">
        <v>43596</v>
      </c>
      <c r="C1234" s="28">
        <f>'Bitcoin Data'!C1233</f>
        <v>7204.7714839999999</v>
      </c>
      <c r="D1234" s="26">
        <f>'Bitcoin Data'!K1233</f>
        <v>1624.9887153561435</v>
      </c>
      <c r="E1234" s="25">
        <f>'Bitcoin Data'!J1233</f>
        <v>61265.469673830929</v>
      </c>
      <c r="F1234" s="25">
        <f t="shared" si="172"/>
        <v>99.555696860969292</v>
      </c>
      <c r="G1234" s="23">
        <f t="shared" si="173"/>
        <v>0.48099999999999998</v>
      </c>
      <c r="H1234" s="23">
        <f t="shared" si="174"/>
        <v>0.42986350639160825</v>
      </c>
      <c r="I1234" s="26">
        <f t="shared" si="177"/>
        <v>47886.290190126223</v>
      </c>
      <c r="J1234" s="26">
        <f t="shared" si="178"/>
        <v>42795.360933916287</v>
      </c>
      <c r="K1234" s="23">
        <f t="shared" si="175"/>
        <v>29.468690913112674</v>
      </c>
      <c r="L1234" s="23">
        <f t="shared" si="175"/>
        <v>26.335789614721705</v>
      </c>
      <c r="M1234" s="26">
        <f>K1234*'Social Cost of Carbon'!$C$5</f>
        <v>2946.8690913112673</v>
      </c>
      <c r="N1234" s="26">
        <f>L1234*'Social Cost of Carbon'!$C$5</f>
        <v>2633.5789614721707</v>
      </c>
      <c r="O1234" s="23">
        <f t="shared" si="179"/>
        <v>0.4090163161809543</v>
      </c>
      <c r="P1234" s="23">
        <f t="shared" si="180"/>
        <v>0.36553261506221157</v>
      </c>
      <c r="Q1234" s="27"/>
      <c r="R1234" s="27"/>
    </row>
    <row r="1235" spans="1:18" x14ac:dyDescent="0.25">
      <c r="A1235" s="24">
        <f t="shared" si="176"/>
        <v>2019</v>
      </c>
      <c r="B1235" s="32">
        <v>43597</v>
      </c>
      <c r="C1235" s="28">
        <f>'Bitcoin Data'!C1234</f>
        <v>6972.3715819999998</v>
      </c>
      <c r="D1235" s="26">
        <f>'Bitcoin Data'!K1234</f>
        <v>1974.9835418038181</v>
      </c>
      <c r="E1235" s="25">
        <f>'Bitcoin Data'!J1234</f>
        <v>50429.278900190518</v>
      </c>
      <c r="F1235" s="25">
        <f t="shared" si="172"/>
        <v>99.596995852910823</v>
      </c>
      <c r="G1235" s="23">
        <f t="shared" si="173"/>
        <v>0.48099999999999998</v>
      </c>
      <c r="H1235" s="23">
        <f t="shared" si="174"/>
        <v>0.42986350639160825</v>
      </c>
      <c r="I1235" s="26">
        <f t="shared" si="177"/>
        <v>47906.155005250104</v>
      </c>
      <c r="J1235" s="26">
        <f t="shared" si="178"/>
        <v>42813.113863402716</v>
      </c>
      <c r="K1235" s="23">
        <f t="shared" si="175"/>
        <v>24.256483150991642</v>
      </c>
      <c r="L1235" s="23">
        <f t="shared" si="175"/>
        <v>21.677706652836243</v>
      </c>
      <c r="M1235" s="26">
        <f>K1235*'Social Cost of Carbon'!$C$5</f>
        <v>2425.6483150991644</v>
      </c>
      <c r="N1235" s="26">
        <f>L1235*'Social Cost of Carbon'!$C$5</f>
        <v>2167.7706652836241</v>
      </c>
      <c r="O1235" s="23">
        <f t="shared" si="179"/>
        <v>0.34789429773956138</v>
      </c>
      <c r="P1235" s="23">
        <f t="shared" si="180"/>
        <v>0.3109086542203201</v>
      </c>
      <c r="Q1235" s="27"/>
      <c r="R1235" s="27"/>
    </row>
    <row r="1236" spans="1:18" x14ac:dyDescent="0.25">
      <c r="A1236" s="24">
        <f t="shared" si="176"/>
        <v>2019</v>
      </c>
      <c r="B1236" s="32">
        <v>43598</v>
      </c>
      <c r="C1236" s="28">
        <f>'Bitcoin Data'!C1235</f>
        <v>7814.9150390000004</v>
      </c>
      <c r="D1236" s="26">
        <f>'Bitcoin Data'!K1235</f>
        <v>2087.4405659283316</v>
      </c>
      <c r="E1236" s="25">
        <f>'Bitcoin Data'!J1235</f>
        <v>49121.433713770697</v>
      </c>
      <c r="F1236" s="25">
        <f t="shared" si="172"/>
        <v>102.53807339068453</v>
      </c>
      <c r="G1236" s="23">
        <f t="shared" si="173"/>
        <v>0.48099999999999998</v>
      </c>
      <c r="H1236" s="23">
        <f t="shared" si="174"/>
        <v>0.42986350639160825</v>
      </c>
      <c r="I1236" s="26">
        <f t="shared" si="177"/>
        <v>49320.813300919253</v>
      </c>
      <c r="J1236" s="26">
        <f t="shared" si="178"/>
        <v>44077.375766359713</v>
      </c>
      <c r="K1236" s="23">
        <f t="shared" si="175"/>
        <v>23.627409616323703</v>
      </c>
      <c r="L1236" s="23">
        <f t="shared" si="175"/>
        <v>21.11551173518443</v>
      </c>
      <c r="M1236" s="26">
        <f>K1236*'Social Cost of Carbon'!$C$5</f>
        <v>2362.7409616323703</v>
      </c>
      <c r="N1236" s="26">
        <f>L1236*'Social Cost of Carbon'!$C$5</f>
        <v>2111.5511735184432</v>
      </c>
      <c r="O1236" s="23">
        <f t="shared" si="179"/>
        <v>0.30233738304782742</v>
      </c>
      <c r="P1236" s="23">
        <f t="shared" si="180"/>
        <v>0.27019502617505592</v>
      </c>
      <c r="Q1236" s="27"/>
      <c r="R1236" s="27"/>
    </row>
    <row r="1237" spans="1:18" x14ac:dyDescent="0.25">
      <c r="A1237" s="24">
        <f t="shared" si="176"/>
        <v>2019</v>
      </c>
      <c r="B1237" s="32">
        <v>43599</v>
      </c>
      <c r="C1237" s="28">
        <f>'Bitcoin Data'!C1236</f>
        <v>7994.4160160000001</v>
      </c>
      <c r="D1237" s="26">
        <f>'Bitcoin Data'!K1236</f>
        <v>1899.9366687777074</v>
      </c>
      <c r="E1237" s="25">
        <f>'Bitcoin Data'!J1236</f>
        <v>54809.349247503917</v>
      </c>
      <c r="F1237" s="25">
        <f t="shared" si="172"/>
        <v>104.13429242717653</v>
      </c>
      <c r="G1237" s="23">
        <f t="shared" si="173"/>
        <v>0.48099999999999998</v>
      </c>
      <c r="H1237" s="23">
        <f t="shared" si="174"/>
        <v>0.42986350639160825</v>
      </c>
      <c r="I1237" s="26">
        <f t="shared" si="177"/>
        <v>50088.594657471906</v>
      </c>
      <c r="J1237" s="26">
        <f t="shared" si="178"/>
        <v>44763.532078355202</v>
      </c>
      <c r="K1237" s="23">
        <f t="shared" si="175"/>
        <v>26.363296988049385</v>
      </c>
      <c r="L1237" s="23">
        <f t="shared" si="175"/>
        <v>23.560539050574288</v>
      </c>
      <c r="M1237" s="26">
        <f>K1237*'Social Cost of Carbon'!$C$5</f>
        <v>2636.3296988049383</v>
      </c>
      <c r="N1237" s="26">
        <f>L1237*'Social Cost of Carbon'!$C$5</f>
        <v>2356.0539050574289</v>
      </c>
      <c r="O1237" s="23">
        <f t="shared" si="179"/>
        <v>0.32977139212277617</v>
      </c>
      <c r="P1237" s="23">
        <f t="shared" si="180"/>
        <v>0.29471244683064152</v>
      </c>
      <c r="Q1237" s="27"/>
      <c r="R1237" s="27"/>
    </row>
    <row r="1238" spans="1:18" x14ac:dyDescent="0.25">
      <c r="A1238" s="24">
        <f t="shared" si="176"/>
        <v>2019</v>
      </c>
      <c r="B1238" s="32">
        <v>43600</v>
      </c>
      <c r="C1238" s="28">
        <f>'Bitcoin Data'!C1237</f>
        <v>8205.1679690000001</v>
      </c>
      <c r="D1238" s="26">
        <f>'Bitcoin Data'!K1237</f>
        <v>1862.5827814569536</v>
      </c>
      <c r="E1238" s="25">
        <f>'Bitcoin Data'!J1237</f>
        <v>57263.02133009649</v>
      </c>
      <c r="F1238" s="25">
        <f t="shared" si="172"/>
        <v>106.65711754363998</v>
      </c>
      <c r="G1238" s="23">
        <f t="shared" si="173"/>
        <v>0.48099999999999998</v>
      </c>
      <c r="H1238" s="23">
        <f t="shared" si="174"/>
        <v>0.42986350639160825</v>
      </c>
      <c r="I1238" s="26">
        <f t="shared" si="177"/>
        <v>51302.073538490833</v>
      </c>
      <c r="J1238" s="26">
        <f t="shared" si="178"/>
        <v>45848.002528931</v>
      </c>
      <c r="K1238" s="23">
        <f t="shared" si="175"/>
        <v>27.543513259776411</v>
      </c>
      <c r="L1238" s="23">
        <f t="shared" si="175"/>
        <v>24.615283135532732</v>
      </c>
      <c r="M1238" s="26">
        <f>K1238*'Social Cost of Carbon'!$C$5</f>
        <v>2754.351325977641</v>
      </c>
      <c r="N1238" s="26">
        <f>L1238*'Social Cost of Carbon'!$C$5</f>
        <v>2461.5283135532732</v>
      </c>
      <c r="O1238" s="23">
        <f t="shared" si="179"/>
        <v>0.33568494104982055</v>
      </c>
      <c r="P1238" s="23">
        <f t="shared" si="180"/>
        <v>0.29999730936078212</v>
      </c>
      <c r="Q1238" s="27"/>
      <c r="R1238" s="27"/>
    </row>
    <row r="1239" spans="1:18" x14ac:dyDescent="0.25">
      <c r="A1239" s="24">
        <f t="shared" si="176"/>
        <v>2019</v>
      </c>
      <c r="B1239" s="32">
        <v>43601</v>
      </c>
      <c r="C1239" s="28">
        <f>'Bitcoin Data'!C1238</f>
        <v>7884.9091799999997</v>
      </c>
      <c r="D1239" s="26">
        <f>'Bitcoin Data'!K1238</f>
        <v>1825.0025347257426</v>
      </c>
      <c r="E1239" s="25">
        <f>'Bitcoin Data'!J1238</f>
        <v>58241.318283005057</v>
      </c>
      <c r="F1239" s="25">
        <f t="shared" si="172"/>
        <v>106.29055349225295</v>
      </c>
      <c r="G1239" s="23">
        <f t="shared" si="173"/>
        <v>0.48099999999999998</v>
      </c>
      <c r="H1239" s="23">
        <f t="shared" si="174"/>
        <v>0.42986350639160825</v>
      </c>
      <c r="I1239" s="26">
        <f t="shared" si="177"/>
        <v>51125.756229773673</v>
      </c>
      <c r="J1239" s="26">
        <f t="shared" si="178"/>
        <v>45690.430020484651</v>
      </c>
      <c r="K1239" s="23">
        <f t="shared" si="175"/>
        <v>28.01407409412543</v>
      </c>
      <c r="L1239" s="23">
        <f t="shared" si="175"/>
        <v>25.035817294002236</v>
      </c>
      <c r="M1239" s="26">
        <f>K1239*'Social Cost of Carbon'!$C$5</f>
        <v>2801.4074094125431</v>
      </c>
      <c r="N1239" s="26">
        <f>L1239*'Social Cost of Carbon'!$C$5</f>
        <v>2503.5817294002236</v>
      </c>
      <c r="O1239" s="23">
        <f t="shared" si="179"/>
        <v>0.35528721326534585</v>
      </c>
      <c r="P1239" s="23">
        <f t="shared" si="180"/>
        <v>0.31751560763065423</v>
      </c>
      <c r="Q1239" s="27"/>
      <c r="R1239" s="27"/>
    </row>
    <row r="1240" spans="1:18" x14ac:dyDescent="0.25">
      <c r="A1240" s="24">
        <f t="shared" si="176"/>
        <v>2019</v>
      </c>
      <c r="B1240" s="32">
        <v>43602</v>
      </c>
      <c r="C1240" s="28">
        <f>'Bitcoin Data'!C1239</f>
        <v>7343.8955079999996</v>
      </c>
      <c r="D1240" s="26">
        <f>'Bitcoin Data'!K1239</f>
        <v>1887.5838926174499</v>
      </c>
      <c r="E1240" s="25">
        <f>'Bitcoin Data'!J1239</f>
        <v>56061.780122972363</v>
      </c>
      <c r="F1240" s="25">
        <f t="shared" si="172"/>
        <v>105.82131315158375</v>
      </c>
      <c r="G1240" s="23">
        <f t="shared" si="173"/>
        <v>0.48099999999999998</v>
      </c>
      <c r="H1240" s="23">
        <f t="shared" si="174"/>
        <v>0.42986350639160825</v>
      </c>
      <c r="I1240" s="26">
        <f t="shared" si="177"/>
        <v>50900.051625911787</v>
      </c>
      <c r="J1240" s="26">
        <f t="shared" si="178"/>
        <v>45488.720722304199</v>
      </c>
      <c r="K1240" s="23">
        <f t="shared" si="175"/>
        <v>26.965716239149703</v>
      </c>
      <c r="L1240" s="23">
        <f t="shared" si="175"/>
        <v>24.098913378216267</v>
      </c>
      <c r="M1240" s="26">
        <f>K1240*'Social Cost of Carbon'!$C$5</f>
        <v>2696.5716239149701</v>
      </c>
      <c r="N1240" s="26">
        <f>L1240*'Social Cost of Carbon'!$C$5</f>
        <v>2409.8913378216266</v>
      </c>
      <c r="O1240" s="23">
        <f t="shared" si="179"/>
        <v>0.36718545640763633</v>
      </c>
      <c r="P1240" s="23">
        <f t="shared" si="180"/>
        <v>0.32814891431889731</v>
      </c>
      <c r="Q1240" s="27"/>
      <c r="R1240" s="27"/>
    </row>
    <row r="1241" spans="1:18" x14ac:dyDescent="0.25">
      <c r="A1241" s="24">
        <f t="shared" si="176"/>
        <v>2019</v>
      </c>
      <c r="B1241" s="32">
        <v>43603</v>
      </c>
      <c r="C1241" s="28">
        <f>'Bitcoin Data'!C1240</f>
        <v>7271.2080079999996</v>
      </c>
      <c r="D1241" s="26">
        <f>'Bitcoin Data'!K1240</f>
        <v>1912.4521886952823</v>
      </c>
      <c r="E1241" s="25">
        <f>'Bitcoin Data'!J1240</f>
        <v>56703.150169771521</v>
      </c>
      <c r="F1241" s="25">
        <f t="shared" si="172"/>
        <v>108.44206364809682</v>
      </c>
      <c r="G1241" s="23">
        <f t="shared" si="173"/>
        <v>0.48099999999999998</v>
      </c>
      <c r="H1241" s="23">
        <f t="shared" si="174"/>
        <v>0.42986350639160825</v>
      </c>
      <c r="I1241" s="26">
        <f t="shared" si="177"/>
        <v>52160.632614734568</v>
      </c>
      <c r="J1241" s="26">
        <f t="shared" si="178"/>
        <v>46615.285720112857</v>
      </c>
      <c r="K1241" s="23">
        <f t="shared" si="175"/>
        <v>27.274215231660101</v>
      </c>
      <c r="L1241" s="23">
        <f t="shared" si="175"/>
        <v>24.374614955427905</v>
      </c>
      <c r="M1241" s="26">
        <f>K1241*'Social Cost of Carbon'!$C$5</f>
        <v>2727.42152316601</v>
      </c>
      <c r="N1241" s="26">
        <f>L1241*'Social Cost of Carbon'!$C$5</f>
        <v>2437.4614955427905</v>
      </c>
      <c r="O1241" s="23">
        <f t="shared" si="179"/>
        <v>0.3750988171656236</v>
      </c>
      <c r="P1241" s="23">
        <f t="shared" si="180"/>
        <v>0.33522098293172509</v>
      </c>
      <c r="Q1241" s="27"/>
      <c r="R1241" s="27"/>
    </row>
    <row r="1242" spans="1:18" x14ac:dyDescent="0.25">
      <c r="A1242" s="24">
        <f t="shared" si="176"/>
        <v>2019</v>
      </c>
      <c r="B1242" s="32">
        <v>43604</v>
      </c>
      <c r="C1242" s="28">
        <f>'Bitcoin Data'!C1241</f>
        <v>8197.6894530000009</v>
      </c>
      <c r="D1242" s="26">
        <f>'Bitcoin Data'!K1241</f>
        <v>2037.5820692777904</v>
      </c>
      <c r="E1242" s="25">
        <f>'Bitcoin Data'!J1241</f>
        <v>54356.075645097459</v>
      </c>
      <c r="F1242" s="25">
        <f t="shared" si="172"/>
        <v>110.75496509075779</v>
      </c>
      <c r="G1242" s="23">
        <f t="shared" si="173"/>
        <v>0.48099999999999998</v>
      </c>
      <c r="H1242" s="23">
        <f t="shared" si="174"/>
        <v>0.42986350639160825</v>
      </c>
      <c r="I1242" s="26">
        <f t="shared" si="177"/>
        <v>53273.138208654491</v>
      </c>
      <c r="J1242" s="26">
        <f t="shared" si="178"/>
        <v>47609.517644193307</v>
      </c>
      <c r="K1242" s="23">
        <f t="shared" si="175"/>
        <v>26.145272385291875</v>
      </c>
      <c r="L1242" s="23">
        <f t="shared" si="175"/>
        <v>23.365693270489093</v>
      </c>
      <c r="M1242" s="26">
        <f>K1242*'Social Cost of Carbon'!$C$5</f>
        <v>2614.5272385291873</v>
      </c>
      <c r="N1242" s="26">
        <f>L1242*'Social Cost of Carbon'!$C$5</f>
        <v>2336.5693270489091</v>
      </c>
      <c r="O1242" s="23">
        <f t="shared" si="179"/>
        <v>0.31893465268709137</v>
      </c>
      <c r="P1242" s="23">
        <f t="shared" si="180"/>
        <v>0.28502779233651326</v>
      </c>
      <c r="Q1242" s="27"/>
      <c r="R1242" s="27"/>
    </row>
    <row r="1243" spans="1:18" x14ac:dyDescent="0.25">
      <c r="A1243" s="24">
        <f t="shared" si="176"/>
        <v>2019</v>
      </c>
      <c r="B1243" s="32">
        <v>43605</v>
      </c>
      <c r="C1243" s="28">
        <f>'Bitcoin Data'!C1242</f>
        <v>7978.3090819999998</v>
      </c>
      <c r="D1243" s="26">
        <f>'Bitcoin Data'!K1242</f>
        <v>2012.5223613595704</v>
      </c>
      <c r="E1243" s="25">
        <f>'Bitcoin Data'!J1242</f>
        <v>55262.000901094289</v>
      </c>
      <c r="F1243" s="25">
        <f t="shared" si="172"/>
        <v>111.21601254692497</v>
      </c>
      <c r="G1243" s="23">
        <f t="shared" si="173"/>
        <v>0.48099999999999998</v>
      </c>
      <c r="H1243" s="23">
        <f t="shared" si="174"/>
        <v>0.42986350639160825</v>
      </c>
      <c r="I1243" s="26">
        <f t="shared" si="177"/>
        <v>53494.902035070911</v>
      </c>
      <c r="J1243" s="26">
        <f t="shared" si="178"/>
        <v>47807.705120314269</v>
      </c>
      <c r="K1243" s="23">
        <f t="shared" si="175"/>
        <v>26.581022433426352</v>
      </c>
      <c r="L1243" s="23">
        <f t="shared" si="175"/>
        <v>23.755117477560606</v>
      </c>
      <c r="M1243" s="26">
        <f>K1243*'Social Cost of Carbon'!$C$5</f>
        <v>2658.1022433426351</v>
      </c>
      <c r="N1243" s="26">
        <f>L1243*'Social Cost of Carbon'!$C$5</f>
        <v>2375.5117477560607</v>
      </c>
      <c r="O1243" s="23">
        <f t="shared" si="179"/>
        <v>0.3331661152786905</v>
      </c>
      <c r="P1243" s="23">
        <f t="shared" si="180"/>
        <v>0.29774626720284547</v>
      </c>
      <c r="Q1243" s="27"/>
      <c r="R1243" s="27"/>
    </row>
    <row r="1244" spans="1:18" x14ac:dyDescent="0.25">
      <c r="A1244" s="24">
        <f t="shared" si="176"/>
        <v>2019</v>
      </c>
      <c r="B1244" s="32">
        <v>43606</v>
      </c>
      <c r="C1244" s="28">
        <f>'Bitcoin Data'!C1243</f>
        <v>7963.3276370000003</v>
      </c>
      <c r="D1244" s="26">
        <f>'Bitcoin Data'!K1243</f>
        <v>1912.4521886952823</v>
      </c>
      <c r="E1244" s="25">
        <f>'Bitcoin Data'!J1243</f>
        <v>57802.991901263711</v>
      </c>
      <c r="F1244" s="25">
        <f t="shared" si="172"/>
        <v>110.54545837470747</v>
      </c>
      <c r="G1244" s="23">
        <f t="shared" si="173"/>
        <v>0.48099999999999998</v>
      </c>
      <c r="H1244" s="23">
        <f t="shared" si="174"/>
        <v>0.42986350639160825</v>
      </c>
      <c r="I1244" s="26">
        <f t="shared" si="177"/>
        <v>53172.365478234293</v>
      </c>
      <c r="J1244" s="26">
        <f t="shared" si="178"/>
        <v>47519.458352619324</v>
      </c>
      <c r="K1244" s="23">
        <f t="shared" si="175"/>
        <v>27.803239104507846</v>
      </c>
      <c r="L1244" s="23">
        <f t="shared" si="175"/>
        <v>24.847396778602953</v>
      </c>
      <c r="M1244" s="26">
        <f>K1244*'Social Cost of Carbon'!$C$5</f>
        <v>2780.3239104507848</v>
      </c>
      <c r="N1244" s="26">
        <f>L1244*'Social Cost of Carbon'!$C$5</f>
        <v>2484.7396778602952</v>
      </c>
      <c r="O1244" s="23">
        <f t="shared" si="179"/>
        <v>0.34914096684061685</v>
      </c>
      <c r="P1244" s="23">
        <f t="shared" si="180"/>
        <v>0.31202278634316788</v>
      </c>
      <c r="Q1244" s="27"/>
      <c r="R1244" s="27"/>
    </row>
    <row r="1245" spans="1:18" x14ac:dyDescent="0.25">
      <c r="A1245" s="24">
        <f t="shared" si="176"/>
        <v>2019</v>
      </c>
      <c r="B1245" s="32">
        <v>43607</v>
      </c>
      <c r="C1245" s="28">
        <f>'Bitcoin Data'!C1244</f>
        <v>7680.0664059999999</v>
      </c>
      <c r="D1245" s="26">
        <f>'Bitcoin Data'!K1244</f>
        <v>2087.4405659283316</v>
      </c>
      <c r="E1245" s="25">
        <f>'Bitcoin Data'!J1244</f>
        <v>52980.97207186075</v>
      </c>
      <c r="F1245" s="25">
        <f t="shared" si="172"/>
        <v>110.59463032511815</v>
      </c>
      <c r="G1245" s="23">
        <f t="shared" si="173"/>
        <v>0.48099999999999998</v>
      </c>
      <c r="H1245" s="23">
        <f t="shared" si="174"/>
        <v>0.42986350639160825</v>
      </c>
      <c r="I1245" s="26">
        <f t="shared" si="177"/>
        <v>53196.017186381825</v>
      </c>
      <c r="J1245" s="26">
        <f t="shared" si="178"/>
        <v>47540.595579638975</v>
      </c>
      <c r="K1245" s="23">
        <f t="shared" si="175"/>
        <v>25.483847566565018</v>
      </c>
      <c r="L1245" s="23">
        <f t="shared" si="175"/>
        <v>22.774586426845929</v>
      </c>
      <c r="M1245" s="26">
        <f>K1245*'Social Cost of Carbon'!$C$5</f>
        <v>2548.3847566565018</v>
      </c>
      <c r="N1245" s="26">
        <f>L1245*'Social Cost of Carbon'!$C$5</f>
        <v>2277.4586426845926</v>
      </c>
      <c r="O1245" s="23">
        <f t="shared" si="179"/>
        <v>0.33181806275341491</v>
      </c>
      <c r="P1245" s="23">
        <f t="shared" si="180"/>
        <v>0.29654153001923833</v>
      </c>
      <c r="Q1245" s="27"/>
      <c r="R1245" s="27"/>
    </row>
    <row r="1246" spans="1:18" x14ac:dyDescent="0.25">
      <c r="A1246" s="24">
        <f t="shared" si="176"/>
        <v>2019</v>
      </c>
      <c r="B1246" s="32">
        <v>43608</v>
      </c>
      <c r="C1246" s="28">
        <f>'Bitcoin Data'!C1245</f>
        <v>7881.8466799999997</v>
      </c>
      <c r="D1246" s="26">
        <f>'Bitcoin Data'!K1245</f>
        <v>1974.9835418038181</v>
      </c>
      <c r="E1246" s="25">
        <f>'Bitcoin Data'!J1245</f>
        <v>56906.943302240703</v>
      </c>
      <c r="F1246" s="25">
        <f t="shared" si="172"/>
        <v>112.3902764362884</v>
      </c>
      <c r="G1246" s="23">
        <f t="shared" si="173"/>
        <v>0.48099999999999998</v>
      </c>
      <c r="H1246" s="23">
        <f t="shared" si="174"/>
        <v>0.42986350639160825</v>
      </c>
      <c r="I1246" s="26">
        <f t="shared" si="177"/>
        <v>54059.722965854715</v>
      </c>
      <c r="J1246" s="26">
        <f t="shared" si="178"/>
        <v>48312.478313225081</v>
      </c>
      <c r="K1246" s="23">
        <f t="shared" si="175"/>
        <v>27.372239728377775</v>
      </c>
      <c r="L1246" s="23">
        <f t="shared" si="175"/>
        <v>24.462218185929636</v>
      </c>
      <c r="M1246" s="26">
        <f>K1246*'Social Cost of Carbon'!$C$5</f>
        <v>2737.2239728377776</v>
      </c>
      <c r="N1246" s="26">
        <f>L1246*'Social Cost of Carbon'!$C$5</f>
        <v>2446.2218185929637</v>
      </c>
      <c r="O1246" s="23">
        <f t="shared" si="179"/>
        <v>0.34728206269013312</v>
      </c>
      <c r="P1246" s="23">
        <f t="shared" si="180"/>
        <v>0.31036150764010595</v>
      </c>
      <c r="Q1246" s="27"/>
      <c r="R1246" s="27"/>
    </row>
    <row r="1247" spans="1:18" x14ac:dyDescent="0.25">
      <c r="A1247" s="24">
        <f t="shared" si="176"/>
        <v>2019</v>
      </c>
      <c r="B1247" s="32">
        <v>43609</v>
      </c>
      <c r="C1247" s="28">
        <f>'Bitcoin Data'!C1246</f>
        <v>7987.3715819999998</v>
      </c>
      <c r="D1247" s="26">
        <f>'Bitcoin Data'!K1246</f>
        <v>1912.4521886952823</v>
      </c>
      <c r="E1247" s="25">
        <f>'Bitcoin Data'!J1246</f>
        <v>59383.292315086168</v>
      </c>
      <c r="F1247" s="25">
        <f t="shared" si="172"/>
        <v>113.56770735991829</v>
      </c>
      <c r="G1247" s="23">
        <f t="shared" si="173"/>
        <v>0.48099999999999998</v>
      </c>
      <c r="H1247" s="23">
        <f t="shared" si="174"/>
        <v>0.42986350639160825</v>
      </c>
      <c r="I1247" s="26">
        <f t="shared" si="177"/>
        <v>54626.067240120698</v>
      </c>
      <c r="J1247" s="26">
        <f t="shared" si="178"/>
        <v>48818.612898590531</v>
      </c>
      <c r="K1247" s="23">
        <f t="shared" si="175"/>
        <v>28.563363603556446</v>
      </c>
      <c r="L1247" s="23">
        <f t="shared" si="175"/>
        <v>25.526710255640783</v>
      </c>
      <c r="M1247" s="26">
        <f>K1247*'Social Cost of Carbon'!$C$5</f>
        <v>2856.3363603556445</v>
      </c>
      <c r="N1247" s="26">
        <f>L1247*'Social Cost of Carbon'!$C$5</f>
        <v>2552.6710255640783</v>
      </c>
      <c r="O1247" s="23">
        <f t="shared" si="179"/>
        <v>0.35760654566172462</v>
      </c>
      <c r="P1247" s="23">
        <f t="shared" si="180"/>
        <v>0.31958836512835698</v>
      </c>
      <c r="Q1247" s="27"/>
      <c r="R1247" s="27"/>
    </row>
    <row r="1248" spans="1:18" x14ac:dyDescent="0.25">
      <c r="A1248" s="24">
        <f t="shared" si="176"/>
        <v>2019</v>
      </c>
      <c r="B1248" s="32">
        <v>43610</v>
      </c>
      <c r="C1248" s="28">
        <f>'Bitcoin Data'!C1247</f>
        <v>8052.5439450000003</v>
      </c>
      <c r="D1248" s="26">
        <f>'Bitcoin Data'!K1247</f>
        <v>1749.9513902391602</v>
      </c>
      <c r="E1248" s="25">
        <f>'Bitcoin Data'!J1247</f>
        <v>64983.335795577506</v>
      </c>
      <c r="F1248" s="25">
        <f t="shared" si="172"/>
        <v>113.71767881784903</v>
      </c>
      <c r="G1248" s="23">
        <f t="shared" si="173"/>
        <v>0.48099999999999998</v>
      </c>
      <c r="H1248" s="23">
        <f t="shared" si="174"/>
        <v>0.42986350639160825</v>
      </c>
      <c r="I1248" s="26">
        <f t="shared" si="177"/>
        <v>54698.203511385385</v>
      </c>
      <c r="J1248" s="26">
        <f t="shared" si="178"/>
        <v>48883.080155355303</v>
      </c>
      <c r="K1248" s="23">
        <f t="shared" si="175"/>
        <v>31.25698451767278</v>
      </c>
      <c r="L1248" s="23">
        <f t="shared" si="175"/>
        <v>27.933964582110256</v>
      </c>
      <c r="M1248" s="26">
        <f>K1248*'Social Cost of Carbon'!$C$5</f>
        <v>3125.6984517672781</v>
      </c>
      <c r="N1248" s="26">
        <f>L1248*'Social Cost of Carbon'!$C$5</f>
        <v>2793.3964582110257</v>
      </c>
      <c r="O1248" s="23">
        <f t="shared" si="179"/>
        <v>0.38816285550457535</v>
      </c>
      <c r="P1248" s="23">
        <f t="shared" si="180"/>
        <v>0.3468961457758335</v>
      </c>
      <c r="Q1248" s="27"/>
      <c r="R1248" s="27"/>
    </row>
    <row r="1249" spans="1:18" x14ac:dyDescent="0.25">
      <c r="A1249" s="24">
        <f t="shared" si="176"/>
        <v>2019</v>
      </c>
      <c r="B1249" s="32">
        <v>43611</v>
      </c>
      <c r="C1249" s="28">
        <f>'Bitcoin Data'!C1248</f>
        <v>8673.2158199999994</v>
      </c>
      <c r="D1249" s="26">
        <f>'Bitcoin Data'!K1248</f>
        <v>2062.5644551392229</v>
      </c>
      <c r="E1249" s="25">
        <f>'Bitcoin Data'!J1248</f>
        <v>54458.93531332945</v>
      </c>
      <c r="F1249" s="25">
        <f t="shared" si="172"/>
        <v>112.32506424199954</v>
      </c>
      <c r="G1249" s="23">
        <f t="shared" si="173"/>
        <v>0.48099999999999998</v>
      </c>
      <c r="H1249" s="23">
        <f t="shared" si="174"/>
        <v>0.42986350639160825</v>
      </c>
      <c r="I1249" s="26">
        <f t="shared" si="177"/>
        <v>54028.355900401781</v>
      </c>
      <c r="J1249" s="26">
        <f t="shared" si="178"/>
        <v>48284.445970728579</v>
      </c>
      <c r="K1249" s="23">
        <f t="shared" si="175"/>
        <v>26.194747885711465</v>
      </c>
      <c r="L1249" s="23">
        <f t="shared" si="175"/>
        <v>23.409908888141572</v>
      </c>
      <c r="M1249" s="26">
        <f>K1249*'Social Cost of Carbon'!$C$5</f>
        <v>2619.4747885711463</v>
      </c>
      <c r="N1249" s="26">
        <f>L1249*'Social Cost of Carbon'!$C$5</f>
        <v>2340.9908888141572</v>
      </c>
      <c r="O1249" s="23">
        <f t="shared" si="179"/>
        <v>0.3020188639294285</v>
      </c>
      <c r="P1249" s="23">
        <f t="shared" si="180"/>
        <v>0.26991036974036203</v>
      </c>
      <c r="Q1249" s="27"/>
      <c r="R1249" s="27"/>
    </row>
    <row r="1250" spans="1:18" x14ac:dyDescent="0.25">
      <c r="A1250" s="24">
        <f t="shared" si="176"/>
        <v>2019</v>
      </c>
      <c r="B1250" s="32">
        <v>43612</v>
      </c>
      <c r="C1250" s="28">
        <f>'Bitcoin Data'!C1249</f>
        <v>8805.7783199999994</v>
      </c>
      <c r="D1250" s="26">
        <f>'Bitcoin Data'!K1249</f>
        <v>2087.4405659283316</v>
      </c>
      <c r="E1250" s="25">
        <f>'Bitcoin Data'!J1249</f>
        <v>53879.277652607278</v>
      </c>
      <c r="F1250" s="25">
        <f t="shared" si="172"/>
        <v>112.46978983496824</v>
      </c>
      <c r="G1250" s="23">
        <f t="shared" si="173"/>
        <v>0.48099999999999998</v>
      </c>
      <c r="H1250" s="23">
        <f t="shared" si="174"/>
        <v>0.42986350639160825</v>
      </c>
      <c r="I1250" s="26">
        <f t="shared" si="177"/>
        <v>54097.968910619718</v>
      </c>
      <c r="J1250" s="26">
        <f t="shared" si="178"/>
        <v>48346.658221586709</v>
      </c>
      <c r="K1250" s="23">
        <f t="shared" si="175"/>
        <v>25.915932550904103</v>
      </c>
      <c r="L1250" s="23">
        <f t="shared" si="175"/>
        <v>23.160735213596784</v>
      </c>
      <c r="M1250" s="26">
        <f>K1250*'Social Cost of Carbon'!$C$5</f>
        <v>2591.5932550904104</v>
      </c>
      <c r="N1250" s="26">
        <f>L1250*'Social Cost of Carbon'!$C$5</f>
        <v>2316.0735213596786</v>
      </c>
      <c r="O1250" s="23">
        <f t="shared" si="179"/>
        <v>0.29430598419725046</v>
      </c>
      <c r="P1250" s="23">
        <f t="shared" si="180"/>
        <v>0.26301746843880108</v>
      </c>
      <c r="Q1250" s="27"/>
      <c r="R1250" s="27"/>
    </row>
    <row r="1251" spans="1:18" x14ac:dyDescent="0.25">
      <c r="A1251" s="24">
        <f t="shared" si="176"/>
        <v>2019</v>
      </c>
      <c r="B1251" s="32">
        <v>43613</v>
      </c>
      <c r="C1251" s="28">
        <f>'Bitcoin Data'!C1250</f>
        <v>8719.9619139999995</v>
      </c>
      <c r="D1251" s="26">
        <f>'Bitcoin Data'!K1250</f>
        <v>2050.113895216401</v>
      </c>
      <c r="E1251" s="25">
        <f>'Bitcoin Data'!J1250</f>
        <v>55130.696449655123</v>
      </c>
      <c r="F1251" s="25">
        <f t="shared" si="172"/>
        <v>113.02420684439548</v>
      </c>
      <c r="G1251" s="23">
        <f t="shared" si="173"/>
        <v>0.48099999999999998</v>
      </c>
      <c r="H1251" s="23">
        <f t="shared" si="174"/>
        <v>0.42986350639160825</v>
      </c>
      <c r="I1251" s="26">
        <f t="shared" si="177"/>
        <v>54364.643492154224</v>
      </c>
      <c r="J1251" s="26">
        <f t="shared" si="178"/>
        <v>48584.981861262248</v>
      </c>
      <c r="K1251" s="23">
        <f t="shared" si="175"/>
        <v>26.517864992284114</v>
      </c>
      <c r="L1251" s="23">
        <f t="shared" si="175"/>
        <v>23.698674485660138</v>
      </c>
      <c r="M1251" s="26">
        <f>K1251*'Social Cost of Carbon'!$C$5</f>
        <v>2651.7864992284112</v>
      </c>
      <c r="N1251" s="26">
        <f>L1251*'Social Cost of Carbon'!$C$5</f>
        <v>2369.867448566014</v>
      </c>
      <c r="O1251" s="23">
        <f t="shared" si="179"/>
        <v>0.30410528456218799</v>
      </c>
      <c r="P1251" s="23">
        <f t="shared" si="180"/>
        <v>0.27177497699401237</v>
      </c>
      <c r="Q1251" s="27"/>
      <c r="R1251" s="27"/>
    </row>
    <row r="1252" spans="1:18" x14ac:dyDescent="0.25">
      <c r="A1252" s="24">
        <f t="shared" si="176"/>
        <v>2019</v>
      </c>
      <c r="B1252" s="32">
        <v>43614</v>
      </c>
      <c r="C1252" s="28">
        <f>'Bitcoin Data'!C1251</f>
        <v>8659.4873050000006</v>
      </c>
      <c r="D1252" s="26">
        <f>'Bitcoin Data'!K1251</f>
        <v>2174.9637506041568</v>
      </c>
      <c r="E1252" s="25">
        <f>'Bitcoin Data'!J1251</f>
        <v>52456.078776586313</v>
      </c>
      <c r="F1252" s="25">
        <f t="shared" si="172"/>
        <v>114.09006983791127</v>
      </c>
      <c r="G1252" s="23">
        <f t="shared" si="173"/>
        <v>0.48099999999999998</v>
      </c>
      <c r="H1252" s="23">
        <f t="shared" si="174"/>
        <v>0.42986350639160825</v>
      </c>
      <c r="I1252" s="26">
        <f t="shared" si="177"/>
        <v>54877.323592035318</v>
      </c>
      <c r="J1252" s="26">
        <f t="shared" si="178"/>
        <v>49043.157464988006</v>
      </c>
      <c r="K1252" s="23">
        <f t="shared" si="175"/>
        <v>25.231373891538016</v>
      </c>
      <c r="L1252" s="23">
        <f t="shared" si="175"/>
        <v>22.548953954457819</v>
      </c>
      <c r="M1252" s="26">
        <f>K1252*'Social Cost of Carbon'!$C$5</f>
        <v>2523.1373891538015</v>
      </c>
      <c r="N1252" s="26">
        <f>L1252*'Social Cost of Carbon'!$C$5</f>
        <v>2254.895395445782</v>
      </c>
      <c r="O1252" s="23">
        <f t="shared" si="179"/>
        <v>0.29137260674739235</v>
      </c>
      <c r="P1252" s="23">
        <f t="shared" si="180"/>
        <v>0.2603959467835702</v>
      </c>
      <c r="Q1252" s="27"/>
      <c r="R1252" s="27"/>
    </row>
    <row r="1253" spans="1:18" x14ac:dyDescent="0.25">
      <c r="A1253" s="24">
        <f t="shared" si="176"/>
        <v>2019</v>
      </c>
      <c r="B1253" s="32">
        <v>43615</v>
      </c>
      <c r="C1253" s="28">
        <f>'Bitcoin Data'!C1252</f>
        <v>8319.4726559999999</v>
      </c>
      <c r="D1253" s="26">
        <f>'Bitcoin Data'!K1252</f>
        <v>2000</v>
      </c>
      <c r="E1253" s="25">
        <f>'Bitcoin Data'!J1252</f>
        <v>57372.658129634416</v>
      </c>
      <c r="F1253" s="25">
        <f t="shared" si="172"/>
        <v>114.74531625926883</v>
      </c>
      <c r="G1253" s="23">
        <f t="shared" si="173"/>
        <v>0.48099999999999998</v>
      </c>
      <c r="H1253" s="23">
        <f t="shared" si="174"/>
        <v>0.42986350639160825</v>
      </c>
      <c r="I1253" s="26">
        <f t="shared" si="177"/>
        <v>55192.4971207083</v>
      </c>
      <c r="J1253" s="26">
        <f t="shared" si="178"/>
        <v>49324.823989223318</v>
      </c>
      <c r="K1253" s="23">
        <f t="shared" si="175"/>
        <v>27.596248560354155</v>
      </c>
      <c r="L1253" s="23">
        <f t="shared" si="175"/>
        <v>24.662411994611659</v>
      </c>
      <c r="M1253" s="26">
        <f>K1253*'Social Cost of Carbon'!$C$5</f>
        <v>2759.6248560354156</v>
      </c>
      <c r="N1253" s="26">
        <f>L1253*'Social Cost of Carbon'!$C$5</f>
        <v>2466.2411994611657</v>
      </c>
      <c r="O1253" s="23">
        <f t="shared" si="179"/>
        <v>0.33170670427592253</v>
      </c>
      <c r="P1253" s="23">
        <f t="shared" si="180"/>
        <v>0.2964420103818135</v>
      </c>
      <c r="Q1253" s="27"/>
      <c r="R1253" s="27"/>
    </row>
    <row r="1254" spans="1:18" x14ac:dyDescent="0.25">
      <c r="A1254" s="24">
        <f t="shared" si="176"/>
        <v>2019</v>
      </c>
      <c r="B1254" s="32">
        <v>43616</v>
      </c>
      <c r="C1254" s="28">
        <f>'Bitcoin Data'!C1253</f>
        <v>8574.5019530000009</v>
      </c>
      <c r="D1254" s="26">
        <f>'Bitcoin Data'!K1253</f>
        <v>1462.4634384140397</v>
      </c>
      <c r="E1254" s="25">
        <f>'Bitcoin Data'!J1253</f>
        <v>78628.968909099058</v>
      </c>
      <c r="F1254" s="25">
        <f t="shared" si="172"/>
        <v>114.99199222975163</v>
      </c>
      <c r="G1254" s="23">
        <f t="shared" si="173"/>
        <v>0.48099999999999998</v>
      </c>
      <c r="H1254" s="23">
        <f t="shared" si="174"/>
        <v>0.42986350639160825</v>
      </c>
      <c r="I1254" s="26">
        <f t="shared" si="177"/>
        <v>55311.148262510535</v>
      </c>
      <c r="J1254" s="26">
        <f t="shared" si="178"/>
        <v>49430.860986837608</v>
      </c>
      <c r="K1254" s="23">
        <f t="shared" si="175"/>
        <v>37.820534045276645</v>
      </c>
      <c r="L1254" s="23">
        <f t="shared" si="175"/>
        <v>33.799724279222069</v>
      </c>
      <c r="M1254" s="26">
        <f>K1254*'Social Cost of Carbon'!$C$5</f>
        <v>3782.0534045276645</v>
      </c>
      <c r="N1254" s="26">
        <f>L1254*'Social Cost of Carbon'!$C$5</f>
        <v>3379.9724279222069</v>
      </c>
      <c r="O1254" s="23">
        <f t="shared" si="179"/>
        <v>0.44108140918953548</v>
      </c>
      <c r="P1254" s="23">
        <f t="shared" si="180"/>
        <v>0.39418877579701761</v>
      </c>
      <c r="Q1254" s="27"/>
      <c r="R1254" s="27"/>
    </row>
    <row r="1255" spans="1:18" x14ac:dyDescent="0.25">
      <c r="A1255" s="24">
        <f t="shared" si="176"/>
        <v>2019</v>
      </c>
      <c r="B1255" s="32">
        <v>43617</v>
      </c>
      <c r="C1255" s="28">
        <f>'Bitcoin Data'!C1254</f>
        <v>8564.0166019999997</v>
      </c>
      <c r="D1255" s="26">
        <f>'Bitcoin Data'!K1254</f>
        <v>1887.5838926174499</v>
      </c>
      <c r="E1255" s="25">
        <f>'Bitcoin Data'!J1254</f>
        <v>59651.118587847785</v>
      </c>
      <c r="F1255" s="25">
        <f t="shared" si="172"/>
        <v>112.59649062303485</v>
      </c>
      <c r="G1255" s="23">
        <f t="shared" si="173"/>
        <v>0.48099999999999998</v>
      </c>
      <c r="H1255" s="23">
        <f t="shared" si="174"/>
        <v>0.42986350639160825</v>
      </c>
      <c r="I1255" s="26">
        <f t="shared" si="177"/>
        <v>54158.911989679764</v>
      </c>
      <c r="J1255" s="26">
        <f t="shared" si="178"/>
        <v>48401.122266607599</v>
      </c>
      <c r="K1255" s="23">
        <f t="shared" si="175"/>
        <v>28.692188040754782</v>
      </c>
      <c r="L1255" s="23">
        <f t="shared" si="175"/>
        <v>25.641838996353886</v>
      </c>
      <c r="M1255" s="26">
        <f>K1255*'Social Cost of Carbon'!$C$5</f>
        <v>2869.2188040754781</v>
      </c>
      <c r="N1255" s="26">
        <f>L1255*'Social Cost of Carbon'!$C$5</f>
        <v>2564.1838996353886</v>
      </c>
      <c r="O1255" s="23">
        <f t="shared" si="179"/>
        <v>0.33503190587059517</v>
      </c>
      <c r="P1255" s="23">
        <f t="shared" si="180"/>
        <v>0.29941370022993197</v>
      </c>
      <c r="Q1255" s="27"/>
      <c r="R1255" s="27"/>
    </row>
    <row r="1256" spans="1:18" x14ac:dyDescent="0.25">
      <c r="A1256" s="24">
        <f t="shared" si="176"/>
        <v>2019</v>
      </c>
      <c r="B1256" s="32">
        <v>43618</v>
      </c>
      <c r="C1256" s="28">
        <f>'Bitcoin Data'!C1255</f>
        <v>8742.9580079999996</v>
      </c>
      <c r="D1256" s="26">
        <f>'Bitcoin Data'!K1255</f>
        <v>1637.5545851528382</v>
      </c>
      <c r="E1256" s="25">
        <f>'Bitcoin Data'!J1255</f>
        <v>70469.705898694971</v>
      </c>
      <c r="F1256" s="25">
        <f t="shared" si="172"/>
        <v>115.39799000877996</v>
      </c>
      <c r="G1256" s="23">
        <f t="shared" si="173"/>
        <v>0.48099999999999998</v>
      </c>
      <c r="H1256" s="23">
        <f t="shared" si="174"/>
        <v>0.42986350639160825</v>
      </c>
      <c r="I1256" s="26">
        <f t="shared" si="177"/>
        <v>55506.433194223158</v>
      </c>
      <c r="J1256" s="26">
        <f t="shared" si="178"/>
        <v>49605.384615717929</v>
      </c>
      <c r="K1256" s="23">
        <f t="shared" si="175"/>
        <v>33.895928537272283</v>
      </c>
      <c r="L1256" s="23">
        <f t="shared" si="175"/>
        <v>30.29235487199842</v>
      </c>
      <c r="M1256" s="26">
        <f>K1256*'Social Cost of Carbon'!$C$5</f>
        <v>3389.5928537272284</v>
      </c>
      <c r="N1256" s="26">
        <f>L1256*'Social Cost of Carbon'!$C$5</f>
        <v>3029.2354871998418</v>
      </c>
      <c r="O1256" s="23">
        <f t="shared" si="179"/>
        <v>0.38769405624797421</v>
      </c>
      <c r="P1256" s="23">
        <f t="shared" si="180"/>
        <v>0.34647718591671428</v>
      </c>
      <c r="Q1256" s="27"/>
      <c r="R1256" s="27"/>
    </row>
    <row r="1257" spans="1:18" x14ac:dyDescent="0.25">
      <c r="A1257" s="24">
        <f t="shared" si="176"/>
        <v>2019</v>
      </c>
      <c r="B1257" s="32">
        <v>43619</v>
      </c>
      <c r="C1257" s="28">
        <f>'Bitcoin Data'!C1256</f>
        <v>8208.9951170000004</v>
      </c>
      <c r="D1257" s="26">
        <f>'Bitcoin Data'!K1256</f>
        <v>1487.4803735228493</v>
      </c>
      <c r="E1257" s="25">
        <f>'Bitcoin Data'!J1256</f>
        <v>76216.194056571694</v>
      </c>
      <c r="F1257" s="25">
        <f t="shared" si="172"/>
        <v>113.37009280375923</v>
      </c>
      <c r="G1257" s="23">
        <f t="shared" si="173"/>
        <v>0.48099999999999998</v>
      </c>
      <c r="H1257" s="23">
        <f t="shared" si="174"/>
        <v>0.42986350639160825</v>
      </c>
      <c r="I1257" s="26">
        <f t="shared" si="177"/>
        <v>54531.014638608191</v>
      </c>
      <c r="J1257" s="26">
        <f t="shared" si="178"/>
        <v>48733.665612565979</v>
      </c>
      <c r="K1257" s="23">
        <f t="shared" si="175"/>
        <v>36.659989341210981</v>
      </c>
      <c r="L1257" s="23">
        <f t="shared" si="175"/>
        <v>32.76256042098116</v>
      </c>
      <c r="M1257" s="26">
        <f>K1257*'Social Cost of Carbon'!$C$5</f>
        <v>3665.998934121098</v>
      </c>
      <c r="N1257" s="26">
        <f>L1257*'Social Cost of Carbon'!$C$5</f>
        <v>3276.2560420981158</v>
      </c>
      <c r="O1257" s="23">
        <f t="shared" si="179"/>
        <v>0.44658315443862112</v>
      </c>
      <c r="P1257" s="23">
        <f t="shared" si="180"/>
        <v>0.39910561468276673</v>
      </c>
      <c r="Q1257" s="27"/>
      <c r="R1257" s="27"/>
    </row>
    <row r="1258" spans="1:18" x14ac:dyDescent="0.25">
      <c r="A1258" s="24">
        <f t="shared" si="176"/>
        <v>2019</v>
      </c>
      <c r="B1258" s="32">
        <v>43620</v>
      </c>
      <c r="C1258" s="28">
        <f>'Bitcoin Data'!C1257</f>
        <v>7707.7709960000002</v>
      </c>
      <c r="D1258" s="26">
        <f>'Bitcoin Data'!K1257</f>
        <v>1924.9278152069294</v>
      </c>
      <c r="E1258" s="25">
        <f>'Bitcoin Data'!J1257</f>
        <v>57029.250448701845</v>
      </c>
      <c r="F1258" s="25">
        <f t="shared" si="172"/>
        <v>109.77719046910843</v>
      </c>
      <c r="G1258" s="23">
        <f t="shared" si="173"/>
        <v>0.48099999999999998</v>
      </c>
      <c r="H1258" s="23">
        <f t="shared" si="174"/>
        <v>0.42986350639160825</v>
      </c>
      <c r="I1258" s="26">
        <f t="shared" si="177"/>
        <v>52802.828615641156</v>
      </c>
      <c r="J1258" s="26">
        <f t="shared" si="178"/>
        <v>47189.208016870391</v>
      </c>
      <c r="K1258" s="23">
        <f t="shared" si="175"/>
        <v>27.431069465825587</v>
      </c>
      <c r="L1258" s="23">
        <f t="shared" si="175"/>
        <v>24.514793564764172</v>
      </c>
      <c r="M1258" s="26">
        <f>K1258*'Social Cost of Carbon'!$C$5</f>
        <v>2743.1069465825585</v>
      </c>
      <c r="N1258" s="26">
        <f>L1258*'Social Cost of Carbon'!$C$5</f>
        <v>2451.4793564764173</v>
      </c>
      <c r="O1258" s="23">
        <f t="shared" si="179"/>
        <v>0.3558884855305266</v>
      </c>
      <c r="P1258" s="23">
        <f t="shared" si="180"/>
        <v>0.31805295691174906</v>
      </c>
      <c r="Q1258" s="27"/>
      <c r="R1258" s="27"/>
    </row>
    <row r="1259" spans="1:18" x14ac:dyDescent="0.25">
      <c r="A1259" s="24">
        <f t="shared" si="176"/>
        <v>2019</v>
      </c>
      <c r="B1259" s="32">
        <v>43621</v>
      </c>
      <c r="C1259" s="28">
        <f>'Bitcoin Data'!C1258</f>
        <v>7824.2314450000003</v>
      </c>
      <c r="D1259" s="26">
        <f>'Bitcoin Data'!K1258</f>
        <v>2000</v>
      </c>
      <c r="E1259" s="25">
        <f>'Bitcoin Data'!J1258</f>
        <v>55233.713941156471</v>
      </c>
      <c r="F1259" s="25">
        <f t="shared" si="172"/>
        <v>110.46742788231293</v>
      </c>
      <c r="G1259" s="23">
        <f t="shared" si="173"/>
        <v>0.48099999999999998</v>
      </c>
      <c r="H1259" s="23">
        <f t="shared" si="174"/>
        <v>0.42986350639160825</v>
      </c>
      <c r="I1259" s="26">
        <f t="shared" si="177"/>
        <v>53134.832811392524</v>
      </c>
      <c r="J1259" s="26">
        <f t="shared" si="178"/>
        <v>47485.915891553152</v>
      </c>
      <c r="K1259" s="23">
        <f t="shared" si="175"/>
        <v>26.56741640569626</v>
      </c>
      <c r="L1259" s="23">
        <f t="shared" si="175"/>
        <v>23.742957945776574</v>
      </c>
      <c r="M1259" s="26">
        <f>K1259*'Social Cost of Carbon'!$C$5</f>
        <v>2656.7416405696258</v>
      </c>
      <c r="N1259" s="26">
        <f>L1259*'Social Cost of Carbon'!$C$5</f>
        <v>2374.2957945776575</v>
      </c>
      <c r="O1259" s="23">
        <f t="shared" si="179"/>
        <v>0.33955304865980046</v>
      </c>
      <c r="P1259" s="23">
        <f t="shared" si="180"/>
        <v>0.30345418732403784</v>
      </c>
      <c r="Q1259" s="27"/>
      <c r="R1259" s="27"/>
    </row>
    <row r="1260" spans="1:18" x14ac:dyDescent="0.25">
      <c r="A1260" s="24">
        <f t="shared" si="176"/>
        <v>2019</v>
      </c>
      <c r="B1260" s="32">
        <v>43622</v>
      </c>
      <c r="C1260" s="28">
        <f>'Bitcoin Data'!C1259</f>
        <v>7822.0234380000002</v>
      </c>
      <c r="D1260" s="26">
        <f>'Bitcoin Data'!K1259</f>
        <v>1962.4945486262536</v>
      </c>
      <c r="E1260" s="25">
        <f>'Bitcoin Data'!J1259</f>
        <v>56467.873689703832</v>
      </c>
      <c r="F1260" s="25">
        <f t="shared" si="172"/>
        <v>110.81789428855963</v>
      </c>
      <c r="G1260" s="23">
        <f t="shared" si="173"/>
        <v>0.48099999999999998</v>
      </c>
      <c r="H1260" s="23">
        <f t="shared" si="174"/>
        <v>0.42986350639160825</v>
      </c>
      <c r="I1260" s="26">
        <f t="shared" si="177"/>
        <v>53303.407152797176</v>
      </c>
      <c r="J1260" s="26">
        <f t="shared" si="178"/>
        <v>47636.568609814814</v>
      </c>
      <c r="K1260" s="23">
        <f t="shared" si="175"/>
        <v>27.161047244747543</v>
      </c>
      <c r="L1260" s="23">
        <f t="shared" si="175"/>
        <v>24.273478182734532</v>
      </c>
      <c r="M1260" s="26">
        <f>K1260*'Social Cost of Carbon'!$C$5</f>
        <v>2716.1047244747542</v>
      </c>
      <c r="N1260" s="26">
        <f>L1260*'Social Cost of Carbon'!$C$5</f>
        <v>2427.3478182734534</v>
      </c>
      <c r="O1260" s="23">
        <f t="shared" si="179"/>
        <v>0.34723812144050931</v>
      </c>
      <c r="P1260" s="23">
        <f t="shared" si="180"/>
        <v>0.31032223791112773</v>
      </c>
      <c r="Q1260" s="27"/>
      <c r="R1260" s="27"/>
    </row>
    <row r="1261" spans="1:18" x14ac:dyDescent="0.25">
      <c r="A1261" s="24">
        <f t="shared" si="176"/>
        <v>2019</v>
      </c>
      <c r="B1261" s="32">
        <v>43623</v>
      </c>
      <c r="C1261" s="28">
        <f>'Bitcoin Data'!C1260</f>
        <v>8043.951172</v>
      </c>
      <c r="D1261" s="26">
        <f>'Bitcoin Data'!K1260</f>
        <v>1974.9835418038181</v>
      </c>
      <c r="E1261" s="25">
        <f>'Bitcoin Data'!J1260</f>
        <v>56785.965208101661</v>
      </c>
      <c r="F1261" s="25">
        <f t="shared" si="172"/>
        <v>112.15134669144501</v>
      </c>
      <c r="G1261" s="23">
        <f t="shared" si="173"/>
        <v>0.48099999999999998</v>
      </c>
      <c r="H1261" s="23">
        <f t="shared" si="174"/>
        <v>0.42986350639160825</v>
      </c>
      <c r="I1261" s="26">
        <f t="shared" si="177"/>
        <v>53944.797758585046</v>
      </c>
      <c r="J1261" s="26">
        <f t="shared" si="178"/>
        <v>48209.771135325449</v>
      </c>
      <c r="K1261" s="23">
        <f t="shared" si="175"/>
        <v>27.314049265096898</v>
      </c>
      <c r="L1261" s="23">
        <f t="shared" si="175"/>
        <v>24.410214118186452</v>
      </c>
      <c r="M1261" s="26">
        <f>K1261*'Social Cost of Carbon'!$C$5</f>
        <v>2731.4049265096896</v>
      </c>
      <c r="N1261" s="26">
        <f>L1261*'Social Cost of Carbon'!$C$5</f>
        <v>2441.0214118186454</v>
      </c>
      <c r="O1261" s="23">
        <f t="shared" si="179"/>
        <v>0.33956010772633388</v>
      </c>
      <c r="P1261" s="23">
        <f t="shared" si="180"/>
        <v>0.30346049592090257</v>
      </c>
      <c r="Q1261" s="27"/>
      <c r="R1261" s="27"/>
    </row>
    <row r="1262" spans="1:18" x14ac:dyDescent="0.25">
      <c r="A1262" s="24">
        <f t="shared" si="176"/>
        <v>2019</v>
      </c>
      <c r="B1262" s="32">
        <v>43624</v>
      </c>
      <c r="C1262" s="28">
        <f>'Bitcoin Data'!C1261</f>
        <v>7954.1279299999997</v>
      </c>
      <c r="D1262" s="26">
        <f>'Bitcoin Data'!K1261</f>
        <v>1549.9870834409714</v>
      </c>
      <c r="E1262" s="25">
        <f>'Bitcoin Data'!J1261</f>
        <v>75315.445002128443</v>
      </c>
      <c r="F1262" s="25">
        <f t="shared" si="172"/>
        <v>116.73796693690797</v>
      </c>
      <c r="G1262" s="23">
        <f t="shared" si="173"/>
        <v>0.48099999999999998</v>
      </c>
      <c r="H1262" s="23">
        <f t="shared" si="174"/>
        <v>0.42986350639160825</v>
      </c>
      <c r="I1262" s="26">
        <f t="shared" si="177"/>
        <v>56150.962096652729</v>
      </c>
      <c r="J1262" s="26">
        <f t="shared" si="178"/>
        <v>50181.391796526892</v>
      </c>
      <c r="K1262" s="23">
        <f t="shared" si="175"/>
        <v>36.226729046023777</v>
      </c>
      <c r="L1262" s="23">
        <f t="shared" si="175"/>
        <v>32.375361274059259</v>
      </c>
      <c r="M1262" s="26">
        <f>K1262*'Social Cost of Carbon'!$C$5</f>
        <v>3622.6729046023779</v>
      </c>
      <c r="N1262" s="26">
        <f>L1262*'Social Cost of Carbon'!$C$5</f>
        <v>3237.536127405926</v>
      </c>
      <c r="O1262" s="23">
        <f t="shared" si="179"/>
        <v>0.45544564237381813</v>
      </c>
      <c r="P1262" s="23">
        <f t="shared" si="180"/>
        <v>0.40702590603240729</v>
      </c>
      <c r="Q1262" s="27"/>
      <c r="R1262" s="27"/>
    </row>
    <row r="1263" spans="1:18" x14ac:dyDescent="0.25">
      <c r="A1263" s="24">
        <f t="shared" si="176"/>
        <v>2019</v>
      </c>
      <c r="B1263" s="32">
        <v>43625</v>
      </c>
      <c r="C1263" s="28">
        <f>'Bitcoin Data'!C1262</f>
        <v>7688.0771480000003</v>
      </c>
      <c r="D1263" s="26">
        <f>'Bitcoin Data'!K1262</f>
        <v>1837.4846876276031</v>
      </c>
      <c r="E1263" s="25">
        <f>'Bitcoin Data'!J1262</f>
        <v>61832.784548872813</v>
      </c>
      <c r="F1263" s="25">
        <f t="shared" si="172"/>
        <v>113.61679480193044</v>
      </c>
      <c r="G1263" s="23">
        <f t="shared" si="173"/>
        <v>0.48099999999999998</v>
      </c>
      <c r="H1263" s="23">
        <f t="shared" si="174"/>
        <v>0.42986350639160825</v>
      </c>
      <c r="I1263" s="26">
        <f t="shared" si="177"/>
        <v>54649.678299728541</v>
      </c>
      <c r="J1263" s="26">
        <f t="shared" si="178"/>
        <v>48839.713798533667</v>
      </c>
      <c r="K1263" s="23">
        <f t="shared" si="175"/>
        <v>29.741569368007823</v>
      </c>
      <c r="L1263" s="23">
        <f t="shared" si="175"/>
        <v>26.579657576135322</v>
      </c>
      <c r="M1263" s="26">
        <f>K1263*'Social Cost of Carbon'!$C$5</f>
        <v>2974.1569368007822</v>
      </c>
      <c r="N1263" s="26">
        <f>L1263*'Social Cost of Carbon'!$C$5</f>
        <v>2657.9657576135323</v>
      </c>
      <c r="O1263" s="23">
        <f t="shared" si="179"/>
        <v>0.386853159710356</v>
      </c>
      <c r="P1263" s="23">
        <f t="shared" si="180"/>
        <v>0.34572568750886995</v>
      </c>
      <c r="Q1263" s="27"/>
      <c r="R1263" s="27"/>
    </row>
    <row r="1264" spans="1:18" x14ac:dyDescent="0.25">
      <c r="A1264" s="24">
        <f t="shared" si="176"/>
        <v>2019</v>
      </c>
      <c r="B1264" s="32">
        <v>43626</v>
      </c>
      <c r="C1264" s="28">
        <f>'Bitcoin Data'!C1263</f>
        <v>8000.3295900000003</v>
      </c>
      <c r="D1264" s="26">
        <f>'Bitcoin Data'!K1263</f>
        <v>1962.4945486262536</v>
      </c>
      <c r="E1264" s="25">
        <f>'Bitcoin Data'!J1263</f>
        <v>58786.015510143516</v>
      </c>
      <c r="F1264" s="25">
        <f t="shared" si="172"/>
        <v>115.36723497411505</v>
      </c>
      <c r="G1264" s="23">
        <f t="shared" si="173"/>
        <v>0.48099999999999998</v>
      </c>
      <c r="H1264" s="23">
        <f t="shared" si="174"/>
        <v>0.42986350639160825</v>
      </c>
      <c r="I1264" s="26">
        <f t="shared" si="177"/>
        <v>55491.640022549342</v>
      </c>
      <c r="J1264" s="26">
        <f t="shared" si="178"/>
        <v>49592.164148677672</v>
      </c>
      <c r="K1264" s="23">
        <f t="shared" si="175"/>
        <v>28.276073460379031</v>
      </c>
      <c r="L1264" s="23">
        <f t="shared" si="175"/>
        <v>25.269962753981758</v>
      </c>
      <c r="M1264" s="26">
        <f>K1264*'Social Cost of Carbon'!$C$5</f>
        <v>2827.607346037903</v>
      </c>
      <c r="N1264" s="26">
        <f>L1264*'Social Cost of Carbon'!$C$5</f>
        <v>2526.9962753981758</v>
      </c>
      <c r="O1264" s="23">
        <f t="shared" si="179"/>
        <v>0.35343635711862004</v>
      </c>
      <c r="P1264" s="23">
        <f t="shared" si="180"/>
        <v>0.31586152132492029</v>
      </c>
      <c r="Q1264" s="27"/>
      <c r="R1264" s="27"/>
    </row>
    <row r="1265" spans="1:18" x14ac:dyDescent="0.25">
      <c r="A1265" s="24">
        <f t="shared" si="176"/>
        <v>2019</v>
      </c>
      <c r="B1265" s="32">
        <v>43627</v>
      </c>
      <c r="C1265" s="28">
        <f>'Bitcoin Data'!C1264</f>
        <v>7927.7143550000001</v>
      </c>
      <c r="D1265" s="26">
        <f>'Bitcoin Data'!K1264</f>
        <v>1787.4875868917577</v>
      </c>
      <c r="E1265" s="25">
        <f>'Bitcoin Data'!J1264</f>
        <v>66912.453140709928</v>
      </c>
      <c r="F1265" s="25">
        <f t="shared" si="172"/>
        <v>119.60517939749541</v>
      </c>
      <c r="G1265" s="23">
        <f t="shared" si="173"/>
        <v>0.48099999999999998</v>
      </c>
      <c r="H1265" s="23">
        <f t="shared" si="174"/>
        <v>0.42986350639160825</v>
      </c>
      <c r="I1265" s="26">
        <f t="shared" si="177"/>
        <v>57530.091290195283</v>
      </c>
      <c r="J1265" s="26">
        <f t="shared" si="178"/>
        <v>51413.901798404717</v>
      </c>
      <c r="K1265" s="23">
        <f t="shared" si="175"/>
        <v>32.184889960681474</v>
      </c>
      <c r="L1265" s="23">
        <f t="shared" si="175"/>
        <v>28.76322172832975</v>
      </c>
      <c r="M1265" s="26">
        <f>K1265*'Social Cost of Carbon'!$C$5</f>
        <v>3218.4889960681476</v>
      </c>
      <c r="N1265" s="26">
        <f>L1265*'Social Cost of Carbon'!$C$5</f>
        <v>2876.322172832975</v>
      </c>
      <c r="O1265" s="23">
        <f t="shared" si="179"/>
        <v>0.40597943517455953</v>
      </c>
      <c r="P1265" s="23">
        <f t="shared" si="180"/>
        <v>0.36281859361126978</v>
      </c>
      <c r="Q1265" s="27"/>
      <c r="R1265" s="27"/>
    </row>
    <row r="1266" spans="1:18" x14ac:dyDescent="0.25">
      <c r="A1266" s="24">
        <f t="shared" si="176"/>
        <v>2019</v>
      </c>
      <c r="B1266" s="32">
        <v>43628</v>
      </c>
      <c r="C1266" s="28">
        <f>'Bitcoin Data'!C1265</f>
        <v>8145.857422</v>
      </c>
      <c r="D1266" s="26">
        <f>'Bitcoin Data'!K1265</f>
        <v>1637.5545851528382</v>
      </c>
      <c r="E1266" s="25">
        <f>'Bitcoin Data'!J1265</f>
        <v>72239.976860059469</v>
      </c>
      <c r="F1266" s="25">
        <f t="shared" si="172"/>
        <v>118.29690533852531</v>
      </c>
      <c r="G1266" s="23">
        <f t="shared" si="173"/>
        <v>0.48099999999999998</v>
      </c>
      <c r="H1266" s="23">
        <f t="shared" si="174"/>
        <v>0.42986350639160825</v>
      </c>
      <c r="I1266" s="26">
        <f t="shared" si="177"/>
        <v>56900.811467830674</v>
      </c>
      <c r="J1266" s="26">
        <f t="shared" si="178"/>
        <v>50851.522524094646</v>
      </c>
      <c r="K1266" s="23">
        <f t="shared" si="175"/>
        <v>34.747428869688605</v>
      </c>
      <c r="L1266" s="23">
        <f t="shared" si="175"/>
        <v>31.053329754713808</v>
      </c>
      <c r="M1266" s="26">
        <f>K1266*'Social Cost of Carbon'!$C$5</f>
        <v>3474.7428869688606</v>
      </c>
      <c r="N1266" s="26">
        <f>L1266*'Social Cost of Carbon'!$C$5</f>
        <v>3105.3329754713809</v>
      </c>
      <c r="O1266" s="23">
        <f t="shared" si="179"/>
        <v>0.42656564029520289</v>
      </c>
      <c r="P1266" s="23">
        <f t="shared" si="180"/>
        <v>0.38121622004880962</v>
      </c>
      <c r="Q1266" s="27"/>
      <c r="R1266" s="27"/>
    </row>
    <row r="1267" spans="1:18" x14ac:dyDescent="0.25">
      <c r="A1267" s="24">
        <f t="shared" si="176"/>
        <v>2019</v>
      </c>
      <c r="B1267" s="32">
        <v>43629</v>
      </c>
      <c r="C1267" s="28">
        <f>'Bitcoin Data'!C1266</f>
        <v>8230.9238280000009</v>
      </c>
      <c r="D1267" s="26">
        <f>'Bitcoin Data'!K1266</f>
        <v>1887.5838926174499</v>
      </c>
      <c r="E1267" s="25">
        <f>'Bitcoin Data'!J1266</f>
        <v>60900.81278968016</v>
      </c>
      <c r="F1267" s="25">
        <f t="shared" si="172"/>
        <v>114.95539326911106</v>
      </c>
      <c r="G1267" s="23">
        <f t="shared" si="173"/>
        <v>0.48099999999999998</v>
      </c>
      <c r="H1267" s="23">
        <f t="shared" si="174"/>
        <v>0.42986350639160825</v>
      </c>
      <c r="I1267" s="26">
        <f t="shared" si="177"/>
        <v>55293.544162442413</v>
      </c>
      <c r="J1267" s="26">
        <f t="shared" si="178"/>
        <v>49415.128429286364</v>
      </c>
      <c r="K1267" s="23">
        <f t="shared" si="175"/>
        <v>29.293290951836156</v>
      </c>
      <c r="L1267" s="23">
        <f t="shared" si="175"/>
        <v>26.179036927870818</v>
      </c>
      <c r="M1267" s="26">
        <f>K1267*'Social Cost of Carbon'!$C$5</f>
        <v>2929.3290951836157</v>
      </c>
      <c r="N1267" s="26">
        <f>L1267*'Social Cost of Carbon'!$C$5</f>
        <v>2617.903692787082</v>
      </c>
      <c r="O1267" s="23">
        <f t="shared" si="179"/>
        <v>0.35589311192731587</v>
      </c>
      <c r="P1267" s="23">
        <f t="shared" si="180"/>
        <v>0.31805709146298783</v>
      </c>
      <c r="Q1267" s="27"/>
      <c r="R1267" s="27"/>
    </row>
    <row r="1268" spans="1:18" x14ac:dyDescent="0.25">
      <c r="A1268" s="24">
        <f t="shared" si="176"/>
        <v>2019</v>
      </c>
      <c r="B1268" s="32">
        <v>43630</v>
      </c>
      <c r="C1268" s="28">
        <f>'Bitcoin Data'!C1267</f>
        <v>8693.8330079999996</v>
      </c>
      <c r="D1268" s="26">
        <f>'Bitcoin Data'!K1267</f>
        <v>2112.4281187654033</v>
      </c>
      <c r="E1268" s="25">
        <f>'Bitcoin Data'!J1267</f>
        <v>54068.499086278345</v>
      </c>
      <c r="F1268" s="25">
        <f t="shared" si="172"/>
        <v>114.2158178092959</v>
      </c>
      <c r="G1268" s="23">
        <f t="shared" si="173"/>
        <v>0.48099999999999998</v>
      </c>
      <c r="H1268" s="23">
        <f t="shared" si="174"/>
        <v>0.42986350639160825</v>
      </c>
      <c r="I1268" s="26">
        <f t="shared" si="177"/>
        <v>54937.808366271325</v>
      </c>
      <c r="J1268" s="26">
        <f t="shared" si="178"/>
        <v>49097.211928889032</v>
      </c>
      <c r="K1268" s="23">
        <f t="shared" si="175"/>
        <v>26.006948060499884</v>
      </c>
      <c r="L1268" s="23">
        <f t="shared" si="175"/>
        <v>23.242074602559079</v>
      </c>
      <c r="M1268" s="26">
        <f>K1268*'Social Cost of Carbon'!$C$5</f>
        <v>2600.6948060499885</v>
      </c>
      <c r="N1268" s="26">
        <f>L1268*'Social Cost of Carbon'!$C$5</f>
        <v>2324.2074602559078</v>
      </c>
      <c r="O1268" s="23">
        <f t="shared" si="179"/>
        <v>0.29914248452401243</v>
      </c>
      <c r="P1268" s="23">
        <f t="shared" si="180"/>
        <v>0.26733978650351226</v>
      </c>
      <c r="Q1268" s="27"/>
      <c r="R1268" s="27"/>
    </row>
    <row r="1269" spans="1:18" x14ac:dyDescent="0.25">
      <c r="A1269" s="24">
        <f t="shared" si="176"/>
        <v>2019</v>
      </c>
      <c r="B1269" s="32">
        <v>43631</v>
      </c>
      <c r="C1269" s="28">
        <f>'Bitcoin Data'!C1268</f>
        <v>8838.375</v>
      </c>
      <c r="D1269" s="26">
        <f>'Bitcoin Data'!K1268</f>
        <v>1825.0025347257426</v>
      </c>
      <c r="E1269" s="25">
        <f>'Bitcoin Data'!J1268</f>
        <v>63163.320675355302</v>
      </c>
      <c r="F1269" s="25">
        <f t="shared" si="172"/>
        <v>115.27322033421834</v>
      </c>
      <c r="G1269" s="23">
        <f t="shared" si="173"/>
        <v>0.48099999999999998</v>
      </c>
      <c r="H1269" s="23">
        <f t="shared" si="174"/>
        <v>0.42986350639160825</v>
      </c>
      <c r="I1269" s="26">
        <f t="shared" si="177"/>
        <v>55446.418980759023</v>
      </c>
      <c r="J1269" s="26">
        <f t="shared" si="178"/>
        <v>49551.750685919527</v>
      </c>
      <c r="K1269" s="23">
        <f t="shared" si="175"/>
        <v>30.381557244845897</v>
      </c>
      <c r="L1269" s="23">
        <f t="shared" si="175"/>
        <v>27.151606500845794</v>
      </c>
      <c r="M1269" s="26">
        <f>K1269*'Social Cost of Carbon'!$C$5</f>
        <v>3038.1557244845899</v>
      </c>
      <c r="N1269" s="26">
        <f>L1269*'Social Cost of Carbon'!$C$5</f>
        <v>2715.1606500845796</v>
      </c>
      <c r="O1269" s="23">
        <f t="shared" si="179"/>
        <v>0.34374596285907644</v>
      </c>
      <c r="P1269" s="23">
        <f t="shared" si="180"/>
        <v>0.30720134075376748</v>
      </c>
      <c r="Q1269" s="27"/>
      <c r="R1269" s="27"/>
    </row>
    <row r="1270" spans="1:18" x14ac:dyDescent="0.25">
      <c r="A1270" s="24">
        <f t="shared" si="176"/>
        <v>2019</v>
      </c>
      <c r="B1270" s="32">
        <v>43632</v>
      </c>
      <c r="C1270" s="28">
        <f>'Bitcoin Data'!C1269</f>
        <v>8994.4882809999999</v>
      </c>
      <c r="D1270" s="26">
        <f>'Bitcoin Data'!K1269</f>
        <v>1624.9887153561435</v>
      </c>
      <c r="E1270" s="25">
        <f>'Bitcoin Data'!J1269</f>
        <v>72359.268459905434</v>
      </c>
      <c r="F1270" s="25">
        <f t="shared" si="172"/>
        <v>117.58299469877204</v>
      </c>
      <c r="G1270" s="23">
        <f t="shared" si="173"/>
        <v>0.48099999999999998</v>
      </c>
      <c r="H1270" s="23">
        <f t="shared" si="174"/>
        <v>0.42986350639160825</v>
      </c>
      <c r="I1270" s="26">
        <f t="shared" si="177"/>
        <v>56557.420450109348</v>
      </c>
      <c r="J1270" s="26">
        <f t="shared" si="178"/>
        <v>50544.638393240035</v>
      </c>
      <c r="K1270" s="23">
        <f t="shared" si="175"/>
        <v>34.804808129214514</v>
      </c>
      <c r="L1270" s="23">
        <f t="shared" si="175"/>
        <v>31.104608860106659</v>
      </c>
      <c r="M1270" s="26">
        <f>K1270*'Social Cost of Carbon'!$C$5</f>
        <v>3480.4808129214516</v>
      </c>
      <c r="N1270" s="26">
        <f>L1270*'Social Cost of Carbon'!$C$5</f>
        <v>3110.4608860106659</v>
      </c>
      <c r="O1270" s="23">
        <f t="shared" si="179"/>
        <v>0.38695706794945034</v>
      </c>
      <c r="P1270" s="23">
        <f t="shared" si="180"/>
        <v>0.34581854896417158</v>
      </c>
      <c r="Q1270" s="27"/>
      <c r="R1270" s="27"/>
    </row>
    <row r="1271" spans="1:18" x14ac:dyDescent="0.25">
      <c r="A1271" s="24">
        <f t="shared" si="176"/>
        <v>2019</v>
      </c>
      <c r="B1271" s="32">
        <v>43633</v>
      </c>
      <c r="C1271" s="28">
        <f>'Bitcoin Data'!C1270</f>
        <v>9320.3525389999995</v>
      </c>
      <c r="D1271" s="26">
        <f>'Bitcoin Data'!K1270</f>
        <v>1662.5103906899419</v>
      </c>
      <c r="E1271" s="25">
        <f>'Bitcoin Data'!J1270</f>
        <v>69475.392829630131</v>
      </c>
      <c r="F1271" s="25">
        <f t="shared" si="172"/>
        <v>115.50356247652557</v>
      </c>
      <c r="G1271" s="23">
        <f t="shared" si="173"/>
        <v>0.48099999999999998</v>
      </c>
      <c r="H1271" s="23">
        <f t="shared" si="174"/>
        <v>0.42986350639160825</v>
      </c>
      <c r="I1271" s="26">
        <f t="shared" si="177"/>
        <v>55557.213551208799</v>
      </c>
      <c r="J1271" s="26">
        <f t="shared" si="178"/>
        <v>49650.766366881478</v>
      </c>
      <c r="K1271" s="23">
        <f t="shared" si="175"/>
        <v>33.417663951052091</v>
      </c>
      <c r="L1271" s="23">
        <f t="shared" si="175"/>
        <v>29.864935969679205</v>
      </c>
      <c r="M1271" s="26">
        <f>K1271*'Social Cost of Carbon'!$C$5</f>
        <v>3341.7663951052091</v>
      </c>
      <c r="N1271" s="26">
        <f>L1271*'Social Cost of Carbon'!$C$5</f>
        <v>2986.4935969679204</v>
      </c>
      <c r="O1271" s="23">
        <f t="shared" si="179"/>
        <v>0.35854506373250922</v>
      </c>
      <c r="P1271" s="23">
        <f t="shared" si="180"/>
        <v>0.32042710664336604</v>
      </c>
      <c r="Q1271" s="27"/>
      <c r="R1271" s="27"/>
    </row>
    <row r="1272" spans="1:18" x14ac:dyDescent="0.25">
      <c r="A1272" s="24">
        <f t="shared" si="176"/>
        <v>2019</v>
      </c>
      <c r="B1272" s="32">
        <v>43634</v>
      </c>
      <c r="C1272" s="28">
        <f>'Bitcoin Data'!C1271</f>
        <v>9081.7626949999994</v>
      </c>
      <c r="D1272" s="26">
        <f>'Bitcoin Data'!K1271</f>
        <v>2037.5820692777904</v>
      </c>
      <c r="E1272" s="25">
        <f>'Bitcoin Data'!J1271</f>
        <v>55278.72356937205</v>
      </c>
      <c r="F1272" s="25">
        <f t="shared" si="172"/>
        <v>112.63493595751608</v>
      </c>
      <c r="G1272" s="23">
        <f t="shared" si="173"/>
        <v>0.48099999999999998</v>
      </c>
      <c r="H1272" s="23">
        <f t="shared" si="174"/>
        <v>0.42986350639160825</v>
      </c>
      <c r="I1272" s="26">
        <f t="shared" si="177"/>
        <v>54177.404195565228</v>
      </c>
      <c r="J1272" s="26">
        <f t="shared" si="178"/>
        <v>48417.648512892098</v>
      </c>
      <c r="K1272" s="23">
        <f t="shared" si="175"/>
        <v>26.589066036867955</v>
      </c>
      <c r="L1272" s="23">
        <f t="shared" si="175"/>
        <v>23.762305942382707</v>
      </c>
      <c r="M1272" s="26">
        <f>K1272*'Social Cost of Carbon'!$C$5</f>
        <v>2658.9066036867953</v>
      </c>
      <c r="N1272" s="26">
        <f>L1272*'Social Cost of Carbon'!$C$5</f>
        <v>2376.2305942382704</v>
      </c>
      <c r="O1272" s="23">
        <f t="shared" si="179"/>
        <v>0.29277428765570662</v>
      </c>
      <c r="P1272" s="23">
        <f t="shared" si="180"/>
        <v>0.26164861096255176</v>
      </c>
      <c r="Q1272" s="27"/>
      <c r="R1272" s="27"/>
    </row>
    <row r="1273" spans="1:18" x14ac:dyDescent="0.25">
      <c r="A1273" s="24">
        <f t="shared" si="176"/>
        <v>2019</v>
      </c>
      <c r="B1273" s="32">
        <v>43635</v>
      </c>
      <c r="C1273" s="28">
        <f>'Bitcoin Data'!C1272</f>
        <v>9273.5214840000008</v>
      </c>
      <c r="D1273" s="26">
        <f>'Bitcoin Data'!K1272</f>
        <v>2212.389380530974</v>
      </c>
      <c r="E1273" s="25">
        <f>'Bitcoin Data'!J1272</f>
        <v>51846.233948491441</v>
      </c>
      <c r="F1273" s="25">
        <f t="shared" si="172"/>
        <v>114.70405740816693</v>
      </c>
      <c r="G1273" s="23">
        <f t="shared" si="173"/>
        <v>0.48099999999999998</v>
      </c>
      <c r="H1273" s="23">
        <f t="shared" si="174"/>
        <v>0.42986350639160825</v>
      </c>
      <c r="I1273" s="26">
        <f t="shared" si="177"/>
        <v>55172.651613328293</v>
      </c>
      <c r="J1273" s="26">
        <f t="shared" si="178"/>
        <v>49307.088314818968</v>
      </c>
      <c r="K1273" s="23">
        <f t="shared" si="175"/>
        <v>24.938038529224382</v>
      </c>
      <c r="L1273" s="23">
        <f t="shared" si="175"/>
        <v>22.286803918298165</v>
      </c>
      <c r="M1273" s="26">
        <f>K1273*'Social Cost of Carbon'!$C$5</f>
        <v>2493.8038529224382</v>
      </c>
      <c r="N1273" s="26">
        <f>L1273*'Social Cost of Carbon'!$C$5</f>
        <v>2228.6803918298165</v>
      </c>
      <c r="O1273" s="23">
        <f t="shared" si="179"/>
        <v>0.26891659842758803</v>
      </c>
      <c r="P1273" s="23">
        <f t="shared" si="180"/>
        <v>0.24032730130350732</v>
      </c>
      <c r="Q1273" s="27"/>
      <c r="R1273" s="27"/>
    </row>
    <row r="1274" spans="1:18" x14ac:dyDescent="0.25">
      <c r="A1274" s="24">
        <f t="shared" si="176"/>
        <v>2019</v>
      </c>
      <c r="B1274" s="32">
        <v>43636</v>
      </c>
      <c r="C1274" s="28">
        <f>'Bitcoin Data'!C1273</f>
        <v>9527.1601559999999</v>
      </c>
      <c r="D1274" s="26">
        <f>'Bitcoin Data'!K1273</f>
        <v>1800</v>
      </c>
      <c r="E1274" s="25">
        <f>'Bitcoin Data'!J1273</f>
        <v>66493.414554535964</v>
      </c>
      <c r="F1274" s="25">
        <f t="shared" si="172"/>
        <v>119.68814619816473</v>
      </c>
      <c r="G1274" s="23">
        <f t="shared" si="173"/>
        <v>0.48099999999999998</v>
      </c>
      <c r="H1274" s="23">
        <f t="shared" si="174"/>
        <v>0.42986350639160825</v>
      </c>
      <c r="I1274" s="26">
        <f t="shared" si="177"/>
        <v>57569.998321317238</v>
      </c>
      <c r="J1274" s="26">
        <f t="shared" si="178"/>
        <v>51449.566198254528</v>
      </c>
      <c r="K1274" s="23">
        <f t="shared" si="175"/>
        <v>31.983332400731797</v>
      </c>
      <c r="L1274" s="23">
        <f t="shared" si="175"/>
        <v>28.583092332363627</v>
      </c>
      <c r="M1274" s="26">
        <f>K1274*'Social Cost of Carbon'!$C$5</f>
        <v>3198.3332400731797</v>
      </c>
      <c r="N1274" s="26">
        <f>L1274*'Social Cost of Carbon'!$C$5</f>
        <v>2858.3092332363626</v>
      </c>
      <c r="O1274" s="23">
        <f t="shared" si="179"/>
        <v>0.33570688302735613</v>
      </c>
      <c r="P1274" s="23">
        <f t="shared" si="180"/>
        <v>0.30001691862356916</v>
      </c>
      <c r="Q1274" s="27"/>
      <c r="R1274" s="27"/>
    </row>
    <row r="1275" spans="1:18" x14ac:dyDescent="0.25">
      <c r="A1275" s="24">
        <f t="shared" si="176"/>
        <v>2019</v>
      </c>
      <c r="B1275" s="32">
        <v>43637</v>
      </c>
      <c r="C1275" s="28">
        <f>'Bitcoin Data'!C1274</f>
        <v>10144.556640999999</v>
      </c>
      <c r="D1275" s="26">
        <f>'Bitcoin Data'!K1274</f>
        <v>1662.5103906899419</v>
      </c>
      <c r="E1275" s="25">
        <f>'Bitcoin Data'!J1274</f>
        <v>71414.159013711076</v>
      </c>
      <c r="F1275" s="25">
        <f t="shared" si="172"/>
        <v>118.72678140267844</v>
      </c>
      <c r="G1275" s="23">
        <f t="shared" si="173"/>
        <v>0.48099999999999998</v>
      </c>
      <c r="H1275" s="23">
        <f t="shared" si="174"/>
        <v>0.42986350639160825</v>
      </c>
      <c r="I1275" s="26">
        <f t="shared" si="177"/>
        <v>57107.581854688324</v>
      </c>
      <c r="J1275" s="26">
        <f t="shared" si="178"/>
        <v>51036.310556345343</v>
      </c>
      <c r="K1275" s="23">
        <f t="shared" si="175"/>
        <v>34.350210485595021</v>
      </c>
      <c r="L1275" s="23">
        <f t="shared" si="175"/>
        <v>30.69834079964172</v>
      </c>
      <c r="M1275" s="26">
        <f>K1275*'Social Cost of Carbon'!$C$5</f>
        <v>3435.0210485595021</v>
      </c>
      <c r="N1275" s="26">
        <f>L1275*'Social Cost of Carbon'!$C$5</f>
        <v>3069.8340799641719</v>
      </c>
      <c r="O1275" s="23">
        <f t="shared" si="179"/>
        <v>0.33860731130196492</v>
      </c>
      <c r="P1275" s="23">
        <f t="shared" si="180"/>
        <v>0.30260899402515073</v>
      </c>
      <c r="Q1275" s="27"/>
      <c r="R1275" s="27"/>
    </row>
    <row r="1276" spans="1:18" x14ac:dyDescent="0.25">
      <c r="A1276" s="24">
        <f t="shared" si="176"/>
        <v>2019</v>
      </c>
      <c r="B1276" s="32">
        <v>43638</v>
      </c>
      <c r="C1276" s="28">
        <f>'Bitcoin Data'!C1275</f>
        <v>10701.691406</v>
      </c>
      <c r="D1276" s="26">
        <f>'Bitcoin Data'!K1275</f>
        <v>1762.4596103005974</v>
      </c>
      <c r="E1276" s="25">
        <f>'Bitcoin Data'!J1275</f>
        <v>65042.861502234628</v>
      </c>
      <c r="F1276" s="25">
        <f t="shared" si="172"/>
        <v>114.63541633606417</v>
      </c>
      <c r="G1276" s="23">
        <f t="shared" si="173"/>
        <v>0.48099999999999998</v>
      </c>
      <c r="H1276" s="23">
        <f t="shared" si="174"/>
        <v>0.42986350639160825</v>
      </c>
      <c r="I1276" s="26">
        <f t="shared" si="177"/>
        <v>55139.635257646863</v>
      </c>
      <c r="J1276" s="26">
        <f t="shared" si="178"/>
        <v>49277.582022882394</v>
      </c>
      <c r="K1276" s="23">
        <f t="shared" si="175"/>
        <v>31.285616382574855</v>
      </c>
      <c r="L1276" s="23">
        <f t="shared" si="175"/>
        <v>27.959552511094323</v>
      </c>
      <c r="M1276" s="26">
        <f>K1276*'Social Cost of Carbon'!$C$5</f>
        <v>3128.5616382574854</v>
      </c>
      <c r="N1276" s="26">
        <f>L1276*'Social Cost of Carbon'!$C$5</f>
        <v>2795.9552511094321</v>
      </c>
      <c r="O1276" s="23">
        <f t="shared" si="179"/>
        <v>0.29234272598286931</v>
      </c>
      <c r="P1276" s="23">
        <f t="shared" si="180"/>
        <v>0.26126292985255156</v>
      </c>
      <c r="Q1276" s="27"/>
      <c r="R1276" s="27"/>
    </row>
    <row r="1277" spans="1:18" x14ac:dyDescent="0.25">
      <c r="A1277" s="24">
        <f t="shared" si="176"/>
        <v>2019</v>
      </c>
      <c r="B1277" s="32">
        <v>43639</v>
      </c>
      <c r="C1277" s="28">
        <f>'Bitcoin Data'!C1276</f>
        <v>10855.371094</v>
      </c>
      <c r="D1277" s="26">
        <f>'Bitcoin Data'!K1276</f>
        <v>2262.443438914027</v>
      </c>
      <c r="E1277" s="25">
        <f>'Bitcoin Data'!J1276</f>
        <v>50394.85069008456</v>
      </c>
      <c r="F1277" s="25">
        <f t="shared" si="172"/>
        <v>114.01549929883383</v>
      </c>
      <c r="G1277" s="23">
        <f t="shared" si="173"/>
        <v>0.48099999999999998</v>
      </c>
      <c r="H1277" s="23">
        <f t="shared" si="174"/>
        <v>0.42986350639160825</v>
      </c>
      <c r="I1277" s="26">
        <f t="shared" si="177"/>
        <v>54841.455162739076</v>
      </c>
      <c r="J1277" s="26">
        <f t="shared" si="178"/>
        <v>49011.102311586663</v>
      </c>
      <c r="K1277" s="23">
        <f t="shared" si="175"/>
        <v>24.239923181930674</v>
      </c>
      <c r="L1277" s="23">
        <f t="shared" si="175"/>
        <v>21.662907221721309</v>
      </c>
      <c r="M1277" s="26">
        <f>K1277*'Social Cost of Carbon'!$C$5</f>
        <v>2423.9923181930676</v>
      </c>
      <c r="N1277" s="26">
        <f>L1277*'Social Cost of Carbon'!$C$5</f>
        <v>2166.2907221721307</v>
      </c>
      <c r="O1277" s="23">
        <f t="shared" si="179"/>
        <v>0.22329889021784441</v>
      </c>
      <c r="P1277" s="23">
        <f t="shared" si="180"/>
        <v>0.19955934287400701</v>
      </c>
      <c r="Q1277" s="27"/>
      <c r="R1277" s="27"/>
    </row>
    <row r="1278" spans="1:18" x14ac:dyDescent="0.25">
      <c r="A1278" s="24">
        <f t="shared" si="176"/>
        <v>2019</v>
      </c>
      <c r="B1278" s="32">
        <v>43640</v>
      </c>
      <c r="C1278" s="28">
        <f>'Bitcoin Data'!C1277</f>
        <v>11011.102539</v>
      </c>
      <c r="D1278" s="26">
        <f>'Bitcoin Data'!K1277</f>
        <v>2212.389380530974</v>
      </c>
      <c r="E1278" s="25">
        <f>'Bitcoin Data'!J1277</f>
        <v>54080.172859858678</v>
      </c>
      <c r="F1278" s="25">
        <f t="shared" si="172"/>
        <v>119.64640013243073</v>
      </c>
      <c r="G1278" s="23">
        <f t="shared" si="173"/>
        <v>0.48099999999999998</v>
      </c>
      <c r="H1278" s="23">
        <f t="shared" si="174"/>
        <v>0.42986350639160825</v>
      </c>
      <c r="I1278" s="26">
        <f t="shared" si="177"/>
        <v>57549.918463699178</v>
      </c>
      <c r="J1278" s="26">
        <f t="shared" si="178"/>
        <v>51431.621088060056</v>
      </c>
      <c r="K1278" s="23">
        <f t="shared" si="175"/>
        <v>26.012563145592022</v>
      </c>
      <c r="L1278" s="23">
        <f t="shared" si="175"/>
        <v>23.247092731803139</v>
      </c>
      <c r="M1278" s="26">
        <f>K1278*'Social Cost of Carbon'!$C$5</f>
        <v>2601.2563145592021</v>
      </c>
      <c r="N1278" s="26">
        <f>L1278*'Social Cost of Carbon'!$C$5</f>
        <v>2324.7092731803141</v>
      </c>
      <c r="O1278" s="23">
        <f t="shared" si="179"/>
        <v>0.23623940521358924</v>
      </c>
      <c r="P1278" s="23">
        <f t="shared" si="180"/>
        <v>0.21112411449684296</v>
      </c>
      <c r="Q1278" s="27"/>
      <c r="R1278" s="27"/>
    </row>
    <row r="1279" spans="1:18" x14ac:dyDescent="0.25">
      <c r="A1279" s="24">
        <f t="shared" si="176"/>
        <v>2019</v>
      </c>
      <c r="B1279" s="32">
        <v>43641</v>
      </c>
      <c r="C1279" s="28">
        <f>'Bitcoin Data'!C1278</f>
        <v>11790.916992</v>
      </c>
      <c r="D1279" s="26">
        <f>'Bitcoin Data'!K1278</f>
        <v>1825.0025347257426</v>
      </c>
      <c r="E1279" s="25">
        <f>'Bitcoin Data'!J1278</f>
        <v>68213.804644642049</v>
      </c>
      <c r="F1279" s="25">
        <f t="shared" si="172"/>
        <v>124.49036637975837</v>
      </c>
      <c r="G1279" s="23">
        <f t="shared" si="173"/>
        <v>0.48099999999999998</v>
      </c>
      <c r="H1279" s="23">
        <f t="shared" si="174"/>
        <v>0.42986350639160825</v>
      </c>
      <c r="I1279" s="26">
        <f t="shared" si="177"/>
        <v>59879.86622866377</v>
      </c>
      <c r="J1279" s="26">
        <f t="shared" si="178"/>
        <v>53513.865403978918</v>
      </c>
      <c r="K1279" s="23">
        <f t="shared" si="175"/>
        <v>32.810840034072825</v>
      </c>
      <c r="L1279" s="23">
        <f t="shared" si="175"/>
        <v>29.322625248858003</v>
      </c>
      <c r="M1279" s="26">
        <f>K1279*'Social Cost of Carbon'!$C$5</f>
        <v>3281.0840034072826</v>
      </c>
      <c r="N1279" s="26">
        <f>L1279*'Social Cost of Carbon'!$C$5</f>
        <v>2932.2625248858003</v>
      </c>
      <c r="O1279" s="23">
        <f t="shared" si="179"/>
        <v>0.27827216539930355</v>
      </c>
      <c r="P1279" s="23">
        <f t="shared" si="180"/>
        <v>0.24868825103894007</v>
      </c>
      <c r="Q1279" s="27"/>
      <c r="R1279" s="27"/>
    </row>
    <row r="1280" spans="1:18" x14ac:dyDescent="0.25">
      <c r="A1280" s="24">
        <f t="shared" si="176"/>
        <v>2019</v>
      </c>
      <c r="B1280" s="32">
        <v>43642</v>
      </c>
      <c r="C1280" s="28">
        <f>'Bitcoin Data'!C1279</f>
        <v>13016.231444999999</v>
      </c>
      <c r="D1280" s="26">
        <f>'Bitcoin Data'!K1279</f>
        <v>2062.5644551392229</v>
      </c>
      <c r="E1280" s="25">
        <f>'Bitcoin Data'!J1279</f>
        <v>59405.740437094209</v>
      </c>
      <c r="F1280" s="25">
        <f t="shared" si="172"/>
        <v>122.52816865677732</v>
      </c>
      <c r="G1280" s="23">
        <f t="shared" si="173"/>
        <v>0.48099999999999998</v>
      </c>
      <c r="H1280" s="23">
        <f t="shared" si="174"/>
        <v>0.42986350639160825</v>
      </c>
      <c r="I1280" s="26">
        <f t="shared" si="177"/>
        <v>58936.049123909892</v>
      </c>
      <c r="J1280" s="26">
        <f t="shared" si="178"/>
        <v>52670.388210544654</v>
      </c>
      <c r="K1280" s="23">
        <f t="shared" si="175"/>
        <v>28.574161150242315</v>
      </c>
      <c r="L1280" s="23">
        <f t="shared" si="175"/>
        <v>25.536359884079069</v>
      </c>
      <c r="M1280" s="26">
        <f>K1280*'Social Cost of Carbon'!$C$5</f>
        <v>2857.4161150242317</v>
      </c>
      <c r="N1280" s="26">
        <f>L1280*'Social Cost of Carbon'!$C$5</f>
        <v>2553.635988407907</v>
      </c>
      <c r="O1280" s="23">
        <f t="shared" si="179"/>
        <v>0.21952714402000492</v>
      </c>
      <c r="P1280" s="23">
        <f t="shared" si="180"/>
        <v>0.19618858186398108</v>
      </c>
      <c r="Q1280" s="27"/>
      <c r="R1280" s="27"/>
    </row>
    <row r="1281" spans="1:18" x14ac:dyDescent="0.25">
      <c r="A1281" s="24">
        <f t="shared" si="176"/>
        <v>2019</v>
      </c>
      <c r="B1281" s="32">
        <v>43643</v>
      </c>
      <c r="C1281" s="28">
        <f>'Bitcoin Data'!C1280</f>
        <v>11182.806640999999</v>
      </c>
      <c r="D1281" s="26">
        <f>'Bitcoin Data'!K1280</f>
        <v>1774.9728823587418</v>
      </c>
      <c r="E1281" s="25">
        <f>'Bitcoin Data'!J1280</f>
        <v>68240.589726425329</v>
      </c>
      <c r="F1281" s="25">
        <f t="shared" si="172"/>
        <v>121.12519624057352</v>
      </c>
      <c r="G1281" s="23">
        <f t="shared" si="173"/>
        <v>0.48099999999999998</v>
      </c>
      <c r="H1281" s="23">
        <f t="shared" si="174"/>
        <v>0.42986350639160825</v>
      </c>
      <c r="I1281" s="26">
        <f t="shared" si="177"/>
        <v>58261.219391715866</v>
      </c>
      <c r="J1281" s="26">
        <f t="shared" si="178"/>
        <v>52067.301568344577</v>
      </c>
      <c r="K1281" s="23">
        <f t="shared" si="175"/>
        <v>32.823723658410586</v>
      </c>
      <c r="L1281" s="23">
        <f t="shared" si="175"/>
        <v>29.334139178032352</v>
      </c>
      <c r="M1281" s="26">
        <f>K1281*'Social Cost of Carbon'!$C$5</f>
        <v>3282.3723658410586</v>
      </c>
      <c r="N1281" s="26">
        <f>L1281*'Social Cost of Carbon'!$C$5</f>
        <v>2933.4139178032351</v>
      </c>
      <c r="O1281" s="23">
        <f t="shared" si="179"/>
        <v>0.29351954935952818</v>
      </c>
      <c r="P1281" s="23">
        <f t="shared" si="180"/>
        <v>0.26231464175087632</v>
      </c>
      <c r="Q1281" s="27"/>
      <c r="R1281" s="27"/>
    </row>
    <row r="1282" spans="1:18" x14ac:dyDescent="0.25">
      <c r="A1282" s="24">
        <f t="shared" si="176"/>
        <v>2019</v>
      </c>
      <c r="B1282" s="32">
        <v>43644</v>
      </c>
      <c r="C1282" s="28">
        <f>'Bitcoin Data'!C1281</f>
        <v>12407.332031</v>
      </c>
      <c r="D1282" s="26">
        <f>'Bitcoin Data'!K1281</f>
        <v>2037.5820692777904</v>
      </c>
      <c r="E1282" s="25">
        <f>'Bitcoin Data'!J1281</f>
        <v>59784.835709293271</v>
      </c>
      <c r="F1282" s="25">
        <f t="shared" si="172"/>
        <v>121.81650925597452</v>
      </c>
      <c r="G1282" s="23">
        <f t="shared" si="173"/>
        <v>0.48099999999999998</v>
      </c>
      <c r="H1282" s="23">
        <f t="shared" si="174"/>
        <v>0.42986350639160825</v>
      </c>
      <c r="I1282" s="26">
        <f t="shared" si="177"/>
        <v>58593.740952123742</v>
      </c>
      <c r="J1282" s="26">
        <f t="shared" si="178"/>
        <v>52364.47180515901</v>
      </c>
      <c r="K1282" s="23">
        <f t="shared" si="175"/>
        <v>28.756505976170061</v>
      </c>
      <c r="L1282" s="23">
        <f t="shared" si="175"/>
        <v>25.699319107043035</v>
      </c>
      <c r="M1282" s="26">
        <f>K1282*'Social Cost of Carbon'!$C$5</f>
        <v>2875.650597617006</v>
      </c>
      <c r="N1282" s="26">
        <f>L1282*'Social Cost of Carbon'!$C$5</f>
        <v>2569.9319107043034</v>
      </c>
      <c r="O1282" s="23">
        <f t="shared" si="179"/>
        <v>0.23177026216692903</v>
      </c>
      <c r="P1282" s="23">
        <f t="shared" si="180"/>
        <v>0.20713009890307363</v>
      </c>
      <c r="Q1282" s="27"/>
      <c r="R1282" s="27"/>
    </row>
    <row r="1283" spans="1:18" x14ac:dyDescent="0.25">
      <c r="A1283" s="24">
        <f t="shared" si="176"/>
        <v>2019</v>
      </c>
      <c r="B1283" s="32">
        <v>43645</v>
      </c>
      <c r="C1283" s="28">
        <f>'Bitcoin Data'!C1282</f>
        <v>11959.371094</v>
      </c>
      <c r="D1283" s="26">
        <f>'Bitcoin Data'!K1282</f>
        <v>2174.9637506041568</v>
      </c>
      <c r="E1283" s="25">
        <f>'Bitcoin Data'!J1282</f>
        <v>58105.234111020269</v>
      </c>
      <c r="F1283" s="25">
        <f t="shared" si="172"/>
        <v>126.37677791183724</v>
      </c>
      <c r="G1283" s="23">
        <f t="shared" si="173"/>
        <v>0.48099999999999998</v>
      </c>
      <c r="H1283" s="23">
        <f t="shared" si="174"/>
        <v>0.42986350639160825</v>
      </c>
      <c r="I1283" s="26">
        <f t="shared" si="177"/>
        <v>60787.230175593708</v>
      </c>
      <c r="J1283" s="26">
        <f t="shared" si="178"/>
        <v>54324.764879655901</v>
      </c>
      <c r="K1283" s="23">
        <f t="shared" si="175"/>
        <v>27.948617607400749</v>
      </c>
      <c r="L1283" s="23">
        <f t="shared" si="175"/>
        <v>24.977319674668454</v>
      </c>
      <c r="M1283" s="26">
        <f>K1283*'Social Cost of Carbon'!$C$5</f>
        <v>2794.8617607400747</v>
      </c>
      <c r="N1283" s="26">
        <f>L1283*'Social Cost of Carbon'!$C$5</f>
        <v>2497.7319674668456</v>
      </c>
      <c r="O1283" s="23">
        <f t="shared" si="179"/>
        <v>0.23369638242451168</v>
      </c>
      <c r="P1283" s="23">
        <f t="shared" si="180"/>
        <v>0.20885144777554016</v>
      </c>
      <c r="Q1283" s="27"/>
      <c r="R1283" s="27"/>
    </row>
    <row r="1284" spans="1:18" x14ac:dyDescent="0.25">
      <c r="A1284" s="24">
        <f t="shared" si="176"/>
        <v>2019</v>
      </c>
      <c r="B1284" s="32">
        <v>43646</v>
      </c>
      <c r="C1284" s="28">
        <f>'Bitcoin Data'!C1283</f>
        <v>10817.155273</v>
      </c>
      <c r="D1284" s="26">
        <f>'Bitcoin Data'!K1283</f>
        <v>1899.9366687777074</v>
      </c>
      <c r="E1284" s="25">
        <f>'Bitcoin Data'!J1283</f>
        <v>69135.267558311811</v>
      </c>
      <c r="F1284" s="25">
        <f t="shared" si="172"/>
        <v>131.35262993979444</v>
      </c>
      <c r="G1284" s="23">
        <f t="shared" si="173"/>
        <v>0.48099999999999998</v>
      </c>
      <c r="H1284" s="23">
        <f t="shared" si="174"/>
        <v>0.42986350639160825</v>
      </c>
      <c r="I1284" s="26">
        <f t="shared" si="177"/>
        <v>63180.615001041129</v>
      </c>
      <c r="J1284" s="26">
        <f t="shared" si="178"/>
        <v>56463.70207967938</v>
      </c>
      <c r="K1284" s="23">
        <f t="shared" si="175"/>
        <v>33.254063695547977</v>
      </c>
      <c r="L1284" s="23">
        <f t="shared" si="175"/>
        <v>29.718728527937913</v>
      </c>
      <c r="M1284" s="26">
        <f>K1284*'Social Cost of Carbon'!$C$5</f>
        <v>3325.4063695547975</v>
      </c>
      <c r="N1284" s="26">
        <f>L1284*'Social Cost of Carbon'!$C$5</f>
        <v>2971.872852793791</v>
      </c>
      <c r="O1284" s="23">
        <f t="shared" si="179"/>
        <v>0.30741967602657316</v>
      </c>
      <c r="P1284" s="23">
        <f t="shared" si="180"/>
        <v>0.27473700596788975</v>
      </c>
      <c r="Q1284" s="27"/>
      <c r="R1284" s="27"/>
    </row>
    <row r="1285" spans="1:18" x14ac:dyDescent="0.25">
      <c r="A1285" s="24">
        <f t="shared" si="176"/>
        <v>2019</v>
      </c>
      <c r="B1285" s="32">
        <v>43647</v>
      </c>
      <c r="C1285" s="28">
        <f>'Bitcoin Data'!C1284</f>
        <v>10583.134765999999</v>
      </c>
      <c r="D1285" s="26">
        <f>'Bitcoin Data'!K1284</f>
        <v>1787.4875868917577</v>
      </c>
      <c r="E1285" s="25">
        <f>'Bitcoin Data'!J1284</f>
        <v>72311.435292904498</v>
      </c>
      <c r="F1285" s="25">
        <f t="shared" si="172"/>
        <v>129.25579297639334</v>
      </c>
      <c r="G1285" s="23">
        <f t="shared" si="173"/>
        <v>0.48099999999999998</v>
      </c>
      <c r="H1285" s="23">
        <f t="shared" si="174"/>
        <v>0.42986350639160825</v>
      </c>
      <c r="I1285" s="26">
        <f t="shared" si="177"/>
        <v>62172.036421645193</v>
      </c>
      <c r="J1285" s="26">
        <f t="shared" si="178"/>
        <v>55562.348390260246</v>
      </c>
      <c r="K1285" s="23">
        <f t="shared" si="175"/>
        <v>34.781800375887059</v>
      </c>
      <c r="L1285" s="23">
        <f t="shared" si="175"/>
        <v>31.084047127217818</v>
      </c>
      <c r="M1285" s="26">
        <f>K1285*'Social Cost of Carbon'!$C$5</f>
        <v>3478.180037588706</v>
      </c>
      <c r="N1285" s="26">
        <f>L1285*'Social Cost of Carbon'!$C$5</f>
        <v>3108.4047127217818</v>
      </c>
      <c r="O1285" s="23">
        <f t="shared" si="179"/>
        <v>0.32865309896297568</v>
      </c>
      <c r="P1285" s="23">
        <f t="shared" si="180"/>
        <v>0.29371304263345727</v>
      </c>
      <c r="Q1285" s="27"/>
      <c r="R1285" s="27"/>
    </row>
    <row r="1286" spans="1:18" x14ac:dyDescent="0.25">
      <c r="A1286" s="24">
        <f t="shared" si="176"/>
        <v>2019</v>
      </c>
      <c r="B1286" s="32">
        <v>43648</v>
      </c>
      <c r="C1286" s="28">
        <f>'Bitcoin Data'!C1285</f>
        <v>10801.677734000001</v>
      </c>
      <c r="D1286" s="26">
        <f>'Bitcoin Data'!K1285</f>
        <v>1974.9835418038181</v>
      </c>
      <c r="E1286" s="25">
        <f>'Bitcoin Data'!J1285</f>
        <v>64068.685635299575</v>
      </c>
      <c r="F1286" s="25">
        <f t="shared" si="172"/>
        <v>126.53459967471935</v>
      </c>
      <c r="G1286" s="23">
        <f t="shared" si="173"/>
        <v>0.48099999999999998</v>
      </c>
      <c r="H1286" s="23">
        <f t="shared" si="174"/>
        <v>0.42986350639160825</v>
      </c>
      <c r="I1286" s="26">
        <f t="shared" si="177"/>
        <v>60863.142443540004</v>
      </c>
      <c r="J1286" s="26">
        <f t="shared" si="178"/>
        <v>54392.606696033312</v>
      </c>
      <c r="K1286" s="23">
        <f t="shared" si="175"/>
        <v>30.817037790579096</v>
      </c>
      <c r="L1286" s="23">
        <f t="shared" si="175"/>
        <v>27.540789857091539</v>
      </c>
      <c r="M1286" s="26">
        <f>K1286*'Social Cost of Carbon'!$C$5</f>
        <v>3081.7037790579097</v>
      </c>
      <c r="N1286" s="26">
        <f>L1286*'Social Cost of Carbon'!$C$5</f>
        <v>2754.078985709154</v>
      </c>
      <c r="O1286" s="23">
        <f t="shared" si="179"/>
        <v>0.28529862257950506</v>
      </c>
      <c r="P1286" s="23">
        <f t="shared" si="180"/>
        <v>0.25496770534453661</v>
      </c>
      <c r="Q1286" s="27"/>
      <c r="R1286" s="27"/>
    </row>
    <row r="1287" spans="1:18" x14ac:dyDescent="0.25">
      <c r="A1287" s="24">
        <f t="shared" si="176"/>
        <v>2019</v>
      </c>
      <c r="B1287" s="32">
        <v>43649</v>
      </c>
      <c r="C1287" s="28">
        <f>'Bitcoin Data'!C1286</f>
        <v>11961.269531</v>
      </c>
      <c r="D1287" s="26">
        <f>'Bitcoin Data'!K1286</f>
        <v>2150.023889154324</v>
      </c>
      <c r="E1287" s="25">
        <f>'Bitcoin Data'!J1286</f>
        <v>60019.673982119231</v>
      </c>
      <c r="F1287" s="25">
        <f t="shared" si="172"/>
        <v>129.04373288081058</v>
      </c>
      <c r="G1287" s="23">
        <f t="shared" si="173"/>
        <v>0.48099999999999998</v>
      </c>
      <c r="H1287" s="23">
        <f t="shared" si="174"/>
        <v>0.42986350639160825</v>
      </c>
      <c r="I1287" s="26">
        <f t="shared" si="177"/>
        <v>62070.035515669886</v>
      </c>
      <c r="J1287" s="26">
        <f t="shared" si="178"/>
        <v>55471.191494007304</v>
      </c>
      <c r="K1287" s="23">
        <f t="shared" si="175"/>
        <v>28.869463185399347</v>
      </c>
      <c r="L1287" s="23">
        <f t="shared" si="175"/>
        <v>25.800267510434956</v>
      </c>
      <c r="M1287" s="26">
        <f>K1287*'Social Cost of Carbon'!$C$5</f>
        <v>2886.9463185399345</v>
      </c>
      <c r="N1287" s="26">
        <f>L1287*'Social Cost of Carbon'!$C$5</f>
        <v>2580.0267510434956</v>
      </c>
      <c r="O1287" s="23">
        <f t="shared" si="179"/>
        <v>0.24135785177801078</v>
      </c>
      <c r="P1287" s="23">
        <f t="shared" si="180"/>
        <v>0.2156984042836628</v>
      </c>
      <c r="Q1287" s="27"/>
      <c r="R1287" s="27"/>
    </row>
    <row r="1288" spans="1:18" x14ac:dyDescent="0.25">
      <c r="A1288" s="24">
        <f t="shared" si="176"/>
        <v>2019</v>
      </c>
      <c r="B1288" s="32">
        <v>43650</v>
      </c>
      <c r="C1288" s="28">
        <f>'Bitcoin Data'!C1287</f>
        <v>11215.4375</v>
      </c>
      <c r="D1288" s="26">
        <f>'Bitcoin Data'!K1287</f>
        <v>2087.4405659283316</v>
      </c>
      <c r="E1288" s="25">
        <f>'Bitcoin Data'!J1287</f>
        <v>62806.703390025861</v>
      </c>
      <c r="F1288" s="25">
        <f t="shared" ref="F1288:F1351" si="181">E1288*D1288/1000000</f>
        <v>131.10526046856845</v>
      </c>
      <c r="G1288" s="23">
        <f t="shared" ref="G1288:G1351" si="182">$V$21</f>
        <v>0.48099999999999998</v>
      </c>
      <c r="H1288" s="23">
        <f t="shared" ref="H1288:H1351" si="183">HLOOKUP($A1288,$V$7:$AA$19,13,FALSE)/1000</f>
        <v>0.42986350639160825</v>
      </c>
      <c r="I1288" s="26">
        <f t="shared" si="177"/>
        <v>63061.63028538142</v>
      </c>
      <c r="J1288" s="26">
        <f t="shared" si="178"/>
        <v>56357.366971403935</v>
      </c>
      <c r="K1288" s="23">
        <f t="shared" ref="K1288:L1351" si="184">$E1288*G1288/1000</f>
        <v>30.21002433060244</v>
      </c>
      <c r="L1288" s="23">
        <f t="shared" si="184"/>
        <v>26.998309744134225</v>
      </c>
      <c r="M1288" s="26">
        <f>K1288*'Social Cost of Carbon'!$C$5</f>
        <v>3021.0024330602441</v>
      </c>
      <c r="N1288" s="26">
        <f>L1288*'Social Cost of Carbon'!$C$5</f>
        <v>2699.8309744134226</v>
      </c>
      <c r="O1288" s="23">
        <f t="shared" si="179"/>
        <v>0.2693610867217836</v>
      </c>
      <c r="P1288" s="23">
        <f t="shared" si="180"/>
        <v>0.24072453476856542</v>
      </c>
      <c r="Q1288" s="27"/>
      <c r="R1288" s="27"/>
    </row>
    <row r="1289" spans="1:18" x14ac:dyDescent="0.25">
      <c r="A1289" s="24">
        <f t="shared" ref="A1289:A1352" si="185">YEAR(B1289)</f>
        <v>2019</v>
      </c>
      <c r="B1289" s="32">
        <v>43651</v>
      </c>
      <c r="C1289" s="28">
        <f>'Bitcoin Data'!C1288</f>
        <v>10978.459961</v>
      </c>
      <c r="D1289" s="26">
        <f>'Bitcoin Data'!K1288</f>
        <v>2362.5147657172856</v>
      </c>
      <c r="E1289" s="25">
        <f>'Bitcoin Data'!J1288</f>
        <v>56781.412818689751</v>
      </c>
      <c r="F1289" s="25">
        <f t="shared" si="181"/>
        <v>134.1469262024433</v>
      </c>
      <c r="G1289" s="23">
        <f t="shared" si="182"/>
        <v>0.48099999999999998</v>
      </c>
      <c r="H1289" s="23">
        <f t="shared" si="183"/>
        <v>0.42986350639160825</v>
      </c>
      <c r="I1289" s="26">
        <f t="shared" ref="I1289:I1352" si="186">F1289*G1289*1000</f>
        <v>64524.671503375219</v>
      </c>
      <c r="J1289" s="26">
        <f t="shared" ref="J1289:J1352" si="187">$F1289*H1289*1000</f>
        <v>57664.868069038581</v>
      </c>
      <c r="K1289" s="23">
        <f t="shared" si="184"/>
        <v>27.311859565789767</v>
      </c>
      <c r="L1289" s="23">
        <f t="shared" si="184"/>
        <v>24.408257212111387</v>
      </c>
      <c r="M1289" s="26">
        <f>K1289*'Social Cost of Carbon'!$C$5</f>
        <v>2731.1859565789769</v>
      </c>
      <c r="N1289" s="26">
        <f>L1289*'Social Cost of Carbon'!$C$5</f>
        <v>2440.8257212111389</v>
      </c>
      <c r="O1289" s="23">
        <f t="shared" ref="O1289:O1352" si="188">M1289/$C1289</f>
        <v>0.24877678347247895</v>
      </c>
      <c r="P1289" s="23">
        <f t="shared" ref="P1289:P1352" si="189">N1289/$C1289</f>
        <v>0.22232860800895157</v>
      </c>
      <c r="Q1289" s="27"/>
      <c r="R1289" s="27"/>
    </row>
    <row r="1290" spans="1:18" x14ac:dyDescent="0.25">
      <c r="A1290" s="24">
        <f t="shared" si="185"/>
        <v>2019</v>
      </c>
      <c r="B1290" s="32">
        <v>43652</v>
      </c>
      <c r="C1290" s="28">
        <f>'Bitcoin Data'!C1289</f>
        <v>11208.550781</v>
      </c>
      <c r="D1290" s="26">
        <f>'Bitcoin Data'!K1289</f>
        <v>2224.9690976514216</v>
      </c>
      <c r="E1290" s="25">
        <f>'Bitcoin Data'!J1289</f>
        <v>61646.934327298433</v>
      </c>
      <c r="F1290" s="25">
        <f t="shared" si="181"/>
        <v>137.16252384318562</v>
      </c>
      <c r="G1290" s="23">
        <f t="shared" si="182"/>
        <v>0.48099999999999998</v>
      </c>
      <c r="H1290" s="23">
        <f t="shared" si="183"/>
        <v>0.42986350639160825</v>
      </c>
      <c r="I1290" s="26">
        <f t="shared" si="186"/>
        <v>65975.173968572271</v>
      </c>
      <c r="J1290" s="26">
        <f t="shared" si="187"/>
        <v>58961.16344475434</v>
      </c>
      <c r="K1290" s="23">
        <f t="shared" si="184"/>
        <v>29.652175411430544</v>
      </c>
      <c r="L1290" s="23">
        <f t="shared" si="184"/>
        <v>26.499767348225706</v>
      </c>
      <c r="M1290" s="26">
        <f>K1290*'Social Cost of Carbon'!$C$5</f>
        <v>2965.2175411430544</v>
      </c>
      <c r="N1290" s="26">
        <f>L1290*'Social Cost of Carbon'!$C$5</f>
        <v>2649.9767348225705</v>
      </c>
      <c r="O1290" s="23">
        <f t="shared" si="188"/>
        <v>0.26454959245663556</v>
      </c>
      <c r="P1290" s="23">
        <f t="shared" si="189"/>
        <v>0.23642456429912753</v>
      </c>
      <c r="Q1290" s="27"/>
      <c r="R1290" s="27"/>
    </row>
    <row r="1291" spans="1:18" x14ac:dyDescent="0.25">
      <c r="A1291" s="24">
        <f t="shared" si="185"/>
        <v>2019</v>
      </c>
      <c r="B1291" s="32">
        <v>43653</v>
      </c>
      <c r="C1291" s="28">
        <f>'Bitcoin Data'!C1290</f>
        <v>11450.846680000001</v>
      </c>
      <c r="D1291" s="26">
        <f>'Bitcoin Data'!K1290</f>
        <v>1912.4521886952823</v>
      </c>
      <c r="E1291" s="25">
        <f>'Bitcoin Data'!J1290</f>
        <v>71930.492254209617</v>
      </c>
      <c r="F1291" s="25">
        <f t="shared" si="181"/>
        <v>137.56362734549225</v>
      </c>
      <c r="G1291" s="23">
        <f t="shared" si="182"/>
        <v>0.48099999999999998</v>
      </c>
      <c r="H1291" s="23">
        <f t="shared" si="183"/>
        <v>0.42986350639160825</v>
      </c>
      <c r="I1291" s="26">
        <f t="shared" si="186"/>
        <v>66168.10475318176</v>
      </c>
      <c r="J1291" s="26">
        <f t="shared" si="187"/>
        <v>59133.583202681824</v>
      </c>
      <c r="K1291" s="23">
        <f t="shared" si="184"/>
        <v>34.598566774274829</v>
      </c>
      <c r="L1291" s="23">
        <f t="shared" si="184"/>
        <v>30.920293616868964</v>
      </c>
      <c r="M1291" s="26">
        <f>K1291*'Social Cost of Carbon'!$C$5</f>
        <v>3459.8566774274827</v>
      </c>
      <c r="N1291" s="26">
        <f>L1291*'Social Cost of Carbon'!$C$5</f>
        <v>3092.0293616868962</v>
      </c>
      <c r="O1291" s="23">
        <f t="shared" si="188"/>
        <v>0.30214854622675663</v>
      </c>
      <c r="P1291" s="23">
        <f t="shared" si="189"/>
        <v>0.27002626513962685</v>
      </c>
      <c r="Q1291" s="27"/>
      <c r="R1291" s="27"/>
    </row>
    <row r="1292" spans="1:18" x14ac:dyDescent="0.25">
      <c r="A1292" s="24">
        <f t="shared" si="185"/>
        <v>2019</v>
      </c>
      <c r="B1292" s="32">
        <v>43654</v>
      </c>
      <c r="C1292" s="28">
        <f>'Bitcoin Data'!C1291</f>
        <v>12285.958008</v>
      </c>
      <c r="D1292" s="26">
        <f>'Bitcoin Data'!K1291</f>
        <v>2224.9690976514216</v>
      </c>
      <c r="E1292" s="25">
        <f>'Bitcoin Data'!J1291</f>
        <v>61847.320429844229</v>
      </c>
      <c r="F1292" s="25">
        <f t="shared" si="181"/>
        <v>137.60837672894885</v>
      </c>
      <c r="G1292" s="23">
        <f t="shared" si="182"/>
        <v>0.48099999999999998</v>
      </c>
      <c r="H1292" s="23">
        <f t="shared" si="183"/>
        <v>0.42986350639160825</v>
      </c>
      <c r="I1292" s="26">
        <f t="shared" si="186"/>
        <v>66189.629206624406</v>
      </c>
      <c r="J1292" s="26">
        <f t="shared" si="187"/>
        <v>59152.819329563346</v>
      </c>
      <c r="K1292" s="23">
        <f t="shared" si="184"/>
        <v>29.748561126755074</v>
      </c>
      <c r="L1292" s="23">
        <f t="shared" si="184"/>
        <v>26.585906020898189</v>
      </c>
      <c r="M1292" s="26">
        <f>K1292*'Social Cost of Carbon'!$C$5</f>
        <v>2974.8561126755076</v>
      </c>
      <c r="N1292" s="26">
        <f>L1292*'Social Cost of Carbon'!$C$5</f>
        <v>2658.5906020898187</v>
      </c>
      <c r="O1292" s="23">
        <f t="shared" si="188"/>
        <v>0.24213464759837455</v>
      </c>
      <c r="P1292" s="23">
        <f t="shared" si="189"/>
        <v>0.21639261670589122</v>
      </c>
      <c r="Q1292" s="27"/>
      <c r="R1292" s="27"/>
    </row>
    <row r="1293" spans="1:18" x14ac:dyDescent="0.25">
      <c r="A1293" s="24">
        <f t="shared" si="185"/>
        <v>2019</v>
      </c>
      <c r="B1293" s="32">
        <v>43655</v>
      </c>
      <c r="C1293" s="28">
        <f>'Bitcoin Data'!C1292</f>
        <v>12573.8125</v>
      </c>
      <c r="D1293" s="26">
        <f>'Bitcoin Data'!K1292</f>
        <v>1924.9278152069294</v>
      </c>
      <c r="E1293" s="25">
        <f>'Bitcoin Data'!J1292</f>
        <v>73604.952931177118</v>
      </c>
      <c r="F1293" s="25">
        <f t="shared" si="181"/>
        <v>141.68422123421965</v>
      </c>
      <c r="G1293" s="23">
        <f t="shared" si="182"/>
        <v>0.48099999999999998</v>
      </c>
      <c r="H1293" s="23">
        <f t="shared" si="183"/>
        <v>0.42986350639160825</v>
      </c>
      <c r="I1293" s="26">
        <f t="shared" si="186"/>
        <v>68150.11041365964</v>
      </c>
      <c r="J1293" s="26">
        <f t="shared" si="187"/>
        <v>60904.876140106018</v>
      </c>
      <c r="K1293" s="23">
        <f t="shared" si="184"/>
        <v>35.403982359896197</v>
      </c>
      <c r="L1293" s="23">
        <f t="shared" si="184"/>
        <v>31.640083154785078</v>
      </c>
      <c r="M1293" s="26">
        <f>K1293*'Social Cost of Carbon'!$C$5</f>
        <v>3540.3982359896199</v>
      </c>
      <c r="N1293" s="26">
        <f>L1293*'Social Cost of Carbon'!$C$5</f>
        <v>3164.0083154785079</v>
      </c>
      <c r="O1293" s="23">
        <f t="shared" si="188"/>
        <v>0.28156919279571091</v>
      </c>
      <c r="P1293" s="23">
        <f t="shared" si="189"/>
        <v>0.25163476196885454</v>
      </c>
      <c r="Q1293" s="27"/>
      <c r="R1293" s="27"/>
    </row>
    <row r="1294" spans="1:18" x14ac:dyDescent="0.25">
      <c r="A1294" s="24">
        <f t="shared" si="185"/>
        <v>2019</v>
      </c>
      <c r="B1294" s="32">
        <v>43656</v>
      </c>
      <c r="C1294" s="28">
        <f>'Bitcoin Data'!C1293</f>
        <v>12156.512694999999</v>
      </c>
      <c r="D1294" s="26">
        <f>'Bitcoin Data'!K1293</f>
        <v>1612.4697661918838</v>
      </c>
      <c r="E1294" s="25">
        <f>'Bitcoin Data'!J1293</f>
        <v>88457.688984784836</v>
      </c>
      <c r="F1294" s="25">
        <f t="shared" si="181"/>
        <v>142.63534907517038</v>
      </c>
      <c r="G1294" s="23">
        <f t="shared" si="182"/>
        <v>0.48099999999999998</v>
      </c>
      <c r="H1294" s="23">
        <f t="shared" si="183"/>
        <v>0.42986350639160825</v>
      </c>
      <c r="I1294" s="26">
        <f t="shared" si="186"/>
        <v>68607.602905156949</v>
      </c>
      <c r="J1294" s="26">
        <f t="shared" si="187"/>
        <v>61313.731288843774</v>
      </c>
      <c r="K1294" s="23">
        <f t="shared" si="184"/>
        <v>42.548148401681502</v>
      </c>
      <c r="L1294" s="23">
        <f t="shared" si="184"/>
        <v>38.024732354297953</v>
      </c>
      <c r="M1294" s="26">
        <f>K1294*'Social Cost of Carbon'!$C$5</f>
        <v>4254.8148401681501</v>
      </c>
      <c r="N1294" s="26">
        <f>L1294*'Social Cost of Carbon'!$C$5</f>
        <v>3802.4732354297953</v>
      </c>
      <c r="O1294" s="23">
        <f t="shared" si="188"/>
        <v>0.35000291176581955</v>
      </c>
      <c r="P1294" s="23">
        <f t="shared" si="189"/>
        <v>0.31279309542396655</v>
      </c>
      <c r="Q1294" s="27"/>
      <c r="R1294" s="27"/>
    </row>
    <row r="1295" spans="1:18" x14ac:dyDescent="0.25">
      <c r="A1295" s="24">
        <f t="shared" si="185"/>
        <v>2019</v>
      </c>
      <c r="B1295" s="32">
        <v>43657</v>
      </c>
      <c r="C1295" s="28">
        <f>'Bitcoin Data'!C1294</f>
        <v>11358.662109000001</v>
      </c>
      <c r="D1295" s="26">
        <f>'Bitcoin Data'!K1294</f>
        <v>1612.4697661918838</v>
      </c>
      <c r="E1295" s="25">
        <f>'Bitcoin Data'!J1294</f>
        <v>86600.519725814098</v>
      </c>
      <c r="F1295" s="25">
        <f t="shared" si="181"/>
        <v>139.64071979437909</v>
      </c>
      <c r="G1295" s="23">
        <f t="shared" si="182"/>
        <v>0.48099999999999998</v>
      </c>
      <c r="H1295" s="23">
        <f t="shared" si="183"/>
        <v>0.42986350639160825</v>
      </c>
      <c r="I1295" s="26">
        <f t="shared" si="186"/>
        <v>67167.186221096345</v>
      </c>
      <c r="J1295" s="26">
        <f t="shared" si="187"/>
        <v>60026.449445859856</v>
      </c>
      <c r="K1295" s="23">
        <f t="shared" si="184"/>
        <v>41.654849988116574</v>
      </c>
      <c r="L1295" s="23">
        <f t="shared" si="184"/>
        <v>37.226403064674088</v>
      </c>
      <c r="M1295" s="26">
        <f>K1295*'Social Cost of Carbon'!$C$5</f>
        <v>4165.4849988116575</v>
      </c>
      <c r="N1295" s="26">
        <f>L1295*'Social Cost of Carbon'!$C$5</f>
        <v>3722.6403064674087</v>
      </c>
      <c r="O1295" s="23">
        <f t="shared" si="188"/>
        <v>0.3667232072614563</v>
      </c>
      <c r="P1295" s="23">
        <f t="shared" si="189"/>
        <v>0.32773580820911874</v>
      </c>
      <c r="Q1295" s="27"/>
      <c r="R1295" s="27"/>
    </row>
    <row r="1296" spans="1:18" x14ac:dyDescent="0.25">
      <c r="A1296" s="24">
        <f t="shared" si="185"/>
        <v>2019</v>
      </c>
      <c r="B1296" s="32">
        <v>43658</v>
      </c>
      <c r="C1296" s="28">
        <f>'Bitcoin Data'!C1295</f>
        <v>11815.986328000001</v>
      </c>
      <c r="D1296" s="26">
        <f>'Bitcoin Data'!K1295</f>
        <v>2050.113895216401</v>
      </c>
      <c r="E1296" s="25">
        <f>'Bitcoin Data'!J1295</f>
        <v>66943.174534811755</v>
      </c>
      <c r="F1296" s="25">
        <f t="shared" si="181"/>
        <v>137.24113230371429</v>
      </c>
      <c r="G1296" s="23">
        <f t="shared" si="182"/>
        <v>0.48099999999999998</v>
      </c>
      <c r="H1296" s="23">
        <f t="shared" si="183"/>
        <v>0.42986350639160825</v>
      </c>
      <c r="I1296" s="26">
        <f t="shared" si="186"/>
        <v>66012.984638086578</v>
      </c>
      <c r="J1296" s="26">
        <f t="shared" si="187"/>
        <v>58994.954353229245</v>
      </c>
      <c r="K1296" s="23">
        <f t="shared" si="184"/>
        <v>32.199666951244453</v>
      </c>
      <c r="L1296" s="23">
        <f t="shared" si="184"/>
        <v>28.776427734519597</v>
      </c>
      <c r="M1296" s="26">
        <f>K1296*'Social Cost of Carbon'!$C$5</f>
        <v>3219.9666951244453</v>
      </c>
      <c r="N1296" s="26">
        <f>L1296*'Social Cost of Carbon'!$C$5</f>
        <v>2877.6427734519598</v>
      </c>
      <c r="O1296" s="23">
        <f t="shared" si="188"/>
        <v>0.27250934502980789</v>
      </c>
      <c r="P1296" s="23">
        <f t="shared" si="189"/>
        <v>0.24353809267982082</v>
      </c>
      <c r="Q1296" s="27"/>
      <c r="R1296" s="27"/>
    </row>
    <row r="1297" spans="1:18" x14ac:dyDescent="0.25">
      <c r="A1297" s="24">
        <f t="shared" si="185"/>
        <v>2019</v>
      </c>
      <c r="B1297" s="32">
        <v>43659</v>
      </c>
      <c r="C1297" s="28">
        <f>'Bitcoin Data'!C1296</f>
        <v>11392.378906</v>
      </c>
      <c r="D1297" s="26">
        <f>'Bitcoin Data'!K1296</f>
        <v>1762.4596103005974</v>
      </c>
      <c r="E1297" s="25">
        <f>'Bitcoin Data'!J1296</f>
        <v>77716.121635739139</v>
      </c>
      <c r="F1297" s="25">
        <f t="shared" si="181"/>
        <v>136.97152545219862</v>
      </c>
      <c r="G1297" s="23">
        <f t="shared" si="182"/>
        <v>0.48099999999999998</v>
      </c>
      <c r="H1297" s="23">
        <f t="shared" si="183"/>
        <v>0.42986350639160825</v>
      </c>
      <c r="I1297" s="26">
        <f t="shared" si="186"/>
        <v>65883.303742507531</v>
      </c>
      <c r="J1297" s="26">
        <f t="shared" si="187"/>
        <v>58879.060206689515</v>
      </c>
      <c r="K1297" s="23">
        <f t="shared" si="184"/>
        <v>37.381454506790526</v>
      </c>
      <c r="L1297" s="23">
        <f t="shared" si="184"/>
        <v>33.407324549495556</v>
      </c>
      <c r="M1297" s="26">
        <f>K1297*'Social Cost of Carbon'!$C$5</f>
        <v>3738.1454506790524</v>
      </c>
      <c r="N1297" s="26">
        <f>L1297*'Social Cost of Carbon'!$C$5</f>
        <v>3340.7324549495556</v>
      </c>
      <c r="O1297" s="23">
        <f t="shared" si="188"/>
        <v>0.32812685405945297</v>
      </c>
      <c r="P1297" s="23">
        <f t="shared" si="189"/>
        <v>0.29324274433938458</v>
      </c>
      <c r="Q1297" s="27"/>
      <c r="R1297" s="27"/>
    </row>
    <row r="1298" spans="1:18" x14ac:dyDescent="0.25">
      <c r="A1298" s="24">
        <f t="shared" si="185"/>
        <v>2019</v>
      </c>
      <c r="B1298" s="32">
        <v>43660</v>
      </c>
      <c r="C1298" s="28">
        <f>'Bitcoin Data'!C1297</f>
        <v>10256.058594</v>
      </c>
      <c r="D1298" s="26">
        <f>'Bitcoin Data'!K1297</f>
        <v>1812.5062934246303</v>
      </c>
      <c r="E1298" s="25">
        <f>'Bitcoin Data'!J1297</f>
        <v>74425.171208531799</v>
      </c>
      <c r="F1298" s="25">
        <f t="shared" si="181"/>
        <v>134.89609120466949</v>
      </c>
      <c r="G1298" s="23">
        <f t="shared" si="182"/>
        <v>0.48099999999999998</v>
      </c>
      <c r="H1298" s="23">
        <f t="shared" si="183"/>
        <v>0.42986350639160825</v>
      </c>
      <c r="I1298" s="26">
        <f t="shared" si="186"/>
        <v>64885.019869446027</v>
      </c>
      <c r="J1298" s="26">
        <f t="shared" si="187"/>
        <v>57986.906763761413</v>
      </c>
      <c r="K1298" s="23">
        <f t="shared" si="184"/>
        <v>35.79850735130379</v>
      </c>
      <c r="L1298" s="23">
        <f t="shared" si="184"/>
        <v>31.992665059495248</v>
      </c>
      <c r="M1298" s="26">
        <f>K1298*'Social Cost of Carbon'!$C$5</f>
        <v>3579.8507351303792</v>
      </c>
      <c r="N1298" s="26">
        <f>L1298*'Social Cost of Carbon'!$C$5</f>
        <v>3199.2665059495248</v>
      </c>
      <c r="O1298" s="23">
        <f t="shared" si="188"/>
        <v>0.34904741449358173</v>
      </c>
      <c r="P1298" s="23">
        <f t="shared" si="189"/>
        <v>0.31193917981525182</v>
      </c>
      <c r="Q1298" s="27"/>
      <c r="R1298" s="27"/>
    </row>
    <row r="1299" spans="1:18" x14ac:dyDescent="0.25">
      <c r="A1299" s="24">
        <f t="shared" si="185"/>
        <v>2019</v>
      </c>
      <c r="B1299" s="32">
        <v>43661</v>
      </c>
      <c r="C1299" s="28">
        <f>'Bitcoin Data'!C1298</f>
        <v>10895.089844</v>
      </c>
      <c r="D1299" s="26">
        <f>'Bitcoin Data'!K1298</f>
        <v>1825.0025347257426</v>
      </c>
      <c r="E1299" s="25">
        <f>'Bitcoin Data'!J1298</f>
        <v>74694.380426915406</v>
      </c>
      <c r="F1299" s="25">
        <f t="shared" si="181"/>
        <v>136.31743360888953</v>
      </c>
      <c r="G1299" s="23">
        <f t="shared" si="182"/>
        <v>0.48099999999999998</v>
      </c>
      <c r="H1299" s="23">
        <f t="shared" si="183"/>
        <v>0.42986350639160825</v>
      </c>
      <c r="I1299" s="26">
        <f t="shared" si="186"/>
        <v>65568.685565875872</v>
      </c>
      <c r="J1299" s="26">
        <f t="shared" si="187"/>
        <v>58597.889993422519</v>
      </c>
      <c r="K1299" s="23">
        <f t="shared" si="184"/>
        <v>35.927996985346311</v>
      </c>
      <c r="L1299" s="23">
        <f t="shared" si="184"/>
        <v>32.10838827806257</v>
      </c>
      <c r="M1299" s="26">
        <f>K1299*'Social Cost of Carbon'!$C$5</f>
        <v>3592.7996985346313</v>
      </c>
      <c r="N1299" s="26">
        <f>L1299*'Social Cost of Carbon'!$C$5</f>
        <v>3210.8388278062571</v>
      </c>
      <c r="O1299" s="23">
        <f t="shared" si="188"/>
        <v>0.32976320066908033</v>
      </c>
      <c r="P1299" s="23">
        <f t="shared" si="189"/>
        <v>0.29470512623395095</v>
      </c>
      <c r="Q1299" s="27"/>
      <c r="R1299" s="27"/>
    </row>
    <row r="1300" spans="1:18" x14ac:dyDescent="0.25">
      <c r="A1300" s="24">
        <f t="shared" si="185"/>
        <v>2019</v>
      </c>
      <c r="B1300" s="32">
        <v>43662</v>
      </c>
      <c r="C1300" s="28">
        <f>'Bitcoin Data'!C1299</f>
        <v>9477.6416019999997</v>
      </c>
      <c r="D1300" s="26">
        <f>'Bitcoin Data'!K1299</f>
        <v>2024.9746878164026</v>
      </c>
      <c r="E1300" s="25">
        <f>'Bitcoin Data'!J1299</f>
        <v>66627.580062103734</v>
      </c>
      <c r="F1300" s="25">
        <f t="shared" si="181"/>
        <v>134.91916313622087</v>
      </c>
      <c r="G1300" s="23">
        <f t="shared" si="182"/>
        <v>0.48099999999999998</v>
      </c>
      <c r="H1300" s="23">
        <f t="shared" si="183"/>
        <v>0.42986350639160825</v>
      </c>
      <c r="I1300" s="26">
        <f t="shared" si="186"/>
        <v>64896.117468522236</v>
      </c>
      <c r="J1300" s="26">
        <f t="shared" si="187"/>
        <v>57996.824545157317</v>
      </c>
      <c r="K1300" s="23">
        <f t="shared" si="184"/>
        <v>32.047866009871896</v>
      </c>
      <c r="L1300" s="23">
        <f t="shared" si="184"/>
        <v>28.64076518788352</v>
      </c>
      <c r="M1300" s="26">
        <f>K1300*'Social Cost of Carbon'!$C$5</f>
        <v>3204.7866009871896</v>
      </c>
      <c r="N1300" s="26">
        <f>L1300*'Social Cost of Carbon'!$C$5</f>
        <v>2864.0765187883521</v>
      </c>
      <c r="O1300" s="23">
        <f t="shared" si="188"/>
        <v>0.33814177994564659</v>
      </c>
      <c r="P1300" s="23">
        <f t="shared" si="189"/>
        <v>0.30219295464643509</v>
      </c>
      <c r="Q1300" s="27"/>
      <c r="R1300" s="27"/>
    </row>
    <row r="1301" spans="1:18" x14ac:dyDescent="0.25">
      <c r="A1301" s="24">
        <f t="shared" si="185"/>
        <v>2019</v>
      </c>
      <c r="B1301" s="32">
        <v>43663</v>
      </c>
      <c r="C1301" s="28">
        <f>'Bitcoin Data'!C1300</f>
        <v>9693.8027340000008</v>
      </c>
      <c r="D1301" s="26">
        <f>'Bitcoin Data'!K1300</f>
        <v>1662.5103906899419</v>
      </c>
      <c r="E1301" s="25">
        <f>'Bitcoin Data'!J1300</f>
        <v>82416.247749281232</v>
      </c>
      <c r="F1301" s="25">
        <f t="shared" si="181"/>
        <v>137.0178682448566</v>
      </c>
      <c r="G1301" s="23">
        <f t="shared" si="182"/>
        <v>0.48099999999999998</v>
      </c>
      <c r="H1301" s="23">
        <f t="shared" si="183"/>
        <v>0.42986350639160825</v>
      </c>
      <c r="I1301" s="26">
        <f t="shared" si="186"/>
        <v>65905.594625776022</v>
      </c>
      <c r="J1301" s="26">
        <f t="shared" si="187"/>
        <v>58898.981282037457</v>
      </c>
      <c r="K1301" s="23">
        <f t="shared" si="184"/>
        <v>39.642215167404267</v>
      </c>
      <c r="L1301" s="23">
        <f t="shared" si="184"/>
        <v>35.427737241145522</v>
      </c>
      <c r="M1301" s="26">
        <f>K1301*'Social Cost of Carbon'!$C$5</f>
        <v>3964.2215167404265</v>
      </c>
      <c r="N1301" s="26">
        <f>L1301*'Social Cost of Carbon'!$C$5</f>
        <v>3542.7737241145524</v>
      </c>
      <c r="O1301" s="23">
        <f t="shared" si="188"/>
        <v>0.40894390215269533</v>
      </c>
      <c r="P1301" s="23">
        <f t="shared" si="189"/>
        <v>0.36546789957759751</v>
      </c>
      <c r="Q1301" s="27"/>
      <c r="R1301" s="27"/>
    </row>
    <row r="1302" spans="1:18" x14ac:dyDescent="0.25">
      <c r="A1302" s="24">
        <f t="shared" si="185"/>
        <v>2019</v>
      </c>
      <c r="B1302" s="32">
        <v>43664</v>
      </c>
      <c r="C1302" s="28">
        <f>'Bitcoin Data'!C1301</f>
        <v>10666.482421999999</v>
      </c>
      <c r="D1302" s="26">
        <f>'Bitcoin Data'!K1301</f>
        <v>1512.4779430299975</v>
      </c>
      <c r="E1302" s="25">
        <f>'Bitcoin Data'!J1301</f>
        <v>90899.463473509662</v>
      </c>
      <c r="F1302" s="25">
        <f t="shared" si="181"/>
        <v>137.48343353694429</v>
      </c>
      <c r="G1302" s="23">
        <f t="shared" si="182"/>
        <v>0.48099999999999998</v>
      </c>
      <c r="H1302" s="23">
        <f t="shared" si="183"/>
        <v>0.42986350639160825</v>
      </c>
      <c r="I1302" s="26">
        <f t="shared" si="186"/>
        <v>66129.531531270201</v>
      </c>
      <c r="J1302" s="26">
        <f t="shared" si="187"/>
        <v>59099.110810948499</v>
      </c>
      <c r="K1302" s="23">
        <f t="shared" si="184"/>
        <v>43.722641930758144</v>
      </c>
      <c r="L1302" s="23">
        <f t="shared" si="184"/>
        <v>39.074362097838787</v>
      </c>
      <c r="M1302" s="26">
        <f>K1302*'Social Cost of Carbon'!$C$5</f>
        <v>4372.2641930758145</v>
      </c>
      <c r="N1302" s="26">
        <f>L1302*'Social Cost of Carbon'!$C$5</f>
        <v>3907.4362097838784</v>
      </c>
      <c r="O1302" s="23">
        <f t="shared" si="188"/>
        <v>0.40990684839623082</v>
      </c>
      <c r="P1302" s="23">
        <f t="shared" si="189"/>
        <v>0.36632847223604403</v>
      </c>
      <c r="Q1302" s="27"/>
      <c r="R1302" s="27"/>
    </row>
    <row r="1303" spans="1:18" x14ac:dyDescent="0.25">
      <c r="A1303" s="24">
        <f t="shared" si="185"/>
        <v>2019</v>
      </c>
      <c r="B1303" s="32">
        <v>43665</v>
      </c>
      <c r="C1303" s="28">
        <f>'Bitcoin Data'!C1302</f>
        <v>10530.732421999999</v>
      </c>
      <c r="D1303" s="26">
        <f>'Bitcoin Data'!K1302</f>
        <v>1475.0471195607638</v>
      </c>
      <c r="E1303" s="25">
        <f>'Bitcoin Data'!J1302</f>
        <v>92425.437758379019</v>
      </c>
      <c r="F1303" s="25">
        <f t="shared" si="181"/>
        <v>136.33187573963963</v>
      </c>
      <c r="G1303" s="23">
        <f t="shared" si="182"/>
        <v>0.48099999999999998</v>
      </c>
      <c r="H1303" s="23">
        <f t="shared" si="183"/>
        <v>0.42986350639160825</v>
      </c>
      <c r="I1303" s="26">
        <f t="shared" si="186"/>
        <v>65575.632230766656</v>
      </c>
      <c r="J1303" s="26">
        <f t="shared" si="187"/>
        <v>58604.098138386522</v>
      </c>
      <c r="K1303" s="23">
        <f t="shared" si="184"/>
        <v>44.456635561780303</v>
      </c>
      <c r="L1303" s="23">
        <f t="shared" si="184"/>
        <v>39.730322754596152</v>
      </c>
      <c r="M1303" s="26">
        <f>K1303*'Social Cost of Carbon'!$C$5</f>
        <v>4445.6635561780304</v>
      </c>
      <c r="N1303" s="26">
        <f>L1303*'Social Cost of Carbon'!$C$5</f>
        <v>3973.032275459615</v>
      </c>
      <c r="O1303" s="23">
        <f t="shared" si="188"/>
        <v>0.42216090752533897</v>
      </c>
      <c r="P1303" s="23">
        <f t="shared" si="189"/>
        <v>0.37727976709003264</v>
      </c>
      <c r="Q1303" s="27"/>
      <c r="R1303" s="27"/>
    </row>
    <row r="1304" spans="1:18" x14ac:dyDescent="0.25">
      <c r="A1304" s="24">
        <f t="shared" si="185"/>
        <v>2019</v>
      </c>
      <c r="B1304" s="32">
        <v>43666</v>
      </c>
      <c r="C1304" s="28">
        <f>'Bitcoin Data'!C1303</f>
        <v>10767.139648</v>
      </c>
      <c r="D1304" s="26">
        <f>'Bitcoin Data'!K1303</f>
        <v>2212.389380530974</v>
      </c>
      <c r="E1304" s="25">
        <f>'Bitcoin Data'!J1303</f>
        <v>58789.41766407722</v>
      </c>
      <c r="F1304" s="25">
        <f t="shared" si="181"/>
        <v>130.0650833276045</v>
      </c>
      <c r="G1304" s="23">
        <f t="shared" si="182"/>
        <v>0.48099999999999998</v>
      </c>
      <c r="H1304" s="23">
        <f t="shared" si="183"/>
        <v>0.42986350639160825</v>
      </c>
      <c r="I1304" s="26">
        <f t="shared" si="186"/>
        <v>62561.30508057776</v>
      </c>
      <c r="J1304" s="26">
        <f t="shared" si="187"/>
        <v>55910.232778320773</v>
      </c>
      <c r="K1304" s="23">
        <f t="shared" si="184"/>
        <v>28.277709896421143</v>
      </c>
      <c r="L1304" s="23">
        <f t="shared" si="184"/>
        <v>25.271425215800985</v>
      </c>
      <c r="M1304" s="26">
        <f>K1304*'Social Cost of Carbon'!$C$5</f>
        <v>2827.7709896421143</v>
      </c>
      <c r="N1304" s="26">
        <f>L1304*'Social Cost of Carbon'!$C$5</f>
        <v>2527.1425215800987</v>
      </c>
      <c r="O1304" s="23">
        <f t="shared" si="188"/>
        <v>0.26262973102307385</v>
      </c>
      <c r="P1304" s="23">
        <f t="shared" si="189"/>
        <v>0.23470880885709663</v>
      </c>
      <c r="Q1304" s="27"/>
      <c r="R1304" s="27"/>
    </row>
    <row r="1305" spans="1:18" x14ac:dyDescent="0.25">
      <c r="A1305" s="24">
        <f t="shared" si="185"/>
        <v>2019</v>
      </c>
      <c r="B1305" s="32">
        <v>43667</v>
      </c>
      <c r="C1305" s="28">
        <f>'Bitcoin Data'!C1304</f>
        <v>10599.105469</v>
      </c>
      <c r="D1305" s="26">
        <f>'Bitcoin Data'!K1304</f>
        <v>1862.5827814569536</v>
      </c>
      <c r="E1305" s="25">
        <f>'Bitcoin Data'!J1304</f>
        <v>72393.976814335634</v>
      </c>
      <c r="F1305" s="25">
        <f t="shared" si="181"/>
        <v>134.83977469557547</v>
      </c>
      <c r="G1305" s="23">
        <f t="shared" si="182"/>
        <v>0.48099999999999998</v>
      </c>
      <c r="H1305" s="23">
        <f t="shared" si="183"/>
        <v>0.42986350639160825</v>
      </c>
      <c r="I1305" s="26">
        <f t="shared" si="186"/>
        <v>64857.931628571809</v>
      </c>
      <c r="J1305" s="26">
        <f t="shared" si="187"/>
        <v>57962.698351694518</v>
      </c>
      <c r="K1305" s="23">
        <f t="shared" si="184"/>
        <v>34.821502847695442</v>
      </c>
      <c r="L1305" s="23">
        <f t="shared" si="184"/>
        <v>31.119528715043106</v>
      </c>
      <c r="M1305" s="26">
        <f>K1305*'Social Cost of Carbon'!$C$5</f>
        <v>3482.1502847695442</v>
      </c>
      <c r="N1305" s="26">
        <f>L1305*'Social Cost of Carbon'!$C$5</f>
        <v>3111.9528715043107</v>
      </c>
      <c r="O1305" s="23">
        <f t="shared" si="188"/>
        <v>0.32853246860822838</v>
      </c>
      <c r="P1305" s="23">
        <f t="shared" si="189"/>
        <v>0.29360523683871936</v>
      </c>
      <c r="Q1305" s="27"/>
      <c r="R1305" s="27"/>
    </row>
    <row r="1306" spans="1:18" x14ac:dyDescent="0.25">
      <c r="A1306" s="24">
        <f t="shared" si="185"/>
        <v>2019</v>
      </c>
      <c r="B1306" s="32">
        <v>43668</v>
      </c>
      <c r="C1306" s="28">
        <f>'Bitcoin Data'!C1305</f>
        <v>10343.106444999999</v>
      </c>
      <c r="D1306" s="26">
        <f>'Bitcoin Data'!K1305</f>
        <v>1974.9835418038181</v>
      </c>
      <c r="E1306" s="25">
        <f>'Bitcoin Data'!J1305</f>
        <v>68509.610129880748</v>
      </c>
      <c r="F1306" s="25">
        <f t="shared" si="181"/>
        <v>135.30535246191062</v>
      </c>
      <c r="G1306" s="23">
        <f t="shared" si="182"/>
        <v>0.48099999999999998</v>
      </c>
      <c r="H1306" s="23">
        <f t="shared" si="183"/>
        <v>0.42986350639160825</v>
      </c>
      <c r="I1306" s="26">
        <f t="shared" si="186"/>
        <v>65081.874534179005</v>
      </c>
      <c r="J1306" s="26">
        <f t="shared" si="187"/>
        <v>58162.833242829322</v>
      </c>
      <c r="K1306" s="23">
        <f t="shared" si="184"/>
        <v>32.953122472472643</v>
      </c>
      <c r="L1306" s="23">
        <f t="shared" si="184"/>
        <v>29.449781231952585</v>
      </c>
      <c r="M1306" s="26">
        <f>K1306*'Social Cost of Carbon'!$C$5</f>
        <v>3295.3122472472642</v>
      </c>
      <c r="N1306" s="26">
        <f>L1306*'Social Cost of Carbon'!$C$5</f>
        <v>2944.9781231952584</v>
      </c>
      <c r="O1306" s="23">
        <f t="shared" si="188"/>
        <v>0.31859985825054171</v>
      </c>
      <c r="P1306" s="23">
        <f t="shared" si="189"/>
        <v>0.2847285908595576</v>
      </c>
      <c r="Q1306" s="27"/>
      <c r="R1306" s="27"/>
    </row>
    <row r="1307" spans="1:18" x14ac:dyDescent="0.25">
      <c r="A1307" s="24">
        <f t="shared" si="185"/>
        <v>2019</v>
      </c>
      <c r="B1307" s="32">
        <v>43669</v>
      </c>
      <c r="C1307" s="28">
        <f>'Bitcoin Data'!C1306</f>
        <v>9900.7675780000009</v>
      </c>
      <c r="D1307" s="26">
        <f>'Bitcoin Data'!K1306</f>
        <v>1787.4875868917577</v>
      </c>
      <c r="E1307" s="25">
        <f>'Bitcoin Data'!J1306</f>
        <v>76557.622723470718</v>
      </c>
      <c r="F1307" s="25">
        <f t="shared" si="181"/>
        <v>136.84580030014629</v>
      </c>
      <c r="G1307" s="23">
        <f t="shared" si="182"/>
        <v>0.48099999999999998</v>
      </c>
      <c r="H1307" s="23">
        <f t="shared" si="183"/>
        <v>0.42986350639160825</v>
      </c>
      <c r="I1307" s="26">
        <f t="shared" si="186"/>
        <v>65822.829944370373</v>
      </c>
      <c r="J1307" s="26">
        <f t="shared" si="187"/>
        <v>58825.015551986682</v>
      </c>
      <c r="K1307" s="23">
        <f t="shared" si="184"/>
        <v>36.824216529989414</v>
      </c>
      <c r="L1307" s="23">
        <f t="shared" si="184"/>
        <v>32.909328144916991</v>
      </c>
      <c r="M1307" s="26">
        <f>K1307*'Social Cost of Carbon'!$C$5</f>
        <v>3682.4216529989412</v>
      </c>
      <c r="N1307" s="26">
        <f>L1307*'Social Cost of Carbon'!$C$5</f>
        <v>3290.932814491699</v>
      </c>
      <c r="O1307" s="23">
        <f t="shared" si="188"/>
        <v>0.37193294600526383</v>
      </c>
      <c r="P1307" s="23">
        <f t="shared" si="189"/>
        <v>0.33239168464112984</v>
      </c>
      <c r="Q1307" s="27"/>
      <c r="R1307" s="27"/>
    </row>
    <row r="1308" spans="1:18" x14ac:dyDescent="0.25">
      <c r="A1308" s="24">
        <f t="shared" si="185"/>
        <v>2019</v>
      </c>
      <c r="B1308" s="32">
        <v>43670</v>
      </c>
      <c r="C1308" s="28">
        <f>'Bitcoin Data'!C1307</f>
        <v>9811.9257809999999</v>
      </c>
      <c r="D1308" s="26">
        <f>'Bitcoin Data'!K1307</f>
        <v>1737.4517374517375</v>
      </c>
      <c r="E1308" s="25">
        <f>'Bitcoin Data'!J1307</f>
        <v>77213.009150516576</v>
      </c>
      <c r="F1308" s="25">
        <f t="shared" si="181"/>
        <v>134.15387690244194</v>
      </c>
      <c r="G1308" s="23">
        <f t="shared" si="182"/>
        <v>0.48099999999999998</v>
      </c>
      <c r="H1308" s="23">
        <f t="shared" si="183"/>
        <v>0.42986350639160825</v>
      </c>
      <c r="I1308" s="26">
        <f t="shared" si="186"/>
        <v>64528.014790074565</v>
      </c>
      <c r="J1308" s="26">
        <f t="shared" si="187"/>
        <v>57667.855921311879</v>
      </c>
      <c r="K1308" s="23">
        <f t="shared" si="184"/>
        <v>37.139457401398474</v>
      </c>
      <c r="L1308" s="23">
        <f t="shared" si="184"/>
        <v>33.191054852488385</v>
      </c>
      <c r="M1308" s="26">
        <f>K1308*'Social Cost of Carbon'!$C$5</f>
        <v>3713.9457401398472</v>
      </c>
      <c r="N1308" s="26">
        <f>L1308*'Social Cost of Carbon'!$C$5</f>
        <v>3319.1054852488387</v>
      </c>
      <c r="O1308" s="23">
        <f t="shared" si="188"/>
        <v>0.37851343589773195</v>
      </c>
      <c r="P1308" s="23">
        <f t="shared" si="189"/>
        <v>0.33827258372418773</v>
      </c>
      <c r="Q1308" s="27"/>
      <c r="R1308" s="27"/>
    </row>
    <row r="1309" spans="1:18" x14ac:dyDescent="0.25">
      <c r="A1309" s="24">
        <f t="shared" si="185"/>
        <v>2019</v>
      </c>
      <c r="B1309" s="32">
        <v>43671</v>
      </c>
      <c r="C1309" s="28">
        <f>'Bitcoin Data'!C1308</f>
        <v>9911.8417969999991</v>
      </c>
      <c r="D1309" s="26">
        <f>'Bitcoin Data'!K1308</f>
        <v>1875</v>
      </c>
      <c r="E1309" s="25">
        <f>'Bitcoin Data'!J1308</f>
        <v>71884.688558565147</v>
      </c>
      <c r="F1309" s="25">
        <f t="shared" si="181"/>
        <v>134.78379104730965</v>
      </c>
      <c r="G1309" s="23">
        <f t="shared" si="182"/>
        <v>0.48099999999999998</v>
      </c>
      <c r="H1309" s="23">
        <f t="shared" si="183"/>
        <v>0.42986350639160825</v>
      </c>
      <c r="I1309" s="26">
        <f t="shared" si="186"/>
        <v>64831.003493755947</v>
      </c>
      <c r="J1309" s="26">
        <f t="shared" si="187"/>
        <v>57938.633024350383</v>
      </c>
      <c r="K1309" s="23">
        <f t="shared" si="184"/>
        <v>34.576535196669838</v>
      </c>
      <c r="L1309" s="23">
        <f t="shared" si="184"/>
        <v>30.900604279653535</v>
      </c>
      <c r="M1309" s="26">
        <f>K1309*'Social Cost of Carbon'!$C$5</f>
        <v>3457.6535196669838</v>
      </c>
      <c r="N1309" s="26">
        <f>L1309*'Social Cost of Carbon'!$C$5</f>
        <v>3090.0604279653535</v>
      </c>
      <c r="O1309" s="23">
        <f t="shared" si="188"/>
        <v>0.348840668614536</v>
      </c>
      <c r="P1309" s="23">
        <f t="shared" si="189"/>
        <v>0.31175441368531698</v>
      </c>
      <c r="Q1309" s="27"/>
      <c r="R1309" s="27"/>
    </row>
    <row r="1310" spans="1:18" x14ac:dyDescent="0.25">
      <c r="A1310" s="24">
        <f t="shared" si="185"/>
        <v>2019</v>
      </c>
      <c r="B1310" s="32">
        <v>43672</v>
      </c>
      <c r="C1310" s="28">
        <f>'Bitcoin Data'!C1309</f>
        <v>9870.3037110000005</v>
      </c>
      <c r="D1310" s="26">
        <f>'Bitcoin Data'!K1309</f>
        <v>2074.9279538904898</v>
      </c>
      <c r="E1310" s="25">
        <f>'Bitcoin Data'!J1309</f>
        <v>66745.261000450424</v>
      </c>
      <c r="F1310" s="25">
        <f t="shared" si="181"/>
        <v>138.49160783955131</v>
      </c>
      <c r="G1310" s="23">
        <f t="shared" si="182"/>
        <v>0.48099999999999998</v>
      </c>
      <c r="H1310" s="23">
        <f t="shared" si="183"/>
        <v>0.42986350639160825</v>
      </c>
      <c r="I1310" s="26">
        <f t="shared" si="186"/>
        <v>66614.463370824189</v>
      </c>
      <c r="J1310" s="26">
        <f t="shared" si="187"/>
        <v>59532.488151721067</v>
      </c>
      <c r="K1310" s="23">
        <f t="shared" si="184"/>
        <v>32.104470541216649</v>
      </c>
      <c r="L1310" s="23">
        <f t="shared" si="184"/>
        <v>28.691351928676681</v>
      </c>
      <c r="M1310" s="26">
        <f>K1310*'Social Cost of Carbon'!$C$5</f>
        <v>3210.4470541216651</v>
      </c>
      <c r="N1310" s="26">
        <f>L1310*'Social Cost of Carbon'!$C$5</f>
        <v>2869.1351928676681</v>
      </c>
      <c r="O1310" s="23">
        <f t="shared" si="188"/>
        <v>0.32526324904711584</v>
      </c>
      <c r="P1310" s="23">
        <f t="shared" si="189"/>
        <v>0.29068357741313966</v>
      </c>
      <c r="Q1310" s="27"/>
      <c r="R1310" s="27"/>
    </row>
    <row r="1311" spans="1:18" x14ac:dyDescent="0.25">
      <c r="A1311" s="24">
        <f t="shared" si="185"/>
        <v>2019</v>
      </c>
      <c r="B1311" s="32">
        <v>43673</v>
      </c>
      <c r="C1311" s="28">
        <f>'Bitcoin Data'!C1310</f>
        <v>9477.6777340000008</v>
      </c>
      <c r="D1311" s="26">
        <f>'Bitcoin Data'!K1310</f>
        <v>1899.9366687777074</v>
      </c>
      <c r="E1311" s="25">
        <f>'Bitcoin Data'!J1310</f>
        <v>76177.323442587032</v>
      </c>
      <c r="F1311" s="25">
        <f t="shared" si="181"/>
        <v>144.73209013791075</v>
      </c>
      <c r="G1311" s="23">
        <f t="shared" si="182"/>
        <v>0.48099999999999998</v>
      </c>
      <c r="H1311" s="23">
        <f t="shared" si="183"/>
        <v>0.42986350639160825</v>
      </c>
      <c r="I1311" s="26">
        <f t="shared" si="186"/>
        <v>69616.135356335071</v>
      </c>
      <c r="J1311" s="26">
        <f t="shared" si="187"/>
        <v>62215.043754068618</v>
      </c>
      <c r="K1311" s="23">
        <f t="shared" si="184"/>
        <v>36.641292575884364</v>
      </c>
      <c r="L1311" s="23">
        <f t="shared" si="184"/>
        <v>32.74585136255812</v>
      </c>
      <c r="M1311" s="26">
        <f>K1311*'Social Cost of Carbon'!$C$5</f>
        <v>3664.1292575884363</v>
      </c>
      <c r="N1311" s="26">
        <f>L1311*'Social Cost of Carbon'!$C$5</f>
        <v>3274.5851362558119</v>
      </c>
      <c r="O1311" s="23">
        <f t="shared" si="188"/>
        <v>0.38660622996747657</v>
      </c>
      <c r="P1311" s="23">
        <f t="shared" si="189"/>
        <v>0.34550500957725555</v>
      </c>
      <c r="Q1311" s="27"/>
      <c r="R1311" s="27"/>
    </row>
    <row r="1312" spans="1:18" x14ac:dyDescent="0.25">
      <c r="A1312" s="24">
        <f t="shared" si="185"/>
        <v>2019</v>
      </c>
      <c r="B1312" s="32">
        <v>43674</v>
      </c>
      <c r="C1312" s="28">
        <f>'Bitcoin Data'!C1311</f>
        <v>9552.8603519999997</v>
      </c>
      <c r="D1312" s="26">
        <f>'Bitcoin Data'!K1311</f>
        <v>2187.3860736419983</v>
      </c>
      <c r="E1312" s="25">
        <f>'Bitcoin Data'!J1311</f>
        <v>64547.121736956287</v>
      </c>
      <c r="F1312" s="25">
        <f t="shared" si="181"/>
        <v>141.18947518109289</v>
      </c>
      <c r="G1312" s="23">
        <f t="shared" si="182"/>
        <v>0.48099999999999998</v>
      </c>
      <c r="H1312" s="23">
        <f t="shared" si="183"/>
        <v>0.42986350639160825</v>
      </c>
      <c r="I1312" s="26">
        <f t="shared" si="186"/>
        <v>67912.137562105665</v>
      </c>
      <c r="J1312" s="26">
        <f t="shared" si="187"/>
        <v>60692.202866935535</v>
      </c>
      <c r="K1312" s="23">
        <f t="shared" si="184"/>
        <v>31.047165555475974</v>
      </c>
      <c r="L1312" s="23">
        <f t="shared" si="184"/>
        <v>27.746452077334027</v>
      </c>
      <c r="M1312" s="26">
        <f>K1312*'Social Cost of Carbon'!$C$5</f>
        <v>3104.7165555475976</v>
      </c>
      <c r="N1312" s="26">
        <f>L1312*'Social Cost of Carbon'!$C$5</f>
        <v>2774.6452077334025</v>
      </c>
      <c r="O1312" s="23">
        <f t="shared" si="188"/>
        <v>0.32500386702476919</v>
      </c>
      <c r="P1312" s="23">
        <f t="shared" si="189"/>
        <v>0.29045177103970737</v>
      </c>
      <c r="Q1312" s="27"/>
      <c r="R1312" s="27"/>
    </row>
    <row r="1313" spans="1:18" x14ac:dyDescent="0.25">
      <c r="A1313" s="24">
        <f t="shared" si="185"/>
        <v>2019</v>
      </c>
      <c r="B1313" s="32">
        <v>43675</v>
      </c>
      <c r="C1313" s="28">
        <f>'Bitcoin Data'!C1312</f>
        <v>9519.1455079999996</v>
      </c>
      <c r="D1313" s="26">
        <f>'Bitcoin Data'!K1312</f>
        <v>2100.1050052502628</v>
      </c>
      <c r="E1313" s="25">
        <f>'Bitcoin Data'!J1312</f>
        <v>68790.44966772465</v>
      </c>
      <c r="F1313" s="25">
        <f t="shared" si="181"/>
        <v>144.46716766060482</v>
      </c>
      <c r="G1313" s="23">
        <f t="shared" si="182"/>
        <v>0.48099999999999998</v>
      </c>
      <c r="H1313" s="23">
        <f t="shared" si="183"/>
        <v>0.42986350639160825</v>
      </c>
      <c r="I1313" s="26">
        <f t="shared" si="186"/>
        <v>69488.707644750917</v>
      </c>
      <c r="J1313" s="26">
        <f t="shared" si="187"/>
        <v>62101.163249051933</v>
      </c>
      <c r="K1313" s="23">
        <f t="shared" si="184"/>
        <v>33.088206290175556</v>
      </c>
      <c r="L1313" s="23">
        <f t="shared" si="184"/>
        <v>29.570503900423564</v>
      </c>
      <c r="M1313" s="26">
        <f>K1313*'Social Cost of Carbon'!$C$5</f>
        <v>3308.8206290175558</v>
      </c>
      <c r="N1313" s="26">
        <f>L1313*'Social Cost of Carbon'!$C$5</f>
        <v>2957.0503900423564</v>
      </c>
      <c r="O1313" s="23">
        <f t="shared" si="188"/>
        <v>0.3475963915287128</v>
      </c>
      <c r="P1313" s="23">
        <f t="shared" si="189"/>
        <v>0.31064241927568154</v>
      </c>
      <c r="Q1313" s="27"/>
      <c r="R1313" s="27"/>
    </row>
    <row r="1314" spans="1:18" x14ac:dyDescent="0.25">
      <c r="A1314" s="24">
        <f t="shared" si="185"/>
        <v>2019</v>
      </c>
      <c r="B1314" s="32">
        <v>43676</v>
      </c>
      <c r="C1314" s="28">
        <f>'Bitcoin Data'!C1313</f>
        <v>9607.4238280000009</v>
      </c>
      <c r="D1314" s="26">
        <f>'Bitcoin Data'!K1313</f>
        <v>1774.9728823587418</v>
      </c>
      <c r="E1314" s="25">
        <f>'Bitcoin Data'!J1313</f>
        <v>82031.542362790962</v>
      </c>
      <c r="F1314" s="25">
        <f t="shared" si="181"/>
        <v>145.60376319201632</v>
      </c>
      <c r="G1314" s="23">
        <f t="shared" si="182"/>
        <v>0.48099999999999998</v>
      </c>
      <c r="H1314" s="23">
        <f t="shared" si="183"/>
        <v>0.42986350639160825</v>
      </c>
      <c r="I1314" s="26">
        <f t="shared" si="186"/>
        <v>70035.410095359854</v>
      </c>
      <c r="J1314" s="26">
        <f t="shared" si="187"/>
        <v>62589.744189533521</v>
      </c>
      <c r="K1314" s="23">
        <f t="shared" si="184"/>
        <v>39.45717187650245</v>
      </c>
      <c r="L1314" s="23">
        <f t="shared" si="184"/>
        <v>35.262366434781079</v>
      </c>
      <c r="M1314" s="26">
        <f>K1314*'Social Cost of Carbon'!$C$5</f>
        <v>3945.7171876502448</v>
      </c>
      <c r="N1314" s="26">
        <f>L1314*'Social Cost of Carbon'!$C$5</f>
        <v>3526.2366434781079</v>
      </c>
      <c r="O1314" s="23">
        <f t="shared" si="188"/>
        <v>0.41069461057300244</v>
      </c>
      <c r="P1314" s="23">
        <f t="shared" si="189"/>
        <v>0.36703248514978576</v>
      </c>
      <c r="Q1314" s="27"/>
      <c r="R1314" s="27"/>
    </row>
    <row r="1315" spans="1:18" x14ac:dyDescent="0.25">
      <c r="A1315" s="24">
        <f t="shared" si="185"/>
        <v>2019</v>
      </c>
      <c r="B1315" s="32">
        <v>43677</v>
      </c>
      <c r="C1315" s="28">
        <f>'Bitcoin Data'!C1314</f>
        <v>10085.627930000001</v>
      </c>
      <c r="D1315" s="26">
        <f>'Bitcoin Data'!K1314</f>
        <v>2137.5133594584968</v>
      </c>
      <c r="E1315" s="25">
        <f>'Bitcoin Data'!J1314</f>
        <v>68000.299691375403</v>
      </c>
      <c r="F1315" s="25">
        <f t="shared" si="181"/>
        <v>145.35154903749643</v>
      </c>
      <c r="G1315" s="23">
        <f t="shared" si="182"/>
        <v>0.48099999999999998</v>
      </c>
      <c r="H1315" s="23">
        <f t="shared" si="183"/>
        <v>0.42986350639160825</v>
      </c>
      <c r="I1315" s="26">
        <f t="shared" si="186"/>
        <v>69914.095087035777</v>
      </c>
      <c r="J1315" s="26">
        <f t="shared" si="187"/>
        <v>62481.326528710008</v>
      </c>
      <c r="K1315" s="23">
        <f t="shared" si="184"/>
        <v>32.708144151551572</v>
      </c>
      <c r="L1315" s="23">
        <f t="shared" si="184"/>
        <v>29.230847261014826</v>
      </c>
      <c r="M1315" s="26">
        <f>K1315*'Social Cost of Carbon'!$C$5</f>
        <v>3270.8144151551573</v>
      </c>
      <c r="N1315" s="26">
        <f>L1315*'Social Cost of Carbon'!$C$5</f>
        <v>2923.0847261014828</v>
      </c>
      <c r="O1315" s="23">
        <f t="shared" si="188"/>
        <v>0.32430448930462946</v>
      </c>
      <c r="P1315" s="23">
        <f t="shared" si="189"/>
        <v>0.28982674617677301</v>
      </c>
      <c r="Q1315" s="27"/>
      <c r="R1315" s="27"/>
    </row>
    <row r="1316" spans="1:18" x14ac:dyDescent="0.25">
      <c r="A1316" s="24">
        <f t="shared" si="185"/>
        <v>2019</v>
      </c>
      <c r="B1316" s="32">
        <v>43678</v>
      </c>
      <c r="C1316" s="28">
        <f>'Bitcoin Data'!C1315</f>
        <v>10399.668944999999</v>
      </c>
      <c r="D1316" s="26">
        <f>'Bitcoin Data'!K1315</f>
        <v>1774.9728823587418</v>
      </c>
      <c r="E1316" s="25">
        <f>'Bitcoin Data'!J1315</f>
        <v>84243.871015455574</v>
      </c>
      <c r="F1316" s="25">
        <f t="shared" si="181"/>
        <v>149.53058655736123</v>
      </c>
      <c r="G1316" s="23">
        <f t="shared" si="182"/>
        <v>0.48099999999999998</v>
      </c>
      <c r="H1316" s="23">
        <f t="shared" si="183"/>
        <v>0.42986350639160825</v>
      </c>
      <c r="I1316" s="26">
        <f t="shared" si="186"/>
        <v>71924.212134090747</v>
      </c>
      <c r="J1316" s="26">
        <f t="shared" si="187"/>
        <v>64277.74225034118</v>
      </c>
      <c r="K1316" s="23">
        <f t="shared" si="184"/>
        <v>40.52130195843413</v>
      </c>
      <c r="L1316" s="23">
        <f t="shared" si="184"/>
        <v>36.213365786706106</v>
      </c>
      <c r="M1316" s="26">
        <f>K1316*'Social Cost of Carbon'!$C$5</f>
        <v>4052.1301958434128</v>
      </c>
      <c r="N1316" s="26">
        <f>L1316*'Social Cost of Carbon'!$C$5</f>
        <v>3621.3365786706108</v>
      </c>
      <c r="O1316" s="23">
        <f t="shared" si="188"/>
        <v>0.38964030655914433</v>
      </c>
      <c r="P1316" s="23">
        <f t="shared" si="189"/>
        <v>0.34821652475886683</v>
      </c>
      <c r="Q1316" s="27"/>
      <c r="R1316" s="27"/>
    </row>
    <row r="1317" spans="1:18" x14ac:dyDescent="0.25">
      <c r="A1317" s="24">
        <f t="shared" si="185"/>
        <v>2019</v>
      </c>
      <c r="B1317" s="32">
        <v>43679</v>
      </c>
      <c r="C1317" s="28">
        <f>'Bitcoin Data'!C1316</f>
        <v>10518.174805000001</v>
      </c>
      <c r="D1317" s="26">
        <f>'Bitcoin Data'!K1316</f>
        <v>2112.4281187654033</v>
      </c>
      <c r="E1317" s="25">
        <f>'Bitcoin Data'!J1316</f>
        <v>70244.557336165832</v>
      </c>
      <c r="F1317" s="25">
        <f t="shared" si="181"/>
        <v>148.38657810714531</v>
      </c>
      <c r="G1317" s="23">
        <f t="shared" si="182"/>
        <v>0.48099999999999998</v>
      </c>
      <c r="H1317" s="23">
        <f t="shared" si="183"/>
        <v>0.42986350639160825</v>
      </c>
      <c r="I1317" s="26">
        <f t="shared" si="186"/>
        <v>71373.944069536883</v>
      </c>
      <c r="J1317" s="26">
        <f t="shared" si="187"/>
        <v>63785.974766589738</v>
      </c>
      <c r="K1317" s="23">
        <f t="shared" si="184"/>
        <v>33.787632078695765</v>
      </c>
      <c r="L1317" s="23">
        <f t="shared" si="184"/>
        <v>30.195571721450616</v>
      </c>
      <c r="M1317" s="26">
        <f>K1317*'Social Cost of Carbon'!$C$5</f>
        <v>3378.7632078695765</v>
      </c>
      <c r="N1317" s="26">
        <f>L1317*'Social Cost of Carbon'!$C$5</f>
        <v>3019.5571721450615</v>
      </c>
      <c r="O1317" s="23">
        <f t="shared" si="188"/>
        <v>0.32123094267870711</v>
      </c>
      <c r="P1317" s="23">
        <f t="shared" si="189"/>
        <v>0.28707995713378537</v>
      </c>
      <c r="Q1317" s="27"/>
      <c r="R1317" s="27"/>
    </row>
    <row r="1318" spans="1:18" x14ac:dyDescent="0.25">
      <c r="A1318" s="24">
        <f t="shared" si="185"/>
        <v>2019</v>
      </c>
      <c r="B1318" s="32">
        <v>43680</v>
      </c>
      <c r="C1318" s="28">
        <f>'Bitcoin Data'!C1317</f>
        <v>10821.726563</v>
      </c>
      <c r="D1318" s="26">
        <f>'Bitcoin Data'!K1317</f>
        <v>2162.4219125420473</v>
      </c>
      <c r="E1318" s="25">
        <f>'Bitcoin Data'!J1317</f>
        <v>68768.060793603523</v>
      </c>
      <c r="F1318" s="25">
        <f t="shared" si="181"/>
        <v>148.70556154311191</v>
      </c>
      <c r="G1318" s="23">
        <f t="shared" si="182"/>
        <v>0.48099999999999998</v>
      </c>
      <c r="H1318" s="23">
        <f t="shared" si="183"/>
        <v>0.42986350639160825</v>
      </c>
      <c r="I1318" s="26">
        <f t="shared" si="186"/>
        <v>71527.375102236838</v>
      </c>
      <c r="J1318" s="26">
        <f t="shared" si="187"/>
        <v>63923.094104855183</v>
      </c>
      <c r="K1318" s="23">
        <f t="shared" si="184"/>
        <v>33.077437241723295</v>
      </c>
      <c r="L1318" s="23">
        <f t="shared" si="184"/>
        <v>29.560879740489693</v>
      </c>
      <c r="M1318" s="26">
        <f>K1318*'Social Cost of Carbon'!$C$5</f>
        <v>3307.7437241723296</v>
      </c>
      <c r="N1318" s="26">
        <f>L1318*'Social Cost of Carbon'!$C$5</f>
        <v>2956.087974048969</v>
      </c>
      <c r="O1318" s="23">
        <f t="shared" si="188"/>
        <v>0.30565766977347802</v>
      </c>
      <c r="P1318" s="23">
        <f t="shared" si="189"/>
        <v>0.27316232366801568</v>
      </c>
      <c r="Q1318" s="27"/>
      <c r="R1318" s="27"/>
    </row>
    <row r="1319" spans="1:18" x14ac:dyDescent="0.25">
      <c r="A1319" s="24">
        <f t="shared" si="185"/>
        <v>2019</v>
      </c>
      <c r="B1319" s="32">
        <v>43681</v>
      </c>
      <c r="C1319" s="28">
        <f>'Bitcoin Data'!C1318</f>
        <v>10970.184569999999</v>
      </c>
      <c r="D1319" s="26">
        <f>'Bitcoin Data'!K1318</f>
        <v>2087.4405659283316</v>
      </c>
      <c r="E1319" s="25">
        <f>'Bitcoin Data'!J1318</f>
        <v>72536.159328575814</v>
      </c>
      <c r="F1319" s="25">
        <f t="shared" si="181"/>
        <v>151.41492147910992</v>
      </c>
      <c r="G1319" s="23">
        <f t="shared" si="182"/>
        <v>0.48099999999999998</v>
      </c>
      <c r="H1319" s="23">
        <f t="shared" si="183"/>
        <v>0.42986350639160825</v>
      </c>
      <c r="I1319" s="26">
        <f t="shared" si="186"/>
        <v>72830.577231451869</v>
      </c>
      <c r="J1319" s="26">
        <f t="shared" si="187"/>
        <v>65087.749067020224</v>
      </c>
      <c r="K1319" s="23">
        <f t="shared" si="184"/>
        <v>34.889892637044966</v>
      </c>
      <c r="L1319" s="23">
        <f t="shared" si="184"/>
        <v>31.180647789161966</v>
      </c>
      <c r="M1319" s="26">
        <f>K1319*'Social Cost of Carbon'!$C$5</f>
        <v>3488.9892637044968</v>
      </c>
      <c r="N1319" s="26">
        <f>L1319*'Social Cost of Carbon'!$C$5</f>
        <v>3118.0647789161967</v>
      </c>
      <c r="O1319" s="23">
        <f t="shared" si="188"/>
        <v>0.31804289539902397</v>
      </c>
      <c r="P1319" s="23">
        <f t="shared" si="189"/>
        <v>0.28423084033090218</v>
      </c>
      <c r="Q1319" s="27"/>
      <c r="R1319" s="27"/>
    </row>
    <row r="1320" spans="1:18" x14ac:dyDescent="0.25">
      <c r="A1320" s="24">
        <f t="shared" si="185"/>
        <v>2019</v>
      </c>
      <c r="B1320" s="32">
        <v>43682</v>
      </c>
      <c r="C1320" s="28">
        <f>'Bitcoin Data'!C1319</f>
        <v>11805.653319999999</v>
      </c>
      <c r="D1320" s="26">
        <f>'Bitcoin Data'!K1319</f>
        <v>1787.4875868917577</v>
      </c>
      <c r="E1320" s="25">
        <f>'Bitcoin Data'!J1319</f>
        <v>84068.619560558713</v>
      </c>
      <c r="F1320" s="25">
        <f t="shared" si="181"/>
        <v>150.27161391162431</v>
      </c>
      <c r="G1320" s="23">
        <f t="shared" si="182"/>
        <v>0.48099999999999998</v>
      </c>
      <c r="H1320" s="23">
        <f t="shared" si="183"/>
        <v>0.42986350639160825</v>
      </c>
      <c r="I1320" s="26">
        <f t="shared" si="186"/>
        <v>72280.646291491299</v>
      </c>
      <c r="J1320" s="26">
        <f t="shared" si="187"/>
        <v>64596.282867176807</v>
      </c>
      <c r="K1320" s="23">
        <f t="shared" si="184"/>
        <v>40.437006008628742</v>
      </c>
      <c r="L1320" s="23">
        <f t="shared" si="184"/>
        <v>36.138031581803915</v>
      </c>
      <c r="M1320" s="26">
        <f>K1320*'Social Cost of Carbon'!$C$5</f>
        <v>4043.7006008628741</v>
      </c>
      <c r="N1320" s="26">
        <f>L1320*'Social Cost of Carbon'!$C$5</f>
        <v>3613.8031581803916</v>
      </c>
      <c r="O1320" s="23">
        <f t="shared" si="188"/>
        <v>0.34252239086272562</v>
      </c>
      <c r="P1320" s="23">
        <f t="shared" si="189"/>
        <v>0.3061078502159838</v>
      </c>
      <c r="Q1320" s="27"/>
      <c r="R1320" s="27"/>
    </row>
    <row r="1321" spans="1:18" x14ac:dyDescent="0.25">
      <c r="A1321" s="24">
        <f t="shared" si="185"/>
        <v>2019</v>
      </c>
      <c r="B1321" s="32">
        <v>43683</v>
      </c>
      <c r="C1321" s="28">
        <f>'Bitcoin Data'!C1320</f>
        <v>11478.168944999999</v>
      </c>
      <c r="D1321" s="26">
        <f>'Bitcoin Data'!K1320</f>
        <v>2012.5223613595704</v>
      </c>
      <c r="E1321" s="25">
        <f>'Bitcoin Data'!J1320</f>
        <v>73896.707079569387</v>
      </c>
      <c r="F1321" s="25">
        <f t="shared" si="181"/>
        <v>148.71877542847147</v>
      </c>
      <c r="G1321" s="23">
        <f t="shared" si="182"/>
        <v>0.48099999999999998</v>
      </c>
      <c r="H1321" s="23">
        <f t="shared" si="183"/>
        <v>0.42986350639160825</v>
      </c>
      <c r="I1321" s="26">
        <f t="shared" si="186"/>
        <v>71533.730981094777</v>
      </c>
      <c r="J1321" s="26">
        <f t="shared" si="187"/>
        <v>63928.774271948903</v>
      </c>
      <c r="K1321" s="23">
        <f t="shared" si="184"/>
        <v>35.544316105272877</v>
      </c>
      <c r="L1321" s="23">
        <f t="shared" si="184"/>
        <v>31.765497616017278</v>
      </c>
      <c r="M1321" s="26">
        <f>K1321*'Social Cost of Carbon'!$C$5</f>
        <v>3554.4316105272878</v>
      </c>
      <c r="N1321" s="26">
        <f>L1321*'Social Cost of Carbon'!$C$5</f>
        <v>3176.5497616017278</v>
      </c>
      <c r="O1321" s="23">
        <f t="shared" si="188"/>
        <v>0.30966887031887019</v>
      </c>
      <c r="P1321" s="23">
        <f t="shared" si="189"/>
        <v>0.27674708194510966</v>
      </c>
      <c r="Q1321" s="27"/>
      <c r="R1321" s="27"/>
    </row>
    <row r="1322" spans="1:18" x14ac:dyDescent="0.25">
      <c r="A1322" s="24">
        <f t="shared" si="185"/>
        <v>2019</v>
      </c>
      <c r="B1322" s="32">
        <v>43684</v>
      </c>
      <c r="C1322" s="28">
        <f>'Bitcoin Data'!C1321</f>
        <v>11941.96875</v>
      </c>
      <c r="D1322" s="26">
        <f>'Bitcoin Data'!K1321</f>
        <v>1912.4521886952823</v>
      </c>
      <c r="E1322" s="25">
        <f>'Bitcoin Data'!J1321</f>
        <v>80242.327616407376</v>
      </c>
      <c r="F1322" s="25">
        <f t="shared" si="181"/>
        <v>153.45961507600219</v>
      </c>
      <c r="G1322" s="23">
        <f t="shared" si="182"/>
        <v>0.48099999999999998</v>
      </c>
      <c r="H1322" s="23">
        <f t="shared" si="183"/>
        <v>0.42986350639160825</v>
      </c>
      <c r="I1322" s="26">
        <f t="shared" si="186"/>
        <v>73814.074851557059</v>
      </c>
      <c r="J1322" s="26">
        <f t="shared" si="187"/>
        <v>65966.688226076818</v>
      </c>
      <c r="K1322" s="23">
        <f t="shared" si="184"/>
        <v>38.596559583491945</v>
      </c>
      <c r="L1322" s="23">
        <f t="shared" si="184"/>
        <v>34.493248310213055</v>
      </c>
      <c r="M1322" s="26">
        <f>K1322*'Social Cost of Carbon'!$C$5</f>
        <v>3859.6559583491944</v>
      </c>
      <c r="N1322" s="26">
        <f>L1322*'Social Cost of Carbon'!$C$5</f>
        <v>3449.3248310213053</v>
      </c>
      <c r="O1322" s="23">
        <f t="shared" si="188"/>
        <v>0.3232009762501844</v>
      </c>
      <c r="P1322" s="23">
        <f t="shared" si="189"/>
        <v>0.28884055076942866</v>
      </c>
      <c r="Q1322" s="27"/>
      <c r="R1322" s="27"/>
    </row>
    <row r="1323" spans="1:18" x14ac:dyDescent="0.25">
      <c r="A1323" s="24">
        <f t="shared" si="185"/>
        <v>2019</v>
      </c>
      <c r="B1323" s="32">
        <v>43685</v>
      </c>
      <c r="C1323" s="28">
        <f>'Bitcoin Data'!C1322</f>
        <v>11966.407227</v>
      </c>
      <c r="D1323" s="26">
        <f>'Bitcoin Data'!K1322</f>
        <v>1774.9728823587418</v>
      </c>
      <c r="E1323" s="25">
        <f>'Bitcoin Data'!J1322</f>
        <v>86298.355481069331</v>
      </c>
      <c r="F1323" s="25">
        <f t="shared" si="181"/>
        <v>153.17724077105296</v>
      </c>
      <c r="G1323" s="23">
        <f t="shared" si="182"/>
        <v>0.48099999999999998</v>
      </c>
      <c r="H1323" s="23">
        <f t="shared" si="183"/>
        <v>0.42986350639160825</v>
      </c>
      <c r="I1323" s="26">
        <f t="shared" si="186"/>
        <v>73678.252810876467</v>
      </c>
      <c r="J1323" s="26">
        <f t="shared" si="187"/>
        <v>65845.30581723644</v>
      </c>
      <c r="K1323" s="23">
        <f t="shared" si="184"/>
        <v>41.509508986394351</v>
      </c>
      <c r="L1323" s="23">
        <f t="shared" si="184"/>
        <v>37.096513682921923</v>
      </c>
      <c r="M1323" s="26">
        <f>K1323*'Social Cost of Carbon'!$C$5</f>
        <v>4150.9508986394349</v>
      </c>
      <c r="N1323" s="26">
        <f>L1323*'Social Cost of Carbon'!$C$5</f>
        <v>3709.6513682921923</v>
      </c>
      <c r="O1323" s="23">
        <f t="shared" si="188"/>
        <v>0.34688364016841888</v>
      </c>
      <c r="P1323" s="23">
        <f t="shared" si="189"/>
        <v>0.31000544256274726</v>
      </c>
      <c r="Q1323" s="27"/>
      <c r="R1323" s="27"/>
    </row>
    <row r="1324" spans="1:18" x14ac:dyDescent="0.25">
      <c r="A1324" s="24">
        <f t="shared" si="185"/>
        <v>2019</v>
      </c>
      <c r="B1324" s="32">
        <v>43686</v>
      </c>
      <c r="C1324" s="28">
        <f>'Bitcoin Data'!C1323</f>
        <v>11862.936523</v>
      </c>
      <c r="D1324" s="26">
        <f>'Bitcoin Data'!K1323</f>
        <v>1837.4846876276031</v>
      </c>
      <c r="E1324" s="25">
        <f>'Bitcoin Data'!J1323</f>
        <v>84421.067661134788</v>
      </c>
      <c r="F1324" s="25">
        <f t="shared" si="181"/>
        <v>155.12241914050901</v>
      </c>
      <c r="G1324" s="23">
        <f t="shared" si="182"/>
        <v>0.48099999999999998</v>
      </c>
      <c r="H1324" s="23">
        <f t="shared" si="183"/>
        <v>0.42986350639160825</v>
      </c>
      <c r="I1324" s="26">
        <f t="shared" si="186"/>
        <v>74613.88360658483</v>
      </c>
      <c r="J1324" s="26">
        <f t="shared" si="187"/>
        <v>66681.467011687928</v>
      </c>
      <c r="K1324" s="23">
        <f t="shared" si="184"/>
        <v>40.606533545005831</v>
      </c>
      <c r="L1324" s="23">
        <f t="shared" si="184"/>
        <v>36.28953615813861</v>
      </c>
      <c r="M1324" s="26">
        <f>K1324*'Social Cost of Carbon'!$C$5</f>
        <v>4060.6533545005832</v>
      </c>
      <c r="N1324" s="26">
        <f>L1324*'Social Cost of Carbon'!$C$5</f>
        <v>3628.9536158138608</v>
      </c>
      <c r="O1324" s="23">
        <f t="shared" si="188"/>
        <v>0.34229748651421515</v>
      </c>
      <c r="P1324" s="23">
        <f t="shared" si="189"/>
        <v>0.30590685609570639</v>
      </c>
      <c r="Q1324" s="27"/>
      <c r="R1324" s="27"/>
    </row>
    <row r="1325" spans="1:18" x14ac:dyDescent="0.25">
      <c r="A1325" s="24">
        <f t="shared" si="185"/>
        <v>2019</v>
      </c>
      <c r="B1325" s="32">
        <v>43687</v>
      </c>
      <c r="C1325" s="28">
        <f>'Bitcoin Data'!C1324</f>
        <v>11354.024414</v>
      </c>
      <c r="D1325" s="26">
        <f>'Bitcoin Data'!K1324</f>
        <v>1887.5838926174499</v>
      </c>
      <c r="E1325" s="25">
        <f>'Bitcoin Data'!J1324</f>
        <v>81704.540818284207</v>
      </c>
      <c r="F1325" s="25">
        <f t="shared" si="181"/>
        <v>154.22417520229823</v>
      </c>
      <c r="G1325" s="23">
        <f t="shared" si="182"/>
        <v>0.48099999999999998</v>
      </c>
      <c r="H1325" s="23">
        <f t="shared" si="183"/>
        <v>0.42986350639160825</v>
      </c>
      <c r="I1325" s="26">
        <f t="shared" si="186"/>
        <v>74181.828272305444</v>
      </c>
      <c r="J1325" s="26">
        <f t="shared" si="187"/>
        <v>66295.344722813636</v>
      </c>
      <c r="K1325" s="23">
        <f t="shared" si="184"/>
        <v>39.299884133594702</v>
      </c>
      <c r="L1325" s="23">
        <f t="shared" si="184"/>
        <v>35.121800404263929</v>
      </c>
      <c r="M1325" s="26">
        <f>K1325*'Social Cost of Carbon'!$C$5</f>
        <v>3929.9884133594701</v>
      </c>
      <c r="N1325" s="26">
        <f>L1325*'Social Cost of Carbon'!$C$5</f>
        <v>3512.1800404263931</v>
      </c>
      <c r="O1325" s="23">
        <f t="shared" si="188"/>
        <v>0.34613175646457356</v>
      </c>
      <c r="P1325" s="23">
        <f t="shared" si="189"/>
        <v>0.30933349377826985</v>
      </c>
      <c r="Q1325" s="27"/>
      <c r="R1325" s="27"/>
    </row>
    <row r="1326" spans="1:18" x14ac:dyDescent="0.25">
      <c r="A1326" s="24">
        <f t="shared" si="185"/>
        <v>2019</v>
      </c>
      <c r="B1326" s="32">
        <v>43688</v>
      </c>
      <c r="C1326" s="28">
        <f>'Bitcoin Data'!C1325</f>
        <v>11523.579102</v>
      </c>
      <c r="D1326" s="26">
        <f>'Bitcoin Data'!K1325</f>
        <v>1912.4521886952823</v>
      </c>
      <c r="E1326" s="25">
        <f>'Bitcoin Data'!J1325</f>
        <v>80202.737592357473</v>
      </c>
      <c r="F1326" s="25">
        <f t="shared" si="181"/>
        <v>153.38390104785742</v>
      </c>
      <c r="G1326" s="23">
        <f t="shared" si="182"/>
        <v>0.48099999999999998</v>
      </c>
      <c r="H1326" s="23">
        <f t="shared" si="183"/>
        <v>0.42986350639160825</v>
      </c>
      <c r="I1326" s="26">
        <f t="shared" si="186"/>
        <v>73777.656404019406</v>
      </c>
      <c r="J1326" s="26">
        <f t="shared" si="187"/>
        <v>65934.141528455468</v>
      </c>
      <c r="K1326" s="23">
        <f t="shared" si="184"/>
        <v>38.57751678192394</v>
      </c>
      <c r="L1326" s="23">
        <f t="shared" si="184"/>
        <v>34.476230003656831</v>
      </c>
      <c r="M1326" s="26">
        <f>K1326*'Social Cost of Carbon'!$C$5</f>
        <v>3857.7516781923941</v>
      </c>
      <c r="N1326" s="26">
        <f>L1326*'Social Cost of Carbon'!$C$5</f>
        <v>3447.6230003656829</v>
      </c>
      <c r="O1326" s="23">
        <f t="shared" si="188"/>
        <v>0.33477026920593217</v>
      </c>
      <c r="P1326" s="23">
        <f t="shared" si="189"/>
        <v>0.29917987891169362</v>
      </c>
      <c r="Q1326" s="27"/>
      <c r="R1326" s="27"/>
    </row>
    <row r="1327" spans="1:18" x14ac:dyDescent="0.25">
      <c r="A1327" s="24">
        <f t="shared" si="185"/>
        <v>2019</v>
      </c>
      <c r="B1327" s="32">
        <v>43689</v>
      </c>
      <c r="C1327" s="28">
        <f>'Bitcoin Data'!C1326</f>
        <v>11382.616211</v>
      </c>
      <c r="D1327" s="26">
        <f>'Bitcoin Data'!K1326</f>
        <v>1662.5103906899419</v>
      </c>
      <c r="E1327" s="25">
        <f>'Bitcoin Data'!J1326</f>
        <v>92409.045736212007</v>
      </c>
      <c r="F1327" s="25">
        <f t="shared" si="181"/>
        <v>153.63099873019453</v>
      </c>
      <c r="G1327" s="23">
        <f t="shared" si="182"/>
        <v>0.48099999999999998</v>
      </c>
      <c r="H1327" s="23">
        <f t="shared" si="183"/>
        <v>0.42986350639160825</v>
      </c>
      <c r="I1327" s="26">
        <f t="shared" si="186"/>
        <v>73896.510389223564</v>
      </c>
      <c r="J1327" s="26">
        <f t="shared" si="187"/>
        <v>66040.359804606138</v>
      </c>
      <c r="K1327" s="23">
        <f t="shared" si="184"/>
        <v>44.448750999117976</v>
      </c>
      <c r="L1327" s="23">
        <f t="shared" si="184"/>
        <v>39.72327642247059</v>
      </c>
      <c r="M1327" s="26">
        <f>K1327*'Social Cost of Carbon'!$C$5</f>
        <v>4444.8750999117974</v>
      </c>
      <c r="N1327" s="26">
        <f>L1327*'Social Cost of Carbon'!$C$5</f>
        <v>3972.327642247059</v>
      </c>
      <c r="O1327" s="23">
        <f t="shared" si="188"/>
        <v>0.39049679067772947</v>
      </c>
      <c r="P1327" s="23">
        <f t="shared" si="189"/>
        <v>0.34898195358710743</v>
      </c>
      <c r="Q1327" s="27"/>
      <c r="R1327" s="27"/>
    </row>
    <row r="1328" spans="1:18" x14ac:dyDescent="0.25">
      <c r="A1328" s="24">
        <f t="shared" si="185"/>
        <v>2019</v>
      </c>
      <c r="B1328" s="32">
        <v>43690</v>
      </c>
      <c r="C1328" s="28">
        <f>'Bitcoin Data'!C1327</f>
        <v>10895.830078000001</v>
      </c>
      <c r="D1328" s="26">
        <f>'Bitcoin Data'!K1327</f>
        <v>1962.4945486262536</v>
      </c>
      <c r="E1328" s="25">
        <f>'Bitcoin Data'!J1327</f>
        <v>77596.997526696679</v>
      </c>
      <c r="F1328" s="25">
        <f t="shared" si="181"/>
        <v>152.28368463590712</v>
      </c>
      <c r="G1328" s="23">
        <f t="shared" si="182"/>
        <v>0.48099999999999998</v>
      </c>
      <c r="H1328" s="23">
        <f t="shared" si="183"/>
        <v>0.42986350639160825</v>
      </c>
      <c r="I1328" s="26">
        <f t="shared" si="186"/>
        <v>73248.452309871325</v>
      </c>
      <c r="J1328" s="26">
        <f t="shared" si="187"/>
        <v>65461.198643824915</v>
      </c>
      <c r="K1328" s="23">
        <f t="shared" si="184"/>
        <v>37.324155810341104</v>
      </c>
      <c r="L1328" s="23">
        <f t="shared" si="184"/>
        <v>33.356117442286788</v>
      </c>
      <c r="M1328" s="26">
        <f>K1328*'Social Cost of Carbon'!$C$5</f>
        <v>3732.4155810341103</v>
      </c>
      <c r="N1328" s="26">
        <f>L1328*'Social Cost of Carbon'!$C$5</f>
        <v>3335.6117442286786</v>
      </c>
      <c r="O1328" s="23">
        <f t="shared" si="188"/>
        <v>0.34255449601497634</v>
      </c>
      <c r="P1328" s="23">
        <f t="shared" si="189"/>
        <v>0.30613654217714742</v>
      </c>
      <c r="Q1328" s="27"/>
      <c r="R1328" s="27"/>
    </row>
    <row r="1329" spans="1:18" x14ac:dyDescent="0.25">
      <c r="A1329" s="24">
        <f t="shared" si="185"/>
        <v>2019</v>
      </c>
      <c r="B1329" s="32">
        <v>43691</v>
      </c>
      <c r="C1329" s="28">
        <f>'Bitcoin Data'!C1328</f>
        <v>10051.704102</v>
      </c>
      <c r="D1329" s="26">
        <f>'Bitcoin Data'!K1328</f>
        <v>1899.9366687777074</v>
      </c>
      <c r="E1329" s="25">
        <f>'Bitcoin Data'!J1328</f>
        <v>79800.822453394969</v>
      </c>
      <c r="F1329" s="25">
        <f t="shared" si="181"/>
        <v>151.61650877782452</v>
      </c>
      <c r="G1329" s="23">
        <f t="shared" si="182"/>
        <v>0.48099999999999998</v>
      </c>
      <c r="H1329" s="23">
        <f t="shared" si="183"/>
        <v>0.42986350639160825</v>
      </c>
      <c r="I1329" s="26">
        <f t="shared" si="186"/>
        <v>72927.540722133592</v>
      </c>
      <c r="J1329" s="26">
        <f t="shared" si="187"/>
        <v>65174.404090089694</v>
      </c>
      <c r="K1329" s="23">
        <f t="shared" si="184"/>
        <v>38.384195600082982</v>
      </c>
      <c r="L1329" s="23">
        <f t="shared" si="184"/>
        <v>34.303461352750546</v>
      </c>
      <c r="M1329" s="26">
        <f>K1329*'Social Cost of Carbon'!$C$5</f>
        <v>3838.419560008298</v>
      </c>
      <c r="N1329" s="26">
        <f>L1329*'Social Cost of Carbon'!$C$5</f>
        <v>3430.3461352750546</v>
      </c>
      <c r="O1329" s="23">
        <f t="shared" si="188"/>
        <v>0.38186754415547935</v>
      </c>
      <c r="P1329" s="23">
        <f t="shared" si="189"/>
        <v>0.3412701070848787</v>
      </c>
      <c r="Q1329" s="27"/>
      <c r="R1329" s="27"/>
    </row>
    <row r="1330" spans="1:18" x14ac:dyDescent="0.25">
      <c r="A1330" s="24">
        <f t="shared" si="185"/>
        <v>2019</v>
      </c>
      <c r="B1330" s="32">
        <v>43692</v>
      </c>
      <c r="C1330" s="28">
        <f>'Bitcoin Data'!C1329</f>
        <v>10311.545898</v>
      </c>
      <c r="D1330" s="26">
        <f>'Bitcoin Data'!K1329</f>
        <v>1962.4945486262536</v>
      </c>
      <c r="E1330" s="25">
        <f>'Bitcoin Data'!J1329</f>
        <v>77141.011103913886</v>
      </c>
      <c r="F1330" s="25">
        <f t="shared" si="181"/>
        <v>151.38881376694832</v>
      </c>
      <c r="G1330" s="23">
        <f t="shared" si="182"/>
        <v>0.48099999999999998</v>
      </c>
      <c r="H1330" s="23">
        <f t="shared" si="183"/>
        <v>0.42986350639160825</v>
      </c>
      <c r="I1330" s="26">
        <f t="shared" si="186"/>
        <v>72818.019421902136</v>
      </c>
      <c r="J1330" s="26">
        <f t="shared" si="187"/>
        <v>65076.526314326584</v>
      </c>
      <c r="K1330" s="23">
        <f t="shared" si="184"/>
        <v>37.104826340982584</v>
      </c>
      <c r="L1330" s="23">
        <f t="shared" si="184"/>
        <v>33.160105519722414</v>
      </c>
      <c r="M1330" s="26">
        <f>K1330*'Social Cost of Carbon'!$C$5</f>
        <v>3710.4826340982581</v>
      </c>
      <c r="N1330" s="26">
        <f>L1330*'Social Cost of Carbon'!$C$5</f>
        <v>3316.0105519722415</v>
      </c>
      <c r="O1330" s="23">
        <f t="shared" si="188"/>
        <v>0.3598376684545363</v>
      </c>
      <c r="P1330" s="23">
        <f t="shared" si="189"/>
        <v>0.32158229083918505</v>
      </c>
      <c r="Q1330" s="27"/>
      <c r="R1330" s="27"/>
    </row>
    <row r="1331" spans="1:18" x14ac:dyDescent="0.25">
      <c r="A1331" s="24">
        <f t="shared" si="185"/>
        <v>2019</v>
      </c>
      <c r="B1331" s="32">
        <v>43693</v>
      </c>
      <c r="C1331" s="28">
        <f>'Bitcoin Data'!C1330</f>
        <v>10374.338867</v>
      </c>
      <c r="D1331" s="26">
        <f>'Bitcoin Data'!K1330</f>
        <v>1837.4846876276031</v>
      </c>
      <c r="E1331" s="25">
        <f>'Bitcoin Data'!J1330</f>
        <v>83538.314048777742</v>
      </c>
      <c r="F1331" s="25">
        <f t="shared" si="181"/>
        <v>153.50037289485496</v>
      </c>
      <c r="G1331" s="23">
        <f t="shared" si="182"/>
        <v>0.48099999999999998</v>
      </c>
      <c r="H1331" s="23">
        <f t="shared" si="183"/>
        <v>0.42986350639160825</v>
      </c>
      <c r="I1331" s="26">
        <f t="shared" si="186"/>
        <v>73833.679362425231</v>
      </c>
      <c r="J1331" s="26">
        <f t="shared" si="187"/>
        <v>65984.208525001726</v>
      </c>
      <c r="K1331" s="23">
        <f t="shared" si="184"/>
        <v>40.181929057462092</v>
      </c>
      <c r="L1331" s="23">
        <f t="shared" si="184"/>
        <v>35.910072595050949</v>
      </c>
      <c r="M1331" s="26">
        <f>K1331*'Social Cost of Carbon'!$C$5</f>
        <v>4018.1929057462094</v>
      </c>
      <c r="N1331" s="26">
        <f>L1331*'Social Cost of Carbon'!$C$5</f>
        <v>3591.0072595050947</v>
      </c>
      <c r="O1331" s="23">
        <f t="shared" si="188"/>
        <v>0.38732038323210954</v>
      </c>
      <c r="P1331" s="23">
        <f t="shared" si="189"/>
        <v>0.34614323915404588</v>
      </c>
      <c r="Q1331" s="27"/>
      <c r="R1331" s="27"/>
    </row>
    <row r="1332" spans="1:18" x14ac:dyDescent="0.25">
      <c r="A1332" s="24">
        <f t="shared" si="185"/>
        <v>2019</v>
      </c>
      <c r="B1332" s="32">
        <v>43694</v>
      </c>
      <c r="C1332" s="28">
        <f>'Bitcoin Data'!C1331</f>
        <v>10231.744140999999</v>
      </c>
      <c r="D1332" s="26">
        <f>'Bitcoin Data'!K1331</f>
        <v>1600</v>
      </c>
      <c r="E1332" s="25">
        <f>'Bitcoin Data'!J1331</f>
        <v>95886.209712681375</v>
      </c>
      <c r="F1332" s="25">
        <f t="shared" si="181"/>
        <v>153.41793554029022</v>
      </c>
      <c r="G1332" s="23">
        <f t="shared" si="182"/>
        <v>0.48099999999999998</v>
      </c>
      <c r="H1332" s="23">
        <f t="shared" si="183"/>
        <v>0.42986350639160825</v>
      </c>
      <c r="I1332" s="26">
        <f t="shared" si="186"/>
        <v>73794.02699487959</v>
      </c>
      <c r="J1332" s="26">
        <f t="shared" si="187"/>
        <v>65948.771714710892</v>
      </c>
      <c r="K1332" s="23">
        <f t="shared" si="184"/>
        <v>46.121266871799733</v>
      </c>
      <c r="L1332" s="23">
        <f t="shared" si="184"/>
        <v>41.217982321694294</v>
      </c>
      <c r="M1332" s="26">
        <f>K1332*'Social Cost of Carbon'!$C$5</f>
        <v>4612.1266871799735</v>
      </c>
      <c r="N1332" s="26">
        <f>L1332*'Social Cost of Carbon'!$C$5</f>
        <v>4121.798232169429</v>
      </c>
      <c r="O1332" s="23">
        <f t="shared" si="188"/>
        <v>0.45076642101502035</v>
      </c>
      <c r="P1332" s="23">
        <f t="shared" si="189"/>
        <v>0.40284414615615916</v>
      </c>
      <c r="Q1332" s="27"/>
      <c r="R1332" s="27"/>
    </row>
    <row r="1333" spans="1:18" x14ac:dyDescent="0.25">
      <c r="A1333" s="24">
        <f t="shared" si="185"/>
        <v>2019</v>
      </c>
      <c r="B1333" s="32">
        <v>43695</v>
      </c>
      <c r="C1333" s="28">
        <f>'Bitcoin Data'!C1332</f>
        <v>10345.810546999999</v>
      </c>
      <c r="D1333" s="26">
        <f>'Bitcoin Data'!K1332</f>
        <v>1574.9409397147608</v>
      </c>
      <c r="E1333" s="25">
        <f>'Bitcoin Data'!J1332</f>
        <v>95226.913040157262</v>
      </c>
      <c r="F1333" s="25">
        <f t="shared" si="181"/>
        <v>149.97676390960109</v>
      </c>
      <c r="G1333" s="23">
        <f t="shared" si="182"/>
        <v>0.48099999999999998</v>
      </c>
      <c r="H1333" s="23">
        <f t="shared" si="183"/>
        <v>0.42986350639160825</v>
      </c>
      <c r="I1333" s="26">
        <f t="shared" si="186"/>
        <v>72138.823440518128</v>
      </c>
      <c r="J1333" s="26">
        <f t="shared" si="187"/>
        <v>64469.537611447537</v>
      </c>
      <c r="K1333" s="23">
        <f t="shared" si="184"/>
        <v>45.804145172315643</v>
      </c>
      <c r="L1333" s="23">
        <f t="shared" si="184"/>
        <v>40.934574742290764</v>
      </c>
      <c r="M1333" s="26">
        <f>K1333*'Social Cost of Carbon'!$C$5</f>
        <v>4580.4145172315639</v>
      </c>
      <c r="N1333" s="26">
        <f>L1333*'Social Cost of Carbon'!$C$5</f>
        <v>4093.4574742290765</v>
      </c>
      <c r="O1333" s="23">
        <f t="shared" si="188"/>
        <v>0.44273133520309421</v>
      </c>
      <c r="P1333" s="23">
        <f t="shared" si="189"/>
        <v>0.39566329343002193</v>
      </c>
      <c r="Q1333" s="27"/>
      <c r="R1333" s="27"/>
    </row>
    <row r="1334" spans="1:18" x14ac:dyDescent="0.25">
      <c r="A1334" s="24">
        <f t="shared" si="185"/>
        <v>2019</v>
      </c>
      <c r="B1334" s="32">
        <v>43696</v>
      </c>
      <c r="C1334" s="28">
        <f>'Bitcoin Data'!C1333</f>
        <v>10916.053711</v>
      </c>
      <c r="D1334" s="26">
        <f>'Bitcoin Data'!K1333</f>
        <v>2037.5820692777904</v>
      </c>
      <c r="E1334" s="25">
        <f>'Bitcoin Data'!J1333</f>
        <v>71660.105824514452</v>
      </c>
      <c r="F1334" s="25">
        <f t="shared" si="181"/>
        <v>146.01334671057961</v>
      </c>
      <c r="G1334" s="23">
        <f t="shared" si="182"/>
        <v>0.48099999999999998</v>
      </c>
      <c r="H1334" s="23">
        <f t="shared" si="183"/>
        <v>0.42986350639160825</v>
      </c>
      <c r="I1334" s="26">
        <f t="shared" si="186"/>
        <v>70232.419767788786</v>
      </c>
      <c r="J1334" s="26">
        <f t="shared" si="187"/>
        <v>62765.809196983348</v>
      </c>
      <c r="K1334" s="23">
        <f t="shared" si="184"/>
        <v>34.468510901591451</v>
      </c>
      <c r="L1334" s="23">
        <f t="shared" si="184"/>
        <v>30.804064358119494</v>
      </c>
      <c r="M1334" s="26">
        <f>K1334*'Social Cost of Carbon'!$C$5</f>
        <v>3446.8510901591449</v>
      </c>
      <c r="N1334" s="26">
        <f>L1334*'Social Cost of Carbon'!$C$5</f>
        <v>3080.4064358119494</v>
      </c>
      <c r="O1334" s="23">
        <f t="shared" si="188"/>
        <v>0.31575981406960163</v>
      </c>
      <c r="P1334" s="23">
        <f t="shared" si="189"/>
        <v>0.28219047994495061</v>
      </c>
      <c r="Q1334" s="27"/>
      <c r="R1334" s="27"/>
    </row>
    <row r="1335" spans="1:18" x14ac:dyDescent="0.25">
      <c r="A1335" s="24">
        <f t="shared" si="185"/>
        <v>2019</v>
      </c>
      <c r="B1335" s="32">
        <v>43697</v>
      </c>
      <c r="C1335" s="28">
        <f>'Bitcoin Data'!C1334</f>
        <v>10763.232421999999</v>
      </c>
      <c r="D1335" s="26">
        <f>'Bitcoin Data'!K1334</f>
        <v>1912.4521886952823</v>
      </c>
      <c r="E1335" s="25">
        <f>'Bitcoin Data'!J1334</f>
        <v>78842.792014871186</v>
      </c>
      <c r="F1335" s="25">
        <f t="shared" si="181"/>
        <v>150.78307015168733</v>
      </c>
      <c r="G1335" s="23">
        <f t="shared" si="182"/>
        <v>0.48099999999999998</v>
      </c>
      <c r="H1335" s="23">
        <f t="shared" si="183"/>
        <v>0.42986350639160825</v>
      </c>
      <c r="I1335" s="26">
        <f t="shared" si="186"/>
        <v>72526.656742961612</v>
      </c>
      <c r="J1335" s="26">
        <f t="shared" si="187"/>
        <v>64816.139239896162</v>
      </c>
      <c r="K1335" s="23">
        <f t="shared" si="184"/>
        <v>37.923382959153038</v>
      </c>
      <c r="L1335" s="23">
        <f t="shared" si="184"/>
        <v>33.891639029216819</v>
      </c>
      <c r="M1335" s="26">
        <f>K1335*'Social Cost of Carbon'!$C$5</f>
        <v>3792.3382959153037</v>
      </c>
      <c r="N1335" s="26">
        <f>L1335*'Social Cost of Carbon'!$C$5</f>
        <v>3389.1639029216817</v>
      </c>
      <c r="O1335" s="23">
        <f t="shared" si="188"/>
        <v>0.35234194963250826</v>
      </c>
      <c r="P1335" s="23">
        <f t="shared" si="189"/>
        <v>0.31488346344674728</v>
      </c>
      <c r="Q1335" s="27"/>
      <c r="R1335" s="27"/>
    </row>
    <row r="1336" spans="1:18" x14ac:dyDescent="0.25">
      <c r="A1336" s="24">
        <f t="shared" si="185"/>
        <v>2019</v>
      </c>
      <c r="B1336" s="32">
        <v>43698</v>
      </c>
      <c r="C1336" s="28">
        <f>'Bitcoin Data'!C1335</f>
        <v>10138.049805000001</v>
      </c>
      <c r="D1336" s="26">
        <f>'Bitcoin Data'!K1335</f>
        <v>1700.0377786173026</v>
      </c>
      <c r="E1336" s="25">
        <f>'Bitcoin Data'!J1335</f>
        <v>88563.644653234514</v>
      </c>
      <c r="F1336" s="25">
        <f t="shared" si="181"/>
        <v>150.56154172253696</v>
      </c>
      <c r="G1336" s="23">
        <f t="shared" si="182"/>
        <v>0.48099999999999998</v>
      </c>
      <c r="H1336" s="23">
        <f t="shared" si="183"/>
        <v>0.42986350639160825</v>
      </c>
      <c r="I1336" s="26">
        <f t="shared" si="186"/>
        <v>72420.101568540282</v>
      </c>
      <c r="J1336" s="26">
        <f t="shared" si="187"/>
        <v>64720.912252576156</v>
      </c>
      <c r="K1336" s="23">
        <f t="shared" si="184"/>
        <v>42.599113078205804</v>
      </c>
      <c r="L1336" s="23">
        <f t="shared" si="184"/>
        <v>38.070278829459802</v>
      </c>
      <c r="M1336" s="26">
        <f>K1336*'Social Cost of Carbon'!$C$5</f>
        <v>4259.9113078205801</v>
      </c>
      <c r="N1336" s="26">
        <f>L1336*'Social Cost of Carbon'!$C$5</f>
        <v>3807.0278829459803</v>
      </c>
      <c r="O1336" s="23">
        <f t="shared" si="188"/>
        <v>0.42019041036074095</v>
      </c>
      <c r="P1336" s="23">
        <f t="shared" si="189"/>
        <v>0.37551875914718691</v>
      </c>
      <c r="Q1336" s="27"/>
      <c r="R1336" s="27"/>
    </row>
    <row r="1337" spans="1:18" x14ac:dyDescent="0.25">
      <c r="A1337" s="24">
        <f t="shared" si="185"/>
        <v>2019</v>
      </c>
      <c r="B1337" s="32">
        <v>43699</v>
      </c>
      <c r="C1337" s="28">
        <f>'Bitcoin Data'!C1336</f>
        <v>10131.055664</v>
      </c>
      <c r="D1337" s="26">
        <f>'Bitcoin Data'!K1336</f>
        <v>1762.4596103005974</v>
      </c>
      <c r="E1337" s="25">
        <f>'Bitcoin Data'!J1336</f>
        <v>84281.311113161471</v>
      </c>
      <c r="F1337" s="25">
        <f t="shared" si="181"/>
        <v>148.54240674012598</v>
      </c>
      <c r="G1337" s="23">
        <f t="shared" si="182"/>
        <v>0.48099999999999998</v>
      </c>
      <c r="H1337" s="23">
        <f t="shared" si="183"/>
        <v>0.42986350639160825</v>
      </c>
      <c r="I1337" s="26">
        <f t="shared" si="186"/>
        <v>71448.897642000607</v>
      </c>
      <c r="J1337" s="26">
        <f t="shared" si="187"/>
        <v>63852.959809159016</v>
      </c>
      <c r="K1337" s="23">
        <f t="shared" si="184"/>
        <v>40.539310645430668</v>
      </c>
      <c r="L1337" s="23">
        <f t="shared" si="184"/>
        <v>36.229459918385615</v>
      </c>
      <c r="M1337" s="26">
        <f>K1337*'Social Cost of Carbon'!$C$5</f>
        <v>4053.9310645430669</v>
      </c>
      <c r="N1337" s="26">
        <f>L1337*'Social Cost of Carbon'!$C$5</f>
        <v>3622.9459918385614</v>
      </c>
      <c r="O1337" s="23">
        <f t="shared" si="188"/>
        <v>0.40014892810711017</v>
      </c>
      <c r="P1337" s="23">
        <f t="shared" si="189"/>
        <v>0.35760794452175876</v>
      </c>
      <c r="Q1337" s="27"/>
      <c r="R1337" s="27"/>
    </row>
    <row r="1338" spans="1:18" x14ac:dyDescent="0.25">
      <c r="A1338" s="24">
        <f t="shared" si="185"/>
        <v>2019</v>
      </c>
      <c r="B1338" s="32">
        <v>43700</v>
      </c>
      <c r="C1338" s="28">
        <f>'Bitcoin Data'!C1337</f>
        <v>10407.964844</v>
      </c>
      <c r="D1338" s="26">
        <f>'Bitcoin Data'!K1337</f>
        <v>1912.4521886952823</v>
      </c>
      <c r="E1338" s="25">
        <f>'Bitcoin Data'!J1337</f>
        <v>76624.057803966105</v>
      </c>
      <c r="F1338" s="25">
        <f t="shared" si="181"/>
        <v>146.5398470539088</v>
      </c>
      <c r="G1338" s="23">
        <f t="shared" si="182"/>
        <v>0.48099999999999998</v>
      </c>
      <c r="H1338" s="23">
        <f t="shared" si="183"/>
        <v>0.42986350639160825</v>
      </c>
      <c r="I1338" s="26">
        <f t="shared" si="186"/>
        <v>70485.666432930127</v>
      </c>
      <c r="J1338" s="26">
        <f t="shared" si="187"/>
        <v>62992.132480683227</v>
      </c>
      <c r="K1338" s="23">
        <f t="shared" si="184"/>
        <v>36.856171803707696</v>
      </c>
      <c r="L1338" s="23">
        <f t="shared" si="184"/>
        <v>32.937886161566148</v>
      </c>
      <c r="M1338" s="26">
        <f>K1338*'Social Cost of Carbon'!$C$5</f>
        <v>3685.6171803707693</v>
      </c>
      <c r="N1338" s="26">
        <f>L1338*'Social Cost of Carbon'!$C$5</f>
        <v>3293.7886161566148</v>
      </c>
      <c r="O1338" s="23">
        <f t="shared" si="188"/>
        <v>0.35411506818217781</v>
      </c>
      <c r="P1338" s="23">
        <f t="shared" si="189"/>
        <v>0.3164680766629821</v>
      </c>
      <c r="Q1338" s="27"/>
      <c r="R1338" s="27"/>
    </row>
    <row r="1339" spans="1:18" x14ac:dyDescent="0.25">
      <c r="A1339" s="24">
        <f t="shared" si="185"/>
        <v>2019</v>
      </c>
      <c r="B1339" s="32">
        <v>43701</v>
      </c>
      <c r="C1339" s="28">
        <f>'Bitcoin Data'!C1338</f>
        <v>10159.960938</v>
      </c>
      <c r="D1339" s="26">
        <f>'Bitcoin Data'!K1338</f>
        <v>2000</v>
      </c>
      <c r="E1339" s="25">
        <f>'Bitcoin Data'!J1338</f>
        <v>73888.231469359598</v>
      </c>
      <c r="F1339" s="25">
        <f t="shared" si="181"/>
        <v>147.77646293871919</v>
      </c>
      <c r="G1339" s="23">
        <f t="shared" si="182"/>
        <v>0.48099999999999998</v>
      </c>
      <c r="H1339" s="23">
        <f t="shared" si="183"/>
        <v>0.42986350639160825</v>
      </c>
      <c r="I1339" s="26">
        <f t="shared" si="186"/>
        <v>71080.478673523932</v>
      </c>
      <c r="J1339" s="26">
        <f t="shared" si="187"/>
        <v>63523.708520987377</v>
      </c>
      <c r="K1339" s="23">
        <f t="shared" si="184"/>
        <v>35.540239336761964</v>
      </c>
      <c r="L1339" s="23">
        <f t="shared" si="184"/>
        <v>31.761854260493688</v>
      </c>
      <c r="M1339" s="26">
        <f>K1339*'Social Cost of Carbon'!$C$5</f>
        <v>3554.0239336761965</v>
      </c>
      <c r="N1339" s="26">
        <f>L1339*'Social Cost of Carbon'!$C$5</f>
        <v>3176.1854260493687</v>
      </c>
      <c r="O1339" s="23">
        <f t="shared" si="188"/>
        <v>0.34980685018025376</v>
      </c>
      <c r="P1339" s="23">
        <f t="shared" si="189"/>
        <v>0.31261787770953819</v>
      </c>
      <c r="Q1339" s="27"/>
      <c r="R1339" s="27"/>
    </row>
    <row r="1340" spans="1:18" x14ac:dyDescent="0.25">
      <c r="A1340" s="24">
        <f t="shared" si="185"/>
        <v>2019</v>
      </c>
      <c r="B1340" s="32">
        <v>43702</v>
      </c>
      <c r="C1340" s="28">
        <f>'Bitcoin Data'!C1339</f>
        <v>10138.517578000001</v>
      </c>
      <c r="D1340" s="26">
        <f>'Bitcoin Data'!K1339</f>
        <v>1937.5672766415501</v>
      </c>
      <c r="E1340" s="25">
        <f>'Bitcoin Data'!J1339</f>
        <v>78869.285037655121</v>
      </c>
      <c r="F1340" s="25">
        <f t="shared" si="181"/>
        <v>152.8145458210756</v>
      </c>
      <c r="G1340" s="23">
        <f t="shared" si="182"/>
        <v>0.48099999999999998</v>
      </c>
      <c r="H1340" s="23">
        <f t="shared" si="183"/>
        <v>0.42986350639160825</v>
      </c>
      <c r="I1340" s="26">
        <f t="shared" si="186"/>
        <v>73503.79653993735</v>
      </c>
      <c r="J1340" s="26">
        <f t="shared" si="187"/>
        <v>65689.396494288638</v>
      </c>
      <c r="K1340" s="23">
        <f t="shared" si="184"/>
        <v>37.936126103112109</v>
      </c>
      <c r="L1340" s="23">
        <f t="shared" si="184"/>
        <v>33.903027412885635</v>
      </c>
      <c r="M1340" s="26">
        <f>K1340*'Social Cost of Carbon'!$C$5</f>
        <v>3793.612610311211</v>
      </c>
      <c r="N1340" s="26">
        <f>L1340*'Social Cost of Carbon'!$C$5</f>
        <v>3390.3027412885635</v>
      </c>
      <c r="O1340" s="23">
        <f t="shared" si="188"/>
        <v>0.37417823474934164</v>
      </c>
      <c r="P1340" s="23">
        <f t="shared" si="189"/>
        <v>0.33439827028019609</v>
      </c>
      <c r="Q1340" s="27"/>
      <c r="R1340" s="27"/>
    </row>
    <row r="1341" spans="1:18" x14ac:dyDescent="0.25">
      <c r="A1341" s="24">
        <f t="shared" si="185"/>
        <v>2019</v>
      </c>
      <c r="B1341" s="32">
        <v>43703</v>
      </c>
      <c r="C1341" s="28">
        <f>'Bitcoin Data'!C1340</f>
        <v>10370.820313</v>
      </c>
      <c r="D1341" s="26">
        <f>'Bitcoin Data'!K1340</f>
        <v>1712.4916753876892</v>
      </c>
      <c r="E1341" s="25">
        <f>'Bitcoin Data'!J1340</f>
        <v>91877.128870715111</v>
      </c>
      <c r="F1341" s="25">
        <f t="shared" si="181"/>
        <v>157.33881834962153</v>
      </c>
      <c r="G1341" s="23">
        <f t="shared" si="182"/>
        <v>0.48099999999999998</v>
      </c>
      <c r="H1341" s="23">
        <f t="shared" si="183"/>
        <v>0.42986350639160825</v>
      </c>
      <c r="I1341" s="26">
        <f t="shared" si="186"/>
        <v>75679.971626167957</v>
      </c>
      <c r="J1341" s="26">
        <f t="shared" si="187"/>
        <v>67634.216147280618</v>
      </c>
      <c r="K1341" s="23">
        <f t="shared" si="184"/>
        <v>44.192898986813972</v>
      </c>
      <c r="L1341" s="23">
        <f t="shared" si="184"/>
        <v>39.494624773559259</v>
      </c>
      <c r="M1341" s="26">
        <f>K1341*'Social Cost of Carbon'!$C$5</f>
        <v>4419.2898986813971</v>
      </c>
      <c r="N1341" s="26">
        <f>L1341*'Social Cost of Carbon'!$C$5</f>
        <v>3949.4624773559258</v>
      </c>
      <c r="O1341" s="23">
        <f t="shared" si="188"/>
        <v>0.42612732313390311</v>
      </c>
      <c r="P1341" s="23">
        <f t="shared" si="189"/>
        <v>0.38082450164575771</v>
      </c>
      <c r="Q1341" s="27"/>
      <c r="R1341" s="27"/>
    </row>
    <row r="1342" spans="1:18" x14ac:dyDescent="0.25">
      <c r="A1342" s="24">
        <f t="shared" si="185"/>
        <v>2019</v>
      </c>
      <c r="B1342" s="32">
        <v>43704</v>
      </c>
      <c r="C1342" s="28">
        <f>'Bitcoin Data'!C1341</f>
        <v>10185.5</v>
      </c>
      <c r="D1342" s="26">
        <f>'Bitcoin Data'!K1341</f>
        <v>1687.4472672728978</v>
      </c>
      <c r="E1342" s="25">
        <f>'Bitcoin Data'!J1341</f>
        <v>90907.002862365931</v>
      </c>
      <c r="F1342" s="25">
        <f t="shared" si="181"/>
        <v>153.40077355606888</v>
      </c>
      <c r="G1342" s="23">
        <f t="shared" si="182"/>
        <v>0.48099999999999998</v>
      </c>
      <c r="H1342" s="23">
        <f t="shared" si="183"/>
        <v>0.42986350639160825</v>
      </c>
      <c r="I1342" s="26">
        <f t="shared" si="186"/>
        <v>73785.772080469134</v>
      </c>
      <c r="J1342" s="26">
        <f t="shared" si="187"/>
        <v>65941.394403996863</v>
      </c>
      <c r="K1342" s="23">
        <f t="shared" si="184"/>
        <v>43.726268376798011</v>
      </c>
      <c r="L1342" s="23">
        <f t="shared" si="184"/>
        <v>39.077603005968584</v>
      </c>
      <c r="M1342" s="26">
        <f>K1342*'Social Cost of Carbon'!$C$5</f>
        <v>4372.6268376798007</v>
      </c>
      <c r="N1342" s="26">
        <f>L1342*'Social Cost of Carbon'!$C$5</f>
        <v>3907.7603005968585</v>
      </c>
      <c r="O1342" s="23">
        <f t="shared" si="188"/>
        <v>0.42929918390651423</v>
      </c>
      <c r="P1342" s="23">
        <f t="shared" si="189"/>
        <v>0.38365915277569668</v>
      </c>
      <c r="Q1342" s="27"/>
      <c r="R1342" s="27"/>
    </row>
    <row r="1343" spans="1:18" x14ac:dyDescent="0.25">
      <c r="A1343" s="24">
        <f t="shared" si="185"/>
        <v>2019</v>
      </c>
      <c r="B1343" s="32">
        <v>43705</v>
      </c>
      <c r="C1343" s="28">
        <f>'Bitcoin Data'!C1342</f>
        <v>9754.4228519999997</v>
      </c>
      <c r="D1343" s="26">
        <f>'Bitcoin Data'!K1342</f>
        <v>1887.5838926174499</v>
      </c>
      <c r="E1343" s="25">
        <f>'Bitcoin Data'!J1342</f>
        <v>79812.07272603453</v>
      </c>
      <c r="F1343" s="25">
        <f t="shared" si="181"/>
        <v>150.65198291407526</v>
      </c>
      <c r="G1343" s="23">
        <f t="shared" si="182"/>
        <v>0.48099999999999998</v>
      </c>
      <c r="H1343" s="23">
        <f t="shared" si="183"/>
        <v>0.42986350639160825</v>
      </c>
      <c r="I1343" s="26">
        <f t="shared" si="186"/>
        <v>72463.603781670201</v>
      </c>
      <c r="J1343" s="26">
        <f t="shared" si="187"/>
        <v>64759.78962029305</v>
      </c>
      <c r="K1343" s="23">
        <f t="shared" si="184"/>
        <v>38.389606981222606</v>
      </c>
      <c r="L1343" s="23">
        <f t="shared" si="184"/>
        <v>34.308297434395243</v>
      </c>
      <c r="M1343" s="26">
        <f>K1343*'Social Cost of Carbon'!$C$5</f>
        <v>3838.9606981222605</v>
      </c>
      <c r="N1343" s="26">
        <f>L1343*'Social Cost of Carbon'!$C$5</f>
        <v>3430.8297434395245</v>
      </c>
      <c r="O1343" s="23">
        <f t="shared" si="188"/>
        <v>0.39356102932682874</v>
      </c>
      <c r="P1343" s="23">
        <f t="shared" si="189"/>
        <v>0.35172042421106275</v>
      </c>
      <c r="Q1343" s="27"/>
      <c r="R1343" s="27"/>
    </row>
    <row r="1344" spans="1:18" x14ac:dyDescent="0.25">
      <c r="A1344" s="24">
        <f t="shared" si="185"/>
        <v>2019</v>
      </c>
      <c r="B1344" s="32">
        <v>43706</v>
      </c>
      <c r="C1344" s="28">
        <f>'Bitcoin Data'!C1343</f>
        <v>9510.2001949999994</v>
      </c>
      <c r="D1344" s="26">
        <f>'Bitcoin Data'!K1343</f>
        <v>2062.5644551392229</v>
      </c>
      <c r="E1344" s="25">
        <f>'Bitcoin Data'!J1343</f>
        <v>74078.600174712818</v>
      </c>
      <c r="F1344" s="25">
        <f t="shared" si="181"/>
        <v>152.79188760683289</v>
      </c>
      <c r="G1344" s="23">
        <f t="shared" si="182"/>
        <v>0.48099999999999998</v>
      </c>
      <c r="H1344" s="23">
        <f t="shared" si="183"/>
        <v>0.42986350639160825</v>
      </c>
      <c r="I1344" s="26">
        <f t="shared" si="186"/>
        <v>73492.897938886614</v>
      </c>
      <c r="J1344" s="26">
        <f t="shared" si="187"/>
        <v>65679.656554865694</v>
      </c>
      <c r="K1344" s="23">
        <f t="shared" si="184"/>
        <v>35.63180668403686</v>
      </c>
      <c r="L1344" s="23">
        <f t="shared" si="184"/>
        <v>31.843686819684056</v>
      </c>
      <c r="M1344" s="26">
        <f>K1344*'Social Cost of Carbon'!$C$5</f>
        <v>3563.180668403686</v>
      </c>
      <c r="N1344" s="26">
        <f>L1344*'Social Cost of Carbon'!$C$5</f>
        <v>3184.3686819684058</v>
      </c>
      <c r="O1344" s="23">
        <f t="shared" si="188"/>
        <v>0.37466936503366494</v>
      </c>
      <c r="P1344" s="23">
        <f t="shared" si="189"/>
        <v>0.3348371870912446</v>
      </c>
      <c r="Q1344" s="27"/>
      <c r="R1344" s="27"/>
    </row>
    <row r="1345" spans="1:18" x14ac:dyDescent="0.25">
      <c r="A1345" s="24">
        <f t="shared" si="185"/>
        <v>2019</v>
      </c>
      <c r="B1345" s="32">
        <v>43707</v>
      </c>
      <c r="C1345" s="28">
        <f>'Bitcoin Data'!C1344</f>
        <v>9598.1738280000009</v>
      </c>
      <c r="D1345" s="26">
        <f>'Bitcoin Data'!K1344</f>
        <v>2000</v>
      </c>
      <c r="E1345" s="25">
        <f>'Bitcoin Data'!J1344</f>
        <v>78130.61107842614</v>
      </c>
      <c r="F1345" s="25">
        <f t="shared" si="181"/>
        <v>156.26122215685228</v>
      </c>
      <c r="G1345" s="23">
        <f t="shared" si="182"/>
        <v>0.48099999999999998</v>
      </c>
      <c r="H1345" s="23">
        <f t="shared" si="183"/>
        <v>0.42986350639160825</v>
      </c>
      <c r="I1345" s="26">
        <f t="shared" si="186"/>
        <v>75161.647857445947</v>
      </c>
      <c r="J1345" s="26">
        <f t="shared" si="187"/>
        <v>67170.996869382594</v>
      </c>
      <c r="K1345" s="23">
        <f t="shared" si="184"/>
        <v>37.580823928722971</v>
      </c>
      <c r="L1345" s="23">
        <f t="shared" si="184"/>
        <v>33.585498434691296</v>
      </c>
      <c r="M1345" s="26">
        <f>K1345*'Social Cost of Carbon'!$C$5</f>
        <v>3758.0823928722971</v>
      </c>
      <c r="N1345" s="26">
        <f>L1345*'Social Cost of Carbon'!$C$5</f>
        <v>3358.5498434691294</v>
      </c>
      <c r="O1345" s="23">
        <f t="shared" si="188"/>
        <v>0.39154139737594018</v>
      </c>
      <c r="P1345" s="23">
        <f t="shared" si="189"/>
        <v>0.34991550514239439</v>
      </c>
      <c r="Q1345" s="27"/>
      <c r="R1345" s="27"/>
    </row>
    <row r="1346" spans="1:18" x14ac:dyDescent="0.25">
      <c r="A1346" s="24">
        <f t="shared" si="185"/>
        <v>2019</v>
      </c>
      <c r="B1346" s="32">
        <v>43708</v>
      </c>
      <c r="C1346" s="28">
        <f>'Bitcoin Data'!C1345</f>
        <v>9630.6640630000002</v>
      </c>
      <c r="D1346" s="26">
        <f>'Bitcoin Data'!K1345</f>
        <v>2074.9279538904898</v>
      </c>
      <c r="E1346" s="25">
        <f>'Bitcoin Data'!J1345</f>
        <v>75767.723886902415</v>
      </c>
      <c r="F1346" s="25">
        <f t="shared" si="181"/>
        <v>157.21256829559002</v>
      </c>
      <c r="G1346" s="23">
        <f t="shared" si="182"/>
        <v>0.48099999999999998</v>
      </c>
      <c r="H1346" s="23">
        <f t="shared" si="183"/>
        <v>0.42986350639160825</v>
      </c>
      <c r="I1346" s="26">
        <f t="shared" si="186"/>
        <v>75619.245350178797</v>
      </c>
      <c r="J1346" s="26">
        <f t="shared" si="187"/>
        <v>67579.945856372506</v>
      </c>
      <c r="K1346" s="23">
        <f t="shared" si="184"/>
        <v>36.444275189600063</v>
      </c>
      <c r="L1346" s="23">
        <f t="shared" si="184"/>
        <v>32.569779461335088</v>
      </c>
      <c r="M1346" s="26">
        <f>K1346*'Social Cost of Carbon'!$C$5</f>
        <v>3644.4275189600062</v>
      </c>
      <c r="N1346" s="26">
        <f>L1346*'Social Cost of Carbon'!$C$5</f>
        <v>3256.9779461335088</v>
      </c>
      <c r="O1346" s="23">
        <f t="shared" si="188"/>
        <v>0.37841913030291585</v>
      </c>
      <c r="P1346" s="23">
        <f t="shared" si="189"/>
        <v>0.33818830402842892</v>
      </c>
      <c r="Q1346" s="27"/>
      <c r="R1346" s="27"/>
    </row>
    <row r="1347" spans="1:18" x14ac:dyDescent="0.25">
      <c r="A1347" s="24">
        <f t="shared" si="185"/>
        <v>2019</v>
      </c>
      <c r="B1347" s="32">
        <v>43709</v>
      </c>
      <c r="C1347" s="28">
        <f>'Bitcoin Data'!C1346</f>
        <v>9757.9707030000009</v>
      </c>
      <c r="D1347" s="26">
        <f>'Bitcoin Data'!K1346</f>
        <v>1787.4875868917577</v>
      </c>
      <c r="E1347" s="25">
        <f>'Bitcoin Data'!J1346</f>
        <v>88400.631667522059</v>
      </c>
      <c r="F1347" s="25">
        <f t="shared" si="181"/>
        <v>158.01503177908612</v>
      </c>
      <c r="G1347" s="23">
        <f t="shared" si="182"/>
        <v>0.48099999999999998</v>
      </c>
      <c r="H1347" s="23">
        <f t="shared" si="183"/>
        <v>0.42986350639160825</v>
      </c>
      <c r="I1347" s="26">
        <f t="shared" si="186"/>
        <v>76005.230285740428</v>
      </c>
      <c r="J1347" s="26">
        <f t="shared" si="187"/>
        <v>67924.895623139368</v>
      </c>
      <c r="K1347" s="23">
        <f t="shared" si="184"/>
        <v>42.520703832078105</v>
      </c>
      <c r="L1347" s="23">
        <f t="shared" si="184"/>
        <v>38.000205495834074</v>
      </c>
      <c r="M1347" s="26">
        <f>K1347*'Social Cost of Carbon'!$C$5</f>
        <v>4252.0703832078107</v>
      </c>
      <c r="N1347" s="26">
        <f>L1347*'Social Cost of Carbon'!$C$5</f>
        <v>3800.0205495834075</v>
      </c>
      <c r="O1347" s="23">
        <f t="shared" si="188"/>
        <v>0.43575355087923656</v>
      </c>
      <c r="P1347" s="23">
        <f t="shared" si="189"/>
        <v>0.38942733742940272</v>
      </c>
      <c r="Q1347" s="27"/>
      <c r="R1347" s="27"/>
    </row>
    <row r="1348" spans="1:18" x14ac:dyDescent="0.25">
      <c r="A1348" s="24">
        <f t="shared" si="185"/>
        <v>2019</v>
      </c>
      <c r="B1348" s="32">
        <v>43710</v>
      </c>
      <c r="C1348" s="28">
        <f>'Bitcoin Data'!C1347</f>
        <v>10346.760742</v>
      </c>
      <c r="D1348" s="26">
        <f>'Bitcoin Data'!K1347</f>
        <v>1862.5827814569536</v>
      </c>
      <c r="E1348" s="25">
        <f>'Bitcoin Data'!J1347</f>
        <v>84398.363602435827</v>
      </c>
      <c r="F1348" s="25">
        <f t="shared" si="181"/>
        <v>157.19893882904023</v>
      </c>
      <c r="G1348" s="23">
        <f t="shared" si="182"/>
        <v>0.48099999999999998</v>
      </c>
      <c r="H1348" s="23">
        <f t="shared" si="183"/>
        <v>0.42986350639160825</v>
      </c>
      <c r="I1348" s="26">
        <f t="shared" si="186"/>
        <v>75612.689576768345</v>
      </c>
      <c r="J1348" s="26">
        <f t="shared" si="187"/>
        <v>67574.087046091168</v>
      </c>
      <c r="K1348" s="23">
        <f t="shared" si="184"/>
        <v>40.595612892771634</v>
      </c>
      <c r="L1348" s="23">
        <f t="shared" si="184"/>
        <v>36.279776511856952</v>
      </c>
      <c r="M1348" s="26">
        <f>K1348*'Social Cost of Carbon'!$C$5</f>
        <v>4059.5612892771633</v>
      </c>
      <c r="N1348" s="26">
        <f>L1348*'Social Cost of Carbon'!$C$5</f>
        <v>3627.9776511856953</v>
      </c>
      <c r="O1348" s="23">
        <f t="shared" si="188"/>
        <v>0.39235093866609128</v>
      </c>
      <c r="P1348" s="23">
        <f t="shared" si="189"/>
        <v>0.35063898176932401</v>
      </c>
      <c r="Q1348" s="27"/>
      <c r="R1348" s="27"/>
    </row>
    <row r="1349" spans="1:18" x14ac:dyDescent="0.25">
      <c r="A1349" s="24">
        <f t="shared" si="185"/>
        <v>2019</v>
      </c>
      <c r="B1349" s="32">
        <v>43711</v>
      </c>
      <c r="C1349" s="28">
        <f>'Bitcoin Data'!C1348</f>
        <v>10623.540039</v>
      </c>
      <c r="D1349" s="26">
        <f>'Bitcoin Data'!K1348</f>
        <v>2050.113895216401</v>
      </c>
      <c r="E1349" s="25">
        <f>'Bitcoin Data'!J1348</f>
        <v>78121.435650277679</v>
      </c>
      <c r="F1349" s="25">
        <f t="shared" si="181"/>
        <v>160.15784074088819</v>
      </c>
      <c r="G1349" s="23">
        <f t="shared" si="182"/>
        <v>0.48099999999999998</v>
      </c>
      <c r="H1349" s="23">
        <f t="shared" si="183"/>
        <v>0.42986350639160825</v>
      </c>
      <c r="I1349" s="26">
        <f t="shared" si="186"/>
        <v>77035.921396367208</v>
      </c>
      <c r="J1349" s="26">
        <f t="shared" si="187"/>
        <v>68846.010996986966</v>
      </c>
      <c r="K1349" s="23">
        <f t="shared" si="184"/>
        <v>37.57641054778356</v>
      </c>
      <c r="L1349" s="23">
        <f t="shared" si="184"/>
        <v>33.581554252974755</v>
      </c>
      <c r="M1349" s="26">
        <f>K1349*'Social Cost of Carbon'!$C$5</f>
        <v>3757.6410547783562</v>
      </c>
      <c r="N1349" s="26">
        <f>L1349*'Social Cost of Carbon'!$C$5</f>
        <v>3358.1554252974756</v>
      </c>
      <c r="O1349" s="23">
        <f t="shared" si="188"/>
        <v>0.35370893703828554</v>
      </c>
      <c r="P1349" s="23">
        <f t="shared" si="189"/>
        <v>0.31610512248924333</v>
      </c>
      <c r="Q1349" s="27"/>
      <c r="R1349" s="27"/>
    </row>
    <row r="1350" spans="1:18" x14ac:dyDescent="0.25">
      <c r="A1350" s="24">
        <f t="shared" si="185"/>
        <v>2019</v>
      </c>
      <c r="B1350" s="32">
        <v>43712</v>
      </c>
      <c r="C1350" s="28">
        <f>'Bitcoin Data'!C1349</f>
        <v>10594.493164</v>
      </c>
      <c r="D1350" s="26">
        <f>'Bitcoin Data'!K1349</f>
        <v>1700.0377786173026</v>
      </c>
      <c r="E1350" s="25">
        <f>'Bitcoin Data'!J1349</f>
        <v>97497.991627962168</v>
      </c>
      <c r="F1350" s="25">
        <f t="shared" si="181"/>
        <v>165.75026910684917</v>
      </c>
      <c r="G1350" s="23">
        <f t="shared" si="182"/>
        <v>0.48099999999999998</v>
      </c>
      <c r="H1350" s="23">
        <f t="shared" si="183"/>
        <v>0.42986350639160825</v>
      </c>
      <c r="I1350" s="26">
        <f t="shared" si="186"/>
        <v>79725.879440394448</v>
      </c>
      <c r="J1350" s="26">
        <f t="shared" si="187"/>
        <v>71249.991863622854</v>
      </c>
      <c r="K1350" s="23">
        <f t="shared" si="184"/>
        <v>46.896533973049799</v>
      </c>
      <c r="L1350" s="23">
        <f t="shared" si="184"/>
        <v>41.910828547335484</v>
      </c>
      <c r="M1350" s="26">
        <f>K1350*'Social Cost of Carbon'!$C$5</f>
        <v>4689.65339730498</v>
      </c>
      <c r="N1350" s="26">
        <f>L1350*'Social Cost of Carbon'!$C$5</f>
        <v>4191.0828547335486</v>
      </c>
      <c r="O1350" s="23">
        <f t="shared" si="188"/>
        <v>0.44265009422445839</v>
      </c>
      <c r="P1350" s="23">
        <f t="shared" si="189"/>
        <v>0.39559068941351661</v>
      </c>
      <c r="Q1350" s="27"/>
      <c r="R1350" s="27"/>
    </row>
    <row r="1351" spans="1:18" x14ac:dyDescent="0.25">
      <c r="A1351" s="24">
        <f t="shared" si="185"/>
        <v>2019</v>
      </c>
      <c r="B1351" s="32">
        <v>43713</v>
      </c>
      <c r="C1351" s="28">
        <f>'Bitcoin Data'!C1350</f>
        <v>10575.533203000001</v>
      </c>
      <c r="D1351" s="26">
        <f>'Bitcoin Data'!K1350</f>
        <v>2062.5644551392229</v>
      </c>
      <c r="E1351" s="25">
        <f>'Bitcoin Data'!J1350</f>
        <v>79807.464753057779</v>
      </c>
      <c r="F1351" s="25">
        <f t="shared" si="181"/>
        <v>164.60804005443336</v>
      </c>
      <c r="G1351" s="23">
        <f t="shared" si="182"/>
        <v>0.48099999999999998</v>
      </c>
      <c r="H1351" s="23">
        <f t="shared" si="183"/>
        <v>0.42986350639160825</v>
      </c>
      <c r="I1351" s="26">
        <f t="shared" si="186"/>
        <v>79176.467266182444</v>
      </c>
      <c r="J1351" s="26">
        <f t="shared" si="187"/>
        <v>70758.989278049034</v>
      </c>
      <c r="K1351" s="23">
        <f t="shared" si="184"/>
        <v>38.387390546220793</v>
      </c>
      <c r="L1351" s="23">
        <f t="shared" si="184"/>
        <v>34.306316634974102</v>
      </c>
      <c r="M1351" s="26">
        <f>K1351*'Social Cost of Carbon'!$C$5</f>
        <v>3838.7390546220795</v>
      </c>
      <c r="N1351" s="26">
        <f>L1351*'Social Cost of Carbon'!$C$5</f>
        <v>3430.63166349741</v>
      </c>
      <c r="O1351" s="23">
        <f t="shared" si="188"/>
        <v>0.36298302704332014</v>
      </c>
      <c r="P1351" s="23">
        <f t="shared" si="189"/>
        <v>0.32439325730869345</v>
      </c>
      <c r="Q1351" s="27"/>
      <c r="R1351" s="27"/>
    </row>
    <row r="1352" spans="1:18" x14ac:dyDescent="0.25">
      <c r="A1352" s="24">
        <f t="shared" si="185"/>
        <v>2019</v>
      </c>
      <c r="B1352" s="32">
        <v>43714</v>
      </c>
      <c r="C1352" s="28">
        <f>'Bitcoin Data'!C1351</f>
        <v>10353.302734000001</v>
      </c>
      <c r="D1352" s="26">
        <f>'Bitcoin Data'!K1351</f>
        <v>1974.9835418038181</v>
      </c>
      <c r="E1352" s="25">
        <f>'Bitcoin Data'!J1351</f>
        <v>84013.5315293975</v>
      </c>
      <c r="F1352" s="25">
        <f t="shared" ref="F1352:F1415" si="190">E1352*D1352/1000000</f>
        <v>165.92534205937622</v>
      </c>
      <c r="G1352" s="23">
        <f t="shared" ref="G1352:G1415" si="191">$V$21</f>
        <v>0.48099999999999998</v>
      </c>
      <c r="H1352" s="23">
        <f t="shared" ref="H1352:H1415" si="192">HLOOKUP($A1352,$V$7:$AA$19,13,FALSE)/1000</f>
        <v>0.42986350639160825</v>
      </c>
      <c r="I1352" s="26">
        <f t="shared" si="186"/>
        <v>79810.08953055997</v>
      </c>
      <c r="J1352" s="26">
        <f t="shared" si="187"/>
        <v>71325.24933687046</v>
      </c>
      <c r="K1352" s="23">
        <f t="shared" ref="K1352:L1415" si="193">$E1352*G1352/1000</f>
        <v>40.410508665640201</v>
      </c>
      <c r="L1352" s="23">
        <f t="shared" si="193"/>
        <v>36.114351247568749</v>
      </c>
      <c r="M1352" s="26">
        <f>K1352*'Social Cost of Carbon'!$C$5</f>
        <v>4041.05086656402</v>
      </c>
      <c r="N1352" s="26">
        <f>L1352*'Social Cost of Carbon'!$C$5</f>
        <v>3611.4351247568748</v>
      </c>
      <c r="O1352" s="23">
        <f t="shared" si="188"/>
        <v>0.39031514584165539</v>
      </c>
      <c r="P1352" s="23">
        <f t="shared" si="189"/>
        <v>0.34881961993606225</v>
      </c>
      <c r="Q1352" s="27"/>
      <c r="R1352" s="27"/>
    </row>
    <row r="1353" spans="1:18" x14ac:dyDescent="0.25">
      <c r="A1353" s="24">
        <f t="shared" ref="A1353:A1416" si="194">YEAR(B1353)</f>
        <v>2019</v>
      </c>
      <c r="B1353" s="32">
        <v>43715</v>
      </c>
      <c r="C1353" s="28">
        <f>'Bitcoin Data'!C1352</f>
        <v>10517.254883</v>
      </c>
      <c r="D1353" s="26">
        <f>'Bitcoin Data'!K1352</f>
        <v>1875</v>
      </c>
      <c r="E1353" s="25">
        <f>'Bitcoin Data'!J1352</f>
        <v>89006.345379978418</v>
      </c>
      <c r="F1353" s="25">
        <f t="shared" si="190"/>
        <v>166.88689758745954</v>
      </c>
      <c r="G1353" s="23">
        <f t="shared" si="191"/>
        <v>0.48099999999999998</v>
      </c>
      <c r="H1353" s="23">
        <f t="shared" si="192"/>
        <v>0.42986350639160825</v>
      </c>
      <c r="I1353" s="26">
        <f t="shared" ref="I1353:I1416" si="195">F1353*G1353*1000</f>
        <v>80272.597739568038</v>
      </c>
      <c r="J1353" s="26">
        <f t="shared" ref="J1353:J1416" si="196">$F1353*H1353*1000</f>
        <v>71738.586967762589</v>
      </c>
      <c r="K1353" s="23">
        <f t="shared" si="193"/>
        <v>42.812052127769618</v>
      </c>
      <c r="L1353" s="23">
        <f t="shared" si="193"/>
        <v>38.26057971614005</v>
      </c>
      <c r="M1353" s="26">
        <f>K1353*'Social Cost of Carbon'!$C$5</f>
        <v>4281.2052127769621</v>
      </c>
      <c r="N1353" s="26">
        <f>L1353*'Social Cost of Carbon'!$C$5</f>
        <v>3826.0579716140051</v>
      </c>
      <c r="O1353" s="23">
        <f t="shared" ref="O1353:O1416" si="197">M1353/$C1353</f>
        <v>0.40706489101990534</v>
      </c>
      <c r="P1353" s="23">
        <f t="shared" ref="P1353:P1416" si="198">N1353/$C1353</f>
        <v>0.36378865152335638</v>
      </c>
      <c r="Q1353" s="27"/>
      <c r="R1353" s="27"/>
    </row>
    <row r="1354" spans="1:18" x14ac:dyDescent="0.25">
      <c r="A1354" s="24">
        <f t="shared" si="194"/>
        <v>2019</v>
      </c>
      <c r="B1354" s="32">
        <v>43716</v>
      </c>
      <c r="C1354" s="28">
        <f>'Bitcoin Data'!C1353</f>
        <v>10441.276367</v>
      </c>
      <c r="D1354" s="26">
        <f>'Bitcoin Data'!K1353</f>
        <v>2212.389380530974</v>
      </c>
      <c r="E1354" s="25">
        <f>'Bitcoin Data'!J1353</f>
        <v>74904.371911972325</v>
      </c>
      <c r="F1354" s="25">
        <f t="shared" si="190"/>
        <v>165.71763697339014</v>
      </c>
      <c r="G1354" s="23">
        <f t="shared" si="191"/>
        <v>0.48099999999999998</v>
      </c>
      <c r="H1354" s="23">
        <f t="shared" si="192"/>
        <v>0.42986350639160825</v>
      </c>
      <c r="I1354" s="26">
        <f t="shared" si="195"/>
        <v>79710.18338420066</v>
      </c>
      <c r="J1354" s="26">
        <f t="shared" si="196"/>
        <v>71235.964500313115</v>
      </c>
      <c r="K1354" s="23">
        <f t="shared" si="193"/>
        <v>36.029002889658685</v>
      </c>
      <c r="L1354" s="23">
        <f t="shared" si="193"/>
        <v>32.198655954141515</v>
      </c>
      <c r="M1354" s="26">
        <f>K1354*'Social Cost of Carbon'!$C$5</f>
        <v>3602.9002889658686</v>
      </c>
      <c r="N1354" s="26">
        <f>L1354*'Social Cost of Carbon'!$C$5</f>
        <v>3219.8655954141514</v>
      </c>
      <c r="O1354" s="23">
        <f t="shared" si="197"/>
        <v>0.34506320514156241</v>
      </c>
      <c r="P1354" s="23">
        <f t="shared" si="198"/>
        <v>0.30837854322012231</v>
      </c>
      <c r="Q1354" s="27"/>
      <c r="R1354" s="27"/>
    </row>
    <row r="1355" spans="1:18" x14ac:dyDescent="0.25">
      <c r="A1355" s="24">
        <f t="shared" si="194"/>
        <v>2019</v>
      </c>
      <c r="B1355" s="32">
        <v>43717</v>
      </c>
      <c r="C1355" s="28">
        <f>'Bitcoin Data'!C1354</f>
        <v>10334.974609000001</v>
      </c>
      <c r="D1355" s="26">
        <f>'Bitcoin Data'!K1354</f>
        <v>1825.0025347257426</v>
      </c>
      <c r="E1355" s="25">
        <f>'Bitcoin Data'!J1354</f>
        <v>93753.642594976773</v>
      </c>
      <c r="F1355" s="25">
        <f t="shared" si="190"/>
        <v>171.10063537560399</v>
      </c>
      <c r="G1355" s="23">
        <f t="shared" si="191"/>
        <v>0.48099999999999998</v>
      </c>
      <c r="H1355" s="23">
        <f t="shared" si="192"/>
        <v>0.42986350639160825</v>
      </c>
      <c r="I1355" s="26">
        <f t="shared" si="195"/>
        <v>82299.405615665513</v>
      </c>
      <c r="J1355" s="26">
        <f t="shared" si="196"/>
        <v>73549.919068389179</v>
      </c>
      <c r="K1355" s="23">
        <f t="shared" si="193"/>
        <v>45.095502088183828</v>
      </c>
      <c r="L1355" s="23">
        <f t="shared" si="193"/>
        <v>40.301269542862357</v>
      </c>
      <c r="M1355" s="26">
        <f>K1355*'Social Cost of Carbon'!$C$5</f>
        <v>4509.550208818383</v>
      </c>
      <c r="N1355" s="26">
        <f>L1355*'Social Cost of Carbon'!$C$5</f>
        <v>4030.1269542862356</v>
      </c>
      <c r="O1355" s="23">
        <f t="shared" si="197"/>
        <v>0.43633877967066642</v>
      </c>
      <c r="P1355" s="23">
        <f t="shared" si="198"/>
        <v>0.38995034886459057</v>
      </c>
      <c r="Q1355" s="27"/>
      <c r="R1355" s="27"/>
    </row>
    <row r="1356" spans="1:18" x14ac:dyDescent="0.25">
      <c r="A1356" s="24">
        <f t="shared" si="194"/>
        <v>2019</v>
      </c>
      <c r="B1356" s="32">
        <v>43718</v>
      </c>
      <c r="C1356" s="28">
        <f>'Bitcoin Data'!C1355</f>
        <v>10115.975586</v>
      </c>
      <c r="D1356" s="26">
        <f>'Bitcoin Data'!K1355</f>
        <v>2275.0252780586452</v>
      </c>
      <c r="E1356" s="25">
        <f>'Bitcoin Data'!J1355</f>
        <v>74962.654518284719</v>
      </c>
      <c r="F1356" s="25">
        <f t="shared" si="190"/>
        <v>170.54193393947486</v>
      </c>
      <c r="G1356" s="23">
        <f t="shared" si="191"/>
        <v>0.48099999999999998</v>
      </c>
      <c r="H1356" s="23">
        <f t="shared" si="192"/>
        <v>0.42986350639160825</v>
      </c>
      <c r="I1356" s="26">
        <f t="shared" si="195"/>
        <v>82030.670224887406</v>
      </c>
      <c r="J1356" s="26">
        <f t="shared" si="196"/>
        <v>73309.753710028686</v>
      </c>
      <c r="K1356" s="23">
        <f t="shared" si="193"/>
        <v>36.057036823294951</v>
      </c>
      <c r="L1356" s="23">
        <f t="shared" si="193"/>
        <v>32.223709519652608</v>
      </c>
      <c r="M1356" s="26">
        <f>K1356*'Social Cost of Carbon'!$C$5</f>
        <v>3605.7036823294952</v>
      </c>
      <c r="N1356" s="26">
        <f>L1356*'Social Cost of Carbon'!$C$5</f>
        <v>3222.3709519652607</v>
      </c>
      <c r="O1356" s="23">
        <f t="shared" si="197"/>
        <v>0.3564365741767514</v>
      </c>
      <c r="P1356" s="23">
        <f t="shared" si="198"/>
        <v>0.31854277667740316</v>
      </c>
      <c r="Q1356" s="27"/>
      <c r="R1356" s="27"/>
    </row>
    <row r="1357" spans="1:18" x14ac:dyDescent="0.25">
      <c r="A1357" s="24">
        <f t="shared" si="194"/>
        <v>2019</v>
      </c>
      <c r="B1357" s="32">
        <v>43719</v>
      </c>
      <c r="C1357" s="28">
        <f>'Bitcoin Data'!C1356</f>
        <v>10178.372069999999</v>
      </c>
      <c r="D1357" s="26">
        <f>'Bitcoin Data'!K1356</f>
        <v>2300.0255558395093</v>
      </c>
      <c r="E1357" s="25">
        <f>'Bitcoin Data'!J1356</f>
        <v>75325.124517567543</v>
      </c>
      <c r="F1357" s="25">
        <f t="shared" si="190"/>
        <v>173.24971138719854</v>
      </c>
      <c r="G1357" s="23">
        <f t="shared" si="191"/>
        <v>0.48099999999999998</v>
      </c>
      <c r="H1357" s="23">
        <f t="shared" si="192"/>
        <v>0.42986350639160825</v>
      </c>
      <c r="I1357" s="26">
        <f t="shared" si="195"/>
        <v>83333.111177242507</v>
      </c>
      <c r="J1357" s="26">
        <f t="shared" si="196"/>
        <v>74473.728418235318</v>
      </c>
      <c r="K1357" s="23">
        <f t="shared" si="193"/>
        <v>36.23138489294999</v>
      </c>
      <c r="L1357" s="23">
        <f t="shared" si="193"/>
        <v>32.379522144506083</v>
      </c>
      <c r="M1357" s="26">
        <f>K1357*'Social Cost of Carbon'!$C$5</f>
        <v>3623.1384892949991</v>
      </c>
      <c r="N1357" s="26">
        <f>L1357*'Social Cost of Carbon'!$C$5</f>
        <v>3237.9522144506082</v>
      </c>
      <c r="O1357" s="23">
        <f t="shared" si="197"/>
        <v>0.3559644375718915</v>
      </c>
      <c r="P1357" s="23">
        <f t="shared" si="198"/>
        <v>0.31812083427311855</v>
      </c>
      <c r="Q1357" s="27"/>
      <c r="R1357" s="27"/>
    </row>
    <row r="1358" spans="1:18" x14ac:dyDescent="0.25">
      <c r="A1358" s="24">
        <f t="shared" si="194"/>
        <v>2019</v>
      </c>
      <c r="B1358" s="32">
        <v>43720</v>
      </c>
      <c r="C1358" s="28">
        <f>'Bitcoin Data'!C1357</f>
        <v>10410.126953000001</v>
      </c>
      <c r="D1358" s="26">
        <f>'Bitcoin Data'!K1357</f>
        <v>1974.9835418038181</v>
      </c>
      <c r="E1358" s="25">
        <f>'Bitcoin Data'!J1357</f>
        <v>91452.730289565283</v>
      </c>
      <c r="F1358" s="25">
        <f t="shared" si="190"/>
        <v>180.61763717491496</v>
      </c>
      <c r="G1358" s="23">
        <f t="shared" si="191"/>
        <v>0.48099999999999998</v>
      </c>
      <c r="H1358" s="23">
        <f t="shared" si="192"/>
        <v>0.42986350639160825</v>
      </c>
      <c r="I1358" s="26">
        <f t="shared" si="195"/>
        <v>86877.08348113409</v>
      </c>
      <c r="J1358" s="26">
        <f t="shared" si="196"/>
        <v>77640.930832176236</v>
      </c>
      <c r="K1358" s="23">
        <f t="shared" si="193"/>
        <v>43.988763269280895</v>
      </c>
      <c r="L1358" s="23">
        <f t="shared" si="193"/>
        <v>39.312191311358568</v>
      </c>
      <c r="M1358" s="26">
        <f>K1358*'Social Cost of Carbon'!$C$5</f>
        <v>4398.8763269280898</v>
      </c>
      <c r="N1358" s="26">
        <f>L1358*'Social Cost of Carbon'!$C$5</f>
        <v>3931.219131135857</v>
      </c>
      <c r="O1358" s="23">
        <f t="shared" si="197"/>
        <v>0.42255741421678022</v>
      </c>
      <c r="P1358" s="23">
        <f t="shared" si="198"/>
        <v>0.37763412001454549</v>
      </c>
      <c r="Q1358" s="27"/>
      <c r="R1358" s="27"/>
    </row>
    <row r="1359" spans="1:18" x14ac:dyDescent="0.25">
      <c r="A1359" s="24">
        <f t="shared" si="194"/>
        <v>2019</v>
      </c>
      <c r="B1359" s="32">
        <v>43721</v>
      </c>
      <c r="C1359" s="28">
        <f>'Bitcoin Data'!C1358</f>
        <v>10360.546875</v>
      </c>
      <c r="D1359" s="26">
        <f>'Bitcoin Data'!K1358</f>
        <v>1875</v>
      </c>
      <c r="E1359" s="25">
        <f>'Bitcoin Data'!J1358</f>
        <v>95697.686817806461</v>
      </c>
      <c r="F1359" s="25">
        <f t="shared" si="190"/>
        <v>179.43316278338713</v>
      </c>
      <c r="G1359" s="23">
        <f t="shared" si="191"/>
        <v>0.48099999999999998</v>
      </c>
      <c r="H1359" s="23">
        <f t="shared" si="192"/>
        <v>0.42986350639160825</v>
      </c>
      <c r="I1359" s="26">
        <f t="shared" si="195"/>
        <v>86307.351298809212</v>
      </c>
      <c r="J1359" s="26">
        <f t="shared" si="196"/>
        <v>77131.768517003031</v>
      </c>
      <c r="K1359" s="23">
        <f t="shared" si="193"/>
        <v>46.030587359364908</v>
      </c>
      <c r="L1359" s="23">
        <f t="shared" si="193"/>
        <v>41.136943209068278</v>
      </c>
      <c r="M1359" s="26">
        <f>K1359*'Social Cost of Carbon'!$C$5</f>
        <v>4603.0587359364908</v>
      </c>
      <c r="N1359" s="26">
        <f>L1359*'Social Cost of Carbon'!$C$5</f>
        <v>4113.6943209068277</v>
      </c>
      <c r="O1359" s="23">
        <f t="shared" si="197"/>
        <v>0.44428723613457816</v>
      </c>
      <c r="P1359" s="23">
        <f t="shared" si="198"/>
        <v>0.39705378205789232</v>
      </c>
      <c r="Q1359" s="27"/>
      <c r="R1359" s="27"/>
    </row>
    <row r="1360" spans="1:18" x14ac:dyDescent="0.25">
      <c r="A1360" s="24">
        <f t="shared" si="194"/>
        <v>2019</v>
      </c>
      <c r="B1360" s="32">
        <v>43722</v>
      </c>
      <c r="C1360" s="28">
        <f>'Bitcoin Data'!C1359</f>
        <v>10358.048828000001</v>
      </c>
      <c r="D1360" s="26">
        <f>'Bitcoin Data'!K1359</f>
        <v>1937.5672766415501</v>
      </c>
      <c r="E1360" s="25">
        <f>'Bitcoin Data'!J1359</f>
        <v>92124.662638525784</v>
      </c>
      <c r="F1360" s="25">
        <f t="shared" si="190"/>
        <v>178.49773170004997</v>
      </c>
      <c r="G1360" s="23">
        <f t="shared" si="191"/>
        <v>0.48099999999999998</v>
      </c>
      <c r="H1360" s="23">
        <f t="shared" si="192"/>
        <v>0.42986350639160825</v>
      </c>
      <c r="I1360" s="26">
        <f t="shared" si="195"/>
        <v>85857.40894772402</v>
      </c>
      <c r="J1360" s="26">
        <f t="shared" si="196"/>
        <v>76729.660831532005</v>
      </c>
      <c r="K1360" s="23">
        <f t="shared" si="193"/>
        <v>44.311962729130897</v>
      </c>
      <c r="L1360" s="23">
        <f t="shared" si="193"/>
        <v>39.601030506940681</v>
      </c>
      <c r="M1360" s="26">
        <f>K1360*'Social Cost of Carbon'!$C$5</f>
        <v>4431.1962729130901</v>
      </c>
      <c r="N1360" s="26">
        <f>L1360*'Social Cost of Carbon'!$C$5</f>
        <v>3960.1030506940683</v>
      </c>
      <c r="O1360" s="23">
        <f t="shared" si="197"/>
        <v>0.42780221897917953</v>
      </c>
      <c r="P1360" s="23">
        <f t="shared" si="198"/>
        <v>0.38232133449584355</v>
      </c>
      <c r="Q1360" s="27"/>
      <c r="R1360" s="27"/>
    </row>
    <row r="1361" spans="1:18" x14ac:dyDescent="0.25">
      <c r="A1361" s="24">
        <f t="shared" si="194"/>
        <v>2019</v>
      </c>
      <c r="B1361" s="32">
        <v>43723</v>
      </c>
      <c r="C1361" s="28">
        <f>'Bitcoin Data'!C1360</f>
        <v>10347.712890999999</v>
      </c>
      <c r="D1361" s="26">
        <f>'Bitcoin Data'!K1360</f>
        <v>1837.4846876276031</v>
      </c>
      <c r="E1361" s="25">
        <f>'Bitcoin Data'!J1360</f>
        <v>98871.919152054863</v>
      </c>
      <c r="F1361" s="25">
        <f t="shared" si="190"/>
        <v>181.67563747825514</v>
      </c>
      <c r="G1361" s="23">
        <f t="shared" si="191"/>
        <v>0.48099999999999998</v>
      </c>
      <c r="H1361" s="23">
        <f t="shared" si="192"/>
        <v>0.42986350639160825</v>
      </c>
      <c r="I1361" s="26">
        <f t="shared" si="195"/>
        <v>87385.981627040717</v>
      </c>
      <c r="J1361" s="26">
        <f t="shared" si="196"/>
        <v>78095.726552333435</v>
      </c>
      <c r="K1361" s="23">
        <f t="shared" si="193"/>
        <v>47.557393112138385</v>
      </c>
      <c r="L1361" s="23">
        <f t="shared" si="193"/>
        <v>42.50142985036991</v>
      </c>
      <c r="M1361" s="26">
        <f>K1361*'Social Cost of Carbon'!$C$5</f>
        <v>4755.7393112138388</v>
      </c>
      <c r="N1361" s="26">
        <f>L1361*'Social Cost of Carbon'!$C$5</f>
        <v>4250.1429850369914</v>
      </c>
      <c r="O1361" s="23">
        <f t="shared" si="197"/>
        <v>0.45959328030353247</v>
      </c>
      <c r="P1361" s="23">
        <f t="shared" si="198"/>
        <v>0.41073259664303063</v>
      </c>
      <c r="Q1361" s="27"/>
      <c r="R1361" s="27"/>
    </row>
    <row r="1362" spans="1:18" x14ac:dyDescent="0.25">
      <c r="A1362" s="24">
        <f t="shared" si="194"/>
        <v>2019</v>
      </c>
      <c r="B1362" s="32">
        <v>43724</v>
      </c>
      <c r="C1362" s="28">
        <f>'Bitcoin Data'!C1361</f>
        <v>10276.793944999999</v>
      </c>
      <c r="D1362" s="26">
        <f>'Bitcoin Data'!K1361</f>
        <v>2037.5820692777904</v>
      </c>
      <c r="E1362" s="25">
        <f>'Bitcoin Data'!J1361</f>
        <v>87992.830789279018</v>
      </c>
      <c r="F1362" s="25">
        <f t="shared" si="190"/>
        <v>179.29261424122961</v>
      </c>
      <c r="G1362" s="23">
        <f t="shared" si="191"/>
        <v>0.48099999999999998</v>
      </c>
      <c r="H1362" s="23">
        <f t="shared" si="192"/>
        <v>0.42986350639160825</v>
      </c>
      <c r="I1362" s="26">
        <f t="shared" si="195"/>
        <v>86239.747450031442</v>
      </c>
      <c r="J1362" s="26">
        <f t="shared" si="196"/>
        <v>77071.351827852966</v>
      </c>
      <c r="K1362" s="23">
        <f t="shared" si="193"/>
        <v>42.324551609643201</v>
      </c>
      <c r="L1362" s="23">
        <f t="shared" si="193"/>
        <v>37.824906780402948</v>
      </c>
      <c r="M1362" s="26">
        <f>K1362*'Social Cost of Carbon'!$C$5</f>
        <v>4232.4551609643204</v>
      </c>
      <c r="N1362" s="26">
        <f>L1362*'Social Cost of Carbon'!$C$5</f>
        <v>3782.4906780402948</v>
      </c>
      <c r="O1362" s="23">
        <f t="shared" si="197"/>
        <v>0.41184587173936188</v>
      </c>
      <c r="P1362" s="23">
        <f t="shared" si="198"/>
        <v>0.36806135242991828</v>
      </c>
      <c r="Q1362" s="27"/>
      <c r="R1362" s="27"/>
    </row>
    <row r="1363" spans="1:18" x14ac:dyDescent="0.25">
      <c r="A1363" s="24">
        <f t="shared" si="194"/>
        <v>2019</v>
      </c>
      <c r="B1363" s="32">
        <v>43725</v>
      </c>
      <c r="C1363" s="28">
        <f>'Bitcoin Data'!C1362</f>
        <v>10241.272461</v>
      </c>
      <c r="D1363" s="26">
        <f>'Bitcoin Data'!K1362</f>
        <v>1849.9486125385406</v>
      </c>
      <c r="E1363" s="25">
        <f>'Bitcoin Data'!J1362</f>
        <v>99708.498750356346</v>
      </c>
      <c r="F1363" s="25">
        <f t="shared" si="190"/>
        <v>184.45559892152252</v>
      </c>
      <c r="G1363" s="23">
        <f t="shared" si="191"/>
        <v>0.48099999999999998</v>
      </c>
      <c r="H1363" s="23">
        <f t="shared" si="192"/>
        <v>0.42986350639160825</v>
      </c>
      <c r="I1363" s="26">
        <f t="shared" si="195"/>
        <v>88723.143081252332</v>
      </c>
      <c r="J1363" s="26">
        <f t="shared" si="196"/>
        <v>79290.730525969819</v>
      </c>
      <c r="K1363" s="23">
        <f t="shared" si="193"/>
        <v>47.959787898921398</v>
      </c>
      <c r="L1363" s="23">
        <f t="shared" si="193"/>
        <v>42.861044889871465</v>
      </c>
      <c r="M1363" s="26">
        <f>K1363*'Social Cost of Carbon'!$C$5</f>
        <v>4795.9787898921395</v>
      </c>
      <c r="N1363" s="26">
        <f>L1363*'Social Cost of Carbon'!$C$5</f>
        <v>4286.1044889871464</v>
      </c>
      <c r="O1363" s="23">
        <f t="shared" si="197"/>
        <v>0.46829911108759237</v>
      </c>
      <c r="P1363" s="23">
        <f t="shared" si="198"/>
        <v>0.41851288551389965</v>
      </c>
      <c r="Q1363" s="27"/>
      <c r="R1363" s="27"/>
    </row>
    <row r="1364" spans="1:18" x14ac:dyDescent="0.25">
      <c r="A1364" s="24">
        <f t="shared" si="194"/>
        <v>2019</v>
      </c>
      <c r="B1364" s="32">
        <v>43726</v>
      </c>
      <c r="C1364" s="28">
        <f>'Bitcoin Data'!C1363</f>
        <v>10198.248046999999</v>
      </c>
      <c r="D1364" s="26">
        <f>'Bitcoin Data'!K1363</f>
        <v>2174.9637506041568</v>
      </c>
      <c r="E1364" s="25">
        <f>'Bitcoin Data'!J1363</f>
        <v>83435.817827583684</v>
      </c>
      <c r="F1364" s="25">
        <f t="shared" si="190"/>
        <v>181.46987927700656</v>
      </c>
      <c r="G1364" s="23">
        <f t="shared" si="191"/>
        <v>0.48099999999999998</v>
      </c>
      <c r="H1364" s="23">
        <f t="shared" si="192"/>
        <v>0.42986350639160825</v>
      </c>
      <c r="I1364" s="26">
        <f t="shared" si="195"/>
        <v>87287.011932240144</v>
      </c>
      <c r="J1364" s="26">
        <f t="shared" si="196"/>
        <v>78007.278610475885</v>
      </c>
      <c r="K1364" s="23">
        <f t="shared" si="193"/>
        <v>40.132628375067753</v>
      </c>
      <c r="L1364" s="23">
        <f t="shared" si="193"/>
        <v>35.866013210016582</v>
      </c>
      <c r="M1364" s="26">
        <f>K1364*'Social Cost of Carbon'!$C$5</f>
        <v>4013.2628375067752</v>
      </c>
      <c r="N1364" s="26">
        <f>L1364*'Social Cost of Carbon'!$C$5</f>
        <v>3586.6013210016581</v>
      </c>
      <c r="O1364" s="23">
        <f t="shared" si="197"/>
        <v>0.39352473277871974</v>
      </c>
      <c r="P1364" s="23">
        <f t="shared" si="198"/>
        <v>0.35168798645339111</v>
      </c>
      <c r="Q1364" s="27"/>
      <c r="R1364" s="27"/>
    </row>
    <row r="1365" spans="1:18" x14ac:dyDescent="0.25">
      <c r="A1365" s="24">
        <f t="shared" si="194"/>
        <v>2019</v>
      </c>
      <c r="B1365" s="32">
        <v>43727</v>
      </c>
      <c r="C1365" s="28">
        <f>'Bitcoin Data'!C1364</f>
        <v>10266.415039</v>
      </c>
      <c r="D1365" s="26">
        <f>'Bitcoin Data'!K1364</f>
        <v>1849.9486125385406</v>
      </c>
      <c r="E1365" s="25">
        <f>'Bitcoin Data'!J1364</f>
        <v>98717.276599408709</v>
      </c>
      <c r="F1365" s="25">
        <f t="shared" si="190"/>
        <v>182.62188887865949</v>
      </c>
      <c r="G1365" s="23">
        <f t="shared" si="191"/>
        <v>0.48099999999999998</v>
      </c>
      <c r="H1365" s="23">
        <f t="shared" si="192"/>
        <v>0.42986350639160825</v>
      </c>
      <c r="I1365" s="26">
        <f t="shared" si="195"/>
        <v>87841.128550635214</v>
      </c>
      <c r="J1365" s="26">
        <f t="shared" si="196"/>
        <v>78502.48549723922</v>
      </c>
      <c r="K1365" s="23">
        <f t="shared" si="193"/>
        <v>47.483010044315591</v>
      </c>
      <c r="L1365" s="23">
        <f t="shared" si="193"/>
        <v>42.434954660452085</v>
      </c>
      <c r="M1365" s="26">
        <f>K1365*'Social Cost of Carbon'!$C$5</f>
        <v>4748.3010044315588</v>
      </c>
      <c r="N1365" s="26">
        <f>L1365*'Social Cost of Carbon'!$C$5</f>
        <v>4243.4954660452086</v>
      </c>
      <c r="O1365" s="23">
        <f t="shared" si="197"/>
        <v>0.4625081867812415</v>
      </c>
      <c r="P1365" s="23">
        <f t="shared" si="198"/>
        <v>0.41333761102829392</v>
      </c>
      <c r="Q1365" s="27"/>
      <c r="R1365" s="27"/>
    </row>
    <row r="1366" spans="1:18" x14ac:dyDescent="0.25">
      <c r="A1366" s="24">
        <f t="shared" si="194"/>
        <v>2019</v>
      </c>
      <c r="B1366" s="32">
        <v>43728</v>
      </c>
      <c r="C1366" s="28">
        <f>'Bitcoin Data'!C1365</f>
        <v>10181.641602</v>
      </c>
      <c r="D1366" s="26">
        <f>'Bitcoin Data'!K1365</f>
        <v>1887.5838926174499</v>
      </c>
      <c r="E1366" s="25">
        <f>'Bitcoin Data'!J1365</f>
        <v>97137.267209911151</v>
      </c>
      <c r="F1366" s="25">
        <f t="shared" si="190"/>
        <v>183.35474095830548</v>
      </c>
      <c r="G1366" s="23">
        <f t="shared" si="191"/>
        <v>0.48099999999999998</v>
      </c>
      <c r="H1366" s="23">
        <f t="shared" si="192"/>
        <v>0.42986350639160825</v>
      </c>
      <c r="I1366" s="26">
        <f t="shared" si="195"/>
        <v>88193.630400944938</v>
      </c>
      <c r="J1366" s="26">
        <f t="shared" si="196"/>
        <v>78817.511861862236</v>
      </c>
      <c r="K1366" s="23">
        <f t="shared" si="193"/>
        <v>46.723025527967266</v>
      </c>
      <c r="L1366" s="23">
        <f t="shared" si="193"/>
        <v>41.755766284151001</v>
      </c>
      <c r="M1366" s="26">
        <f>K1366*'Social Cost of Carbon'!$C$5</f>
        <v>4672.3025527967266</v>
      </c>
      <c r="N1366" s="26">
        <f>L1366*'Social Cost of Carbon'!$C$5</f>
        <v>4175.5766284151005</v>
      </c>
      <c r="O1366" s="23">
        <f t="shared" si="197"/>
        <v>0.45889481632106721</v>
      </c>
      <c r="P1366" s="23">
        <f t="shared" si="198"/>
        <v>0.41010838837569019</v>
      </c>
      <c r="Q1366" s="27"/>
      <c r="R1366" s="27"/>
    </row>
    <row r="1367" spans="1:18" x14ac:dyDescent="0.25">
      <c r="A1367" s="24">
        <f t="shared" si="194"/>
        <v>2019</v>
      </c>
      <c r="B1367" s="32">
        <v>43729</v>
      </c>
      <c r="C1367" s="28">
        <f>'Bitcoin Data'!C1366</f>
        <v>10019.716796999999</v>
      </c>
      <c r="D1367" s="26">
        <f>'Bitcoin Data'!K1366</f>
        <v>2074.9279538904898</v>
      </c>
      <c r="E1367" s="25">
        <f>'Bitcoin Data'!J1366</f>
        <v>89369.330288110184</v>
      </c>
      <c r="F1367" s="25">
        <f t="shared" si="190"/>
        <v>185.43492163527185</v>
      </c>
      <c r="G1367" s="23">
        <f t="shared" si="191"/>
        <v>0.48099999999999998</v>
      </c>
      <c r="H1367" s="23">
        <f t="shared" si="192"/>
        <v>0.42986350639160825</v>
      </c>
      <c r="I1367" s="26">
        <f t="shared" si="195"/>
        <v>89194.197306565751</v>
      </c>
      <c r="J1367" s="26">
        <f t="shared" si="196"/>
        <v>79711.705621591056</v>
      </c>
      <c r="K1367" s="23">
        <f t="shared" si="193"/>
        <v>42.986647868581002</v>
      </c>
      <c r="L1367" s="23">
        <f t="shared" si="193"/>
        <v>38.4166136815168</v>
      </c>
      <c r="M1367" s="26">
        <f>K1367*'Social Cost of Carbon'!$C$5</f>
        <v>4298.6647868581003</v>
      </c>
      <c r="N1367" s="26">
        <f>L1367*'Social Cost of Carbon'!$C$5</f>
        <v>3841.6613681516801</v>
      </c>
      <c r="O1367" s="23">
        <f t="shared" si="197"/>
        <v>0.42902058750254923</v>
      </c>
      <c r="P1367" s="23">
        <f t="shared" si="198"/>
        <v>0.38341017475682654</v>
      </c>
      <c r="Q1367" s="27"/>
      <c r="R1367" s="27"/>
    </row>
    <row r="1368" spans="1:18" x14ac:dyDescent="0.25">
      <c r="A1368" s="24">
        <f t="shared" si="194"/>
        <v>2019</v>
      </c>
      <c r="B1368" s="32">
        <v>43730</v>
      </c>
      <c r="C1368" s="28">
        <f>'Bitcoin Data'!C1367</f>
        <v>10070.392578000001</v>
      </c>
      <c r="D1368" s="26">
        <f>'Bitcoin Data'!K1367</f>
        <v>2074.9279538904898</v>
      </c>
      <c r="E1368" s="25">
        <f>'Bitcoin Data'!J1367</f>
        <v>90226.062567181536</v>
      </c>
      <c r="F1368" s="25">
        <f t="shared" si="190"/>
        <v>187.2125793901173</v>
      </c>
      <c r="G1368" s="23">
        <f t="shared" si="191"/>
        <v>0.48099999999999998</v>
      </c>
      <c r="H1368" s="23">
        <f t="shared" si="192"/>
        <v>0.42986350639160825</v>
      </c>
      <c r="I1368" s="26">
        <f t="shared" si="195"/>
        <v>90049.25068664641</v>
      </c>
      <c r="J1368" s="26">
        <f t="shared" si="196"/>
        <v>80475.855817253148</v>
      </c>
      <c r="K1368" s="23">
        <f t="shared" si="193"/>
        <v>43.398736094814318</v>
      </c>
      <c r="L1368" s="23">
        <f t="shared" si="193"/>
        <v>38.784891623037282</v>
      </c>
      <c r="M1368" s="26">
        <f>K1368*'Social Cost of Carbon'!$C$5</f>
        <v>4339.8736094814321</v>
      </c>
      <c r="N1368" s="26">
        <f>L1368*'Social Cost of Carbon'!$C$5</f>
        <v>3878.4891623037283</v>
      </c>
      <c r="O1368" s="23">
        <f t="shared" si="197"/>
        <v>0.43095376628736548</v>
      </c>
      <c r="P1368" s="23">
        <f t="shared" si="198"/>
        <v>0.38513783174419242</v>
      </c>
      <c r="Q1368" s="27"/>
      <c r="R1368" s="27"/>
    </row>
    <row r="1369" spans="1:18" x14ac:dyDescent="0.25">
      <c r="A1369" s="24">
        <f t="shared" si="194"/>
        <v>2019</v>
      </c>
      <c r="B1369" s="32">
        <v>43731</v>
      </c>
      <c r="C1369" s="28">
        <f>'Bitcoin Data'!C1368</f>
        <v>9729.3242190000001</v>
      </c>
      <c r="D1369" s="26">
        <f>'Bitcoin Data'!K1368</f>
        <v>1424.9525015832805</v>
      </c>
      <c r="E1369" s="25">
        <f>'Bitcoin Data'!J1368</f>
        <v>133585.3723857578</v>
      </c>
      <c r="F1369" s="25">
        <f t="shared" si="190"/>
        <v>190.35281055601968</v>
      </c>
      <c r="G1369" s="23">
        <f t="shared" si="191"/>
        <v>0.48099999999999998</v>
      </c>
      <c r="H1369" s="23">
        <f t="shared" si="192"/>
        <v>0.42986350639160825</v>
      </c>
      <c r="I1369" s="26">
        <f t="shared" si="195"/>
        <v>91559.701877445463</v>
      </c>
      <c r="J1369" s="26">
        <f t="shared" si="196"/>
        <v>81825.726597108165</v>
      </c>
      <c r="K1369" s="23">
        <f t="shared" si="193"/>
        <v>64.254564117549492</v>
      </c>
      <c r="L1369" s="23">
        <f t="shared" si="193"/>
        <v>57.423476576370568</v>
      </c>
      <c r="M1369" s="26">
        <f>K1369*'Social Cost of Carbon'!$C$5</f>
        <v>6425.4564117549489</v>
      </c>
      <c r="N1369" s="26">
        <f>L1369*'Social Cost of Carbon'!$C$5</f>
        <v>5742.3476576370567</v>
      </c>
      <c r="O1369" s="23">
        <f t="shared" si="197"/>
        <v>0.66042165592620883</v>
      </c>
      <c r="P1369" s="23">
        <f t="shared" si="198"/>
        <v>0.59021032996547285</v>
      </c>
      <c r="Q1369" s="27"/>
      <c r="R1369" s="27"/>
    </row>
    <row r="1370" spans="1:18" x14ac:dyDescent="0.25">
      <c r="A1370" s="24">
        <f t="shared" si="194"/>
        <v>2019</v>
      </c>
      <c r="B1370" s="32">
        <v>43732</v>
      </c>
      <c r="C1370" s="28">
        <f>'Bitcoin Data'!C1369</f>
        <v>8620.5664059999999</v>
      </c>
      <c r="D1370" s="26">
        <f>'Bitcoin Data'!K1369</f>
        <v>1962.4945486262536</v>
      </c>
      <c r="E1370" s="25">
        <f>'Bitcoin Data'!J1369</f>
        <v>92686.772346133046</v>
      </c>
      <c r="F1370" s="25">
        <f t="shared" si="190"/>
        <v>181.89728545904867</v>
      </c>
      <c r="G1370" s="23">
        <f t="shared" si="191"/>
        <v>0.48099999999999998</v>
      </c>
      <c r="H1370" s="23">
        <f t="shared" si="192"/>
        <v>0.42986350639160825</v>
      </c>
      <c r="I1370" s="26">
        <f t="shared" si="195"/>
        <v>87492.594305802413</v>
      </c>
      <c r="J1370" s="26">
        <f t="shared" si="196"/>
        <v>78191.004930541967</v>
      </c>
      <c r="K1370" s="23">
        <f t="shared" si="193"/>
        <v>44.582337498489991</v>
      </c>
      <c r="L1370" s="23">
        <f t="shared" si="193"/>
        <v>39.842660956829505</v>
      </c>
      <c r="M1370" s="26">
        <f>K1370*'Social Cost of Carbon'!$C$5</f>
        <v>4458.2337498489987</v>
      </c>
      <c r="N1370" s="26">
        <f>L1370*'Social Cost of Carbon'!$C$5</f>
        <v>3984.2660956829504</v>
      </c>
      <c r="O1370" s="23">
        <f t="shared" si="197"/>
        <v>0.51716250880522463</v>
      </c>
      <c r="P1370" s="23">
        <f t="shared" si="198"/>
        <v>0.46218147486339894</v>
      </c>
      <c r="Q1370" s="27"/>
      <c r="R1370" s="27"/>
    </row>
    <row r="1371" spans="1:18" x14ac:dyDescent="0.25">
      <c r="A1371" s="24">
        <f t="shared" si="194"/>
        <v>2019</v>
      </c>
      <c r="B1371" s="32">
        <v>43733</v>
      </c>
      <c r="C1371" s="28">
        <f>'Bitcoin Data'!C1370</f>
        <v>8486.9931639999995</v>
      </c>
      <c r="D1371" s="26">
        <f>'Bitcoin Data'!K1370</f>
        <v>1949.9512512187196</v>
      </c>
      <c r="E1371" s="25">
        <f>'Bitcoin Data'!J1370</f>
        <v>94019.300396089224</v>
      </c>
      <c r="F1371" s="25">
        <f t="shared" si="190"/>
        <v>183.33305244606282</v>
      </c>
      <c r="G1371" s="23">
        <f t="shared" si="191"/>
        <v>0.48099999999999998</v>
      </c>
      <c r="H1371" s="23">
        <f t="shared" si="192"/>
        <v>0.42986350639160825</v>
      </c>
      <c r="I1371" s="26">
        <f t="shared" si="195"/>
        <v>88183.198226556211</v>
      </c>
      <c r="J1371" s="26">
        <f t="shared" si="196"/>
        <v>78808.188761941186</v>
      </c>
      <c r="K1371" s="23">
        <f t="shared" si="193"/>
        <v>45.223283490518916</v>
      </c>
      <c r="L1371" s="23">
        <f t="shared" si="193"/>
        <v>40.41546613674884</v>
      </c>
      <c r="M1371" s="26">
        <f>K1371*'Social Cost of Carbon'!$C$5</f>
        <v>4522.3283490518916</v>
      </c>
      <c r="N1371" s="26">
        <f>L1371*'Social Cost of Carbon'!$C$5</f>
        <v>4041.5466136748842</v>
      </c>
      <c r="O1371" s="23">
        <f t="shared" si="197"/>
        <v>0.53285401103357033</v>
      </c>
      <c r="P1371" s="23">
        <f t="shared" si="198"/>
        <v>0.47620476835285508</v>
      </c>
      <c r="Q1371" s="27"/>
      <c r="R1371" s="27"/>
    </row>
    <row r="1372" spans="1:18" x14ac:dyDescent="0.25">
      <c r="A1372" s="24">
        <f t="shared" si="194"/>
        <v>2019</v>
      </c>
      <c r="B1372" s="32">
        <v>43734</v>
      </c>
      <c r="C1372" s="28">
        <f>'Bitcoin Data'!C1371</f>
        <v>8118.9677730000003</v>
      </c>
      <c r="D1372" s="26">
        <f>'Bitcoin Data'!K1371</f>
        <v>2137.5133594584968</v>
      </c>
      <c r="E1372" s="25">
        <f>'Bitcoin Data'!J1371</f>
        <v>84289.218564145573</v>
      </c>
      <c r="F1372" s="25">
        <f t="shared" si="190"/>
        <v>180.16933073917829</v>
      </c>
      <c r="G1372" s="23">
        <f t="shared" si="191"/>
        <v>0.48099999999999998</v>
      </c>
      <c r="H1372" s="23">
        <f t="shared" si="192"/>
        <v>0.42986350639160825</v>
      </c>
      <c r="I1372" s="26">
        <f t="shared" si="195"/>
        <v>86661.448085544762</v>
      </c>
      <c r="J1372" s="26">
        <f t="shared" si="196"/>
        <v>77448.220255772554</v>
      </c>
      <c r="K1372" s="23">
        <f t="shared" si="193"/>
        <v>40.543114129354024</v>
      </c>
      <c r="L1372" s="23">
        <f t="shared" si="193"/>
        <v>36.232859042992253</v>
      </c>
      <c r="M1372" s="26">
        <f>K1372*'Social Cost of Carbon'!$C$5</f>
        <v>4054.3114129354026</v>
      </c>
      <c r="N1372" s="26">
        <f>L1372*'Social Cost of Carbon'!$C$5</f>
        <v>3623.2859042992254</v>
      </c>
      <c r="O1372" s="23">
        <f t="shared" si="197"/>
        <v>0.49936291487917972</v>
      </c>
      <c r="P1372" s="23">
        <f t="shared" si="198"/>
        <v>0.4462742069686037</v>
      </c>
      <c r="Q1372" s="27"/>
      <c r="R1372" s="27"/>
    </row>
    <row r="1373" spans="1:18" x14ac:dyDescent="0.25">
      <c r="A1373" s="24">
        <f t="shared" si="194"/>
        <v>2019</v>
      </c>
      <c r="B1373" s="32">
        <v>43735</v>
      </c>
      <c r="C1373" s="28">
        <f>'Bitcoin Data'!C1372</f>
        <v>8251.8457030000009</v>
      </c>
      <c r="D1373" s="26">
        <f>'Bitcoin Data'!K1372</f>
        <v>1650.0137501145844</v>
      </c>
      <c r="E1373" s="25">
        <f>'Bitcoin Data'!J1372</f>
        <v>111694.97342045445</v>
      </c>
      <c r="F1373" s="25">
        <f t="shared" si="190"/>
        <v>184.29824196243285</v>
      </c>
      <c r="G1373" s="23">
        <f t="shared" si="191"/>
        <v>0.48099999999999998</v>
      </c>
      <c r="H1373" s="23">
        <f t="shared" si="192"/>
        <v>0.42986350639160825</v>
      </c>
      <c r="I1373" s="26">
        <f t="shared" si="195"/>
        <v>88647.454383930191</v>
      </c>
      <c r="J1373" s="26">
        <f t="shared" si="196"/>
        <v>79223.088511780414</v>
      </c>
      <c r="K1373" s="23">
        <f t="shared" si="193"/>
        <v>53.725282215238593</v>
      </c>
      <c r="L1373" s="23">
        <f t="shared" si="193"/>
        <v>48.013592920834036</v>
      </c>
      <c r="M1373" s="26">
        <f>K1373*'Social Cost of Carbon'!$C$5</f>
        <v>5372.5282215238594</v>
      </c>
      <c r="N1373" s="26">
        <f>L1373*'Social Cost of Carbon'!$C$5</f>
        <v>4801.3592920834035</v>
      </c>
      <c r="O1373" s="23">
        <f t="shared" si="197"/>
        <v>0.65106988362259965</v>
      </c>
      <c r="P1373" s="23">
        <f t="shared" si="198"/>
        <v>0.5818527714760644</v>
      </c>
      <c r="Q1373" s="27"/>
      <c r="R1373" s="27"/>
    </row>
    <row r="1374" spans="1:18" x14ac:dyDescent="0.25">
      <c r="A1374" s="24">
        <f t="shared" si="194"/>
        <v>2019</v>
      </c>
      <c r="B1374" s="32">
        <v>43736</v>
      </c>
      <c r="C1374" s="28">
        <f>'Bitcoin Data'!C1373</f>
        <v>8245.9150389999995</v>
      </c>
      <c r="D1374" s="26">
        <f>'Bitcoin Data'!K1373</f>
        <v>1987.4130506790327</v>
      </c>
      <c r="E1374" s="25">
        <f>'Bitcoin Data'!J1373</f>
        <v>91882.583741281444</v>
      </c>
      <c r="F1374" s="25">
        <f t="shared" si="190"/>
        <v>182.60864605753184</v>
      </c>
      <c r="G1374" s="23">
        <f t="shared" si="191"/>
        <v>0.48099999999999998</v>
      </c>
      <c r="H1374" s="23">
        <f t="shared" si="192"/>
        <v>0.42986350639160825</v>
      </c>
      <c r="I1374" s="26">
        <f t="shared" si="195"/>
        <v>87834.75875367281</v>
      </c>
      <c r="J1374" s="26">
        <f t="shared" si="196"/>
        <v>78496.792891714766</v>
      </c>
      <c r="K1374" s="23">
        <f t="shared" si="193"/>
        <v>44.19552277955637</v>
      </c>
      <c r="L1374" s="23">
        <f t="shared" si="193"/>
        <v>39.496969623347816</v>
      </c>
      <c r="M1374" s="26">
        <f>K1374*'Social Cost of Carbon'!$C$5</f>
        <v>4419.5522779556368</v>
      </c>
      <c r="N1374" s="26">
        <f>L1374*'Social Cost of Carbon'!$C$5</f>
        <v>3949.6969623347818</v>
      </c>
      <c r="O1374" s="23">
        <f t="shared" si="197"/>
        <v>0.53596868959392108</v>
      </c>
      <c r="P1374" s="23">
        <f t="shared" si="198"/>
        <v>0.47898831647600509</v>
      </c>
      <c r="Q1374" s="27"/>
      <c r="R1374" s="27"/>
    </row>
    <row r="1375" spans="1:18" x14ac:dyDescent="0.25">
      <c r="A1375" s="24">
        <f t="shared" si="194"/>
        <v>2019</v>
      </c>
      <c r="B1375" s="32">
        <v>43737</v>
      </c>
      <c r="C1375" s="28">
        <f>'Bitcoin Data'!C1374</f>
        <v>8104.185547</v>
      </c>
      <c r="D1375" s="26">
        <f>'Bitcoin Data'!K1374</f>
        <v>1700.0377786173026</v>
      </c>
      <c r="E1375" s="25">
        <f>'Bitcoin Data'!J1374</f>
        <v>107819.13510986209</v>
      </c>
      <c r="F1375" s="25">
        <f t="shared" si="190"/>
        <v>183.29660294460876</v>
      </c>
      <c r="G1375" s="23">
        <f t="shared" si="191"/>
        <v>0.48099999999999998</v>
      </c>
      <c r="H1375" s="23">
        <f t="shared" si="192"/>
        <v>0.42986350639160825</v>
      </c>
      <c r="I1375" s="26">
        <f t="shared" si="195"/>
        <v>88165.666016356816</v>
      </c>
      <c r="J1375" s="26">
        <f t="shared" si="196"/>
        <v>78792.520451439908</v>
      </c>
      <c r="K1375" s="23">
        <f t="shared" si="193"/>
        <v>51.861003987843667</v>
      </c>
      <c r="L1375" s="23">
        <f t="shared" si="193"/>
        <v>46.347511474435876</v>
      </c>
      <c r="M1375" s="26">
        <f>K1375*'Social Cost of Carbon'!$C$5</f>
        <v>5186.1003987843669</v>
      </c>
      <c r="N1375" s="26">
        <f>L1375*'Social Cost of Carbon'!$C$5</f>
        <v>4634.7511474435878</v>
      </c>
      <c r="O1375" s="23">
        <f t="shared" si="197"/>
        <v>0.63992863548196433</v>
      </c>
      <c r="P1375" s="23">
        <f t="shared" si="198"/>
        <v>0.57189598147333576</v>
      </c>
      <c r="Q1375" s="27"/>
      <c r="R1375" s="27"/>
    </row>
    <row r="1376" spans="1:18" x14ac:dyDescent="0.25">
      <c r="A1376" s="24">
        <f t="shared" si="194"/>
        <v>2019</v>
      </c>
      <c r="B1376" s="32">
        <v>43738</v>
      </c>
      <c r="C1376" s="28">
        <f>'Bitcoin Data'!C1375</f>
        <v>8293.8681639999995</v>
      </c>
      <c r="D1376" s="26">
        <f>'Bitcoin Data'!K1375</f>
        <v>1624.9887153561435</v>
      </c>
      <c r="E1376" s="25">
        <f>'Bitcoin Data'!J1375</f>
        <v>110640.61175125184</v>
      </c>
      <c r="F1376" s="25">
        <f t="shared" si="190"/>
        <v>179.78974555588456</v>
      </c>
      <c r="G1376" s="23">
        <f t="shared" si="191"/>
        <v>0.48099999999999998</v>
      </c>
      <c r="H1376" s="23">
        <f t="shared" si="192"/>
        <v>0.42986350639160825</v>
      </c>
      <c r="I1376" s="26">
        <f t="shared" si="195"/>
        <v>86478.867612380476</v>
      </c>
      <c r="J1376" s="26">
        <f t="shared" si="196"/>
        <v>77285.050437907601</v>
      </c>
      <c r="K1376" s="23">
        <f t="shared" si="193"/>
        <v>53.218134252352129</v>
      </c>
      <c r="L1376" s="23">
        <f t="shared" si="193"/>
        <v>47.560361316705688</v>
      </c>
      <c r="M1376" s="26">
        <f>K1376*'Social Cost of Carbon'!$C$5</f>
        <v>5321.8134252352129</v>
      </c>
      <c r="N1376" s="26">
        <f>L1376*'Social Cost of Carbon'!$C$5</f>
        <v>4756.0361316705685</v>
      </c>
      <c r="O1376" s="23">
        <f t="shared" si="197"/>
        <v>0.64165638035275785</v>
      </c>
      <c r="P1376" s="23">
        <f t="shared" si="198"/>
        <v>0.57344004481701438</v>
      </c>
      <c r="Q1376" s="27"/>
      <c r="R1376" s="27"/>
    </row>
    <row r="1377" spans="1:18" x14ac:dyDescent="0.25">
      <c r="A1377" s="24">
        <f t="shared" si="194"/>
        <v>2019</v>
      </c>
      <c r="B1377" s="32">
        <v>43739</v>
      </c>
      <c r="C1377" s="28">
        <f>'Bitcoin Data'!C1376</f>
        <v>8343.2763670000004</v>
      </c>
      <c r="D1377" s="26">
        <f>'Bitcoin Data'!K1376</f>
        <v>1787.4875868917577</v>
      </c>
      <c r="E1377" s="25">
        <f>'Bitcoin Data'!J1376</f>
        <v>102951.51058640816</v>
      </c>
      <c r="F1377" s="25">
        <f t="shared" si="190"/>
        <v>184.02454722495997</v>
      </c>
      <c r="G1377" s="23">
        <f t="shared" si="191"/>
        <v>0.48099999999999998</v>
      </c>
      <c r="H1377" s="23">
        <f t="shared" si="192"/>
        <v>0.42986350639160825</v>
      </c>
      <c r="I1377" s="26">
        <f t="shared" si="195"/>
        <v>88515.807215205743</v>
      </c>
      <c r="J1377" s="26">
        <f t="shared" si="196"/>
        <v>79105.437132249397</v>
      </c>
      <c r="K1377" s="23">
        <f t="shared" si="193"/>
        <v>49.519676592062325</v>
      </c>
      <c r="L1377" s="23">
        <f t="shared" si="193"/>
        <v>44.255097328986189</v>
      </c>
      <c r="M1377" s="26">
        <f>K1377*'Social Cost of Carbon'!$C$5</f>
        <v>4951.9676592062324</v>
      </c>
      <c r="N1377" s="26">
        <f>L1377*'Social Cost of Carbon'!$C$5</f>
        <v>4425.5097328986185</v>
      </c>
      <c r="O1377" s="23">
        <f t="shared" si="197"/>
        <v>0.59352794290653665</v>
      </c>
      <c r="P1377" s="23">
        <f t="shared" si="198"/>
        <v>0.53042827999834108</v>
      </c>
      <c r="Q1377" s="27"/>
      <c r="R1377" s="27"/>
    </row>
    <row r="1378" spans="1:18" x14ac:dyDescent="0.25">
      <c r="A1378" s="24">
        <f t="shared" si="194"/>
        <v>2019</v>
      </c>
      <c r="B1378" s="32">
        <v>43740</v>
      </c>
      <c r="C1378" s="28">
        <f>'Bitcoin Data'!C1377</f>
        <v>8393.0419920000004</v>
      </c>
      <c r="D1378" s="26">
        <f>'Bitcoin Data'!K1377</f>
        <v>1849.9486125385406</v>
      </c>
      <c r="E1378" s="25">
        <f>'Bitcoin Data'!J1377</f>
        <v>99096.660340575909</v>
      </c>
      <c r="F1378" s="25">
        <f t="shared" si="190"/>
        <v>183.32372930425143</v>
      </c>
      <c r="G1378" s="23">
        <f t="shared" si="191"/>
        <v>0.48099999999999998</v>
      </c>
      <c r="H1378" s="23">
        <f t="shared" si="192"/>
        <v>0.42986350639160825</v>
      </c>
      <c r="I1378" s="26">
        <f t="shared" si="195"/>
        <v>88178.713795344927</v>
      </c>
      <c r="J1378" s="26">
        <f t="shared" si="196"/>
        <v>78804.181083511547</v>
      </c>
      <c r="K1378" s="23">
        <f t="shared" si="193"/>
        <v>47.665493623817014</v>
      </c>
      <c r="L1378" s="23">
        <f t="shared" si="193"/>
        <v>42.598037885698183</v>
      </c>
      <c r="M1378" s="26">
        <f>K1378*'Social Cost of Carbon'!$C$5</f>
        <v>4766.549362381701</v>
      </c>
      <c r="N1378" s="26">
        <f>L1378*'Social Cost of Carbon'!$C$5</f>
        <v>4259.8037885698186</v>
      </c>
      <c r="O1378" s="23">
        <f t="shared" si="197"/>
        <v>0.56791677760280901</v>
      </c>
      <c r="P1378" s="23">
        <f t="shared" si="198"/>
        <v>0.50753991134920307</v>
      </c>
      <c r="Q1378" s="27"/>
      <c r="R1378" s="27"/>
    </row>
    <row r="1379" spans="1:18" x14ac:dyDescent="0.25">
      <c r="A1379" s="24">
        <f t="shared" si="194"/>
        <v>2019</v>
      </c>
      <c r="B1379" s="32">
        <v>43741</v>
      </c>
      <c r="C1379" s="28">
        <f>'Bitcoin Data'!C1378</f>
        <v>8259.9921880000002</v>
      </c>
      <c r="D1379" s="26">
        <f>'Bitcoin Data'!K1378</f>
        <v>1837.4846876276031</v>
      </c>
      <c r="E1379" s="25">
        <f>'Bitcoin Data'!J1378</f>
        <v>99975.548857184433</v>
      </c>
      <c r="F1379" s="25">
        <f t="shared" si="190"/>
        <v>183.70354016224169</v>
      </c>
      <c r="G1379" s="23">
        <f t="shared" si="191"/>
        <v>0.48099999999999998</v>
      </c>
      <c r="H1379" s="23">
        <f t="shared" si="192"/>
        <v>0.42986350639160825</v>
      </c>
      <c r="I1379" s="26">
        <f t="shared" si="195"/>
        <v>88361.402818038259</v>
      </c>
      <c r="J1379" s="26">
        <f t="shared" si="196"/>
        <v>78967.447910692834</v>
      </c>
      <c r="K1379" s="23">
        <f t="shared" si="193"/>
        <v>48.088239000305705</v>
      </c>
      <c r="L1379" s="23">
        <f t="shared" si="193"/>
        <v>42.975839985174836</v>
      </c>
      <c r="M1379" s="26">
        <f>K1379*'Social Cost of Carbon'!$C$5</f>
        <v>4808.8239000305703</v>
      </c>
      <c r="N1379" s="26">
        <f>L1379*'Social Cost of Carbon'!$C$5</f>
        <v>4297.5839985174835</v>
      </c>
      <c r="O1379" s="23">
        <f t="shared" si="197"/>
        <v>0.58218262082823291</v>
      </c>
      <c r="P1379" s="23">
        <f t="shared" si="198"/>
        <v>0.52028911174528136</v>
      </c>
      <c r="Q1379" s="27"/>
      <c r="R1379" s="27"/>
    </row>
    <row r="1380" spans="1:18" x14ac:dyDescent="0.25">
      <c r="A1380" s="24">
        <f t="shared" si="194"/>
        <v>2019</v>
      </c>
      <c r="B1380" s="32">
        <v>43742</v>
      </c>
      <c r="C1380" s="28">
        <f>'Bitcoin Data'!C1379</f>
        <v>8205.9394530000009</v>
      </c>
      <c r="D1380" s="26">
        <f>'Bitcoin Data'!K1379</f>
        <v>1837.4846876276031</v>
      </c>
      <c r="E1380" s="25">
        <f>'Bitcoin Data'!J1379</f>
        <v>98530.137361535541</v>
      </c>
      <c r="F1380" s="25">
        <f t="shared" si="190"/>
        <v>181.04761867166596</v>
      </c>
      <c r="G1380" s="23">
        <f t="shared" si="191"/>
        <v>0.48099999999999998</v>
      </c>
      <c r="H1380" s="23">
        <f t="shared" si="192"/>
        <v>0.42986350639160825</v>
      </c>
      <c r="I1380" s="26">
        <f t="shared" si="195"/>
        <v>87083.904581071329</v>
      </c>
      <c r="J1380" s="26">
        <f t="shared" si="196"/>
        <v>77825.764186053129</v>
      </c>
      <c r="K1380" s="23">
        <f t="shared" si="193"/>
        <v>47.392996070898597</v>
      </c>
      <c r="L1380" s="23">
        <f t="shared" si="193"/>
        <v>42.354510331476469</v>
      </c>
      <c r="M1380" s="26">
        <f>K1380*'Social Cost of Carbon'!$C$5</f>
        <v>4739.2996070898598</v>
      </c>
      <c r="N1380" s="26">
        <f>L1380*'Social Cost of Carbon'!$C$5</f>
        <v>4235.4510331476467</v>
      </c>
      <c r="O1380" s="23">
        <f t="shared" si="197"/>
        <v>0.57754503725435413</v>
      </c>
      <c r="P1380" s="23">
        <f t="shared" si="198"/>
        <v>0.51614456302126532</v>
      </c>
      <c r="Q1380" s="27"/>
      <c r="R1380" s="27"/>
    </row>
    <row r="1381" spans="1:18" x14ac:dyDescent="0.25">
      <c r="A1381" s="24">
        <f t="shared" si="194"/>
        <v>2019</v>
      </c>
      <c r="B1381" s="32">
        <v>43743</v>
      </c>
      <c r="C1381" s="28">
        <f>'Bitcoin Data'!C1380</f>
        <v>8151.5004879999997</v>
      </c>
      <c r="D1381" s="26">
        <f>'Bitcoin Data'!K1380</f>
        <v>1974.9835418038181</v>
      </c>
      <c r="E1381" s="25">
        <f>'Bitcoin Data'!J1380</f>
        <v>93002.436965733636</v>
      </c>
      <c r="F1381" s="25">
        <f t="shared" si="190"/>
        <v>183.67828235497097</v>
      </c>
      <c r="G1381" s="23">
        <f t="shared" si="191"/>
        <v>0.48099999999999998</v>
      </c>
      <c r="H1381" s="23">
        <f t="shared" si="192"/>
        <v>0.42986350639160825</v>
      </c>
      <c r="I1381" s="26">
        <f t="shared" si="195"/>
        <v>88349.253812741037</v>
      </c>
      <c r="J1381" s="26">
        <f t="shared" si="196"/>
        <v>78956.590501095692</v>
      </c>
      <c r="K1381" s="23">
        <f t="shared" si="193"/>
        <v>44.734172180517874</v>
      </c>
      <c r="L1381" s="23">
        <f t="shared" si="193"/>
        <v>39.978353657054789</v>
      </c>
      <c r="M1381" s="26">
        <f>K1381*'Social Cost of Carbon'!$C$5</f>
        <v>4473.4172180517871</v>
      </c>
      <c r="N1381" s="26">
        <f>L1381*'Social Cost of Carbon'!$C$5</f>
        <v>3997.835365705479</v>
      </c>
      <c r="O1381" s="23">
        <f t="shared" si="197"/>
        <v>0.54878451208304546</v>
      </c>
      <c r="P1381" s="23">
        <f t="shared" si="198"/>
        <v>0.49044165201128048</v>
      </c>
      <c r="Q1381" s="27"/>
      <c r="R1381" s="27"/>
    </row>
    <row r="1382" spans="1:18" x14ac:dyDescent="0.25">
      <c r="A1382" s="24">
        <f t="shared" si="194"/>
        <v>2019</v>
      </c>
      <c r="B1382" s="32">
        <v>43744</v>
      </c>
      <c r="C1382" s="28">
        <f>'Bitcoin Data'!C1381</f>
        <v>7988.1557620000003</v>
      </c>
      <c r="D1382" s="26">
        <f>'Bitcoin Data'!K1381</f>
        <v>1862.5827814569536</v>
      </c>
      <c r="E1382" s="25">
        <f>'Bitcoin Data'!J1381</f>
        <v>98464.281838234121</v>
      </c>
      <c r="F1382" s="25">
        <f t="shared" si="190"/>
        <v>183.39787594041954</v>
      </c>
      <c r="G1382" s="23">
        <f t="shared" si="191"/>
        <v>0.48099999999999998</v>
      </c>
      <c r="H1382" s="23">
        <f t="shared" si="192"/>
        <v>0.42986350639160825</v>
      </c>
      <c r="I1382" s="26">
        <f t="shared" si="195"/>
        <v>88214.378327341794</v>
      </c>
      <c r="J1382" s="26">
        <f t="shared" si="196"/>
        <v>78836.054016521914</v>
      </c>
      <c r="K1382" s="23">
        <f t="shared" si="193"/>
        <v>47.361319564190616</v>
      </c>
      <c r="L1382" s="23">
        <f t="shared" si="193"/>
        <v>42.326201445314865</v>
      </c>
      <c r="M1382" s="26">
        <f>K1382*'Social Cost of Carbon'!$C$5</f>
        <v>4736.1319564190617</v>
      </c>
      <c r="N1382" s="26">
        <f>L1382*'Social Cost of Carbon'!$C$5</f>
        <v>4232.6201445314864</v>
      </c>
      <c r="O1382" s="23">
        <f t="shared" si="197"/>
        <v>0.59289429219057599</v>
      </c>
      <c r="P1382" s="23">
        <f t="shared" si="198"/>
        <v>0.52986199451270621</v>
      </c>
      <c r="Q1382" s="27"/>
      <c r="R1382" s="27"/>
    </row>
    <row r="1383" spans="1:18" x14ac:dyDescent="0.25">
      <c r="A1383" s="24">
        <f t="shared" si="194"/>
        <v>2019</v>
      </c>
      <c r="B1383" s="32">
        <v>43745</v>
      </c>
      <c r="C1383" s="28">
        <f>'Bitcoin Data'!C1382</f>
        <v>8245.6230469999991</v>
      </c>
      <c r="D1383" s="26">
        <f>'Bitcoin Data'!K1382</f>
        <v>1937.5672766415501</v>
      </c>
      <c r="E1383" s="25">
        <f>'Bitcoin Data'!J1382</f>
        <v>95821.714996323091</v>
      </c>
      <c r="F1383" s="25">
        <f t="shared" si="190"/>
        <v>185.66101936854852</v>
      </c>
      <c r="G1383" s="23">
        <f t="shared" si="191"/>
        <v>0.48099999999999998</v>
      </c>
      <c r="H1383" s="23">
        <f t="shared" si="192"/>
        <v>0.42986350639160825</v>
      </c>
      <c r="I1383" s="26">
        <f t="shared" si="195"/>
        <v>89302.950316271832</v>
      </c>
      <c r="J1383" s="26">
        <f t="shared" si="196"/>
        <v>79808.896786004567</v>
      </c>
      <c r="K1383" s="23">
        <f t="shared" si="193"/>
        <v>46.090244913231409</v>
      </c>
      <c r="L1383" s="23">
        <f t="shared" si="193"/>
        <v>41.190258396776791</v>
      </c>
      <c r="M1383" s="26">
        <f>K1383*'Social Cost of Carbon'!$C$5</f>
        <v>4609.0244913231409</v>
      </c>
      <c r="N1383" s="26">
        <f>L1383*'Social Cost of Carbon'!$C$5</f>
        <v>4119.025839677679</v>
      </c>
      <c r="O1383" s="23">
        <f t="shared" si="197"/>
        <v>0.55896618909835316</v>
      </c>
      <c r="P1383" s="23">
        <f t="shared" si="198"/>
        <v>0.49954088565524496</v>
      </c>
      <c r="Q1383" s="27"/>
      <c r="R1383" s="27"/>
    </row>
    <row r="1384" spans="1:18" x14ac:dyDescent="0.25">
      <c r="A1384" s="24">
        <f t="shared" si="194"/>
        <v>2019</v>
      </c>
      <c r="B1384" s="32">
        <v>43746</v>
      </c>
      <c r="C1384" s="28">
        <f>'Bitcoin Data'!C1383</f>
        <v>8228.7832030000009</v>
      </c>
      <c r="D1384" s="26">
        <f>'Bitcoin Data'!K1383</f>
        <v>2024.9746878164026</v>
      </c>
      <c r="E1384" s="25">
        <f>'Bitcoin Data'!J1383</f>
        <v>93877.954267113833</v>
      </c>
      <c r="F1384" s="25">
        <f t="shared" si="190"/>
        <v>190.10048113489137</v>
      </c>
      <c r="G1384" s="23">
        <f t="shared" si="191"/>
        <v>0.48099999999999998</v>
      </c>
      <c r="H1384" s="23">
        <f t="shared" si="192"/>
        <v>0.42986350639160825</v>
      </c>
      <c r="I1384" s="26">
        <f t="shared" si="195"/>
        <v>91438.331425882745</v>
      </c>
      <c r="J1384" s="26">
        <f t="shared" si="196"/>
        <v>81717.25938737618</v>
      </c>
      <c r="K1384" s="23">
        <f t="shared" si="193"/>
        <v>45.155296002481748</v>
      </c>
      <c r="L1384" s="23">
        <f t="shared" si="193"/>
        <v>40.354706594132594</v>
      </c>
      <c r="M1384" s="26">
        <f>K1384*'Social Cost of Carbon'!$C$5</f>
        <v>4515.5296002481746</v>
      </c>
      <c r="N1384" s="26">
        <f>L1384*'Social Cost of Carbon'!$C$5</f>
        <v>4035.4706594132595</v>
      </c>
      <c r="O1384" s="23">
        <f t="shared" si="197"/>
        <v>0.54874815496438523</v>
      </c>
      <c r="P1384" s="23">
        <f t="shared" si="198"/>
        <v>0.49040916012248709</v>
      </c>
      <c r="Q1384" s="27"/>
      <c r="R1384" s="27"/>
    </row>
    <row r="1385" spans="1:18" x14ac:dyDescent="0.25">
      <c r="A1385" s="24">
        <f t="shared" si="194"/>
        <v>2019</v>
      </c>
      <c r="B1385" s="32">
        <v>43747</v>
      </c>
      <c r="C1385" s="28">
        <f>'Bitcoin Data'!C1384</f>
        <v>8595.7402340000008</v>
      </c>
      <c r="D1385" s="26">
        <f>'Bitcoin Data'!K1384</f>
        <v>1724.9640632486824</v>
      </c>
      <c r="E1385" s="25">
        <f>'Bitcoin Data'!J1384</f>
        <v>112145.12178767152</v>
      </c>
      <c r="F1385" s="25">
        <f t="shared" si="190"/>
        <v>193.44630495238022</v>
      </c>
      <c r="G1385" s="23">
        <f t="shared" si="191"/>
        <v>0.48099999999999998</v>
      </c>
      <c r="H1385" s="23">
        <f t="shared" si="192"/>
        <v>0.42986350639160825</v>
      </c>
      <c r="I1385" s="26">
        <f t="shared" si="195"/>
        <v>93047.672682094882</v>
      </c>
      <c r="J1385" s="26">
        <f t="shared" si="196"/>
        <v>83155.50694533049</v>
      </c>
      <c r="K1385" s="23">
        <f t="shared" si="193"/>
        <v>53.941803579869998</v>
      </c>
      <c r="L1385" s="23">
        <f t="shared" si="193"/>
        <v>48.207095276362423</v>
      </c>
      <c r="M1385" s="26">
        <f>K1385*'Social Cost of Carbon'!$C$5</f>
        <v>5394.1803579869993</v>
      </c>
      <c r="N1385" s="26">
        <f>L1385*'Social Cost of Carbon'!$C$5</f>
        <v>4820.7095276362425</v>
      </c>
      <c r="O1385" s="23">
        <f t="shared" si="197"/>
        <v>0.62754110886815784</v>
      </c>
      <c r="P1385" s="23">
        <f t="shared" si="198"/>
        <v>0.56082540844686979</v>
      </c>
      <c r="Q1385" s="27"/>
      <c r="R1385" s="27"/>
    </row>
    <row r="1386" spans="1:18" x14ac:dyDescent="0.25">
      <c r="A1386" s="24">
        <f t="shared" si="194"/>
        <v>2019</v>
      </c>
      <c r="B1386" s="32">
        <v>43748</v>
      </c>
      <c r="C1386" s="28">
        <f>'Bitcoin Data'!C1385</f>
        <v>8586.4736329999996</v>
      </c>
      <c r="D1386" s="26">
        <f>'Bitcoin Data'!K1385</f>
        <v>2024.9746878164026</v>
      </c>
      <c r="E1386" s="25">
        <f>'Bitcoin Data'!J1385</f>
        <v>94583.254339576219</v>
      </c>
      <c r="F1386" s="25">
        <f t="shared" si="190"/>
        <v>191.52869592894277</v>
      </c>
      <c r="G1386" s="23">
        <f t="shared" si="191"/>
        <v>0.48099999999999998</v>
      </c>
      <c r="H1386" s="23">
        <f t="shared" si="192"/>
        <v>0.42986350639160825</v>
      </c>
      <c r="I1386" s="26">
        <f t="shared" si="195"/>
        <v>92125.302741821477</v>
      </c>
      <c r="J1386" s="26">
        <f t="shared" si="196"/>
        <v>82331.196806627486</v>
      </c>
      <c r="K1386" s="23">
        <f t="shared" si="193"/>
        <v>45.494545337336163</v>
      </c>
      <c r="L1386" s="23">
        <f t="shared" si="193"/>
        <v>40.657889356339531</v>
      </c>
      <c r="M1386" s="26">
        <f>K1386*'Social Cost of Carbon'!$C$5</f>
        <v>4549.4545337336167</v>
      </c>
      <c r="N1386" s="26">
        <f>L1386*'Social Cost of Carbon'!$C$5</f>
        <v>4065.7889356339533</v>
      </c>
      <c r="O1386" s="23">
        <f t="shared" si="197"/>
        <v>0.52983969067917558</v>
      </c>
      <c r="P1386" s="23">
        <f t="shared" si="198"/>
        <v>0.47351090906610294</v>
      </c>
      <c r="Q1386" s="27"/>
      <c r="R1386" s="27"/>
    </row>
    <row r="1387" spans="1:18" x14ac:dyDescent="0.25">
      <c r="A1387" s="24">
        <f t="shared" si="194"/>
        <v>2019</v>
      </c>
      <c r="B1387" s="32">
        <v>43749</v>
      </c>
      <c r="C1387" s="28">
        <f>'Bitcoin Data'!C1386</f>
        <v>8321.7568360000005</v>
      </c>
      <c r="D1387" s="26">
        <f>'Bitcoin Data'!K1386</f>
        <v>1949.9512512187196</v>
      </c>
      <c r="E1387" s="25">
        <f>'Bitcoin Data'!J1386</f>
        <v>99699.664990093239</v>
      </c>
      <c r="F1387" s="25">
        <f t="shared" si="190"/>
        <v>194.40948649351949</v>
      </c>
      <c r="G1387" s="23">
        <f t="shared" si="191"/>
        <v>0.48099999999999998</v>
      </c>
      <c r="H1387" s="23">
        <f t="shared" si="192"/>
        <v>0.42986350639160825</v>
      </c>
      <c r="I1387" s="26">
        <f t="shared" si="195"/>
        <v>93510.963003382873</v>
      </c>
      <c r="J1387" s="26">
        <f t="shared" si="196"/>
        <v>83569.543539896302</v>
      </c>
      <c r="K1387" s="23">
        <f t="shared" si="193"/>
        <v>47.955538860234846</v>
      </c>
      <c r="L1387" s="23">
        <f t="shared" si="193"/>
        <v>42.857247578710144</v>
      </c>
      <c r="M1387" s="26">
        <f>K1387*'Social Cost of Carbon'!$C$5</f>
        <v>4795.5538860234847</v>
      </c>
      <c r="N1387" s="26">
        <f>L1387*'Social Cost of Carbon'!$C$5</f>
        <v>4285.7247578710139</v>
      </c>
      <c r="O1387" s="23">
        <f t="shared" si="197"/>
        <v>0.57626700473605197</v>
      </c>
      <c r="P1387" s="23">
        <f t="shared" si="198"/>
        <v>0.51500240181627599</v>
      </c>
      <c r="Q1387" s="27"/>
      <c r="R1387" s="27"/>
    </row>
    <row r="1388" spans="1:18" x14ac:dyDescent="0.25">
      <c r="A1388" s="24">
        <f t="shared" si="194"/>
        <v>2019</v>
      </c>
      <c r="B1388" s="32">
        <v>43750</v>
      </c>
      <c r="C1388" s="28">
        <f>'Bitcoin Data'!C1387</f>
        <v>8336.5556639999995</v>
      </c>
      <c r="D1388" s="26">
        <f>'Bitcoin Data'!K1387</f>
        <v>1662.5103906899419</v>
      </c>
      <c r="E1388" s="25">
        <f>'Bitcoin Data'!J1387</f>
        <v>118186.09334587237</v>
      </c>
      <c r="F1388" s="25">
        <f t="shared" si="190"/>
        <v>196.48560822256422</v>
      </c>
      <c r="G1388" s="23">
        <f t="shared" si="191"/>
        <v>0.48099999999999998</v>
      </c>
      <c r="H1388" s="23">
        <f t="shared" si="192"/>
        <v>0.42986350639160825</v>
      </c>
      <c r="I1388" s="26">
        <f t="shared" si="195"/>
        <v>94509.577555053387</v>
      </c>
      <c r="J1388" s="26">
        <f t="shared" si="196"/>
        <v>84461.992506039271</v>
      </c>
      <c r="K1388" s="23">
        <f t="shared" si="193"/>
        <v>56.847510899364607</v>
      </c>
      <c r="L1388" s="23">
        <f t="shared" si="193"/>
        <v>50.803888492382619</v>
      </c>
      <c r="M1388" s="26">
        <f>K1388*'Social Cost of Carbon'!$C$5</f>
        <v>5684.7510899364606</v>
      </c>
      <c r="N1388" s="26">
        <f>L1388*'Social Cost of Carbon'!$C$5</f>
        <v>5080.3888492382621</v>
      </c>
      <c r="O1388" s="23">
        <f t="shared" si="197"/>
        <v>0.68190645142394879</v>
      </c>
      <c r="P1388" s="23">
        <f t="shared" si="198"/>
        <v>0.60941101505230255</v>
      </c>
      <c r="Q1388" s="27"/>
      <c r="R1388" s="27"/>
    </row>
    <row r="1389" spans="1:18" x14ac:dyDescent="0.25">
      <c r="A1389" s="24">
        <f t="shared" si="194"/>
        <v>2019</v>
      </c>
      <c r="B1389" s="32">
        <v>43751</v>
      </c>
      <c r="C1389" s="28">
        <f>'Bitcoin Data'!C1388</f>
        <v>8321.0058590000008</v>
      </c>
      <c r="D1389" s="26">
        <f>'Bitcoin Data'!K1388</f>
        <v>1774.9728823587418</v>
      </c>
      <c r="E1389" s="25">
        <f>'Bitcoin Data'!J1388</f>
        <v>108351.90531584938</v>
      </c>
      <c r="F1389" s="25">
        <f t="shared" si="190"/>
        <v>192.32169368753466</v>
      </c>
      <c r="G1389" s="23">
        <f t="shared" si="191"/>
        <v>0.48099999999999998</v>
      </c>
      <c r="H1389" s="23">
        <f t="shared" si="192"/>
        <v>0.42986350639160825</v>
      </c>
      <c r="I1389" s="26">
        <f t="shared" si="195"/>
        <v>92506.734663704163</v>
      </c>
      <c r="J1389" s="26">
        <f t="shared" si="196"/>
        <v>82672.077603696482</v>
      </c>
      <c r="K1389" s="23">
        <f t="shared" si="193"/>
        <v>52.117266456923552</v>
      </c>
      <c r="L1389" s="23">
        <f t="shared" si="193"/>
        <v>46.576529943282551</v>
      </c>
      <c r="M1389" s="26">
        <f>K1389*'Social Cost of Carbon'!$C$5</f>
        <v>5211.7266456923553</v>
      </c>
      <c r="N1389" s="26">
        <f>L1389*'Social Cost of Carbon'!$C$5</f>
        <v>4657.6529943282549</v>
      </c>
      <c r="O1389" s="23">
        <f t="shared" si="197"/>
        <v>0.62633373104230561</v>
      </c>
      <c r="P1389" s="23">
        <f t="shared" si="198"/>
        <v>0.55974639043073582</v>
      </c>
      <c r="Q1389" s="27"/>
      <c r="R1389" s="27"/>
    </row>
    <row r="1390" spans="1:18" x14ac:dyDescent="0.25">
      <c r="A1390" s="24">
        <f t="shared" si="194"/>
        <v>2019</v>
      </c>
      <c r="B1390" s="32">
        <v>43752</v>
      </c>
      <c r="C1390" s="28">
        <f>'Bitcoin Data'!C1389</f>
        <v>8374.6865230000003</v>
      </c>
      <c r="D1390" s="26">
        <f>'Bitcoin Data'!K1389</f>
        <v>1687.4472672728978</v>
      </c>
      <c r="E1390" s="25">
        <f>'Bitcoin Data'!J1389</f>
        <v>113456.33000657061</v>
      </c>
      <c r="F1390" s="25">
        <f t="shared" si="190"/>
        <v>191.45157402439963</v>
      </c>
      <c r="G1390" s="23">
        <f t="shared" si="191"/>
        <v>0.48099999999999998</v>
      </c>
      <c r="H1390" s="23">
        <f t="shared" si="192"/>
        <v>0.42986350639160825</v>
      </c>
      <c r="I1390" s="26">
        <f t="shared" si="195"/>
        <v>92088.207105736219</v>
      </c>
      <c r="J1390" s="26">
        <f t="shared" si="196"/>
        <v>82298.04491432097</v>
      </c>
      <c r="K1390" s="23">
        <f t="shared" si="193"/>
        <v>54.572494733160461</v>
      </c>
      <c r="L1390" s="23">
        <f t="shared" si="193"/>
        <v>48.770735838947886</v>
      </c>
      <c r="M1390" s="26">
        <f>K1390*'Social Cost of Carbon'!$C$5</f>
        <v>5457.2494733160465</v>
      </c>
      <c r="N1390" s="26">
        <f>L1390*'Social Cost of Carbon'!$C$5</f>
        <v>4877.0735838947885</v>
      </c>
      <c r="O1390" s="23">
        <f t="shared" si="197"/>
        <v>0.65163626821474596</v>
      </c>
      <c r="P1390" s="23">
        <f t="shared" si="198"/>
        <v>0.58235894209300043</v>
      </c>
      <c r="Q1390" s="27"/>
      <c r="R1390" s="27"/>
    </row>
    <row r="1391" spans="1:18" x14ac:dyDescent="0.25">
      <c r="A1391" s="24">
        <f t="shared" si="194"/>
        <v>2019</v>
      </c>
      <c r="B1391" s="32">
        <v>43753</v>
      </c>
      <c r="C1391" s="28">
        <f>'Bitcoin Data'!C1390</f>
        <v>8205.3691409999992</v>
      </c>
      <c r="D1391" s="26">
        <f>'Bitcoin Data'!K1390</f>
        <v>1912.4521886952823</v>
      </c>
      <c r="E1391" s="25">
        <f>'Bitcoin Data'!J1390</f>
        <v>98410.923944836861</v>
      </c>
      <c r="F1391" s="25">
        <f t="shared" si="190"/>
        <v>188.20618688982822</v>
      </c>
      <c r="G1391" s="23">
        <f t="shared" si="191"/>
        <v>0.48099999999999998</v>
      </c>
      <c r="H1391" s="23">
        <f t="shared" si="192"/>
        <v>0.42986350639160825</v>
      </c>
      <c r="I1391" s="26">
        <f t="shared" si="195"/>
        <v>90527.175894007378</v>
      </c>
      <c r="J1391" s="26">
        <f t="shared" si="196"/>
        <v>80902.971421055889</v>
      </c>
      <c r="K1391" s="23">
        <f t="shared" si="193"/>
        <v>47.335654417466522</v>
      </c>
      <c r="L1391" s="23">
        <f t="shared" si="193"/>
        <v>42.303264834165454</v>
      </c>
      <c r="M1391" s="26">
        <f>K1391*'Social Cost of Carbon'!$C$5</f>
        <v>4733.5654417466521</v>
      </c>
      <c r="N1391" s="26">
        <f>L1391*'Social Cost of Carbon'!$C$5</f>
        <v>4230.3264834165457</v>
      </c>
      <c r="O1391" s="23">
        <f t="shared" si="197"/>
        <v>0.57688634848788367</v>
      </c>
      <c r="P1391" s="23">
        <f t="shared" si="198"/>
        <v>0.51555590135229312</v>
      </c>
      <c r="Q1391" s="27"/>
      <c r="R1391" s="27"/>
    </row>
    <row r="1392" spans="1:18" x14ac:dyDescent="0.25">
      <c r="A1392" s="24">
        <f t="shared" si="194"/>
        <v>2019</v>
      </c>
      <c r="B1392" s="32">
        <v>43754</v>
      </c>
      <c r="C1392" s="28">
        <f>'Bitcoin Data'!C1391</f>
        <v>8047.5268550000001</v>
      </c>
      <c r="D1392" s="26">
        <f>'Bitcoin Data'!K1391</f>
        <v>1787.4875868917577</v>
      </c>
      <c r="E1392" s="25">
        <f>'Bitcoin Data'!J1391</f>
        <v>104625.18457652431</v>
      </c>
      <c r="F1392" s="25">
        <f t="shared" si="190"/>
        <v>187.01621870679617</v>
      </c>
      <c r="G1392" s="23">
        <f t="shared" si="191"/>
        <v>0.48099999999999998</v>
      </c>
      <c r="H1392" s="23">
        <f t="shared" si="192"/>
        <v>0.42986350639160825</v>
      </c>
      <c r="I1392" s="26">
        <f t="shared" si="195"/>
        <v>89954.801197968947</v>
      </c>
      <c r="J1392" s="26">
        <f t="shared" si="196"/>
        <v>80391.447525403273</v>
      </c>
      <c r="K1392" s="23">
        <f t="shared" si="193"/>
        <v>50.324713781308184</v>
      </c>
      <c r="L1392" s="23">
        <f t="shared" si="193"/>
        <v>44.974548698933951</v>
      </c>
      <c r="M1392" s="26">
        <f>K1392*'Social Cost of Carbon'!$C$5</f>
        <v>5032.4713781308183</v>
      </c>
      <c r="N1392" s="26">
        <f>L1392*'Social Cost of Carbon'!$C$5</f>
        <v>4497.454869893395</v>
      </c>
      <c r="O1392" s="23">
        <f t="shared" si="197"/>
        <v>0.6253438439915362</v>
      </c>
      <c r="P1392" s="23">
        <f t="shared" si="198"/>
        <v>0.5588617411197685</v>
      </c>
      <c r="Q1392" s="27"/>
      <c r="R1392" s="27"/>
    </row>
    <row r="1393" spans="1:18" x14ac:dyDescent="0.25">
      <c r="A1393" s="24">
        <f t="shared" si="194"/>
        <v>2019</v>
      </c>
      <c r="B1393" s="32">
        <v>43755</v>
      </c>
      <c r="C1393" s="28">
        <f>'Bitcoin Data'!C1392</f>
        <v>8103.9111329999996</v>
      </c>
      <c r="D1393" s="26">
        <f>'Bitcoin Data'!K1392</f>
        <v>1875</v>
      </c>
      <c r="E1393" s="25">
        <f>'Bitcoin Data'!J1392</f>
        <v>100438.39598982008</v>
      </c>
      <c r="F1393" s="25">
        <f t="shared" si="190"/>
        <v>188.32199248091266</v>
      </c>
      <c r="G1393" s="23">
        <f t="shared" si="191"/>
        <v>0.48099999999999998</v>
      </c>
      <c r="H1393" s="23">
        <f t="shared" si="192"/>
        <v>0.42986350639160825</v>
      </c>
      <c r="I1393" s="26">
        <f t="shared" si="195"/>
        <v>90582.878383318981</v>
      </c>
      <c r="J1393" s="26">
        <f t="shared" si="196"/>
        <v>80952.752018499203</v>
      </c>
      <c r="K1393" s="23">
        <f t="shared" si="193"/>
        <v>48.310868471103461</v>
      </c>
      <c r="L1393" s="23">
        <f t="shared" si="193"/>
        <v>43.174801076532908</v>
      </c>
      <c r="M1393" s="26">
        <f>K1393*'Social Cost of Carbon'!$C$5</f>
        <v>4831.0868471103458</v>
      </c>
      <c r="N1393" s="26">
        <f>L1393*'Social Cost of Carbon'!$C$5</f>
        <v>4317.4801076532913</v>
      </c>
      <c r="O1393" s="23">
        <f t="shared" si="197"/>
        <v>0.59614262395322171</v>
      </c>
      <c r="P1393" s="23">
        <f t="shared" si="198"/>
        <v>0.53276498678175865</v>
      </c>
      <c r="Q1393" s="27"/>
      <c r="R1393" s="27"/>
    </row>
    <row r="1394" spans="1:18" x14ac:dyDescent="0.25">
      <c r="A1394" s="24">
        <f t="shared" si="194"/>
        <v>2019</v>
      </c>
      <c r="B1394" s="32">
        <v>43756</v>
      </c>
      <c r="C1394" s="28">
        <f>'Bitcoin Data'!C1393</f>
        <v>7973.2075199999999</v>
      </c>
      <c r="D1394" s="26">
        <f>'Bitcoin Data'!K1393</f>
        <v>2000</v>
      </c>
      <c r="E1394" s="25">
        <f>'Bitcoin Data'!J1393</f>
        <v>93158.633144192936</v>
      </c>
      <c r="F1394" s="25">
        <f t="shared" si="190"/>
        <v>186.31726628838587</v>
      </c>
      <c r="G1394" s="23">
        <f t="shared" si="191"/>
        <v>0.48099999999999998</v>
      </c>
      <c r="H1394" s="23">
        <f t="shared" si="192"/>
        <v>0.42986350639160825</v>
      </c>
      <c r="I1394" s="26">
        <f t="shared" si="195"/>
        <v>89618.605084713592</v>
      </c>
      <c r="J1394" s="26">
        <f t="shared" si="196"/>
        <v>80090.993388024523</v>
      </c>
      <c r="K1394" s="23">
        <f t="shared" si="193"/>
        <v>44.809302542356804</v>
      </c>
      <c r="L1394" s="23">
        <f t="shared" si="193"/>
        <v>40.045496694012272</v>
      </c>
      <c r="M1394" s="26">
        <f>K1394*'Social Cost of Carbon'!$C$5</f>
        <v>4480.93025423568</v>
      </c>
      <c r="N1394" s="26">
        <f>L1394*'Social Cost of Carbon'!$C$5</f>
        <v>4004.5496694012272</v>
      </c>
      <c r="O1394" s="23">
        <f t="shared" si="197"/>
        <v>0.56199844830273271</v>
      </c>
      <c r="P1394" s="23">
        <f t="shared" si="198"/>
        <v>0.50225077666123852</v>
      </c>
      <c r="Q1394" s="27"/>
      <c r="R1394" s="27"/>
    </row>
    <row r="1395" spans="1:18" x14ac:dyDescent="0.25">
      <c r="A1395" s="24">
        <f t="shared" si="194"/>
        <v>2019</v>
      </c>
      <c r="B1395" s="32">
        <v>43757</v>
      </c>
      <c r="C1395" s="28">
        <f>'Bitcoin Data'!C1394</f>
        <v>7988.560547</v>
      </c>
      <c r="D1395" s="26">
        <f>'Bitcoin Data'!K1394</f>
        <v>1774.9728823587418</v>
      </c>
      <c r="E1395" s="25">
        <f>'Bitcoin Data'!J1394</f>
        <v>105327.37872543129</v>
      </c>
      <c r="F1395" s="25">
        <f t="shared" si="190"/>
        <v>186.9532410075696</v>
      </c>
      <c r="G1395" s="23">
        <f t="shared" si="191"/>
        <v>0.48099999999999998</v>
      </c>
      <c r="H1395" s="23">
        <f t="shared" si="192"/>
        <v>0.42986350639160825</v>
      </c>
      <c r="I1395" s="26">
        <f t="shared" si="195"/>
        <v>89924.508924640977</v>
      </c>
      <c r="J1395" s="26">
        <f t="shared" si="196"/>
        <v>80364.375710789274</v>
      </c>
      <c r="K1395" s="23">
        <f t="shared" si="193"/>
        <v>50.662469166932453</v>
      </c>
      <c r="L1395" s="23">
        <f t="shared" si="193"/>
        <v>45.276396337950779</v>
      </c>
      <c r="M1395" s="26">
        <f>K1395*'Social Cost of Carbon'!$C$5</f>
        <v>5066.2469166932451</v>
      </c>
      <c r="N1395" s="26">
        <f>L1395*'Social Cost of Carbon'!$C$5</f>
        <v>4527.6396337950782</v>
      </c>
      <c r="O1395" s="23">
        <f t="shared" si="197"/>
        <v>0.63418770964886884</v>
      </c>
      <c r="P1395" s="23">
        <f t="shared" si="198"/>
        <v>0.5667653899794719</v>
      </c>
      <c r="Q1395" s="27"/>
      <c r="R1395" s="27"/>
    </row>
    <row r="1396" spans="1:18" x14ac:dyDescent="0.25">
      <c r="A1396" s="24">
        <f t="shared" si="194"/>
        <v>2019</v>
      </c>
      <c r="B1396" s="32">
        <v>43758</v>
      </c>
      <c r="C1396" s="28">
        <f>'Bitcoin Data'!C1395</f>
        <v>8222.078125</v>
      </c>
      <c r="D1396" s="26">
        <f>'Bitcoin Data'!K1395</f>
        <v>1825.0025347257426</v>
      </c>
      <c r="E1396" s="25">
        <f>'Bitcoin Data'!J1395</f>
        <v>103291.92791165314</v>
      </c>
      <c r="F1396" s="25">
        <f t="shared" si="190"/>
        <v>188.50803025547566</v>
      </c>
      <c r="G1396" s="23">
        <f t="shared" si="191"/>
        <v>0.48099999999999998</v>
      </c>
      <c r="H1396" s="23">
        <f t="shared" si="192"/>
        <v>0.42986350639160825</v>
      </c>
      <c r="I1396" s="26">
        <f t="shared" si="195"/>
        <v>90672.362552883787</v>
      </c>
      <c r="J1396" s="26">
        <f t="shared" si="196"/>
        <v>81032.722868594152</v>
      </c>
      <c r="K1396" s="23">
        <f t="shared" si="193"/>
        <v>49.683417325505154</v>
      </c>
      <c r="L1396" s="23">
        <f t="shared" si="193"/>
        <v>44.401430314052448</v>
      </c>
      <c r="M1396" s="26">
        <f>K1396*'Social Cost of Carbon'!$C$5</f>
        <v>4968.3417325505152</v>
      </c>
      <c r="N1396" s="26">
        <f>L1396*'Social Cost of Carbon'!$C$5</f>
        <v>4440.143031405245</v>
      </c>
      <c r="O1396" s="23">
        <f t="shared" si="197"/>
        <v>0.60426836829046982</v>
      </c>
      <c r="P1396" s="23">
        <f t="shared" si="198"/>
        <v>0.5400268598646093</v>
      </c>
      <c r="Q1396" s="27"/>
      <c r="R1396" s="27"/>
    </row>
    <row r="1397" spans="1:18" x14ac:dyDescent="0.25">
      <c r="A1397" s="24">
        <f t="shared" si="194"/>
        <v>2019</v>
      </c>
      <c r="B1397" s="32">
        <v>43759</v>
      </c>
      <c r="C1397" s="28">
        <f>'Bitcoin Data'!C1396</f>
        <v>8243.7207030000009</v>
      </c>
      <c r="D1397" s="26">
        <f>'Bitcoin Data'!K1396</f>
        <v>1987.4130506790327</v>
      </c>
      <c r="E1397" s="25">
        <f>'Bitcoin Data'!J1396</f>
        <v>95169.968817680972</v>
      </c>
      <c r="F1397" s="25">
        <f t="shared" si="190"/>
        <v>189.14203806097575</v>
      </c>
      <c r="G1397" s="23">
        <f t="shared" si="191"/>
        <v>0.48099999999999998</v>
      </c>
      <c r="H1397" s="23">
        <f t="shared" si="192"/>
        <v>0.42986350639160825</v>
      </c>
      <c r="I1397" s="26">
        <f t="shared" si="195"/>
        <v>90977.320307329341</v>
      </c>
      <c r="J1397" s="26">
        <f t="shared" si="196"/>
        <v>81305.259686946054</v>
      </c>
      <c r="K1397" s="23">
        <f t="shared" si="193"/>
        <v>45.776755001304551</v>
      </c>
      <c r="L1397" s="23">
        <f t="shared" si="193"/>
        <v>40.910096499148366</v>
      </c>
      <c r="M1397" s="26">
        <f>K1397*'Social Cost of Carbon'!$C$5</f>
        <v>4577.6755001304555</v>
      </c>
      <c r="N1397" s="26">
        <f>L1397*'Social Cost of Carbon'!$C$5</f>
        <v>4091.0096499148367</v>
      </c>
      <c r="O1397" s="23">
        <f t="shared" si="197"/>
        <v>0.55529240558387405</v>
      </c>
      <c r="P1397" s="23">
        <f t="shared" si="198"/>
        <v>0.49625767263391918</v>
      </c>
      <c r="Q1397" s="27"/>
      <c r="R1397" s="27"/>
    </row>
    <row r="1398" spans="1:18" x14ac:dyDescent="0.25">
      <c r="A1398" s="24">
        <f t="shared" si="194"/>
        <v>2019</v>
      </c>
      <c r="B1398" s="32">
        <v>43760</v>
      </c>
      <c r="C1398" s="28">
        <f>'Bitcoin Data'!C1397</f>
        <v>8078.203125</v>
      </c>
      <c r="D1398" s="26">
        <f>'Bitcoin Data'!K1397</f>
        <v>2112.4281187654033</v>
      </c>
      <c r="E1398" s="25">
        <f>'Bitcoin Data'!J1397</f>
        <v>91576.875236697379</v>
      </c>
      <c r="F1398" s="25">
        <f t="shared" si="190"/>
        <v>193.44956627867069</v>
      </c>
      <c r="G1398" s="23">
        <f t="shared" si="191"/>
        <v>0.48099999999999998</v>
      </c>
      <c r="H1398" s="23">
        <f t="shared" si="192"/>
        <v>0.42986350639160825</v>
      </c>
      <c r="I1398" s="26">
        <f t="shared" si="195"/>
        <v>93049.241380040592</v>
      </c>
      <c r="J1398" s="26">
        <f t="shared" si="196"/>
        <v>83156.908870485189</v>
      </c>
      <c r="K1398" s="23">
        <f t="shared" si="193"/>
        <v>44.048476988851434</v>
      </c>
      <c r="L1398" s="23">
        <f t="shared" si="193"/>
        <v>39.365556693633572</v>
      </c>
      <c r="M1398" s="26">
        <f>K1398*'Social Cost of Carbon'!$C$5</f>
        <v>4404.8476988851435</v>
      </c>
      <c r="N1398" s="26">
        <f>L1398*'Social Cost of Carbon'!$C$5</f>
        <v>3936.5556693633571</v>
      </c>
      <c r="O1398" s="23">
        <f t="shared" si="197"/>
        <v>0.54527567959429635</v>
      </c>
      <c r="P1398" s="23">
        <f t="shared" si="198"/>
        <v>0.48730585359765349</v>
      </c>
      <c r="Q1398" s="27"/>
      <c r="R1398" s="27"/>
    </row>
    <row r="1399" spans="1:18" x14ac:dyDescent="0.25">
      <c r="A1399" s="24">
        <f t="shared" si="194"/>
        <v>2019</v>
      </c>
      <c r="B1399" s="32">
        <v>43761</v>
      </c>
      <c r="C1399" s="28">
        <f>'Bitcoin Data'!C1398</f>
        <v>7514.671875</v>
      </c>
      <c r="D1399" s="26">
        <f>'Bitcoin Data'!K1398</f>
        <v>2100.1050052502628</v>
      </c>
      <c r="E1399" s="25">
        <f>'Bitcoin Data'!J1398</f>
        <v>93463.6600234012</v>
      </c>
      <c r="F1399" s="25">
        <f t="shared" si="190"/>
        <v>196.28350022415376</v>
      </c>
      <c r="G1399" s="23">
        <f t="shared" si="191"/>
        <v>0.48099999999999998</v>
      </c>
      <c r="H1399" s="23">
        <f t="shared" si="192"/>
        <v>0.42986350639160825</v>
      </c>
      <c r="I1399" s="26">
        <f t="shared" si="195"/>
        <v>94412.363607817955</v>
      </c>
      <c r="J1399" s="26">
        <f t="shared" si="196"/>
        <v>84375.113653172768</v>
      </c>
      <c r="K1399" s="23">
        <f t="shared" si="193"/>
        <v>44.956020471255982</v>
      </c>
      <c r="L1399" s="23">
        <f t="shared" si="193"/>
        <v>40.176616617852424</v>
      </c>
      <c r="M1399" s="26">
        <f>K1399*'Social Cost of Carbon'!$C$5</f>
        <v>4495.6020471255979</v>
      </c>
      <c r="N1399" s="26">
        <f>L1399*'Social Cost of Carbon'!$C$5</f>
        <v>4017.6616617852424</v>
      </c>
      <c r="O1399" s="23">
        <f t="shared" si="197"/>
        <v>0.59824329284179134</v>
      </c>
      <c r="P1399" s="23">
        <f t="shared" si="198"/>
        <v>0.53464232751815821</v>
      </c>
      <c r="Q1399" s="27"/>
      <c r="R1399" s="27"/>
    </row>
    <row r="1400" spans="1:18" x14ac:dyDescent="0.25">
      <c r="A1400" s="24">
        <f t="shared" si="194"/>
        <v>2019</v>
      </c>
      <c r="B1400" s="32">
        <v>43762</v>
      </c>
      <c r="C1400" s="28">
        <f>'Bitcoin Data'!C1399</f>
        <v>7493.4887699999999</v>
      </c>
      <c r="D1400" s="26">
        <f>'Bitcoin Data'!K1399</f>
        <v>1662.5103906899419</v>
      </c>
      <c r="E1400" s="25">
        <f>'Bitcoin Data'!J1399</f>
        <v>120847.72027768273</v>
      </c>
      <c r="F1400" s="25">
        <f t="shared" si="190"/>
        <v>200.91059065283912</v>
      </c>
      <c r="G1400" s="23">
        <f t="shared" si="191"/>
        <v>0.48099999999999998</v>
      </c>
      <c r="H1400" s="23">
        <f t="shared" si="192"/>
        <v>0.42986350639160825</v>
      </c>
      <c r="I1400" s="26">
        <f t="shared" si="195"/>
        <v>96637.994104015612</v>
      </c>
      <c r="J1400" s="26">
        <f t="shared" si="196"/>
        <v>86364.130969238497</v>
      </c>
      <c r="K1400" s="23">
        <f t="shared" si="193"/>
        <v>58.12775345356539</v>
      </c>
      <c r="L1400" s="23">
        <f t="shared" si="193"/>
        <v>51.948024777996956</v>
      </c>
      <c r="M1400" s="26">
        <f>K1400*'Social Cost of Carbon'!$C$5</f>
        <v>5812.7753453565392</v>
      </c>
      <c r="N1400" s="26">
        <f>L1400*'Social Cost of Carbon'!$C$5</f>
        <v>5194.8024777996952</v>
      </c>
      <c r="O1400" s="23">
        <f t="shared" si="197"/>
        <v>0.77571015634637952</v>
      </c>
      <c r="P1400" s="23">
        <f t="shared" si="198"/>
        <v>0.6932421782757533</v>
      </c>
      <c r="Q1400" s="27"/>
      <c r="R1400" s="27"/>
    </row>
    <row r="1401" spans="1:18" x14ac:dyDescent="0.25">
      <c r="A1401" s="24">
        <f t="shared" si="194"/>
        <v>2019</v>
      </c>
      <c r="B1401" s="32">
        <v>43763</v>
      </c>
      <c r="C1401" s="28">
        <f>'Bitcoin Data'!C1400</f>
        <v>8660.7001949999994</v>
      </c>
      <c r="D1401" s="26">
        <f>'Bitcoin Data'!K1400</f>
        <v>1724.9640632486824</v>
      </c>
      <c r="E1401" s="25">
        <f>'Bitcoin Data'!J1400</f>
        <v>115345.11693856814</v>
      </c>
      <c r="F1401" s="25">
        <f t="shared" si="190"/>
        <v>198.96618159024692</v>
      </c>
      <c r="G1401" s="23">
        <f t="shared" si="191"/>
        <v>0.48099999999999998</v>
      </c>
      <c r="H1401" s="23">
        <f t="shared" si="192"/>
        <v>0.42986350639160825</v>
      </c>
      <c r="I1401" s="26">
        <f t="shared" si="195"/>
        <v>95702.73334490876</v>
      </c>
      <c r="J1401" s="26">
        <f t="shared" si="196"/>
        <v>85528.30047173299</v>
      </c>
      <c r="K1401" s="23">
        <f t="shared" si="193"/>
        <v>55.481001247451275</v>
      </c>
      <c r="L1401" s="23">
        <f t="shared" si="193"/>
        <v>49.582656412362986</v>
      </c>
      <c r="M1401" s="26">
        <f>K1401*'Social Cost of Carbon'!$C$5</f>
        <v>5548.1001247451277</v>
      </c>
      <c r="N1401" s="26">
        <f>L1401*'Social Cost of Carbon'!$C$5</f>
        <v>4958.2656412362985</v>
      </c>
      <c r="O1401" s="23">
        <f t="shared" si="197"/>
        <v>0.64060641747513214</v>
      </c>
      <c r="P1401" s="23">
        <f t="shared" si="198"/>
        <v>0.57250170651315324</v>
      </c>
      <c r="Q1401" s="27"/>
      <c r="R1401" s="27"/>
    </row>
    <row r="1402" spans="1:18" x14ac:dyDescent="0.25">
      <c r="A1402" s="24">
        <f t="shared" si="194"/>
        <v>2019</v>
      </c>
      <c r="B1402" s="32">
        <v>43764</v>
      </c>
      <c r="C1402" s="28">
        <f>'Bitcoin Data'!C1401</f>
        <v>9244.9726559999999</v>
      </c>
      <c r="D1402" s="26">
        <f>'Bitcoin Data'!K1401</f>
        <v>1749.9513902391602</v>
      </c>
      <c r="E1402" s="25">
        <f>'Bitcoin Data'!J1401</f>
        <v>112091.89332295944</v>
      </c>
      <c r="F1402" s="25">
        <f t="shared" si="190"/>
        <v>196.15536455505253</v>
      </c>
      <c r="G1402" s="23">
        <f t="shared" si="191"/>
        <v>0.48099999999999998</v>
      </c>
      <c r="H1402" s="23">
        <f t="shared" si="192"/>
        <v>0.42986350639160825</v>
      </c>
      <c r="I1402" s="26">
        <f t="shared" si="195"/>
        <v>94350.730350980259</v>
      </c>
      <c r="J1402" s="26">
        <f t="shared" si="196"/>
        <v>84320.032805159077</v>
      </c>
      <c r="K1402" s="23">
        <f t="shared" si="193"/>
        <v>53.916200688343487</v>
      </c>
      <c r="L1402" s="23">
        <f t="shared" si="193"/>
        <v>48.184214301881447</v>
      </c>
      <c r="M1402" s="26">
        <f>K1402*'Social Cost of Carbon'!$C$5</f>
        <v>5391.6200688343488</v>
      </c>
      <c r="N1402" s="26">
        <f>L1402*'Social Cost of Carbon'!$C$5</f>
        <v>4818.4214301881448</v>
      </c>
      <c r="O1402" s="23">
        <f t="shared" si="197"/>
        <v>0.58319480970397242</v>
      </c>
      <c r="P1402" s="23">
        <f t="shared" si="198"/>
        <v>0.52119369191005482</v>
      </c>
      <c r="Q1402" s="27"/>
      <c r="R1402" s="27"/>
    </row>
    <row r="1403" spans="1:18" x14ac:dyDescent="0.25">
      <c r="A1403" s="24">
        <f t="shared" si="194"/>
        <v>2019</v>
      </c>
      <c r="B1403" s="32">
        <v>43765</v>
      </c>
      <c r="C1403" s="28">
        <f>'Bitcoin Data'!C1402</f>
        <v>9551.7148440000001</v>
      </c>
      <c r="D1403" s="26">
        <f>'Bitcoin Data'!K1402</f>
        <v>1437.4700527072353</v>
      </c>
      <c r="E1403" s="25">
        <f>'Bitcoin Data'!J1402</f>
        <v>137068.01062589261</v>
      </c>
      <c r="F1403" s="25">
        <f t="shared" si="190"/>
        <v>197.03116045887774</v>
      </c>
      <c r="G1403" s="23">
        <f t="shared" si="191"/>
        <v>0.48099999999999998</v>
      </c>
      <c r="H1403" s="23">
        <f t="shared" si="192"/>
        <v>0.42986350639160825</v>
      </c>
      <c r="I1403" s="26">
        <f t="shared" si="195"/>
        <v>94771.988180720189</v>
      </c>
      <c r="J1403" s="26">
        <f t="shared" si="196"/>
        <v>84696.505503260778</v>
      </c>
      <c r="K1403" s="23">
        <f t="shared" si="193"/>
        <v>65.92971311105434</v>
      </c>
      <c r="L1403" s="23">
        <f t="shared" si="193"/>
        <v>58.920535661768419</v>
      </c>
      <c r="M1403" s="26">
        <f>K1403*'Social Cost of Carbon'!$C$5</f>
        <v>6592.9713111054343</v>
      </c>
      <c r="N1403" s="26">
        <f>L1403*'Social Cost of Carbon'!$C$5</f>
        <v>5892.0535661768417</v>
      </c>
      <c r="O1403" s="23">
        <f t="shared" si="197"/>
        <v>0.69023954533639287</v>
      </c>
      <c r="P1403" s="23">
        <f t="shared" si="198"/>
        <v>0.61685819378056406</v>
      </c>
      <c r="Q1403" s="27"/>
      <c r="R1403" s="27"/>
    </row>
    <row r="1404" spans="1:18" x14ac:dyDescent="0.25">
      <c r="A1404" s="24">
        <f t="shared" si="194"/>
        <v>2019</v>
      </c>
      <c r="B1404" s="32">
        <v>43766</v>
      </c>
      <c r="C1404" s="28">
        <f>'Bitcoin Data'!C1403</f>
        <v>9256.1484380000002</v>
      </c>
      <c r="D1404" s="26">
        <f>'Bitcoin Data'!K1403</f>
        <v>1675.0418760469011</v>
      </c>
      <c r="E1404" s="25">
        <f>'Bitcoin Data'!J1403</f>
        <v>114835.88860991246</v>
      </c>
      <c r="F1404" s="25">
        <f t="shared" si="190"/>
        <v>192.35492229466072</v>
      </c>
      <c r="G1404" s="23">
        <f t="shared" si="191"/>
        <v>0.48099999999999998</v>
      </c>
      <c r="H1404" s="23">
        <f t="shared" si="192"/>
        <v>0.42986350639160825</v>
      </c>
      <c r="I1404" s="26">
        <f t="shared" si="195"/>
        <v>92522.717623731805</v>
      </c>
      <c r="J1404" s="26">
        <f t="shared" si="196"/>
        <v>82686.361369268197</v>
      </c>
      <c r="K1404" s="23">
        <f t="shared" si="193"/>
        <v>55.236062421367897</v>
      </c>
      <c r="L1404" s="23">
        <f t="shared" si="193"/>
        <v>49.36375773745312</v>
      </c>
      <c r="M1404" s="26">
        <f>K1404*'Social Cost of Carbon'!$C$5</f>
        <v>5523.6062421367897</v>
      </c>
      <c r="N1404" s="26">
        <f>L1404*'Social Cost of Carbon'!$C$5</f>
        <v>4936.3757737453125</v>
      </c>
      <c r="O1404" s="23">
        <f t="shared" si="197"/>
        <v>0.59674996345783426</v>
      </c>
      <c r="P1404" s="23">
        <f t="shared" si="198"/>
        <v>0.53330775827660859</v>
      </c>
      <c r="Q1404" s="27"/>
      <c r="R1404" s="27"/>
    </row>
    <row r="1405" spans="1:18" x14ac:dyDescent="0.25">
      <c r="A1405" s="24">
        <f t="shared" si="194"/>
        <v>2019</v>
      </c>
      <c r="B1405" s="32">
        <v>43767</v>
      </c>
      <c r="C1405" s="28">
        <f>'Bitcoin Data'!C1404</f>
        <v>9427.6875</v>
      </c>
      <c r="D1405" s="26">
        <f>'Bitcoin Data'!K1404</f>
        <v>1662.5103906899419</v>
      </c>
      <c r="E1405" s="25">
        <f>'Bitcoin Data'!J1404</f>
        <v>113662.13425753055</v>
      </c>
      <c r="F1405" s="25">
        <f t="shared" si="190"/>
        <v>188.96447923113976</v>
      </c>
      <c r="G1405" s="23">
        <f t="shared" si="191"/>
        <v>0.48099999999999998</v>
      </c>
      <c r="H1405" s="23">
        <f t="shared" si="192"/>
        <v>0.42986350639160825</v>
      </c>
      <c r="I1405" s="26">
        <f t="shared" si="195"/>
        <v>90891.91451017822</v>
      </c>
      <c r="J1405" s="26">
        <f t="shared" si="196"/>
        <v>81228.933625761973</v>
      </c>
      <c r="K1405" s="23">
        <f t="shared" si="193"/>
        <v>54.671486577872194</v>
      </c>
      <c r="L1405" s="23">
        <f t="shared" si="193"/>
        <v>48.859203575895819</v>
      </c>
      <c r="M1405" s="26">
        <f>K1405*'Social Cost of Carbon'!$C$5</f>
        <v>5467.1486577872192</v>
      </c>
      <c r="N1405" s="26">
        <f>L1405*'Social Cost of Carbon'!$C$5</f>
        <v>4885.9203575895817</v>
      </c>
      <c r="O1405" s="23">
        <f t="shared" si="197"/>
        <v>0.57990346601828069</v>
      </c>
      <c r="P1405" s="23">
        <f t="shared" si="198"/>
        <v>0.51825226043922035</v>
      </c>
      <c r="Q1405" s="27"/>
      <c r="R1405" s="27"/>
    </row>
    <row r="1406" spans="1:18" x14ac:dyDescent="0.25">
      <c r="A1406" s="24">
        <f t="shared" si="194"/>
        <v>2019</v>
      </c>
      <c r="B1406" s="32">
        <v>43768</v>
      </c>
      <c r="C1406" s="28">
        <f>'Bitcoin Data'!C1405</f>
        <v>9205.7265630000002</v>
      </c>
      <c r="D1406" s="26">
        <f>'Bitcoin Data'!K1405</f>
        <v>1675.0418760469011</v>
      </c>
      <c r="E1406" s="25">
        <f>'Bitcoin Data'!J1405</f>
        <v>109582.83507372718</v>
      </c>
      <c r="F1406" s="25">
        <f t="shared" si="190"/>
        <v>183.55583764443412</v>
      </c>
      <c r="G1406" s="23">
        <f t="shared" si="191"/>
        <v>0.48099999999999998</v>
      </c>
      <c r="H1406" s="23">
        <f t="shared" si="192"/>
        <v>0.42986350639160825</v>
      </c>
      <c r="I1406" s="26">
        <f t="shared" si="195"/>
        <v>88290.357906972815</v>
      </c>
      <c r="J1406" s="26">
        <f t="shared" si="196"/>
        <v>78903.955988485206</v>
      </c>
      <c r="K1406" s="23">
        <f t="shared" si="193"/>
        <v>52.709343670462772</v>
      </c>
      <c r="L1406" s="23">
        <f t="shared" si="193"/>
        <v>47.105661725125678</v>
      </c>
      <c r="M1406" s="26">
        <f>K1406*'Social Cost of Carbon'!$C$5</f>
        <v>5270.9343670462767</v>
      </c>
      <c r="N1406" s="26">
        <f>L1406*'Social Cost of Carbon'!$C$5</f>
        <v>4710.5661725125674</v>
      </c>
      <c r="O1406" s="23">
        <f t="shared" si="197"/>
        <v>0.57257125018588029</v>
      </c>
      <c r="P1406" s="23">
        <f t="shared" si="198"/>
        <v>0.51169955356326258</v>
      </c>
      <c r="Q1406" s="27"/>
      <c r="R1406" s="27"/>
    </row>
    <row r="1407" spans="1:18" x14ac:dyDescent="0.25">
      <c r="A1407" s="24">
        <f t="shared" si="194"/>
        <v>2019</v>
      </c>
      <c r="B1407" s="32">
        <v>43769</v>
      </c>
      <c r="C1407" s="28">
        <f>'Bitcoin Data'!C1406</f>
        <v>9199.5849610000005</v>
      </c>
      <c r="D1407" s="26">
        <f>'Bitcoin Data'!K1406</f>
        <v>1650.0137501145844</v>
      </c>
      <c r="E1407" s="25">
        <f>'Bitcoin Data'!J1406</f>
        <v>108110.69638701418</v>
      </c>
      <c r="F1407" s="25">
        <f t="shared" si="190"/>
        <v>178.38413557303653</v>
      </c>
      <c r="G1407" s="23">
        <f t="shared" si="191"/>
        <v>0.48099999999999998</v>
      </c>
      <c r="H1407" s="23">
        <f t="shared" si="192"/>
        <v>0.42986350639160825</v>
      </c>
      <c r="I1407" s="26">
        <f t="shared" si="195"/>
        <v>85802.769210630577</v>
      </c>
      <c r="J1407" s="26">
        <f t="shared" si="196"/>
        <v>76680.830002061499</v>
      </c>
      <c r="K1407" s="23">
        <f t="shared" si="193"/>
        <v>52.00124496215382</v>
      </c>
      <c r="L1407" s="23">
        <f t="shared" si="193"/>
        <v>46.47284302736049</v>
      </c>
      <c r="M1407" s="26">
        <f>K1407*'Social Cost of Carbon'!$C$5</f>
        <v>5200.1244962153824</v>
      </c>
      <c r="N1407" s="26">
        <f>L1407*'Social Cost of Carbon'!$C$5</f>
        <v>4647.2843027360486</v>
      </c>
      <c r="O1407" s="23">
        <f t="shared" si="197"/>
        <v>0.56525642387785779</v>
      </c>
      <c r="P1407" s="23">
        <f t="shared" si="198"/>
        <v>0.50516238748132458</v>
      </c>
      <c r="Q1407" s="27"/>
      <c r="R1407" s="27"/>
    </row>
    <row r="1408" spans="1:18" x14ac:dyDescent="0.25">
      <c r="A1408" s="24">
        <f t="shared" si="194"/>
        <v>2019</v>
      </c>
      <c r="B1408" s="32">
        <v>43770</v>
      </c>
      <c r="C1408" s="28">
        <f>'Bitcoin Data'!C1407</f>
        <v>9261.1044920000004</v>
      </c>
      <c r="D1408" s="26">
        <f>'Bitcoin Data'!K1407</f>
        <v>1624.9887153561435</v>
      </c>
      <c r="E1408" s="25">
        <f>'Bitcoin Data'!J1407</f>
        <v>109598.30330743419</v>
      </c>
      <c r="F1408" s="25">
        <f t="shared" si="190"/>
        <v>178.09600609676048</v>
      </c>
      <c r="G1408" s="23">
        <f t="shared" si="191"/>
        <v>0.48099999999999998</v>
      </c>
      <c r="H1408" s="23">
        <f t="shared" si="192"/>
        <v>0.42986350639160825</v>
      </c>
      <c r="I1408" s="26">
        <f t="shared" si="195"/>
        <v>85664.178932541792</v>
      </c>
      <c r="J1408" s="26">
        <f t="shared" si="196"/>
        <v>76556.973655094698</v>
      </c>
      <c r="K1408" s="23">
        <f t="shared" si="193"/>
        <v>52.716783890875845</v>
      </c>
      <c r="L1408" s="23">
        <f t="shared" si="193"/>
        <v>47.112310954304661</v>
      </c>
      <c r="M1408" s="26">
        <f>K1408*'Social Cost of Carbon'!$C$5</f>
        <v>5271.6783890875849</v>
      </c>
      <c r="N1408" s="26">
        <f>L1408*'Social Cost of Carbon'!$C$5</f>
        <v>4711.2310954304658</v>
      </c>
      <c r="O1408" s="23">
        <f t="shared" si="197"/>
        <v>0.56922782737646549</v>
      </c>
      <c r="P1408" s="23">
        <f t="shared" si="198"/>
        <v>0.5087115796501549</v>
      </c>
      <c r="Q1408" s="27"/>
      <c r="R1408" s="27"/>
    </row>
    <row r="1409" spans="1:18" x14ac:dyDescent="0.25">
      <c r="A1409" s="24">
        <f t="shared" si="194"/>
        <v>2019</v>
      </c>
      <c r="B1409" s="32">
        <v>43771</v>
      </c>
      <c r="C1409" s="28">
        <f>'Bitcoin Data'!C1408</f>
        <v>9324.7177730000003</v>
      </c>
      <c r="D1409" s="26">
        <f>'Bitcoin Data'!K1408</f>
        <v>1675.0418760469011</v>
      </c>
      <c r="E1409" s="25">
        <f>'Bitcoin Data'!J1408</f>
        <v>105348.14806761192</v>
      </c>
      <c r="F1409" s="25">
        <f t="shared" si="190"/>
        <v>176.4625595772394</v>
      </c>
      <c r="G1409" s="23">
        <f t="shared" si="191"/>
        <v>0.48099999999999998</v>
      </c>
      <c r="H1409" s="23">
        <f t="shared" si="192"/>
        <v>0.42986350639160825</v>
      </c>
      <c r="I1409" s="26">
        <f t="shared" si="195"/>
        <v>84878.491156652148</v>
      </c>
      <c r="J1409" s="26">
        <f t="shared" si="196"/>
        <v>75854.814606710206</v>
      </c>
      <c r="K1409" s="23">
        <f t="shared" si="193"/>
        <v>50.672459220521333</v>
      </c>
      <c r="L1409" s="23">
        <f t="shared" si="193"/>
        <v>45.285324320205987</v>
      </c>
      <c r="M1409" s="26">
        <f>K1409*'Social Cost of Carbon'!$C$5</f>
        <v>5067.2459220521332</v>
      </c>
      <c r="N1409" s="26">
        <f>L1409*'Social Cost of Carbon'!$C$5</f>
        <v>4528.5324320205991</v>
      </c>
      <c r="O1409" s="23">
        <f t="shared" si="197"/>
        <v>0.54342083539777419</v>
      </c>
      <c r="P1409" s="23">
        <f t="shared" si="198"/>
        <v>0.48564820322316893</v>
      </c>
      <c r="Q1409" s="27"/>
      <c r="R1409" s="27"/>
    </row>
    <row r="1410" spans="1:18" x14ac:dyDescent="0.25">
      <c r="A1410" s="24">
        <f t="shared" si="194"/>
        <v>2019</v>
      </c>
      <c r="B1410" s="32">
        <v>43772</v>
      </c>
      <c r="C1410" s="28">
        <f>'Bitcoin Data'!C1409</f>
        <v>9235.3544920000004</v>
      </c>
      <c r="D1410" s="26">
        <f>'Bitcoin Data'!K1409</f>
        <v>1724.9640632486824</v>
      </c>
      <c r="E1410" s="25">
        <f>'Bitcoin Data'!J1409</f>
        <v>101576.06379191727</v>
      </c>
      <c r="F1410" s="25">
        <f t="shared" si="190"/>
        <v>175.21505972731299</v>
      </c>
      <c r="G1410" s="23">
        <f t="shared" si="191"/>
        <v>0.48099999999999998</v>
      </c>
      <c r="H1410" s="23">
        <f t="shared" si="192"/>
        <v>0.42986350639160825</v>
      </c>
      <c r="I1410" s="26">
        <f t="shared" si="195"/>
        <v>84278.443728837548</v>
      </c>
      <c r="J1410" s="26">
        <f t="shared" si="196"/>
        <v>75318.559946997819</v>
      </c>
      <c r="K1410" s="23">
        <f t="shared" si="193"/>
        <v>48.858086683912212</v>
      </c>
      <c r="L1410" s="23">
        <f t="shared" si="193"/>
        <v>43.663842947051243</v>
      </c>
      <c r="M1410" s="26">
        <f>K1410*'Social Cost of Carbon'!$C$5</f>
        <v>4885.8086683912215</v>
      </c>
      <c r="N1410" s="26">
        <f>L1410*'Social Cost of Carbon'!$C$5</f>
        <v>4366.3842947051244</v>
      </c>
      <c r="O1410" s="23">
        <f t="shared" si="197"/>
        <v>0.52903314893039421</v>
      </c>
      <c r="P1410" s="23">
        <f t="shared" si="198"/>
        <v>0.47279011309067182</v>
      </c>
      <c r="Q1410" s="27"/>
      <c r="R1410" s="27"/>
    </row>
    <row r="1411" spans="1:18" x14ac:dyDescent="0.25">
      <c r="A1411" s="24">
        <f t="shared" si="194"/>
        <v>2019</v>
      </c>
      <c r="B1411" s="32">
        <v>43773</v>
      </c>
      <c r="C1411" s="28">
        <f>'Bitcoin Data'!C1410</f>
        <v>9412.6123050000006</v>
      </c>
      <c r="D1411" s="26">
        <f>'Bitcoin Data'!K1410</f>
        <v>1650.0137501145844</v>
      </c>
      <c r="E1411" s="25">
        <f>'Bitcoin Data'!J1410</f>
        <v>108809.63156981666</v>
      </c>
      <c r="F1411" s="25">
        <f t="shared" si="190"/>
        <v>179.53738823509946</v>
      </c>
      <c r="G1411" s="23">
        <f t="shared" si="191"/>
        <v>0.48099999999999998</v>
      </c>
      <c r="H1411" s="23">
        <f t="shared" si="192"/>
        <v>0.42986350639160825</v>
      </c>
      <c r="I1411" s="26">
        <f t="shared" si="195"/>
        <v>86357.483741082833</v>
      </c>
      <c r="J1411" s="26">
        <f t="shared" si="196"/>
        <v>77176.571235131327</v>
      </c>
      <c r="K1411" s="23">
        <f t="shared" si="193"/>
        <v>52.337432785081809</v>
      </c>
      <c r="L1411" s="23">
        <f t="shared" si="193"/>
        <v>46.773289755780425</v>
      </c>
      <c r="M1411" s="26">
        <f>K1411*'Social Cost of Carbon'!$C$5</f>
        <v>5233.743278508181</v>
      </c>
      <c r="N1411" s="26">
        <f>L1411*'Social Cost of Carbon'!$C$5</f>
        <v>4677.3289755780424</v>
      </c>
      <c r="O1411" s="23">
        <f t="shared" si="197"/>
        <v>0.55603514825825817</v>
      </c>
      <c r="P1411" s="23">
        <f t="shared" si="198"/>
        <v>0.49692145219807204</v>
      </c>
      <c r="Q1411" s="27"/>
      <c r="R1411" s="27"/>
    </row>
    <row r="1412" spans="1:18" x14ac:dyDescent="0.25">
      <c r="A1412" s="24">
        <f t="shared" si="194"/>
        <v>2019</v>
      </c>
      <c r="B1412" s="32">
        <v>43774</v>
      </c>
      <c r="C1412" s="28">
        <f>'Bitcoin Data'!C1411</f>
        <v>9342.5273440000001</v>
      </c>
      <c r="D1412" s="26">
        <f>'Bitcoin Data'!K1411</f>
        <v>1800</v>
      </c>
      <c r="E1412" s="25">
        <f>'Bitcoin Data'!J1411</f>
        <v>99476.187087774713</v>
      </c>
      <c r="F1412" s="25">
        <f t="shared" si="190"/>
        <v>179.05713675799447</v>
      </c>
      <c r="G1412" s="23">
        <f t="shared" si="191"/>
        <v>0.48099999999999998</v>
      </c>
      <c r="H1412" s="23">
        <f t="shared" si="192"/>
        <v>0.42986350639160825</v>
      </c>
      <c r="I1412" s="26">
        <f t="shared" si="195"/>
        <v>86126.482780595339</v>
      </c>
      <c r="J1412" s="26">
        <f t="shared" si="196"/>
        <v>76970.12865123323</v>
      </c>
      <c r="K1412" s="23">
        <f t="shared" si="193"/>
        <v>47.848045989219635</v>
      </c>
      <c r="L1412" s="23">
        <f t="shared" si="193"/>
        <v>42.761182584018464</v>
      </c>
      <c r="M1412" s="26">
        <f>K1412*'Social Cost of Carbon'!$C$5</f>
        <v>4784.8045989219636</v>
      </c>
      <c r="N1412" s="26">
        <f>L1412*'Social Cost of Carbon'!$C$5</f>
        <v>4276.1182584018461</v>
      </c>
      <c r="O1412" s="23">
        <f t="shared" si="197"/>
        <v>0.51215312760041132</v>
      </c>
      <c r="P1412" s="23">
        <f t="shared" si="198"/>
        <v>0.45770465538407806</v>
      </c>
      <c r="Q1412" s="27"/>
      <c r="R1412" s="27"/>
    </row>
    <row r="1413" spans="1:18" x14ac:dyDescent="0.25">
      <c r="A1413" s="24">
        <f t="shared" si="194"/>
        <v>2019</v>
      </c>
      <c r="B1413" s="32">
        <v>43775</v>
      </c>
      <c r="C1413" s="28">
        <f>'Bitcoin Data'!C1412</f>
        <v>9360.8798829999996</v>
      </c>
      <c r="D1413" s="26">
        <f>'Bitcoin Data'!K1412</f>
        <v>1650.0137501145844</v>
      </c>
      <c r="E1413" s="25">
        <f>'Bitcoin Data'!J1412</f>
        <v>109739.03132176469</v>
      </c>
      <c r="F1413" s="25">
        <f t="shared" si="190"/>
        <v>181.0709106051668</v>
      </c>
      <c r="G1413" s="23">
        <f t="shared" si="191"/>
        <v>0.48099999999999998</v>
      </c>
      <c r="H1413" s="23">
        <f t="shared" si="192"/>
        <v>0.42986350639160825</v>
      </c>
      <c r="I1413" s="26">
        <f t="shared" si="195"/>
        <v>87095.108001085217</v>
      </c>
      <c r="J1413" s="26">
        <f t="shared" si="196"/>
        <v>77835.776538258448</v>
      </c>
      <c r="K1413" s="23">
        <f t="shared" si="193"/>
        <v>52.784474065768819</v>
      </c>
      <c r="L1413" s="23">
        <f t="shared" si="193"/>
        <v>47.172804791992299</v>
      </c>
      <c r="M1413" s="26">
        <f>K1413*'Social Cost of Carbon'!$C$5</f>
        <v>5278.4474065768818</v>
      </c>
      <c r="N1413" s="26">
        <f>L1413*'Social Cost of Carbon'!$C$5</f>
        <v>4717.2804791992303</v>
      </c>
      <c r="O1413" s="23">
        <f t="shared" si="197"/>
        <v>0.5638836810803336</v>
      </c>
      <c r="P1413" s="23">
        <f t="shared" si="198"/>
        <v>0.50393558491933388</v>
      </c>
      <c r="Q1413" s="27"/>
      <c r="R1413" s="27"/>
    </row>
    <row r="1414" spans="1:18" x14ac:dyDescent="0.25">
      <c r="A1414" s="24">
        <f t="shared" si="194"/>
        <v>2019</v>
      </c>
      <c r="B1414" s="32">
        <v>43776</v>
      </c>
      <c r="C1414" s="28">
        <f>'Bitcoin Data'!C1413</f>
        <v>9267.5615230000003</v>
      </c>
      <c r="D1414" s="26">
        <f>'Bitcoin Data'!K1413</f>
        <v>1687.4472672728978</v>
      </c>
      <c r="E1414" s="25">
        <f>'Bitcoin Data'!J1413</f>
        <v>107019.78735249308</v>
      </c>
      <c r="F1414" s="25">
        <f t="shared" si="190"/>
        <v>180.59024771209107</v>
      </c>
      <c r="G1414" s="23">
        <f t="shared" si="191"/>
        <v>0.48099999999999998</v>
      </c>
      <c r="H1414" s="23">
        <f t="shared" si="192"/>
        <v>0.42986350639160825</v>
      </c>
      <c r="I1414" s="26">
        <f t="shared" si="195"/>
        <v>86863.909149515806</v>
      </c>
      <c r="J1414" s="26">
        <f t="shared" si="196"/>
        <v>77629.157101648569</v>
      </c>
      <c r="K1414" s="23">
        <f t="shared" si="193"/>
        <v>51.476517716549168</v>
      </c>
      <c r="L1414" s="23">
        <f t="shared" si="193"/>
        <v>46.003901044626957</v>
      </c>
      <c r="M1414" s="26">
        <f>K1414*'Social Cost of Carbon'!$C$5</f>
        <v>5147.651771654917</v>
      </c>
      <c r="N1414" s="26">
        <f>L1414*'Social Cost of Carbon'!$C$5</f>
        <v>4600.3901044626955</v>
      </c>
      <c r="O1414" s="23">
        <f t="shared" si="197"/>
        <v>0.55544835163808781</v>
      </c>
      <c r="P1414" s="23">
        <f t="shared" si="198"/>
        <v>0.4963970396145268</v>
      </c>
      <c r="Q1414" s="27"/>
      <c r="R1414" s="27"/>
    </row>
    <row r="1415" spans="1:18" x14ac:dyDescent="0.25">
      <c r="A1415" s="24">
        <f t="shared" si="194"/>
        <v>2019</v>
      </c>
      <c r="B1415" s="32">
        <v>43777</v>
      </c>
      <c r="C1415" s="28">
        <f>'Bitcoin Data'!C1414</f>
        <v>8804.8808590000008</v>
      </c>
      <c r="D1415" s="26">
        <f>'Bitcoin Data'!K1414</f>
        <v>1600</v>
      </c>
      <c r="E1415" s="25">
        <f>'Bitcoin Data'!J1414</f>
        <v>113142.05932572515</v>
      </c>
      <c r="F1415" s="25">
        <f t="shared" si="190"/>
        <v>181.02729492116023</v>
      </c>
      <c r="G1415" s="23">
        <f t="shared" si="191"/>
        <v>0.48099999999999998</v>
      </c>
      <c r="H1415" s="23">
        <f t="shared" si="192"/>
        <v>0.42986350639160825</v>
      </c>
      <c r="I1415" s="26">
        <f t="shared" si="195"/>
        <v>87074.12885707806</v>
      </c>
      <c r="J1415" s="26">
        <f t="shared" si="196"/>
        <v>77817.027747397718</v>
      </c>
      <c r="K1415" s="23">
        <f t="shared" si="193"/>
        <v>54.421330535673789</v>
      </c>
      <c r="L1415" s="23">
        <f t="shared" si="193"/>
        <v>48.635642342123575</v>
      </c>
      <c r="M1415" s="26">
        <f>K1415*'Social Cost of Carbon'!$C$5</f>
        <v>5442.1330535673787</v>
      </c>
      <c r="N1415" s="26">
        <f>L1415*'Social Cost of Carbon'!$C$5</f>
        <v>4863.5642342123574</v>
      </c>
      <c r="O1415" s="23">
        <f t="shared" si="197"/>
        <v>0.61808139607075385</v>
      </c>
      <c r="P1415" s="23">
        <f t="shared" si="198"/>
        <v>0.55237138492805549</v>
      </c>
      <c r="Q1415" s="27"/>
      <c r="R1415" s="27"/>
    </row>
    <row r="1416" spans="1:18" x14ac:dyDescent="0.25">
      <c r="A1416" s="24">
        <f t="shared" si="194"/>
        <v>2019</v>
      </c>
      <c r="B1416" s="32">
        <v>43778</v>
      </c>
      <c r="C1416" s="28">
        <f>'Bitcoin Data'!C1415</f>
        <v>8813.5820309999999</v>
      </c>
      <c r="D1416" s="26">
        <f>'Bitcoin Data'!K1415</f>
        <v>1800</v>
      </c>
      <c r="E1416" s="25">
        <f>'Bitcoin Data'!J1415</f>
        <v>99337.663131179899</v>
      </c>
      <c r="F1416" s="25">
        <f t="shared" ref="F1416:F1479" si="199">E1416*D1416/1000000</f>
        <v>178.80779363612382</v>
      </c>
      <c r="G1416" s="23">
        <f t="shared" ref="G1416:G1479" si="200">$V$21</f>
        <v>0.48099999999999998</v>
      </c>
      <c r="H1416" s="23">
        <f t="shared" ref="H1416:H1479" si="201">HLOOKUP($A1416,$V$7:$AA$19,13,FALSE)/1000</f>
        <v>0.42986350639160825</v>
      </c>
      <c r="I1416" s="26">
        <f t="shared" si="195"/>
        <v>86006.548738975558</v>
      </c>
      <c r="J1416" s="26">
        <f t="shared" si="196"/>
        <v>76862.945142571276</v>
      </c>
      <c r="K1416" s="23">
        <f t="shared" ref="K1416:L1479" si="202">$E1416*G1416/1000</f>
        <v>47.781415966097526</v>
      </c>
      <c r="L1416" s="23">
        <f t="shared" si="202"/>
        <v>42.701636190317373</v>
      </c>
      <c r="M1416" s="26">
        <f>K1416*'Social Cost of Carbon'!$C$5</f>
        <v>4778.1415966097529</v>
      </c>
      <c r="N1416" s="26">
        <f>L1416*'Social Cost of Carbon'!$C$5</f>
        <v>4270.1636190317377</v>
      </c>
      <c r="O1416" s="23">
        <f t="shared" si="197"/>
        <v>0.54213389967933601</v>
      </c>
      <c r="P1416" s="23">
        <f t="shared" si="198"/>
        <v>0.48449808534286026</v>
      </c>
      <c r="Q1416" s="27"/>
      <c r="R1416" s="27"/>
    </row>
    <row r="1417" spans="1:18" x14ac:dyDescent="0.25">
      <c r="A1417" s="24">
        <f t="shared" ref="A1417:A1480" si="203">YEAR(B1417)</f>
        <v>2019</v>
      </c>
      <c r="B1417" s="32">
        <v>43779</v>
      </c>
      <c r="C1417" s="28">
        <f>'Bitcoin Data'!C1416</f>
        <v>9055.5263670000004</v>
      </c>
      <c r="D1417" s="26">
        <f>'Bitcoin Data'!K1416</f>
        <v>2074.9279538904898</v>
      </c>
      <c r="E1417" s="25">
        <f>'Bitcoin Data'!J1416</f>
        <v>86109.081313847521</v>
      </c>
      <c r="F1417" s="25">
        <f t="shared" si="199"/>
        <v>178.67013990193144</v>
      </c>
      <c r="G1417" s="23">
        <f t="shared" si="200"/>
        <v>0.48099999999999998</v>
      </c>
      <c r="H1417" s="23">
        <f t="shared" si="201"/>
        <v>0.42986350639160825</v>
      </c>
      <c r="I1417" s="26">
        <f t="shared" ref="I1417:I1480" si="204">F1417*G1417*1000</f>
        <v>85940.337292829019</v>
      </c>
      <c r="J1417" s="26">
        <f t="shared" ref="J1417:J1480" si="205">$F1417*H1417*1000</f>
        <v>76803.772825723441</v>
      </c>
      <c r="K1417" s="23">
        <f t="shared" si="202"/>
        <v>41.418468111960657</v>
      </c>
      <c r="L1417" s="23">
        <f t="shared" si="202"/>
        <v>37.01515162573061</v>
      </c>
      <c r="M1417" s="26">
        <f>K1417*'Social Cost of Carbon'!$C$5</f>
        <v>4141.8468111960656</v>
      </c>
      <c r="N1417" s="26">
        <f>L1417*'Social Cost of Carbon'!$C$5</f>
        <v>3701.5151625730609</v>
      </c>
      <c r="O1417" s="23">
        <f t="shared" ref="O1417:O1480" si="206">M1417/$C1417</f>
        <v>0.45738333072384563</v>
      </c>
      <c r="P1417" s="23">
        <f t="shared" ref="P1417:P1480" si="207">N1417/$C1417</f>
        <v>0.40875759316013494</v>
      </c>
      <c r="Q1417" s="27"/>
      <c r="R1417" s="27"/>
    </row>
    <row r="1418" spans="1:18" x14ac:dyDescent="0.25">
      <c r="A1418" s="24">
        <f t="shared" si="203"/>
        <v>2019</v>
      </c>
      <c r="B1418" s="32">
        <v>43780</v>
      </c>
      <c r="C1418" s="28">
        <f>'Bitcoin Data'!C1417</f>
        <v>8757.7880860000005</v>
      </c>
      <c r="D1418" s="26">
        <f>'Bitcoin Data'!K1417</f>
        <v>1887.5838926174499</v>
      </c>
      <c r="E1418" s="25">
        <f>'Bitcoin Data'!J1417</f>
        <v>96248.611051171218</v>
      </c>
      <c r="F1418" s="25">
        <f t="shared" si="199"/>
        <v>181.67732790699267</v>
      </c>
      <c r="G1418" s="23">
        <f t="shared" si="200"/>
        <v>0.48099999999999998</v>
      </c>
      <c r="H1418" s="23">
        <f t="shared" si="201"/>
        <v>0.42986350639160825</v>
      </c>
      <c r="I1418" s="26">
        <f t="shared" si="204"/>
        <v>87386.794723263476</v>
      </c>
      <c r="J1418" s="26">
        <f t="shared" si="205"/>
        <v>78096.453205957863</v>
      </c>
      <c r="K1418" s="23">
        <f t="shared" si="202"/>
        <v>46.295581915613354</v>
      </c>
      <c r="L1418" s="23">
        <f t="shared" si="202"/>
        <v>41.373765431778558</v>
      </c>
      <c r="M1418" s="26">
        <f>K1418*'Social Cost of Carbon'!$C$5</f>
        <v>4629.5581915613357</v>
      </c>
      <c r="N1418" s="26">
        <f>L1418*'Social Cost of Carbon'!$C$5</f>
        <v>4137.3765431778556</v>
      </c>
      <c r="O1418" s="23">
        <f t="shared" si="206"/>
        <v>0.52862185589555899</v>
      </c>
      <c r="P1418" s="23">
        <f t="shared" si="207"/>
        <v>0.47242254580146453</v>
      </c>
      <c r="Q1418" s="27"/>
      <c r="R1418" s="27"/>
    </row>
    <row r="1419" spans="1:18" x14ac:dyDescent="0.25">
      <c r="A1419" s="24">
        <f t="shared" si="203"/>
        <v>2019</v>
      </c>
      <c r="B1419" s="32">
        <v>43781</v>
      </c>
      <c r="C1419" s="28">
        <f>'Bitcoin Data'!C1418</f>
        <v>8815.6621090000008</v>
      </c>
      <c r="D1419" s="26">
        <f>'Bitcoin Data'!K1418</f>
        <v>1687.4472672728978</v>
      </c>
      <c r="E1419" s="25">
        <f>'Bitcoin Data'!J1418</f>
        <v>108545.00428022888</v>
      </c>
      <c r="F1419" s="25">
        <f t="shared" si="199"/>
        <v>183.16397084879719</v>
      </c>
      <c r="G1419" s="23">
        <f t="shared" si="200"/>
        <v>0.48099999999999998</v>
      </c>
      <c r="H1419" s="23">
        <f t="shared" si="201"/>
        <v>0.42986350639160825</v>
      </c>
      <c r="I1419" s="26">
        <f t="shared" si="204"/>
        <v>88101.869978271454</v>
      </c>
      <c r="J1419" s="26">
        <f t="shared" si="205"/>
        <v>78735.506753674272</v>
      </c>
      <c r="K1419" s="23">
        <f t="shared" si="202"/>
        <v>52.210147058790092</v>
      </c>
      <c r="L1419" s="23">
        <f t="shared" si="202"/>
        <v>46.65953614119131</v>
      </c>
      <c r="M1419" s="26">
        <f>K1419*'Social Cost of Carbon'!$C$5</f>
        <v>5221.0147058790089</v>
      </c>
      <c r="N1419" s="26">
        <f>L1419*'Social Cost of Carbon'!$C$5</f>
        <v>4665.9536141191311</v>
      </c>
      <c r="O1419" s="23">
        <f t="shared" si="206"/>
        <v>0.59224306028571816</v>
      </c>
      <c r="P1419" s="23">
        <f t="shared" si="207"/>
        <v>0.52927999694493855</v>
      </c>
      <c r="Q1419" s="27"/>
      <c r="R1419" s="27"/>
    </row>
    <row r="1420" spans="1:18" x14ac:dyDescent="0.25">
      <c r="A1420" s="24">
        <f t="shared" si="203"/>
        <v>2019</v>
      </c>
      <c r="B1420" s="32">
        <v>43782</v>
      </c>
      <c r="C1420" s="28">
        <f>'Bitcoin Data'!C1419</f>
        <v>8808.2626949999994</v>
      </c>
      <c r="D1420" s="26">
        <f>'Bitcoin Data'!K1419</f>
        <v>1687.4472672728978</v>
      </c>
      <c r="E1420" s="25">
        <f>'Bitcoin Data'!J1419</f>
        <v>106382.77193246086</v>
      </c>
      <c r="F1420" s="25">
        <f t="shared" si="199"/>
        <v>179.51531778234701</v>
      </c>
      <c r="G1420" s="23">
        <f t="shared" si="200"/>
        <v>0.48099999999999998</v>
      </c>
      <c r="H1420" s="23">
        <f t="shared" si="201"/>
        <v>0.42986350639160825</v>
      </c>
      <c r="I1420" s="26">
        <f t="shared" si="204"/>
        <v>86346.867853308911</v>
      </c>
      <c r="J1420" s="26">
        <f t="shared" si="205"/>
        <v>77167.083952923509</v>
      </c>
      <c r="K1420" s="23">
        <f t="shared" si="202"/>
        <v>51.170113299513673</v>
      </c>
      <c r="L1420" s="23">
        <f t="shared" si="202"/>
        <v>45.73007136254639</v>
      </c>
      <c r="M1420" s="26">
        <f>K1420*'Social Cost of Carbon'!$C$5</f>
        <v>5117.0113299513669</v>
      </c>
      <c r="N1420" s="26">
        <f>L1420*'Social Cost of Carbon'!$C$5</f>
        <v>4573.0071362546387</v>
      </c>
      <c r="O1420" s="23">
        <f t="shared" si="206"/>
        <v>0.58093309738094356</v>
      </c>
      <c r="P1420" s="23">
        <f t="shared" si="207"/>
        <v>0.51917242872995839</v>
      </c>
      <c r="Q1420" s="27"/>
      <c r="R1420" s="27"/>
    </row>
    <row r="1421" spans="1:18" x14ac:dyDescent="0.25">
      <c r="A1421" s="24">
        <f t="shared" si="203"/>
        <v>2019</v>
      </c>
      <c r="B1421" s="32">
        <v>43783</v>
      </c>
      <c r="C1421" s="28">
        <f>'Bitcoin Data'!C1420</f>
        <v>8708.0947269999997</v>
      </c>
      <c r="D1421" s="26">
        <f>'Bitcoin Data'!K1420</f>
        <v>2112.4281187654033</v>
      </c>
      <c r="E1421" s="25">
        <f>'Bitcoin Data'!J1420</f>
        <v>84340.104888184724</v>
      </c>
      <c r="F1421" s="25">
        <f t="shared" si="199"/>
        <v>178.16240910542484</v>
      </c>
      <c r="G1421" s="23">
        <f t="shared" si="200"/>
        <v>0.48099999999999998</v>
      </c>
      <c r="H1421" s="23">
        <f t="shared" si="201"/>
        <v>0.42986350639160825</v>
      </c>
      <c r="I1421" s="26">
        <f t="shared" si="204"/>
        <v>85696.118779709344</v>
      </c>
      <c r="J1421" s="26">
        <f t="shared" si="205"/>
        <v>76585.517885234105</v>
      </c>
      <c r="K1421" s="23">
        <f t="shared" si="202"/>
        <v>40.567590451216851</v>
      </c>
      <c r="L1421" s="23">
        <f t="shared" si="202"/>
        <v>36.254733216671106</v>
      </c>
      <c r="M1421" s="26">
        <f>K1421*'Social Cost of Carbon'!$C$5</f>
        <v>4056.7590451216852</v>
      </c>
      <c r="N1421" s="26">
        <f>L1421*'Social Cost of Carbon'!$C$5</f>
        <v>3625.4733216671107</v>
      </c>
      <c r="O1421" s="23">
        <f t="shared" si="206"/>
        <v>0.46586069310241268</v>
      </c>
      <c r="P1421" s="23">
        <f t="shared" si="207"/>
        <v>0.41633370275889409</v>
      </c>
      <c r="Q1421" s="27"/>
      <c r="R1421" s="27"/>
    </row>
    <row r="1422" spans="1:18" x14ac:dyDescent="0.25">
      <c r="A1422" s="24">
        <f t="shared" si="203"/>
        <v>2019</v>
      </c>
      <c r="B1422" s="32">
        <v>43784</v>
      </c>
      <c r="C1422" s="28">
        <f>'Bitcoin Data'!C1421</f>
        <v>8491.9921880000002</v>
      </c>
      <c r="D1422" s="26">
        <f>'Bitcoin Data'!K1421</f>
        <v>1974.9835418038181</v>
      </c>
      <c r="E1422" s="25">
        <f>'Bitcoin Data'!J1421</f>
        <v>92308.887036730492</v>
      </c>
      <c r="F1422" s="25">
        <f t="shared" si="199"/>
        <v>182.30853265977055</v>
      </c>
      <c r="G1422" s="23">
        <f t="shared" si="200"/>
        <v>0.48099999999999998</v>
      </c>
      <c r="H1422" s="23">
        <f t="shared" si="201"/>
        <v>0.42986350639160825</v>
      </c>
      <c r="I1422" s="26">
        <f t="shared" si="204"/>
        <v>87690.404209349639</v>
      </c>
      <c r="J1422" s="26">
        <f t="shared" si="205"/>
        <v>78367.785094238003</v>
      </c>
      <c r="K1422" s="23">
        <f t="shared" si="202"/>
        <v>44.400574664667367</v>
      </c>
      <c r="L1422" s="23">
        <f t="shared" si="202"/>
        <v>39.680221852715839</v>
      </c>
      <c r="M1422" s="26">
        <f>K1422*'Social Cost of Carbon'!$C$5</f>
        <v>4440.0574664667365</v>
      </c>
      <c r="N1422" s="26">
        <f>L1422*'Social Cost of Carbon'!$C$5</f>
        <v>3968.022185271584</v>
      </c>
      <c r="O1422" s="23">
        <f t="shared" si="206"/>
        <v>0.5228522787315989</v>
      </c>
      <c r="P1422" s="23">
        <f t="shared" si="207"/>
        <v>0.46726634898213637</v>
      </c>
      <c r="Q1422" s="27"/>
      <c r="R1422" s="27"/>
    </row>
    <row r="1423" spans="1:18" x14ac:dyDescent="0.25">
      <c r="A1423" s="24">
        <f t="shared" si="203"/>
        <v>2019</v>
      </c>
      <c r="B1423" s="32">
        <v>43785</v>
      </c>
      <c r="C1423" s="28">
        <f>'Bitcoin Data'!C1422</f>
        <v>8550.7607420000004</v>
      </c>
      <c r="D1423" s="26">
        <f>'Bitcoin Data'!K1422</f>
        <v>1849.9486125385406</v>
      </c>
      <c r="E1423" s="25">
        <f>'Bitcoin Data'!J1422</f>
        <v>101369.33170686084</v>
      </c>
      <c r="F1423" s="25">
        <f t="shared" si="199"/>
        <v>187.52805454506631</v>
      </c>
      <c r="G1423" s="23">
        <f t="shared" si="200"/>
        <v>0.48099999999999998</v>
      </c>
      <c r="H1423" s="23">
        <f t="shared" si="201"/>
        <v>0.42986350639160825</v>
      </c>
      <c r="I1423" s="26">
        <f t="shared" si="204"/>
        <v>90200.994236176892</v>
      </c>
      <c r="J1423" s="26">
        <f t="shared" si="205"/>
        <v>80611.467073538981</v>
      </c>
      <c r="K1423" s="23">
        <f t="shared" si="202"/>
        <v>48.758648551000064</v>
      </c>
      <c r="L1423" s="23">
        <f t="shared" si="202"/>
        <v>43.574976368085231</v>
      </c>
      <c r="M1423" s="26">
        <f>K1423*'Social Cost of Carbon'!$C$5</f>
        <v>4875.864855100006</v>
      </c>
      <c r="N1423" s="26">
        <f>L1423*'Social Cost of Carbon'!$C$5</f>
        <v>4357.4976368085227</v>
      </c>
      <c r="O1423" s="23">
        <f t="shared" si="206"/>
        <v>0.57022585501083189</v>
      </c>
      <c r="P1423" s="23">
        <f t="shared" si="207"/>
        <v>0.50960350409586075</v>
      </c>
      <c r="Q1423" s="27"/>
      <c r="R1423" s="27"/>
    </row>
    <row r="1424" spans="1:18" x14ac:dyDescent="0.25">
      <c r="A1424" s="24">
        <f t="shared" si="203"/>
        <v>2019</v>
      </c>
      <c r="B1424" s="32">
        <v>43786</v>
      </c>
      <c r="C1424" s="28">
        <f>'Bitcoin Data'!C1423</f>
        <v>8577.9755860000005</v>
      </c>
      <c r="D1424" s="26">
        <f>'Bitcoin Data'!K1423</f>
        <v>1924.9278152069294</v>
      </c>
      <c r="E1424" s="25">
        <f>'Bitcoin Data'!J1423</f>
        <v>97736.627385931191</v>
      </c>
      <c r="F1424" s="25">
        <f t="shared" si="199"/>
        <v>188.13595261969425</v>
      </c>
      <c r="G1424" s="23">
        <f t="shared" si="200"/>
        <v>0.48099999999999998</v>
      </c>
      <c r="H1424" s="23">
        <f t="shared" si="201"/>
        <v>0.42986350639160825</v>
      </c>
      <c r="I1424" s="26">
        <f t="shared" si="204"/>
        <v>90493.393210072943</v>
      </c>
      <c r="J1424" s="26">
        <f t="shared" si="205"/>
        <v>80872.78027142724</v>
      </c>
      <c r="K1424" s="23">
        <f t="shared" si="202"/>
        <v>47.0113177726329</v>
      </c>
      <c r="L1424" s="23">
        <f t="shared" si="202"/>
        <v>42.013409351006473</v>
      </c>
      <c r="M1424" s="26">
        <f>K1424*'Social Cost of Carbon'!$C$5</f>
        <v>4701.1317772632901</v>
      </c>
      <c r="N1424" s="26">
        <f>L1424*'Social Cost of Carbon'!$C$5</f>
        <v>4201.3409351006476</v>
      </c>
      <c r="O1424" s="23">
        <f t="shared" si="206"/>
        <v>0.54804676582851841</v>
      </c>
      <c r="P1424" s="23">
        <f t="shared" si="207"/>
        <v>0.48978233768321749</v>
      </c>
      <c r="Q1424" s="27"/>
      <c r="R1424" s="27"/>
    </row>
    <row r="1425" spans="1:18" x14ac:dyDescent="0.25">
      <c r="A1425" s="24">
        <f t="shared" si="203"/>
        <v>2019</v>
      </c>
      <c r="B1425" s="32">
        <v>43787</v>
      </c>
      <c r="C1425" s="28">
        <f>'Bitcoin Data'!C1424</f>
        <v>8309.2861329999996</v>
      </c>
      <c r="D1425" s="26">
        <f>'Bitcoin Data'!K1424</f>
        <v>1749.9513902391602</v>
      </c>
      <c r="E1425" s="25">
        <f>'Bitcoin Data'!J1424</f>
        <v>106237.36577614208</v>
      </c>
      <c r="F1425" s="25">
        <f t="shared" si="199"/>
        <v>185.91022593530602</v>
      </c>
      <c r="G1425" s="23">
        <f t="shared" si="200"/>
        <v>0.48099999999999998</v>
      </c>
      <c r="H1425" s="23">
        <f t="shared" si="201"/>
        <v>0.42986350639160825</v>
      </c>
      <c r="I1425" s="26">
        <f t="shared" si="204"/>
        <v>89422.81867488219</v>
      </c>
      <c r="J1425" s="26">
        <f t="shared" si="205"/>
        <v>79916.021594606747</v>
      </c>
      <c r="K1425" s="23">
        <f t="shared" si="202"/>
        <v>51.100172938324334</v>
      </c>
      <c r="L1425" s="23">
        <f t="shared" si="202"/>
        <v>45.667566562340276</v>
      </c>
      <c r="M1425" s="26">
        <f>K1425*'Social Cost of Carbon'!$C$5</f>
        <v>5110.0172938324331</v>
      </c>
      <c r="N1425" s="26">
        <f>L1425*'Social Cost of Carbon'!$C$5</f>
        <v>4566.756656234028</v>
      </c>
      <c r="O1425" s="23">
        <f t="shared" si="206"/>
        <v>0.61497669138365596</v>
      </c>
      <c r="P1425" s="23">
        <f t="shared" si="207"/>
        <v>0.54959675032700284</v>
      </c>
      <c r="Q1425" s="27"/>
      <c r="R1425" s="27"/>
    </row>
    <row r="1426" spans="1:18" x14ac:dyDescent="0.25">
      <c r="A1426" s="24">
        <f t="shared" si="203"/>
        <v>2019</v>
      </c>
      <c r="B1426" s="32">
        <v>43788</v>
      </c>
      <c r="C1426" s="28">
        <f>'Bitcoin Data'!C1425</f>
        <v>8206.1455079999996</v>
      </c>
      <c r="D1426" s="26">
        <f>'Bitcoin Data'!K1425</f>
        <v>1837.4846876276031</v>
      </c>
      <c r="E1426" s="25">
        <f>'Bitcoin Data'!J1425</f>
        <v>100062.76468485159</v>
      </c>
      <c r="F1426" s="25">
        <f t="shared" si="199"/>
        <v>183.86379791009887</v>
      </c>
      <c r="G1426" s="23">
        <f t="shared" si="200"/>
        <v>0.48099999999999998</v>
      </c>
      <c r="H1426" s="23">
        <f t="shared" si="201"/>
        <v>0.42986350639160825</v>
      </c>
      <c r="I1426" s="26">
        <f t="shared" si="204"/>
        <v>88438.486794757555</v>
      </c>
      <c r="J1426" s="26">
        <f t="shared" si="205"/>
        <v>79036.336868113154</v>
      </c>
      <c r="K1426" s="23">
        <f t="shared" si="202"/>
        <v>48.130189813413615</v>
      </c>
      <c r="L1426" s="23">
        <f t="shared" si="202"/>
        <v>43.01333088666869</v>
      </c>
      <c r="M1426" s="26">
        <f>K1426*'Social Cost of Carbon'!$C$5</f>
        <v>4813.0189813413617</v>
      </c>
      <c r="N1426" s="26">
        <f>L1426*'Social Cost of Carbon'!$C$5</f>
        <v>4301.3330886668691</v>
      </c>
      <c r="O1426" s="23">
        <f t="shared" si="206"/>
        <v>0.58651397012754036</v>
      </c>
      <c r="P1426" s="23">
        <f t="shared" si="207"/>
        <v>0.52415998284134613</v>
      </c>
      <c r="Q1426" s="27"/>
      <c r="R1426" s="27"/>
    </row>
    <row r="1427" spans="1:18" x14ac:dyDescent="0.25">
      <c r="A1427" s="24">
        <f t="shared" si="203"/>
        <v>2019</v>
      </c>
      <c r="B1427" s="32">
        <v>43789</v>
      </c>
      <c r="C1427" s="28">
        <f>'Bitcoin Data'!C1426</f>
        <v>8027.2680659999996</v>
      </c>
      <c r="D1427" s="26">
        <f>'Bitcoin Data'!K1426</f>
        <v>1774.9728823587418</v>
      </c>
      <c r="E1427" s="25">
        <f>'Bitcoin Data'!J1426</f>
        <v>104726.92992204236</v>
      </c>
      <c r="F1427" s="25">
        <f t="shared" si="199"/>
        <v>185.88746066430946</v>
      </c>
      <c r="G1427" s="23">
        <f t="shared" si="200"/>
        <v>0.48099999999999998</v>
      </c>
      <c r="H1427" s="23">
        <f t="shared" si="201"/>
        <v>0.42986350639160825</v>
      </c>
      <c r="I1427" s="26">
        <f t="shared" si="204"/>
        <v>89411.868579532849</v>
      </c>
      <c r="J1427" s="26">
        <f t="shared" si="205"/>
        <v>79906.235635392222</v>
      </c>
      <c r="K1427" s="23">
        <f t="shared" si="202"/>
        <v>50.373653292502368</v>
      </c>
      <c r="L1427" s="23">
        <f t="shared" si="202"/>
        <v>45.018285309917367</v>
      </c>
      <c r="M1427" s="26">
        <f>K1427*'Social Cost of Carbon'!$C$5</f>
        <v>5037.3653292502368</v>
      </c>
      <c r="N1427" s="26">
        <f>L1427*'Social Cost of Carbon'!$C$5</f>
        <v>4501.8285309917364</v>
      </c>
      <c r="O1427" s="23">
        <f t="shared" si="206"/>
        <v>0.62753171911454098</v>
      </c>
      <c r="P1427" s="23">
        <f t="shared" si="207"/>
        <v>0.56081701694496977</v>
      </c>
      <c r="Q1427" s="27"/>
      <c r="R1427" s="27"/>
    </row>
    <row r="1428" spans="1:18" x14ac:dyDescent="0.25">
      <c r="A1428" s="24">
        <f t="shared" si="203"/>
        <v>2019</v>
      </c>
      <c r="B1428" s="32">
        <v>43790</v>
      </c>
      <c r="C1428" s="28">
        <f>'Bitcoin Data'!C1427</f>
        <v>7642.75</v>
      </c>
      <c r="D1428" s="26">
        <f>'Bitcoin Data'!K1427</f>
        <v>1712.4916753876892</v>
      </c>
      <c r="E1428" s="25">
        <f>'Bitcoin Data'!J1427</f>
        <v>109212.23047902268</v>
      </c>
      <c r="F1428" s="25">
        <f t="shared" si="199"/>
        <v>187.02503554584797</v>
      </c>
      <c r="G1428" s="23">
        <f t="shared" si="200"/>
        <v>0.48099999999999998</v>
      </c>
      <c r="H1428" s="23">
        <f t="shared" si="201"/>
        <v>0.42986350639160825</v>
      </c>
      <c r="I1428" s="26">
        <f t="shared" si="204"/>
        <v>89959.042097552869</v>
      </c>
      <c r="J1428" s="26">
        <f t="shared" si="205"/>
        <v>80395.237562753377</v>
      </c>
      <c r="K1428" s="23">
        <f t="shared" si="202"/>
        <v>52.53108286040991</v>
      </c>
      <c r="L1428" s="23">
        <f t="shared" si="202"/>
        <v>46.946352334561162</v>
      </c>
      <c r="M1428" s="26">
        <f>K1428*'Social Cost of Carbon'!$C$5</f>
        <v>5253.1082860409906</v>
      </c>
      <c r="N1428" s="26">
        <f>L1428*'Social Cost of Carbon'!$C$5</f>
        <v>4694.6352334561161</v>
      </c>
      <c r="O1428" s="23">
        <f t="shared" si="206"/>
        <v>0.68733221498033958</v>
      </c>
      <c r="P1428" s="23">
        <f t="shared" si="207"/>
        <v>0.61425995007767054</v>
      </c>
      <c r="Q1428" s="27"/>
      <c r="R1428" s="27"/>
    </row>
    <row r="1429" spans="1:18" x14ac:dyDescent="0.25">
      <c r="A1429" s="24">
        <f t="shared" si="203"/>
        <v>2019</v>
      </c>
      <c r="B1429" s="32">
        <v>43791</v>
      </c>
      <c r="C1429" s="28">
        <f>'Bitcoin Data'!C1428</f>
        <v>7296.5776370000003</v>
      </c>
      <c r="D1429" s="26">
        <f>'Bitcoin Data'!K1428</f>
        <v>1650.0137501145844</v>
      </c>
      <c r="E1429" s="25">
        <f>'Bitcoin Data'!J1428</f>
        <v>109947.64697744566</v>
      </c>
      <c r="F1429" s="25">
        <f t="shared" si="199"/>
        <v>181.41512930552958</v>
      </c>
      <c r="G1429" s="23">
        <f t="shared" si="200"/>
        <v>0.48099999999999998</v>
      </c>
      <c r="H1429" s="23">
        <f t="shared" si="201"/>
        <v>0.42986350639160825</v>
      </c>
      <c r="I1429" s="26">
        <f t="shared" si="204"/>
        <v>87260.677195959724</v>
      </c>
      <c r="J1429" s="26">
        <f t="shared" si="205"/>
        <v>77983.743595761945</v>
      </c>
      <c r="K1429" s="23">
        <f t="shared" si="202"/>
        <v>52.884818196151365</v>
      </c>
      <c r="L1429" s="23">
        <f t="shared" si="202"/>
        <v>47.262481049231504</v>
      </c>
      <c r="M1429" s="26">
        <f>K1429*'Social Cost of Carbon'!$C$5</f>
        <v>5288.4818196151364</v>
      </c>
      <c r="N1429" s="26">
        <f>L1429*'Social Cost of Carbon'!$C$5</f>
        <v>4726.2481049231501</v>
      </c>
      <c r="O1429" s="23">
        <f t="shared" si="206"/>
        <v>0.72478935779397868</v>
      </c>
      <c r="P1429" s="23">
        <f t="shared" si="207"/>
        <v>0.6477349162923941</v>
      </c>
      <c r="Q1429" s="27"/>
      <c r="R1429" s="27"/>
    </row>
    <row r="1430" spans="1:18" x14ac:dyDescent="0.25">
      <c r="A1430" s="24">
        <f t="shared" si="203"/>
        <v>2019</v>
      </c>
      <c r="B1430" s="32">
        <v>43792</v>
      </c>
      <c r="C1430" s="28">
        <f>'Bitcoin Data'!C1429</f>
        <v>7397.796875</v>
      </c>
      <c r="D1430" s="26">
        <f>'Bitcoin Data'!K1429</f>
        <v>2162.4219125420473</v>
      </c>
      <c r="E1430" s="25">
        <f>'Bitcoin Data'!J1429</f>
        <v>81940.804876458322</v>
      </c>
      <c r="F1430" s="25">
        <f t="shared" si="199"/>
        <v>177.19059199618573</v>
      </c>
      <c r="G1430" s="23">
        <f t="shared" si="200"/>
        <v>0.48099999999999998</v>
      </c>
      <c r="H1430" s="23">
        <f t="shared" si="201"/>
        <v>0.42986350639160825</v>
      </c>
      <c r="I1430" s="26">
        <f t="shared" si="204"/>
        <v>85228.674750165344</v>
      </c>
      <c r="J1430" s="26">
        <f t="shared" si="205"/>
        <v>76167.769175085239</v>
      </c>
      <c r="K1430" s="23">
        <f t="shared" si="202"/>
        <v>39.413527145576452</v>
      </c>
      <c r="L1430" s="23">
        <f t="shared" si="202"/>
        <v>35.223361700744967</v>
      </c>
      <c r="M1430" s="26">
        <f>K1430*'Social Cost of Carbon'!$C$5</f>
        <v>3941.3527145576454</v>
      </c>
      <c r="N1430" s="26">
        <f>L1430*'Social Cost of Carbon'!$C$5</f>
        <v>3522.3361700744967</v>
      </c>
      <c r="O1430" s="23">
        <f t="shared" si="206"/>
        <v>0.53277384891128754</v>
      </c>
      <c r="P1430" s="23">
        <f t="shared" si="207"/>
        <v>0.47613312849638045</v>
      </c>
      <c r="Q1430" s="27"/>
      <c r="R1430" s="27"/>
    </row>
    <row r="1431" spans="1:18" x14ac:dyDescent="0.25">
      <c r="A1431" s="24">
        <f t="shared" si="203"/>
        <v>2019</v>
      </c>
      <c r="B1431" s="32">
        <v>43793</v>
      </c>
      <c r="C1431" s="28">
        <f>'Bitcoin Data'!C1430</f>
        <v>7047.9169920000004</v>
      </c>
      <c r="D1431" s="26">
        <f>'Bitcoin Data'!K1430</f>
        <v>1637.5545851528382</v>
      </c>
      <c r="E1431" s="25">
        <f>'Bitcoin Data'!J1430</f>
        <v>111211.84194743085</v>
      </c>
      <c r="F1431" s="25">
        <f t="shared" si="199"/>
        <v>182.11546170430813</v>
      </c>
      <c r="G1431" s="23">
        <f t="shared" si="200"/>
        <v>0.48099999999999998</v>
      </c>
      <c r="H1431" s="23">
        <f t="shared" si="201"/>
        <v>0.42986350639160825</v>
      </c>
      <c r="I1431" s="26">
        <f t="shared" si="204"/>
        <v>87597.537079772213</v>
      </c>
      <c r="J1431" s="26">
        <f t="shared" si="205"/>
        <v>78284.790936340549</v>
      </c>
      <c r="K1431" s="23">
        <f t="shared" si="202"/>
        <v>53.492895976714237</v>
      </c>
      <c r="L1431" s="23">
        <f t="shared" si="202"/>
        <v>47.805912331791966</v>
      </c>
      <c r="M1431" s="26">
        <f>K1431*'Social Cost of Carbon'!$C$5</f>
        <v>5349.2895976714235</v>
      </c>
      <c r="N1431" s="26">
        <f>L1431*'Social Cost of Carbon'!$C$5</f>
        <v>4780.5912331791969</v>
      </c>
      <c r="O1431" s="23">
        <f t="shared" si="206"/>
        <v>0.75898873436553427</v>
      </c>
      <c r="P1431" s="23">
        <f t="shared" si="207"/>
        <v>0.6782984587652755</v>
      </c>
      <c r="Q1431" s="27"/>
      <c r="R1431" s="27"/>
    </row>
    <row r="1432" spans="1:18" x14ac:dyDescent="0.25">
      <c r="A1432" s="24">
        <f t="shared" si="203"/>
        <v>2019</v>
      </c>
      <c r="B1432" s="32">
        <v>43794</v>
      </c>
      <c r="C1432" s="28">
        <f>'Bitcoin Data'!C1431</f>
        <v>7146.1337890000004</v>
      </c>
      <c r="D1432" s="26">
        <f>'Bitcoin Data'!K1431</f>
        <v>1562.5</v>
      </c>
      <c r="E1432" s="25">
        <f>'Bitcoin Data'!J1431</f>
        <v>114189.2139550281</v>
      </c>
      <c r="F1432" s="25">
        <f t="shared" si="199"/>
        <v>178.4206468047314</v>
      </c>
      <c r="G1432" s="23">
        <f t="shared" si="200"/>
        <v>0.48099999999999998</v>
      </c>
      <c r="H1432" s="23">
        <f t="shared" si="201"/>
        <v>0.42986350639160825</v>
      </c>
      <c r="I1432" s="26">
        <f t="shared" si="204"/>
        <v>85820.331113075808</v>
      </c>
      <c r="J1432" s="26">
        <f t="shared" si="205"/>
        <v>76696.524848140543</v>
      </c>
      <c r="K1432" s="23">
        <f t="shared" si="202"/>
        <v>54.925011912368511</v>
      </c>
      <c r="L1432" s="23">
        <f t="shared" si="202"/>
        <v>49.085775902809949</v>
      </c>
      <c r="M1432" s="26">
        <f>K1432*'Social Cost of Carbon'!$C$5</f>
        <v>5492.5011912368509</v>
      </c>
      <c r="N1432" s="26">
        <f>L1432*'Social Cost of Carbon'!$C$5</f>
        <v>4908.5775902809946</v>
      </c>
      <c r="O1432" s="23">
        <f t="shared" si="206"/>
        <v>0.76859758764822228</v>
      </c>
      <c r="P1432" s="23">
        <f t="shared" si="207"/>
        <v>0.68688576721537709</v>
      </c>
      <c r="Q1432" s="27"/>
      <c r="R1432" s="27"/>
    </row>
    <row r="1433" spans="1:18" x14ac:dyDescent="0.25">
      <c r="A1433" s="24">
        <f t="shared" si="203"/>
        <v>2019</v>
      </c>
      <c r="B1433" s="32">
        <v>43795</v>
      </c>
      <c r="C1433" s="28">
        <f>'Bitcoin Data'!C1432</f>
        <v>7218.3710940000001</v>
      </c>
      <c r="D1433" s="26">
        <f>'Bitcoin Data'!K1432</f>
        <v>1525.0360077946284</v>
      </c>
      <c r="E1433" s="25">
        <f>'Bitcoin Data'!J1432</f>
        <v>115485.19062822072</v>
      </c>
      <c r="F1433" s="25">
        <f t="shared" si="199"/>
        <v>176.11907407506334</v>
      </c>
      <c r="G1433" s="23">
        <f t="shared" si="200"/>
        <v>0.48099999999999998</v>
      </c>
      <c r="H1433" s="23">
        <f t="shared" si="201"/>
        <v>0.42986350639160825</v>
      </c>
      <c r="I1433" s="26">
        <f t="shared" si="204"/>
        <v>84713.274630105458</v>
      </c>
      <c r="J1433" s="26">
        <f t="shared" si="205"/>
        <v>75707.162724350113</v>
      </c>
      <c r="K1433" s="23">
        <f t="shared" si="202"/>
        <v>55.548376692174159</v>
      </c>
      <c r="L1433" s="23">
        <f t="shared" si="202"/>
        <v>49.642868979750254</v>
      </c>
      <c r="M1433" s="26">
        <f>K1433*'Social Cost of Carbon'!$C$5</f>
        <v>5554.8376692174161</v>
      </c>
      <c r="N1433" s="26">
        <f>L1433*'Social Cost of Carbon'!$C$5</f>
        <v>4964.2868979750256</v>
      </c>
      <c r="O1433" s="23">
        <f t="shared" si="206"/>
        <v>0.76954171472767119</v>
      </c>
      <c r="P1433" s="23">
        <f t="shared" si="207"/>
        <v>0.68772952142920485</v>
      </c>
      <c r="Q1433" s="27"/>
      <c r="R1433" s="27"/>
    </row>
    <row r="1434" spans="1:18" x14ac:dyDescent="0.25">
      <c r="A1434" s="24">
        <f t="shared" si="203"/>
        <v>2019</v>
      </c>
      <c r="B1434" s="32">
        <v>43796</v>
      </c>
      <c r="C1434" s="28">
        <f>'Bitcoin Data'!C1433</f>
        <v>7531.6635740000002</v>
      </c>
      <c r="D1434" s="26">
        <f>'Bitcoin Data'!K1433</f>
        <v>1737.4517374517375</v>
      </c>
      <c r="E1434" s="25">
        <f>'Bitcoin Data'!J1433</f>
        <v>99022.816417674185</v>
      </c>
      <c r="F1434" s="25">
        <f t="shared" si="199"/>
        <v>172.04736443225244</v>
      </c>
      <c r="G1434" s="23">
        <f t="shared" si="200"/>
        <v>0.48099999999999998</v>
      </c>
      <c r="H1434" s="23">
        <f t="shared" si="201"/>
        <v>0.42986350639160825</v>
      </c>
      <c r="I1434" s="26">
        <f t="shared" si="204"/>
        <v>82754.78229191342</v>
      </c>
      <c r="J1434" s="26">
        <f t="shared" si="205"/>
        <v>73956.883340282904</v>
      </c>
      <c r="K1434" s="23">
        <f t="shared" si="202"/>
        <v>47.629974696901279</v>
      </c>
      <c r="L1434" s="23">
        <f t="shared" si="202"/>
        <v>42.566295078073942</v>
      </c>
      <c r="M1434" s="26">
        <f>K1434*'Social Cost of Carbon'!$C$5</f>
        <v>4762.9974696901281</v>
      </c>
      <c r="N1434" s="26">
        <f>L1434*'Social Cost of Carbon'!$C$5</f>
        <v>4256.6295078073945</v>
      </c>
      <c r="O1434" s="23">
        <f t="shared" si="206"/>
        <v>0.63239647162845092</v>
      </c>
      <c r="P1434" s="23">
        <f t="shared" si="207"/>
        <v>0.565164583625545</v>
      </c>
      <c r="Q1434" s="27"/>
      <c r="R1434" s="27"/>
    </row>
    <row r="1435" spans="1:18" x14ac:dyDescent="0.25">
      <c r="A1435" s="24">
        <f t="shared" si="203"/>
        <v>2019</v>
      </c>
      <c r="B1435" s="32">
        <v>43797</v>
      </c>
      <c r="C1435" s="28">
        <f>'Bitcoin Data'!C1434</f>
        <v>7463.1059569999998</v>
      </c>
      <c r="D1435" s="26">
        <f>'Bitcoin Data'!K1434</f>
        <v>2037.5820692777904</v>
      </c>
      <c r="E1435" s="25">
        <f>'Bitcoin Data'!J1434</f>
        <v>84371.557157295392</v>
      </c>
      <c r="F1435" s="25">
        <f t="shared" si="199"/>
        <v>171.91397202075132</v>
      </c>
      <c r="G1435" s="23">
        <f t="shared" si="200"/>
        <v>0.48099999999999998</v>
      </c>
      <c r="H1435" s="23">
        <f t="shared" si="201"/>
        <v>0.42986350639160825</v>
      </c>
      <c r="I1435" s="26">
        <f t="shared" si="204"/>
        <v>82690.620541981378</v>
      </c>
      <c r="J1435" s="26">
        <f t="shared" si="205"/>
        <v>73899.542810548999</v>
      </c>
      <c r="K1435" s="23">
        <f t="shared" si="202"/>
        <v>40.582718992659082</v>
      </c>
      <c r="L1435" s="23">
        <f t="shared" si="202"/>
        <v>36.26825339935499</v>
      </c>
      <c r="M1435" s="26">
        <f>K1435*'Social Cost of Carbon'!$C$5</f>
        <v>4058.2718992659084</v>
      </c>
      <c r="N1435" s="26">
        <f>L1435*'Social Cost of Carbon'!$C$5</f>
        <v>3626.825339935499</v>
      </c>
      <c r="O1435" s="23">
        <f t="shared" si="206"/>
        <v>0.54377787514318532</v>
      </c>
      <c r="P1435" s="23">
        <f t="shared" si="207"/>
        <v>0.48596728504621162</v>
      </c>
      <c r="Q1435" s="27"/>
      <c r="R1435" s="27"/>
    </row>
    <row r="1436" spans="1:18" x14ac:dyDescent="0.25">
      <c r="A1436" s="24">
        <f t="shared" si="203"/>
        <v>2019</v>
      </c>
      <c r="B1436" s="32">
        <v>43798</v>
      </c>
      <c r="C1436" s="28">
        <f>'Bitcoin Data'!C1435</f>
        <v>7761.2436520000001</v>
      </c>
      <c r="D1436" s="26">
        <f>'Bitcoin Data'!K1435</f>
        <v>1700.0377786173026</v>
      </c>
      <c r="E1436" s="25">
        <f>'Bitcoin Data'!J1435</f>
        <v>104012.6973557248</v>
      </c>
      <c r="F1436" s="25">
        <f t="shared" si="199"/>
        <v>176.82551496062015</v>
      </c>
      <c r="G1436" s="23">
        <f t="shared" si="200"/>
        <v>0.48099999999999998</v>
      </c>
      <c r="H1436" s="23">
        <f t="shared" si="201"/>
        <v>0.42986350639160825</v>
      </c>
      <c r="I1436" s="26">
        <f t="shared" si="204"/>
        <v>85053.072696058298</v>
      </c>
      <c r="J1436" s="26">
        <f t="shared" si="205"/>
        <v>76010.835880473969</v>
      </c>
      <c r="K1436" s="23">
        <f t="shared" si="202"/>
        <v>50.030107428103626</v>
      </c>
      <c r="L1436" s="23">
        <f t="shared" si="202"/>
        <v>44.711262794581025</v>
      </c>
      <c r="M1436" s="26">
        <f>K1436*'Social Cost of Carbon'!$C$5</f>
        <v>5003.0107428103629</v>
      </c>
      <c r="N1436" s="26">
        <f>L1436*'Social Cost of Carbon'!$C$5</f>
        <v>4471.1262794581025</v>
      </c>
      <c r="O1436" s="23">
        <f t="shared" si="206"/>
        <v>0.6446145704395112</v>
      </c>
      <c r="P1436" s="23">
        <f t="shared" si="207"/>
        <v>0.5760837412063381</v>
      </c>
      <c r="Q1436" s="27"/>
      <c r="R1436" s="27"/>
    </row>
    <row r="1437" spans="1:18" x14ac:dyDescent="0.25">
      <c r="A1437" s="24">
        <f t="shared" si="203"/>
        <v>2019</v>
      </c>
      <c r="B1437" s="32">
        <v>43799</v>
      </c>
      <c r="C1437" s="28">
        <f>'Bitcoin Data'!C1436</f>
        <v>7569.6298829999996</v>
      </c>
      <c r="D1437" s="26">
        <f>'Bitcoin Data'!K1436</f>
        <v>1574.9409397147608</v>
      </c>
      <c r="E1437" s="25">
        <f>'Bitcoin Data'!J1436</f>
        <v>112669.77312171475</v>
      </c>
      <c r="F1437" s="25">
        <f t="shared" si="199"/>
        <v>177.44823835776234</v>
      </c>
      <c r="G1437" s="23">
        <f t="shared" si="200"/>
        <v>0.48099999999999998</v>
      </c>
      <c r="H1437" s="23">
        <f t="shared" si="201"/>
        <v>0.42986350639160825</v>
      </c>
      <c r="I1437" s="26">
        <f t="shared" si="204"/>
        <v>85352.602650083689</v>
      </c>
      <c r="J1437" s="26">
        <f t="shared" si="205"/>
        <v>76278.521943481595</v>
      </c>
      <c r="K1437" s="23">
        <f t="shared" si="202"/>
        <v>54.194160871544796</v>
      </c>
      <c r="L1437" s="23">
        <f t="shared" si="202"/>
        <v>48.432623738447283</v>
      </c>
      <c r="M1437" s="26">
        <f>K1437*'Social Cost of Carbon'!$C$5</f>
        <v>5419.4160871544791</v>
      </c>
      <c r="N1437" s="26">
        <f>L1437*'Social Cost of Carbon'!$C$5</f>
        <v>4843.2623738447282</v>
      </c>
      <c r="O1437" s="23">
        <f t="shared" si="206"/>
        <v>0.71594201710251304</v>
      </c>
      <c r="P1437" s="23">
        <f t="shared" si="207"/>
        <v>0.63982816183943247</v>
      </c>
      <c r="Q1437" s="27"/>
      <c r="R1437" s="27"/>
    </row>
    <row r="1438" spans="1:18" x14ac:dyDescent="0.25">
      <c r="A1438" s="24">
        <f t="shared" si="203"/>
        <v>2019</v>
      </c>
      <c r="B1438" s="32">
        <v>43800</v>
      </c>
      <c r="C1438" s="28">
        <f>'Bitcoin Data'!C1437</f>
        <v>7424.2924800000001</v>
      </c>
      <c r="D1438" s="26">
        <f>'Bitcoin Data'!K1437</f>
        <v>1737.4517374517375</v>
      </c>
      <c r="E1438" s="25">
        <f>'Bitcoin Data'!J1437</f>
        <v>97225.515218093744</v>
      </c>
      <c r="F1438" s="25">
        <f t="shared" si="199"/>
        <v>168.9246403403173</v>
      </c>
      <c r="G1438" s="23">
        <f t="shared" si="200"/>
        <v>0.48099999999999998</v>
      </c>
      <c r="H1438" s="23">
        <f t="shared" si="201"/>
        <v>0.42986350639160825</v>
      </c>
      <c r="I1438" s="26">
        <f t="shared" si="204"/>
        <v>81252.752003692614</v>
      </c>
      <c r="J1438" s="26">
        <f t="shared" si="205"/>
        <v>72614.538212630112</v>
      </c>
      <c r="K1438" s="23">
        <f t="shared" si="202"/>
        <v>46.765472819903088</v>
      </c>
      <c r="L1438" s="23">
        <f t="shared" si="202"/>
        <v>41.793700882380442</v>
      </c>
      <c r="M1438" s="26">
        <f>K1438*'Social Cost of Carbon'!$C$5</f>
        <v>4676.5472819903089</v>
      </c>
      <c r="N1438" s="26">
        <f>L1438*'Social Cost of Carbon'!$C$5</f>
        <v>4179.3700882380444</v>
      </c>
      <c r="O1438" s="23">
        <f t="shared" si="206"/>
        <v>0.62989804006082328</v>
      </c>
      <c r="P1438" s="23">
        <f t="shared" si="207"/>
        <v>0.562931767504672</v>
      </c>
      <c r="Q1438" s="27"/>
      <c r="R1438" s="27"/>
    </row>
    <row r="1439" spans="1:18" x14ac:dyDescent="0.25">
      <c r="A1439" s="24">
        <f t="shared" si="203"/>
        <v>2019</v>
      </c>
      <c r="B1439" s="32">
        <v>43801</v>
      </c>
      <c r="C1439" s="28">
        <f>'Bitcoin Data'!C1438</f>
        <v>7321.9882809999999</v>
      </c>
      <c r="D1439" s="26">
        <f>'Bitcoin Data'!K1438</f>
        <v>1812.5062934246303</v>
      </c>
      <c r="E1439" s="25">
        <f>'Bitcoin Data'!J1438</f>
        <v>93940.503110511097</v>
      </c>
      <c r="F1439" s="25">
        <f t="shared" si="199"/>
        <v>170.26775309527744</v>
      </c>
      <c r="G1439" s="23">
        <f t="shared" si="200"/>
        <v>0.48099999999999998</v>
      </c>
      <c r="H1439" s="23">
        <f t="shared" si="201"/>
        <v>0.42986350639160825</v>
      </c>
      <c r="I1439" s="26">
        <f t="shared" si="204"/>
        <v>81898.789238828438</v>
      </c>
      <c r="J1439" s="26">
        <f t="shared" si="205"/>
        <v>73191.893370956561</v>
      </c>
      <c r="K1439" s="23">
        <f t="shared" si="202"/>
        <v>45.185381996155833</v>
      </c>
      <c r="L1439" s="23">
        <f t="shared" si="202"/>
        <v>40.381594059276082</v>
      </c>
      <c r="M1439" s="26">
        <f>K1439*'Social Cost of Carbon'!$C$5</f>
        <v>4518.5381996155829</v>
      </c>
      <c r="N1439" s="26">
        <f>L1439*'Social Cost of Carbon'!$C$5</f>
        <v>4038.1594059276081</v>
      </c>
      <c r="O1439" s="23">
        <f t="shared" si="206"/>
        <v>0.61711901551943815</v>
      </c>
      <c r="P1439" s="23">
        <f t="shared" si="207"/>
        <v>0.55151131782146157</v>
      </c>
      <c r="Q1439" s="27"/>
      <c r="R1439" s="27"/>
    </row>
    <row r="1440" spans="1:18" x14ac:dyDescent="0.25">
      <c r="A1440" s="24">
        <f t="shared" si="203"/>
        <v>2019</v>
      </c>
      <c r="B1440" s="32">
        <v>43802</v>
      </c>
      <c r="C1440" s="28">
        <f>'Bitcoin Data'!C1439</f>
        <v>7320.1455079999996</v>
      </c>
      <c r="D1440" s="26">
        <f>'Bitcoin Data'!K1439</f>
        <v>1974.9835418038181</v>
      </c>
      <c r="E1440" s="25">
        <f>'Bitcoin Data'!J1439</f>
        <v>87979.958474957864</v>
      </c>
      <c r="F1440" s="25">
        <f t="shared" si="199"/>
        <v>173.75896999662513</v>
      </c>
      <c r="G1440" s="23">
        <f t="shared" si="200"/>
        <v>0.48099999999999998</v>
      </c>
      <c r="H1440" s="23">
        <f t="shared" si="201"/>
        <v>0.42986350639160825</v>
      </c>
      <c r="I1440" s="26">
        <f t="shared" si="204"/>
        <v>83578.064568376692</v>
      </c>
      <c r="J1440" s="26">
        <f t="shared" si="205"/>
        <v>74692.64010974353</v>
      </c>
      <c r="K1440" s="23">
        <f t="shared" si="202"/>
        <v>42.318360026454734</v>
      </c>
      <c r="L1440" s="23">
        <f t="shared" si="202"/>
        <v>37.819373442233484</v>
      </c>
      <c r="M1440" s="26">
        <f>K1440*'Social Cost of Carbon'!$C$5</f>
        <v>4231.8360026454729</v>
      </c>
      <c r="N1440" s="26">
        <f>L1440*'Social Cost of Carbon'!$C$5</f>
        <v>3781.9373442233482</v>
      </c>
      <c r="O1440" s="23">
        <f t="shared" si="206"/>
        <v>0.5781081807759979</v>
      </c>
      <c r="P1440" s="23">
        <f t="shared" si="207"/>
        <v>0.51664783713522711</v>
      </c>
      <c r="Q1440" s="27"/>
      <c r="R1440" s="27"/>
    </row>
    <row r="1441" spans="1:18" x14ac:dyDescent="0.25">
      <c r="A1441" s="24">
        <f t="shared" si="203"/>
        <v>2019</v>
      </c>
      <c r="B1441" s="32">
        <v>43803</v>
      </c>
      <c r="C1441" s="28">
        <f>'Bitcoin Data'!C1440</f>
        <v>7252.0346680000002</v>
      </c>
      <c r="D1441" s="26">
        <f>'Bitcoin Data'!K1440</f>
        <v>2087.4405659283316</v>
      </c>
      <c r="E1441" s="25">
        <f>'Bitcoin Data'!J1440</f>
        <v>86283.163650472285</v>
      </c>
      <c r="F1441" s="25">
        <f t="shared" si="199"/>
        <v>180.11097596062871</v>
      </c>
      <c r="G1441" s="23">
        <f t="shared" si="200"/>
        <v>0.48099999999999998</v>
      </c>
      <c r="H1441" s="23">
        <f t="shared" si="201"/>
        <v>0.42986350639160825</v>
      </c>
      <c r="I1441" s="26">
        <f t="shared" si="204"/>
        <v>86633.379437062409</v>
      </c>
      <c r="J1441" s="26">
        <f t="shared" si="205"/>
        <v>77423.135666050512</v>
      </c>
      <c r="K1441" s="23">
        <f t="shared" si="202"/>
        <v>41.50220171587717</v>
      </c>
      <c r="L1441" s="23">
        <f t="shared" si="202"/>
        <v>37.089983269352977</v>
      </c>
      <c r="M1441" s="26">
        <f>K1441*'Social Cost of Carbon'!$C$5</f>
        <v>4150.2201715877172</v>
      </c>
      <c r="N1441" s="26">
        <f>L1441*'Social Cost of Carbon'!$C$5</f>
        <v>3708.9983269352979</v>
      </c>
      <c r="O1441" s="23">
        <f t="shared" si="206"/>
        <v>0.57228355373158801</v>
      </c>
      <c r="P1441" s="23">
        <f t="shared" si="207"/>
        <v>0.51144244294659202</v>
      </c>
      <c r="Q1441" s="27"/>
      <c r="R1441" s="27"/>
    </row>
    <row r="1442" spans="1:18" x14ac:dyDescent="0.25">
      <c r="A1442" s="24">
        <f t="shared" si="203"/>
        <v>2019</v>
      </c>
      <c r="B1442" s="32">
        <v>43804</v>
      </c>
      <c r="C1442" s="28">
        <f>'Bitcoin Data'!C1441</f>
        <v>7448.3076170000004</v>
      </c>
      <c r="D1442" s="26">
        <f>'Bitcoin Data'!K1441</f>
        <v>1812.5062934246303</v>
      </c>
      <c r="E1442" s="25">
        <f>'Bitcoin Data'!J1441</f>
        <v>102082.17481057032</v>
      </c>
      <c r="F1442" s="25">
        <f t="shared" si="199"/>
        <v>185.02458429063196</v>
      </c>
      <c r="G1442" s="23">
        <f t="shared" si="200"/>
        <v>0.48099999999999998</v>
      </c>
      <c r="H1442" s="23">
        <f t="shared" si="201"/>
        <v>0.42986350639160825</v>
      </c>
      <c r="I1442" s="26">
        <f t="shared" si="204"/>
        <v>88996.825043793971</v>
      </c>
      <c r="J1442" s="26">
        <f t="shared" si="205"/>
        <v>79535.316571820731</v>
      </c>
      <c r="K1442" s="23">
        <f t="shared" si="202"/>
        <v>49.101526083884316</v>
      </c>
      <c r="L1442" s="23">
        <f t="shared" si="202"/>
        <v>43.881401604152863</v>
      </c>
      <c r="M1442" s="26">
        <f>K1442*'Social Cost of Carbon'!$C$5</f>
        <v>4910.1526083884319</v>
      </c>
      <c r="N1442" s="26">
        <f>L1442*'Social Cost of Carbon'!$C$5</f>
        <v>4388.1401604152861</v>
      </c>
      <c r="O1442" s="23">
        <f t="shared" si="206"/>
        <v>0.65923064149250643</v>
      </c>
      <c r="P1442" s="23">
        <f t="shared" si="207"/>
        <v>0.58914593570219964</v>
      </c>
      <c r="Q1442" s="27"/>
      <c r="R1442" s="27"/>
    </row>
    <row r="1443" spans="1:18" x14ac:dyDescent="0.25">
      <c r="A1443" s="24">
        <f t="shared" si="203"/>
        <v>2019</v>
      </c>
      <c r="B1443" s="32">
        <v>43805</v>
      </c>
      <c r="C1443" s="28">
        <f>'Bitcoin Data'!C1442</f>
        <v>7546.9965819999998</v>
      </c>
      <c r="D1443" s="26">
        <f>'Bitcoin Data'!K1442</f>
        <v>1812.5062934246303</v>
      </c>
      <c r="E1443" s="25">
        <f>'Bitcoin Data'!J1442</f>
        <v>100232.18473368621</v>
      </c>
      <c r="F1443" s="25">
        <f t="shared" si="199"/>
        <v>181.67146563350641</v>
      </c>
      <c r="G1443" s="23">
        <f t="shared" si="200"/>
        <v>0.48099999999999998</v>
      </c>
      <c r="H1443" s="23">
        <f t="shared" si="201"/>
        <v>0.42986350639160825</v>
      </c>
      <c r="I1443" s="26">
        <f t="shared" si="204"/>
        <v>87383.974969716583</v>
      </c>
      <c r="J1443" s="26">
        <f t="shared" si="205"/>
        <v>78093.933228521622</v>
      </c>
      <c r="K1443" s="23">
        <f t="shared" si="202"/>
        <v>48.211680856903072</v>
      </c>
      <c r="L1443" s="23">
        <f t="shared" si="202"/>
        <v>43.08615838291378</v>
      </c>
      <c r="M1443" s="26">
        <f>K1443*'Social Cost of Carbon'!$C$5</f>
        <v>4821.1680856903076</v>
      </c>
      <c r="N1443" s="26">
        <f>L1443*'Social Cost of Carbon'!$C$5</f>
        <v>4308.6158382913782</v>
      </c>
      <c r="O1443" s="23">
        <f t="shared" si="206"/>
        <v>0.63881943410297248</v>
      </c>
      <c r="P1443" s="23">
        <f t="shared" si="207"/>
        <v>0.57090470248358971</v>
      </c>
      <c r="Q1443" s="27"/>
      <c r="R1443" s="27"/>
    </row>
    <row r="1444" spans="1:18" x14ac:dyDescent="0.25">
      <c r="A1444" s="24">
        <f t="shared" si="203"/>
        <v>2019</v>
      </c>
      <c r="B1444" s="32">
        <v>43806</v>
      </c>
      <c r="C1444" s="28">
        <f>'Bitcoin Data'!C1443</f>
        <v>7556.2377930000002</v>
      </c>
      <c r="D1444" s="26">
        <f>'Bitcoin Data'!K1443</f>
        <v>1937.5672766415501</v>
      </c>
      <c r="E1444" s="25">
        <f>'Bitcoin Data'!J1443</f>
        <v>94443.200598564159</v>
      </c>
      <c r="F1444" s="25">
        <f t="shared" si="199"/>
        <v>182.99005498107155</v>
      </c>
      <c r="G1444" s="23">
        <f t="shared" si="200"/>
        <v>0.48099999999999998</v>
      </c>
      <c r="H1444" s="23">
        <f t="shared" si="201"/>
        <v>0.42986350639160825</v>
      </c>
      <c r="I1444" s="26">
        <f t="shared" si="204"/>
        <v>88018.216445895421</v>
      </c>
      <c r="J1444" s="26">
        <f t="shared" si="205"/>
        <v>78660.746668956592</v>
      </c>
      <c r="K1444" s="23">
        <f t="shared" si="202"/>
        <v>45.427179487909356</v>
      </c>
      <c r="L1444" s="23">
        <f t="shared" si="202"/>
        <v>40.597685364144823</v>
      </c>
      <c r="M1444" s="26">
        <f>K1444*'Social Cost of Carbon'!$C$5</f>
        <v>4542.7179487909352</v>
      </c>
      <c r="N1444" s="26">
        <f>L1444*'Social Cost of Carbon'!$C$5</f>
        <v>4059.7685364144822</v>
      </c>
      <c r="O1444" s="23">
        <f t="shared" si="206"/>
        <v>0.60118779652477983</v>
      </c>
      <c r="P1444" s="23">
        <f t="shared" si="207"/>
        <v>0.53727379254467067</v>
      </c>
      <c r="Q1444" s="27"/>
      <c r="R1444" s="27"/>
    </row>
    <row r="1445" spans="1:18" x14ac:dyDescent="0.25">
      <c r="A1445" s="24">
        <f t="shared" si="203"/>
        <v>2019</v>
      </c>
      <c r="B1445" s="32">
        <v>43807</v>
      </c>
      <c r="C1445" s="28">
        <f>'Bitcoin Data'!C1444</f>
        <v>7564.3452150000003</v>
      </c>
      <c r="D1445" s="26">
        <f>'Bitcoin Data'!K1444</f>
        <v>1849.9486125385406</v>
      </c>
      <c r="E1445" s="25">
        <f>'Bitcoin Data'!J1444</f>
        <v>101552.52382471082</v>
      </c>
      <c r="F1445" s="25">
        <f t="shared" si="199"/>
        <v>187.86695054931087</v>
      </c>
      <c r="G1445" s="23">
        <f t="shared" si="200"/>
        <v>0.48099999999999998</v>
      </c>
      <c r="H1445" s="23">
        <f t="shared" si="201"/>
        <v>0.42986350639160825</v>
      </c>
      <c r="I1445" s="26">
        <f t="shared" si="204"/>
        <v>90364.003214218523</v>
      </c>
      <c r="J1445" s="26">
        <f t="shared" si="205"/>
        <v>80757.146098225654</v>
      </c>
      <c r="K1445" s="23">
        <f t="shared" si="202"/>
        <v>48.846763959685902</v>
      </c>
      <c r="L1445" s="23">
        <f t="shared" si="202"/>
        <v>43.65372397420753</v>
      </c>
      <c r="M1445" s="26">
        <f>K1445*'Social Cost of Carbon'!$C$5</f>
        <v>4884.6763959685904</v>
      </c>
      <c r="N1445" s="26">
        <f>L1445*'Social Cost of Carbon'!$C$5</f>
        <v>4365.3723974207533</v>
      </c>
      <c r="O1445" s="23">
        <f t="shared" si="206"/>
        <v>0.64575006258074252</v>
      </c>
      <c r="P1445" s="23">
        <f t="shared" si="207"/>
        <v>0.57709851591176398</v>
      </c>
      <c r="Q1445" s="27"/>
      <c r="R1445" s="27"/>
    </row>
    <row r="1446" spans="1:18" x14ac:dyDescent="0.25">
      <c r="A1446" s="24">
        <f t="shared" si="203"/>
        <v>2019</v>
      </c>
      <c r="B1446" s="32">
        <v>43808</v>
      </c>
      <c r="C1446" s="28">
        <f>'Bitcoin Data'!C1445</f>
        <v>7400.8994140000004</v>
      </c>
      <c r="D1446" s="26">
        <f>'Bitcoin Data'!K1445</f>
        <v>1849.9486125385406</v>
      </c>
      <c r="E1446" s="25">
        <f>'Bitcoin Data'!J1445</f>
        <v>102260.52254013249</v>
      </c>
      <c r="F1446" s="25">
        <f t="shared" si="199"/>
        <v>189.17671179058425</v>
      </c>
      <c r="G1446" s="23">
        <f t="shared" si="200"/>
        <v>0.48099999999999998</v>
      </c>
      <c r="H1446" s="23">
        <f t="shared" si="201"/>
        <v>0.42986350639160825</v>
      </c>
      <c r="I1446" s="26">
        <f t="shared" si="204"/>
        <v>90993.998371271024</v>
      </c>
      <c r="J1446" s="26">
        <f t="shared" si="205"/>
        <v>81320.164657935253</v>
      </c>
      <c r="K1446" s="23">
        <f t="shared" si="202"/>
        <v>49.187311341803728</v>
      </c>
      <c r="L1446" s="23">
        <f t="shared" si="202"/>
        <v>43.95806678453944</v>
      </c>
      <c r="M1446" s="26">
        <f>K1446*'Social Cost of Carbon'!$C$5</f>
        <v>4918.7311341803725</v>
      </c>
      <c r="N1446" s="26">
        <f>L1446*'Social Cost of Carbon'!$C$5</f>
        <v>4395.8066784539442</v>
      </c>
      <c r="O1446" s="23">
        <f t="shared" si="206"/>
        <v>0.66461261787665904</v>
      </c>
      <c r="P1446" s="23">
        <f t="shared" si="207"/>
        <v>0.59395573869556495</v>
      </c>
      <c r="Q1446" s="27"/>
      <c r="R1446" s="27"/>
    </row>
    <row r="1447" spans="1:18" x14ac:dyDescent="0.25">
      <c r="A1447" s="24">
        <f t="shared" si="203"/>
        <v>2019</v>
      </c>
      <c r="B1447" s="32">
        <v>43809</v>
      </c>
      <c r="C1447" s="28">
        <f>'Bitcoin Data'!C1446</f>
        <v>7278.1196289999998</v>
      </c>
      <c r="D1447" s="26">
        <f>'Bitcoin Data'!K1446</f>
        <v>1849.9486125385406</v>
      </c>
      <c r="E1447" s="25">
        <f>'Bitcoin Data'!J1446</f>
        <v>102388.92422852023</v>
      </c>
      <c r="F1447" s="25">
        <f t="shared" si="199"/>
        <v>189.41424831586477</v>
      </c>
      <c r="G1447" s="23">
        <f t="shared" si="200"/>
        <v>0.48099999999999998</v>
      </c>
      <c r="H1447" s="23">
        <f t="shared" si="201"/>
        <v>0.42986350639160825</v>
      </c>
      <c r="I1447" s="26">
        <f t="shared" si="204"/>
        <v>91108.253439930952</v>
      </c>
      <c r="J1447" s="26">
        <f t="shared" si="205"/>
        <v>81422.27294158841</v>
      </c>
      <c r="K1447" s="23">
        <f t="shared" si="202"/>
        <v>49.249072553918232</v>
      </c>
      <c r="L1447" s="23">
        <f t="shared" si="202"/>
        <v>44.013261984536399</v>
      </c>
      <c r="M1447" s="26">
        <f>K1447*'Social Cost of Carbon'!$C$5</f>
        <v>4924.9072553918231</v>
      </c>
      <c r="N1447" s="26">
        <f>L1447*'Social Cost of Carbon'!$C$5</f>
        <v>4401.3261984536402</v>
      </c>
      <c r="O1447" s="23">
        <f t="shared" si="206"/>
        <v>0.67667302908409277</v>
      </c>
      <c r="P1447" s="23">
        <f t="shared" si="207"/>
        <v>0.60473397289546538</v>
      </c>
      <c r="Q1447" s="27"/>
      <c r="R1447" s="27"/>
    </row>
    <row r="1448" spans="1:18" x14ac:dyDescent="0.25">
      <c r="A1448" s="24">
        <f t="shared" si="203"/>
        <v>2019</v>
      </c>
      <c r="B1448" s="32">
        <v>43810</v>
      </c>
      <c r="C1448" s="28">
        <f>'Bitcoin Data'!C1447</f>
        <v>7217.4272460000002</v>
      </c>
      <c r="D1448" s="26">
        <f>'Bitcoin Data'!K1447</f>
        <v>1650.0137501145844</v>
      </c>
      <c r="E1448" s="25">
        <f>'Bitcoin Data'!J1447</f>
        <v>113534.04359432955</v>
      </c>
      <c r="F1448" s="25">
        <f t="shared" si="199"/>
        <v>187.33273303675242</v>
      </c>
      <c r="G1448" s="23">
        <f t="shared" si="200"/>
        <v>0.48099999999999998</v>
      </c>
      <c r="H1448" s="23">
        <f t="shared" si="201"/>
        <v>0.42986350639160825</v>
      </c>
      <c r="I1448" s="26">
        <f t="shared" si="204"/>
        <v>90107.04459067792</v>
      </c>
      <c r="J1448" s="26">
        <f t="shared" si="205"/>
        <v>80527.505485101457</v>
      </c>
      <c r="K1448" s="23">
        <f t="shared" si="202"/>
        <v>54.609874968872511</v>
      </c>
      <c r="L1448" s="23">
        <f t="shared" si="202"/>
        <v>48.804142074276207</v>
      </c>
      <c r="M1448" s="26">
        <f>K1448*'Social Cost of Carbon'!$C$5</f>
        <v>5460.9874968872509</v>
      </c>
      <c r="N1448" s="26">
        <f>L1448*'Social Cost of Carbon'!$C$5</f>
        <v>4880.4142074276206</v>
      </c>
      <c r="O1448" s="23">
        <f t="shared" si="206"/>
        <v>0.75663907799192676</v>
      </c>
      <c r="P1448" s="23">
        <f t="shared" si="207"/>
        <v>0.67619860111959074</v>
      </c>
      <c r="Q1448" s="27"/>
      <c r="R1448" s="27"/>
    </row>
    <row r="1449" spans="1:18" x14ac:dyDescent="0.25">
      <c r="A1449" s="24">
        <f t="shared" si="203"/>
        <v>2019</v>
      </c>
      <c r="B1449" s="32">
        <v>43811</v>
      </c>
      <c r="C1449" s="28">
        <f>'Bitcoin Data'!C1448</f>
        <v>7243.1342770000001</v>
      </c>
      <c r="D1449" s="26">
        <f>'Bitcoin Data'!K1448</f>
        <v>1662.5103906899419</v>
      </c>
      <c r="E1449" s="25">
        <f>'Bitcoin Data'!J1448</f>
        <v>108761.9472647487</v>
      </c>
      <c r="F1449" s="25">
        <f t="shared" si="199"/>
        <v>180.81786743931622</v>
      </c>
      <c r="G1449" s="23">
        <f t="shared" si="200"/>
        <v>0.48099999999999998</v>
      </c>
      <c r="H1449" s="23">
        <f t="shared" si="201"/>
        <v>0.42986350639160825</v>
      </c>
      <c r="I1449" s="26">
        <f t="shared" si="204"/>
        <v>86973.394238311099</v>
      </c>
      <c r="J1449" s="26">
        <f t="shared" si="205"/>
        <v>77727.002515717482</v>
      </c>
      <c r="K1449" s="23">
        <f t="shared" si="202"/>
        <v>52.314496634344117</v>
      </c>
      <c r="L1449" s="23">
        <f t="shared" si="202"/>
        <v>46.752792013204058</v>
      </c>
      <c r="M1449" s="26">
        <f>K1449*'Social Cost of Carbon'!$C$5</f>
        <v>5231.4496634344114</v>
      </c>
      <c r="N1449" s="26">
        <f>L1449*'Social Cost of Carbon'!$C$5</f>
        <v>4675.2792013204062</v>
      </c>
      <c r="O1449" s="23">
        <f t="shared" si="206"/>
        <v>0.72226324452474477</v>
      </c>
      <c r="P1449" s="23">
        <f t="shared" si="207"/>
        <v>0.6454773613912399</v>
      </c>
      <c r="Q1449" s="27"/>
      <c r="R1449" s="27"/>
    </row>
    <row r="1450" spans="1:18" x14ac:dyDescent="0.25">
      <c r="A1450" s="24">
        <f t="shared" si="203"/>
        <v>2019</v>
      </c>
      <c r="B1450" s="32">
        <v>43812</v>
      </c>
      <c r="C1450" s="28">
        <f>'Bitcoin Data'!C1449</f>
        <v>7269.6845700000003</v>
      </c>
      <c r="D1450" s="26">
        <f>'Bitcoin Data'!K1449</f>
        <v>1899.9366687777074</v>
      </c>
      <c r="E1450" s="25">
        <f>'Bitcoin Data'!J1449</f>
        <v>93919.460401864577</v>
      </c>
      <c r="F1450" s="25">
        <f t="shared" si="199"/>
        <v>178.44102672931837</v>
      </c>
      <c r="G1450" s="23">
        <f t="shared" si="200"/>
        <v>0.48099999999999998</v>
      </c>
      <c r="H1450" s="23">
        <f t="shared" si="201"/>
        <v>0.42986350639160825</v>
      </c>
      <c r="I1450" s="26">
        <f t="shared" si="204"/>
        <v>85830.133856802131</v>
      </c>
      <c r="J1450" s="26">
        <f t="shared" si="205"/>
        <v>76705.285433983488</v>
      </c>
      <c r="K1450" s="23">
        <f t="shared" si="202"/>
        <v>45.175260453296865</v>
      </c>
      <c r="L1450" s="23">
        <f t="shared" si="202"/>
        <v>40.372548566753316</v>
      </c>
      <c r="M1450" s="26">
        <f>K1450*'Social Cost of Carbon'!$C$5</f>
        <v>4517.5260453296869</v>
      </c>
      <c r="N1450" s="26">
        <f>L1450*'Social Cost of Carbon'!$C$5</f>
        <v>4037.2548566753317</v>
      </c>
      <c r="O1450" s="23">
        <f t="shared" si="206"/>
        <v>0.62141981565091298</v>
      </c>
      <c r="P1450" s="23">
        <f t="shared" si="207"/>
        <v>0.55535488751960138</v>
      </c>
      <c r="Q1450" s="27"/>
      <c r="R1450" s="27"/>
    </row>
    <row r="1451" spans="1:18" x14ac:dyDescent="0.25">
      <c r="A1451" s="24">
        <f t="shared" si="203"/>
        <v>2019</v>
      </c>
      <c r="B1451" s="32">
        <v>43813</v>
      </c>
      <c r="C1451" s="28">
        <f>'Bitcoin Data'!C1450</f>
        <v>7124.673828</v>
      </c>
      <c r="D1451" s="26">
        <f>'Bitcoin Data'!K1450</f>
        <v>1887.5838926174499</v>
      </c>
      <c r="E1451" s="25">
        <f>'Bitcoin Data'!J1450</f>
        <v>95138.804976989544</v>
      </c>
      <c r="F1451" s="25">
        <f t="shared" si="199"/>
        <v>179.58247583743835</v>
      </c>
      <c r="G1451" s="23">
        <f t="shared" si="200"/>
        <v>0.48099999999999998</v>
      </c>
      <c r="H1451" s="23">
        <f t="shared" si="201"/>
        <v>0.42986350639160825</v>
      </c>
      <c r="I1451" s="26">
        <f t="shared" si="204"/>
        <v>86379.170877807832</v>
      </c>
      <c r="J1451" s="26">
        <f t="shared" si="205"/>
        <v>77195.952749967517</v>
      </c>
      <c r="K1451" s="23">
        <f t="shared" si="202"/>
        <v>45.761765193931971</v>
      </c>
      <c r="L1451" s="23">
        <f t="shared" si="202"/>
        <v>40.896700301316116</v>
      </c>
      <c r="M1451" s="26">
        <f>K1451*'Social Cost of Carbon'!$C$5</f>
        <v>4576.1765193931969</v>
      </c>
      <c r="N1451" s="26">
        <f>L1451*'Social Cost of Carbon'!$C$5</f>
        <v>4089.6700301316114</v>
      </c>
      <c r="O1451" s="23">
        <f t="shared" si="206"/>
        <v>0.64229979222470546</v>
      </c>
      <c r="P1451" s="23">
        <f t="shared" si="207"/>
        <v>0.57401505372206518</v>
      </c>
      <c r="Q1451" s="27"/>
      <c r="R1451" s="27"/>
    </row>
    <row r="1452" spans="1:18" x14ac:dyDescent="0.25">
      <c r="A1452" s="24">
        <f t="shared" si="203"/>
        <v>2019</v>
      </c>
      <c r="B1452" s="32">
        <v>43814</v>
      </c>
      <c r="C1452" s="28">
        <f>'Bitcoin Data'!C1451</f>
        <v>7152.3017579999996</v>
      </c>
      <c r="D1452" s="26">
        <f>'Bitcoin Data'!K1451</f>
        <v>1549.9870834409714</v>
      </c>
      <c r="E1452" s="25">
        <f>'Bitcoin Data'!J1451</f>
        <v>115342.50516360818</v>
      </c>
      <c r="F1452" s="25">
        <f t="shared" si="199"/>
        <v>178.77939317531622</v>
      </c>
      <c r="G1452" s="23">
        <f t="shared" si="200"/>
        <v>0.48099999999999998</v>
      </c>
      <c r="H1452" s="23">
        <f t="shared" si="201"/>
        <v>0.42986350639160825</v>
      </c>
      <c r="I1452" s="26">
        <f t="shared" si="204"/>
        <v>85992.888117327093</v>
      </c>
      <c r="J1452" s="26">
        <f t="shared" si="205"/>
        <v>76850.736820905382</v>
      </c>
      <c r="K1452" s="23">
        <f t="shared" si="202"/>
        <v>55.479744983695532</v>
      </c>
      <c r="L1452" s="23">
        <f t="shared" si="202"/>
        <v>49.581533705620792</v>
      </c>
      <c r="M1452" s="26">
        <f>K1452*'Social Cost of Carbon'!$C$5</f>
        <v>5547.9744983695537</v>
      </c>
      <c r="N1452" s="26">
        <f>L1452*'Social Cost of Carbon'!$C$5</f>
        <v>4958.1533705620795</v>
      </c>
      <c r="O1452" s="23">
        <f t="shared" si="206"/>
        <v>0.77569077565331013</v>
      </c>
      <c r="P1452" s="23">
        <f t="shared" si="207"/>
        <v>0.69322485799991329</v>
      </c>
      <c r="Q1452" s="27"/>
      <c r="R1452" s="27"/>
    </row>
    <row r="1453" spans="1:18" x14ac:dyDescent="0.25">
      <c r="A1453" s="24">
        <f t="shared" si="203"/>
        <v>2019</v>
      </c>
      <c r="B1453" s="32">
        <v>43815</v>
      </c>
      <c r="C1453" s="28">
        <f>'Bitcoin Data'!C1452</f>
        <v>6932.4804690000001</v>
      </c>
      <c r="D1453" s="26">
        <f>'Bitcoin Data'!K1452</f>
        <v>1962.4945486262536</v>
      </c>
      <c r="E1453" s="25">
        <f>'Bitcoin Data'!J1452</f>
        <v>88889.841422024343</v>
      </c>
      <c r="F1453" s="25">
        <f t="shared" si="199"/>
        <v>174.44582921897492</v>
      </c>
      <c r="G1453" s="23">
        <f t="shared" si="200"/>
        <v>0.48099999999999998</v>
      </c>
      <c r="H1453" s="23">
        <f t="shared" si="201"/>
        <v>0.42986350639160825</v>
      </c>
      <c r="I1453" s="26">
        <f t="shared" si="204"/>
        <v>83908.443854326935</v>
      </c>
      <c r="J1453" s="26">
        <f t="shared" si="205"/>
        <v>74987.895823460218</v>
      </c>
      <c r="K1453" s="23">
        <f t="shared" si="202"/>
        <v>42.756013723993711</v>
      </c>
      <c r="L1453" s="23">
        <f t="shared" si="202"/>
        <v>38.210498916265401</v>
      </c>
      <c r="M1453" s="26">
        <f>K1453*'Social Cost of Carbon'!$C$5</f>
        <v>4275.601372399371</v>
      </c>
      <c r="N1453" s="26">
        <f>L1453*'Social Cost of Carbon'!$C$5</f>
        <v>3821.0498916265401</v>
      </c>
      <c r="O1453" s="23">
        <f t="shared" si="206"/>
        <v>0.61674914073232434</v>
      </c>
      <c r="P1453" s="23">
        <f t="shared" si="207"/>
        <v>0.55118076548691974</v>
      </c>
      <c r="Q1453" s="27"/>
      <c r="R1453" s="27"/>
    </row>
    <row r="1454" spans="1:18" x14ac:dyDescent="0.25">
      <c r="A1454" s="24">
        <f t="shared" si="203"/>
        <v>2019</v>
      </c>
      <c r="B1454" s="32">
        <v>43816</v>
      </c>
      <c r="C1454" s="28">
        <f>'Bitcoin Data'!C1453</f>
        <v>6640.5151370000003</v>
      </c>
      <c r="D1454" s="26">
        <f>'Bitcoin Data'!K1453</f>
        <v>1762.4596103005974</v>
      </c>
      <c r="E1454" s="25">
        <f>'Bitcoin Data'!J1453</f>
        <v>99826.611688530655</v>
      </c>
      <c r="F1454" s="25">
        <f t="shared" si="199"/>
        <v>175.94037113419679</v>
      </c>
      <c r="G1454" s="23">
        <f t="shared" si="200"/>
        <v>0.48099999999999998</v>
      </c>
      <c r="H1454" s="23">
        <f t="shared" si="201"/>
        <v>0.42986350639160825</v>
      </c>
      <c r="I1454" s="26">
        <f t="shared" si="204"/>
        <v>84627.318515548657</v>
      </c>
      <c r="J1454" s="26">
        <f t="shared" si="205"/>
        <v>75630.34485158672</v>
      </c>
      <c r="K1454" s="23">
        <f t="shared" si="202"/>
        <v>48.016600222183243</v>
      </c>
      <c r="L1454" s="23">
        <f t="shared" si="202"/>
        <v>42.911817331625294</v>
      </c>
      <c r="M1454" s="26">
        <f>K1454*'Social Cost of Carbon'!$C$5</f>
        <v>4801.6600222183242</v>
      </c>
      <c r="N1454" s="26">
        <f>L1454*'Social Cost of Carbon'!$C$5</f>
        <v>4291.1817331625298</v>
      </c>
      <c r="O1454" s="23">
        <f t="shared" si="206"/>
        <v>0.72308547200866413</v>
      </c>
      <c r="P1454" s="23">
        <f t="shared" si="207"/>
        <v>0.64621217550618615</v>
      </c>
      <c r="Q1454" s="27"/>
      <c r="R1454" s="27"/>
    </row>
    <row r="1455" spans="1:18" x14ac:dyDescent="0.25">
      <c r="A1455" s="24">
        <f t="shared" si="203"/>
        <v>2019</v>
      </c>
      <c r="B1455" s="32">
        <v>43817</v>
      </c>
      <c r="C1455" s="28">
        <f>'Bitcoin Data'!C1454</f>
        <v>7276.8027339999999</v>
      </c>
      <c r="D1455" s="26">
        <f>'Bitcoin Data'!K1454</f>
        <v>1675.0418760469011</v>
      </c>
      <c r="E1455" s="25">
        <f>'Bitcoin Data'!J1454</f>
        <v>104242.92062587685</v>
      </c>
      <c r="F1455" s="25">
        <f t="shared" si="199"/>
        <v>174.61125732977698</v>
      </c>
      <c r="G1455" s="23">
        <f t="shared" si="200"/>
        <v>0.48099999999999998</v>
      </c>
      <c r="H1455" s="23">
        <f t="shared" si="201"/>
        <v>0.42986350639160825</v>
      </c>
      <c r="I1455" s="26">
        <f t="shared" si="204"/>
        <v>83988.014775622709</v>
      </c>
      <c r="J1455" s="26">
        <f t="shared" si="205"/>
        <v>75059.007331225352</v>
      </c>
      <c r="K1455" s="23">
        <f t="shared" si="202"/>
        <v>50.140844821046763</v>
      </c>
      <c r="L1455" s="23">
        <f t="shared" si="202"/>
        <v>44.810227376741523</v>
      </c>
      <c r="M1455" s="26">
        <f>K1455*'Social Cost of Carbon'!$C$5</f>
        <v>5014.0844821046767</v>
      </c>
      <c r="N1455" s="26">
        <f>L1455*'Social Cost of Carbon'!$C$5</f>
        <v>4481.0227376741523</v>
      </c>
      <c r="O1455" s="23">
        <f t="shared" si="206"/>
        <v>0.6890504889842568</v>
      </c>
      <c r="P1455" s="23">
        <f t="shared" si="207"/>
        <v>0.61579554942957349</v>
      </c>
      <c r="Q1455" s="27"/>
      <c r="R1455" s="27"/>
    </row>
    <row r="1456" spans="1:18" x14ac:dyDescent="0.25">
      <c r="A1456" s="24">
        <f t="shared" si="203"/>
        <v>2019</v>
      </c>
      <c r="B1456" s="32">
        <v>43818</v>
      </c>
      <c r="C1456" s="28">
        <f>'Bitcoin Data'!C1455</f>
        <v>7202.8442379999997</v>
      </c>
      <c r="D1456" s="26">
        <f>'Bitcoin Data'!K1455</f>
        <v>1962.4945486262536</v>
      </c>
      <c r="E1456" s="25">
        <f>'Bitcoin Data'!J1455</f>
        <v>89106.001884408688</v>
      </c>
      <c r="F1456" s="25">
        <f t="shared" si="199"/>
        <v>174.87004294803273</v>
      </c>
      <c r="G1456" s="23">
        <f t="shared" si="200"/>
        <v>0.48099999999999998</v>
      </c>
      <c r="H1456" s="23">
        <f t="shared" si="201"/>
        <v>0.42986350639160825</v>
      </c>
      <c r="I1456" s="26">
        <f t="shared" si="204"/>
        <v>84112.490658003735</v>
      </c>
      <c r="J1456" s="26">
        <f t="shared" si="205"/>
        <v>75170.249824492479</v>
      </c>
      <c r="K1456" s="23">
        <f t="shared" si="202"/>
        <v>42.859986906400579</v>
      </c>
      <c r="L1456" s="23">
        <f t="shared" si="202"/>
        <v>38.303418410569165</v>
      </c>
      <c r="M1456" s="26">
        <f>K1456*'Social Cost of Carbon'!$C$5</f>
        <v>4285.9986906400582</v>
      </c>
      <c r="N1456" s="26">
        <f>L1456*'Social Cost of Carbon'!$C$5</f>
        <v>3830.3418410569166</v>
      </c>
      <c r="O1456" s="23">
        <f t="shared" si="206"/>
        <v>0.59504253445166033</v>
      </c>
      <c r="P1456" s="23">
        <f t="shared" si="207"/>
        <v>0.53178185095954267</v>
      </c>
      <c r="Q1456" s="27"/>
      <c r="R1456" s="27"/>
    </row>
    <row r="1457" spans="1:18" x14ac:dyDescent="0.25">
      <c r="A1457" s="24">
        <f t="shared" si="203"/>
        <v>2019</v>
      </c>
      <c r="B1457" s="32">
        <v>43819</v>
      </c>
      <c r="C1457" s="28">
        <f>'Bitcoin Data'!C1456</f>
        <v>7218.8164059999999</v>
      </c>
      <c r="D1457" s="26">
        <f>'Bitcoin Data'!K1456</f>
        <v>1949.9512512187196</v>
      </c>
      <c r="E1457" s="25">
        <f>'Bitcoin Data'!J1456</f>
        <v>91817.138559893865</v>
      </c>
      <c r="F1457" s="25">
        <f t="shared" si="199"/>
        <v>179.03894421818757</v>
      </c>
      <c r="G1457" s="23">
        <f t="shared" si="200"/>
        <v>0.48099999999999998</v>
      </c>
      <c r="H1457" s="23">
        <f t="shared" si="201"/>
        <v>0.42986350639160825</v>
      </c>
      <c r="I1457" s="26">
        <f t="shared" si="204"/>
        <v>86117.73216894822</v>
      </c>
      <c r="J1457" s="26">
        <f t="shared" si="205"/>
        <v>76962.308342281656</v>
      </c>
      <c r="K1457" s="23">
        <f t="shared" si="202"/>
        <v>44.164043647308951</v>
      </c>
      <c r="L1457" s="23">
        <f t="shared" si="202"/>
        <v>39.468837128200114</v>
      </c>
      <c r="M1457" s="26">
        <f>K1457*'Social Cost of Carbon'!$C$5</f>
        <v>4416.4043647308954</v>
      </c>
      <c r="N1457" s="26">
        <f>L1457*'Social Cost of Carbon'!$C$5</f>
        <v>3946.8837128200116</v>
      </c>
      <c r="O1457" s="23">
        <f t="shared" si="206"/>
        <v>0.61179064771063463</v>
      </c>
      <c r="P1457" s="23">
        <f t="shared" si="207"/>
        <v>0.54674942412159355</v>
      </c>
      <c r="Q1457" s="27"/>
      <c r="R1457" s="27"/>
    </row>
    <row r="1458" spans="1:18" x14ac:dyDescent="0.25">
      <c r="A1458" s="24">
        <f t="shared" si="203"/>
        <v>2019</v>
      </c>
      <c r="B1458" s="32">
        <v>43820</v>
      </c>
      <c r="C1458" s="28">
        <f>'Bitcoin Data'!C1457</f>
        <v>7191.1586909999996</v>
      </c>
      <c r="D1458" s="26">
        <f>'Bitcoin Data'!K1457</f>
        <v>2199.9511121975065</v>
      </c>
      <c r="E1458" s="25">
        <f>'Bitcoin Data'!J1457</f>
        <v>81729.190082418791</v>
      </c>
      <c r="F1458" s="25">
        <f t="shared" si="199"/>
        <v>179.80022262081866</v>
      </c>
      <c r="G1458" s="23">
        <f t="shared" si="200"/>
        <v>0.48099999999999998</v>
      </c>
      <c r="H1458" s="23">
        <f t="shared" si="201"/>
        <v>0.42986350639160825</v>
      </c>
      <c r="I1458" s="26">
        <f t="shared" si="204"/>
        <v>86483.907080613775</v>
      </c>
      <c r="J1458" s="26">
        <f t="shared" si="205"/>
        <v>77289.554145776856</v>
      </c>
      <c r="K1458" s="23">
        <f t="shared" si="202"/>
        <v>39.311740429643443</v>
      </c>
      <c r="L1458" s="23">
        <f t="shared" si="202"/>
        <v>35.132396223374798</v>
      </c>
      <c r="M1458" s="26">
        <f>K1458*'Social Cost of Carbon'!$C$5</f>
        <v>3931.1740429643442</v>
      </c>
      <c r="N1458" s="26">
        <f>L1458*'Social Cost of Carbon'!$C$5</f>
        <v>3513.2396223374799</v>
      </c>
      <c r="O1458" s="23">
        <f t="shared" si="206"/>
        <v>0.54666768067354066</v>
      </c>
      <c r="P1458" s="23">
        <f t="shared" si="207"/>
        <v>0.48854986703803782</v>
      </c>
      <c r="Q1458" s="27"/>
      <c r="R1458" s="27"/>
    </row>
    <row r="1459" spans="1:18" x14ac:dyDescent="0.25">
      <c r="A1459" s="24">
        <f t="shared" si="203"/>
        <v>2019</v>
      </c>
      <c r="B1459" s="32">
        <v>43821</v>
      </c>
      <c r="C1459" s="28">
        <f>'Bitcoin Data'!C1458</f>
        <v>7511.5888670000004</v>
      </c>
      <c r="D1459" s="26">
        <f>'Bitcoin Data'!K1458</f>
        <v>2112.4281187654033</v>
      </c>
      <c r="E1459" s="25">
        <f>'Bitcoin Data'!J1458</f>
        <v>87234.291396133762</v>
      </c>
      <c r="F1459" s="25">
        <f t="shared" si="199"/>
        <v>184.27617006576784</v>
      </c>
      <c r="G1459" s="23">
        <f t="shared" si="200"/>
        <v>0.48099999999999998</v>
      </c>
      <c r="H1459" s="23">
        <f t="shared" si="201"/>
        <v>0.42986350639160825</v>
      </c>
      <c r="I1459" s="26">
        <f t="shared" si="204"/>
        <v>88636.837801634334</v>
      </c>
      <c r="J1459" s="26">
        <f t="shared" si="205"/>
        <v>79213.600608887296</v>
      </c>
      <c r="K1459" s="23">
        <f t="shared" si="202"/>
        <v>41.959694161540341</v>
      </c>
      <c r="L1459" s="23">
        <f t="shared" si="202"/>
        <v>37.49883837712936</v>
      </c>
      <c r="M1459" s="26">
        <f>K1459*'Social Cost of Carbon'!$C$5</f>
        <v>4195.9694161540338</v>
      </c>
      <c r="N1459" s="26">
        <f>L1459*'Social Cost of Carbon'!$C$5</f>
        <v>3749.8838377129359</v>
      </c>
      <c r="O1459" s="23">
        <f t="shared" si="206"/>
        <v>0.55859945085490703</v>
      </c>
      <c r="P1459" s="23">
        <f t="shared" si="207"/>
        <v>0.49921313640939124</v>
      </c>
      <c r="Q1459" s="27"/>
      <c r="R1459" s="27"/>
    </row>
    <row r="1460" spans="1:18" x14ac:dyDescent="0.25">
      <c r="A1460" s="24">
        <f t="shared" si="203"/>
        <v>2019</v>
      </c>
      <c r="B1460" s="32">
        <v>43822</v>
      </c>
      <c r="C1460" s="28">
        <f>'Bitcoin Data'!C1459</f>
        <v>7355.6284180000002</v>
      </c>
      <c r="D1460" s="26">
        <f>'Bitcoin Data'!K1459</f>
        <v>1787.4875868917577</v>
      </c>
      <c r="E1460" s="25">
        <f>'Bitcoin Data'!J1459</f>
        <v>107557.91341981897</v>
      </c>
      <c r="F1460" s="25">
        <f t="shared" si="199"/>
        <v>192.25843510990484</v>
      </c>
      <c r="G1460" s="23">
        <f t="shared" si="200"/>
        <v>0.48099999999999998</v>
      </c>
      <c r="H1460" s="23">
        <f t="shared" si="201"/>
        <v>0.42986350639160825</v>
      </c>
      <c r="I1460" s="26">
        <f t="shared" si="204"/>
        <v>92476.307287864227</v>
      </c>
      <c r="J1460" s="26">
        <f t="shared" si="205"/>
        <v>82644.885049707183</v>
      </c>
      <c r="K1460" s="23">
        <f t="shared" si="202"/>
        <v>51.735356354932925</v>
      </c>
      <c r="L1460" s="23">
        <f t="shared" si="202"/>
        <v>46.235221802808404</v>
      </c>
      <c r="M1460" s="26">
        <f>K1460*'Social Cost of Carbon'!$C$5</f>
        <v>5173.5356354932928</v>
      </c>
      <c r="N1460" s="26">
        <f>L1460*'Social Cost of Carbon'!$C$5</f>
        <v>4623.5221802808401</v>
      </c>
      <c r="O1460" s="23">
        <f t="shared" si="206"/>
        <v>0.70334379899249722</v>
      </c>
      <c r="P1460" s="23">
        <f t="shared" si="207"/>
        <v>0.62856929653577831</v>
      </c>
      <c r="Q1460" s="27"/>
      <c r="R1460" s="27"/>
    </row>
    <row r="1461" spans="1:18" x14ac:dyDescent="0.25">
      <c r="A1461" s="24">
        <f t="shared" si="203"/>
        <v>2019</v>
      </c>
      <c r="B1461" s="32">
        <v>43823</v>
      </c>
      <c r="C1461" s="28">
        <f>'Bitcoin Data'!C1460</f>
        <v>7322.5322269999997</v>
      </c>
      <c r="D1461" s="26">
        <f>'Bitcoin Data'!K1460</f>
        <v>1562.5</v>
      </c>
      <c r="E1461" s="25">
        <f>'Bitcoin Data'!J1460</f>
        <v>121493.73718346657</v>
      </c>
      <c r="F1461" s="25">
        <f t="shared" si="199"/>
        <v>189.83396434916651</v>
      </c>
      <c r="G1461" s="23">
        <f t="shared" si="200"/>
        <v>0.48099999999999998</v>
      </c>
      <c r="H1461" s="23">
        <f t="shared" si="201"/>
        <v>0.42986350639160825</v>
      </c>
      <c r="I1461" s="26">
        <f t="shared" si="204"/>
        <v>91310.136851949079</v>
      </c>
      <c r="J1461" s="26">
        <f t="shared" si="205"/>
        <v>81602.693547352275</v>
      </c>
      <c r="K1461" s="23">
        <f t="shared" si="202"/>
        <v>58.438487585247415</v>
      </c>
      <c r="L1461" s="23">
        <f t="shared" si="202"/>
        <v>52.225723870305451</v>
      </c>
      <c r="M1461" s="26">
        <f>K1461*'Social Cost of Carbon'!$C$5</f>
        <v>5843.8487585247412</v>
      </c>
      <c r="N1461" s="26">
        <f>L1461*'Social Cost of Carbon'!$C$5</f>
        <v>5222.5723870305455</v>
      </c>
      <c r="O1461" s="23">
        <f t="shared" si="206"/>
        <v>0.79806391796775111</v>
      </c>
      <c r="P1461" s="23">
        <f t="shared" si="207"/>
        <v>0.713219447198009</v>
      </c>
      <c r="Q1461" s="27"/>
      <c r="R1461" s="27"/>
    </row>
    <row r="1462" spans="1:18" x14ac:dyDescent="0.25">
      <c r="A1462" s="24">
        <f t="shared" si="203"/>
        <v>2019</v>
      </c>
      <c r="B1462" s="32">
        <v>43824</v>
      </c>
      <c r="C1462" s="28">
        <f>'Bitcoin Data'!C1461</f>
        <v>7275.1557620000003</v>
      </c>
      <c r="D1462" s="26">
        <f>'Bitcoin Data'!K1461</f>
        <v>1600</v>
      </c>
      <c r="E1462" s="25">
        <f>'Bitcoin Data'!J1461</f>
        <v>116901.87032699811</v>
      </c>
      <c r="F1462" s="25">
        <f t="shared" si="199"/>
        <v>187.04299252319697</v>
      </c>
      <c r="G1462" s="23">
        <f t="shared" si="200"/>
        <v>0.48099999999999998</v>
      </c>
      <c r="H1462" s="23">
        <f t="shared" si="201"/>
        <v>0.42986350639160825</v>
      </c>
      <c r="I1462" s="26">
        <f t="shared" si="204"/>
        <v>89967.679403657734</v>
      </c>
      <c r="J1462" s="26">
        <f t="shared" si="205"/>
        <v>80402.956612000824</v>
      </c>
      <c r="K1462" s="23">
        <f t="shared" si="202"/>
        <v>56.229799627286084</v>
      </c>
      <c r="L1462" s="23">
        <f t="shared" si="202"/>
        <v>50.251847882500506</v>
      </c>
      <c r="M1462" s="26">
        <f>K1462*'Social Cost of Carbon'!$C$5</f>
        <v>5622.9799627286084</v>
      </c>
      <c r="N1462" s="26">
        <f>L1462*'Social Cost of Carbon'!$C$5</f>
        <v>5025.1847882500506</v>
      </c>
      <c r="O1462" s="23">
        <f t="shared" si="206"/>
        <v>0.77290165965914726</v>
      </c>
      <c r="P1462" s="23">
        <f t="shared" si="207"/>
        <v>0.69073226095005091</v>
      </c>
      <c r="Q1462" s="27"/>
      <c r="R1462" s="27"/>
    </row>
    <row r="1463" spans="1:18" x14ac:dyDescent="0.25">
      <c r="A1463" s="24">
        <f t="shared" si="203"/>
        <v>2019</v>
      </c>
      <c r="B1463" s="32">
        <v>43825</v>
      </c>
      <c r="C1463" s="28">
        <f>'Bitcoin Data'!C1462</f>
        <v>7238.966797</v>
      </c>
      <c r="D1463" s="26">
        <f>'Bitcoin Data'!K1462</f>
        <v>2087.4405659283316</v>
      </c>
      <c r="E1463" s="25">
        <f>'Bitcoin Data'!J1462</f>
        <v>89111.081291214839</v>
      </c>
      <c r="F1463" s="25">
        <f t="shared" si="199"/>
        <v>186.01408596101908</v>
      </c>
      <c r="G1463" s="23">
        <f t="shared" si="200"/>
        <v>0.48099999999999998</v>
      </c>
      <c r="H1463" s="23">
        <f t="shared" si="201"/>
        <v>0.42986350639160825</v>
      </c>
      <c r="I1463" s="26">
        <f t="shared" si="204"/>
        <v>89472.775347250179</v>
      </c>
      <c r="J1463" s="26">
        <f t="shared" si="205"/>
        <v>79960.667229433689</v>
      </c>
      <c r="K1463" s="23">
        <f t="shared" si="202"/>
        <v>42.862430101074338</v>
      </c>
      <c r="L1463" s="23">
        <f t="shared" si="202"/>
        <v>38.305601862189249</v>
      </c>
      <c r="M1463" s="26">
        <f>K1463*'Social Cost of Carbon'!$C$5</f>
        <v>4286.2430101074342</v>
      </c>
      <c r="N1463" s="26">
        <f>L1463*'Social Cost of Carbon'!$C$5</f>
        <v>3830.5601862189251</v>
      </c>
      <c r="O1463" s="23">
        <f t="shared" si="206"/>
        <v>0.59210701337706861</v>
      </c>
      <c r="P1463" s="23">
        <f t="shared" si="207"/>
        <v>0.52915841357448967</v>
      </c>
      <c r="Q1463" s="27"/>
      <c r="R1463" s="27"/>
    </row>
    <row r="1464" spans="1:18" x14ac:dyDescent="0.25">
      <c r="A1464" s="24">
        <f t="shared" si="203"/>
        <v>2019</v>
      </c>
      <c r="B1464" s="32">
        <v>43826</v>
      </c>
      <c r="C1464" s="28">
        <f>'Bitcoin Data'!C1463</f>
        <v>7290.0883789999998</v>
      </c>
      <c r="D1464" s="26">
        <f>'Bitcoin Data'!K1463</f>
        <v>1812.5062934246303</v>
      </c>
      <c r="E1464" s="25">
        <f>'Bitcoin Data'!J1463</f>
        <v>103612.62349432505</v>
      </c>
      <c r="F1464" s="25">
        <f t="shared" si="199"/>
        <v>187.79853216170085</v>
      </c>
      <c r="G1464" s="23">
        <f t="shared" si="200"/>
        <v>0.48099999999999998</v>
      </c>
      <c r="H1464" s="23">
        <f t="shared" si="201"/>
        <v>0.42986350639160825</v>
      </c>
      <c r="I1464" s="26">
        <f t="shared" si="204"/>
        <v>90331.093969778114</v>
      </c>
      <c r="J1464" s="26">
        <f t="shared" si="205"/>
        <v>80727.735530225938</v>
      </c>
      <c r="K1464" s="23">
        <f t="shared" si="202"/>
        <v>49.837671900770346</v>
      </c>
      <c r="L1464" s="23">
        <f t="shared" si="202"/>
        <v>44.539285641704097</v>
      </c>
      <c r="M1464" s="26">
        <f>K1464*'Social Cost of Carbon'!$C$5</f>
        <v>4983.7671900770347</v>
      </c>
      <c r="N1464" s="26">
        <f>L1464*'Social Cost of Carbon'!$C$5</f>
        <v>4453.92856417041</v>
      </c>
      <c r="O1464" s="23">
        <f t="shared" si="206"/>
        <v>0.68363604540562106</v>
      </c>
      <c r="P1464" s="23">
        <f t="shared" si="207"/>
        <v>0.61095673092256353</v>
      </c>
      <c r="Q1464" s="27"/>
      <c r="R1464" s="27"/>
    </row>
    <row r="1465" spans="1:18" x14ac:dyDescent="0.25">
      <c r="A1465" s="24">
        <f t="shared" si="203"/>
        <v>2019</v>
      </c>
      <c r="B1465" s="32">
        <v>43827</v>
      </c>
      <c r="C1465" s="28">
        <f>'Bitcoin Data'!C1464</f>
        <v>7317.9902339999999</v>
      </c>
      <c r="D1465" s="26">
        <f>'Bitcoin Data'!K1464</f>
        <v>1862.5827814569536</v>
      </c>
      <c r="E1465" s="25">
        <f>'Bitcoin Data'!J1464</f>
        <v>99730.972149346475</v>
      </c>
      <c r="F1465" s="25">
        <f t="shared" si="199"/>
        <v>185.75719150333575</v>
      </c>
      <c r="G1465" s="23">
        <f t="shared" si="200"/>
        <v>0.48099999999999998</v>
      </c>
      <c r="H1465" s="23">
        <f t="shared" si="201"/>
        <v>0.42986350639160825</v>
      </c>
      <c r="I1465" s="26">
        <f t="shared" si="204"/>
        <v>89349.209113104487</v>
      </c>
      <c r="J1465" s="26">
        <f t="shared" si="205"/>
        <v>79850.237677081372</v>
      </c>
      <c r="K1465" s="23">
        <f t="shared" si="202"/>
        <v>47.97059760383565</v>
      </c>
      <c r="L1465" s="23">
        <f t="shared" si="202"/>
        <v>42.870705383961905</v>
      </c>
      <c r="M1465" s="26">
        <f>K1465*'Social Cost of Carbon'!$C$5</f>
        <v>4797.0597603835649</v>
      </c>
      <c r="N1465" s="26">
        <f>L1465*'Social Cost of Carbon'!$C$5</f>
        <v>4287.0705383961904</v>
      </c>
      <c r="O1465" s="23">
        <f t="shared" si="206"/>
        <v>0.65551601013294891</v>
      </c>
      <c r="P1465" s="23">
        <f t="shared" si="207"/>
        <v>0.58582621748770569</v>
      </c>
      <c r="Q1465" s="27"/>
      <c r="R1465" s="27"/>
    </row>
    <row r="1466" spans="1:18" x14ac:dyDescent="0.25">
      <c r="A1466" s="24">
        <f t="shared" si="203"/>
        <v>2019</v>
      </c>
      <c r="B1466" s="32">
        <v>43828</v>
      </c>
      <c r="C1466" s="28">
        <f>'Bitcoin Data'!C1465</f>
        <v>7422.6528319999998</v>
      </c>
      <c r="D1466" s="26">
        <f>'Bitcoin Data'!K1465</f>
        <v>1937.5672766415501</v>
      </c>
      <c r="E1466" s="25">
        <f>'Bitcoin Data'!J1465</f>
        <v>93362.943248631374</v>
      </c>
      <c r="F1466" s="25">
        <f t="shared" si="199"/>
        <v>180.8969836894903</v>
      </c>
      <c r="G1466" s="23">
        <f t="shared" si="200"/>
        <v>0.48099999999999998</v>
      </c>
      <c r="H1466" s="23">
        <f t="shared" si="201"/>
        <v>0.42986350639160825</v>
      </c>
      <c r="I1466" s="26">
        <f t="shared" si="204"/>
        <v>87011.449154644841</v>
      </c>
      <c r="J1466" s="26">
        <f t="shared" si="205"/>
        <v>77761.011704429868</v>
      </c>
      <c r="K1466" s="23">
        <f t="shared" si="202"/>
        <v>44.907575702591693</v>
      </c>
      <c r="L1466" s="23">
        <f t="shared" si="202"/>
        <v>40.13332215189741</v>
      </c>
      <c r="M1466" s="26">
        <f>K1466*'Social Cost of Carbon'!$C$5</f>
        <v>4490.7575702591694</v>
      </c>
      <c r="N1466" s="26">
        <f>L1466*'Social Cost of Carbon'!$C$5</f>
        <v>4013.332215189741</v>
      </c>
      <c r="O1466" s="23">
        <f t="shared" si="206"/>
        <v>0.60500708734469466</v>
      </c>
      <c r="P1466" s="23">
        <f t="shared" si="207"/>
        <v>0.54068704357123587</v>
      </c>
      <c r="Q1466" s="27"/>
      <c r="R1466" s="27"/>
    </row>
    <row r="1467" spans="1:18" x14ac:dyDescent="0.25">
      <c r="A1467" s="24">
        <f t="shared" si="203"/>
        <v>2019</v>
      </c>
      <c r="B1467" s="32">
        <v>43829</v>
      </c>
      <c r="C1467" s="28">
        <f>'Bitcoin Data'!C1466</f>
        <v>7292.9951170000004</v>
      </c>
      <c r="D1467" s="26">
        <f>'Bitcoin Data'!K1466</f>
        <v>2074.9279538904898</v>
      </c>
      <c r="E1467" s="25">
        <f>'Bitcoin Data'!J1466</f>
        <v>85946.491974870441</v>
      </c>
      <c r="F1467" s="25">
        <f t="shared" si="199"/>
        <v>178.33277873748332</v>
      </c>
      <c r="G1467" s="23">
        <f t="shared" si="200"/>
        <v>0.48099999999999998</v>
      </c>
      <c r="H1467" s="23">
        <f t="shared" si="201"/>
        <v>0.42986350639160825</v>
      </c>
      <c r="I1467" s="26">
        <f t="shared" si="204"/>
        <v>85778.066572729469</v>
      </c>
      <c r="J1467" s="26">
        <f t="shared" si="205"/>
        <v>76658.753572653426</v>
      </c>
      <c r="K1467" s="23">
        <f t="shared" si="202"/>
        <v>41.34026263991268</v>
      </c>
      <c r="L1467" s="23">
        <f t="shared" si="202"/>
        <v>36.945260402376029</v>
      </c>
      <c r="M1467" s="26">
        <f>K1467*'Social Cost of Carbon'!$C$5</f>
        <v>4134.026263991268</v>
      </c>
      <c r="N1467" s="26">
        <f>L1467*'Social Cost of Carbon'!$C$5</f>
        <v>3694.526040237603</v>
      </c>
      <c r="O1467" s="23">
        <f t="shared" si="206"/>
        <v>0.56684890057787596</v>
      </c>
      <c r="P1467" s="23">
        <f t="shared" si="207"/>
        <v>0.50658556340256533</v>
      </c>
      <c r="Q1467" s="27"/>
      <c r="R1467" s="27"/>
    </row>
    <row r="1468" spans="1:18" x14ac:dyDescent="0.25">
      <c r="A1468" s="24">
        <f t="shared" si="203"/>
        <v>2019</v>
      </c>
      <c r="B1468" s="32">
        <v>43830</v>
      </c>
      <c r="C1468" s="28">
        <f>'Bitcoin Data'!C1467</f>
        <v>7193.5991210000002</v>
      </c>
      <c r="D1468" s="26">
        <f>'Bitcoin Data'!K1467</f>
        <v>1812.5062934246303</v>
      </c>
      <c r="E1468" s="25">
        <f>'Bitcoin Data'!J1467</f>
        <v>100572.25557228678</v>
      </c>
      <c r="F1468" s="25">
        <f t="shared" si="199"/>
        <v>182.28784616868012</v>
      </c>
      <c r="G1468" s="23">
        <f t="shared" si="200"/>
        <v>0.48099999999999998</v>
      </c>
      <c r="H1468" s="23">
        <f t="shared" si="201"/>
        <v>0.42986350639160825</v>
      </c>
      <c r="I1468" s="26">
        <f t="shared" si="204"/>
        <v>87680.454007135137</v>
      </c>
      <c r="J1468" s="26">
        <f t="shared" si="205"/>
        <v>78358.892726642938</v>
      </c>
      <c r="K1468" s="23">
        <f t="shared" si="202"/>
        <v>48.375254930269939</v>
      </c>
      <c r="L1468" s="23">
        <f t="shared" si="202"/>
        <v>43.232342426016153</v>
      </c>
      <c r="M1468" s="26">
        <f>K1468*'Social Cost of Carbon'!$C$5</f>
        <v>4837.5254930269939</v>
      </c>
      <c r="N1468" s="26">
        <f>L1468*'Social Cost of Carbon'!$C$5</f>
        <v>4323.2342426016157</v>
      </c>
      <c r="O1468" s="23">
        <f t="shared" si="206"/>
        <v>0.67247637957819884</v>
      </c>
      <c r="P1468" s="23">
        <f t="shared" si="207"/>
        <v>0.60098348127030909</v>
      </c>
      <c r="Q1468" s="27"/>
      <c r="R1468" s="27"/>
    </row>
    <row r="1469" spans="1:18" x14ac:dyDescent="0.25">
      <c r="A1469" s="24">
        <f t="shared" si="203"/>
        <v>2020</v>
      </c>
      <c r="B1469" s="32">
        <v>43831</v>
      </c>
      <c r="C1469" s="28">
        <f>'Bitcoin Data'!C1468</f>
        <v>7200.1743159999996</v>
      </c>
      <c r="D1469" s="26">
        <f>'Bitcoin Data'!K1468</f>
        <v>2174.9637506041568</v>
      </c>
      <c r="E1469" s="25">
        <f>'Bitcoin Data'!J1468</f>
        <v>85385.573515407479</v>
      </c>
      <c r="F1469" s="25">
        <f t="shared" si="199"/>
        <v>185.71052722055759</v>
      </c>
      <c r="G1469" s="23">
        <f t="shared" si="200"/>
        <v>0.48099999999999998</v>
      </c>
      <c r="H1469" s="23">
        <f t="shared" si="201"/>
        <v>0.39804076630070456</v>
      </c>
      <c r="I1469" s="26">
        <f t="shared" si="204"/>
        <v>89326.763593088195</v>
      </c>
      <c r="J1469" s="26">
        <f t="shared" si="205"/>
        <v>73920.36056497859</v>
      </c>
      <c r="K1469" s="23">
        <f t="shared" si="202"/>
        <v>41.070460860910991</v>
      </c>
      <c r="L1469" s="23">
        <f t="shared" si="202"/>
        <v>33.986939113097932</v>
      </c>
      <c r="M1469" s="26">
        <f>K1469*'Social Cost of Carbon'!$C$5</f>
        <v>4107.0460860910989</v>
      </c>
      <c r="N1469" s="26">
        <f>L1469*'Social Cost of Carbon'!$C$5</f>
        <v>3398.6939113097933</v>
      </c>
      <c r="O1469" s="23">
        <f t="shared" si="206"/>
        <v>0.57040925758763239</v>
      </c>
      <c r="P1469" s="23">
        <f t="shared" si="207"/>
        <v>0.47202939292140789</v>
      </c>
      <c r="Q1469" s="27"/>
      <c r="R1469" s="27"/>
    </row>
    <row r="1470" spans="1:18" x14ac:dyDescent="0.25">
      <c r="A1470" s="24">
        <f t="shared" si="203"/>
        <v>2020</v>
      </c>
      <c r="B1470" s="32">
        <v>43832</v>
      </c>
      <c r="C1470" s="28">
        <f>'Bitcoin Data'!C1469</f>
        <v>6985.4702150000003</v>
      </c>
      <c r="D1470" s="26">
        <f>'Bitcoin Data'!K1469</f>
        <v>1762.4596103005974</v>
      </c>
      <c r="E1470" s="25">
        <f>'Bitcoin Data'!J1469</f>
        <v>110016.79179177358</v>
      </c>
      <c r="F1470" s="25">
        <f t="shared" si="199"/>
        <v>193.90015198785125</v>
      </c>
      <c r="G1470" s="23">
        <f t="shared" si="200"/>
        <v>0.48099999999999998</v>
      </c>
      <c r="H1470" s="23">
        <f t="shared" si="201"/>
        <v>0.39804076630070456</v>
      </c>
      <c r="I1470" s="26">
        <f t="shared" si="204"/>
        <v>93265.973106156453</v>
      </c>
      <c r="J1470" s="26">
        <f t="shared" si="205"/>
        <v>77180.16508306739</v>
      </c>
      <c r="K1470" s="23">
        <f t="shared" si="202"/>
        <v>52.918076851843082</v>
      </c>
      <c r="L1470" s="23">
        <f t="shared" si="202"/>
        <v>43.791168110742618</v>
      </c>
      <c r="M1470" s="26">
        <f>K1470*'Social Cost of Carbon'!$C$5</f>
        <v>5291.807685184308</v>
      </c>
      <c r="N1470" s="26">
        <f>L1470*'Social Cost of Carbon'!$C$5</f>
        <v>4379.1168110742619</v>
      </c>
      <c r="O1470" s="23">
        <f t="shared" si="206"/>
        <v>0.75754495006236422</v>
      </c>
      <c r="P1470" s="23">
        <f t="shared" si="207"/>
        <v>0.62688933977141892</v>
      </c>
      <c r="Q1470" s="27"/>
      <c r="R1470" s="27"/>
    </row>
    <row r="1471" spans="1:18" x14ac:dyDescent="0.25">
      <c r="A1471" s="24">
        <f t="shared" si="203"/>
        <v>2020</v>
      </c>
      <c r="B1471" s="32">
        <v>43833</v>
      </c>
      <c r="C1471" s="28">
        <f>'Bitcoin Data'!C1470</f>
        <v>7344.8842770000001</v>
      </c>
      <c r="D1471" s="26">
        <f>'Bitcoin Data'!K1470</f>
        <v>2112.4281187654033</v>
      </c>
      <c r="E1471" s="25">
        <f>'Bitcoin Data'!J1470</f>
        <v>90347.258537558257</v>
      </c>
      <c r="F1471" s="25">
        <f t="shared" si="199"/>
        <v>190.85208938810572</v>
      </c>
      <c r="G1471" s="23">
        <f t="shared" si="200"/>
        <v>0.48099999999999998</v>
      </c>
      <c r="H1471" s="23">
        <f t="shared" si="201"/>
        <v>0.39804076630070456</v>
      </c>
      <c r="I1471" s="26">
        <f t="shared" si="204"/>
        <v>91799.854995678863</v>
      </c>
      <c r="J1471" s="26">
        <f t="shared" si="205"/>
        <v>75966.91191013217</v>
      </c>
      <c r="K1471" s="23">
        <f t="shared" si="202"/>
        <v>43.457031356565523</v>
      </c>
      <c r="L1471" s="23">
        <f t="shared" si="202"/>
        <v>35.961892021457565</v>
      </c>
      <c r="M1471" s="26">
        <f>K1471*'Social Cost of Carbon'!$C$5</f>
        <v>4345.7031356565521</v>
      </c>
      <c r="N1471" s="26">
        <f>L1471*'Social Cost of Carbon'!$C$5</f>
        <v>3596.1892021457566</v>
      </c>
      <c r="O1471" s="23">
        <f t="shared" si="206"/>
        <v>0.5916639353004951</v>
      </c>
      <c r="P1471" s="23">
        <f t="shared" si="207"/>
        <v>0.48961822494698465</v>
      </c>
      <c r="Q1471" s="27"/>
      <c r="R1471" s="27"/>
    </row>
    <row r="1472" spans="1:18" x14ac:dyDescent="0.25">
      <c r="A1472" s="24">
        <f t="shared" si="203"/>
        <v>2020</v>
      </c>
      <c r="B1472" s="32">
        <v>43834</v>
      </c>
      <c r="C1472" s="28">
        <f>'Bitcoin Data'!C1471</f>
        <v>7410.6567379999997</v>
      </c>
      <c r="D1472" s="26">
        <f>'Bitcoin Data'!K1471</f>
        <v>2112.4281187654033</v>
      </c>
      <c r="E1472" s="25">
        <f>'Bitcoin Data'!J1471</f>
        <v>93218.612330213233</v>
      </c>
      <c r="F1472" s="25">
        <f t="shared" si="199"/>
        <v>196.91761787863376</v>
      </c>
      <c r="G1472" s="23">
        <f t="shared" si="200"/>
        <v>0.48099999999999998</v>
      </c>
      <c r="H1472" s="23">
        <f t="shared" si="201"/>
        <v>0.39804076630070456</v>
      </c>
      <c r="I1472" s="26">
        <f t="shared" si="204"/>
        <v>94717.374199622835</v>
      </c>
      <c r="J1472" s="26">
        <f t="shared" si="205"/>
        <v>78381.239518520699</v>
      </c>
      <c r="K1472" s="23">
        <f t="shared" si="202"/>
        <v>44.838152530832566</v>
      </c>
      <c r="L1472" s="23">
        <f t="shared" si="202"/>
        <v>37.10480788540638</v>
      </c>
      <c r="M1472" s="26">
        <f>K1472*'Social Cost of Carbon'!$C$5</f>
        <v>4483.8152530832567</v>
      </c>
      <c r="N1472" s="26">
        <f>L1472*'Social Cost of Carbon'!$C$5</f>
        <v>3710.4807885406381</v>
      </c>
      <c r="O1472" s="23">
        <f t="shared" si="206"/>
        <v>0.60504964831137975</v>
      </c>
      <c r="P1472" s="23">
        <f t="shared" si="207"/>
        <v>0.5006952716503813</v>
      </c>
      <c r="Q1472" s="27"/>
      <c r="R1472" s="27"/>
    </row>
    <row r="1473" spans="1:18" x14ac:dyDescent="0.25">
      <c r="A1473" s="24">
        <f t="shared" si="203"/>
        <v>2020</v>
      </c>
      <c r="B1473" s="32">
        <v>43835</v>
      </c>
      <c r="C1473" s="28">
        <f>'Bitcoin Data'!C1472</f>
        <v>7411.3173829999996</v>
      </c>
      <c r="D1473" s="26">
        <f>'Bitcoin Data'!K1472</f>
        <v>2037.5820692777904</v>
      </c>
      <c r="E1473" s="25">
        <f>'Bitcoin Data'!J1472</f>
        <v>99179.704638567579</v>
      </c>
      <c r="F1473" s="25">
        <f t="shared" si="199"/>
        <v>202.08678780781261</v>
      </c>
      <c r="G1473" s="23">
        <f t="shared" si="200"/>
        <v>0.48099999999999998</v>
      </c>
      <c r="H1473" s="23">
        <f t="shared" si="201"/>
        <v>0.39804076630070456</v>
      </c>
      <c r="I1473" s="26">
        <f t="shared" si="204"/>
        <v>97203.744935557857</v>
      </c>
      <c r="J1473" s="26">
        <f t="shared" si="205"/>
        <v>80438.779878269619</v>
      </c>
      <c r="K1473" s="23">
        <f t="shared" si="202"/>
        <v>47.705437931151003</v>
      </c>
      <c r="L1473" s="23">
        <f t="shared" si="202"/>
        <v>39.477565635812986</v>
      </c>
      <c r="M1473" s="26">
        <f>K1473*'Social Cost of Carbon'!$C$5</f>
        <v>4770.5437931151</v>
      </c>
      <c r="N1473" s="26">
        <f>L1473*'Social Cost of Carbon'!$C$5</f>
        <v>3947.7565635812985</v>
      </c>
      <c r="O1473" s="23">
        <f t="shared" si="206"/>
        <v>0.64368364577905168</v>
      </c>
      <c r="P1473" s="23">
        <f t="shared" si="207"/>
        <v>0.53266597010628913</v>
      </c>
      <c r="Q1473" s="27"/>
      <c r="R1473" s="27"/>
    </row>
    <row r="1474" spans="1:18" x14ac:dyDescent="0.25">
      <c r="A1474" s="24">
        <f t="shared" si="203"/>
        <v>2020</v>
      </c>
      <c r="B1474" s="32">
        <v>43836</v>
      </c>
      <c r="C1474" s="28">
        <f>'Bitcoin Data'!C1473</f>
        <v>7769.2192379999997</v>
      </c>
      <c r="D1474" s="26">
        <f>'Bitcoin Data'!K1473</f>
        <v>1687.4472672728978</v>
      </c>
      <c r="E1474" s="25">
        <f>'Bitcoin Data'!J1473</f>
        <v>121640.2989421071</v>
      </c>
      <c r="F1474" s="25">
        <f t="shared" si="199"/>
        <v>205.26159004011697</v>
      </c>
      <c r="G1474" s="23">
        <f t="shared" si="200"/>
        <v>0.48099999999999998</v>
      </c>
      <c r="H1474" s="23">
        <f t="shared" si="201"/>
        <v>0.39804076630070456</v>
      </c>
      <c r="I1474" s="26">
        <f t="shared" si="204"/>
        <v>98730.82480929626</v>
      </c>
      <c r="J1474" s="26">
        <f t="shared" si="205"/>
        <v>81702.480591669228</v>
      </c>
      <c r="K1474" s="23">
        <f t="shared" si="202"/>
        <v>58.508983791153511</v>
      </c>
      <c r="L1474" s="23">
        <f t="shared" si="202"/>
        <v>48.41779780396309</v>
      </c>
      <c r="M1474" s="26">
        <f>K1474*'Social Cost of Carbon'!$C$5</f>
        <v>5850.8983791153514</v>
      </c>
      <c r="N1474" s="26">
        <f>L1474*'Social Cost of Carbon'!$C$5</f>
        <v>4841.7797803963094</v>
      </c>
      <c r="O1474" s="23">
        <f t="shared" si="206"/>
        <v>0.75308704773036184</v>
      </c>
      <c r="P1474" s="23">
        <f t="shared" si="207"/>
        <v>0.62320030263976822</v>
      </c>
      <c r="Q1474" s="27"/>
      <c r="R1474" s="27"/>
    </row>
    <row r="1475" spans="1:18" x14ac:dyDescent="0.25">
      <c r="A1475" s="24">
        <f t="shared" si="203"/>
        <v>2020</v>
      </c>
      <c r="B1475" s="32">
        <v>43837</v>
      </c>
      <c r="C1475" s="28">
        <f>'Bitcoin Data'!C1474</f>
        <v>8163.6923829999996</v>
      </c>
      <c r="D1475" s="26">
        <f>'Bitcoin Data'!K1474</f>
        <v>2199.9511121975065</v>
      </c>
      <c r="E1475" s="25">
        <f>'Bitcoin Data'!J1474</f>
        <v>91487.173184750151</v>
      </c>
      <c r="F1475" s="25">
        <f t="shared" si="199"/>
        <v>201.267308399597</v>
      </c>
      <c r="G1475" s="23">
        <f t="shared" si="200"/>
        <v>0.48099999999999998</v>
      </c>
      <c r="H1475" s="23">
        <f t="shared" si="201"/>
        <v>0.39804076630070456</v>
      </c>
      <c r="I1475" s="26">
        <f t="shared" si="204"/>
        <v>96809.575340206153</v>
      </c>
      <c r="J1475" s="26">
        <f t="shared" si="205"/>
        <v>80112.593666655826</v>
      </c>
      <c r="K1475" s="23">
        <f t="shared" si="202"/>
        <v>44.005330301864824</v>
      </c>
      <c r="L1475" s="23">
        <f t="shared" si="202"/>
        <v>36.415624521143215</v>
      </c>
      <c r="M1475" s="26">
        <f>K1475*'Social Cost of Carbon'!$C$5</f>
        <v>4400.5330301864824</v>
      </c>
      <c r="N1475" s="26">
        <f>L1475*'Social Cost of Carbon'!$C$5</f>
        <v>3641.5624521143213</v>
      </c>
      <c r="O1475" s="23">
        <f t="shared" si="206"/>
        <v>0.53903709543859257</v>
      </c>
      <c r="P1475" s="23">
        <f t="shared" si="207"/>
        <v>0.44606806347792805</v>
      </c>
      <c r="Q1475" s="27"/>
      <c r="R1475" s="27"/>
    </row>
    <row r="1476" spans="1:18" x14ac:dyDescent="0.25">
      <c r="A1476" s="24">
        <f t="shared" si="203"/>
        <v>2020</v>
      </c>
      <c r="B1476" s="32">
        <v>43838</v>
      </c>
      <c r="C1476" s="28">
        <f>'Bitcoin Data'!C1475</f>
        <v>8079.8627930000002</v>
      </c>
      <c r="D1476" s="26">
        <f>'Bitcoin Data'!K1475</f>
        <v>1774.9728823587418</v>
      </c>
      <c r="E1476" s="25">
        <f>'Bitcoin Data'!J1475</f>
        <v>117535.41990629397</v>
      </c>
      <c r="F1476" s="25">
        <f t="shared" si="199"/>
        <v>208.62218305031965</v>
      </c>
      <c r="G1476" s="23">
        <f t="shared" si="200"/>
        <v>0.48099999999999998</v>
      </c>
      <c r="H1476" s="23">
        <f t="shared" si="201"/>
        <v>0.39804076630070456</v>
      </c>
      <c r="I1476" s="26">
        <f t="shared" si="204"/>
        <v>100347.27004720375</v>
      </c>
      <c r="J1476" s="26">
        <f t="shared" si="205"/>
        <v>83040.133608675096</v>
      </c>
      <c r="K1476" s="23">
        <f t="shared" si="202"/>
        <v>56.534536974927398</v>
      </c>
      <c r="L1476" s="23">
        <f t="shared" si="202"/>
        <v>46.78388860697634</v>
      </c>
      <c r="M1476" s="26">
        <f>K1476*'Social Cost of Carbon'!$C$5</f>
        <v>5653.4536974927396</v>
      </c>
      <c r="N1476" s="26">
        <f>L1476*'Social Cost of Carbon'!$C$5</f>
        <v>4678.3888606976343</v>
      </c>
      <c r="O1476" s="23">
        <f t="shared" si="206"/>
        <v>0.6996967451465409</v>
      </c>
      <c r="P1476" s="23">
        <f t="shared" si="207"/>
        <v>0.57901835471151353</v>
      </c>
      <c r="Q1476" s="27"/>
      <c r="R1476" s="27"/>
    </row>
    <row r="1477" spans="1:18" x14ac:dyDescent="0.25">
      <c r="A1477" s="24">
        <f t="shared" si="203"/>
        <v>2020</v>
      </c>
      <c r="B1477" s="32">
        <v>43839</v>
      </c>
      <c r="C1477" s="28">
        <f>'Bitcoin Data'!C1476</f>
        <v>7879.0712890000004</v>
      </c>
      <c r="D1477" s="26">
        <f>'Bitcoin Data'!K1476</f>
        <v>1962.4945486262536</v>
      </c>
      <c r="E1477" s="25">
        <f>'Bitcoin Data'!J1476</f>
        <v>104122.53648801995</v>
      </c>
      <c r="F1477" s="25">
        <f t="shared" si="199"/>
        <v>204.33991024687734</v>
      </c>
      <c r="G1477" s="23">
        <f t="shared" si="200"/>
        <v>0.48099999999999998</v>
      </c>
      <c r="H1477" s="23">
        <f t="shared" si="201"/>
        <v>0.39804076630070456</v>
      </c>
      <c r="I1477" s="26">
        <f t="shared" si="204"/>
        <v>98287.496828747986</v>
      </c>
      <c r="J1477" s="26">
        <f t="shared" si="205"/>
        <v>81335.614460484256</v>
      </c>
      <c r="K1477" s="23">
        <f t="shared" si="202"/>
        <v>50.082940050737591</v>
      </c>
      <c r="L1477" s="23">
        <f t="shared" si="202"/>
        <v>41.445014212864528</v>
      </c>
      <c r="M1477" s="26">
        <f>K1477*'Social Cost of Carbon'!$C$5</f>
        <v>5008.2940050737589</v>
      </c>
      <c r="N1477" s="26">
        <f>L1477*'Social Cost of Carbon'!$C$5</f>
        <v>4144.5014212864526</v>
      </c>
      <c r="O1477" s="23">
        <f t="shared" si="206"/>
        <v>0.6356452202768943</v>
      </c>
      <c r="P1477" s="23">
        <f t="shared" si="207"/>
        <v>0.52601395129811879</v>
      </c>
      <c r="Q1477" s="27"/>
      <c r="R1477" s="27"/>
    </row>
    <row r="1478" spans="1:18" x14ac:dyDescent="0.25">
      <c r="A1478" s="24">
        <f t="shared" si="203"/>
        <v>2020</v>
      </c>
      <c r="B1478" s="32">
        <v>43840</v>
      </c>
      <c r="C1478" s="28">
        <f>'Bitcoin Data'!C1477</f>
        <v>8166.5541990000002</v>
      </c>
      <c r="D1478" s="26">
        <f>'Bitcoin Data'!K1477</f>
        <v>1862.5827814569536</v>
      </c>
      <c r="E1478" s="25">
        <f>'Bitcoin Data'!J1477</f>
        <v>111252.54914220226</v>
      </c>
      <c r="F1478" s="25">
        <f t="shared" si="199"/>
        <v>207.21708242545949</v>
      </c>
      <c r="G1478" s="23">
        <f t="shared" si="200"/>
        <v>0.48099999999999998</v>
      </c>
      <c r="H1478" s="23">
        <f t="shared" si="201"/>
        <v>0.39804076630070456</v>
      </c>
      <c r="I1478" s="26">
        <f t="shared" si="204"/>
        <v>99671.416646646016</v>
      </c>
      <c r="J1478" s="26">
        <f t="shared" si="205"/>
        <v>82480.846279226156</v>
      </c>
      <c r="K1478" s="23">
        <f t="shared" si="202"/>
        <v>53.51247613739929</v>
      </c>
      <c r="L1478" s="23">
        <f t="shared" si="202"/>
        <v>44.283049913468979</v>
      </c>
      <c r="M1478" s="26">
        <f>K1478*'Social Cost of Carbon'!$C$5</f>
        <v>5351.247613739929</v>
      </c>
      <c r="N1478" s="26">
        <f>L1478*'Social Cost of Carbon'!$C$5</f>
        <v>4428.3049913468976</v>
      </c>
      <c r="O1478" s="23">
        <f t="shared" si="206"/>
        <v>0.65526383384502518</v>
      </c>
      <c r="P1478" s="23">
        <f t="shared" si="207"/>
        <v>0.54224889512018992</v>
      </c>
      <c r="Q1478" s="27"/>
      <c r="R1478" s="27"/>
    </row>
    <row r="1479" spans="1:18" x14ac:dyDescent="0.25">
      <c r="A1479" s="24">
        <f t="shared" si="203"/>
        <v>2020</v>
      </c>
      <c r="B1479" s="32">
        <v>43841</v>
      </c>
      <c r="C1479" s="28">
        <f>'Bitcoin Data'!C1478</f>
        <v>8037.5375979999999</v>
      </c>
      <c r="D1479" s="26">
        <f>'Bitcoin Data'!K1478</f>
        <v>2037.5820692777904</v>
      </c>
      <c r="E1479" s="25">
        <f>'Bitcoin Data'!J1478</f>
        <v>99811.518570169297</v>
      </c>
      <c r="F1479" s="25">
        <f t="shared" si="199"/>
        <v>203.37416054596414</v>
      </c>
      <c r="G1479" s="23">
        <f t="shared" si="200"/>
        <v>0.48099999999999998</v>
      </c>
      <c r="H1479" s="23">
        <f t="shared" si="201"/>
        <v>0.39804076630070456</v>
      </c>
      <c r="I1479" s="26">
        <f t="shared" si="204"/>
        <v>97822.971222608758</v>
      </c>
      <c r="J1479" s="26">
        <f t="shared" si="205"/>
        <v>80951.20670947808</v>
      </c>
      <c r="K1479" s="23">
        <f t="shared" si="202"/>
        <v>48.009340432251435</v>
      </c>
      <c r="L1479" s="23">
        <f t="shared" si="202"/>
        <v>39.729053337307185</v>
      </c>
      <c r="M1479" s="26">
        <f>K1479*'Social Cost of Carbon'!$C$5</f>
        <v>4800.9340432251438</v>
      </c>
      <c r="N1479" s="26">
        <f>L1479*'Social Cost of Carbon'!$C$5</f>
        <v>3972.9053337307187</v>
      </c>
      <c r="O1479" s="23">
        <f t="shared" si="206"/>
        <v>0.59731403862045662</v>
      </c>
      <c r="P1479" s="23">
        <f t="shared" si="207"/>
        <v>0.49429384127786929</v>
      </c>
      <c r="Q1479" s="27"/>
      <c r="R1479" s="27"/>
    </row>
    <row r="1480" spans="1:18" x14ac:dyDescent="0.25">
      <c r="A1480" s="24">
        <f t="shared" si="203"/>
        <v>2020</v>
      </c>
      <c r="B1480" s="32">
        <v>43842</v>
      </c>
      <c r="C1480" s="28">
        <f>'Bitcoin Data'!C1479</f>
        <v>8192.4941409999992</v>
      </c>
      <c r="D1480" s="26">
        <f>'Bitcoin Data'!K1479</f>
        <v>1887.5838926174499</v>
      </c>
      <c r="E1480" s="25">
        <f>'Bitcoin Data'!J1479</f>
        <v>107191.27838350943</v>
      </c>
      <c r="F1480" s="25">
        <f t="shared" ref="F1480:F1543" si="208">E1480*D1480/1000000</f>
        <v>202.33253050578543</v>
      </c>
      <c r="G1480" s="23">
        <f t="shared" ref="G1480:G1543" si="209">$V$21</f>
        <v>0.48099999999999998</v>
      </c>
      <c r="H1480" s="23">
        <f t="shared" ref="H1480:H1543" si="210">HLOOKUP($A1480,$V$7:$AA$19,13,FALSE)/1000</f>
        <v>0.39804076630070456</v>
      </c>
      <c r="I1480" s="26">
        <f t="shared" si="204"/>
        <v>97321.947173282795</v>
      </c>
      <c r="J1480" s="26">
        <f t="shared" si="205"/>
        <v>80536.59549008352</v>
      </c>
      <c r="K1480" s="23">
        <f t="shared" ref="K1480:L1543" si="211">$E1480*G1480/1000</f>
        <v>51.559004902468033</v>
      </c>
      <c r="L1480" s="23">
        <f t="shared" si="211"/>
        <v>42.666498588524242</v>
      </c>
      <c r="M1480" s="26">
        <f>K1480*'Social Cost of Carbon'!$C$5</f>
        <v>5155.9004902468032</v>
      </c>
      <c r="N1480" s="26">
        <f>L1480*'Social Cost of Carbon'!$C$5</f>
        <v>4266.6498588524246</v>
      </c>
      <c r="O1480" s="23">
        <f t="shared" si="206"/>
        <v>0.62934442204159569</v>
      </c>
      <c r="P1480" s="23">
        <f t="shared" si="207"/>
        <v>0.52079986697819292</v>
      </c>
      <c r="Q1480" s="27"/>
      <c r="R1480" s="27"/>
    </row>
    <row r="1481" spans="1:18" x14ac:dyDescent="0.25">
      <c r="A1481" s="24">
        <f t="shared" ref="A1481:A1544" si="212">YEAR(B1481)</f>
        <v>2020</v>
      </c>
      <c r="B1481" s="32">
        <v>43843</v>
      </c>
      <c r="C1481" s="28">
        <f>'Bitcoin Data'!C1480</f>
        <v>8144.1943359999996</v>
      </c>
      <c r="D1481" s="26">
        <f>'Bitcoin Data'!K1480</f>
        <v>1787.4875868917577</v>
      </c>
      <c r="E1481" s="25">
        <f>'Bitcoin Data'!J1480</f>
        <v>111881.77863381348</v>
      </c>
      <c r="F1481" s="25">
        <f t="shared" si="208"/>
        <v>199.98729050731308</v>
      </c>
      <c r="G1481" s="23">
        <f t="shared" si="209"/>
        <v>0.48099999999999998</v>
      </c>
      <c r="H1481" s="23">
        <f t="shared" si="210"/>
        <v>0.39804076630070456</v>
      </c>
      <c r="I1481" s="26">
        <f t="shared" ref="I1481:I1544" si="213">F1481*G1481*1000</f>
        <v>96193.886734017578</v>
      </c>
      <c r="J1481" s="26">
        <f t="shared" ref="J1481:J1544" si="214">$F1481*H1481*1000</f>
        <v>79603.094363932512</v>
      </c>
      <c r="K1481" s="23">
        <f t="shared" si="211"/>
        <v>53.815135522864281</v>
      </c>
      <c r="L1481" s="23">
        <f t="shared" si="211"/>
        <v>44.533508902488911</v>
      </c>
      <c r="M1481" s="26">
        <f>K1481*'Social Cost of Carbon'!$C$5</f>
        <v>5381.5135522864284</v>
      </c>
      <c r="N1481" s="26">
        <f>L1481*'Social Cost of Carbon'!$C$5</f>
        <v>4453.3508902488911</v>
      </c>
      <c r="O1481" s="23">
        <f t="shared" ref="O1481:O1544" si="215">M1481/$C1481</f>
        <v>0.66077911826076896</v>
      </c>
      <c r="P1481" s="23">
        <f t="shared" ref="P1481:P1544" si="216">N1481/$C1481</f>
        <v>0.54681294508943945</v>
      </c>
      <c r="Q1481" s="27"/>
      <c r="R1481" s="27"/>
    </row>
    <row r="1482" spans="1:18" x14ac:dyDescent="0.25">
      <c r="A1482" s="24">
        <f t="shared" si="212"/>
        <v>2020</v>
      </c>
      <c r="B1482" s="32">
        <v>43844</v>
      </c>
      <c r="C1482" s="28">
        <f>'Bitcoin Data'!C1481</f>
        <v>8827.7646480000003</v>
      </c>
      <c r="D1482" s="26">
        <f>'Bitcoin Data'!K1481</f>
        <v>1812.5062934246303</v>
      </c>
      <c r="E1482" s="25">
        <f>'Bitcoin Data'!J1481</f>
        <v>111100.3801098875</v>
      </c>
      <c r="F1482" s="25">
        <f t="shared" si="208"/>
        <v>201.3701381510397</v>
      </c>
      <c r="G1482" s="23">
        <f t="shared" si="209"/>
        <v>0.48099999999999998</v>
      </c>
      <c r="H1482" s="23">
        <f t="shared" si="210"/>
        <v>0.39804076630070456</v>
      </c>
      <c r="I1482" s="26">
        <f t="shared" si="213"/>
        <v>96859.036450650092</v>
      </c>
      <c r="J1482" s="26">
        <f t="shared" si="214"/>
        <v>80153.524099718576</v>
      </c>
      <c r="K1482" s="23">
        <f t="shared" si="211"/>
        <v>53.439282832855881</v>
      </c>
      <c r="L1482" s="23">
        <f t="shared" si="211"/>
        <v>44.22248043523917</v>
      </c>
      <c r="M1482" s="26">
        <f>K1482*'Social Cost of Carbon'!$C$5</f>
        <v>5343.9282832855879</v>
      </c>
      <c r="N1482" s="26">
        <f>L1482*'Social Cost of Carbon'!$C$5</f>
        <v>4422.2480435239167</v>
      </c>
      <c r="O1482" s="23">
        <f t="shared" si="215"/>
        <v>0.60535463918335175</v>
      </c>
      <c r="P1482" s="23">
        <f t="shared" si="216"/>
        <v>0.50094766000878965</v>
      </c>
      <c r="Q1482" s="27"/>
      <c r="R1482" s="27"/>
    </row>
    <row r="1483" spans="1:18" x14ac:dyDescent="0.25">
      <c r="A1483" s="24">
        <f t="shared" si="212"/>
        <v>2020</v>
      </c>
      <c r="B1483" s="32">
        <v>43845</v>
      </c>
      <c r="C1483" s="28">
        <f>'Bitcoin Data'!C1482</f>
        <v>8807.0107420000004</v>
      </c>
      <c r="D1483" s="26">
        <f>'Bitcoin Data'!K1482</f>
        <v>1887.5838926174499</v>
      </c>
      <c r="E1483" s="25">
        <f>'Bitcoin Data'!J1482</f>
        <v>103587.41829230831</v>
      </c>
      <c r="F1483" s="25">
        <f t="shared" si="208"/>
        <v>195.52994224638735</v>
      </c>
      <c r="G1483" s="23">
        <f t="shared" si="209"/>
        <v>0.48099999999999998</v>
      </c>
      <c r="H1483" s="23">
        <f t="shared" si="210"/>
        <v>0.39804076630070456</v>
      </c>
      <c r="I1483" s="26">
        <f t="shared" si="213"/>
        <v>94049.902220512304</v>
      </c>
      <c r="J1483" s="26">
        <f t="shared" si="214"/>
        <v>77828.888046484528</v>
      </c>
      <c r="K1483" s="23">
        <f t="shared" si="211"/>
        <v>49.825548198600302</v>
      </c>
      <c r="L1483" s="23">
        <f t="shared" si="211"/>
        <v>41.232015356182018</v>
      </c>
      <c r="M1483" s="26">
        <f>K1483*'Social Cost of Carbon'!$C$5</f>
        <v>4982.55481986003</v>
      </c>
      <c r="N1483" s="26">
        <f>L1483*'Social Cost of Carbon'!$C$5</f>
        <v>4123.2015356182019</v>
      </c>
      <c r="O1483" s="23">
        <f t="shared" si="215"/>
        <v>0.56574869337885381</v>
      </c>
      <c r="P1483" s="23">
        <f t="shared" si="216"/>
        <v>0.46817264749717524</v>
      </c>
      <c r="Q1483" s="27"/>
      <c r="R1483" s="27"/>
    </row>
    <row r="1484" spans="1:18" x14ac:dyDescent="0.25">
      <c r="A1484" s="24">
        <f t="shared" si="212"/>
        <v>2020</v>
      </c>
      <c r="B1484" s="32">
        <v>43846</v>
      </c>
      <c r="C1484" s="28">
        <f>'Bitcoin Data'!C1483</f>
        <v>8723.7861329999996</v>
      </c>
      <c r="D1484" s="26">
        <f>'Bitcoin Data'!K1483</f>
        <v>1987.4130506790327</v>
      </c>
      <c r="E1484" s="25">
        <f>'Bitcoin Data'!J1483</f>
        <v>100175.60533949883</v>
      </c>
      <c r="F1484" s="25">
        <f t="shared" si="208"/>
        <v>199.09030541139217</v>
      </c>
      <c r="G1484" s="23">
        <f t="shared" si="209"/>
        <v>0.48099999999999998</v>
      </c>
      <c r="H1484" s="23">
        <f t="shared" si="210"/>
        <v>0.39804076630070456</v>
      </c>
      <c r="I1484" s="26">
        <f t="shared" si="213"/>
        <v>95762.436902879621</v>
      </c>
      <c r="J1484" s="26">
        <f t="shared" si="214"/>
        <v>79246.057728991844</v>
      </c>
      <c r="K1484" s="23">
        <f t="shared" si="211"/>
        <v>48.184466168298933</v>
      </c>
      <c r="L1484" s="23">
        <f t="shared" si="211"/>
        <v>39.873974713971066</v>
      </c>
      <c r="M1484" s="26">
        <f>K1484*'Social Cost of Carbon'!$C$5</f>
        <v>4818.4466168298932</v>
      </c>
      <c r="N1484" s="26">
        <f>L1484*'Social Cost of Carbon'!$C$5</f>
        <v>3987.3974713971065</v>
      </c>
      <c r="O1484" s="23">
        <f t="shared" si="215"/>
        <v>0.55233433550174504</v>
      </c>
      <c r="P1484" s="23">
        <f t="shared" si="216"/>
        <v>0.45707189637693363</v>
      </c>
      <c r="Q1484" s="27"/>
      <c r="R1484" s="27"/>
    </row>
    <row r="1485" spans="1:18" x14ac:dyDescent="0.25">
      <c r="A1485" s="24">
        <f t="shared" si="212"/>
        <v>2020</v>
      </c>
      <c r="B1485" s="32">
        <v>43847</v>
      </c>
      <c r="C1485" s="28">
        <f>'Bitcoin Data'!C1484</f>
        <v>8929.0380860000005</v>
      </c>
      <c r="D1485" s="26">
        <f>'Bitcoin Data'!K1484</f>
        <v>1987.4130506790327</v>
      </c>
      <c r="E1485" s="25">
        <f>'Bitcoin Data'!J1484</f>
        <v>101363.08907274998</v>
      </c>
      <c r="F1485" s="25">
        <f t="shared" si="208"/>
        <v>201.45032608032457</v>
      </c>
      <c r="G1485" s="23">
        <f t="shared" si="209"/>
        <v>0.48099999999999998</v>
      </c>
      <c r="H1485" s="23">
        <f t="shared" si="210"/>
        <v>0.39804076630070456</v>
      </c>
      <c r="I1485" s="26">
        <f t="shared" si="213"/>
        <v>96897.606844636117</v>
      </c>
      <c r="J1485" s="26">
        <f t="shared" si="214"/>
        <v>80185.442164539199</v>
      </c>
      <c r="K1485" s="23">
        <f t="shared" si="211"/>
        <v>48.755645843992738</v>
      </c>
      <c r="L1485" s="23">
        <f t="shared" si="211"/>
        <v>40.346641649123974</v>
      </c>
      <c r="M1485" s="26">
        <f>K1485*'Social Cost of Carbon'!$C$5</f>
        <v>4875.5645843992734</v>
      </c>
      <c r="N1485" s="26">
        <f>L1485*'Social Cost of Carbon'!$C$5</f>
        <v>4034.6641649123976</v>
      </c>
      <c r="O1485" s="23">
        <f t="shared" si="215"/>
        <v>0.5460346946043112</v>
      </c>
      <c r="P1485" s="23">
        <f t="shared" si="216"/>
        <v>0.45185876978601092</v>
      </c>
      <c r="Q1485" s="27"/>
      <c r="R1485" s="27"/>
    </row>
    <row r="1486" spans="1:18" x14ac:dyDescent="0.25">
      <c r="A1486" s="24">
        <f t="shared" si="212"/>
        <v>2020</v>
      </c>
      <c r="B1486" s="32">
        <v>43848</v>
      </c>
      <c r="C1486" s="28">
        <f>'Bitcoin Data'!C1485</f>
        <v>8942.8085940000001</v>
      </c>
      <c r="D1486" s="26">
        <f>'Bitcoin Data'!K1485</f>
        <v>1650.0137501145844</v>
      </c>
      <c r="E1486" s="25">
        <f>'Bitcoin Data'!J1485</f>
        <v>124420.05797132949</v>
      </c>
      <c r="F1486" s="25">
        <f t="shared" si="208"/>
        <v>205.29480644274736</v>
      </c>
      <c r="G1486" s="23">
        <f t="shared" si="209"/>
        <v>0.48099999999999998</v>
      </c>
      <c r="H1486" s="23">
        <f t="shared" si="210"/>
        <v>0.39804076630070456</v>
      </c>
      <c r="I1486" s="26">
        <f t="shared" si="213"/>
        <v>98746.801898961479</v>
      </c>
      <c r="J1486" s="26">
        <f t="shared" si="214"/>
        <v>81715.70207402599</v>
      </c>
      <c r="K1486" s="23">
        <f t="shared" si="211"/>
        <v>59.846047884209483</v>
      </c>
      <c r="L1486" s="23">
        <f t="shared" si="211"/>
        <v>49.524255218086076</v>
      </c>
      <c r="M1486" s="26">
        <f>K1486*'Social Cost of Carbon'!$C$5</f>
        <v>5984.6047884209484</v>
      </c>
      <c r="N1486" s="26">
        <f>L1486*'Social Cost of Carbon'!$C$5</f>
        <v>4952.4255218086073</v>
      </c>
      <c r="O1486" s="23">
        <f t="shared" si="215"/>
        <v>0.66920864128034674</v>
      </c>
      <c r="P1486" s="23">
        <f t="shared" si="216"/>
        <v>0.55378860788000528</v>
      </c>
      <c r="Q1486" s="27"/>
      <c r="R1486" s="27"/>
    </row>
    <row r="1487" spans="1:18" x14ac:dyDescent="0.25">
      <c r="A1487" s="24">
        <f t="shared" si="212"/>
        <v>2020</v>
      </c>
      <c r="B1487" s="32">
        <v>43849</v>
      </c>
      <c r="C1487" s="28">
        <f>'Bitcoin Data'!C1486</f>
        <v>8706.2451170000004</v>
      </c>
      <c r="D1487" s="26">
        <f>'Bitcoin Data'!K1486</f>
        <v>1875</v>
      </c>
      <c r="E1487" s="25">
        <f>'Bitcoin Data'!J1486</f>
        <v>107286.76347523373</v>
      </c>
      <c r="F1487" s="25">
        <f t="shared" si="208"/>
        <v>201.16268151606323</v>
      </c>
      <c r="G1487" s="23">
        <f t="shared" si="209"/>
        <v>0.48099999999999998</v>
      </c>
      <c r="H1487" s="23">
        <f t="shared" si="210"/>
        <v>0.39804076630070456</v>
      </c>
      <c r="I1487" s="26">
        <f t="shared" si="213"/>
        <v>96759.2498092264</v>
      </c>
      <c r="J1487" s="26">
        <f t="shared" si="214"/>
        <v>80070.947901758394</v>
      </c>
      <c r="K1487" s="23">
        <f t="shared" si="211"/>
        <v>51.604933231587424</v>
      </c>
      <c r="L1487" s="23">
        <f t="shared" si="211"/>
        <v>42.704505547604469</v>
      </c>
      <c r="M1487" s="26">
        <f>K1487*'Social Cost of Carbon'!$C$5</f>
        <v>5160.493323158742</v>
      </c>
      <c r="N1487" s="26">
        <f>L1487*'Social Cost of Carbon'!$C$5</f>
        <v>4270.4505547604467</v>
      </c>
      <c r="O1487" s="23">
        <f t="shared" si="215"/>
        <v>0.59273466963183152</v>
      </c>
      <c r="P1487" s="23">
        <f t="shared" si="216"/>
        <v>0.49050428713773214</v>
      </c>
      <c r="Q1487" s="27"/>
      <c r="R1487" s="27"/>
    </row>
    <row r="1488" spans="1:18" x14ac:dyDescent="0.25">
      <c r="A1488" s="24">
        <f t="shared" si="212"/>
        <v>2020</v>
      </c>
      <c r="B1488" s="32">
        <v>43850</v>
      </c>
      <c r="C1488" s="28">
        <f>'Bitcoin Data'!C1487</f>
        <v>8657.6425780000009</v>
      </c>
      <c r="D1488" s="26">
        <f>'Bitcoin Data'!K1487</f>
        <v>1899.9366687777074</v>
      </c>
      <c r="E1488" s="25">
        <f>'Bitcoin Data'!J1487</f>
        <v>106762.59982172378</v>
      </c>
      <c r="F1488" s="25">
        <f t="shared" si="208"/>
        <v>202.84217825533332</v>
      </c>
      <c r="G1488" s="23">
        <f t="shared" si="209"/>
        <v>0.48099999999999998</v>
      </c>
      <c r="H1488" s="23">
        <f t="shared" si="210"/>
        <v>0.39804076630070456</v>
      </c>
      <c r="I1488" s="26">
        <f t="shared" si="213"/>
        <v>97567.087740815317</v>
      </c>
      <c r="J1488" s="26">
        <f t="shared" si="214"/>
        <v>80739.456070856992</v>
      </c>
      <c r="K1488" s="23">
        <f t="shared" si="211"/>
        <v>51.352810514249136</v>
      </c>
      <c r="L1488" s="23">
        <f t="shared" si="211"/>
        <v>42.495867045294396</v>
      </c>
      <c r="M1488" s="26">
        <f>K1488*'Social Cost of Carbon'!$C$5</f>
        <v>5135.2810514249131</v>
      </c>
      <c r="N1488" s="26">
        <f>L1488*'Social Cost of Carbon'!$C$5</f>
        <v>4249.5867045294399</v>
      </c>
      <c r="O1488" s="23">
        <f t="shared" si="215"/>
        <v>0.59315004115256653</v>
      </c>
      <c r="P1488" s="23">
        <f t="shared" si="216"/>
        <v>0.49084801852736398</v>
      </c>
      <c r="Q1488" s="27"/>
      <c r="R1488" s="27"/>
    </row>
    <row r="1489" spans="1:18" x14ac:dyDescent="0.25">
      <c r="A1489" s="24">
        <f t="shared" si="212"/>
        <v>2020</v>
      </c>
      <c r="B1489" s="32">
        <v>43851</v>
      </c>
      <c r="C1489" s="28">
        <f>'Bitcoin Data'!C1488</f>
        <v>8745.8945309999999</v>
      </c>
      <c r="D1489" s="26">
        <f>'Bitcoin Data'!K1488</f>
        <v>1912.4521886952823</v>
      </c>
      <c r="E1489" s="25">
        <f>'Bitcoin Data'!J1488</f>
        <v>107925.2759472273</v>
      </c>
      <c r="F1489" s="25">
        <f t="shared" si="208"/>
        <v>206.40193020081716</v>
      </c>
      <c r="G1489" s="23">
        <f t="shared" si="209"/>
        <v>0.48099999999999998</v>
      </c>
      <c r="H1489" s="23">
        <f t="shared" si="210"/>
        <v>0.39804076630070456</v>
      </c>
      <c r="I1489" s="26">
        <f t="shared" si="213"/>
        <v>99279.328426593056</v>
      </c>
      <c r="J1489" s="26">
        <f t="shared" si="214"/>
        <v>82156.382463077811</v>
      </c>
      <c r="K1489" s="23">
        <f t="shared" si="211"/>
        <v>51.912057730616333</v>
      </c>
      <c r="L1489" s="23">
        <f t="shared" si="211"/>
        <v>42.958659541249354</v>
      </c>
      <c r="M1489" s="26">
        <f>K1489*'Social Cost of Carbon'!$C$5</f>
        <v>5191.2057730616334</v>
      </c>
      <c r="N1489" s="26">
        <f>L1489*'Social Cost of Carbon'!$C$5</f>
        <v>4295.8659541249353</v>
      </c>
      <c r="O1489" s="23">
        <f t="shared" si="215"/>
        <v>0.59355915563139938</v>
      </c>
      <c r="P1489" s="23">
        <f t="shared" si="216"/>
        <v>0.49118657204224814</v>
      </c>
      <c r="Q1489" s="27"/>
      <c r="R1489" s="27"/>
    </row>
    <row r="1490" spans="1:18" x14ac:dyDescent="0.25">
      <c r="A1490" s="24">
        <f t="shared" si="212"/>
        <v>2020</v>
      </c>
      <c r="B1490" s="32">
        <v>43852</v>
      </c>
      <c r="C1490" s="28">
        <f>'Bitcoin Data'!C1489</f>
        <v>8680.8759769999997</v>
      </c>
      <c r="D1490" s="26">
        <f>'Bitcoin Data'!K1489</f>
        <v>1949.9512512187196</v>
      </c>
      <c r="E1490" s="25">
        <f>'Bitcoin Data'!J1489</f>
        <v>107564.7589723362</v>
      </c>
      <c r="F1490" s="25">
        <f t="shared" si="208"/>
        <v>209.74603634514699</v>
      </c>
      <c r="G1490" s="23">
        <f t="shared" si="209"/>
        <v>0.48099999999999998</v>
      </c>
      <c r="H1490" s="23">
        <f t="shared" si="210"/>
        <v>0.39804076630070456</v>
      </c>
      <c r="I1490" s="26">
        <f t="shared" si="213"/>
        <v>100887.8434820157</v>
      </c>
      <c r="J1490" s="26">
        <f t="shared" si="214"/>
        <v>83487.473035357732</v>
      </c>
      <c r="K1490" s="23">
        <f t="shared" si="211"/>
        <v>51.738649065693707</v>
      </c>
      <c r="L1490" s="23">
        <f t="shared" si="211"/>
        <v>42.815159088299289</v>
      </c>
      <c r="M1490" s="26">
        <f>K1490*'Social Cost of Carbon'!$C$5</f>
        <v>5173.8649065693708</v>
      </c>
      <c r="N1490" s="26">
        <f>L1490*'Social Cost of Carbon'!$C$5</f>
        <v>4281.5159088299288</v>
      </c>
      <c r="O1490" s="23">
        <f t="shared" si="215"/>
        <v>0.59600723708961367</v>
      </c>
      <c r="P1490" s="23">
        <f t="shared" si="216"/>
        <v>0.49321242696863943</v>
      </c>
      <c r="Q1490" s="27"/>
      <c r="R1490" s="27"/>
    </row>
    <row r="1491" spans="1:18" x14ac:dyDescent="0.25">
      <c r="A1491" s="24">
        <f t="shared" si="212"/>
        <v>2020</v>
      </c>
      <c r="B1491" s="32">
        <v>43853</v>
      </c>
      <c r="C1491" s="28">
        <f>'Bitcoin Data'!C1490</f>
        <v>8406.515625</v>
      </c>
      <c r="D1491" s="26">
        <f>'Bitcoin Data'!K1490</f>
        <v>1987.4130506790327</v>
      </c>
      <c r="E1491" s="25">
        <f>'Bitcoin Data'!J1490</f>
        <v>105979.96956012028</v>
      </c>
      <c r="F1491" s="25">
        <f t="shared" si="208"/>
        <v>210.6259746143497</v>
      </c>
      <c r="G1491" s="23">
        <f t="shared" si="209"/>
        <v>0.48099999999999998</v>
      </c>
      <c r="H1491" s="23">
        <f t="shared" si="210"/>
        <v>0.39804076630070456</v>
      </c>
      <c r="I1491" s="26">
        <f t="shared" si="213"/>
        <v>101311.09378950221</v>
      </c>
      <c r="J1491" s="26">
        <f t="shared" si="214"/>
        <v>83837.724338328495</v>
      </c>
      <c r="K1491" s="23">
        <f t="shared" si="211"/>
        <v>50.976365358417851</v>
      </c>
      <c r="L1491" s="23">
        <f t="shared" si="211"/>
        <v>42.184348296235619</v>
      </c>
      <c r="M1491" s="26">
        <f>K1491*'Social Cost of Carbon'!$C$5</f>
        <v>5097.6365358417852</v>
      </c>
      <c r="N1491" s="26">
        <f>L1491*'Social Cost of Carbon'!$C$5</f>
        <v>4218.4348296235621</v>
      </c>
      <c r="O1491" s="23">
        <f t="shared" si="215"/>
        <v>0.60639113316842075</v>
      </c>
      <c r="P1491" s="23">
        <f t="shared" si="216"/>
        <v>0.50180538736862956</v>
      </c>
      <c r="Q1491" s="27"/>
      <c r="R1491" s="27"/>
    </row>
    <row r="1492" spans="1:18" x14ac:dyDescent="0.25">
      <c r="A1492" s="24">
        <f t="shared" si="212"/>
        <v>2020</v>
      </c>
      <c r="B1492" s="32">
        <v>43854</v>
      </c>
      <c r="C1492" s="28">
        <f>'Bitcoin Data'!C1491</f>
        <v>8445.4345699999994</v>
      </c>
      <c r="D1492" s="26">
        <f>'Bitcoin Data'!K1491</f>
        <v>1899.9366687777074</v>
      </c>
      <c r="E1492" s="25">
        <f>'Bitcoin Data'!J1491</f>
        <v>110799.93424123677</v>
      </c>
      <c r="F1492" s="25">
        <f t="shared" si="208"/>
        <v>210.51285796308443</v>
      </c>
      <c r="G1492" s="23">
        <f t="shared" si="209"/>
        <v>0.48099999999999998</v>
      </c>
      <c r="H1492" s="23">
        <f t="shared" si="210"/>
        <v>0.39804076630070456</v>
      </c>
      <c r="I1492" s="26">
        <f t="shared" si="213"/>
        <v>101256.6846802436</v>
      </c>
      <c r="J1492" s="26">
        <f t="shared" si="214"/>
        <v>83792.699299777494</v>
      </c>
      <c r="K1492" s="23">
        <f t="shared" si="211"/>
        <v>53.294768370034888</v>
      </c>
      <c r="L1492" s="23">
        <f t="shared" si="211"/>
        <v>44.102890731449563</v>
      </c>
      <c r="M1492" s="26">
        <f>K1492*'Social Cost of Carbon'!$C$5</f>
        <v>5329.476837003489</v>
      </c>
      <c r="N1492" s="26">
        <f>L1492*'Social Cost of Carbon'!$C$5</f>
        <v>4410.2890731449561</v>
      </c>
      <c r="O1492" s="23">
        <f t="shared" si="215"/>
        <v>0.63104826552501359</v>
      </c>
      <c r="P1492" s="23">
        <f t="shared" si="216"/>
        <v>0.52220984445386054</v>
      </c>
      <c r="Q1492" s="27"/>
      <c r="R1492" s="27"/>
    </row>
    <row r="1493" spans="1:18" x14ac:dyDescent="0.25">
      <c r="A1493" s="24">
        <f t="shared" si="212"/>
        <v>2020</v>
      </c>
      <c r="B1493" s="32">
        <v>43855</v>
      </c>
      <c r="C1493" s="28">
        <f>'Bitcoin Data'!C1492</f>
        <v>8367.8476559999999</v>
      </c>
      <c r="D1493" s="26">
        <f>'Bitcoin Data'!K1492</f>
        <v>2050.113895216401</v>
      </c>
      <c r="E1493" s="25">
        <f>'Bitcoin Data'!J1492</f>
        <v>101951.25229079908</v>
      </c>
      <c r="F1493" s="25">
        <f t="shared" si="208"/>
        <v>209.01167895608015</v>
      </c>
      <c r="G1493" s="23">
        <f t="shared" si="209"/>
        <v>0.48099999999999998</v>
      </c>
      <c r="H1493" s="23">
        <f t="shared" si="210"/>
        <v>0.39804076630070456</v>
      </c>
      <c r="I1493" s="26">
        <f t="shared" si="213"/>
        <v>100534.61757787454</v>
      </c>
      <c r="J1493" s="26">
        <f t="shared" si="214"/>
        <v>83195.168857474986</v>
      </c>
      <c r="K1493" s="23">
        <f t="shared" si="211"/>
        <v>49.038552351874358</v>
      </c>
      <c r="L1493" s="23">
        <f t="shared" si="211"/>
        <v>40.580754587146124</v>
      </c>
      <c r="M1493" s="26">
        <f>K1493*'Social Cost of Carbon'!$C$5</f>
        <v>4903.8552351874359</v>
      </c>
      <c r="N1493" s="26">
        <f>L1493*'Social Cost of Carbon'!$C$5</f>
        <v>4058.0754587146125</v>
      </c>
      <c r="O1493" s="23">
        <f t="shared" si="215"/>
        <v>0.58603543429369476</v>
      </c>
      <c r="P1493" s="23">
        <f t="shared" si="216"/>
        <v>0.48496048512604667</v>
      </c>
      <c r="Q1493" s="27"/>
      <c r="R1493" s="27"/>
    </row>
    <row r="1494" spans="1:18" x14ac:dyDescent="0.25">
      <c r="A1494" s="24">
        <f t="shared" si="212"/>
        <v>2020</v>
      </c>
      <c r="B1494" s="32">
        <v>43856</v>
      </c>
      <c r="C1494" s="28">
        <f>'Bitcoin Data'!C1493</f>
        <v>8596.8300780000009</v>
      </c>
      <c r="D1494" s="26">
        <f>'Bitcoin Data'!K1493</f>
        <v>1787.4875868917577</v>
      </c>
      <c r="E1494" s="25">
        <f>'Bitcoin Data'!J1493</f>
        <v>120415.78834064394</v>
      </c>
      <c r="F1494" s="25">
        <f t="shared" si="208"/>
        <v>215.24172692468628</v>
      </c>
      <c r="G1494" s="23">
        <f t="shared" si="209"/>
        <v>0.48099999999999998</v>
      </c>
      <c r="H1494" s="23">
        <f t="shared" si="210"/>
        <v>0.39804076630070456</v>
      </c>
      <c r="I1494" s="26">
        <f t="shared" si="213"/>
        <v>103531.27065077409</v>
      </c>
      <c r="J1494" s="26">
        <f t="shared" si="214"/>
        <v>85674.98192498913</v>
      </c>
      <c r="K1494" s="23">
        <f t="shared" si="211"/>
        <v>57.919994191849725</v>
      </c>
      <c r="L1494" s="23">
        <f t="shared" si="211"/>
        <v>47.930392665813358</v>
      </c>
      <c r="M1494" s="26">
        <f>K1494*'Social Cost of Carbon'!$C$5</f>
        <v>5791.9994191849728</v>
      </c>
      <c r="N1494" s="26">
        <f>L1494*'Social Cost of Carbon'!$C$5</f>
        <v>4793.0392665813361</v>
      </c>
      <c r="O1494" s="23">
        <f t="shared" si="215"/>
        <v>0.67373664090525398</v>
      </c>
      <c r="P1494" s="23">
        <f t="shared" si="216"/>
        <v>0.55753565245486469</v>
      </c>
      <c r="Q1494" s="27"/>
      <c r="R1494" s="27"/>
    </row>
    <row r="1495" spans="1:18" x14ac:dyDescent="0.25">
      <c r="A1495" s="24">
        <f t="shared" si="212"/>
        <v>2020</v>
      </c>
      <c r="B1495" s="32">
        <v>43857</v>
      </c>
      <c r="C1495" s="28">
        <f>'Bitcoin Data'!C1494</f>
        <v>8909.8193360000005</v>
      </c>
      <c r="D1495" s="26">
        <f>'Bitcoin Data'!K1494</f>
        <v>1612.4697661918838</v>
      </c>
      <c r="E1495" s="25">
        <f>'Bitcoin Data'!J1494</f>
        <v>132554.11254395868</v>
      </c>
      <c r="F1495" s="25">
        <f t="shared" si="208"/>
        <v>213.73949886152968</v>
      </c>
      <c r="G1495" s="23">
        <f t="shared" si="209"/>
        <v>0.48099999999999998</v>
      </c>
      <c r="H1495" s="23">
        <f t="shared" si="210"/>
        <v>0.39804076630070456</v>
      </c>
      <c r="I1495" s="26">
        <f t="shared" si="213"/>
        <v>102808.69895239577</v>
      </c>
      <c r="J1495" s="26">
        <f t="shared" si="214"/>
        <v>85077.033915571839</v>
      </c>
      <c r="K1495" s="23">
        <f t="shared" si="211"/>
        <v>63.75852813364412</v>
      </c>
      <c r="L1495" s="23">
        <f t="shared" si="211"/>
        <v>52.761940533307147</v>
      </c>
      <c r="M1495" s="26">
        <f>K1495*'Social Cost of Carbon'!$C$5</f>
        <v>6375.8528133644122</v>
      </c>
      <c r="N1495" s="26">
        <f>L1495*'Social Cost of Carbon'!$C$5</f>
        <v>5276.1940533307143</v>
      </c>
      <c r="O1495" s="23">
        <f t="shared" si="215"/>
        <v>0.7155984395332089</v>
      </c>
      <c r="P1495" s="23">
        <f t="shared" si="216"/>
        <v>0.59217744539581474</v>
      </c>
      <c r="Q1495" s="27"/>
      <c r="R1495" s="27"/>
    </row>
    <row r="1496" spans="1:18" x14ac:dyDescent="0.25">
      <c r="A1496" s="24">
        <f t="shared" si="212"/>
        <v>2020</v>
      </c>
      <c r="B1496" s="32">
        <v>43858</v>
      </c>
      <c r="C1496" s="28">
        <f>'Bitcoin Data'!C1495</f>
        <v>9358.5898440000001</v>
      </c>
      <c r="D1496" s="26">
        <f>'Bitcoin Data'!K1495</f>
        <v>1774.9728823587418</v>
      </c>
      <c r="E1496" s="25">
        <f>'Bitcoin Data'!J1495</f>
        <v>117788.32269645804</v>
      </c>
      <c r="F1496" s="25">
        <f t="shared" si="208"/>
        <v>209.07107864473372</v>
      </c>
      <c r="G1496" s="23">
        <f t="shared" si="209"/>
        <v>0.48099999999999998</v>
      </c>
      <c r="H1496" s="23">
        <f t="shared" si="210"/>
        <v>0.39804076630070456</v>
      </c>
      <c r="I1496" s="26">
        <f t="shared" si="213"/>
        <v>100563.18882811692</v>
      </c>
      <c r="J1496" s="26">
        <f t="shared" si="214"/>
        <v>83218.812355064671</v>
      </c>
      <c r="K1496" s="23">
        <f t="shared" si="211"/>
        <v>56.656183216996318</v>
      </c>
      <c r="L1496" s="23">
        <f t="shared" si="211"/>
        <v>46.884554227372831</v>
      </c>
      <c r="M1496" s="26">
        <f>K1496*'Social Cost of Carbon'!$C$5</f>
        <v>5665.6183216996315</v>
      </c>
      <c r="N1496" s="26">
        <f>L1496*'Social Cost of Carbon'!$C$5</f>
        <v>4688.4554227372828</v>
      </c>
      <c r="O1496" s="23">
        <f t="shared" si="215"/>
        <v>0.60539230975401548</v>
      </c>
      <c r="P1496" s="23">
        <f t="shared" si="216"/>
        <v>0.50097883344499339</v>
      </c>
      <c r="Q1496" s="27"/>
      <c r="R1496" s="27"/>
    </row>
    <row r="1497" spans="1:18" x14ac:dyDescent="0.25">
      <c r="A1497" s="24">
        <f t="shared" si="212"/>
        <v>2020</v>
      </c>
      <c r="B1497" s="32">
        <v>43859</v>
      </c>
      <c r="C1497" s="28">
        <f>'Bitcoin Data'!C1496</f>
        <v>9316.6298829999996</v>
      </c>
      <c r="D1497" s="26">
        <f>'Bitcoin Data'!K1496</f>
        <v>2000</v>
      </c>
      <c r="E1497" s="25">
        <f>'Bitcoin Data'!J1496</f>
        <v>103797.47897250118</v>
      </c>
      <c r="F1497" s="25">
        <f t="shared" si="208"/>
        <v>207.59495794500234</v>
      </c>
      <c r="G1497" s="23">
        <f t="shared" si="209"/>
        <v>0.48099999999999998</v>
      </c>
      <c r="H1497" s="23">
        <f t="shared" si="210"/>
        <v>0.39804076630070456</v>
      </c>
      <c r="I1497" s="26">
        <f t="shared" si="213"/>
        <v>99853.174771546124</v>
      </c>
      <c r="J1497" s="26">
        <f t="shared" si="214"/>
        <v>82631.256140591257</v>
      </c>
      <c r="K1497" s="23">
        <f t="shared" si="211"/>
        <v>49.926587385773061</v>
      </c>
      <c r="L1497" s="23">
        <f t="shared" si="211"/>
        <v>41.315628070295638</v>
      </c>
      <c r="M1497" s="26">
        <f>K1497*'Social Cost of Carbon'!$C$5</f>
        <v>4992.6587385773064</v>
      </c>
      <c r="N1497" s="26">
        <f>L1497*'Social Cost of Carbon'!$C$5</f>
        <v>4131.5628070295634</v>
      </c>
      <c r="O1497" s="23">
        <f t="shared" si="215"/>
        <v>0.53588677464663292</v>
      </c>
      <c r="P1497" s="23">
        <f t="shared" si="216"/>
        <v>0.44346108613463353</v>
      </c>
      <c r="Q1497" s="27"/>
      <c r="R1497" s="27"/>
    </row>
    <row r="1498" spans="1:18" x14ac:dyDescent="0.25">
      <c r="A1498" s="24">
        <f t="shared" si="212"/>
        <v>2020</v>
      </c>
      <c r="B1498" s="32">
        <v>43860</v>
      </c>
      <c r="C1498" s="28">
        <f>'Bitcoin Data'!C1497</f>
        <v>9508.9931639999995</v>
      </c>
      <c r="D1498" s="26">
        <f>'Bitcoin Data'!K1497</f>
        <v>1949.9512512187196</v>
      </c>
      <c r="E1498" s="25">
        <f>'Bitcoin Data'!J1497</f>
        <v>107567.61550719659</v>
      </c>
      <c r="F1498" s="25">
        <f t="shared" si="208"/>
        <v>209.75160644887214</v>
      </c>
      <c r="G1498" s="23">
        <f t="shared" si="209"/>
        <v>0.48099999999999998</v>
      </c>
      <c r="H1498" s="23">
        <f t="shared" si="210"/>
        <v>0.39804076630070456</v>
      </c>
      <c r="I1498" s="26">
        <f t="shared" si="213"/>
        <v>100890.5227019075</v>
      </c>
      <c r="J1498" s="26">
        <f t="shared" si="214"/>
        <v>83489.690163712861</v>
      </c>
      <c r="K1498" s="23">
        <f t="shared" si="211"/>
        <v>51.740023058961562</v>
      </c>
      <c r="L1498" s="23">
        <f t="shared" si="211"/>
        <v>42.816296105624083</v>
      </c>
      <c r="M1498" s="26">
        <f>K1498*'Social Cost of Carbon'!$C$5</f>
        <v>5174.002305896156</v>
      </c>
      <c r="N1498" s="26">
        <f>L1498*'Social Cost of Carbon'!$C$5</f>
        <v>4281.6296105624087</v>
      </c>
      <c r="O1498" s="23">
        <f t="shared" si="215"/>
        <v>0.544116734196882</v>
      </c>
      <c r="P1498" s="23">
        <f t="shared" si="216"/>
        <v>0.45027160465023647</v>
      </c>
      <c r="Q1498" s="27"/>
      <c r="R1498" s="27"/>
    </row>
    <row r="1499" spans="1:18" x14ac:dyDescent="0.25">
      <c r="A1499" s="24">
        <f t="shared" si="212"/>
        <v>2020</v>
      </c>
      <c r="B1499" s="32">
        <v>43861</v>
      </c>
      <c r="C1499" s="28">
        <f>'Bitcoin Data'!C1498</f>
        <v>9350.5292969999991</v>
      </c>
      <c r="D1499" s="26">
        <f>'Bitcoin Data'!K1498</f>
        <v>1800</v>
      </c>
      <c r="E1499" s="25">
        <f>'Bitcoin Data'!J1498</f>
        <v>116936.28666625719</v>
      </c>
      <c r="F1499" s="25">
        <f t="shared" si="208"/>
        <v>210.48531599926292</v>
      </c>
      <c r="G1499" s="23">
        <f t="shared" si="209"/>
        <v>0.48099999999999998</v>
      </c>
      <c r="H1499" s="23">
        <f t="shared" si="210"/>
        <v>0.39804076630070456</v>
      </c>
      <c r="I1499" s="26">
        <f t="shared" si="213"/>
        <v>101243.43699564546</v>
      </c>
      <c r="J1499" s="26">
        <f t="shared" si="214"/>
        <v>83781.736475392565</v>
      </c>
      <c r="K1499" s="23">
        <f t="shared" si="211"/>
        <v>56.246353886469706</v>
      </c>
      <c r="L1499" s="23">
        <f t="shared" si="211"/>
        <v>46.545409152995873</v>
      </c>
      <c r="M1499" s="26">
        <f>K1499*'Social Cost of Carbon'!$C$5</f>
        <v>5624.6353886469706</v>
      </c>
      <c r="N1499" s="26">
        <f>L1499*'Social Cost of Carbon'!$C$5</f>
        <v>4654.5409152995871</v>
      </c>
      <c r="O1499" s="23">
        <f t="shared" si="215"/>
        <v>0.60153122994348185</v>
      </c>
      <c r="P1499" s="23">
        <f t="shared" si="216"/>
        <v>0.49778368341062135</v>
      </c>
      <c r="Q1499" s="27"/>
      <c r="R1499" s="27"/>
    </row>
    <row r="1500" spans="1:18" x14ac:dyDescent="0.25">
      <c r="A1500" s="24">
        <f t="shared" si="212"/>
        <v>2020</v>
      </c>
      <c r="B1500" s="32">
        <v>43862</v>
      </c>
      <c r="C1500" s="28">
        <f>'Bitcoin Data'!C1499</f>
        <v>9392.875</v>
      </c>
      <c r="D1500" s="26">
        <f>'Bitcoin Data'!K1499</f>
        <v>1887.5838926174499</v>
      </c>
      <c r="E1500" s="25">
        <f>'Bitcoin Data'!J1499</f>
        <v>111316.75938650513</v>
      </c>
      <c r="F1500" s="25">
        <f t="shared" si="208"/>
        <v>210.11972199633942</v>
      </c>
      <c r="G1500" s="23">
        <f t="shared" si="209"/>
        <v>0.48099999999999998</v>
      </c>
      <c r="H1500" s="23">
        <f t="shared" si="210"/>
        <v>0.39804076630070456</v>
      </c>
      <c r="I1500" s="26">
        <f t="shared" si="213"/>
        <v>101067.58628023925</v>
      </c>
      <c r="J1500" s="26">
        <f t="shared" si="214"/>
        <v>83636.215158313949</v>
      </c>
      <c r="K1500" s="23">
        <f t="shared" si="211"/>
        <v>53.54336126490896</v>
      </c>
      <c r="L1500" s="23">
        <f t="shared" si="211"/>
        <v>44.308608208315654</v>
      </c>
      <c r="M1500" s="26">
        <f>K1500*'Social Cost of Carbon'!$C$5</f>
        <v>5354.3361264908963</v>
      </c>
      <c r="N1500" s="26">
        <f>L1500*'Social Cost of Carbon'!$C$5</f>
        <v>4430.8608208315654</v>
      </c>
      <c r="O1500" s="23">
        <f t="shared" si="215"/>
        <v>0.57004230616194684</v>
      </c>
      <c r="P1500" s="23">
        <f t="shared" si="216"/>
        <v>0.47172573049588817</v>
      </c>
      <c r="Q1500" s="27"/>
      <c r="R1500" s="27"/>
    </row>
    <row r="1501" spans="1:18" x14ac:dyDescent="0.25">
      <c r="A1501" s="24">
        <f t="shared" si="212"/>
        <v>2020</v>
      </c>
      <c r="B1501" s="32">
        <v>43863</v>
      </c>
      <c r="C1501" s="28">
        <f>'Bitcoin Data'!C1500</f>
        <v>9344.3652340000008</v>
      </c>
      <c r="D1501" s="26">
        <f>'Bitcoin Data'!K1500</f>
        <v>1787.4875868917577</v>
      </c>
      <c r="E1501" s="25">
        <f>'Bitcoin Data'!J1500</f>
        <v>116829.74131299516</v>
      </c>
      <c r="F1501" s="25">
        <f t="shared" si="208"/>
        <v>208.83171237675401</v>
      </c>
      <c r="G1501" s="23">
        <f t="shared" si="209"/>
        <v>0.48099999999999998</v>
      </c>
      <c r="H1501" s="23">
        <f t="shared" si="210"/>
        <v>0.39804076630070456</v>
      </c>
      <c r="I1501" s="26">
        <f t="shared" si="213"/>
        <v>100448.05365321868</v>
      </c>
      <c r="J1501" s="26">
        <f t="shared" si="214"/>
        <v>83123.534822331494</v>
      </c>
      <c r="K1501" s="23">
        <f t="shared" si="211"/>
        <v>56.195105571550677</v>
      </c>
      <c r="L1501" s="23">
        <f t="shared" si="211"/>
        <v>46.502999758937669</v>
      </c>
      <c r="M1501" s="26">
        <f>K1501*'Social Cost of Carbon'!$C$5</f>
        <v>5619.5105571550675</v>
      </c>
      <c r="N1501" s="26">
        <f>L1501*'Social Cost of Carbon'!$C$5</f>
        <v>4650.2999758937667</v>
      </c>
      <c r="O1501" s="23">
        <f t="shared" si="215"/>
        <v>0.60137959256003404</v>
      </c>
      <c r="P1501" s="23">
        <f t="shared" si="216"/>
        <v>0.49765819929355798</v>
      </c>
      <c r="Q1501" s="27"/>
      <c r="R1501" s="27"/>
    </row>
    <row r="1502" spans="1:18" x14ac:dyDescent="0.25">
      <c r="A1502" s="24">
        <f t="shared" si="212"/>
        <v>2020</v>
      </c>
      <c r="B1502" s="32">
        <v>43864</v>
      </c>
      <c r="C1502" s="28">
        <f>'Bitcoin Data'!C1501</f>
        <v>9293.5214840000008</v>
      </c>
      <c r="D1502" s="26">
        <f>'Bitcoin Data'!K1501</f>
        <v>1849.9486125385406</v>
      </c>
      <c r="E1502" s="25">
        <f>'Bitcoin Data'!J1501</f>
        <v>113536.58117845163</v>
      </c>
      <c r="F1502" s="25">
        <f t="shared" si="208"/>
        <v>210.03684082344597</v>
      </c>
      <c r="G1502" s="23">
        <f t="shared" si="209"/>
        <v>0.48099999999999998</v>
      </c>
      <c r="H1502" s="23">
        <f t="shared" si="210"/>
        <v>0.39804076630070456</v>
      </c>
      <c r="I1502" s="26">
        <f t="shared" si="213"/>
        <v>101027.72043607751</v>
      </c>
      <c r="J1502" s="26">
        <f t="shared" si="214"/>
        <v>83603.225072743546</v>
      </c>
      <c r="K1502" s="23">
        <f t="shared" si="211"/>
        <v>54.61109554683523</v>
      </c>
      <c r="L1502" s="23">
        <f t="shared" si="211"/>
        <v>45.192187775433034</v>
      </c>
      <c r="M1502" s="26">
        <f>K1502*'Social Cost of Carbon'!$C$5</f>
        <v>5461.1095546835231</v>
      </c>
      <c r="N1502" s="26">
        <f>L1502*'Social Cost of Carbon'!$C$5</f>
        <v>4519.2187775433031</v>
      </c>
      <c r="O1502" s="23">
        <f t="shared" si="215"/>
        <v>0.58762542961626862</v>
      </c>
      <c r="P1502" s="23">
        <f t="shared" si="216"/>
        <v>0.48627625010860764</v>
      </c>
      <c r="Q1502" s="27"/>
      <c r="R1502" s="27"/>
    </row>
    <row r="1503" spans="1:18" x14ac:dyDescent="0.25">
      <c r="A1503" s="24">
        <f t="shared" si="212"/>
        <v>2020</v>
      </c>
      <c r="B1503" s="32">
        <v>43865</v>
      </c>
      <c r="C1503" s="28">
        <f>'Bitcoin Data'!C1502</f>
        <v>9180.9628909999992</v>
      </c>
      <c r="D1503" s="26">
        <f>'Bitcoin Data'!K1502</f>
        <v>1650.0137501145844</v>
      </c>
      <c r="E1503" s="25">
        <f>'Bitcoin Data'!J1502</f>
        <v>130322.68696773119</v>
      </c>
      <c r="F1503" s="25">
        <f t="shared" si="208"/>
        <v>215.03422544863523</v>
      </c>
      <c r="G1503" s="23">
        <f t="shared" si="209"/>
        <v>0.48099999999999998</v>
      </c>
      <c r="H1503" s="23">
        <f t="shared" si="210"/>
        <v>0.39804076630070456</v>
      </c>
      <c r="I1503" s="26">
        <f t="shared" si="213"/>
        <v>103431.46244079353</v>
      </c>
      <c r="J1503" s="26">
        <f t="shared" si="214"/>
        <v>85592.387878453243</v>
      </c>
      <c r="K1503" s="23">
        <f t="shared" si="211"/>
        <v>62.685212431478696</v>
      </c>
      <c r="L1503" s="23">
        <f t="shared" si="211"/>
        <v>51.873742187002563</v>
      </c>
      <c r="M1503" s="26">
        <f>K1503*'Social Cost of Carbon'!$C$5</f>
        <v>6268.5212431478694</v>
      </c>
      <c r="N1503" s="26">
        <f>L1503*'Social Cost of Carbon'!$C$5</f>
        <v>5187.3742187002563</v>
      </c>
      <c r="O1503" s="23">
        <f t="shared" si="215"/>
        <v>0.68277383511623102</v>
      </c>
      <c r="P1503" s="23">
        <f t="shared" si="216"/>
        <v>0.5650141799162901</v>
      </c>
      <c r="Q1503" s="27"/>
      <c r="R1503" s="27"/>
    </row>
    <row r="1504" spans="1:18" x14ac:dyDescent="0.25">
      <c r="A1504" s="24">
        <f t="shared" si="212"/>
        <v>2020</v>
      </c>
      <c r="B1504" s="32">
        <v>43866</v>
      </c>
      <c r="C1504" s="28">
        <f>'Bitcoin Data'!C1503</f>
        <v>9613.4238280000009</v>
      </c>
      <c r="D1504" s="26">
        <f>'Bitcoin Data'!K1503</f>
        <v>1987.4130506790327</v>
      </c>
      <c r="E1504" s="25">
        <f>'Bitcoin Data'!J1503</f>
        <v>107351.75250601867</v>
      </c>
      <c r="F1504" s="25">
        <f t="shared" si="208"/>
        <v>213.35227394372708</v>
      </c>
      <c r="G1504" s="23">
        <f t="shared" si="209"/>
        <v>0.48099999999999998</v>
      </c>
      <c r="H1504" s="23">
        <f t="shared" si="210"/>
        <v>0.39804076630070456</v>
      </c>
      <c r="I1504" s="26">
        <f t="shared" si="213"/>
        <v>102622.44376693272</v>
      </c>
      <c r="J1504" s="26">
        <f t="shared" si="214"/>
        <v>84922.902612558973</v>
      </c>
      <c r="K1504" s="23">
        <f t="shared" si="211"/>
        <v>51.636192955394982</v>
      </c>
      <c r="L1504" s="23">
        <f t="shared" si="211"/>
        <v>42.730373831219261</v>
      </c>
      <c r="M1504" s="26">
        <f>K1504*'Social Cost of Carbon'!$C$5</f>
        <v>5163.6192955394981</v>
      </c>
      <c r="N1504" s="26">
        <f>L1504*'Social Cost of Carbon'!$C$5</f>
        <v>4273.0373831219258</v>
      </c>
      <c r="O1504" s="23">
        <f t="shared" si="215"/>
        <v>0.53712593847157464</v>
      </c>
      <c r="P1504" s="23">
        <f t="shared" si="216"/>
        <v>0.44448652837673741</v>
      </c>
      <c r="Q1504" s="27"/>
      <c r="R1504" s="27"/>
    </row>
    <row r="1505" spans="1:18" x14ac:dyDescent="0.25">
      <c r="A1505" s="24">
        <f t="shared" si="212"/>
        <v>2020</v>
      </c>
      <c r="B1505" s="32">
        <v>43867</v>
      </c>
      <c r="C1505" s="28">
        <f>'Bitcoin Data'!C1504</f>
        <v>9729.8017579999996</v>
      </c>
      <c r="D1505" s="26">
        <f>'Bitcoin Data'!K1504</f>
        <v>1687.4472672728978</v>
      </c>
      <c r="E1505" s="25">
        <f>'Bitcoin Data'!J1504</f>
        <v>126244.81443454169</v>
      </c>
      <c r="F1505" s="25">
        <f t="shared" si="208"/>
        <v>213.03146712494146</v>
      </c>
      <c r="G1505" s="23">
        <f t="shared" si="209"/>
        <v>0.48099999999999998</v>
      </c>
      <c r="H1505" s="23">
        <f t="shared" si="210"/>
        <v>0.39804076630070456</v>
      </c>
      <c r="I1505" s="26">
        <f t="shared" si="213"/>
        <v>102468.13568709683</v>
      </c>
      <c r="J1505" s="26">
        <f t="shared" si="214"/>
        <v>84795.208420575058</v>
      </c>
      <c r="K1505" s="23">
        <f t="shared" si="211"/>
        <v>60.72375574301455</v>
      </c>
      <c r="L1505" s="23">
        <f t="shared" si="211"/>
        <v>50.250582679015231</v>
      </c>
      <c r="M1505" s="26">
        <f>K1505*'Social Cost of Carbon'!$C$5</f>
        <v>6072.3755743014553</v>
      </c>
      <c r="N1505" s="26">
        <f>L1505*'Social Cost of Carbon'!$C$5</f>
        <v>5025.0582679015233</v>
      </c>
      <c r="O1505" s="23">
        <f t="shared" si="215"/>
        <v>0.62410064720061231</v>
      </c>
      <c r="P1505" s="23">
        <f t="shared" si="216"/>
        <v>0.51646049867047283</v>
      </c>
      <c r="Q1505" s="27"/>
      <c r="R1505" s="27"/>
    </row>
    <row r="1506" spans="1:18" x14ac:dyDescent="0.25">
      <c r="A1506" s="24">
        <f t="shared" si="212"/>
        <v>2020</v>
      </c>
      <c r="B1506" s="32">
        <v>43868</v>
      </c>
      <c r="C1506" s="28">
        <f>'Bitcoin Data'!C1505</f>
        <v>9795.9433590000008</v>
      </c>
      <c r="D1506" s="26">
        <f>'Bitcoin Data'!K1505</f>
        <v>1737.4517374517375</v>
      </c>
      <c r="E1506" s="25">
        <f>'Bitcoin Data'!J1505</f>
        <v>120054.34956790929</v>
      </c>
      <c r="F1506" s="25">
        <f t="shared" si="208"/>
        <v>208.58863824540225</v>
      </c>
      <c r="G1506" s="23">
        <f t="shared" si="209"/>
        <v>0.48099999999999998</v>
      </c>
      <c r="H1506" s="23">
        <f t="shared" si="210"/>
        <v>0.39804076630070456</v>
      </c>
      <c r="I1506" s="26">
        <f t="shared" si="213"/>
        <v>100331.13499603848</v>
      </c>
      <c r="J1506" s="26">
        <f t="shared" si="214"/>
        <v>83026.781408820374</v>
      </c>
      <c r="K1506" s="23">
        <f t="shared" si="211"/>
        <v>57.746142142164366</v>
      </c>
      <c r="L1506" s="23">
        <f t="shared" si="211"/>
        <v>47.786525299743275</v>
      </c>
      <c r="M1506" s="26">
        <f>K1506*'Social Cost of Carbon'!$C$5</f>
        <v>5774.6142142164363</v>
      </c>
      <c r="N1506" s="26">
        <f>L1506*'Social Cost of Carbon'!$C$5</f>
        <v>4778.6525299743271</v>
      </c>
      <c r="O1506" s="23">
        <f t="shared" si="215"/>
        <v>0.58949036377502351</v>
      </c>
      <c r="P1506" s="23">
        <f t="shared" si="216"/>
        <v>0.48781953456110494</v>
      </c>
      <c r="Q1506" s="27"/>
      <c r="R1506" s="27"/>
    </row>
    <row r="1507" spans="1:18" x14ac:dyDescent="0.25">
      <c r="A1507" s="24">
        <f t="shared" si="212"/>
        <v>2020</v>
      </c>
      <c r="B1507" s="32">
        <v>43869</v>
      </c>
      <c r="C1507" s="28">
        <f>'Bitcoin Data'!C1506</f>
        <v>9865.1191409999992</v>
      </c>
      <c r="D1507" s="26">
        <f>'Bitcoin Data'!K1506</f>
        <v>1737.4517374517375</v>
      </c>
      <c r="E1507" s="25">
        <f>'Bitcoin Data'!J1506</f>
        <v>119397.03904785716</v>
      </c>
      <c r="F1507" s="25">
        <f t="shared" si="208"/>
        <v>207.44659294029236</v>
      </c>
      <c r="G1507" s="23">
        <f t="shared" si="209"/>
        <v>0.48099999999999998</v>
      </c>
      <c r="H1507" s="23">
        <f t="shared" si="210"/>
        <v>0.39804076630070456</v>
      </c>
      <c r="I1507" s="26">
        <f t="shared" si="213"/>
        <v>99781.811204280632</v>
      </c>
      <c r="J1507" s="26">
        <f t="shared" si="214"/>
        <v>82572.200820424303</v>
      </c>
      <c r="K1507" s="23">
        <f t="shared" si="211"/>
        <v>57.429975782019298</v>
      </c>
      <c r="L1507" s="23">
        <f t="shared" si="211"/>
        <v>47.524888916644208</v>
      </c>
      <c r="M1507" s="26">
        <f>K1507*'Social Cost of Carbon'!$C$5</f>
        <v>5742.9975782019301</v>
      </c>
      <c r="N1507" s="26">
        <f>L1507*'Social Cost of Carbon'!$C$5</f>
        <v>4752.4888916644204</v>
      </c>
      <c r="O1507" s="23">
        <f t="shared" si="215"/>
        <v>0.58215187228035636</v>
      </c>
      <c r="P1507" s="23">
        <f t="shared" si="216"/>
        <v>0.48174673044877936</v>
      </c>
      <c r="Q1507" s="27"/>
      <c r="R1507" s="27"/>
    </row>
    <row r="1508" spans="1:18" x14ac:dyDescent="0.25">
      <c r="A1508" s="24">
        <f t="shared" si="212"/>
        <v>2020</v>
      </c>
      <c r="B1508" s="32">
        <v>43870</v>
      </c>
      <c r="C1508" s="28">
        <f>'Bitcoin Data'!C1507</f>
        <v>10116.673828000001</v>
      </c>
      <c r="D1508" s="26">
        <f>'Bitcoin Data'!K1507</f>
        <v>1912.4521886952823</v>
      </c>
      <c r="E1508" s="25">
        <f>'Bitcoin Data'!J1507</f>
        <v>107121.34811578821</v>
      </c>
      <c r="F1508" s="25">
        <f t="shared" si="208"/>
        <v>204.8644566600284</v>
      </c>
      <c r="G1508" s="23">
        <f t="shared" si="209"/>
        <v>0.48099999999999998</v>
      </c>
      <c r="H1508" s="23">
        <f t="shared" si="210"/>
        <v>0.39804076630070456</v>
      </c>
      <c r="I1508" s="26">
        <f t="shared" si="213"/>
        <v>98539.80365347366</v>
      </c>
      <c r="J1508" s="26">
        <f t="shared" si="214"/>
        <v>81544.405316735181</v>
      </c>
      <c r="K1508" s="23">
        <f t="shared" si="211"/>
        <v>51.525368443694127</v>
      </c>
      <c r="L1508" s="23">
        <f t="shared" si="211"/>
        <v>42.638663491172871</v>
      </c>
      <c r="M1508" s="26">
        <f>K1508*'Social Cost of Carbon'!$C$5</f>
        <v>5152.5368443694124</v>
      </c>
      <c r="N1508" s="26">
        <f>L1508*'Social Cost of Carbon'!$C$5</f>
        <v>4263.8663491172874</v>
      </c>
      <c r="O1508" s="23">
        <f t="shared" si="215"/>
        <v>0.50931135390652749</v>
      </c>
      <c r="P1508" s="23">
        <f t="shared" si="216"/>
        <v>0.42146919250437331</v>
      </c>
      <c r="Q1508" s="27"/>
      <c r="R1508" s="27"/>
    </row>
    <row r="1509" spans="1:18" x14ac:dyDescent="0.25">
      <c r="A1509" s="24">
        <f t="shared" si="212"/>
        <v>2020</v>
      </c>
      <c r="B1509" s="32">
        <v>43871</v>
      </c>
      <c r="C1509" s="28">
        <f>'Bitcoin Data'!C1508</f>
        <v>9856.6113280000009</v>
      </c>
      <c r="D1509" s="26">
        <f>'Bitcoin Data'!K1508</f>
        <v>1525.0360077946284</v>
      </c>
      <c r="E1509" s="25">
        <f>'Bitcoin Data'!J1508</f>
        <v>135611.39978598949</v>
      </c>
      <c r="F1509" s="25">
        <f t="shared" si="208"/>
        <v>206.81226774106673</v>
      </c>
      <c r="G1509" s="23">
        <f t="shared" si="209"/>
        <v>0.48099999999999998</v>
      </c>
      <c r="H1509" s="23">
        <f t="shared" si="210"/>
        <v>0.39804076630070456</v>
      </c>
      <c r="I1509" s="26">
        <f t="shared" si="213"/>
        <v>99476.700783453096</v>
      </c>
      <c r="J1509" s="26">
        <f t="shared" si="214"/>
        <v>82319.713532040681</v>
      </c>
      <c r="K1509" s="23">
        <f t="shared" si="211"/>
        <v>65.229083297060939</v>
      </c>
      <c r="L1509" s="23">
        <f t="shared" si="211"/>
        <v>53.978865489926456</v>
      </c>
      <c r="M1509" s="26">
        <f>K1509*'Social Cost of Carbon'!$C$5</f>
        <v>6522.9083297060943</v>
      </c>
      <c r="N1509" s="26">
        <f>L1509*'Social Cost of Carbon'!$C$5</f>
        <v>5397.8865489926457</v>
      </c>
      <c r="O1509" s="23">
        <f t="shared" si="215"/>
        <v>0.66178000862996933</v>
      </c>
      <c r="P1509" s="23">
        <f t="shared" si="216"/>
        <v>0.54764120947517647</v>
      </c>
      <c r="Q1509" s="27"/>
      <c r="R1509" s="27"/>
    </row>
    <row r="1510" spans="1:18" x14ac:dyDescent="0.25">
      <c r="A1510" s="24">
        <f t="shared" si="212"/>
        <v>2020</v>
      </c>
      <c r="B1510" s="32">
        <v>43872</v>
      </c>
      <c r="C1510" s="28">
        <f>'Bitcoin Data'!C1509</f>
        <v>10208.236328000001</v>
      </c>
      <c r="D1510" s="26">
        <f>'Bitcoin Data'!K1509</f>
        <v>1849.9486125385406</v>
      </c>
      <c r="E1510" s="25">
        <f>'Bitcoin Data'!J1509</f>
        <v>108842.8641553261</v>
      </c>
      <c r="F1510" s="25">
        <f t="shared" si="208"/>
        <v>201.35370552886639</v>
      </c>
      <c r="G1510" s="23">
        <f t="shared" si="209"/>
        <v>0.48099999999999998</v>
      </c>
      <c r="H1510" s="23">
        <f t="shared" si="210"/>
        <v>0.39804076630070456</v>
      </c>
      <c r="I1510" s="26">
        <f t="shared" si="213"/>
        <v>96851.132359384719</v>
      </c>
      <c r="J1510" s="26">
        <f t="shared" si="214"/>
        <v>80146.983246196382</v>
      </c>
      <c r="K1510" s="23">
        <f t="shared" si="211"/>
        <v>52.353417658711848</v>
      </c>
      <c r="L1510" s="23">
        <f t="shared" si="211"/>
        <v>43.323897054749487</v>
      </c>
      <c r="M1510" s="26">
        <f>K1510*'Social Cost of Carbon'!$C$5</f>
        <v>5235.3417658711851</v>
      </c>
      <c r="N1510" s="26">
        <f>L1510*'Social Cost of Carbon'!$C$5</f>
        <v>4332.3897054749486</v>
      </c>
      <c r="O1510" s="23">
        <f t="shared" si="215"/>
        <v>0.51285467907039473</v>
      </c>
      <c r="P1510" s="23">
        <f t="shared" si="216"/>
        <v>0.4244013918047439</v>
      </c>
      <c r="Q1510" s="27"/>
      <c r="R1510" s="27"/>
    </row>
    <row r="1511" spans="1:18" x14ac:dyDescent="0.25">
      <c r="A1511" s="24">
        <f t="shared" si="212"/>
        <v>2020</v>
      </c>
      <c r="B1511" s="32">
        <v>43873</v>
      </c>
      <c r="C1511" s="28">
        <f>'Bitcoin Data'!C1510</f>
        <v>10326.054688</v>
      </c>
      <c r="D1511" s="26">
        <f>'Bitcoin Data'!K1510</f>
        <v>1774.9728823587418</v>
      </c>
      <c r="E1511" s="25">
        <f>'Bitcoin Data'!J1510</f>
        <v>115293.49519159133</v>
      </c>
      <c r="F1511" s="25">
        <f t="shared" si="208"/>
        <v>204.6428274774326</v>
      </c>
      <c r="G1511" s="23">
        <f t="shared" si="209"/>
        <v>0.48099999999999998</v>
      </c>
      <c r="H1511" s="23">
        <f t="shared" si="210"/>
        <v>0.39804076630070456</v>
      </c>
      <c r="I1511" s="26">
        <f t="shared" si="213"/>
        <v>98433.200016645074</v>
      </c>
      <c r="J1511" s="26">
        <f t="shared" si="214"/>
        <v>81456.187867060158</v>
      </c>
      <c r="K1511" s="23">
        <f t="shared" si="211"/>
        <v>55.456171187155427</v>
      </c>
      <c r="L1511" s="23">
        <f t="shared" si="211"/>
        <v>45.891511175547613</v>
      </c>
      <c r="M1511" s="26">
        <f>K1511*'Social Cost of Carbon'!$C$5</f>
        <v>5545.6171187155423</v>
      </c>
      <c r="N1511" s="26">
        <f>L1511*'Social Cost of Carbon'!$C$5</f>
        <v>4589.1511175547612</v>
      </c>
      <c r="O1511" s="23">
        <f t="shared" si="215"/>
        <v>0.53705091501792579</v>
      </c>
      <c r="P1511" s="23">
        <f t="shared" si="216"/>
        <v>0.44442444439964612</v>
      </c>
      <c r="Q1511" s="27"/>
      <c r="R1511" s="27"/>
    </row>
    <row r="1512" spans="1:18" x14ac:dyDescent="0.25">
      <c r="A1512" s="24">
        <f t="shared" si="212"/>
        <v>2020</v>
      </c>
      <c r="B1512" s="32">
        <v>43874</v>
      </c>
      <c r="C1512" s="28">
        <f>'Bitcoin Data'!C1511</f>
        <v>10214.379883</v>
      </c>
      <c r="D1512" s="26">
        <f>'Bitcoin Data'!K1511</f>
        <v>1762.4596103005974</v>
      </c>
      <c r="E1512" s="25">
        <f>'Bitcoin Data'!J1511</f>
        <v>114154.31356842715</v>
      </c>
      <c r="F1512" s="25">
        <f t="shared" si="208"/>
        <v>201.19236700594232</v>
      </c>
      <c r="G1512" s="23">
        <f t="shared" si="209"/>
        <v>0.48099999999999998</v>
      </c>
      <c r="H1512" s="23">
        <f t="shared" si="210"/>
        <v>0.39804076630070456</v>
      </c>
      <c r="I1512" s="26">
        <f t="shared" si="213"/>
        <v>96773.52852985826</v>
      </c>
      <c r="J1512" s="26">
        <f t="shared" si="214"/>
        <v>80082.763936897856</v>
      </c>
      <c r="K1512" s="23">
        <f t="shared" si="211"/>
        <v>54.908224826413459</v>
      </c>
      <c r="L1512" s="23">
        <f t="shared" si="211"/>
        <v>45.438070449307659</v>
      </c>
      <c r="M1512" s="26">
        <f>K1512*'Social Cost of Carbon'!$C$5</f>
        <v>5490.8224826413461</v>
      </c>
      <c r="N1512" s="26">
        <f>L1512*'Social Cost of Carbon'!$C$5</f>
        <v>4543.8070449307661</v>
      </c>
      <c r="O1512" s="23">
        <f t="shared" si="215"/>
        <v>0.53755808434145214</v>
      </c>
      <c r="P1512" s="23">
        <f t="shared" si="216"/>
        <v>0.44484414100293224</v>
      </c>
      <c r="Q1512" s="27"/>
      <c r="R1512" s="27"/>
    </row>
    <row r="1513" spans="1:18" x14ac:dyDescent="0.25">
      <c r="A1513" s="24">
        <f t="shared" si="212"/>
        <v>2020</v>
      </c>
      <c r="B1513" s="32">
        <v>43875</v>
      </c>
      <c r="C1513" s="28">
        <f>'Bitcoin Data'!C1512</f>
        <v>10312.116211</v>
      </c>
      <c r="D1513" s="26">
        <f>'Bitcoin Data'!K1512</f>
        <v>1687.4472672728978</v>
      </c>
      <c r="E1513" s="25">
        <f>'Bitcoin Data'!J1512</f>
        <v>119984.3957397084</v>
      </c>
      <c r="F1513" s="25">
        <f t="shared" si="208"/>
        <v>202.46734070636086</v>
      </c>
      <c r="G1513" s="23">
        <f t="shared" si="209"/>
        <v>0.48099999999999998</v>
      </c>
      <c r="H1513" s="23">
        <f t="shared" si="210"/>
        <v>0.39804076630070456</v>
      </c>
      <c r="I1513" s="26">
        <f t="shared" si="213"/>
        <v>97386.790879759574</v>
      </c>
      <c r="J1513" s="26">
        <f t="shared" si="214"/>
        <v>80590.25544562572</v>
      </c>
      <c r="K1513" s="23">
        <f t="shared" si="211"/>
        <v>57.712494350799737</v>
      </c>
      <c r="L1513" s="23">
        <f t="shared" si="211"/>
        <v>47.758680824360525</v>
      </c>
      <c r="M1513" s="26">
        <f>K1513*'Social Cost of Carbon'!$C$5</f>
        <v>5771.2494350799734</v>
      </c>
      <c r="N1513" s="26">
        <f>L1513*'Social Cost of Carbon'!$C$5</f>
        <v>4775.8680824360526</v>
      </c>
      <c r="O1513" s="23">
        <f t="shared" si="215"/>
        <v>0.55965713700198072</v>
      </c>
      <c r="P1513" s="23">
        <f t="shared" si="216"/>
        <v>0.46313171658612645</v>
      </c>
      <c r="Q1513" s="27"/>
      <c r="R1513" s="27"/>
    </row>
    <row r="1514" spans="1:18" x14ac:dyDescent="0.25">
      <c r="A1514" s="24">
        <f t="shared" si="212"/>
        <v>2020</v>
      </c>
      <c r="B1514" s="32">
        <v>43876</v>
      </c>
      <c r="C1514" s="28">
        <f>'Bitcoin Data'!C1513</f>
        <v>9889.4248050000006</v>
      </c>
      <c r="D1514" s="26">
        <f>'Bitcoin Data'!K1513</f>
        <v>1774.9728823587418</v>
      </c>
      <c r="E1514" s="25">
        <f>'Bitcoin Data'!J1513</f>
        <v>113625.48369350309</v>
      </c>
      <c r="F1514" s="25">
        <f t="shared" si="208"/>
        <v>201.68215230086338</v>
      </c>
      <c r="G1514" s="23">
        <f t="shared" si="209"/>
        <v>0.48099999999999998</v>
      </c>
      <c r="H1514" s="23">
        <f t="shared" si="210"/>
        <v>0.39804076630070456</v>
      </c>
      <c r="I1514" s="26">
        <f t="shared" si="213"/>
        <v>97009.115256715275</v>
      </c>
      <c r="J1514" s="26">
        <f t="shared" si="214"/>
        <v>80277.718451011067</v>
      </c>
      <c r="K1514" s="23">
        <f t="shared" si="211"/>
        <v>54.653857656574985</v>
      </c>
      <c r="L1514" s="23">
        <f t="shared" si="211"/>
        <v>45.227574600650179</v>
      </c>
      <c r="M1514" s="26">
        <f>K1514*'Social Cost of Carbon'!$C$5</f>
        <v>5465.3857656574983</v>
      </c>
      <c r="N1514" s="26">
        <f>L1514*'Social Cost of Carbon'!$C$5</f>
        <v>4522.7574600650178</v>
      </c>
      <c r="O1514" s="23">
        <f t="shared" si="215"/>
        <v>0.55264950929140488</v>
      </c>
      <c r="P1514" s="23">
        <f t="shared" si="216"/>
        <v>0.4573327113805804</v>
      </c>
      <c r="Q1514" s="27"/>
      <c r="R1514" s="27"/>
    </row>
    <row r="1515" spans="1:18" x14ac:dyDescent="0.25">
      <c r="A1515" s="24">
        <f t="shared" si="212"/>
        <v>2020</v>
      </c>
      <c r="B1515" s="32">
        <v>43877</v>
      </c>
      <c r="C1515" s="28">
        <f>'Bitcoin Data'!C1514</f>
        <v>9934.4335940000001</v>
      </c>
      <c r="D1515" s="26">
        <f>'Bitcoin Data'!K1514</f>
        <v>1774.9728823587418</v>
      </c>
      <c r="E1515" s="25">
        <f>'Bitcoin Data'!J1514</f>
        <v>113996.71849641758</v>
      </c>
      <c r="F1515" s="25">
        <f t="shared" si="208"/>
        <v>202.3410840090244</v>
      </c>
      <c r="G1515" s="23">
        <f t="shared" si="209"/>
        <v>0.48099999999999998</v>
      </c>
      <c r="H1515" s="23">
        <f t="shared" si="210"/>
        <v>0.39804076630070456</v>
      </c>
      <c r="I1515" s="26">
        <f t="shared" si="213"/>
        <v>97326.061408340742</v>
      </c>
      <c r="J1515" s="26">
        <f t="shared" si="214"/>
        <v>80540.000133067311</v>
      </c>
      <c r="K1515" s="23">
        <f t="shared" si="211"/>
        <v>54.832421596776854</v>
      </c>
      <c r="L1515" s="23">
        <f t="shared" si="211"/>
        <v>45.375341186079758</v>
      </c>
      <c r="M1515" s="26">
        <f>K1515*'Social Cost of Carbon'!$C$5</f>
        <v>5483.2421596776858</v>
      </c>
      <c r="N1515" s="26">
        <f>L1515*'Social Cost of Carbon'!$C$5</f>
        <v>4537.5341186079759</v>
      </c>
      <c r="O1515" s="23">
        <f t="shared" si="215"/>
        <v>0.55194310856225803</v>
      </c>
      <c r="P1515" s="23">
        <f t="shared" si="216"/>
        <v>0.45674814529420826</v>
      </c>
      <c r="Q1515" s="27"/>
      <c r="R1515" s="27"/>
    </row>
    <row r="1516" spans="1:18" x14ac:dyDescent="0.25">
      <c r="A1516" s="24">
        <f t="shared" si="212"/>
        <v>2020</v>
      </c>
      <c r="B1516" s="32">
        <v>43878</v>
      </c>
      <c r="C1516" s="28">
        <f>'Bitcoin Data'!C1515</f>
        <v>9690.1425780000009</v>
      </c>
      <c r="D1516" s="26">
        <f>'Bitcoin Data'!K1515</f>
        <v>1962.4945486262536</v>
      </c>
      <c r="E1516" s="25">
        <f>'Bitcoin Data'!J1515</f>
        <v>101976.89269589355</v>
      </c>
      <c r="F1516" s="25">
        <f t="shared" si="208"/>
        <v>200.12909600153552</v>
      </c>
      <c r="G1516" s="23">
        <f t="shared" si="209"/>
        <v>0.48099999999999998</v>
      </c>
      <c r="H1516" s="23">
        <f t="shared" si="210"/>
        <v>0.39804076630070456</v>
      </c>
      <c r="I1516" s="26">
        <f t="shared" si="213"/>
        <v>96262.095176738585</v>
      </c>
      <c r="J1516" s="26">
        <f t="shared" si="214"/>
        <v>79659.538731518463</v>
      </c>
      <c r="K1516" s="23">
        <f t="shared" si="211"/>
        <v>49.050885386724794</v>
      </c>
      <c r="L1516" s="23">
        <f t="shared" si="211"/>
        <v>40.590960513638187</v>
      </c>
      <c r="M1516" s="26">
        <f>K1516*'Social Cost of Carbon'!$C$5</f>
        <v>4905.0885386724794</v>
      </c>
      <c r="N1516" s="26">
        <f>L1516*'Social Cost of Carbon'!$C$5</f>
        <v>4059.0960513638188</v>
      </c>
      <c r="O1516" s="23">
        <f t="shared" si="215"/>
        <v>0.50619363948356544</v>
      </c>
      <c r="P1516" s="23">
        <f t="shared" si="216"/>
        <v>0.41888919783072964</v>
      </c>
      <c r="Q1516" s="27"/>
      <c r="R1516" s="27"/>
    </row>
    <row r="1517" spans="1:18" x14ac:dyDescent="0.25">
      <c r="A1517" s="24">
        <f t="shared" si="212"/>
        <v>2020</v>
      </c>
      <c r="B1517" s="32">
        <v>43879</v>
      </c>
      <c r="C1517" s="28">
        <f>'Bitcoin Data'!C1516</f>
        <v>10141.996094</v>
      </c>
      <c r="D1517" s="26">
        <f>'Bitcoin Data'!K1516</f>
        <v>1862.5827814569536</v>
      </c>
      <c r="E1517" s="25">
        <f>'Bitcoin Data'!J1516</f>
        <v>111329.75932811374</v>
      </c>
      <c r="F1517" s="25">
        <f t="shared" si="208"/>
        <v>207.3608927882913</v>
      </c>
      <c r="G1517" s="23">
        <f t="shared" si="209"/>
        <v>0.48099999999999998</v>
      </c>
      <c r="H1517" s="23">
        <f t="shared" si="210"/>
        <v>0.39804076630070456</v>
      </c>
      <c r="I1517" s="26">
        <f t="shared" si="213"/>
        <v>99740.589431168104</v>
      </c>
      <c r="J1517" s="26">
        <f t="shared" si="214"/>
        <v>82538.088666249707</v>
      </c>
      <c r="K1517" s="23">
        <f t="shared" si="211"/>
        <v>53.549614236822705</v>
      </c>
      <c r="L1517" s="23">
        <f t="shared" si="211"/>
        <v>44.313782715035408</v>
      </c>
      <c r="M1517" s="26">
        <f>K1517*'Social Cost of Carbon'!$C$5</f>
        <v>5354.9614236822708</v>
      </c>
      <c r="N1517" s="26">
        <f>L1517*'Social Cost of Carbon'!$C$5</f>
        <v>4431.3782715035404</v>
      </c>
      <c r="O1517" s="23">
        <f t="shared" si="215"/>
        <v>0.52799876612556218</v>
      </c>
      <c r="P1517" s="23">
        <f t="shared" si="216"/>
        <v>0.43693354152691322</v>
      </c>
      <c r="Q1517" s="27"/>
      <c r="R1517" s="27"/>
    </row>
    <row r="1518" spans="1:18" x14ac:dyDescent="0.25">
      <c r="A1518" s="24">
        <f t="shared" si="212"/>
        <v>2020</v>
      </c>
      <c r="B1518" s="32">
        <v>43880</v>
      </c>
      <c r="C1518" s="28">
        <f>'Bitcoin Data'!C1517</f>
        <v>9633.3867190000001</v>
      </c>
      <c r="D1518" s="26">
        <f>'Bitcoin Data'!K1517</f>
        <v>1762.4596103005974</v>
      </c>
      <c r="E1518" s="25">
        <f>'Bitcoin Data'!J1517</f>
        <v>117853.16133604357</v>
      </c>
      <c r="F1518" s="25">
        <f t="shared" si="208"/>
        <v>207.71143680101679</v>
      </c>
      <c r="G1518" s="23">
        <f t="shared" si="209"/>
        <v>0.48099999999999998</v>
      </c>
      <c r="H1518" s="23">
        <f t="shared" si="210"/>
        <v>0.39804076630070456</v>
      </c>
      <c r="I1518" s="26">
        <f t="shared" si="213"/>
        <v>99909.201101289073</v>
      </c>
      <c r="J1518" s="26">
        <f t="shared" si="214"/>
        <v>82677.619473697094</v>
      </c>
      <c r="K1518" s="23">
        <f t="shared" si="211"/>
        <v>56.687370602636953</v>
      </c>
      <c r="L1518" s="23">
        <f t="shared" si="211"/>
        <v>46.910362649159353</v>
      </c>
      <c r="M1518" s="26">
        <f>K1518*'Social Cost of Carbon'!$C$5</f>
        <v>5668.7370602636956</v>
      </c>
      <c r="N1518" s="26">
        <f>L1518*'Social Cost of Carbon'!$C$5</f>
        <v>4691.0362649159351</v>
      </c>
      <c r="O1518" s="23">
        <f t="shared" si="215"/>
        <v>0.58844695283364923</v>
      </c>
      <c r="P1518" s="23">
        <f t="shared" si="216"/>
        <v>0.48695608322914824</v>
      </c>
      <c r="Q1518" s="27"/>
      <c r="R1518" s="27"/>
    </row>
    <row r="1519" spans="1:18" x14ac:dyDescent="0.25">
      <c r="A1519" s="24">
        <f t="shared" si="212"/>
        <v>2020</v>
      </c>
      <c r="B1519" s="32">
        <v>43881</v>
      </c>
      <c r="C1519" s="28">
        <f>'Bitcoin Data'!C1518</f>
        <v>9608.4755860000005</v>
      </c>
      <c r="D1519" s="26">
        <f>'Bitcoin Data'!K1518</f>
        <v>1574.9409397147608</v>
      </c>
      <c r="E1519" s="25">
        <f>'Bitcoin Data'!J1518</f>
        <v>131683.75525714579</v>
      </c>
      <c r="F1519" s="25">
        <f t="shared" si="208"/>
        <v>207.39413724985778</v>
      </c>
      <c r="G1519" s="23">
        <f t="shared" si="209"/>
        <v>0.48099999999999998</v>
      </c>
      <c r="H1519" s="23">
        <f t="shared" si="210"/>
        <v>0.39804076630070456</v>
      </c>
      <c r="I1519" s="26">
        <f t="shared" si="213"/>
        <v>99756.580017181594</v>
      </c>
      <c r="J1519" s="26">
        <f t="shared" si="214"/>
        <v>82551.321317206879</v>
      </c>
      <c r="K1519" s="23">
        <f t="shared" si="211"/>
        <v>63.339886278687125</v>
      </c>
      <c r="L1519" s="23">
        <f t="shared" si="211"/>
        <v>52.415502851908741</v>
      </c>
      <c r="M1519" s="26">
        <f>K1519*'Social Cost of Carbon'!$C$5</f>
        <v>6333.9886278687127</v>
      </c>
      <c r="N1519" s="26">
        <f>L1519*'Social Cost of Carbon'!$C$5</f>
        <v>5241.5502851908741</v>
      </c>
      <c r="O1519" s="23">
        <f t="shared" si="215"/>
        <v>0.65920848434039125</v>
      </c>
      <c r="P1519" s="23">
        <f t="shared" si="216"/>
        <v>0.54551320220119603</v>
      </c>
      <c r="Q1519" s="27"/>
      <c r="R1519" s="27"/>
    </row>
    <row r="1520" spans="1:18" x14ac:dyDescent="0.25">
      <c r="A1520" s="24">
        <f t="shared" si="212"/>
        <v>2020</v>
      </c>
      <c r="B1520" s="32">
        <v>43882</v>
      </c>
      <c r="C1520" s="28">
        <f>'Bitcoin Data'!C1519</f>
        <v>9686.4414059999999</v>
      </c>
      <c r="D1520" s="26">
        <f>'Bitcoin Data'!K1519</f>
        <v>1924.9278152069294</v>
      </c>
      <c r="E1520" s="25">
        <f>'Bitcoin Data'!J1519</f>
        <v>106080.96044849252</v>
      </c>
      <c r="F1520" s="25">
        <f t="shared" si="208"/>
        <v>204.19819143116939</v>
      </c>
      <c r="G1520" s="23">
        <f t="shared" si="209"/>
        <v>0.48099999999999998</v>
      </c>
      <c r="H1520" s="23">
        <f t="shared" si="210"/>
        <v>0.39804076630070456</v>
      </c>
      <c r="I1520" s="26">
        <f t="shared" si="213"/>
        <v>98219.330078392479</v>
      </c>
      <c r="J1520" s="26">
        <f t="shared" si="214"/>
        <v>81279.20459448063</v>
      </c>
      <c r="K1520" s="23">
        <f t="shared" si="211"/>
        <v>51.0249419757249</v>
      </c>
      <c r="L1520" s="23">
        <f t="shared" si="211"/>
        <v>42.224546786832697</v>
      </c>
      <c r="M1520" s="26">
        <f>K1520*'Social Cost of Carbon'!$C$5</f>
        <v>5102.4941975724896</v>
      </c>
      <c r="N1520" s="26">
        <f>L1520*'Social Cost of Carbon'!$C$5</f>
        <v>4222.4546786832698</v>
      </c>
      <c r="O1520" s="23">
        <f t="shared" si="215"/>
        <v>0.52676664047251553</v>
      </c>
      <c r="P1520" s="23">
        <f t="shared" si="216"/>
        <v>0.43591392356617015</v>
      </c>
      <c r="Q1520" s="27"/>
      <c r="R1520" s="27"/>
    </row>
    <row r="1521" spans="1:18" x14ac:dyDescent="0.25">
      <c r="A1521" s="24">
        <f t="shared" si="212"/>
        <v>2020</v>
      </c>
      <c r="B1521" s="32">
        <v>43883</v>
      </c>
      <c r="C1521" s="28">
        <f>'Bitcoin Data'!C1520</f>
        <v>9663.1816409999992</v>
      </c>
      <c r="D1521" s="26">
        <f>'Bitcoin Data'!K1520</f>
        <v>1849.9486125385406</v>
      </c>
      <c r="E1521" s="25">
        <f>'Bitcoin Data'!J1520</f>
        <v>112432.06570158138</v>
      </c>
      <c r="F1521" s="25">
        <f t="shared" si="208"/>
        <v>207.9935439494825</v>
      </c>
      <c r="G1521" s="23">
        <f t="shared" si="209"/>
        <v>0.48099999999999998</v>
      </c>
      <c r="H1521" s="23">
        <f t="shared" si="210"/>
        <v>0.39804076630070456</v>
      </c>
      <c r="I1521" s="26">
        <f t="shared" si="213"/>
        <v>100044.89463970109</v>
      </c>
      <c r="J1521" s="26">
        <f t="shared" si="214"/>
        <v>82789.909619251295</v>
      </c>
      <c r="K1521" s="23">
        <f t="shared" si="211"/>
        <v>54.079823602460635</v>
      </c>
      <c r="L1521" s="23">
        <f t="shared" si="211"/>
        <v>44.752545588628614</v>
      </c>
      <c r="M1521" s="26">
        <f>K1521*'Social Cost of Carbon'!$C$5</f>
        <v>5407.9823602460638</v>
      </c>
      <c r="N1521" s="26">
        <f>L1521*'Social Cost of Carbon'!$C$5</f>
        <v>4475.2545588628618</v>
      </c>
      <c r="O1521" s="23">
        <f t="shared" si="215"/>
        <v>0.55964821537665066</v>
      </c>
      <c r="P1521" s="23">
        <f t="shared" si="216"/>
        <v>0.46312433369510148</v>
      </c>
      <c r="Q1521" s="27"/>
      <c r="R1521" s="27"/>
    </row>
    <row r="1522" spans="1:18" x14ac:dyDescent="0.25">
      <c r="A1522" s="24">
        <f t="shared" si="212"/>
        <v>2020</v>
      </c>
      <c r="B1522" s="32">
        <v>43884</v>
      </c>
      <c r="C1522" s="28">
        <f>'Bitcoin Data'!C1521</f>
        <v>9924.515625</v>
      </c>
      <c r="D1522" s="26">
        <f>'Bitcoin Data'!K1521</f>
        <v>1774.9728823587418</v>
      </c>
      <c r="E1522" s="25">
        <f>'Bitcoin Data'!J1521</f>
        <v>117812.69683440115</v>
      </c>
      <c r="F1522" s="25">
        <f t="shared" si="208"/>
        <v>209.11434207861365</v>
      </c>
      <c r="G1522" s="23">
        <f t="shared" si="209"/>
        <v>0.48099999999999998</v>
      </c>
      <c r="H1522" s="23">
        <f t="shared" si="210"/>
        <v>0.39804076630070456</v>
      </c>
      <c r="I1522" s="26">
        <f t="shared" si="213"/>
        <v>100583.99853981317</v>
      </c>
      <c r="J1522" s="26">
        <f t="shared" si="214"/>
        <v>83236.032965439052</v>
      </c>
      <c r="K1522" s="23">
        <f t="shared" si="211"/>
        <v>56.667907177346954</v>
      </c>
      <c r="L1522" s="23">
        <f t="shared" si="211"/>
        <v>46.894256127917629</v>
      </c>
      <c r="M1522" s="26">
        <f>K1522*'Social Cost of Carbon'!$C$5</f>
        <v>5666.7907177346951</v>
      </c>
      <c r="N1522" s="26">
        <f>L1522*'Social Cost of Carbon'!$C$5</f>
        <v>4689.4256127917633</v>
      </c>
      <c r="O1522" s="23">
        <f t="shared" si="215"/>
        <v>0.57098914766781828</v>
      </c>
      <c r="P1522" s="23">
        <f t="shared" si="216"/>
        <v>0.47250926795651688</v>
      </c>
      <c r="Q1522" s="27"/>
      <c r="R1522" s="27"/>
    </row>
    <row r="1523" spans="1:18" x14ac:dyDescent="0.25">
      <c r="A1523" s="24">
        <f t="shared" si="212"/>
        <v>2020</v>
      </c>
      <c r="B1523" s="32">
        <v>43885</v>
      </c>
      <c r="C1523" s="28">
        <f>'Bitcoin Data'!C1522</f>
        <v>9650.1748050000006</v>
      </c>
      <c r="D1523" s="26">
        <f>'Bitcoin Data'!K1522</f>
        <v>1762.4596103005974</v>
      </c>
      <c r="E1523" s="25">
        <f>'Bitcoin Data'!J1522</f>
        <v>118585.43369045005</v>
      </c>
      <c r="F1523" s="25">
        <f t="shared" si="208"/>
        <v>209.00203724939794</v>
      </c>
      <c r="G1523" s="23">
        <f t="shared" si="209"/>
        <v>0.48099999999999998</v>
      </c>
      <c r="H1523" s="23">
        <f t="shared" si="210"/>
        <v>0.39804076630070456</v>
      </c>
      <c r="I1523" s="26">
        <f t="shared" si="213"/>
        <v>100529.97991696041</v>
      </c>
      <c r="J1523" s="26">
        <f t="shared" si="214"/>
        <v>83191.331065158767</v>
      </c>
      <c r="K1523" s="23">
        <f t="shared" si="211"/>
        <v>57.039593605106468</v>
      </c>
      <c r="L1523" s="23">
        <f t="shared" si="211"/>
        <v>47.201836898248125</v>
      </c>
      <c r="M1523" s="26">
        <f>K1523*'Social Cost of Carbon'!$C$5</f>
        <v>5703.9593605106465</v>
      </c>
      <c r="N1523" s="26">
        <f>L1523*'Social Cost of Carbon'!$C$5</f>
        <v>4720.1836898248121</v>
      </c>
      <c r="O1523" s="23">
        <f t="shared" si="215"/>
        <v>0.59107316455607417</v>
      </c>
      <c r="P1523" s="23">
        <f t="shared" si="216"/>
        <v>0.4891293458621252</v>
      </c>
      <c r="Q1523" s="27"/>
      <c r="R1523" s="27"/>
    </row>
    <row r="1524" spans="1:18" x14ac:dyDescent="0.25">
      <c r="A1524" s="24">
        <f t="shared" si="212"/>
        <v>2020</v>
      </c>
      <c r="B1524" s="32">
        <v>43886</v>
      </c>
      <c r="C1524" s="28">
        <f>'Bitcoin Data'!C1523</f>
        <v>9341.7050780000009</v>
      </c>
      <c r="D1524" s="26">
        <f>'Bitcoin Data'!K1523</f>
        <v>1800</v>
      </c>
      <c r="E1524" s="25">
        <f>'Bitcoin Data'!J1523</f>
        <v>114225.91809590822</v>
      </c>
      <c r="F1524" s="25">
        <f t="shared" si="208"/>
        <v>205.6066525726348</v>
      </c>
      <c r="G1524" s="23">
        <f t="shared" si="209"/>
        <v>0.48099999999999998</v>
      </c>
      <c r="H1524" s="23">
        <f t="shared" si="210"/>
        <v>0.39804076630070456</v>
      </c>
      <c r="I1524" s="26">
        <f t="shared" si="213"/>
        <v>98896.799887437344</v>
      </c>
      <c r="J1524" s="26">
        <f t="shared" si="214"/>
        <v>81839.829546534296</v>
      </c>
      <c r="K1524" s="23">
        <f t="shared" si="211"/>
        <v>54.942666604131851</v>
      </c>
      <c r="L1524" s="23">
        <f t="shared" si="211"/>
        <v>45.466571970296819</v>
      </c>
      <c r="M1524" s="26">
        <f>K1524*'Social Cost of Carbon'!$C$5</f>
        <v>5494.2666604131855</v>
      </c>
      <c r="N1524" s="26">
        <f>L1524*'Social Cost of Carbon'!$C$5</f>
        <v>4546.6571970296818</v>
      </c>
      <c r="O1524" s="23">
        <f t="shared" si="215"/>
        <v>0.58814387893194686</v>
      </c>
      <c r="P1524" s="23">
        <f t="shared" si="216"/>
        <v>0.48670528121650913</v>
      </c>
      <c r="Q1524" s="27"/>
      <c r="R1524" s="27"/>
    </row>
    <row r="1525" spans="1:18" x14ac:dyDescent="0.25">
      <c r="A1525" s="24">
        <f t="shared" si="212"/>
        <v>2020</v>
      </c>
      <c r="B1525" s="32">
        <v>43887</v>
      </c>
      <c r="C1525" s="28">
        <f>'Bitcoin Data'!C1524</f>
        <v>8820.5224610000005</v>
      </c>
      <c r="D1525" s="26">
        <f>'Bitcoin Data'!K1524</f>
        <v>1700.0377786173026</v>
      </c>
      <c r="E1525" s="25">
        <f>'Bitcoin Data'!J1524</f>
        <v>120111.84829300696</v>
      </c>
      <c r="F1525" s="25">
        <f t="shared" si="208"/>
        <v>204.19467975766199</v>
      </c>
      <c r="G1525" s="23">
        <f t="shared" si="209"/>
        <v>0.48099999999999998</v>
      </c>
      <c r="H1525" s="23">
        <f t="shared" si="210"/>
        <v>0.39804076630070456</v>
      </c>
      <c r="I1525" s="26">
        <f t="shared" si="213"/>
        <v>98217.64096343542</v>
      </c>
      <c r="J1525" s="26">
        <f t="shared" si="214"/>
        <v>81277.806805266751</v>
      </c>
      <c r="K1525" s="23">
        <f t="shared" si="211"/>
        <v>57.773799028936345</v>
      </c>
      <c r="L1525" s="23">
        <f t="shared" si="211"/>
        <v>47.809412136342466</v>
      </c>
      <c r="M1525" s="26">
        <f>K1525*'Social Cost of Carbon'!$C$5</f>
        <v>5777.3799028936346</v>
      </c>
      <c r="N1525" s="26">
        <f>L1525*'Social Cost of Carbon'!$C$5</f>
        <v>4780.9412136342462</v>
      </c>
      <c r="O1525" s="23">
        <f t="shared" si="215"/>
        <v>0.65499293589901941</v>
      </c>
      <c r="P1525" s="23">
        <f t="shared" si="216"/>
        <v>0.54202471959832421</v>
      </c>
      <c r="Q1525" s="27"/>
      <c r="R1525" s="27"/>
    </row>
    <row r="1526" spans="1:18" x14ac:dyDescent="0.25">
      <c r="A1526" s="24">
        <f t="shared" si="212"/>
        <v>2020</v>
      </c>
      <c r="B1526" s="32">
        <v>43888</v>
      </c>
      <c r="C1526" s="28">
        <f>'Bitcoin Data'!C1525</f>
        <v>8784.4941409999992</v>
      </c>
      <c r="D1526" s="26">
        <f>'Bitcoin Data'!K1525</f>
        <v>1837.4846876276031</v>
      </c>
      <c r="E1526" s="25">
        <f>'Bitcoin Data'!J1525</f>
        <v>110451.45247992768</v>
      </c>
      <c r="F1526" s="25">
        <f t="shared" si="208"/>
        <v>202.95285265809497</v>
      </c>
      <c r="G1526" s="23">
        <f t="shared" si="209"/>
        <v>0.48099999999999998</v>
      </c>
      <c r="H1526" s="23">
        <f t="shared" si="210"/>
        <v>0.39804076630070456</v>
      </c>
      <c r="I1526" s="26">
        <f t="shared" si="213"/>
        <v>97620.322128543674</v>
      </c>
      <c r="J1526" s="26">
        <f t="shared" si="214"/>
        <v>80783.508994942109</v>
      </c>
      <c r="K1526" s="23">
        <f t="shared" si="211"/>
        <v>53.127148642845214</v>
      </c>
      <c r="L1526" s="23">
        <f t="shared" si="211"/>
        <v>43.964180784136268</v>
      </c>
      <c r="M1526" s="26">
        <f>K1526*'Social Cost of Carbon'!$C$5</f>
        <v>5312.7148642845214</v>
      </c>
      <c r="N1526" s="26">
        <f>L1526*'Social Cost of Carbon'!$C$5</f>
        <v>4396.418078413627</v>
      </c>
      <c r="O1526" s="23">
        <f t="shared" si="215"/>
        <v>0.60478324409010742</v>
      </c>
      <c r="P1526" s="23">
        <f t="shared" si="216"/>
        <v>0.50047481480967237</v>
      </c>
      <c r="Q1526" s="27"/>
      <c r="R1526" s="27"/>
    </row>
    <row r="1527" spans="1:18" x14ac:dyDescent="0.25">
      <c r="A1527" s="24">
        <f t="shared" si="212"/>
        <v>2020</v>
      </c>
      <c r="B1527" s="32">
        <v>43889</v>
      </c>
      <c r="C1527" s="28">
        <f>'Bitcoin Data'!C1526</f>
        <v>8672.4550780000009</v>
      </c>
      <c r="D1527" s="26">
        <f>'Bitcoin Data'!K1526</f>
        <v>1974.9835418038181</v>
      </c>
      <c r="E1527" s="25">
        <f>'Bitcoin Data'!J1526</f>
        <v>104826.26060966603</v>
      </c>
      <c r="F1527" s="25">
        <f t="shared" si="208"/>
        <v>207.03013945292827</v>
      </c>
      <c r="G1527" s="23">
        <f t="shared" si="209"/>
        <v>0.48099999999999998</v>
      </c>
      <c r="H1527" s="23">
        <f t="shared" si="210"/>
        <v>0.39804076630070456</v>
      </c>
      <c r="I1527" s="26">
        <f t="shared" si="213"/>
        <v>99581.49707685849</v>
      </c>
      <c r="J1527" s="26">
        <f t="shared" si="214"/>
        <v>82406.435355185298</v>
      </c>
      <c r="K1527" s="23">
        <f t="shared" si="211"/>
        <v>50.421431353249361</v>
      </c>
      <c r="L1527" s="23">
        <f t="shared" si="211"/>
        <v>41.72512510150883</v>
      </c>
      <c r="M1527" s="26">
        <f>K1527*'Social Cost of Carbon'!$C$5</f>
        <v>5042.1431353249363</v>
      </c>
      <c r="N1527" s="26">
        <f>L1527*'Social Cost of Carbon'!$C$5</f>
        <v>4172.5125101508829</v>
      </c>
      <c r="O1527" s="23">
        <f t="shared" si="215"/>
        <v>0.58139743474897665</v>
      </c>
      <c r="P1527" s="23">
        <f t="shared" si="216"/>
        <v>0.48112241258367261</v>
      </c>
      <c r="Q1527" s="27"/>
      <c r="R1527" s="27"/>
    </row>
    <row r="1528" spans="1:18" x14ac:dyDescent="0.25">
      <c r="A1528" s="24">
        <f t="shared" si="212"/>
        <v>2020</v>
      </c>
      <c r="B1528" s="32">
        <v>43890</v>
      </c>
      <c r="C1528" s="28">
        <f>'Bitcoin Data'!C1527</f>
        <v>8599.5087889999995</v>
      </c>
      <c r="D1528" s="26">
        <f>'Bitcoin Data'!K1527</f>
        <v>1737.4517374517375</v>
      </c>
      <c r="E1528" s="25">
        <f>'Bitcoin Data'!J1527</f>
        <v>119493.0868483145</v>
      </c>
      <c r="F1528" s="25">
        <f t="shared" si="208"/>
        <v>207.61347135807537</v>
      </c>
      <c r="G1528" s="23">
        <f t="shared" si="209"/>
        <v>0.48099999999999998</v>
      </c>
      <c r="H1528" s="23">
        <f t="shared" si="210"/>
        <v>0.39804076630070456</v>
      </c>
      <c r="I1528" s="26">
        <f t="shared" si="213"/>
        <v>99862.079723234245</v>
      </c>
      <c r="J1528" s="26">
        <f t="shared" si="214"/>
        <v>82638.625233717699</v>
      </c>
      <c r="K1528" s="23">
        <f t="shared" si="211"/>
        <v>57.476174774039272</v>
      </c>
      <c r="L1528" s="23">
        <f t="shared" si="211"/>
        <v>47.563119856739746</v>
      </c>
      <c r="M1528" s="26">
        <f>K1528*'Social Cost of Carbon'!$C$5</f>
        <v>5747.6174774039273</v>
      </c>
      <c r="N1528" s="26">
        <f>L1528*'Social Cost of Carbon'!$C$5</f>
        <v>4756.311985673975</v>
      </c>
      <c r="O1528" s="23">
        <f t="shared" si="215"/>
        <v>0.66836578907343536</v>
      </c>
      <c r="P1528" s="23">
        <f t="shared" si="216"/>
        <v>0.5530911244323603</v>
      </c>
      <c r="Q1528" s="27"/>
      <c r="R1528" s="27"/>
    </row>
    <row r="1529" spans="1:18" x14ac:dyDescent="0.25">
      <c r="A1529" s="24">
        <f t="shared" si="212"/>
        <v>2020</v>
      </c>
      <c r="B1529" s="32">
        <v>43891</v>
      </c>
      <c r="C1529" s="28">
        <f>'Bitcoin Data'!C1528</f>
        <v>8562.4541019999997</v>
      </c>
      <c r="D1529" s="26">
        <f>'Bitcoin Data'!K1528</f>
        <v>2212.389380530974</v>
      </c>
      <c r="E1529" s="25">
        <f>'Bitcoin Data'!J1528</f>
        <v>92908.909685361519</v>
      </c>
      <c r="F1529" s="25">
        <f t="shared" si="208"/>
        <v>205.55068514460518</v>
      </c>
      <c r="G1529" s="23">
        <f t="shared" si="209"/>
        <v>0.48099999999999998</v>
      </c>
      <c r="H1529" s="23">
        <f t="shared" si="210"/>
        <v>0.39804076630070456</v>
      </c>
      <c r="I1529" s="26">
        <f t="shared" si="213"/>
        <v>98869.879554555082</v>
      </c>
      <c r="J1529" s="26">
        <f t="shared" si="214"/>
        <v>81817.5522285935</v>
      </c>
      <c r="K1529" s="23">
        <f t="shared" si="211"/>
        <v>44.689185558658885</v>
      </c>
      <c r="L1529" s="23">
        <f t="shared" si="211"/>
        <v>36.981533607324252</v>
      </c>
      <c r="M1529" s="26">
        <f>K1529*'Social Cost of Carbon'!$C$5</f>
        <v>4468.9185558658883</v>
      </c>
      <c r="N1529" s="26">
        <f>L1529*'Social Cost of Carbon'!$C$5</f>
        <v>3698.1533607324254</v>
      </c>
      <c r="O1529" s="23">
        <f t="shared" si="215"/>
        <v>0.52192029325121259</v>
      </c>
      <c r="P1529" s="23">
        <f t="shared" si="216"/>
        <v>0.43190343757505439</v>
      </c>
      <c r="Q1529" s="27"/>
      <c r="R1529" s="27"/>
    </row>
    <row r="1530" spans="1:18" x14ac:dyDescent="0.25">
      <c r="A1530" s="24">
        <f t="shared" si="212"/>
        <v>2020</v>
      </c>
      <c r="B1530" s="32">
        <v>43892</v>
      </c>
      <c r="C1530" s="28">
        <f>'Bitcoin Data'!C1529</f>
        <v>8869.6699219999991</v>
      </c>
      <c r="D1530" s="26">
        <f>'Bitcoin Data'!K1529</f>
        <v>1862.5827814569536</v>
      </c>
      <c r="E1530" s="25">
        <f>'Bitcoin Data'!J1529</f>
        <v>114067.2651049882</v>
      </c>
      <c r="F1530" s="25">
        <f t="shared" si="208"/>
        <v>212.45972391243663</v>
      </c>
      <c r="G1530" s="23">
        <f t="shared" si="209"/>
        <v>0.48099999999999998</v>
      </c>
      <c r="H1530" s="23">
        <f t="shared" si="210"/>
        <v>0.39804076630070456</v>
      </c>
      <c r="I1530" s="26">
        <f t="shared" si="213"/>
        <v>102193.12720188202</v>
      </c>
      <c r="J1530" s="26">
        <f t="shared" si="214"/>
        <v>84567.631314142403</v>
      </c>
      <c r="K1530" s="23">
        <f t="shared" si="211"/>
        <v>54.866354515499317</v>
      </c>
      <c r="L1530" s="23">
        <f t="shared" si="211"/>
        <v>45.403421612215119</v>
      </c>
      <c r="M1530" s="26">
        <f>K1530*'Social Cost of Carbon'!$C$5</f>
        <v>5486.6354515499315</v>
      </c>
      <c r="N1530" s="26">
        <f>L1530*'Social Cost of Carbon'!$C$5</f>
        <v>4540.3421612215116</v>
      </c>
      <c r="O1530" s="23">
        <f t="shared" si="215"/>
        <v>0.61858394954936091</v>
      </c>
      <c r="P1530" s="23">
        <f t="shared" si="216"/>
        <v>0.51189527920986277</v>
      </c>
      <c r="Q1530" s="27"/>
      <c r="R1530" s="27"/>
    </row>
    <row r="1531" spans="1:18" x14ac:dyDescent="0.25">
      <c r="A1531" s="24">
        <f t="shared" si="212"/>
        <v>2020</v>
      </c>
      <c r="B1531" s="32">
        <v>43893</v>
      </c>
      <c r="C1531" s="28">
        <f>'Bitcoin Data'!C1530</f>
        <v>8787.7861329999996</v>
      </c>
      <c r="D1531" s="26">
        <f>'Bitcoin Data'!K1530</f>
        <v>1912.4521886952823</v>
      </c>
      <c r="E1531" s="25">
        <f>'Bitcoin Data'!J1530</f>
        <v>111827.00818746381</v>
      </c>
      <c r="F1531" s="25">
        <f t="shared" si="208"/>
        <v>213.86380656336041</v>
      </c>
      <c r="G1531" s="23">
        <f t="shared" si="209"/>
        <v>0.48099999999999998</v>
      </c>
      <c r="H1531" s="23">
        <f t="shared" si="210"/>
        <v>0.39804076630070456</v>
      </c>
      <c r="I1531" s="26">
        <f t="shared" si="213"/>
        <v>102868.49095697635</v>
      </c>
      <c r="J1531" s="26">
        <f t="shared" si="214"/>
        <v>85126.51344846563</v>
      </c>
      <c r="K1531" s="23">
        <f t="shared" si="211"/>
        <v>53.788790938170095</v>
      </c>
      <c r="L1531" s="23">
        <f t="shared" si="211"/>
        <v>44.511708032053264</v>
      </c>
      <c r="M1531" s="26">
        <f>K1531*'Social Cost of Carbon'!$C$5</f>
        <v>5378.8790938170096</v>
      </c>
      <c r="N1531" s="26">
        <f>L1531*'Social Cost of Carbon'!$C$5</f>
        <v>4451.1708032053266</v>
      </c>
      <c r="O1531" s="23">
        <f t="shared" si="215"/>
        <v>0.61208579867666313</v>
      </c>
      <c r="P1531" s="23">
        <f t="shared" si="216"/>
        <v>0.50651788013937171</v>
      </c>
      <c r="Q1531" s="27"/>
      <c r="R1531" s="27"/>
    </row>
    <row r="1532" spans="1:18" x14ac:dyDescent="0.25">
      <c r="A1532" s="24">
        <f t="shared" si="212"/>
        <v>2020</v>
      </c>
      <c r="B1532" s="32">
        <v>43894</v>
      </c>
      <c r="C1532" s="28">
        <f>'Bitcoin Data'!C1531</f>
        <v>8755.2460940000001</v>
      </c>
      <c r="D1532" s="26">
        <f>'Bitcoin Data'!K1531</f>
        <v>2087.4405659283316</v>
      </c>
      <c r="E1532" s="25">
        <f>'Bitcoin Data'!J1531</f>
        <v>103254.80072357645</v>
      </c>
      <c r="F1532" s="25">
        <f t="shared" si="208"/>
        <v>215.53825965723954</v>
      </c>
      <c r="G1532" s="23">
        <f t="shared" si="209"/>
        <v>0.48099999999999998</v>
      </c>
      <c r="H1532" s="23">
        <f t="shared" si="210"/>
        <v>0.39804076630070456</v>
      </c>
      <c r="I1532" s="26">
        <f t="shared" si="213"/>
        <v>103673.90289513221</v>
      </c>
      <c r="J1532" s="26">
        <f t="shared" si="214"/>
        <v>85793.014041087852</v>
      </c>
      <c r="K1532" s="23">
        <f t="shared" si="211"/>
        <v>49.665559148040273</v>
      </c>
      <c r="L1532" s="23">
        <f t="shared" si="211"/>
        <v>41.099620004238915</v>
      </c>
      <c r="M1532" s="26">
        <f>K1532*'Social Cost of Carbon'!$C$5</f>
        <v>4966.5559148040275</v>
      </c>
      <c r="N1532" s="26">
        <f>L1532*'Social Cost of Carbon'!$C$5</f>
        <v>4109.9620004238914</v>
      </c>
      <c r="O1532" s="23">
        <f t="shared" si="215"/>
        <v>0.56726628372075405</v>
      </c>
      <c r="P1532" s="23">
        <f t="shared" si="216"/>
        <v>0.46942849536125114</v>
      </c>
      <c r="Q1532" s="27"/>
      <c r="R1532" s="27"/>
    </row>
    <row r="1533" spans="1:18" x14ac:dyDescent="0.25">
      <c r="A1533" s="24">
        <f t="shared" si="212"/>
        <v>2020</v>
      </c>
      <c r="B1533" s="32">
        <v>43895</v>
      </c>
      <c r="C1533" s="28">
        <f>'Bitcoin Data'!C1532</f>
        <v>9078.7626949999994</v>
      </c>
      <c r="D1533" s="26">
        <f>'Bitcoin Data'!K1532</f>
        <v>2037.5820692777904</v>
      </c>
      <c r="E1533" s="25">
        <f>'Bitcoin Data'!J1532</f>
        <v>108819.44311642573</v>
      </c>
      <c r="F1533" s="25">
        <f t="shared" si="208"/>
        <v>221.72854608282356</v>
      </c>
      <c r="G1533" s="23">
        <f t="shared" si="209"/>
        <v>0.48099999999999998</v>
      </c>
      <c r="H1533" s="23">
        <f t="shared" si="210"/>
        <v>0.39804076630070456</v>
      </c>
      <c r="I1533" s="26">
        <f t="shared" si="213"/>
        <v>106651.43066583812</v>
      </c>
      <c r="J1533" s="26">
        <f t="shared" si="214"/>
        <v>88257.000393548165</v>
      </c>
      <c r="K1533" s="23">
        <f t="shared" si="211"/>
        <v>52.342152139000767</v>
      </c>
      <c r="L1533" s="23">
        <f t="shared" si="211"/>
        <v>43.314574526478026</v>
      </c>
      <c r="M1533" s="26">
        <f>K1533*'Social Cost of Carbon'!$C$5</f>
        <v>5234.2152139000764</v>
      </c>
      <c r="N1533" s="26">
        <f>L1533*'Social Cost of Carbon'!$C$5</f>
        <v>4331.4574526478027</v>
      </c>
      <c r="O1533" s="23">
        <f t="shared" si="215"/>
        <v>0.57653398262989586</v>
      </c>
      <c r="P1533" s="23">
        <f t="shared" si="216"/>
        <v>0.47709777181788127</v>
      </c>
      <c r="Q1533" s="27"/>
      <c r="R1533" s="27"/>
    </row>
    <row r="1534" spans="1:18" x14ac:dyDescent="0.25">
      <c r="A1534" s="24">
        <f t="shared" si="212"/>
        <v>2020</v>
      </c>
      <c r="B1534" s="32">
        <v>43896</v>
      </c>
      <c r="C1534" s="28">
        <f>'Bitcoin Data'!C1533</f>
        <v>9122.5458980000003</v>
      </c>
      <c r="D1534" s="26">
        <f>'Bitcoin Data'!K1533</f>
        <v>1937.5672766415501</v>
      </c>
      <c r="E1534" s="25">
        <f>'Bitcoin Data'!J1533</f>
        <v>116054.00881133125</v>
      </c>
      <c r="F1534" s="25">
        <f t="shared" si="208"/>
        <v>224.86244979590555</v>
      </c>
      <c r="G1534" s="23">
        <f t="shared" si="209"/>
        <v>0.48099999999999998</v>
      </c>
      <c r="H1534" s="23">
        <f t="shared" si="210"/>
        <v>0.39804076630070456</v>
      </c>
      <c r="I1534" s="26">
        <f t="shared" si="213"/>
        <v>108158.83835183056</v>
      </c>
      <c r="J1534" s="26">
        <f t="shared" si="214"/>
        <v>89504.421829015948</v>
      </c>
      <c r="K1534" s="23">
        <f t="shared" si="211"/>
        <v>55.821978238250331</v>
      </c>
      <c r="L1534" s="23">
        <f t="shared" si="211"/>
        <v>46.194226599531007</v>
      </c>
      <c r="M1534" s="26">
        <f>K1534*'Social Cost of Carbon'!$C$5</f>
        <v>5582.1978238250331</v>
      </c>
      <c r="N1534" s="26">
        <f>L1534*'Social Cost of Carbon'!$C$5</f>
        <v>4619.4226599531003</v>
      </c>
      <c r="O1534" s="23">
        <f t="shared" si="215"/>
        <v>0.61191227605101528</v>
      </c>
      <c r="P1534" s="23">
        <f t="shared" si="216"/>
        <v>0.50637428538077822</v>
      </c>
      <c r="Q1534" s="27"/>
      <c r="R1534" s="27"/>
    </row>
    <row r="1535" spans="1:18" x14ac:dyDescent="0.25">
      <c r="A1535" s="24">
        <f t="shared" si="212"/>
        <v>2020</v>
      </c>
      <c r="B1535" s="32">
        <v>43897</v>
      </c>
      <c r="C1535" s="28">
        <f>'Bitcoin Data'!C1534</f>
        <v>8909.9541019999997</v>
      </c>
      <c r="D1535" s="26">
        <f>'Bitcoin Data'!K1534</f>
        <v>1962.4945486262536</v>
      </c>
      <c r="E1535" s="25">
        <f>'Bitcoin Data'!J1534</f>
        <v>114207.74689912463</v>
      </c>
      <c r="F1535" s="25">
        <f t="shared" si="208"/>
        <v>224.13208070041901</v>
      </c>
      <c r="G1535" s="23">
        <f t="shared" si="209"/>
        <v>0.48099999999999998</v>
      </c>
      <c r="H1535" s="23">
        <f t="shared" si="210"/>
        <v>0.39804076630070456</v>
      </c>
      <c r="I1535" s="26">
        <f t="shared" si="213"/>
        <v>107807.53081690155</v>
      </c>
      <c r="J1535" s="26">
        <f t="shared" si="214"/>
        <v>89213.705154566138</v>
      </c>
      <c r="K1535" s="23">
        <f t="shared" si="211"/>
        <v>54.933926258478948</v>
      </c>
      <c r="L1535" s="23">
        <f t="shared" si="211"/>
        <v>45.459339093204477</v>
      </c>
      <c r="M1535" s="26">
        <f>K1535*'Social Cost of Carbon'!$C$5</f>
        <v>5493.392625847895</v>
      </c>
      <c r="N1535" s="26">
        <f>L1535*'Social Cost of Carbon'!$C$5</f>
        <v>4545.933909320448</v>
      </c>
      <c r="O1535" s="23">
        <f t="shared" si="215"/>
        <v>0.61654555825543522</v>
      </c>
      <c r="P1535" s="23">
        <f t="shared" si="216"/>
        <v>0.51020845419394822</v>
      </c>
      <c r="Q1535" s="27"/>
      <c r="R1535" s="27"/>
    </row>
    <row r="1536" spans="1:18" x14ac:dyDescent="0.25">
      <c r="A1536" s="24">
        <f t="shared" si="212"/>
        <v>2020</v>
      </c>
      <c r="B1536" s="32">
        <v>43898</v>
      </c>
      <c r="C1536" s="28">
        <f>'Bitcoin Data'!C1535</f>
        <v>8108.1162109999996</v>
      </c>
      <c r="D1536" s="26">
        <f>'Bitcoin Data'!K1535</f>
        <v>1974.9835418038181</v>
      </c>
      <c r="E1536" s="25">
        <f>'Bitcoin Data'!J1535</f>
        <v>115275.58682150203</v>
      </c>
      <c r="F1536" s="25">
        <f t="shared" si="208"/>
        <v>227.66738674424363</v>
      </c>
      <c r="G1536" s="23">
        <f t="shared" si="209"/>
        <v>0.48099999999999998</v>
      </c>
      <c r="H1536" s="23">
        <f t="shared" si="210"/>
        <v>0.39804076630070456</v>
      </c>
      <c r="I1536" s="26">
        <f t="shared" si="213"/>
        <v>109508.01302398118</v>
      </c>
      <c r="J1536" s="26">
        <f t="shared" si="214"/>
        <v>90620.901081357602</v>
      </c>
      <c r="K1536" s="23">
        <f t="shared" si="211"/>
        <v>55.447557261142471</v>
      </c>
      <c r="L1536" s="23">
        <f t="shared" si="211"/>
        <v>45.884382914194063</v>
      </c>
      <c r="M1536" s="26">
        <f>K1536*'Social Cost of Carbon'!$C$5</f>
        <v>5544.7557261142474</v>
      </c>
      <c r="N1536" s="26">
        <f>L1536*'Social Cost of Carbon'!$C$5</f>
        <v>4588.4382914194066</v>
      </c>
      <c r="O1536" s="23">
        <f t="shared" si="215"/>
        <v>0.68385252280817954</v>
      </c>
      <c r="P1536" s="23">
        <f t="shared" si="216"/>
        <v>0.56590682373230317</v>
      </c>
      <c r="Q1536" s="27"/>
      <c r="R1536" s="27"/>
    </row>
    <row r="1537" spans="1:18" x14ac:dyDescent="0.25">
      <c r="A1537" s="24">
        <f t="shared" si="212"/>
        <v>2020</v>
      </c>
      <c r="B1537" s="32">
        <v>43899</v>
      </c>
      <c r="C1537" s="28">
        <f>'Bitcoin Data'!C1536</f>
        <v>7923.6445309999999</v>
      </c>
      <c r="D1537" s="26">
        <f>'Bitcoin Data'!K1536</f>
        <v>1875</v>
      </c>
      <c r="E1537" s="25">
        <f>'Bitcoin Data'!J1536</f>
        <v>119300.49124776387</v>
      </c>
      <c r="F1537" s="25">
        <f t="shared" si="208"/>
        <v>223.68842108955727</v>
      </c>
      <c r="G1537" s="23">
        <f t="shared" si="209"/>
        <v>0.48099999999999998</v>
      </c>
      <c r="H1537" s="23">
        <f t="shared" si="210"/>
        <v>0.39804076630070456</v>
      </c>
      <c r="I1537" s="26">
        <f t="shared" si="213"/>
        <v>107594.13054407705</v>
      </c>
      <c r="J1537" s="26">
        <f t="shared" si="214"/>
        <v>89037.110543082061</v>
      </c>
      <c r="K1537" s="23">
        <f t="shared" si="211"/>
        <v>57.383536290174426</v>
      </c>
      <c r="L1537" s="23">
        <f t="shared" si="211"/>
        <v>47.486458956310429</v>
      </c>
      <c r="M1537" s="26">
        <f>K1537*'Social Cost of Carbon'!$C$5</f>
        <v>5738.3536290174425</v>
      </c>
      <c r="N1537" s="26">
        <f>L1537*'Social Cost of Carbon'!$C$5</f>
        <v>4748.6458956310425</v>
      </c>
      <c r="O1537" s="23">
        <f t="shared" si="215"/>
        <v>0.72420634299873576</v>
      </c>
      <c r="P1537" s="23">
        <f t="shared" si="216"/>
        <v>0.59930072292525494</v>
      </c>
      <c r="Q1537" s="27"/>
      <c r="R1537" s="27"/>
    </row>
    <row r="1538" spans="1:18" x14ac:dyDescent="0.25">
      <c r="A1538" s="24">
        <f t="shared" si="212"/>
        <v>2020</v>
      </c>
      <c r="B1538" s="32">
        <v>43900</v>
      </c>
      <c r="C1538" s="28">
        <f>'Bitcoin Data'!C1537</f>
        <v>7909.7294920000004</v>
      </c>
      <c r="D1538" s="26">
        <f>'Bitcoin Data'!K1537</f>
        <v>1650.0137501145844</v>
      </c>
      <c r="E1538" s="25">
        <f>'Bitcoin Data'!J1537</f>
        <v>136320.2078463237</v>
      </c>
      <c r="F1538" s="25">
        <f t="shared" si="208"/>
        <v>224.93021736491215</v>
      </c>
      <c r="G1538" s="23">
        <f t="shared" si="209"/>
        <v>0.48099999999999998</v>
      </c>
      <c r="H1538" s="23">
        <f t="shared" si="210"/>
        <v>0.39804076630070456</v>
      </c>
      <c r="I1538" s="26">
        <f t="shared" si="213"/>
        <v>108191.43455252274</v>
      </c>
      <c r="J1538" s="26">
        <f t="shared" si="214"/>
        <v>89531.396084113687</v>
      </c>
      <c r="K1538" s="23">
        <f t="shared" si="211"/>
        <v>65.570019974081688</v>
      </c>
      <c r="L1538" s="23">
        <f t="shared" si="211"/>
        <v>54.260999993422004</v>
      </c>
      <c r="M1538" s="26">
        <f>K1538*'Social Cost of Carbon'!$C$5</f>
        <v>6557.0019974081688</v>
      </c>
      <c r="N1538" s="26">
        <f>L1538*'Social Cost of Carbon'!$C$5</f>
        <v>5426.0999993422001</v>
      </c>
      <c r="O1538" s="23">
        <f t="shared" si="215"/>
        <v>0.82897929746396548</v>
      </c>
      <c r="P1538" s="23">
        <f t="shared" si="216"/>
        <v>0.68600323245317374</v>
      </c>
      <c r="Q1538" s="27"/>
      <c r="R1538" s="27"/>
    </row>
    <row r="1539" spans="1:18" x14ac:dyDescent="0.25">
      <c r="A1539" s="24">
        <f t="shared" si="212"/>
        <v>2020</v>
      </c>
      <c r="B1539" s="32">
        <v>43901</v>
      </c>
      <c r="C1539" s="28">
        <f>'Bitcoin Data'!C1538</f>
        <v>7911.4301759999998</v>
      </c>
      <c r="D1539" s="26">
        <f>'Bitcoin Data'!K1538</f>
        <v>1487.4803735228493</v>
      </c>
      <c r="E1539" s="25">
        <f>'Bitcoin Data'!J1538</f>
        <v>149510.3116931954</v>
      </c>
      <c r="F1539" s="25">
        <f t="shared" si="208"/>
        <v>222.39365428291194</v>
      </c>
      <c r="G1539" s="23">
        <f t="shared" si="209"/>
        <v>0.48099999999999998</v>
      </c>
      <c r="H1539" s="23">
        <f t="shared" si="210"/>
        <v>0.39804076630070456</v>
      </c>
      <c r="I1539" s="26">
        <f t="shared" si="213"/>
        <v>106971.34771008063</v>
      </c>
      <c r="J1539" s="26">
        <f t="shared" si="214"/>
        <v>88521.740571184244</v>
      </c>
      <c r="K1539" s="23">
        <f t="shared" si="211"/>
        <v>71.914459924426978</v>
      </c>
      <c r="L1539" s="23">
        <f t="shared" si="211"/>
        <v>59.511199036216681</v>
      </c>
      <c r="M1539" s="26">
        <f>K1539*'Social Cost of Carbon'!$C$5</f>
        <v>7191.4459924426974</v>
      </c>
      <c r="N1539" s="26">
        <f>L1539*'Social Cost of Carbon'!$C$5</f>
        <v>5951.1199036216676</v>
      </c>
      <c r="O1539" s="23">
        <f t="shared" si="215"/>
        <v>0.90899443368135435</v>
      </c>
      <c r="P1539" s="23">
        <f t="shared" si="216"/>
        <v>0.75221796454386958</v>
      </c>
      <c r="Q1539" s="27"/>
      <c r="R1539" s="27"/>
    </row>
    <row r="1540" spans="1:18" x14ac:dyDescent="0.25">
      <c r="A1540" s="24">
        <f t="shared" si="212"/>
        <v>2020</v>
      </c>
      <c r="B1540" s="32">
        <v>43902</v>
      </c>
      <c r="C1540" s="28">
        <f>'Bitcoin Data'!C1539</f>
        <v>4970.7880859999996</v>
      </c>
      <c r="D1540" s="26">
        <f>'Bitcoin Data'!K1539</f>
        <v>1887.5838926174499</v>
      </c>
      <c r="E1540" s="25">
        <f>'Bitcoin Data'!J1539</f>
        <v>113481.930082601</v>
      </c>
      <c r="F1540" s="25">
        <f t="shared" si="208"/>
        <v>214.20666332705727</v>
      </c>
      <c r="G1540" s="23">
        <f t="shared" si="209"/>
        <v>0.48099999999999998</v>
      </c>
      <c r="H1540" s="23">
        <f t="shared" si="210"/>
        <v>0.39804076630070456</v>
      </c>
      <c r="I1540" s="26">
        <f t="shared" si="213"/>
        <v>103033.40506031454</v>
      </c>
      <c r="J1540" s="26">
        <f t="shared" si="214"/>
        <v>85262.984417418906</v>
      </c>
      <c r="K1540" s="23">
        <f t="shared" si="211"/>
        <v>54.584808369731078</v>
      </c>
      <c r="L1540" s="23">
        <f t="shared" si="211"/>
        <v>45.170434411361477</v>
      </c>
      <c r="M1540" s="26">
        <f>K1540*'Social Cost of Carbon'!$C$5</f>
        <v>5458.4808369731081</v>
      </c>
      <c r="N1540" s="26">
        <f>L1540*'Social Cost of Carbon'!$C$5</f>
        <v>4517.0434411361475</v>
      </c>
      <c r="O1540" s="23">
        <f t="shared" si="215"/>
        <v>1.0981117566340584</v>
      </c>
      <c r="P1540" s="23">
        <f t="shared" si="216"/>
        <v>0.9087177652690922</v>
      </c>
      <c r="Q1540" s="27"/>
      <c r="R1540" s="27"/>
    </row>
    <row r="1541" spans="1:18" x14ac:dyDescent="0.25">
      <c r="A1541" s="24">
        <f t="shared" si="212"/>
        <v>2020</v>
      </c>
      <c r="B1541" s="32">
        <v>43903</v>
      </c>
      <c r="C1541" s="28">
        <f>'Bitcoin Data'!C1540</f>
        <v>5563.7070309999999</v>
      </c>
      <c r="D1541" s="26">
        <f>'Bitcoin Data'!K1540</f>
        <v>1562.5</v>
      </c>
      <c r="E1541" s="25">
        <f>'Bitcoin Data'!J1540</f>
        <v>136810.42348725986</v>
      </c>
      <c r="F1541" s="25">
        <f t="shared" si="208"/>
        <v>213.76628669884354</v>
      </c>
      <c r="G1541" s="23">
        <f t="shared" si="209"/>
        <v>0.48099999999999998</v>
      </c>
      <c r="H1541" s="23">
        <f t="shared" si="210"/>
        <v>0.39804076630070456</v>
      </c>
      <c r="I1541" s="26">
        <f t="shared" si="213"/>
        <v>102821.58390214374</v>
      </c>
      <c r="J1541" s="26">
        <f t="shared" si="214"/>
        <v>85087.6965668638</v>
      </c>
      <c r="K1541" s="23">
        <f t="shared" si="211"/>
        <v>65.805813697372002</v>
      </c>
      <c r="L1541" s="23">
        <f t="shared" si="211"/>
        <v>54.456125802792826</v>
      </c>
      <c r="M1541" s="26">
        <f>K1541*'Social Cost of Carbon'!$C$5</f>
        <v>6580.5813697372005</v>
      </c>
      <c r="N1541" s="26">
        <f>L1541*'Social Cost of Carbon'!$C$5</f>
        <v>5445.6125802792831</v>
      </c>
      <c r="O1541" s="23">
        <f t="shared" si="215"/>
        <v>1.1827692100017766</v>
      </c>
      <c r="P1541" s="23">
        <f t="shared" si="216"/>
        <v>0.97877414283988795</v>
      </c>
      <c r="Q1541" s="27"/>
      <c r="R1541" s="27"/>
    </row>
    <row r="1542" spans="1:18" x14ac:dyDescent="0.25">
      <c r="A1542" s="24">
        <f t="shared" si="212"/>
        <v>2020</v>
      </c>
      <c r="B1542" s="32">
        <v>43904</v>
      </c>
      <c r="C1542" s="28">
        <f>'Bitcoin Data'!C1541</f>
        <v>5200.3662109999996</v>
      </c>
      <c r="D1542" s="26">
        <f>'Bitcoin Data'!K1541</f>
        <v>1600</v>
      </c>
      <c r="E1542" s="25">
        <f>'Bitcoin Data'!J1541</f>
        <v>130825.06968350538</v>
      </c>
      <c r="F1542" s="25">
        <f t="shared" si="208"/>
        <v>209.32011149360864</v>
      </c>
      <c r="G1542" s="23">
        <f t="shared" si="209"/>
        <v>0.48099999999999998</v>
      </c>
      <c r="H1542" s="23">
        <f t="shared" si="210"/>
        <v>0.39804076630070456</v>
      </c>
      <c r="I1542" s="26">
        <f t="shared" si="213"/>
        <v>100682.97362842575</v>
      </c>
      <c r="J1542" s="26">
        <f t="shared" si="214"/>
        <v>83317.937581064893</v>
      </c>
      <c r="K1542" s="23">
        <f t="shared" si="211"/>
        <v>62.926858517766085</v>
      </c>
      <c r="L1542" s="23">
        <f t="shared" si="211"/>
        <v>52.073710988165558</v>
      </c>
      <c r="M1542" s="26">
        <f>K1542*'Social Cost of Carbon'!$C$5</f>
        <v>6292.6858517766086</v>
      </c>
      <c r="N1542" s="26">
        <f>L1542*'Social Cost of Carbon'!$C$5</f>
        <v>5207.3710988165558</v>
      </c>
      <c r="O1542" s="23">
        <f t="shared" si="215"/>
        <v>1.2100466768025098</v>
      </c>
      <c r="P1542" s="23">
        <f t="shared" si="216"/>
        <v>1.0013469989482162</v>
      </c>
      <c r="Q1542" s="27"/>
      <c r="R1542" s="27"/>
    </row>
    <row r="1543" spans="1:18" x14ac:dyDescent="0.25">
      <c r="A1543" s="24">
        <f t="shared" si="212"/>
        <v>2020</v>
      </c>
      <c r="B1543" s="32">
        <v>43905</v>
      </c>
      <c r="C1543" s="28">
        <f>'Bitcoin Data'!C1542</f>
        <v>5392.3149409999996</v>
      </c>
      <c r="D1543" s="26">
        <f>'Bitcoin Data'!K1542</f>
        <v>1487.4803735228493</v>
      </c>
      <c r="E1543" s="25">
        <f>'Bitcoin Data'!J1542</f>
        <v>137899.47476384521</v>
      </c>
      <c r="F1543" s="25">
        <f t="shared" si="208"/>
        <v>205.12276223032919</v>
      </c>
      <c r="G1543" s="23">
        <f t="shared" si="209"/>
        <v>0.48099999999999998</v>
      </c>
      <c r="H1543" s="23">
        <f t="shared" si="210"/>
        <v>0.39804076630070456</v>
      </c>
      <c r="I1543" s="26">
        <f t="shared" si="213"/>
        <v>98664.048632788341</v>
      </c>
      <c r="J1543" s="26">
        <f t="shared" si="214"/>
        <v>81647.221463877446</v>
      </c>
      <c r="K1543" s="23">
        <f t="shared" si="211"/>
        <v>66.329647361409542</v>
      </c>
      <c r="L1543" s="23">
        <f t="shared" si="211"/>
        <v>54.889612607465622</v>
      </c>
      <c r="M1543" s="26">
        <f>K1543*'Social Cost of Carbon'!$C$5</f>
        <v>6632.9647361409543</v>
      </c>
      <c r="N1543" s="26">
        <f>L1543*'Social Cost of Carbon'!$C$5</f>
        <v>5488.9612607465624</v>
      </c>
      <c r="O1543" s="23">
        <f t="shared" si="215"/>
        <v>1.2300773988009828</v>
      </c>
      <c r="P1543" s="23">
        <f t="shared" si="216"/>
        <v>1.0179229738626208</v>
      </c>
      <c r="Q1543" s="27"/>
      <c r="R1543" s="27"/>
    </row>
    <row r="1544" spans="1:18" x14ac:dyDescent="0.25">
      <c r="A1544" s="24">
        <f t="shared" si="212"/>
        <v>2020</v>
      </c>
      <c r="B1544" s="32">
        <v>43906</v>
      </c>
      <c r="C1544" s="28">
        <f>'Bitcoin Data'!C1543</f>
        <v>5014.4799800000001</v>
      </c>
      <c r="D1544" s="26">
        <f>'Bitcoin Data'!K1543</f>
        <v>1487.4803735228493</v>
      </c>
      <c r="E1544" s="25">
        <f>'Bitcoin Data'!J1543</f>
        <v>133636.96530101402</v>
      </c>
      <c r="F1544" s="25">
        <f t="shared" ref="F1544:F1607" si="217">E1544*D1544/1000000</f>
        <v>198.78236306241237</v>
      </c>
      <c r="G1544" s="23">
        <f t="shared" ref="G1544:G1607" si="218">$V$21</f>
        <v>0.48099999999999998</v>
      </c>
      <c r="H1544" s="23">
        <f t="shared" ref="H1544:H1607" si="219">HLOOKUP($A1544,$V$7:$AA$19,13,FALSE)/1000</f>
        <v>0.39804076630070456</v>
      </c>
      <c r="I1544" s="26">
        <f t="shared" si="213"/>
        <v>95614.316633020353</v>
      </c>
      <c r="J1544" s="26">
        <f t="shared" si="214"/>
        <v>79123.484120427485</v>
      </c>
      <c r="K1544" s="23">
        <f t="shared" ref="K1544:L1607" si="220">$E1544*G1544/1000</f>
        <v>64.27938030978774</v>
      </c>
      <c r="L1544" s="23">
        <f t="shared" si="220"/>
        <v>53.192960074516286</v>
      </c>
      <c r="M1544" s="26">
        <f>K1544*'Social Cost of Carbon'!$C$5</f>
        <v>6427.9380309787739</v>
      </c>
      <c r="N1544" s="26">
        <f>L1544*'Social Cost of Carbon'!$C$5</f>
        <v>5319.2960074516286</v>
      </c>
      <c r="O1544" s="23">
        <f t="shared" si="215"/>
        <v>1.2818753004531436</v>
      </c>
      <c r="P1544" s="23">
        <f t="shared" si="216"/>
        <v>1.0607871661004475</v>
      </c>
      <c r="Q1544" s="27"/>
      <c r="R1544" s="27"/>
    </row>
    <row r="1545" spans="1:18" x14ac:dyDescent="0.25">
      <c r="A1545" s="24">
        <f t="shared" ref="A1545:A1608" si="221">YEAR(B1545)</f>
        <v>2020</v>
      </c>
      <c r="B1545" s="32">
        <v>43907</v>
      </c>
      <c r="C1545" s="28">
        <f>'Bitcoin Data'!C1544</f>
        <v>5225.6293949999999</v>
      </c>
      <c r="D1545" s="26">
        <f>'Bitcoin Data'!K1544</f>
        <v>1537.5416417527974</v>
      </c>
      <c r="E1545" s="25">
        <f>'Bitcoin Data'!J1544</f>
        <v>125467.1194534135</v>
      </c>
      <c r="F1545" s="25">
        <f t="shared" si="217"/>
        <v>192.91092083039572</v>
      </c>
      <c r="G1545" s="23">
        <f t="shared" si="218"/>
        <v>0.48099999999999998</v>
      </c>
      <c r="H1545" s="23">
        <f t="shared" si="219"/>
        <v>0.39804076630070456</v>
      </c>
      <c r="I1545" s="26">
        <f t="shared" ref="I1545:I1608" si="222">F1545*G1545*1000</f>
        <v>92790.152919420332</v>
      </c>
      <c r="J1545" s="26">
        <f t="shared" ref="J1545:J1608" si="223">$F1545*H1545*1000</f>
        <v>76786.410755105258</v>
      </c>
      <c r="K1545" s="23">
        <f t="shared" si="220"/>
        <v>60.34968445709189</v>
      </c>
      <c r="L1545" s="23">
        <f t="shared" si="220"/>
        <v>49.941028372778746</v>
      </c>
      <c r="M1545" s="26">
        <f>K1545*'Social Cost of Carbon'!$C$5</f>
        <v>6034.9684457091889</v>
      </c>
      <c r="N1545" s="26">
        <f>L1545*'Social Cost of Carbon'!$C$5</f>
        <v>4994.1028372778746</v>
      </c>
      <c r="O1545" s="23">
        <f t="shared" ref="O1545:O1608" si="224">M1545/$C1545</f>
        <v>1.154878769528429</v>
      </c>
      <c r="P1545" s="23">
        <f t="shared" ref="P1545:P1608" si="225">N1545/$C1545</f>
        <v>0.95569403411124887</v>
      </c>
      <c r="Q1545" s="27"/>
      <c r="R1545" s="27"/>
    </row>
    <row r="1546" spans="1:18" x14ac:dyDescent="0.25">
      <c r="A1546" s="24">
        <f t="shared" si="221"/>
        <v>2020</v>
      </c>
      <c r="B1546" s="32">
        <v>43908</v>
      </c>
      <c r="C1546" s="28">
        <f>'Bitcoin Data'!C1545</f>
        <v>5238.4384769999997</v>
      </c>
      <c r="D1546" s="26">
        <f>'Bitcoin Data'!K1545</f>
        <v>1250</v>
      </c>
      <c r="E1546" s="25">
        <f>'Bitcoin Data'!J1545</f>
        <v>152691.3049522932</v>
      </c>
      <c r="F1546" s="25">
        <f t="shared" si="217"/>
        <v>190.86413119036649</v>
      </c>
      <c r="G1546" s="23">
        <f t="shared" si="218"/>
        <v>0.48099999999999998</v>
      </c>
      <c r="H1546" s="23">
        <f t="shared" si="219"/>
        <v>0.39804076630070456</v>
      </c>
      <c r="I1546" s="26">
        <f t="shared" si="222"/>
        <v>91805.647102566276</v>
      </c>
      <c r="J1546" s="26">
        <f t="shared" si="223"/>
        <v>75971.705038331696</v>
      </c>
      <c r="K1546" s="23">
        <f t="shared" si="220"/>
        <v>73.444517682053032</v>
      </c>
      <c r="L1546" s="23">
        <f t="shared" si="220"/>
        <v>60.777364030665346</v>
      </c>
      <c r="M1546" s="26">
        <f>K1546*'Social Cost of Carbon'!$C$5</f>
        <v>7344.4517682053029</v>
      </c>
      <c r="N1546" s="26">
        <f>L1546*'Social Cost of Carbon'!$C$5</f>
        <v>6077.7364030665349</v>
      </c>
      <c r="O1546" s="23">
        <f t="shared" si="224"/>
        <v>1.4020307388264672</v>
      </c>
      <c r="P1546" s="23">
        <f t="shared" si="225"/>
        <v>1.1602191053214759</v>
      </c>
      <c r="Q1546" s="27"/>
      <c r="R1546" s="27"/>
    </row>
    <row r="1547" spans="1:18" x14ac:dyDescent="0.25">
      <c r="A1547" s="24">
        <f t="shared" si="221"/>
        <v>2020</v>
      </c>
      <c r="B1547" s="32">
        <v>43909</v>
      </c>
      <c r="C1547" s="28">
        <f>'Bitcoin Data'!C1546</f>
        <v>6191.1928710000002</v>
      </c>
      <c r="D1547" s="26">
        <f>'Bitcoin Data'!K1546</f>
        <v>1337.4944271065538</v>
      </c>
      <c r="E1547" s="25">
        <f>'Bitcoin Data'!J1546</f>
        <v>139560.61694125863</v>
      </c>
      <c r="F1547" s="25">
        <f t="shared" si="217"/>
        <v>186.66154740248589</v>
      </c>
      <c r="G1547" s="23">
        <f t="shared" si="218"/>
        <v>0.48099999999999998</v>
      </c>
      <c r="H1547" s="23">
        <f t="shared" si="219"/>
        <v>0.39804076630070456</v>
      </c>
      <c r="I1547" s="26">
        <f t="shared" si="222"/>
        <v>89784.204300595724</v>
      </c>
      <c r="J1547" s="26">
        <f t="shared" si="223"/>
        <v>74298.905366960782</v>
      </c>
      <c r="K1547" s="23">
        <f t="shared" si="220"/>
        <v>67.128656748745399</v>
      </c>
      <c r="L1547" s="23">
        <f t="shared" si="220"/>
        <v>55.550814912697682</v>
      </c>
      <c r="M1547" s="26">
        <f>K1547*'Social Cost of Carbon'!$C$5</f>
        <v>6712.8656748745398</v>
      </c>
      <c r="N1547" s="26">
        <f>L1547*'Social Cost of Carbon'!$C$5</f>
        <v>5555.0814912697679</v>
      </c>
      <c r="O1547" s="23">
        <f t="shared" si="224"/>
        <v>1.0842604672062621</v>
      </c>
      <c r="P1547" s="23">
        <f t="shared" si="225"/>
        <v>0.89725544123979328</v>
      </c>
      <c r="Q1547" s="27"/>
      <c r="R1547" s="27"/>
    </row>
    <row r="1548" spans="1:18" x14ac:dyDescent="0.25">
      <c r="A1548" s="24">
        <f t="shared" si="221"/>
        <v>2020</v>
      </c>
      <c r="B1548" s="32">
        <v>43910</v>
      </c>
      <c r="C1548" s="28">
        <f>'Bitcoin Data'!C1547</f>
        <v>6198.7783200000003</v>
      </c>
      <c r="D1548" s="26">
        <f>'Bitcoin Data'!K1547</f>
        <v>1362.5009461812126</v>
      </c>
      <c r="E1548" s="25">
        <f>'Bitcoin Data'!J1547</f>
        <v>129960.62714261035</v>
      </c>
      <c r="F1548" s="25">
        <f t="shared" si="217"/>
        <v>177.07147744811039</v>
      </c>
      <c r="G1548" s="23">
        <f t="shared" si="218"/>
        <v>0.48099999999999998</v>
      </c>
      <c r="H1548" s="23">
        <f t="shared" si="219"/>
        <v>0.39804076630070456</v>
      </c>
      <c r="I1548" s="26">
        <f t="shared" si="222"/>
        <v>85171.380652541091</v>
      </c>
      <c r="J1548" s="26">
        <f t="shared" si="223"/>
        <v>70481.666573443785</v>
      </c>
      <c r="K1548" s="23">
        <f t="shared" si="220"/>
        <v>62.511061655595576</v>
      </c>
      <c r="L1548" s="23">
        <f t="shared" si="220"/>
        <v>51.729627616764766</v>
      </c>
      <c r="M1548" s="26">
        <f>K1548*'Social Cost of Carbon'!$C$5</f>
        <v>6251.1061655595577</v>
      </c>
      <c r="N1548" s="26">
        <f>L1548*'Social Cost of Carbon'!$C$5</f>
        <v>5172.9627616764765</v>
      </c>
      <c r="O1548" s="23">
        <f t="shared" si="224"/>
        <v>1.0084416384742658</v>
      </c>
      <c r="P1548" s="23">
        <f t="shared" si="225"/>
        <v>0.83451326933021797</v>
      </c>
      <c r="Q1548" s="27"/>
      <c r="R1548" s="27"/>
    </row>
    <row r="1549" spans="1:18" x14ac:dyDescent="0.25">
      <c r="A1549" s="24">
        <f t="shared" si="221"/>
        <v>2020</v>
      </c>
      <c r="B1549" s="32">
        <v>43911</v>
      </c>
      <c r="C1549" s="28">
        <f>'Bitcoin Data'!C1548</f>
        <v>6185.0664059999999</v>
      </c>
      <c r="D1549" s="26">
        <f>'Bitcoin Data'!K1548</f>
        <v>1549.9870834409714</v>
      </c>
      <c r="E1549" s="25">
        <f>'Bitcoin Data'!J1548</f>
        <v>111954.08754921386</v>
      </c>
      <c r="F1549" s="25">
        <f t="shared" si="217"/>
        <v>173.52738963970117</v>
      </c>
      <c r="G1549" s="23">
        <f t="shared" si="218"/>
        <v>0.48099999999999998</v>
      </c>
      <c r="H1549" s="23">
        <f t="shared" si="219"/>
        <v>0.39804076630070456</v>
      </c>
      <c r="I1549" s="26">
        <f t="shared" si="222"/>
        <v>83466.67441669626</v>
      </c>
      <c r="J1549" s="26">
        <f t="shared" si="223"/>
        <v>69070.975146347599</v>
      </c>
      <c r="K1549" s="23">
        <f t="shared" si="220"/>
        <v>53.849916111171865</v>
      </c>
      <c r="L1549" s="23">
        <f t="shared" si="220"/>
        <v>44.562290798585252</v>
      </c>
      <c r="M1549" s="26">
        <f>K1549*'Social Cost of Carbon'!$C$5</f>
        <v>5384.991611117186</v>
      </c>
      <c r="N1549" s="26">
        <f>L1549*'Social Cost of Carbon'!$C$5</f>
        <v>4456.2290798585254</v>
      </c>
      <c r="O1549" s="23">
        <f t="shared" si="224"/>
        <v>0.87064410592153407</v>
      </c>
      <c r="P1549" s="23">
        <f t="shared" si="225"/>
        <v>0.72048201059500883</v>
      </c>
      <c r="Q1549" s="27"/>
      <c r="R1549" s="27"/>
    </row>
    <row r="1550" spans="1:18" x14ac:dyDescent="0.25">
      <c r="A1550" s="24">
        <f t="shared" si="221"/>
        <v>2020</v>
      </c>
      <c r="B1550" s="32">
        <v>43912</v>
      </c>
      <c r="C1550" s="28">
        <f>'Bitcoin Data'!C1549</f>
        <v>5830.2548829999996</v>
      </c>
      <c r="D1550" s="26">
        <f>'Bitcoin Data'!K1549</f>
        <v>1587.4415733309816</v>
      </c>
      <c r="E1550" s="25">
        <f>'Bitcoin Data'!J1549</f>
        <v>108711.0321721427</v>
      </c>
      <c r="F1550" s="25">
        <f t="shared" si="217"/>
        <v>172.57241194978118</v>
      </c>
      <c r="G1550" s="23">
        <f t="shared" si="218"/>
        <v>0.48099999999999998</v>
      </c>
      <c r="H1550" s="23">
        <f t="shared" si="219"/>
        <v>0.39804076630070456</v>
      </c>
      <c r="I1550" s="26">
        <f t="shared" si="222"/>
        <v>83007.330147844739</v>
      </c>
      <c r="J1550" s="26">
        <f t="shared" si="223"/>
        <v>68690.855094851766</v>
      </c>
      <c r="K1550" s="23">
        <f t="shared" si="220"/>
        <v>52.290006474800641</v>
      </c>
      <c r="L1550" s="23">
        <f t="shared" si="220"/>
        <v>43.271422551140226</v>
      </c>
      <c r="M1550" s="26">
        <f>K1550*'Social Cost of Carbon'!$C$5</f>
        <v>5229.0006474800639</v>
      </c>
      <c r="N1550" s="26">
        <f>L1550*'Social Cost of Carbon'!$C$5</f>
        <v>4327.1422551140222</v>
      </c>
      <c r="O1550" s="23">
        <f t="shared" si="224"/>
        <v>0.89687342190251618</v>
      </c>
      <c r="P1550" s="23">
        <f t="shared" si="225"/>
        <v>0.74218749299129438</v>
      </c>
      <c r="Q1550" s="27"/>
      <c r="R1550" s="27"/>
    </row>
    <row r="1551" spans="1:18" x14ac:dyDescent="0.25">
      <c r="A1551" s="24">
        <f t="shared" si="221"/>
        <v>2020</v>
      </c>
      <c r="B1551" s="32">
        <v>43913</v>
      </c>
      <c r="C1551" s="28">
        <f>'Bitcoin Data'!C1550</f>
        <v>6416.3149409999996</v>
      </c>
      <c r="D1551" s="26">
        <f>'Bitcoin Data'!K1550</f>
        <v>1400.0155557283972</v>
      </c>
      <c r="E1551" s="25">
        <f>'Bitcoin Data'!J1550</f>
        <v>124428.88599416593</v>
      </c>
      <c r="F1551" s="25">
        <f t="shared" si="217"/>
        <v>174.20237597378761</v>
      </c>
      <c r="G1551" s="23">
        <f t="shared" si="218"/>
        <v>0.48099999999999998</v>
      </c>
      <c r="H1551" s="23">
        <f t="shared" si="219"/>
        <v>0.39804076630070456</v>
      </c>
      <c r="I1551" s="26">
        <f t="shared" si="222"/>
        <v>83791.342843391831</v>
      </c>
      <c r="J1551" s="26">
        <f t="shared" si="223"/>
        <v>69339.647224009866</v>
      </c>
      <c r="K1551" s="23">
        <f t="shared" si="220"/>
        <v>59.850294163193809</v>
      </c>
      <c r="L1551" s="23">
        <f t="shared" si="220"/>
        <v>49.527769131060815</v>
      </c>
      <c r="M1551" s="26">
        <f>K1551*'Social Cost of Carbon'!$C$5</f>
        <v>5985.0294163193812</v>
      </c>
      <c r="N1551" s="26">
        <f>L1551*'Social Cost of Carbon'!$C$5</f>
        <v>4952.7769131060813</v>
      </c>
      <c r="O1551" s="23">
        <f t="shared" si="224"/>
        <v>0.93278298701880713</v>
      </c>
      <c r="P1551" s="23">
        <f t="shared" si="225"/>
        <v>0.77190364853477378</v>
      </c>
      <c r="Q1551" s="27"/>
      <c r="R1551" s="27"/>
    </row>
    <row r="1552" spans="1:18" x14ac:dyDescent="0.25">
      <c r="A1552" s="24">
        <f t="shared" si="221"/>
        <v>2020</v>
      </c>
      <c r="B1552" s="32">
        <v>43914</v>
      </c>
      <c r="C1552" s="28">
        <f>'Bitcoin Data'!C1551</f>
        <v>6734.8037109999996</v>
      </c>
      <c r="D1552" s="26">
        <f>'Bitcoin Data'!K1551</f>
        <v>1650.0137501145844</v>
      </c>
      <c r="E1552" s="25">
        <f>'Bitcoin Data'!J1551</f>
        <v>104606.59287781191</v>
      </c>
      <c r="F1552" s="25">
        <f t="shared" si="217"/>
        <v>172.60231660102801</v>
      </c>
      <c r="G1552" s="23">
        <f t="shared" si="218"/>
        <v>0.48099999999999998</v>
      </c>
      <c r="H1552" s="23">
        <f t="shared" si="219"/>
        <v>0.39804076630070456</v>
      </c>
      <c r="I1552" s="26">
        <f t="shared" si="222"/>
        <v>83021.71428509448</v>
      </c>
      <c r="J1552" s="26">
        <f t="shared" si="223"/>
        <v>68702.758365150003</v>
      </c>
      <c r="K1552" s="23">
        <f t="shared" si="220"/>
        <v>50.315771174227528</v>
      </c>
      <c r="L1552" s="23">
        <f t="shared" si="220"/>
        <v>41.637688389190082</v>
      </c>
      <c r="M1552" s="26">
        <f>K1552*'Social Cost of Carbon'!$C$5</f>
        <v>5031.577117422753</v>
      </c>
      <c r="N1552" s="26">
        <f>L1552*'Social Cost of Carbon'!$C$5</f>
        <v>4163.768838919008</v>
      </c>
      <c r="O1552" s="23">
        <f t="shared" si="224"/>
        <v>0.74710078175027506</v>
      </c>
      <c r="P1552" s="23">
        <f t="shared" si="225"/>
        <v>0.61824650243603929</v>
      </c>
      <c r="Q1552" s="27"/>
      <c r="R1552" s="27"/>
    </row>
    <row r="1553" spans="1:18" x14ac:dyDescent="0.25">
      <c r="A1553" s="24">
        <f t="shared" si="221"/>
        <v>2020</v>
      </c>
      <c r="B1553" s="32">
        <v>43915</v>
      </c>
      <c r="C1553" s="28">
        <f>'Bitcoin Data'!C1552</f>
        <v>6681.0629879999997</v>
      </c>
      <c r="D1553" s="26">
        <f>'Bitcoin Data'!K1552</f>
        <v>1150.0127779197546</v>
      </c>
      <c r="E1553" s="25">
        <f>'Bitcoin Data'!J1552</f>
        <v>151690.06588185049</v>
      </c>
      <c r="F1553" s="25">
        <f t="shared" si="217"/>
        <v>174.44551404761748</v>
      </c>
      <c r="G1553" s="23">
        <f t="shared" si="218"/>
        <v>0.48099999999999998</v>
      </c>
      <c r="H1553" s="23">
        <f t="shared" si="219"/>
        <v>0.39804076630070456</v>
      </c>
      <c r="I1553" s="26">
        <f t="shared" si="222"/>
        <v>83908.292256904009</v>
      </c>
      <c r="J1553" s="26">
        <f t="shared" si="223"/>
        <v>69436.426089233995</v>
      </c>
      <c r="K1553" s="23">
        <f t="shared" si="220"/>
        <v>72.962921689170074</v>
      </c>
      <c r="L1553" s="23">
        <f t="shared" si="220"/>
        <v>60.378830063816132</v>
      </c>
      <c r="M1553" s="26">
        <f>K1553*'Social Cost of Carbon'!$C$5</f>
        <v>7296.2921689170071</v>
      </c>
      <c r="N1553" s="26">
        <f>L1553*'Social Cost of Carbon'!$C$5</f>
        <v>6037.8830063816131</v>
      </c>
      <c r="O1553" s="23">
        <f t="shared" si="224"/>
        <v>1.0920855232201871</v>
      </c>
      <c r="P1553" s="23">
        <f t="shared" si="225"/>
        <v>0.90373089091157865</v>
      </c>
      <c r="Q1553" s="27"/>
      <c r="R1553" s="27"/>
    </row>
    <row r="1554" spans="1:18" x14ac:dyDescent="0.25">
      <c r="A1554" s="24">
        <f t="shared" si="221"/>
        <v>2020</v>
      </c>
      <c r="B1554" s="32">
        <v>43916</v>
      </c>
      <c r="C1554" s="28">
        <f>'Bitcoin Data'!C1553</f>
        <v>6716.4404299999997</v>
      </c>
      <c r="D1554" s="26">
        <f>'Bitcoin Data'!K1553</f>
        <v>2000</v>
      </c>
      <c r="E1554" s="25">
        <f>'Bitcoin Data'!J1553</f>
        <v>86315.979020086481</v>
      </c>
      <c r="F1554" s="25">
        <f t="shared" si="217"/>
        <v>172.63195804017298</v>
      </c>
      <c r="G1554" s="23">
        <f t="shared" si="218"/>
        <v>0.48099999999999998</v>
      </c>
      <c r="H1554" s="23">
        <f t="shared" si="219"/>
        <v>0.39804076630070456</v>
      </c>
      <c r="I1554" s="26">
        <f t="shared" si="222"/>
        <v>83035.971817323196</v>
      </c>
      <c r="J1554" s="26">
        <f t="shared" si="223"/>
        <v>68714.556866301515</v>
      </c>
      <c r="K1554" s="23">
        <f t="shared" si="220"/>
        <v>41.517985908661601</v>
      </c>
      <c r="L1554" s="23">
        <f t="shared" si="220"/>
        <v>34.357278433150761</v>
      </c>
      <c r="M1554" s="26">
        <f>K1554*'Social Cost of Carbon'!$C$5</f>
        <v>4151.7985908661603</v>
      </c>
      <c r="N1554" s="26">
        <f>L1554*'Social Cost of Carbon'!$C$5</f>
        <v>3435.7278433150759</v>
      </c>
      <c r="O1554" s="23">
        <f t="shared" si="224"/>
        <v>0.61815460646706888</v>
      </c>
      <c r="P1554" s="23">
        <f t="shared" si="225"/>
        <v>0.51153998596769745</v>
      </c>
      <c r="Q1554" s="27"/>
      <c r="R1554" s="27"/>
    </row>
    <row r="1555" spans="1:18" x14ac:dyDescent="0.25">
      <c r="A1555" s="24">
        <f t="shared" si="221"/>
        <v>2020</v>
      </c>
      <c r="B1555" s="32">
        <v>43917</v>
      </c>
      <c r="C1555" s="28">
        <f>'Bitcoin Data'!C1554</f>
        <v>6469.7983400000003</v>
      </c>
      <c r="D1555" s="26">
        <f>'Bitcoin Data'!K1554</f>
        <v>1937.5672766415501</v>
      </c>
      <c r="E1555" s="25">
        <f>'Bitcoin Data'!J1554</f>
        <v>92344.268422129753</v>
      </c>
      <c r="F1555" s="25">
        <f t="shared" si="217"/>
        <v>178.92323268012223</v>
      </c>
      <c r="G1555" s="23">
        <f t="shared" si="218"/>
        <v>0.48099999999999998</v>
      </c>
      <c r="H1555" s="23">
        <f t="shared" si="219"/>
        <v>0.39804076630070456</v>
      </c>
      <c r="I1555" s="26">
        <f t="shared" si="222"/>
        <v>86062.074919138788</v>
      </c>
      <c r="J1555" s="26">
        <f t="shared" si="223"/>
        <v>71218.740644995123</v>
      </c>
      <c r="K1555" s="23">
        <f t="shared" si="220"/>
        <v>44.417593111044404</v>
      </c>
      <c r="L1555" s="23">
        <f t="shared" si="220"/>
        <v>36.756783366222479</v>
      </c>
      <c r="M1555" s="26">
        <f>K1555*'Social Cost of Carbon'!$C$5</f>
        <v>4441.7593111044407</v>
      </c>
      <c r="N1555" s="26">
        <f>L1555*'Social Cost of Carbon'!$C$5</f>
        <v>3675.678336622248</v>
      </c>
      <c r="O1555" s="23">
        <f t="shared" si="224"/>
        <v>0.68653752059673012</v>
      </c>
      <c r="P1555" s="23">
        <f t="shared" si="225"/>
        <v>0.56812873345635806</v>
      </c>
      <c r="Q1555" s="27"/>
      <c r="R1555" s="27"/>
    </row>
    <row r="1556" spans="1:18" x14ac:dyDescent="0.25">
      <c r="A1556" s="24">
        <f t="shared" si="221"/>
        <v>2020</v>
      </c>
      <c r="B1556" s="32">
        <v>43918</v>
      </c>
      <c r="C1556" s="28">
        <f>'Bitcoin Data'!C1555</f>
        <v>6242.1938479999999</v>
      </c>
      <c r="D1556" s="26">
        <f>'Bitcoin Data'!K1555</f>
        <v>1687.4472672728978</v>
      </c>
      <c r="E1556" s="25">
        <f>'Bitcoin Data'!J1555</f>
        <v>108682.58293850398</v>
      </c>
      <c r="F1556" s="25">
        <f t="shared" si="217"/>
        <v>183.39612757973862</v>
      </c>
      <c r="G1556" s="23">
        <f t="shared" si="218"/>
        <v>0.48099999999999998</v>
      </c>
      <c r="H1556" s="23">
        <f t="shared" si="219"/>
        <v>0.39804076630070456</v>
      </c>
      <c r="I1556" s="26">
        <f t="shared" si="222"/>
        <v>88213.537365854281</v>
      </c>
      <c r="J1556" s="26">
        <f t="shared" si="223"/>
        <v>72999.135158420948</v>
      </c>
      <c r="K1556" s="23">
        <f t="shared" si="220"/>
        <v>52.276322393420415</v>
      </c>
      <c r="L1556" s="23">
        <f t="shared" si="220"/>
        <v>43.260098596382008</v>
      </c>
      <c r="M1556" s="26">
        <f>K1556*'Social Cost of Carbon'!$C$5</f>
        <v>5227.6322393420414</v>
      </c>
      <c r="N1556" s="26">
        <f>L1556*'Social Cost of Carbon'!$C$5</f>
        <v>4326.0098596382004</v>
      </c>
      <c r="O1556" s="23">
        <f t="shared" si="224"/>
        <v>0.83746714162312919</v>
      </c>
      <c r="P1556" s="23">
        <f t="shared" si="225"/>
        <v>0.69302715759528277</v>
      </c>
      <c r="Q1556" s="27"/>
      <c r="R1556" s="27"/>
    </row>
    <row r="1557" spans="1:18" x14ac:dyDescent="0.25">
      <c r="A1557" s="24">
        <f t="shared" si="221"/>
        <v>2020</v>
      </c>
      <c r="B1557" s="32">
        <v>43919</v>
      </c>
      <c r="C1557" s="28">
        <f>'Bitcoin Data'!C1556</f>
        <v>5922.0429690000001</v>
      </c>
      <c r="D1557" s="26">
        <f>'Bitcoin Data'!K1556</f>
        <v>1887.5838926174499</v>
      </c>
      <c r="E1557" s="25">
        <f>'Bitcoin Data'!J1556</f>
        <v>95909.167332143406</v>
      </c>
      <c r="F1557" s="25">
        <f t="shared" si="217"/>
        <v>181.03659941050563</v>
      </c>
      <c r="G1557" s="23">
        <f t="shared" si="218"/>
        <v>0.48099999999999998</v>
      </c>
      <c r="H1557" s="23">
        <f t="shared" si="219"/>
        <v>0.39804076630070456</v>
      </c>
      <c r="I1557" s="26">
        <f t="shared" si="222"/>
        <v>87078.604316453202</v>
      </c>
      <c r="J1557" s="26">
        <f t="shared" si="223"/>
        <v>72059.946757831334</v>
      </c>
      <c r="K1557" s="23">
        <f t="shared" si="220"/>
        <v>46.132309486760974</v>
      </c>
      <c r="L1557" s="23">
        <f t="shared" si="220"/>
        <v>38.175758460148863</v>
      </c>
      <c r="M1557" s="26">
        <f>K1557*'Social Cost of Carbon'!$C$5</f>
        <v>4613.2309486760978</v>
      </c>
      <c r="N1557" s="26">
        <f>L1557*'Social Cost of Carbon'!$C$5</f>
        <v>3817.5758460148863</v>
      </c>
      <c r="O1557" s="23">
        <f t="shared" si="224"/>
        <v>0.77899315706165684</v>
      </c>
      <c r="P1557" s="23">
        <f t="shared" si="225"/>
        <v>0.64463832261918297</v>
      </c>
      <c r="Q1557" s="27"/>
      <c r="R1557" s="27"/>
    </row>
    <row r="1558" spans="1:18" x14ac:dyDescent="0.25">
      <c r="A1558" s="24">
        <f t="shared" si="221"/>
        <v>2020</v>
      </c>
      <c r="B1558" s="32">
        <v>43920</v>
      </c>
      <c r="C1558" s="28">
        <f>'Bitcoin Data'!C1557</f>
        <v>6429.841797</v>
      </c>
      <c r="D1558" s="26">
        <f>'Bitcoin Data'!K1557</f>
        <v>1837.4846876276031</v>
      </c>
      <c r="E1558" s="25">
        <f>'Bitcoin Data'!J1557</f>
        <v>98461.1407672075</v>
      </c>
      <c r="F1558" s="25">
        <f t="shared" si="217"/>
        <v>180.92083848608974</v>
      </c>
      <c r="G1558" s="23">
        <f t="shared" si="218"/>
        <v>0.48099999999999998</v>
      </c>
      <c r="H1558" s="23">
        <f t="shared" si="219"/>
        <v>0.39804076630070456</v>
      </c>
      <c r="I1558" s="26">
        <f t="shared" si="222"/>
        <v>87022.923311809165</v>
      </c>
      <c r="J1558" s="26">
        <f t="shared" si="223"/>
        <v>72013.869190769154</v>
      </c>
      <c r="K1558" s="23">
        <f t="shared" si="220"/>
        <v>47.359808709026808</v>
      </c>
      <c r="L1558" s="23">
        <f t="shared" si="220"/>
        <v>39.191547921820813</v>
      </c>
      <c r="M1558" s="26">
        <f>K1558*'Social Cost of Carbon'!$C$5</f>
        <v>4735.9808709026811</v>
      </c>
      <c r="N1558" s="26">
        <f>L1558*'Social Cost of Carbon'!$C$5</f>
        <v>3919.1547921820811</v>
      </c>
      <c r="O1558" s="23">
        <f t="shared" si="224"/>
        <v>0.73656258123059404</v>
      </c>
      <c r="P1558" s="23">
        <f t="shared" si="225"/>
        <v>0.60952585085540656</v>
      </c>
      <c r="Q1558" s="27"/>
      <c r="R1558" s="27"/>
    </row>
    <row r="1559" spans="1:18" x14ac:dyDescent="0.25">
      <c r="A1559" s="24">
        <f t="shared" si="221"/>
        <v>2020</v>
      </c>
      <c r="B1559" s="32">
        <v>43921</v>
      </c>
      <c r="C1559" s="28">
        <f>'Bitcoin Data'!C1558</f>
        <v>6438.6445309999999</v>
      </c>
      <c r="D1559" s="26">
        <f>'Bitcoin Data'!K1558</f>
        <v>1987.4130506790327</v>
      </c>
      <c r="E1559" s="25">
        <f>'Bitcoin Data'!J1558</f>
        <v>92230.666482929781</v>
      </c>
      <c r="F1559" s="25">
        <f t="shared" si="217"/>
        <v>183.30043024099987</v>
      </c>
      <c r="G1559" s="23">
        <f t="shared" si="218"/>
        <v>0.48099999999999998</v>
      </c>
      <c r="H1559" s="23">
        <f t="shared" si="219"/>
        <v>0.39804076630070456</v>
      </c>
      <c r="I1559" s="26">
        <f t="shared" si="222"/>
        <v>88167.506945920934</v>
      </c>
      <c r="J1559" s="26">
        <f t="shared" si="223"/>
        <v>72961.043716376429</v>
      </c>
      <c r="K1559" s="23">
        <f t="shared" si="220"/>
        <v>44.362950578289222</v>
      </c>
      <c r="L1559" s="23">
        <f t="shared" si="220"/>
        <v>36.711565163290075</v>
      </c>
      <c r="M1559" s="26">
        <f>K1559*'Social Cost of Carbon'!$C$5</f>
        <v>4436.2950578289219</v>
      </c>
      <c r="N1559" s="26">
        <f>L1559*'Social Cost of Carbon'!$C$5</f>
        <v>3671.1565163290074</v>
      </c>
      <c r="O1559" s="23">
        <f t="shared" si="224"/>
        <v>0.68901071280913084</v>
      </c>
      <c r="P1559" s="23">
        <f t="shared" si="225"/>
        <v>0.57017536822440984</v>
      </c>
      <c r="Q1559" s="27"/>
      <c r="R1559" s="27"/>
    </row>
    <row r="1560" spans="1:18" x14ac:dyDescent="0.25">
      <c r="A1560" s="24">
        <f t="shared" si="221"/>
        <v>2020</v>
      </c>
      <c r="B1560" s="32">
        <v>43922</v>
      </c>
      <c r="C1560" s="28">
        <f>'Bitcoin Data'!C1559</f>
        <v>6606.7763670000004</v>
      </c>
      <c r="D1560" s="26">
        <f>'Bitcoin Data'!K1559</f>
        <v>1912.4521886952823</v>
      </c>
      <c r="E1560" s="25">
        <f>'Bitcoin Data'!J1559</f>
        <v>95977.767303771019</v>
      </c>
      <c r="F1560" s="25">
        <f t="shared" si="217"/>
        <v>183.55289114618341</v>
      </c>
      <c r="G1560" s="23">
        <f t="shared" si="218"/>
        <v>0.48099999999999998</v>
      </c>
      <c r="H1560" s="23">
        <f t="shared" si="219"/>
        <v>0.39804076630070456</v>
      </c>
      <c r="I1560" s="26">
        <f t="shared" si="222"/>
        <v>88288.940641314213</v>
      </c>
      <c r="J1560" s="26">
        <f t="shared" si="223"/>
        <v>73061.533448536647</v>
      </c>
      <c r="K1560" s="23">
        <f t="shared" si="220"/>
        <v>46.165306073113861</v>
      </c>
      <c r="L1560" s="23">
        <f t="shared" si="220"/>
        <v>38.203064045423723</v>
      </c>
      <c r="M1560" s="26">
        <f>K1560*'Social Cost of Carbon'!$C$5</f>
        <v>4616.5306073113861</v>
      </c>
      <c r="N1560" s="26">
        <f>L1560*'Social Cost of Carbon'!$C$5</f>
        <v>3820.3064045423721</v>
      </c>
      <c r="O1560" s="23">
        <f t="shared" si="224"/>
        <v>0.69875690516336586</v>
      </c>
      <c r="P1560" s="23">
        <f t="shared" si="225"/>
        <v>0.57824061120402259</v>
      </c>
      <c r="Q1560" s="27"/>
      <c r="R1560" s="27"/>
    </row>
    <row r="1561" spans="1:18" x14ac:dyDescent="0.25">
      <c r="A1561" s="24">
        <f t="shared" si="221"/>
        <v>2020</v>
      </c>
      <c r="B1561" s="32">
        <v>43923</v>
      </c>
      <c r="C1561" s="28">
        <f>'Bitcoin Data'!C1560</f>
        <v>6793.6245120000003</v>
      </c>
      <c r="D1561" s="26">
        <f>'Bitcoin Data'!K1560</f>
        <v>1912.4521886952823</v>
      </c>
      <c r="E1561" s="25">
        <f>'Bitcoin Data'!J1560</f>
        <v>100024.47425674835</v>
      </c>
      <c r="F1561" s="25">
        <f t="shared" si="217"/>
        <v>191.29202471541331</v>
      </c>
      <c r="G1561" s="23">
        <f t="shared" si="218"/>
        <v>0.48099999999999998</v>
      </c>
      <c r="H1561" s="23">
        <f t="shared" si="219"/>
        <v>0.39804076630070456</v>
      </c>
      <c r="I1561" s="26">
        <f t="shared" si="222"/>
        <v>92011.463888113794</v>
      </c>
      <c r="J1561" s="26">
        <f t="shared" si="223"/>
        <v>76142.024104936427</v>
      </c>
      <c r="K1561" s="23">
        <f t="shared" si="220"/>
        <v>48.111772117495953</v>
      </c>
      <c r="L1561" s="23">
        <f t="shared" si="220"/>
        <v>39.813818381981214</v>
      </c>
      <c r="M1561" s="26">
        <f>K1561*'Social Cost of Carbon'!$C$5</f>
        <v>4811.1772117495957</v>
      </c>
      <c r="N1561" s="26">
        <f>L1561*'Social Cost of Carbon'!$C$5</f>
        <v>3981.3818381981214</v>
      </c>
      <c r="O1561" s="23">
        <f t="shared" si="224"/>
        <v>0.70819003953652648</v>
      </c>
      <c r="P1561" s="23">
        <f t="shared" si="225"/>
        <v>0.58604679006994864</v>
      </c>
      <c r="Q1561" s="27"/>
      <c r="R1561" s="27"/>
    </row>
    <row r="1562" spans="1:18" x14ac:dyDescent="0.25">
      <c r="A1562" s="24">
        <f t="shared" si="221"/>
        <v>2020</v>
      </c>
      <c r="B1562" s="32">
        <v>43924</v>
      </c>
      <c r="C1562" s="28">
        <f>'Bitcoin Data'!C1561</f>
        <v>6733.3872069999998</v>
      </c>
      <c r="D1562" s="26">
        <f>'Bitcoin Data'!K1561</f>
        <v>1650.0137501145844</v>
      </c>
      <c r="E1562" s="25">
        <f>'Bitcoin Data'!J1561</f>
        <v>114818.33988937594</v>
      </c>
      <c r="F1562" s="25">
        <f t="shared" si="217"/>
        <v>189.45183958280018</v>
      </c>
      <c r="G1562" s="23">
        <f t="shared" si="218"/>
        <v>0.48099999999999998</v>
      </c>
      <c r="H1562" s="23">
        <f t="shared" si="219"/>
        <v>0.39804076630070456</v>
      </c>
      <c r="I1562" s="26">
        <f t="shared" si="222"/>
        <v>91126.334839326883</v>
      </c>
      <c r="J1562" s="26">
        <f t="shared" si="223"/>
        <v>75409.555404615923</v>
      </c>
      <c r="K1562" s="23">
        <f t="shared" si="220"/>
        <v>55.227621486789829</v>
      </c>
      <c r="L1562" s="23">
        <f t="shared" si="220"/>
        <v>45.702379994941957</v>
      </c>
      <c r="M1562" s="26">
        <f>K1562*'Social Cost of Carbon'!$C$5</f>
        <v>5522.7621486789831</v>
      </c>
      <c r="N1562" s="26">
        <f>L1562*'Social Cost of Carbon'!$C$5</f>
        <v>4570.2379994941957</v>
      </c>
      <c r="O1562" s="23">
        <f t="shared" si="224"/>
        <v>0.82020563780106748</v>
      </c>
      <c r="P1562" s="23">
        <f t="shared" si="225"/>
        <v>0.67874278709874225</v>
      </c>
      <c r="Q1562" s="27"/>
      <c r="R1562" s="27"/>
    </row>
    <row r="1563" spans="1:18" x14ac:dyDescent="0.25">
      <c r="A1563" s="24">
        <f t="shared" si="221"/>
        <v>2020</v>
      </c>
      <c r="B1563" s="32">
        <v>43925</v>
      </c>
      <c r="C1563" s="28">
        <f>'Bitcoin Data'!C1562</f>
        <v>6867.5273440000001</v>
      </c>
      <c r="D1563" s="26">
        <f>'Bitcoin Data'!K1562</f>
        <v>1962.4945486262536</v>
      </c>
      <c r="E1563" s="25">
        <f>'Bitcoin Data'!J1562</f>
        <v>94376.946224372863</v>
      </c>
      <c r="F1563" s="25">
        <f t="shared" si="217"/>
        <v>185.21424248132482</v>
      </c>
      <c r="G1563" s="23">
        <f t="shared" si="218"/>
        <v>0.48099999999999998</v>
      </c>
      <c r="H1563" s="23">
        <f t="shared" si="219"/>
        <v>0.39804076630070456</v>
      </c>
      <c r="I1563" s="26">
        <f t="shared" si="222"/>
        <v>89088.050633517225</v>
      </c>
      <c r="J1563" s="26">
        <f t="shared" si="223"/>
        <v>73722.819007071041</v>
      </c>
      <c r="K1563" s="23">
        <f t="shared" si="220"/>
        <v>45.395311133923343</v>
      </c>
      <c r="L1563" s="23">
        <f t="shared" si="220"/>
        <v>37.565871996269756</v>
      </c>
      <c r="M1563" s="26">
        <f>K1563*'Social Cost of Carbon'!$C$5</f>
        <v>4539.5311133923342</v>
      </c>
      <c r="N1563" s="26">
        <f>L1563*'Social Cost of Carbon'!$C$5</f>
        <v>3756.5871996269757</v>
      </c>
      <c r="O1563" s="23">
        <f t="shared" si="224"/>
        <v>0.66101391170410373</v>
      </c>
      <c r="P1563" s="23">
        <f t="shared" si="225"/>
        <v>0.54700724313955873</v>
      </c>
      <c r="Q1563" s="27"/>
      <c r="R1563" s="27"/>
    </row>
    <row r="1564" spans="1:18" x14ac:dyDescent="0.25">
      <c r="A1564" s="24">
        <f t="shared" si="221"/>
        <v>2020</v>
      </c>
      <c r="B1564" s="32">
        <v>43926</v>
      </c>
      <c r="C1564" s="28">
        <f>'Bitcoin Data'!C1563</f>
        <v>6791.1293949999999</v>
      </c>
      <c r="D1564" s="26">
        <f>'Bitcoin Data'!K1563</f>
        <v>2187.3860736419983</v>
      </c>
      <c r="E1564" s="25">
        <f>'Bitcoin Data'!J1563</f>
        <v>86435.898652133808</v>
      </c>
      <c r="F1564" s="25">
        <f t="shared" si="217"/>
        <v>189.06868097440866</v>
      </c>
      <c r="G1564" s="23">
        <f t="shared" si="218"/>
        <v>0.48099999999999998</v>
      </c>
      <c r="H1564" s="23">
        <f t="shared" si="219"/>
        <v>0.39804076630070456</v>
      </c>
      <c r="I1564" s="26">
        <f t="shared" si="222"/>
        <v>90942.035548690576</v>
      </c>
      <c r="J1564" s="26">
        <f t="shared" si="223"/>
        <v>75257.042658517064</v>
      </c>
      <c r="K1564" s="23">
        <f t="shared" si="220"/>
        <v>41.575667251676357</v>
      </c>
      <c r="L1564" s="23">
        <f t="shared" si="220"/>
        <v>34.405011335385382</v>
      </c>
      <c r="M1564" s="26">
        <f>K1564*'Social Cost of Carbon'!$C$5</f>
        <v>4157.5667251676359</v>
      </c>
      <c r="N1564" s="26">
        <f>L1564*'Social Cost of Carbon'!$C$5</f>
        <v>3440.5011335385379</v>
      </c>
      <c r="O1564" s="23">
        <f t="shared" si="224"/>
        <v>0.61220549386507983</v>
      </c>
      <c r="P1564" s="23">
        <f t="shared" si="225"/>
        <v>0.50661693120905971</v>
      </c>
      <c r="Q1564" s="27"/>
      <c r="R1564" s="27"/>
    </row>
    <row r="1565" spans="1:18" x14ac:dyDescent="0.25">
      <c r="A1565" s="24">
        <f t="shared" si="221"/>
        <v>2020</v>
      </c>
      <c r="B1565" s="32">
        <v>43927</v>
      </c>
      <c r="C1565" s="28">
        <f>'Bitcoin Data'!C1564</f>
        <v>7271.78125</v>
      </c>
      <c r="D1565" s="26">
        <f>'Bitcoin Data'!K1564</f>
        <v>1600</v>
      </c>
      <c r="E1565" s="25">
        <f>'Bitcoin Data'!J1564</f>
        <v>120798.86194825849</v>
      </c>
      <c r="F1565" s="25">
        <f t="shared" si="217"/>
        <v>193.27817911721357</v>
      </c>
      <c r="G1565" s="23">
        <f t="shared" si="218"/>
        <v>0.48099999999999998</v>
      </c>
      <c r="H1565" s="23">
        <f t="shared" si="219"/>
        <v>0.39804076630070456</v>
      </c>
      <c r="I1565" s="26">
        <f t="shared" si="222"/>
        <v>92966.804155379723</v>
      </c>
      <c r="J1565" s="26">
        <f t="shared" si="223"/>
        <v>76932.594525020526</v>
      </c>
      <c r="K1565" s="23">
        <f t="shared" si="220"/>
        <v>58.104252597112335</v>
      </c>
      <c r="L1565" s="23">
        <f t="shared" si="220"/>
        <v>48.082871578137834</v>
      </c>
      <c r="M1565" s="26">
        <f>K1565*'Social Cost of Carbon'!$C$5</f>
        <v>5810.4252597112336</v>
      </c>
      <c r="N1565" s="26">
        <f>L1565*'Social Cost of Carbon'!$C$5</f>
        <v>4808.2871578137838</v>
      </c>
      <c r="O1565" s="23">
        <f t="shared" si="224"/>
        <v>0.79903741049845711</v>
      </c>
      <c r="P1565" s="23">
        <f t="shared" si="225"/>
        <v>0.66122549517200946</v>
      </c>
      <c r="Q1565" s="27"/>
      <c r="R1565" s="27"/>
    </row>
    <row r="1566" spans="1:18" x14ac:dyDescent="0.25">
      <c r="A1566" s="24">
        <f t="shared" si="221"/>
        <v>2020</v>
      </c>
      <c r="B1566" s="32">
        <v>43928</v>
      </c>
      <c r="C1566" s="28">
        <f>'Bitcoin Data'!C1565</f>
        <v>7176.4145509999998</v>
      </c>
      <c r="D1566" s="26">
        <f>'Bitcoin Data'!K1565</f>
        <v>2100.1050052502628</v>
      </c>
      <c r="E1566" s="25">
        <f>'Bitcoin Data'!J1565</f>
        <v>90358.961515217306</v>
      </c>
      <c r="F1566" s="25">
        <f t="shared" si="217"/>
        <v>189.76330734732375</v>
      </c>
      <c r="G1566" s="23">
        <f t="shared" si="218"/>
        <v>0.48099999999999998</v>
      </c>
      <c r="H1566" s="23">
        <f t="shared" si="219"/>
        <v>0.39804076630070456</v>
      </c>
      <c r="I1566" s="26">
        <f t="shared" si="222"/>
        <v>91276.150834062719</v>
      </c>
      <c r="J1566" s="26">
        <f t="shared" si="223"/>
        <v>75533.532272284865</v>
      </c>
      <c r="K1566" s="23">
        <f t="shared" si="220"/>
        <v>43.462660488819523</v>
      </c>
      <c r="L1566" s="23">
        <f t="shared" si="220"/>
        <v>35.966550283652971</v>
      </c>
      <c r="M1566" s="26">
        <f>K1566*'Social Cost of Carbon'!$C$5</f>
        <v>4346.266048881952</v>
      </c>
      <c r="N1566" s="26">
        <f>L1566*'Social Cost of Carbon'!$C$5</f>
        <v>3596.6550283652973</v>
      </c>
      <c r="O1566" s="23">
        <f t="shared" si="224"/>
        <v>0.60563196537696118</v>
      </c>
      <c r="P1566" s="23">
        <f t="shared" si="225"/>
        <v>0.50117715508284288</v>
      </c>
      <c r="Q1566" s="27"/>
      <c r="R1566" s="27"/>
    </row>
    <row r="1567" spans="1:18" x14ac:dyDescent="0.25">
      <c r="A1567" s="24">
        <f t="shared" si="221"/>
        <v>2020</v>
      </c>
      <c r="B1567" s="32">
        <v>43929</v>
      </c>
      <c r="C1567" s="28">
        <f>'Bitcoin Data'!C1566</f>
        <v>7334.0986329999996</v>
      </c>
      <c r="D1567" s="26">
        <f>'Bitcoin Data'!K1566</f>
        <v>1787.4875868917577</v>
      </c>
      <c r="E1567" s="25">
        <f>'Bitcoin Data'!J1566</f>
        <v>107008.46230808437</v>
      </c>
      <c r="F1567" s="25">
        <f t="shared" si="217"/>
        <v>191.27629806807536</v>
      </c>
      <c r="G1567" s="23">
        <f t="shared" si="218"/>
        <v>0.48099999999999998</v>
      </c>
      <c r="H1567" s="23">
        <f t="shared" si="219"/>
        <v>0.39804076630070456</v>
      </c>
      <c r="I1567" s="26">
        <f t="shared" si="222"/>
        <v>92003.899370744257</v>
      </c>
      <c r="J1567" s="26">
        <f t="shared" si="223"/>
        <v>76135.764258178693</v>
      </c>
      <c r="K1567" s="23">
        <f t="shared" si="220"/>
        <v>51.471070370188578</v>
      </c>
      <c r="L1567" s="23">
        <f t="shared" si="220"/>
        <v>42.593730337769962</v>
      </c>
      <c r="M1567" s="26">
        <f>K1567*'Social Cost of Carbon'!$C$5</f>
        <v>5147.1070370188581</v>
      </c>
      <c r="N1567" s="26">
        <f>L1567*'Social Cost of Carbon'!$C$5</f>
        <v>4259.3730337769966</v>
      </c>
      <c r="O1567" s="23">
        <f t="shared" si="224"/>
        <v>0.70180499262162821</v>
      </c>
      <c r="P1567" s="23">
        <f t="shared" si="225"/>
        <v>0.58076298764401912</v>
      </c>
      <c r="Q1567" s="27"/>
      <c r="R1567" s="27"/>
    </row>
    <row r="1568" spans="1:18" x14ac:dyDescent="0.25">
      <c r="A1568" s="24">
        <f t="shared" si="221"/>
        <v>2020</v>
      </c>
      <c r="B1568" s="32">
        <v>43930</v>
      </c>
      <c r="C1568" s="28">
        <f>'Bitcoin Data'!C1567</f>
        <v>7302.0893550000001</v>
      </c>
      <c r="D1568" s="26">
        <f>'Bitcoin Data'!K1567</f>
        <v>1924.9278152069294</v>
      </c>
      <c r="E1568" s="25">
        <f>'Bitcoin Data'!J1567</f>
        <v>98943.825836342963</v>
      </c>
      <c r="F1568" s="25">
        <f t="shared" si="217"/>
        <v>190.45972249536661</v>
      </c>
      <c r="G1568" s="23">
        <f t="shared" si="218"/>
        <v>0.48099999999999998</v>
      </c>
      <c r="H1568" s="23">
        <f t="shared" si="219"/>
        <v>0.39804076630070456</v>
      </c>
      <c r="I1568" s="26">
        <f t="shared" si="222"/>
        <v>91611.12652027134</v>
      </c>
      <c r="J1568" s="26">
        <f t="shared" si="223"/>
        <v>75810.733891475262</v>
      </c>
      <c r="K1568" s="23">
        <f t="shared" si="220"/>
        <v>47.591980227280963</v>
      </c>
      <c r="L1568" s="23">
        <f t="shared" si="220"/>
        <v>39.383676256621399</v>
      </c>
      <c r="M1568" s="26">
        <f>K1568*'Social Cost of Carbon'!$C$5</f>
        <v>4759.1980227280965</v>
      </c>
      <c r="N1568" s="26">
        <f>L1568*'Social Cost of Carbon'!$C$5</f>
        <v>3938.3676256621397</v>
      </c>
      <c r="O1568" s="23">
        <f t="shared" si="224"/>
        <v>0.65175839288645576</v>
      </c>
      <c r="P1568" s="23">
        <f t="shared" si="225"/>
        <v>0.53934804604457487</v>
      </c>
      <c r="Q1568" s="27"/>
      <c r="R1568" s="27"/>
    </row>
    <row r="1569" spans="1:18" x14ac:dyDescent="0.25">
      <c r="A1569" s="24">
        <f t="shared" si="221"/>
        <v>2020</v>
      </c>
      <c r="B1569" s="32">
        <v>43931</v>
      </c>
      <c r="C1569" s="28">
        <f>'Bitcoin Data'!C1568</f>
        <v>6865.4931640000004</v>
      </c>
      <c r="D1569" s="26">
        <f>'Bitcoin Data'!K1568</f>
        <v>2037.5820692777904</v>
      </c>
      <c r="E1569" s="25">
        <f>'Bitcoin Data'!J1568</f>
        <v>94292.767601852451</v>
      </c>
      <c r="F1569" s="25">
        <f t="shared" si="217"/>
        <v>192.12925252811232</v>
      </c>
      <c r="G1569" s="23">
        <f t="shared" si="218"/>
        <v>0.48099999999999998</v>
      </c>
      <c r="H1569" s="23">
        <f t="shared" si="219"/>
        <v>0.39804076630070456</v>
      </c>
      <c r="I1569" s="26">
        <f t="shared" si="222"/>
        <v>92414.170466022028</v>
      </c>
      <c r="J1569" s="26">
        <f t="shared" si="223"/>
        <v>76475.274905071405</v>
      </c>
      <c r="K1569" s="23">
        <f t="shared" si="220"/>
        <v>45.354821216491032</v>
      </c>
      <c r="L1569" s="23">
        <f t="shared" si="220"/>
        <v>37.532365472855602</v>
      </c>
      <c r="M1569" s="26">
        <f>K1569*'Social Cost of Carbon'!$C$5</f>
        <v>4535.4821216491036</v>
      </c>
      <c r="N1569" s="26">
        <f>L1569*'Social Cost of Carbon'!$C$5</f>
        <v>3753.2365472855604</v>
      </c>
      <c r="O1569" s="23">
        <f t="shared" si="224"/>
        <v>0.66062000402701204</v>
      </c>
      <c r="P1569" s="23">
        <f t="shared" si="225"/>
        <v>0.54668127367252883</v>
      </c>
      <c r="Q1569" s="27"/>
      <c r="R1569" s="27"/>
    </row>
    <row r="1570" spans="1:18" x14ac:dyDescent="0.25">
      <c r="A1570" s="24">
        <f t="shared" si="221"/>
        <v>2020</v>
      </c>
      <c r="B1570" s="32">
        <v>43932</v>
      </c>
      <c r="C1570" s="28">
        <f>'Bitcoin Data'!C1569</f>
        <v>6859.0830079999996</v>
      </c>
      <c r="D1570" s="26">
        <f>'Bitcoin Data'!K1569</f>
        <v>1987.4130506790327</v>
      </c>
      <c r="E1570" s="25">
        <f>'Bitcoin Data'!J1569</f>
        <v>100263.15315213997</v>
      </c>
      <c r="F1570" s="25">
        <f t="shared" si="217"/>
        <v>199.26429907679358</v>
      </c>
      <c r="G1570" s="23">
        <f t="shared" si="218"/>
        <v>0.48099999999999998</v>
      </c>
      <c r="H1570" s="23">
        <f t="shared" si="219"/>
        <v>0.39804076630070456</v>
      </c>
      <c r="I1570" s="26">
        <f t="shared" si="222"/>
        <v>95846.12785593771</v>
      </c>
      <c r="J1570" s="26">
        <f t="shared" si="223"/>
        <v>79315.314300899685</v>
      </c>
      <c r="K1570" s="23">
        <f t="shared" si="220"/>
        <v>48.226576666179326</v>
      </c>
      <c r="L1570" s="23">
        <f t="shared" si="220"/>
        <v>39.908822312402698</v>
      </c>
      <c r="M1570" s="26">
        <f>K1570*'Social Cost of Carbon'!$C$5</f>
        <v>4822.6576666179326</v>
      </c>
      <c r="N1570" s="26">
        <f>L1570*'Social Cost of Carbon'!$C$5</f>
        <v>3990.8822312402699</v>
      </c>
      <c r="O1570" s="23">
        <f t="shared" si="224"/>
        <v>0.7031053073702549</v>
      </c>
      <c r="P1570" s="23">
        <f t="shared" si="225"/>
        <v>0.5818390339620555</v>
      </c>
      <c r="Q1570" s="27"/>
      <c r="R1570" s="27"/>
    </row>
    <row r="1571" spans="1:18" x14ac:dyDescent="0.25">
      <c r="A1571" s="24">
        <f t="shared" si="221"/>
        <v>2020</v>
      </c>
      <c r="B1571" s="32">
        <v>43933</v>
      </c>
      <c r="C1571" s="28">
        <f>'Bitcoin Data'!C1570</f>
        <v>6971.091797</v>
      </c>
      <c r="D1571" s="26">
        <f>'Bitcoin Data'!K1570</f>
        <v>1912.4521886952823</v>
      </c>
      <c r="E1571" s="25">
        <f>'Bitcoin Data'!J1570</f>
        <v>105183.22978325134</v>
      </c>
      <c r="F1571" s="25">
        <f t="shared" si="217"/>
        <v>201.15789801301784</v>
      </c>
      <c r="G1571" s="23">
        <f t="shared" si="218"/>
        <v>0.48099999999999998</v>
      </c>
      <c r="H1571" s="23">
        <f t="shared" si="219"/>
        <v>0.39804076630070456</v>
      </c>
      <c r="I1571" s="26">
        <f t="shared" si="222"/>
        <v>96756.948944261574</v>
      </c>
      <c r="J1571" s="26">
        <f t="shared" si="223"/>
        <v>80069.043872540598</v>
      </c>
      <c r="K1571" s="23">
        <f t="shared" si="220"/>
        <v>50.593133525743895</v>
      </c>
      <c r="L1571" s="23">
        <f t="shared" si="220"/>
        <v>41.867213384908453</v>
      </c>
      <c r="M1571" s="26">
        <f>K1571*'Social Cost of Carbon'!$C$5</f>
        <v>5059.3133525743897</v>
      </c>
      <c r="N1571" s="26">
        <f>L1571*'Social Cost of Carbon'!$C$5</f>
        <v>4186.7213384908455</v>
      </c>
      <c r="O1571" s="23">
        <f t="shared" si="224"/>
        <v>0.72575623731589056</v>
      </c>
      <c r="P1571" s="23">
        <f t="shared" si="225"/>
        <v>0.60058330321981923</v>
      </c>
      <c r="Q1571" s="27"/>
      <c r="R1571" s="27"/>
    </row>
    <row r="1572" spans="1:18" x14ac:dyDescent="0.25">
      <c r="A1572" s="24">
        <f t="shared" si="221"/>
        <v>2020</v>
      </c>
      <c r="B1572" s="32">
        <v>43934</v>
      </c>
      <c r="C1572" s="28">
        <f>'Bitcoin Data'!C1571</f>
        <v>6845.0375979999999</v>
      </c>
      <c r="D1572" s="26">
        <f>'Bitcoin Data'!K1571</f>
        <v>2137.5133594584968</v>
      </c>
      <c r="E1572" s="25">
        <f>'Bitcoin Data'!J1571</f>
        <v>92955.021479010553</v>
      </c>
      <c r="F1572" s="25">
        <f t="shared" si="217"/>
        <v>198.69260024013656</v>
      </c>
      <c r="G1572" s="23">
        <f t="shared" si="218"/>
        <v>0.48099999999999998</v>
      </c>
      <c r="H1572" s="23">
        <f t="shared" si="219"/>
        <v>0.39804076630070456</v>
      </c>
      <c r="I1572" s="26">
        <f t="shared" si="222"/>
        <v>95571.14071550568</v>
      </c>
      <c r="J1572" s="26">
        <f t="shared" si="223"/>
        <v>79087.754857863518</v>
      </c>
      <c r="K1572" s="23">
        <f t="shared" si="220"/>
        <v>44.711365331404075</v>
      </c>
      <c r="L1572" s="23">
        <f t="shared" si="220"/>
        <v>36.999887981003809</v>
      </c>
      <c r="M1572" s="26">
        <f>K1572*'Social Cost of Carbon'!$C$5</f>
        <v>4471.1365331404077</v>
      </c>
      <c r="N1572" s="26">
        <f>L1572*'Social Cost of Carbon'!$C$5</f>
        <v>3699.9887981003808</v>
      </c>
      <c r="O1572" s="23">
        <f t="shared" si="224"/>
        <v>0.65319386038826077</v>
      </c>
      <c r="P1572" s="23">
        <f t="shared" si="225"/>
        <v>0.54053593499346919</v>
      </c>
      <c r="Q1572" s="27"/>
      <c r="R1572" s="27"/>
    </row>
    <row r="1573" spans="1:18" x14ac:dyDescent="0.25">
      <c r="A1573" s="24">
        <f t="shared" si="221"/>
        <v>2020</v>
      </c>
      <c r="B1573" s="32">
        <v>43935</v>
      </c>
      <c r="C1573" s="28">
        <f>'Bitcoin Data'!C1572</f>
        <v>6842.4277339999999</v>
      </c>
      <c r="D1573" s="26">
        <f>'Bitcoin Data'!K1572</f>
        <v>2100.1050052502628</v>
      </c>
      <c r="E1573" s="25">
        <f>'Bitcoin Data'!J1572</f>
        <v>99062.330012842329</v>
      </c>
      <c r="F1573" s="25">
        <f t="shared" si="217"/>
        <v>208.0412950917235</v>
      </c>
      <c r="G1573" s="23">
        <f t="shared" si="218"/>
        <v>0.48099999999999998</v>
      </c>
      <c r="H1573" s="23">
        <f t="shared" si="219"/>
        <v>0.39804076630070456</v>
      </c>
      <c r="I1573" s="26">
        <f t="shared" si="222"/>
        <v>100067.86293911899</v>
      </c>
      <c r="J1573" s="26">
        <f t="shared" si="223"/>
        <v>82808.916520500628</v>
      </c>
      <c r="K1573" s="23">
        <f t="shared" si="220"/>
        <v>47.648980736177158</v>
      </c>
      <c r="L1573" s="23">
        <f t="shared" si="220"/>
        <v>39.430845749845041</v>
      </c>
      <c r="M1573" s="26">
        <f>K1573*'Social Cost of Carbon'!$C$5</f>
        <v>4764.8980736177155</v>
      </c>
      <c r="N1573" s="26">
        <f>L1573*'Social Cost of Carbon'!$C$5</f>
        <v>3943.0845749845039</v>
      </c>
      <c r="O1573" s="23">
        <f t="shared" si="224"/>
        <v>0.69637535957317509</v>
      </c>
      <c r="P1573" s="23">
        <f t="shared" si="225"/>
        <v>0.57626981654352449</v>
      </c>
      <c r="Q1573" s="27"/>
      <c r="R1573" s="27"/>
    </row>
    <row r="1574" spans="1:18" x14ac:dyDescent="0.25">
      <c r="A1574" s="24">
        <f t="shared" si="221"/>
        <v>2020</v>
      </c>
      <c r="B1574" s="32">
        <v>43936</v>
      </c>
      <c r="C1574" s="28">
        <f>'Bitcoin Data'!C1573</f>
        <v>6642.1098629999997</v>
      </c>
      <c r="D1574" s="26">
        <f>'Bitcoin Data'!K1573</f>
        <v>2112.4281187654033</v>
      </c>
      <c r="E1574" s="25">
        <f>'Bitcoin Data'!J1573</f>
        <v>99251.784920993727</v>
      </c>
      <c r="F1574" s="25">
        <f t="shared" si="217"/>
        <v>209.66226130476321</v>
      </c>
      <c r="G1574" s="23">
        <f t="shared" si="218"/>
        <v>0.48099999999999998</v>
      </c>
      <c r="H1574" s="23">
        <f t="shared" si="219"/>
        <v>0.39804076630070456</v>
      </c>
      <c r="I1574" s="26">
        <f t="shared" si="222"/>
        <v>100847.5476875911</v>
      </c>
      <c r="J1574" s="26">
        <f t="shared" si="223"/>
        <v>83454.127154086513</v>
      </c>
      <c r="K1574" s="23">
        <f t="shared" si="220"/>
        <v>47.74010854699798</v>
      </c>
      <c r="L1574" s="23">
        <f t="shared" si="220"/>
        <v>39.506256526665055</v>
      </c>
      <c r="M1574" s="26">
        <f>K1574*'Social Cost of Carbon'!$C$5</f>
        <v>4774.0108546997981</v>
      </c>
      <c r="N1574" s="26">
        <f>L1574*'Social Cost of Carbon'!$C$5</f>
        <v>3950.6256526665056</v>
      </c>
      <c r="O1574" s="23">
        <f t="shared" si="224"/>
        <v>0.71874915548951046</v>
      </c>
      <c r="P1574" s="23">
        <f t="shared" si="225"/>
        <v>0.59478474974850104</v>
      </c>
      <c r="Q1574" s="27"/>
      <c r="R1574" s="27"/>
    </row>
    <row r="1575" spans="1:18" x14ac:dyDescent="0.25">
      <c r="A1575" s="24">
        <f t="shared" si="221"/>
        <v>2020</v>
      </c>
      <c r="B1575" s="32">
        <v>43937</v>
      </c>
      <c r="C1575" s="28">
        <f>'Bitcoin Data'!C1574</f>
        <v>7116.8041990000002</v>
      </c>
      <c r="D1575" s="26">
        <f>'Bitcoin Data'!K1574</f>
        <v>1924.9278152069294</v>
      </c>
      <c r="E1575" s="25">
        <f>'Bitcoin Data'!J1574</f>
        <v>111620.56649393782</v>
      </c>
      <c r="F1575" s="25">
        <f t="shared" si="217"/>
        <v>214.8615331933355</v>
      </c>
      <c r="G1575" s="23">
        <f t="shared" si="218"/>
        <v>0.48099999999999998</v>
      </c>
      <c r="H1575" s="23">
        <f t="shared" si="219"/>
        <v>0.39804076630070456</v>
      </c>
      <c r="I1575" s="26">
        <f t="shared" si="222"/>
        <v>103348.39746599436</v>
      </c>
      <c r="J1575" s="26">
        <f t="shared" si="223"/>
        <v>85523.649320819532</v>
      </c>
      <c r="K1575" s="23">
        <f t="shared" si="220"/>
        <v>53.68949248358409</v>
      </c>
      <c r="L1575" s="23">
        <f t="shared" si="220"/>
        <v>44.429535822165761</v>
      </c>
      <c r="M1575" s="26">
        <f>K1575*'Social Cost of Carbon'!$C$5</f>
        <v>5368.949248358409</v>
      </c>
      <c r="N1575" s="26">
        <f>L1575*'Social Cost of Carbon'!$C$5</f>
        <v>4442.9535822165763</v>
      </c>
      <c r="O1575" s="23">
        <f t="shared" si="224"/>
        <v>0.75440451897114347</v>
      </c>
      <c r="P1575" s="23">
        <f t="shared" si="225"/>
        <v>0.62429054642825033</v>
      </c>
      <c r="Q1575" s="27"/>
      <c r="R1575" s="27"/>
    </row>
    <row r="1576" spans="1:18" x14ac:dyDescent="0.25">
      <c r="A1576" s="24">
        <f t="shared" si="221"/>
        <v>2020</v>
      </c>
      <c r="B1576" s="32">
        <v>43938</v>
      </c>
      <c r="C1576" s="28">
        <f>AVERAGE(C1575,C1577)</f>
        <v>7187.2346190000007</v>
      </c>
      <c r="D1576" s="26">
        <f>'Bitcoin Data'!K1575</f>
        <v>1587.4415733309816</v>
      </c>
      <c r="E1576" s="25">
        <f>'Bitcoin Data'!J1575</f>
        <v>135278.13901540855</v>
      </c>
      <c r="F1576" s="25">
        <f t="shared" si="217"/>
        <v>214.74614183590739</v>
      </c>
      <c r="G1576" s="23">
        <f t="shared" si="218"/>
        <v>0.48099999999999998</v>
      </c>
      <c r="H1576" s="23">
        <f t="shared" si="219"/>
        <v>0.39804076630070456</v>
      </c>
      <c r="I1576" s="26">
        <f t="shared" si="222"/>
        <v>103292.89422307146</v>
      </c>
      <c r="J1576" s="26">
        <f t="shared" si="223"/>
        <v>85477.718856484367</v>
      </c>
      <c r="K1576" s="23">
        <f t="shared" si="220"/>
        <v>65.068784866411505</v>
      </c>
      <c r="L1576" s="23">
        <f t="shared" si="220"/>
        <v>53.846214117426463</v>
      </c>
      <c r="M1576" s="26">
        <f>K1576*'Social Cost of Carbon'!$C$5</f>
        <v>6506.8784866411506</v>
      </c>
      <c r="N1576" s="26">
        <f>L1576*'Social Cost of Carbon'!$C$5</f>
        <v>5384.6214117426462</v>
      </c>
      <c r="O1576" s="23">
        <f t="shared" si="224"/>
        <v>0.90533826034281994</v>
      </c>
      <c r="P1576" s="23">
        <f t="shared" si="225"/>
        <v>0.74919238026653401</v>
      </c>
      <c r="Q1576" s="27"/>
      <c r="R1576" s="27"/>
    </row>
    <row r="1577" spans="1:18" x14ac:dyDescent="0.25">
      <c r="A1577" s="24">
        <f t="shared" si="221"/>
        <v>2020</v>
      </c>
      <c r="B1577" s="32">
        <v>43939</v>
      </c>
      <c r="C1577" s="28">
        <f>'Bitcoin Data'!C1576</f>
        <v>7257.6650390000004</v>
      </c>
      <c r="D1577" s="26">
        <f>'Bitcoin Data'!K1576</f>
        <v>1974.9835418038181</v>
      </c>
      <c r="E1577" s="25">
        <f>'Bitcoin Data'!J1576</f>
        <v>105233.84600580449</v>
      </c>
      <c r="F1577" s="25">
        <f t="shared" si="217"/>
        <v>207.83511390218132</v>
      </c>
      <c r="G1577" s="23">
        <f t="shared" si="218"/>
        <v>0.48099999999999998</v>
      </c>
      <c r="H1577" s="23">
        <f t="shared" si="219"/>
        <v>0.39804076630070456</v>
      </c>
      <c r="I1577" s="26">
        <f t="shared" si="222"/>
        <v>99968.68978694921</v>
      </c>
      <c r="J1577" s="26">
        <f t="shared" si="223"/>
        <v>82726.848001818464</v>
      </c>
      <c r="K1577" s="23">
        <f t="shared" si="220"/>
        <v>50.617479928791958</v>
      </c>
      <c r="L1577" s="23">
        <f t="shared" si="220"/>
        <v>41.887360704920759</v>
      </c>
      <c r="M1577" s="26">
        <f>K1577*'Social Cost of Carbon'!$C$5</f>
        <v>5061.7479928791954</v>
      </c>
      <c r="N1577" s="26">
        <f>L1577*'Social Cost of Carbon'!$C$5</f>
        <v>4188.7360704920757</v>
      </c>
      <c r="O1577" s="23">
        <f t="shared" si="224"/>
        <v>0.69743477629227013</v>
      </c>
      <c r="P1577" s="23">
        <f t="shared" si="225"/>
        <v>0.57714651309799525</v>
      </c>
      <c r="Q1577" s="27"/>
      <c r="R1577" s="27"/>
    </row>
    <row r="1578" spans="1:18" x14ac:dyDescent="0.25">
      <c r="A1578" s="24">
        <f t="shared" si="221"/>
        <v>2020</v>
      </c>
      <c r="B1578" s="32">
        <v>43940</v>
      </c>
      <c r="C1578" s="28">
        <f>'Bitcoin Data'!C1577</f>
        <v>7189.4248049999997</v>
      </c>
      <c r="D1578" s="26">
        <f>'Bitcoin Data'!K1577</f>
        <v>1899.9366687777074</v>
      </c>
      <c r="E1578" s="25">
        <f>'Bitcoin Data'!J1577</f>
        <v>109232.49783388498</v>
      </c>
      <c r="F1578" s="25">
        <f t="shared" si="217"/>
        <v>207.53482805677956</v>
      </c>
      <c r="G1578" s="23">
        <f t="shared" si="218"/>
        <v>0.48099999999999998</v>
      </c>
      <c r="H1578" s="23">
        <f t="shared" si="219"/>
        <v>0.39804076630070456</v>
      </c>
      <c r="I1578" s="26">
        <f t="shared" si="222"/>
        <v>99824.252295310973</v>
      </c>
      <c r="J1578" s="26">
        <f t="shared" si="223"/>
        <v>82607.321993805497</v>
      </c>
      <c r="K1578" s="23">
        <f t="shared" si="220"/>
        <v>52.540831458098673</v>
      </c>
      <c r="L1578" s="23">
        <f t="shared" si="220"/>
        <v>43.478987142739626</v>
      </c>
      <c r="M1578" s="26">
        <f>K1578*'Social Cost of Carbon'!$C$5</f>
        <v>5254.0831458098673</v>
      </c>
      <c r="N1578" s="26">
        <f>L1578*'Social Cost of Carbon'!$C$5</f>
        <v>4347.8987142739625</v>
      </c>
      <c r="O1578" s="23">
        <f t="shared" si="224"/>
        <v>0.73080716306481597</v>
      </c>
      <c r="P1578" s="23">
        <f t="shared" si="225"/>
        <v>0.6047630835849549</v>
      </c>
      <c r="Q1578" s="27"/>
      <c r="R1578" s="27"/>
    </row>
    <row r="1579" spans="1:18" x14ac:dyDescent="0.25">
      <c r="A1579" s="24">
        <f t="shared" si="221"/>
        <v>2020</v>
      </c>
      <c r="B1579" s="32">
        <v>43941</v>
      </c>
      <c r="C1579" s="28">
        <f>'Bitcoin Data'!C1578</f>
        <v>6881.9584960000002</v>
      </c>
      <c r="D1579" s="26">
        <f>'Bitcoin Data'!K1578</f>
        <v>2012.5223613595704</v>
      </c>
      <c r="E1579" s="25">
        <f>'Bitcoin Data'!J1578</f>
        <v>102972.67189815987</v>
      </c>
      <c r="F1579" s="25">
        <f t="shared" si="217"/>
        <v>207.23480480398896</v>
      </c>
      <c r="G1579" s="23">
        <f t="shared" si="218"/>
        <v>0.48099999999999998</v>
      </c>
      <c r="H1579" s="23">
        <f t="shared" si="219"/>
        <v>0.39804076630070456</v>
      </c>
      <c r="I1579" s="26">
        <f t="shared" si="222"/>
        <v>99679.94111071869</v>
      </c>
      <c r="J1579" s="26">
        <f t="shared" si="223"/>
        <v>82487.900508356703</v>
      </c>
      <c r="K1579" s="23">
        <f t="shared" si="220"/>
        <v>49.529855183014895</v>
      </c>
      <c r="L1579" s="23">
        <f t="shared" si="220"/>
        <v>40.987321230374583</v>
      </c>
      <c r="M1579" s="26">
        <f>K1579*'Social Cost of Carbon'!$C$5</f>
        <v>4952.9855183014897</v>
      </c>
      <c r="N1579" s="26">
        <f>L1579*'Social Cost of Carbon'!$C$5</f>
        <v>4098.7321230374582</v>
      </c>
      <c r="O1579" s="23">
        <f t="shared" si="224"/>
        <v>0.71970581066135653</v>
      </c>
      <c r="P1579" s="23">
        <f t="shared" si="225"/>
        <v>0.59557640828839109</v>
      </c>
      <c r="Q1579" s="27"/>
      <c r="R1579" s="27"/>
    </row>
    <row r="1580" spans="1:18" x14ac:dyDescent="0.25">
      <c r="A1580" s="24">
        <f t="shared" si="221"/>
        <v>2020</v>
      </c>
      <c r="B1580" s="32">
        <v>43942</v>
      </c>
      <c r="C1580" s="28">
        <f>'Bitcoin Data'!C1579</f>
        <v>6880.3232420000004</v>
      </c>
      <c r="D1580" s="26">
        <f>'Bitcoin Data'!K1579</f>
        <v>1862.5827814569536</v>
      </c>
      <c r="E1580" s="25">
        <f>'Bitcoin Data'!J1579</f>
        <v>110190.46085189343</v>
      </c>
      <c r="F1580" s="25">
        <f t="shared" si="217"/>
        <v>205.23885506354324</v>
      </c>
      <c r="G1580" s="23">
        <f t="shared" si="218"/>
        <v>0.48099999999999998</v>
      </c>
      <c r="H1580" s="23">
        <f t="shared" si="219"/>
        <v>0.39804076630070456</v>
      </c>
      <c r="I1580" s="26">
        <f t="shared" si="222"/>
        <v>98719.889285564292</v>
      </c>
      <c r="J1580" s="26">
        <f t="shared" si="223"/>
        <v>81693.431144171991</v>
      </c>
      <c r="K1580" s="23">
        <f t="shared" si="220"/>
        <v>53.001611669760734</v>
      </c>
      <c r="L1580" s="23">
        <f t="shared" si="220"/>
        <v>43.860295476515439</v>
      </c>
      <c r="M1580" s="26">
        <f>K1580*'Social Cost of Carbon'!$C$5</f>
        <v>5300.1611669760732</v>
      </c>
      <c r="N1580" s="26">
        <f>L1580*'Social Cost of Carbon'!$C$5</f>
        <v>4386.0295476515439</v>
      </c>
      <c r="O1580" s="23">
        <f t="shared" si="224"/>
        <v>0.77033607005873761</v>
      </c>
      <c r="P1580" s="23">
        <f t="shared" si="225"/>
        <v>0.63747434435603567</v>
      </c>
      <c r="Q1580" s="27"/>
      <c r="R1580" s="27"/>
    </row>
    <row r="1581" spans="1:18" x14ac:dyDescent="0.25">
      <c r="A1581" s="24">
        <f t="shared" si="221"/>
        <v>2020</v>
      </c>
      <c r="B1581" s="32">
        <v>43943</v>
      </c>
      <c r="C1581" s="28">
        <f>'Bitcoin Data'!C1580</f>
        <v>7117.2075199999999</v>
      </c>
      <c r="D1581" s="26">
        <f>'Bitcoin Data'!K1580</f>
        <v>1637.5545851528382</v>
      </c>
      <c r="E1581" s="25">
        <f>'Bitcoin Data'!J1580</f>
        <v>124139.15581848071</v>
      </c>
      <c r="F1581" s="25">
        <f t="shared" si="217"/>
        <v>203.28464380755571</v>
      </c>
      <c r="G1581" s="23">
        <f t="shared" si="218"/>
        <v>0.48099999999999998</v>
      </c>
      <c r="H1581" s="23">
        <f t="shared" si="219"/>
        <v>0.39804076630070456</v>
      </c>
      <c r="I1581" s="26">
        <f t="shared" si="222"/>
        <v>97779.913671434289</v>
      </c>
      <c r="J1581" s="26">
        <f t="shared" si="223"/>
        <v>80915.575398325251</v>
      </c>
      <c r="K1581" s="23">
        <f t="shared" si="220"/>
        <v>59.710933948689224</v>
      </c>
      <c r="L1581" s="23">
        <f t="shared" si="220"/>
        <v>49.412444709910623</v>
      </c>
      <c r="M1581" s="26">
        <f>K1581*'Social Cost of Carbon'!$C$5</f>
        <v>5971.0933948689226</v>
      </c>
      <c r="N1581" s="26">
        <f>L1581*'Social Cost of Carbon'!$C$5</f>
        <v>4941.2444709910624</v>
      </c>
      <c r="O1581" s="23">
        <f t="shared" si="224"/>
        <v>0.83896575701770781</v>
      </c>
      <c r="P1581" s="23">
        <f t="shared" si="225"/>
        <v>0.69426730316710816</v>
      </c>
      <c r="Q1581" s="27"/>
      <c r="R1581" s="27"/>
    </row>
    <row r="1582" spans="1:18" x14ac:dyDescent="0.25">
      <c r="A1582" s="24">
        <f t="shared" si="221"/>
        <v>2020</v>
      </c>
      <c r="B1582" s="32">
        <v>43944</v>
      </c>
      <c r="C1582" s="28">
        <f>'Bitcoin Data'!C1581</f>
        <v>7429.7246089999999</v>
      </c>
      <c r="D1582" s="26">
        <f>'Bitcoin Data'!K1581</f>
        <v>1774.9728823587418</v>
      </c>
      <c r="E1582" s="25">
        <f>'Bitcoin Data'!J1581</f>
        <v>111610.41279308795</v>
      </c>
      <c r="F1582" s="25">
        <f t="shared" si="217"/>
        <v>198.1054560965963</v>
      </c>
      <c r="G1582" s="23">
        <f t="shared" si="218"/>
        <v>0.48099999999999998</v>
      </c>
      <c r="H1582" s="23">
        <f t="shared" si="219"/>
        <v>0.39804076630070456</v>
      </c>
      <c r="I1582" s="26">
        <f t="shared" si="222"/>
        <v>95288.724382462824</v>
      </c>
      <c r="J1582" s="26">
        <f t="shared" si="223"/>
        <v>78854.047553039782</v>
      </c>
      <c r="K1582" s="23">
        <f t="shared" si="220"/>
        <v>53.6846085534753</v>
      </c>
      <c r="L1582" s="23">
        <f t="shared" si="220"/>
        <v>44.425494235298686</v>
      </c>
      <c r="M1582" s="26">
        <f>K1582*'Social Cost of Carbon'!$C$5</f>
        <v>5368.46085534753</v>
      </c>
      <c r="N1582" s="26">
        <f>L1582*'Social Cost of Carbon'!$C$5</f>
        <v>4442.5494235298684</v>
      </c>
      <c r="O1582" s="23">
        <f t="shared" si="224"/>
        <v>0.72256525482040646</v>
      </c>
      <c r="P1582" s="23">
        <f t="shared" si="225"/>
        <v>0.59794267719538141</v>
      </c>
      <c r="Q1582" s="27"/>
      <c r="R1582" s="27"/>
    </row>
    <row r="1583" spans="1:18" x14ac:dyDescent="0.25">
      <c r="A1583" s="24">
        <f t="shared" si="221"/>
        <v>2020</v>
      </c>
      <c r="B1583" s="32">
        <v>43945</v>
      </c>
      <c r="C1583" s="28">
        <f>'Bitcoin Data'!C1582</f>
        <v>7550.9008789999998</v>
      </c>
      <c r="D1583" s="26">
        <f>'Bitcoin Data'!K1582</f>
        <v>1800</v>
      </c>
      <c r="E1583" s="25">
        <f>'Bitcoin Data'!J1582</f>
        <v>109999.37793998627</v>
      </c>
      <c r="F1583" s="25">
        <f t="shared" si="217"/>
        <v>197.9988802919753</v>
      </c>
      <c r="G1583" s="23">
        <f t="shared" si="218"/>
        <v>0.48099999999999998</v>
      </c>
      <c r="H1583" s="23">
        <f t="shared" si="219"/>
        <v>0.39804076630070456</v>
      </c>
      <c r="I1583" s="26">
        <f t="shared" si="222"/>
        <v>95237.461420440115</v>
      </c>
      <c r="J1583" s="26">
        <f t="shared" si="223"/>
        <v>78811.626038099319</v>
      </c>
      <c r="K1583" s="23">
        <f t="shared" si="220"/>
        <v>52.909700789133396</v>
      </c>
      <c r="L1583" s="23">
        <f t="shared" si="220"/>
        <v>43.784236687832951</v>
      </c>
      <c r="M1583" s="26">
        <f>K1583*'Social Cost of Carbon'!$C$5</f>
        <v>5290.9700789133394</v>
      </c>
      <c r="N1583" s="26">
        <f>L1583*'Social Cost of Carbon'!$C$5</f>
        <v>4378.4236687832954</v>
      </c>
      <c r="O1583" s="23">
        <f t="shared" si="224"/>
        <v>0.70070712934772983</v>
      </c>
      <c r="P1583" s="23">
        <f t="shared" si="225"/>
        <v>0.57985447550506719</v>
      </c>
      <c r="Q1583" s="27"/>
      <c r="R1583" s="27"/>
    </row>
    <row r="1584" spans="1:18" x14ac:dyDescent="0.25">
      <c r="A1584" s="24">
        <f t="shared" si="221"/>
        <v>2020</v>
      </c>
      <c r="B1584" s="32">
        <v>43946</v>
      </c>
      <c r="C1584" s="28">
        <f>'Bitcoin Data'!C1583</f>
        <v>7569.9360349999997</v>
      </c>
      <c r="D1584" s="26">
        <f>'Bitcoin Data'!K1583</f>
        <v>1700.0377786173026</v>
      </c>
      <c r="E1584" s="25">
        <f>'Bitcoin Data'!J1583</f>
        <v>119631.40627468785</v>
      </c>
      <c r="F1584" s="25">
        <f t="shared" si="217"/>
        <v>203.37791017608436</v>
      </c>
      <c r="G1584" s="23">
        <f t="shared" si="218"/>
        <v>0.48099999999999998</v>
      </c>
      <c r="H1584" s="23">
        <f t="shared" si="219"/>
        <v>0.39804076630070456</v>
      </c>
      <c r="I1584" s="26">
        <f t="shared" si="222"/>
        <v>97824.774794696568</v>
      </c>
      <c r="J1584" s="26">
        <f t="shared" si="223"/>
        <v>80952.699215124478</v>
      </c>
      <c r="K1584" s="23">
        <f t="shared" si="220"/>
        <v>57.542706418124851</v>
      </c>
      <c r="L1584" s="23">
        <f t="shared" si="220"/>
        <v>47.618176627207667</v>
      </c>
      <c r="M1584" s="26">
        <f>K1584*'Social Cost of Carbon'!$C$5</f>
        <v>5754.2706418124853</v>
      </c>
      <c r="N1584" s="26">
        <f>L1584*'Social Cost of Carbon'!$C$5</f>
        <v>4761.8176627207667</v>
      </c>
      <c r="O1584" s="23">
        <f t="shared" si="224"/>
        <v>0.76014785530647955</v>
      </c>
      <c r="P1584" s="23">
        <f t="shared" si="225"/>
        <v>0.62904331565078631</v>
      </c>
      <c r="Q1584" s="27"/>
      <c r="R1584" s="27"/>
    </row>
    <row r="1585" spans="1:18" x14ac:dyDescent="0.25">
      <c r="A1585" s="24">
        <f t="shared" si="221"/>
        <v>2020</v>
      </c>
      <c r="B1585" s="32">
        <v>43947</v>
      </c>
      <c r="C1585" s="28">
        <f>'Bitcoin Data'!C1584</f>
        <v>7679.8671880000002</v>
      </c>
      <c r="D1585" s="26">
        <f>'Bitcoin Data'!K1584</f>
        <v>1712.4916753876892</v>
      </c>
      <c r="E1585" s="25">
        <f>'Bitcoin Data'!J1584</f>
        <v>117544.28417620419</v>
      </c>
      <c r="F1585" s="25">
        <f t="shared" si="217"/>
        <v>201.29360814115455</v>
      </c>
      <c r="G1585" s="23">
        <f t="shared" si="218"/>
        <v>0.48099999999999998</v>
      </c>
      <c r="H1585" s="23">
        <f t="shared" si="219"/>
        <v>0.39804076630070456</v>
      </c>
      <c r="I1585" s="26">
        <f t="shared" si="222"/>
        <v>96822.225515895334</v>
      </c>
      <c r="J1585" s="26">
        <f t="shared" si="223"/>
        <v>80123.062035938899</v>
      </c>
      <c r="K1585" s="23">
        <f t="shared" si="220"/>
        <v>56.538800688754215</v>
      </c>
      <c r="L1585" s="23">
        <f t="shared" si="220"/>
        <v>46.7874169477641</v>
      </c>
      <c r="M1585" s="26">
        <f>K1585*'Social Cost of Carbon'!$C$5</f>
        <v>5653.8800688754218</v>
      </c>
      <c r="N1585" s="26">
        <f>L1585*'Social Cost of Carbon'!$C$5</f>
        <v>4678.7416947764104</v>
      </c>
      <c r="O1585" s="23">
        <f t="shared" si="224"/>
        <v>0.73619503182421719</v>
      </c>
      <c r="P1585" s="23">
        <f t="shared" si="225"/>
        <v>0.60922169358437217</v>
      </c>
      <c r="Q1585" s="27"/>
      <c r="R1585" s="27"/>
    </row>
    <row r="1586" spans="1:18" x14ac:dyDescent="0.25">
      <c r="A1586" s="24">
        <f t="shared" si="221"/>
        <v>2020</v>
      </c>
      <c r="B1586" s="32">
        <v>43948</v>
      </c>
      <c r="C1586" s="28">
        <f>'Bitcoin Data'!C1585</f>
        <v>7795.6010740000002</v>
      </c>
      <c r="D1586" s="26">
        <f>'Bitcoin Data'!K1585</f>
        <v>1762.4596103005974</v>
      </c>
      <c r="E1586" s="25">
        <f>'Bitcoin Data'!J1585</f>
        <v>113785.51418735944</v>
      </c>
      <c r="F1586" s="25">
        <f t="shared" si="217"/>
        <v>200.54237299250661</v>
      </c>
      <c r="G1586" s="23">
        <f t="shared" si="218"/>
        <v>0.48099999999999998</v>
      </c>
      <c r="H1586" s="23">
        <f t="shared" si="219"/>
        <v>0.39804076630070456</v>
      </c>
      <c r="I1586" s="26">
        <f t="shared" si="222"/>
        <v>96460.881409395675</v>
      </c>
      <c r="J1586" s="26">
        <f t="shared" si="223"/>
        <v>79824.039821699043</v>
      </c>
      <c r="K1586" s="23">
        <f t="shared" si="220"/>
        <v>54.730832324119888</v>
      </c>
      <c r="L1586" s="23">
        <f t="shared" si="220"/>
        <v>45.291273261056247</v>
      </c>
      <c r="M1586" s="26">
        <f>K1586*'Social Cost of Carbon'!$C$5</f>
        <v>5473.0832324119892</v>
      </c>
      <c r="N1586" s="26">
        <f>L1586*'Social Cost of Carbon'!$C$5</f>
        <v>4529.1273261056249</v>
      </c>
      <c r="O1586" s="23">
        <f t="shared" si="224"/>
        <v>0.70207328215727904</v>
      </c>
      <c r="P1586" s="23">
        <f t="shared" si="225"/>
        <v>0.58098500463437452</v>
      </c>
      <c r="Q1586" s="27"/>
      <c r="R1586" s="27"/>
    </row>
    <row r="1587" spans="1:18" x14ac:dyDescent="0.25">
      <c r="A1587" s="24">
        <f t="shared" si="221"/>
        <v>2020</v>
      </c>
      <c r="B1587" s="32">
        <v>43949</v>
      </c>
      <c r="C1587" s="28">
        <f>'Bitcoin Data'!C1586</f>
        <v>7807.0585940000001</v>
      </c>
      <c r="D1587" s="26">
        <f>'Bitcoin Data'!K1586</f>
        <v>1924.9278152069294</v>
      </c>
      <c r="E1587" s="25">
        <f>'Bitcoin Data'!J1586</f>
        <v>103337.15225837076</v>
      </c>
      <c r="F1587" s="25">
        <f t="shared" si="217"/>
        <v>198.91655872641144</v>
      </c>
      <c r="G1587" s="23">
        <f t="shared" si="218"/>
        <v>0.48099999999999998</v>
      </c>
      <c r="H1587" s="23">
        <f t="shared" si="219"/>
        <v>0.39804076630070456</v>
      </c>
      <c r="I1587" s="26">
        <f t="shared" si="222"/>
        <v>95678.864747403888</v>
      </c>
      <c r="J1587" s="26">
        <f t="shared" si="223"/>
        <v>79176.899465359907</v>
      </c>
      <c r="K1587" s="23">
        <f t="shared" si="220"/>
        <v>49.705170236276331</v>
      </c>
      <c r="L1587" s="23">
        <f t="shared" si="220"/>
        <v>41.132399272254482</v>
      </c>
      <c r="M1587" s="26">
        <f>K1587*'Social Cost of Carbon'!$C$5</f>
        <v>4970.5170236276335</v>
      </c>
      <c r="N1587" s="26">
        <f>L1587*'Social Cost of Carbon'!$C$5</f>
        <v>4113.2399272254479</v>
      </c>
      <c r="O1587" s="23">
        <f t="shared" si="224"/>
        <v>0.63666961939387146</v>
      </c>
      <c r="P1587" s="23">
        <f t="shared" si="225"/>
        <v>0.52686166982102811</v>
      </c>
      <c r="Q1587" s="27"/>
      <c r="R1587" s="27"/>
    </row>
    <row r="1588" spans="1:18" x14ac:dyDescent="0.25">
      <c r="A1588" s="24">
        <f t="shared" si="221"/>
        <v>2020</v>
      </c>
      <c r="B1588" s="32">
        <v>43950</v>
      </c>
      <c r="C1588" s="28">
        <f>'Bitcoin Data'!C1587</f>
        <v>8801.0380860000005</v>
      </c>
      <c r="D1588" s="26">
        <f>'Bitcoin Data'!K1587</f>
        <v>1812.5062934246303</v>
      </c>
      <c r="E1588" s="25">
        <f>'Bitcoin Data'!J1587</f>
        <v>110599.11109926044</v>
      </c>
      <c r="F1588" s="25">
        <f t="shared" si="217"/>
        <v>200.46158491457942</v>
      </c>
      <c r="G1588" s="23">
        <f t="shared" si="218"/>
        <v>0.48099999999999998</v>
      </c>
      <c r="H1588" s="23">
        <f t="shared" si="219"/>
        <v>0.39804076630070456</v>
      </c>
      <c r="I1588" s="26">
        <f t="shared" si="222"/>
        <v>96422.0223439127</v>
      </c>
      <c r="J1588" s="26">
        <f t="shared" si="223"/>
        <v>79791.882873252951</v>
      </c>
      <c r="K1588" s="23">
        <f t="shared" si="220"/>
        <v>53.198172438744265</v>
      </c>
      <c r="L1588" s="23">
        <f t="shared" si="220"/>
        <v>44.022954934126382</v>
      </c>
      <c r="M1588" s="26">
        <f>K1588*'Social Cost of Carbon'!$C$5</f>
        <v>5319.8172438744268</v>
      </c>
      <c r="N1588" s="26">
        <f>L1588*'Social Cost of Carbon'!$C$5</f>
        <v>4402.2954934126383</v>
      </c>
      <c r="O1588" s="23">
        <f t="shared" si="224"/>
        <v>0.60445338287272887</v>
      </c>
      <c r="P1588" s="23">
        <f t="shared" si="225"/>
        <v>0.50020184555449931</v>
      </c>
      <c r="Q1588" s="27"/>
      <c r="R1588" s="27"/>
    </row>
    <row r="1589" spans="1:18" x14ac:dyDescent="0.25">
      <c r="A1589" s="24">
        <f t="shared" si="221"/>
        <v>2020</v>
      </c>
      <c r="B1589" s="32">
        <v>43951</v>
      </c>
      <c r="C1589" s="28">
        <f>'Bitcoin Data'!C1588</f>
        <v>8658.5537110000005</v>
      </c>
      <c r="D1589" s="26">
        <f>'Bitcoin Data'!K1588</f>
        <v>1687.4472672728978</v>
      </c>
      <c r="E1589" s="25">
        <f>'Bitcoin Data'!J1588</f>
        <v>120419.52422307592</v>
      </c>
      <c r="F1589" s="25">
        <f t="shared" si="217"/>
        <v>203.20159707653198</v>
      </c>
      <c r="G1589" s="23">
        <f t="shared" si="218"/>
        <v>0.48099999999999998</v>
      </c>
      <c r="H1589" s="23">
        <f t="shared" si="219"/>
        <v>0.39804076630070456</v>
      </c>
      <c r="I1589" s="26">
        <f t="shared" si="222"/>
        <v>97739.968193811874</v>
      </c>
      <c r="J1589" s="26">
        <f t="shared" si="223"/>
        <v>80882.519413869799</v>
      </c>
      <c r="K1589" s="23">
        <f t="shared" si="220"/>
        <v>57.921791151299516</v>
      </c>
      <c r="L1589" s="23">
        <f t="shared" si="220"/>
        <v>47.931879699319389</v>
      </c>
      <c r="M1589" s="26">
        <f>K1589*'Social Cost of Carbon'!$C$5</f>
        <v>5792.1791151299512</v>
      </c>
      <c r="N1589" s="26">
        <f>L1589*'Social Cost of Carbon'!$C$5</f>
        <v>4793.1879699319388</v>
      </c>
      <c r="O1589" s="23">
        <f t="shared" si="224"/>
        <v>0.6689545746850829</v>
      </c>
      <c r="P1589" s="23">
        <f t="shared" si="225"/>
        <v>0.55357836076509825</v>
      </c>
      <c r="Q1589" s="27"/>
      <c r="R1589" s="27"/>
    </row>
    <row r="1590" spans="1:18" x14ac:dyDescent="0.25">
      <c r="A1590" s="24">
        <f t="shared" si="221"/>
        <v>2020</v>
      </c>
      <c r="B1590" s="32">
        <v>43952</v>
      </c>
      <c r="C1590" s="28">
        <f>'Bitcoin Data'!C1589</f>
        <v>8864.7666019999997</v>
      </c>
      <c r="D1590" s="26">
        <f>'Bitcoin Data'!K1589</f>
        <v>1762.4596103005974</v>
      </c>
      <c r="E1590" s="25">
        <f>'Bitcoin Data'!J1589</f>
        <v>114424.97528081165</v>
      </c>
      <c r="F1590" s="25">
        <f t="shared" si="217"/>
        <v>201.66939734207477</v>
      </c>
      <c r="G1590" s="23">
        <f t="shared" si="218"/>
        <v>0.48099999999999998</v>
      </c>
      <c r="H1590" s="23">
        <f t="shared" si="219"/>
        <v>0.39804076630070456</v>
      </c>
      <c r="I1590" s="26">
        <f t="shared" si="222"/>
        <v>97002.980121537956</v>
      </c>
      <c r="J1590" s="26">
        <f t="shared" si="223"/>
        <v>80272.64145744071</v>
      </c>
      <c r="K1590" s="23">
        <f t="shared" si="220"/>
        <v>55.038413110070401</v>
      </c>
      <c r="L1590" s="23">
        <f t="shared" si="220"/>
        <v>45.545804844713444</v>
      </c>
      <c r="M1590" s="26">
        <f>K1590*'Social Cost of Carbon'!$C$5</f>
        <v>5503.8413110070405</v>
      </c>
      <c r="N1590" s="26">
        <f>L1590*'Social Cost of Carbon'!$C$5</f>
        <v>4554.5804844713448</v>
      </c>
      <c r="O1590" s="23">
        <f t="shared" si="224"/>
        <v>0.62086702990751119</v>
      </c>
      <c r="P1590" s="23">
        <f t="shared" si="225"/>
        <v>0.51378459117511066</v>
      </c>
      <c r="Q1590" s="27"/>
      <c r="R1590" s="27"/>
    </row>
    <row r="1591" spans="1:18" x14ac:dyDescent="0.25">
      <c r="A1591" s="24">
        <f t="shared" si="221"/>
        <v>2020</v>
      </c>
      <c r="B1591" s="32">
        <v>43953</v>
      </c>
      <c r="C1591" s="28">
        <f>'Bitcoin Data'!C1590</f>
        <v>8988.5966800000006</v>
      </c>
      <c r="D1591" s="26">
        <f>'Bitcoin Data'!K1590</f>
        <v>1849.9486125385406</v>
      </c>
      <c r="E1591" s="25">
        <f>'Bitcoin Data'!J1590</f>
        <v>108625.46651672361</v>
      </c>
      <c r="F1591" s="25">
        <f t="shared" si="217"/>
        <v>200.95153106896453</v>
      </c>
      <c r="G1591" s="23">
        <f t="shared" si="218"/>
        <v>0.48099999999999998</v>
      </c>
      <c r="H1591" s="23">
        <f t="shared" si="219"/>
        <v>0.39804076630070456</v>
      </c>
      <c r="I1591" s="26">
        <f t="shared" si="222"/>
        <v>96657.686444171923</v>
      </c>
      <c r="J1591" s="26">
        <f t="shared" si="223"/>
        <v>79986.901415990491</v>
      </c>
      <c r="K1591" s="23">
        <f t="shared" si="220"/>
        <v>52.24884939454406</v>
      </c>
      <c r="L1591" s="23">
        <f t="shared" si="220"/>
        <v>43.237363932088194</v>
      </c>
      <c r="M1591" s="26">
        <f>K1591*'Social Cost of Carbon'!$C$5</f>
        <v>5224.8849394544059</v>
      </c>
      <c r="N1591" s="26">
        <f>L1591*'Social Cost of Carbon'!$C$5</f>
        <v>4323.7363932088192</v>
      </c>
      <c r="O1591" s="23">
        <f t="shared" si="224"/>
        <v>0.58127927255652612</v>
      </c>
      <c r="P1591" s="23">
        <f t="shared" si="225"/>
        <v>0.48102463011042773</v>
      </c>
      <c r="Q1591" s="27"/>
      <c r="R1591" s="27"/>
    </row>
    <row r="1592" spans="1:18" x14ac:dyDescent="0.25">
      <c r="A1592" s="24">
        <f t="shared" si="221"/>
        <v>2020</v>
      </c>
      <c r="B1592" s="32">
        <v>43954</v>
      </c>
      <c r="C1592" s="28">
        <f>'Bitcoin Data'!C1591</f>
        <v>8897.46875</v>
      </c>
      <c r="D1592" s="26">
        <f>'Bitcoin Data'!K1591</f>
        <v>2100.1050052502628</v>
      </c>
      <c r="E1592" s="25">
        <f>'Bitcoin Data'!J1591</f>
        <v>96795.416950114799</v>
      </c>
      <c r="F1592" s="25">
        <f t="shared" si="217"/>
        <v>203.28053962222222</v>
      </c>
      <c r="G1592" s="23">
        <f t="shared" si="218"/>
        <v>0.48099999999999998</v>
      </c>
      <c r="H1592" s="23">
        <f t="shared" si="219"/>
        <v>0.39804076630070456</v>
      </c>
      <c r="I1592" s="26">
        <f t="shared" si="222"/>
        <v>97777.939558288883</v>
      </c>
      <c r="J1592" s="26">
        <f t="shared" si="223"/>
        <v>80913.941765250071</v>
      </c>
      <c r="K1592" s="23">
        <f t="shared" si="220"/>
        <v>46.558595553005219</v>
      </c>
      <c r="L1592" s="23">
        <f t="shared" si="220"/>
        <v>38.528521937219899</v>
      </c>
      <c r="M1592" s="26">
        <f>K1592*'Social Cost of Carbon'!$C$5</f>
        <v>4655.8595553005216</v>
      </c>
      <c r="N1592" s="26">
        <f>L1592*'Social Cost of Carbon'!$C$5</f>
        <v>3852.8521937219898</v>
      </c>
      <c r="O1592" s="23">
        <f t="shared" si="224"/>
        <v>0.5232791129837373</v>
      </c>
      <c r="P1592" s="23">
        <f t="shared" si="225"/>
        <v>0.43302789838087263</v>
      </c>
      <c r="Q1592" s="27"/>
      <c r="R1592" s="27"/>
    </row>
    <row r="1593" spans="1:18" x14ac:dyDescent="0.25">
      <c r="A1593" s="24">
        <f t="shared" si="221"/>
        <v>2020</v>
      </c>
      <c r="B1593" s="32">
        <v>43955</v>
      </c>
      <c r="C1593" s="28">
        <f>'Bitcoin Data'!C1592</f>
        <v>8912.6542969999991</v>
      </c>
      <c r="D1593" s="26">
        <f>'Bitcoin Data'!K1592</f>
        <v>1974.9835418038181</v>
      </c>
      <c r="E1593" s="25">
        <f>'Bitcoin Data'!J1592</f>
        <v>106058.29556789447</v>
      </c>
      <c r="F1593" s="25">
        <f t="shared" si="217"/>
        <v>209.46338821835641</v>
      </c>
      <c r="G1593" s="23">
        <f t="shared" si="218"/>
        <v>0.48099999999999998</v>
      </c>
      <c r="H1593" s="23">
        <f t="shared" si="219"/>
        <v>0.39804076630070456</v>
      </c>
      <c r="I1593" s="26">
        <f t="shared" si="222"/>
        <v>100751.88973302943</v>
      </c>
      <c r="J1593" s="26">
        <f t="shared" si="223"/>
        <v>83374.967558376549</v>
      </c>
      <c r="K1593" s="23">
        <f t="shared" si="220"/>
        <v>51.014040168157237</v>
      </c>
      <c r="L1593" s="23">
        <f t="shared" si="220"/>
        <v>42.215525240391329</v>
      </c>
      <c r="M1593" s="26">
        <f>K1593*'Social Cost of Carbon'!$C$5</f>
        <v>5101.4040168157235</v>
      </c>
      <c r="N1593" s="26">
        <f>L1593*'Social Cost of Carbon'!$C$5</f>
        <v>4221.5525240391325</v>
      </c>
      <c r="O1593" s="23">
        <f t="shared" si="224"/>
        <v>0.57237763822308885</v>
      </c>
      <c r="P1593" s="23">
        <f t="shared" si="225"/>
        <v>0.47365828218649836</v>
      </c>
      <c r="Q1593" s="27"/>
      <c r="R1593" s="27"/>
    </row>
    <row r="1594" spans="1:18" x14ac:dyDescent="0.25">
      <c r="A1594" s="24">
        <f t="shared" si="221"/>
        <v>2020</v>
      </c>
      <c r="B1594" s="32">
        <v>43956</v>
      </c>
      <c r="C1594" s="28">
        <f>'Bitcoin Data'!C1593</f>
        <v>9003.0703130000002</v>
      </c>
      <c r="D1594" s="26">
        <f>'Bitcoin Data'!K1593</f>
        <v>1974.9835418038181</v>
      </c>
      <c r="E1594" s="25">
        <f>'Bitcoin Data'!J1593</f>
        <v>107747.48302937475</v>
      </c>
      <c r="F1594" s="25">
        <f t="shared" si="217"/>
        <v>212.79950565380133</v>
      </c>
      <c r="G1594" s="23">
        <f t="shared" si="218"/>
        <v>0.48099999999999998</v>
      </c>
      <c r="H1594" s="23">
        <f t="shared" si="219"/>
        <v>0.39804076630070456</v>
      </c>
      <c r="I1594" s="26">
        <f t="shared" si="222"/>
        <v>102356.56221947844</v>
      </c>
      <c r="J1594" s="26">
        <f t="shared" si="223"/>
        <v>84702.878298850192</v>
      </c>
      <c r="K1594" s="23">
        <f t="shared" si="220"/>
        <v>51.826539337129255</v>
      </c>
      <c r="L1594" s="23">
        <f t="shared" si="220"/>
        <v>42.88789071198449</v>
      </c>
      <c r="M1594" s="26">
        <f>K1594*'Social Cost of Carbon'!$C$5</f>
        <v>5182.6539337129252</v>
      </c>
      <c r="N1594" s="26">
        <f>L1594*'Social Cost of Carbon'!$C$5</f>
        <v>4288.7890711984492</v>
      </c>
      <c r="O1594" s="23">
        <f t="shared" si="224"/>
        <v>0.5756540550649063</v>
      </c>
      <c r="P1594" s="23">
        <f t="shared" si="225"/>
        <v>0.47636960748886348</v>
      </c>
      <c r="Q1594" s="27"/>
      <c r="R1594" s="27"/>
    </row>
    <row r="1595" spans="1:18" x14ac:dyDescent="0.25">
      <c r="A1595" s="24">
        <f t="shared" si="221"/>
        <v>2020</v>
      </c>
      <c r="B1595" s="32">
        <v>43957</v>
      </c>
      <c r="C1595" s="28">
        <f>'Bitcoin Data'!C1594</f>
        <v>9268.7617190000001</v>
      </c>
      <c r="D1595" s="26">
        <f>'Bitcoin Data'!K1594</f>
        <v>1924.9278152069294</v>
      </c>
      <c r="E1595" s="25">
        <f>'Bitcoin Data'!J1594</f>
        <v>111037.65596385975</v>
      </c>
      <c r="F1595" s="25">
        <f t="shared" si="217"/>
        <v>213.73947250021124</v>
      </c>
      <c r="G1595" s="23">
        <f t="shared" si="218"/>
        <v>0.48099999999999998</v>
      </c>
      <c r="H1595" s="23">
        <f t="shared" si="219"/>
        <v>0.39804076630070456</v>
      </c>
      <c r="I1595" s="26">
        <f t="shared" si="222"/>
        <v>102808.68627260161</v>
      </c>
      <c r="J1595" s="26">
        <f t="shared" si="223"/>
        <v>85077.023422692451</v>
      </c>
      <c r="K1595" s="23">
        <f t="shared" si="220"/>
        <v>53.409112518616539</v>
      </c>
      <c r="L1595" s="23">
        <f t="shared" si="220"/>
        <v>44.197513668088739</v>
      </c>
      <c r="M1595" s="26">
        <f>K1595*'Social Cost of Carbon'!$C$5</f>
        <v>5340.9112518616539</v>
      </c>
      <c r="N1595" s="26">
        <f>L1595*'Social Cost of Carbon'!$C$5</f>
        <v>4419.7513668088741</v>
      </c>
      <c r="O1595" s="23">
        <f t="shared" si="224"/>
        <v>0.57622705316863843</v>
      </c>
      <c r="P1595" s="23">
        <f t="shared" si="225"/>
        <v>0.47684377922337157</v>
      </c>
      <c r="Q1595" s="27"/>
      <c r="R1595" s="27"/>
    </row>
    <row r="1596" spans="1:18" x14ac:dyDescent="0.25">
      <c r="A1596" s="24">
        <f t="shared" si="221"/>
        <v>2020</v>
      </c>
      <c r="B1596" s="32">
        <v>43958</v>
      </c>
      <c r="C1596" s="28">
        <f>'Bitcoin Data'!C1595</f>
        <v>9951.5185550000006</v>
      </c>
      <c r="D1596" s="26">
        <f>'Bitcoin Data'!K1595</f>
        <v>1837.4846876276031</v>
      </c>
      <c r="E1596" s="25">
        <f>'Bitcoin Data'!J1595</f>
        <v>117407.37896761647</v>
      </c>
      <c r="F1596" s="25">
        <f t="shared" si="217"/>
        <v>215.73426106748639</v>
      </c>
      <c r="G1596" s="23">
        <f t="shared" si="218"/>
        <v>0.48099999999999998</v>
      </c>
      <c r="H1596" s="23">
        <f t="shared" si="219"/>
        <v>0.39804076630070456</v>
      </c>
      <c r="I1596" s="26">
        <f t="shared" si="222"/>
        <v>103768.17957346096</v>
      </c>
      <c r="J1596" s="26">
        <f t="shared" si="223"/>
        <v>85871.030592618539</v>
      </c>
      <c r="K1596" s="23">
        <f t="shared" si="220"/>
        <v>56.472949283423517</v>
      </c>
      <c r="L1596" s="23">
        <f t="shared" si="220"/>
        <v>46.732923093627285</v>
      </c>
      <c r="M1596" s="26">
        <f>K1596*'Social Cost of Carbon'!$C$5</f>
        <v>5647.2949283423513</v>
      </c>
      <c r="N1596" s="26">
        <f>L1596*'Social Cost of Carbon'!$C$5</f>
        <v>4673.2923093627287</v>
      </c>
      <c r="O1596" s="23">
        <f t="shared" si="224"/>
        <v>0.56748072137241279</v>
      </c>
      <c r="P1596" s="23">
        <f t="shared" si="225"/>
        <v>0.46960594843233233</v>
      </c>
      <c r="Q1596" s="27"/>
      <c r="R1596" s="27"/>
    </row>
    <row r="1597" spans="1:18" x14ac:dyDescent="0.25">
      <c r="A1597" s="24">
        <f t="shared" si="221"/>
        <v>2020</v>
      </c>
      <c r="B1597" s="32">
        <v>43959</v>
      </c>
      <c r="C1597" s="28">
        <f>'Bitcoin Data'!C1596</f>
        <v>9842.6660159999992</v>
      </c>
      <c r="D1597" s="26">
        <f>'Bitcoin Data'!K1596</f>
        <v>1712.4916753876892</v>
      </c>
      <c r="E1597" s="25">
        <f>'Bitcoin Data'!J1596</f>
        <v>127487.60338216083</v>
      </c>
      <c r="F1597" s="25">
        <f t="shared" si="217"/>
        <v>218.3214595070778</v>
      </c>
      <c r="G1597" s="23">
        <f t="shared" si="218"/>
        <v>0.48099999999999998</v>
      </c>
      <c r="H1597" s="23">
        <f t="shared" si="219"/>
        <v>0.39804076630070456</v>
      </c>
      <c r="I1597" s="26">
        <f t="shared" si="222"/>
        <v>105012.62202290443</v>
      </c>
      <c r="J1597" s="26">
        <f t="shared" si="223"/>
        <v>86900.841042085493</v>
      </c>
      <c r="K1597" s="23">
        <f t="shared" si="220"/>
        <v>61.321537226819352</v>
      </c>
      <c r="L1597" s="23">
        <f t="shared" si="220"/>
        <v>50.745263344075589</v>
      </c>
      <c r="M1597" s="26">
        <f>K1597*'Social Cost of Carbon'!$C$5</f>
        <v>6132.1537226819355</v>
      </c>
      <c r="N1597" s="26">
        <f>L1597*'Social Cost of Carbon'!$C$5</f>
        <v>5074.5263344075593</v>
      </c>
      <c r="O1597" s="23">
        <f t="shared" si="224"/>
        <v>0.62301755568193162</v>
      </c>
      <c r="P1597" s="23">
        <f t="shared" si="225"/>
        <v>0.51556421056637824</v>
      </c>
      <c r="Q1597" s="27"/>
      <c r="R1597" s="27"/>
    </row>
    <row r="1598" spans="1:18" x14ac:dyDescent="0.25">
      <c r="A1598" s="24">
        <f t="shared" si="221"/>
        <v>2020</v>
      </c>
      <c r="B1598" s="32">
        <v>43960</v>
      </c>
      <c r="C1598" s="28">
        <f>'Bitcoin Data'!C1597</f>
        <v>9593.8964840000008</v>
      </c>
      <c r="D1598" s="26">
        <f>'Bitcoin Data'!K1597</f>
        <v>1700.0377786173026</v>
      </c>
      <c r="E1598" s="25">
        <f>'Bitcoin Data'!J1597</f>
        <v>128025.68119803243</v>
      </c>
      <c r="F1598" s="25">
        <f t="shared" si="217"/>
        <v>217.64849466987002</v>
      </c>
      <c r="G1598" s="23">
        <f t="shared" si="218"/>
        <v>0.48099999999999998</v>
      </c>
      <c r="H1598" s="23">
        <f t="shared" si="219"/>
        <v>0.39804076630070456</v>
      </c>
      <c r="I1598" s="26">
        <f t="shared" si="222"/>
        <v>104688.92593620747</v>
      </c>
      <c r="J1598" s="26">
        <f t="shared" si="223"/>
        <v>86632.973602589875</v>
      </c>
      <c r="K1598" s="23">
        <f t="shared" si="220"/>
        <v>61.580352656253602</v>
      </c>
      <c r="L1598" s="23">
        <f t="shared" si="220"/>
        <v>50.959440250234536</v>
      </c>
      <c r="M1598" s="26">
        <f>K1598*'Social Cost of Carbon'!$C$5</f>
        <v>6158.0352656253599</v>
      </c>
      <c r="N1598" s="26">
        <f>L1598*'Social Cost of Carbon'!$C$5</f>
        <v>5095.9440250234538</v>
      </c>
      <c r="O1598" s="23">
        <f t="shared" si="224"/>
        <v>0.64187009687828933</v>
      </c>
      <c r="P1598" s="23">
        <f t="shared" si="225"/>
        <v>0.5311652083720203</v>
      </c>
      <c r="Q1598" s="27"/>
      <c r="R1598" s="27"/>
    </row>
    <row r="1599" spans="1:18" x14ac:dyDescent="0.25">
      <c r="A1599" s="24">
        <f t="shared" si="221"/>
        <v>2020</v>
      </c>
      <c r="B1599" s="32">
        <v>43961</v>
      </c>
      <c r="C1599" s="28">
        <f>'Bitcoin Data'!C1598</f>
        <v>8756.4306639999995</v>
      </c>
      <c r="D1599" s="26">
        <f>'Bitcoin Data'!K1598</f>
        <v>2124.8967064101053</v>
      </c>
      <c r="E1599" s="25">
        <f>'Bitcoin Data'!J1598</f>
        <v>101348.83928833051</v>
      </c>
      <c r="F1599" s="25">
        <f t="shared" si="217"/>
        <v>215.35581480226057</v>
      </c>
      <c r="G1599" s="23">
        <f t="shared" si="218"/>
        <v>0.48099999999999998</v>
      </c>
      <c r="H1599" s="23">
        <f t="shared" si="219"/>
        <v>0.39804076630070456</v>
      </c>
      <c r="I1599" s="26">
        <f t="shared" si="222"/>
        <v>103586.14691988732</v>
      </c>
      <c r="J1599" s="26">
        <f t="shared" si="223"/>
        <v>85720.393551204412</v>
      </c>
      <c r="K1599" s="23">
        <f t="shared" si="220"/>
        <v>48.748791697686976</v>
      </c>
      <c r="L1599" s="23">
        <f t="shared" si="220"/>
        <v>40.340969654014032</v>
      </c>
      <c r="M1599" s="26">
        <f>K1599*'Social Cost of Carbon'!$C$5</f>
        <v>4874.8791697686975</v>
      </c>
      <c r="N1599" s="26">
        <f>L1599*'Social Cost of Carbon'!$C$5</f>
        <v>4034.0969654014034</v>
      </c>
      <c r="O1599" s="23">
        <f t="shared" si="224"/>
        <v>0.55671989613423356</v>
      </c>
      <c r="P1599" s="23">
        <f t="shared" si="225"/>
        <v>0.46070106875700417</v>
      </c>
      <c r="Q1599" s="27"/>
      <c r="R1599" s="27"/>
    </row>
    <row r="1600" spans="1:18" x14ac:dyDescent="0.25">
      <c r="A1600" s="24">
        <f t="shared" si="221"/>
        <v>2020</v>
      </c>
      <c r="B1600" s="32">
        <v>43962</v>
      </c>
      <c r="C1600" s="28">
        <f>'Bitcoin Data'!C1599</f>
        <v>8601.7958980000003</v>
      </c>
      <c r="D1600" s="26">
        <f>'Bitcoin Data'!K1599</f>
        <v>981.24727431312681</v>
      </c>
      <c r="E1600" s="25">
        <f>'Bitcoin Data'!J1599</f>
        <v>220086.61500595612</v>
      </c>
      <c r="F1600" s="25">
        <f t="shared" si="217"/>
        <v>215.95939108739694</v>
      </c>
      <c r="G1600" s="23">
        <f t="shared" si="218"/>
        <v>0.48099999999999998</v>
      </c>
      <c r="H1600" s="23">
        <f t="shared" si="219"/>
        <v>0.39804076630070456</v>
      </c>
      <c r="I1600" s="26">
        <f t="shared" si="222"/>
        <v>103876.46711303791</v>
      </c>
      <c r="J1600" s="26">
        <f t="shared" si="223"/>
        <v>85960.641518261022</v>
      </c>
      <c r="K1600" s="23">
        <f t="shared" si="220"/>
        <v>105.8616618178649</v>
      </c>
      <c r="L1600" s="23">
        <f t="shared" si="220"/>
        <v>87.603444889498917</v>
      </c>
      <c r="M1600" s="26">
        <f>K1600*'Social Cost of Carbon'!$C$5</f>
        <v>10586.16618178649</v>
      </c>
      <c r="N1600" s="26">
        <f>L1600*'Social Cost of Carbon'!$C$5</f>
        <v>8760.3444889498915</v>
      </c>
      <c r="O1600" s="23">
        <f t="shared" si="224"/>
        <v>1.2306925562193209</v>
      </c>
      <c r="P1600" s="23">
        <f t="shared" si="225"/>
        <v>1.0184320335927473</v>
      </c>
      <c r="Q1600" s="27"/>
      <c r="R1600" s="27"/>
    </row>
    <row r="1601" spans="1:18" x14ac:dyDescent="0.25">
      <c r="A1601" s="24">
        <f t="shared" si="221"/>
        <v>2020</v>
      </c>
      <c r="B1601" s="32">
        <v>43963</v>
      </c>
      <c r="C1601" s="28">
        <f>'Bitcoin Data'!C1600</f>
        <v>8804.4775389999995</v>
      </c>
      <c r="D1601" s="26">
        <f>'Bitcoin Data'!K1600</f>
        <v>912.50126736287132</v>
      </c>
      <c r="E1601" s="25">
        <f>'Bitcoin Data'!J1600</f>
        <v>236637.37151563156</v>
      </c>
      <c r="F1601" s="25">
        <f t="shared" si="217"/>
        <v>215.93190141343243</v>
      </c>
      <c r="G1601" s="23">
        <f t="shared" si="218"/>
        <v>0.48099999999999998</v>
      </c>
      <c r="H1601" s="23">
        <f t="shared" si="219"/>
        <v>0.39804076630070456</v>
      </c>
      <c r="I1601" s="26">
        <f t="shared" si="222"/>
        <v>103863.24457986098</v>
      </c>
      <c r="J1601" s="26">
        <f t="shared" si="223"/>
        <v>85949.699507370839</v>
      </c>
      <c r="K1601" s="23">
        <f t="shared" si="220"/>
        <v>113.82257569901878</v>
      </c>
      <c r="L1601" s="23">
        <f t="shared" si="220"/>
        <v>94.191320693466508</v>
      </c>
      <c r="M1601" s="26">
        <f>K1601*'Social Cost of Carbon'!$C$5</f>
        <v>11382.257569901878</v>
      </c>
      <c r="N1601" s="26">
        <f>L1601*'Social Cost of Carbon'!$C$5</f>
        <v>9419.1320693466514</v>
      </c>
      <c r="O1601" s="23">
        <f t="shared" si="224"/>
        <v>1.2927805789137896</v>
      </c>
      <c r="P1601" s="23">
        <f t="shared" si="225"/>
        <v>1.0698115848014831</v>
      </c>
      <c r="Q1601" s="27"/>
      <c r="R1601" s="27"/>
    </row>
    <row r="1602" spans="1:18" x14ac:dyDescent="0.25">
      <c r="A1602" s="24">
        <f t="shared" si="221"/>
        <v>2020</v>
      </c>
      <c r="B1602" s="32">
        <v>43964</v>
      </c>
      <c r="C1602" s="28">
        <f>'Bitcoin Data'!C1601</f>
        <v>9269.9873050000006</v>
      </c>
      <c r="D1602" s="26">
        <f>'Bitcoin Data'!K1601</f>
        <v>743.74018676142464</v>
      </c>
      <c r="E1602" s="25">
        <f>'Bitcoin Data'!J1601</f>
        <v>286954.79121448786</v>
      </c>
      <c r="F1602" s="25">
        <f t="shared" si="217"/>
        <v>213.41981000994883</v>
      </c>
      <c r="G1602" s="23">
        <f t="shared" si="218"/>
        <v>0.48099999999999998</v>
      </c>
      <c r="H1602" s="23">
        <f t="shared" si="219"/>
        <v>0.39804076630070456</v>
      </c>
      <c r="I1602" s="26">
        <f t="shared" si="222"/>
        <v>102654.92861478539</v>
      </c>
      <c r="J1602" s="26">
        <f t="shared" si="223"/>
        <v>84949.784720110809</v>
      </c>
      <c r="K1602" s="23">
        <f t="shared" si="220"/>
        <v>138.02525457416866</v>
      </c>
      <c r="L1602" s="23">
        <f t="shared" si="220"/>
        <v>114.21970498867343</v>
      </c>
      <c r="M1602" s="26">
        <f>K1602*'Social Cost of Carbon'!$C$5</f>
        <v>13802.525457416865</v>
      </c>
      <c r="N1602" s="26">
        <f>L1602*'Social Cost of Carbon'!$C$5</f>
        <v>11421.970498867342</v>
      </c>
      <c r="O1602" s="23">
        <f t="shared" si="224"/>
        <v>1.4889476116080682</v>
      </c>
      <c r="P1602" s="23">
        <f t="shared" si="225"/>
        <v>1.2321452147735537</v>
      </c>
      <c r="Q1602" s="27"/>
      <c r="R1602" s="27"/>
    </row>
    <row r="1603" spans="1:18" x14ac:dyDescent="0.25">
      <c r="A1603" s="24">
        <f t="shared" si="221"/>
        <v>2020</v>
      </c>
      <c r="B1603" s="32">
        <v>43965</v>
      </c>
      <c r="C1603" s="28">
        <f>'Bitcoin Data'!C1602</f>
        <v>9733.7216800000006</v>
      </c>
      <c r="D1603" s="26">
        <f>'Bitcoin Data'!K1602</f>
        <v>712.47625079164027</v>
      </c>
      <c r="E1603" s="25">
        <f>'Bitcoin Data'!J1602</f>
        <v>289377.57099159475</v>
      </c>
      <c r="F1603" s="25">
        <f t="shared" si="217"/>
        <v>206.17464684328314</v>
      </c>
      <c r="G1603" s="23">
        <f t="shared" si="218"/>
        <v>0.48099999999999998</v>
      </c>
      <c r="H1603" s="23">
        <f t="shared" si="219"/>
        <v>0.39804076630070456</v>
      </c>
      <c r="I1603" s="26">
        <f t="shared" si="222"/>
        <v>99170.005131619197</v>
      </c>
      <c r="J1603" s="26">
        <f t="shared" si="223"/>
        <v>82065.914421277557</v>
      </c>
      <c r="K1603" s="23">
        <f t="shared" si="220"/>
        <v>139.19061164695708</v>
      </c>
      <c r="L1603" s="23">
        <f t="shared" si="220"/>
        <v>115.1840701077309</v>
      </c>
      <c r="M1603" s="26">
        <f>K1603*'Social Cost of Carbon'!$C$5</f>
        <v>13919.061164695708</v>
      </c>
      <c r="N1603" s="26">
        <f>L1603*'Social Cost of Carbon'!$C$5</f>
        <v>11518.407010773089</v>
      </c>
      <c r="O1603" s="23">
        <f t="shared" si="224"/>
        <v>1.4299834762376016</v>
      </c>
      <c r="P1603" s="23">
        <f t="shared" si="225"/>
        <v>1.1833507664843248</v>
      </c>
      <c r="Q1603" s="27"/>
      <c r="R1603" s="27"/>
    </row>
    <row r="1604" spans="1:18" x14ac:dyDescent="0.25">
      <c r="A1604" s="24">
        <f t="shared" si="221"/>
        <v>2020</v>
      </c>
      <c r="B1604" s="32">
        <v>43966</v>
      </c>
      <c r="C1604" s="28">
        <f>'Bitcoin Data'!C1603</f>
        <v>9328.1972659999992</v>
      </c>
      <c r="D1604" s="26">
        <f>'Bitcoin Data'!K1603</f>
        <v>781.25</v>
      </c>
      <c r="E1604" s="25">
        <f>'Bitcoin Data'!J1603</f>
        <v>255160.88972734194</v>
      </c>
      <c r="F1604" s="25">
        <f t="shared" si="217"/>
        <v>199.34444509948591</v>
      </c>
      <c r="G1604" s="23">
        <f t="shared" si="218"/>
        <v>0.48099999999999998</v>
      </c>
      <c r="H1604" s="23">
        <f t="shared" si="219"/>
        <v>0.39804076630070456</v>
      </c>
      <c r="I1604" s="26">
        <f t="shared" si="222"/>
        <v>95884.67809285273</v>
      </c>
      <c r="J1604" s="26">
        <f t="shared" si="223"/>
        <v>79347.215685188101</v>
      </c>
      <c r="K1604" s="23">
        <f t="shared" si="220"/>
        <v>122.73238795885146</v>
      </c>
      <c r="L1604" s="23">
        <f t="shared" si="220"/>
        <v>101.56443607704077</v>
      </c>
      <c r="M1604" s="26">
        <f>K1604*'Social Cost of Carbon'!$C$5</f>
        <v>12273.238795885147</v>
      </c>
      <c r="N1604" s="26">
        <f>L1604*'Social Cost of Carbon'!$C$5</f>
        <v>10156.443607704077</v>
      </c>
      <c r="O1604" s="23">
        <f t="shared" si="224"/>
        <v>1.3157138990423605</v>
      </c>
      <c r="P1604" s="23">
        <f t="shared" si="225"/>
        <v>1.0887895397241354</v>
      </c>
      <c r="Q1604" s="27"/>
      <c r="R1604" s="27"/>
    </row>
    <row r="1605" spans="1:18" x14ac:dyDescent="0.25">
      <c r="A1605" s="24">
        <f t="shared" si="221"/>
        <v>2020</v>
      </c>
      <c r="B1605" s="32">
        <v>43967</v>
      </c>
      <c r="C1605" s="28">
        <f>'Bitcoin Data'!C1604</f>
        <v>9377.0136719999991</v>
      </c>
      <c r="D1605" s="26">
        <f>'Bitcoin Data'!K1604</f>
        <v>787.47046985738041</v>
      </c>
      <c r="E1605" s="25">
        <f>'Bitcoin Data'!J1604</f>
        <v>249908.10611480981</v>
      </c>
      <c r="F1605" s="25">
        <f t="shared" si="217"/>
        <v>196.79525374339735</v>
      </c>
      <c r="G1605" s="23">
        <f t="shared" si="218"/>
        <v>0.48099999999999998</v>
      </c>
      <c r="H1605" s="23">
        <f t="shared" si="219"/>
        <v>0.39804076630070456</v>
      </c>
      <c r="I1605" s="26">
        <f t="shared" si="222"/>
        <v>94658.517050574126</v>
      </c>
      <c r="J1605" s="26">
        <f t="shared" si="223"/>
        <v>78332.533604363474</v>
      </c>
      <c r="K1605" s="23">
        <f t="shared" si="220"/>
        <v>120.20579904122351</v>
      </c>
      <c r="L1605" s="23">
        <f t="shared" si="220"/>
        <v>99.473614062696683</v>
      </c>
      <c r="M1605" s="26">
        <f>K1605*'Social Cost of Carbon'!$C$5</f>
        <v>12020.579904122351</v>
      </c>
      <c r="N1605" s="26">
        <f>L1605*'Social Cost of Carbon'!$C$5</f>
        <v>9947.3614062696688</v>
      </c>
      <c r="O1605" s="23">
        <f t="shared" si="224"/>
        <v>1.2819198440561208</v>
      </c>
      <c r="P1605" s="23">
        <f t="shared" si="225"/>
        <v>1.0608240271604532</v>
      </c>
      <c r="Q1605" s="27"/>
      <c r="R1605" s="27"/>
    </row>
    <row r="1606" spans="1:18" x14ac:dyDescent="0.25">
      <c r="A1606" s="24">
        <f t="shared" si="221"/>
        <v>2020</v>
      </c>
      <c r="B1606" s="32">
        <v>43968</v>
      </c>
      <c r="C1606" s="28">
        <f>'Bitcoin Data'!C1605</f>
        <v>9670.7392579999996</v>
      </c>
      <c r="D1606" s="26">
        <f>'Bitcoin Data'!K1605</f>
        <v>637.48406289842751</v>
      </c>
      <c r="E1606" s="25">
        <f>'Bitcoin Data'!J1605</f>
        <v>305349.66747686645</v>
      </c>
      <c r="F1606" s="25">
        <f t="shared" si="217"/>
        <v>194.65554662783666</v>
      </c>
      <c r="G1606" s="23">
        <f t="shared" si="218"/>
        <v>0.48099999999999998</v>
      </c>
      <c r="H1606" s="23">
        <f t="shared" si="219"/>
        <v>0.39804076630070456</v>
      </c>
      <c r="I1606" s="26">
        <f t="shared" si="222"/>
        <v>93629.317927989439</v>
      </c>
      <c r="J1606" s="26">
        <f t="shared" si="223"/>
        <v>77480.842944426622</v>
      </c>
      <c r="K1606" s="23">
        <f t="shared" si="220"/>
        <v>146.87319005637275</v>
      </c>
      <c r="L1606" s="23">
        <f t="shared" si="220"/>
        <v>121.54161563215725</v>
      </c>
      <c r="M1606" s="26">
        <f>K1606*'Social Cost of Carbon'!$C$5</f>
        <v>14687.319005637275</v>
      </c>
      <c r="N1606" s="26">
        <f>L1606*'Social Cost of Carbon'!$C$5</f>
        <v>12154.161563215725</v>
      </c>
      <c r="O1606" s="23">
        <f t="shared" si="224"/>
        <v>1.5187379799830061</v>
      </c>
      <c r="P1606" s="23">
        <f t="shared" si="225"/>
        <v>1.2567975662420372</v>
      </c>
      <c r="Q1606" s="27"/>
      <c r="R1606" s="27"/>
    </row>
    <row r="1607" spans="1:18" x14ac:dyDescent="0.25">
      <c r="A1607" s="24">
        <f t="shared" si="221"/>
        <v>2020</v>
      </c>
      <c r="B1607" s="32">
        <v>43969</v>
      </c>
      <c r="C1607" s="28">
        <f>'Bitcoin Data'!C1606</f>
        <v>9726.5751949999994</v>
      </c>
      <c r="D1607" s="26">
        <f>'Bitcoin Data'!K1606</f>
        <v>800</v>
      </c>
      <c r="E1607" s="25">
        <f>'Bitcoin Data'!J1606</f>
        <v>225908.88862026049</v>
      </c>
      <c r="F1607" s="25">
        <f t="shared" si="217"/>
        <v>180.72711089620842</v>
      </c>
      <c r="G1607" s="23">
        <f t="shared" si="218"/>
        <v>0.48099999999999998</v>
      </c>
      <c r="H1607" s="23">
        <f t="shared" si="219"/>
        <v>0.39804076630070456</v>
      </c>
      <c r="I1607" s="26">
        <f t="shared" si="222"/>
        <v>86929.740341076234</v>
      </c>
      <c r="J1607" s="26">
        <f t="shared" si="223"/>
        <v>71936.757712439212</v>
      </c>
      <c r="K1607" s="23">
        <f t="shared" si="220"/>
        <v>108.66217542634529</v>
      </c>
      <c r="L1607" s="23">
        <f t="shared" si="220"/>
        <v>89.920947140549004</v>
      </c>
      <c r="M1607" s="26">
        <f>K1607*'Social Cost of Carbon'!$C$5</f>
        <v>10866.217542634529</v>
      </c>
      <c r="N1607" s="26">
        <f>L1607*'Social Cost of Carbon'!$C$5</f>
        <v>8992.0947140548997</v>
      </c>
      <c r="O1607" s="23">
        <f t="shared" si="224"/>
        <v>1.1171678956659246</v>
      </c>
      <c r="P1607" s="23">
        <f t="shared" si="225"/>
        <v>0.92448724589898168</v>
      </c>
      <c r="Q1607" s="27"/>
      <c r="R1607" s="27"/>
    </row>
    <row r="1608" spans="1:18" x14ac:dyDescent="0.25">
      <c r="A1608" s="24">
        <f t="shared" si="221"/>
        <v>2020</v>
      </c>
      <c r="B1608" s="32">
        <v>43970</v>
      </c>
      <c r="C1608" s="28">
        <f>'Bitcoin Data'!C1607</f>
        <v>9729.0380860000005</v>
      </c>
      <c r="D1608" s="26">
        <f>'Bitcoin Data'!K1607</f>
        <v>718.73502635361763</v>
      </c>
      <c r="E1608" s="25">
        <f>'Bitcoin Data'!J1607</f>
        <v>243118.43187088508</v>
      </c>
      <c r="F1608" s="25">
        <f t="shared" ref="F1608:F1671" si="226">E1608*D1608/1000000</f>
        <v>174.73773253777077</v>
      </c>
      <c r="G1608" s="23">
        <f t="shared" ref="G1608:G1671" si="227">$V$21</f>
        <v>0.48099999999999998</v>
      </c>
      <c r="H1608" s="23">
        <f t="shared" ref="H1608:H1671" si="228">HLOOKUP($A1608,$V$7:$AA$19,13,FALSE)/1000</f>
        <v>0.39804076630070456</v>
      </c>
      <c r="I1608" s="26">
        <f t="shared" si="222"/>
        <v>84048.849350667733</v>
      </c>
      <c r="J1608" s="26">
        <f t="shared" si="223"/>
        <v>69552.740960981842</v>
      </c>
      <c r="K1608" s="23">
        <f t="shared" ref="K1608:L1671" si="229">$E1608*G1608/1000</f>
        <v>116.93996572989572</v>
      </c>
      <c r="L1608" s="23">
        <f t="shared" si="229"/>
        <v>96.771046923712731</v>
      </c>
      <c r="M1608" s="26">
        <f>K1608*'Social Cost of Carbon'!$C$5</f>
        <v>11693.996572989572</v>
      </c>
      <c r="N1608" s="26">
        <f>L1608*'Social Cost of Carbon'!$C$5</f>
        <v>9677.1046923712729</v>
      </c>
      <c r="O1608" s="23">
        <f t="shared" si="224"/>
        <v>1.201968423766079</v>
      </c>
      <c r="P1608" s="23">
        <f t="shared" si="225"/>
        <v>0.99466202175696494</v>
      </c>
      <c r="Q1608" s="27"/>
      <c r="R1608" s="27"/>
    </row>
    <row r="1609" spans="1:18" x14ac:dyDescent="0.25">
      <c r="A1609" s="24">
        <f t="shared" ref="A1609:A1672" si="230">YEAR(B1609)</f>
        <v>2020</v>
      </c>
      <c r="B1609" s="32">
        <v>43971</v>
      </c>
      <c r="C1609" s="28">
        <f>'Bitcoin Data'!C1608</f>
        <v>9522.9814449999994</v>
      </c>
      <c r="D1609" s="26">
        <f>'Bitcoin Data'!K1608</f>
        <v>718.73502635361763</v>
      </c>
      <c r="E1609" s="25">
        <f>'Bitcoin Data'!J1608</f>
        <v>234229.000243268</v>
      </c>
      <c r="F1609" s="25">
        <f t="shared" si="226"/>
        <v>168.34858666262673</v>
      </c>
      <c r="G1609" s="23">
        <f t="shared" si="227"/>
        <v>0.48099999999999998</v>
      </c>
      <c r="H1609" s="23">
        <f t="shared" si="228"/>
        <v>0.39804076630070456</v>
      </c>
      <c r="I1609" s="26">
        <f t="shared" ref="I1609:I1672" si="231">F1609*G1609*1000</f>
        <v>80975.670184723451</v>
      </c>
      <c r="J1609" s="26">
        <f t="shared" ref="J1609:J1672" si="232">$F1609*H1609*1000</f>
        <v>67009.60044083251</v>
      </c>
      <c r="K1609" s="23">
        <f t="shared" si="229"/>
        <v>112.66414911701192</v>
      </c>
      <c r="L1609" s="23">
        <f t="shared" si="229"/>
        <v>93.232690746678315</v>
      </c>
      <c r="M1609" s="26">
        <f>K1609*'Social Cost of Carbon'!$C$5</f>
        <v>11266.414911701191</v>
      </c>
      <c r="N1609" s="26">
        <f>L1609*'Social Cost of Carbon'!$C$5</f>
        <v>9323.2690746678309</v>
      </c>
      <c r="O1609" s="23">
        <f t="shared" ref="O1609:O1672" si="233">M1609/$C1609</f>
        <v>1.1830764321835967</v>
      </c>
      <c r="P1609" s="23">
        <f t="shared" ref="P1609:P1672" si="234">N1609/$C1609</f>
        <v>0.97902837766873663</v>
      </c>
      <c r="Q1609" s="27"/>
      <c r="R1609" s="27"/>
    </row>
    <row r="1610" spans="1:18" x14ac:dyDescent="0.25">
      <c r="A1610" s="24">
        <f t="shared" si="230"/>
        <v>2020</v>
      </c>
      <c r="B1610" s="32">
        <v>43972</v>
      </c>
      <c r="C1610" s="28">
        <f>'Bitcoin Data'!C1609</f>
        <v>9081.7617190000001</v>
      </c>
      <c r="D1610" s="26">
        <f>'Bitcoin Data'!K1609</f>
        <v>818.77729257641909</v>
      </c>
      <c r="E1610" s="25">
        <f>'Bitcoin Data'!J1609</f>
        <v>202930.4197904531</v>
      </c>
      <c r="F1610" s="25">
        <f t="shared" si="226"/>
        <v>166.15481969742336</v>
      </c>
      <c r="G1610" s="23">
        <f t="shared" si="227"/>
        <v>0.48099999999999998</v>
      </c>
      <c r="H1610" s="23">
        <f t="shared" si="228"/>
        <v>0.39804076630070456</v>
      </c>
      <c r="I1610" s="26">
        <f t="shared" si="231"/>
        <v>79920.468274460625</v>
      </c>
      <c r="J1610" s="26">
        <f t="shared" si="232"/>
        <v>66136.391756917801</v>
      </c>
      <c r="K1610" s="23">
        <f t="shared" si="229"/>
        <v>97.609531919207939</v>
      </c>
      <c r="L1610" s="23">
        <f t="shared" si="229"/>
        <v>80.774579799115614</v>
      </c>
      <c r="M1610" s="26">
        <f>K1610*'Social Cost of Carbon'!$C$5</f>
        <v>9760.9531919207948</v>
      </c>
      <c r="N1610" s="26">
        <f>L1610*'Social Cost of Carbon'!$C$5</f>
        <v>8077.4579799115618</v>
      </c>
      <c r="O1610" s="23">
        <f t="shared" si="233"/>
        <v>1.0747863128251707</v>
      </c>
      <c r="P1610" s="23">
        <f t="shared" si="234"/>
        <v>0.88941531718594535</v>
      </c>
      <c r="Q1610" s="27"/>
      <c r="R1610" s="27"/>
    </row>
    <row r="1611" spans="1:18" x14ac:dyDescent="0.25">
      <c r="A1611" s="24">
        <f t="shared" si="230"/>
        <v>2020</v>
      </c>
      <c r="B1611" s="32">
        <v>43973</v>
      </c>
      <c r="C1611" s="28">
        <f>'Bitcoin Data'!C1610</f>
        <v>9182.5771480000003</v>
      </c>
      <c r="D1611" s="26">
        <f>'Bitcoin Data'!K1610</f>
        <v>693.74855469051101</v>
      </c>
      <c r="E1611" s="25">
        <f>'Bitcoin Data'!J1610</f>
        <v>242045.77575414337</v>
      </c>
      <c r="F1611" s="25">
        <f t="shared" si="226"/>
        <v>167.91890709838052</v>
      </c>
      <c r="G1611" s="23">
        <f t="shared" si="227"/>
        <v>0.48099999999999998</v>
      </c>
      <c r="H1611" s="23">
        <f t="shared" si="228"/>
        <v>0.39804076630070456</v>
      </c>
      <c r="I1611" s="26">
        <f t="shared" si="231"/>
        <v>80768.994314321026</v>
      </c>
      <c r="J1611" s="26">
        <f t="shared" si="232"/>
        <v>66838.570457816197</v>
      </c>
      <c r="K1611" s="23">
        <f t="shared" si="229"/>
        <v>116.42401813774295</v>
      </c>
      <c r="L1611" s="23">
        <f t="shared" si="229"/>
        <v>96.34408606102771</v>
      </c>
      <c r="M1611" s="26">
        <f>K1611*'Social Cost of Carbon'!$C$5</f>
        <v>11642.401813774295</v>
      </c>
      <c r="N1611" s="26">
        <f>L1611*'Social Cost of Carbon'!$C$5</f>
        <v>9634.4086061027701</v>
      </c>
      <c r="O1611" s="23">
        <f t="shared" si="233"/>
        <v>1.2678795534334339</v>
      </c>
      <c r="P1611" s="23">
        <f t="shared" si="234"/>
        <v>1.0492052994296031</v>
      </c>
      <c r="Q1611" s="27"/>
      <c r="R1611" s="27"/>
    </row>
    <row r="1612" spans="1:18" x14ac:dyDescent="0.25">
      <c r="A1612" s="24">
        <f t="shared" si="230"/>
        <v>2020</v>
      </c>
      <c r="B1612" s="32">
        <v>43974</v>
      </c>
      <c r="C1612" s="28">
        <f>'Bitcoin Data'!C1611</f>
        <v>9209.2871090000008</v>
      </c>
      <c r="D1612" s="26">
        <f>'Bitcoin Data'!K1611</f>
        <v>743.74018676142464</v>
      </c>
      <c r="E1612" s="25">
        <f>'Bitcoin Data'!J1611</f>
        <v>220022.13333208353</v>
      </c>
      <c r="F1612" s="25">
        <f t="shared" si="226"/>
        <v>163.63930253605088</v>
      </c>
      <c r="G1612" s="23">
        <f t="shared" si="227"/>
        <v>0.48099999999999998</v>
      </c>
      <c r="H1612" s="23">
        <f t="shared" si="228"/>
        <v>0.39804076630070456</v>
      </c>
      <c r="I1612" s="26">
        <f t="shared" si="231"/>
        <v>78710.50451984047</v>
      </c>
      <c r="J1612" s="26">
        <f t="shared" si="232"/>
        <v>65135.113378362519</v>
      </c>
      <c r="K1612" s="23">
        <f t="shared" si="229"/>
        <v>105.83064613273217</v>
      </c>
      <c r="L1612" s="23">
        <f t="shared" si="229"/>
        <v>87.57777855461832</v>
      </c>
      <c r="M1612" s="26">
        <f>K1612*'Social Cost of Carbon'!$C$5</f>
        <v>10583.064613273216</v>
      </c>
      <c r="N1612" s="26">
        <f>L1612*'Social Cost of Carbon'!$C$5</f>
        <v>8757.7778554618326</v>
      </c>
      <c r="O1612" s="23">
        <f t="shared" si="233"/>
        <v>1.1491730562869147</v>
      </c>
      <c r="P1612" s="23">
        <f t="shared" si="234"/>
        <v>0.95097239903652042</v>
      </c>
      <c r="Q1612" s="27"/>
      <c r="R1612" s="27"/>
    </row>
    <row r="1613" spans="1:18" x14ac:dyDescent="0.25">
      <c r="A1613" s="24">
        <f t="shared" si="230"/>
        <v>2020</v>
      </c>
      <c r="B1613" s="32">
        <v>43975</v>
      </c>
      <c r="C1613" s="28">
        <f>'Bitcoin Data'!C1612</f>
        <v>8790.3681639999995</v>
      </c>
      <c r="D1613" s="26">
        <f>'Bitcoin Data'!K1612</f>
        <v>724.98791686805225</v>
      </c>
      <c r="E1613" s="25">
        <f>'Bitcoin Data'!J1612</f>
        <v>221638.7293975621</v>
      </c>
      <c r="F1613" s="25">
        <f t="shared" si="226"/>
        <v>160.68540072322045</v>
      </c>
      <c r="G1613" s="23">
        <f t="shared" si="227"/>
        <v>0.48099999999999998</v>
      </c>
      <c r="H1613" s="23">
        <f t="shared" si="228"/>
        <v>0.39804076630070456</v>
      </c>
      <c r="I1613" s="26">
        <f t="shared" si="231"/>
        <v>77289.677747869035</v>
      </c>
      <c r="J1613" s="26">
        <f t="shared" si="232"/>
        <v>63959.340037206457</v>
      </c>
      <c r="K1613" s="23">
        <f t="shared" si="229"/>
        <v>106.60822884022737</v>
      </c>
      <c r="L1613" s="23">
        <f t="shared" si="229"/>
        <v>88.221249691320111</v>
      </c>
      <c r="M1613" s="26">
        <f>K1613*'Social Cost of Carbon'!$C$5</f>
        <v>10660.822884022737</v>
      </c>
      <c r="N1613" s="26">
        <f>L1613*'Social Cost of Carbon'!$C$5</f>
        <v>8822.1249691320118</v>
      </c>
      <c r="O1613" s="23">
        <f t="shared" si="233"/>
        <v>1.2127845711494749</v>
      </c>
      <c r="P1613" s="23">
        <f t="shared" si="234"/>
        <v>1.0036126820332816</v>
      </c>
      <c r="Q1613" s="27"/>
      <c r="R1613" s="27"/>
    </row>
    <row r="1614" spans="1:18" x14ac:dyDescent="0.25">
      <c r="A1614" s="24">
        <f t="shared" si="230"/>
        <v>2020</v>
      </c>
      <c r="B1614" s="32">
        <v>43976</v>
      </c>
      <c r="C1614" s="28">
        <f>'Bitcoin Data'!C1613</f>
        <v>8906.9345699999994</v>
      </c>
      <c r="D1614" s="26">
        <f>'Bitcoin Data'!K1613</f>
        <v>781.25</v>
      </c>
      <c r="E1614" s="25">
        <f>'Bitcoin Data'!J1613</f>
        <v>207391.00000483799</v>
      </c>
      <c r="F1614" s="25">
        <f t="shared" si="226"/>
        <v>162.02421875377968</v>
      </c>
      <c r="G1614" s="23">
        <f t="shared" si="227"/>
        <v>0.48099999999999998</v>
      </c>
      <c r="H1614" s="23">
        <f t="shared" si="228"/>
        <v>0.39804076630070456</v>
      </c>
      <c r="I1614" s="26">
        <f t="shared" si="231"/>
        <v>77933.649220568026</v>
      </c>
      <c r="J1614" s="26">
        <f t="shared" si="232"/>
        <v>64492.244192027458</v>
      </c>
      <c r="K1614" s="23">
        <f t="shared" si="229"/>
        <v>99.755071002327071</v>
      </c>
      <c r="L1614" s="23">
        <f t="shared" si="229"/>
        <v>82.550072565795148</v>
      </c>
      <c r="M1614" s="26">
        <f>K1614*'Social Cost of Carbon'!$C$5</f>
        <v>9975.5071002327077</v>
      </c>
      <c r="N1614" s="26">
        <f>L1614*'Social Cost of Carbon'!$C$5</f>
        <v>8255.0072565795144</v>
      </c>
      <c r="O1614" s="23">
        <f t="shared" si="233"/>
        <v>1.1199708521304101</v>
      </c>
      <c r="P1614" s="23">
        <f t="shared" si="234"/>
        <v>0.92680676968075171</v>
      </c>
      <c r="Q1614" s="27"/>
      <c r="R1614" s="27"/>
    </row>
    <row r="1615" spans="1:18" x14ac:dyDescent="0.25">
      <c r="A1615" s="24">
        <f t="shared" si="230"/>
        <v>2020</v>
      </c>
      <c r="B1615" s="32">
        <v>43977</v>
      </c>
      <c r="C1615" s="28">
        <f>'Bitcoin Data'!C1614</f>
        <v>8835.0527340000008</v>
      </c>
      <c r="D1615" s="26">
        <f>'Bitcoin Data'!K1614</f>
        <v>774.99354172048572</v>
      </c>
      <c r="E1615" s="25">
        <f>'Bitcoin Data'!J1614</f>
        <v>206209.50901000205</v>
      </c>
      <c r="F1615" s="25">
        <f t="shared" si="226"/>
        <v>159.8110377241039</v>
      </c>
      <c r="G1615" s="23">
        <f t="shared" si="227"/>
        <v>0.48099999999999998</v>
      </c>
      <c r="H1615" s="23">
        <f t="shared" si="228"/>
        <v>0.39804076630070456</v>
      </c>
      <c r="I1615" s="26">
        <f t="shared" si="231"/>
        <v>76869.109145293973</v>
      </c>
      <c r="J1615" s="26">
        <f t="shared" si="232"/>
        <v>63611.307919013125</v>
      </c>
      <c r="K1615" s="23">
        <f t="shared" si="229"/>
        <v>99.186773833810975</v>
      </c>
      <c r="L1615" s="23">
        <f t="shared" si="229"/>
        <v>82.079790984833252</v>
      </c>
      <c r="M1615" s="26">
        <f>K1615*'Social Cost of Carbon'!$C$5</f>
        <v>9918.6773833810967</v>
      </c>
      <c r="N1615" s="26">
        <f>L1615*'Social Cost of Carbon'!$C$5</f>
        <v>8207.9790984833253</v>
      </c>
      <c r="O1615" s="23">
        <f t="shared" si="233"/>
        <v>1.1226506147734665</v>
      </c>
      <c r="P1615" s="23">
        <f t="shared" si="234"/>
        <v>0.92902434717752125</v>
      </c>
      <c r="Q1615" s="27"/>
      <c r="R1615" s="27"/>
    </row>
    <row r="1616" spans="1:18" x14ac:dyDescent="0.25">
      <c r="A1616" s="24">
        <f t="shared" si="230"/>
        <v>2020</v>
      </c>
      <c r="B1616" s="32">
        <v>43978</v>
      </c>
      <c r="C1616" s="28">
        <f>'Bitcoin Data'!C1615</f>
        <v>9181.0175780000009</v>
      </c>
      <c r="D1616" s="26">
        <f>'Bitcoin Data'!K1615</f>
        <v>862.48203162434118</v>
      </c>
      <c r="E1616" s="25">
        <f>'Bitcoin Data'!J1615</f>
        <v>185557.57810503809</v>
      </c>
      <c r="F1616" s="25">
        <f t="shared" si="226"/>
        <v>160.04007694732562</v>
      </c>
      <c r="G1616" s="23">
        <f t="shared" si="227"/>
        <v>0.48099999999999998</v>
      </c>
      <c r="H1616" s="23">
        <f t="shared" si="228"/>
        <v>0.39804076630070456</v>
      </c>
      <c r="I1616" s="26">
        <f t="shared" si="231"/>
        <v>76979.277011663609</v>
      </c>
      <c r="J1616" s="26">
        <f t="shared" si="232"/>
        <v>63702.474866937206</v>
      </c>
      <c r="K1616" s="23">
        <f t="shared" si="229"/>
        <v>89.253195068523311</v>
      </c>
      <c r="L1616" s="23">
        <f t="shared" si="229"/>
        <v>73.859480581832202</v>
      </c>
      <c r="M1616" s="26">
        <f>K1616*'Social Cost of Carbon'!$C$5</f>
        <v>8925.319506852331</v>
      </c>
      <c r="N1616" s="26">
        <f>L1616*'Social Cost of Carbon'!$C$5</f>
        <v>7385.9480581832204</v>
      </c>
      <c r="O1616" s="23">
        <f t="shared" si="233"/>
        <v>0.97214926679147351</v>
      </c>
      <c r="P1616" s="23">
        <f t="shared" si="234"/>
        <v>0.80448033079489867</v>
      </c>
      <c r="Q1616" s="27"/>
      <c r="R1616" s="27"/>
    </row>
    <row r="1617" spans="1:18" x14ac:dyDescent="0.25">
      <c r="A1617" s="24">
        <f t="shared" si="230"/>
        <v>2020</v>
      </c>
      <c r="B1617" s="32">
        <v>43979</v>
      </c>
      <c r="C1617" s="28">
        <f>'Bitcoin Data'!C1616</f>
        <v>9525.7509769999997</v>
      </c>
      <c r="D1617" s="26">
        <f>'Bitcoin Data'!K1616</f>
        <v>818.77729257641909</v>
      </c>
      <c r="E1617" s="25">
        <f>'Bitcoin Data'!J1616</f>
        <v>200562.94464603276</v>
      </c>
      <c r="F1617" s="25">
        <f t="shared" si="226"/>
        <v>164.21638480843291</v>
      </c>
      <c r="G1617" s="23">
        <f t="shared" si="227"/>
        <v>0.48099999999999998</v>
      </c>
      <c r="H1617" s="23">
        <f t="shared" si="228"/>
        <v>0.39804076630070456</v>
      </c>
      <c r="I1617" s="26">
        <f t="shared" si="231"/>
        <v>78988.081092856213</v>
      </c>
      <c r="J1617" s="26">
        <f t="shared" si="232"/>
        <v>65364.815648280011</v>
      </c>
      <c r="K1617" s="23">
        <f t="shared" si="229"/>
        <v>96.470776374741746</v>
      </c>
      <c r="L1617" s="23">
        <f t="shared" si="229"/>
        <v>79.832228178432672</v>
      </c>
      <c r="M1617" s="26">
        <f>K1617*'Social Cost of Carbon'!$C$5</f>
        <v>9647.0776374741745</v>
      </c>
      <c r="N1617" s="26">
        <f>L1617*'Social Cost of Carbon'!$C$5</f>
        <v>7983.222817843267</v>
      </c>
      <c r="O1617" s="23">
        <f t="shared" si="233"/>
        <v>1.0127367029399696</v>
      </c>
      <c r="P1617" s="23">
        <f t="shared" si="234"/>
        <v>0.83806755363632968</v>
      </c>
      <c r="Q1617" s="27"/>
      <c r="R1617" s="27"/>
    </row>
    <row r="1618" spans="1:18" x14ac:dyDescent="0.25">
      <c r="A1618" s="24">
        <f t="shared" si="230"/>
        <v>2020</v>
      </c>
      <c r="B1618" s="32">
        <v>43980</v>
      </c>
      <c r="C1618" s="28">
        <f>'Bitcoin Data'!C1617</f>
        <v>9439.1240230000003</v>
      </c>
      <c r="D1618" s="26">
        <f>'Bitcoin Data'!K1617</f>
        <v>793.72078666549078</v>
      </c>
      <c r="E1618" s="25">
        <f>'Bitcoin Data'!J1617</f>
        <v>206783.28598478026</v>
      </c>
      <c r="F1618" s="25">
        <f t="shared" si="226"/>
        <v>164.12819242111496</v>
      </c>
      <c r="G1618" s="23">
        <f t="shared" si="227"/>
        <v>0.48099999999999998</v>
      </c>
      <c r="H1618" s="23">
        <f t="shared" si="228"/>
        <v>0.39804076630070456</v>
      </c>
      <c r="I1618" s="26">
        <f t="shared" si="231"/>
        <v>78945.660554556292</v>
      </c>
      <c r="J1618" s="26">
        <f t="shared" si="232"/>
        <v>65329.711482850085</v>
      </c>
      <c r="K1618" s="23">
        <f t="shared" si="229"/>
        <v>99.462760558679307</v>
      </c>
      <c r="L1618" s="23">
        <f t="shared" si="229"/>
        <v>82.308177611559671</v>
      </c>
      <c r="M1618" s="26">
        <f>K1618*'Social Cost of Carbon'!$C$5</f>
        <v>9946.2760558679311</v>
      </c>
      <c r="N1618" s="26">
        <f>L1618*'Social Cost of Carbon'!$C$5</f>
        <v>8230.8177611559677</v>
      </c>
      <c r="O1618" s="23">
        <f t="shared" si="233"/>
        <v>1.0537287180073247</v>
      </c>
      <c r="P1618" s="23">
        <f t="shared" si="234"/>
        <v>0.87198957669167254</v>
      </c>
      <c r="Q1618" s="27"/>
      <c r="R1618" s="27"/>
    </row>
    <row r="1619" spans="1:18" x14ac:dyDescent="0.25">
      <c r="A1619" s="24">
        <f t="shared" si="230"/>
        <v>2020</v>
      </c>
      <c r="B1619" s="32">
        <v>43981</v>
      </c>
      <c r="C1619" s="28">
        <f>'Bitcoin Data'!C1618</f>
        <v>9700.4140630000002</v>
      </c>
      <c r="D1619" s="26">
        <f>'Bitcoin Data'!K1618</f>
        <v>974.97562560935978</v>
      </c>
      <c r="E1619" s="25">
        <f>'Bitcoin Data'!J1618</f>
        <v>171366.15692171018</v>
      </c>
      <c r="F1619" s="25">
        <f t="shared" si="226"/>
        <v>167.07782605301611</v>
      </c>
      <c r="G1619" s="23">
        <f t="shared" si="227"/>
        <v>0.48099999999999998</v>
      </c>
      <c r="H1619" s="23">
        <f t="shared" si="228"/>
        <v>0.39804076630070456</v>
      </c>
      <c r="I1619" s="26">
        <f t="shared" si="231"/>
        <v>80364.434331500743</v>
      </c>
      <c r="J1619" s="26">
        <f t="shared" si="232"/>
        <v>66503.785913998363</v>
      </c>
      <c r="K1619" s="23">
        <f t="shared" si="229"/>
        <v>82.427121479342588</v>
      </c>
      <c r="L1619" s="23">
        <f t="shared" si="229"/>
        <v>68.21071641912431</v>
      </c>
      <c r="M1619" s="26">
        <f>K1619*'Social Cost of Carbon'!$C$5</f>
        <v>8242.7121479342586</v>
      </c>
      <c r="N1619" s="26">
        <f>L1619*'Social Cost of Carbon'!$C$5</f>
        <v>6821.071641912431</v>
      </c>
      <c r="O1619" s="23">
        <f t="shared" si="233"/>
        <v>0.84972786670768929</v>
      </c>
      <c r="P1619" s="23">
        <f t="shared" si="234"/>
        <v>0.70317324576172902</v>
      </c>
      <c r="Q1619" s="27"/>
      <c r="R1619" s="27"/>
    </row>
    <row r="1620" spans="1:18" x14ac:dyDescent="0.25">
      <c r="A1620" s="24">
        <f t="shared" si="230"/>
        <v>2020</v>
      </c>
      <c r="B1620" s="32">
        <v>43982</v>
      </c>
      <c r="C1620" s="28">
        <f>'Bitcoin Data'!C1619</f>
        <v>9461.0585940000001</v>
      </c>
      <c r="D1620" s="26">
        <f>'Bitcoin Data'!K1619</f>
        <v>937.5</v>
      </c>
      <c r="E1620" s="25">
        <f>'Bitcoin Data'!J1619</f>
        <v>185609.79985933535</v>
      </c>
      <c r="F1620" s="25">
        <f t="shared" si="226"/>
        <v>174.0091873681269</v>
      </c>
      <c r="G1620" s="23">
        <f t="shared" si="227"/>
        <v>0.48099999999999998</v>
      </c>
      <c r="H1620" s="23">
        <f t="shared" si="228"/>
        <v>0.39804076630070456</v>
      </c>
      <c r="I1620" s="26">
        <f t="shared" si="231"/>
        <v>83698.419124069027</v>
      </c>
      <c r="J1620" s="26">
        <f t="shared" si="232"/>
        <v>69262.750283372108</v>
      </c>
      <c r="K1620" s="23">
        <f t="shared" si="229"/>
        <v>89.278313732340308</v>
      </c>
      <c r="L1620" s="23">
        <f t="shared" si="229"/>
        <v>73.880266968930258</v>
      </c>
      <c r="M1620" s="26">
        <f>K1620*'Social Cost of Carbon'!$C$5</f>
        <v>8927.8313732340303</v>
      </c>
      <c r="N1620" s="26">
        <f>L1620*'Social Cost of Carbon'!$C$5</f>
        <v>7388.0266968930255</v>
      </c>
      <c r="O1620" s="23">
        <f t="shared" si="233"/>
        <v>0.94363979300327649</v>
      </c>
      <c r="P1620" s="23">
        <f t="shared" si="234"/>
        <v>0.78088795492486995</v>
      </c>
      <c r="Q1620" s="27"/>
      <c r="R1620" s="27"/>
    </row>
    <row r="1621" spans="1:18" x14ac:dyDescent="0.25">
      <c r="A1621" s="24">
        <f t="shared" si="230"/>
        <v>2020</v>
      </c>
      <c r="B1621" s="32">
        <v>43983</v>
      </c>
      <c r="C1621" s="28">
        <f>'Bitcoin Data'!C1620</f>
        <v>10167.268555000001</v>
      </c>
      <c r="D1621" s="26">
        <f>'Bitcoin Data'!K1620</f>
        <v>837.52093802345053</v>
      </c>
      <c r="E1621" s="25">
        <f>'Bitcoin Data'!J1620</f>
        <v>215354.71587594674</v>
      </c>
      <c r="F1621" s="25">
        <f t="shared" si="226"/>
        <v>180.36408364819658</v>
      </c>
      <c r="G1621" s="23">
        <f t="shared" si="227"/>
        <v>0.48099999999999998</v>
      </c>
      <c r="H1621" s="23">
        <f t="shared" si="228"/>
        <v>0.39804076630070456</v>
      </c>
      <c r="I1621" s="26">
        <f t="shared" si="231"/>
        <v>86755.124234782561</v>
      </c>
      <c r="J1621" s="26">
        <f t="shared" si="232"/>
        <v>71792.258068452546</v>
      </c>
      <c r="K1621" s="23">
        <f t="shared" si="229"/>
        <v>103.58561833633038</v>
      </c>
      <c r="L1621" s="23">
        <f t="shared" si="229"/>
        <v>85.719956133732353</v>
      </c>
      <c r="M1621" s="26">
        <f>K1621*'Social Cost of Carbon'!$C$5</f>
        <v>10358.561833633039</v>
      </c>
      <c r="N1621" s="26">
        <f>L1621*'Social Cost of Carbon'!$C$5</f>
        <v>8571.9956133732358</v>
      </c>
      <c r="O1621" s="23">
        <f t="shared" si="233"/>
        <v>1.0188146184590516</v>
      </c>
      <c r="P1621" s="23">
        <f t="shared" si="234"/>
        <v>0.8430971963613324</v>
      </c>
      <c r="Q1621" s="27"/>
      <c r="R1621" s="27"/>
    </row>
    <row r="1622" spans="1:18" x14ac:dyDescent="0.25">
      <c r="A1622" s="24">
        <f t="shared" si="230"/>
        <v>2020</v>
      </c>
      <c r="B1622" s="32">
        <v>43984</v>
      </c>
      <c r="C1622" s="28">
        <f>'Bitcoin Data'!C1621</f>
        <v>9529.8037110000005</v>
      </c>
      <c r="D1622" s="26">
        <f>'Bitcoin Data'!K1621</f>
        <v>806.23488309594188</v>
      </c>
      <c r="E1622" s="25">
        <f>'Bitcoin Data'!J1621</f>
        <v>225707.4481346377</v>
      </c>
      <c r="F1622" s="25">
        <f t="shared" si="226"/>
        <v>181.97321806071298</v>
      </c>
      <c r="G1622" s="23">
        <f t="shared" si="227"/>
        <v>0.48099999999999998</v>
      </c>
      <c r="H1622" s="23">
        <f t="shared" si="228"/>
        <v>0.39804076630070456</v>
      </c>
      <c r="I1622" s="26">
        <f t="shared" si="231"/>
        <v>87529.117887202941</v>
      </c>
      <c r="J1622" s="26">
        <f t="shared" si="232"/>
        <v>72432.75916309141</v>
      </c>
      <c r="K1622" s="23">
        <f t="shared" si="229"/>
        <v>108.56528255276073</v>
      </c>
      <c r="L1622" s="23">
        <f t="shared" si="229"/>
        <v>89.840765615287722</v>
      </c>
      <c r="M1622" s="26">
        <f>K1622*'Social Cost of Carbon'!$C$5</f>
        <v>10856.528255276073</v>
      </c>
      <c r="N1622" s="26">
        <f>L1622*'Social Cost of Carbon'!$C$5</f>
        <v>8984.0765615287728</v>
      </c>
      <c r="O1622" s="23">
        <f t="shared" si="233"/>
        <v>1.1392184544939441</v>
      </c>
      <c r="P1622" s="23">
        <f t="shared" si="234"/>
        <v>0.94273469149828248</v>
      </c>
      <c r="Q1622" s="27"/>
      <c r="R1622" s="27"/>
    </row>
    <row r="1623" spans="1:18" x14ac:dyDescent="0.25">
      <c r="A1623" s="24">
        <f t="shared" si="230"/>
        <v>2020</v>
      </c>
      <c r="B1623" s="32">
        <v>43985</v>
      </c>
      <c r="C1623" s="28">
        <f>'Bitcoin Data'!C1622</f>
        <v>9656.7177730000003</v>
      </c>
      <c r="D1623" s="26">
        <f>'Bitcoin Data'!K1622</f>
        <v>868.72586872586874</v>
      </c>
      <c r="E1623" s="25">
        <f>'Bitcoin Data'!J1622</f>
        <v>210449.30757089867</v>
      </c>
      <c r="F1623" s="25">
        <f t="shared" si="226"/>
        <v>182.8227575422865</v>
      </c>
      <c r="G1623" s="23">
        <f t="shared" si="227"/>
        <v>0.48099999999999998</v>
      </c>
      <c r="H1623" s="23">
        <f t="shared" si="228"/>
        <v>0.39804076630070456</v>
      </c>
      <c r="I1623" s="26">
        <f t="shared" si="231"/>
        <v>87937.746377839794</v>
      </c>
      <c r="J1623" s="26">
        <f t="shared" si="232"/>
        <v>72770.910509339636</v>
      </c>
      <c r="K1623" s="23">
        <f t="shared" si="229"/>
        <v>101.22611694160226</v>
      </c>
      <c r="L1623" s="23">
        <f t="shared" si="229"/>
        <v>83.767403652973172</v>
      </c>
      <c r="M1623" s="26">
        <f>K1623*'Social Cost of Carbon'!$C$5</f>
        <v>10122.611694160225</v>
      </c>
      <c r="N1623" s="26">
        <f>L1623*'Social Cost of Carbon'!$C$5</f>
        <v>8376.7403652973171</v>
      </c>
      <c r="O1623" s="23">
        <f t="shared" si="233"/>
        <v>1.0482455770285484</v>
      </c>
      <c r="P1623" s="23">
        <f t="shared" si="234"/>
        <v>0.86745212630305135</v>
      </c>
      <c r="Q1623" s="27"/>
      <c r="R1623" s="27"/>
    </row>
    <row r="1624" spans="1:18" x14ac:dyDescent="0.25">
      <c r="A1624" s="24">
        <f t="shared" si="230"/>
        <v>2020</v>
      </c>
      <c r="B1624" s="32">
        <v>43986</v>
      </c>
      <c r="C1624" s="28">
        <f>'Bitcoin Data'!C1623</f>
        <v>9800.6367190000001</v>
      </c>
      <c r="D1624" s="26">
        <f>'Bitcoin Data'!K1623</f>
        <v>943.79194630872496</v>
      </c>
      <c r="E1624" s="25">
        <f>'Bitcoin Data'!J1623</f>
        <v>193807.46488577983</v>
      </c>
      <c r="F1624" s="25">
        <f t="shared" si="226"/>
        <v>182.91392449371</v>
      </c>
      <c r="G1624" s="23">
        <f t="shared" si="227"/>
        <v>0.48099999999999998</v>
      </c>
      <c r="H1624" s="23">
        <f t="shared" si="228"/>
        <v>0.39804076630070456</v>
      </c>
      <c r="I1624" s="26">
        <f t="shared" si="231"/>
        <v>87981.597681474508</v>
      </c>
      <c r="J1624" s="26">
        <f t="shared" si="232"/>
        <v>72807.198672545535</v>
      </c>
      <c r="K1624" s="23">
        <f t="shared" si="229"/>
        <v>93.221390610060098</v>
      </c>
      <c r="L1624" s="23">
        <f t="shared" si="229"/>
        <v>77.143271837932701</v>
      </c>
      <c r="M1624" s="26">
        <f>K1624*'Social Cost of Carbon'!$C$5</f>
        <v>9322.1390610060098</v>
      </c>
      <c r="N1624" s="26">
        <f>L1624*'Social Cost of Carbon'!$C$5</f>
        <v>7714.3271837932698</v>
      </c>
      <c r="O1624" s="23">
        <f t="shared" si="233"/>
        <v>0.9511768804708014</v>
      </c>
      <c r="P1624" s="23">
        <f t="shared" si="234"/>
        <v>0.78712510268214442</v>
      </c>
      <c r="Q1624" s="27"/>
      <c r="R1624" s="27"/>
    </row>
    <row r="1625" spans="1:18" x14ac:dyDescent="0.25">
      <c r="A1625" s="24">
        <f t="shared" si="230"/>
        <v>2020</v>
      </c>
      <c r="B1625" s="32">
        <v>43987</v>
      </c>
      <c r="C1625" s="28">
        <f>'Bitcoin Data'!C1624</f>
        <v>9665.5332030000009</v>
      </c>
      <c r="D1625" s="26">
        <f>'Bitcoin Data'!K1624</f>
        <v>1118.7072715972654</v>
      </c>
      <c r="E1625" s="25">
        <f>'Bitcoin Data'!J1624</f>
        <v>165684.97032198901</v>
      </c>
      <c r="F1625" s="25">
        <f t="shared" si="226"/>
        <v>185.35298109358621</v>
      </c>
      <c r="G1625" s="23">
        <f t="shared" si="227"/>
        <v>0.48099999999999998</v>
      </c>
      <c r="H1625" s="23">
        <f t="shared" si="228"/>
        <v>0.39804076630070456</v>
      </c>
      <c r="I1625" s="26">
        <f t="shared" si="231"/>
        <v>89154.783906014971</v>
      </c>
      <c r="J1625" s="26">
        <f t="shared" si="232"/>
        <v>73778.04263061106</v>
      </c>
      <c r="K1625" s="23">
        <f t="shared" si="229"/>
        <v>79.694470724876709</v>
      </c>
      <c r="L1625" s="23">
        <f t="shared" si="229"/>
        <v>65.949372551473999</v>
      </c>
      <c r="M1625" s="26">
        <f>K1625*'Social Cost of Carbon'!$C$5</f>
        <v>7969.447072487671</v>
      </c>
      <c r="N1625" s="26">
        <f>L1625*'Social Cost of Carbon'!$C$5</f>
        <v>6594.9372551473998</v>
      </c>
      <c r="O1625" s="23">
        <f t="shared" si="233"/>
        <v>0.82452223846420636</v>
      </c>
      <c r="P1625" s="23">
        <f t="shared" si="234"/>
        <v>0.68231489320221406</v>
      </c>
      <c r="Q1625" s="27"/>
      <c r="R1625" s="27"/>
    </row>
    <row r="1626" spans="1:18" x14ac:dyDescent="0.25">
      <c r="A1626" s="24">
        <f t="shared" si="230"/>
        <v>2020</v>
      </c>
      <c r="B1626" s="32">
        <v>43988</v>
      </c>
      <c r="C1626" s="28">
        <f>'Bitcoin Data'!C1625</f>
        <v>9653.6796880000002</v>
      </c>
      <c r="D1626" s="26">
        <f>'Bitcoin Data'!K1625</f>
        <v>1224.9897917517353</v>
      </c>
      <c r="E1626" s="25">
        <f>'Bitcoin Data'!J1625</f>
        <v>156691.2715061699</v>
      </c>
      <c r="F1626" s="25">
        <f t="shared" si="226"/>
        <v>191.94520805165769</v>
      </c>
      <c r="G1626" s="23">
        <f t="shared" si="227"/>
        <v>0.48099999999999998</v>
      </c>
      <c r="H1626" s="23">
        <f t="shared" si="228"/>
        <v>0.39804076630070456</v>
      </c>
      <c r="I1626" s="26">
        <f t="shared" si="231"/>
        <v>92325.645072847357</v>
      </c>
      <c r="J1626" s="26">
        <f t="shared" si="232"/>
        <v>76402.017700629993</v>
      </c>
      <c r="K1626" s="23">
        <f t="shared" si="229"/>
        <v>75.368501594467716</v>
      </c>
      <c r="L1626" s="23">
        <f t="shared" si="229"/>
        <v>62.369513782947621</v>
      </c>
      <c r="M1626" s="26">
        <f>K1626*'Social Cost of Carbon'!$C$5</f>
        <v>7536.8501594467716</v>
      </c>
      <c r="N1626" s="26">
        <f>L1626*'Social Cost of Carbon'!$C$5</f>
        <v>6236.9513782947624</v>
      </c>
      <c r="O1626" s="23">
        <f t="shared" si="233"/>
        <v>0.78072304064692011</v>
      </c>
      <c r="P1626" s="23">
        <f t="shared" si="234"/>
        <v>0.64606984899733111</v>
      </c>
      <c r="Q1626" s="27"/>
      <c r="R1626" s="27"/>
    </row>
    <row r="1627" spans="1:18" x14ac:dyDescent="0.25">
      <c r="A1627" s="24">
        <f t="shared" si="230"/>
        <v>2020</v>
      </c>
      <c r="B1627" s="32">
        <v>43989</v>
      </c>
      <c r="C1627" s="28">
        <f>'Bitcoin Data'!C1626</f>
        <v>9758.8525389999995</v>
      </c>
      <c r="D1627" s="26">
        <f>'Bitcoin Data'!K1626</f>
        <v>993.70652533951636</v>
      </c>
      <c r="E1627" s="25">
        <f>'Bitcoin Data'!J1626</f>
        <v>197204.41057078718</v>
      </c>
      <c r="F1627" s="25">
        <f t="shared" si="226"/>
        <v>195.96330960992432</v>
      </c>
      <c r="G1627" s="23">
        <f t="shared" si="227"/>
        <v>0.48099999999999998</v>
      </c>
      <c r="H1627" s="23">
        <f t="shared" si="228"/>
        <v>0.39804076630070456</v>
      </c>
      <c r="I1627" s="26">
        <f t="shared" si="231"/>
        <v>94258.351922373593</v>
      </c>
      <c r="J1627" s="26">
        <f t="shared" si="232"/>
        <v>78001.385923956506</v>
      </c>
      <c r="K1627" s="23">
        <f t="shared" si="229"/>
        <v>94.855321484548639</v>
      </c>
      <c r="L1627" s="23">
        <f t="shared" si="229"/>
        <v>78.495394701474879</v>
      </c>
      <c r="M1627" s="26">
        <f>K1627*'Social Cost of Carbon'!$C$5</f>
        <v>9485.532148454864</v>
      </c>
      <c r="N1627" s="26">
        <f>L1627*'Social Cost of Carbon'!$C$5</f>
        <v>7849.5394701474879</v>
      </c>
      <c r="O1627" s="23">
        <f t="shared" si="233"/>
        <v>0.97199256885449947</v>
      </c>
      <c r="P1627" s="23">
        <f t="shared" si="234"/>
        <v>0.80435065893021873</v>
      </c>
      <c r="Q1627" s="27"/>
      <c r="R1627" s="27"/>
    </row>
    <row r="1628" spans="1:18" x14ac:dyDescent="0.25">
      <c r="A1628" s="24">
        <f t="shared" si="230"/>
        <v>2020</v>
      </c>
      <c r="B1628" s="32">
        <v>43990</v>
      </c>
      <c r="C1628" s="28">
        <f>'Bitcoin Data'!C1627</f>
        <v>9771.4892579999996</v>
      </c>
      <c r="D1628" s="26">
        <f>'Bitcoin Data'!K1627</f>
        <v>1012.4873439082013</v>
      </c>
      <c r="E1628" s="25">
        <f>'Bitcoin Data'!J1627</f>
        <v>192366.75105109878</v>
      </c>
      <c r="F1628" s="25">
        <f t="shared" si="226"/>
        <v>194.76890082797718</v>
      </c>
      <c r="G1628" s="23">
        <f t="shared" si="227"/>
        <v>0.48099999999999998</v>
      </c>
      <c r="H1628" s="23">
        <f t="shared" si="228"/>
        <v>0.39804076630070456</v>
      </c>
      <c r="I1628" s="26">
        <f t="shared" si="231"/>
        <v>93683.841298257015</v>
      </c>
      <c r="J1628" s="26">
        <f t="shared" si="232"/>
        <v>77525.96253711397</v>
      </c>
      <c r="K1628" s="23">
        <f t="shared" si="229"/>
        <v>92.528407255578514</v>
      </c>
      <c r="L1628" s="23">
        <f t="shared" si="229"/>
        <v>76.569808999156209</v>
      </c>
      <c r="M1628" s="26">
        <f>K1628*'Social Cost of Carbon'!$C$5</f>
        <v>9252.8407255578513</v>
      </c>
      <c r="N1628" s="26">
        <f>L1628*'Social Cost of Carbon'!$C$5</f>
        <v>7656.9808999156212</v>
      </c>
      <c r="O1628" s="23">
        <f t="shared" si="233"/>
        <v>0.94692226345973551</v>
      </c>
      <c r="P1628" s="23">
        <f t="shared" si="234"/>
        <v>0.78360428976031338</v>
      </c>
      <c r="Q1628" s="27"/>
      <c r="R1628" s="27"/>
    </row>
    <row r="1629" spans="1:18" x14ac:dyDescent="0.25">
      <c r="A1629" s="24">
        <f t="shared" si="230"/>
        <v>2020</v>
      </c>
      <c r="B1629" s="32">
        <v>43991</v>
      </c>
      <c r="C1629" s="28">
        <f>'Bitcoin Data'!C1628</f>
        <v>9795.7001949999994</v>
      </c>
      <c r="D1629" s="26">
        <f>'Bitcoin Data'!K1628</f>
        <v>1000</v>
      </c>
      <c r="E1629" s="25">
        <f>'Bitcoin Data'!J1628</f>
        <v>197111.14688876207</v>
      </c>
      <c r="F1629" s="25">
        <f t="shared" si="226"/>
        <v>197.11114688876208</v>
      </c>
      <c r="G1629" s="23">
        <f t="shared" si="227"/>
        <v>0.48099999999999998</v>
      </c>
      <c r="H1629" s="23">
        <f t="shared" si="228"/>
        <v>0.39804076630070456</v>
      </c>
      <c r="I1629" s="26">
        <f t="shared" si="231"/>
        <v>94810.461653494553</v>
      </c>
      <c r="J1629" s="26">
        <f t="shared" si="232"/>
        <v>78458.271954013602</v>
      </c>
      <c r="K1629" s="23">
        <f t="shared" si="229"/>
        <v>94.810461653494556</v>
      </c>
      <c r="L1629" s="23">
        <f t="shared" si="229"/>
        <v>78.458271954013583</v>
      </c>
      <c r="M1629" s="26">
        <f>K1629*'Social Cost of Carbon'!$C$5</f>
        <v>9481.0461653494549</v>
      </c>
      <c r="N1629" s="26">
        <f>L1629*'Social Cost of Carbon'!$C$5</f>
        <v>7845.827195401358</v>
      </c>
      <c r="O1629" s="23">
        <f t="shared" si="233"/>
        <v>0.96787835240086739</v>
      </c>
      <c r="P1629" s="23">
        <f t="shared" si="234"/>
        <v>0.80094603134200537</v>
      </c>
      <c r="Q1629" s="27"/>
      <c r="R1629" s="27"/>
    </row>
    <row r="1630" spans="1:18" x14ac:dyDescent="0.25">
      <c r="A1630" s="24">
        <f t="shared" si="230"/>
        <v>2020</v>
      </c>
      <c r="B1630" s="32">
        <v>43992</v>
      </c>
      <c r="C1630" s="28">
        <f>'Bitcoin Data'!C1629</f>
        <v>9870.0947269999997</v>
      </c>
      <c r="D1630" s="26">
        <f>'Bitcoin Data'!K1629</f>
        <v>1025.0569476082005</v>
      </c>
      <c r="E1630" s="25">
        <f>'Bitcoin Data'!J1629</f>
        <v>195161.93875112108</v>
      </c>
      <c r="F1630" s="25">
        <f t="shared" si="226"/>
        <v>200.05210122552276</v>
      </c>
      <c r="G1630" s="23">
        <f t="shared" si="227"/>
        <v>0.48099999999999998</v>
      </c>
      <c r="H1630" s="23">
        <f t="shared" si="228"/>
        <v>0.39804076630070456</v>
      </c>
      <c r="I1630" s="26">
        <f t="shared" si="231"/>
        <v>96225.06068947645</v>
      </c>
      <c r="J1630" s="26">
        <f t="shared" si="232"/>
        <v>79628.891671873207</v>
      </c>
      <c r="K1630" s="23">
        <f t="shared" si="229"/>
        <v>93.872892539289239</v>
      </c>
      <c r="L1630" s="23">
        <f t="shared" si="229"/>
        <v>77.682407653227401</v>
      </c>
      <c r="M1630" s="26">
        <f>K1630*'Social Cost of Carbon'!$C$5</f>
        <v>9387.2892539289242</v>
      </c>
      <c r="N1630" s="26">
        <f>L1630*'Social Cost of Carbon'!$C$5</f>
        <v>7768.2407653227401</v>
      </c>
      <c r="O1630" s="23">
        <f t="shared" si="233"/>
        <v>0.9510840081655606</v>
      </c>
      <c r="P1630" s="23">
        <f t="shared" si="234"/>
        <v>0.78704824828807751</v>
      </c>
      <c r="Q1630" s="27"/>
      <c r="R1630" s="27"/>
    </row>
    <row r="1631" spans="1:18" x14ac:dyDescent="0.25">
      <c r="A1631" s="24">
        <f t="shared" si="230"/>
        <v>2020</v>
      </c>
      <c r="B1631" s="32">
        <v>43993</v>
      </c>
      <c r="C1631" s="28">
        <f>'Bitcoin Data'!C1630</f>
        <v>9321.78125</v>
      </c>
      <c r="D1631" s="26">
        <f>'Bitcoin Data'!K1630</f>
        <v>1156.2178828365879</v>
      </c>
      <c r="E1631" s="25">
        <f>'Bitcoin Data'!J1630</f>
        <v>174524.13437635891</v>
      </c>
      <c r="F1631" s="25">
        <f t="shared" si="226"/>
        <v>201.78792515252186</v>
      </c>
      <c r="G1631" s="23">
        <f t="shared" si="227"/>
        <v>0.48099999999999998</v>
      </c>
      <c r="H1631" s="23">
        <f t="shared" si="228"/>
        <v>0.39804076630070456</v>
      </c>
      <c r="I1631" s="26">
        <f t="shared" si="231"/>
        <v>97059.991998363024</v>
      </c>
      <c r="J1631" s="26">
        <f t="shared" si="232"/>
        <v>80319.820357939025</v>
      </c>
      <c r="K1631" s="23">
        <f t="shared" si="229"/>
        <v>83.946108635028637</v>
      </c>
      <c r="L1631" s="23">
        <f t="shared" si="229"/>
        <v>69.467720185133032</v>
      </c>
      <c r="M1631" s="26">
        <f>K1631*'Social Cost of Carbon'!$C$5</f>
        <v>8394.6108635028631</v>
      </c>
      <c r="N1631" s="26">
        <f>L1631*'Social Cost of Carbon'!$C$5</f>
        <v>6946.772018513303</v>
      </c>
      <c r="O1631" s="23">
        <f t="shared" si="233"/>
        <v>0.90053720832623729</v>
      </c>
      <c r="P1631" s="23">
        <f t="shared" si="234"/>
        <v>0.74521937730659615</v>
      </c>
      <c r="Q1631" s="27"/>
      <c r="R1631" s="27"/>
    </row>
    <row r="1632" spans="1:18" x14ac:dyDescent="0.25">
      <c r="A1632" s="24">
        <f t="shared" si="230"/>
        <v>2020</v>
      </c>
      <c r="B1632" s="32">
        <v>43994</v>
      </c>
      <c r="C1632" s="28">
        <f>'Bitcoin Data'!C1631</f>
        <v>9480.84375</v>
      </c>
      <c r="D1632" s="26">
        <f>'Bitcoin Data'!K1631</f>
        <v>1018.7910346388952</v>
      </c>
      <c r="E1632" s="25">
        <f>'Bitcoin Data'!J1631</f>
        <v>202292.76899416561</v>
      </c>
      <c r="F1632" s="25">
        <f t="shared" si="226"/>
        <v>206.094059423533</v>
      </c>
      <c r="G1632" s="23">
        <f t="shared" si="227"/>
        <v>0.48099999999999998</v>
      </c>
      <c r="H1632" s="23">
        <f t="shared" si="228"/>
        <v>0.39804076630070456</v>
      </c>
      <c r="I1632" s="26">
        <f t="shared" si="231"/>
        <v>99131.242582719366</v>
      </c>
      <c r="J1632" s="26">
        <f t="shared" si="232"/>
        <v>82033.837342966013</v>
      </c>
      <c r="K1632" s="23">
        <f t="shared" si="229"/>
        <v>97.302821886193655</v>
      </c>
      <c r="L1632" s="23">
        <f t="shared" si="229"/>
        <v>80.520768787529093</v>
      </c>
      <c r="M1632" s="26">
        <f>K1632*'Social Cost of Carbon'!$C$5</f>
        <v>9730.2821886193651</v>
      </c>
      <c r="N1632" s="26">
        <f>L1632*'Social Cost of Carbon'!$C$5</f>
        <v>8052.0768787529096</v>
      </c>
      <c r="O1632" s="23">
        <f t="shared" si="233"/>
        <v>1.0263097299350983</v>
      </c>
      <c r="P1632" s="23">
        <f t="shared" si="234"/>
        <v>0.84929960782793301</v>
      </c>
      <c r="Q1632" s="27"/>
      <c r="R1632" s="27"/>
    </row>
    <row r="1633" spans="1:18" x14ac:dyDescent="0.25">
      <c r="A1633" s="24">
        <f t="shared" si="230"/>
        <v>2020</v>
      </c>
      <c r="B1633" s="32">
        <v>43995</v>
      </c>
      <c r="C1633" s="28">
        <f>'Bitcoin Data'!C1632</f>
        <v>9475.2773440000001</v>
      </c>
      <c r="D1633" s="26">
        <f>'Bitcoin Data'!K1632</f>
        <v>987.49177090190904</v>
      </c>
      <c r="E1633" s="25">
        <f>'Bitcoin Data'!J1632</f>
        <v>205822.80646925012</v>
      </c>
      <c r="F1633" s="25">
        <f t="shared" si="226"/>
        <v>203.24832765232071</v>
      </c>
      <c r="G1633" s="23">
        <f t="shared" si="227"/>
        <v>0.48099999999999998</v>
      </c>
      <c r="H1633" s="23">
        <f t="shared" si="228"/>
        <v>0.39804076630070456</v>
      </c>
      <c r="I1633" s="26">
        <f t="shared" si="231"/>
        <v>97762.445600766252</v>
      </c>
      <c r="J1633" s="26">
        <f t="shared" si="232"/>
        <v>80901.120088066426</v>
      </c>
      <c r="K1633" s="23">
        <f t="shared" si="229"/>
        <v>99.000769911709298</v>
      </c>
      <c r="L1633" s="23">
        <f t="shared" si="229"/>
        <v>81.925867609181935</v>
      </c>
      <c r="M1633" s="26">
        <f>K1633*'Social Cost of Carbon'!$C$5</f>
        <v>9900.0769911709303</v>
      </c>
      <c r="N1633" s="26">
        <f>L1633*'Social Cost of Carbon'!$C$5</f>
        <v>8192.5867609181932</v>
      </c>
      <c r="O1633" s="23">
        <f t="shared" si="233"/>
        <v>1.044832423553272</v>
      </c>
      <c r="P1633" s="23">
        <f t="shared" si="234"/>
        <v>0.8646276476652115</v>
      </c>
      <c r="Q1633" s="27"/>
      <c r="R1633" s="27"/>
    </row>
    <row r="1634" spans="1:18" x14ac:dyDescent="0.25">
      <c r="A1634" s="24">
        <f t="shared" si="230"/>
        <v>2020</v>
      </c>
      <c r="B1634" s="32">
        <v>43996</v>
      </c>
      <c r="C1634" s="28">
        <f>'Bitcoin Data'!C1633</f>
        <v>9386.7880860000005</v>
      </c>
      <c r="D1634" s="26">
        <f>'Bitcoin Data'!K1633</f>
        <v>1062.4483532050526</v>
      </c>
      <c r="E1634" s="25">
        <f>'Bitcoin Data'!J1633</f>
        <v>185088.45137858434</v>
      </c>
      <c r="F1634" s="25">
        <f t="shared" si="226"/>
        <v>196.64692036445041</v>
      </c>
      <c r="G1634" s="23">
        <f t="shared" si="227"/>
        <v>0.48099999999999998</v>
      </c>
      <c r="H1634" s="23">
        <f t="shared" si="228"/>
        <v>0.39804076630070456</v>
      </c>
      <c r="I1634" s="26">
        <f t="shared" si="231"/>
        <v>94587.168695300643</v>
      </c>
      <c r="J1634" s="26">
        <f t="shared" si="232"/>
        <v>78273.490872539463</v>
      </c>
      <c r="K1634" s="23">
        <f t="shared" si="229"/>
        <v>89.027545113099066</v>
      </c>
      <c r="L1634" s="23">
        <f t="shared" si="229"/>
        <v>73.672749020142405</v>
      </c>
      <c r="M1634" s="26">
        <f>K1634*'Social Cost of Carbon'!$C$5</f>
        <v>8902.7545113099059</v>
      </c>
      <c r="N1634" s="26">
        <f>L1634*'Social Cost of Carbon'!$C$5</f>
        <v>7367.2749020142401</v>
      </c>
      <c r="O1634" s="23">
        <f t="shared" si="233"/>
        <v>0.94843459016487119</v>
      </c>
      <c r="P1634" s="23">
        <f t="shared" si="234"/>
        <v>0.7848557818197921</v>
      </c>
      <c r="Q1634" s="27"/>
      <c r="R1634" s="27"/>
    </row>
    <row r="1635" spans="1:18" x14ac:dyDescent="0.25">
      <c r="A1635" s="24">
        <f t="shared" si="230"/>
        <v>2020</v>
      </c>
      <c r="B1635" s="32">
        <v>43997</v>
      </c>
      <c r="C1635" s="28">
        <f>'Bitcoin Data'!C1634</f>
        <v>9450.7021480000003</v>
      </c>
      <c r="D1635" s="26">
        <f>'Bitcoin Data'!K1634</f>
        <v>862.48203162434118</v>
      </c>
      <c r="E1635" s="25">
        <f>'Bitcoin Data'!J1634</f>
        <v>230056.54718217731</v>
      </c>
      <c r="F1635" s="25">
        <f t="shared" si="226"/>
        <v>198.4196382021654</v>
      </c>
      <c r="G1635" s="23">
        <f t="shared" si="227"/>
        <v>0.48099999999999998</v>
      </c>
      <c r="H1635" s="23">
        <f t="shared" si="228"/>
        <v>0.39804076630070456</v>
      </c>
      <c r="I1635" s="26">
        <f t="shared" si="231"/>
        <v>95439.845975241551</v>
      </c>
      <c r="J1635" s="26">
        <f t="shared" si="232"/>
        <v>78979.104839098465</v>
      </c>
      <c r="K1635" s="23">
        <f t="shared" si="229"/>
        <v>110.65719919462728</v>
      </c>
      <c r="L1635" s="23">
        <f t="shared" si="229"/>
        <v>91.571884332888047</v>
      </c>
      <c r="M1635" s="26">
        <f>K1635*'Social Cost of Carbon'!$C$5</f>
        <v>11065.719919462728</v>
      </c>
      <c r="N1635" s="26">
        <f>L1635*'Social Cost of Carbon'!$C$5</f>
        <v>9157.1884332888039</v>
      </c>
      <c r="O1635" s="23">
        <f t="shared" si="233"/>
        <v>1.1708886542154442</v>
      </c>
      <c r="P1635" s="23">
        <f t="shared" si="234"/>
        <v>0.9689426552530479</v>
      </c>
      <c r="Q1635" s="27"/>
      <c r="R1635" s="27"/>
    </row>
    <row r="1636" spans="1:18" x14ac:dyDescent="0.25">
      <c r="A1636" s="24">
        <f t="shared" si="230"/>
        <v>2020</v>
      </c>
      <c r="B1636" s="32">
        <v>43998</v>
      </c>
      <c r="C1636" s="28">
        <f>'Bitcoin Data'!C1635</f>
        <v>9538.0244139999995</v>
      </c>
      <c r="D1636" s="26">
        <f>'Bitcoin Data'!K1635</f>
        <v>937.5</v>
      </c>
      <c r="E1636" s="25">
        <f>'Bitcoin Data'!J1635</f>
        <v>207164.91711578748</v>
      </c>
      <c r="F1636" s="25">
        <f t="shared" si="226"/>
        <v>194.21710979605075</v>
      </c>
      <c r="G1636" s="23">
        <f t="shared" si="227"/>
        <v>0.48099999999999998</v>
      </c>
      <c r="H1636" s="23">
        <f t="shared" si="228"/>
        <v>0.39804076630070456</v>
      </c>
      <c r="I1636" s="26">
        <f t="shared" si="231"/>
        <v>93418.429811900409</v>
      </c>
      <c r="J1636" s="26">
        <f t="shared" si="232"/>
        <v>77306.327211928117</v>
      </c>
      <c r="K1636" s="23">
        <f t="shared" si="229"/>
        <v>99.646325132693775</v>
      </c>
      <c r="L1636" s="23">
        <f t="shared" si="229"/>
        <v>82.46008235939</v>
      </c>
      <c r="M1636" s="26">
        <f>K1636*'Social Cost of Carbon'!$C$5</f>
        <v>9964.6325132693783</v>
      </c>
      <c r="N1636" s="26">
        <f>L1636*'Social Cost of Carbon'!$C$5</f>
        <v>8246.0082359389999</v>
      </c>
      <c r="O1636" s="23">
        <f t="shared" si="233"/>
        <v>1.0447270923990506</v>
      </c>
      <c r="P1636" s="23">
        <f t="shared" si="234"/>
        <v>0.86454048322998978</v>
      </c>
      <c r="Q1636" s="27"/>
      <c r="R1636" s="27"/>
    </row>
    <row r="1637" spans="1:18" x14ac:dyDescent="0.25">
      <c r="A1637" s="24">
        <f t="shared" si="230"/>
        <v>2020</v>
      </c>
      <c r="B1637" s="32">
        <v>43999</v>
      </c>
      <c r="C1637" s="28">
        <f>'Bitcoin Data'!C1636</f>
        <v>9480.2548829999996</v>
      </c>
      <c r="D1637" s="26">
        <f>'Bitcoin Data'!K1636</f>
        <v>862.48203162434118</v>
      </c>
      <c r="E1637" s="25">
        <f>'Bitcoin Data'!J1636</f>
        <v>224238.07530265921</v>
      </c>
      <c r="F1637" s="25">
        <f t="shared" si="226"/>
        <v>193.40131075456952</v>
      </c>
      <c r="G1637" s="23">
        <f t="shared" si="227"/>
        <v>0.48099999999999998</v>
      </c>
      <c r="H1637" s="23">
        <f t="shared" si="228"/>
        <v>0.39804076630070456</v>
      </c>
      <c r="I1637" s="26">
        <f t="shared" si="231"/>
        <v>93026.030472947939</v>
      </c>
      <c r="J1637" s="26">
        <f t="shared" si="232"/>
        <v>76981.605936309556</v>
      </c>
      <c r="K1637" s="23">
        <f t="shared" si="229"/>
        <v>107.85851422057908</v>
      </c>
      <c r="L1637" s="23">
        <f t="shared" si="229"/>
        <v>89.255895327265563</v>
      </c>
      <c r="M1637" s="26">
        <f>K1637*'Social Cost of Carbon'!$C$5</f>
        <v>10785.851422057909</v>
      </c>
      <c r="N1637" s="26">
        <f>L1637*'Social Cost of Carbon'!$C$5</f>
        <v>8925.5895327265571</v>
      </c>
      <c r="O1637" s="23">
        <f t="shared" si="233"/>
        <v>1.1377174511836285</v>
      </c>
      <c r="P1637" s="23">
        <f t="shared" si="234"/>
        <v>0.94149256986032426</v>
      </c>
      <c r="Q1637" s="27"/>
      <c r="R1637" s="27"/>
    </row>
    <row r="1638" spans="1:18" x14ac:dyDescent="0.25">
      <c r="A1638" s="24">
        <f t="shared" si="230"/>
        <v>2020</v>
      </c>
      <c r="B1638" s="32">
        <v>44000</v>
      </c>
      <c r="C1638" s="28">
        <f>'Bitcoin Data'!C1637</f>
        <v>9411.8408199999994</v>
      </c>
      <c r="D1638" s="26">
        <f>'Bitcoin Data'!K1637</f>
        <v>768.77082087639872</v>
      </c>
      <c r="E1638" s="25">
        <f>'Bitcoin Data'!J1637</f>
        <v>250245.07034276499</v>
      </c>
      <c r="F1638" s="25">
        <f t="shared" si="226"/>
        <v>192.38110814767956</v>
      </c>
      <c r="G1638" s="23">
        <f t="shared" si="227"/>
        <v>0.48099999999999998</v>
      </c>
      <c r="H1638" s="23">
        <f t="shared" si="228"/>
        <v>0.39804076630070456</v>
      </c>
      <c r="I1638" s="26">
        <f t="shared" si="231"/>
        <v>92535.313019033871</v>
      </c>
      <c r="J1638" s="26">
        <f t="shared" si="232"/>
        <v>76575.523708881097</v>
      </c>
      <c r="K1638" s="23">
        <f t="shared" si="229"/>
        <v>120.36787883486996</v>
      </c>
      <c r="L1638" s="23">
        <f t="shared" si="229"/>
        <v>99.607739562207897</v>
      </c>
      <c r="M1638" s="26">
        <f>K1638*'Social Cost of Carbon'!$C$5</f>
        <v>12036.787883486995</v>
      </c>
      <c r="N1638" s="26">
        <f>L1638*'Social Cost of Carbon'!$C$5</f>
        <v>9960.7739562207898</v>
      </c>
      <c r="O1638" s="23">
        <f t="shared" si="233"/>
        <v>1.2788983700095127</v>
      </c>
      <c r="P1638" s="23">
        <f t="shared" si="234"/>
        <v>1.0583236740526165</v>
      </c>
      <c r="Q1638" s="27"/>
      <c r="R1638" s="27"/>
    </row>
    <row r="1639" spans="1:18" x14ac:dyDescent="0.25">
      <c r="A1639" s="24">
        <f t="shared" si="230"/>
        <v>2020</v>
      </c>
      <c r="B1639" s="32">
        <v>44001</v>
      </c>
      <c r="C1639" s="28">
        <f>'Bitcoin Data'!C1638</f>
        <v>9288.0185550000006</v>
      </c>
      <c r="D1639" s="26">
        <f>'Bitcoin Data'!K1638</f>
        <v>893.74379344587885</v>
      </c>
      <c r="E1639" s="25">
        <f>'Bitcoin Data'!J1638</f>
        <v>207041.1634103109</v>
      </c>
      <c r="F1639" s="25">
        <f t="shared" si="226"/>
        <v>185.04175478577935</v>
      </c>
      <c r="G1639" s="23">
        <f t="shared" si="227"/>
        <v>0.48099999999999998</v>
      </c>
      <c r="H1639" s="23">
        <f t="shared" si="228"/>
        <v>0.39804076630070456</v>
      </c>
      <c r="I1639" s="26">
        <f t="shared" si="231"/>
        <v>89005.084051959871</v>
      </c>
      <c r="J1639" s="26">
        <f t="shared" si="232"/>
        <v>73654.161872558674</v>
      </c>
      <c r="K1639" s="23">
        <f t="shared" si="229"/>
        <v>99.586799600359527</v>
      </c>
      <c r="L1639" s="23">
        <f t="shared" si="229"/>
        <v>82.410823339629545</v>
      </c>
      <c r="M1639" s="26">
        <f>K1639*'Social Cost of Carbon'!$C$5</f>
        <v>9958.6799600359518</v>
      </c>
      <c r="N1639" s="26">
        <f>L1639*'Social Cost of Carbon'!$C$5</f>
        <v>8241.0823339629551</v>
      </c>
      <c r="O1639" s="23">
        <f t="shared" si="233"/>
        <v>1.0722071560327489</v>
      </c>
      <c r="P1639" s="23">
        <f t="shared" si="234"/>
        <v>0.88728099380535252</v>
      </c>
      <c r="Q1639" s="27"/>
      <c r="R1639" s="27"/>
    </row>
    <row r="1640" spans="1:18" x14ac:dyDescent="0.25">
      <c r="A1640" s="24">
        <f t="shared" si="230"/>
        <v>2020</v>
      </c>
      <c r="B1640" s="32">
        <v>44002</v>
      </c>
      <c r="C1640" s="28">
        <f>'Bitcoin Data'!C1639</f>
        <v>9332.3408199999994</v>
      </c>
      <c r="D1640" s="26">
        <f>'Bitcoin Data'!K1639</f>
        <v>856.24583769384458</v>
      </c>
      <c r="E1640" s="25">
        <f>'Bitcoin Data'!J1639</f>
        <v>216036.47183704999</v>
      </c>
      <c r="F1640" s="25">
        <f t="shared" si="226"/>
        <v>184.98032980053753</v>
      </c>
      <c r="G1640" s="23">
        <f t="shared" si="227"/>
        <v>0.48099999999999998</v>
      </c>
      <c r="H1640" s="23">
        <f t="shared" si="228"/>
        <v>0.39804076630070456</v>
      </c>
      <c r="I1640" s="26">
        <f t="shared" si="231"/>
        <v>88975.538634058554</v>
      </c>
      <c r="J1640" s="26">
        <f t="shared" si="232"/>
        <v>73629.712224363015</v>
      </c>
      <c r="K1640" s="23">
        <f t="shared" si="229"/>
        <v>103.91354295362105</v>
      </c>
      <c r="L1640" s="23">
        <f t="shared" si="229"/>
        <v>85.991322798919953</v>
      </c>
      <c r="M1640" s="26">
        <f>K1640*'Social Cost of Carbon'!$C$5</f>
        <v>10391.354295362105</v>
      </c>
      <c r="N1640" s="26">
        <f>L1640*'Social Cost of Carbon'!$C$5</f>
        <v>8599.1322798919955</v>
      </c>
      <c r="O1640" s="23">
        <f t="shared" si="233"/>
        <v>1.1134777968130514</v>
      </c>
      <c r="P1640" s="23">
        <f t="shared" si="234"/>
        <v>0.92143358732284231</v>
      </c>
      <c r="Q1640" s="27"/>
      <c r="R1640" s="27"/>
    </row>
    <row r="1641" spans="1:18" x14ac:dyDescent="0.25">
      <c r="A1641" s="24">
        <f t="shared" si="230"/>
        <v>2020</v>
      </c>
      <c r="B1641" s="32">
        <v>44003</v>
      </c>
      <c r="C1641" s="28">
        <f>'Bitcoin Data'!C1640</f>
        <v>9303.6298829999996</v>
      </c>
      <c r="D1641" s="26">
        <f>'Bitcoin Data'!K1640</f>
        <v>912.50126736287132</v>
      </c>
      <c r="E1641" s="25">
        <f>'Bitcoin Data'!J1640</f>
        <v>202511.1972502408</v>
      </c>
      <c r="F1641" s="25">
        <f t="shared" si="226"/>
        <v>184.79172414601717</v>
      </c>
      <c r="G1641" s="23">
        <f t="shared" si="227"/>
        <v>0.48099999999999998</v>
      </c>
      <c r="H1641" s="23">
        <f t="shared" si="228"/>
        <v>0.39804076630070456</v>
      </c>
      <c r="I1641" s="26">
        <f t="shared" si="231"/>
        <v>88884.819314234264</v>
      </c>
      <c r="J1641" s="26">
        <f t="shared" si="232"/>
        <v>73554.639485109088</v>
      </c>
      <c r="K1641" s="23">
        <f t="shared" si="229"/>
        <v>97.407885877365828</v>
      </c>
      <c r="L1641" s="23">
        <f t="shared" si="229"/>
        <v>80.607712137958984</v>
      </c>
      <c r="M1641" s="26">
        <f>K1641*'Social Cost of Carbon'!$C$5</f>
        <v>9740.7885877365825</v>
      </c>
      <c r="N1641" s="26">
        <f>L1641*'Social Cost of Carbon'!$C$5</f>
        <v>8060.7712137958988</v>
      </c>
      <c r="O1641" s="23">
        <f t="shared" si="233"/>
        <v>1.0469879724617355</v>
      </c>
      <c r="P1641" s="23">
        <f t="shared" si="234"/>
        <v>0.86641142383844105</v>
      </c>
      <c r="Q1641" s="27"/>
      <c r="R1641" s="27"/>
    </row>
    <row r="1642" spans="1:18" x14ac:dyDescent="0.25">
      <c r="A1642" s="24">
        <f t="shared" si="230"/>
        <v>2020</v>
      </c>
      <c r="B1642" s="32">
        <v>44004</v>
      </c>
      <c r="C1642" s="28">
        <f>'Bitcoin Data'!C1641</f>
        <v>9648.7177730000003</v>
      </c>
      <c r="D1642" s="26">
        <f>'Bitcoin Data'!K1641</f>
        <v>893.74379344587885</v>
      </c>
      <c r="E1642" s="25">
        <f>'Bitcoin Data'!J1641</f>
        <v>206235.55173905852</v>
      </c>
      <c r="F1642" s="25">
        <f t="shared" si="226"/>
        <v>184.32174435466999</v>
      </c>
      <c r="G1642" s="23">
        <f t="shared" si="227"/>
        <v>0.48099999999999998</v>
      </c>
      <c r="H1642" s="23">
        <f t="shared" si="228"/>
        <v>0.39804076630070456</v>
      </c>
      <c r="I1642" s="26">
        <f t="shared" si="231"/>
        <v>88658.759034596253</v>
      </c>
      <c r="J1642" s="26">
        <f t="shared" si="232"/>
        <v>73367.568368815409</v>
      </c>
      <c r="K1642" s="23">
        <f t="shared" si="229"/>
        <v>99.199300386487138</v>
      </c>
      <c r="L1642" s="23">
        <f t="shared" si="229"/>
        <v>82.090157052663457</v>
      </c>
      <c r="M1642" s="26">
        <f>K1642*'Social Cost of Carbon'!$C$5</f>
        <v>9919.9300386487139</v>
      </c>
      <c r="N1642" s="26">
        <f>L1642*'Social Cost of Carbon'!$C$5</f>
        <v>8209.0157052663453</v>
      </c>
      <c r="O1642" s="23">
        <f t="shared" si="233"/>
        <v>1.0281086328804898</v>
      </c>
      <c r="P1642" s="23">
        <f t="shared" si="234"/>
        <v>0.85078824963018695</v>
      </c>
      <c r="Q1642" s="27"/>
      <c r="R1642" s="27"/>
    </row>
    <row r="1643" spans="1:18" x14ac:dyDescent="0.25">
      <c r="A1643" s="24">
        <f t="shared" si="230"/>
        <v>2020</v>
      </c>
      <c r="B1643" s="32">
        <v>44005</v>
      </c>
      <c r="C1643" s="28">
        <f>'Bitcoin Data'!C1642</f>
        <v>9629.6582030000009</v>
      </c>
      <c r="D1643" s="26">
        <f>'Bitcoin Data'!K1642</f>
        <v>987.49177090190904</v>
      </c>
      <c r="E1643" s="25">
        <f>'Bitcoin Data'!J1642</f>
        <v>191096.98440192459</v>
      </c>
      <c r="F1643" s="25">
        <f t="shared" si="226"/>
        <v>188.706699541071</v>
      </c>
      <c r="G1643" s="23">
        <f t="shared" si="227"/>
        <v>0.48099999999999998</v>
      </c>
      <c r="H1643" s="23">
        <f t="shared" si="228"/>
        <v>0.39804076630070456</v>
      </c>
      <c r="I1643" s="26">
        <f t="shared" si="231"/>
        <v>90767.922479255154</v>
      </c>
      <c r="J1643" s="26">
        <f t="shared" si="232"/>
        <v>75112.959291404724</v>
      </c>
      <c r="K1643" s="23">
        <f t="shared" si="229"/>
        <v>91.917649497325726</v>
      </c>
      <c r="L1643" s="23">
        <f t="shared" si="229"/>
        <v>76.064390109095854</v>
      </c>
      <c r="M1643" s="26">
        <f>K1643*'Social Cost of Carbon'!$C$5</f>
        <v>9191.7649497325729</v>
      </c>
      <c r="N1643" s="26">
        <f>L1643*'Social Cost of Carbon'!$C$5</f>
        <v>7606.4390109095857</v>
      </c>
      <c r="O1643" s="23">
        <f t="shared" si="233"/>
        <v>0.95452660478323026</v>
      </c>
      <c r="P1643" s="23">
        <f t="shared" si="234"/>
        <v>0.78989709193830926</v>
      </c>
      <c r="Q1643" s="27"/>
      <c r="R1643" s="27"/>
    </row>
    <row r="1644" spans="1:18" x14ac:dyDescent="0.25">
      <c r="A1644" s="24">
        <f t="shared" si="230"/>
        <v>2020</v>
      </c>
      <c r="B1644" s="32">
        <v>44006</v>
      </c>
      <c r="C1644" s="28">
        <f>'Bitcoin Data'!C1643</f>
        <v>9313.6103519999997</v>
      </c>
      <c r="D1644" s="26">
        <f>'Bitcoin Data'!K1643</f>
        <v>868.72586872586874</v>
      </c>
      <c r="E1644" s="25">
        <f>'Bitcoin Data'!J1643</f>
        <v>222149.64964336922</v>
      </c>
      <c r="F1644" s="25">
        <f t="shared" si="226"/>
        <v>192.98714737358333</v>
      </c>
      <c r="G1644" s="23">
        <f t="shared" si="227"/>
        <v>0.48099999999999998</v>
      </c>
      <c r="H1644" s="23">
        <f t="shared" si="228"/>
        <v>0.39804076630070456</v>
      </c>
      <c r="I1644" s="26">
        <f t="shared" si="231"/>
        <v>92826.817886693578</v>
      </c>
      <c r="J1644" s="26">
        <f t="shared" si="232"/>
        <v>76816.75202676811</v>
      </c>
      <c r="K1644" s="23">
        <f t="shared" si="229"/>
        <v>106.8539814784606</v>
      </c>
      <c r="L1644" s="23">
        <f t="shared" si="229"/>
        <v>88.424616777479727</v>
      </c>
      <c r="M1644" s="26">
        <f>K1644*'Social Cost of Carbon'!$C$5</f>
        <v>10685.398147846059</v>
      </c>
      <c r="N1644" s="26">
        <f>L1644*'Social Cost of Carbon'!$C$5</f>
        <v>8842.4616777479732</v>
      </c>
      <c r="O1644" s="23">
        <f t="shared" si="233"/>
        <v>1.1472885104702155</v>
      </c>
      <c r="P1644" s="23">
        <f t="shared" si="234"/>
        <v>0.94941288539617164</v>
      </c>
      <c r="Q1644" s="27"/>
      <c r="R1644" s="27"/>
    </row>
    <row r="1645" spans="1:18" x14ac:dyDescent="0.25">
      <c r="A1645" s="24">
        <f t="shared" si="230"/>
        <v>2020</v>
      </c>
      <c r="B1645" s="32">
        <v>44007</v>
      </c>
      <c r="C1645" s="28">
        <f>'Bitcoin Data'!C1644</f>
        <v>9264.8134769999997</v>
      </c>
      <c r="D1645" s="26">
        <f>'Bitcoin Data'!K1644</f>
        <v>881.22980515029872</v>
      </c>
      <c r="E1645" s="25">
        <f>'Bitcoin Data'!J1644</f>
        <v>219101.45201846719</v>
      </c>
      <c r="F1645" s="25">
        <f t="shared" si="226"/>
        <v>193.07872987038135</v>
      </c>
      <c r="G1645" s="23">
        <f t="shared" si="227"/>
        <v>0.48099999999999998</v>
      </c>
      <c r="H1645" s="23">
        <f t="shared" si="228"/>
        <v>0.39804076630070456</v>
      </c>
      <c r="I1645" s="26">
        <f t="shared" si="231"/>
        <v>92870.869067653432</v>
      </c>
      <c r="J1645" s="26">
        <f t="shared" si="232"/>
        <v>76853.205593973325</v>
      </c>
      <c r="K1645" s="23">
        <f t="shared" si="229"/>
        <v>105.38779842088272</v>
      </c>
      <c r="L1645" s="23">
        <f t="shared" si="229"/>
        <v>87.211309859027736</v>
      </c>
      <c r="M1645" s="26">
        <f>K1645*'Social Cost of Carbon'!$C$5</f>
        <v>10538.779842088272</v>
      </c>
      <c r="N1645" s="26">
        <f>L1645*'Social Cost of Carbon'!$C$5</f>
        <v>8721.1309859027733</v>
      </c>
      <c r="O1645" s="23">
        <f t="shared" si="233"/>
        <v>1.1375058837666736</v>
      </c>
      <c r="P1645" s="23">
        <f t="shared" si="234"/>
        <v>0.94131749198762349</v>
      </c>
      <c r="Q1645" s="27"/>
      <c r="R1645" s="27"/>
    </row>
    <row r="1646" spans="1:18" x14ac:dyDescent="0.25">
      <c r="A1646" s="24">
        <f t="shared" si="230"/>
        <v>2020</v>
      </c>
      <c r="B1646" s="32">
        <v>44008</v>
      </c>
      <c r="C1646" s="28">
        <f>'Bitcoin Data'!C1645</f>
        <v>9162.9179690000001</v>
      </c>
      <c r="D1646" s="26">
        <f>'Bitcoin Data'!K1645</f>
        <v>1025.0569476082005</v>
      </c>
      <c r="E1646" s="25">
        <f>'Bitcoin Data'!J1645</f>
        <v>191493.84894910004</v>
      </c>
      <c r="F1646" s="25">
        <f t="shared" si="226"/>
        <v>196.2921002895103</v>
      </c>
      <c r="G1646" s="23">
        <f t="shared" si="227"/>
        <v>0.48099999999999998</v>
      </c>
      <c r="H1646" s="23">
        <f t="shared" si="228"/>
        <v>0.39804076630070456</v>
      </c>
      <c r="I1646" s="26">
        <f t="shared" si="231"/>
        <v>94416.500239254441</v>
      </c>
      <c r="J1646" s="26">
        <f t="shared" si="232"/>
        <v>78132.258018011431</v>
      </c>
      <c r="K1646" s="23">
        <f t="shared" si="229"/>
        <v>92.108541344517121</v>
      </c>
      <c r="L1646" s="23">
        <f t="shared" si="229"/>
        <v>76.22235837757114</v>
      </c>
      <c r="M1646" s="26">
        <f>K1646*'Social Cost of Carbon'!$C$5</f>
        <v>9210.8541344517125</v>
      </c>
      <c r="N1646" s="26">
        <f>L1646*'Social Cost of Carbon'!$C$5</f>
        <v>7622.2358377571145</v>
      </c>
      <c r="O1646" s="23">
        <f t="shared" si="233"/>
        <v>1.0052315392993685</v>
      </c>
      <c r="P1646" s="23">
        <f t="shared" si="234"/>
        <v>0.83185682372631464</v>
      </c>
      <c r="Q1646" s="27"/>
      <c r="R1646" s="27"/>
    </row>
    <row r="1647" spans="1:18" x14ac:dyDescent="0.25">
      <c r="A1647" s="24">
        <f t="shared" si="230"/>
        <v>2020</v>
      </c>
      <c r="B1647" s="32">
        <v>44009</v>
      </c>
      <c r="C1647" s="28">
        <f>'Bitcoin Data'!C1646</f>
        <v>9045.390625</v>
      </c>
      <c r="D1647" s="26">
        <f>'Bitcoin Data'!K1646</f>
        <v>862.48203162434118</v>
      </c>
      <c r="E1647" s="25">
        <f>'Bitcoin Data'!J1646</f>
        <v>232441.99774604954</v>
      </c>
      <c r="F1647" s="25">
        <f t="shared" si="226"/>
        <v>200.47704645083334</v>
      </c>
      <c r="G1647" s="23">
        <f t="shared" si="227"/>
        <v>0.48099999999999998</v>
      </c>
      <c r="H1647" s="23">
        <f t="shared" si="228"/>
        <v>0.39804076630070456</v>
      </c>
      <c r="I1647" s="26">
        <f t="shared" si="231"/>
        <v>96429.459342850838</v>
      </c>
      <c r="J1647" s="26">
        <f t="shared" si="232"/>
        <v>79798.037194991644</v>
      </c>
      <c r="K1647" s="23">
        <f t="shared" si="229"/>
        <v>111.80460091584982</v>
      </c>
      <c r="L1647" s="23">
        <f t="shared" si="229"/>
        <v>92.521390903304194</v>
      </c>
      <c r="M1647" s="26">
        <f>K1647*'Social Cost of Carbon'!$C$5</f>
        <v>11180.460091584982</v>
      </c>
      <c r="N1647" s="26">
        <f>L1647*'Social Cost of Carbon'!$C$5</f>
        <v>9252.13909033042</v>
      </c>
      <c r="O1647" s="23">
        <f t="shared" si="233"/>
        <v>1.2360394984694187</v>
      </c>
      <c r="P1647" s="23">
        <f t="shared" si="234"/>
        <v>1.0228567757769356</v>
      </c>
      <c r="Q1647" s="27"/>
      <c r="R1647" s="27"/>
    </row>
    <row r="1648" spans="1:18" x14ac:dyDescent="0.25">
      <c r="A1648" s="24">
        <f t="shared" si="230"/>
        <v>2020</v>
      </c>
      <c r="B1648" s="32">
        <v>44010</v>
      </c>
      <c r="C1648" s="28">
        <f>'Bitcoin Data'!C1647</f>
        <v>9143.5820309999999</v>
      </c>
      <c r="D1648" s="26">
        <f>'Bitcoin Data'!K1647</f>
        <v>937.5</v>
      </c>
      <c r="E1648" s="25">
        <f>'Bitcoin Data'!J1647</f>
        <v>213935.24493716483</v>
      </c>
      <c r="F1648" s="25">
        <f t="shared" si="226"/>
        <v>200.564292128592</v>
      </c>
      <c r="G1648" s="23">
        <f t="shared" si="227"/>
        <v>0.48099999999999998</v>
      </c>
      <c r="H1648" s="23">
        <f t="shared" si="228"/>
        <v>0.39804076630070456</v>
      </c>
      <c r="I1648" s="26">
        <f t="shared" si="231"/>
        <v>96471.424513852748</v>
      </c>
      <c r="J1648" s="26">
        <f t="shared" si="232"/>
        <v>79832.764531423119</v>
      </c>
      <c r="K1648" s="23">
        <f t="shared" si="229"/>
        <v>102.90285281477628</v>
      </c>
      <c r="L1648" s="23">
        <f t="shared" si="229"/>
        <v>85.154948833518006</v>
      </c>
      <c r="M1648" s="26">
        <f>K1648*'Social Cost of Carbon'!$C$5</f>
        <v>10290.285281477629</v>
      </c>
      <c r="N1648" s="26">
        <f>L1648*'Social Cost of Carbon'!$C$5</f>
        <v>8515.494883351801</v>
      </c>
      <c r="O1648" s="23">
        <f t="shared" si="233"/>
        <v>1.1254107248767382</v>
      </c>
      <c r="P1648" s="23">
        <f t="shared" si="234"/>
        <v>0.93130841441365542</v>
      </c>
      <c r="Q1648" s="27"/>
      <c r="R1648" s="27"/>
    </row>
    <row r="1649" spans="1:18" x14ac:dyDescent="0.25">
      <c r="A1649" s="24">
        <f t="shared" si="230"/>
        <v>2020</v>
      </c>
      <c r="B1649" s="32">
        <v>44011</v>
      </c>
      <c r="C1649" s="28">
        <f>'Bitcoin Data'!C1648</f>
        <v>9190.8544920000004</v>
      </c>
      <c r="D1649" s="26">
        <f>'Bitcoin Data'!K1648</f>
        <v>906.25314671231513</v>
      </c>
      <c r="E1649" s="25">
        <f>'Bitcoin Data'!J1648</f>
        <v>222052.53412597277</v>
      </c>
      <c r="F1649" s="25">
        <f t="shared" si="226"/>
        <v>201.23580778710658</v>
      </c>
      <c r="G1649" s="23">
        <f t="shared" si="227"/>
        <v>0.48099999999999998</v>
      </c>
      <c r="H1649" s="23">
        <f t="shared" si="228"/>
        <v>0.39804076630070456</v>
      </c>
      <c r="I1649" s="26">
        <f t="shared" si="231"/>
        <v>96794.423545598271</v>
      </c>
      <c r="J1649" s="26">
        <f t="shared" si="232"/>
        <v>80100.055138721189</v>
      </c>
      <c r="K1649" s="23">
        <f t="shared" si="229"/>
        <v>106.80726891459291</v>
      </c>
      <c r="L1649" s="23">
        <f t="shared" si="229"/>
        <v>88.385960842515544</v>
      </c>
      <c r="M1649" s="26">
        <f>K1649*'Social Cost of Carbon'!$C$5</f>
        <v>10680.726891459291</v>
      </c>
      <c r="N1649" s="26">
        <f>L1649*'Social Cost of Carbon'!$C$5</f>
        <v>8838.5960842515542</v>
      </c>
      <c r="O1649" s="23">
        <f t="shared" si="233"/>
        <v>1.1621037957630731</v>
      </c>
      <c r="P1649" s="23">
        <f t="shared" si="234"/>
        <v>0.9616729425914573</v>
      </c>
      <c r="Q1649" s="27"/>
      <c r="R1649" s="27"/>
    </row>
    <row r="1650" spans="1:18" x14ac:dyDescent="0.25">
      <c r="A1650" s="24">
        <f t="shared" si="230"/>
        <v>2020</v>
      </c>
      <c r="B1650" s="32">
        <v>44012</v>
      </c>
      <c r="C1650" s="28">
        <f>'Bitcoin Data'!C1649</f>
        <v>9137.9931639999995</v>
      </c>
      <c r="D1650" s="26">
        <f>'Bitcoin Data'!K1649</f>
        <v>918.74234381380154</v>
      </c>
      <c r="E1650" s="25">
        <f>'Bitcoin Data'!J1649</f>
        <v>219340.21064828592</v>
      </c>
      <c r="F1650" s="25">
        <f t="shared" si="226"/>
        <v>201.51713922361915</v>
      </c>
      <c r="G1650" s="23">
        <f t="shared" si="227"/>
        <v>0.48099999999999998</v>
      </c>
      <c r="H1650" s="23">
        <f t="shared" si="228"/>
        <v>0.39804076630070456</v>
      </c>
      <c r="I1650" s="26">
        <f t="shared" si="231"/>
        <v>96929.743966560811</v>
      </c>
      <c r="J1650" s="26">
        <f t="shared" si="232"/>
        <v>80212.036519295143</v>
      </c>
      <c r="K1650" s="23">
        <f t="shared" si="229"/>
        <v>105.50264132182552</v>
      </c>
      <c r="L1650" s="23">
        <f t="shared" si="229"/>
        <v>87.306345527001682</v>
      </c>
      <c r="M1650" s="26">
        <f>K1650*'Social Cost of Carbon'!$C$5</f>
        <v>10550.264132182552</v>
      </c>
      <c r="N1650" s="26">
        <f>L1650*'Social Cost of Carbon'!$C$5</f>
        <v>8730.6345527001686</v>
      </c>
      <c r="O1650" s="23">
        <f t="shared" si="233"/>
        <v>1.1545493570455196</v>
      </c>
      <c r="P1650" s="23">
        <f t="shared" si="234"/>
        <v>0.95542143619622533</v>
      </c>
      <c r="Q1650" s="27"/>
      <c r="R1650" s="27"/>
    </row>
    <row r="1651" spans="1:18" x14ac:dyDescent="0.25">
      <c r="A1651" s="24">
        <f t="shared" si="230"/>
        <v>2020</v>
      </c>
      <c r="B1651" s="32">
        <v>44013</v>
      </c>
      <c r="C1651" s="28">
        <f>'Bitcoin Data'!C1650</f>
        <v>9228.3251949999994</v>
      </c>
      <c r="D1651" s="26">
        <f>'Bitcoin Data'!K1650</f>
        <v>1012.4873439082013</v>
      </c>
      <c r="E1651" s="25">
        <f>'Bitcoin Data'!J1650</f>
        <v>196810.46933062031</v>
      </c>
      <c r="F1651" s="25">
        <f t="shared" si="226"/>
        <v>199.26810934588627</v>
      </c>
      <c r="G1651" s="23">
        <f t="shared" si="227"/>
        <v>0.48099999999999998</v>
      </c>
      <c r="H1651" s="23">
        <f t="shared" si="228"/>
        <v>0.39804076630070456</v>
      </c>
      <c r="I1651" s="26">
        <f t="shared" si="231"/>
        <v>95847.960595371289</v>
      </c>
      <c r="J1651" s="26">
        <f t="shared" si="232"/>
        <v>79316.830943329172</v>
      </c>
      <c r="K1651" s="23">
        <f t="shared" si="229"/>
        <v>94.665835748028357</v>
      </c>
      <c r="L1651" s="23">
        <f t="shared" si="229"/>
        <v>78.338590028361423</v>
      </c>
      <c r="M1651" s="26">
        <f>K1651*'Social Cost of Carbon'!$C$5</f>
        <v>9466.5835748028348</v>
      </c>
      <c r="N1651" s="26">
        <f>L1651*'Social Cost of Carbon'!$C$5</f>
        <v>7833.8590028361423</v>
      </c>
      <c r="O1651" s="23">
        <f t="shared" si="233"/>
        <v>1.0258181603669456</v>
      </c>
      <c r="P1651" s="23">
        <f t="shared" si="234"/>
        <v>0.84889282045247028</v>
      </c>
      <c r="Q1651" s="27"/>
      <c r="R1651" s="27"/>
    </row>
    <row r="1652" spans="1:18" x14ac:dyDescent="0.25">
      <c r="A1652" s="24">
        <f t="shared" si="230"/>
        <v>2020</v>
      </c>
      <c r="B1652" s="32">
        <v>44014</v>
      </c>
      <c r="C1652" s="28">
        <f>'Bitcoin Data'!C1651</f>
        <v>9123.4101559999999</v>
      </c>
      <c r="D1652" s="26">
        <f>'Bitcoin Data'!K1651</f>
        <v>1025.0569476082005</v>
      </c>
      <c r="E1652" s="25">
        <f>'Bitcoin Data'!J1651</f>
        <v>198655.68581070154</v>
      </c>
      <c r="F1652" s="25">
        <f t="shared" si="226"/>
        <v>203.63339092213144</v>
      </c>
      <c r="G1652" s="23">
        <f t="shared" si="227"/>
        <v>0.48099999999999998</v>
      </c>
      <c r="H1652" s="23">
        <f t="shared" si="228"/>
        <v>0.39804076630070456</v>
      </c>
      <c r="I1652" s="26">
        <f t="shared" si="231"/>
        <v>97947.661033545213</v>
      </c>
      <c r="J1652" s="26">
        <f t="shared" si="232"/>
        <v>81054.390967056141</v>
      </c>
      <c r="K1652" s="23">
        <f t="shared" si="229"/>
        <v>95.55338487494744</v>
      </c>
      <c r="L1652" s="23">
        <f t="shared" si="229"/>
        <v>79.073061410083639</v>
      </c>
      <c r="M1652" s="26">
        <f>K1652*'Social Cost of Carbon'!$C$5</f>
        <v>9555.3384874947442</v>
      </c>
      <c r="N1652" s="26">
        <f>L1652*'Social Cost of Carbon'!$C$5</f>
        <v>7907.3061410083637</v>
      </c>
      <c r="O1652" s="23">
        <f t="shared" si="233"/>
        <v>1.0473428601925441</v>
      </c>
      <c r="P1652" s="23">
        <f t="shared" si="234"/>
        <v>0.86670510322372529</v>
      </c>
      <c r="Q1652" s="27"/>
      <c r="R1652" s="27"/>
    </row>
    <row r="1653" spans="1:18" x14ac:dyDescent="0.25">
      <c r="A1653" s="24">
        <f t="shared" si="230"/>
        <v>2020</v>
      </c>
      <c r="B1653" s="32">
        <v>44015</v>
      </c>
      <c r="C1653" s="28">
        <f>'Bitcoin Data'!C1652</f>
        <v>9087.3037110000005</v>
      </c>
      <c r="D1653" s="26">
        <f>'Bitcoin Data'!K1652</f>
        <v>1018.7910346388952</v>
      </c>
      <c r="E1653" s="25">
        <f>'Bitcoin Data'!J1652</f>
        <v>204157.58112442182</v>
      </c>
      <c r="F1653" s="25">
        <f t="shared" si="226"/>
        <v>207.99391330312389</v>
      </c>
      <c r="G1653" s="23">
        <f t="shared" si="227"/>
        <v>0.48099999999999998</v>
      </c>
      <c r="H1653" s="23">
        <f t="shared" si="228"/>
        <v>0.39804076630070456</v>
      </c>
      <c r="I1653" s="26">
        <f t="shared" si="231"/>
        <v>100045.0722988026</v>
      </c>
      <c r="J1653" s="26">
        <f t="shared" si="232"/>
        <v>82790.056637057744</v>
      </c>
      <c r="K1653" s="23">
        <f t="shared" si="229"/>
        <v>98.199796520846903</v>
      </c>
      <c r="L1653" s="23">
        <f t="shared" si="229"/>
        <v>81.263040036863117</v>
      </c>
      <c r="M1653" s="26">
        <f>K1653*'Social Cost of Carbon'!$C$5</f>
        <v>9819.9796520846903</v>
      </c>
      <c r="N1653" s="26">
        <f>L1653*'Social Cost of Carbon'!$C$5</f>
        <v>8126.3040036863113</v>
      </c>
      <c r="O1653" s="23">
        <f t="shared" si="233"/>
        <v>1.0806263292595581</v>
      </c>
      <c r="P1653" s="23">
        <f t="shared" si="234"/>
        <v>0.89424809185694787</v>
      </c>
      <c r="Q1653" s="27"/>
      <c r="R1653" s="27"/>
    </row>
    <row r="1654" spans="1:18" x14ac:dyDescent="0.25">
      <c r="A1654" s="24">
        <f t="shared" si="230"/>
        <v>2020</v>
      </c>
      <c r="B1654" s="32">
        <v>44016</v>
      </c>
      <c r="C1654" s="28">
        <f>'Bitcoin Data'!C1653</f>
        <v>9132.4882809999999</v>
      </c>
      <c r="D1654" s="26">
        <f>'Bitcoin Data'!K1653</f>
        <v>981.24727431312681</v>
      </c>
      <c r="E1654" s="25">
        <f>'Bitcoin Data'!J1653</f>
        <v>211655.99557923307</v>
      </c>
      <c r="F1654" s="25">
        <f t="shared" si="226"/>
        <v>207.68686875415366</v>
      </c>
      <c r="G1654" s="23">
        <f t="shared" si="227"/>
        <v>0.48099999999999998</v>
      </c>
      <c r="H1654" s="23">
        <f t="shared" si="228"/>
        <v>0.39804076630070456</v>
      </c>
      <c r="I1654" s="26">
        <f t="shared" si="231"/>
        <v>99897.383870747915</v>
      </c>
      <c r="J1654" s="26">
        <f t="shared" si="232"/>
        <v>82667.840389497171</v>
      </c>
      <c r="K1654" s="23">
        <f t="shared" si="229"/>
        <v>101.8065338736111</v>
      </c>
      <c r="L1654" s="23">
        <f t="shared" si="229"/>
        <v>84.247714672496471</v>
      </c>
      <c r="M1654" s="26">
        <f>K1654*'Social Cost of Carbon'!$C$5</f>
        <v>10180.65338736111</v>
      </c>
      <c r="N1654" s="26">
        <f>L1654*'Social Cost of Carbon'!$C$5</f>
        <v>8424.7714672496477</v>
      </c>
      <c r="O1654" s="23">
        <f t="shared" si="233"/>
        <v>1.1147732221613469</v>
      </c>
      <c r="P1654" s="23">
        <f t="shared" si="234"/>
        <v>0.92250558752725187</v>
      </c>
      <c r="Q1654" s="27"/>
      <c r="R1654" s="27"/>
    </row>
    <row r="1655" spans="1:18" x14ac:dyDescent="0.25">
      <c r="A1655" s="24">
        <f t="shared" si="230"/>
        <v>2020</v>
      </c>
      <c r="B1655" s="32">
        <v>44017</v>
      </c>
      <c r="C1655" s="28">
        <f>'Bitcoin Data'!C1654</f>
        <v>9073.9423829999996</v>
      </c>
      <c r="D1655" s="26">
        <f>'Bitcoin Data'!K1654</f>
        <v>1018.7910346388952</v>
      </c>
      <c r="E1655" s="25">
        <f>'Bitcoin Data'!J1654</f>
        <v>207367.09632881425</v>
      </c>
      <c r="F1655" s="25">
        <f t="shared" si="226"/>
        <v>211.26373861889613</v>
      </c>
      <c r="G1655" s="23">
        <f t="shared" si="227"/>
        <v>0.48099999999999998</v>
      </c>
      <c r="H1655" s="23">
        <f t="shared" si="228"/>
        <v>0.39804076630070456</v>
      </c>
      <c r="I1655" s="26">
        <f t="shared" si="231"/>
        <v>101617.85827568902</v>
      </c>
      <c r="J1655" s="26">
        <f t="shared" si="232"/>
        <v>84091.580411417162</v>
      </c>
      <c r="K1655" s="23">
        <f t="shared" si="229"/>
        <v>99.743573334159649</v>
      </c>
      <c r="L1655" s="23">
        <f t="shared" si="229"/>
        <v>82.540557928273245</v>
      </c>
      <c r="M1655" s="26">
        <f>K1655*'Social Cost of Carbon'!$C$5</f>
        <v>9974.3573334159646</v>
      </c>
      <c r="N1655" s="26">
        <f>L1655*'Social Cost of Carbon'!$C$5</f>
        <v>8254.0557928273247</v>
      </c>
      <c r="O1655" s="23">
        <f t="shared" si="233"/>
        <v>1.0992308428255935</v>
      </c>
      <c r="P1655" s="23">
        <f t="shared" si="234"/>
        <v>0.90964383995773113</v>
      </c>
      <c r="Q1655" s="27"/>
      <c r="R1655" s="27"/>
    </row>
    <row r="1656" spans="1:18" x14ac:dyDescent="0.25">
      <c r="A1656" s="24">
        <f t="shared" si="230"/>
        <v>2020</v>
      </c>
      <c r="B1656" s="32">
        <v>44018</v>
      </c>
      <c r="C1656" s="28">
        <f>'Bitcoin Data'!C1655</f>
        <v>9375.4746090000008</v>
      </c>
      <c r="D1656" s="26">
        <f>'Bitcoin Data'!K1655</f>
        <v>962.46390760346469</v>
      </c>
      <c r="E1656" s="25">
        <f>'Bitcoin Data'!J1655</f>
        <v>222005.42805651683</v>
      </c>
      <c r="F1656" s="25">
        <f t="shared" si="226"/>
        <v>213.67221179645506</v>
      </c>
      <c r="G1656" s="23">
        <f t="shared" si="227"/>
        <v>0.48099999999999998</v>
      </c>
      <c r="H1656" s="23">
        <f t="shared" si="228"/>
        <v>0.39804076630070456</v>
      </c>
      <c r="I1656" s="26">
        <f t="shared" si="231"/>
        <v>102776.33387409487</v>
      </c>
      <c r="J1656" s="26">
        <f t="shared" si="232"/>
        <v>85050.250920627426</v>
      </c>
      <c r="K1656" s="23">
        <f t="shared" si="229"/>
        <v>106.7846108951846</v>
      </c>
      <c r="L1656" s="23">
        <f t="shared" si="229"/>
        <v>88.367210706531893</v>
      </c>
      <c r="M1656" s="26">
        <f>K1656*'Social Cost of Carbon'!$C$5</f>
        <v>10678.46108951846</v>
      </c>
      <c r="N1656" s="26">
        <f>L1656*'Social Cost of Carbon'!$C$5</f>
        <v>8836.7210706531896</v>
      </c>
      <c r="O1656" s="23">
        <f t="shared" si="233"/>
        <v>1.1389781888233856</v>
      </c>
      <c r="P1656" s="23">
        <f t="shared" si="234"/>
        <v>0.94253586502920783</v>
      </c>
      <c r="Q1656" s="27"/>
      <c r="R1656" s="27"/>
    </row>
    <row r="1657" spans="1:18" x14ac:dyDescent="0.25">
      <c r="A1657" s="24">
        <f t="shared" si="230"/>
        <v>2020</v>
      </c>
      <c r="B1657" s="32">
        <v>44019</v>
      </c>
      <c r="C1657" s="28">
        <f>'Bitcoin Data'!C1656</f>
        <v>9252.2773440000001</v>
      </c>
      <c r="D1657" s="26">
        <f>'Bitcoin Data'!K1656</f>
        <v>1006.2611806797852</v>
      </c>
      <c r="E1657" s="25">
        <f>'Bitcoin Data'!J1656</f>
        <v>213962.55008019783</v>
      </c>
      <c r="F1657" s="25">
        <f t="shared" si="226"/>
        <v>215.30220826495756</v>
      </c>
      <c r="G1657" s="23">
        <f t="shared" si="227"/>
        <v>0.48099999999999998</v>
      </c>
      <c r="H1657" s="23">
        <f t="shared" si="228"/>
        <v>0.39804076630070456</v>
      </c>
      <c r="I1657" s="26">
        <f t="shared" si="231"/>
        <v>103560.36217544458</v>
      </c>
      <c r="J1657" s="26">
        <f t="shared" si="232"/>
        <v>85699.055964017592</v>
      </c>
      <c r="K1657" s="23">
        <f t="shared" si="229"/>
        <v>102.91598658857515</v>
      </c>
      <c r="L1657" s="23">
        <f t="shared" si="229"/>
        <v>85.165817393574827</v>
      </c>
      <c r="M1657" s="26">
        <f>K1657*'Social Cost of Carbon'!$C$5</f>
        <v>10291.598658857514</v>
      </c>
      <c r="N1657" s="26">
        <f>L1657*'Social Cost of Carbon'!$C$5</f>
        <v>8516.5817393574835</v>
      </c>
      <c r="O1657" s="23">
        <f t="shared" si="233"/>
        <v>1.1123314051465938</v>
      </c>
      <c r="P1657" s="23">
        <f t="shared" si="234"/>
        <v>0.92048491660060239</v>
      </c>
      <c r="Q1657" s="27"/>
      <c r="R1657" s="27"/>
    </row>
    <row r="1658" spans="1:18" x14ac:dyDescent="0.25">
      <c r="A1658" s="24">
        <f t="shared" si="230"/>
        <v>2020</v>
      </c>
      <c r="B1658" s="32">
        <v>44020</v>
      </c>
      <c r="C1658" s="28">
        <f>'Bitcoin Data'!C1657</f>
        <v>9428.3330079999996</v>
      </c>
      <c r="D1658" s="26">
        <f>'Bitcoin Data'!K1657</f>
        <v>943.79194630872496</v>
      </c>
      <c r="E1658" s="25">
        <f>'Bitcoin Data'!J1657</f>
        <v>230877.0617645765</v>
      </c>
      <c r="F1658" s="25">
        <f t="shared" si="226"/>
        <v>217.89991148082936</v>
      </c>
      <c r="G1658" s="23">
        <f t="shared" si="227"/>
        <v>0.48099999999999998</v>
      </c>
      <c r="H1658" s="23">
        <f t="shared" si="228"/>
        <v>0.39804076630070456</v>
      </c>
      <c r="I1658" s="26">
        <f t="shared" si="231"/>
        <v>104809.85742227892</v>
      </c>
      <c r="J1658" s="26">
        <f t="shared" si="232"/>
        <v>86733.047742685012</v>
      </c>
      <c r="K1658" s="23">
        <f t="shared" si="229"/>
        <v>111.0518667087613</v>
      </c>
      <c r="L1658" s="23">
        <f t="shared" si="229"/>
        <v>91.898482586027129</v>
      </c>
      <c r="M1658" s="26">
        <f>K1658*'Social Cost of Carbon'!$C$5</f>
        <v>11105.18667087613</v>
      </c>
      <c r="N1658" s="26">
        <f>L1658*'Social Cost of Carbon'!$C$5</f>
        <v>9189.848258602713</v>
      </c>
      <c r="O1658" s="23">
        <f t="shared" si="233"/>
        <v>1.177852613124007</v>
      </c>
      <c r="P1658" s="23">
        <f t="shared" si="234"/>
        <v>0.97470552332051374</v>
      </c>
      <c r="Q1658" s="27"/>
      <c r="R1658" s="27"/>
    </row>
    <row r="1659" spans="1:18" x14ac:dyDescent="0.25">
      <c r="A1659" s="24">
        <f t="shared" si="230"/>
        <v>2020</v>
      </c>
      <c r="B1659" s="32">
        <v>44021</v>
      </c>
      <c r="C1659" s="28">
        <f>'Bitcoin Data'!C1658</f>
        <v>9277.9677730000003</v>
      </c>
      <c r="D1659" s="26">
        <f>'Bitcoin Data'!K1658</f>
        <v>1025.0569476082005</v>
      </c>
      <c r="E1659" s="25">
        <f>'Bitcoin Data'!J1658</f>
        <v>210380.07855725352</v>
      </c>
      <c r="F1659" s="25">
        <f t="shared" si="226"/>
        <v>215.65156116347174</v>
      </c>
      <c r="G1659" s="23">
        <f t="shared" si="227"/>
        <v>0.48099999999999998</v>
      </c>
      <c r="H1659" s="23">
        <f t="shared" si="228"/>
        <v>0.39804076630070456</v>
      </c>
      <c r="I1659" s="26">
        <f t="shared" si="231"/>
        <v>103728.4009196299</v>
      </c>
      <c r="J1659" s="26">
        <f t="shared" si="232"/>
        <v>85838.112659451552</v>
      </c>
      <c r="K1659" s="23">
        <f t="shared" si="229"/>
        <v>101.19281778603894</v>
      </c>
      <c r="L1659" s="23">
        <f t="shared" si="229"/>
        <v>83.739847683331618</v>
      </c>
      <c r="M1659" s="26">
        <f>K1659*'Social Cost of Carbon'!$C$5</f>
        <v>10119.281778603894</v>
      </c>
      <c r="N1659" s="26">
        <f>L1659*'Social Cost of Carbon'!$C$5</f>
        <v>8373.9847683331609</v>
      </c>
      <c r="O1659" s="23">
        <f t="shared" si="233"/>
        <v>1.0906786945361266</v>
      </c>
      <c r="P1659" s="23">
        <f t="shared" si="234"/>
        <v>0.90256670137424511</v>
      </c>
      <c r="Q1659" s="27"/>
      <c r="R1659" s="27"/>
    </row>
    <row r="1660" spans="1:18" x14ac:dyDescent="0.25">
      <c r="A1660" s="24">
        <f t="shared" si="230"/>
        <v>2020</v>
      </c>
      <c r="B1660" s="32">
        <v>44022</v>
      </c>
      <c r="C1660" s="28">
        <f>'Bitcoin Data'!C1659</f>
        <v>9278.8076170000004</v>
      </c>
      <c r="D1660" s="26">
        <f>'Bitcoin Data'!K1659</f>
        <v>1006.2611806797852</v>
      </c>
      <c r="E1660" s="25">
        <f>'Bitcoin Data'!J1659</f>
        <v>214194.63421616011</v>
      </c>
      <c r="F1660" s="25">
        <f t="shared" si="226"/>
        <v>215.535745521628</v>
      </c>
      <c r="G1660" s="23">
        <f t="shared" si="227"/>
        <v>0.48099999999999998</v>
      </c>
      <c r="H1660" s="23">
        <f t="shared" si="228"/>
        <v>0.39804076630070456</v>
      </c>
      <c r="I1660" s="26">
        <f t="shared" si="231"/>
        <v>103672.69359590307</v>
      </c>
      <c r="J1660" s="26">
        <f t="shared" si="232"/>
        <v>85792.013312622454</v>
      </c>
      <c r="K1660" s="23">
        <f t="shared" si="229"/>
        <v>103.027619057973</v>
      </c>
      <c r="L1660" s="23">
        <f t="shared" si="229"/>
        <v>85.258196340899474</v>
      </c>
      <c r="M1660" s="26">
        <f>K1660*'Social Cost of Carbon'!$C$5</f>
        <v>10302.761905797301</v>
      </c>
      <c r="N1660" s="26">
        <f>L1660*'Social Cost of Carbon'!$C$5</f>
        <v>8525.8196340899467</v>
      </c>
      <c r="O1660" s="23">
        <f t="shared" si="233"/>
        <v>1.1103540811559969</v>
      </c>
      <c r="P1660" s="23">
        <f t="shared" si="234"/>
        <v>0.91884862646246912</v>
      </c>
      <c r="Q1660" s="27"/>
      <c r="R1660" s="27"/>
    </row>
    <row r="1661" spans="1:18" x14ac:dyDescent="0.25">
      <c r="A1661" s="24">
        <f t="shared" si="230"/>
        <v>2020</v>
      </c>
      <c r="B1661" s="32">
        <v>44023</v>
      </c>
      <c r="C1661" s="28">
        <f>'Bitcoin Data'!C1660</f>
        <v>9240.3466800000006</v>
      </c>
      <c r="D1661" s="26">
        <f>'Bitcoin Data'!K1660</f>
        <v>974.97562560935978</v>
      </c>
      <c r="E1661" s="25">
        <f>'Bitcoin Data'!J1660</f>
        <v>220552.07177603536</v>
      </c>
      <c r="F1661" s="25">
        <f t="shared" si="226"/>
        <v>215.03289415928052</v>
      </c>
      <c r="G1661" s="23">
        <f t="shared" si="227"/>
        <v>0.48099999999999998</v>
      </c>
      <c r="H1661" s="23">
        <f t="shared" si="228"/>
        <v>0.39804076630070456</v>
      </c>
      <c r="I1661" s="26">
        <f t="shared" si="231"/>
        <v>103430.82209061393</v>
      </c>
      <c r="J1661" s="26">
        <f t="shared" si="232"/>
        <v>85591.857971018311</v>
      </c>
      <c r="K1661" s="23">
        <f t="shared" si="229"/>
        <v>106.085546524273</v>
      </c>
      <c r="L1661" s="23">
        <f t="shared" si="229"/>
        <v>87.788715658941101</v>
      </c>
      <c r="M1661" s="26">
        <f>K1661*'Social Cost of Carbon'!$C$5</f>
        <v>10608.5546524273</v>
      </c>
      <c r="N1661" s="26">
        <f>L1661*'Social Cost of Carbon'!$C$5</f>
        <v>8778.871565894111</v>
      </c>
      <c r="O1661" s="23">
        <f t="shared" si="233"/>
        <v>1.1480689004221754</v>
      </c>
      <c r="P1661" s="23">
        <f t="shared" si="234"/>
        <v>0.9500586796050936</v>
      </c>
      <c r="Q1661" s="27"/>
      <c r="R1661" s="27"/>
    </row>
    <row r="1662" spans="1:18" x14ac:dyDescent="0.25">
      <c r="A1662" s="24">
        <f t="shared" si="230"/>
        <v>2020</v>
      </c>
      <c r="B1662" s="32">
        <v>44024</v>
      </c>
      <c r="C1662" s="28">
        <f>'Bitcoin Data'!C1661</f>
        <v>9276.5</v>
      </c>
      <c r="D1662" s="26">
        <f>'Bitcoin Data'!K1661</f>
        <v>949.96833438885369</v>
      </c>
      <c r="E1662" s="25">
        <f>'Bitcoin Data'!J1661</f>
        <v>226032.76128820682</v>
      </c>
      <c r="F1662" s="25">
        <f t="shared" si="226"/>
        <v>214.72396575827119</v>
      </c>
      <c r="G1662" s="23">
        <f t="shared" si="227"/>
        <v>0.48099999999999998</v>
      </c>
      <c r="H1662" s="23">
        <f t="shared" si="228"/>
        <v>0.39804076630070456</v>
      </c>
      <c r="I1662" s="26">
        <f t="shared" si="231"/>
        <v>103282.22752972845</v>
      </c>
      <c r="J1662" s="26">
        <f t="shared" si="232"/>
        <v>85468.89187354852</v>
      </c>
      <c r="K1662" s="23">
        <f t="shared" si="229"/>
        <v>108.72175817962747</v>
      </c>
      <c r="L1662" s="23">
        <f t="shared" si="229"/>
        <v>89.970253512222072</v>
      </c>
      <c r="M1662" s="26">
        <f>K1662*'Social Cost of Carbon'!$C$5</f>
        <v>10872.175817962747</v>
      </c>
      <c r="N1662" s="26">
        <f>L1662*'Social Cost of Carbon'!$C$5</f>
        <v>8997.025351222208</v>
      </c>
      <c r="O1662" s="23">
        <f t="shared" si="233"/>
        <v>1.1720127006912895</v>
      </c>
      <c r="P1662" s="23">
        <f t="shared" si="234"/>
        <v>0.9698728347137614</v>
      </c>
      <c r="Q1662" s="27"/>
      <c r="R1662" s="27"/>
    </row>
    <row r="1663" spans="1:18" x14ac:dyDescent="0.25">
      <c r="A1663" s="24">
        <f t="shared" si="230"/>
        <v>2020</v>
      </c>
      <c r="B1663" s="32">
        <v>44025</v>
      </c>
      <c r="C1663" s="28">
        <f>'Bitcoin Data'!C1662</f>
        <v>9243.6142579999996</v>
      </c>
      <c r="D1663" s="26">
        <f>'Bitcoin Data'!K1662</f>
        <v>918.74234381380154</v>
      </c>
      <c r="E1663" s="25">
        <f>'Bitcoin Data'!J1662</f>
        <v>231274.73914941572</v>
      </c>
      <c r="F1663" s="25">
        <f t="shared" si="226"/>
        <v>212.48189591105978</v>
      </c>
      <c r="G1663" s="23">
        <f t="shared" si="227"/>
        <v>0.48099999999999998</v>
      </c>
      <c r="H1663" s="23">
        <f t="shared" si="228"/>
        <v>0.39804076630070456</v>
      </c>
      <c r="I1663" s="26">
        <f t="shared" si="231"/>
        <v>102203.79193321975</v>
      </c>
      <c r="J1663" s="26">
        <f t="shared" si="232"/>
        <v>84576.456673464781</v>
      </c>
      <c r="K1663" s="23">
        <f t="shared" si="229"/>
        <v>111.24314953086896</v>
      </c>
      <c r="L1663" s="23">
        <f t="shared" si="229"/>
        <v>92.056774397028988</v>
      </c>
      <c r="M1663" s="26">
        <f>K1663*'Social Cost of Carbon'!$C$5</f>
        <v>11124.314953086896</v>
      </c>
      <c r="N1663" s="26">
        <f>L1663*'Social Cost of Carbon'!$C$5</f>
        <v>9205.6774397028985</v>
      </c>
      <c r="O1663" s="23">
        <f t="shared" si="233"/>
        <v>1.2034594523953897</v>
      </c>
      <c r="P1663" s="23">
        <f t="shared" si="234"/>
        <v>0.99589588907128312</v>
      </c>
      <c r="Q1663" s="27"/>
      <c r="R1663" s="27"/>
    </row>
    <row r="1664" spans="1:18" x14ac:dyDescent="0.25">
      <c r="A1664" s="24">
        <f t="shared" si="230"/>
        <v>2020</v>
      </c>
      <c r="B1664" s="32">
        <v>44026</v>
      </c>
      <c r="C1664" s="28">
        <f>'Bitcoin Data'!C1663</f>
        <v>9243.2138670000004</v>
      </c>
      <c r="D1664" s="26">
        <f>'Bitcoin Data'!K1663</f>
        <v>900</v>
      </c>
      <c r="E1664" s="25">
        <f>'Bitcoin Data'!J1663</f>
        <v>236033.28546813424</v>
      </c>
      <c r="F1664" s="25">
        <f t="shared" si="226"/>
        <v>212.42995692132084</v>
      </c>
      <c r="G1664" s="23">
        <f t="shared" si="227"/>
        <v>0.48099999999999998</v>
      </c>
      <c r="H1664" s="23">
        <f t="shared" si="228"/>
        <v>0.39804076630070456</v>
      </c>
      <c r="I1664" s="26">
        <f t="shared" si="231"/>
        <v>102178.80927915532</v>
      </c>
      <c r="J1664" s="26">
        <f t="shared" si="232"/>
        <v>84555.782838188214</v>
      </c>
      <c r="K1664" s="23">
        <f t="shared" si="229"/>
        <v>113.53201031017257</v>
      </c>
      <c r="L1664" s="23">
        <f t="shared" si="229"/>
        <v>93.950869820209107</v>
      </c>
      <c r="M1664" s="26">
        <f>K1664*'Social Cost of Carbon'!$C$5</f>
        <v>11353.201031017257</v>
      </c>
      <c r="N1664" s="26">
        <f>L1664*'Social Cost of Carbon'!$C$5</f>
        <v>9395.08698202091</v>
      </c>
      <c r="O1664" s="23">
        <f t="shared" si="233"/>
        <v>1.2282741905983918</v>
      </c>
      <c r="P1664" s="23">
        <f t="shared" si="234"/>
        <v>1.0164307693412922</v>
      </c>
      <c r="Q1664" s="27"/>
      <c r="R1664" s="27"/>
    </row>
    <row r="1665" spans="1:18" x14ac:dyDescent="0.25">
      <c r="A1665" s="24">
        <f t="shared" si="230"/>
        <v>2020</v>
      </c>
      <c r="B1665" s="32">
        <v>44027</v>
      </c>
      <c r="C1665" s="28">
        <f>'Bitcoin Data'!C1664</f>
        <v>9192.8369139999995</v>
      </c>
      <c r="D1665" s="26">
        <f>'Bitcoin Data'!K1664</f>
        <v>862.48203162434118</v>
      </c>
      <c r="E1665" s="25">
        <f>'Bitcoin Data'!J1664</f>
        <v>245552.14903765003</v>
      </c>
      <c r="F1665" s="25">
        <f t="shared" si="226"/>
        <v>211.78431637171539</v>
      </c>
      <c r="G1665" s="23">
        <f t="shared" si="227"/>
        <v>0.48099999999999998</v>
      </c>
      <c r="H1665" s="23">
        <f t="shared" si="228"/>
        <v>0.39804076630070456</v>
      </c>
      <c r="I1665" s="26">
        <f t="shared" si="231"/>
        <v>101868.2561747951</v>
      </c>
      <c r="J1665" s="26">
        <f t="shared" si="232"/>
        <v>84298.791579068449</v>
      </c>
      <c r="K1665" s="23">
        <f t="shared" si="229"/>
        <v>118.11058368710965</v>
      </c>
      <c r="L1665" s="23">
        <f t="shared" si="229"/>
        <v>97.73976556973102</v>
      </c>
      <c r="M1665" s="26">
        <f>K1665*'Social Cost of Carbon'!$C$5</f>
        <v>11811.058368710965</v>
      </c>
      <c r="N1665" s="26">
        <f>L1665*'Social Cost of Carbon'!$C$5</f>
        <v>9773.9765569731026</v>
      </c>
      <c r="O1665" s="23">
        <f t="shared" si="233"/>
        <v>1.2848110413797955</v>
      </c>
      <c r="P1665" s="23">
        <f t="shared" si="234"/>
        <v>1.063216572686944</v>
      </c>
      <c r="Q1665" s="27"/>
      <c r="R1665" s="27"/>
    </row>
    <row r="1666" spans="1:18" x14ac:dyDescent="0.25">
      <c r="A1666" s="24">
        <f t="shared" si="230"/>
        <v>2020</v>
      </c>
      <c r="B1666" s="32">
        <v>44028</v>
      </c>
      <c r="C1666" s="28">
        <f>'Bitcoin Data'!C1665</f>
        <v>9132.2275389999995</v>
      </c>
      <c r="D1666" s="26">
        <f>'Bitcoin Data'!K1665</f>
        <v>850.0188893086513</v>
      </c>
      <c r="E1666" s="25">
        <f>'Bitcoin Data'!J1665</f>
        <v>249167.20870403349</v>
      </c>
      <c r="F1666" s="25">
        <f t="shared" si="226"/>
        <v>211.79683399473944</v>
      </c>
      <c r="G1666" s="23">
        <f t="shared" si="227"/>
        <v>0.48099999999999998</v>
      </c>
      <c r="H1666" s="23">
        <f t="shared" si="228"/>
        <v>0.39804076630070456</v>
      </c>
      <c r="I1666" s="26">
        <f t="shared" si="231"/>
        <v>101874.27715146967</v>
      </c>
      <c r="J1666" s="26">
        <f t="shared" si="232"/>
        <v>84303.774103329197</v>
      </c>
      <c r="K1666" s="23">
        <f t="shared" si="229"/>
        <v>119.8494273866401</v>
      </c>
      <c r="L1666" s="23">
        <f t="shared" si="229"/>
        <v>99.178706689561082</v>
      </c>
      <c r="M1666" s="26">
        <f>K1666*'Social Cost of Carbon'!$C$5</f>
        <v>11984.942738664011</v>
      </c>
      <c r="N1666" s="26">
        <f>L1666*'Social Cost of Carbon'!$C$5</f>
        <v>9917.8706689561077</v>
      </c>
      <c r="O1666" s="23">
        <f t="shared" si="233"/>
        <v>1.3123789007097375</v>
      </c>
      <c r="P1666" s="23">
        <f t="shared" si="234"/>
        <v>1.0860297366224121</v>
      </c>
      <c r="Q1666" s="27"/>
      <c r="R1666" s="27"/>
    </row>
    <row r="1667" spans="1:18" x14ac:dyDescent="0.25">
      <c r="A1667" s="24">
        <f t="shared" si="230"/>
        <v>2020</v>
      </c>
      <c r="B1667" s="32">
        <v>44029</v>
      </c>
      <c r="C1667" s="28">
        <f>'Bitcoin Data'!C1666</f>
        <v>9151.3925780000009</v>
      </c>
      <c r="D1667" s="26">
        <f>'Bitcoin Data'!K1666</f>
        <v>737.5235597803819</v>
      </c>
      <c r="E1667" s="25">
        <f>'Bitcoin Data'!J1666</f>
        <v>283214.28548737912</v>
      </c>
      <c r="F1667" s="25">
        <f t="shared" si="226"/>
        <v>208.8772080133092</v>
      </c>
      <c r="G1667" s="23">
        <f t="shared" si="227"/>
        <v>0.48099999999999998</v>
      </c>
      <c r="H1667" s="23">
        <f t="shared" si="228"/>
        <v>0.39804076630070456</v>
      </c>
      <c r="I1667" s="26">
        <f t="shared" si="231"/>
        <v>100469.93705440173</v>
      </c>
      <c r="J1667" s="26">
        <f t="shared" si="232"/>
        <v>83141.643940369264</v>
      </c>
      <c r="K1667" s="23">
        <f t="shared" si="229"/>
        <v>136.22607131942934</v>
      </c>
      <c r="L1667" s="23">
        <f t="shared" si="229"/>
        <v>112.73083122270289</v>
      </c>
      <c r="M1667" s="26">
        <f>K1667*'Social Cost of Carbon'!$C$5</f>
        <v>13622.607131942934</v>
      </c>
      <c r="N1667" s="26">
        <f>L1667*'Social Cost of Carbon'!$C$5</f>
        <v>11273.083122270289</v>
      </c>
      <c r="O1667" s="23">
        <f t="shared" si="233"/>
        <v>1.488582968748577</v>
      </c>
      <c r="P1667" s="23">
        <f t="shared" si="234"/>
        <v>1.2318434627502315</v>
      </c>
      <c r="Q1667" s="27"/>
      <c r="R1667" s="27"/>
    </row>
    <row r="1668" spans="1:18" x14ac:dyDescent="0.25">
      <c r="A1668" s="24">
        <f t="shared" si="230"/>
        <v>2020</v>
      </c>
      <c r="B1668" s="32">
        <v>44030</v>
      </c>
      <c r="C1668" s="28">
        <f>'Bitcoin Data'!C1667</f>
        <v>9159.0400389999995</v>
      </c>
      <c r="D1668" s="26">
        <f>'Bitcoin Data'!K1667</f>
        <v>812.49435767807176</v>
      </c>
      <c r="E1668" s="25">
        <f>'Bitcoin Data'!J1667</f>
        <v>249509.31271880414</v>
      </c>
      <c r="F1668" s="25">
        <f t="shared" si="226"/>
        <v>202.72490877216191</v>
      </c>
      <c r="G1668" s="23">
        <f t="shared" si="227"/>
        <v>0.48099999999999998</v>
      </c>
      <c r="H1668" s="23">
        <f t="shared" si="228"/>
        <v>0.39804076630070456</v>
      </c>
      <c r="I1668" s="26">
        <f t="shared" si="231"/>
        <v>97510.681119409885</v>
      </c>
      <c r="J1668" s="26">
        <f t="shared" si="232"/>
        <v>80692.778035911761</v>
      </c>
      <c r="K1668" s="23">
        <f t="shared" si="229"/>
        <v>120.01397941774479</v>
      </c>
      <c r="L1668" s="23">
        <f t="shared" si="229"/>
        <v>99.314878033754923</v>
      </c>
      <c r="M1668" s="26">
        <f>K1668*'Social Cost of Carbon'!$C$5</f>
        <v>12001.397941774479</v>
      </c>
      <c r="N1668" s="26">
        <f>L1668*'Social Cost of Carbon'!$C$5</f>
        <v>9931.4878033754921</v>
      </c>
      <c r="O1668" s="23">
        <f t="shared" si="233"/>
        <v>1.3103336038134421</v>
      </c>
      <c r="P1668" s="23">
        <f t="shared" si="234"/>
        <v>1.0843371970300755</v>
      </c>
      <c r="Q1668" s="27"/>
      <c r="R1668" s="27"/>
    </row>
    <row r="1669" spans="1:18" x14ac:dyDescent="0.25">
      <c r="A1669" s="24">
        <f t="shared" si="230"/>
        <v>2020</v>
      </c>
      <c r="B1669" s="32">
        <v>44031</v>
      </c>
      <c r="C1669" s="28">
        <f>'Bitcoin Data'!C1668</f>
        <v>9185.8173829999996</v>
      </c>
      <c r="D1669" s="26">
        <f>'Bitcoin Data'!K1668</f>
        <v>818.77729257641909</v>
      </c>
      <c r="E1669" s="25">
        <f>'Bitcoin Data'!J1668</f>
        <v>244369.49938442171</v>
      </c>
      <c r="F1669" s="25">
        <f t="shared" si="226"/>
        <v>200.08419709423171</v>
      </c>
      <c r="G1669" s="23">
        <f t="shared" si="227"/>
        <v>0.48099999999999998</v>
      </c>
      <c r="H1669" s="23">
        <f t="shared" si="228"/>
        <v>0.39804076630070456</v>
      </c>
      <c r="I1669" s="26">
        <f t="shared" si="231"/>
        <v>96240.498802325441</v>
      </c>
      <c r="J1669" s="26">
        <f t="shared" si="232"/>
        <v>79641.667136049189</v>
      </c>
      <c r="K1669" s="23">
        <f t="shared" si="229"/>
        <v>117.54172920390684</v>
      </c>
      <c r="L1669" s="23">
        <f t="shared" si="229"/>
        <v>97.269022795494763</v>
      </c>
      <c r="M1669" s="26">
        <f>K1669*'Social Cost of Carbon'!$C$5</f>
        <v>11754.172920390683</v>
      </c>
      <c r="N1669" s="26">
        <f>L1669*'Social Cost of Carbon'!$C$5</f>
        <v>9726.9022795494766</v>
      </c>
      <c r="O1669" s="23">
        <f t="shared" si="233"/>
        <v>1.2796001085481936</v>
      </c>
      <c r="P1669" s="23">
        <f t="shared" si="234"/>
        <v>1.0589043820477915</v>
      </c>
      <c r="Q1669" s="27"/>
      <c r="R1669" s="27"/>
    </row>
    <row r="1670" spans="1:18" x14ac:dyDescent="0.25">
      <c r="A1670" s="24">
        <f t="shared" si="230"/>
        <v>2020</v>
      </c>
      <c r="B1670" s="32">
        <v>44032</v>
      </c>
      <c r="C1670" s="28">
        <f>'Bitcoin Data'!C1669</f>
        <v>9164.2314449999994</v>
      </c>
      <c r="D1670" s="26">
        <f>'Bitcoin Data'!K1669</f>
        <v>881.22980515029872</v>
      </c>
      <c r="E1670" s="25">
        <f>'Bitcoin Data'!J1669</f>
        <v>225172.13709142772</v>
      </c>
      <c r="F1670" s="25">
        <f t="shared" si="226"/>
        <v>198.42839849435521</v>
      </c>
      <c r="G1670" s="23">
        <f t="shared" si="227"/>
        <v>0.48099999999999998</v>
      </c>
      <c r="H1670" s="23">
        <f t="shared" si="228"/>
        <v>0.39804076630070456</v>
      </c>
      <c r="I1670" s="26">
        <f t="shared" si="231"/>
        <v>95444.059675784854</v>
      </c>
      <c r="J1670" s="26">
        <f t="shared" si="232"/>
        <v>78982.591792514722</v>
      </c>
      <c r="K1670" s="23">
        <f t="shared" si="229"/>
        <v>108.30779794097673</v>
      </c>
      <c r="L1670" s="23">
        <f t="shared" si="229"/>
        <v>89.627689997439191</v>
      </c>
      <c r="M1670" s="26">
        <f>K1670*'Social Cost of Carbon'!$C$5</f>
        <v>10830.779794097672</v>
      </c>
      <c r="N1670" s="26">
        <f>L1670*'Social Cost of Carbon'!$C$5</f>
        <v>8962.7689997439193</v>
      </c>
      <c r="O1670" s="23">
        <f t="shared" si="233"/>
        <v>1.1818535857698074</v>
      </c>
      <c r="P1670" s="23">
        <f t="shared" si="234"/>
        <v>0.97801643853440667</v>
      </c>
      <c r="Q1670" s="27"/>
      <c r="R1670" s="27"/>
    </row>
    <row r="1671" spans="1:18" x14ac:dyDescent="0.25">
      <c r="A1671" s="24">
        <f t="shared" si="230"/>
        <v>2020</v>
      </c>
      <c r="B1671" s="32">
        <v>44033</v>
      </c>
      <c r="C1671" s="28">
        <f>'Bitcoin Data'!C1670</f>
        <v>9374.8876949999994</v>
      </c>
      <c r="D1671" s="26">
        <f>'Bitcoin Data'!K1670</f>
        <v>781.25</v>
      </c>
      <c r="E1671" s="25">
        <f>'Bitcoin Data'!J1670</f>
        <v>254006.97872751931</v>
      </c>
      <c r="F1671" s="25">
        <f t="shared" si="226"/>
        <v>198.44295213087446</v>
      </c>
      <c r="G1671" s="23">
        <f t="shared" si="227"/>
        <v>0.48099999999999998</v>
      </c>
      <c r="H1671" s="23">
        <f t="shared" si="228"/>
        <v>0.39804076630070456</v>
      </c>
      <c r="I1671" s="26">
        <f t="shared" si="231"/>
        <v>95451.059974950607</v>
      </c>
      <c r="J1671" s="26">
        <f t="shared" si="232"/>
        <v>78988.384733147293</v>
      </c>
      <c r="K1671" s="23">
        <f t="shared" si="229"/>
        <v>122.17735676793679</v>
      </c>
      <c r="L1671" s="23">
        <f t="shared" si="229"/>
        <v>101.10513245842854</v>
      </c>
      <c r="M1671" s="26">
        <f>K1671*'Social Cost of Carbon'!$C$5</f>
        <v>12217.735676793678</v>
      </c>
      <c r="N1671" s="26">
        <f>L1671*'Social Cost of Carbon'!$C$5</f>
        <v>10110.513245842854</v>
      </c>
      <c r="O1671" s="23">
        <f t="shared" si="233"/>
        <v>1.3032407506395924</v>
      </c>
      <c r="P1671" s="23">
        <f t="shared" si="234"/>
        <v>1.0784676654030954</v>
      </c>
      <c r="Q1671" s="27"/>
      <c r="R1671" s="27"/>
    </row>
    <row r="1672" spans="1:18" x14ac:dyDescent="0.25">
      <c r="A1672" s="24">
        <f t="shared" si="230"/>
        <v>2020</v>
      </c>
      <c r="B1672" s="32">
        <v>44034</v>
      </c>
      <c r="C1672" s="28">
        <f>'Bitcoin Data'!C1671</f>
        <v>9525.3632809999999</v>
      </c>
      <c r="D1672" s="26">
        <f>'Bitcoin Data'!K1671</f>
        <v>900</v>
      </c>
      <c r="E1672" s="25">
        <f>'Bitcoin Data'!J1671</f>
        <v>215909.89306113066</v>
      </c>
      <c r="F1672" s="25">
        <f t="shared" ref="F1672:F1735" si="235">E1672*D1672/1000000</f>
        <v>194.31890375501757</v>
      </c>
      <c r="G1672" s="23">
        <f t="shared" ref="G1672:G1735" si="236">$V$21</f>
        <v>0.48099999999999998</v>
      </c>
      <c r="H1672" s="23">
        <f t="shared" ref="H1672:H1735" si="237">HLOOKUP($A1672,$V$7:$AA$19,13,FALSE)/1000</f>
        <v>0.39804076630070456</v>
      </c>
      <c r="I1672" s="26">
        <f t="shared" si="231"/>
        <v>93467.392706163446</v>
      </c>
      <c r="J1672" s="26">
        <f t="shared" si="232"/>
        <v>77346.845357360056</v>
      </c>
      <c r="K1672" s="23">
        <f t="shared" ref="K1672:L1735" si="238">$E1672*G1672/1000</f>
        <v>103.85265856240385</v>
      </c>
      <c r="L1672" s="23">
        <f t="shared" si="238"/>
        <v>85.940939285955622</v>
      </c>
      <c r="M1672" s="26">
        <f>K1672*'Social Cost of Carbon'!$C$5</f>
        <v>10385.265856240385</v>
      </c>
      <c r="N1672" s="26">
        <f>L1672*'Social Cost of Carbon'!$C$5</f>
        <v>8594.0939285955628</v>
      </c>
      <c r="O1672" s="23">
        <f t="shared" si="233"/>
        <v>1.0902750425231142</v>
      </c>
      <c r="P1672" s="23">
        <f t="shared" si="234"/>
        <v>0.90223266820048575</v>
      </c>
      <c r="Q1672" s="27"/>
      <c r="R1672" s="27"/>
    </row>
    <row r="1673" spans="1:18" x14ac:dyDescent="0.25">
      <c r="A1673" s="24">
        <f t="shared" ref="A1673:A1736" si="239">YEAR(B1673)</f>
        <v>2020</v>
      </c>
      <c r="B1673" s="32">
        <v>44035</v>
      </c>
      <c r="C1673" s="28">
        <f>'Bitcoin Data'!C1672</f>
        <v>9581.0722659999992</v>
      </c>
      <c r="D1673" s="26">
        <f>'Bitcoin Data'!K1672</f>
        <v>850.66162570888469</v>
      </c>
      <c r="E1673" s="25">
        <f>'Bitcoin Data'!J1672</f>
        <v>229800.58551829244</v>
      </c>
      <c r="F1673" s="25">
        <f t="shared" si="235"/>
        <v>195.48253966584423</v>
      </c>
      <c r="G1673" s="23">
        <f t="shared" si="236"/>
        <v>0.48099999999999998</v>
      </c>
      <c r="H1673" s="23">
        <f t="shared" si="237"/>
        <v>0.39804076630070456</v>
      </c>
      <c r="I1673" s="26">
        <f t="shared" ref="I1673:I1736" si="240">F1673*G1673*1000</f>
        <v>94027.101579271082</v>
      </c>
      <c r="J1673" s="26">
        <f t="shared" ref="J1673:J1736" si="241">$F1673*H1673*1000</f>
        <v>77810.019887000512</v>
      </c>
      <c r="K1673" s="23">
        <f t="shared" si="238"/>
        <v>110.53408163429866</v>
      </c>
      <c r="L1673" s="23">
        <f t="shared" si="238"/>
        <v>91.470001156051723</v>
      </c>
      <c r="M1673" s="26">
        <f>K1673*'Social Cost of Carbon'!$C$5</f>
        <v>11053.408163429865</v>
      </c>
      <c r="N1673" s="26">
        <f>L1673*'Social Cost of Carbon'!$C$5</f>
        <v>9147.0001156051731</v>
      </c>
      <c r="O1673" s="23">
        <f t="shared" ref="O1673:O1736" si="242">M1673/$C1673</f>
        <v>1.1536713069845732</v>
      </c>
      <c r="P1673" s="23">
        <f t="shared" ref="P1673:P1736" si="243">N1673/$C1673</f>
        <v>0.95469482555358631</v>
      </c>
      <c r="Q1673" s="27"/>
      <c r="R1673" s="27"/>
    </row>
    <row r="1674" spans="1:18" x14ac:dyDescent="0.25">
      <c r="A1674" s="24">
        <f t="shared" si="239"/>
        <v>2020</v>
      </c>
      <c r="B1674" s="32">
        <v>44036</v>
      </c>
      <c r="C1674" s="28">
        <f>'Bitcoin Data'!C1673</f>
        <v>9536.8925780000009</v>
      </c>
      <c r="D1674" s="26">
        <f>'Bitcoin Data'!K1673</f>
        <v>1006.2611806797852</v>
      </c>
      <c r="E1674" s="25">
        <f>'Bitcoin Data'!J1673</f>
        <v>194161.87322489027</v>
      </c>
      <c r="F1674" s="25">
        <f t="shared" si="235"/>
        <v>195.37755579427687</v>
      </c>
      <c r="G1674" s="23">
        <f t="shared" si="236"/>
        <v>0.48099999999999998</v>
      </c>
      <c r="H1674" s="23">
        <f t="shared" si="237"/>
        <v>0.39804076630070456</v>
      </c>
      <c r="I1674" s="26">
        <f t="shared" si="240"/>
        <v>93976.604337047174</v>
      </c>
      <c r="J1674" s="26">
        <f t="shared" si="241"/>
        <v>77768.232026312631</v>
      </c>
      <c r="K1674" s="23">
        <f t="shared" si="238"/>
        <v>93.391861021172218</v>
      </c>
      <c r="L1674" s="23">
        <f t="shared" si="238"/>
        <v>77.284340804815571</v>
      </c>
      <c r="M1674" s="26">
        <f>K1674*'Social Cost of Carbon'!$C$5</f>
        <v>9339.1861021172226</v>
      </c>
      <c r="N1674" s="26">
        <f>L1674*'Social Cost of Carbon'!$C$5</f>
        <v>7728.4340804815574</v>
      </c>
      <c r="O1674" s="23">
        <f t="shared" si="242"/>
        <v>0.97926929822625308</v>
      </c>
      <c r="P1674" s="23">
        <f t="shared" si="243"/>
        <v>0.81037235318239287</v>
      </c>
      <c r="Q1674" s="27"/>
      <c r="R1674" s="27"/>
    </row>
    <row r="1675" spans="1:18" x14ac:dyDescent="0.25">
      <c r="A1675" s="24">
        <f t="shared" si="239"/>
        <v>2020</v>
      </c>
      <c r="B1675" s="32">
        <v>44037</v>
      </c>
      <c r="C1675" s="28">
        <f>'Bitcoin Data'!C1674</f>
        <v>9677.1132809999999</v>
      </c>
      <c r="D1675" s="26">
        <f>'Bitcoin Data'!K1674</f>
        <v>887.4864411793709</v>
      </c>
      <c r="E1675" s="25">
        <f>'Bitcoin Data'!J1674</f>
        <v>230257.22672401767</v>
      </c>
      <c r="F1675" s="25">
        <f t="shared" si="235"/>
        <v>204.35016670112998</v>
      </c>
      <c r="G1675" s="23">
        <f t="shared" si="236"/>
        <v>0.48099999999999998</v>
      </c>
      <c r="H1675" s="23">
        <f t="shared" si="237"/>
        <v>0.39804076630070456</v>
      </c>
      <c r="I1675" s="26">
        <f t="shared" si="240"/>
        <v>98292.430183243516</v>
      </c>
      <c r="J1675" s="26">
        <f t="shared" si="241"/>
        <v>81339.696947394506</v>
      </c>
      <c r="K1675" s="23">
        <f t="shared" si="238"/>
        <v>110.75372605425251</v>
      </c>
      <c r="L1675" s="23">
        <f t="shared" si="238"/>
        <v>91.651762971503061</v>
      </c>
      <c r="M1675" s="26">
        <f>K1675*'Social Cost of Carbon'!$C$5</f>
        <v>11075.372605425251</v>
      </c>
      <c r="N1675" s="26">
        <f>L1675*'Social Cost of Carbon'!$C$5</f>
        <v>9165.1762971503067</v>
      </c>
      <c r="O1675" s="23">
        <f t="shared" si="242"/>
        <v>1.1444913667767627</v>
      </c>
      <c r="P1675" s="23">
        <f t="shared" si="243"/>
        <v>0.94709817184275114</v>
      </c>
      <c r="Q1675" s="27"/>
      <c r="R1675" s="27"/>
    </row>
    <row r="1676" spans="1:18" x14ac:dyDescent="0.25">
      <c r="A1676" s="24">
        <f t="shared" si="239"/>
        <v>2020</v>
      </c>
      <c r="B1676" s="32">
        <v>44038</v>
      </c>
      <c r="C1676" s="28">
        <f>'Bitcoin Data'!C1675</f>
        <v>9905.1669920000004</v>
      </c>
      <c r="D1676" s="26">
        <f>'Bitcoin Data'!K1675</f>
        <v>987.49177090190904</v>
      </c>
      <c r="E1676" s="25">
        <f>'Bitcoin Data'!J1675</f>
        <v>209391.44264636384</v>
      </c>
      <c r="F1676" s="25">
        <f t="shared" si="235"/>
        <v>206.77232651056335</v>
      </c>
      <c r="G1676" s="23">
        <f t="shared" si="236"/>
        <v>0.48099999999999998</v>
      </c>
      <c r="H1676" s="23">
        <f t="shared" si="237"/>
        <v>0.39804076630070456</v>
      </c>
      <c r="I1676" s="26">
        <f t="shared" si="240"/>
        <v>99457.489051580967</v>
      </c>
      <c r="J1676" s="26">
        <f t="shared" si="241"/>
        <v>82303.815294044121</v>
      </c>
      <c r="K1676" s="23">
        <f t="shared" si="238"/>
        <v>100.717283912901</v>
      </c>
      <c r="L1676" s="23">
        <f t="shared" si="238"/>
        <v>83.346330287768694</v>
      </c>
      <c r="M1676" s="26">
        <f>K1676*'Social Cost of Carbon'!$C$5</f>
        <v>10071.7283912901</v>
      </c>
      <c r="N1676" s="26">
        <f>L1676*'Social Cost of Carbon'!$C$5</f>
        <v>8334.6330287768687</v>
      </c>
      <c r="O1676" s="23">
        <f t="shared" si="242"/>
        <v>1.0168156073920434</v>
      </c>
      <c r="P1676" s="23">
        <f t="shared" si="243"/>
        <v>0.84144295956932502</v>
      </c>
      <c r="Q1676" s="27"/>
      <c r="R1676" s="27"/>
    </row>
    <row r="1677" spans="1:18" x14ac:dyDescent="0.25">
      <c r="A1677" s="24">
        <f t="shared" si="239"/>
        <v>2020</v>
      </c>
      <c r="B1677" s="32">
        <v>44039</v>
      </c>
      <c r="C1677" s="28">
        <f>'Bitcoin Data'!C1676</f>
        <v>10990.873046999999</v>
      </c>
      <c r="D1677" s="26">
        <f>'Bitcoin Data'!K1676</f>
        <v>931.29139072847681</v>
      </c>
      <c r="E1677" s="25">
        <f>'Bitcoin Data'!J1676</f>
        <v>228022.08922212585</v>
      </c>
      <c r="F1677" s="25">
        <f t="shared" si="235"/>
        <v>212.35500858848641</v>
      </c>
      <c r="G1677" s="23">
        <f t="shared" si="236"/>
        <v>0.48099999999999998</v>
      </c>
      <c r="H1677" s="23">
        <f t="shared" si="237"/>
        <v>0.39804076630070456</v>
      </c>
      <c r="I1677" s="26">
        <f t="shared" si="240"/>
        <v>102142.75913106196</v>
      </c>
      <c r="J1677" s="26">
        <f t="shared" si="241"/>
        <v>84525.950346353828</v>
      </c>
      <c r="K1677" s="23">
        <f t="shared" si="238"/>
        <v>109.67862491584253</v>
      </c>
      <c r="L1677" s="23">
        <f t="shared" si="238"/>
        <v>90.762087127462593</v>
      </c>
      <c r="M1677" s="26">
        <f>K1677*'Social Cost of Carbon'!$C$5</f>
        <v>10967.862491584254</v>
      </c>
      <c r="N1677" s="26">
        <f>L1677*'Social Cost of Carbon'!$C$5</f>
        <v>9076.2087127462601</v>
      </c>
      <c r="O1677" s="23">
        <f t="shared" si="242"/>
        <v>0.9979063942129669</v>
      </c>
      <c r="P1677" s="23">
        <f t="shared" si="243"/>
        <v>0.82579506413493198</v>
      </c>
      <c r="Q1677" s="27"/>
      <c r="R1677" s="27"/>
    </row>
    <row r="1678" spans="1:18" x14ac:dyDescent="0.25">
      <c r="A1678" s="24">
        <f t="shared" si="239"/>
        <v>2020</v>
      </c>
      <c r="B1678" s="32">
        <v>44040</v>
      </c>
      <c r="C1678" s="28">
        <f>'Bitcoin Data'!C1677</f>
        <v>10912.823242</v>
      </c>
      <c r="D1678" s="26">
        <f>'Bitcoin Data'!K1677</f>
        <v>906.25314671231513</v>
      </c>
      <c r="E1678" s="25">
        <f>'Bitcoin Data'!J1677</f>
        <v>235983.15284834435</v>
      </c>
      <c r="F1678" s="25">
        <f t="shared" si="235"/>
        <v>213.86047483990529</v>
      </c>
      <c r="G1678" s="23">
        <f t="shared" si="236"/>
        <v>0.48099999999999998</v>
      </c>
      <c r="H1678" s="23">
        <f t="shared" si="237"/>
        <v>0.39804076630070456</v>
      </c>
      <c r="I1678" s="26">
        <f t="shared" si="240"/>
        <v>102866.88839799445</v>
      </c>
      <c r="J1678" s="26">
        <f t="shared" si="241"/>
        <v>85125.187286708446</v>
      </c>
      <c r="K1678" s="23">
        <f t="shared" si="238"/>
        <v>113.50789652005363</v>
      </c>
      <c r="L1678" s="23">
        <f t="shared" si="238"/>
        <v>93.930914993811285</v>
      </c>
      <c r="M1678" s="26">
        <f>K1678*'Social Cost of Carbon'!$C$5</f>
        <v>11350.789652005364</v>
      </c>
      <c r="N1678" s="26">
        <f>L1678*'Social Cost of Carbon'!$C$5</f>
        <v>9393.0914993811293</v>
      </c>
      <c r="O1678" s="23">
        <f t="shared" si="242"/>
        <v>1.0401331901280844</v>
      </c>
      <c r="P1678" s="23">
        <f t="shared" si="243"/>
        <v>0.86073890239787765</v>
      </c>
      <c r="Q1678" s="27"/>
      <c r="R1678" s="27"/>
    </row>
    <row r="1679" spans="1:18" x14ac:dyDescent="0.25">
      <c r="A1679" s="24">
        <f t="shared" si="239"/>
        <v>2020</v>
      </c>
      <c r="B1679" s="32">
        <v>44041</v>
      </c>
      <c r="C1679" s="28">
        <f>'Bitcoin Data'!C1678</f>
        <v>11100.467773</v>
      </c>
      <c r="D1679" s="26">
        <f>'Bitcoin Data'!K1678</f>
        <v>924.9743062692703</v>
      </c>
      <c r="E1679" s="25">
        <f>'Bitcoin Data'!J1678</f>
        <v>234688.74145834133</v>
      </c>
      <c r="F1679" s="25">
        <f t="shared" si="235"/>
        <v>217.08105581963741</v>
      </c>
      <c r="G1679" s="23">
        <f t="shared" si="236"/>
        <v>0.48099999999999998</v>
      </c>
      <c r="H1679" s="23">
        <f t="shared" si="237"/>
        <v>0.39804076630070456</v>
      </c>
      <c r="I1679" s="26">
        <f t="shared" si="240"/>
        <v>104415.98784924559</v>
      </c>
      <c r="J1679" s="26">
        <f t="shared" si="241"/>
        <v>86407.109807814486</v>
      </c>
      <c r="K1679" s="23">
        <f t="shared" si="238"/>
        <v>112.88528464146218</v>
      </c>
      <c r="L1679" s="23">
        <f t="shared" si="238"/>
        <v>93.415686492226115</v>
      </c>
      <c r="M1679" s="26">
        <f>K1679*'Social Cost of Carbon'!$C$5</f>
        <v>11288.528464146219</v>
      </c>
      <c r="N1679" s="26">
        <f>L1679*'Social Cost of Carbon'!$C$5</f>
        <v>9341.5686492226123</v>
      </c>
      <c r="O1679" s="23">
        <f t="shared" si="242"/>
        <v>1.0169416906559239</v>
      </c>
      <c r="P1679" s="23">
        <f t="shared" si="243"/>
        <v>0.84154729694764652</v>
      </c>
      <c r="Q1679" s="27"/>
      <c r="R1679" s="27"/>
    </row>
    <row r="1680" spans="1:18" x14ac:dyDescent="0.25">
      <c r="A1680" s="24">
        <f t="shared" si="239"/>
        <v>2020</v>
      </c>
      <c r="B1680" s="32">
        <v>44042</v>
      </c>
      <c r="C1680" s="28">
        <f>'Bitcoin Data'!C1679</f>
        <v>11111.213867</v>
      </c>
      <c r="D1680" s="26">
        <f>'Bitcoin Data'!K1679</f>
        <v>843.72363363644888</v>
      </c>
      <c r="E1680" s="25">
        <f>'Bitcoin Data'!J1679</f>
        <v>257088.13996477766</v>
      </c>
      <c r="F1680" s="25">
        <f t="shared" si="235"/>
        <v>216.91133961591817</v>
      </c>
      <c r="G1680" s="23">
        <f t="shared" si="236"/>
        <v>0.48099999999999998</v>
      </c>
      <c r="H1680" s="23">
        <f t="shared" si="237"/>
        <v>0.39804076630070456</v>
      </c>
      <c r="I1680" s="26">
        <f t="shared" si="240"/>
        <v>104334.35435525664</v>
      </c>
      <c r="J1680" s="26">
        <f t="shared" si="241"/>
        <v>86339.555840032452</v>
      </c>
      <c r="K1680" s="23">
        <f t="shared" si="238"/>
        <v>123.65939532305805</v>
      </c>
      <c r="L1680" s="23">
        <f t="shared" si="238"/>
        <v>102.33156023840289</v>
      </c>
      <c r="M1680" s="26">
        <f>K1680*'Social Cost of Carbon'!$C$5</f>
        <v>12365.939532305805</v>
      </c>
      <c r="N1680" s="26">
        <f>L1680*'Social Cost of Carbon'!$C$5</f>
        <v>10233.156023840289</v>
      </c>
      <c r="O1680" s="23">
        <f t="shared" si="242"/>
        <v>1.1129242655505269</v>
      </c>
      <c r="P1680" s="23">
        <f t="shared" si="243"/>
        <v>0.92097552493634205</v>
      </c>
      <c r="Q1680" s="27"/>
      <c r="R1680" s="27"/>
    </row>
    <row r="1681" spans="1:18" x14ac:dyDescent="0.25">
      <c r="A1681" s="24">
        <f t="shared" si="239"/>
        <v>2020</v>
      </c>
      <c r="B1681" s="32">
        <v>44043</v>
      </c>
      <c r="C1681" s="28">
        <f>'Bitcoin Data'!C1680</f>
        <v>11323.466796999999</v>
      </c>
      <c r="D1681" s="26">
        <f>'Bitcoin Data'!K1680</f>
        <v>956.22609434764115</v>
      </c>
      <c r="E1681" s="25">
        <f>'Bitcoin Data'!J1680</f>
        <v>225645.59931287009</v>
      </c>
      <c r="F1681" s="25">
        <f t="shared" si="235"/>
        <v>215.76821013767855</v>
      </c>
      <c r="G1681" s="23">
        <f t="shared" si="236"/>
        <v>0.48099999999999998</v>
      </c>
      <c r="H1681" s="23">
        <f t="shared" si="237"/>
        <v>0.39804076630070456</v>
      </c>
      <c r="I1681" s="26">
        <f t="shared" si="240"/>
        <v>103784.50907622337</v>
      </c>
      <c r="J1681" s="26">
        <f t="shared" si="241"/>
        <v>85884.543706533019</v>
      </c>
      <c r="K1681" s="23">
        <f t="shared" si="238"/>
        <v>108.53553326949051</v>
      </c>
      <c r="L1681" s="23">
        <f t="shared" si="238"/>
        <v>89.816147262876541</v>
      </c>
      <c r="M1681" s="26">
        <f>K1681*'Social Cost of Carbon'!$C$5</f>
        <v>10853.553326949052</v>
      </c>
      <c r="N1681" s="26">
        <f>L1681*'Social Cost of Carbon'!$C$5</f>
        <v>8981.6147262876548</v>
      </c>
      <c r="O1681" s="23">
        <f t="shared" si="242"/>
        <v>0.95850091862542974</v>
      </c>
      <c r="P1681" s="23">
        <f t="shared" si="243"/>
        <v>0.79318594625695493</v>
      </c>
      <c r="Q1681" s="27"/>
      <c r="R1681" s="27"/>
    </row>
    <row r="1682" spans="1:18" x14ac:dyDescent="0.25">
      <c r="A1682" s="24">
        <f t="shared" si="239"/>
        <v>2020</v>
      </c>
      <c r="B1682" s="32">
        <v>44044</v>
      </c>
      <c r="C1682" s="28">
        <f>'Bitcoin Data'!C1681</f>
        <v>11759.592773</v>
      </c>
      <c r="D1682" s="26">
        <f>'Bitcoin Data'!K1681</f>
        <v>856.24583769384458</v>
      </c>
      <c r="E1682" s="25">
        <f>'Bitcoin Data'!J1681</f>
        <v>248813.21980564657</v>
      </c>
      <c r="F1682" s="25">
        <f t="shared" si="235"/>
        <v>213.04528382178853</v>
      </c>
      <c r="G1682" s="23">
        <f t="shared" si="236"/>
        <v>0.48099999999999998</v>
      </c>
      <c r="H1682" s="23">
        <f t="shared" si="237"/>
        <v>0.39804076630070456</v>
      </c>
      <c r="I1682" s="26">
        <f t="shared" si="240"/>
        <v>102474.78151828029</v>
      </c>
      <c r="J1682" s="26">
        <f t="shared" si="241"/>
        <v>84800.708029175803</v>
      </c>
      <c r="K1682" s="23">
        <f t="shared" si="238"/>
        <v>119.67915872651599</v>
      </c>
      <c r="L1682" s="23">
        <f t="shared" si="238"/>
        <v>99.037804677185207</v>
      </c>
      <c r="M1682" s="26">
        <f>K1682*'Social Cost of Carbon'!$C$5</f>
        <v>11967.9158726516</v>
      </c>
      <c r="N1682" s="26">
        <f>L1682*'Social Cost of Carbon'!$C$5</f>
        <v>9903.7804677185213</v>
      </c>
      <c r="O1682" s="23">
        <f t="shared" si="242"/>
        <v>1.0177151627333481</v>
      </c>
      <c r="P1682" s="23">
        <f t="shared" si="243"/>
        <v>0.8421873664245908</v>
      </c>
      <c r="Q1682" s="27"/>
      <c r="R1682" s="27"/>
    </row>
    <row r="1683" spans="1:18" x14ac:dyDescent="0.25">
      <c r="A1683" s="24">
        <f t="shared" si="239"/>
        <v>2020</v>
      </c>
      <c r="B1683" s="32">
        <v>44045</v>
      </c>
      <c r="C1683" s="28">
        <f>'Bitcoin Data'!C1682</f>
        <v>11053.614258</v>
      </c>
      <c r="D1683" s="26">
        <f>'Bitcoin Data'!K1682</f>
        <v>881.22980515029872</v>
      </c>
      <c r="E1683" s="25">
        <f>'Bitcoin Data'!J1682</f>
        <v>239497.63358471377</v>
      </c>
      <c r="F1683" s="25">
        <f t="shared" si="235"/>
        <v>211.05245297781494</v>
      </c>
      <c r="G1683" s="23">
        <f t="shared" si="236"/>
        <v>0.48099999999999998</v>
      </c>
      <c r="H1683" s="23">
        <f t="shared" si="237"/>
        <v>0.39804076630070456</v>
      </c>
      <c r="I1683" s="26">
        <f t="shared" si="240"/>
        <v>101516.22988232899</v>
      </c>
      <c r="J1683" s="26">
        <f t="shared" si="241"/>
        <v>84007.48011293287</v>
      </c>
      <c r="K1683" s="23">
        <f t="shared" si="238"/>
        <v>115.19836175424732</v>
      </c>
      <c r="L1683" s="23">
        <f t="shared" si="238"/>
        <v>95.329821599264818</v>
      </c>
      <c r="M1683" s="26">
        <f>K1683*'Social Cost of Carbon'!$C$5</f>
        <v>11519.836175424731</v>
      </c>
      <c r="N1683" s="26">
        <f>L1683*'Social Cost of Carbon'!$C$5</f>
        <v>9532.9821599264815</v>
      </c>
      <c r="O1683" s="23">
        <f t="shared" si="242"/>
        <v>1.0421782329781686</v>
      </c>
      <c r="P1683" s="23">
        <f t="shared" si="243"/>
        <v>0.86243123175996772</v>
      </c>
      <c r="Q1683" s="27"/>
      <c r="R1683" s="27"/>
    </row>
    <row r="1684" spans="1:18" x14ac:dyDescent="0.25">
      <c r="A1684" s="24">
        <f t="shared" si="239"/>
        <v>2020</v>
      </c>
      <c r="B1684" s="32">
        <v>44046</v>
      </c>
      <c r="C1684" s="28">
        <f>'Bitcoin Data'!C1683</f>
        <v>11246.348633</v>
      </c>
      <c r="D1684" s="26">
        <f>'Bitcoin Data'!K1683</f>
        <v>1012.4873439082013</v>
      </c>
      <c r="E1684" s="25">
        <f>'Bitcoin Data'!J1683</f>
        <v>203969.47078330597</v>
      </c>
      <c r="F1684" s="25">
        <f t="shared" si="235"/>
        <v>206.51650771175093</v>
      </c>
      <c r="G1684" s="23">
        <f t="shared" si="236"/>
        <v>0.48099999999999998</v>
      </c>
      <c r="H1684" s="23">
        <f t="shared" si="237"/>
        <v>0.39804076630070456</v>
      </c>
      <c r="I1684" s="26">
        <f t="shared" si="240"/>
        <v>99334.440209352193</v>
      </c>
      <c r="J1684" s="26">
        <f t="shared" si="241"/>
        <v>82201.98898333071</v>
      </c>
      <c r="K1684" s="23">
        <f t="shared" si="238"/>
        <v>98.109315446770168</v>
      </c>
      <c r="L1684" s="23">
        <f t="shared" si="238"/>
        <v>81.188164452536284</v>
      </c>
      <c r="M1684" s="26">
        <f>K1684*'Social Cost of Carbon'!$C$5</f>
        <v>9810.9315446770161</v>
      </c>
      <c r="N1684" s="26">
        <f>L1684*'Social Cost of Carbon'!$C$5</f>
        <v>8118.8164452536284</v>
      </c>
      <c r="O1684" s="23">
        <f t="shared" si="242"/>
        <v>0.8723659442575824</v>
      </c>
      <c r="P1684" s="23">
        <f t="shared" si="243"/>
        <v>0.72190687930753827</v>
      </c>
      <c r="Q1684" s="27"/>
      <c r="R1684" s="27"/>
    </row>
    <row r="1685" spans="1:18" x14ac:dyDescent="0.25">
      <c r="A1685" s="24">
        <f t="shared" si="239"/>
        <v>2020</v>
      </c>
      <c r="B1685" s="32">
        <v>44047</v>
      </c>
      <c r="C1685" s="28">
        <f>'Bitcoin Data'!C1684</f>
        <v>11205.892578000001</v>
      </c>
      <c r="D1685" s="26">
        <f>'Bitcoin Data'!K1684</f>
        <v>906.25314671231513</v>
      </c>
      <c r="E1685" s="25">
        <f>'Bitcoin Data'!J1684</f>
        <v>229763.92438066384</v>
      </c>
      <c r="F1685" s="25">
        <f t="shared" si="235"/>
        <v>208.22427947094704</v>
      </c>
      <c r="G1685" s="23">
        <f t="shared" si="236"/>
        <v>0.48099999999999998</v>
      </c>
      <c r="H1685" s="23">
        <f t="shared" si="237"/>
        <v>0.39804076630070456</v>
      </c>
      <c r="I1685" s="26">
        <f t="shared" si="240"/>
        <v>100155.87842552553</v>
      </c>
      <c r="J1685" s="26">
        <f t="shared" si="241"/>
        <v>82881.751763027816</v>
      </c>
      <c r="K1685" s="23">
        <f t="shared" si="238"/>
        <v>110.51644762709931</v>
      </c>
      <c r="L1685" s="23">
        <f t="shared" si="238"/>
        <v>91.455408528736569</v>
      </c>
      <c r="M1685" s="26">
        <f>K1685*'Social Cost of Carbon'!$C$5</f>
        <v>11051.644762709931</v>
      </c>
      <c r="N1685" s="26">
        <f>L1685*'Social Cost of Carbon'!$C$5</f>
        <v>9145.5408528736571</v>
      </c>
      <c r="O1685" s="23">
        <f t="shared" si="242"/>
        <v>0.98623511565755173</v>
      </c>
      <c r="P1685" s="23">
        <f t="shared" si="243"/>
        <v>0.81613675922868156</v>
      </c>
      <c r="Q1685" s="27"/>
      <c r="R1685" s="27"/>
    </row>
    <row r="1686" spans="1:18" x14ac:dyDescent="0.25">
      <c r="A1686" s="24">
        <f t="shared" si="239"/>
        <v>2020</v>
      </c>
      <c r="B1686" s="32">
        <v>44048</v>
      </c>
      <c r="C1686" s="28">
        <f>'Bitcoin Data'!C1685</f>
        <v>11747.022461</v>
      </c>
      <c r="D1686" s="26">
        <f>'Bitcoin Data'!K1685</f>
        <v>806.23488309594188</v>
      </c>
      <c r="E1686" s="25">
        <f>'Bitcoin Data'!J1685</f>
        <v>258128.81210322195</v>
      </c>
      <c r="F1686" s="25">
        <f t="shared" si="235"/>
        <v>208.1124526497355</v>
      </c>
      <c r="G1686" s="23">
        <f t="shared" si="236"/>
        <v>0.48099999999999998</v>
      </c>
      <c r="H1686" s="23">
        <f t="shared" si="237"/>
        <v>0.39804076630070456</v>
      </c>
      <c r="I1686" s="26">
        <f t="shared" si="240"/>
        <v>100102.08972452277</v>
      </c>
      <c r="J1686" s="26">
        <f t="shared" si="241"/>
        <v>82837.240129419806</v>
      </c>
      <c r="K1686" s="23">
        <f t="shared" si="238"/>
        <v>124.15995862164975</v>
      </c>
      <c r="L1686" s="23">
        <f t="shared" si="238"/>
        <v>102.74579017385705</v>
      </c>
      <c r="M1686" s="26">
        <f>K1686*'Social Cost of Carbon'!$C$5</f>
        <v>12415.995862164975</v>
      </c>
      <c r="N1686" s="26">
        <f>L1686*'Social Cost of Carbon'!$C$5</f>
        <v>10274.579017385704</v>
      </c>
      <c r="O1686" s="23">
        <f t="shared" si="242"/>
        <v>1.0569483376222324</v>
      </c>
      <c r="P1686" s="23">
        <f t="shared" si="243"/>
        <v>0.87465390072226434</v>
      </c>
      <c r="Q1686" s="27"/>
      <c r="R1686" s="27"/>
    </row>
    <row r="1687" spans="1:18" x14ac:dyDescent="0.25">
      <c r="A1687" s="24">
        <f t="shared" si="239"/>
        <v>2020</v>
      </c>
      <c r="B1687" s="32">
        <v>44049</v>
      </c>
      <c r="C1687" s="28">
        <f>'Bitcoin Data'!C1686</f>
        <v>11779.773438</v>
      </c>
      <c r="D1687" s="26">
        <f>'Bitcoin Data'!K1686</f>
        <v>974.97562560935978</v>
      </c>
      <c r="E1687" s="25">
        <f>'Bitcoin Data'!J1686</f>
        <v>209369.29372817278</v>
      </c>
      <c r="F1687" s="25">
        <f t="shared" si="235"/>
        <v>204.12995813601506</v>
      </c>
      <c r="G1687" s="23">
        <f t="shared" si="236"/>
        <v>0.48099999999999998</v>
      </c>
      <c r="H1687" s="23">
        <f t="shared" si="237"/>
        <v>0.39804076630070456</v>
      </c>
      <c r="I1687" s="26">
        <f t="shared" si="240"/>
        <v>98186.509863423242</v>
      </c>
      <c r="J1687" s="26">
        <f t="shared" si="241"/>
        <v>81252.044961390187</v>
      </c>
      <c r="K1687" s="23">
        <f t="shared" si="238"/>
        <v>100.7066302832511</v>
      </c>
      <c r="L1687" s="23">
        <f t="shared" si="238"/>
        <v>83.337514115399188</v>
      </c>
      <c r="M1687" s="26">
        <f>K1687*'Social Cost of Carbon'!$C$5</f>
        <v>10070.663028325111</v>
      </c>
      <c r="N1687" s="26">
        <f>L1687*'Social Cost of Carbon'!$C$5</f>
        <v>8333.751411539919</v>
      </c>
      <c r="O1687" s="23">
        <f t="shared" si="242"/>
        <v>0.85491143622834675</v>
      </c>
      <c r="P1687" s="23">
        <f t="shared" si="243"/>
        <v>0.70746279250637645</v>
      </c>
      <c r="Q1687" s="27"/>
      <c r="R1687" s="27"/>
    </row>
    <row r="1688" spans="1:18" x14ac:dyDescent="0.25">
      <c r="A1688" s="24">
        <f t="shared" si="239"/>
        <v>2020</v>
      </c>
      <c r="B1688" s="32">
        <v>44050</v>
      </c>
      <c r="C1688" s="28">
        <f>'Bitcoin Data'!C1687</f>
        <v>11601.472656</v>
      </c>
      <c r="D1688" s="26">
        <f>'Bitcoin Data'!K1687</f>
        <v>949.96833438885369</v>
      </c>
      <c r="E1688" s="25">
        <f>'Bitcoin Data'!J1687</f>
        <v>219266.47216796142</v>
      </c>
      <c r="F1688" s="25">
        <f t="shared" si="235"/>
        <v>208.29620535271826</v>
      </c>
      <c r="G1688" s="23">
        <f t="shared" si="236"/>
        <v>0.48099999999999998</v>
      </c>
      <c r="H1688" s="23">
        <f t="shared" si="237"/>
        <v>0.39804076630070456</v>
      </c>
      <c r="I1688" s="26">
        <f t="shared" si="240"/>
        <v>100190.47477465747</v>
      </c>
      <c r="J1688" s="26">
        <f t="shared" si="241"/>
        <v>82910.381196124901</v>
      </c>
      <c r="K1688" s="23">
        <f t="shared" si="238"/>
        <v>105.46717311278942</v>
      </c>
      <c r="L1688" s="23">
        <f t="shared" si="238"/>
        <v>87.276994605787479</v>
      </c>
      <c r="M1688" s="26">
        <f>K1688*'Social Cost of Carbon'!$C$5</f>
        <v>10546.717311278942</v>
      </c>
      <c r="N1688" s="26">
        <f>L1688*'Social Cost of Carbon'!$C$5</f>
        <v>8727.6994605787477</v>
      </c>
      <c r="O1688" s="23">
        <f t="shared" si="242"/>
        <v>0.90908435713326763</v>
      </c>
      <c r="P1688" s="23">
        <f t="shared" si="243"/>
        <v>0.75229237868047671</v>
      </c>
      <c r="Q1688" s="27"/>
      <c r="R1688" s="27"/>
    </row>
    <row r="1689" spans="1:18" x14ac:dyDescent="0.25">
      <c r="A1689" s="24">
        <f t="shared" si="239"/>
        <v>2020</v>
      </c>
      <c r="B1689" s="32">
        <v>44051</v>
      </c>
      <c r="C1689" s="28">
        <f>'Bitcoin Data'!C1688</f>
        <v>11754.045898</v>
      </c>
      <c r="D1689" s="26">
        <f>'Bitcoin Data'!K1688</f>
        <v>887.4864411793709</v>
      </c>
      <c r="E1689" s="25">
        <f>'Bitcoin Data'!J1688</f>
        <v>234348.1843776298</v>
      </c>
      <c r="F1689" s="25">
        <f t="shared" si="235"/>
        <v>207.98083615014974</v>
      </c>
      <c r="G1689" s="23">
        <f t="shared" si="236"/>
        <v>0.48099999999999998</v>
      </c>
      <c r="H1689" s="23">
        <f t="shared" si="237"/>
        <v>0.39804076630070456</v>
      </c>
      <c r="I1689" s="26">
        <f t="shared" si="240"/>
        <v>100038.78218822202</v>
      </c>
      <c r="J1689" s="26">
        <f t="shared" si="241"/>
        <v>82784.851397066886</v>
      </c>
      <c r="K1689" s="23">
        <f t="shared" si="238"/>
        <v>112.72147668563994</v>
      </c>
      <c r="L1689" s="23">
        <f t="shared" si="238"/>
        <v>93.280130890850572</v>
      </c>
      <c r="M1689" s="26">
        <f>K1689*'Social Cost of Carbon'!$C$5</f>
        <v>11272.147668563994</v>
      </c>
      <c r="N1689" s="26">
        <f>L1689*'Social Cost of Carbon'!$C$5</f>
        <v>9328.0130890850578</v>
      </c>
      <c r="O1689" s="23">
        <f t="shared" si="242"/>
        <v>0.95900150181326038</v>
      </c>
      <c r="P1689" s="23">
        <f t="shared" si="243"/>
        <v>0.79360019265130299</v>
      </c>
      <c r="Q1689" s="27"/>
      <c r="R1689" s="27"/>
    </row>
    <row r="1690" spans="1:18" x14ac:dyDescent="0.25">
      <c r="A1690" s="24">
        <f t="shared" si="239"/>
        <v>2020</v>
      </c>
      <c r="B1690" s="32">
        <v>44052</v>
      </c>
      <c r="C1690" s="28">
        <f>'Bitcoin Data'!C1689</f>
        <v>11675.739258</v>
      </c>
      <c r="D1690" s="26">
        <f>'Bitcoin Data'!K1689</f>
        <v>974.97562560935978</v>
      </c>
      <c r="E1690" s="25">
        <f>'Bitcoin Data'!J1689</f>
        <v>214247.5225974253</v>
      </c>
      <c r="F1690" s="25">
        <f t="shared" si="235"/>
        <v>208.88611237968018</v>
      </c>
      <c r="G1690" s="23">
        <f t="shared" si="236"/>
        <v>0.48099999999999998</v>
      </c>
      <c r="H1690" s="23">
        <f t="shared" si="237"/>
        <v>0.39804076630070456</v>
      </c>
      <c r="I1690" s="26">
        <f t="shared" si="240"/>
        <v>100474.22005462616</v>
      </c>
      <c r="J1690" s="26">
        <f t="shared" si="241"/>
        <v>83145.188241182987</v>
      </c>
      <c r="K1690" s="23">
        <f t="shared" si="238"/>
        <v>103.05305836936157</v>
      </c>
      <c r="L1690" s="23">
        <f t="shared" si="238"/>
        <v>85.279248072706693</v>
      </c>
      <c r="M1690" s="26">
        <f>K1690*'Social Cost of Carbon'!$C$5</f>
        <v>10305.305836936157</v>
      </c>
      <c r="N1690" s="26">
        <f>L1690*'Social Cost of Carbon'!$C$5</f>
        <v>8527.9248072706687</v>
      </c>
      <c r="O1690" s="23">
        <f t="shared" si="242"/>
        <v>0.88262555451254643</v>
      </c>
      <c r="P1690" s="23">
        <f t="shared" si="243"/>
        <v>0.73039698976041223</v>
      </c>
      <c r="Q1690" s="27"/>
      <c r="R1690" s="27"/>
    </row>
    <row r="1691" spans="1:18" x14ac:dyDescent="0.25">
      <c r="A1691" s="24">
        <f t="shared" si="239"/>
        <v>2020</v>
      </c>
      <c r="B1691" s="32">
        <v>44053</v>
      </c>
      <c r="C1691" s="28">
        <f>'Bitcoin Data'!C1690</f>
        <v>11878.111328000001</v>
      </c>
      <c r="D1691" s="26">
        <f>'Bitcoin Data'!K1690</f>
        <v>856.24583769384458</v>
      </c>
      <c r="E1691" s="25">
        <f>'Bitcoin Data'!J1690</f>
        <v>247385.97168051844</v>
      </c>
      <c r="F1691" s="25">
        <f t="shared" si="235"/>
        <v>211.82320855529125</v>
      </c>
      <c r="G1691" s="23">
        <f t="shared" si="236"/>
        <v>0.48099999999999998</v>
      </c>
      <c r="H1691" s="23">
        <f t="shared" si="237"/>
        <v>0.39804076630070456</v>
      </c>
      <c r="I1691" s="26">
        <f t="shared" si="240"/>
        <v>101886.96331509508</v>
      </c>
      <c r="J1691" s="26">
        <f t="shared" si="241"/>
        <v>84314.272253622083</v>
      </c>
      <c r="K1691" s="23">
        <f t="shared" si="238"/>
        <v>118.99265237832937</v>
      </c>
      <c r="L1691" s="23">
        <f t="shared" si="238"/>
        <v>98.469701739757966</v>
      </c>
      <c r="M1691" s="26">
        <f>K1691*'Social Cost of Carbon'!$C$5</f>
        <v>11899.265237832937</v>
      </c>
      <c r="N1691" s="26">
        <f>L1691*'Social Cost of Carbon'!$C$5</f>
        <v>9846.9701739757966</v>
      </c>
      <c r="O1691" s="23">
        <f t="shared" si="242"/>
        <v>1.0017809152691699</v>
      </c>
      <c r="P1691" s="23">
        <f t="shared" si="243"/>
        <v>0.82900133717081426</v>
      </c>
      <c r="Q1691" s="27"/>
      <c r="R1691" s="27"/>
    </row>
    <row r="1692" spans="1:18" x14ac:dyDescent="0.25">
      <c r="A1692" s="24">
        <f t="shared" si="239"/>
        <v>2020</v>
      </c>
      <c r="B1692" s="32">
        <v>44054</v>
      </c>
      <c r="C1692" s="28">
        <f>'Bitcoin Data'!C1691</f>
        <v>11410.525390999999</v>
      </c>
      <c r="D1692" s="26">
        <f>'Bitcoin Data'!K1691</f>
        <v>962.46390760346469</v>
      </c>
      <c r="E1692" s="25">
        <f>'Bitcoin Data'!J1691</f>
        <v>214730.06794996755</v>
      </c>
      <c r="F1692" s="25">
        <f t="shared" si="235"/>
        <v>206.66994027908325</v>
      </c>
      <c r="G1692" s="23">
        <f t="shared" si="236"/>
        <v>0.48099999999999998</v>
      </c>
      <c r="H1692" s="23">
        <f t="shared" si="237"/>
        <v>0.39804076630070456</v>
      </c>
      <c r="I1692" s="26">
        <f t="shared" si="240"/>
        <v>99408.241274239044</v>
      </c>
      <c r="J1692" s="26">
        <f t="shared" si="241"/>
        <v>82263.061400007151</v>
      </c>
      <c r="K1692" s="23">
        <f t="shared" si="238"/>
        <v>103.28516268393437</v>
      </c>
      <c r="L1692" s="23">
        <f t="shared" si="238"/>
        <v>85.471320794607436</v>
      </c>
      <c r="M1692" s="26">
        <f>K1692*'Social Cost of Carbon'!$C$5</f>
        <v>10328.516268393438</v>
      </c>
      <c r="N1692" s="26">
        <f>L1692*'Social Cost of Carbon'!$C$5</f>
        <v>8547.1320794607436</v>
      </c>
      <c r="O1692" s="23">
        <f t="shared" si="242"/>
        <v>0.90517446957701075</v>
      </c>
      <c r="P1692" s="23">
        <f t="shared" si="243"/>
        <v>0.74905683889036834</v>
      </c>
      <c r="Q1692" s="27"/>
      <c r="R1692" s="27"/>
    </row>
    <row r="1693" spans="1:18" x14ac:dyDescent="0.25">
      <c r="A1693" s="24">
        <f t="shared" si="239"/>
        <v>2020</v>
      </c>
      <c r="B1693" s="32">
        <v>44055</v>
      </c>
      <c r="C1693" s="28">
        <f>'Bitcoin Data'!C1692</f>
        <v>11584.934569999999</v>
      </c>
      <c r="D1693" s="26">
        <f>'Bitcoin Data'!K1692</f>
        <v>981.24727431312681</v>
      </c>
      <c r="E1693" s="25">
        <f>'Bitcoin Data'!J1692</f>
        <v>212558.67114260519</v>
      </c>
      <c r="F1693" s="25">
        <f t="shared" si="235"/>
        <v>208.57261669030163</v>
      </c>
      <c r="G1693" s="23">
        <f t="shared" si="236"/>
        <v>0.48099999999999998</v>
      </c>
      <c r="H1693" s="23">
        <f t="shared" si="237"/>
        <v>0.39804076630070456</v>
      </c>
      <c r="I1693" s="26">
        <f t="shared" si="240"/>
        <v>100323.42862803508</v>
      </c>
      <c r="J1693" s="26">
        <f t="shared" si="241"/>
        <v>83020.404176750788</v>
      </c>
      <c r="K1693" s="23">
        <f t="shared" si="238"/>
        <v>102.24072081959309</v>
      </c>
      <c r="L1693" s="23">
        <f t="shared" si="238"/>
        <v>84.607016345462029</v>
      </c>
      <c r="M1693" s="26">
        <f>K1693*'Social Cost of Carbon'!$C$5</f>
        <v>10224.07208195931</v>
      </c>
      <c r="N1693" s="26">
        <f>L1693*'Social Cost of Carbon'!$C$5</f>
        <v>8460.7016345462034</v>
      </c>
      <c r="O1693" s="23">
        <f t="shared" si="242"/>
        <v>0.88253170703572736</v>
      </c>
      <c r="P1693" s="23">
        <f t="shared" si="243"/>
        <v>0.73031932838496849</v>
      </c>
      <c r="Q1693" s="27"/>
      <c r="R1693" s="27"/>
    </row>
    <row r="1694" spans="1:18" x14ac:dyDescent="0.25">
      <c r="A1694" s="24">
        <f t="shared" si="239"/>
        <v>2020</v>
      </c>
      <c r="B1694" s="32">
        <v>44056</v>
      </c>
      <c r="C1694" s="28">
        <f>'Bitcoin Data'!C1693</f>
        <v>11784.137694999999</v>
      </c>
      <c r="D1694" s="26">
        <f>'Bitcoin Data'!K1693</f>
        <v>918.74234381380154</v>
      </c>
      <c r="E1694" s="25">
        <f>'Bitcoin Data'!J1693</f>
        <v>233289.5765001979</v>
      </c>
      <c r="F1694" s="25">
        <f t="shared" si="235"/>
        <v>214.33301230112096</v>
      </c>
      <c r="G1694" s="23">
        <f t="shared" si="236"/>
        <v>0.48099999999999998</v>
      </c>
      <c r="H1694" s="23">
        <f t="shared" si="237"/>
        <v>0.39804076630070456</v>
      </c>
      <c r="I1694" s="26">
        <f t="shared" si="240"/>
        <v>103094.17891683918</v>
      </c>
      <c r="J1694" s="26">
        <f t="shared" si="241"/>
        <v>85313.276459876521</v>
      </c>
      <c r="K1694" s="23">
        <f t="shared" si="238"/>
        <v>112.2122862965952</v>
      </c>
      <c r="L1694" s="23">
        <f t="shared" si="238"/>
        <v>92.858761800105611</v>
      </c>
      <c r="M1694" s="26">
        <f>K1694*'Social Cost of Carbon'!$C$5</f>
        <v>11221.228629659519</v>
      </c>
      <c r="N1694" s="26">
        <f>L1694*'Social Cost of Carbon'!$C$5</f>
        <v>9285.8761800105603</v>
      </c>
      <c r="O1694" s="23">
        <f t="shared" si="242"/>
        <v>0.95223162865965816</v>
      </c>
      <c r="P1694" s="23">
        <f t="shared" si="243"/>
        <v>0.78799793589908151</v>
      </c>
      <c r="Q1694" s="27"/>
      <c r="R1694" s="27"/>
    </row>
    <row r="1695" spans="1:18" x14ac:dyDescent="0.25">
      <c r="A1695" s="24">
        <f t="shared" si="239"/>
        <v>2020</v>
      </c>
      <c r="B1695" s="32">
        <v>44057</v>
      </c>
      <c r="C1695" s="28">
        <f>'Bitcoin Data'!C1694</f>
        <v>11768.871094</v>
      </c>
      <c r="D1695" s="26">
        <f>'Bitcoin Data'!K1694</f>
        <v>1043.7202829641658</v>
      </c>
      <c r="E1695" s="25">
        <f>'Bitcoin Data'!J1694</f>
        <v>203665.37477949378</v>
      </c>
      <c r="F1695" s="25">
        <f t="shared" si="235"/>
        <v>212.56968259485612</v>
      </c>
      <c r="G1695" s="23">
        <f t="shared" si="236"/>
        <v>0.48099999999999998</v>
      </c>
      <c r="H1695" s="23">
        <f t="shared" si="237"/>
        <v>0.39804076630070456</v>
      </c>
      <c r="I1695" s="26">
        <f t="shared" si="240"/>
        <v>102246.01732812579</v>
      </c>
      <c r="J1695" s="26">
        <f t="shared" si="241"/>
        <v>84611.39935235407</v>
      </c>
      <c r="K1695" s="23">
        <f t="shared" si="238"/>
        <v>97.963045268936511</v>
      </c>
      <c r="L1695" s="23">
        <f t="shared" si="238"/>
        <v>81.067121846149888</v>
      </c>
      <c r="M1695" s="26">
        <f>K1695*'Social Cost of Carbon'!$C$5</f>
        <v>9796.3045268936512</v>
      </c>
      <c r="N1695" s="26">
        <f>L1695*'Social Cost of Carbon'!$C$5</f>
        <v>8106.7121846149885</v>
      </c>
      <c r="O1695" s="23">
        <f t="shared" si="242"/>
        <v>0.83239118252285027</v>
      </c>
      <c r="P1695" s="23">
        <f t="shared" si="243"/>
        <v>0.68882666144146554</v>
      </c>
      <c r="Q1695" s="27"/>
      <c r="R1695" s="27"/>
    </row>
    <row r="1696" spans="1:18" x14ac:dyDescent="0.25">
      <c r="A1696" s="24">
        <f t="shared" si="239"/>
        <v>2020</v>
      </c>
      <c r="B1696" s="32">
        <v>44058</v>
      </c>
      <c r="C1696" s="28">
        <f>'Bitcoin Data'!C1695</f>
        <v>11865.698242</v>
      </c>
      <c r="D1696" s="26">
        <f>'Bitcoin Data'!K1695</f>
        <v>974.97562560935978</v>
      </c>
      <c r="E1696" s="25">
        <f>'Bitcoin Data'!J1695</f>
        <v>221234.31965441233</v>
      </c>
      <c r="F1696" s="25">
        <f t="shared" si="235"/>
        <v>215.69806921132175</v>
      </c>
      <c r="G1696" s="23">
        <f t="shared" si="236"/>
        <v>0.48099999999999998</v>
      </c>
      <c r="H1696" s="23">
        <f t="shared" si="237"/>
        <v>0.39804076630070456</v>
      </c>
      <c r="I1696" s="26">
        <f t="shared" si="240"/>
        <v>103750.77129064576</v>
      </c>
      <c r="J1696" s="26">
        <f t="shared" si="241"/>
        <v>85856.624758456921</v>
      </c>
      <c r="K1696" s="23">
        <f t="shared" si="238"/>
        <v>106.41370775377233</v>
      </c>
      <c r="L1696" s="23">
        <f t="shared" si="238"/>
        <v>88.060278127257305</v>
      </c>
      <c r="M1696" s="26">
        <f>K1696*'Social Cost of Carbon'!$C$5</f>
        <v>10641.370775377232</v>
      </c>
      <c r="N1696" s="26">
        <f>L1696*'Social Cost of Carbon'!$C$5</f>
        <v>8806.0278127257297</v>
      </c>
      <c r="O1696" s="23">
        <f t="shared" si="242"/>
        <v>0.89681791651424936</v>
      </c>
      <c r="P1696" s="23">
        <f t="shared" si="243"/>
        <v>0.74214156075162807</v>
      </c>
      <c r="Q1696" s="27"/>
      <c r="R1696" s="27"/>
    </row>
    <row r="1697" spans="1:18" x14ac:dyDescent="0.25">
      <c r="A1697" s="24">
        <f t="shared" si="239"/>
        <v>2020</v>
      </c>
      <c r="B1697" s="32">
        <v>44059</v>
      </c>
      <c r="C1697" s="28">
        <f>'Bitcoin Data'!C1696</f>
        <v>11892.803711</v>
      </c>
      <c r="D1697" s="26">
        <f>'Bitcoin Data'!K1696</f>
        <v>949.96833438885369</v>
      </c>
      <c r="E1697" s="25">
        <f>'Bitcoin Data'!J1696</f>
        <v>230120.45079856523</v>
      </c>
      <c r="F1697" s="25">
        <f t="shared" si="235"/>
        <v>218.60714135392516</v>
      </c>
      <c r="G1697" s="23">
        <f t="shared" si="236"/>
        <v>0.48099999999999998</v>
      </c>
      <c r="H1697" s="23">
        <f t="shared" si="237"/>
        <v>0.39804076630070456</v>
      </c>
      <c r="I1697" s="26">
        <f t="shared" si="240"/>
        <v>105150.034991238</v>
      </c>
      <c r="J1697" s="26">
        <f t="shared" si="241"/>
        <v>87014.554063322808</v>
      </c>
      <c r="K1697" s="23">
        <f t="shared" si="238"/>
        <v>110.68793683410988</v>
      </c>
      <c r="L1697" s="23">
        <f t="shared" si="238"/>
        <v>91.597320577324481</v>
      </c>
      <c r="M1697" s="26">
        <f>K1697*'Social Cost of Carbon'!$C$5</f>
        <v>11068.793683410988</v>
      </c>
      <c r="N1697" s="26">
        <f>L1697*'Social Cost of Carbon'!$C$5</f>
        <v>9159.7320577324481</v>
      </c>
      <c r="O1697" s="23">
        <f t="shared" si="242"/>
        <v>0.93071356026612451</v>
      </c>
      <c r="P1697" s="23">
        <f t="shared" si="243"/>
        <v>0.77019114082075912</v>
      </c>
      <c r="Q1697" s="27"/>
      <c r="R1697" s="27"/>
    </row>
    <row r="1698" spans="1:18" x14ac:dyDescent="0.25">
      <c r="A1698" s="24">
        <f t="shared" si="239"/>
        <v>2020</v>
      </c>
      <c r="B1698" s="32">
        <v>44060</v>
      </c>
      <c r="C1698" s="28">
        <f>'Bitcoin Data'!C1697</f>
        <v>12254.402344</v>
      </c>
      <c r="D1698" s="26">
        <f>'Bitcoin Data'!K1697</f>
        <v>781.25</v>
      </c>
      <c r="E1698" s="25">
        <f>'Bitcoin Data'!J1697</f>
        <v>278864.39222906425</v>
      </c>
      <c r="F1698" s="25">
        <f t="shared" si="235"/>
        <v>217.86280642895645</v>
      </c>
      <c r="G1698" s="23">
        <f t="shared" si="236"/>
        <v>0.48099999999999998</v>
      </c>
      <c r="H1698" s="23">
        <f t="shared" si="237"/>
        <v>0.39804076630070456</v>
      </c>
      <c r="I1698" s="26">
        <f t="shared" si="240"/>
        <v>104792.00989232806</v>
      </c>
      <c r="J1698" s="26">
        <f t="shared" si="241"/>
        <v>86718.278419403883</v>
      </c>
      <c r="K1698" s="23">
        <f t="shared" si="238"/>
        <v>134.13377266217989</v>
      </c>
      <c r="L1698" s="23">
        <f t="shared" si="238"/>
        <v>110.99939637683697</v>
      </c>
      <c r="M1698" s="26">
        <f>K1698*'Social Cost of Carbon'!$C$5</f>
        <v>13413.377266217989</v>
      </c>
      <c r="N1698" s="26">
        <f>L1698*'Social Cost of Carbon'!$C$5</f>
        <v>11099.939637683698</v>
      </c>
      <c r="O1698" s="23">
        <f t="shared" si="242"/>
        <v>1.0945762094048956</v>
      </c>
      <c r="P1698" s="23">
        <f t="shared" si="243"/>
        <v>0.90579200242421043</v>
      </c>
      <c r="Q1698" s="27"/>
      <c r="R1698" s="27"/>
    </row>
    <row r="1699" spans="1:18" x14ac:dyDescent="0.25">
      <c r="A1699" s="24">
        <f t="shared" si="239"/>
        <v>2020</v>
      </c>
      <c r="B1699" s="32">
        <v>44061</v>
      </c>
      <c r="C1699" s="28">
        <f>'Bitcoin Data'!C1698</f>
        <v>11991.233398</v>
      </c>
      <c r="D1699" s="26">
        <f>'Bitcoin Data'!K1698</f>
        <v>874.97569511958011</v>
      </c>
      <c r="E1699" s="25">
        <f>'Bitcoin Data'!J1698</f>
        <v>246209.85631283329</v>
      </c>
      <c r="F1699" s="25">
        <f t="shared" si="235"/>
        <v>215.42764017261322</v>
      </c>
      <c r="G1699" s="23">
        <f t="shared" si="236"/>
        <v>0.48099999999999998</v>
      </c>
      <c r="H1699" s="23">
        <f t="shared" si="237"/>
        <v>0.39804076630070456</v>
      </c>
      <c r="I1699" s="26">
        <f t="shared" si="240"/>
        <v>103620.69492302695</v>
      </c>
      <c r="J1699" s="26">
        <f t="shared" si="241"/>
        <v>85748.982976659419</v>
      </c>
      <c r="K1699" s="23">
        <f t="shared" si="238"/>
        <v>118.42694088647281</v>
      </c>
      <c r="L1699" s="23">
        <f t="shared" si="238"/>
        <v>98.001559877546512</v>
      </c>
      <c r="M1699" s="26">
        <f>K1699*'Social Cost of Carbon'!$C$5</f>
        <v>11842.69408864728</v>
      </c>
      <c r="N1699" s="26">
        <f>L1699*'Social Cost of Carbon'!$C$5</f>
        <v>9800.1559877546515</v>
      </c>
      <c r="O1699" s="23">
        <f t="shared" si="242"/>
        <v>0.9876126746580135</v>
      </c>
      <c r="P1699" s="23">
        <f t="shared" si="243"/>
        <v>0.81727672729555945</v>
      </c>
      <c r="Q1699" s="27"/>
      <c r="R1699" s="27"/>
    </row>
    <row r="1700" spans="1:18" x14ac:dyDescent="0.25">
      <c r="A1700" s="24">
        <f t="shared" si="239"/>
        <v>2020</v>
      </c>
      <c r="B1700" s="32">
        <v>44062</v>
      </c>
      <c r="C1700" s="28">
        <f>'Bitcoin Data'!C1699</f>
        <v>11758.283203000001</v>
      </c>
      <c r="D1700" s="26">
        <f>'Bitcoin Data'!K1699</f>
        <v>862.48203162434118</v>
      </c>
      <c r="E1700" s="25">
        <f>'Bitcoin Data'!J1699</f>
        <v>246338.84374998664</v>
      </c>
      <c r="F1700" s="25">
        <f t="shared" si="235"/>
        <v>212.46282642547962</v>
      </c>
      <c r="G1700" s="23">
        <f t="shared" si="236"/>
        <v>0.48099999999999998</v>
      </c>
      <c r="H1700" s="23">
        <f t="shared" si="237"/>
        <v>0.39804076630070456</v>
      </c>
      <c r="I1700" s="26">
        <f t="shared" si="240"/>
        <v>102194.6195106557</v>
      </c>
      <c r="J1700" s="26">
        <f t="shared" si="241"/>
        <v>84568.866240811491</v>
      </c>
      <c r="K1700" s="23">
        <f t="shared" si="238"/>
        <v>118.48898384374357</v>
      </c>
      <c r="L1700" s="23">
        <f t="shared" si="238"/>
        <v>98.052902135874206</v>
      </c>
      <c r="M1700" s="26">
        <f>K1700*'Social Cost of Carbon'!$C$5</f>
        <v>11848.898384374357</v>
      </c>
      <c r="N1700" s="26">
        <f>L1700*'Social Cost of Carbon'!$C$5</f>
        <v>9805.290213587421</v>
      </c>
      <c r="O1700" s="23">
        <f t="shared" si="242"/>
        <v>1.0077064976076811</v>
      </c>
      <c r="P1700" s="23">
        <f t="shared" si="243"/>
        <v>0.83390491998744387</v>
      </c>
      <c r="Q1700" s="27"/>
      <c r="R1700" s="27"/>
    </row>
    <row r="1701" spans="1:18" x14ac:dyDescent="0.25">
      <c r="A1701" s="24">
        <f t="shared" si="239"/>
        <v>2020</v>
      </c>
      <c r="B1701" s="32">
        <v>44063</v>
      </c>
      <c r="C1701" s="28">
        <f>'Bitcoin Data'!C1700</f>
        <v>11878.372069999999</v>
      </c>
      <c r="D1701" s="26">
        <f>'Bitcoin Data'!K1700</f>
        <v>912.50126736287132</v>
      </c>
      <c r="E1701" s="25">
        <f>'Bitcoin Data'!J1700</f>
        <v>228475.45171209352</v>
      </c>
      <c r="F1701" s="25">
        <f t="shared" si="235"/>
        <v>208.48413924858986</v>
      </c>
      <c r="G1701" s="23">
        <f t="shared" si="236"/>
        <v>0.48099999999999998</v>
      </c>
      <c r="H1701" s="23">
        <f t="shared" si="237"/>
        <v>0.39804076630070456</v>
      </c>
      <c r="I1701" s="26">
        <f t="shared" si="240"/>
        <v>100280.87097857171</v>
      </c>
      <c r="J1701" s="26">
        <f t="shared" si="241"/>
        <v>82985.186548051497</v>
      </c>
      <c r="K1701" s="23">
        <f t="shared" si="238"/>
        <v>109.89669227351698</v>
      </c>
      <c r="L1701" s="23">
        <f t="shared" si="238"/>
        <v>90.942543880381336</v>
      </c>
      <c r="M1701" s="26">
        <f>K1701*'Social Cost of Carbon'!$C$5</f>
        <v>10989.669227351698</v>
      </c>
      <c r="N1701" s="26">
        <f>L1701*'Social Cost of Carbon'!$C$5</f>
        <v>9094.2543880381345</v>
      </c>
      <c r="O1701" s="23">
        <f t="shared" si="242"/>
        <v>0.92518311116951724</v>
      </c>
      <c r="P1701" s="23">
        <f t="shared" si="243"/>
        <v>0.76561454165984333</v>
      </c>
      <c r="Q1701" s="27"/>
      <c r="R1701" s="27"/>
    </row>
    <row r="1702" spans="1:18" x14ac:dyDescent="0.25">
      <c r="A1702" s="24">
        <f t="shared" si="239"/>
        <v>2020</v>
      </c>
      <c r="B1702" s="32">
        <v>44064</v>
      </c>
      <c r="C1702" s="28">
        <f>'Bitcoin Data'!C1701</f>
        <v>11592.489258</v>
      </c>
      <c r="D1702" s="26">
        <f>'Bitcoin Data'!K1701</f>
        <v>968.78363832077503</v>
      </c>
      <c r="E1702" s="25">
        <f>'Bitcoin Data'!J1701</f>
        <v>214876.54695097159</v>
      </c>
      <c r="F1702" s="25">
        <f t="shared" si="235"/>
        <v>208.16888294496709</v>
      </c>
      <c r="G1702" s="23">
        <f t="shared" si="236"/>
        <v>0.48099999999999998</v>
      </c>
      <c r="H1702" s="23">
        <f t="shared" si="237"/>
        <v>0.39804076630070456</v>
      </c>
      <c r="I1702" s="26">
        <f t="shared" si="240"/>
        <v>100129.23269652917</v>
      </c>
      <c r="J1702" s="26">
        <f t="shared" si="241"/>
        <v>82859.701687376379</v>
      </c>
      <c r="K1702" s="23">
        <f t="shared" si="238"/>
        <v>103.35561908341734</v>
      </c>
      <c r="L1702" s="23">
        <f t="shared" si="238"/>
        <v>85.529625408414049</v>
      </c>
      <c r="M1702" s="26">
        <f>K1702*'Social Cost of Carbon'!$C$5</f>
        <v>10335.561908341733</v>
      </c>
      <c r="N1702" s="26">
        <f>L1702*'Social Cost of Carbon'!$C$5</f>
        <v>8552.9625408414049</v>
      </c>
      <c r="O1702" s="23">
        <f t="shared" si="242"/>
        <v>0.89157399056541209</v>
      </c>
      <c r="P1702" s="23">
        <f t="shared" si="243"/>
        <v>0.73780206739799126</v>
      </c>
      <c r="Q1702" s="27"/>
      <c r="R1702" s="27"/>
    </row>
    <row r="1703" spans="1:18" x14ac:dyDescent="0.25">
      <c r="A1703" s="24">
        <f t="shared" si="239"/>
        <v>2020</v>
      </c>
      <c r="B1703" s="32">
        <v>44065</v>
      </c>
      <c r="C1703" s="28">
        <f>'Bitcoin Data'!C1702</f>
        <v>11681.825194999999</v>
      </c>
      <c r="D1703" s="26">
        <f>'Bitcoin Data'!K1702</f>
        <v>850.0188893086513</v>
      </c>
      <c r="E1703" s="25">
        <f>'Bitcoin Data'!J1702</f>
        <v>241899.23245893809</v>
      </c>
      <c r="F1703" s="25">
        <f t="shared" si="235"/>
        <v>205.61891689936178</v>
      </c>
      <c r="G1703" s="23">
        <f t="shared" si="236"/>
        <v>0.48099999999999998</v>
      </c>
      <c r="H1703" s="23">
        <f t="shared" si="237"/>
        <v>0.39804076630070456</v>
      </c>
      <c r="I1703" s="26">
        <f t="shared" si="240"/>
        <v>98902.699028593008</v>
      </c>
      <c r="J1703" s="26">
        <f t="shared" si="241"/>
        <v>81844.711248542852</v>
      </c>
      <c r="K1703" s="23">
        <f t="shared" si="238"/>
        <v>116.35353081274921</v>
      </c>
      <c r="L1703" s="23">
        <f t="shared" si="238"/>
        <v>96.285755855507986</v>
      </c>
      <c r="M1703" s="26">
        <f>K1703*'Social Cost of Carbon'!$C$5</f>
        <v>11635.353081274921</v>
      </c>
      <c r="N1703" s="26">
        <f>L1703*'Social Cost of Carbon'!$C$5</f>
        <v>9628.5755855507978</v>
      </c>
      <c r="O1703" s="23">
        <f t="shared" si="242"/>
        <v>0.99602184479314337</v>
      </c>
      <c r="P1703" s="23">
        <f t="shared" si="243"/>
        <v>0.82423554751289863</v>
      </c>
      <c r="Q1703" s="27"/>
      <c r="R1703" s="27"/>
    </row>
    <row r="1704" spans="1:18" x14ac:dyDescent="0.25">
      <c r="A1704" s="24">
        <f t="shared" si="239"/>
        <v>2020</v>
      </c>
      <c r="B1704" s="32">
        <v>44066</v>
      </c>
      <c r="C1704" s="28">
        <f>'Bitcoin Data'!C1703</f>
        <v>11664.847656</v>
      </c>
      <c r="D1704" s="26">
        <f>'Bitcoin Data'!K1703</f>
        <v>981.24727431312681</v>
      </c>
      <c r="E1704" s="25">
        <f>'Bitcoin Data'!J1703</f>
        <v>205296.93377661653</v>
      </c>
      <c r="F1704" s="25">
        <f t="shared" si="235"/>
        <v>201.44705669314746</v>
      </c>
      <c r="G1704" s="23">
        <f t="shared" si="236"/>
        <v>0.48099999999999998</v>
      </c>
      <c r="H1704" s="23">
        <f t="shared" si="237"/>
        <v>0.39804076630070456</v>
      </c>
      <c r="I1704" s="26">
        <f t="shared" si="240"/>
        <v>96896.034269403928</v>
      </c>
      <c r="J1704" s="26">
        <f t="shared" si="241"/>
        <v>80184.140815161896</v>
      </c>
      <c r="K1704" s="23">
        <f t="shared" si="238"/>
        <v>98.747825146552543</v>
      </c>
      <c r="L1704" s="23">
        <f t="shared" si="238"/>
        <v>81.716548839629439</v>
      </c>
      <c r="M1704" s="26">
        <f>K1704*'Social Cost of Carbon'!$C$5</f>
        <v>9874.782514655255</v>
      </c>
      <c r="N1704" s="26">
        <f>L1704*'Social Cost of Carbon'!$C$5</f>
        <v>8171.654883962944</v>
      </c>
      <c r="O1704" s="23">
        <f t="shared" si="242"/>
        <v>0.84654191858013705</v>
      </c>
      <c r="P1704" s="23">
        <f t="shared" si="243"/>
        <v>0.70053678581560586</v>
      </c>
      <c r="Q1704" s="27"/>
      <c r="R1704" s="27"/>
    </row>
    <row r="1705" spans="1:18" x14ac:dyDescent="0.25">
      <c r="A1705" s="24">
        <f t="shared" si="239"/>
        <v>2020</v>
      </c>
      <c r="B1705" s="32">
        <v>44067</v>
      </c>
      <c r="C1705" s="28">
        <f>'Bitcoin Data'!C1704</f>
        <v>11774.595703000001</v>
      </c>
      <c r="D1705" s="26">
        <f>'Bitcoin Data'!K1704</f>
        <v>931.29139072847681</v>
      </c>
      <c r="E1705" s="25">
        <f>'Bitcoin Data'!J1704</f>
        <v>217282.88744398922</v>
      </c>
      <c r="F1705" s="25">
        <f t="shared" si="235"/>
        <v>202.35368242921183</v>
      </c>
      <c r="G1705" s="23">
        <f t="shared" si="236"/>
        <v>0.48099999999999998</v>
      </c>
      <c r="H1705" s="23">
        <f t="shared" si="237"/>
        <v>0.39804076630070456</v>
      </c>
      <c r="I1705" s="26">
        <f t="shared" si="240"/>
        <v>97332.121248450887</v>
      </c>
      <c r="J1705" s="26">
        <f t="shared" si="241"/>
        <v>80545.014817892894</v>
      </c>
      <c r="K1705" s="23">
        <f t="shared" si="238"/>
        <v>104.5130688605588</v>
      </c>
      <c r="L1705" s="23">
        <f t="shared" si="238"/>
        <v>86.487447022235216</v>
      </c>
      <c r="M1705" s="26">
        <f>K1705*'Social Cost of Carbon'!$C$5</f>
        <v>10451.30688605588</v>
      </c>
      <c r="N1705" s="26">
        <f>L1705*'Social Cost of Carbon'!$C$5</f>
        <v>8648.744702223521</v>
      </c>
      <c r="O1705" s="23">
        <f t="shared" si="242"/>
        <v>0.88761492535943587</v>
      </c>
      <c r="P1705" s="23">
        <f t="shared" si="243"/>
        <v>0.73452583174638797</v>
      </c>
      <c r="Q1705" s="27"/>
      <c r="R1705" s="27"/>
    </row>
    <row r="1706" spans="1:18" x14ac:dyDescent="0.25">
      <c r="A1706" s="24">
        <f t="shared" si="239"/>
        <v>2020</v>
      </c>
      <c r="B1706" s="32">
        <v>44068</v>
      </c>
      <c r="C1706" s="28">
        <f>'Bitcoin Data'!C1705</f>
        <v>11366.134765999999</v>
      </c>
      <c r="D1706" s="26">
        <f>'Bitcoin Data'!K1705</f>
        <v>800</v>
      </c>
      <c r="E1706" s="25">
        <f>'Bitcoin Data'!J1705</f>
        <v>259768.29528601741</v>
      </c>
      <c r="F1706" s="25">
        <f t="shared" si="235"/>
        <v>207.81463622881392</v>
      </c>
      <c r="G1706" s="23">
        <f t="shared" si="236"/>
        <v>0.48099999999999998</v>
      </c>
      <c r="H1706" s="23">
        <f t="shared" si="237"/>
        <v>0.39804076630070456</v>
      </c>
      <c r="I1706" s="26">
        <f t="shared" si="240"/>
        <v>99958.840026059494</v>
      </c>
      <c r="J1706" s="26">
        <f t="shared" si="241"/>
        <v>82718.697053019248</v>
      </c>
      <c r="K1706" s="23">
        <f t="shared" si="238"/>
        <v>124.94855003257437</v>
      </c>
      <c r="L1706" s="23">
        <f t="shared" si="238"/>
        <v>103.39837131627408</v>
      </c>
      <c r="M1706" s="26">
        <f>K1706*'Social Cost of Carbon'!$C$5</f>
        <v>12494.855003257437</v>
      </c>
      <c r="N1706" s="26">
        <f>L1706*'Social Cost of Carbon'!$C$5</f>
        <v>10339.837131627408</v>
      </c>
      <c r="O1706" s="23">
        <f t="shared" si="242"/>
        <v>1.0993055476197438</v>
      </c>
      <c r="P1706" s="23">
        <f t="shared" si="243"/>
        <v>0.90970566023529842</v>
      </c>
      <c r="Q1706" s="27"/>
      <c r="R1706" s="27"/>
    </row>
    <row r="1707" spans="1:18" x14ac:dyDescent="0.25">
      <c r="A1707" s="24">
        <f t="shared" si="239"/>
        <v>2020</v>
      </c>
      <c r="B1707" s="32">
        <v>44069</v>
      </c>
      <c r="C1707" s="28">
        <f>'Bitcoin Data'!C1706</f>
        <v>11488.363281</v>
      </c>
      <c r="D1707" s="26">
        <f>'Bitcoin Data'!K1706</f>
        <v>887.4864411793709</v>
      </c>
      <c r="E1707" s="25">
        <f>'Bitcoin Data'!J1706</f>
        <v>232346.58972352408</v>
      </c>
      <c r="F1707" s="25">
        <f t="shared" si="235"/>
        <v>206.20444803389378</v>
      </c>
      <c r="G1707" s="23">
        <f t="shared" si="236"/>
        <v>0.48099999999999998</v>
      </c>
      <c r="H1707" s="23">
        <f t="shared" si="237"/>
        <v>0.39804076630070456</v>
      </c>
      <c r="I1707" s="26">
        <f t="shared" si="240"/>
        <v>99184.339504302916</v>
      </c>
      <c r="J1707" s="26">
        <f t="shared" si="241"/>
        <v>82077.776510024894</v>
      </c>
      <c r="K1707" s="23">
        <f t="shared" si="238"/>
        <v>111.75870965701507</v>
      </c>
      <c r="L1707" s="23">
        <f t="shared" si="238"/>
        <v>92.483414620906927</v>
      </c>
      <c r="M1707" s="26">
        <f>K1707*'Social Cost of Carbon'!$C$5</f>
        <v>11175.870965701508</v>
      </c>
      <c r="N1707" s="26">
        <f>L1707*'Social Cost of Carbon'!$C$5</f>
        <v>9248.3414620906933</v>
      </c>
      <c r="O1707" s="23">
        <f t="shared" si="242"/>
        <v>0.97279923104318033</v>
      </c>
      <c r="P1707" s="23">
        <f t="shared" si="243"/>
        <v>0.80501819413963338</v>
      </c>
      <c r="Q1707" s="27"/>
      <c r="R1707" s="27"/>
    </row>
    <row r="1708" spans="1:18" x14ac:dyDescent="0.25">
      <c r="A1708" s="24">
        <f t="shared" si="239"/>
        <v>2020</v>
      </c>
      <c r="B1708" s="32">
        <v>44070</v>
      </c>
      <c r="C1708" s="28">
        <f>'Bitcoin Data'!C1707</f>
        <v>11323.397461</v>
      </c>
      <c r="D1708" s="26">
        <f>'Bitcoin Data'!K1707</f>
        <v>806.23488309594188</v>
      </c>
      <c r="E1708" s="25">
        <f>'Bitcoin Data'!J1707</f>
        <v>257915.21273352954</v>
      </c>
      <c r="F1708" s="25">
        <f t="shared" si="235"/>
        <v>207.94024138688215</v>
      </c>
      <c r="G1708" s="23">
        <f t="shared" si="236"/>
        <v>0.48099999999999998</v>
      </c>
      <c r="H1708" s="23">
        <f t="shared" si="237"/>
        <v>0.39804076630070456</v>
      </c>
      <c r="I1708" s="26">
        <f t="shared" si="240"/>
        <v>100019.25610709032</v>
      </c>
      <c r="J1708" s="26">
        <f t="shared" si="241"/>
        <v>82768.693026388049</v>
      </c>
      <c r="K1708" s="23">
        <f t="shared" si="238"/>
        <v>124.05721732482769</v>
      </c>
      <c r="L1708" s="23">
        <f t="shared" si="238"/>
        <v>102.66076891706334</v>
      </c>
      <c r="M1708" s="26">
        <f>K1708*'Social Cost of Carbon'!$C$5</f>
        <v>12405.721732482769</v>
      </c>
      <c r="N1708" s="26">
        <f>L1708*'Social Cost of Carbon'!$C$5</f>
        <v>10266.076891706334</v>
      </c>
      <c r="O1708" s="23">
        <f t="shared" si="242"/>
        <v>1.0955829975244185</v>
      </c>
      <c r="P1708" s="23">
        <f t="shared" si="243"/>
        <v>0.90662514736100319</v>
      </c>
      <c r="Q1708" s="27"/>
      <c r="R1708" s="27"/>
    </row>
    <row r="1709" spans="1:18" x14ac:dyDescent="0.25">
      <c r="A1709" s="24">
        <f t="shared" si="239"/>
        <v>2020</v>
      </c>
      <c r="B1709" s="32">
        <v>44071</v>
      </c>
      <c r="C1709" s="28">
        <f>'Bitcoin Data'!C1708</f>
        <v>11542.5</v>
      </c>
      <c r="D1709" s="26">
        <f>'Bitcoin Data'!K1708</f>
        <v>1018.7910346388952</v>
      </c>
      <c r="E1709" s="25">
        <f>'Bitcoin Data'!J1708</f>
        <v>201539.12349615982</v>
      </c>
      <c r="F1709" s="25">
        <f t="shared" si="235"/>
        <v>205.32625214686874</v>
      </c>
      <c r="G1709" s="23">
        <f t="shared" si="236"/>
        <v>0.48099999999999998</v>
      </c>
      <c r="H1709" s="23">
        <f t="shared" si="237"/>
        <v>0.39804076630070456</v>
      </c>
      <c r="I1709" s="26">
        <f t="shared" si="240"/>
        <v>98761.927282643854</v>
      </c>
      <c r="J1709" s="26">
        <f t="shared" si="241"/>
        <v>81728.218746191313</v>
      </c>
      <c r="K1709" s="23">
        <f t="shared" si="238"/>
        <v>96.940318401652874</v>
      </c>
      <c r="L1709" s="23">
        <f t="shared" si="238"/>
        <v>80.2207871559838</v>
      </c>
      <c r="M1709" s="26">
        <f>K1709*'Social Cost of Carbon'!$C$5</f>
        <v>9694.0318401652876</v>
      </c>
      <c r="N1709" s="26">
        <f>L1709*'Social Cost of Carbon'!$C$5</f>
        <v>8022.0787155983799</v>
      </c>
      <c r="O1709" s="23">
        <f t="shared" si="242"/>
        <v>0.83985547673080252</v>
      </c>
      <c r="P1709" s="23">
        <f t="shared" si="243"/>
        <v>0.69500357076875718</v>
      </c>
      <c r="Q1709" s="27"/>
      <c r="R1709" s="27"/>
    </row>
    <row r="1710" spans="1:18" x14ac:dyDescent="0.25">
      <c r="A1710" s="24">
        <f t="shared" si="239"/>
        <v>2020</v>
      </c>
      <c r="B1710" s="32">
        <v>44072</v>
      </c>
      <c r="C1710" s="28">
        <f>'Bitcoin Data'!C1709</f>
        <v>11506.865234000001</v>
      </c>
      <c r="D1710" s="26">
        <f>'Bitcoin Data'!K1709</f>
        <v>912.50126736287132</v>
      </c>
      <c r="E1710" s="25">
        <f>'Bitcoin Data'!J1709</f>
        <v>227970.37108628801</v>
      </c>
      <c r="F1710" s="25">
        <f t="shared" si="235"/>
        <v>208.02325253742188</v>
      </c>
      <c r="G1710" s="23">
        <f t="shared" si="236"/>
        <v>0.48099999999999998</v>
      </c>
      <c r="H1710" s="23">
        <f t="shared" si="237"/>
        <v>0.39804076630070456</v>
      </c>
      <c r="I1710" s="26">
        <f t="shared" si="240"/>
        <v>100059.18447049992</v>
      </c>
      <c r="J1710" s="26">
        <f t="shared" si="241"/>
        <v>82801.7348483604</v>
      </c>
      <c r="K1710" s="23">
        <f t="shared" si="238"/>
        <v>109.65374849250453</v>
      </c>
      <c r="L1710" s="23">
        <f t="shared" si="238"/>
        <v>90.741501201042055</v>
      </c>
      <c r="M1710" s="26">
        <f>K1710*'Social Cost of Carbon'!$C$5</f>
        <v>10965.374849250453</v>
      </c>
      <c r="N1710" s="26">
        <f>L1710*'Social Cost of Carbon'!$C$5</f>
        <v>9074.1501201042047</v>
      </c>
      <c r="O1710" s="23">
        <f t="shared" si="242"/>
        <v>0.95294197214115495</v>
      </c>
      <c r="P1710" s="23">
        <f t="shared" si="243"/>
        <v>0.788585764721767</v>
      </c>
      <c r="Q1710" s="27"/>
      <c r="R1710" s="27"/>
    </row>
    <row r="1711" spans="1:18" x14ac:dyDescent="0.25">
      <c r="A1711" s="24">
        <f t="shared" si="239"/>
        <v>2020</v>
      </c>
      <c r="B1711" s="32">
        <v>44073</v>
      </c>
      <c r="C1711" s="28">
        <f>'Bitcoin Data'!C1710</f>
        <v>11711.505859000001</v>
      </c>
      <c r="D1711" s="26">
        <f>'Bitcoin Data'!K1710</f>
        <v>793.72078666549078</v>
      </c>
      <c r="E1711" s="25">
        <f>'Bitcoin Data'!J1710</f>
        <v>265834.14689549524</v>
      </c>
      <c r="F1711" s="25">
        <f t="shared" si="235"/>
        <v>210.99808819644213</v>
      </c>
      <c r="G1711" s="23">
        <f t="shared" si="236"/>
        <v>0.48099999999999998</v>
      </c>
      <c r="H1711" s="23">
        <f t="shared" si="237"/>
        <v>0.39804076630070456</v>
      </c>
      <c r="I1711" s="26">
        <f t="shared" si="240"/>
        <v>101490.08042248867</v>
      </c>
      <c r="J1711" s="26">
        <f t="shared" si="241"/>
        <v>83985.840713695463</v>
      </c>
      <c r="K1711" s="23">
        <f t="shared" si="238"/>
        <v>127.86622465673321</v>
      </c>
      <c r="L1711" s="23">
        <f t="shared" si="238"/>
        <v>105.81282753917698</v>
      </c>
      <c r="M1711" s="26">
        <f>K1711*'Social Cost of Carbon'!$C$5</f>
        <v>12786.622465673321</v>
      </c>
      <c r="N1711" s="26">
        <f>L1711*'Social Cost of Carbon'!$C$5</f>
        <v>10581.282753917698</v>
      </c>
      <c r="O1711" s="23">
        <f t="shared" si="242"/>
        <v>1.0918000314918614</v>
      </c>
      <c r="P1711" s="23">
        <f t="shared" si="243"/>
        <v>0.90349463863233659</v>
      </c>
      <c r="Q1711" s="27"/>
      <c r="R1711" s="27"/>
    </row>
    <row r="1712" spans="1:18" x14ac:dyDescent="0.25">
      <c r="A1712" s="24">
        <f t="shared" si="239"/>
        <v>2020</v>
      </c>
      <c r="B1712" s="32">
        <v>44074</v>
      </c>
      <c r="C1712" s="28">
        <f>'Bitcoin Data'!C1711</f>
        <v>11680.820313</v>
      </c>
      <c r="D1712" s="26">
        <f>'Bitcoin Data'!K1711</f>
        <v>937.5</v>
      </c>
      <c r="E1712" s="25">
        <f>'Bitcoin Data'!J1711</f>
        <v>219459.53682185648</v>
      </c>
      <c r="F1712" s="25">
        <f t="shared" si="235"/>
        <v>205.74331577049045</v>
      </c>
      <c r="G1712" s="23">
        <f t="shared" si="236"/>
        <v>0.48099999999999998</v>
      </c>
      <c r="H1712" s="23">
        <f t="shared" si="237"/>
        <v>0.39804076630070456</v>
      </c>
      <c r="I1712" s="26">
        <f t="shared" si="240"/>
        <v>98962.534885605899</v>
      </c>
      <c r="J1712" s="26">
        <f t="shared" si="241"/>
        <v>81894.22707053386</v>
      </c>
      <c r="K1712" s="23">
        <f t="shared" si="238"/>
        <v>105.56003721131297</v>
      </c>
      <c r="L1712" s="23">
        <f t="shared" si="238"/>
        <v>87.353842208569446</v>
      </c>
      <c r="M1712" s="26">
        <f>K1712*'Social Cost of Carbon'!$C$5</f>
        <v>10556.003721131297</v>
      </c>
      <c r="N1712" s="26">
        <f>L1712*'Social Cost of Carbon'!$C$5</f>
        <v>8735.384220856944</v>
      </c>
      <c r="O1712" s="23">
        <f t="shared" si="242"/>
        <v>0.90370397268958458</v>
      </c>
      <c r="P1712" s="23">
        <f t="shared" si="243"/>
        <v>0.74783996215873849</v>
      </c>
      <c r="Q1712" s="27"/>
      <c r="R1712" s="27"/>
    </row>
    <row r="1713" spans="1:18" x14ac:dyDescent="0.25">
      <c r="A1713" s="24">
        <f t="shared" si="239"/>
        <v>2020</v>
      </c>
      <c r="B1713" s="32">
        <v>44075</v>
      </c>
      <c r="C1713" s="28">
        <f>'Bitcoin Data'!C1712</f>
        <v>11970.478515999999</v>
      </c>
      <c r="D1713" s="26">
        <f>'Bitcoin Data'!K1712</f>
        <v>962.46390760346469</v>
      </c>
      <c r="E1713" s="25">
        <f>'Bitcoin Data'!J1712</f>
        <v>214270.71094566246</v>
      </c>
      <c r="F1713" s="25">
        <f t="shared" si="235"/>
        <v>206.22782574173476</v>
      </c>
      <c r="G1713" s="23">
        <f t="shared" si="236"/>
        <v>0.48099999999999998</v>
      </c>
      <c r="H1713" s="23">
        <f t="shared" si="237"/>
        <v>0.39804076630070456</v>
      </c>
      <c r="I1713" s="26">
        <f t="shared" si="240"/>
        <v>99195.584181774422</v>
      </c>
      <c r="J1713" s="26">
        <f t="shared" si="241"/>
        <v>82087.081790768265</v>
      </c>
      <c r="K1713" s="23">
        <f t="shared" si="238"/>
        <v>103.06421196486365</v>
      </c>
      <c r="L1713" s="23">
        <f t="shared" si="238"/>
        <v>85.288477980608249</v>
      </c>
      <c r="M1713" s="26">
        <f>K1713*'Social Cost of Carbon'!$C$5</f>
        <v>10306.421196486364</v>
      </c>
      <c r="N1713" s="26">
        <f>L1713*'Social Cost of Carbon'!$C$5</f>
        <v>8528.8477980608241</v>
      </c>
      <c r="O1713" s="23">
        <f t="shared" si="242"/>
        <v>0.86098656646938387</v>
      </c>
      <c r="P1713" s="23">
        <f t="shared" si="243"/>
        <v>0.71249013033697717</v>
      </c>
      <c r="Q1713" s="27"/>
      <c r="R1713" s="27"/>
    </row>
    <row r="1714" spans="1:18" x14ac:dyDescent="0.25">
      <c r="A1714" s="24">
        <f t="shared" si="239"/>
        <v>2020</v>
      </c>
      <c r="B1714" s="32">
        <v>44076</v>
      </c>
      <c r="C1714" s="28">
        <f>'Bitcoin Data'!C1713</f>
        <v>11414.034180000001</v>
      </c>
      <c r="D1714" s="26">
        <f>'Bitcoin Data'!K1713</f>
        <v>900</v>
      </c>
      <c r="E1714" s="25">
        <f>'Bitcoin Data'!J1713</f>
        <v>235064.13863282613</v>
      </c>
      <c r="F1714" s="25">
        <f t="shared" si="235"/>
        <v>211.55772476954354</v>
      </c>
      <c r="G1714" s="23">
        <f t="shared" si="236"/>
        <v>0.48099999999999998</v>
      </c>
      <c r="H1714" s="23">
        <f t="shared" si="237"/>
        <v>0.39804076630070456</v>
      </c>
      <c r="I1714" s="26">
        <f t="shared" si="240"/>
        <v>101759.26561415044</v>
      </c>
      <c r="J1714" s="26">
        <f t="shared" si="241"/>
        <v>84208.598884102656</v>
      </c>
      <c r="K1714" s="23">
        <f t="shared" si="238"/>
        <v>113.06585068238937</v>
      </c>
      <c r="L1714" s="23">
        <f t="shared" si="238"/>
        <v>93.565109871225175</v>
      </c>
      <c r="M1714" s="26">
        <f>K1714*'Social Cost of Carbon'!$C$5</f>
        <v>11306.585068238937</v>
      </c>
      <c r="N1714" s="26">
        <f>L1714*'Social Cost of Carbon'!$C$5</f>
        <v>9356.5109871225177</v>
      </c>
      <c r="O1714" s="23">
        <f t="shared" si="242"/>
        <v>0.99058622831624787</v>
      </c>
      <c r="P1714" s="23">
        <f t="shared" si="243"/>
        <v>0.81973742496034097</v>
      </c>
      <c r="Q1714" s="27"/>
      <c r="R1714" s="27"/>
    </row>
    <row r="1715" spans="1:18" x14ac:dyDescent="0.25">
      <c r="A1715" s="24">
        <f t="shared" si="239"/>
        <v>2020</v>
      </c>
      <c r="B1715" s="32">
        <v>44077</v>
      </c>
      <c r="C1715" s="28">
        <f>'Bitcoin Data'!C1714</f>
        <v>10245.296875</v>
      </c>
      <c r="D1715" s="26">
        <f>'Bitcoin Data'!K1714</f>
        <v>806.23488309594188</v>
      </c>
      <c r="E1715" s="25">
        <f>'Bitcoin Data'!J1714</f>
        <v>262779.99032520287</v>
      </c>
      <c r="F1715" s="25">
        <f t="shared" si="235"/>
        <v>211.86239477979268</v>
      </c>
      <c r="G1715" s="23">
        <f t="shared" si="236"/>
        <v>0.48099999999999998</v>
      </c>
      <c r="H1715" s="23">
        <f t="shared" si="237"/>
        <v>0.39804076630070456</v>
      </c>
      <c r="I1715" s="26">
        <f t="shared" si="240"/>
        <v>101905.81188908027</v>
      </c>
      <c r="J1715" s="26">
        <f t="shared" si="241"/>
        <v>84329.869968451065</v>
      </c>
      <c r="K1715" s="23">
        <f t="shared" si="238"/>
        <v>126.39717534642257</v>
      </c>
      <c r="L1715" s="23">
        <f t="shared" si="238"/>
        <v>104.59714871753549</v>
      </c>
      <c r="M1715" s="26">
        <f>K1715*'Social Cost of Carbon'!$C$5</f>
        <v>12639.717534642257</v>
      </c>
      <c r="N1715" s="26">
        <f>L1715*'Social Cost of Carbon'!$C$5</f>
        <v>10459.714871753549</v>
      </c>
      <c r="O1715" s="23">
        <f t="shared" si="242"/>
        <v>1.2337092510696286</v>
      </c>
      <c r="P1715" s="23">
        <f t="shared" si="243"/>
        <v>1.0209284317838325</v>
      </c>
      <c r="Q1715" s="27"/>
      <c r="R1715" s="27"/>
    </row>
    <row r="1716" spans="1:18" x14ac:dyDescent="0.25">
      <c r="A1716" s="24">
        <f t="shared" si="239"/>
        <v>2020</v>
      </c>
      <c r="B1716" s="32">
        <v>44078</v>
      </c>
      <c r="C1716" s="28">
        <f>'Bitcoin Data'!C1715</f>
        <v>10511.813477</v>
      </c>
      <c r="D1716" s="26">
        <f>'Bitcoin Data'!K1715</f>
        <v>843.72363363644888</v>
      </c>
      <c r="E1716" s="25">
        <f>'Bitcoin Data'!J1715</f>
        <v>250969.16296703447</v>
      </c>
      <c r="F1716" s="25">
        <f t="shared" si="235"/>
        <v>211.74861410924444</v>
      </c>
      <c r="G1716" s="23">
        <f t="shared" si="236"/>
        <v>0.48099999999999998</v>
      </c>
      <c r="H1716" s="23">
        <f t="shared" si="237"/>
        <v>0.39804076630070456</v>
      </c>
      <c r="I1716" s="26">
        <f t="shared" si="240"/>
        <v>101851.08338654658</v>
      </c>
      <c r="J1716" s="26">
        <f t="shared" si="241"/>
        <v>84284.580623155853</v>
      </c>
      <c r="K1716" s="23">
        <f t="shared" si="238"/>
        <v>120.71616738714357</v>
      </c>
      <c r="L1716" s="23">
        <f t="shared" si="238"/>
        <v>99.895957945244803</v>
      </c>
      <c r="M1716" s="26">
        <f>K1716*'Social Cost of Carbon'!$C$5</f>
        <v>12071.616738714358</v>
      </c>
      <c r="N1716" s="26">
        <f>L1716*'Social Cost of Carbon'!$C$5</f>
        <v>9989.5957945244809</v>
      </c>
      <c r="O1716" s="23">
        <f t="shared" si="242"/>
        <v>1.1483857438231024</v>
      </c>
      <c r="P1716" s="23">
        <f t="shared" si="243"/>
        <v>0.95032087625811301</v>
      </c>
      <c r="Q1716" s="27"/>
      <c r="R1716" s="27"/>
    </row>
    <row r="1717" spans="1:18" x14ac:dyDescent="0.25">
      <c r="A1717" s="24">
        <f t="shared" si="239"/>
        <v>2020</v>
      </c>
      <c r="B1717" s="32">
        <v>44079</v>
      </c>
      <c r="C1717" s="28">
        <f>'Bitcoin Data'!C1716</f>
        <v>10169.567383</v>
      </c>
      <c r="D1717" s="26">
        <f>'Bitcoin Data'!K1716</f>
        <v>881.22980515029872</v>
      </c>
      <c r="E1717" s="25">
        <f>'Bitcoin Data'!J1716</f>
        <v>233520.43109730628</v>
      </c>
      <c r="F1717" s="25">
        <f t="shared" si="235"/>
        <v>205.78516399449299</v>
      </c>
      <c r="G1717" s="23">
        <f t="shared" si="236"/>
        <v>0.48099999999999998</v>
      </c>
      <c r="H1717" s="23">
        <f t="shared" si="237"/>
        <v>0.39804076630070456</v>
      </c>
      <c r="I1717" s="26">
        <f t="shared" si="240"/>
        <v>98982.663881351124</v>
      </c>
      <c r="J1717" s="26">
        <f t="shared" si="241"/>
        <v>81910.884369684136</v>
      </c>
      <c r="K1717" s="23">
        <f t="shared" si="238"/>
        <v>112.32332735780432</v>
      </c>
      <c r="L1717" s="23">
        <f t="shared" si="238"/>
        <v>92.950651340842668</v>
      </c>
      <c r="M1717" s="26">
        <f>K1717*'Social Cost of Carbon'!$C$5</f>
        <v>11232.332735780432</v>
      </c>
      <c r="N1717" s="26">
        <f>L1717*'Social Cost of Carbon'!$C$5</f>
        <v>9295.0651340842669</v>
      </c>
      <c r="O1717" s="23">
        <f t="shared" si="242"/>
        <v>1.104504480156846</v>
      </c>
      <c r="P1717" s="23">
        <f t="shared" si="243"/>
        <v>0.91400792029977618</v>
      </c>
      <c r="Q1717" s="27"/>
      <c r="R1717" s="27"/>
    </row>
    <row r="1718" spans="1:18" x14ac:dyDescent="0.25">
      <c r="A1718" s="24">
        <f t="shared" si="239"/>
        <v>2020</v>
      </c>
      <c r="B1718" s="32">
        <v>44080</v>
      </c>
      <c r="C1718" s="28">
        <f>'Bitcoin Data'!C1717</f>
        <v>10280.351563</v>
      </c>
      <c r="D1718" s="26">
        <f>'Bitcoin Data'!K1717</f>
        <v>937.5</v>
      </c>
      <c r="E1718" s="25">
        <f>'Bitcoin Data'!J1717</f>
        <v>218272.65424884783</v>
      </c>
      <c r="F1718" s="25">
        <f t="shared" si="235"/>
        <v>204.63061335829485</v>
      </c>
      <c r="G1718" s="23">
        <f t="shared" si="236"/>
        <v>0.48099999999999998</v>
      </c>
      <c r="H1718" s="23">
        <f t="shared" si="237"/>
        <v>0.39804076630070456</v>
      </c>
      <c r="I1718" s="26">
        <f t="shared" si="240"/>
        <v>98427.325025339829</v>
      </c>
      <c r="J1718" s="26">
        <f t="shared" si="241"/>
        <v>81451.32614971888</v>
      </c>
      <c r="K1718" s="23">
        <f t="shared" si="238"/>
        <v>104.9891466936958</v>
      </c>
      <c r="L1718" s="23">
        <f t="shared" si="238"/>
        <v>86.881414559700133</v>
      </c>
      <c r="M1718" s="26">
        <f>K1718*'Social Cost of Carbon'!$C$5</f>
        <v>10498.91466936958</v>
      </c>
      <c r="N1718" s="26">
        <f>L1718*'Social Cost of Carbon'!$C$5</f>
        <v>8688.1414559700133</v>
      </c>
      <c r="O1718" s="23">
        <f t="shared" si="242"/>
        <v>1.0212602754905979</v>
      </c>
      <c r="P1718" s="23">
        <f t="shared" si="243"/>
        <v>0.84512104500778862</v>
      </c>
      <c r="Q1718" s="27"/>
      <c r="R1718" s="27"/>
    </row>
    <row r="1719" spans="1:18" x14ac:dyDescent="0.25">
      <c r="A1719" s="24">
        <f t="shared" si="239"/>
        <v>2020</v>
      </c>
      <c r="B1719" s="32">
        <v>44081</v>
      </c>
      <c r="C1719" s="28">
        <f>'Bitcoin Data'!C1718</f>
        <v>10369.563477</v>
      </c>
      <c r="D1719" s="26">
        <f>'Bitcoin Data'!K1718</f>
        <v>1093.6930368209992</v>
      </c>
      <c r="E1719" s="25">
        <f>'Bitcoin Data'!J1718</f>
        <v>191388.88652272115</v>
      </c>
      <c r="F1719" s="25">
        <f t="shared" si="235"/>
        <v>209.32069251482449</v>
      </c>
      <c r="G1719" s="23">
        <f t="shared" si="236"/>
        <v>0.48099999999999998</v>
      </c>
      <c r="H1719" s="23">
        <f t="shared" si="237"/>
        <v>0.39804076630070456</v>
      </c>
      <c r="I1719" s="26">
        <f t="shared" si="240"/>
        <v>100683.25309963057</v>
      </c>
      <c r="J1719" s="26">
        <f t="shared" si="241"/>
        <v>83318.168851194903</v>
      </c>
      <c r="K1719" s="23">
        <f t="shared" si="238"/>
        <v>92.058054417428863</v>
      </c>
      <c r="L1719" s="23">
        <f t="shared" si="238"/>
        <v>76.18057905294252</v>
      </c>
      <c r="M1719" s="26">
        <f>K1719*'Social Cost of Carbon'!$C$5</f>
        <v>9205.8054417428866</v>
      </c>
      <c r="N1719" s="26">
        <f>L1719*'Social Cost of Carbon'!$C$5</f>
        <v>7618.0579052942521</v>
      </c>
      <c r="O1719" s="23">
        <f t="shared" si="242"/>
        <v>0.88777174296310901</v>
      </c>
      <c r="P1719" s="23">
        <f t="shared" si="243"/>
        <v>0.73465560263856156</v>
      </c>
      <c r="Q1719" s="27"/>
      <c r="R1719" s="27"/>
    </row>
    <row r="1720" spans="1:18" x14ac:dyDescent="0.25">
      <c r="A1720" s="24">
        <f t="shared" si="239"/>
        <v>2020</v>
      </c>
      <c r="B1720" s="32">
        <v>44082</v>
      </c>
      <c r="C1720" s="28">
        <f>'Bitcoin Data'!C1719</f>
        <v>10131.516602</v>
      </c>
      <c r="D1720" s="26">
        <f>'Bitcoin Data'!K1719</f>
        <v>968.78363832077503</v>
      </c>
      <c r="E1720" s="25">
        <f>'Bitcoin Data'!J1719</f>
        <v>221090.26002660542</v>
      </c>
      <c r="F1720" s="25">
        <f t="shared" si="235"/>
        <v>214.18862650586101</v>
      </c>
      <c r="G1720" s="23">
        <f t="shared" si="236"/>
        <v>0.48099999999999998</v>
      </c>
      <c r="H1720" s="23">
        <f t="shared" si="237"/>
        <v>0.39804076630070456</v>
      </c>
      <c r="I1720" s="26">
        <f t="shared" si="240"/>
        <v>103024.72934931914</v>
      </c>
      <c r="J1720" s="26">
        <f t="shared" si="241"/>
        <v>85255.805027288312</v>
      </c>
      <c r="K1720" s="23">
        <f t="shared" si="238"/>
        <v>106.3444150727972</v>
      </c>
      <c r="L1720" s="23">
        <f t="shared" si="238"/>
        <v>88.00293652261206</v>
      </c>
      <c r="M1720" s="26">
        <f>K1720*'Social Cost of Carbon'!$C$5</f>
        <v>10634.44150727972</v>
      </c>
      <c r="N1720" s="26">
        <f>L1720*'Social Cost of Carbon'!$C$5</f>
        <v>8800.2936522612054</v>
      </c>
      <c r="O1720" s="23">
        <f t="shared" si="242"/>
        <v>1.0496396467613192</v>
      </c>
      <c r="P1720" s="23">
        <f t="shared" si="243"/>
        <v>0.86860575745629176</v>
      </c>
      <c r="Q1720" s="27"/>
      <c r="R1720" s="27"/>
    </row>
    <row r="1721" spans="1:18" x14ac:dyDescent="0.25">
      <c r="A1721" s="24">
        <f t="shared" si="239"/>
        <v>2020</v>
      </c>
      <c r="B1721" s="32">
        <v>44083</v>
      </c>
      <c r="C1721" s="28">
        <f>'Bitcoin Data'!C1720</f>
        <v>10242.347656</v>
      </c>
      <c r="D1721" s="26">
        <f>'Bitcoin Data'!K1720</f>
        <v>931.29139072847681</v>
      </c>
      <c r="E1721" s="25">
        <f>'Bitcoin Data'!J1720</f>
        <v>229672.39129195709</v>
      </c>
      <c r="F1721" s="25">
        <f t="shared" si="235"/>
        <v>213.89192069822161</v>
      </c>
      <c r="G1721" s="23">
        <f t="shared" si="236"/>
        <v>0.48099999999999998</v>
      </c>
      <c r="H1721" s="23">
        <f t="shared" si="237"/>
        <v>0.39804076630070456</v>
      </c>
      <c r="I1721" s="26">
        <f t="shared" si="240"/>
        <v>102882.01385584459</v>
      </c>
      <c r="J1721" s="26">
        <f t="shared" si="241"/>
        <v>85137.704020249657</v>
      </c>
      <c r="K1721" s="23">
        <f t="shared" si="238"/>
        <v>110.47242021143136</v>
      </c>
      <c r="L1721" s="23">
        <f t="shared" si="238"/>
        <v>91.418974627965852</v>
      </c>
      <c r="M1721" s="26">
        <f>K1721*'Social Cost of Carbon'!$C$5</f>
        <v>11047.242021143136</v>
      </c>
      <c r="N1721" s="26">
        <f>L1721*'Social Cost of Carbon'!$C$5</f>
        <v>9141.8974627965854</v>
      </c>
      <c r="O1721" s="23">
        <f t="shared" si="242"/>
        <v>1.078584948702813</v>
      </c>
      <c r="P1721" s="23">
        <f t="shared" si="243"/>
        <v>0.89255879314360442</v>
      </c>
      <c r="Q1721" s="27"/>
      <c r="R1721" s="27"/>
    </row>
    <row r="1722" spans="1:18" x14ac:dyDescent="0.25">
      <c r="A1722" s="24">
        <f t="shared" si="239"/>
        <v>2020</v>
      </c>
      <c r="B1722" s="32">
        <v>44084</v>
      </c>
      <c r="C1722" s="28">
        <f>'Bitcoin Data'!C1721</f>
        <v>10363.138671999999</v>
      </c>
      <c r="D1722" s="26">
        <f>'Bitcoin Data'!K1721</f>
        <v>987.49177090190904</v>
      </c>
      <c r="E1722" s="25">
        <f>'Bitcoin Data'!J1721</f>
        <v>217160.29100870391</v>
      </c>
      <c r="F1722" s="25">
        <f t="shared" si="235"/>
        <v>214.44400033775892</v>
      </c>
      <c r="G1722" s="23">
        <f t="shared" si="236"/>
        <v>0.48099999999999998</v>
      </c>
      <c r="H1722" s="23">
        <f t="shared" si="237"/>
        <v>0.39804076630070456</v>
      </c>
      <c r="I1722" s="26">
        <f t="shared" si="240"/>
        <v>103147.56416246203</v>
      </c>
      <c r="J1722" s="26">
        <f t="shared" si="241"/>
        <v>85357.454223030101</v>
      </c>
      <c r="K1722" s="23">
        <f t="shared" si="238"/>
        <v>104.45409997518658</v>
      </c>
      <c r="L1722" s="23">
        <f t="shared" si="238"/>
        <v>86.4386486431885</v>
      </c>
      <c r="M1722" s="26">
        <f>K1722*'Social Cost of Carbon'!$C$5</f>
        <v>10445.409997518658</v>
      </c>
      <c r="N1722" s="26">
        <f>L1722*'Social Cost of Carbon'!$C$5</f>
        <v>8643.8648643188499</v>
      </c>
      <c r="O1722" s="23">
        <f t="shared" si="242"/>
        <v>1.007938842480314</v>
      </c>
      <c r="P1722" s="23">
        <f t="shared" si="243"/>
        <v>0.83409719177777408</v>
      </c>
      <c r="Q1722" s="27"/>
      <c r="R1722" s="27"/>
    </row>
    <row r="1723" spans="1:18" x14ac:dyDescent="0.25">
      <c r="A1723" s="24">
        <f t="shared" si="239"/>
        <v>2020</v>
      </c>
      <c r="B1723" s="32">
        <v>44085</v>
      </c>
      <c r="C1723" s="28">
        <f>'Bitcoin Data'!C1722</f>
        <v>10400.915039</v>
      </c>
      <c r="D1723" s="26">
        <f>'Bitcoin Data'!K1722</f>
        <v>862.48203162434118</v>
      </c>
      <c r="E1723" s="25">
        <f>'Bitcoin Data'!J1722</f>
        <v>255043.82415922463</v>
      </c>
      <c r="F1723" s="25">
        <f t="shared" si="235"/>
        <v>219.97071561408927</v>
      </c>
      <c r="G1723" s="23">
        <f t="shared" si="236"/>
        <v>0.48099999999999998</v>
      </c>
      <c r="H1723" s="23">
        <f t="shared" si="237"/>
        <v>0.39804076630070456</v>
      </c>
      <c r="I1723" s="26">
        <f t="shared" si="240"/>
        <v>105805.91421037694</v>
      </c>
      <c r="J1723" s="26">
        <f t="shared" si="241"/>
        <v>87557.312206746443</v>
      </c>
      <c r="K1723" s="23">
        <f t="shared" si="238"/>
        <v>122.67607942058704</v>
      </c>
      <c r="L1723" s="23">
        <f t="shared" si="238"/>
        <v>101.51783920859992</v>
      </c>
      <c r="M1723" s="26">
        <f>K1723*'Social Cost of Carbon'!$C$5</f>
        <v>12267.607942058705</v>
      </c>
      <c r="N1723" s="26">
        <f>L1723*'Social Cost of Carbon'!$C$5</f>
        <v>10151.783920859993</v>
      </c>
      <c r="O1723" s="23">
        <f t="shared" si="242"/>
        <v>1.1794739112913837</v>
      </c>
      <c r="P1723" s="23">
        <f t="shared" si="243"/>
        <v>0.97604719227050241</v>
      </c>
      <c r="Q1723" s="27"/>
      <c r="R1723" s="27"/>
    </row>
    <row r="1724" spans="1:18" x14ac:dyDescent="0.25">
      <c r="A1724" s="24">
        <f t="shared" si="239"/>
        <v>2020</v>
      </c>
      <c r="B1724" s="32">
        <v>44086</v>
      </c>
      <c r="C1724" s="28">
        <f>'Bitcoin Data'!C1723</f>
        <v>10442.170898</v>
      </c>
      <c r="D1724" s="26">
        <f>'Bitcoin Data'!K1723</f>
        <v>1062.4483532050526</v>
      </c>
      <c r="E1724" s="25">
        <f>'Bitcoin Data'!J1723</f>
        <v>207191.42477678566</v>
      </c>
      <c r="F1724" s="25">
        <f t="shared" si="235"/>
        <v>220.13018805230445</v>
      </c>
      <c r="G1724" s="23">
        <f t="shared" si="236"/>
        <v>0.48099999999999998</v>
      </c>
      <c r="H1724" s="23">
        <f t="shared" si="237"/>
        <v>0.39804076630070456</v>
      </c>
      <c r="I1724" s="26">
        <f t="shared" si="240"/>
        <v>105882.62045315844</v>
      </c>
      <c r="J1724" s="26">
        <f t="shared" si="241"/>
        <v>87620.788738257455</v>
      </c>
      <c r="K1724" s="23">
        <f t="shared" si="238"/>
        <v>99.659075317633892</v>
      </c>
      <c r="L1724" s="23">
        <f t="shared" si="238"/>
        <v>82.470633489086552</v>
      </c>
      <c r="M1724" s="26">
        <f>K1724*'Social Cost of Carbon'!$C$5</f>
        <v>9965.9075317633888</v>
      </c>
      <c r="N1724" s="26">
        <f>L1724*'Social Cost of Carbon'!$C$5</f>
        <v>8247.0633489086558</v>
      </c>
      <c r="O1724" s="23">
        <f t="shared" si="242"/>
        <v>0.95439038769918705</v>
      </c>
      <c r="P1724" s="23">
        <f t="shared" si="243"/>
        <v>0.78978436854430567</v>
      </c>
      <c r="Q1724" s="27"/>
      <c r="R1724" s="27"/>
    </row>
    <row r="1725" spans="1:18" x14ac:dyDescent="0.25">
      <c r="A1725" s="24">
        <f t="shared" si="239"/>
        <v>2020</v>
      </c>
      <c r="B1725" s="32">
        <v>44087</v>
      </c>
      <c r="C1725" s="28">
        <f>'Bitcoin Data'!C1724</f>
        <v>10323.755859000001</v>
      </c>
      <c r="D1725" s="26">
        <f>'Bitcoin Data'!K1724</f>
        <v>1012.4873439082013</v>
      </c>
      <c r="E1725" s="25">
        <f>'Bitcoin Data'!J1724</f>
        <v>222835.03350258191</v>
      </c>
      <c r="F1725" s="25">
        <f t="shared" si="235"/>
        <v>225.61765120072423</v>
      </c>
      <c r="G1725" s="23">
        <f t="shared" si="236"/>
        <v>0.48099999999999998</v>
      </c>
      <c r="H1725" s="23">
        <f t="shared" si="237"/>
        <v>0.39804076630070456</v>
      </c>
      <c r="I1725" s="26">
        <f t="shared" si="240"/>
        <v>108522.09022754835</v>
      </c>
      <c r="J1725" s="26">
        <f t="shared" si="241"/>
        <v>89805.022774901343</v>
      </c>
      <c r="K1725" s="23">
        <f t="shared" si="238"/>
        <v>107.18365111474189</v>
      </c>
      <c r="L1725" s="23">
        <f t="shared" si="238"/>
        <v>88.697427494010867</v>
      </c>
      <c r="M1725" s="26">
        <f>K1725*'Social Cost of Carbon'!$C$5</f>
        <v>10718.36511147419</v>
      </c>
      <c r="N1725" s="26">
        <f>L1725*'Social Cost of Carbon'!$C$5</f>
        <v>8869.7427494010863</v>
      </c>
      <c r="O1725" s="23">
        <f t="shared" si="242"/>
        <v>1.0382234196414262</v>
      </c>
      <c r="P1725" s="23">
        <f t="shared" si="243"/>
        <v>0.85915851464742443</v>
      </c>
      <c r="Q1725" s="27"/>
      <c r="R1725" s="27"/>
    </row>
    <row r="1726" spans="1:18" x14ac:dyDescent="0.25">
      <c r="A1726" s="24">
        <f t="shared" si="239"/>
        <v>2020</v>
      </c>
      <c r="B1726" s="32">
        <v>44088</v>
      </c>
      <c r="C1726" s="28">
        <f>'Bitcoin Data'!C1725</f>
        <v>10680.837890999999</v>
      </c>
      <c r="D1726" s="26">
        <f>'Bitcoin Data'!K1725</f>
        <v>1099.9755560987533</v>
      </c>
      <c r="E1726" s="25">
        <f>'Bitcoin Data'!J1725</f>
        <v>206899.82219949525</v>
      </c>
      <c r="F1726" s="25">
        <f t="shared" si="235"/>
        <v>227.58474698062295</v>
      </c>
      <c r="G1726" s="23">
        <f t="shared" si="236"/>
        <v>0.48099999999999998</v>
      </c>
      <c r="H1726" s="23">
        <f t="shared" si="237"/>
        <v>0.39804076630070456</v>
      </c>
      <c r="I1726" s="26">
        <f t="shared" si="240"/>
        <v>109468.26329767964</v>
      </c>
      <c r="J1726" s="26">
        <f t="shared" si="241"/>
        <v>90588.007086519108</v>
      </c>
      <c r="K1726" s="23">
        <f t="shared" si="238"/>
        <v>99.518814477957221</v>
      </c>
      <c r="L1726" s="23">
        <f t="shared" si="238"/>
        <v>82.354563775766607</v>
      </c>
      <c r="M1726" s="26">
        <f>K1726*'Social Cost of Carbon'!$C$5</f>
        <v>9951.8814477957221</v>
      </c>
      <c r="N1726" s="26">
        <f>L1726*'Social Cost of Carbon'!$C$5</f>
        <v>8235.4563775766601</v>
      </c>
      <c r="O1726" s="23">
        <f t="shared" si="242"/>
        <v>0.93175100580652781</v>
      </c>
      <c r="P1726" s="23">
        <f t="shared" si="243"/>
        <v>0.7710496556188825</v>
      </c>
      <c r="Q1726" s="27"/>
      <c r="R1726" s="27"/>
    </row>
    <row r="1727" spans="1:18" x14ac:dyDescent="0.25">
      <c r="A1727" s="24">
        <f t="shared" si="239"/>
        <v>2020</v>
      </c>
      <c r="B1727" s="32">
        <v>44089</v>
      </c>
      <c r="C1727" s="28">
        <f>'Bitcoin Data'!C1726</f>
        <v>10796.951171999999</v>
      </c>
      <c r="D1727" s="26">
        <f>'Bitcoin Data'!K1726</f>
        <v>974.97562560935978</v>
      </c>
      <c r="E1727" s="25">
        <f>'Bitcoin Data'!J1726</f>
        <v>233300.27081750162</v>
      </c>
      <c r="F1727" s="25">
        <f t="shared" si="235"/>
        <v>227.46207749512669</v>
      </c>
      <c r="G1727" s="23">
        <f t="shared" si="236"/>
        <v>0.48099999999999998</v>
      </c>
      <c r="H1727" s="23">
        <f t="shared" si="237"/>
        <v>0.39804076630070456</v>
      </c>
      <c r="I1727" s="26">
        <f t="shared" si="240"/>
        <v>109409.25927515593</v>
      </c>
      <c r="J1727" s="26">
        <f t="shared" si="241"/>
        <v>90539.17963051048</v>
      </c>
      <c r="K1727" s="23">
        <f t="shared" si="238"/>
        <v>112.21743026321826</v>
      </c>
      <c r="L1727" s="23">
        <f t="shared" si="238"/>
        <v>92.863018574360254</v>
      </c>
      <c r="M1727" s="26">
        <f>K1727*'Social Cost of Carbon'!$C$5</f>
        <v>11221.743026321827</v>
      </c>
      <c r="N1727" s="26">
        <f>L1727*'Social Cost of Carbon'!$C$5</f>
        <v>9286.3018574360249</v>
      </c>
      <c r="O1727" s="23">
        <f t="shared" si="242"/>
        <v>1.0393436857826541</v>
      </c>
      <c r="P1727" s="23">
        <f t="shared" si="243"/>
        <v>0.86008556577697803</v>
      </c>
      <c r="Q1727" s="27"/>
      <c r="R1727" s="27"/>
    </row>
    <row r="1728" spans="1:18" x14ac:dyDescent="0.25">
      <c r="A1728" s="24">
        <f t="shared" si="239"/>
        <v>2020</v>
      </c>
      <c r="B1728" s="32">
        <v>44090</v>
      </c>
      <c r="C1728" s="28">
        <f>'Bitcoin Data'!C1727</f>
        <v>10974.905273</v>
      </c>
      <c r="D1728" s="26">
        <f>'Bitcoin Data'!K1727</f>
        <v>968.78363832077503</v>
      </c>
      <c r="E1728" s="25">
        <f>'Bitcoin Data'!J1727</f>
        <v>234877.10820944174</v>
      </c>
      <c r="F1728" s="25">
        <f t="shared" si="235"/>
        <v>227.54509944940534</v>
      </c>
      <c r="G1728" s="23">
        <f t="shared" si="236"/>
        <v>0.48099999999999998</v>
      </c>
      <c r="H1728" s="23">
        <f t="shared" si="237"/>
        <v>0.39804076630070456</v>
      </c>
      <c r="I1728" s="26">
        <f t="shared" si="240"/>
        <v>109449.19283516397</v>
      </c>
      <c r="J1728" s="26">
        <f t="shared" si="241"/>
        <v>90572.22575281134</v>
      </c>
      <c r="K1728" s="23">
        <f t="shared" si="238"/>
        <v>112.97588904874148</v>
      </c>
      <c r="L1728" s="23">
        <f t="shared" si="238"/>
        <v>93.490664138179696</v>
      </c>
      <c r="M1728" s="26">
        <f>K1728*'Social Cost of Carbon'!$C$5</f>
        <v>11297.588904874148</v>
      </c>
      <c r="N1728" s="26">
        <f>L1728*'Social Cost of Carbon'!$C$5</f>
        <v>9349.0664138179691</v>
      </c>
      <c r="O1728" s="23">
        <f t="shared" si="242"/>
        <v>1.0294019514380686</v>
      </c>
      <c r="P1728" s="23">
        <f t="shared" si="243"/>
        <v>0.85185850640717131</v>
      </c>
      <c r="Q1728" s="27"/>
      <c r="R1728" s="27"/>
    </row>
    <row r="1729" spans="1:18" x14ac:dyDescent="0.25">
      <c r="A1729" s="24">
        <f t="shared" si="239"/>
        <v>2020</v>
      </c>
      <c r="B1729" s="32">
        <v>44091</v>
      </c>
      <c r="C1729" s="28">
        <f>'Bitcoin Data'!C1728</f>
        <v>10948.990234000001</v>
      </c>
      <c r="D1729" s="26">
        <f>'Bitcoin Data'!K1728</f>
        <v>1112.4845488257108</v>
      </c>
      <c r="E1729" s="25">
        <f>'Bitcoin Data'!J1728</f>
        <v>205533.9268010509</v>
      </c>
      <c r="F1729" s="25">
        <f t="shared" si="235"/>
        <v>228.65331782564377</v>
      </c>
      <c r="G1729" s="23">
        <f t="shared" si="236"/>
        <v>0.48099999999999998</v>
      </c>
      <c r="H1729" s="23">
        <f t="shared" si="237"/>
        <v>0.39804076630070456</v>
      </c>
      <c r="I1729" s="26">
        <f t="shared" si="240"/>
        <v>109982.24587413465</v>
      </c>
      <c r="J1729" s="26">
        <f t="shared" si="241"/>
        <v>91013.341844517796</v>
      </c>
      <c r="K1729" s="23">
        <f t="shared" si="238"/>
        <v>98.861818791305467</v>
      </c>
      <c r="L1729" s="23">
        <f t="shared" si="238"/>
        <v>81.810881724683213</v>
      </c>
      <c r="M1729" s="26">
        <f>K1729*'Social Cost of Carbon'!$C$5</f>
        <v>9886.1818791305468</v>
      </c>
      <c r="N1729" s="26">
        <f>L1729*'Social Cost of Carbon'!$C$5</f>
        <v>8181.0881724683213</v>
      </c>
      <c r="O1729" s="23">
        <f t="shared" si="242"/>
        <v>0.90293092493871208</v>
      </c>
      <c r="P1729" s="23">
        <f t="shared" si="243"/>
        <v>0.74720024382371919</v>
      </c>
      <c r="Q1729" s="27"/>
      <c r="R1729" s="27"/>
    </row>
    <row r="1730" spans="1:18" x14ac:dyDescent="0.25">
      <c r="A1730" s="24">
        <f t="shared" si="239"/>
        <v>2020</v>
      </c>
      <c r="B1730" s="32">
        <v>44092</v>
      </c>
      <c r="C1730" s="28">
        <f>'Bitcoin Data'!C1729</f>
        <v>10944.585938</v>
      </c>
      <c r="D1730" s="26">
        <f>'Bitcoin Data'!K1729</f>
        <v>1031.2822275696115</v>
      </c>
      <c r="E1730" s="25">
        <f>'Bitcoin Data'!J1729</f>
        <v>225573.28684459144</v>
      </c>
      <c r="F1730" s="25">
        <f t="shared" si="235"/>
        <v>232.6297217372892</v>
      </c>
      <c r="G1730" s="23">
        <f t="shared" si="236"/>
        <v>0.48099999999999998</v>
      </c>
      <c r="H1730" s="23">
        <f t="shared" si="237"/>
        <v>0.39804076630070456</v>
      </c>
      <c r="I1730" s="26">
        <f t="shared" si="240"/>
        <v>111894.8961556361</v>
      </c>
      <c r="J1730" s="26">
        <f t="shared" si="241"/>
        <v>92596.112704630257</v>
      </c>
      <c r="K1730" s="23">
        <f t="shared" si="238"/>
        <v>108.50075097224848</v>
      </c>
      <c r="L1730" s="23">
        <f t="shared" si="238"/>
        <v>89.787363952589814</v>
      </c>
      <c r="M1730" s="26">
        <f>K1730*'Social Cost of Carbon'!$C$5</f>
        <v>10850.075097224848</v>
      </c>
      <c r="N1730" s="26">
        <f>L1730*'Social Cost of Carbon'!$C$5</f>
        <v>8978.7363952589822</v>
      </c>
      <c r="O1730" s="23">
        <f t="shared" si="242"/>
        <v>0.99136460334721233</v>
      </c>
      <c r="P1730" s="23">
        <f t="shared" si="243"/>
        <v>0.82038155176656646</v>
      </c>
      <c r="Q1730" s="27"/>
      <c r="R1730" s="27"/>
    </row>
    <row r="1731" spans="1:18" x14ac:dyDescent="0.25">
      <c r="A1731" s="24">
        <f t="shared" si="239"/>
        <v>2020</v>
      </c>
      <c r="B1731" s="32">
        <v>44093</v>
      </c>
      <c r="C1731" s="28">
        <f>'Bitcoin Data'!C1730</f>
        <v>11094.346680000001</v>
      </c>
      <c r="D1731" s="26">
        <f>'Bitcoin Data'!K1730</f>
        <v>931.29139072847681</v>
      </c>
      <c r="E1731" s="25">
        <f>'Bitcoin Data'!J1730</f>
        <v>255597.48672626558</v>
      </c>
      <c r="F1731" s="25">
        <f t="shared" si="235"/>
        <v>238.03573888000727</v>
      </c>
      <c r="G1731" s="23">
        <f t="shared" si="236"/>
        <v>0.48099999999999998</v>
      </c>
      <c r="H1731" s="23">
        <f t="shared" si="237"/>
        <v>0.39804076630070456</v>
      </c>
      <c r="I1731" s="26">
        <f t="shared" si="240"/>
        <v>114495.1904012835</v>
      </c>
      <c r="J1731" s="26">
        <f t="shared" si="241"/>
        <v>94747.927910752507</v>
      </c>
      <c r="K1731" s="23">
        <f t="shared" si="238"/>
        <v>122.94239111533373</v>
      </c>
      <c r="L1731" s="23">
        <f t="shared" si="238"/>
        <v>101.7382194810569</v>
      </c>
      <c r="M1731" s="26">
        <f>K1731*'Social Cost of Carbon'!$C$5</f>
        <v>12294.239111533374</v>
      </c>
      <c r="N1731" s="26">
        <f>L1731*'Social Cost of Carbon'!$C$5</f>
        <v>10173.821948105689</v>
      </c>
      <c r="O1731" s="23">
        <f t="shared" si="242"/>
        <v>1.1081535007100909</v>
      </c>
      <c r="P1731" s="23">
        <f t="shared" si="243"/>
        <v>0.91702758545000584</v>
      </c>
      <c r="Q1731" s="27"/>
      <c r="R1731" s="27"/>
    </row>
    <row r="1732" spans="1:18" x14ac:dyDescent="0.25">
      <c r="A1732" s="24">
        <f t="shared" si="239"/>
        <v>2020</v>
      </c>
      <c r="B1732" s="32">
        <v>44094</v>
      </c>
      <c r="C1732" s="28">
        <f>'Bitcoin Data'!C1731</f>
        <v>10938.271484000001</v>
      </c>
      <c r="D1732" s="26">
        <f>'Bitcoin Data'!K1731</f>
        <v>887.4864411793709</v>
      </c>
      <c r="E1732" s="25">
        <f>'Bitcoin Data'!J1731</f>
        <v>263224.71035589994</v>
      </c>
      <c r="F1732" s="25">
        <f t="shared" si="235"/>
        <v>233.60836142422835</v>
      </c>
      <c r="G1732" s="23">
        <f t="shared" si="236"/>
        <v>0.48099999999999998</v>
      </c>
      <c r="H1732" s="23">
        <f t="shared" si="237"/>
        <v>0.39804076630070456</v>
      </c>
      <c r="I1732" s="26">
        <f t="shared" si="240"/>
        <v>112365.62184505384</v>
      </c>
      <c r="J1732" s="26">
        <f t="shared" si="241"/>
        <v>92985.651195551807</v>
      </c>
      <c r="K1732" s="23">
        <f t="shared" si="238"/>
        <v>126.61108568118786</v>
      </c>
      <c r="L1732" s="23">
        <f t="shared" si="238"/>
        <v>104.7741654193434</v>
      </c>
      <c r="M1732" s="26">
        <f>K1732*'Social Cost of Carbon'!$C$5</f>
        <v>12661.108568118785</v>
      </c>
      <c r="N1732" s="26">
        <f>L1732*'Social Cost of Carbon'!$C$5</f>
        <v>10477.416541934341</v>
      </c>
      <c r="O1732" s="23">
        <f t="shared" si="242"/>
        <v>1.1575054236529849</v>
      </c>
      <c r="P1732" s="23">
        <f t="shared" si="243"/>
        <v>0.95786766284419089</v>
      </c>
      <c r="Q1732" s="27"/>
      <c r="R1732" s="27"/>
    </row>
    <row r="1733" spans="1:18" x14ac:dyDescent="0.25">
      <c r="A1733" s="24">
        <f t="shared" si="239"/>
        <v>2020</v>
      </c>
      <c r="B1733" s="32">
        <v>44095</v>
      </c>
      <c r="C1733" s="28">
        <f>'Bitcoin Data'!C1732</f>
        <v>10462.259765999999</v>
      </c>
      <c r="D1733" s="26">
        <f>'Bitcoin Data'!K1732</f>
        <v>906.25314671231513</v>
      </c>
      <c r="E1733" s="25">
        <f>'Bitcoin Data'!J1732</f>
        <v>256450.91136940505</v>
      </c>
      <c r="F1733" s="25">
        <f t="shared" si="235"/>
        <v>232.40944540576433</v>
      </c>
      <c r="G1733" s="23">
        <f t="shared" si="236"/>
        <v>0.48099999999999998</v>
      </c>
      <c r="H1733" s="23">
        <f t="shared" si="237"/>
        <v>0.39804076630070456</v>
      </c>
      <c r="I1733" s="26">
        <f t="shared" si="240"/>
        <v>111788.94324017264</v>
      </c>
      <c r="J1733" s="26">
        <f t="shared" si="241"/>
        <v>92508.433744832189</v>
      </c>
      <c r="K1733" s="23">
        <f t="shared" si="238"/>
        <v>123.35288836868382</v>
      </c>
      <c r="L1733" s="23">
        <f t="shared" si="238"/>
        <v>102.07791727999205</v>
      </c>
      <c r="M1733" s="26">
        <f>K1733*'Social Cost of Carbon'!$C$5</f>
        <v>12335.288836868382</v>
      </c>
      <c r="N1733" s="26">
        <f>L1733*'Social Cost of Carbon'!$C$5</f>
        <v>10207.791727999205</v>
      </c>
      <c r="O1733" s="23">
        <f t="shared" si="242"/>
        <v>1.1790271999320172</v>
      </c>
      <c r="P1733" s="23">
        <f t="shared" si="243"/>
        <v>0.97567752630002957</v>
      </c>
      <c r="Q1733" s="27"/>
      <c r="R1733" s="27"/>
    </row>
    <row r="1734" spans="1:18" x14ac:dyDescent="0.25">
      <c r="A1734" s="24">
        <f t="shared" si="239"/>
        <v>2020</v>
      </c>
      <c r="B1734" s="32">
        <v>44096</v>
      </c>
      <c r="C1734" s="28">
        <f>'Bitcoin Data'!C1733</f>
        <v>10538.459961</v>
      </c>
      <c r="D1734" s="26">
        <f>'Bitcoin Data'!K1733</f>
        <v>806.23488309594188</v>
      </c>
      <c r="E1734" s="25">
        <f>'Bitcoin Data'!J1733</f>
        <v>284421.08929805405</v>
      </c>
      <c r="F1734" s="25">
        <f t="shared" si="235"/>
        <v>229.31020368023707</v>
      </c>
      <c r="G1734" s="23">
        <f t="shared" si="236"/>
        <v>0.48099999999999998</v>
      </c>
      <c r="H1734" s="23">
        <f t="shared" si="237"/>
        <v>0.39804076630070456</v>
      </c>
      <c r="I1734" s="26">
        <f t="shared" si="240"/>
        <v>110298.20797019402</v>
      </c>
      <c r="J1734" s="26">
        <f t="shared" si="241"/>
        <v>91274.809193452194</v>
      </c>
      <c r="K1734" s="23">
        <f t="shared" si="238"/>
        <v>136.80654395236397</v>
      </c>
      <c r="L1734" s="23">
        <f t="shared" si="238"/>
        <v>113.21118833627855</v>
      </c>
      <c r="M1734" s="26">
        <f>K1734*'Social Cost of Carbon'!$C$5</f>
        <v>13680.654395236397</v>
      </c>
      <c r="N1734" s="26">
        <f>L1734*'Social Cost of Carbon'!$C$5</f>
        <v>11321.118833627856</v>
      </c>
      <c r="O1734" s="23">
        <f t="shared" si="242"/>
        <v>1.298164479996585</v>
      </c>
      <c r="P1734" s="23">
        <f t="shared" si="243"/>
        <v>1.0742669114390779</v>
      </c>
      <c r="Q1734" s="27"/>
      <c r="R1734" s="27"/>
    </row>
    <row r="1735" spans="1:18" x14ac:dyDescent="0.25">
      <c r="A1735" s="24">
        <f t="shared" si="239"/>
        <v>2020</v>
      </c>
      <c r="B1735" s="32">
        <v>44097</v>
      </c>
      <c r="C1735" s="28">
        <f>'Bitcoin Data'!C1734</f>
        <v>10225.864258</v>
      </c>
      <c r="D1735" s="26">
        <f>'Bitcoin Data'!K1734</f>
        <v>887.4864411793709</v>
      </c>
      <c r="E1735" s="25">
        <f>'Bitcoin Data'!J1734</f>
        <v>255396.21407748046</v>
      </c>
      <c r="F1735" s="25">
        <f t="shared" si="235"/>
        <v>226.66067712230787</v>
      </c>
      <c r="G1735" s="23">
        <f t="shared" si="236"/>
        <v>0.48099999999999998</v>
      </c>
      <c r="H1735" s="23">
        <f t="shared" si="237"/>
        <v>0.39804076630070456</v>
      </c>
      <c r="I1735" s="26">
        <f t="shared" si="240"/>
        <v>109023.78569583008</v>
      </c>
      <c r="J1735" s="26">
        <f t="shared" si="241"/>
        <v>90220.189612000002</v>
      </c>
      <c r="K1735" s="23">
        <f t="shared" si="238"/>
        <v>122.8455789712681</v>
      </c>
      <c r="L1735" s="23">
        <f t="shared" si="238"/>
        <v>101.65810476169911</v>
      </c>
      <c r="M1735" s="26">
        <f>K1735*'Social Cost of Carbon'!$C$5</f>
        <v>12284.55789712681</v>
      </c>
      <c r="N1735" s="26">
        <f>L1735*'Social Cost of Carbon'!$C$5</f>
        <v>10165.810476169911</v>
      </c>
      <c r="O1735" s="23">
        <f t="shared" si="242"/>
        <v>1.2013222146496061</v>
      </c>
      <c r="P1735" s="23">
        <f t="shared" si="243"/>
        <v>0.99412726589020506</v>
      </c>
      <c r="Q1735" s="27"/>
      <c r="R1735" s="27"/>
    </row>
    <row r="1736" spans="1:18" x14ac:dyDescent="0.25">
      <c r="A1736" s="24">
        <f t="shared" si="239"/>
        <v>2020</v>
      </c>
      <c r="B1736" s="32">
        <v>44098</v>
      </c>
      <c r="C1736" s="28">
        <f>'Bitcoin Data'!C1735</f>
        <v>10745.548828000001</v>
      </c>
      <c r="D1736" s="26">
        <f>'Bitcoin Data'!K1735</f>
        <v>856.24583769384458</v>
      </c>
      <c r="E1736" s="25">
        <f>'Bitcoin Data'!J1735</f>
        <v>265315.81968546787</v>
      </c>
      <c r="F1736" s="25">
        <f t="shared" ref="F1736:F1799" si="244">E1736*D1736/1000000</f>
        <v>227.17556628001245</v>
      </c>
      <c r="G1736" s="23">
        <f t="shared" ref="G1736:G1799" si="245">$V$21</f>
        <v>0.48099999999999998</v>
      </c>
      <c r="H1736" s="23">
        <f t="shared" ref="H1736:H1799" si="246">HLOOKUP($A1736,$V$7:$AA$19,13,FALSE)/1000</f>
        <v>0.39804076630070456</v>
      </c>
      <c r="I1736" s="26">
        <f t="shared" si="240"/>
        <v>109271.44738068599</v>
      </c>
      <c r="J1736" s="26">
        <f t="shared" si="241"/>
        <v>90425.136486892661</v>
      </c>
      <c r="K1736" s="23">
        <f t="shared" ref="K1736:L1799" si="247">$E1736*G1736/1000</f>
        <v>127.61690926871003</v>
      </c>
      <c r="L1736" s="23">
        <f t="shared" si="247"/>
        <v>105.60651217930318</v>
      </c>
      <c r="M1736" s="26">
        <f>K1736*'Social Cost of Carbon'!$C$5</f>
        <v>12761.690926871002</v>
      </c>
      <c r="N1736" s="26">
        <f>L1736*'Social Cost of Carbon'!$C$5</f>
        <v>10560.651217930317</v>
      </c>
      <c r="O1736" s="23">
        <f t="shared" si="242"/>
        <v>1.1876257910268371</v>
      </c>
      <c r="P1736" s="23">
        <f t="shared" si="243"/>
        <v>0.9827930975858683</v>
      </c>
      <c r="Q1736" s="27"/>
      <c r="R1736" s="27"/>
    </row>
    <row r="1737" spans="1:18" x14ac:dyDescent="0.25">
      <c r="A1737" s="24">
        <f t="shared" ref="A1737:A1800" si="248">YEAR(B1737)</f>
        <v>2020</v>
      </c>
      <c r="B1737" s="32">
        <v>44099</v>
      </c>
      <c r="C1737" s="28">
        <f>'Bitcoin Data'!C1736</f>
        <v>10702.290039</v>
      </c>
      <c r="D1737" s="26">
        <f>'Bitcoin Data'!K1736</f>
        <v>1056.2140593827016</v>
      </c>
      <c r="E1737" s="25">
        <f>'Bitcoin Data'!J1736</f>
        <v>210048.9196178187</v>
      </c>
      <c r="F1737" s="25">
        <f t="shared" si="244"/>
        <v>221.85662205848709</v>
      </c>
      <c r="G1737" s="23">
        <f t="shared" si="245"/>
        <v>0.48099999999999998</v>
      </c>
      <c r="H1737" s="23">
        <f t="shared" si="246"/>
        <v>0.39804076630070456</v>
      </c>
      <c r="I1737" s="26">
        <f t="shared" ref="I1737:I1800" si="249">F1737*G1737*1000</f>
        <v>106713.03521013229</v>
      </c>
      <c r="J1737" s="26">
        <f t="shared" ref="J1737:J1800" si="250">$F1737*H1737*1000</f>
        <v>88307.979853045996</v>
      </c>
      <c r="K1737" s="23">
        <f t="shared" si="247"/>
        <v>101.0335303361708</v>
      </c>
      <c r="L1737" s="23">
        <f t="shared" si="247"/>
        <v>83.608032925311647</v>
      </c>
      <c r="M1737" s="26">
        <f>K1737*'Social Cost of Carbon'!$C$5</f>
        <v>10103.353033617081</v>
      </c>
      <c r="N1737" s="26">
        <f>L1737*'Social Cost of Carbon'!$C$5</f>
        <v>8360.8032925311654</v>
      </c>
      <c r="O1737" s="23">
        <f t="shared" ref="O1737:O1800" si="251">M1737/$C1737</f>
        <v>0.94403655636313866</v>
      </c>
      <c r="P1737" s="23">
        <f t="shared" ref="P1737:P1800" si="252">N1737/$C1737</f>
        <v>0.78121628754815375</v>
      </c>
      <c r="Q1737" s="27"/>
      <c r="R1737" s="27"/>
    </row>
    <row r="1738" spans="1:18" x14ac:dyDescent="0.25">
      <c r="A1738" s="24">
        <f t="shared" si="248"/>
        <v>2020</v>
      </c>
      <c r="B1738" s="32">
        <v>44100</v>
      </c>
      <c r="C1738" s="28">
        <f>'Bitcoin Data'!C1737</f>
        <v>10754.4375</v>
      </c>
      <c r="D1738" s="26">
        <f>'Bitcoin Data'!K1737</f>
        <v>937.5</v>
      </c>
      <c r="E1738" s="25">
        <f>'Bitcoin Data'!J1737</f>
        <v>241566.0358843226</v>
      </c>
      <c r="F1738" s="25">
        <f t="shared" si="244"/>
        <v>226.46815864155244</v>
      </c>
      <c r="G1738" s="23">
        <f t="shared" si="245"/>
        <v>0.48099999999999998</v>
      </c>
      <c r="H1738" s="23">
        <f t="shared" si="246"/>
        <v>0.39804076630070456</v>
      </c>
      <c r="I1738" s="26">
        <f t="shared" si="249"/>
        <v>108931.18430658671</v>
      </c>
      <c r="J1738" s="26">
        <f t="shared" si="250"/>
        <v>90143.559408393063</v>
      </c>
      <c r="K1738" s="23">
        <f t="shared" si="247"/>
        <v>116.19326326035916</v>
      </c>
      <c r="L1738" s="23">
        <f t="shared" si="247"/>
        <v>96.15313003561927</v>
      </c>
      <c r="M1738" s="26">
        <f>K1738*'Social Cost of Carbon'!$C$5</f>
        <v>11619.326326035916</v>
      </c>
      <c r="N1738" s="26">
        <f>L1738*'Social Cost of Carbon'!$C$5</f>
        <v>9615.313003561927</v>
      </c>
      <c r="O1738" s="23">
        <f t="shared" si="251"/>
        <v>1.0804215772359935</v>
      </c>
      <c r="P1738" s="23">
        <f t="shared" si="252"/>
        <v>0.89407865391025121</v>
      </c>
      <c r="Q1738" s="27"/>
      <c r="R1738" s="27"/>
    </row>
    <row r="1739" spans="1:18" x14ac:dyDescent="0.25">
      <c r="A1739" s="24">
        <f t="shared" si="248"/>
        <v>2020</v>
      </c>
      <c r="B1739" s="32">
        <v>44101</v>
      </c>
      <c r="C1739" s="28">
        <f>'Bitcoin Data'!C1738</f>
        <v>10774.426758</v>
      </c>
      <c r="D1739" s="26">
        <f>'Bitcoin Data'!K1738</f>
        <v>949.96833438885369</v>
      </c>
      <c r="E1739" s="25">
        <f>'Bitcoin Data'!J1738</f>
        <v>242137.46429556509</v>
      </c>
      <c r="F1739" s="25">
        <f t="shared" si="244"/>
        <v>230.02292364999852</v>
      </c>
      <c r="G1739" s="23">
        <f t="shared" si="245"/>
        <v>0.48099999999999998</v>
      </c>
      <c r="H1739" s="23">
        <f t="shared" si="246"/>
        <v>0.39804076630070456</v>
      </c>
      <c r="I1739" s="26">
        <f t="shared" si="249"/>
        <v>110641.02627564929</v>
      </c>
      <c r="J1739" s="26">
        <f t="shared" si="250"/>
        <v>91558.500796373861</v>
      </c>
      <c r="K1739" s="23">
        <f t="shared" si="247"/>
        <v>116.46812032616681</v>
      </c>
      <c r="L1739" s="23">
        <f t="shared" si="247"/>
        <v>96.380581838316232</v>
      </c>
      <c r="M1739" s="26">
        <f>K1739*'Social Cost of Carbon'!$C$5</f>
        <v>11646.812032616681</v>
      </c>
      <c r="N1739" s="26">
        <f>L1739*'Social Cost of Carbon'!$C$5</f>
        <v>9638.058183831623</v>
      </c>
      <c r="O1739" s="23">
        <f t="shared" si="251"/>
        <v>1.0809681381860001</v>
      </c>
      <c r="P1739" s="23">
        <f t="shared" si="252"/>
        <v>0.89453094817089696</v>
      </c>
      <c r="Q1739" s="27"/>
      <c r="R1739" s="27"/>
    </row>
    <row r="1740" spans="1:18" x14ac:dyDescent="0.25">
      <c r="A1740" s="24">
        <f t="shared" si="248"/>
        <v>2020</v>
      </c>
      <c r="B1740" s="32">
        <v>44102</v>
      </c>
      <c r="C1740" s="28">
        <f>'Bitcoin Data'!C1739</f>
        <v>10721.327148</v>
      </c>
      <c r="D1740" s="26">
        <f>'Bitcoin Data'!K1739</f>
        <v>806.23488309594188</v>
      </c>
      <c r="E1740" s="25">
        <f>'Bitcoin Data'!J1739</f>
        <v>288311.79285337345</v>
      </c>
      <c r="F1740" s="25">
        <f t="shared" si="244"/>
        <v>232.44702460632095</v>
      </c>
      <c r="G1740" s="23">
        <f t="shared" si="245"/>
        <v>0.48099999999999998</v>
      </c>
      <c r="H1740" s="23">
        <f t="shared" si="246"/>
        <v>0.39804076630070456</v>
      </c>
      <c r="I1740" s="26">
        <f t="shared" si="249"/>
        <v>111807.01883564038</v>
      </c>
      <c r="J1740" s="26">
        <f t="shared" si="250"/>
        <v>92523.391798618715</v>
      </c>
      <c r="K1740" s="23">
        <f t="shared" si="247"/>
        <v>138.67797236247262</v>
      </c>
      <c r="L1740" s="23">
        <f t="shared" si="247"/>
        <v>114.75984696088676</v>
      </c>
      <c r="M1740" s="26">
        <f>K1740*'Social Cost of Carbon'!$C$5</f>
        <v>13867.797236247261</v>
      </c>
      <c r="N1740" s="26">
        <f>L1740*'Social Cost of Carbon'!$C$5</f>
        <v>11475.984696088675</v>
      </c>
      <c r="O1740" s="23">
        <f t="shared" si="251"/>
        <v>1.2934776679055275</v>
      </c>
      <c r="P1740" s="23">
        <f t="shared" si="252"/>
        <v>1.0703884451683252</v>
      </c>
      <c r="Q1740" s="27"/>
      <c r="R1740" s="27"/>
    </row>
    <row r="1741" spans="1:18" x14ac:dyDescent="0.25">
      <c r="A1741" s="24">
        <f t="shared" si="248"/>
        <v>2020</v>
      </c>
      <c r="B1741" s="32">
        <v>44103</v>
      </c>
      <c r="C1741" s="28">
        <f>'Bitcoin Data'!C1740</f>
        <v>10848.830078000001</v>
      </c>
      <c r="D1741" s="26">
        <f>'Bitcoin Data'!K1740</f>
        <v>881.22980515029872</v>
      </c>
      <c r="E1741" s="25">
        <f>'Bitcoin Data'!J1740</f>
        <v>259514.77517439087</v>
      </c>
      <c r="F1741" s="25">
        <f t="shared" si="244"/>
        <v>228.69215476055206</v>
      </c>
      <c r="G1741" s="23">
        <f t="shared" si="245"/>
        <v>0.48099999999999998</v>
      </c>
      <c r="H1741" s="23">
        <f t="shared" si="246"/>
        <v>0.39804076630070456</v>
      </c>
      <c r="I1741" s="26">
        <f t="shared" si="249"/>
        <v>110000.92643982553</v>
      </c>
      <c r="J1741" s="26">
        <f t="shared" si="250"/>
        <v>91028.800527849453</v>
      </c>
      <c r="K1741" s="23">
        <f t="shared" si="247"/>
        <v>124.826606858882</v>
      </c>
      <c r="L1741" s="23">
        <f t="shared" si="247"/>
        <v>103.2974599767696</v>
      </c>
      <c r="M1741" s="26">
        <f>K1741*'Social Cost of Carbon'!$C$5</f>
        <v>12482.660685888201</v>
      </c>
      <c r="N1741" s="26">
        <f>L1741*'Social Cost of Carbon'!$C$5</f>
        <v>10329.745997676961</v>
      </c>
      <c r="O1741" s="23">
        <f t="shared" si="251"/>
        <v>1.1505997048660015</v>
      </c>
      <c r="P1741" s="23">
        <f t="shared" si="252"/>
        <v>0.95215299008363363</v>
      </c>
      <c r="Q1741" s="27"/>
      <c r="R1741" s="27"/>
    </row>
    <row r="1742" spans="1:18" x14ac:dyDescent="0.25">
      <c r="A1742" s="24">
        <f t="shared" si="248"/>
        <v>2020</v>
      </c>
      <c r="B1742" s="32">
        <v>44104</v>
      </c>
      <c r="C1742" s="28">
        <f>'Bitcoin Data'!C1741</f>
        <v>10787.618164</v>
      </c>
      <c r="D1742" s="26">
        <f>'Bitcoin Data'!K1741</f>
        <v>974.97562560935978</v>
      </c>
      <c r="E1742" s="25">
        <f>'Bitcoin Data'!J1741</f>
        <v>237226.85276875182</v>
      </c>
      <c r="F1742" s="25">
        <f t="shared" si="244"/>
        <v>231.29039918955328</v>
      </c>
      <c r="G1742" s="23">
        <f t="shared" si="245"/>
        <v>0.48099999999999998</v>
      </c>
      <c r="H1742" s="23">
        <f t="shared" si="246"/>
        <v>0.39804076630070456</v>
      </c>
      <c r="I1742" s="26">
        <f t="shared" si="249"/>
        <v>111250.68201017512</v>
      </c>
      <c r="J1742" s="26">
        <f t="shared" si="250"/>
        <v>92063.007731405654</v>
      </c>
      <c r="K1742" s="23">
        <f t="shared" si="247"/>
        <v>114.10611618176962</v>
      </c>
      <c r="L1742" s="23">
        <f t="shared" si="247"/>
        <v>94.425958263178401</v>
      </c>
      <c r="M1742" s="26">
        <f>K1742*'Social Cost of Carbon'!$C$5</f>
        <v>11410.611618176963</v>
      </c>
      <c r="N1742" s="26">
        <f>L1742*'Social Cost of Carbon'!$C$5</f>
        <v>9442.59582631784</v>
      </c>
      <c r="O1742" s="23">
        <f t="shared" si="251"/>
        <v>1.0577507884229711</v>
      </c>
      <c r="P1742" s="23">
        <f t="shared" si="252"/>
        <v>0.87531795089200382</v>
      </c>
      <c r="Q1742" s="27"/>
      <c r="R1742" s="27"/>
    </row>
    <row r="1743" spans="1:18" x14ac:dyDescent="0.25">
      <c r="A1743" s="24">
        <f t="shared" si="248"/>
        <v>2020</v>
      </c>
      <c r="B1743" s="32">
        <v>44105</v>
      </c>
      <c r="C1743" s="28">
        <f>'Bitcoin Data'!C1742</f>
        <v>10623.330078000001</v>
      </c>
      <c r="D1743" s="26">
        <f>'Bitcoin Data'!K1742</f>
        <v>774.99354172048572</v>
      </c>
      <c r="E1743" s="25">
        <f>'Bitcoin Data'!J1742</f>
        <v>302375.4925667512</v>
      </c>
      <c r="F1743" s="25">
        <f t="shared" si="244"/>
        <v>234.33905391378292</v>
      </c>
      <c r="G1743" s="23">
        <f t="shared" si="245"/>
        <v>0.48099999999999998</v>
      </c>
      <c r="H1743" s="23">
        <f t="shared" si="246"/>
        <v>0.39804076630070456</v>
      </c>
      <c r="I1743" s="26">
        <f t="shared" si="249"/>
        <v>112717.08493252957</v>
      </c>
      <c r="J1743" s="26">
        <f t="shared" si="250"/>
        <v>93276.496594024284</v>
      </c>
      <c r="K1743" s="23">
        <f t="shared" si="247"/>
        <v>145.44261192460735</v>
      </c>
      <c r="L1743" s="23">
        <f t="shared" si="247"/>
        <v>120.35777277182264</v>
      </c>
      <c r="M1743" s="26">
        <f>K1743*'Social Cost of Carbon'!$C$5</f>
        <v>14544.261192460735</v>
      </c>
      <c r="N1743" s="26">
        <f>L1743*'Social Cost of Carbon'!$C$5</f>
        <v>12035.777277182264</v>
      </c>
      <c r="O1743" s="23">
        <f t="shared" si="251"/>
        <v>1.3690868198269246</v>
      </c>
      <c r="P1743" s="23">
        <f t="shared" si="252"/>
        <v>1.1329571037341031</v>
      </c>
      <c r="Q1743" s="27"/>
      <c r="R1743" s="27"/>
    </row>
    <row r="1744" spans="1:18" x14ac:dyDescent="0.25">
      <c r="A1744" s="24">
        <f t="shared" si="248"/>
        <v>2020</v>
      </c>
      <c r="B1744" s="32">
        <v>44106</v>
      </c>
      <c r="C1744" s="28">
        <f>'Bitcoin Data'!C1743</f>
        <v>10585.164063</v>
      </c>
      <c r="D1744" s="26">
        <f>'Bitcoin Data'!K1743</f>
        <v>850.0188893086513</v>
      </c>
      <c r="E1744" s="25">
        <f>'Bitcoin Data'!J1743</f>
        <v>272074.59934514033</v>
      </c>
      <c r="F1744" s="25">
        <f t="shared" si="244"/>
        <v>231.26854874445252</v>
      </c>
      <c r="G1744" s="23">
        <f t="shared" si="245"/>
        <v>0.48099999999999998</v>
      </c>
      <c r="H1744" s="23">
        <f t="shared" si="246"/>
        <v>0.39804076630070456</v>
      </c>
      <c r="I1744" s="26">
        <f t="shared" si="249"/>
        <v>111240.17194608165</v>
      </c>
      <c r="J1744" s="26">
        <f t="shared" si="250"/>
        <v>92054.310363493729</v>
      </c>
      <c r="K1744" s="23">
        <f t="shared" si="247"/>
        <v>130.86788228501251</v>
      </c>
      <c r="L1744" s="23">
        <f t="shared" si="247"/>
        <v>108.29678201429682</v>
      </c>
      <c r="M1744" s="26">
        <f>K1744*'Social Cost of Carbon'!$C$5</f>
        <v>13086.788228501251</v>
      </c>
      <c r="N1744" s="26">
        <f>L1744*'Social Cost of Carbon'!$C$5</f>
        <v>10829.678201429682</v>
      </c>
      <c r="O1744" s="23">
        <f t="shared" si="251"/>
        <v>1.2363330554549998</v>
      </c>
      <c r="P1744" s="23">
        <f t="shared" si="252"/>
        <v>1.0230997022790012</v>
      </c>
      <c r="Q1744" s="27"/>
      <c r="R1744" s="27"/>
    </row>
    <row r="1745" spans="1:18" x14ac:dyDescent="0.25">
      <c r="A1745" s="24">
        <f t="shared" si="248"/>
        <v>2020</v>
      </c>
      <c r="B1745" s="32">
        <v>44107</v>
      </c>
      <c r="C1745" s="28">
        <f>'Bitcoin Data'!C1744</f>
        <v>10565.493164</v>
      </c>
      <c r="D1745" s="26">
        <f>'Bitcoin Data'!K1744</f>
        <v>943.79194630872496</v>
      </c>
      <c r="E1745" s="25">
        <f>'Bitcoin Data'!J1744</f>
        <v>236994.46878539436</v>
      </c>
      <c r="F1745" s="25">
        <f t="shared" si="244"/>
        <v>223.67347095936972</v>
      </c>
      <c r="G1745" s="23">
        <f t="shared" si="245"/>
        <v>0.48099999999999998</v>
      </c>
      <c r="H1745" s="23">
        <f t="shared" si="246"/>
        <v>0.39804076630070456</v>
      </c>
      <c r="I1745" s="26">
        <f t="shared" si="249"/>
        <v>107586.93953145684</v>
      </c>
      <c r="J1745" s="26">
        <f t="shared" si="250"/>
        <v>89031.159781805909</v>
      </c>
      <c r="K1745" s="23">
        <f t="shared" si="247"/>
        <v>113.99433948577469</v>
      </c>
      <c r="L1745" s="23">
        <f t="shared" si="247"/>
        <v>94.333459964366781</v>
      </c>
      <c r="M1745" s="26">
        <f>K1745*'Social Cost of Carbon'!$C$5</f>
        <v>11399.433948577469</v>
      </c>
      <c r="N1745" s="26">
        <f>L1745*'Social Cost of Carbon'!$C$5</f>
        <v>9433.3459964366775</v>
      </c>
      <c r="O1745" s="23">
        <f t="shared" si="251"/>
        <v>1.0789306066108653</v>
      </c>
      <c r="P1745" s="23">
        <f t="shared" si="252"/>
        <v>0.89284483459599329</v>
      </c>
      <c r="Q1745" s="27"/>
      <c r="R1745" s="27"/>
    </row>
    <row r="1746" spans="1:18" x14ac:dyDescent="0.25">
      <c r="A1746" s="24">
        <f t="shared" si="248"/>
        <v>2020</v>
      </c>
      <c r="B1746" s="32">
        <v>44108</v>
      </c>
      <c r="C1746" s="28">
        <f>'Bitcoin Data'!C1745</f>
        <v>10684.428711</v>
      </c>
      <c r="D1746" s="26">
        <f>'Bitcoin Data'!K1745</f>
        <v>987.49177090190904</v>
      </c>
      <c r="E1746" s="25">
        <f>'Bitcoin Data'!J1745</f>
        <v>226614.15752108776</v>
      </c>
      <c r="F1746" s="25">
        <f t="shared" si="244"/>
        <v>223.77961572194312</v>
      </c>
      <c r="G1746" s="23">
        <f t="shared" si="245"/>
        <v>0.48099999999999998</v>
      </c>
      <c r="H1746" s="23">
        <f t="shared" si="246"/>
        <v>0.39804076630070456</v>
      </c>
      <c r="I1746" s="26">
        <f t="shared" si="249"/>
        <v>107637.99516225464</v>
      </c>
      <c r="J1746" s="26">
        <f t="shared" si="250"/>
        <v>89073.409724439436</v>
      </c>
      <c r="K1746" s="23">
        <f t="shared" si="247"/>
        <v>109.00140976764321</v>
      </c>
      <c r="L1746" s="23">
        <f t="shared" si="247"/>
        <v>90.201672914282341</v>
      </c>
      <c r="M1746" s="26">
        <f>K1746*'Social Cost of Carbon'!$C$5</f>
        <v>10900.140976764322</v>
      </c>
      <c r="N1746" s="26">
        <f>L1746*'Social Cost of Carbon'!$C$5</f>
        <v>9020.1672914282335</v>
      </c>
      <c r="O1746" s="23">
        <f t="shared" si="251"/>
        <v>1.020189405685513</v>
      </c>
      <c r="P1746" s="23">
        <f t="shared" si="252"/>
        <v>0.84423487070877734</v>
      </c>
      <c r="Q1746" s="27"/>
      <c r="R1746" s="27"/>
    </row>
    <row r="1747" spans="1:18" x14ac:dyDescent="0.25">
      <c r="A1747" s="24">
        <f t="shared" si="248"/>
        <v>2020</v>
      </c>
      <c r="B1747" s="32">
        <v>44109</v>
      </c>
      <c r="C1747" s="28">
        <f>'Bitcoin Data'!C1746</f>
        <v>10804.000977</v>
      </c>
      <c r="D1747" s="26">
        <f>'Bitcoin Data'!K1746</f>
        <v>874.97569511958011</v>
      </c>
      <c r="E1747" s="25">
        <f>'Bitcoin Data'!J1746</f>
        <v>257139.15966865022</v>
      </c>
      <c r="F1747" s="25">
        <f t="shared" si="244"/>
        <v>224.99051497354191</v>
      </c>
      <c r="G1747" s="23">
        <f t="shared" si="245"/>
        <v>0.48099999999999998</v>
      </c>
      <c r="H1747" s="23">
        <f t="shared" si="246"/>
        <v>0.39804076630070456</v>
      </c>
      <c r="I1747" s="26">
        <f t="shared" si="249"/>
        <v>108220.43770227366</v>
      </c>
      <c r="J1747" s="26">
        <f t="shared" si="250"/>
        <v>89555.396990458758</v>
      </c>
      <c r="K1747" s="23">
        <f t="shared" si="247"/>
        <v>123.68393580062074</v>
      </c>
      <c r="L1747" s="23">
        <f t="shared" si="247"/>
        <v>102.35186816042875</v>
      </c>
      <c r="M1747" s="26">
        <f>K1747*'Social Cost of Carbon'!$C$5</f>
        <v>12368.393580062075</v>
      </c>
      <c r="N1747" s="26">
        <f>L1747*'Social Cost of Carbon'!$C$5</f>
        <v>10235.186816042875</v>
      </c>
      <c r="O1747" s="23">
        <f t="shared" si="251"/>
        <v>1.1447975251383649</v>
      </c>
      <c r="P1747" s="23">
        <f t="shared" si="252"/>
        <v>0.9473515263310287</v>
      </c>
      <c r="Q1747" s="27"/>
      <c r="R1747" s="27"/>
    </row>
    <row r="1748" spans="1:18" x14ac:dyDescent="0.25">
      <c r="A1748" s="24">
        <f t="shared" si="248"/>
        <v>2020</v>
      </c>
      <c r="B1748" s="32">
        <v>44110</v>
      </c>
      <c r="C1748" s="28">
        <f>'Bitcoin Data'!C1747</f>
        <v>10621.664063</v>
      </c>
      <c r="D1748" s="26">
        <f>'Bitcoin Data'!K1747</f>
        <v>812.49435767807176</v>
      </c>
      <c r="E1748" s="25">
        <f>'Bitcoin Data'!J1747</f>
        <v>279791.25962483993</v>
      </c>
      <c r="F1748" s="25">
        <f t="shared" si="244"/>
        <v>227.32881977282295</v>
      </c>
      <c r="G1748" s="23">
        <f t="shared" si="245"/>
        <v>0.48099999999999998</v>
      </c>
      <c r="H1748" s="23">
        <f t="shared" si="246"/>
        <v>0.39804076630070456</v>
      </c>
      <c r="I1748" s="26">
        <f t="shared" si="249"/>
        <v>109345.16231072784</v>
      </c>
      <c r="J1748" s="26">
        <f t="shared" si="250"/>
        <v>90486.137624609211</v>
      </c>
      <c r="K1748" s="23">
        <f t="shared" si="247"/>
        <v>134.57959587954801</v>
      </c>
      <c r="L1748" s="23">
        <f t="shared" si="247"/>
        <v>111.36832738531066</v>
      </c>
      <c r="M1748" s="26">
        <f>K1748*'Social Cost of Carbon'!$C$5</f>
        <v>13457.959587954801</v>
      </c>
      <c r="N1748" s="26">
        <f>L1748*'Social Cost of Carbon'!$C$5</f>
        <v>11136.832738531066</v>
      </c>
      <c r="O1748" s="23">
        <f t="shared" si="251"/>
        <v>1.2670293005062065</v>
      </c>
      <c r="P1748" s="23">
        <f t="shared" si="252"/>
        <v>1.0485016916817798</v>
      </c>
      <c r="Q1748" s="27"/>
      <c r="R1748" s="27"/>
    </row>
    <row r="1749" spans="1:18" x14ac:dyDescent="0.25">
      <c r="A1749" s="24">
        <f t="shared" si="248"/>
        <v>2020</v>
      </c>
      <c r="B1749" s="32">
        <v>44111</v>
      </c>
      <c r="C1749" s="28">
        <f>'Bitcoin Data'!C1748</f>
        <v>10679.136719</v>
      </c>
      <c r="D1749" s="26">
        <f>'Bitcoin Data'!K1748</f>
        <v>943.79194630872496</v>
      </c>
      <c r="E1749" s="25">
        <f>'Bitcoin Data'!J1748</f>
        <v>238078.52380042832</v>
      </c>
      <c r="F1749" s="25">
        <f t="shared" si="244"/>
        <v>224.69659335191434</v>
      </c>
      <c r="G1749" s="23">
        <f t="shared" si="245"/>
        <v>0.48099999999999998</v>
      </c>
      <c r="H1749" s="23">
        <f t="shared" si="246"/>
        <v>0.39804076630070456</v>
      </c>
      <c r="I1749" s="26">
        <f t="shared" si="249"/>
        <v>108079.06140227079</v>
      </c>
      <c r="J1749" s="26">
        <f t="shared" si="250"/>
        <v>89438.404202953796</v>
      </c>
      <c r="K1749" s="23">
        <f t="shared" si="247"/>
        <v>114.51576994800601</v>
      </c>
      <c r="L1749" s="23">
        <f t="shared" si="247"/>
        <v>94.764958053263015</v>
      </c>
      <c r="M1749" s="26">
        <f>K1749*'Social Cost of Carbon'!$C$5</f>
        <v>11451.576994800602</v>
      </c>
      <c r="N1749" s="26">
        <f>L1749*'Social Cost of Carbon'!$C$5</f>
        <v>9476.4958053263017</v>
      </c>
      <c r="O1749" s="23">
        <f t="shared" si="251"/>
        <v>1.0723317152056213</v>
      </c>
      <c r="P1749" s="23">
        <f t="shared" si="252"/>
        <v>0.88738406995632935</v>
      </c>
      <c r="Q1749" s="27"/>
      <c r="R1749" s="27"/>
    </row>
    <row r="1750" spans="1:18" x14ac:dyDescent="0.25">
      <c r="A1750" s="24">
        <f t="shared" si="248"/>
        <v>2020</v>
      </c>
      <c r="B1750" s="32">
        <v>44112</v>
      </c>
      <c r="C1750" s="28">
        <f>'Bitcoin Data'!C1749</f>
        <v>10923.627930000001</v>
      </c>
      <c r="D1750" s="26">
        <f>'Bitcoin Data'!K1749</f>
        <v>1012.4873439082013</v>
      </c>
      <c r="E1750" s="25">
        <f>'Bitcoin Data'!J1749</f>
        <v>220662.27281881683</v>
      </c>
      <c r="F1750" s="25">
        <f t="shared" si="244"/>
        <v>223.41775850707072</v>
      </c>
      <c r="G1750" s="23">
        <f t="shared" si="245"/>
        <v>0.48099999999999998</v>
      </c>
      <c r="H1750" s="23">
        <f t="shared" si="246"/>
        <v>0.39804076630070456</v>
      </c>
      <c r="I1750" s="26">
        <f t="shared" si="249"/>
        <v>107463.941841901</v>
      </c>
      <c r="J1750" s="26">
        <f t="shared" si="250"/>
        <v>88929.375801340182</v>
      </c>
      <c r="K1750" s="23">
        <f t="shared" si="247"/>
        <v>106.13855322585088</v>
      </c>
      <c r="L1750" s="23">
        <f t="shared" si="247"/>
        <v>87.832580166456978</v>
      </c>
      <c r="M1750" s="26">
        <f>K1750*'Social Cost of Carbon'!$C$5</f>
        <v>10613.855322585088</v>
      </c>
      <c r="N1750" s="26">
        <f>L1750*'Social Cost of Carbon'!$C$5</f>
        <v>8783.2580166456974</v>
      </c>
      <c r="O1750" s="23">
        <f t="shared" si="251"/>
        <v>0.97164196644192069</v>
      </c>
      <c r="P1750" s="23">
        <f t="shared" si="252"/>
        <v>0.8040605257639617</v>
      </c>
      <c r="Q1750" s="27"/>
      <c r="R1750" s="27"/>
    </row>
    <row r="1751" spans="1:18" x14ac:dyDescent="0.25">
      <c r="A1751" s="24">
        <f t="shared" si="248"/>
        <v>2020</v>
      </c>
      <c r="B1751" s="32">
        <v>44113</v>
      </c>
      <c r="C1751" s="28">
        <f>AVERAGE(C1750,C1752)</f>
        <v>11109.994629000001</v>
      </c>
      <c r="D1751" s="26">
        <f>'Bitcoin Data'!K1750</f>
        <v>887.4864411793709</v>
      </c>
      <c r="E1751" s="25">
        <f>'Bitcoin Data'!J1750</f>
        <v>261233.91022832357</v>
      </c>
      <c r="F1751" s="25">
        <f t="shared" si="244"/>
        <v>231.84155330390615</v>
      </c>
      <c r="G1751" s="23">
        <f t="shared" si="245"/>
        <v>0.48099999999999998</v>
      </c>
      <c r="H1751" s="23">
        <f t="shared" si="246"/>
        <v>0.39804076630070456</v>
      </c>
      <c r="I1751" s="26">
        <f t="shared" si="249"/>
        <v>111515.78713917885</v>
      </c>
      <c r="J1751" s="26">
        <f t="shared" si="250"/>
        <v>92282.389537432449</v>
      </c>
      <c r="K1751" s="23">
        <f t="shared" si="247"/>
        <v>125.65351081982362</v>
      </c>
      <c r="L1751" s="23">
        <f t="shared" si="247"/>
        <v>103.98174581101138</v>
      </c>
      <c r="M1751" s="26">
        <f>K1751*'Social Cost of Carbon'!$C$5</f>
        <v>12565.351081982362</v>
      </c>
      <c r="N1751" s="26">
        <f>L1751*'Social Cost of Carbon'!$C$5</f>
        <v>10398.174581101139</v>
      </c>
      <c r="O1751" s="23">
        <f t="shared" si="251"/>
        <v>1.1309952436145647</v>
      </c>
      <c r="P1751" s="23">
        <f t="shared" si="252"/>
        <v>0.93592975769395736</v>
      </c>
      <c r="Q1751" s="27"/>
      <c r="R1751" s="27"/>
    </row>
    <row r="1752" spans="1:18" x14ac:dyDescent="0.25">
      <c r="A1752" s="24">
        <f t="shared" si="248"/>
        <v>2020</v>
      </c>
      <c r="B1752" s="32">
        <v>44114</v>
      </c>
      <c r="C1752" s="28">
        <f>'Bitcoin Data'!C1751</f>
        <v>11296.361328000001</v>
      </c>
      <c r="D1752" s="26">
        <f>'Bitcoin Data'!K1751</f>
        <v>893.74379344587885</v>
      </c>
      <c r="E1752" s="25">
        <f>'Bitcoin Data'!J1751</f>
        <v>260749.01199169591</v>
      </c>
      <c r="F1752" s="25">
        <f t="shared" si="244"/>
        <v>233.04281111472326</v>
      </c>
      <c r="G1752" s="23">
        <f t="shared" si="245"/>
        <v>0.48099999999999998</v>
      </c>
      <c r="H1752" s="23">
        <f t="shared" si="246"/>
        <v>0.39804076630070456</v>
      </c>
      <c r="I1752" s="26">
        <f t="shared" si="249"/>
        <v>112093.59214618189</v>
      </c>
      <c r="J1752" s="26">
        <f t="shared" si="250"/>
        <v>92760.539116974804</v>
      </c>
      <c r="K1752" s="23">
        <f t="shared" si="247"/>
        <v>125.42027476800573</v>
      </c>
      <c r="L1752" s="23">
        <f t="shared" si="247"/>
        <v>103.78873654532624</v>
      </c>
      <c r="M1752" s="26">
        <f>K1752*'Social Cost of Carbon'!$C$5</f>
        <v>12542.027476800573</v>
      </c>
      <c r="N1752" s="26">
        <f>L1752*'Social Cost of Carbon'!$C$5</f>
        <v>10378.873654532625</v>
      </c>
      <c r="O1752" s="23">
        <f t="shared" si="251"/>
        <v>1.1102714504814015</v>
      </c>
      <c r="P1752" s="23">
        <f t="shared" si="252"/>
        <v>0.91878024730023256</v>
      </c>
      <c r="Q1752" s="27"/>
      <c r="R1752" s="27"/>
    </row>
    <row r="1753" spans="1:18" x14ac:dyDescent="0.25">
      <c r="A1753" s="24">
        <f t="shared" si="248"/>
        <v>2020</v>
      </c>
      <c r="B1753" s="32">
        <v>44115</v>
      </c>
      <c r="C1753" s="28">
        <f>'Bitcoin Data'!C1752</f>
        <v>11384.181640999999</v>
      </c>
      <c r="D1753" s="26">
        <f>'Bitcoin Data'!K1752</f>
        <v>874.97569511958011</v>
      </c>
      <c r="E1753" s="25">
        <f>'Bitcoin Data'!J1752</f>
        <v>264106.36234117078</v>
      </c>
      <c r="F1753" s="25">
        <f t="shared" si="244"/>
        <v>231.08664797496959</v>
      </c>
      <c r="G1753" s="23">
        <f t="shared" si="245"/>
        <v>0.48099999999999998</v>
      </c>
      <c r="H1753" s="23">
        <f t="shared" si="246"/>
        <v>0.39804076630070456</v>
      </c>
      <c r="I1753" s="26">
        <f t="shared" si="249"/>
        <v>111152.67767596038</v>
      </c>
      <c r="J1753" s="26">
        <f t="shared" si="250"/>
        <v>91981.90644181805</v>
      </c>
      <c r="K1753" s="23">
        <f t="shared" si="247"/>
        <v>127.03516028610315</v>
      </c>
      <c r="L1753" s="23">
        <f t="shared" si="247"/>
        <v>105.12509885117116</v>
      </c>
      <c r="M1753" s="26">
        <f>K1753*'Social Cost of Carbon'!$C$5</f>
        <v>12703.516028610315</v>
      </c>
      <c r="N1753" s="26">
        <f>L1753*'Social Cost of Carbon'!$C$5</f>
        <v>10512.509885117115</v>
      </c>
      <c r="O1753" s="23">
        <f t="shared" si="251"/>
        <v>1.1158918953698655</v>
      </c>
      <c r="P1753" s="23">
        <f t="shared" si="252"/>
        <v>0.92343132046105381</v>
      </c>
      <c r="Q1753" s="27"/>
      <c r="R1753" s="27"/>
    </row>
    <row r="1754" spans="1:18" x14ac:dyDescent="0.25">
      <c r="A1754" s="24">
        <f t="shared" si="248"/>
        <v>2020</v>
      </c>
      <c r="B1754" s="32">
        <v>44116</v>
      </c>
      <c r="C1754" s="28">
        <v>11384.181640999999</v>
      </c>
      <c r="D1754" s="26">
        <f>'Bitcoin Data'!K1753</f>
        <v>931.29139072847681</v>
      </c>
      <c r="E1754" s="25">
        <f>'Bitcoin Data'!J1753</f>
        <v>243646.42867880187</v>
      </c>
      <c r="F1754" s="25">
        <f t="shared" si="244"/>
        <v>226.90582141030802</v>
      </c>
      <c r="G1754" s="23">
        <f t="shared" si="245"/>
        <v>0.48099999999999998</v>
      </c>
      <c r="H1754" s="23">
        <f t="shared" si="246"/>
        <v>0.39804076630070456</v>
      </c>
      <c r="I1754" s="26">
        <f t="shared" si="249"/>
        <v>109141.70009835815</v>
      </c>
      <c r="J1754" s="26">
        <f t="shared" si="250"/>
        <v>90317.767032249816</v>
      </c>
      <c r="K1754" s="23">
        <f t="shared" si="247"/>
        <v>117.19393219450369</v>
      </c>
      <c r="L1754" s="23">
        <f t="shared" si="247"/>
        <v>96.981211177740263</v>
      </c>
      <c r="M1754" s="26">
        <f>K1754*'Social Cost of Carbon'!$C$5</f>
        <v>11719.393219450369</v>
      </c>
      <c r="N1754" s="26">
        <f>L1754*'Social Cost of Carbon'!$C$5</f>
        <v>9698.1211177740261</v>
      </c>
      <c r="O1754" s="23">
        <f t="shared" si="251"/>
        <v>1.0294453821118865</v>
      </c>
      <c r="P1754" s="23">
        <f t="shared" si="252"/>
        <v>0.85189444648760293</v>
      </c>
      <c r="Q1754" s="27"/>
      <c r="R1754" s="27"/>
    </row>
    <row r="1755" spans="1:18" x14ac:dyDescent="0.25">
      <c r="A1755" s="24">
        <f t="shared" si="248"/>
        <v>2020</v>
      </c>
      <c r="B1755" s="32">
        <v>44117</v>
      </c>
      <c r="C1755" s="28">
        <v>11406.8442385</v>
      </c>
      <c r="D1755" s="26">
        <f>'Bitcoin Data'!K1754</f>
        <v>1037.4639769452449</v>
      </c>
      <c r="E1755" s="25">
        <f>'Bitcoin Data'!J1754</f>
        <v>220546.27780316045</v>
      </c>
      <c r="F1755" s="25">
        <f t="shared" si="244"/>
        <v>228.80881847013762</v>
      </c>
      <c r="G1755" s="23">
        <f t="shared" si="245"/>
        <v>0.48099999999999998</v>
      </c>
      <c r="H1755" s="23">
        <f t="shared" si="246"/>
        <v>0.39804076630070456</v>
      </c>
      <c r="I1755" s="26">
        <f t="shared" si="249"/>
        <v>110057.04168413619</v>
      </c>
      <c r="J1755" s="26">
        <f t="shared" si="250"/>
        <v>91075.237440212397</v>
      </c>
      <c r="K1755" s="23">
        <f t="shared" si="247"/>
        <v>106.08275962332017</v>
      </c>
      <c r="L1755" s="23">
        <f t="shared" si="247"/>
        <v>87.786409421538067</v>
      </c>
      <c r="M1755" s="26">
        <f>K1755*'Social Cost of Carbon'!$C$5</f>
        <v>10608.275962332018</v>
      </c>
      <c r="N1755" s="26">
        <f>L1755*'Social Cost of Carbon'!$C$5</f>
        <v>8778.6409421538065</v>
      </c>
      <c r="O1755" s="23">
        <f t="shared" si="251"/>
        <v>0.92999218193295907</v>
      </c>
      <c r="P1755" s="23">
        <f t="shared" si="252"/>
        <v>0.76959418035396943</v>
      </c>
      <c r="Q1755" s="27"/>
      <c r="R1755" s="27"/>
    </row>
    <row r="1756" spans="1:18" x14ac:dyDescent="0.25">
      <c r="A1756" s="24">
        <f t="shared" si="248"/>
        <v>2020</v>
      </c>
      <c r="B1756" s="32">
        <v>44118</v>
      </c>
      <c r="C1756" s="28">
        <f>'Bitcoin Data'!C1755</f>
        <v>11429.506836</v>
      </c>
      <c r="D1756" s="26">
        <f>'Bitcoin Data'!K1755</f>
        <v>931.29139072847681</v>
      </c>
      <c r="E1756" s="25">
        <f>'Bitcoin Data'!J1755</f>
        <v>254250.19117379724</v>
      </c>
      <c r="F1756" s="25">
        <f t="shared" si="244"/>
        <v>236.78101413122673</v>
      </c>
      <c r="G1756" s="23">
        <f t="shared" si="245"/>
        <v>0.48099999999999998</v>
      </c>
      <c r="H1756" s="23">
        <f t="shared" si="246"/>
        <v>0.39804076630070456</v>
      </c>
      <c r="I1756" s="26">
        <f t="shared" si="249"/>
        <v>113891.66779712006</v>
      </c>
      <c r="J1756" s="26">
        <f t="shared" si="250"/>
        <v>94248.496310251445</v>
      </c>
      <c r="K1756" s="23">
        <f t="shared" si="247"/>
        <v>122.29434195459648</v>
      </c>
      <c r="L1756" s="23">
        <f t="shared" si="247"/>
        <v>101.20194092691889</v>
      </c>
      <c r="M1756" s="26">
        <f>K1756*'Social Cost of Carbon'!$C$5</f>
        <v>12229.434195459648</v>
      </c>
      <c r="N1756" s="26">
        <f>L1756*'Social Cost of Carbon'!$C$5</f>
        <v>10120.194092691889</v>
      </c>
      <c r="O1756" s="23">
        <f t="shared" si="251"/>
        <v>1.0699879155713072</v>
      </c>
      <c r="P1756" s="23">
        <f t="shared" si="252"/>
        <v>0.88544451111537781</v>
      </c>
      <c r="Q1756" s="27"/>
      <c r="R1756" s="27"/>
    </row>
    <row r="1757" spans="1:18" x14ac:dyDescent="0.25">
      <c r="A1757" s="24">
        <f t="shared" si="248"/>
        <v>2020</v>
      </c>
      <c r="B1757" s="32">
        <v>44119</v>
      </c>
      <c r="C1757" s="28">
        <f>'Bitcoin Data'!C1756</f>
        <v>11495.349609000001</v>
      </c>
      <c r="D1757" s="26">
        <f>'Bitcoin Data'!K1756</f>
        <v>943.79194630872496</v>
      </c>
      <c r="E1757" s="25">
        <f>'Bitcoin Data'!J1756</f>
        <v>250271.64815968246</v>
      </c>
      <c r="F1757" s="25">
        <f t="shared" si="244"/>
        <v>236.20436592251912</v>
      </c>
      <c r="G1757" s="23">
        <f t="shared" si="245"/>
        <v>0.48099999999999998</v>
      </c>
      <c r="H1757" s="23">
        <f t="shared" si="246"/>
        <v>0.39804076630070456</v>
      </c>
      <c r="I1757" s="26">
        <f t="shared" si="249"/>
        <v>113614.30000873169</v>
      </c>
      <c r="J1757" s="26">
        <f t="shared" si="250"/>
        <v>94018.966815371547</v>
      </c>
      <c r="K1757" s="23">
        <f t="shared" si="247"/>
        <v>120.38066276480725</v>
      </c>
      <c r="L1757" s="23">
        <f t="shared" si="247"/>
        <v>99.618318616820318</v>
      </c>
      <c r="M1757" s="26">
        <f>K1757*'Social Cost of Carbon'!$C$5</f>
        <v>12038.066276480726</v>
      </c>
      <c r="N1757" s="26">
        <f>L1757*'Social Cost of Carbon'!$C$5</f>
        <v>9961.8318616820325</v>
      </c>
      <c r="O1757" s="23">
        <f t="shared" si="251"/>
        <v>1.0472118453061938</v>
      </c>
      <c r="P1757" s="23">
        <f t="shared" si="252"/>
        <v>0.86659668479179286</v>
      </c>
      <c r="Q1757" s="27"/>
      <c r="R1757" s="27"/>
    </row>
    <row r="1758" spans="1:18" x14ac:dyDescent="0.25">
      <c r="A1758" s="24">
        <f t="shared" si="248"/>
        <v>2020</v>
      </c>
      <c r="B1758" s="32">
        <v>44120</v>
      </c>
      <c r="C1758" s="28">
        <f>'Bitcoin Data'!C1757</f>
        <v>11322.123046999999</v>
      </c>
      <c r="D1758" s="26">
        <f>'Bitcoin Data'!K1757</f>
        <v>968.78363832077503</v>
      </c>
      <c r="E1758" s="25">
        <f>'Bitcoin Data'!J1757</f>
        <v>241133.99871027231</v>
      </c>
      <c r="F1758" s="25">
        <f t="shared" si="244"/>
        <v>233.60667259337467</v>
      </c>
      <c r="G1758" s="23">
        <f t="shared" si="245"/>
        <v>0.48099999999999998</v>
      </c>
      <c r="H1758" s="23">
        <f t="shared" si="246"/>
        <v>0.39804076630070456</v>
      </c>
      <c r="I1758" s="26">
        <f t="shared" si="249"/>
        <v>112364.8095174132</v>
      </c>
      <c r="J1758" s="26">
        <f t="shared" si="250"/>
        <v>92984.978972024648</v>
      </c>
      <c r="K1758" s="23">
        <f t="shared" si="247"/>
        <v>115.98545337964099</v>
      </c>
      <c r="L1758" s="23">
        <f t="shared" si="247"/>
        <v>95.981161627789902</v>
      </c>
      <c r="M1758" s="26">
        <f>K1758*'Social Cost of Carbon'!$C$5</f>
        <v>11598.545337964099</v>
      </c>
      <c r="N1758" s="26">
        <f>L1758*'Social Cost of Carbon'!$C$5</f>
        <v>9598.1161627789897</v>
      </c>
      <c r="O1758" s="23">
        <f t="shared" si="251"/>
        <v>1.02441435142655</v>
      </c>
      <c r="P1758" s="23">
        <f t="shared" si="252"/>
        <v>0.84773112983630605</v>
      </c>
      <c r="Q1758" s="27"/>
      <c r="R1758" s="27"/>
    </row>
    <row r="1759" spans="1:18" x14ac:dyDescent="0.25">
      <c r="A1759" s="24">
        <f t="shared" si="248"/>
        <v>2020</v>
      </c>
      <c r="B1759" s="32">
        <v>44121</v>
      </c>
      <c r="C1759" s="28">
        <f>'Bitcoin Data'!C1758</f>
        <v>11358.101563</v>
      </c>
      <c r="D1759" s="26">
        <f>'Bitcoin Data'!K1758</f>
        <v>981.24727431312681</v>
      </c>
      <c r="E1759" s="25">
        <f>'Bitcoin Data'!J1758</f>
        <v>240917.59083239752</v>
      </c>
      <c r="F1759" s="25">
        <f t="shared" si="244"/>
        <v>236.39972933837521</v>
      </c>
      <c r="G1759" s="23">
        <f t="shared" si="245"/>
        <v>0.48099999999999998</v>
      </c>
      <c r="H1759" s="23">
        <f t="shared" si="246"/>
        <v>0.39804076630070456</v>
      </c>
      <c r="I1759" s="26">
        <f t="shared" si="249"/>
        <v>113708.26981175847</v>
      </c>
      <c r="J1759" s="26">
        <f t="shared" si="250"/>
        <v>94096.729419126015</v>
      </c>
      <c r="K1759" s="23">
        <f t="shared" si="247"/>
        <v>115.8813611903832</v>
      </c>
      <c r="L1759" s="23">
        <f t="shared" si="247"/>
        <v>95.895022470247099</v>
      </c>
      <c r="M1759" s="26">
        <f>K1759*'Social Cost of Carbon'!$C$5</f>
        <v>11588.13611903832</v>
      </c>
      <c r="N1759" s="26">
        <f>L1759*'Social Cost of Carbon'!$C$5</f>
        <v>9589.5022470247095</v>
      </c>
      <c r="O1759" s="23">
        <f t="shared" si="251"/>
        <v>1.0202529053611984</v>
      </c>
      <c r="P1759" s="23">
        <f t="shared" si="252"/>
        <v>0.84428741844177058</v>
      </c>
      <c r="Q1759" s="27"/>
      <c r="R1759" s="27"/>
    </row>
    <row r="1760" spans="1:18" x14ac:dyDescent="0.25">
      <c r="A1760" s="24">
        <f t="shared" si="248"/>
        <v>2020</v>
      </c>
      <c r="B1760" s="32">
        <v>44122</v>
      </c>
      <c r="C1760" s="28">
        <f>'Bitcoin Data'!C1759</f>
        <v>11483.359375</v>
      </c>
      <c r="D1760" s="26">
        <f>'Bitcoin Data'!K1759</f>
        <v>750</v>
      </c>
      <c r="E1760" s="25">
        <f>'Bitcoin Data'!J1759</f>
        <v>319782.49491652055</v>
      </c>
      <c r="F1760" s="25">
        <f t="shared" si="244"/>
        <v>239.83687118739041</v>
      </c>
      <c r="G1760" s="23">
        <f t="shared" si="245"/>
        <v>0.48099999999999998</v>
      </c>
      <c r="H1760" s="23">
        <f t="shared" si="246"/>
        <v>0.39804076630070456</v>
      </c>
      <c r="I1760" s="26">
        <f t="shared" si="249"/>
        <v>115361.53504113479</v>
      </c>
      <c r="J1760" s="26">
        <f t="shared" si="250"/>
        <v>95464.851994592245</v>
      </c>
      <c r="K1760" s="23">
        <f t="shared" si="247"/>
        <v>153.81538005484637</v>
      </c>
      <c r="L1760" s="23">
        <f t="shared" si="247"/>
        <v>127.286469326123</v>
      </c>
      <c r="M1760" s="26">
        <f>K1760*'Social Cost of Carbon'!$C$5</f>
        <v>15381.538005484637</v>
      </c>
      <c r="N1760" s="26">
        <f>L1760*'Social Cost of Carbon'!$C$5</f>
        <v>12728.646932612301</v>
      </c>
      <c r="O1760" s="23">
        <f t="shared" si="251"/>
        <v>1.3394632618544726</v>
      </c>
      <c r="P1760" s="23">
        <f t="shared" si="252"/>
        <v>1.1084427924744191</v>
      </c>
      <c r="Q1760" s="27"/>
      <c r="R1760" s="27"/>
    </row>
    <row r="1761" spans="1:18" x14ac:dyDescent="0.25">
      <c r="A1761" s="24">
        <f t="shared" si="248"/>
        <v>2020</v>
      </c>
      <c r="B1761" s="32">
        <v>44123</v>
      </c>
      <c r="C1761" s="28">
        <f>'Bitcoin Data'!C1760</f>
        <v>11742.037109000001</v>
      </c>
      <c r="D1761" s="26">
        <f>'Bitcoin Data'!K1760</f>
        <v>781.25</v>
      </c>
      <c r="E1761" s="25">
        <f>'Bitcoin Data'!J1760</f>
        <v>302333.39958574215</v>
      </c>
      <c r="F1761" s="25">
        <f t="shared" si="244"/>
        <v>236.19796842636106</v>
      </c>
      <c r="G1761" s="23">
        <f t="shared" si="245"/>
        <v>0.48099999999999998</v>
      </c>
      <c r="H1761" s="23">
        <f t="shared" si="246"/>
        <v>0.39804076630070456</v>
      </c>
      <c r="I1761" s="26">
        <f t="shared" si="249"/>
        <v>113611.22281307966</v>
      </c>
      <c r="J1761" s="26">
        <f t="shared" si="250"/>
        <v>94016.420351098379</v>
      </c>
      <c r="K1761" s="23">
        <f t="shared" si="247"/>
        <v>145.42236520074198</v>
      </c>
      <c r="L1761" s="23">
        <f t="shared" si="247"/>
        <v>120.34101804940592</v>
      </c>
      <c r="M1761" s="26">
        <f>K1761*'Social Cost of Carbon'!$C$5</f>
        <v>14542.236520074199</v>
      </c>
      <c r="N1761" s="26">
        <f>L1761*'Social Cost of Carbon'!$C$5</f>
        <v>12034.101804940592</v>
      </c>
      <c r="O1761" s="23">
        <f t="shared" si="251"/>
        <v>1.2384764572859261</v>
      </c>
      <c r="P1761" s="23">
        <f t="shared" si="252"/>
        <v>1.0248734264105444</v>
      </c>
      <c r="Q1761" s="27"/>
      <c r="R1761" s="27"/>
    </row>
    <row r="1762" spans="1:18" x14ac:dyDescent="0.25">
      <c r="A1762" s="24">
        <f t="shared" si="248"/>
        <v>2020</v>
      </c>
      <c r="B1762" s="32">
        <v>44124</v>
      </c>
      <c r="C1762" s="28">
        <f>'Bitcoin Data'!C1761</f>
        <v>11916.334961</v>
      </c>
      <c r="D1762" s="26">
        <f>'Bitcoin Data'!K1761</f>
        <v>900</v>
      </c>
      <c r="E1762" s="25">
        <f>'Bitcoin Data'!J1761</f>
        <v>257452.17100168316</v>
      </c>
      <c r="F1762" s="25">
        <f t="shared" si="244"/>
        <v>231.70695390151485</v>
      </c>
      <c r="G1762" s="23">
        <f t="shared" si="245"/>
        <v>0.48099999999999998</v>
      </c>
      <c r="H1762" s="23">
        <f t="shared" si="246"/>
        <v>0.39804076630070456</v>
      </c>
      <c r="I1762" s="26">
        <f t="shared" si="249"/>
        <v>111451.04482662864</v>
      </c>
      <c r="J1762" s="26">
        <f t="shared" si="250"/>
        <v>92228.813488160988</v>
      </c>
      <c r="K1762" s="23">
        <f t="shared" si="247"/>
        <v>123.83449425180959</v>
      </c>
      <c r="L1762" s="23">
        <f t="shared" si="247"/>
        <v>102.47645943129</v>
      </c>
      <c r="M1762" s="26">
        <f>K1762*'Social Cost of Carbon'!$C$5</f>
        <v>12383.449425180959</v>
      </c>
      <c r="N1762" s="26">
        <f>L1762*'Social Cost of Carbon'!$C$5</f>
        <v>10247.645943129</v>
      </c>
      <c r="O1762" s="23">
        <f t="shared" si="251"/>
        <v>1.0391995077101928</v>
      </c>
      <c r="P1762" s="23">
        <f t="shared" si="252"/>
        <v>0.8599662544454888</v>
      </c>
      <c r="Q1762" s="27"/>
      <c r="R1762" s="27"/>
    </row>
    <row r="1763" spans="1:18" x14ac:dyDescent="0.25">
      <c r="A1763" s="24">
        <f t="shared" si="248"/>
        <v>2020</v>
      </c>
      <c r="B1763" s="32">
        <v>44125</v>
      </c>
      <c r="C1763" s="28">
        <f>'Bitcoin Data'!C1762</f>
        <v>12823.689453000001</v>
      </c>
      <c r="D1763" s="26">
        <f>'Bitcoin Data'!K1762</f>
        <v>812.49435767807176</v>
      </c>
      <c r="E1763" s="25">
        <f>'Bitcoin Data'!J1762</f>
        <v>280399.43547092384</v>
      </c>
      <c r="F1763" s="25">
        <f t="shared" si="244"/>
        <v>227.8229592162422</v>
      </c>
      <c r="G1763" s="23">
        <f t="shared" si="245"/>
        <v>0.48099999999999998</v>
      </c>
      <c r="H1763" s="23">
        <f t="shared" si="246"/>
        <v>0.39804076630070456</v>
      </c>
      <c r="I1763" s="26">
        <f t="shared" si="249"/>
        <v>109582.84338301248</v>
      </c>
      <c r="J1763" s="26">
        <f t="shared" si="250"/>
        <v>90682.825267327207</v>
      </c>
      <c r="K1763" s="23">
        <f t="shared" si="247"/>
        <v>134.87212846151436</v>
      </c>
      <c r="L1763" s="23">
        <f t="shared" si="247"/>
        <v>111.61040616513148</v>
      </c>
      <c r="M1763" s="26">
        <f>K1763*'Social Cost of Carbon'!$C$5</f>
        <v>13487.212846151437</v>
      </c>
      <c r="N1763" s="26">
        <f>L1763*'Social Cost of Carbon'!$C$5</f>
        <v>11161.040616513148</v>
      </c>
      <c r="O1763" s="23">
        <f t="shared" si="251"/>
        <v>1.051742004169963</v>
      </c>
      <c r="P1763" s="23">
        <f t="shared" si="252"/>
        <v>0.87034551619636347</v>
      </c>
      <c r="Q1763" s="27"/>
      <c r="R1763" s="27"/>
    </row>
    <row r="1764" spans="1:18" x14ac:dyDescent="0.25">
      <c r="A1764" s="24">
        <f t="shared" si="248"/>
        <v>2020</v>
      </c>
      <c r="B1764" s="32">
        <v>44126</v>
      </c>
      <c r="C1764" s="28">
        <f>'Bitcoin Data'!C1763</f>
        <v>12965.891602</v>
      </c>
      <c r="D1764" s="26">
        <f>'Bitcoin Data'!K1763</f>
        <v>856.24583769384458</v>
      </c>
      <c r="E1764" s="25">
        <f>'Bitcoin Data'!J1763</f>
        <v>262192.4424602025</v>
      </c>
      <c r="F1764" s="25">
        <f t="shared" si="244"/>
        <v>224.50118753133125</v>
      </c>
      <c r="G1764" s="23">
        <f t="shared" si="245"/>
        <v>0.48099999999999998</v>
      </c>
      <c r="H1764" s="23">
        <f t="shared" si="246"/>
        <v>0.39804076630070456</v>
      </c>
      <c r="I1764" s="26">
        <f t="shared" si="249"/>
        <v>107985.07120257033</v>
      </c>
      <c r="J1764" s="26">
        <f t="shared" si="250"/>
        <v>89360.624720389271</v>
      </c>
      <c r="K1764" s="23">
        <f t="shared" si="247"/>
        <v>126.1145648233574</v>
      </c>
      <c r="L1764" s="23">
        <f t="shared" si="247"/>
        <v>104.36328071511238</v>
      </c>
      <c r="M1764" s="26">
        <f>K1764*'Social Cost of Carbon'!$C$5</f>
        <v>12611.45648233574</v>
      </c>
      <c r="N1764" s="26">
        <f>L1764*'Social Cost of Carbon'!$C$5</f>
        <v>10436.328071511238</v>
      </c>
      <c r="O1764" s="23">
        <f t="shared" si="251"/>
        <v>0.97266403803579626</v>
      </c>
      <c r="P1764" s="23">
        <f t="shared" si="252"/>
        <v>0.80490631819730973</v>
      </c>
      <c r="Q1764" s="27"/>
      <c r="R1764" s="27"/>
    </row>
    <row r="1765" spans="1:18" x14ac:dyDescent="0.25">
      <c r="A1765" s="24">
        <f t="shared" si="248"/>
        <v>2020</v>
      </c>
      <c r="B1765" s="32">
        <v>44127</v>
      </c>
      <c r="C1765" s="28">
        <f>'Bitcoin Data'!C1764</f>
        <v>12931.539063</v>
      </c>
      <c r="D1765" s="26">
        <f>'Bitcoin Data'!K1764</f>
        <v>818.77729257641909</v>
      </c>
      <c r="E1765" s="25">
        <f>'Bitcoin Data'!J1764</f>
        <v>271573.93427057378</v>
      </c>
      <c r="F1765" s="25">
        <f t="shared" si="244"/>
        <v>222.35857063638679</v>
      </c>
      <c r="G1765" s="23">
        <f t="shared" si="245"/>
        <v>0.48099999999999998</v>
      </c>
      <c r="H1765" s="23">
        <f t="shared" si="246"/>
        <v>0.39804076630070456</v>
      </c>
      <c r="I1765" s="26">
        <f t="shared" si="249"/>
        <v>106954.47247610203</v>
      </c>
      <c r="J1765" s="26">
        <f t="shared" si="250"/>
        <v>88507.775849636746</v>
      </c>
      <c r="K1765" s="23">
        <f t="shared" si="247"/>
        <v>130.627062384146</v>
      </c>
      <c r="L1765" s="23">
        <f t="shared" si="247"/>
        <v>108.09749690435636</v>
      </c>
      <c r="M1765" s="26">
        <f>K1765*'Social Cost of Carbon'!$C$5</f>
        <v>13062.706238414599</v>
      </c>
      <c r="N1765" s="26">
        <f>L1765*'Social Cost of Carbon'!$C$5</f>
        <v>10809.749690435636</v>
      </c>
      <c r="O1765" s="23">
        <f t="shared" si="251"/>
        <v>1.0101431991022551</v>
      </c>
      <c r="P1765" s="23">
        <f t="shared" si="252"/>
        <v>0.83592135768005571</v>
      </c>
      <c r="Q1765" s="27"/>
      <c r="R1765" s="27"/>
    </row>
    <row r="1766" spans="1:18" x14ac:dyDescent="0.25">
      <c r="A1766" s="24">
        <f t="shared" si="248"/>
        <v>2020</v>
      </c>
      <c r="B1766" s="32">
        <v>44128</v>
      </c>
      <c r="C1766" s="28">
        <f>'Bitcoin Data'!C1765</f>
        <v>13108.0625</v>
      </c>
      <c r="D1766" s="26">
        <f>'Bitcoin Data'!K1765</f>
        <v>949.96833438885369</v>
      </c>
      <c r="E1766" s="25">
        <f>'Bitcoin Data'!J1765</f>
        <v>229410.78414023502</v>
      </c>
      <c r="F1766" s="25">
        <f t="shared" si="244"/>
        <v>217.93298050053991</v>
      </c>
      <c r="G1766" s="23">
        <f t="shared" si="245"/>
        <v>0.48099999999999998</v>
      </c>
      <c r="H1766" s="23">
        <f t="shared" si="246"/>
        <v>0.39804076630070456</v>
      </c>
      <c r="I1766" s="26">
        <f t="shared" si="249"/>
        <v>104825.76362075968</v>
      </c>
      <c r="J1766" s="26">
        <f t="shared" si="250"/>
        <v>86746.210560631414</v>
      </c>
      <c r="K1766" s="23">
        <f t="shared" si="247"/>
        <v>110.34658717145304</v>
      </c>
      <c r="L1766" s="23">
        <f t="shared" si="247"/>
        <v>91.314844316824676</v>
      </c>
      <c r="M1766" s="26">
        <f>K1766*'Social Cost of Carbon'!$C$5</f>
        <v>11034.658717145303</v>
      </c>
      <c r="N1766" s="26">
        <f>L1766*'Social Cost of Carbon'!$C$5</f>
        <v>9131.4844316824674</v>
      </c>
      <c r="O1766" s="23">
        <f t="shared" si="251"/>
        <v>0.84182225383387532</v>
      </c>
      <c r="P1766" s="23">
        <f t="shared" si="252"/>
        <v>0.69663113306657387</v>
      </c>
      <c r="Q1766" s="27"/>
      <c r="R1766" s="27"/>
    </row>
    <row r="1767" spans="1:18" x14ac:dyDescent="0.25">
      <c r="A1767" s="24">
        <f t="shared" si="248"/>
        <v>2020</v>
      </c>
      <c r="B1767" s="32">
        <v>44129</v>
      </c>
      <c r="C1767" s="28">
        <f>'Bitcoin Data'!C1766</f>
        <v>13031.173828000001</v>
      </c>
      <c r="D1767" s="26">
        <f>'Bitcoin Data'!K1766</f>
        <v>731.23171920701986</v>
      </c>
      <c r="E1767" s="25">
        <f>'Bitcoin Data'!J1766</f>
        <v>297454.57305079856</v>
      </c>
      <c r="F1767" s="25">
        <f t="shared" si="244"/>
        <v>217.50821883792551</v>
      </c>
      <c r="G1767" s="23">
        <f t="shared" si="245"/>
        <v>0.48099999999999998</v>
      </c>
      <c r="H1767" s="23">
        <f t="shared" si="246"/>
        <v>0.39804076630070456</v>
      </c>
      <c r="I1767" s="26">
        <f t="shared" si="249"/>
        <v>104621.45326104216</v>
      </c>
      <c r="J1767" s="26">
        <f t="shared" si="250"/>
        <v>86577.138102949219</v>
      </c>
      <c r="K1767" s="23">
        <f t="shared" si="247"/>
        <v>143.07564963743411</v>
      </c>
      <c r="L1767" s="23">
        <f t="shared" si="247"/>
        <v>118.39904619678877</v>
      </c>
      <c r="M1767" s="26">
        <f>K1767*'Social Cost of Carbon'!$C$5</f>
        <v>14307.564963743411</v>
      </c>
      <c r="N1767" s="26">
        <f>L1767*'Social Cost of Carbon'!$C$5</f>
        <v>11839.904619678877</v>
      </c>
      <c r="O1767" s="23">
        <f t="shared" si="251"/>
        <v>1.0979490529856057</v>
      </c>
      <c r="P1767" s="23">
        <f t="shared" si="252"/>
        <v>0.90858312351252257</v>
      </c>
      <c r="Q1767" s="27"/>
      <c r="R1767" s="27"/>
    </row>
    <row r="1768" spans="1:18" x14ac:dyDescent="0.25">
      <c r="A1768" s="24">
        <f t="shared" si="248"/>
        <v>2020</v>
      </c>
      <c r="B1768" s="32">
        <v>44130</v>
      </c>
      <c r="C1768" s="28">
        <f>'Bitcoin Data'!C1767</f>
        <v>13075.248046999999</v>
      </c>
      <c r="D1768" s="26">
        <f>'Bitcoin Data'!K1767</f>
        <v>687.49522572759906</v>
      </c>
      <c r="E1768" s="25">
        <f>'Bitcoin Data'!J1767</f>
        <v>315197.62863154814</v>
      </c>
      <c r="F1768" s="25">
        <f t="shared" si="244"/>
        <v>216.69686484485013</v>
      </c>
      <c r="G1768" s="23">
        <f t="shared" si="245"/>
        <v>0.48099999999999998</v>
      </c>
      <c r="H1768" s="23">
        <f t="shared" si="246"/>
        <v>0.39804076630070456</v>
      </c>
      <c r="I1768" s="26">
        <f t="shared" si="249"/>
        <v>104231.1919903729</v>
      </c>
      <c r="J1768" s="26">
        <f t="shared" si="250"/>
        <v>86254.186137804354</v>
      </c>
      <c r="K1768" s="23">
        <f t="shared" si="247"/>
        <v>151.61005937177464</v>
      </c>
      <c r="L1768" s="23">
        <f t="shared" si="247"/>
        <v>125.46150563666632</v>
      </c>
      <c r="M1768" s="26">
        <f>K1768*'Social Cost of Carbon'!$C$5</f>
        <v>15161.005937177464</v>
      </c>
      <c r="N1768" s="26">
        <f>L1768*'Social Cost of Carbon'!$C$5</f>
        <v>12546.150563666632</v>
      </c>
      <c r="O1768" s="23">
        <f t="shared" si="251"/>
        <v>1.1595195657229633</v>
      </c>
      <c r="P1768" s="23">
        <f t="shared" si="252"/>
        <v>0.95953442095847929</v>
      </c>
      <c r="Q1768" s="27"/>
      <c r="R1768" s="27"/>
    </row>
    <row r="1769" spans="1:18" x14ac:dyDescent="0.25">
      <c r="A1769" s="24">
        <f t="shared" si="248"/>
        <v>2020</v>
      </c>
      <c r="B1769" s="32">
        <v>44131</v>
      </c>
      <c r="C1769" s="28">
        <f>'Bitcoin Data'!C1768</f>
        <v>13654.21875</v>
      </c>
      <c r="D1769" s="26">
        <f>'Bitcoin Data'!K1768</f>
        <v>618.76933654176685</v>
      </c>
      <c r="E1769" s="25">
        <f>'Bitcoin Data'!J1768</f>
        <v>344408.86787125707</v>
      </c>
      <c r="F1769" s="25">
        <f t="shared" si="244"/>
        <v>213.10964667179877</v>
      </c>
      <c r="G1769" s="23">
        <f t="shared" si="245"/>
        <v>0.48099999999999998</v>
      </c>
      <c r="H1769" s="23">
        <f t="shared" si="246"/>
        <v>0.39804076630070456</v>
      </c>
      <c r="I1769" s="26">
        <f t="shared" si="249"/>
        <v>102505.7400491352</v>
      </c>
      <c r="J1769" s="26">
        <f t="shared" si="250"/>
        <v>84826.327067315171</v>
      </c>
      <c r="K1769" s="23">
        <f t="shared" si="247"/>
        <v>165.66066544607466</v>
      </c>
      <c r="L1769" s="23">
        <f t="shared" si="247"/>
        <v>137.08876968823327</v>
      </c>
      <c r="M1769" s="26">
        <f>K1769*'Social Cost of Carbon'!$C$5</f>
        <v>16566.066544607467</v>
      </c>
      <c r="N1769" s="26">
        <f>L1769*'Social Cost of Carbon'!$C$5</f>
        <v>13708.876968823328</v>
      </c>
      <c r="O1769" s="23">
        <f t="shared" si="251"/>
        <v>1.2132562725060683</v>
      </c>
      <c r="P1769" s="23">
        <f t="shared" si="252"/>
        <v>1.0040030279157002</v>
      </c>
      <c r="Q1769" s="27"/>
      <c r="R1769" s="27"/>
    </row>
    <row r="1770" spans="1:18" x14ac:dyDescent="0.25">
      <c r="A1770" s="24">
        <f t="shared" si="248"/>
        <v>2020</v>
      </c>
      <c r="B1770" s="32">
        <v>44132</v>
      </c>
      <c r="C1770" s="28">
        <f>'Bitcoin Data'!C1769</f>
        <v>13271.285156</v>
      </c>
      <c r="D1770" s="26">
        <f>'Bitcoin Data'!K1769</f>
        <v>625</v>
      </c>
      <c r="E1770" s="25">
        <f>'Bitcoin Data'!J1769</f>
        <v>324141.22360974096</v>
      </c>
      <c r="F1770" s="25">
        <f t="shared" si="244"/>
        <v>202.58826475608811</v>
      </c>
      <c r="G1770" s="23">
        <f t="shared" si="245"/>
        <v>0.48099999999999998</v>
      </c>
      <c r="H1770" s="23">
        <f t="shared" si="246"/>
        <v>0.39804076630070456</v>
      </c>
      <c r="I1770" s="26">
        <f t="shared" si="249"/>
        <v>97444.955347678377</v>
      </c>
      <c r="J1770" s="26">
        <f t="shared" si="250"/>
        <v>80638.388147043326</v>
      </c>
      <c r="K1770" s="23">
        <f t="shared" si="247"/>
        <v>155.9119285562854</v>
      </c>
      <c r="L1770" s="23">
        <f t="shared" si="247"/>
        <v>129.02142103526933</v>
      </c>
      <c r="M1770" s="26">
        <f>K1770*'Social Cost of Carbon'!$C$5</f>
        <v>15591.19285562854</v>
      </c>
      <c r="N1770" s="26">
        <f>L1770*'Social Cost of Carbon'!$C$5</f>
        <v>12902.142103526932</v>
      </c>
      <c r="O1770" s="23">
        <f t="shared" si="251"/>
        <v>1.1748065596028354</v>
      </c>
      <c r="P1770" s="23">
        <f t="shared" si="252"/>
        <v>0.97218483001955713</v>
      </c>
      <c r="Q1770" s="27"/>
      <c r="R1770" s="27"/>
    </row>
    <row r="1771" spans="1:18" x14ac:dyDescent="0.25">
      <c r="A1771" s="24">
        <f t="shared" si="248"/>
        <v>2020</v>
      </c>
      <c r="B1771" s="32">
        <v>44133</v>
      </c>
      <c r="C1771" s="28">
        <f>'Bitcoin Data'!C1770</f>
        <v>13437.882813</v>
      </c>
      <c r="D1771" s="26">
        <f>'Bitcoin Data'!K1770</f>
        <v>675.01687542188563</v>
      </c>
      <c r="E1771" s="25">
        <f>'Bitcoin Data'!J1770</f>
        <v>289689.40426643274</v>
      </c>
      <c r="F1771" s="25">
        <f t="shared" si="244"/>
        <v>195.54523651075488</v>
      </c>
      <c r="G1771" s="23">
        <f t="shared" si="245"/>
        <v>0.48099999999999998</v>
      </c>
      <c r="H1771" s="23">
        <f t="shared" si="246"/>
        <v>0.39804076630070456</v>
      </c>
      <c r="I1771" s="26">
        <f t="shared" si="249"/>
        <v>94057.258761673103</v>
      </c>
      <c r="J1771" s="26">
        <f t="shared" si="250"/>
        <v>77834.975787193383</v>
      </c>
      <c r="K1771" s="23">
        <f t="shared" si="247"/>
        <v>139.34060345215414</v>
      </c>
      <c r="L1771" s="23">
        <f t="shared" si="247"/>
        <v>115.30819246340549</v>
      </c>
      <c r="M1771" s="26">
        <f>K1771*'Social Cost of Carbon'!$C$5</f>
        <v>13934.060345215414</v>
      </c>
      <c r="N1771" s="26">
        <f>L1771*'Social Cost of Carbon'!$C$5</f>
        <v>11530.819246340548</v>
      </c>
      <c r="O1771" s="23">
        <f t="shared" si="251"/>
        <v>1.0369237877067512</v>
      </c>
      <c r="P1771" s="23">
        <f t="shared" si="252"/>
        <v>0.85808303337676595</v>
      </c>
      <c r="Q1771" s="27"/>
      <c r="R1771" s="27"/>
    </row>
    <row r="1772" spans="1:18" x14ac:dyDescent="0.25">
      <c r="A1772" s="24">
        <f t="shared" si="248"/>
        <v>2020</v>
      </c>
      <c r="B1772" s="32">
        <v>44134</v>
      </c>
      <c r="C1772" s="28">
        <f>'Bitcoin Data'!C1771</f>
        <v>13546.522461</v>
      </c>
      <c r="D1772" s="26">
        <f>'Bitcoin Data'!K1771</f>
        <v>693.74855469051101</v>
      </c>
      <c r="E1772" s="25">
        <f>'Bitcoin Data'!J1771</f>
        <v>272059.27894239291</v>
      </c>
      <c r="F1772" s="25">
        <f t="shared" si="244"/>
        <v>188.74073155642765</v>
      </c>
      <c r="G1772" s="23">
        <f t="shared" si="245"/>
        <v>0.48099999999999998</v>
      </c>
      <c r="H1772" s="23">
        <f t="shared" si="246"/>
        <v>0.39804076630070456</v>
      </c>
      <c r="I1772" s="26">
        <f t="shared" si="249"/>
        <v>90784.291878641699</v>
      </c>
      <c r="J1772" s="26">
        <f t="shared" si="250"/>
        <v>75126.505420876027</v>
      </c>
      <c r="K1772" s="23">
        <f t="shared" si="247"/>
        <v>130.86051317129099</v>
      </c>
      <c r="L1772" s="23">
        <f t="shared" si="247"/>
        <v>108.29068386944721</v>
      </c>
      <c r="M1772" s="26">
        <f>K1772*'Social Cost of Carbon'!$C$5</f>
        <v>13086.051317129099</v>
      </c>
      <c r="N1772" s="26">
        <f>L1772*'Social Cost of Carbon'!$C$5</f>
        <v>10829.06838694472</v>
      </c>
      <c r="O1772" s="23">
        <f t="shared" si="251"/>
        <v>0.96600816591884864</v>
      </c>
      <c r="P1772" s="23">
        <f t="shared" si="252"/>
        <v>0.79939840044714483</v>
      </c>
      <c r="Q1772" s="27"/>
      <c r="R1772" s="27"/>
    </row>
    <row r="1773" spans="1:18" x14ac:dyDescent="0.25">
      <c r="A1773" s="24">
        <f t="shared" si="248"/>
        <v>2020</v>
      </c>
      <c r="B1773" s="32">
        <v>44135</v>
      </c>
      <c r="C1773" s="28">
        <f>'Bitcoin Data'!C1772</f>
        <v>13780.995117</v>
      </c>
      <c r="D1773" s="26">
        <f>'Bitcoin Data'!K1772</f>
        <v>706.27010907949466</v>
      </c>
      <c r="E1773" s="25">
        <f>'Bitcoin Data'!J1772</f>
        <v>260554.016390315</v>
      </c>
      <c r="F1773" s="25">
        <f t="shared" si="244"/>
        <v>184.0215135770882</v>
      </c>
      <c r="G1773" s="23">
        <f t="shared" si="245"/>
        <v>0.48099999999999998</v>
      </c>
      <c r="H1773" s="23">
        <f t="shared" si="246"/>
        <v>0.39804076630070456</v>
      </c>
      <c r="I1773" s="26">
        <f t="shared" si="249"/>
        <v>88514.348030579422</v>
      </c>
      <c r="J1773" s="26">
        <f t="shared" si="250"/>
        <v>73248.064280039704</v>
      </c>
      <c r="K1773" s="23">
        <f t="shared" si="247"/>
        <v>125.32648188374151</v>
      </c>
      <c r="L1773" s="23">
        <f t="shared" si="247"/>
        <v>103.71112034672731</v>
      </c>
      <c r="M1773" s="26">
        <f>K1773*'Social Cost of Carbon'!$C$5</f>
        <v>12532.648188374151</v>
      </c>
      <c r="N1773" s="26">
        <f>L1773*'Social Cost of Carbon'!$C$5</f>
        <v>10371.112034672731</v>
      </c>
      <c r="O1773" s="23">
        <f t="shared" si="251"/>
        <v>0.90941532755599697</v>
      </c>
      <c r="P1773" s="23">
        <f t="shared" si="252"/>
        <v>0.75256626583367003</v>
      </c>
      <c r="Q1773" s="27"/>
      <c r="R1773" s="27"/>
    </row>
    <row r="1774" spans="1:18" x14ac:dyDescent="0.25">
      <c r="A1774" s="24">
        <f t="shared" si="248"/>
        <v>2020</v>
      </c>
      <c r="B1774" s="32">
        <v>44136</v>
      </c>
      <c r="C1774" s="28">
        <f>'Bitcoin Data'!C1773</f>
        <v>13737.109375</v>
      </c>
      <c r="D1774" s="26">
        <f>'Bitcoin Data'!K1773</f>
        <v>781.25</v>
      </c>
      <c r="E1774" s="25">
        <f>'Bitcoin Data'!J1773</f>
        <v>223901.06116305923</v>
      </c>
      <c r="F1774" s="25">
        <f t="shared" si="244"/>
        <v>174.92270403364003</v>
      </c>
      <c r="G1774" s="23">
        <f t="shared" si="245"/>
        <v>0.48099999999999998</v>
      </c>
      <c r="H1774" s="23">
        <f t="shared" si="246"/>
        <v>0.39804076630070456</v>
      </c>
      <c r="I1774" s="26">
        <f t="shared" si="249"/>
        <v>84137.820640180842</v>
      </c>
      <c r="J1774" s="26">
        <f t="shared" si="250"/>
        <v>69626.367156941429</v>
      </c>
      <c r="K1774" s="23">
        <f t="shared" si="247"/>
        <v>107.69641041943149</v>
      </c>
      <c r="L1774" s="23">
        <f t="shared" si="247"/>
        <v>89.121749960885026</v>
      </c>
      <c r="M1774" s="26">
        <f>K1774*'Social Cost of Carbon'!$C$5</f>
        <v>10769.641041943149</v>
      </c>
      <c r="N1774" s="26">
        <f>L1774*'Social Cost of Carbon'!$C$5</f>
        <v>8912.1749960885027</v>
      </c>
      <c r="O1774" s="23">
        <f t="shared" si="251"/>
        <v>0.78398160398596584</v>
      </c>
      <c r="P1774" s="23">
        <f t="shared" si="252"/>
        <v>0.64876640003374086</v>
      </c>
      <c r="Q1774" s="27"/>
      <c r="R1774" s="27"/>
    </row>
    <row r="1775" spans="1:18" x14ac:dyDescent="0.25">
      <c r="A1775" s="24">
        <f t="shared" si="248"/>
        <v>2020</v>
      </c>
      <c r="B1775" s="32">
        <v>44137</v>
      </c>
      <c r="C1775" s="28">
        <f>'Bitcoin Data'!C1774</f>
        <v>13550.489258</v>
      </c>
      <c r="D1775" s="26">
        <f>'Bitcoin Data'!K1774</f>
        <v>593.74587676474471</v>
      </c>
      <c r="E1775" s="25">
        <f>'Bitcoin Data'!J1774</f>
        <v>297558.14258077572</v>
      </c>
      <c r="F1775" s="25">
        <f t="shared" si="244"/>
        <v>176.6739202551116</v>
      </c>
      <c r="G1775" s="23">
        <f t="shared" si="245"/>
        <v>0.48099999999999998</v>
      </c>
      <c r="H1775" s="23">
        <f t="shared" si="246"/>
        <v>0.39804076630070456</v>
      </c>
      <c r="I1775" s="26">
        <f t="shared" si="249"/>
        <v>84980.155642708676</v>
      </c>
      <c r="J1775" s="26">
        <f t="shared" si="250"/>
        <v>70323.422603694184</v>
      </c>
      <c r="K1775" s="23">
        <f t="shared" si="247"/>
        <v>143.12546658135309</v>
      </c>
      <c r="L1775" s="23">
        <f t="shared" si="247"/>
        <v>118.44027109186628</v>
      </c>
      <c r="M1775" s="26">
        <f>K1775*'Social Cost of Carbon'!$C$5</f>
        <v>14312.54665813531</v>
      </c>
      <c r="N1775" s="26">
        <f>L1775*'Social Cost of Carbon'!$C$5</f>
        <v>11844.027109186627</v>
      </c>
      <c r="O1775" s="23">
        <f t="shared" si="251"/>
        <v>1.0562383679013954</v>
      </c>
      <c r="P1775" s="23">
        <f t="shared" si="252"/>
        <v>0.87406638119683366</v>
      </c>
      <c r="Q1775" s="27"/>
      <c r="R1775" s="27"/>
    </row>
    <row r="1776" spans="1:18" x14ac:dyDescent="0.25">
      <c r="A1776" s="24">
        <f t="shared" si="248"/>
        <v>2020</v>
      </c>
      <c r="B1776" s="32">
        <v>44138</v>
      </c>
      <c r="C1776" s="28">
        <f>'Bitcoin Data'!C1775</f>
        <v>13950.300781</v>
      </c>
      <c r="D1776" s="26">
        <f>'Bitcoin Data'!K1775</f>
        <v>874.97569511958011</v>
      </c>
      <c r="E1776" s="25">
        <f>'Bitcoin Data'!J1775</f>
        <v>197858.32276765103</v>
      </c>
      <c r="F1776" s="25">
        <f t="shared" si="244"/>
        <v>173.12122349881972</v>
      </c>
      <c r="G1776" s="23">
        <f t="shared" si="245"/>
        <v>0.48099999999999998</v>
      </c>
      <c r="H1776" s="23">
        <f t="shared" si="246"/>
        <v>0.39804076630070456</v>
      </c>
      <c r="I1776" s="26">
        <f t="shared" si="249"/>
        <v>83271.308502932283</v>
      </c>
      <c r="J1776" s="26">
        <f t="shared" si="250"/>
        <v>68909.304464385743</v>
      </c>
      <c r="K1776" s="23">
        <f t="shared" si="247"/>
        <v>95.169853251240141</v>
      </c>
      <c r="L1776" s="23">
        <f t="shared" si="247"/>
        <v>78.755678413407949</v>
      </c>
      <c r="M1776" s="26">
        <f>K1776*'Social Cost of Carbon'!$C$5</f>
        <v>9516.9853251240147</v>
      </c>
      <c r="N1776" s="26">
        <f>L1776*'Social Cost of Carbon'!$C$5</f>
        <v>7875.567841340795</v>
      </c>
      <c r="O1776" s="23">
        <f t="shared" si="251"/>
        <v>0.68220646095931758</v>
      </c>
      <c r="P1776" s="23">
        <f t="shared" si="252"/>
        <v>0.56454466215288657</v>
      </c>
      <c r="Q1776" s="27"/>
      <c r="R1776" s="27"/>
    </row>
    <row r="1777" spans="1:18" x14ac:dyDescent="0.25">
      <c r="A1777" s="24">
        <f t="shared" si="248"/>
        <v>2020</v>
      </c>
      <c r="B1777" s="32">
        <v>44139</v>
      </c>
      <c r="C1777" s="28">
        <f>'Bitcoin Data'!C1776</f>
        <v>14133.707031</v>
      </c>
      <c r="D1777" s="26">
        <f>'Bitcoin Data'!K1776</f>
        <v>993.70652533951636</v>
      </c>
      <c r="E1777" s="25">
        <f>'Bitcoin Data'!J1776</f>
        <v>180169.41733389808</v>
      </c>
      <c r="F1777" s="25">
        <f t="shared" si="244"/>
        <v>179.03552567131308</v>
      </c>
      <c r="G1777" s="23">
        <f t="shared" si="245"/>
        <v>0.48099999999999998</v>
      </c>
      <c r="H1777" s="23">
        <f t="shared" si="246"/>
        <v>0.39804076630070456</v>
      </c>
      <c r="I1777" s="26">
        <f t="shared" si="249"/>
        <v>86116.087847901581</v>
      </c>
      <c r="J1777" s="26">
        <f t="shared" si="250"/>
        <v>71263.437833258926</v>
      </c>
      <c r="K1777" s="23">
        <f t="shared" si="247"/>
        <v>86.661489737604981</v>
      </c>
      <c r="L1777" s="23">
        <f t="shared" si="247"/>
        <v>71.714772939536246</v>
      </c>
      <c r="M1777" s="26">
        <f>K1777*'Social Cost of Carbon'!$C$5</f>
        <v>8666.1489737604988</v>
      </c>
      <c r="N1777" s="26">
        <f>L1777*'Social Cost of Carbon'!$C$5</f>
        <v>7171.4772939536242</v>
      </c>
      <c r="O1777" s="23">
        <f t="shared" si="251"/>
        <v>0.61315470560927177</v>
      </c>
      <c r="P1777" s="23">
        <f t="shared" si="252"/>
        <v>0.50740243010727115</v>
      </c>
      <c r="Q1777" s="27"/>
      <c r="R1777" s="27"/>
    </row>
    <row r="1778" spans="1:18" x14ac:dyDescent="0.25">
      <c r="A1778" s="24">
        <f t="shared" si="248"/>
        <v>2020</v>
      </c>
      <c r="B1778" s="32">
        <v>44140</v>
      </c>
      <c r="C1778" s="28">
        <f>'Bitcoin Data'!C1777</f>
        <v>15579.848633</v>
      </c>
      <c r="D1778" s="26">
        <f>'Bitcoin Data'!K1777</f>
        <v>918.74234381380154</v>
      </c>
      <c r="E1778" s="25">
        <f>'Bitcoin Data'!J1777</f>
        <v>203157.14616835173</v>
      </c>
      <c r="F1778" s="25">
        <f t="shared" si="244"/>
        <v>186.64907263323454</v>
      </c>
      <c r="G1778" s="23">
        <f t="shared" si="245"/>
        <v>0.48099999999999998</v>
      </c>
      <c r="H1778" s="23">
        <f t="shared" si="246"/>
        <v>0.39804076630070456</v>
      </c>
      <c r="I1778" s="26">
        <f t="shared" si="249"/>
        <v>89778.203936585807</v>
      </c>
      <c r="J1778" s="26">
        <f t="shared" si="250"/>
        <v>74293.939900248544</v>
      </c>
      <c r="K1778" s="23">
        <f t="shared" si="247"/>
        <v>97.71858730697717</v>
      </c>
      <c r="L1778" s="23">
        <f t="shared" si="247"/>
        <v>80.86482614031496</v>
      </c>
      <c r="M1778" s="26">
        <f>K1778*'Social Cost of Carbon'!$C$5</f>
        <v>9771.858730697717</v>
      </c>
      <c r="N1778" s="26">
        <f>L1778*'Social Cost of Carbon'!$C$5</f>
        <v>8086.4826140314963</v>
      </c>
      <c r="O1778" s="23">
        <f t="shared" si="251"/>
        <v>0.62721140371028639</v>
      </c>
      <c r="P1778" s="23">
        <f t="shared" si="252"/>
        <v>0.51903473547896672</v>
      </c>
      <c r="Q1778" s="27"/>
      <c r="R1778" s="27"/>
    </row>
    <row r="1779" spans="1:18" x14ac:dyDescent="0.25">
      <c r="A1779" s="24">
        <f t="shared" si="248"/>
        <v>2020</v>
      </c>
      <c r="B1779" s="32">
        <v>44141</v>
      </c>
      <c r="C1779" s="28">
        <f>'Bitcoin Data'!C1778</f>
        <v>15565.880859000001</v>
      </c>
      <c r="D1779" s="26">
        <f>'Bitcoin Data'!K1778</f>
        <v>956.22609434764115</v>
      </c>
      <c r="E1779" s="25">
        <f>'Bitcoin Data'!J1778</f>
        <v>198796.77295157698</v>
      </c>
      <c r="F1779" s="25">
        <f t="shared" si="244"/>
        <v>190.09466176840124</v>
      </c>
      <c r="G1779" s="23">
        <f t="shared" si="245"/>
        <v>0.48099999999999998</v>
      </c>
      <c r="H1779" s="23">
        <f t="shared" si="246"/>
        <v>0.39804076630070456</v>
      </c>
      <c r="I1779" s="26">
        <f t="shared" si="249"/>
        <v>91435.532310600989</v>
      </c>
      <c r="J1779" s="26">
        <f t="shared" si="250"/>
        <v>75665.424839967673</v>
      </c>
      <c r="K1779" s="23">
        <f t="shared" si="247"/>
        <v>95.621247789708519</v>
      </c>
      <c r="L1779" s="23">
        <f t="shared" si="247"/>
        <v>79.129219843752878</v>
      </c>
      <c r="M1779" s="26">
        <f>K1779*'Social Cost of Carbon'!$C$5</f>
        <v>9562.1247789708523</v>
      </c>
      <c r="N1779" s="26">
        <f>L1779*'Social Cost of Carbon'!$C$5</f>
        <v>7912.921984375288</v>
      </c>
      <c r="O1779" s="23">
        <f t="shared" si="251"/>
        <v>0.61430026771932722</v>
      </c>
      <c r="P1779" s="23">
        <f t="shared" si="252"/>
        <v>0.50835041434870898</v>
      </c>
      <c r="Q1779" s="27"/>
      <c r="R1779" s="27"/>
    </row>
    <row r="1780" spans="1:18" x14ac:dyDescent="0.25">
      <c r="A1780" s="24">
        <f t="shared" si="248"/>
        <v>2020</v>
      </c>
      <c r="B1780" s="32">
        <v>44142</v>
      </c>
      <c r="C1780" s="28">
        <f>'Bitcoin Data'!C1779</f>
        <v>14833.753906</v>
      </c>
      <c r="D1780" s="26">
        <f>'Bitcoin Data'!K1779</f>
        <v>912.50126736287132</v>
      </c>
      <c r="E1780" s="25">
        <f>'Bitcoin Data'!J1779</f>
        <v>212607.99018863885</v>
      </c>
      <c r="F1780" s="25">
        <f t="shared" si="244"/>
        <v>194.00506049860587</v>
      </c>
      <c r="G1780" s="23">
        <f t="shared" si="245"/>
        <v>0.48099999999999998</v>
      </c>
      <c r="H1780" s="23">
        <f t="shared" si="246"/>
        <v>0.39804076630070456</v>
      </c>
      <c r="I1780" s="26">
        <f t="shared" si="249"/>
        <v>93316.434099829421</v>
      </c>
      <c r="J1780" s="26">
        <f t="shared" si="250"/>
        <v>77221.922947079627</v>
      </c>
      <c r="K1780" s="23">
        <f t="shared" si="247"/>
        <v>102.26444328073529</v>
      </c>
      <c r="L1780" s="23">
        <f t="shared" si="247"/>
        <v>84.626647336338493</v>
      </c>
      <c r="M1780" s="26">
        <f>K1780*'Social Cost of Carbon'!$C$5</f>
        <v>10226.444328073529</v>
      </c>
      <c r="N1780" s="26">
        <f>L1780*'Social Cost of Carbon'!$C$5</f>
        <v>8462.6647336338501</v>
      </c>
      <c r="O1780" s="23">
        <f t="shared" si="251"/>
        <v>0.68940366631922523</v>
      </c>
      <c r="P1780" s="23">
        <f t="shared" si="252"/>
        <v>0.57050054809193285</v>
      </c>
      <c r="Q1780" s="27"/>
      <c r="R1780" s="27"/>
    </row>
    <row r="1781" spans="1:18" x14ac:dyDescent="0.25">
      <c r="A1781" s="24">
        <f t="shared" si="248"/>
        <v>2020</v>
      </c>
      <c r="B1781" s="32">
        <v>44143</v>
      </c>
      <c r="C1781" s="28">
        <f>'Bitcoin Data'!C1780</f>
        <v>15479.567383</v>
      </c>
      <c r="D1781" s="26">
        <f>'Bitcoin Data'!K1780</f>
        <v>862.48203162434118</v>
      </c>
      <c r="E1781" s="25">
        <f>'Bitcoin Data'!J1780</f>
        <v>227367.49053484682</v>
      </c>
      <c r="F1781" s="25">
        <f t="shared" si="244"/>
        <v>196.10037516182285</v>
      </c>
      <c r="G1781" s="23">
        <f t="shared" si="245"/>
        <v>0.48099999999999998</v>
      </c>
      <c r="H1781" s="23">
        <f t="shared" si="246"/>
        <v>0.39804076630070456</v>
      </c>
      <c r="I1781" s="26">
        <f t="shared" si="249"/>
        <v>94324.280452836785</v>
      </c>
      <c r="J1781" s="26">
        <f t="shared" si="250"/>
        <v>78055.943601267616</v>
      </c>
      <c r="K1781" s="23">
        <f t="shared" si="247"/>
        <v>109.36376294726132</v>
      </c>
      <c r="L1781" s="23">
        <f t="shared" si="247"/>
        <v>90.501530164358613</v>
      </c>
      <c r="M1781" s="26">
        <f>K1781*'Social Cost of Carbon'!$C$5</f>
        <v>10936.376294726133</v>
      </c>
      <c r="N1781" s="26">
        <f>L1781*'Social Cost of Carbon'!$C$5</f>
        <v>9050.153016435861</v>
      </c>
      <c r="O1781" s="23">
        <f t="shared" si="251"/>
        <v>0.70650400131574098</v>
      </c>
      <c r="P1781" s="23">
        <f t="shared" si="252"/>
        <v>0.58465154694019017</v>
      </c>
      <c r="Q1781" s="27"/>
      <c r="R1781" s="27"/>
    </row>
    <row r="1782" spans="1:18" x14ac:dyDescent="0.25">
      <c r="A1782" s="24">
        <f t="shared" si="248"/>
        <v>2020</v>
      </c>
      <c r="B1782" s="32">
        <v>44144</v>
      </c>
      <c r="C1782" s="28">
        <f>'Bitcoin Data'!C1781</f>
        <v>15332.315430000001</v>
      </c>
      <c r="D1782" s="26">
        <f>'Bitcoin Data'!K1781</f>
        <v>1156.2178828365879</v>
      </c>
      <c r="E1782" s="25">
        <f>'Bitcoin Data'!J1781</f>
        <v>167695.75922974339</v>
      </c>
      <c r="F1782" s="25">
        <f t="shared" si="244"/>
        <v>193.89283569728809</v>
      </c>
      <c r="G1782" s="23">
        <f t="shared" si="245"/>
        <v>0.48099999999999998</v>
      </c>
      <c r="H1782" s="23">
        <f t="shared" si="246"/>
        <v>0.39804076630070456</v>
      </c>
      <c r="I1782" s="26">
        <f t="shared" si="249"/>
        <v>93262.453970395567</v>
      </c>
      <c r="J1782" s="26">
        <f t="shared" si="250"/>
        <v>77177.252901165164</v>
      </c>
      <c r="K1782" s="23">
        <f t="shared" si="247"/>
        <v>80.661660189506563</v>
      </c>
      <c r="L1782" s="23">
        <f t="shared" si="247"/>
        <v>66.749748509185508</v>
      </c>
      <c r="M1782" s="26">
        <f>K1782*'Social Cost of Carbon'!$C$5</f>
        <v>8066.1660189506565</v>
      </c>
      <c r="N1782" s="26">
        <f>L1782*'Social Cost of Carbon'!$C$5</f>
        <v>6674.9748509185511</v>
      </c>
      <c r="O1782" s="23">
        <f t="shared" si="251"/>
        <v>0.52608923001727315</v>
      </c>
      <c r="P1782" s="23">
        <f t="shared" si="252"/>
        <v>0.43535334773102502</v>
      </c>
      <c r="Q1782" s="27"/>
      <c r="R1782" s="27"/>
    </row>
    <row r="1783" spans="1:18" x14ac:dyDescent="0.25">
      <c r="A1783" s="24">
        <f t="shared" si="248"/>
        <v>2020</v>
      </c>
      <c r="B1783" s="32">
        <v>44145</v>
      </c>
      <c r="C1783" s="28">
        <f>'Bitcoin Data'!C1782</f>
        <v>15290.902344</v>
      </c>
      <c r="D1783" s="26">
        <f>'Bitcoin Data'!K1782</f>
        <v>918.74234381380154</v>
      </c>
      <c r="E1783" s="25">
        <f>'Bitcoin Data'!J1782</f>
        <v>226003.19183857742</v>
      </c>
      <c r="F1783" s="25">
        <f t="shared" si="244"/>
        <v>207.63870217917483</v>
      </c>
      <c r="G1783" s="23">
        <f t="shared" si="245"/>
        <v>0.48099999999999998</v>
      </c>
      <c r="H1783" s="23">
        <f t="shared" si="246"/>
        <v>0.39804076630070456</v>
      </c>
      <c r="I1783" s="26">
        <f t="shared" si="249"/>
        <v>99874.215748183095</v>
      </c>
      <c r="J1783" s="26">
        <f t="shared" si="250"/>
        <v>82648.668129082522</v>
      </c>
      <c r="K1783" s="23">
        <f t="shared" si="247"/>
        <v>108.70753527435573</v>
      </c>
      <c r="L1783" s="23">
        <f t="shared" si="247"/>
        <v>89.958483665832489</v>
      </c>
      <c r="M1783" s="26">
        <f>K1783*'Social Cost of Carbon'!$C$5</f>
        <v>10870.753527435574</v>
      </c>
      <c r="N1783" s="26">
        <f>L1783*'Social Cost of Carbon'!$C$5</f>
        <v>8995.8483665832482</v>
      </c>
      <c r="O1783" s="23">
        <f t="shared" si="251"/>
        <v>0.71092949800318039</v>
      </c>
      <c r="P1783" s="23">
        <f t="shared" si="252"/>
        <v>0.58831376750719555</v>
      </c>
      <c r="Q1783" s="27"/>
      <c r="R1783" s="27"/>
    </row>
    <row r="1784" spans="1:18" x14ac:dyDescent="0.25">
      <c r="A1784" s="24">
        <f t="shared" si="248"/>
        <v>2020</v>
      </c>
      <c r="B1784" s="32">
        <v>44146</v>
      </c>
      <c r="C1784" s="28">
        <f>'Bitcoin Data'!C1783</f>
        <v>15701.339844</v>
      </c>
      <c r="D1784" s="26">
        <f>'Bitcoin Data'!K1783</f>
        <v>918.74234381380154</v>
      </c>
      <c r="E1784" s="25">
        <f>'Bitcoin Data'!J1783</f>
        <v>225465.3556485943</v>
      </c>
      <c r="F1784" s="25">
        <f t="shared" si="244"/>
        <v>207.14456929740189</v>
      </c>
      <c r="G1784" s="23">
        <f t="shared" si="245"/>
        <v>0.48099999999999998</v>
      </c>
      <c r="H1784" s="23">
        <f t="shared" si="246"/>
        <v>0.39804076630070456</v>
      </c>
      <c r="I1784" s="26">
        <f t="shared" si="249"/>
        <v>99636.537832050308</v>
      </c>
      <c r="J1784" s="26">
        <f t="shared" si="250"/>
        <v>82451.983098167242</v>
      </c>
      <c r="K1784" s="23">
        <f t="shared" si="247"/>
        <v>108.44883606697384</v>
      </c>
      <c r="L1784" s="23">
        <f t="shared" si="247"/>
        <v>89.744402936627367</v>
      </c>
      <c r="M1784" s="26">
        <f>K1784*'Social Cost of Carbon'!$C$5</f>
        <v>10844.883606697384</v>
      </c>
      <c r="N1784" s="26">
        <f>L1784*'Social Cost of Carbon'!$C$5</f>
        <v>8974.4402936627375</v>
      </c>
      <c r="O1784" s="23">
        <f t="shared" si="251"/>
        <v>0.69069797319504367</v>
      </c>
      <c r="P1784" s="23">
        <f t="shared" si="252"/>
        <v>0.57157162272951934</v>
      </c>
      <c r="Q1784" s="27"/>
      <c r="R1784" s="27"/>
    </row>
    <row r="1785" spans="1:18" x14ac:dyDescent="0.25">
      <c r="A1785" s="24">
        <f t="shared" si="248"/>
        <v>2020</v>
      </c>
      <c r="B1785" s="32">
        <v>44147</v>
      </c>
      <c r="C1785" s="28">
        <f>'Bitcoin Data'!C1784</f>
        <v>16276.34375</v>
      </c>
      <c r="D1785" s="26">
        <f>'Bitcoin Data'!K1784</f>
        <v>1000</v>
      </c>
      <c r="E1785" s="25">
        <f>'Bitcoin Data'!J1784</f>
        <v>204722.25268973075</v>
      </c>
      <c r="F1785" s="25">
        <f t="shared" si="244"/>
        <v>204.72225268973077</v>
      </c>
      <c r="G1785" s="23">
        <f t="shared" si="245"/>
        <v>0.48099999999999998</v>
      </c>
      <c r="H1785" s="23">
        <f t="shared" si="246"/>
        <v>0.39804076630070456</v>
      </c>
      <c r="I1785" s="26">
        <f t="shared" si="249"/>
        <v>98471.403543760505</v>
      </c>
      <c r="J1785" s="26">
        <f t="shared" si="250"/>
        <v>81487.802339426911</v>
      </c>
      <c r="K1785" s="23">
        <f t="shared" si="247"/>
        <v>98.471403543760488</v>
      </c>
      <c r="L1785" s="23">
        <f t="shared" si="247"/>
        <v>81.487802339426906</v>
      </c>
      <c r="M1785" s="26">
        <f>K1785*'Social Cost of Carbon'!$C$5</f>
        <v>9847.140354376048</v>
      </c>
      <c r="N1785" s="26">
        <f>L1785*'Social Cost of Carbon'!$C$5</f>
        <v>8148.7802339426908</v>
      </c>
      <c r="O1785" s="23">
        <f t="shared" si="251"/>
        <v>0.60499707462715935</v>
      </c>
      <c r="P1785" s="23">
        <f t="shared" si="252"/>
        <v>0.50065176547667167</v>
      </c>
      <c r="Q1785" s="27"/>
      <c r="R1785" s="27"/>
    </row>
    <row r="1786" spans="1:18" x14ac:dyDescent="0.25">
      <c r="A1786" s="24">
        <f t="shared" si="248"/>
        <v>2020</v>
      </c>
      <c r="B1786" s="32">
        <v>44148</v>
      </c>
      <c r="C1786" s="28">
        <f>'Bitcoin Data'!C1785</f>
        <v>16317.808594</v>
      </c>
      <c r="D1786" s="26">
        <f>'Bitcoin Data'!K1785</f>
        <v>868.72586872586874</v>
      </c>
      <c r="E1786" s="25">
        <f>'Bitcoin Data'!J1785</f>
        <v>238411.94130365149</v>
      </c>
      <c r="F1786" s="25">
        <f t="shared" si="244"/>
        <v>207.11462082363545</v>
      </c>
      <c r="G1786" s="23">
        <f t="shared" si="245"/>
        <v>0.48099999999999998</v>
      </c>
      <c r="H1786" s="23">
        <f t="shared" si="246"/>
        <v>0.39804076630070456</v>
      </c>
      <c r="I1786" s="26">
        <f t="shared" si="249"/>
        <v>99622.132616168645</v>
      </c>
      <c r="J1786" s="26">
        <f t="shared" si="250"/>
        <v>82440.062384719713</v>
      </c>
      <c r="K1786" s="23">
        <f t="shared" si="247"/>
        <v>114.67614376705636</v>
      </c>
      <c r="L1786" s="23">
        <f t="shared" si="247"/>
        <v>94.897671811744033</v>
      </c>
      <c r="M1786" s="26">
        <f>K1786*'Social Cost of Carbon'!$C$5</f>
        <v>11467.614376705636</v>
      </c>
      <c r="N1786" s="26">
        <f>L1786*'Social Cost of Carbon'!$C$5</f>
        <v>9489.767181174404</v>
      </c>
      <c r="O1786" s="23">
        <f t="shared" si="251"/>
        <v>0.70276681520349715</v>
      </c>
      <c r="P1786" s="23">
        <f t="shared" si="252"/>
        <v>0.58155892235822382</v>
      </c>
      <c r="Q1786" s="27"/>
      <c r="R1786" s="27"/>
    </row>
    <row r="1787" spans="1:18" x14ac:dyDescent="0.25">
      <c r="A1787" s="24">
        <f t="shared" si="248"/>
        <v>2020</v>
      </c>
      <c r="B1787" s="32">
        <v>44149</v>
      </c>
      <c r="C1787" s="28">
        <f>'Bitcoin Data'!C1786</f>
        <v>16068.138671999999</v>
      </c>
      <c r="D1787" s="26">
        <f>'Bitcoin Data'!K1786</f>
        <v>887.4864411793709</v>
      </c>
      <c r="E1787" s="25">
        <f>'Bitcoin Data'!J1786</f>
        <v>230212.00979214412</v>
      </c>
      <c r="F1787" s="25">
        <f t="shared" si="244"/>
        <v>204.31003728718048</v>
      </c>
      <c r="G1787" s="23">
        <f t="shared" si="245"/>
        <v>0.48099999999999998</v>
      </c>
      <c r="H1787" s="23">
        <f t="shared" si="246"/>
        <v>0.39804076630070456</v>
      </c>
      <c r="I1787" s="26">
        <f t="shared" si="249"/>
        <v>98273.127935133802</v>
      </c>
      <c r="J1787" s="26">
        <f t="shared" si="250"/>
        <v>81323.723804714842</v>
      </c>
      <c r="K1787" s="23">
        <f t="shared" si="247"/>
        <v>110.73197671002131</v>
      </c>
      <c r="L1787" s="23">
        <f t="shared" si="247"/>
        <v>91.633764789290353</v>
      </c>
      <c r="M1787" s="26">
        <f>K1787*'Social Cost of Carbon'!$C$5</f>
        <v>11073.197671002132</v>
      </c>
      <c r="N1787" s="26">
        <f>L1787*'Social Cost of Carbon'!$C$5</f>
        <v>9163.3764789290362</v>
      </c>
      <c r="O1787" s="23">
        <f t="shared" si="251"/>
        <v>0.68914003650578726</v>
      </c>
      <c r="P1787" s="23">
        <f t="shared" si="252"/>
        <v>0.57028238715022694</v>
      </c>
      <c r="Q1787" s="27"/>
      <c r="R1787" s="27"/>
    </row>
    <row r="1788" spans="1:18" x14ac:dyDescent="0.25">
      <c r="A1788" s="24">
        <f t="shared" si="248"/>
        <v>2020</v>
      </c>
      <c r="B1788" s="32">
        <v>44150</v>
      </c>
      <c r="C1788" s="28">
        <f>'Bitcoin Data'!C1787</f>
        <v>15955.587890999999</v>
      </c>
      <c r="D1788" s="26">
        <f>'Bitcoin Data'!K1787</f>
        <v>937.5</v>
      </c>
      <c r="E1788" s="25">
        <f>'Bitcoin Data'!J1787</f>
        <v>216993.27632445839</v>
      </c>
      <c r="F1788" s="25">
        <f t="shared" si="244"/>
        <v>203.43119655417973</v>
      </c>
      <c r="G1788" s="23">
        <f t="shared" si="245"/>
        <v>0.48099999999999998</v>
      </c>
      <c r="H1788" s="23">
        <f t="shared" si="246"/>
        <v>0.39804076630070456</v>
      </c>
      <c r="I1788" s="26">
        <f t="shared" si="249"/>
        <v>97850.405542560446</v>
      </c>
      <c r="J1788" s="26">
        <f t="shared" si="250"/>
        <v>80973.909365894957</v>
      </c>
      <c r="K1788" s="23">
        <f t="shared" si="247"/>
        <v>104.37376591206448</v>
      </c>
      <c r="L1788" s="23">
        <f t="shared" si="247"/>
        <v>86.372169990287944</v>
      </c>
      <c r="M1788" s="26">
        <f>K1788*'Social Cost of Carbon'!$C$5</f>
        <v>10437.376591206448</v>
      </c>
      <c r="N1788" s="26">
        <f>L1788*'Social Cost of Carbon'!$C$5</f>
        <v>8637.2169990287948</v>
      </c>
      <c r="O1788" s="23">
        <f t="shared" si="251"/>
        <v>0.65415180327475209</v>
      </c>
      <c r="P1788" s="23">
        <f t="shared" si="252"/>
        <v>0.54132865915274442</v>
      </c>
      <c r="Q1788" s="27"/>
      <c r="R1788" s="27"/>
    </row>
    <row r="1789" spans="1:18" x14ac:dyDescent="0.25">
      <c r="A1789" s="24">
        <f t="shared" si="248"/>
        <v>2020</v>
      </c>
      <c r="B1789" s="32">
        <v>44151</v>
      </c>
      <c r="C1789" s="28">
        <f>'Bitcoin Data'!C1788</f>
        <v>16716.111327999999</v>
      </c>
      <c r="D1789" s="26">
        <f>'Bitcoin Data'!K1788</f>
        <v>1000</v>
      </c>
      <c r="E1789" s="25">
        <f>'Bitcoin Data'!J1788</f>
        <v>205628.05286155769</v>
      </c>
      <c r="F1789" s="25">
        <f t="shared" si="244"/>
        <v>205.62805286155771</v>
      </c>
      <c r="G1789" s="23">
        <f t="shared" si="245"/>
        <v>0.48099999999999998</v>
      </c>
      <c r="H1789" s="23">
        <f t="shared" si="246"/>
        <v>0.39804076630070456</v>
      </c>
      <c r="I1789" s="26">
        <f t="shared" si="249"/>
        <v>98907.09342640925</v>
      </c>
      <c r="J1789" s="26">
        <f t="shared" si="250"/>
        <v>81848.347733936214</v>
      </c>
      <c r="K1789" s="23">
        <f t="shared" si="247"/>
        <v>98.907093426409247</v>
      </c>
      <c r="L1789" s="23">
        <f t="shared" si="247"/>
        <v>81.848347733936208</v>
      </c>
      <c r="M1789" s="26">
        <f>K1789*'Social Cost of Carbon'!$C$5</f>
        <v>9890.7093426409247</v>
      </c>
      <c r="N1789" s="26">
        <f>L1789*'Social Cost of Carbon'!$C$5</f>
        <v>8184.8347733936207</v>
      </c>
      <c r="O1789" s="23">
        <f t="shared" si="251"/>
        <v>0.59168721412339986</v>
      </c>
      <c r="P1789" s="23">
        <f t="shared" si="252"/>
        <v>0.48963748881498365</v>
      </c>
      <c r="Q1789" s="27"/>
      <c r="R1789" s="27"/>
    </row>
    <row r="1790" spans="1:18" x14ac:dyDescent="0.25">
      <c r="A1790" s="24">
        <f t="shared" si="248"/>
        <v>2020</v>
      </c>
      <c r="B1790" s="32">
        <v>44152</v>
      </c>
      <c r="C1790" s="28">
        <f>'Bitcoin Data'!C1789</f>
        <v>17645.40625</v>
      </c>
      <c r="D1790" s="26">
        <f>'Bitcoin Data'!K1789</f>
        <v>981.24727431312681</v>
      </c>
      <c r="E1790" s="25">
        <f>'Bitcoin Data'!J1789</f>
        <v>205023.36295731159</v>
      </c>
      <c r="F1790" s="25">
        <f t="shared" si="244"/>
        <v>201.17861607237288</v>
      </c>
      <c r="G1790" s="23">
        <f t="shared" si="245"/>
        <v>0.48099999999999998</v>
      </c>
      <c r="H1790" s="23">
        <f t="shared" si="246"/>
        <v>0.39804076630070456</v>
      </c>
      <c r="I1790" s="26">
        <f t="shared" si="249"/>
        <v>96766.914330811342</v>
      </c>
      <c r="J1790" s="26">
        <f t="shared" si="250"/>
        <v>80077.290504762539</v>
      </c>
      <c r="K1790" s="23">
        <f t="shared" si="247"/>
        <v>98.616237582466866</v>
      </c>
      <c r="L1790" s="23">
        <f t="shared" si="247"/>
        <v>81.607656501075795</v>
      </c>
      <c r="M1790" s="26">
        <f>K1790*'Social Cost of Carbon'!$C$5</f>
        <v>9861.6237582466874</v>
      </c>
      <c r="N1790" s="26">
        <f>L1790*'Social Cost of Carbon'!$C$5</f>
        <v>8160.7656501075799</v>
      </c>
      <c r="O1790" s="23">
        <f t="shared" si="251"/>
        <v>0.55887768286698913</v>
      </c>
      <c r="P1790" s="23">
        <f t="shared" si="252"/>
        <v>0.46248669679155613</v>
      </c>
      <c r="Q1790" s="27"/>
      <c r="R1790" s="27"/>
    </row>
    <row r="1791" spans="1:18" x14ac:dyDescent="0.25">
      <c r="A1791" s="24">
        <f t="shared" si="248"/>
        <v>2020</v>
      </c>
      <c r="B1791" s="32">
        <v>44153</v>
      </c>
      <c r="C1791" s="28">
        <f>'Bitcoin Data'!C1790</f>
        <v>17804.005859000001</v>
      </c>
      <c r="D1791" s="26">
        <f>'Bitcoin Data'!K1790</f>
        <v>1056.2140593827016</v>
      </c>
      <c r="E1791" s="25">
        <f>'Bitcoin Data'!J1790</f>
        <v>193561.81251242742</v>
      </c>
      <c r="F1791" s="25">
        <f t="shared" si="244"/>
        <v>204.44270773522436</v>
      </c>
      <c r="G1791" s="23">
        <f t="shared" si="245"/>
        <v>0.48099999999999998</v>
      </c>
      <c r="H1791" s="23">
        <f t="shared" si="246"/>
        <v>0.39804076630070456</v>
      </c>
      <c r="I1791" s="26">
        <f t="shared" si="249"/>
        <v>98336.94242064291</v>
      </c>
      <c r="J1791" s="26">
        <f t="shared" si="250"/>
        <v>81376.532051519695</v>
      </c>
      <c r="K1791" s="23">
        <f t="shared" si="247"/>
        <v>93.103231818477596</v>
      </c>
      <c r="L1791" s="23">
        <f t="shared" si="247"/>
        <v>77.045492178999922</v>
      </c>
      <c r="M1791" s="26">
        <f>K1791*'Social Cost of Carbon'!$C$5</f>
        <v>9310.3231818477598</v>
      </c>
      <c r="N1791" s="26">
        <f>L1791*'Social Cost of Carbon'!$C$5</f>
        <v>7704.5492178999921</v>
      </c>
      <c r="O1791" s="23">
        <f t="shared" si="251"/>
        <v>0.5229341787225571</v>
      </c>
      <c r="P1791" s="23">
        <f t="shared" si="252"/>
        <v>0.43274245576622911</v>
      </c>
      <c r="Q1791" s="27"/>
      <c r="R1791" s="27"/>
    </row>
    <row r="1792" spans="1:18" x14ac:dyDescent="0.25">
      <c r="A1792" s="24">
        <f t="shared" si="248"/>
        <v>2020</v>
      </c>
      <c r="B1792" s="32">
        <v>44154</v>
      </c>
      <c r="C1792" s="28">
        <f>'Bitcoin Data'!C1791</f>
        <v>17817.089843999998</v>
      </c>
      <c r="D1792" s="26">
        <f>'Bitcoin Data'!K1791</f>
        <v>856.24583769384458</v>
      </c>
      <c r="E1792" s="25">
        <f>'Bitcoin Data'!J1791</f>
        <v>245392.82602354424</v>
      </c>
      <c r="F1792" s="25">
        <f t="shared" si="244"/>
        <v>210.11658588258948</v>
      </c>
      <c r="G1792" s="23">
        <f t="shared" si="245"/>
        <v>0.48099999999999998</v>
      </c>
      <c r="H1792" s="23">
        <f t="shared" si="246"/>
        <v>0.39804076630070456</v>
      </c>
      <c r="I1792" s="26">
        <f t="shared" si="249"/>
        <v>101066.07780952554</v>
      </c>
      <c r="J1792" s="26">
        <f t="shared" si="250"/>
        <v>83634.966857193722</v>
      </c>
      <c r="K1792" s="23">
        <f t="shared" si="247"/>
        <v>118.03394931732477</v>
      </c>
      <c r="L1792" s="23">
        <f t="shared" si="247"/>
        <v>97.676348515107023</v>
      </c>
      <c r="M1792" s="26">
        <f>K1792*'Social Cost of Carbon'!$C$5</f>
        <v>11803.394931732477</v>
      </c>
      <c r="N1792" s="26">
        <f>L1792*'Social Cost of Carbon'!$C$5</f>
        <v>9767.634851510702</v>
      </c>
      <c r="O1792" s="23">
        <f t="shared" si="251"/>
        <v>0.66247602919886128</v>
      </c>
      <c r="P1792" s="23">
        <f t="shared" si="252"/>
        <v>0.54821718569264588</v>
      </c>
      <c r="Q1792" s="27"/>
      <c r="R1792" s="27"/>
    </row>
    <row r="1793" spans="1:18" x14ac:dyDescent="0.25">
      <c r="A1793" s="24">
        <f t="shared" si="248"/>
        <v>2020</v>
      </c>
      <c r="B1793" s="32">
        <v>44155</v>
      </c>
      <c r="C1793" s="28">
        <f>'Bitcoin Data'!C1792</f>
        <v>18621.314452999999</v>
      </c>
      <c r="D1793" s="26">
        <f>'Bitcoin Data'!K1792</f>
        <v>1050.0525026251314</v>
      </c>
      <c r="E1793" s="25">
        <f>'Bitcoin Data'!J1792</f>
        <v>196998.95287326482</v>
      </c>
      <c r="F1793" s="25">
        <f t="shared" si="244"/>
        <v>206.85924347910205</v>
      </c>
      <c r="G1793" s="23">
        <f t="shared" si="245"/>
        <v>0.48099999999999998</v>
      </c>
      <c r="H1793" s="23">
        <f t="shared" si="246"/>
        <v>0.39804076630070456</v>
      </c>
      <c r="I1793" s="26">
        <f t="shared" si="249"/>
        <v>99499.296113448087</v>
      </c>
      <c r="J1793" s="26">
        <f t="shared" si="250"/>
        <v>82338.411790805811</v>
      </c>
      <c r="K1793" s="23">
        <f t="shared" si="247"/>
        <v>94.756496332040371</v>
      </c>
      <c r="L1793" s="23">
        <f t="shared" si="247"/>
        <v>78.413614162110704</v>
      </c>
      <c r="M1793" s="26">
        <f>K1793*'Social Cost of Carbon'!$C$5</f>
        <v>9475.6496332040369</v>
      </c>
      <c r="N1793" s="26">
        <f>L1793*'Social Cost of Carbon'!$C$5</f>
        <v>7841.3614162110707</v>
      </c>
      <c r="O1793" s="23">
        <f t="shared" si="251"/>
        <v>0.50886040602130833</v>
      </c>
      <c r="P1793" s="23">
        <f t="shared" si="252"/>
        <v>0.4210960206919111</v>
      </c>
      <c r="Q1793" s="27"/>
      <c r="R1793" s="27"/>
    </row>
    <row r="1794" spans="1:18" x14ac:dyDescent="0.25">
      <c r="A1794" s="24">
        <f t="shared" si="248"/>
        <v>2020</v>
      </c>
      <c r="B1794" s="32">
        <v>44156</v>
      </c>
      <c r="C1794" s="28">
        <f>'Bitcoin Data'!C1793</f>
        <v>18642.232422000001</v>
      </c>
      <c r="D1794" s="26">
        <f>'Bitcoin Data'!K1793</f>
        <v>1056.2140593827016</v>
      </c>
      <c r="E1794" s="25">
        <f>'Bitcoin Data'!J1793</f>
        <v>202476.00085023718</v>
      </c>
      <c r="F1794" s="25">
        <f t="shared" si="244"/>
        <v>213.85799878560437</v>
      </c>
      <c r="G1794" s="23">
        <f t="shared" si="245"/>
        <v>0.48099999999999998</v>
      </c>
      <c r="H1794" s="23">
        <f t="shared" si="246"/>
        <v>0.39804076630070456</v>
      </c>
      <c r="I1794" s="26">
        <f t="shared" si="249"/>
        <v>102865.69741587571</v>
      </c>
      <c r="J1794" s="26">
        <f t="shared" si="250"/>
        <v>85124.201716157098</v>
      </c>
      <c r="K1794" s="23">
        <f t="shared" si="247"/>
        <v>97.390956408964072</v>
      </c>
      <c r="L1794" s="23">
        <f t="shared" si="247"/>
        <v>80.593702535930518</v>
      </c>
      <c r="M1794" s="26">
        <f>K1794*'Social Cost of Carbon'!$C$5</f>
        <v>9739.0956408964066</v>
      </c>
      <c r="N1794" s="26">
        <f>L1794*'Social Cost of Carbon'!$C$5</f>
        <v>8059.3702535930515</v>
      </c>
      <c r="O1794" s="23">
        <f t="shared" si="251"/>
        <v>0.52242110389113816</v>
      </c>
      <c r="P1794" s="23">
        <f t="shared" si="252"/>
        <v>0.43231787219228412</v>
      </c>
      <c r="Q1794" s="27"/>
      <c r="R1794" s="27"/>
    </row>
    <row r="1795" spans="1:18" x14ac:dyDescent="0.25">
      <c r="A1795" s="24">
        <f t="shared" si="248"/>
        <v>2020</v>
      </c>
      <c r="B1795" s="32">
        <v>44157</v>
      </c>
      <c r="C1795" s="28">
        <f>'Bitcoin Data'!C1794</f>
        <v>18370.001952999999</v>
      </c>
      <c r="D1795" s="26">
        <f>'Bitcoin Data'!K1794</f>
        <v>1087.4818753020784</v>
      </c>
      <c r="E1795" s="25">
        <f>'Bitcoin Data'!J1794</f>
        <v>202739.28123840943</v>
      </c>
      <c r="F1795" s="25">
        <f t="shared" si="244"/>
        <v>220.47529375854097</v>
      </c>
      <c r="G1795" s="23">
        <f t="shared" si="245"/>
        <v>0.48099999999999998</v>
      </c>
      <c r="H1795" s="23">
        <f t="shared" si="246"/>
        <v>0.39804076630070456</v>
      </c>
      <c r="I1795" s="26">
        <f t="shared" si="249"/>
        <v>106048.6162978582</v>
      </c>
      <c r="J1795" s="26">
        <f t="shared" si="250"/>
        <v>87758.1548780226</v>
      </c>
      <c r="K1795" s="23">
        <f t="shared" si="247"/>
        <v>97.517594275674924</v>
      </c>
      <c r="L1795" s="23">
        <f t="shared" si="247"/>
        <v>80.69849886339054</v>
      </c>
      <c r="M1795" s="26">
        <f>K1795*'Social Cost of Carbon'!$C$5</f>
        <v>9751.7594275674928</v>
      </c>
      <c r="N1795" s="26">
        <f>L1795*'Social Cost of Carbon'!$C$5</f>
        <v>8069.8498863390541</v>
      </c>
      <c r="O1795" s="23">
        <f t="shared" si="251"/>
        <v>0.53085238926580169</v>
      </c>
      <c r="P1795" s="23">
        <f t="shared" si="252"/>
        <v>0.43929499338029027</v>
      </c>
      <c r="Q1795" s="27"/>
      <c r="R1795" s="27"/>
    </row>
    <row r="1796" spans="1:18" x14ac:dyDescent="0.25">
      <c r="A1796" s="24">
        <f t="shared" si="248"/>
        <v>2020</v>
      </c>
      <c r="B1796" s="32">
        <v>44158</v>
      </c>
      <c r="C1796" s="28">
        <f>'Bitcoin Data'!C1795</f>
        <v>18364.121093999998</v>
      </c>
      <c r="D1796" s="26">
        <f>'Bitcoin Data'!K1795</f>
        <v>918.74234381380154</v>
      </c>
      <c r="E1796" s="25">
        <f>'Bitcoin Data'!J1795</f>
        <v>246594.91267164581</v>
      </c>
      <c r="F1796" s="25">
        <f t="shared" si="244"/>
        <v>226.55718804050758</v>
      </c>
      <c r="G1796" s="23">
        <f t="shared" si="245"/>
        <v>0.48099999999999998</v>
      </c>
      <c r="H1796" s="23">
        <f t="shared" si="246"/>
        <v>0.39804076630070456</v>
      </c>
      <c r="I1796" s="26">
        <f t="shared" si="249"/>
        <v>108974.00744748414</v>
      </c>
      <c r="J1796" s="26">
        <f t="shared" si="250"/>
        <v>90178.996738576461</v>
      </c>
      <c r="K1796" s="23">
        <f t="shared" si="247"/>
        <v>118.61215299506163</v>
      </c>
      <c r="L1796" s="23">
        <f t="shared" si="247"/>
        <v>98.154828005677217</v>
      </c>
      <c r="M1796" s="26">
        <f>K1796*'Social Cost of Carbon'!$C$5</f>
        <v>11861.215299506164</v>
      </c>
      <c r="N1796" s="26">
        <f>L1796*'Social Cost of Carbon'!$C$5</f>
        <v>9815.4828005677209</v>
      </c>
      <c r="O1796" s="23">
        <f t="shared" si="251"/>
        <v>0.64589071476889304</v>
      </c>
      <c r="P1796" s="23">
        <f t="shared" si="252"/>
        <v>0.53449238056781689</v>
      </c>
      <c r="Q1796" s="27"/>
      <c r="R1796" s="27"/>
    </row>
    <row r="1797" spans="1:18" x14ac:dyDescent="0.25">
      <c r="A1797" s="24">
        <f t="shared" si="248"/>
        <v>2020</v>
      </c>
      <c r="B1797" s="32">
        <v>44159</v>
      </c>
      <c r="C1797" s="28">
        <f>'Bitcoin Data'!C1796</f>
        <v>19107.464843999998</v>
      </c>
      <c r="D1797" s="26">
        <f>'Bitcoin Data'!K1796</f>
        <v>850.0188893086513</v>
      </c>
      <c r="E1797" s="25">
        <f>'Bitcoin Data'!J1796</f>
        <v>264514.62102982111</v>
      </c>
      <c r="F1797" s="25">
        <f t="shared" si="244"/>
        <v>224.84242437366737</v>
      </c>
      <c r="G1797" s="23">
        <f t="shared" si="245"/>
        <v>0.48099999999999998</v>
      </c>
      <c r="H1797" s="23">
        <f t="shared" si="246"/>
        <v>0.39804076630070456</v>
      </c>
      <c r="I1797" s="26">
        <f t="shared" si="249"/>
        <v>108149.20612373401</v>
      </c>
      <c r="J1797" s="26">
        <f t="shared" si="250"/>
        <v>89496.450894602778</v>
      </c>
      <c r="K1797" s="23">
        <f t="shared" si="247"/>
        <v>127.23153271534395</v>
      </c>
      <c r="L1797" s="23">
        <f t="shared" si="247"/>
        <v>105.28760245245046</v>
      </c>
      <c r="M1797" s="26">
        <f>K1797*'Social Cost of Carbon'!$C$5</f>
        <v>12723.153271534395</v>
      </c>
      <c r="N1797" s="26">
        <f>L1797*'Social Cost of Carbon'!$C$5</f>
        <v>10528.760245245046</v>
      </c>
      <c r="O1797" s="23">
        <f t="shared" si="251"/>
        <v>0.66587343613664352</v>
      </c>
      <c r="P1797" s="23">
        <f t="shared" si="252"/>
        <v>0.5510286336364093</v>
      </c>
      <c r="Q1797" s="27"/>
      <c r="R1797" s="27"/>
    </row>
    <row r="1798" spans="1:18" x14ac:dyDescent="0.25">
      <c r="A1798" s="24">
        <f t="shared" si="248"/>
        <v>2020</v>
      </c>
      <c r="B1798" s="32">
        <v>44160</v>
      </c>
      <c r="C1798" s="28">
        <f>'Bitcoin Data'!C1797</f>
        <v>18732.121093999998</v>
      </c>
      <c r="D1798" s="26">
        <f>'Bitcoin Data'!K1797</f>
        <v>968.78363832077503</v>
      </c>
      <c r="E1798" s="25">
        <f>'Bitcoin Data'!J1797</f>
        <v>227617.28358990746</v>
      </c>
      <c r="F1798" s="25">
        <f t="shared" si="244"/>
        <v>220.51190014092219</v>
      </c>
      <c r="G1798" s="23">
        <f t="shared" si="245"/>
        <v>0.48099999999999998</v>
      </c>
      <c r="H1798" s="23">
        <f t="shared" si="246"/>
        <v>0.39804076630070456</v>
      </c>
      <c r="I1798" s="26">
        <f t="shared" si="249"/>
        <v>106066.22396778358</v>
      </c>
      <c r="J1798" s="26">
        <f t="shared" si="250"/>
        <v>87772.725710517101</v>
      </c>
      <c r="K1798" s="23">
        <f t="shared" si="247"/>
        <v>109.48391340674549</v>
      </c>
      <c r="L1798" s="23">
        <f t="shared" si="247"/>
        <v>90.600957983411547</v>
      </c>
      <c r="M1798" s="26">
        <f>K1798*'Social Cost of Carbon'!$C$5</f>
        <v>10948.391340674549</v>
      </c>
      <c r="N1798" s="26">
        <f>L1798*'Social Cost of Carbon'!$C$5</f>
        <v>9060.0957983411554</v>
      </c>
      <c r="O1798" s="23">
        <f t="shared" si="251"/>
        <v>0.58447152277813208</v>
      </c>
      <c r="P1798" s="23">
        <f t="shared" si="252"/>
        <v>0.48366630521319626</v>
      </c>
      <c r="Q1798" s="27"/>
      <c r="R1798" s="27"/>
    </row>
    <row r="1799" spans="1:18" x14ac:dyDescent="0.25">
      <c r="A1799" s="24">
        <f t="shared" si="248"/>
        <v>2020</v>
      </c>
      <c r="B1799" s="32">
        <v>44161</v>
      </c>
      <c r="C1799" s="28">
        <f>'Bitcoin Data'!C1798</f>
        <v>17150.623047000001</v>
      </c>
      <c r="D1799" s="26">
        <f>'Bitcoin Data'!K1798</f>
        <v>937.5</v>
      </c>
      <c r="E1799" s="25">
        <f>'Bitcoin Data'!J1798</f>
        <v>232094.3641605718</v>
      </c>
      <c r="F1799" s="25">
        <f t="shared" si="244"/>
        <v>217.58846640053605</v>
      </c>
      <c r="G1799" s="23">
        <f t="shared" si="245"/>
        <v>0.48099999999999998</v>
      </c>
      <c r="H1799" s="23">
        <f t="shared" si="246"/>
        <v>0.39804076630070456</v>
      </c>
      <c r="I1799" s="26">
        <f t="shared" si="249"/>
        <v>104660.05233865783</v>
      </c>
      <c r="J1799" s="26">
        <f t="shared" si="250"/>
        <v>86609.079904264479</v>
      </c>
      <c r="K1799" s="23">
        <f t="shared" si="247"/>
        <v>111.63738916123502</v>
      </c>
      <c r="L1799" s="23">
        <f t="shared" si="247"/>
        <v>92.383018564548777</v>
      </c>
      <c r="M1799" s="26">
        <f>K1799*'Social Cost of Carbon'!$C$5</f>
        <v>11163.738916123502</v>
      </c>
      <c r="N1799" s="26">
        <f>L1799*'Social Cost of Carbon'!$C$5</f>
        <v>9238.3018564548784</v>
      </c>
      <c r="O1799" s="23">
        <f t="shared" si="251"/>
        <v>0.6509232280092746</v>
      </c>
      <c r="P1799" s="23">
        <f t="shared" si="252"/>
        <v>0.53865692407430343</v>
      </c>
      <c r="Q1799" s="27"/>
      <c r="R1799" s="27"/>
    </row>
    <row r="1800" spans="1:18" x14ac:dyDescent="0.25">
      <c r="A1800" s="24">
        <f t="shared" si="248"/>
        <v>2020</v>
      </c>
      <c r="B1800" s="32">
        <v>44162</v>
      </c>
      <c r="C1800" s="28">
        <f>'Bitcoin Data'!C1799</f>
        <v>17108.402343999998</v>
      </c>
      <c r="D1800" s="26">
        <f>'Bitcoin Data'!K1799</f>
        <v>962.46390760346469</v>
      </c>
      <c r="E1800" s="25">
        <f>'Bitcoin Data'!J1799</f>
        <v>228657.78148008918</v>
      </c>
      <c r="F1800" s="25">
        <f t="shared" ref="F1800:F1863" si="253">E1800*D1800/1000000</f>
        <v>220.07486186726575</v>
      </c>
      <c r="G1800" s="23">
        <f t="shared" ref="G1800:G1863" si="254">$V$21</f>
        <v>0.48099999999999998</v>
      </c>
      <c r="H1800" s="23">
        <f t="shared" ref="H1800:H1863" si="255">HLOOKUP($A1800,$V$7:$AA$19,13,FALSE)/1000</f>
        <v>0.39804076630070456</v>
      </c>
      <c r="I1800" s="26">
        <f t="shared" si="249"/>
        <v>105856.00855815483</v>
      </c>
      <c r="J1800" s="26">
        <f t="shared" si="250"/>
        <v>87598.766661168163</v>
      </c>
      <c r="K1800" s="23">
        <f t="shared" ref="K1800:L1863" si="256">$E1800*G1800/1000</f>
        <v>109.98439289192289</v>
      </c>
      <c r="L1800" s="23">
        <f t="shared" si="256"/>
        <v>91.015118560953752</v>
      </c>
      <c r="M1800" s="26">
        <f>K1800*'Social Cost of Carbon'!$C$5</f>
        <v>10998.439289192289</v>
      </c>
      <c r="N1800" s="26">
        <f>L1800*'Social Cost of Carbon'!$C$5</f>
        <v>9101.5118560953761</v>
      </c>
      <c r="O1800" s="23">
        <f t="shared" si="251"/>
        <v>0.64286770138121618</v>
      </c>
      <c r="P1800" s="23">
        <f t="shared" si="252"/>
        <v>0.53199075361278969</v>
      </c>
      <c r="Q1800" s="27"/>
      <c r="R1800" s="27"/>
    </row>
    <row r="1801" spans="1:18" x14ac:dyDescent="0.25">
      <c r="A1801" s="24">
        <f t="shared" ref="A1801:A1864" si="257">YEAR(B1801)</f>
        <v>2020</v>
      </c>
      <c r="B1801" s="32">
        <v>44163</v>
      </c>
      <c r="C1801" s="28">
        <f>'Bitcoin Data'!C1800</f>
        <v>17717.414063</v>
      </c>
      <c r="D1801" s="26">
        <f>'Bitcoin Data'!K1800</f>
        <v>962.46390760346469</v>
      </c>
      <c r="E1801" s="25">
        <f>'Bitcoin Data'!J1800</f>
        <v>225623.70720798633</v>
      </c>
      <c r="F1801" s="25">
        <f t="shared" si="253"/>
        <v>217.15467488737852</v>
      </c>
      <c r="G1801" s="23">
        <f t="shared" si="254"/>
        <v>0.48099999999999998</v>
      </c>
      <c r="H1801" s="23">
        <f t="shared" si="255"/>
        <v>0.39804076630070456</v>
      </c>
      <c r="I1801" s="26">
        <f t="shared" ref="I1801:I1864" si="258">F1801*G1801*1000</f>
        <v>104451.39862082907</v>
      </c>
      <c r="J1801" s="26">
        <f t="shared" ref="J1801:J1864" si="259">$F1801*H1801*1000</f>
        <v>86436.413197952497</v>
      </c>
      <c r="K1801" s="23">
        <f t="shared" si="256"/>
        <v>108.52500316704142</v>
      </c>
      <c r="L1801" s="23">
        <f t="shared" si="256"/>
        <v>89.807433312672671</v>
      </c>
      <c r="M1801" s="26">
        <f>K1801*'Social Cost of Carbon'!$C$5</f>
        <v>10852.500316704141</v>
      </c>
      <c r="N1801" s="26">
        <f>L1801*'Social Cost of Carbon'!$C$5</f>
        <v>8980.7433312672674</v>
      </c>
      <c r="O1801" s="23">
        <f t="shared" ref="O1801:O1864" si="260">M1801/$C1801</f>
        <v>0.61253297338508683</v>
      </c>
      <c r="P1801" s="23">
        <f t="shared" ref="P1801:P1864" si="261">N1801/$C1801</f>
        <v>0.50688792954396888</v>
      </c>
      <c r="Q1801" s="27"/>
      <c r="R1801" s="27"/>
    </row>
    <row r="1802" spans="1:18" x14ac:dyDescent="0.25">
      <c r="A1802" s="24">
        <f t="shared" si="257"/>
        <v>2020</v>
      </c>
      <c r="B1802" s="32">
        <v>44164</v>
      </c>
      <c r="C1802" s="28">
        <f>'Bitcoin Data'!C1801</f>
        <v>18177.484375</v>
      </c>
      <c r="D1802" s="26">
        <f>'Bitcoin Data'!K1801</f>
        <v>937.5</v>
      </c>
      <c r="E1802" s="25">
        <f>'Bitcoin Data'!J1801</f>
        <v>228306.69432961647</v>
      </c>
      <c r="F1802" s="25">
        <f t="shared" si="253"/>
        <v>214.03752593401546</v>
      </c>
      <c r="G1802" s="23">
        <f t="shared" si="254"/>
        <v>0.48099999999999998</v>
      </c>
      <c r="H1802" s="23">
        <f t="shared" si="255"/>
        <v>0.39804076630070456</v>
      </c>
      <c r="I1802" s="26">
        <f t="shared" si="258"/>
        <v>102952.04997426143</v>
      </c>
      <c r="J1802" s="26">
        <f t="shared" si="259"/>
        <v>85195.660839882432</v>
      </c>
      <c r="K1802" s="23">
        <f t="shared" si="256"/>
        <v>109.81551997254552</v>
      </c>
      <c r="L1802" s="23">
        <f t="shared" si="256"/>
        <v>90.875371562541261</v>
      </c>
      <c r="M1802" s="26">
        <f>K1802*'Social Cost of Carbon'!$C$5</f>
        <v>10981.551997254552</v>
      </c>
      <c r="N1802" s="26">
        <f>L1802*'Social Cost of Carbon'!$C$5</f>
        <v>9087.5371562541259</v>
      </c>
      <c r="O1802" s="23">
        <f t="shared" si="260"/>
        <v>0.60412935974560844</v>
      </c>
      <c r="P1802" s="23">
        <f t="shared" si="261"/>
        <v>0.4999337074800333</v>
      </c>
      <c r="Q1802" s="27"/>
      <c r="R1802" s="27"/>
    </row>
    <row r="1803" spans="1:18" x14ac:dyDescent="0.25">
      <c r="A1803" s="24">
        <f t="shared" si="257"/>
        <v>2020</v>
      </c>
      <c r="B1803" s="32">
        <v>44165</v>
      </c>
      <c r="C1803" s="28">
        <f>'Bitcoin Data'!C1802</f>
        <v>19625.835938</v>
      </c>
      <c r="D1803" s="26">
        <f>'Bitcoin Data'!K1802</f>
        <v>706.27010907949466</v>
      </c>
      <c r="E1803" s="25">
        <f>'Bitcoin Data'!J1802</f>
        <v>297452.24714556808</v>
      </c>
      <c r="F1803" s="25">
        <f t="shared" si="253"/>
        <v>210.08163103744116</v>
      </c>
      <c r="G1803" s="23">
        <f t="shared" si="254"/>
        <v>0.48099999999999998</v>
      </c>
      <c r="H1803" s="23">
        <f t="shared" si="255"/>
        <v>0.39804076630070456</v>
      </c>
      <c r="I1803" s="26">
        <f t="shared" si="258"/>
        <v>101049.26452900919</v>
      </c>
      <c r="J1803" s="26">
        <f t="shared" si="259"/>
        <v>83621.053403844955</v>
      </c>
      <c r="K1803" s="23">
        <f t="shared" si="256"/>
        <v>143.07453087701822</v>
      </c>
      <c r="L1803" s="23">
        <f t="shared" si="256"/>
        <v>118.39812039168848</v>
      </c>
      <c r="M1803" s="26">
        <f>K1803*'Social Cost of Carbon'!$C$5</f>
        <v>14307.453087701822</v>
      </c>
      <c r="N1803" s="26">
        <f>L1803*'Social Cost of Carbon'!$C$5</f>
        <v>11839.812039168848</v>
      </c>
      <c r="O1803" s="23">
        <f t="shared" si="260"/>
        <v>0.72901114290879188</v>
      </c>
      <c r="P1803" s="23">
        <f t="shared" si="261"/>
        <v>0.60327682737041166</v>
      </c>
      <c r="Q1803" s="27"/>
      <c r="R1803" s="27"/>
    </row>
    <row r="1804" spans="1:18" x14ac:dyDescent="0.25">
      <c r="A1804" s="24">
        <f t="shared" si="257"/>
        <v>2020</v>
      </c>
      <c r="B1804" s="32">
        <v>44166</v>
      </c>
      <c r="C1804" s="28">
        <f>'Bitcoin Data'!C1803</f>
        <v>18802.998047000001</v>
      </c>
      <c r="D1804" s="26">
        <f>'Bitcoin Data'!K1803</f>
        <v>949.96833438885369</v>
      </c>
      <c r="E1804" s="25">
        <f>'Bitcoin Data'!J1803</f>
        <v>215983.11164484406</v>
      </c>
      <c r="F1804" s="25">
        <f t="shared" si="253"/>
        <v>205.17711682537433</v>
      </c>
      <c r="G1804" s="23">
        <f t="shared" si="254"/>
        <v>0.48099999999999998</v>
      </c>
      <c r="H1804" s="23">
        <f t="shared" si="255"/>
        <v>0.39804076630070456</v>
      </c>
      <c r="I1804" s="26">
        <f t="shared" si="258"/>
        <v>98690.193193005049</v>
      </c>
      <c r="J1804" s="26">
        <f t="shared" si="259"/>
        <v>81668.856808541183</v>
      </c>
      <c r="K1804" s="23">
        <f t="shared" si="256"/>
        <v>103.88787670116999</v>
      </c>
      <c r="L1804" s="23">
        <f t="shared" si="256"/>
        <v>85.970083267124352</v>
      </c>
      <c r="M1804" s="26">
        <f>K1804*'Social Cost of Carbon'!$C$5</f>
        <v>10388.787670116999</v>
      </c>
      <c r="N1804" s="26">
        <f>L1804*'Social Cost of Carbon'!$C$5</f>
        <v>8597.0083267124355</v>
      </c>
      <c r="O1804" s="23">
        <f t="shared" si="260"/>
        <v>0.55250698022459876</v>
      </c>
      <c r="P1804" s="23">
        <f t="shared" si="261"/>
        <v>0.45721476464675159</v>
      </c>
      <c r="Q1804" s="27"/>
      <c r="R1804" s="27"/>
    </row>
    <row r="1805" spans="1:18" x14ac:dyDescent="0.25">
      <c r="A1805" s="24">
        <f t="shared" si="257"/>
        <v>2020</v>
      </c>
      <c r="B1805" s="32">
        <v>44167</v>
      </c>
      <c r="C1805" s="28">
        <f>'Bitcoin Data'!C1804</f>
        <v>19201.091797000001</v>
      </c>
      <c r="D1805" s="26">
        <f>'Bitcoin Data'!K1804</f>
        <v>818.77729257641909</v>
      </c>
      <c r="E1805" s="25">
        <f>'Bitcoin Data'!J1804</f>
        <v>257645.28789279939</v>
      </c>
      <c r="F1805" s="25">
        <f t="shared" si="253"/>
        <v>210.95411126593834</v>
      </c>
      <c r="G1805" s="23">
        <f t="shared" si="254"/>
        <v>0.48099999999999998</v>
      </c>
      <c r="H1805" s="23">
        <f t="shared" si="255"/>
        <v>0.39804076630070456</v>
      </c>
      <c r="I1805" s="26">
        <f t="shared" si="258"/>
        <v>101468.92751891633</v>
      </c>
      <c r="J1805" s="26">
        <f t="shared" si="259"/>
        <v>83968.336102578192</v>
      </c>
      <c r="K1805" s="23">
        <f t="shared" si="256"/>
        <v>123.9273834764365</v>
      </c>
      <c r="L1805" s="23">
        <f t="shared" si="256"/>
        <v>102.55332782661552</v>
      </c>
      <c r="M1805" s="26">
        <f>K1805*'Social Cost of Carbon'!$C$5</f>
        <v>12392.73834764365</v>
      </c>
      <c r="N1805" s="26">
        <f>L1805*'Social Cost of Carbon'!$C$5</f>
        <v>10255.332782661551</v>
      </c>
      <c r="O1805" s="23">
        <f t="shared" si="260"/>
        <v>0.64541842092437185</v>
      </c>
      <c r="P1805" s="23">
        <f t="shared" si="261"/>
        <v>0.53410154438529667</v>
      </c>
      <c r="Q1805" s="27"/>
      <c r="R1805" s="27"/>
    </row>
    <row r="1806" spans="1:18" x14ac:dyDescent="0.25">
      <c r="A1806" s="24">
        <f t="shared" si="257"/>
        <v>2020</v>
      </c>
      <c r="B1806" s="32">
        <v>44168</v>
      </c>
      <c r="C1806" s="28">
        <f>'Bitcoin Data'!C1805</f>
        <v>19445.398438</v>
      </c>
      <c r="D1806" s="26">
        <f>'Bitcoin Data'!K1805</f>
        <v>981.24727431312681</v>
      </c>
      <c r="E1806" s="25">
        <f>'Bitcoin Data'!J1805</f>
        <v>212351.08444171833</v>
      </c>
      <c r="F1806" s="25">
        <f t="shared" si="253"/>
        <v>208.36892280587273</v>
      </c>
      <c r="G1806" s="23">
        <f t="shared" si="254"/>
        <v>0.48099999999999998</v>
      </c>
      <c r="H1806" s="23">
        <f t="shared" si="255"/>
        <v>0.39804076630070456</v>
      </c>
      <c r="I1806" s="26">
        <f t="shared" si="258"/>
        <v>100225.45186962478</v>
      </c>
      <c r="J1806" s="26">
        <f t="shared" si="259"/>
        <v>82939.325706901946</v>
      </c>
      <c r="K1806" s="23">
        <f t="shared" si="256"/>
        <v>102.14087161646651</v>
      </c>
      <c r="L1806" s="23">
        <f t="shared" si="256"/>
        <v>84.524388375967192</v>
      </c>
      <c r="M1806" s="26">
        <f>K1806*'Social Cost of Carbon'!$C$5</f>
        <v>10214.087161646652</v>
      </c>
      <c r="N1806" s="26">
        <f>L1806*'Social Cost of Carbon'!$C$5</f>
        <v>8452.4388375967192</v>
      </c>
      <c r="O1806" s="23">
        <f t="shared" si="260"/>
        <v>0.5252701400906441</v>
      </c>
      <c r="P1806" s="23">
        <f t="shared" si="261"/>
        <v>0.43467552822569316</v>
      </c>
      <c r="Q1806" s="27"/>
      <c r="R1806" s="27"/>
    </row>
    <row r="1807" spans="1:18" x14ac:dyDescent="0.25">
      <c r="A1807" s="24">
        <f t="shared" si="257"/>
        <v>2020</v>
      </c>
      <c r="B1807" s="32">
        <v>44169</v>
      </c>
      <c r="C1807" s="28">
        <f>'Bitcoin Data'!C1806</f>
        <v>18699.765625</v>
      </c>
      <c r="D1807" s="26">
        <f>'Bitcoin Data'!K1806</f>
        <v>900</v>
      </c>
      <c r="E1807" s="25">
        <f>'Bitcoin Data'!J1806</f>
        <v>236034.2722889951</v>
      </c>
      <c r="F1807" s="25">
        <f t="shared" si="253"/>
        <v>212.43084506009558</v>
      </c>
      <c r="G1807" s="23">
        <f t="shared" si="254"/>
        <v>0.48099999999999998</v>
      </c>
      <c r="H1807" s="23">
        <f t="shared" si="255"/>
        <v>0.39804076630070456</v>
      </c>
      <c r="I1807" s="26">
        <f t="shared" si="258"/>
        <v>102179.23647390597</v>
      </c>
      <c r="J1807" s="26">
        <f t="shared" si="259"/>
        <v>84556.136353626687</v>
      </c>
      <c r="K1807" s="23">
        <f t="shared" si="256"/>
        <v>113.53248497100664</v>
      </c>
      <c r="L1807" s="23">
        <f t="shared" si="256"/>
        <v>93.951262615140763</v>
      </c>
      <c r="M1807" s="26">
        <f>K1807*'Social Cost of Carbon'!$C$5</f>
        <v>11353.248497100663</v>
      </c>
      <c r="N1807" s="26">
        <f>L1807*'Social Cost of Carbon'!$C$5</f>
        <v>9395.1262615140768</v>
      </c>
      <c r="O1807" s="23">
        <f t="shared" si="260"/>
        <v>0.60713319753710349</v>
      </c>
      <c r="P1807" s="23">
        <f t="shared" si="261"/>
        <v>0.5024194661003446</v>
      </c>
      <c r="Q1807" s="27"/>
      <c r="R1807" s="27"/>
    </row>
    <row r="1808" spans="1:18" x14ac:dyDescent="0.25">
      <c r="A1808" s="24">
        <f t="shared" si="257"/>
        <v>2020</v>
      </c>
      <c r="B1808" s="32">
        <v>44170</v>
      </c>
      <c r="C1808" s="28">
        <f>'Bitcoin Data'!C1807</f>
        <v>19154.230468999998</v>
      </c>
      <c r="D1808" s="26">
        <f>'Bitcoin Data'!K1807</f>
        <v>900</v>
      </c>
      <c r="E1808" s="25">
        <f>'Bitcoin Data'!J1807</f>
        <v>236520.9378263554</v>
      </c>
      <c r="F1808" s="25">
        <f t="shared" si="253"/>
        <v>212.86884404371986</v>
      </c>
      <c r="G1808" s="23">
        <f t="shared" si="254"/>
        <v>0.48099999999999998</v>
      </c>
      <c r="H1808" s="23">
        <f t="shared" si="255"/>
        <v>0.39804076630070456</v>
      </c>
      <c r="I1808" s="26">
        <f t="shared" si="258"/>
        <v>102389.91398502926</v>
      </c>
      <c r="J1808" s="26">
        <f t="shared" si="259"/>
        <v>84730.477804707421</v>
      </c>
      <c r="K1808" s="23">
        <f t="shared" si="256"/>
        <v>113.76657109447694</v>
      </c>
      <c r="L1808" s="23">
        <f t="shared" si="256"/>
        <v>94.144975338563796</v>
      </c>
      <c r="M1808" s="26">
        <f>K1808*'Social Cost of Carbon'!$C$5</f>
        <v>11376.657109447695</v>
      </c>
      <c r="N1808" s="26">
        <f>L1808*'Social Cost of Carbon'!$C$5</f>
        <v>9414.49753385638</v>
      </c>
      <c r="O1808" s="23">
        <f t="shared" si="260"/>
        <v>0.59395010036347584</v>
      </c>
      <c r="P1808" s="23">
        <f t="shared" si="261"/>
        <v>0.49151008959055775</v>
      </c>
      <c r="Q1808" s="27"/>
      <c r="R1808" s="27"/>
    </row>
    <row r="1809" spans="1:18" x14ac:dyDescent="0.25">
      <c r="A1809" s="24">
        <f t="shared" si="257"/>
        <v>2020</v>
      </c>
      <c r="B1809" s="32">
        <v>44171</v>
      </c>
      <c r="C1809" s="28">
        <f>'Bitcoin Data'!C1808</f>
        <v>19345.121093999998</v>
      </c>
      <c r="D1809" s="26">
        <f>'Bitcoin Data'!K1808</f>
        <v>850.0188893086513</v>
      </c>
      <c r="E1809" s="25">
        <f>'Bitcoin Data'!J1808</f>
        <v>250943.02489723955</v>
      </c>
      <c r="F1809" s="25">
        <f t="shared" si="253"/>
        <v>213.30631130290479</v>
      </c>
      <c r="G1809" s="23">
        <f t="shared" si="254"/>
        <v>0.48099999999999998</v>
      </c>
      <c r="H1809" s="23">
        <f t="shared" si="255"/>
        <v>0.39804076630070456</v>
      </c>
      <c r="I1809" s="26">
        <f t="shared" si="258"/>
        <v>102600.3357366972</v>
      </c>
      <c r="J1809" s="26">
        <f t="shared" si="259"/>
        <v>84904.607607784856</v>
      </c>
      <c r="K1809" s="23">
        <f t="shared" si="256"/>
        <v>120.70359497557223</v>
      </c>
      <c r="L1809" s="23">
        <f t="shared" si="256"/>
        <v>99.885553927914017</v>
      </c>
      <c r="M1809" s="26">
        <f>K1809*'Social Cost of Carbon'!$C$5</f>
        <v>12070.359497557223</v>
      </c>
      <c r="N1809" s="26">
        <f>L1809*'Social Cost of Carbon'!$C$5</f>
        <v>9988.5553927914025</v>
      </c>
      <c r="O1809" s="23">
        <f t="shared" si="260"/>
        <v>0.62394851078502245</v>
      </c>
      <c r="P1809" s="23">
        <f t="shared" si="261"/>
        <v>0.51633460159054834</v>
      </c>
      <c r="Q1809" s="27"/>
      <c r="R1809" s="27"/>
    </row>
    <row r="1810" spans="1:18" x14ac:dyDescent="0.25">
      <c r="A1810" s="24">
        <f t="shared" si="257"/>
        <v>2020</v>
      </c>
      <c r="B1810" s="32">
        <v>44172</v>
      </c>
      <c r="C1810" s="28">
        <f>'Bitcoin Data'!C1809</f>
        <v>19191.630859000001</v>
      </c>
      <c r="D1810" s="26">
        <f>'Bitcoin Data'!K1809</f>
        <v>937.5</v>
      </c>
      <c r="E1810" s="25">
        <f>'Bitcoin Data'!J1809</f>
        <v>225974.95631185593</v>
      </c>
      <c r="F1810" s="25">
        <f t="shared" si="253"/>
        <v>211.85152154236494</v>
      </c>
      <c r="G1810" s="23">
        <f t="shared" si="254"/>
        <v>0.48099999999999998</v>
      </c>
      <c r="H1810" s="23">
        <f t="shared" si="255"/>
        <v>0.39804076630070456</v>
      </c>
      <c r="I1810" s="26">
        <f t="shared" si="258"/>
        <v>101900.58186187752</v>
      </c>
      <c r="J1810" s="26">
        <f t="shared" si="259"/>
        <v>84325.541976693159</v>
      </c>
      <c r="K1810" s="23">
        <f t="shared" si="256"/>
        <v>108.6939539860027</v>
      </c>
      <c r="L1810" s="23">
        <f t="shared" si="256"/>
        <v>89.947244775139367</v>
      </c>
      <c r="M1810" s="26">
        <f>K1810*'Social Cost of Carbon'!$C$5</f>
        <v>10869.395398600269</v>
      </c>
      <c r="N1810" s="26">
        <f>L1810*'Social Cost of Carbon'!$C$5</f>
        <v>8994.724477513937</v>
      </c>
      <c r="O1810" s="23">
        <f t="shared" si="260"/>
        <v>0.56636121643112036</v>
      </c>
      <c r="P1810" s="23">
        <f t="shared" si="261"/>
        <v>0.46867952721672013</v>
      </c>
      <c r="Q1810" s="27"/>
      <c r="R1810" s="27"/>
    </row>
    <row r="1811" spans="1:18" x14ac:dyDescent="0.25">
      <c r="A1811" s="24">
        <f t="shared" si="257"/>
        <v>2020</v>
      </c>
      <c r="B1811" s="32">
        <v>44173</v>
      </c>
      <c r="C1811" s="28">
        <f>'Bitcoin Data'!C1810</f>
        <v>18321.144531000002</v>
      </c>
      <c r="D1811" s="26">
        <f>'Bitcoin Data'!K1810</f>
        <v>900</v>
      </c>
      <c r="E1811" s="25">
        <f>'Bitcoin Data'!J1810</f>
        <v>244173.86007647697</v>
      </c>
      <c r="F1811" s="25">
        <f t="shared" si="253"/>
        <v>219.75647406882928</v>
      </c>
      <c r="G1811" s="23">
        <f t="shared" si="254"/>
        <v>0.48099999999999998</v>
      </c>
      <c r="H1811" s="23">
        <f t="shared" si="255"/>
        <v>0.39804076630070456</v>
      </c>
      <c r="I1811" s="26">
        <f t="shared" si="258"/>
        <v>105702.86402710689</v>
      </c>
      <c r="J1811" s="26">
        <f t="shared" si="259"/>
        <v>87472.035337897716</v>
      </c>
      <c r="K1811" s="23">
        <f t="shared" si="256"/>
        <v>117.44762669678542</v>
      </c>
      <c r="L1811" s="23">
        <f t="shared" si="256"/>
        <v>97.191150375441907</v>
      </c>
      <c r="M1811" s="26">
        <f>K1811*'Social Cost of Carbon'!$C$5</f>
        <v>11744.762669678543</v>
      </c>
      <c r="N1811" s="26">
        <f>L1811*'Social Cost of Carbon'!$C$5</f>
        <v>9719.1150375441903</v>
      </c>
      <c r="O1811" s="23">
        <f t="shared" si="260"/>
        <v>0.64104961618560474</v>
      </c>
      <c r="P1811" s="23">
        <f t="shared" si="261"/>
        <v>0.53048623796941918</v>
      </c>
      <c r="Q1811" s="27"/>
      <c r="R1811" s="27"/>
    </row>
    <row r="1812" spans="1:18" x14ac:dyDescent="0.25">
      <c r="A1812" s="24">
        <f t="shared" si="257"/>
        <v>2020</v>
      </c>
      <c r="B1812" s="32">
        <v>44174</v>
      </c>
      <c r="C1812" s="28">
        <f>'Bitcoin Data'!C1811</f>
        <v>18553.916015999999</v>
      </c>
      <c r="D1812" s="26">
        <f>'Bitcoin Data'!K1811</f>
        <v>868.72586872586874</v>
      </c>
      <c r="E1812" s="25">
        <f>'Bitcoin Data'!J1811</f>
        <v>250833.56438004808</v>
      </c>
      <c r="F1812" s="25">
        <f t="shared" si="253"/>
        <v>217.9056061216634</v>
      </c>
      <c r="G1812" s="23">
        <f t="shared" si="254"/>
        <v>0.48099999999999998</v>
      </c>
      <c r="H1812" s="23">
        <f t="shared" si="255"/>
        <v>0.39804076630070456</v>
      </c>
      <c r="I1812" s="26">
        <f t="shared" si="258"/>
        <v>104812.59654452009</v>
      </c>
      <c r="J1812" s="26">
        <f t="shared" si="259"/>
        <v>86735.314441886396</v>
      </c>
      <c r="K1812" s="23">
        <f t="shared" si="256"/>
        <v>120.65094446680313</v>
      </c>
      <c r="L1812" s="23">
        <f t="shared" si="256"/>
        <v>99.841984179771444</v>
      </c>
      <c r="M1812" s="26">
        <f>K1812*'Social Cost of Carbon'!$C$5</f>
        <v>12065.094446680312</v>
      </c>
      <c r="N1812" s="26">
        <f>L1812*'Social Cost of Carbon'!$C$5</f>
        <v>9984.1984179771443</v>
      </c>
      <c r="O1812" s="23">
        <f t="shared" si="260"/>
        <v>0.65027212779641552</v>
      </c>
      <c r="P1812" s="23">
        <f t="shared" si="261"/>
        <v>0.53811812069038445</v>
      </c>
      <c r="Q1812" s="27"/>
      <c r="R1812" s="27"/>
    </row>
    <row r="1813" spans="1:18" x14ac:dyDescent="0.25">
      <c r="A1813" s="24">
        <f t="shared" si="257"/>
        <v>2020</v>
      </c>
      <c r="B1813" s="32">
        <v>44175</v>
      </c>
      <c r="C1813" s="28">
        <f>'Bitcoin Data'!C1812</f>
        <v>18264.992188</v>
      </c>
      <c r="D1813" s="26">
        <f>'Bitcoin Data'!K1812</f>
        <v>812.49435767807176</v>
      </c>
      <c r="E1813" s="25">
        <f>'Bitcoin Data'!J1812</f>
        <v>270180.94957528455</v>
      </c>
      <c r="F1813" s="25">
        <f t="shared" si="253"/>
        <v>219.5204970820223</v>
      </c>
      <c r="G1813" s="23">
        <f t="shared" si="254"/>
        <v>0.48099999999999998</v>
      </c>
      <c r="H1813" s="23">
        <f t="shared" si="255"/>
        <v>0.39804076630070456</v>
      </c>
      <c r="I1813" s="26">
        <f t="shared" si="258"/>
        <v>105589.35909645272</v>
      </c>
      <c r="J1813" s="26">
        <f t="shared" si="259"/>
        <v>87378.106877239727</v>
      </c>
      <c r="K1813" s="23">
        <f t="shared" si="256"/>
        <v>129.95703674571186</v>
      </c>
      <c r="L1813" s="23">
        <f t="shared" si="256"/>
        <v>107.54303220879828</v>
      </c>
      <c r="M1813" s="26">
        <f>K1813*'Social Cost of Carbon'!$C$5</f>
        <v>12995.703674571187</v>
      </c>
      <c r="N1813" s="26">
        <f>L1813*'Social Cost of Carbon'!$C$5</f>
        <v>10754.303220879829</v>
      </c>
      <c r="O1813" s="23">
        <f t="shared" si="260"/>
        <v>0.71150885479761072</v>
      </c>
      <c r="P1813" s="23">
        <f t="shared" si="261"/>
        <v>0.58879320123363355</v>
      </c>
      <c r="Q1813" s="27"/>
      <c r="R1813" s="27"/>
    </row>
    <row r="1814" spans="1:18" x14ac:dyDescent="0.25">
      <c r="A1814" s="24">
        <f t="shared" si="257"/>
        <v>2020</v>
      </c>
      <c r="B1814" s="32">
        <v>44176</v>
      </c>
      <c r="C1814" s="28">
        <f>'Bitcoin Data'!C1813</f>
        <v>18058.904297000001</v>
      </c>
      <c r="D1814" s="26">
        <f>'Bitcoin Data'!K1813</f>
        <v>862.48203162434118</v>
      </c>
      <c r="E1814" s="25">
        <f>'Bitcoin Data'!J1813</f>
        <v>247611.56132696394</v>
      </c>
      <c r="F1814" s="25">
        <f t="shared" si="253"/>
        <v>213.56052246695501</v>
      </c>
      <c r="G1814" s="23">
        <f t="shared" si="254"/>
        <v>0.48099999999999998</v>
      </c>
      <c r="H1814" s="23">
        <f t="shared" si="255"/>
        <v>0.39804076630070456</v>
      </c>
      <c r="I1814" s="26">
        <f t="shared" si="258"/>
        <v>102722.61130660537</v>
      </c>
      <c r="J1814" s="26">
        <f t="shared" si="259"/>
        <v>85005.794014325598</v>
      </c>
      <c r="K1814" s="23">
        <f t="shared" si="256"/>
        <v>119.10116099826965</v>
      </c>
      <c r="L1814" s="23">
        <f t="shared" si="256"/>
        <v>98.559495615498633</v>
      </c>
      <c r="M1814" s="26">
        <f>K1814*'Social Cost of Carbon'!$C$5</f>
        <v>11910.116099826964</v>
      </c>
      <c r="N1814" s="26">
        <f>L1814*'Social Cost of Carbon'!$C$5</f>
        <v>9855.9495615498636</v>
      </c>
      <c r="O1814" s="23">
        <f t="shared" si="260"/>
        <v>0.65951487997007152</v>
      </c>
      <c r="P1814" s="23">
        <f t="shared" si="261"/>
        <v>0.54576675303535238</v>
      </c>
      <c r="Q1814" s="27"/>
      <c r="R1814" s="27"/>
    </row>
    <row r="1815" spans="1:18" x14ac:dyDescent="0.25">
      <c r="A1815" s="24">
        <f t="shared" si="257"/>
        <v>2020</v>
      </c>
      <c r="B1815" s="32">
        <v>44177</v>
      </c>
      <c r="C1815" s="28">
        <f>'Bitcoin Data'!C1814</f>
        <v>18803.65625</v>
      </c>
      <c r="D1815" s="26">
        <f>'Bitcoin Data'!K1814</f>
        <v>825.00687505729218</v>
      </c>
      <c r="E1815" s="25">
        <f>'Bitcoin Data'!J1814</f>
        <v>257147.29560771896</v>
      </c>
      <c r="F1815" s="25">
        <f t="shared" si="253"/>
        <v>212.14828677875795</v>
      </c>
      <c r="G1815" s="23">
        <f t="shared" si="254"/>
        <v>0.48099999999999998</v>
      </c>
      <c r="H1815" s="23">
        <f t="shared" si="255"/>
        <v>0.39804076630070456</v>
      </c>
      <c r="I1815" s="26">
        <f t="shared" si="258"/>
        <v>102043.32594058258</v>
      </c>
      <c r="J1815" s="26">
        <f t="shared" si="259"/>
        <v>84443.666638798444</v>
      </c>
      <c r="K1815" s="23">
        <f t="shared" si="256"/>
        <v>123.68784918731282</v>
      </c>
      <c r="L1815" s="23">
        <f t="shared" si="256"/>
        <v>102.35510659585026</v>
      </c>
      <c r="M1815" s="26">
        <f>K1815*'Social Cost of Carbon'!$C$5</f>
        <v>12368.784918731282</v>
      </c>
      <c r="N1815" s="26">
        <f>L1815*'Social Cost of Carbon'!$C$5</f>
        <v>10235.510659585027</v>
      </c>
      <c r="O1815" s="23">
        <f t="shared" si="260"/>
        <v>0.65778616425894731</v>
      </c>
      <c r="P1815" s="23">
        <f t="shared" si="261"/>
        <v>0.54433619310526515</v>
      </c>
      <c r="Q1815" s="27"/>
      <c r="R1815" s="27"/>
    </row>
    <row r="1816" spans="1:18" x14ac:dyDescent="0.25">
      <c r="A1816" s="24">
        <f t="shared" si="257"/>
        <v>2020</v>
      </c>
      <c r="B1816" s="32">
        <v>44178</v>
      </c>
      <c r="C1816" s="28">
        <f>'Bitcoin Data'!C1815</f>
        <v>19142.382813</v>
      </c>
      <c r="D1816" s="26">
        <f>'Bitcoin Data'!K1815</f>
        <v>974.97562560935978</v>
      </c>
      <c r="E1816" s="25">
        <f>'Bitcoin Data'!J1815</f>
        <v>214816.3037951586</v>
      </c>
      <c r="F1816" s="25">
        <f t="shared" si="253"/>
        <v>209.44066018377504</v>
      </c>
      <c r="G1816" s="23">
        <f t="shared" si="254"/>
        <v>0.48099999999999998</v>
      </c>
      <c r="H1816" s="23">
        <f t="shared" si="255"/>
        <v>0.39804076630070456</v>
      </c>
      <c r="I1816" s="26">
        <f t="shared" si="258"/>
        <v>100740.95754839579</v>
      </c>
      <c r="J1816" s="26">
        <f t="shared" si="259"/>
        <v>83365.920874075266</v>
      </c>
      <c r="K1816" s="23">
        <f t="shared" si="256"/>
        <v>103.32664212547128</v>
      </c>
      <c r="L1816" s="23">
        <f t="shared" si="256"/>
        <v>85.505646176509885</v>
      </c>
      <c r="M1816" s="26">
        <f>K1816*'Social Cost of Carbon'!$C$5</f>
        <v>10332.664212547128</v>
      </c>
      <c r="N1816" s="26">
        <f>L1816*'Social Cost of Carbon'!$C$5</f>
        <v>8550.564617650989</v>
      </c>
      <c r="O1816" s="23">
        <f t="shared" si="260"/>
        <v>0.53977941583792777</v>
      </c>
      <c r="P1816" s="23">
        <f t="shared" si="261"/>
        <v>0.44668235408206958</v>
      </c>
      <c r="Q1816" s="27"/>
      <c r="R1816" s="27"/>
    </row>
    <row r="1817" spans="1:18" x14ac:dyDescent="0.25">
      <c r="A1817" s="24">
        <f t="shared" si="257"/>
        <v>2020</v>
      </c>
      <c r="B1817" s="32">
        <v>44179</v>
      </c>
      <c r="C1817" s="28">
        <f>'Bitcoin Data'!C1816</f>
        <v>19246.644531000002</v>
      </c>
      <c r="D1817" s="26">
        <f>'Bitcoin Data'!K1816</f>
        <v>906.25314671231513</v>
      </c>
      <c r="E1817" s="25">
        <f>'Bitcoin Data'!J1816</f>
        <v>235725.20992303401</v>
      </c>
      <c r="F1817" s="25">
        <f t="shared" si="253"/>
        <v>213.62671325217062</v>
      </c>
      <c r="G1817" s="23">
        <f t="shared" si="254"/>
        <v>0.48099999999999998</v>
      </c>
      <c r="H1817" s="23">
        <f t="shared" si="255"/>
        <v>0.39804076630070456</v>
      </c>
      <c r="I1817" s="26">
        <f t="shared" si="258"/>
        <v>102754.44907429405</v>
      </c>
      <c r="J1817" s="26">
        <f t="shared" si="259"/>
        <v>85032.140645194871</v>
      </c>
      <c r="K1817" s="23">
        <f t="shared" si="256"/>
        <v>113.38382597297935</v>
      </c>
      <c r="L1817" s="23">
        <f t="shared" si="256"/>
        <v>93.828243194158901</v>
      </c>
      <c r="M1817" s="26">
        <f>K1817*'Social Cost of Carbon'!$C$5</f>
        <v>11338.382597297936</v>
      </c>
      <c r="N1817" s="26">
        <f>L1817*'Social Cost of Carbon'!$C$5</f>
        <v>9382.8243194158895</v>
      </c>
      <c r="O1817" s="23">
        <f t="shared" si="260"/>
        <v>0.58910957590740232</v>
      </c>
      <c r="P1817" s="23">
        <f t="shared" si="261"/>
        <v>0.48750442209826506</v>
      </c>
      <c r="Q1817" s="27"/>
      <c r="R1817" s="27"/>
    </row>
    <row r="1818" spans="1:18" x14ac:dyDescent="0.25">
      <c r="A1818" s="24">
        <f t="shared" si="257"/>
        <v>2020</v>
      </c>
      <c r="B1818" s="32">
        <v>44180</v>
      </c>
      <c r="C1818" s="28">
        <f>'Bitcoin Data'!C1817</f>
        <v>19417.076172000001</v>
      </c>
      <c r="D1818" s="26">
        <f>'Bitcoin Data'!K1817</f>
        <v>874.97569511958011</v>
      </c>
      <c r="E1818" s="25">
        <f>'Bitcoin Data'!J1817</f>
        <v>241877.12223255844</v>
      </c>
      <c r="F1818" s="25">
        <f t="shared" si="253"/>
        <v>211.63660315895646</v>
      </c>
      <c r="G1818" s="23">
        <f t="shared" si="254"/>
        <v>0.48099999999999998</v>
      </c>
      <c r="H1818" s="23">
        <f t="shared" si="255"/>
        <v>0.39804076630070456</v>
      </c>
      <c r="I1818" s="26">
        <f t="shared" si="258"/>
        <v>101797.20611945806</v>
      </c>
      <c r="J1818" s="26">
        <f t="shared" si="259"/>
        <v>84239.995698669154</v>
      </c>
      <c r="K1818" s="23">
        <f t="shared" si="256"/>
        <v>116.34289579386061</v>
      </c>
      <c r="L1818" s="23">
        <f t="shared" si="256"/>
        <v>96.276955084056738</v>
      </c>
      <c r="M1818" s="26">
        <f>K1818*'Social Cost of Carbon'!$C$5</f>
        <v>11634.289579386061</v>
      </c>
      <c r="N1818" s="26">
        <f>L1818*'Social Cost of Carbon'!$C$5</f>
        <v>9627.6955084056735</v>
      </c>
      <c r="O1818" s="23">
        <f t="shared" si="260"/>
        <v>0.59917824271416575</v>
      </c>
      <c r="P1818" s="23">
        <f t="shared" si="261"/>
        <v>0.49583652158140551</v>
      </c>
      <c r="Q1818" s="27"/>
      <c r="R1818" s="27"/>
    </row>
    <row r="1819" spans="1:18" x14ac:dyDescent="0.25">
      <c r="A1819" s="24">
        <f t="shared" si="257"/>
        <v>2020</v>
      </c>
      <c r="B1819" s="32">
        <v>44181</v>
      </c>
      <c r="C1819" s="28">
        <f>'Bitcoin Data'!C1818</f>
        <v>21310.597656000002</v>
      </c>
      <c r="D1819" s="26">
        <f>'Bitcoin Data'!K1818</f>
        <v>893.74379344587885</v>
      </c>
      <c r="E1819" s="25">
        <f>'Bitcoin Data'!J1818</f>
        <v>234845.59162794193</v>
      </c>
      <c r="F1819" s="25">
        <f t="shared" si="253"/>
        <v>209.89178993559855</v>
      </c>
      <c r="G1819" s="23">
        <f t="shared" si="254"/>
        <v>0.48099999999999998</v>
      </c>
      <c r="H1819" s="23">
        <f t="shared" si="255"/>
        <v>0.39804076630070456</v>
      </c>
      <c r="I1819" s="26">
        <f t="shared" si="258"/>
        <v>100957.9509590229</v>
      </c>
      <c r="J1819" s="26">
        <f t="shared" si="259"/>
        <v>83545.488906192157</v>
      </c>
      <c r="K1819" s="23">
        <f t="shared" si="256"/>
        <v>112.96072957304007</v>
      </c>
      <c r="L1819" s="23">
        <f t="shared" si="256"/>
        <v>93.478119253928341</v>
      </c>
      <c r="M1819" s="26">
        <f>K1819*'Social Cost of Carbon'!$C$5</f>
        <v>11296.072957304006</v>
      </c>
      <c r="N1819" s="26">
        <f>L1819*'Social Cost of Carbon'!$C$5</f>
        <v>9347.8119253928344</v>
      </c>
      <c r="O1819" s="23">
        <f t="shared" si="260"/>
        <v>0.53006833218136407</v>
      </c>
      <c r="P1819" s="23">
        <f t="shared" si="261"/>
        <v>0.43864616451810101</v>
      </c>
      <c r="Q1819" s="27"/>
      <c r="R1819" s="27"/>
    </row>
    <row r="1820" spans="1:18" x14ac:dyDescent="0.25">
      <c r="A1820" s="24">
        <f t="shared" si="257"/>
        <v>2020</v>
      </c>
      <c r="B1820" s="32">
        <v>44182</v>
      </c>
      <c r="C1820" s="28">
        <f>'Bitcoin Data'!C1819</f>
        <v>22805.162109000001</v>
      </c>
      <c r="D1820" s="26">
        <f>'Bitcoin Data'!K1819</f>
        <v>806.23488309594188</v>
      </c>
      <c r="E1820" s="25">
        <f>'Bitcoin Data'!J1819</f>
        <v>260293.57324365652</v>
      </c>
      <c r="F1820" s="25">
        <f t="shared" si="253"/>
        <v>209.85775859472437</v>
      </c>
      <c r="G1820" s="23">
        <f t="shared" si="254"/>
        <v>0.48099999999999998</v>
      </c>
      <c r="H1820" s="23">
        <f t="shared" si="255"/>
        <v>0.39804076630070456</v>
      </c>
      <c r="I1820" s="26">
        <f t="shared" si="258"/>
        <v>100941.58188406241</v>
      </c>
      <c r="J1820" s="26">
        <f t="shared" si="259"/>
        <v>83531.943045192369</v>
      </c>
      <c r="K1820" s="23">
        <f t="shared" si="256"/>
        <v>125.20120873019877</v>
      </c>
      <c r="L1820" s="23">
        <f t="shared" si="256"/>
        <v>103.60745335705361</v>
      </c>
      <c r="M1820" s="26">
        <f>K1820*'Social Cost of Carbon'!$C$5</f>
        <v>12520.120873019878</v>
      </c>
      <c r="N1820" s="26">
        <f>L1820*'Social Cost of Carbon'!$C$5</f>
        <v>10360.745335705362</v>
      </c>
      <c r="O1820" s="23">
        <f t="shared" si="260"/>
        <v>0.54900380945237148</v>
      </c>
      <c r="P1820" s="23">
        <f t="shared" si="261"/>
        <v>0.45431579421294793</v>
      </c>
      <c r="Q1820" s="27"/>
      <c r="R1820" s="27"/>
    </row>
    <row r="1821" spans="1:18" x14ac:dyDescent="0.25">
      <c r="A1821" s="24">
        <f t="shared" si="257"/>
        <v>2020</v>
      </c>
      <c r="B1821" s="32">
        <v>44183</v>
      </c>
      <c r="C1821" s="28">
        <f>'Bitcoin Data'!C1820</f>
        <v>23137.960938</v>
      </c>
      <c r="D1821" s="26">
        <f>'Bitcoin Data'!K1820</f>
        <v>981.24727431312681</v>
      </c>
      <c r="E1821" s="25">
        <f>'Bitcoin Data'!J1820</f>
        <v>212813.44483053946</v>
      </c>
      <c r="F1821" s="25">
        <f t="shared" si="253"/>
        <v>208.82261267715381</v>
      </c>
      <c r="G1821" s="23">
        <f t="shared" si="254"/>
        <v>0.48099999999999998</v>
      </c>
      <c r="H1821" s="23">
        <f t="shared" si="255"/>
        <v>0.39804076630070456</v>
      </c>
      <c r="I1821" s="26">
        <f t="shared" si="258"/>
        <v>100443.67669771098</v>
      </c>
      <c r="J1821" s="26">
        <f t="shared" si="259"/>
        <v>83119.912770929528</v>
      </c>
      <c r="K1821" s="23">
        <f t="shared" si="256"/>
        <v>102.36326696348948</v>
      </c>
      <c r="L1821" s="23">
        <f t="shared" si="256"/>
        <v>84.708426659440633</v>
      </c>
      <c r="M1821" s="26">
        <f>K1821*'Social Cost of Carbon'!$C$5</f>
        <v>10236.326696348948</v>
      </c>
      <c r="N1821" s="26">
        <f>L1821*'Social Cost of Carbon'!$C$5</f>
        <v>8470.8426659440629</v>
      </c>
      <c r="O1821" s="23">
        <f t="shared" si="260"/>
        <v>0.44240400974735833</v>
      </c>
      <c r="P1821" s="23">
        <f t="shared" si="261"/>
        <v>0.36610151986349865</v>
      </c>
      <c r="Q1821" s="27"/>
      <c r="R1821" s="27"/>
    </row>
    <row r="1822" spans="1:18" x14ac:dyDescent="0.25">
      <c r="A1822" s="24">
        <f t="shared" si="257"/>
        <v>2020</v>
      </c>
      <c r="B1822" s="32">
        <v>44184</v>
      </c>
      <c r="C1822" s="28">
        <f>'Bitcoin Data'!C1821</f>
        <v>23869.832031000002</v>
      </c>
      <c r="D1822" s="26">
        <f>'Bitcoin Data'!K1821</f>
        <v>987.49177090190904</v>
      </c>
      <c r="E1822" s="25">
        <f>'Bitcoin Data'!J1821</f>
        <v>214628.70395055675</v>
      </c>
      <c r="F1822" s="25">
        <f t="shared" si="253"/>
        <v>211.94407895051685</v>
      </c>
      <c r="G1822" s="23">
        <f t="shared" si="254"/>
        <v>0.48099999999999998</v>
      </c>
      <c r="H1822" s="23">
        <f t="shared" si="255"/>
        <v>0.39804076630070456</v>
      </c>
      <c r="I1822" s="26">
        <f t="shared" si="258"/>
        <v>101945.1019751986</v>
      </c>
      <c r="J1822" s="26">
        <f t="shared" si="259"/>
        <v>84362.383598360757</v>
      </c>
      <c r="K1822" s="23">
        <f t="shared" si="256"/>
        <v>103.2364066002178</v>
      </c>
      <c r="L1822" s="23">
        <f t="shared" si="256"/>
        <v>85.430973790606672</v>
      </c>
      <c r="M1822" s="26">
        <f>K1822*'Social Cost of Carbon'!$C$5</f>
        <v>10323.64066002178</v>
      </c>
      <c r="N1822" s="26">
        <f>L1822*'Social Cost of Carbon'!$C$5</f>
        <v>8543.0973790606677</v>
      </c>
      <c r="O1822" s="23">
        <f t="shared" si="260"/>
        <v>0.43249741542438835</v>
      </c>
      <c r="P1822" s="23">
        <f t="shared" si="261"/>
        <v>0.35790353983076451</v>
      </c>
      <c r="Q1822" s="27"/>
      <c r="R1822" s="27"/>
    </row>
    <row r="1823" spans="1:18" x14ac:dyDescent="0.25">
      <c r="A1823" s="24">
        <f t="shared" si="257"/>
        <v>2020</v>
      </c>
      <c r="B1823" s="32">
        <v>44185</v>
      </c>
      <c r="C1823" s="28">
        <f>'Bitcoin Data'!C1822</f>
        <v>23477.294922000001</v>
      </c>
      <c r="D1823" s="26">
        <f>'Bitcoin Data'!K1822</f>
        <v>943.79194630872496</v>
      </c>
      <c r="E1823" s="25">
        <f>'Bitcoin Data'!J1822</f>
        <v>229461.55431754416</v>
      </c>
      <c r="F1823" s="25">
        <f t="shared" si="253"/>
        <v>216.56396695238021</v>
      </c>
      <c r="G1823" s="23">
        <f t="shared" si="254"/>
        <v>0.48099999999999998</v>
      </c>
      <c r="H1823" s="23">
        <f t="shared" si="255"/>
        <v>0.39804076630070456</v>
      </c>
      <c r="I1823" s="26">
        <f t="shared" si="258"/>
        <v>104167.26810409487</v>
      </c>
      <c r="J1823" s="26">
        <f t="shared" si="259"/>
        <v>86201.287358845875</v>
      </c>
      <c r="K1823" s="23">
        <f t="shared" si="256"/>
        <v>110.37100762673873</v>
      </c>
      <c r="L1823" s="23">
        <f t="shared" si="256"/>
        <v>91.335052917106026</v>
      </c>
      <c r="M1823" s="26">
        <f>K1823*'Social Cost of Carbon'!$C$5</f>
        <v>11037.100762673874</v>
      </c>
      <c r="N1823" s="26">
        <f>L1823*'Social Cost of Carbon'!$C$5</f>
        <v>9133.5052917106023</v>
      </c>
      <c r="O1823" s="23">
        <f t="shared" si="260"/>
        <v>0.47011807788516879</v>
      </c>
      <c r="P1823" s="23">
        <f t="shared" si="261"/>
        <v>0.38903567562001434</v>
      </c>
      <c r="Q1823" s="27"/>
      <c r="R1823" s="27"/>
    </row>
    <row r="1824" spans="1:18" x14ac:dyDescent="0.25">
      <c r="A1824" s="24">
        <f t="shared" si="257"/>
        <v>2020</v>
      </c>
      <c r="B1824" s="32">
        <v>44186</v>
      </c>
      <c r="C1824" s="28">
        <f>'Bitcoin Data'!C1823</f>
        <v>22803.082031000002</v>
      </c>
      <c r="D1824" s="26">
        <f>'Bitcoin Data'!K1823</f>
        <v>850.0188893086513</v>
      </c>
      <c r="E1824" s="25">
        <f>'Bitcoin Data'!J1823</f>
        <v>252426.59345465209</v>
      </c>
      <c r="F1824" s="25">
        <f t="shared" si="253"/>
        <v>214.56737260028981</v>
      </c>
      <c r="G1824" s="23">
        <f t="shared" si="254"/>
        <v>0.48099999999999998</v>
      </c>
      <c r="H1824" s="23">
        <f t="shared" si="255"/>
        <v>0.39804076630070456</v>
      </c>
      <c r="I1824" s="26">
        <f t="shared" si="258"/>
        <v>103206.9062207394</v>
      </c>
      <c r="J1824" s="26">
        <f t="shared" si="259"/>
        <v>85406.561412948169</v>
      </c>
      <c r="K1824" s="23">
        <f t="shared" si="256"/>
        <v>121.41719145168766</v>
      </c>
      <c r="L1824" s="23">
        <f t="shared" si="256"/>
        <v>100.47607469336613</v>
      </c>
      <c r="M1824" s="26">
        <f>K1824*'Social Cost of Carbon'!$C$5</f>
        <v>12141.719145168765</v>
      </c>
      <c r="N1824" s="26">
        <f>L1824*'Social Cost of Carbon'!$C$5</f>
        <v>10047.607469336614</v>
      </c>
      <c r="O1824" s="23">
        <f t="shared" si="260"/>
        <v>0.53245956527554117</v>
      </c>
      <c r="P1824" s="23">
        <f t="shared" si="261"/>
        <v>0.44062497585533561</v>
      </c>
      <c r="Q1824" s="27"/>
      <c r="R1824" s="27"/>
    </row>
    <row r="1825" spans="1:18" x14ac:dyDescent="0.25">
      <c r="A1825" s="24">
        <f t="shared" si="257"/>
        <v>2020</v>
      </c>
      <c r="B1825" s="32">
        <v>44187</v>
      </c>
      <c r="C1825" s="28">
        <f>'Bitcoin Data'!C1824</f>
        <v>23783.029297000001</v>
      </c>
      <c r="D1825" s="26">
        <f>'Bitcoin Data'!K1824</f>
        <v>893.74379344587885</v>
      </c>
      <c r="E1825" s="25">
        <f>'Bitcoin Data'!J1824</f>
        <v>237837.13528301069</v>
      </c>
      <c r="F1825" s="25">
        <f t="shared" si="253"/>
        <v>212.56546351013867</v>
      </c>
      <c r="G1825" s="23">
        <f t="shared" si="254"/>
        <v>0.48099999999999998</v>
      </c>
      <c r="H1825" s="23">
        <f t="shared" si="255"/>
        <v>0.39804076630070456</v>
      </c>
      <c r="I1825" s="26">
        <f t="shared" si="258"/>
        <v>102243.9879483767</v>
      </c>
      <c r="J1825" s="26">
        <f t="shared" si="259"/>
        <v>84609.719984640047</v>
      </c>
      <c r="K1825" s="23">
        <f t="shared" si="256"/>
        <v>114.39966207112815</v>
      </c>
      <c r="L1825" s="23">
        <f t="shared" si="256"/>
        <v>94.668875582813911</v>
      </c>
      <c r="M1825" s="26">
        <f>K1825*'Social Cost of Carbon'!$C$5</f>
        <v>11439.966207112815</v>
      </c>
      <c r="N1825" s="26">
        <f>L1825*'Social Cost of Carbon'!$C$5</f>
        <v>9466.8875582813907</v>
      </c>
      <c r="O1825" s="23">
        <f t="shared" si="260"/>
        <v>0.48101383823951543</v>
      </c>
      <c r="P1825" s="23">
        <f t="shared" si="261"/>
        <v>0.39805221782557143</v>
      </c>
      <c r="Q1825" s="27"/>
      <c r="R1825" s="27"/>
    </row>
    <row r="1826" spans="1:18" x14ac:dyDescent="0.25">
      <c r="A1826" s="24">
        <f t="shared" si="257"/>
        <v>2020</v>
      </c>
      <c r="B1826" s="32">
        <v>44188</v>
      </c>
      <c r="C1826" s="28">
        <f>'Bitcoin Data'!C1825</f>
        <v>23241.345702999999</v>
      </c>
      <c r="D1826" s="26">
        <f>'Bitcoin Data'!K1825</f>
        <v>962.46390760346469</v>
      </c>
      <c r="E1826" s="25">
        <f>'Bitcoin Data'!J1825</f>
        <v>221389.97393134129</v>
      </c>
      <c r="F1826" s="25">
        <f t="shared" si="253"/>
        <v>213.07985941418792</v>
      </c>
      <c r="G1826" s="23">
        <f t="shared" si="254"/>
        <v>0.48099999999999998</v>
      </c>
      <c r="H1826" s="23">
        <f t="shared" si="255"/>
        <v>0.39804076630070456</v>
      </c>
      <c r="I1826" s="26">
        <f t="shared" si="258"/>
        <v>102491.41237822438</v>
      </c>
      <c r="J1826" s="26">
        <f t="shared" si="259"/>
        <v>84814.470524469754</v>
      </c>
      <c r="K1826" s="23">
        <f t="shared" si="256"/>
        <v>106.48857746097515</v>
      </c>
      <c r="L1826" s="23">
        <f t="shared" si="256"/>
        <v>88.122234874924089</v>
      </c>
      <c r="M1826" s="26">
        <f>K1826*'Social Cost of Carbon'!$C$5</f>
        <v>10648.857746097516</v>
      </c>
      <c r="N1826" s="26">
        <f>L1826*'Social Cost of Carbon'!$C$5</f>
        <v>8812.2234874924088</v>
      </c>
      <c r="O1826" s="23">
        <f t="shared" si="260"/>
        <v>0.45818593648486361</v>
      </c>
      <c r="P1826" s="23">
        <f t="shared" si="261"/>
        <v>0.37916149951484629</v>
      </c>
      <c r="Q1826" s="27"/>
      <c r="R1826" s="27"/>
    </row>
    <row r="1827" spans="1:18" x14ac:dyDescent="0.25">
      <c r="A1827" s="24">
        <f t="shared" si="257"/>
        <v>2020</v>
      </c>
      <c r="B1827" s="32">
        <v>44189</v>
      </c>
      <c r="C1827" s="28">
        <f>'Bitcoin Data'!C1826</f>
        <v>23735.949218999998</v>
      </c>
      <c r="D1827" s="26">
        <f>'Bitcoin Data'!K1826</f>
        <v>787.47046985738041</v>
      </c>
      <c r="E1827" s="25">
        <f>'Bitcoin Data'!J1826</f>
        <v>273367.56612991996</v>
      </c>
      <c r="F1827" s="25">
        <f t="shared" si="253"/>
        <v>215.26888574409656</v>
      </c>
      <c r="G1827" s="23">
        <f t="shared" si="254"/>
        <v>0.48099999999999998</v>
      </c>
      <c r="H1827" s="23">
        <f t="shared" si="255"/>
        <v>0.39804076630070456</v>
      </c>
      <c r="I1827" s="26">
        <f t="shared" si="258"/>
        <v>103544.33404291044</v>
      </c>
      <c r="J1827" s="26">
        <f t="shared" si="259"/>
        <v>85685.792242279</v>
      </c>
      <c r="K1827" s="23">
        <f t="shared" si="256"/>
        <v>131.48979930849148</v>
      </c>
      <c r="L1827" s="23">
        <f t="shared" si="256"/>
        <v>108.81143550411187</v>
      </c>
      <c r="M1827" s="26">
        <f>K1827*'Social Cost of Carbon'!$C$5</f>
        <v>13148.979930849149</v>
      </c>
      <c r="N1827" s="26">
        <f>L1827*'Social Cost of Carbon'!$C$5</f>
        <v>10881.143550411187</v>
      </c>
      <c r="O1827" s="23">
        <f t="shared" si="260"/>
        <v>0.55396899485796591</v>
      </c>
      <c r="P1827" s="23">
        <f t="shared" si="261"/>
        <v>0.45842462207920126</v>
      </c>
      <c r="Q1827" s="27"/>
      <c r="R1827" s="27"/>
    </row>
    <row r="1828" spans="1:18" x14ac:dyDescent="0.25">
      <c r="A1828" s="24">
        <f t="shared" si="257"/>
        <v>2020</v>
      </c>
      <c r="B1828" s="32">
        <v>44190</v>
      </c>
      <c r="C1828" s="28">
        <f>'Bitcoin Data'!C1827</f>
        <v>24664.791015999999</v>
      </c>
      <c r="D1828" s="26">
        <f>'Bitcoin Data'!K1827</f>
        <v>900</v>
      </c>
      <c r="E1828" s="25">
        <f>'Bitcoin Data'!J1827</f>
        <v>238361.55156559273</v>
      </c>
      <c r="F1828" s="25">
        <f t="shared" si="253"/>
        <v>214.52539640903345</v>
      </c>
      <c r="G1828" s="23">
        <f t="shared" si="254"/>
        <v>0.48099999999999998</v>
      </c>
      <c r="H1828" s="23">
        <f t="shared" si="255"/>
        <v>0.39804076630070456</v>
      </c>
      <c r="I1828" s="26">
        <f t="shared" si="258"/>
        <v>103186.71567274508</v>
      </c>
      <c r="J1828" s="26">
        <f t="shared" si="259"/>
        <v>85389.853177614088</v>
      </c>
      <c r="K1828" s="23">
        <f t="shared" si="256"/>
        <v>114.6519063030501</v>
      </c>
      <c r="L1828" s="23">
        <f t="shared" si="256"/>
        <v>94.877614641793443</v>
      </c>
      <c r="M1828" s="26">
        <f>K1828*'Social Cost of Carbon'!$C$5</f>
        <v>11465.190630305009</v>
      </c>
      <c r="N1828" s="26">
        <f>L1828*'Social Cost of Carbon'!$C$5</f>
        <v>9487.7614641793443</v>
      </c>
      <c r="O1828" s="23">
        <f t="shared" si="260"/>
        <v>0.46484037196453698</v>
      </c>
      <c r="P1828" s="23">
        <f t="shared" si="261"/>
        <v>0.38466822840804338</v>
      </c>
      <c r="Q1828" s="27"/>
      <c r="R1828" s="27"/>
    </row>
    <row r="1829" spans="1:18" x14ac:dyDescent="0.25">
      <c r="A1829" s="24">
        <f t="shared" si="257"/>
        <v>2020</v>
      </c>
      <c r="B1829" s="32">
        <v>44191</v>
      </c>
      <c r="C1829" s="28">
        <f>'Bitcoin Data'!C1828</f>
        <v>26437.037109000001</v>
      </c>
      <c r="D1829" s="26">
        <f>'Bitcoin Data'!K1828</f>
        <v>856.24583769384458</v>
      </c>
      <c r="E1829" s="25">
        <f>'Bitcoin Data'!J1828</f>
        <v>247231.37627026701</v>
      </c>
      <c r="F1829" s="25">
        <f t="shared" si="253"/>
        <v>211.69083687873686</v>
      </c>
      <c r="G1829" s="23">
        <f t="shared" si="254"/>
        <v>0.48099999999999998</v>
      </c>
      <c r="H1829" s="23">
        <f t="shared" si="255"/>
        <v>0.39804076630070456</v>
      </c>
      <c r="I1829" s="26">
        <f t="shared" si="258"/>
        <v>101823.29253867244</v>
      </c>
      <c r="J1829" s="26">
        <f t="shared" si="259"/>
        <v>84261.582930049874</v>
      </c>
      <c r="K1829" s="23">
        <f t="shared" si="256"/>
        <v>118.91829198599842</v>
      </c>
      <c r="L1829" s="23">
        <f t="shared" si="256"/>
        <v>98.408166464194906</v>
      </c>
      <c r="M1829" s="26">
        <f>K1829*'Social Cost of Carbon'!$C$5</f>
        <v>11891.829198599842</v>
      </c>
      <c r="N1829" s="26">
        <f>L1829*'Social Cost of Carbon'!$C$5</f>
        <v>9840.816646419491</v>
      </c>
      <c r="O1829" s="23">
        <f t="shared" si="260"/>
        <v>0.44981701805575969</v>
      </c>
      <c r="P1829" s="23">
        <f t="shared" si="261"/>
        <v>0.3722359886944126</v>
      </c>
      <c r="Q1829" s="27"/>
      <c r="R1829" s="27"/>
    </row>
    <row r="1830" spans="1:18" x14ac:dyDescent="0.25">
      <c r="A1830" s="24">
        <f t="shared" si="257"/>
        <v>2020</v>
      </c>
      <c r="B1830" s="32">
        <v>44192</v>
      </c>
      <c r="C1830" s="28">
        <f>'Bitcoin Data'!C1829</f>
        <v>26272.294922000001</v>
      </c>
      <c r="D1830" s="26">
        <f>'Bitcoin Data'!K1829</f>
        <v>924.9743062692703</v>
      </c>
      <c r="E1830" s="25">
        <f>'Bitcoin Data'!J1829</f>
        <v>223991.85798201984</v>
      </c>
      <c r="F1830" s="25">
        <f t="shared" si="253"/>
        <v>207.18671344688372</v>
      </c>
      <c r="G1830" s="23">
        <f t="shared" si="254"/>
        <v>0.48099999999999998</v>
      </c>
      <c r="H1830" s="23">
        <f t="shared" si="255"/>
        <v>0.39804076630070456</v>
      </c>
      <c r="I1830" s="26">
        <f t="shared" si="258"/>
        <v>99656.809167951069</v>
      </c>
      <c r="J1830" s="26">
        <f t="shared" si="259"/>
        <v>82468.758187722095</v>
      </c>
      <c r="K1830" s="23">
        <f t="shared" si="256"/>
        <v>107.74008368935154</v>
      </c>
      <c r="L1830" s="23">
        <f t="shared" si="256"/>
        <v>89.157890796281762</v>
      </c>
      <c r="M1830" s="26">
        <f>K1830*'Social Cost of Carbon'!$C$5</f>
        <v>10774.008368935154</v>
      </c>
      <c r="N1830" s="26">
        <f>L1830*'Social Cost of Carbon'!$C$5</f>
        <v>8915.7890796281754</v>
      </c>
      <c r="O1830" s="23">
        <f t="shared" si="260"/>
        <v>0.41009011207137336</v>
      </c>
      <c r="P1830" s="23">
        <f t="shared" si="261"/>
        <v>0.33936087829777806</v>
      </c>
      <c r="Q1830" s="27"/>
      <c r="R1830" s="27"/>
    </row>
    <row r="1831" spans="1:18" x14ac:dyDescent="0.25">
      <c r="A1831" s="24">
        <f t="shared" si="257"/>
        <v>2020</v>
      </c>
      <c r="B1831" s="32">
        <v>44193</v>
      </c>
      <c r="C1831" s="28">
        <f>'Bitcoin Data'!C1830</f>
        <v>27084.808593999998</v>
      </c>
      <c r="D1831" s="26">
        <f>'Bitcoin Data'!K1830</f>
        <v>1000</v>
      </c>
      <c r="E1831" s="25">
        <f>'Bitcoin Data'!J1830</f>
        <v>206448.57570551021</v>
      </c>
      <c r="F1831" s="25">
        <f t="shared" si="253"/>
        <v>206.44857570551022</v>
      </c>
      <c r="G1831" s="23">
        <f t="shared" si="254"/>
        <v>0.48099999999999998</v>
      </c>
      <c r="H1831" s="23">
        <f t="shared" si="255"/>
        <v>0.39804076630070456</v>
      </c>
      <c r="I1831" s="26">
        <f t="shared" si="258"/>
        <v>99301.76491435041</v>
      </c>
      <c r="J1831" s="26">
        <f t="shared" si="259"/>
        <v>82174.949275510313</v>
      </c>
      <c r="K1831" s="23">
        <f t="shared" si="256"/>
        <v>99.301764914350414</v>
      </c>
      <c r="L1831" s="23">
        <f t="shared" si="256"/>
        <v>82.174949275510301</v>
      </c>
      <c r="M1831" s="26">
        <f>K1831*'Social Cost of Carbon'!$C$5</f>
        <v>9930.1764914350406</v>
      </c>
      <c r="N1831" s="26">
        <f>L1831*'Social Cost of Carbon'!$C$5</f>
        <v>8217.4949275510298</v>
      </c>
      <c r="O1831" s="23">
        <f t="shared" si="260"/>
        <v>0.36663269954341998</v>
      </c>
      <c r="P1831" s="23">
        <f t="shared" si="261"/>
        <v>0.30339867084648414</v>
      </c>
      <c r="Q1831" s="27"/>
      <c r="R1831" s="27"/>
    </row>
    <row r="1832" spans="1:18" x14ac:dyDescent="0.25">
      <c r="A1832" s="24">
        <f t="shared" si="257"/>
        <v>2020</v>
      </c>
      <c r="B1832" s="32">
        <v>44194</v>
      </c>
      <c r="C1832" s="28">
        <f>'Bitcoin Data'!C1831</f>
        <v>27362.4375</v>
      </c>
      <c r="D1832" s="26">
        <f>'Bitcoin Data'!K1831</f>
        <v>949.96833438885369</v>
      </c>
      <c r="E1832" s="25">
        <f>'Bitcoin Data'!J1831</f>
        <v>222348.91775049304</v>
      </c>
      <c r="F1832" s="25">
        <f t="shared" si="253"/>
        <v>211.22443104860011</v>
      </c>
      <c r="G1832" s="23">
        <f t="shared" si="254"/>
        <v>0.48099999999999998</v>
      </c>
      <c r="H1832" s="23">
        <f t="shared" si="255"/>
        <v>0.39804076630070456</v>
      </c>
      <c r="I1832" s="26">
        <f t="shared" si="258"/>
        <v>101598.95133437664</v>
      </c>
      <c r="J1832" s="26">
        <f t="shared" si="259"/>
        <v>84075.934396015116</v>
      </c>
      <c r="K1832" s="23">
        <f t="shared" si="256"/>
        <v>106.94982943798715</v>
      </c>
      <c r="L1832" s="23">
        <f t="shared" si="256"/>
        <v>88.503933607538585</v>
      </c>
      <c r="M1832" s="26">
        <f>K1832*'Social Cost of Carbon'!$C$5</f>
        <v>10694.982943798715</v>
      </c>
      <c r="N1832" s="26">
        <f>L1832*'Social Cost of Carbon'!$C$5</f>
        <v>8850.3933607538584</v>
      </c>
      <c r="O1832" s="23">
        <f t="shared" si="260"/>
        <v>0.39086367739711475</v>
      </c>
      <c r="P1832" s="23">
        <f t="shared" si="261"/>
        <v>0.32345047332694166</v>
      </c>
      <c r="Q1832" s="27"/>
      <c r="R1832" s="27"/>
    </row>
    <row r="1833" spans="1:18" x14ac:dyDescent="0.25">
      <c r="A1833" s="24">
        <f t="shared" si="257"/>
        <v>2020</v>
      </c>
      <c r="B1833" s="32">
        <v>44195</v>
      </c>
      <c r="C1833" s="28">
        <f>'Bitcoin Data'!C1832</f>
        <v>28840.953125</v>
      </c>
      <c r="D1833" s="26">
        <f>'Bitcoin Data'!K1832</f>
        <v>1075.011944577162</v>
      </c>
      <c r="E1833" s="25">
        <f>'Bitcoin Data'!J1832</f>
        <v>198016.07448197706</v>
      </c>
      <c r="F1833" s="25">
        <f t="shared" si="253"/>
        <v>212.8696452864063</v>
      </c>
      <c r="G1833" s="23">
        <f t="shared" si="254"/>
        <v>0.48099999999999998</v>
      </c>
      <c r="H1833" s="23">
        <f t="shared" si="255"/>
        <v>0.39804076630070456</v>
      </c>
      <c r="I1833" s="26">
        <f t="shared" si="258"/>
        <v>102390.29938276143</v>
      </c>
      <c r="J1833" s="26">
        <f t="shared" si="259"/>
        <v>84730.796731960319</v>
      </c>
      <c r="K1833" s="23">
        <f t="shared" si="256"/>
        <v>95.245731825830973</v>
      </c>
      <c r="L1833" s="23">
        <f t="shared" si="256"/>
        <v>78.818470026663533</v>
      </c>
      <c r="M1833" s="26">
        <f>K1833*'Social Cost of Carbon'!$C$5</f>
        <v>9524.5731825830972</v>
      </c>
      <c r="N1833" s="26">
        <f>L1833*'Social Cost of Carbon'!$C$5</f>
        <v>7881.8470026663535</v>
      </c>
      <c r="O1833" s="23">
        <f t="shared" si="260"/>
        <v>0.33024474403819126</v>
      </c>
      <c r="P1833" s="23">
        <f t="shared" si="261"/>
        <v>0.27328663406183301</v>
      </c>
      <c r="Q1833" s="27"/>
      <c r="R1833" s="27"/>
    </row>
    <row r="1834" spans="1:18" x14ac:dyDescent="0.25">
      <c r="A1834" s="24">
        <f t="shared" si="257"/>
        <v>2020</v>
      </c>
      <c r="B1834" s="32">
        <v>44196</v>
      </c>
      <c r="C1834" s="28">
        <f>'Bitcoin Data'!C1833</f>
        <v>29001.720702999999</v>
      </c>
      <c r="D1834" s="26">
        <f>'Bitcoin Data'!K1833</f>
        <v>1037.4639769452449</v>
      </c>
      <c r="E1834" s="25">
        <f>'Bitcoin Data'!J1833</f>
        <v>208561.29973231748</v>
      </c>
      <c r="F1834" s="25">
        <f t="shared" si="253"/>
        <v>216.37483545715935</v>
      </c>
      <c r="G1834" s="23">
        <f t="shared" si="254"/>
        <v>0.48099999999999998</v>
      </c>
      <c r="H1834" s="23">
        <f t="shared" si="255"/>
        <v>0.39804076630070456</v>
      </c>
      <c r="I1834" s="26">
        <f t="shared" si="258"/>
        <v>104076.29585489364</v>
      </c>
      <c r="J1834" s="26">
        <f t="shared" si="259"/>
        <v>86126.005313556554</v>
      </c>
      <c r="K1834" s="23">
        <f t="shared" si="256"/>
        <v>100.3179851712447</v>
      </c>
      <c r="L1834" s="23">
        <f t="shared" si="256"/>
        <v>83.015899566122584</v>
      </c>
      <c r="M1834" s="26">
        <f>K1834*'Social Cost of Carbon'!$C$5</f>
        <v>10031.798517124471</v>
      </c>
      <c r="N1834" s="26">
        <f>L1834*'Social Cost of Carbon'!$C$5</f>
        <v>8301.5899566122589</v>
      </c>
      <c r="O1834" s="23">
        <f t="shared" si="260"/>
        <v>0.34590356275263212</v>
      </c>
      <c r="P1834" s="23">
        <f t="shared" si="261"/>
        <v>0.28624473842869347</v>
      </c>
      <c r="Q1834" s="27"/>
      <c r="R1834" s="27"/>
    </row>
    <row r="1835" spans="1:18" x14ac:dyDescent="0.25">
      <c r="A1835" s="24">
        <f t="shared" si="257"/>
        <v>2021</v>
      </c>
      <c r="B1835" s="32">
        <v>44197</v>
      </c>
      <c r="C1835" s="28">
        <f>'Bitcoin Data'!C1834</f>
        <v>29374.152343999998</v>
      </c>
      <c r="D1835" s="26">
        <f>'Bitcoin Data'!K1834</f>
        <v>931.29139072847681</v>
      </c>
      <c r="E1835" s="25">
        <f>'Bitcoin Data'!J1834</f>
        <v>241028.85124493972</v>
      </c>
      <c r="F1835" s="25">
        <f t="shared" si="253"/>
        <v>224.46809408158708</v>
      </c>
      <c r="G1835" s="23">
        <f t="shared" si="254"/>
        <v>0.48099999999999998</v>
      </c>
      <c r="H1835" s="23">
        <f t="shared" si="255"/>
        <v>0.41493669889381735</v>
      </c>
      <c r="I1835" s="26">
        <f t="shared" si="258"/>
        <v>107969.15325324338</v>
      </c>
      <c r="J1835" s="26">
        <f t="shared" si="259"/>
        <v>93140.049965200567</v>
      </c>
      <c r="K1835" s="23">
        <f t="shared" si="256"/>
        <v>115.934877448816</v>
      </c>
      <c r="L1835" s="23">
        <f t="shared" si="256"/>
        <v>100.01171587374425</v>
      </c>
      <c r="M1835" s="26">
        <f>K1835*'Social Cost of Carbon'!$C$5</f>
        <v>11593.487744881601</v>
      </c>
      <c r="N1835" s="26">
        <f>L1835*'Social Cost of Carbon'!$C$5</f>
        <v>10001.171587374425</v>
      </c>
      <c r="O1835" s="23">
        <f t="shared" si="260"/>
        <v>0.39468331235946968</v>
      </c>
      <c r="P1835" s="23">
        <f t="shared" si="261"/>
        <v>0.34047524062144646</v>
      </c>
      <c r="Q1835" s="27"/>
      <c r="R1835" s="27"/>
    </row>
    <row r="1836" spans="1:18" x14ac:dyDescent="0.25">
      <c r="A1836" s="24">
        <f t="shared" si="257"/>
        <v>2021</v>
      </c>
      <c r="B1836" s="32">
        <v>44198</v>
      </c>
      <c r="C1836" s="28">
        <f>'Bitcoin Data'!C1835</f>
        <v>32127.267577999999</v>
      </c>
      <c r="D1836" s="26">
        <f>'Bitcoin Data'!K1835</f>
        <v>943.79194630872496</v>
      </c>
      <c r="E1836" s="25">
        <f>'Bitcoin Data'!J1835</f>
        <v>238688.35270102147</v>
      </c>
      <c r="F1836" s="25">
        <f t="shared" si="253"/>
        <v>225.27214495692047</v>
      </c>
      <c r="G1836" s="23">
        <f t="shared" si="254"/>
        <v>0.48099999999999998</v>
      </c>
      <c r="H1836" s="23">
        <f t="shared" si="255"/>
        <v>0.41493669889381735</v>
      </c>
      <c r="I1836" s="26">
        <f t="shared" si="258"/>
        <v>108355.90172427874</v>
      </c>
      <c r="J1836" s="26">
        <f t="shared" si="259"/>
        <v>93473.680181154079</v>
      </c>
      <c r="K1836" s="23">
        <f t="shared" si="256"/>
        <v>114.80909764919133</v>
      </c>
      <c r="L1836" s="23">
        <f t="shared" si="256"/>
        <v>99.040557134165027</v>
      </c>
      <c r="M1836" s="26">
        <f>K1836*'Social Cost of Carbon'!$C$5</f>
        <v>11480.909764919134</v>
      </c>
      <c r="N1836" s="26">
        <f>L1836*'Social Cost of Carbon'!$C$5</f>
        <v>9904.0557134165028</v>
      </c>
      <c r="O1836" s="23">
        <f t="shared" si="260"/>
        <v>0.35735718068912253</v>
      </c>
      <c r="P1836" s="23">
        <f t="shared" si="261"/>
        <v>0.30827569413959649</v>
      </c>
      <c r="Q1836" s="27"/>
      <c r="R1836" s="27"/>
    </row>
    <row r="1837" spans="1:18" x14ac:dyDescent="0.25">
      <c r="A1837" s="24">
        <f t="shared" si="257"/>
        <v>2021</v>
      </c>
      <c r="B1837" s="32">
        <v>44199</v>
      </c>
      <c r="C1837" s="28">
        <f>'Bitcoin Data'!C1836</f>
        <v>32782.023437999997</v>
      </c>
      <c r="D1837" s="26">
        <f>'Bitcoin Data'!K1836</f>
        <v>987.49177090190904</v>
      </c>
      <c r="E1837" s="25">
        <f>'Bitcoin Data'!J1836</f>
        <v>230835.58992225226</v>
      </c>
      <c r="F1837" s="25">
        <f t="shared" si="253"/>
        <v>227.94824547951174</v>
      </c>
      <c r="G1837" s="23">
        <f t="shared" si="254"/>
        <v>0.48099999999999998</v>
      </c>
      <c r="H1837" s="23">
        <f t="shared" si="255"/>
        <v>0.41493669889381735</v>
      </c>
      <c r="I1837" s="26">
        <f t="shared" si="258"/>
        <v>109643.10607564515</v>
      </c>
      <c r="J1837" s="26">
        <f t="shared" si="259"/>
        <v>94584.092497906124</v>
      </c>
      <c r="K1837" s="23">
        <f t="shared" si="256"/>
        <v>111.03191875260333</v>
      </c>
      <c r="L1837" s="23">
        <f t="shared" si="256"/>
        <v>95.78215766954628</v>
      </c>
      <c r="M1837" s="26">
        <f>K1837*'Social Cost of Carbon'!$C$5</f>
        <v>11103.191875260332</v>
      </c>
      <c r="N1837" s="26">
        <f>L1837*'Social Cost of Carbon'!$C$5</f>
        <v>9578.2157669546286</v>
      </c>
      <c r="O1837" s="23">
        <f t="shared" si="260"/>
        <v>0.33869757601325567</v>
      </c>
      <c r="P1837" s="23">
        <f t="shared" si="261"/>
        <v>0.29217890668249086</v>
      </c>
      <c r="Q1837" s="27"/>
      <c r="R1837" s="27"/>
    </row>
    <row r="1838" spans="1:18" x14ac:dyDescent="0.25">
      <c r="A1838" s="24">
        <f t="shared" si="257"/>
        <v>2021</v>
      </c>
      <c r="B1838" s="32">
        <v>44200</v>
      </c>
      <c r="C1838" s="28">
        <f>'Bitcoin Data'!C1837</f>
        <v>31971.914063</v>
      </c>
      <c r="D1838" s="26">
        <f>'Bitcoin Data'!K1837</f>
        <v>1081.2109562710236</v>
      </c>
      <c r="E1838" s="25">
        <f>'Bitcoin Data'!J1837</f>
        <v>212523.93882821265</v>
      </c>
      <c r="F1838" s="25">
        <f t="shared" si="253"/>
        <v>229.78321113093634</v>
      </c>
      <c r="G1838" s="23">
        <f t="shared" si="254"/>
        <v>0.48099999999999998</v>
      </c>
      <c r="H1838" s="23">
        <f t="shared" si="255"/>
        <v>0.41493669889381735</v>
      </c>
      <c r="I1838" s="26">
        <f t="shared" si="258"/>
        <v>110525.72455398037</v>
      </c>
      <c r="J1838" s="26">
        <f t="shared" si="259"/>
        <v>95345.487087891786</v>
      </c>
      <c r="K1838" s="23">
        <f t="shared" si="256"/>
        <v>102.22401457637028</v>
      </c>
      <c r="L1838" s="23">
        <f t="shared" si="256"/>
        <v>88.183981613290129</v>
      </c>
      <c r="M1838" s="26">
        <f>K1838*'Social Cost of Carbon'!$C$5</f>
        <v>10222.401457637028</v>
      </c>
      <c r="N1838" s="26">
        <f>L1838*'Social Cost of Carbon'!$C$5</f>
        <v>8818.3981613290125</v>
      </c>
      <c r="O1838" s="23">
        <f t="shared" si="260"/>
        <v>0.31973066853282528</v>
      </c>
      <c r="P1838" s="23">
        <f t="shared" si="261"/>
        <v>0.27581702315202461</v>
      </c>
      <c r="Q1838" s="27"/>
      <c r="R1838" s="27"/>
    </row>
    <row r="1839" spans="1:18" x14ac:dyDescent="0.25">
      <c r="A1839" s="24">
        <f t="shared" si="257"/>
        <v>2021</v>
      </c>
      <c r="B1839" s="32">
        <v>44201</v>
      </c>
      <c r="C1839" s="28">
        <f>'Bitcoin Data'!C1838</f>
        <v>33992.429687999997</v>
      </c>
      <c r="D1839" s="26">
        <f>'Bitcoin Data'!K1838</f>
        <v>981.24727431312681</v>
      </c>
      <c r="E1839" s="25">
        <f>'Bitcoin Data'!J1838</f>
        <v>236794.10986702339</v>
      </c>
      <c r="F1839" s="25">
        <f t="shared" si="253"/>
        <v>232.35357488041979</v>
      </c>
      <c r="G1839" s="23">
        <f t="shared" si="254"/>
        <v>0.48099999999999998</v>
      </c>
      <c r="H1839" s="23">
        <f t="shared" si="255"/>
        <v>0.41493669889381735</v>
      </c>
      <c r="I1839" s="26">
        <f t="shared" si="258"/>
        <v>111762.06951748191</v>
      </c>
      <c r="J1839" s="26">
        <f t="shared" si="259"/>
        <v>96412.025337058789</v>
      </c>
      <c r="K1839" s="23">
        <f t="shared" si="256"/>
        <v>113.89796684603826</v>
      </c>
      <c r="L1839" s="23">
        <f t="shared" si="256"/>
        <v>98.254566265722588</v>
      </c>
      <c r="M1839" s="26">
        <f>K1839*'Social Cost of Carbon'!$C$5</f>
        <v>11389.796684603825</v>
      </c>
      <c r="N1839" s="26">
        <f>L1839*'Social Cost of Carbon'!$C$5</f>
        <v>9825.4566265722588</v>
      </c>
      <c r="O1839" s="23">
        <f t="shared" si="260"/>
        <v>0.33506862525407088</v>
      </c>
      <c r="P1839" s="23">
        <f t="shared" si="261"/>
        <v>0.28904837685200363</v>
      </c>
      <c r="Q1839" s="27"/>
      <c r="R1839" s="27"/>
    </row>
    <row r="1840" spans="1:18" x14ac:dyDescent="0.25">
      <c r="A1840" s="24">
        <f t="shared" si="257"/>
        <v>2021</v>
      </c>
      <c r="B1840" s="32">
        <v>44202</v>
      </c>
      <c r="C1840" s="28">
        <f>'Bitcoin Data'!C1839</f>
        <v>36824.363280999998</v>
      </c>
      <c r="D1840" s="26">
        <f>'Bitcoin Data'!K1839</f>
        <v>1106.194690265487</v>
      </c>
      <c r="E1840" s="25">
        <f>'Bitcoin Data'!J1839</f>
        <v>210871.19863533924</v>
      </c>
      <c r="F1840" s="25">
        <f t="shared" si="253"/>
        <v>233.26460026033106</v>
      </c>
      <c r="G1840" s="23">
        <f t="shared" si="254"/>
        <v>0.48099999999999998</v>
      </c>
      <c r="H1840" s="23">
        <f t="shared" si="255"/>
        <v>0.41493669889381735</v>
      </c>
      <c r="I1840" s="26">
        <f t="shared" si="258"/>
        <v>112200.27272521924</v>
      </c>
      <c r="J1840" s="26">
        <f t="shared" si="259"/>
        <v>96790.04320080766</v>
      </c>
      <c r="K1840" s="23">
        <f t="shared" si="256"/>
        <v>101.42904654359818</v>
      </c>
      <c r="L1840" s="23">
        <f t="shared" si="256"/>
        <v>87.498199053530101</v>
      </c>
      <c r="M1840" s="26">
        <f>K1840*'Social Cost of Carbon'!$C$5</f>
        <v>10142.904654359818</v>
      </c>
      <c r="N1840" s="26">
        <f>L1840*'Social Cost of Carbon'!$C$5</f>
        <v>8749.8199053530097</v>
      </c>
      <c r="O1840" s="23">
        <f t="shared" si="260"/>
        <v>0.27544005518740849</v>
      </c>
      <c r="P1840" s="23">
        <f t="shared" si="261"/>
        <v>0.23760953688689007</v>
      </c>
      <c r="Q1840" s="27"/>
      <c r="R1840" s="27"/>
    </row>
    <row r="1841" spans="1:18" x14ac:dyDescent="0.25">
      <c r="A1841" s="24">
        <f t="shared" si="257"/>
        <v>2021</v>
      </c>
      <c r="B1841" s="32">
        <v>44203</v>
      </c>
      <c r="C1841" s="28">
        <f>'Bitcoin Data'!C1840</f>
        <v>39371.042969000002</v>
      </c>
      <c r="D1841" s="26">
        <f>'Bitcoin Data'!K1840</f>
        <v>1050.0525026251314</v>
      </c>
      <c r="E1841" s="25">
        <f>'Bitcoin Data'!J1840</f>
        <v>223012.25844105822</v>
      </c>
      <c r="F1841" s="25">
        <f t="shared" si="253"/>
        <v>234.17458009211575</v>
      </c>
      <c r="G1841" s="23">
        <f t="shared" si="254"/>
        <v>0.48099999999999998</v>
      </c>
      <c r="H1841" s="23">
        <f t="shared" si="255"/>
        <v>0.41493669889381735</v>
      </c>
      <c r="I1841" s="26">
        <f t="shared" si="258"/>
        <v>112637.97302430766</v>
      </c>
      <c r="J1841" s="26">
        <f t="shared" si="259"/>
        <v>97167.627228268349</v>
      </c>
      <c r="K1841" s="23">
        <f t="shared" si="256"/>
        <v>107.26889631014899</v>
      </c>
      <c r="L1841" s="23">
        <f t="shared" si="256"/>
        <v>92.535970330387556</v>
      </c>
      <c r="M1841" s="26">
        <f>K1841*'Social Cost of Carbon'!$C$5</f>
        <v>10726.889631014899</v>
      </c>
      <c r="N1841" s="26">
        <f>L1841*'Social Cost of Carbon'!$C$5</f>
        <v>9253.5970330387554</v>
      </c>
      <c r="O1841" s="23">
        <f t="shared" si="260"/>
        <v>0.27245632378753709</v>
      </c>
      <c r="P1841" s="23">
        <f t="shared" si="261"/>
        <v>0.23503560828512618</v>
      </c>
      <c r="Q1841" s="27"/>
      <c r="R1841" s="27"/>
    </row>
    <row r="1842" spans="1:18" x14ac:dyDescent="0.25">
      <c r="A1842" s="24">
        <f t="shared" si="257"/>
        <v>2021</v>
      </c>
      <c r="B1842" s="32">
        <v>44204</v>
      </c>
      <c r="C1842" s="28">
        <f>'Bitcoin Data'!C1841</f>
        <v>40797.609375</v>
      </c>
      <c r="D1842" s="26">
        <f>'Bitcoin Data'!K1841</f>
        <v>924.9743062692703</v>
      </c>
      <c r="E1842" s="25">
        <f>'Bitcoin Data'!J1841</f>
        <v>253480.22588795249</v>
      </c>
      <c r="F1842" s="25">
        <f t="shared" si="253"/>
        <v>234.46269609368679</v>
      </c>
      <c r="G1842" s="23">
        <f t="shared" si="254"/>
        <v>0.48099999999999998</v>
      </c>
      <c r="H1842" s="23">
        <f t="shared" si="255"/>
        <v>0.41493669889381735</v>
      </c>
      <c r="I1842" s="26">
        <f t="shared" si="258"/>
        <v>112776.55682106334</v>
      </c>
      <c r="J1842" s="26">
        <f t="shared" si="259"/>
        <v>97287.177130858719</v>
      </c>
      <c r="K1842" s="23">
        <f t="shared" si="256"/>
        <v>121.92398865210514</v>
      </c>
      <c r="L1842" s="23">
        <f t="shared" si="256"/>
        <v>105.17824816480615</v>
      </c>
      <c r="M1842" s="26">
        <f>K1842*'Social Cost of Carbon'!$C$5</f>
        <v>12192.398865210514</v>
      </c>
      <c r="N1842" s="26">
        <f>L1842*'Social Cost of Carbon'!$C$5</f>
        <v>10517.824816480615</v>
      </c>
      <c r="O1842" s="23">
        <f t="shared" si="260"/>
        <v>0.29885081630988369</v>
      </c>
      <c r="P1842" s="23">
        <f t="shared" si="261"/>
        <v>0.25780492969094748</v>
      </c>
      <c r="Q1842" s="27"/>
      <c r="R1842" s="27"/>
    </row>
    <row r="1843" spans="1:18" x14ac:dyDescent="0.25">
      <c r="A1843" s="24">
        <f t="shared" si="257"/>
        <v>2021</v>
      </c>
      <c r="B1843" s="32">
        <v>44205</v>
      </c>
      <c r="C1843" s="28">
        <f>'Bitcoin Data'!C1842</f>
        <v>40254.546875</v>
      </c>
      <c r="D1843" s="26">
        <f>'Bitcoin Data'!K1842</f>
        <v>868.72586872586874</v>
      </c>
      <c r="E1843" s="25">
        <f>'Bitcoin Data'!J1842</f>
        <v>269509.58614894934</v>
      </c>
      <c r="F1843" s="25">
        <f t="shared" si="253"/>
        <v>234.12994935719539</v>
      </c>
      <c r="G1843" s="23">
        <f t="shared" si="254"/>
        <v>0.48099999999999998</v>
      </c>
      <c r="H1843" s="23">
        <f t="shared" si="255"/>
        <v>0.41493669889381735</v>
      </c>
      <c r="I1843" s="26">
        <f t="shared" si="258"/>
        <v>112616.50564081097</v>
      </c>
      <c r="J1843" s="26">
        <f t="shared" si="259"/>
        <v>97149.108298451276</v>
      </c>
      <c r="K1843" s="23">
        <f t="shared" si="256"/>
        <v>129.63411093764464</v>
      </c>
      <c r="L1843" s="23">
        <f t="shared" si="256"/>
        <v>111.82941799688392</v>
      </c>
      <c r="M1843" s="26">
        <f>K1843*'Social Cost of Carbon'!$C$5</f>
        <v>12963.411093764464</v>
      </c>
      <c r="N1843" s="26">
        <f>L1843*'Social Cost of Carbon'!$C$5</f>
        <v>11182.941799688391</v>
      </c>
      <c r="O1843" s="23">
        <f t="shared" si="260"/>
        <v>0.32203594625022003</v>
      </c>
      <c r="P1843" s="23">
        <f t="shared" si="261"/>
        <v>0.27780568079462181</v>
      </c>
      <c r="Q1843" s="27"/>
      <c r="R1843" s="27"/>
    </row>
    <row r="1844" spans="1:18" x14ac:dyDescent="0.25">
      <c r="A1844" s="24">
        <f t="shared" si="257"/>
        <v>2021</v>
      </c>
      <c r="B1844" s="32">
        <v>44206</v>
      </c>
      <c r="C1844" s="28">
        <f>'Bitcoin Data'!C1843</f>
        <v>38356.441405999998</v>
      </c>
      <c r="D1844" s="26">
        <f>'Bitcoin Data'!K1843</f>
        <v>993.70652533951636</v>
      </c>
      <c r="E1844" s="25">
        <f>'Bitcoin Data'!J1843</f>
        <v>234180.10917253749</v>
      </c>
      <c r="F1844" s="25">
        <f t="shared" si="253"/>
        <v>232.70630258947082</v>
      </c>
      <c r="G1844" s="23">
        <f t="shared" si="254"/>
        <v>0.48099999999999998</v>
      </c>
      <c r="H1844" s="23">
        <f t="shared" si="255"/>
        <v>0.41493669889381735</v>
      </c>
      <c r="I1844" s="26">
        <f t="shared" si="258"/>
        <v>111931.73154553545</v>
      </c>
      <c r="J1844" s="26">
        <f t="shared" si="259"/>
        <v>96558.385008260797</v>
      </c>
      <c r="K1844" s="23">
        <f t="shared" si="256"/>
        <v>112.64063251199052</v>
      </c>
      <c r="L1844" s="23">
        <f t="shared" si="256"/>
        <v>97.169921446646455</v>
      </c>
      <c r="M1844" s="26">
        <f>K1844*'Social Cost of Carbon'!$C$5</f>
        <v>11264.063251199052</v>
      </c>
      <c r="N1844" s="26">
        <f>L1844*'Social Cost of Carbon'!$C$5</f>
        <v>9716.9921446646458</v>
      </c>
      <c r="O1844" s="23">
        <f t="shared" si="260"/>
        <v>0.29366809949780803</v>
      </c>
      <c r="P1844" s="23">
        <f t="shared" si="261"/>
        <v>0.25333403695642742</v>
      </c>
      <c r="Q1844" s="27"/>
      <c r="R1844" s="27"/>
    </row>
    <row r="1845" spans="1:18" x14ac:dyDescent="0.25">
      <c r="A1845" s="24">
        <f t="shared" si="257"/>
        <v>2021</v>
      </c>
      <c r="B1845" s="32">
        <v>44207</v>
      </c>
      <c r="C1845" s="28">
        <f>'Bitcoin Data'!C1844</f>
        <v>35566.65625</v>
      </c>
      <c r="D1845" s="26">
        <f>'Bitcoin Data'!K1844</f>
        <v>962.46390760346469</v>
      </c>
      <c r="E1845" s="25">
        <f>'Bitcoin Data'!J1844</f>
        <v>245551.16807204325</v>
      </c>
      <c r="F1845" s="25">
        <f t="shared" si="253"/>
        <v>236.33413673921385</v>
      </c>
      <c r="G1845" s="23">
        <f t="shared" si="254"/>
        <v>0.48099999999999998</v>
      </c>
      <c r="H1845" s="23">
        <f t="shared" si="255"/>
        <v>0.41493669889381735</v>
      </c>
      <c r="I1845" s="26">
        <f t="shared" si="258"/>
        <v>113676.71977156185</v>
      </c>
      <c r="J1845" s="26">
        <f t="shared" si="259"/>
        <v>98063.706534489422</v>
      </c>
      <c r="K1845" s="23">
        <f t="shared" si="256"/>
        <v>118.1101118426528</v>
      </c>
      <c r="L1845" s="23">
        <f t="shared" si="256"/>
        <v>101.88819108933455</v>
      </c>
      <c r="M1845" s="26">
        <f>K1845*'Social Cost of Carbon'!$C$5</f>
        <v>11811.01118426528</v>
      </c>
      <c r="N1845" s="26">
        <f>L1845*'Social Cost of Carbon'!$C$5</f>
        <v>10188.819108933456</v>
      </c>
      <c r="O1845" s="23">
        <f t="shared" si="260"/>
        <v>0.33208101153071651</v>
      </c>
      <c r="P1845" s="23">
        <f t="shared" si="261"/>
        <v>0.28647109914734975</v>
      </c>
      <c r="Q1845" s="27"/>
      <c r="R1845" s="27"/>
    </row>
    <row r="1846" spans="1:18" x14ac:dyDescent="0.25">
      <c r="A1846" s="24">
        <f t="shared" si="257"/>
        <v>2021</v>
      </c>
      <c r="B1846" s="32">
        <v>44208</v>
      </c>
      <c r="C1846" s="28">
        <f>'Bitcoin Data'!C1845</f>
        <v>33922.960937999997</v>
      </c>
      <c r="D1846" s="26">
        <f>'Bitcoin Data'!K1845</f>
        <v>924.9743062692703</v>
      </c>
      <c r="E1846" s="25">
        <f>'Bitcoin Data'!J1845</f>
        <v>254835.8793507576</v>
      </c>
      <c r="F1846" s="25">
        <f t="shared" si="253"/>
        <v>235.71664071498648</v>
      </c>
      <c r="G1846" s="23">
        <f t="shared" si="254"/>
        <v>0.48099999999999998</v>
      </c>
      <c r="H1846" s="23">
        <f t="shared" si="255"/>
        <v>0.41493669889381735</v>
      </c>
      <c r="I1846" s="26">
        <f t="shared" si="258"/>
        <v>113379.7041839085</v>
      </c>
      <c r="J1846" s="26">
        <f t="shared" si="259"/>
        <v>97807.484772616473</v>
      </c>
      <c r="K1846" s="23">
        <f t="shared" si="256"/>
        <v>122.57605796771439</v>
      </c>
      <c r="L1846" s="23">
        <f t="shared" si="256"/>
        <v>105.74075853750648</v>
      </c>
      <c r="M1846" s="26">
        <f>K1846*'Social Cost of Carbon'!$C$5</f>
        <v>12257.605796771439</v>
      </c>
      <c r="N1846" s="26">
        <f>L1846*'Social Cost of Carbon'!$C$5</f>
        <v>10574.075853750648</v>
      </c>
      <c r="O1846" s="23">
        <f t="shared" si="260"/>
        <v>0.36133655370397372</v>
      </c>
      <c r="P1846" s="23">
        <f t="shared" si="261"/>
        <v>0.31170851722161214</v>
      </c>
      <c r="Q1846" s="27"/>
      <c r="R1846" s="27"/>
    </row>
    <row r="1847" spans="1:18" x14ac:dyDescent="0.25">
      <c r="A1847" s="24">
        <f t="shared" si="257"/>
        <v>2021</v>
      </c>
      <c r="B1847" s="32">
        <v>44209</v>
      </c>
      <c r="C1847" s="28">
        <f>'Bitcoin Data'!C1846</f>
        <v>37316.359375</v>
      </c>
      <c r="D1847" s="26">
        <f>'Bitcoin Data'!K1846</f>
        <v>949.96833438885369</v>
      </c>
      <c r="E1847" s="25">
        <f>'Bitcoin Data'!J1846</f>
        <v>249513.48607077324</v>
      </c>
      <c r="F1847" s="25">
        <f t="shared" si="253"/>
        <v>237.02991077020889</v>
      </c>
      <c r="G1847" s="23">
        <f t="shared" si="254"/>
        <v>0.48099999999999998</v>
      </c>
      <c r="H1847" s="23">
        <f t="shared" si="255"/>
        <v>0.41493669889381735</v>
      </c>
      <c r="I1847" s="26">
        <f t="shared" si="258"/>
        <v>114011.38708047046</v>
      </c>
      <c r="J1847" s="26">
        <f t="shared" si="259"/>
        <v>98352.408714086559</v>
      </c>
      <c r="K1847" s="23">
        <f t="shared" si="256"/>
        <v>120.01598680004193</v>
      </c>
      <c r="L1847" s="23">
        <f t="shared" si="256"/>
        <v>103.53230223969513</v>
      </c>
      <c r="M1847" s="26">
        <f>K1847*'Social Cost of Carbon'!$C$5</f>
        <v>12001.598680004194</v>
      </c>
      <c r="N1847" s="26">
        <f>L1847*'Social Cost of Carbon'!$C$5</f>
        <v>10353.230223969513</v>
      </c>
      <c r="O1847" s="23">
        <f t="shared" si="260"/>
        <v>0.32161761975217318</v>
      </c>
      <c r="P1847" s="23">
        <f t="shared" si="261"/>
        <v>0.27744480965915536</v>
      </c>
      <c r="Q1847" s="27"/>
      <c r="R1847" s="27"/>
    </row>
    <row r="1848" spans="1:18" x14ac:dyDescent="0.25">
      <c r="A1848" s="24">
        <f t="shared" si="257"/>
        <v>2021</v>
      </c>
      <c r="B1848" s="32">
        <v>44210</v>
      </c>
      <c r="C1848" s="28">
        <f>'Bitcoin Data'!C1847</f>
        <v>39187.328125</v>
      </c>
      <c r="D1848" s="26">
        <f>'Bitcoin Data'!K1847</f>
        <v>918.74234381380154</v>
      </c>
      <c r="E1848" s="25">
        <f>'Bitcoin Data'!J1847</f>
        <v>255926.36742098941</v>
      </c>
      <c r="F1848" s="25">
        <f t="shared" si="253"/>
        <v>235.13039064811193</v>
      </c>
      <c r="G1848" s="23">
        <f t="shared" si="254"/>
        <v>0.48099999999999998</v>
      </c>
      <c r="H1848" s="23">
        <f t="shared" si="255"/>
        <v>0.41493669889381735</v>
      </c>
      <c r="I1848" s="26">
        <f t="shared" si="258"/>
        <v>113097.71790174182</v>
      </c>
      <c r="J1848" s="26">
        <f t="shared" si="259"/>
        <v>97564.228105141272</v>
      </c>
      <c r="K1848" s="23">
        <f t="shared" si="256"/>
        <v>123.1005827294959</v>
      </c>
      <c r="L1848" s="23">
        <f t="shared" si="256"/>
        <v>106.19324205755154</v>
      </c>
      <c r="M1848" s="26">
        <f>K1848*'Social Cost of Carbon'!$C$5</f>
        <v>12310.058272949589</v>
      </c>
      <c r="N1848" s="26">
        <f>L1848*'Social Cost of Carbon'!$C$5</f>
        <v>10619.324205755154</v>
      </c>
      <c r="O1848" s="23">
        <f t="shared" si="260"/>
        <v>0.31413364630736967</v>
      </c>
      <c r="P1848" s="23">
        <f t="shared" si="261"/>
        <v>0.2709887280878544</v>
      </c>
      <c r="Q1848" s="27"/>
      <c r="R1848" s="27"/>
    </row>
    <row r="1849" spans="1:18" x14ac:dyDescent="0.25">
      <c r="A1849" s="24">
        <f t="shared" si="257"/>
        <v>2021</v>
      </c>
      <c r="B1849" s="32">
        <v>44211</v>
      </c>
      <c r="C1849" s="28">
        <f>'Bitcoin Data'!C1848</f>
        <v>36825.367187999997</v>
      </c>
      <c r="D1849" s="26">
        <f>'Bitcoin Data'!K1848</f>
        <v>968.78363832077503</v>
      </c>
      <c r="E1849" s="25">
        <f>'Bitcoin Data'!J1848</f>
        <v>241484.48505340779</v>
      </c>
      <c r="F1849" s="25">
        <f t="shared" si="253"/>
        <v>233.94621802805921</v>
      </c>
      <c r="G1849" s="23">
        <f t="shared" si="254"/>
        <v>0.48099999999999998</v>
      </c>
      <c r="H1849" s="23">
        <f t="shared" si="255"/>
        <v>0.41493669889381735</v>
      </c>
      <c r="I1849" s="26">
        <f t="shared" si="258"/>
        <v>112528.13087149647</v>
      </c>
      <c r="J1849" s="26">
        <f t="shared" si="259"/>
        <v>97072.871427256148</v>
      </c>
      <c r="K1849" s="23">
        <f t="shared" si="256"/>
        <v>116.15403731068913</v>
      </c>
      <c r="L1849" s="23">
        <f t="shared" si="256"/>
        <v>100.2007750621344</v>
      </c>
      <c r="M1849" s="26">
        <f>K1849*'Social Cost of Carbon'!$C$5</f>
        <v>11615.403731068913</v>
      </c>
      <c r="N1849" s="26">
        <f>L1849*'Social Cost of Carbon'!$C$5</f>
        <v>10020.07750621344</v>
      </c>
      <c r="O1849" s="23">
        <f t="shared" si="260"/>
        <v>0.31541854482455606</v>
      </c>
      <c r="P1849" s="23">
        <f t="shared" si="261"/>
        <v>0.27209715126692902</v>
      </c>
      <c r="Q1849" s="27"/>
      <c r="R1849" s="27"/>
    </row>
    <row r="1850" spans="1:18" x14ac:dyDescent="0.25">
      <c r="A1850" s="24">
        <f t="shared" si="257"/>
        <v>2021</v>
      </c>
      <c r="B1850" s="32">
        <v>44212</v>
      </c>
      <c r="C1850" s="28">
        <f>'Bitcoin Data'!C1849</f>
        <v>36178.140625</v>
      </c>
      <c r="D1850" s="26">
        <f>'Bitcoin Data'!K1849</f>
        <v>918.74234381380154</v>
      </c>
      <c r="E1850" s="25">
        <f>'Bitcoin Data'!J1849</f>
        <v>259823.29198693344</v>
      </c>
      <c r="F1850" s="25">
        <f t="shared" si="253"/>
        <v>238.71066025749295</v>
      </c>
      <c r="G1850" s="23">
        <f t="shared" si="254"/>
        <v>0.48099999999999998</v>
      </c>
      <c r="H1850" s="23">
        <f t="shared" si="255"/>
        <v>0.41493669889381735</v>
      </c>
      <c r="I1850" s="26">
        <f t="shared" si="258"/>
        <v>114819.8275838541</v>
      </c>
      <c r="J1850" s="26">
        <f t="shared" si="259"/>
        <v>99049.813358007683</v>
      </c>
      <c r="K1850" s="23">
        <f t="shared" si="256"/>
        <v>124.97500344571499</v>
      </c>
      <c r="L1850" s="23">
        <f t="shared" si="256"/>
        <v>107.8102190727826</v>
      </c>
      <c r="M1850" s="26">
        <f>K1850*'Social Cost of Carbon'!$C$5</f>
        <v>12497.500344571499</v>
      </c>
      <c r="N1850" s="26">
        <f>L1850*'Social Cost of Carbon'!$C$5</f>
        <v>10781.02190727826</v>
      </c>
      <c r="O1850" s="23">
        <f t="shared" si="260"/>
        <v>0.34544341220055447</v>
      </c>
      <c r="P1850" s="23">
        <f t="shared" si="261"/>
        <v>0.29799823100439565</v>
      </c>
      <c r="Q1850" s="27"/>
      <c r="R1850" s="27"/>
    </row>
    <row r="1851" spans="1:18" x14ac:dyDescent="0.25">
      <c r="A1851" s="24">
        <f t="shared" si="257"/>
        <v>2021</v>
      </c>
      <c r="B1851" s="32">
        <v>44213</v>
      </c>
      <c r="C1851" s="28">
        <f>'Bitcoin Data'!C1850</f>
        <v>35791.277344000002</v>
      </c>
      <c r="D1851" s="26">
        <f>'Bitcoin Data'!K1850</f>
        <v>831.25519534497096</v>
      </c>
      <c r="E1851" s="25">
        <f>'Bitcoin Data'!J1850</f>
        <v>291510.65249122516</v>
      </c>
      <c r="F1851" s="25">
        <f t="shared" si="253"/>
        <v>242.31974438173333</v>
      </c>
      <c r="G1851" s="23">
        <f t="shared" si="254"/>
        <v>0.48099999999999998</v>
      </c>
      <c r="H1851" s="23">
        <f t="shared" si="255"/>
        <v>0.41493669889381735</v>
      </c>
      <c r="I1851" s="26">
        <f t="shared" si="258"/>
        <v>116555.79704761373</v>
      </c>
      <c r="J1851" s="26">
        <f t="shared" si="259"/>
        <v>100547.35481055008</v>
      </c>
      <c r="K1851" s="23">
        <f t="shared" si="256"/>
        <v>140.21662384827931</v>
      </c>
      <c r="L1851" s="23">
        <f t="shared" si="256"/>
        <v>120.95846783709172</v>
      </c>
      <c r="M1851" s="26">
        <f>K1851*'Social Cost of Carbon'!$C$5</f>
        <v>14021.662384827931</v>
      </c>
      <c r="N1851" s="26">
        <f>L1851*'Social Cost of Carbon'!$C$5</f>
        <v>12095.846783709172</v>
      </c>
      <c r="O1851" s="23">
        <f t="shared" si="260"/>
        <v>0.39176199972026149</v>
      </c>
      <c r="P1851" s="23">
        <f t="shared" si="261"/>
        <v>0.33795515782945096</v>
      </c>
      <c r="Q1851" s="27"/>
      <c r="R1851" s="27"/>
    </row>
    <row r="1852" spans="1:18" x14ac:dyDescent="0.25">
      <c r="A1852" s="24">
        <f t="shared" si="257"/>
        <v>2021</v>
      </c>
      <c r="B1852" s="32">
        <v>44214</v>
      </c>
      <c r="C1852" s="28">
        <f>'Bitcoin Data'!C1851</f>
        <v>36630.074219000002</v>
      </c>
      <c r="D1852" s="26">
        <f>'Bitcoin Data'!K1851</f>
        <v>906.25314671231513</v>
      </c>
      <c r="E1852" s="25">
        <f>'Bitcoin Data'!J1851</f>
        <v>260700.10907024966</v>
      </c>
      <c r="F1852" s="25">
        <f t="shared" si="253"/>
        <v>236.26029419315753</v>
      </c>
      <c r="G1852" s="23">
        <f t="shared" si="254"/>
        <v>0.48099999999999998</v>
      </c>
      <c r="H1852" s="23">
        <f t="shared" si="255"/>
        <v>0.41493669889381735</v>
      </c>
      <c r="I1852" s="26">
        <f t="shared" si="258"/>
        <v>113641.20150690876</v>
      </c>
      <c r="J1852" s="26">
        <f t="shared" si="259"/>
        <v>98033.06655219091</v>
      </c>
      <c r="K1852" s="23">
        <f t="shared" si="256"/>
        <v>125.39675246279009</v>
      </c>
      <c r="L1852" s="23">
        <f t="shared" si="256"/>
        <v>108.17404265886752</v>
      </c>
      <c r="M1852" s="26">
        <f>K1852*'Social Cost of Carbon'!$C$5</f>
        <v>12539.675246279008</v>
      </c>
      <c r="N1852" s="26">
        <f>L1852*'Social Cost of Carbon'!$C$5</f>
        <v>10817.404265886753</v>
      </c>
      <c r="O1852" s="23">
        <f t="shared" si="260"/>
        <v>0.34233278292880676</v>
      </c>
      <c r="P1852" s="23">
        <f t="shared" si="261"/>
        <v>0.29531483341291648</v>
      </c>
      <c r="Q1852" s="27"/>
      <c r="R1852" s="27"/>
    </row>
    <row r="1853" spans="1:18" x14ac:dyDescent="0.25">
      <c r="A1853" s="24">
        <f t="shared" si="257"/>
        <v>2021</v>
      </c>
      <c r="B1853" s="32">
        <v>44215</v>
      </c>
      <c r="C1853" s="28">
        <f>'Bitcoin Data'!C1852</f>
        <v>36069.804687999997</v>
      </c>
      <c r="D1853" s="26">
        <f>'Bitcoin Data'!K1852</f>
        <v>931.29139072847681</v>
      </c>
      <c r="E1853" s="25">
        <f>'Bitcoin Data'!J1852</f>
        <v>251352.11271311445</v>
      </c>
      <c r="F1853" s="25">
        <f t="shared" si="253"/>
        <v>234.0820586111372</v>
      </c>
      <c r="G1853" s="23">
        <f t="shared" si="254"/>
        <v>0.48099999999999998</v>
      </c>
      <c r="H1853" s="23">
        <f t="shared" si="255"/>
        <v>0.41493669889381735</v>
      </c>
      <c r="I1853" s="26">
        <f t="shared" si="258"/>
        <v>112593.47019195699</v>
      </c>
      <c r="J1853" s="26">
        <f t="shared" si="259"/>
        <v>97129.236670374346</v>
      </c>
      <c r="K1853" s="23">
        <f t="shared" si="256"/>
        <v>120.90036621500805</v>
      </c>
      <c r="L1853" s="23">
        <f t="shared" si="256"/>
        <v>104.2952159091664</v>
      </c>
      <c r="M1853" s="26">
        <f>K1853*'Social Cost of Carbon'!$C$5</f>
        <v>12090.036621500805</v>
      </c>
      <c r="N1853" s="26">
        <f>L1853*'Social Cost of Carbon'!$C$5</f>
        <v>10429.52159091664</v>
      </c>
      <c r="O1853" s="23">
        <f t="shared" si="260"/>
        <v>0.33518442159801937</v>
      </c>
      <c r="P1853" s="23">
        <f t="shared" si="261"/>
        <v>0.28914826906136315</v>
      </c>
      <c r="Q1853" s="27"/>
      <c r="R1853" s="27"/>
    </row>
    <row r="1854" spans="1:18" x14ac:dyDescent="0.25">
      <c r="A1854" s="24">
        <f t="shared" si="257"/>
        <v>2021</v>
      </c>
      <c r="B1854" s="32">
        <v>44216</v>
      </c>
      <c r="C1854" s="28">
        <f>'Bitcoin Data'!C1853</f>
        <v>35547.75</v>
      </c>
      <c r="D1854" s="26">
        <f>'Bitcoin Data'!K1853</f>
        <v>881.22980515029872</v>
      </c>
      <c r="E1854" s="25">
        <f>'Bitcoin Data'!J1853</f>
        <v>265746.96985767729</v>
      </c>
      <c r="F1854" s="25">
        <f t="shared" si="253"/>
        <v>234.18415046696327</v>
      </c>
      <c r="G1854" s="23">
        <f t="shared" si="254"/>
        <v>0.48099999999999998</v>
      </c>
      <c r="H1854" s="23">
        <f t="shared" si="255"/>
        <v>0.41493669889381735</v>
      </c>
      <c r="I1854" s="26">
        <f t="shared" si="258"/>
        <v>112642.57637460933</v>
      </c>
      <c r="J1854" s="26">
        <f t="shared" si="259"/>
        <v>97171.598328014748</v>
      </c>
      <c r="K1854" s="23">
        <f t="shared" si="256"/>
        <v>127.82429250154277</v>
      </c>
      <c r="L1854" s="23">
        <f t="shared" si="256"/>
        <v>110.2681704137794</v>
      </c>
      <c r="M1854" s="26">
        <f>K1854*'Social Cost of Carbon'!$C$5</f>
        <v>12782.429250154277</v>
      </c>
      <c r="N1854" s="26">
        <f>L1854*'Social Cost of Carbon'!$C$5</f>
        <v>11026.817041377941</v>
      </c>
      <c r="O1854" s="23">
        <f t="shared" si="260"/>
        <v>0.35958476275303719</v>
      </c>
      <c r="P1854" s="23">
        <f t="shared" si="261"/>
        <v>0.31019732729576249</v>
      </c>
      <c r="Q1854" s="27"/>
      <c r="R1854" s="27"/>
    </row>
    <row r="1855" spans="1:18" x14ac:dyDescent="0.25">
      <c r="A1855" s="24">
        <f t="shared" si="257"/>
        <v>2021</v>
      </c>
      <c r="B1855" s="32">
        <v>44217</v>
      </c>
      <c r="C1855" s="28">
        <f>'Bitcoin Data'!C1854</f>
        <v>30825.699218999998</v>
      </c>
      <c r="D1855" s="26">
        <f>'Bitcoin Data'!K1854</f>
        <v>806.23488309594188</v>
      </c>
      <c r="E1855" s="25">
        <f>'Bitcoin Data'!J1854</f>
        <v>287203.97863676038</v>
      </c>
      <c r="F1855" s="25">
        <f t="shared" si="253"/>
        <v>231.5538661408979</v>
      </c>
      <c r="G1855" s="23">
        <f t="shared" si="254"/>
        <v>0.48099999999999998</v>
      </c>
      <c r="H1855" s="23">
        <f t="shared" si="255"/>
        <v>0.41493669889381735</v>
      </c>
      <c r="I1855" s="26">
        <f t="shared" si="258"/>
        <v>111377.40961377189</v>
      </c>
      <c r="J1855" s="26">
        <f t="shared" si="259"/>
        <v>96080.196832605041</v>
      </c>
      <c r="K1855" s="23">
        <f t="shared" si="256"/>
        <v>138.14511372428174</v>
      </c>
      <c r="L1855" s="23">
        <f t="shared" si="256"/>
        <v>119.17147080470778</v>
      </c>
      <c r="M1855" s="26">
        <f>K1855*'Social Cost of Carbon'!$C$5</f>
        <v>13814.511372428175</v>
      </c>
      <c r="N1855" s="26">
        <f>L1855*'Social Cost of Carbon'!$C$5</f>
        <v>11917.147080470779</v>
      </c>
      <c r="O1855" s="23">
        <f t="shared" si="260"/>
        <v>0.44814916522358528</v>
      </c>
      <c r="P1855" s="23">
        <f t="shared" si="261"/>
        <v>0.38659778634073683</v>
      </c>
      <c r="Q1855" s="27"/>
      <c r="R1855" s="27"/>
    </row>
    <row r="1856" spans="1:18" x14ac:dyDescent="0.25">
      <c r="A1856" s="24">
        <f t="shared" si="257"/>
        <v>2021</v>
      </c>
      <c r="B1856" s="32">
        <v>44218</v>
      </c>
      <c r="C1856" s="28">
        <f>'Bitcoin Data'!C1855</f>
        <v>33005.761719000002</v>
      </c>
      <c r="D1856" s="26">
        <f>'Bitcoin Data'!K1855</f>
        <v>881.22980515029872</v>
      </c>
      <c r="E1856" s="25">
        <f>'Bitcoin Data'!J1855</f>
        <v>257972.9048138987</v>
      </c>
      <c r="F1856" s="25">
        <f t="shared" si="253"/>
        <v>227.3334126432085</v>
      </c>
      <c r="G1856" s="23">
        <f t="shared" si="254"/>
        <v>0.48099999999999998</v>
      </c>
      <c r="H1856" s="23">
        <f t="shared" si="255"/>
        <v>0.41493669889381735</v>
      </c>
      <c r="I1856" s="26">
        <f t="shared" si="258"/>
        <v>109347.37148138329</v>
      </c>
      <c r="J1856" s="26">
        <f t="shared" si="259"/>
        <v>94328.975790438926</v>
      </c>
      <c r="K1856" s="23">
        <f t="shared" si="256"/>
        <v>124.08496721548528</v>
      </c>
      <c r="L1856" s="23">
        <f t="shared" si="256"/>
        <v>107.04242552752808</v>
      </c>
      <c r="M1856" s="26">
        <f>K1856*'Social Cost of Carbon'!$C$5</f>
        <v>12408.496721548529</v>
      </c>
      <c r="N1856" s="26">
        <f>L1856*'Social Cost of Carbon'!$C$5</f>
        <v>10704.242552752808</v>
      </c>
      <c r="O1856" s="23">
        <f t="shared" si="260"/>
        <v>0.37594941232353046</v>
      </c>
      <c r="P1856" s="23">
        <f t="shared" si="261"/>
        <v>0.32431436195550167</v>
      </c>
      <c r="Q1856" s="27"/>
      <c r="R1856" s="27"/>
    </row>
    <row r="1857" spans="1:18" x14ac:dyDescent="0.25">
      <c r="A1857" s="24">
        <f t="shared" si="257"/>
        <v>2021</v>
      </c>
      <c r="B1857" s="32">
        <v>44219</v>
      </c>
      <c r="C1857" s="28">
        <f>'Bitcoin Data'!C1856</f>
        <v>32067.642577999999</v>
      </c>
      <c r="D1857" s="26">
        <f>'Bitcoin Data'!K1856</f>
        <v>974.97562560935978</v>
      </c>
      <c r="E1857" s="25">
        <f>'Bitcoin Data'!J1856</f>
        <v>230010.48792178489</v>
      </c>
      <c r="F1857" s="25">
        <f t="shared" si="253"/>
        <v>224.25461935825632</v>
      </c>
      <c r="G1857" s="23">
        <f t="shared" si="254"/>
        <v>0.48099999999999998</v>
      </c>
      <c r="H1857" s="23">
        <f t="shared" si="255"/>
        <v>0.41493669889381735</v>
      </c>
      <c r="I1857" s="26">
        <f t="shared" si="258"/>
        <v>107866.47191132128</v>
      </c>
      <c r="J1857" s="26">
        <f t="shared" si="259"/>
        <v>93051.471468204429</v>
      </c>
      <c r="K1857" s="23">
        <f t="shared" si="256"/>
        <v>110.63504469037854</v>
      </c>
      <c r="L1857" s="23">
        <f t="shared" si="256"/>
        <v>95.439792569221666</v>
      </c>
      <c r="M1857" s="26">
        <f>K1857*'Social Cost of Carbon'!$C$5</f>
        <v>11063.504469037853</v>
      </c>
      <c r="N1857" s="26">
        <f>L1857*'Social Cost of Carbon'!$C$5</f>
        <v>9543.9792569221663</v>
      </c>
      <c r="O1857" s="23">
        <f t="shared" si="260"/>
        <v>0.34500523205369538</v>
      </c>
      <c r="P1857" s="23">
        <f t="shared" si="261"/>
        <v>0.29762023303421159</v>
      </c>
      <c r="Q1857" s="27"/>
      <c r="R1857" s="27"/>
    </row>
    <row r="1858" spans="1:18" x14ac:dyDescent="0.25">
      <c r="A1858" s="24">
        <f t="shared" si="257"/>
        <v>2021</v>
      </c>
      <c r="B1858" s="32">
        <v>44220</v>
      </c>
      <c r="C1858" s="28">
        <f>'Bitcoin Data'!C1857</f>
        <v>32289.378906000002</v>
      </c>
      <c r="D1858" s="26">
        <f>'Bitcoin Data'!K1857</f>
        <v>868.72586872586874</v>
      </c>
      <c r="E1858" s="25">
        <f>'Bitcoin Data'!J1857</f>
        <v>260351.88692946525</v>
      </c>
      <c r="F1858" s="25">
        <f t="shared" si="253"/>
        <v>226.17441914721886</v>
      </c>
      <c r="G1858" s="23">
        <f t="shared" si="254"/>
        <v>0.48099999999999998</v>
      </c>
      <c r="H1858" s="23">
        <f t="shared" si="255"/>
        <v>0.41493669889381735</v>
      </c>
      <c r="I1858" s="26">
        <f t="shared" si="258"/>
        <v>108789.89560981226</v>
      </c>
      <c r="J1858" s="26">
        <f t="shared" si="259"/>
        <v>93848.066855173587</v>
      </c>
      <c r="K1858" s="23">
        <f t="shared" si="256"/>
        <v>125.22925761307279</v>
      </c>
      <c r="L1858" s="23">
        <f t="shared" si="256"/>
        <v>108.02955251328869</v>
      </c>
      <c r="M1858" s="26">
        <f>K1858*'Social Cost of Carbon'!$C$5</f>
        <v>12522.925761307279</v>
      </c>
      <c r="N1858" s="26">
        <f>L1858*'Social Cost of Carbon'!$C$5</f>
        <v>10802.955251328869</v>
      </c>
      <c r="O1858" s="23">
        <f t="shared" si="260"/>
        <v>0.38783421005909385</v>
      </c>
      <c r="P1858" s="23">
        <f t="shared" si="261"/>
        <v>0.33456683334721771</v>
      </c>
      <c r="Q1858" s="27"/>
      <c r="R1858" s="27"/>
    </row>
    <row r="1859" spans="1:18" x14ac:dyDescent="0.25">
      <c r="A1859" s="24">
        <f t="shared" si="257"/>
        <v>2021</v>
      </c>
      <c r="B1859" s="32">
        <v>44221</v>
      </c>
      <c r="C1859" s="28">
        <f>'Bitcoin Data'!C1858</f>
        <v>32366.392577999999</v>
      </c>
      <c r="D1859" s="26">
        <f>'Bitcoin Data'!K1858</f>
        <v>874.97569511958011</v>
      </c>
      <c r="E1859" s="25">
        <f>'Bitcoin Data'!J1858</f>
        <v>260289.86284112558</v>
      </c>
      <c r="F1859" s="25">
        <f t="shared" si="253"/>
        <v>227.74730367199402</v>
      </c>
      <c r="G1859" s="23">
        <f t="shared" si="254"/>
        <v>0.48099999999999998</v>
      </c>
      <c r="H1859" s="23">
        <f t="shared" si="255"/>
        <v>0.41493669889381735</v>
      </c>
      <c r="I1859" s="26">
        <f t="shared" si="258"/>
        <v>109546.45306622912</v>
      </c>
      <c r="J1859" s="26">
        <f t="shared" si="259"/>
        <v>94500.714367624969</v>
      </c>
      <c r="K1859" s="23">
        <f t="shared" si="256"/>
        <v>125.1994240265814</v>
      </c>
      <c r="L1859" s="23">
        <f t="shared" si="256"/>
        <v>108.00381644282115</v>
      </c>
      <c r="M1859" s="26">
        <f>K1859*'Social Cost of Carbon'!$C$5</f>
        <v>12519.94240265814</v>
      </c>
      <c r="N1859" s="26">
        <f>L1859*'Social Cost of Carbon'!$C$5</f>
        <v>10800.381644282115</v>
      </c>
      <c r="O1859" s="23">
        <f t="shared" si="260"/>
        <v>0.38681920984818563</v>
      </c>
      <c r="P1859" s="23">
        <f t="shared" si="261"/>
        <v>0.3336912390917276</v>
      </c>
      <c r="Q1859" s="27"/>
      <c r="R1859" s="27"/>
    </row>
    <row r="1860" spans="1:18" x14ac:dyDescent="0.25">
      <c r="A1860" s="24">
        <f t="shared" si="257"/>
        <v>2021</v>
      </c>
      <c r="B1860" s="32">
        <v>44222</v>
      </c>
      <c r="C1860" s="28">
        <f>'Bitcoin Data'!C1859</f>
        <v>32569.849609000001</v>
      </c>
      <c r="D1860" s="26">
        <f>'Bitcoin Data'!K1859</f>
        <v>1006.2611806797852</v>
      </c>
      <c r="E1860" s="25">
        <f>'Bitcoin Data'!J1859</f>
        <v>225411.67392120665</v>
      </c>
      <c r="F1860" s="25">
        <f t="shared" si="253"/>
        <v>226.82301713896015</v>
      </c>
      <c r="G1860" s="23">
        <f t="shared" si="254"/>
        <v>0.48099999999999998</v>
      </c>
      <c r="H1860" s="23">
        <f t="shared" si="255"/>
        <v>0.41493669889381735</v>
      </c>
      <c r="I1860" s="26">
        <f t="shared" si="258"/>
        <v>109101.87124383982</v>
      </c>
      <c r="J1860" s="26">
        <f t="shared" si="259"/>
        <v>94117.193964775885</v>
      </c>
      <c r="K1860" s="23">
        <f t="shared" si="256"/>
        <v>108.42301515610039</v>
      </c>
      <c r="L1860" s="23">
        <f t="shared" si="256"/>
        <v>93.531575868995063</v>
      </c>
      <c r="M1860" s="26">
        <f>K1860*'Social Cost of Carbon'!$C$5</f>
        <v>10842.301515610039</v>
      </c>
      <c r="N1860" s="26">
        <f>L1860*'Social Cost of Carbon'!$C$5</f>
        <v>9353.157586899506</v>
      </c>
      <c r="O1860" s="23">
        <f t="shared" si="260"/>
        <v>0.33289381577660077</v>
      </c>
      <c r="P1860" s="23">
        <f t="shared" si="261"/>
        <v>0.28717226819232705</v>
      </c>
      <c r="Q1860" s="27"/>
      <c r="R1860" s="27"/>
    </row>
    <row r="1861" spans="1:18" x14ac:dyDescent="0.25">
      <c r="A1861" s="24">
        <f t="shared" si="257"/>
        <v>2021</v>
      </c>
      <c r="B1861" s="32">
        <v>44223</v>
      </c>
      <c r="C1861" s="28">
        <f>'Bitcoin Data'!C1860</f>
        <v>30432.546875</v>
      </c>
      <c r="D1861" s="26">
        <f>'Bitcoin Data'!K1860</f>
        <v>887.4864411793709</v>
      </c>
      <c r="E1861" s="25">
        <f>'Bitcoin Data'!J1860</f>
        <v>258942.32075221572</v>
      </c>
      <c r="F1861" s="25">
        <f t="shared" si="253"/>
        <v>229.80779871511109</v>
      </c>
      <c r="G1861" s="23">
        <f t="shared" si="254"/>
        <v>0.48099999999999998</v>
      </c>
      <c r="H1861" s="23">
        <f t="shared" si="255"/>
        <v>0.41493669889381735</v>
      </c>
      <c r="I1861" s="26">
        <f t="shared" si="258"/>
        <v>110537.55118196842</v>
      </c>
      <c r="J1861" s="26">
        <f t="shared" si="259"/>
        <v>95355.689378903044</v>
      </c>
      <c r="K1861" s="23">
        <f t="shared" si="256"/>
        <v>124.55125628181575</v>
      </c>
      <c r="L1861" s="23">
        <f t="shared" si="256"/>
        <v>107.4446717768284</v>
      </c>
      <c r="M1861" s="26">
        <f>K1861*'Social Cost of Carbon'!$C$5</f>
        <v>12455.125628181575</v>
      </c>
      <c r="N1861" s="26">
        <f>L1861*'Social Cost of Carbon'!$C$5</f>
        <v>10744.46717768284</v>
      </c>
      <c r="O1861" s="23">
        <f t="shared" si="260"/>
        <v>0.40926990696310478</v>
      </c>
      <c r="P1861" s="23">
        <f t="shared" si="261"/>
        <v>0.35305842859012571</v>
      </c>
      <c r="Q1861" s="27"/>
      <c r="R1861" s="27"/>
    </row>
    <row r="1862" spans="1:18" x14ac:dyDescent="0.25">
      <c r="A1862" s="24">
        <f t="shared" si="257"/>
        <v>2021</v>
      </c>
      <c r="B1862" s="32">
        <v>44224</v>
      </c>
      <c r="C1862" s="28">
        <f>'Bitcoin Data'!C1861</f>
        <v>33466.097655999998</v>
      </c>
      <c r="D1862" s="26">
        <f>'Bitcoin Data'!K1861</f>
        <v>906.25314671231513</v>
      </c>
      <c r="E1862" s="25">
        <f>'Bitcoin Data'!J1861</f>
        <v>254066.97598057773</v>
      </c>
      <c r="F1862" s="25">
        <f t="shared" si="253"/>
        <v>230.24899645808074</v>
      </c>
      <c r="G1862" s="23">
        <f t="shared" si="254"/>
        <v>0.48099999999999998</v>
      </c>
      <c r="H1862" s="23">
        <f t="shared" si="255"/>
        <v>0.41493669889381735</v>
      </c>
      <c r="I1862" s="26">
        <f t="shared" si="258"/>
        <v>110749.76729633682</v>
      </c>
      <c r="J1862" s="26">
        <f t="shared" si="259"/>
        <v>95538.758513930268</v>
      </c>
      <c r="K1862" s="23">
        <f t="shared" si="256"/>
        <v>122.20621544665788</v>
      </c>
      <c r="L1862" s="23">
        <f t="shared" si="256"/>
        <v>105.4217123113157</v>
      </c>
      <c r="M1862" s="26">
        <f>K1862*'Social Cost of Carbon'!$C$5</f>
        <v>12220.621544665788</v>
      </c>
      <c r="N1862" s="26">
        <f>L1862*'Social Cost of Carbon'!$C$5</f>
        <v>10542.17123113157</v>
      </c>
      <c r="O1862" s="23">
        <f t="shared" si="260"/>
        <v>0.3651642229184377</v>
      </c>
      <c r="P1862" s="23">
        <f t="shared" si="261"/>
        <v>0.3150104723740178</v>
      </c>
      <c r="Q1862" s="27"/>
      <c r="R1862" s="27"/>
    </row>
    <row r="1863" spans="1:18" x14ac:dyDescent="0.25">
      <c r="A1863" s="24">
        <f t="shared" si="257"/>
        <v>2021</v>
      </c>
      <c r="B1863" s="32">
        <v>44225</v>
      </c>
      <c r="C1863" s="28">
        <f>'Bitcoin Data'!C1862</f>
        <v>34316.386719000002</v>
      </c>
      <c r="D1863" s="26">
        <f>'Bitcoin Data'!K1862</f>
        <v>949.96833438885369</v>
      </c>
      <c r="E1863" s="25">
        <f>'Bitcoin Data'!J1862</f>
        <v>246426.51877634774</v>
      </c>
      <c r="F1863" s="25">
        <f t="shared" si="253"/>
        <v>234.09738959121063</v>
      </c>
      <c r="G1863" s="23">
        <f t="shared" si="254"/>
        <v>0.48099999999999998</v>
      </c>
      <c r="H1863" s="23">
        <f t="shared" si="255"/>
        <v>0.41493669889381735</v>
      </c>
      <c r="I1863" s="26">
        <f t="shared" si="258"/>
        <v>112600.84439337232</v>
      </c>
      <c r="J1863" s="26">
        <f t="shared" si="259"/>
        <v>97135.598056636809</v>
      </c>
      <c r="K1863" s="23">
        <f t="shared" si="256"/>
        <v>118.53115553142325</v>
      </c>
      <c r="L1863" s="23">
        <f t="shared" si="256"/>
        <v>102.25140622095303</v>
      </c>
      <c r="M1863" s="26">
        <f>K1863*'Social Cost of Carbon'!$C$5</f>
        <v>11853.115553142325</v>
      </c>
      <c r="N1863" s="26">
        <f>L1863*'Social Cost of Carbon'!$C$5</f>
        <v>10225.140622095303</v>
      </c>
      <c r="O1863" s="23">
        <f t="shared" si="260"/>
        <v>0.3454068649535178</v>
      </c>
      <c r="P1863" s="23">
        <f t="shared" si="261"/>
        <v>0.29796670336606085</v>
      </c>
      <c r="Q1863" s="27"/>
      <c r="R1863" s="27"/>
    </row>
    <row r="1864" spans="1:18" x14ac:dyDescent="0.25">
      <c r="A1864" s="24">
        <f t="shared" si="257"/>
        <v>2021</v>
      </c>
      <c r="B1864" s="32">
        <v>44226</v>
      </c>
      <c r="C1864" s="28">
        <f>'Bitcoin Data'!C1863</f>
        <v>34269.523437999997</v>
      </c>
      <c r="D1864" s="26">
        <f>'Bitcoin Data'!K1863</f>
        <v>850.0188893086513</v>
      </c>
      <c r="E1864" s="25">
        <f>'Bitcoin Data'!J1863</f>
        <v>278345.2328405627</v>
      </c>
      <c r="F1864" s="25">
        <f t="shared" ref="F1864:F1927" si="262">E1864*D1864/1000000</f>
        <v>236.59870566349304</v>
      </c>
      <c r="G1864" s="23">
        <f t="shared" ref="G1864:G1927" si="263">$V$21</f>
        <v>0.48099999999999998</v>
      </c>
      <c r="H1864" s="23">
        <f t="shared" ref="H1864:H1927" si="264">HLOOKUP($A1864,$V$7:$AA$19,13,FALSE)/1000</f>
        <v>0.41493669889381735</v>
      </c>
      <c r="I1864" s="26">
        <f t="shared" si="258"/>
        <v>113803.97742414015</v>
      </c>
      <c r="J1864" s="26">
        <f t="shared" si="259"/>
        <v>98173.485890559736</v>
      </c>
      <c r="K1864" s="23">
        <f t="shared" ref="K1864:L1927" si="265">$E1864*G1864/1000</f>
        <v>133.88405699631065</v>
      </c>
      <c r="L1864" s="23">
        <f t="shared" si="265"/>
        <v>115.49565206769404</v>
      </c>
      <c r="M1864" s="26">
        <f>K1864*'Social Cost of Carbon'!$C$5</f>
        <v>13388.405699631065</v>
      </c>
      <c r="N1864" s="26">
        <f>L1864*'Social Cost of Carbon'!$C$5</f>
        <v>11549.565206769405</v>
      </c>
      <c r="O1864" s="23">
        <f t="shared" si="260"/>
        <v>0.3906796580890074</v>
      </c>
      <c r="P1864" s="23">
        <f t="shared" si="261"/>
        <v>0.33702147121084824</v>
      </c>
      <c r="Q1864" s="27"/>
      <c r="R1864" s="27"/>
    </row>
    <row r="1865" spans="1:18" x14ac:dyDescent="0.25">
      <c r="A1865" s="24">
        <f t="shared" ref="A1865:A1928" si="266">YEAR(B1865)</f>
        <v>2021</v>
      </c>
      <c r="B1865" s="32">
        <v>44227</v>
      </c>
      <c r="C1865" s="28">
        <f>'Bitcoin Data'!C1864</f>
        <v>33114.359375</v>
      </c>
      <c r="D1865" s="26">
        <f>'Bitcoin Data'!K1864</f>
        <v>900</v>
      </c>
      <c r="E1865" s="25">
        <f>'Bitcoin Data'!J1864</f>
        <v>258078.84244268667</v>
      </c>
      <c r="F1865" s="25">
        <f t="shared" si="262"/>
        <v>232.27095819841799</v>
      </c>
      <c r="G1865" s="23">
        <f t="shared" si="263"/>
        <v>0.48099999999999998</v>
      </c>
      <c r="H1865" s="23">
        <f t="shared" si="264"/>
        <v>0.41493669889381735</v>
      </c>
      <c r="I1865" s="26">
        <f t="shared" ref="I1865:I1928" si="267">F1865*G1865*1000</f>
        <v>111722.33089343905</v>
      </c>
      <c r="J1865" s="26">
        <f t="shared" ref="J1865:J1928" si="268">$F1865*H1865*1000</f>
        <v>96377.744643755403</v>
      </c>
      <c r="K1865" s="23">
        <f t="shared" si="265"/>
        <v>124.13592321493228</v>
      </c>
      <c r="L1865" s="23">
        <f t="shared" si="265"/>
        <v>107.086382937506</v>
      </c>
      <c r="M1865" s="26">
        <f>K1865*'Social Cost of Carbon'!$C$5</f>
        <v>12413.592321493228</v>
      </c>
      <c r="N1865" s="26">
        <f>L1865*'Social Cost of Carbon'!$C$5</f>
        <v>10708.6382937506</v>
      </c>
      <c r="O1865" s="23">
        <f t="shared" ref="O1865:O1928" si="269">M1865/$C1865</f>
        <v>0.37487037514199922</v>
      </c>
      <c r="P1865" s="23">
        <f t="shared" ref="P1865:P1928" si="270">N1865/$C1865</f>
        <v>0.32338352593452824</v>
      </c>
      <c r="Q1865" s="27"/>
      <c r="R1865" s="27"/>
    </row>
    <row r="1866" spans="1:18" x14ac:dyDescent="0.25">
      <c r="A1866" s="24">
        <f t="shared" si="266"/>
        <v>2021</v>
      </c>
      <c r="B1866" s="32">
        <v>44228</v>
      </c>
      <c r="C1866" s="28">
        <f>'Bitcoin Data'!C1865</f>
        <v>33537.175780999998</v>
      </c>
      <c r="D1866" s="26">
        <f>'Bitcoin Data'!K1865</f>
        <v>743.74018676142464</v>
      </c>
      <c r="E1866" s="25">
        <f>'Bitcoin Data'!J1865</f>
        <v>313671.08929756918</v>
      </c>
      <c r="F1866" s="25">
        <f t="shared" si="262"/>
        <v>233.28979453583361</v>
      </c>
      <c r="G1866" s="23">
        <f t="shared" si="263"/>
        <v>0.48099999999999998</v>
      </c>
      <c r="H1866" s="23">
        <f t="shared" si="264"/>
        <v>0.41493669889381735</v>
      </c>
      <c r="I1866" s="26">
        <f t="shared" si="267"/>
        <v>112212.39117173596</v>
      </c>
      <c r="J1866" s="26">
        <f t="shared" si="268"/>
        <v>96800.497230315697</v>
      </c>
      <c r="K1866" s="23">
        <f t="shared" si="265"/>
        <v>150.87579395213078</v>
      </c>
      <c r="L1866" s="23">
        <f t="shared" si="265"/>
        <v>130.15364633156116</v>
      </c>
      <c r="M1866" s="26">
        <f>K1866*'Social Cost of Carbon'!$C$5</f>
        <v>15087.579395213077</v>
      </c>
      <c r="N1866" s="26">
        <f>L1866*'Social Cost of Carbon'!$C$5</f>
        <v>13015.364633156116</v>
      </c>
      <c r="O1866" s="23">
        <f t="shared" si="269"/>
        <v>0.44987626548329473</v>
      </c>
      <c r="P1866" s="23">
        <f t="shared" si="270"/>
        <v>0.38808767673662559</v>
      </c>
      <c r="Q1866" s="27"/>
      <c r="R1866" s="27"/>
    </row>
    <row r="1867" spans="1:18" x14ac:dyDescent="0.25">
      <c r="A1867" s="24">
        <f t="shared" si="266"/>
        <v>2021</v>
      </c>
      <c r="B1867" s="32">
        <v>44229</v>
      </c>
      <c r="C1867" s="28">
        <f>'Bitcoin Data'!C1866</f>
        <v>35510.289062999997</v>
      </c>
      <c r="D1867" s="26">
        <f>'Bitcoin Data'!K1866</f>
        <v>956.22609434764115</v>
      </c>
      <c r="E1867" s="25">
        <f>'Bitcoin Data'!J1866</f>
        <v>239057.11689944172</v>
      </c>
      <c r="F1867" s="25">
        <f t="shared" si="262"/>
        <v>228.59265321876063</v>
      </c>
      <c r="G1867" s="23">
        <f t="shared" si="263"/>
        <v>0.48099999999999998</v>
      </c>
      <c r="H1867" s="23">
        <f t="shared" si="264"/>
        <v>0.41493669889381735</v>
      </c>
      <c r="I1867" s="26">
        <f t="shared" si="267"/>
        <v>109953.06619822387</v>
      </c>
      <c r="J1867" s="26">
        <f t="shared" si="268"/>
        <v>94851.480917971683</v>
      </c>
      <c r="K1867" s="23">
        <f t="shared" si="265"/>
        <v>114.98647322863147</v>
      </c>
      <c r="L1867" s="23">
        <f t="shared" si="265"/>
        <v>99.193570933327749</v>
      </c>
      <c r="M1867" s="26">
        <f>K1867*'Social Cost of Carbon'!$C$5</f>
        <v>11498.647322863148</v>
      </c>
      <c r="N1867" s="26">
        <f>L1867*'Social Cost of Carbon'!$C$5</f>
        <v>9919.3570933327755</v>
      </c>
      <c r="O1867" s="23">
        <f t="shared" si="269"/>
        <v>0.32381170714952534</v>
      </c>
      <c r="P1867" s="23">
        <f t="shared" si="270"/>
        <v>0.27933754849853548</v>
      </c>
      <c r="Q1867" s="27"/>
      <c r="R1867" s="27"/>
    </row>
    <row r="1868" spans="1:18" x14ac:dyDescent="0.25">
      <c r="A1868" s="24">
        <f t="shared" si="266"/>
        <v>2021</v>
      </c>
      <c r="B1868" s="32">
        <v>44230</v>
      </c>
      <c r="C1868" s="28">
        <f>'Bitcoin Data'!C1867</f>
        <v>37472.089844000002</v>
      </c>
      <c r="D1868" s="26">
        <f>'Bitcoin Data'!K1867</f>
        <v>937.5</v>
      </c>
      <c r="E1868" s="25">
        <f>'Bitcoin Data'!J1867</f>
        <v>241507.90248222632</v>
      </c>
      <c r="F1868" s="25">
        <f t="shared" si="262"/>
        <v>226.41365857708718</v>
      </c>
      <c r="G1868" s="23">
        <f t="shared" si="263"/>
        <v>0.48099999999999998</v>
      </c>
      <c r="H1868" s="23">
        <f t="shared" si="264"/>
        <v>0.41493669889381735</v>
      </c>
      <c r="I1868" s="26">
        <f t="shared" si="267"/>
        <v>108904.96977557894</v>
      </c>
      <c r="J1868" s="26">
        <f t="shared" si="268"/>
        <v>93947.33607444838</v>
      </c>
      <c r="K1868" s="23">
        <f t="shared" si="265"/>
        <v>116.16530109395086</v>
      </c>
      <c r="L1868" s="23">
        <f t="shared" si="265"/>
        <v>100.21049181274495</v>
      </c>
      <c r="M1868" s="26">
        <f>K1868*'Social Cost of Carbon'!$C$5</f>
        <v>11616.530109395086</v>
      </c>
      <c r="N1868" s="26">
        <f>L1868*'Social Cost of Carbon'!$C$5</f>
        <v>10021.049181274495</v>
      </c>
      <c r="O1868" s="23">
        <f t="shared" si="269"/>
        <v>0.31000486382680664</v>
      </c>
      <c r="P1868" s="23">
        <f t="shared" si="270"/>
        <v>0.26742701629380983</v>
      </c>
      <c r="Q1868" s="27"/>
      <c r="R1868" s="27"/>
    </row>
    <row r="1869" spans="1:18" x14ac:dyDescent="0.25">
      <c r="A1869" s="24">
        <f t="shared" si="266"/>
        <v>2021</v>
      </c>
      <c r="B1869" s="32">
        <v>44231</v>
      </c>
      <c r="C1869" s="28">
        <f>'Bitcoin Data'!C1868</f>
        <v>36926.066405999998</v>
      </c>
      <c r="D1869" s="26">
        <f>'Bitcoin Data'!K1868</f>
        <v>1000</v>
      </c>
      <c r="E1869" s="25">
        <f>'Bitcoin Data'!J1868</f>
        <v>228118.84065502224</v>
      </c>
      <c r="F1869" s="25">
        <f t="shared" si="262"/>
        <v>228.11884065502224</v>
      </c>
      <c r="G1869" s="23">
        <f t="shared" si="263"/>
        <v>0.48099999999999998</v>
      </c>
      <c r="H1869" s="23">
        <f t="shared" si="264"/>
        <v>0.41493669889381735</v>
      </c>
      <c r="I1869" s="26">
        <f t="shared" si="267"/>
        <v>109725.1623550657</v>
      </c>
      <c r="J1869" s="26">
        <f t="shared" si="268"/>
        <v>94654.878696879663</v>
      </c>
      <c r="K1869" s="23">
        <f t="shared" si="265"/>
        <v>109.72516235506569</v>
      </c>
      <c r="L1869" s="23">
        <f t="shared" si="265"/>
        <v>94.654878696879663</v>
      </c>
      <c r="M1869" s="26">
        <f>K1869*'Social Cost of Carbon'!$C$5</f>
        <v>10972.51623550657</v>
      </c>
      <c r="N1869" s="26">
        <f>L1869*'Social Cost of Carbon'!$C$5</f>
        <v>9465.4878696879659</v>
      </c>
      <c r="O1869" s="23">
        <f t="shared" si="269"/>
        <v>0.29714825605479822</v>
      </c>
      <c r="P1869" s="23">
        <f t="shared" si="270"/>
        <v>0.25633620883457947</v>
      </c>
      <c r="Q1869" s="27"/>
      <c r="R1869" s="27"/>
    </row>
    <row r="1870" spans="1:18" x14ac:dyDescent="0.25">
      <c r="A1870" s="24">
        <f t="shared" si="266"/>
        <v>2021</v>
      </c>
      <c r="B1870" s="32">
        <v>44232</v>
      </c>
      <c r="C1870" s="28">
        <f>'Bitcoin Data'!C1869</f>
        <v>38144.308594000002</v>
      </c>
      <c r="D1870" s="26">
        <f>'Bitcoin Data'!K1869</f>
        <v>1056.2140593827016</v>
      </c>
      <c r="E1870" s="25">
        <f>'Bitcoin Data'!J1869</f>
        <v>219103.02719119916</v>
      </c>
      <c r="F1870" s="25">
        <f t="shared" si="262"/>
        <v>231.41969777265493</v>
      </c>
      <c r="G1870" s="23">
        <f t="shared" si="263"/>
        <v>0.48099999999999998</v>
      </c>
      <c r="H1870" s="23">
        <f t="shared" si="264"/>
        <v>0.41493669889381735</v>
      </c>
      <c r="I1870" s="26">
        <f t="shared" si="267"/>
        <v>111312.87462864703</v>
      </c>
      <c r="J1870" s="26">
        <f t="shared" si="268"/>
        <v>96024.525452790331</v>
      </c>
      <c r="K1870" s="23">
        <f t="shared" si="265"/>
        <v>105.3885560789668</v>
      </c>
      <c r="L1870" s="23">
        <f t="shared" si="265"/>
        <v>90.913886820358485</v>
      </c>
      <c r="M1870" s="26">
        <f>K1870*'Social Cost of Carbon'!$C$5</f>
        <v>10538.855607896679</v>
      </c>
      <c r="N1870" s="26">
        <f>L1870*'Social Cost of Carbon'!$C$5</f>
        <v>9091.3886820358493</v>
      </c>
      <c r="O1870" s="23">
        <f t="shared" si="269"/>
        <v>0.27628907159047084</v>
      </c>
      <c r="P1870" s="23">
        <f t="shared" si="270"/>
        <v>0.23834194450350846</v>
      </c>
      <c r="Q1870" s="27"/>
      <c r="R1870" s="27"/>
    </row>
    <row r="1871" spans="1:18" x14ac:dyDescent="0.25">
      <c r="A1871" s="24">
        <f t="shared" si="266"/>
        <v>2021</v>
      </c>
      <c r="B1871" s="32">
        <v>44233</v>
      </c>
      <c r="C1871" s="28">
        <f>'Bitcoin Data'!C1870</f>
        <v>39266.011719000002</v>
      </c>
      <c r="D1871" s="26">
        <f>'Bitcoin Data'!K1870</f>
        <v>993.70652533951636</v>
      </c>
      <c r="E1871" s="25">
        <f>'Bitcoin Data'!J1870</f>
        <v>236662.57755294323</v>
      </c>
      <c r="F1871" s="25">
        <f t="shared" si="262"/>
        <v>235.17314761802902</v>
      </c>
      <c r="G1871" s="23">
        <f t="shared" si="263"/>
        <v>0.48099999999999998</v>
      </c>
      <c r="H1871" s="23">
        <f t="shared" si="264"/>
        <v>0.41493669889381735</v>
      </c>
      <c r="I1871" s="26">
        <f t="shared" si="267"/>
        <v>113118.28400427196</v>
      </c>
      <c r="J1871" s="26">
        <f t="shared" si="268"/>
        <v>97581.969541093378</v>
      </c>
      <c r="K1871" s="23">
        <f t="shared" si="265"/>
        <v>113.83469980296569</v>
      </c>
      <c r="L1871" s="23">
        <f t="shared" si="265"/>
        <v>98.19998868152031</v>
      </c>
      <c r="M1871" s="26">
        <f>K1871*'Social Cost of Carbon'!$C$5</f>
        <v>11383.469980296568</v>
      </c>
      <c r="N1871" s="26">
        <f>L1871*'Social Cost of Carbon'!$C$5</f>
        <v>9819.9988681520317</v>
      </c>
      <c r="O1871" s="23">
        <f t="shared" si="269"/>
        <v>0.28990644789087006</v>
      </c>
      <c r="P1871" s="23">
        <f t="shared" si="270"/>
        <v>0.25008903217436618</v>
      </c>
      <c r="Q1871" s="27"/>
      <c r="R1871" s="27"/>
    </row>
    <row r="1872" spans="1:18" x14ac:dyDescent="0.25">
      <c r="A1872" s="24">
        <f t="shared" si="266"/>
        <v>2021</v>
      </c>
      <c r="B1872" s="32">
        <v>44234</v>
      </c>
      <c r="C1872" s="28">
        <f>'Bitcoin Data'!C1871</f>
        <v>38903.441405999998</v>
      </c>
      <c r="D1872" s="26">
        <f>'Bitcoin Data'!K1871</f>
        <v>974.97562560935978</v>
      </c>
      <c r="E1872" s="25">
        <f>'Bitcoin Data'!J1871</f>
        <v>247459.31666862222</v>
      </c>
      <c r="F1872" s="25">
        <f t="shared" si="262"/>
        <v>241.26680208185465</v>
      </c>
      <c r="G1872" s="23">
        <f t="shared" si="263"/>
        <v>0.48099999999999998</v>
      </c>
      <c r="H1872" s="23">
        <f t="shared" si="264"/>
        <v>0.41493669889381735</v>
      </c>
      <c r="I1872" s="26">
        <f t="shared" si="267"/>
        <v>116049.33180137207</v>
      </c>
      <c r="J1872" s="26">
        <f t="shared" si="268"/>
        <v>100110.45040851274</v>
      </c>
      <c r="K1872" s="23">
        <f t="shared" si="265"/>
        <v>119.02793131760728</v>
      </c>
      <c r="L1872" s="23">
        <f t="shared" si="265"/>
        <v>102.6799519689979</v>
      </c>
      <c r="M1872" s="26">
        <f>K1872*'Social Cost of Carbon'!$C$5</f>
        <v>11902.793131760729</v>
      </c>
      <c r="N1872" s="26">
        <f>L1872*'Social Cost of Carbon'!$C$5</f>
        <v>10267.99519689979</v>
      </c>
      <c r="O1872" s="23">
        <f t="shared" si="269"/>
        <v>0.30595733183452983</v>
      </c>
      <c r="P1872" s="23">
        <f t="shared" si="270"/>
        <v>0.26393539557958434</v>
      </c>
      <c r="Q1872" s="27"/>
      <c r="R1872" s="27"/>
    </row>
    <row r="1873" spans="1:18" x14ac:dyDescent="0.25">
      <c r="A1873" s="24">
        <f t="shared" si="266"/>
        <v>2021</v>
      </c>
      <c r="B1873" s="32">
        <v>44235</v>
      </c>
      <c r="C1873" s="28">
        <f>'Bitcoin Data'!C1872</f>
        <v>46196.464844000002</v>
      </c>
      <c r="D1873" s="26">
        <f>'Bitcoin Data'!K1872</f>
        <v>1012.4873439082013</v>
      </c>
      <c r="E1873" s="25">
        <f>'Bitcoin Data'!J1872</f>
        <v>241893.64939040912</v>
      </c>
      <c r="F1873" s="25">
        <f t="shared" si="262"/>
        <v>244.91425857955704</v>
      </c>
      <c r="G1873" s="23">
        <f t="shared" si="263"/>
        <v>0.48099999999999998</v>
      </c>
      <c r="H1873" s="23">
        <f t="shared" si="264"/>
        <v>0.41493669889381735</v>
      </c>
      <c r="I1873" s="26">
        <f t="shared" si="267"/>
        <v>117803.75837676694</v>
      </c>
      <c r="J1873" s="26">
        <f t="shared" si="268"/>
        <v>101623.91396702819</v>
      </c>
      <c r="K1873" s="23">
        <f t="shared" si="265"/>
        <v>116.35084535678678</v>
      </c>
      <c r="L1873" s="23">
        <f t="shared" si="265"/>
        <v>100.3705523614348</v>
      </c>
      <c r="M1873" s="26">
        <f>K1873*'Social Cost of Carbon'!$C$5</f>
        <v>11635.084535678678</v>
      </c>
      <c r="N1873" s="26">
        <f>L1873*'Social Cost of Carbon'!$C$5</f>
        <v>10037.05523614348</v>
      </c>
      <c r="O1873" s="23">
        <f t="shared" si="269"/>
        <v>0.25186092864397702</v>
      </c>
      <c r="P1873" s="23">
        <f t="shared" si="270"/>
        <v>0.21726890293526635</v>
      </c>
      <c r="Q1873" s="27"/>
      <c r="R1873" s="27"/>
    </row>
    <row r="1874" spans="1:18" x14ac:dyDescent="0.25">
      <c r="A1874" s="24">
        <f t="shared" si="266"/>
        <v>2021</v>
      </c>
      <c r="B1874" s="32">
        <v>44236</v>
      </c>
      <c r="C1874" s="28">
        <f>'Bitcoin Data'!C1873</f>
        <v>46481.105469000002</v>
      </c>
      <c r="D1874" s="26">
        <f>'Bitcoin Data'!K1873</f>
        <v>893.74379344587885</v>
      </c>
      <c r="E1874" s="25">
        <f>'Bitcoin Data'!J1873</f>
        <v>285797.62337829749</v>
      </c>
      <c r="F1874" s="25">
        <f t="shared" si="262"/>
        <v>255.4298520759362</v>
      </c>
      <c r="G1874" s="23">
        <f t="shared" si="263"/>
        <v>0.48099999999999998</v>
      </c>
      <c r="H1874" s="23">
        <f t="shared" si="264"/>
        <v>0.41493669889381735</v>
      </c>
      <c r="I1874" s="26">
        <f t="shared" si="267"/>
        <v>122861.75884852531</v>
      </c>
      <c r="J1874" s="26">
        <f t="shared" si="268"/>
        <v>105987.21961932504</v>
      </c>
      <c r="K1874" s="23">
        <f t="shared" si="265"/>
        <v>137.46865684496109</v>
      </c>
      <c r="L1874" s="23">
        <f t="shared" si="265"/>
        <v>118.58792239628924</v>
      </c>
      <c r="M1874" s="26">
        <f>K1874*'Social Cost of Carbon'!$C$5</f>
        <v>13746.86568449611</v>
      </c>
      <c r="N1874" s="26">
        <f>L1874*'Social Cost of Carbon'!$C$5</f>
        <v>11858.792239628925</v>
      </c>
      <c r="O1874" s="23">
        <f t="shared" si="269"/>
        <v>0.29575169406554697</v>
      </c>
      <c r="P1874" s="23">
        <f t="shared" si="270"/>
        <v>0.25513145868568038</v>
      </c>
      <c r="Q1874" s="27"/>
      <c r="R1874" s="27"/>
    </row>
    <row r="1875" spans="1:18" x14ac:dyDescent="0.25">
      <c r="A1875" s="24">
        <f t="shared" si="266"/>
        <v>2021</v>
      </c>
      <c r="B1875" s="32">
        <v>44237</v>
      </c>
      <c r="C1875" s="28">
        <f>'Bitcoin Data'!C1874</f>
        <v>44918.183594000002</v>
      </c>
      <c r="D1875" s="26">
        <f>'Bitcoin Data'!K1874</f>
        <v>893.74379344587885</v>
      </c>
      <c r="E1875" s="25">
        <f>'Bitcoin Data'!J1874</f>
        <v>284420.41947629518</v>
      </c>
      <c r="F1875" s="25">
        <f t="shared" si="262"/>
        <v>254.19898463621217</v>
      </c>
      <c r="G1875" s="23">
        <f t="shared" si="263"/>
        <v>0.48099999999999998</v>
      </c>
      <c r="H1875" s="23">
        <f t="shared" si="264"/>
        <v>0.41493669889381735</v>
      </c>
      <c r="I1875" s="26">
        <f t="shared" si="267"/>
        <v>122269.71161001804</v>
      </c>
      <c r="J1875" s="26">
        <f t="shared" si="268"/>
        <v>105476.48754711007</v>
      </c>
      <c r="K1875" s="23">
        <f t="shared" si="265"/>
        <v>136.80622176809797</v>
      </c>
      <c r="L1875" s="23">
        <f t="shared" si="265"/>
        <v>118.01646995548872</v>
      </c>
      <c r="M1875" s="26">
        <f>K1875*'Social Cost of Carbon'!$C$5</f>
        <v>13680.622176809797</v>
      </c>
      <c r="N1875" s="26">
        <f>L1875*'Social Cost of Carbon'!$C$5</f>
        <v>11801.646995548872</v>
      </c>
      <c r="O1875" s="23">
        <f t="shared" si="269"/>
        <v>0.30456757335657719</v>
      </c>
      <c r="P1875" s="23">
        <f t="shared" si="270"/>
        <v>0.26273651450868751</v>
      </c>
      <c r="Q1875" s="27"/>
      <c r="R1875" s="27"/>
    </row>
    <row r="1876" spans="1:18" x14ac:dyDescent="0.25">
      <c r="A1876" s="24">
        <f t="shared" si="266"/>
        <v>2021</v>
      </c>
      <c r="B1876" s="32">
        <v>44238</v>
      </c>
      <c r="C1876" s="28">
        <f>'Bitcoin Data'!C1875</f>
        <v>47909.332030999998</v>
      </c>
      <c r="D1876" s="26">
        <f>'Bitcoin Data'!K1875</f>
        <v>806.23488309594188</v>
      </c>
      <c r="E1876" s="25">
        <f>'Bitcoin Data'!J1875</f>
        <v>314330.66365445836</v>
      </c>
      <c r="F1876" s="25">
        <f t="shared" si="262"/>
        <v>253.42434586492209</v>
      </c>
      <c r="G1876" s="23">
        <f t="shared" si="263"/>
        <v>0.48099999999999998</v>
      </c>
      <c r="H1876" s="23">
        <f t="shared" si="264"/>
        <v>0.41493669889381735</v>
      </c>
      <c r="I1876" s="26">
        <f t="shared" si="267"/>
        <v>121897.11036102752</v>
      </c>
      <c r="J1876" s="26">
        <f t="shared" si="268"/>
        <v>105155.0614925158</v>
      </c>
      <c r="K1876" s="23">
        <f t="shared" si="265"/>
        <v>151.19304921779448</v>
      </c>
      <c r="L1876" s="23">
        <f t="shared" si="265"/>
        <v>130.42732793788377</v>
      </c>
      <c r="M1876" s="26">
        <f>K1876*'Social Cost of Carbon'!$C$5</f>
        <v>15119.304921779449</v>
      </c>
      <c r="N1876" s="26">
        <f>L1876*'Social Cost of Carbon'!$C$5</f>
        <v>13042.732793788378</v>
      </c>
      <c r="O1876" s="23">
        <f t="shared" si="269"/>
        <v>0.31558162639371423</v>
      </c>
      <c r="P1876" s="23">
        <f t="shared" si="270"/>
        <v>0.27223783427723447</v>
      </c>
      <c r="Q1876" s="27"/>
      <c r="R1876" s="27"/>
    </row>
    <row r="1877" spans="1:18" x14ac:dyDescent="0.25">
      <c r="A1877" s="24">
        <f t="shared" si="266"/>
        <v>2021</v>
      </c>
      <c r="B1877" s="32">
        <v>44239</v>
      </c>
      <c r="C1877" s="28">
        <f>'Bitcoin Data'!C1876</f>
        <v>47504.851562999997</v>
      </c>
      <c r="D1877" s="26">
        <f>'Bitcoin Data'!K1876</f>
        <v>887.4864411793709</v>
      </c>
      <c r="E1877" s="25">
        <f>'Bitcoin Data'!J1876</f>
        <v>278427.07739726332</v>
      </c>
      <c r="F1877" s="25">
        <f t="shared" si="262"/>
        <v>247.10025604727048</v>
      </c>
      <c r="G1877" s="23">
        <f t="shared" si="263"/>
        <v>0.48099999999999998</v>
      </c>
      <c r="H1877" s="23">
        <f t="shared" si="264"/>
        <v>0.41493669889381735</v>
      </c>
      <c r="I1877" s="26">
        <f t="shared" si="267"/>
        <v>118855.22315873709</v>
      </c>
      <c r="J1877" s="26">
        <f t="shared" si="268"/>
        <v>102530.96454007144</v>
      </c>
      <c r="K1877" s="23">
        <f t="shared" si="265"/>
        <v>133.92342422808366</v>
      </c>
      <c r="L1877" s="23">
        <f t="shared" si="265"/>
        <v>115.52961237787383</v>
      </c>
      <c r="M1877" s="26">
        <f>K1877*'Social Cost of Carbon'!$C$5</f>
        <v>13392.342422808366</v>
      </c>
      <c r="N1877" s="26">
        <f>L1877*'Social Cost of Carbon'!$C$5</f>
        <v>11552.961237787384</v>
      </c>
      <c r="O1877" s="23">
        <f t="shared" si="269"/>
        <v>0.2819152566985228</v>
      </c>
      <c r="P1877" s="23">
        <f t="shared" si="270"/>
        <v>0.24319539705257417</v>
      </c>
      <c r="Q1877" s="27"/>
      <c r="R1877" s="27"/>
    </row>
    <row r="1878" spans="1:18" x14ac:dyDescent="0.25">
      <c r="A1878" s="24">
        <f t="shared" si="266"/>
        <v>2021</v>
      </c>
      <c r="B1878" s="32">
        <v>44240</v>
      </c>
      <c r="C1878" s="28">
        <f>'Bitcoin Data'!C1877</f>
        <v>47105.515625</v>
      </c>
      <c r="D1878" s="26">
        <f>'Bitcoin Data'!K1877</f>
        <v>981.24727431312681</v>
      </c>
      <c r="E1878" s="25">
        <f>'Bitcoin Data'!J1877</f>
        <v>246399.18789250596</v>
      </c>
      <c r="F1878" s="25">
        <f t="shared" si="262"/>
        <v>241.77853151248948</v>
      </c>
      <c r="G1878" s="23">
        <f t="shared" si="263"/>
        <v>0.48099999999999998</v>
      </c>
      <c r="H1878" s="23">
        <f t="shared" si="264"/>
        <v>0.41493669889381735</v>
      </c>
      <c r="I1878" s="26">
        <f t="shared" si="267"/>
        <v>116295.47365750743</v>
      </c>
      <c r="J1878" s="26">
        <f t="shared" si="268"/>
        <v>100322.78572918718</v>
      </c>
      <c r="K1878" s="23">
        <f t="shared" si="265"/>
        <v>118.51800937629537</v>
      </c>
      <c r="L1878" s="23">
        <f t="shared" si="265"/>
        <v>102.24006563423386</v>
      </c>
      <c r="M1878" s="26">
        <f>K1878*'Social Cost of Carbon'!$C$5</f>
        <v>11851.800937629538</v>
      </c>
      <c r="N1878" s="26">
        <f>L1878*'Social Cost of Carbon'!$C$5</f>
        <v>10224.006563423385</v>
      </c>
      <c r="O1878" s="23">
        <f t="shared" si="269"/>
        <v>0.25160112951485258</v>
      </c>
      <c r="P1878" s="23">
        <f t="shared" si="270"/>
        <v>0.21704478610987257</v>
      </c>
      <c r="Q1878" s="27"/>
      <c r="R1878" s="27"/>
    </row>
    <row r="1879" spans="1:18" x14ac:dyDescent="0.25">
      <c r="A1879" s="24">
        <f t="shared" si="266"/>
        <v>2021</v>
      </c>
      <c r="B1879" s="32">
        <v>44241</v>
      </c>
      <c r="C1879" s="28">
        <f>'Bitcoin Data'!C1878</f>
        <v>48717.289062999997</v>
      </c>
      <c r="D1879" s="26">
        <f>'Bitcoin Data'!K1878</f>
        <v>924.9743062692703</v>
      </c>
      <c r="E1879" s="25">
        <f>'Bitcoin Data'!J1878</f>
        <v>260837.22040767976</v>
      </c>
      <c r="F1879" s="25">
        <f t="shared" si="262"/>
        <v>241.26772699579834</v>
      </c>
      <c r="G1879" s="23">
        <f t="shared" si="263"/>
        <v>0.48099999999999998</v>
      </c>
      <c r="H1879" s="23">
        <f t="shared" si="264"/>
        <v>0.41493669889381735</v>
      </c>
      <c r="I1879" s="26">
        <f t="shared" si="267"/>
        <v>116049.77668497899</v>
      </c>
      <c r="J1879" s="26">
        <f t="shared" si="268"/>
        <v>100110.83418925131</v>
      </c>
      <c r="K1879" s="23">
        <f t="shared" si="265"/>
        <v>125.46270301609397</v>
      </c>
      <c r="L1879" s="23">
        <f t="shared" si="265"/>
        <v>108.23093518460169</v>
      </c>
      <c r="M1879" s="26">
        <f>K1879*'Social Cost of Carbon'!$C$5</f>
        <v>12546.270301609396</v>
      </c>
      <c r="N1879" s="26">
        <f>L1879*'Social Cost of Carbon'!$C$5</f>
        <v>10823.093518460169</v>
      </c>
      <c r="O1879" s="23">
        <f t="shared" si="269"/>
        <v>0.25753219325042631</v>
      </c>
      <c r="P1879" s="23">
        <f t="shared" si="270"/>
        <v>0.2221612435056477</v>
      </c>
      <c r="Q1879" s="27"/>
      <c r="R1879" s="27"/>
    </row>
    <row r="1880" spans="1:18" x14ac:dyDescent="0.25">
      <c r="A1880" s="24">
        <f t="shared" si="266"/>
        <v>2021</v>
      </c>
      <c r="B1880" s="32">
        <v>44242</v>
      </c>
      <c r="C1880" s="28">
        <f>'Bitcoin Data'!C1879</f>
        <v>47945.058594000002</v>
      </c>
      <c r="D1880" s="26">
        <f>'Bitcoin Data'!K1879</f>
        <v>949.96833438885369</v>
      </c>
      <c r="E1880" s="25">
        <f>'Bitcoin Data'!J1879</f>
        <v>252116.32694550563</v>
      </c>
      <c r="F1880" s="25">
        <f t="shared" si="262"/>
        <v>239.50252718065767</v>
      </c>
      <c r="G1880" s="23">
        <f t="shared" si="263"/>
        <v>0.48099999999999998</v>
      </c>
      <c r="H1880" s="23">
        <f t="shared" si="264"/>
        <v>0.41493669889381735</v>
      </c>
      <c r="I1880" s="26">
        <f t="shared" si="267"/>
        <v>115200.71557389633</v>
      </c>
      <c r="J1880" s="26">
        <f t="shared" si="268"/>
        <v>99378.38800506886</v>
      </c>
      <c r="K1880" s="23">
        <f t="shared" si="265"/>
        <v>121.2679532607882</v>
      </c>
      <c r="L1880" s="23">
        <f t="shared" si="265"/>
        <v>104.61231644000249</v>
      </c>
      <c r="M1880" s="26">
        <f>K1880*'Social Cost of Carbon'!$C$5</f>
        <v>12126.79532607882</v>
      </c>
      <c r="N1880" s="26">
        <f>L1880*'Social Cost of Carbon'!$C$5</f>
        <v>10461.231644000249</v>
      </c>
      <c r="O1880" s="23">
        <f t="shared" si="269"/>
        <v>0.25293107739775306</v>
      </c>
      <c r="P1880" s="23">
        <f t="shared" si="270"/>
        <v>0.21819207131617524</v>
      </c>
      <c r="Q1880" s="27"/>
      <c r="R1880" s="27"/>
    </row>
    <row r="1881" spans="1:18" x14ac:dyDescent="0.25">
      <c r="A1881" s="24">
        <f t="shared" si="266"/>
        <v>2021</v>
      </c>
      <c r="B1881" s="32">
        <v>44243</v>
      </c>
      <c r="C1881" s="28">
        <f>'Bitcoin Data'!C1880</f>
        <v>49199.871094000002</v>
      </c>
      <c r="D1881" s="26">
        <f>'Bitcoin Data'!K1880</f>
        <v>756.23897151499875</v>
      </c>
      <c r="E1881" s="25">
        <f>'Bitcoin Data'!J1880</f>
        <v>313135.16049911524</v>
      </c>
      <c r="F1881" s="25">
        <f t="shared" si="262"/>
        <v>236.80501172103499</v>
      </c>
      <c r="G1881" s="23">
        <f t="shared" si="263"/>
        <v>0.48099999999999998</v>
      </c>
      <c r="H1881" s="23">
        <f t="shared" si="264"/>
        <v>0.41493669889381735</v>
      </c>
      <c r="I1881" s="26">
        <f t="shared" si="267"/>
        <v>113903.21063781781</v>
      </c>
      <c r="J1881" s="26">
        <f t="shared" si="268"/>
        <v>98259.089845037975</v>
      </c>
      <c r="K1881" s="23">
        <f t="shared" si="265"/>
        <v>150.61801220007442</v>
      </c>
      <c r="L1881" s="23">
        <f t="shared" si="265"/>
        <v>129.93126980508856</v>
      </c>
      <c r="M1881" s="26">
        <f>K1881*'Social Cost of Carbon'!$C$5</f>
        <v>15061.801220007441</v>
      </c>
      <c r="N1881" s="26">
        <f>L1881*'Social Cost of Carbon'!$C$5</f>
        <v>12993.126980508856</v>
      </c>
      <c r="O1881" s="23">
        <f t="shared" si="269"/>
        <v>0.30613497322443695</v>
      </c>
      <c r="P1881" s="23">
        <f t="shared" si="270"/>
        <v>0.26408863868127874</v>
      </c>
      <c r="Q1881" s="27"/>
      <c r="R1881" s="27"/>
    </row>
    <row r="1882" spans="1:18" x14ac:dyDescent="0.25">
      <c r="A1882" s="24">
        <f t="shared" si="266"/>
        <v>2021</v>
      </c>
      <c r="B1882" s="32">
        <v>44244</v>
      </c>
      <c r="C1882" s="28">
        <f>'Bitcoin Data'!C1881</f>
        <v>52149.007812999997</v>
      </c>
      <c r="D1882" s="26">
        <f>'Bitcoin Data'!K1881</f>
        <v>862.48203162434118</v>
      </c>
      <c r="E1882" s="25">
        <f>'Bitcoin Data'!J1881</f>
        <v>268461.02881786769</v>
      </c>
      <c r="F1882" s="25">
        <f t="shared" si="262"/>
        <v>231.54281354679534</v>
      </c>
      <c r="G1882" s="23">
        <f t="shared" si="263"/>
        <v>0.48099999999999998</v>
      </c>
      <c r="H1882" s="23">
        <f t="shared" si="264"/>
        <v>0.41493669889381735</v>
      </c>
      <c r="I1882" s="26">
        <f t="shared" si="267"/>
        <v>111372.09331600856</v>
      </c>
      <c r="J1882" s="26">
        <f t="shared" si="268"/>
        <v>96075.610705693922</v>
      </c>
      <c r="K1882" s="23">
        <f t="shared" si="265"/>
        <v>129.12975486139436</v>
      </c>
      <c r="L1882" s="23">
        <f t="shared" si="265"/>
        <v>111.39433307932399</v>
      </c>
      <c r="M1882" s="26">
        <f>K1882*'Social Cost of Carbon'!$C$5</f>
        <v>12912.975486139436</v>
      </c>
      <c r="N1882" s="26">
        <f>L1882*'Social Cost of Carbon'!$C$5</f>
        <v>11139.433307932399</v>
      </c>
      <c r="O1882" s="23">
        <f t="shared" si="269"/>
        <v>0.24761689680547319</v>
      </c>
      <c r="P1882" s="23">
        <f t="shared" si="270"/>
        <v>0.21360777079167168</v>
      </c>
      <c r="Q1882" s="27"/>
      <c r="R1882" s="27"/>
    </row>
    <row r="1883" spans="1:18" x14ac:dyDescent="0.25">
      <c r="A1883" s="24">
        <f t="shared" si="266"/>
        <v>2021</v>
      </c>
      <c r="B1883" s="32">
        <v>44245</v>
      </c>
      <c r="C1883" s="28">
        <f>'Bitcoin Data'!C1882</f>
        <v>51679.796875</v>
      </c>
      <c r="D1883" s="26">
        <f>'Bitcoin Data'!K1882</f>
        <v>856.24583769384458</v>
      </c>
      <c r="E1883" s="25">
        <f>'Bitcoin Data'!J1882</f>
        <v>268908.79892968573</v>
      </c>
      <c r="F1883" s="25">
        <f t="shared" si="262"/>
        <v>230.25203980279437</v>
      </c>
      <c r="G1883" s="23">
        <f t="shared" si="263"/>
        <v>0.48099999999999998</v>
      </c>
      <c r="H1883" s="23">
        <f t="shared" si="264"/>
        <v>0.41493669889381735</v>
      </c>
      <c r="I1883" s="26">
        <f t="shared" si="267"/>
        <v>110751.23114514409</v>
      </c>
      <c r="J1883" s="26">
        <f t="shared" si="268"/>
        <v>95540.021309339339</v>
      </c>
      <c r="K1883" s="23">
        <f t="shared" si="265"/>
        <v>129.34513228517883</v>
      </c>
      <c r="L1883" s="23">
        <f t="shared" si="265"/>
        <v>111.58012933138508</v>
      </c>
      <c r="M1883" s="26">
        <f>K1883*'Social Cost of Carbon'!$C$5</f>
        <v>12934.513228517884</v>
      </c>
      <c r="N1883" s="26">
        <f>L1883*'Social Cost of Carbon'!$C$5</f>
        <v>11158.012933138509</v>
      </c>
      <c r="O1883" s="23">
        <f t="shared" si="269"/>
        <v>0.25028181244216402</v>
      </c>
      <c r="P1883" s="23">
        <f t="shared" si="270"/>
        <v>0.21590667161728291</v>
      </c>
      <c r="Q1883" s="27"/>
      <c r="R1883" s="27"/>
    </row>
    <row r="1884" spans="1:18" x14ac:dyDescent="0.25">
      <c r="A1884" s="24">
        <f t="shared" si="266"/>
        <v>2021</v>
      </c>
      <c r="B1884" s="32">
        <v>44246</v>
      </c>
      <c r="C1884" s="28">
        <f>'Bitcoin Data'!C1883</f>
        <v>55888.132812999997</v>
      </c>
      <c r="D1884" s="26">
        <f>'Bitcoin Data'!K1883</f>
        <v>956.22609434764115</v>
      </c>
      <c r="E1884" s="25">
        <f>'Bitcoin Data'!J1883</f>
        <v>242613.81277338858</v>
      </c>
      <c r="F1884" s="25">
        <f t="shared" si="262"/>
        <v>231.99365862308719</v>
      </c>
      <c r="G1884" s="23">
        <f t="shared" si="263"/>
        <v>0.48099999999999998</v>
      </c>
      <c r="H1884" s="23">
        <f t="shared" si="264"/>
        <v>0.41493669889381735</v>
      </c>
      <c r="I1884" s="26">
        <f t="shared" si="267"/>
        <v>111588.94979770493</v>
      </c>
      <c r="J1884" s="26">
        <f t="shared" si="268"/>
        <v>96262.682873362981</v>
      </c>
      <c r="K1884" s="23">
        <f t="shared" si="265"/>
        <v>116.69724394399989</v>
      </c>
      <c r="L1884" s="23">
        <f t="shared" si="265"/>
        <v>100.66937457823251</v>
      </c>
      <c r="M1884" s="26">
        <f>K1884*'Social Cost of Carbon'!$C$5</f>
        <v>11669.724394399989</v>
      </c>
      <c r="N1884" s="26">
        <f>L1884*'Social Cost of Carbon'!$C$5</f>
        <v>10066.937457823251</v>
      </c>
      <c r="O1884" s="23">
        <f t="shared" si="269"/>
        <v>0.20880505050055143</v>
      </c>
      <c r="P1884" s="23">
        <f t="shared" si="270"/>
        <v>0.18012656625167492</v>
      </c>
      <c r="Q1884" s="27"/>
      <c r="R1884" s="27"/>
    </row>
    <row r="1885" spans="1:18" x14ac:dyDescent="0.25">
      <c r="A1885" s="24">
        <f t="shared" si="266"/>
        <v>2021</v>
      </c>
      <c r="B1885" s="32">
        <v>44247</v>
      </c>
      <c r="C1885" s="28">
        <f>'Bitcoin Data'!C1884</f>
        <v>56099.519530999998</v>
      </c>
      <c r="D1885" s="26">
        <f>'Bitcoin Data'!K1884</f>
        <v>912.50126736287132</v>
      </c>
      <c r="E1885" s="25">
        <f>'Bitcoin Data'!J1884</f>
        <v>256949.88252924997</v>
      </c>
      <c r="F1885" s="25">
        <f t="shared" si="262"/>
        <v>234.46709345668148</v>
      </c>
      <c r="G1885" s="23">
        <f t="shared" si="263"/>
        <v>0.48099999999999998</v>
      </c>
      <c r="H1885" s="23">
        <f t="shared" si="264"/>
        <v>0.41493669889381735</v>
      </c>
      <c r="I1885" s="26">
        <f t="shared" si="267"/>
        <v>112778.67195266379</v>
      </c>
      <c r="J1885" s="26">
        <f t="shared" si="268"/>
        <v>97289.001758143568</v>
      </c>
      <c r="K1885" s="23">
        <f t="shared" si="265"/>
        <v>123.59289349656923</v>
      </c>
      <c r="L1885" s="23">
        <f t="shared" si="265"/>
        <v>106.61793603784113</v>
      </c>
      <c r="M1885" s="26">
        <f>K1885*'Social Cost of Carbon'!$C$5</f>
        <v>12359.289349656923</v>
      </c>
      <c r="N1885" s="26">
        <f>L1885*'Social Cost of Carbon'!$C$5</f>
        <v>10661.793603784114</v>
      </c>
      <c r="O1885" s="23">
        <f t="shared" si="269"/>
        <v>0.22031007489872192</v>
      </c>
      <c r="P1885" s="23">
        <f t="shared" si="270"/>
        <v>0.19005142455618573</v>
      </c>
      <c r="Q1885" s="27"/>
      <c r="R1885" s="27"/>
    </row>
    <row r="1886" spans="1:18" x14ac:dyDescent="0.25">
      <c r="A1886" s="24">
        <f t="shared" si="266"/>
        <v>2021</v>
      </c>
      <c r="B1886" s="32">
        <v>44248</v>
      </c>
      <c r="C1886" s="28">
        <f>'Bitcoin Data'!C1885</f>
        <v>57539.945312999997</v>
      </c>
      <c r="D1886" s="26">
        <f>'Bitcoin Data'!K1885</f>
        <v>881.22980515029872</v>
      </c>
      <c r="E1886" s="25">
        <f>'Bitcoin Data'!J1885</f>
        <v>263539.46463320591</v>
      </c>
      <c r="F1886" s="25">
        <f t="shared" si="262"/>
        <v>232.23883106813406</v>
      </c>
      <c r="G1886" s="23">
        <f t="shared" si="263"/>
        <v>0.48099999999999998</v>
      </c>
      <c r="H1886" s="23">
        <f t="shared" si="264"/>
        <v>0.41493669889381735</v>
      </c>
      <c r="I1886" s="26">
        <f t="shared" si="267"/>
        <v>111706.87774377248</v>
      </c>
      <c r="J1886" s="26">
        <f t="shared" si="268"/>
        <v>96364.413918370454</v>
      </c>
      <c r="K1886" s="23">
        <f t="shared" si="265"/>
        <v>126.76248248857203</v>
      </c>
      <c r="L1886" s="23">
        <f t="shared" si="265"/>
        <v>109.35219548314637</v>
      </c>
      <c r="M1886" s="26">
        <f>K1886*'Social Cost of Carbon'!$C$5</f>
        <v>12676.248248857204</v>
      </c>
      <c r="N1886" s="26">
        <f>L1886*'Social Cost of Carbon'!$C$5</f>
        <v>10935.219548314637</v>
      </c>
      <c r="O1886" s="23">
        <f t="shared" si="269"/>
        <v>0.22030344623899495</v>
      </c>
      <c r="P1886" s="23">
        <f t="shared" si="270"/>
        <v>0.19004570631463641</v>
      </c>
      <c r="Q1886" s="27"/>
      <c r="R1886" s="27"/>
    </row>
    <row r="1887" spans="1:18" x14ac:dyDescent="0.25">
      <c r="A1887" s="24">
        <f t="shared" si="266"/>
        <v>2021</v>
      </c>
      <c r="B1887" s="32">
        <v>44249</v>
      </c>
      <c r="C1887" s="28">
        <f>'Bitcoin Data'!C1886</f>
        <v>54207.320312999997</v>
      </c>
      <c r="D1887" s="26">
        <f>'Bitcoin Data'!K1886</f>
        <v>831.25519534497096</v>
      </c>
      <c r="E1887" s="25">
        <f>'Bitcoin Data'!J1886</f>
        <v>277526.70235240815</v>
      </c>
      <c r="F1887" s="25">
        <f t="shared" si="262"/>
        <v>230.69551317739666</v>
      </c>
      <c r="G1887" s="23">
        <f t="shared" si="263"/>
        <v>0.48099999999999998</v>
      </c>
      <c r="H1887" s="23">
        <f t="shared" si="264"/>
        <v>0.41493669889381735</v>
      </c>
      <c r="I1887" s="26">
        <f t="shared" si="267"/>
        <v>110964.54183832779</v>
      </c>
      <c r="J1887" s="26">
        <f t="shared" si="268"/>
        <v>95724.034687444117</v>
      </c>
      <c r="K1887" s="23">
        <f t="shared" si="265"/>
        <v>133.49034383150831</v>
      </c>
      <c r="L1887" s="23">
        <f t="shared" si="265"/>
        <v>115.15601372899525</v>
      </c>
      <c r="M1887" s="26">
        <f>K1887*'Social Cost of Carbon'!$C$5</f>
        <v>13349.034383150831</v>
      </c>
      <c r="N1887" s="26">
        <f>L1887*'Social Cost of Carbon'!$C$5</f>
        <v>11515.601372899524</v>
      </c>
      <c r="O1887" s="23">
        <f t="shared" si="269"/>
        <v>0.24625888728813378</v>
      </c>
      <c r="P1887" s="23">
        <f t="shared" si="270"/>
        <v>0.21243627809688748</v>
      </c>
      <c r="Q1887" s="27"/>
      <c r="R1887" s="27"/>
    </row>
    <row r="1888" spans="1:18" x14ac:dyDescent="0.25">
      <c r="A1888" s="24">
        <f t="shared" si="266"/>
        <v>2021</v>
      </c>
      <c r="B1888" s="32">
        <v>44250</v>
      </c>
      <c r="C1888" s="28">
        <f>'Bitcoin Data'!C1887</f>
        <v>48824.425780999998</v>
      </c>
      <c r="D1888" s="26">
        <f>'Bitcoin Data'!K1887</f>
        <v>793.72078666549078</v>
      </c>
      <c r="E1888" s="25">
        <f>'Bitcoin Data'!J1887</f>
        <v>285745.36566313222</v>
      </c>
      <c r="F1888" s="25">
        <f t="shared" si="262"/>
        <v>226.80203642015962</v>
      </c>
      <c r="G1888" s="23">
        <f t="shared" si="263"/>
        <v>0.48099999999999998</v>
      </c>
      <c r="H1888" s="23">
        <f t="shared" si="264"/>
        <v>0.41493669889381735</v>
      </c>
      <c r="I1888" s="26">
        <f t="shared" si="267"/>
        <v>109091.77951809677</v>
      </c>
      <c r="J1888" s="26">
        <f t="shared" si="268"/>
        <v>94108.488294576382</v>
      </c>
      <c r="K1888" s="23">
        <f t="shared" si="265"/>
        <v>137.44352088396658</v>
      </c>
      <c r="L1888" s="23">
        <f t="shared" si="265"/>
        <v>118.56623875246683</v>
      </c>
      <c r="M1888" s="26">
        <f>K1888*'Social Cost of Carbon'!$C$5</f>
        <v>13744.352088396659</v>
      </c>
      <c r="N1888" s="26">
        <f>L1888*'Social Cost of Carbon'!$C$5</f>
        <v>11856.623875246683</v>
      </c>
      <c r="O1888" s="23">
        <f t="shared" si="269"/>
        <v>0.28150565764042773</v>
      </c>
      <c r="P1888" s="23">
        <f t="shared" si="270"/>
        <v>0.24284205468035802</v>
      </c>
      <c r="Q1888" s="27"/>
      <c r="R1888" s="27"/>
    </row>
    <row r="1889" spans="1:18" x14ac:dyDescent="0.25">
      <c r="A1889" s="24">
        <f t="shared" si="266"/>
        <v>2021</v>
      </c>
      <c r="B1889" s="32">
        <v>44251</v>
      </c>
      <c r="C1889" s="28">
        <f>'Bitcoin Data'!C1888</f>
        <v>49705.332030999998</v>
      </c>
      <c r="D1889" s="26">
        <f>'Bitcoin Data'!K1888</f>
        <v>993.70652533951636</v>
      </c>
      <c r="E1889" s="25">
        <f>'Bitcoin Data'!J1888</f>
        <v>229921.63835451394</v>
      </c>
      <c r="F1889" s="25">
        <f t="shared" si="262"/>
        <v>228.47463234963291</v>
      </c>
      <c r="G1889" s="23">
        <f t="shared" si="263"/>
        <v>0.48099999999999998</v>
      </c>
      <c r="H1889" s="23">
        <f t="shared" si="264"/>
        <v>0.41493669889381735</v>
      </c>
      <c r="I1889" s="26">
        <f t="shared" si="267"/>
        <v>109896.29816017344</v>
      </c>
      <c r="J1889" s="26">
        <f t="shared" si="268"/>
        <v>94802.50972813525</v>
      </c>
      <c r="K1889" s="23">
        <f t="shared" si="265"/>
        <v>110.5923080485212</v>
      </c>
      <c r="L1889" s="23">
        <f t="shared" si="265"/>
        <v>95.402925623080108</v>
      </c>
      <c r="M1889" s="26">
        <f>K1889*'Social Cost of Carbon'!$C$5</f>
        <v>11059.230804852121</v>
      </c>
      <c r="N1889" s="26">
        <f>L1889*'Social Cost of Carbon'!$C$5</f>
        <v>9540.29256230801</v>
      </c>
      <c r="O1889" s="23">
        <f t="shared" si="269"/>
        <v>0.22249586418524978</v>
      </c>
      <c r="P1889" s="23">
        <f t="shared" si="270"/>
        <v>0.19193700499491612</v>
      </c>
      <c r="Q1889" s="27"/>
      <c r="R1889" s="27"/>
    </row>
    <row r="1890" spans="1:18" x14ac:dyDescent="0.25">
      <c r="A1890" s="24">
        <f t="shared" si="266"/>
        <v>2021</v>
      </c>
      <c r="B1890" s="32">
        <v>44252</v>
      </c>
      <c r="C1890" s="28">
        <f>'Bitcoin Data'!C1889</f>
        <v>47093.851562999997</v>
      </c>
      <c r="D1890" s="26">
        <f>'Bitcoin Data'!K1889</f>
        <v>974.97562560935978</v>
      </c>
      <c r="E1890" s="25">
        <f>'Bitcoin Data'!J1889</f>
        <v>239731.15658803497</v>
      </c>
      <c r="F1890" s="25">
        <f t="shared" si="262"/>
        <v>233.7320343724748</v>
      </c>
      <c r="G1890" s="23">
        <f t="shared" si="263"/>
        <v>0.48099999999999998</v>
      </c>
      <c r="H1890" s="23">
        <f t="shared" si="264"/>
        <v>0.41493669889381735</v>
      </c>
      <c r="I1890" s="26">
        <f t="shared" si="267"/>
        <v>112425.10853316037</v>
      </c>
      <c r="J1890" s="26">
        <f t="shared" si="268"/>
        <v>96983.998768250938</v>
      </c>
      <c r="K1890" s="23">
        <f t="shared" si="265"/>
        <v>115.31068631884482</v>
      </c>
      <c r="L1890" s="23">
        <f t="shared" si="265"/>
        <v>99.473254736636036</v>
      </c>
      <c r="M1890" s="26">
        <f>K1890*'Social Cost of Carbon'!$C$5</f>
        <v>11531.068631884482</v>
      </c>
      <c r="N1890" s="26">
        <f>L1890*'Social Cost of Carbon'!$C$5</f>
        <v>9947.3254736636045</v>
      </c>
      <c r="O1890" s="23">
        <f t="shared" si="269"/>
        <v>0.2448529531813457</v>
      </c>
      <c r="P1890" s="23">
        <f t="shared" si="270"/>
        <v>0.21122344305087318</v>
      </c>
      <c r="Q1890" s="27"/>
      <c r="R1890" s="27"/>
    </row>
    <row r="1891" spans="1:18" x14ac:dyDescent="0.25">
      <c r="A1891" s="24">
        <f t="shared" si="266"/>
        <v>2021</v>
      </c>
      <c r="B1891" s="32">
        <v>44253</v>
      </c>
      <c r="C1891" s="28">
        <f>'Bitcoin Data'!C1890</f>
        <v>46339.761719000002</v>
      </c>
      <c r="D1891" s="26">
        <f>'Bitcoin Data'!K1890</f>
        <v>868.72586872586874</v>
      </c>
      <c r="E1891" s="25">
        <f>'Bitcoin Data'!J1890</f>
        <v>274551.20624130126</v>
      </c>
      <c r="F1891" s="25">
        <f t="shared" si="262"/>
        <v>238.50973515170958</v>
      </c>
      <c r="G1891" s="23">
        <f t="shared" si="263"/>
        <v>0.48099999999999998</v>
      </c>
      <c r="H1891" s="23">
        <f t="shared" si="264"/>
        <v>0.41493669889381735</v>
      </c>
      <c r="I1891" s="26">
        <f t="shared" si="267"/>
        <v>114723.18260797231</v>
      </c>
      <c r="J1891" s="26">
        <f t="shared" si="268"/>
        <v>98966.442157889032</v>
      </c>
      <c r="K1891" s="23">
        <f t="shared" si="265"/>
        <v>132.05913020206589</v>
      </c>
      <c r="L1891" s="23">
        <f t="shared" si="265"/>
        <v>113.92137119508116</v>
      </c>
      <c r="M1891" s="26">
        <f>K1891*'Social Cost of Carbon'!$C$5</f>
        <v>13205.913020206588</v>
      </c>
      <c r="N1891" s="26">
        <f>L1891*'Social Cost of Carbon'!$C$5</f>
        <v>11392.137119508116</v>
      </c>
      <c r="O1891" s="23">
        <f t="shared" si="269"/>
        <v>0.28498016671484017</v>
      </c>
      <c r="P1891" s="23">
        <f t="shared" si="270"/>
        <v>0.24583935473360813</v>
      </c>
      <c r="Q1891" s="27"/>
      <c r="R1891" s="27"/>
    </row>
    <row r="1892" spans="1:18" x14ac:dyDescent="0.25">
      <c r="A1892" s="24">
        <f t="shared" si="266"/>
        <v>2021</v>
      </c>
      <c r="B1892" s="32">
        <v>44254</v>
      </c>
      <c r="C1892" s="28">
        <f>'Bitcoin Data'!C1891</f>
        <v>46188.453125</v>
      </c>
      <c r="D1892" s="26">
        <f>'Bitcoin Data'!K1891</f>
        <v>981.24727431312681</v>
      </c>
      <c r="E1892" s="25">
        <f>'Bitcoin Data'!J1891</f>
        <v>240034.39961589413</v>
      </c>
      <c r="F1892" s="25">
        <f t="shared" si="262"/>
        <v>235.53310036448397</v>
      </c>
      <c r="G1892" s="23">
        <f t="shared" si="263"/>
        <v>0.48099999999999998</v>
      </c>
      <c r="H1892" s="23">
        <f t="shared" si="264"/>
        <v>0.41493669889381735</v>
      </c>
      <c r="I1892" s="26">
        <f t="shared" si="267"/>
        <v>113291.4212753168</v>
      </c>
      <c r="J1892" s="26">
        <f t="shared" si="268"/>
        <v>97731.32714546514</v>
      </c>
      <c r="K1892" s="23">
        <f t="shared" si="265"/>
        <v>115.45654621524508</v>
      </c>
      <c r="L1892" s="23">
        <f t="shared" si="265"/>
        <v>99.599081397578487</v>
      </c>
      <c r="M1892" s="26">
        <f>K1892*'Social Cost of Carbon'!$C$5</f>
        <v>11545.654621524509</v>
      </c>
      <c r="N1892" s="26">
        <f>L1892*'Social Cost of Carbon'!$C$5</f>
        <v>9959.9081397578484</v>
      </c>
      <c r="O1892" s="23">
        <f t="shared" si="269"/>
        <v>0.24996841938565156</v>
      </c>
      <c r="P1892" s="23">
        <f t="shared" si="270"/>
        <v>0.21563632176213626</v>
      </c>
      <c r="Q1892" s="27"/>
      <c r="R1892" s="27"/>
    </row>
    <row r="1893" spans="1:18" x14ac:dyDescent="0.25">
      <c r="A1893" s="24">
        <f t="shared" si="266"/>
        <v>2021</v>
      </c>
      <c r="B1893" s="32">
        <v>44255</v>
      </c>
      <c r="C1893" s="28">
        <f>'Bitcoin Data'!C1892</f>
        <v>45137.769530999998</v>
      </c>
      <c r="D1893" s="26">
        <f>'Bitcoin Data'!K1892</f>
        <v>818.77729257641909</v>
      </c>
      <c r="E1893" s="25">
        <f>'Bitcoin Data'!J1892</f>
        <v>290669.38628794265</v>
      </c>
      <c r="F1893" s="25">
        <f t="shared" si="262"/>
        <v>237.993493139691</v>
      </c>
      <c r="G1893" s="23">
        <f t="shared" si="263"/>
        <v>0.48099999999999998</v>
      </c>
      <c r="H1893" s="23">
        <f t="shared" si="264"/>
        <v>0.41493669889381735</v>
      </c>
      <c r="I1893" s="26">
        <f t="shared" si="267"/>
        <v>114474.87020019136</v>
      </c>
      <c r="J1893" s="26">
        <f t="shared" si="268"/>
        <v>98752.234401591748</v>
      </c>
      <c r="K1893" s="23">
        <f t="shared" si="265"/>
        <v>139.81197480450041</v>
      </c>
      <c r="L1893" s="23">
        <f t="shared" si="265"/>
        <v>120.60939561581073</v>
      </c>
      <c r="M1893" s="26">
        <f>K1893*'Social Cost of Carbon'!$C$5</f>
        <v>13981.197480450041</v>
      </c>
      <c r="N1893" s="26">
        <f>L1893*'Social Cost of Carbon'!$C$5</f>
        <v>12060.939561581072</v>
      </c>
      <c r="O1893" s="23">
        <f t="shared" si="269"/>
        <v>0.30974497910996568</v>
      </c>
      <c r="P1893" s="23">
        <f t="shared" si="270"/>
        <v>0.26720282563580783</v>
      </c>
      <c r="Q1893" s="27"/>
      <c r="R1893" s="27"/>
    </row>
    <row r="1894" spans="1:18" x14ac:dyDescent="0.25">
      <c r="A1894" s="24">
        <f t="shared" si="266"/>
        <v>2021</v>
      </c>
      <c r="B1894" s="32">
        <v>44256</v>
      </c>
      <c r="C1894" s="28">
        <f>'Bitcoin Data'!C1893</f>
        <v>49631.242187999997</v>
      </c>
      <c r="D1894" s="26">
        <f>'Bitcoin Data'!K1893</f>
        <v>812.49435767807176</v>
      </c>
      <c r="E1894" s="25">
        <f>'Bitcoin Data'!J1893</f>
        <v>289866.90820614994</v>
      </c>
      <c r="F1894" s="25">
        <f t="shared" si="262"/>
        <v>235.51522739508439</v>
      </c>
      <c r="G1894" s="23">
        <f t="shared" si="263"/>
        <v>0.48099999999999998</v>
      </c>
      <c r="H1894" s="23">
        <f t="shared" si="264"/>
        <v>0.41493669889381735</v>
      </c>
      <c r="I1894" s="26">
        <f t="shared" si="267"/>
        <v>113282.82437703559</v>
      </c>
      <c r="J1894" s="26">
        <f t="shared" si="268"/>
        <v>97723.910994543068</v>
      </c>
      <c r="K1894" s="23">
        <f t="shared" si="265"/>
        <v>139.42598284715814</v>
      </c>
      <c r="L1894" s="23">
        <f t="shared" si="265"/>
        <v>120.27641800961703</v>
      </c>
      <c r="M1894" s="26">
        <f>K1894*'Social Cost of Carbon'!$C$5</f>
        <v>13942.598284715814</v>
      </c>
      <c r="N1894" s="26">
        <f>L1894*'Social Cost of Carbon'!$C$5</f>
        <v>12027.641800961703</v>
      </c>
      <c r="O1894" s="23">
        <f t="shared" si="269"/>
        <v>0.28092382277884836</v>
      </c>
      <c r="P1894" s="23">
        <f t="shared" si="270"/>
        <v>0.24234013235860102</v>
      </c>
      <c r="Q1894" s="27"/>
      <c r="R1894" s="27"/>
    </row>
    <row r="1895" spans="1:18" x14ac:dyDescent="0.25">
      <c r="A1895" s="24">
        <f t="shared" si="266"/>
        <v>2021</v>
      </c>
      <c r="B1895" s="32">
        <v>44257</v>
      </c>
      <c r="C1895" s="28">
        <f>'Bitcoin Data'!C1894</f>
        <v>48378.988280999998</v>
      </c>
      <c r="D1895" s="26">
        <f>'Bitcoin Data'!K1894</f>
        <v>893.74379344587885</v>
      </c>
      <c r="E1895" s="25">
        <f>'Bitcoin Data'!J1894</f>
        <v>262585.30574030295</v>
      </c>
      <c r="F1895" s="25">
        <f t="shared" si="262"/>
        <v>234.68398725548425</v>
      </c>
      <c r="G1895" s="23">
        <f t="shared" si="263"/>
        <v>0.48099999999999998</v>
      </c>
      <c r="H1895" s="23">
        <f t="shared" si="264"/>
        <v>0.41493669889381735</v>
      </c>
      <c r="I1895" s="26">
        <f t="shared" si="267"/>
        <v>112882.99786988791</v>
      </c>
      <c r="J1895" s="26">
        <f t="shared" si="268"/>
        <v>97378.998955029325</v>
      </c>
      <c r="K1895" s="23">
        <f t="shared" si="265"/>
        <v>126.30353206108572</v>
      </c>
      <c r="L1895" s="23">
        <f t="shared" si="265"/>
        <v>108.95627994190505</v>
      </c>
      <c r="M1895" s="26">
        <f>K1895*'Social Cost of Carbon'!$C$5</f>
        <v>12630.353206108572</v>
      </c>
      <c r="N1895" s="26">
        <f>L1895*'Social Cost of Carbon'!$C$5</f>
        <v>10895.627994190505</v>
      </c>
      <c r="O1895" s="23">
        <f t="shared" si="269"/>
        <v>0.26107104871122166</v>
      </c>
      <c r="P1895" s="23">
        <f t="shared" si="270"/>
        <v>0.22521405224320437</v>
      </c>
      <c r="Q1895" s="27"/>
      <c r="R1895" s="27"/>
    </row>
    <row r="1896" spans="1:18" x14ac:dyDescent="0.25">
      <c r="A1896" s="24">
        <f t="shared" si="266"/>
        <v>2021</v>
      </c>
      <c r="B1896" s="32">
        <v>44258</v>
      </c>
      <c r="C1896" s="28">
        <f>'Bitcoin Data'!C1895</f>
        <v>50538.242187999997</v>
      </c>
      <c r="D1896" s="26">
        <f>'Bitcoin Data'!K1895</f>
        <v>949.96833438885369</v>
      </c>
      <c r="E1896" s="25">
        <f>'Bitcoin Data'!J1895</f>
        <v>250865.87153771496</v>
      </c>
      <c r="F1896" s="25">
        <f t="shared" si="262"/>
        <v>238.31463413969124</v>
      </c>
      <c r="G1896" s="23">
        <f t="shared" si="263"/>
        <v>0.48099999999999998</v>
      </c>
      <c r="H1896" s="23">
        <f t="shared" si="264"/>
        <v>0.41493669889381735</v>
      </c>
      <c r="I1896" s="26">
        <f t="shared" si="267"/>
        <v>114629.33902119148</v>
      </c>
      <c r="J1896" s="26">
        <f t="shared" si="268"/>
        <v>98885.487588011296</v>
      </c>
      <c r="K1896" s="23">
        <f t="shared" si="265"/>
        <v>120.6664842096409</v>
      </c>
      <c r="L1896" s="23">
        <f t="shared" si="265"/>
        <v>104.09345660097991</v>
      </c>
      <c r="M1896" s="26">
        <f>K1896*'Social Cost of Carbon'!$C$5</f>
        <v>12066.648420964089</v>
      </c>
      <c r="N1896" s="26">
        <f>L1896*'Social Cost of Carbon'!$C$5</f>
        <v>10409.34566009799</v>
      </c>
      <c r="O1896" s="23">
        <f t="shared" si="269"/>
        <v>0.2387627249890627</v>
      </c>
      <c r="P1896" s="23">
        <f t="shared" si="270"/>
        <v>0.20596968175853228</v>
      </c>
      <c r="Q1896" s="27"/>
      <c r="R1896" s="27"/>
    </row>
    <row r="1897" spans="1:18" x14ac:dyDescent="0.25">
      <c r="A1897" s="24">
        <f t="shared" si="266"/>
        <v>2021</v>
      </c>
      <c r="B1897" s="32">
        <v>44259</v>
      </c>
      <c r="C1897" s="28">
        <f>'Bitcoin Data'!C1896</f>
        <v>48561.167969000002</v>
      </c>
      <c r="D1897" s="26">
        <f>'Bitcoin Data'!K1896</f>
        <v>800</v>
      </c>
      <c r="E1897" s="25">
        <f>'Bitcoin Data'!J1896</f>
        <v>295679.97595559317</v>
      </c>
      <c r="F1897" s="25">
        <f t="shared" si="262"/>
        <v>236.54398076447455</v>
      </c>
      <c r="G1897" s="23">
        <f t="shared" si="263"/>
        <v>0.48099999999999998</v>
      </c>
      <c r="H1897" s="23">
        <f t="shared" si="264"/>
        <v>0.41493669889381735</v>
      </c>
      <c r="I1897" s="26">
        <f t="shared" si="267"/>
        <v>113777.65474771227</v>
      </c>
      <c r="J1897" s="26">
        <f t="shared" si="268"/>
        <v>98150.778521613698</v>
      </c>
      <c r="K1897" s="23">
        <f t="shared" si="265"/>
        <v>142.22206843464031</v>
      </c>
      <c r="L1897" s="23">
        <f t="shared" si="265"/>
        <v>122.68847315201712</v>
      </c>
      <c r="M1897" s="26">
        <f>K1897*'Social Cost of Carbon'!$C$5</f>
        <v>14222.206843464031</v>
      </c>
      <c r="N1897" s="26">
        <f>L1897*'Social Cost of Carbon'!$C$5</f>
        <v>12268.847315201712</v>
      </c>
      <c r="O1897" s="23">
        <f t="shared" si="269"/>
        <v>0.29287200943237329</v>
      </c>
      <c r="P1897" s="23">
        <f t="shared" si="270"/>
        <v>0.25264728647041146</v>
      </c>
      <c r="Q1897" s="27"/>
      <c r="R1897" s="27"/>
    </row>
    <row r="1898" spans="1:18" x14ac:dyDescent="0.25">
      <c r="A1898" s="24">
        <f t="shared" si="266"/>
        <v>2021</v>
      </c>
      <c r="B1898" s="32">
        <v>44260</v>
      </c>
      <c r="C1898" s="28">
        <f>'Bitcoin Data'!C1897</f>
        <v>48927.304687999997</v>
      </c>
      <c r="D1898" s="26">
        <f>'Bitcoin Data'!K1897</f>
        <v>931.29139072847681</v>
      </c>
      <c r="E1898" s="25">
        <f>'Bitcoin Data'!J1897</f>
        <v>246807.6155141106</v>
      </c>
      <c r="F1898" s="25">
        <f t="shared" si="262"/>
        <v>229.84980749451523</v>
      </c>
      <c r="G1898" s="23">
        <f t="shared" si="263"/>
        <v>0.48099999999999998</v>
      </c>
      <c r="H1898" s="23">
        <f t="shared" si="264"/>
        <v>0.41493669889381735</v>
      </c>
      <c r="I1898" s="26">
        <f t="shared" si="267"/>
        <v>110557.75740486181</v>
      </c>
      <c r="J1898" s="26">
        <f t="shared" si="268"/>
        <v>95373.120363153546</v>
      </c>
      <c r="K1898" s="23">
        <f t="shared" si="265"/>
        <v>118.71446306228719</v>
      </c>
      <c r="L1898" s="23">
        <f t="shared" si="265"/>
        <v>102.40953724327956</v>
      </c>
      <c r="M1898" s="26">
        <f>K1898*'Social Cost of Carbon'!$C$5</f>
        <v>11871.44630622872</v>
      </c>
      <c r="N1898" s="26">
        <f>L1898*'Social Cost of Carbon'!$C$5</f>
        <v>10240.953724327956</v>
      </c>
      <c r="O1898" s="23">
        <f t="shared" si="269"/>
        <v>0.24263438139359295</v>
      </c>
      <c r="P1898" s="23">
        <f t="shared" si="270"/>
        <v>0.20930958264781896</v>
      </c>
      <c r="Q1898" s="27"/>
      <c r="R1898" s="27"/>
    </row>
    <row r="1899" spans="1:18" x14ac:dyDescent="0.25">
      <c r="A1899" s="24">
        <f t="shared" si="266"/>
        <v>2021</v>
      </c>
      <c r="B1899" s="32">
        <v>44261</v>
      </c>
      <c r="C1899" s="28">
        <f>'Bitcoin Data'!C1898</f>
        <v>48912.382812999997</v>
      </c>
      <c r="D1899" s="26">
        <f>'Bitcoin Data'!K1898</f>
        <v>949.96833438885369</v>
      </c>
      <c r="E1899" s="25">
        <f>'Bitcoin Data'!J1898</f>
        <v>244292.89365159208</v>
      </c>
      <c r="F1899" s="25">
        <f t="shared" si="262"/>
        <v>232.0705132852363</v>
      </c>
      <c r="G1899" s="23">
        <f t="shared" si="263"/>
        <v>0.48099999999999998</v>
      </c>
      <c r="H1899" s="23">
        <f t="shared" si="264"/>
        <v>0.41493669889381735</v>
      </c>
      <c r="I1899" s="26">
        <f t="shared" si="267"/>
        <v>111625.91689019866</v>
      </c>
      <c r="J1899" s="26">
        <f t="shared" si="268"/>
        <v>96294.572693169743</v>
      </c>
      <c r="K1899" s="23">
        <f t="shared" si="265"/>
        <v>117.50488184641578</v>
      </c>
      <c r="L1899" s="23">
        <f t="shared" si="265"/>
        <v>101.36608685501001</v>
      </c>
      <c r="M1899" s="26">
        <f>K1899*'Social Cost of Carbon'!$C$5</f>
        <v>11750.488184641579</v>
      </c>
      <c r="N1899" s="26">
        <f>L1899*'Social Cost of Carbon'!$C$5</f>
        <v>10136.608685501002</v>
      </c>
      <c r="O1899" s="23">
        <f t="shared" si="269"/>
        <v>0.24023544773039598</v>
      </c>
      <c r="P1899" s="23">
        <f t="shared" si="270"/>
        <v>0.20724013230463351</v>
      </c>
      <c r="Q1899" s="27"/>
      <c r="R1899" s="27"/>
    </row>
    <row r="1900" spans="1:18" x14ac:dyDescent="0.25">
      <c r="A1900" s="24">
        <f t="shared" si="266"/>
        <v>2021</v>
      </c>
      <c r="B1900" s="32">
        <v>44262</v>
      </c>
      <c r="C1900" s="28">
        <f>'Bitcoin Data'!C1899</f>
        <v>51206.691405999998</v>
      </c>
      <c r="D1900" s="26">
        <f>'Bitcoin Data'!K1899</f>
        <v>912.50126736287132</v>
      </c>
      <c r="E1900" s="25">
        <f>'Bitcoin Data'!J1899</f>
        <v>252453.21662062698</v>
      </c>
      <c r="F1900" s="25">
        <f t="shared" si="262"/>
        <v>230.3638801161556</v>
      </c>
      <c r="G1900" s="23">
        <f t="shared" si="263"/>
        <v>0.48099999999999998</v>
      </c>
      <c r="H1900" s="23">
        <f t="shared" si="264"/>
        <v>0.41493669889381735</v>
      </c>
      <c r="I1900" s="26">
        <f t="shared" si="267"/>
        <v>110805.02633587083</v>
      </c>
      <c r="J1900" s="26">
        <f t="shared" si="268"/>
        <v>95586.427959768698</v>
      </c>
      <c r="K1900" s="23">
        <f t="shared" si="265"/>
        <v>121.42999719452156</v>
      </c>
      <c r="L1900" s="23">
        <f t="shared" si="265"/>
        <v>104.75210432968873</v>
      </c>
      <c r="M1900" s="26">
        <f>K1900*'Social Cost of Carbon'!$C$5</f>
        <v>12142.999719452157</v>
      </c>
      <c r="N1900" s="26">
        <f>L1900*'Social Cost of Carbon'!$C$5</f>
        <v>10475.210432968874</v>
      </c>
      <c r="O1900" s="23">
        <f t="shared" si="269"/>
        <v>0.23713697147848406</v>
      </c>
      <c r="P1900" s="23">
        <f t="shared" si="270"/>
        <v>0.20456721856748336</v>
      </c>
      <c r="Q1900" s="27"/>
      <c r="R1900" s="27"/>
    </row>
    <row r="1901" spans="1:18" x14ac:dyDescent="0.25">
      <c r="A1901" s="24">
        <f t="shared" si="266"/>
        <v>2021</v>
      </c>
      <c r="B1901" s="32">
        <v>44263</v>
      </c>
      <c r="C1901" s="28">
        <f>'Bitcoin Data'!C1900</f>
        <v>52246.523437999997</v>
      </c>
      <c r="D1901" s="26">
        <f>'Bitcoin Data'!K1900</f>
        <v>968.78363832077503</v>
      </c>
      <c r="E1901" s="25">
        <f>'Bitcoin Data'!J1900</f>
        <v>240836.52445565176</v>
      </c>
      <c r="F1901" s="25">
        <f t="shared" si="262"/>
        <v>233.3184844026766</v>
      </c>
      <c r="G1901" s="23">
        <f t="shared" si="263"/>
        <v>0.48099999999999998</v>
      </c>
      <c r="H1901" s="23">
        <f t="shared" si="264"/>
        <v>0.41493669889381735</v>
      </c>
      <c r="I1901" s="26">
        <f t="shared" si="267"/>
        <v>112226.19099768744</v>
      </c>
      <c r="J1901" s="26">
        <f t="shared" si="268"/>
        <v>96812.401708955236</v>
      </c>
      <c r="K1901" s="23">
        <f t="shared" si="265"/>
        <v>115.8423682631685</v>
      </c>
      <c r="L1901" s="23">
        <f t="shared" si="265"/>
        <v>99.931912430688243</v>
      </c>
      <c r="M1901" s="26">
        <f>K1901*'Social Cost of Carbon'!$C$5</f>
        <v>11584.23682631685</v>
      </c>
      <c r="N1901" s="26">
        <f>L1901*'Social Cost of Carbon'!$C$5</f>
        <v>9993.1912430688244</v>
      </c>
      <c r="O1901" s="23">
        <f t="shared" si="269"/>
        <v>0.22172263461823741</v>
      </c>
      <c r="P1901" s="23">
        <f t="shared" si="270"/>
        <v>0.19126997521524208</v>
      </c>
      <c r="Q1901" s="27"/>
      <c r="R1901" s="27"/>
    </row>
    <row r="1902" spans="1:18" x14ac:dyDescent="0.25">
      <c r="A1902" s="24">
        <f t="shared" si="266"/>
        <v>2021</v>
      </c>
      <c r="B1902" s="32">
        <v>44264</v>
      </c>
      <c r="C1902" s="28">
        <f>'Bitcoin Data'!C1901</f>
        <v>54824.117187999997</v>
      </c>
      <c r="D1902" s="26">
        <f>'Bitcoin Data'!K1901</f>
        <v>874.97569511958011</v>
      </c>
      <c r="E1902" s="25">
        <f>'Bitcoin Data'!J1901</f>
        <v>272674.40142789087</v>
      </c>
      <c r="F1902" s="25">
        <f t="shared" si="262"/>
        <v>238.58347393068425</v>
      </c>
      <c r="G1902" s="23">
        <f t="shared" si="263"/>
        <v>0.48099999999999998</v>
      </c>
      <c r="H1902" s="23">
        <f t="shared" si="264"/>
        <v>0.41493669889381735</v>
      </c>
      <c r="I1902" s="26">
        <f t="shared" si="267"/>
        <v>114758.65096065913</v>
      </c>
      <c r="J1902" s="26">
        <f t="shared" si="268"/>
        <v>98997.039083417243</v>
      </c>
      <c r="K1902" s="23">
        <f t="shared" si="265"/>
        <v>131.1563870868155</v>
      </c>
      <c r="L1902" s="23">
        <f t="shared" si="265"/>
        <v>113.14261600133663</v>
      </c>
      <c r="M1902" s="26">
        <f>K1902*'Social Cost of Carbon'!$C$5</f>
        <v>13115.63870868155</v>
      </c>
      <c r="N1902" s="26">
        <f>L1902*'Social Cost of Carbon'!$C$5</f>
        <v>11314.261600133663</v>
      </c>
      <c r="O1902" s="23">
        <f t="shared" si="269"/>
        <v>0.23923118841487384</v>
      </c>
      <c r="P1902" s="23">
        <f t="shared" si="270"/>
        <v>0.20637380372830061</v>
      </c>
      <c r="Q1902" s="27"/>
      <c r="R1902" s="27"/>
    </row>
    <row r="1903" spans="1:18" x14ac:dyDescent="0.25">
      <c r="A1903" s="24">
        <f t="shared" si="266"/>
        <v>2021</v>
      </c>
      <c r="B1903" s="32">
        <v>44265</v>
      </c>
      <c r="C1903" s="28">
        <f>'Bitcoin Data'!C1902</f>
        <v>56008.550780999998</v>
      </c>
      <c r="D1903" s="26">
        <f>'Bitcoin Data'!K1902</f>
        <v>931.29139072847681</v>
      </c>
      <c r="E1903" s="25">
        <f>'Bitcoin Data'!J1902</f>
        <v>254848.02640424203</v>
      </c>
      <c r="F1903" s="25">
        <f t="shared" si="262"/>
        <v>237.33777293441415</v>
      </c>
      <c r="G1903" s="23">
        <f t="shared" si="263"/>
        <v>0.48099999999999998</v>
      </c>
      <c r="H1903" s="23">
        <f t="shared" si="264"/>
        <v>0.41493669889381735</v>
      </c>
      <c r="I1903" s="26">
        <f t="shared" si="267"/>
        <v>114159.46878145319</v>
      </c>
      <c r="J1903" s="26">
        <f t="shared" si="268"/>
        <v>98480.152024216193</v>
      </c>
      <c r="K1903" s="23">
        <f t="shared" si="265"/>
        <v>122.58190070044041</v>
      </c>
      <c r="L1903" s="23">
        <f t="shared" si="265"/>
        <v>105.74579879578059</v>
      </c>
      <c r="M1903" s="26">
        <f>K1903*'Social Cost of Carbon'!$C$5</f>
        <v>12258.190070044042</v>
      </c>
      <c r="N1903" s="26">
        <f>L1903*'Social Cost of Carbon'!$C$5</f>
        <v>10574.579879578059</v>
      </c>
      <c r="O1903" s="23">
        <f t="shared" si="269"/>
        <v>0.21886283253382152</v>
      </c>
      <c r="P1903" s="23">
        <f t="shared" si="270"/>
        <v>0.18880295476535194</v>
      </c>
      <c r="Q1903" s="27"/>
      <c r="R1903" s="27"/>
    </row>
    <row r="1904" spans="1:18" x14ac:dyDescent="0.25">
      <c r="A1904" s="24">
        <f t="shared" si="266"/>
        <v>2021</v>
      </c>
      <c r="B1904" s="32">
        <v>44266</v>
      </c>
      <c r="C1904" s="28">
        <f>'Bitcoin Data'!C1903</f>
        <v>57805.121094000002</v>
      </c>
      <c r="D1904" s="26">
        <f>'Bitcoin Data'!K1903</f>
        <v>825.00687505729218</v>
      </c>
      <c r="E1904" s="25">
        <f>'Bitcoin Data'!J1903</f>
        <v>286138.97696813912</v>
      </c>
      <c r="F1904" s="25">
        <f t="shared" si="262"/>
        <v>236.06662322057494</v>
      </c>
      <c r="G1904" s="23">
        <f t="shared" si="263"/>
        <v>0.48099999999999998</v>
      </c>
      <c r="H1904" s="23">
        <f t="shared" si="264"/>
        <v>0.41493669889381735</v>
      </c>
      <c r="I1904" s="26">
        <f t="shared" si="267"/>
        <v>113548.04576909654</v>
      </c>
      <c r="J1904" s="26">
        <f t="shared" si="268"/>
        <v>97952.705358155945</v>
      </c>
      <c r="K1904" s="23">
        <f t="shared" si="265"/>
        <v>137.63284792167494</v>
      </c>
      <c r="L1904" s="23">
        <f t="shared" si="265"/>
        <v>118.72956252801367</v>
      </c>
      <c r="M1904" s="26">
        <f>K1904*'Social Cost of Carbon'!$C$5</f>
        <v>13763.284792167493</v>
      </c>
      <c r="N1904" s="26">
        <f>L1904*'Social Cost of Carbon'!$C$5</f>
        <v>11872.956252801367</v>
      </c>
      <c r="O1904" s="23">
        <f t="shared" si="269"/>
        <v>0.23809801850922999</v>
      </c>
      <c r="P1904" s="23">
        <f t="shared" si="270"/>
        <v>0.2053962698822846</v>
      </c>
      <c r="Q1904" s="27"/>
      <c r="R1904" s="27"/>
    </row>
    <row r="1905" spans="1:18" x14ac:dyDescent="0.25">
      <c r="A1905" s="24">
        <f t="shared" si="266"/>
        <v>2021</v>
      </c>
      <c r="B1905" s="32">
        <v>44267</v>
      </c>
      <c r="C1905" s="28">
        <f>'Bitcoin Data'!C1904</f>
        <v>57332.089844000002</v>
      </c>
      <c r="D1905" s="26">
        <f>'Bitcoin Data'!K1904</f>
        <v>937.5</v>
      </c>
      <c r="E1905" s="25">
        <f>'Bitcoin Data'!J1904</f>
        <v>252248.35487161652</v>
      </c>
      <c r="F1905" s="25">
        <f t="shared" si="262"/>
        <v>236.48283269214048</v>
      </c>
      <c r="G1905" s="23">
        <f t="shared" si="263"/>
        <v>0.48099999999999998</v>
      </c>
      <c r="H1905" s="23">
        <f t="shared" si="264"/>
        <v>0.41493669889381735</v>
      </c>
      <c r="I1905" s="26">
        <f t="shared" si="267"/>
        <v>113748.24252491957</v>
      </c>
      <c r="J1905" s="26">
        <f t="shared" si="268"/>
        <v>98125.405942335681</v>
      </c>
      <c r="K1905" s="23">
        <f t="shared" si="265"/>
        <v>121.33145869324755</v>
      </c>
      <c r="L1905" s="23">
        <f t="shared" si="265"/>
        <v>104.66709967182473</v>
      </c>
      <c r="M1905" s="26">
        <f>K1905*'Social Cost of Carbon'!$C$5</f>
        <v>12133.145869324755</v>
      </c>
      <c r="N1905" s="26">
        <f>L1905*'Social Cost of Carbon'!$C$5</f>
        <v>10466.709967182473</v>
      </c>
      <c r="O1905" s="23">
        <f t="shared" si="269"/>
        <v>0.21162922723275768</v>
      </c>
      <c r="P1905" s="23">
        <f t="shared" si="270"/>
        <v>0.18256285433972977</v>
      </c>
      <c r="Q1905" s="27"/>
      <c r="R1905" s="27"/>
    </row>
    <row r="1906" spans="1:18" x14ac:dyDescent="0.25">
      <c r="A1906" s="24">
        <f t="shared" si="266"/>
        <v>2021</v>
      </c>
      <c r="B1906" s="32">
        <v>44268</v>
      </c>
      <c r="C1906" s="28">
        <f>'Bitcoin Data'!C1905</f>
        <v>61243.085937999997</v>
      </c>
      <c r="D1906" s="26">
        <f>'Bitcoin Data'!K1905</f>
        <v>893.74379344587885</v>
      </c>
      <c r="E1906" s="25">
        <f>'Bitcoin Data'!J1905</f>
        <v>264219.50655059877</v>
      </c>
      <c r="F1906" s="25">
        <f t="shared" si="262"/>
        <v>236.14454408693038</v>
      </c>
      <c r="G1906" s="23">
        <f t="shared" si="263"/>
        <v>0.48099999999999998</v>
      </c>
      <c r="H1906" s="23">
        <f t="shared" si="264"/>
        <v>0.41493669889381735</v>
      </c>
      <c r="I1906" s="26">
        <f t="shared" si="267"/>
        <v>113585.5257058135</v>
      </c>
      <c r="J1906" s="26">
        <f t="shared" si="268"/>
        <v>97985.0375852164</v>
      </c>
      <c r="K1906" s="23">
        <f t="shared" si="265"/>
        <v>127.08958265083801</v>
      </c>
      <c r="L1906" s="23">
        <f t="shared" si="265"/>
        <v>109.6343698314588</v>
      </c>
      <c r="M1906" s="26">
        <f>K1906*'Social Cost of Carbon'!$C$5</f>
        <v>12708.958265083802</v>
      </c>
      <c r="N1906" s="26">
        <f>L1906*'Social Cost of Carbon'!$C$5</f>
        <v>10963.436983145879</v>
      </c>
      <c r="O1906" s="23">
        <f t="shared" si="269"/>
        <v>0.20751662118969369</v>
      </c>
      <c r="P1906" s="23">
        <f t="shared" si="270"/>
        <v>0.17901509721839973</v>
      </c>
      <c r="Q1906" s="27"/>
      <c r="R1906" s="27"/>
    </row>
    <row r="1907" spans="1:18" x14ac:dyDescent="0.25">
      <c r="A1907" s="24">
        <f t="shared" si="266"/>
        <v>2021</v>
      </c>
      <c r="B1907" s="32">
        <v>44269</v>
      </c>
      <c r="C1907" s="28">
        <f>'Bitcoin Data'!C1906</f>
        <v>59302.316405999998</v>
      </c>
      <c r="D1907" s="26">
        <f>'Bitcoin Data'!K1906</f>
        <v>981.24727431312681</v>
      </c>
      <c r="E1907" s="25">
        <f>'Bitcoin Data'!J1906</f>
        <v>238372.34988926412</v>
      </c>
      <c r="F1907" s="25">
        <f t="shared" si="262"/>
        <v>233.9022186004554</v>
      </c>
      <c r="G1907" s="23">
        <f t="shared" si="263"/>
        <v>0.48099999999999998</v>
      </c>
      <c r="H1907" s="23">
        <f t="shared" si="264"/>
        <v>0.41493669889381735</v>
      </c>
      <c r="I1907" s="26">
        <f t="shared" si="267"/>
        <v>112506.96714681904</v>
      </c>
      <c r="J1907" s="26">
        <f t="shared" si="268"/>
        <v>97054.614450013003</v>
      </c>
      <c r="K1907" s="23">
        <f t="shared" si="265"/>
        <v>114.65710029673605</v>
      </c>
      <c r="L1907" s="23">
        <f t="shared" si="265"/>
        <v>98.909435970613274</v>
      </c>
      <c r="M1907" s="26">
        <f>K1907*'Social Cost of Carbon'!$C$5</f>
        <v>11465.710029673604</v>
      </c>
      <c r="N1907" s="26">
        <f>L1907*'Social Cost of Carbon'!$C$5</f>
        <v>9890.9435970613267</v>
      </c>
      <c r="O1907" s="23">
        <f t="shared" si="269"/>
        <v>0.19334337551295963</v>
      </c>
      <c r="P1907" s="23">
        <f t="shared" si="270"/>
        <v>0.16678848646223532</v>
      </c>
      <c r="Q1907" s="27"/>
      <c r="R1907" s="27"/>
    </row>
    <row r="1908" spans="1:18" x14ac:dyDescent="0.25">
      <c r="A1908" s="24">
        <f t="shared" si="266"/>
        <v>2021</v>
      </c>
      <c r="B1908" s="32">
        <v>44270</v>
      </c>
      <c r="C1908" s="28">
        <f>'Bitcoin Data'!C1907</f>
        <v>55907.199219000002</v>
      </c>
      <c r="D1908" s="26">
        <f>'Bitcoin Data'!K1907</f>
        <v>924.9743062692703</v>
      </c>
      <c r="E1908" s="25">
        <f>'Bitcoin Data'!J1907</f>
        <v>255477.51906933513</v>
      </c>
      <c r="F1908" s="25">
        <f t="shared" si="262"/>
        <v>236.31014096855253</v>
      </c>
      <c r="G1908" s="23">
        <f t="shared" si="263"/>
        <v>0.48099999999999998</v>
      </c>
      <c r="H1908" s="23">
        <f t="shared" si="264"/>
        <v>0.41493669889381735</v>
      </c>
      <c r="I1908" s="26">
        <f t="shared" si="267"/>
        <v>113665.17780587377</v>
      </c>
      <c r="J1908" s="26">
        <f t="shared" si="268"/>
        <v>98053.749808623805</v>
      </c>
      <c r="K1908" s="23">
        <f t="shared" si="265"/>
        <v>122.88468667235018</v>
      </c>
      <c r="L1908" s="23">
        <f t="shared" si="265"/>
        <v>106.0069984042122</v>
      </c>
      <c r="M1908" s="26">
        <f>K1908*'Social Cost of Carbon'!$C$5</f>
        <v>12288.468667235018</v>
      </c>
      <c r="N1908" s="26">
        <f>L1908*'Social Cost of Carbon'!$C$5</f>
        <v>10600.699840421219</v>
      </c>
      <c r="O1908" s="23">
        <f t="shared" si="269"/>
        <v>0.21980118551635108</v>
      </c>
      <c r="P1908" s="23">
        <f t="shared" si="270"/>
        <v>0.1896124289627906</v>
      </c>
      <c r="Q1908" s="27"/>
      <c r="R1908" s="27"/>
    </row>
    <row r="1909" spans="1:18" x14ac:dyDescent="0.25">
      <c r="A1909" s="24">
        <f t="shared" si="266"/>
        <v>2021</v>
      </c>
      <c r="B1909" s="32">
        <v>44271</v>
      </c>
      <c r="C1909" s="28">
        <f>'Bitcoin Data'!C1908</f>
        <v>56804.902344000002</v>
      </c>
      <c r="D1909" s="26">
        <f>'Bitcoin Data'!K1908</f>
        <v>931.29139072847681</v>
      </c>
      <c r="E1909" s="25">
        <f>'Bitcoin Data'!J1908</f>
        <v>251878.03346051206</v>
      </c>
      <c r="F1909" s="25">
        <f t="shared" si="262"/>
        <v>234.5718440753941</v>
      </c>
      <c r="G1909" s="23">
        <f t="shared" si="263"/>
        <v>0.48099999999999998</v>
      </c>
      <c r="H1909" s="23">
        <f t="shared" si="264"/>
        <v>0.41493669889381735</v>
      </c>
      <c r="I1909" s="26">
        <f t="shared" si="267"/>
        <v>112829.05700026455</v>
      </c>
      <c r="J1909" s="26">
        <f t="shared" si="268"/>
        <v>97332.466634079261</v>
      </c>
      <c r="K1909" s="23">
        <f t="shared" si="265"/>
        <v>121.15333409450629</v>
      </c>
      <c r="L1909" s="23">
        <f t="shared" si="265"/>
        <v>104.51343972797135</v>
      </c>
      <c r="M1909" s="26">
        <f>K1909*'Social Cost of Carbon'!$C$5</f>
        <v>12115.33340945063</v>
      </c>
      <c r="N1909" s="26">
        <f>L1909*'Social Cost of Carbon'!$C$5</f>
        <v>10451.343972797134</v>
      </c>
      <c r="O1909" s="23">
        <f t="shared" si="269"/>
        <v>0.21327971547389357</v>
      </c>
      <c r="P1909" s="23">
        <f t="shared" si="270"/>
        <v>0.18398665505145534</v>
      </c>
      <c r="Q1909" s="27"/>
      <c r="R1909" s="27"/>
    </row>
    <row r="1910" spans="1:18" x14ac:dyDescent="0.25">
      <c r="A1910" s="24">
        <f t="shared" si="266"/>
        <v>2021</v>
      </c>
      <c r="B1910" s="32">
        <v>44272</v>
      </c>
      <c r="C1910" s="28">
        <f>'Bitcoin Data'!C1909</f>
        <v>58870.894530999998</v>
      </c>
      <c r="D1910" s="26">
        <f>'Bitcoin Data'!K1909</f>
        <v>850.0188893086513</v>
      </c>
      <c r="E1910" s="25">
        <f>'Bitcoin Data'!J1909</f>
        <v>278248.56641103938</v>
      </c>
      <c r="F1910" s="25">
        <f t="shared" si="262"/>
        <v>236.5165373724362</v>
      </c>
      <c r="G1910" s="23">
        <f t="shared" si="263"/>
        <v>0.48099999999999998</v>
      </c>
      <c r="H1910" s="23">
        <f t="shared" si="264"/>
        <v>0.41493669889381735</v>
      </c>
      <c r="I1910" s="26">
        <f t="shared" si="267"/>
        <v>113764.45447614181</v>
      </c>
      <c r="J1910" s="26">
        <f t="shared" si="268"/>
        <v>98139.391251114852</v>
      </c>
      <c r="K1910" s="23">
        <f t="shared" si="265"/>
        <v>133.83756044370995</v>
      </c>
      <c r="L1910" s="23">
        <f t="shared" si="265"/>
        <v>115.45554161853379</v>
      </c>
      <c r="M1910" s="26">
        <f>K1910*'Social Cost of Carbon'!$C$5</f>
        <v>13383.756044370995</v>
      </c>
      <c r="N1910" s="26">
        <f>L1910*'Social Cost of Carbon'!$C$5</f>
        <v>11545.554161853379</v>
      </c>
      <c r="O1910" s="23">
        <f t="shared" si="269"/>
        <v>0.2273407963475641</v>
      </c>
      <c r="P1910" s="23">
        <f t="shared" si="270"/>
        <v>0.19611650636247369</v>
      </c>
      <c r="Q1910" s="27"/>
      <c r="R1910" s="27"/>
    </row>
    <row r="1911" spans="1:18" x14ac:dyDescent="0.25">
      <c r="A1911" s="24">
        <f t="shared" si="266"/>
        <v>2021</v>
      </c>
      <c r="B1911" s="32">
        <v>44273</v>
      </c>
      <c r="C1911" s="28">
        <f>'Bitcoin Data'!C1910</f>
        <v>57858.921875</v>
      </c>
      <c r="D1911" s="26">
        <f>'Bitcoin Data'!K1910</f>
        <v>949.96833438885369</v>
      </c>
      <c r="E1911" s="25">
        <f>'Bitcoin Data'!J1910</f>
        <v>245692.56275465945</v>
      </c>
      <c r="F1911" s="25">
        <f t="shared" si="262"/>
        <v>233.40015461177273</v>
      </c>
      <c r="G1911" s="23">
        <f t="shared" si="263"/>
        <v>0.48099999999999998</v>
      </c>
      <c r="H1911" s="23">
        <f t="shared" si="264"/>
        <v>0.41493669889381735</v>
      </c>
      <c r="I1911" s="26">
        <f t="shared" si="267"/>
        <v>112265.47436826269</v>
      </c>
      <c r="J1911" s="26">
        <f t="shared" si="268"/>
        <v>96846.289675915556</v>
      </c>
      <c r="K1911" s="23">
        <f t="shared" si="265"/>
        <v>118.17812268499119</v>
      </c>
      <c r="L1911" s="23">
        <f t="shared" si="265"/>
        <v>101.94686093218046</v>
      </c>
      <c r="M1911" s="26">
        <f>K1911*'Social Cost of Carbon'!$C$5</f>
        <v>11817.812268499119</v>
      </c>
      <c r="N1911" s="26">
        <f>L1911*'Social Cost of Carbon'!$C$5</f>
        <v>10194.686093218046</v>
      </c>
      <c r="O1911" s="23">
        <f t="shared" si="269"/>
        <v>0.20425220321302642</v>
      </c>
      <c r="P1911" s="23">
        <f t="shared" si="270"/>
        <v>0.17619903314553501</v>
      </c>
      <c r="Q1911" s="27"/>
      <c r="R1911" s="27"/>
    </row>
    <row r="1912" spans="1:18" x14ac:dyDescent="0.25">
      <c r="A1912" s="24">
        <f t="shared" si="266"/>
        <v>2021</v>
      </c>
      <c r="B1912" s="32">
        <v>44274</v>
      </c>
      <c r="C1912" s="28">
        <f>'Bitcoin Data'!C1911</f>
        <v>58346.652344000002</v>
      </c>
      <c r="D1912" s="26">
        <f>'Bitcoin Data'!K1911</f>
        <v>924.9743062692703</v>
      </c>
      <c r="E1912" s="25">
        <f>'Bitcoin Data'!J1911</f>
        <v>257165.36491979417</v>
      </c>
      <c r="F1912" s="25">
        <f t="shared" si="262"/>
        <v>237.87135501317036</v>
      </c>
      <c r="G1912" s="23">
        <f t="shared" si="263"/>
        <v>0.48099999999999998</v>
      </c>
      <c r="H1912" s="23">
        <f t="shared" si="264"/>
        <v>0.41493669889381735</v>
      </c>
      <c r="I1912" s="26">
        <f t="shared" si="267"/>
        <v>114416.12176133493</v>
      </c>
      <c r="J1912" s="26">
        <f t="shared" si="268"/>
        <v>98701.554810564208</v>
      </c>
      <c r="K1912" s="23">
        <f t="shared" si="265"/>
        <v>123.696540526421</v>
      </c>
      <c r="L1912" s="23">
        <f t="shared" si="265"/>
        <v>106.70734758964329</v>
      </c>
      <c r="M1912" s="26">
        <f>K1912*'Social Cost of Carbon'!$C$5</f>
        <v>12369.654052642099</v>
      </c>
      <c r="N1912" s="26">
        <f>L1912*'Social Cost of Carbon'!$C$5</f>
        <v>10670.734758964329</v>
      </c>
      <c r="O1912" s="23">
        <f t="shared" si="269"/>
        <v>0.21200280659999365</v>
      </c>
      <c r="P1912" s="23">
        <f t="shared" si="270"/>
        <v>0.18288512417219493</v>
      </c>
      <c r="Q1912" s="27"/>
      <c r="R1912" s="27"/>
    </row>
    <row r="1913" spans="1:18" x14ac:dyDescent="0.25">
      <c r="A1913" s="24">
        <f t="shared" si="266"/>
        <v>2021</v>
      </c>
      <c r="B1913" s="32">
        <v>44275</v>
      </c>
      <c r="C1913" s="28">
        <f>'Bitcoin Data'!C1912</f>
        <v>58313.644530999998</v>
      </c>
      <c r="D1913" s="26">
        <f>'Bitcoin Data'!K1912</f>
        <v>962.46390760346469</v>
      </c>
      <c r="E1913" s="25">
        <f>'Bitcoin Data'!J1912</f>
        <v>246663.64903703539</v>
      </c>
      <c r="F1913" s="25">
        <f t="shared" si="262"/>
        <v>237.40485951591467</v>
      </c>
      <c r="G1913" s="23">
        <f t="shared" si="263"/>
        <v>0.48099999999999998</v>
      </c>
      <c r="H1913" s="23">
        <f t="shared" si="264"/>
        <v>0.41493669889381735</v>
      </c>
      <c r="I1913" s="26">
        <f t="shared" si="267"/>
        <v>114191.73742715495</v>
      </c>
      <c r="J1913" s="26">
        <f t="shared" si="268"/>
        <v>98507.988708884091</v>
      </c>
      <c r="K1913" s="23">
        <f t="shared" si="265"/>
        <v>118.64521518681403</v>
      </c>
      <c r="L1913" s="23">
        <f t="shared" si="265"/>
        <v>102.34980026853059</v>
      </c>
      <c r="M1913" s="26">
        <f>K1913*'Social Cost of Carbon'!$C$5</f>
        <v>11864.521518681402</v>
      </c>
      <c r="N1913" s="26">
        <f>L1913*'Social Cost of Carbon'!$C$5</f>
        <v>10234.980026853058</v>
      </c>
      <c r="O1913" s="23">
        <f t="shared" si="269"/>
        <v>0.20346046991410607</v>
      </c>
      <c r="P1913" s="23">
        <f t="shared" si="270"/>
        <v>0.17551604104271104</v>
      </c>
      <c r="Q1913" s="27"/>
      <c r="R1913" s="27"/>
    </row>
    <row r="1914" spans="1:18" x14ac:dyDescent="0.25">
      <c r="A1914" s="24">
        <f t="shared" si="266"/>
        <v>2021</v>
      </c>
      <c r="B1914" s="32">
        <v>44276</v>
      </c>
      <c r="C1914" s="28">
        <f>'Bitcoin Data'!C1913</f>
        <v>57523.421875</v>
      </c>
      <c r="D1914" s="26">
        <f>'Bitcoin Data'!K1913</f>
        <v>974.97562560935978</v>
      </c>
      <c r="E1914" s="25">
        <f>'Bitcoin Data'!J1913</f>
        <v>246663.18606025458</v>
      </c>
      <c r="F1914" s="25">
        <f t="shared" si="262"/>
        <v>240.49059414389461</v>
      </c>
      <c r="G1914" s="23">
        <f t="shared" si="263"/>
        <v>0.48099999999999998</v>
      </c>
      <c r="H1914" s="23">
        <f t="shared" si="264"/>
        <v>0.41493669889381735</v>
      </c>
      <c r="I1914" s="26">
        <f t="shared" si="267"/>
        <v>115675.9757832133</v>
      </c>
      <c r="J1914" s="26">
        <f t="shared" si="268"/>
        <v>99788.37324908044</v>
      </c>
      <c r="K1914" s="23">
        <f t="shared" si="265"/>
        <v>118.64499249498245</v>
      </c>
      <c r="L1914" s="23">
        <f t="shared" si="265"/>
        <v>102.3496081624735</v>
      </c>
      <c r="M1914" s="26">
        <f>K1914*'Social Cost of Carbon'!$C$5</f>
        <v>11864.499249498245</v>
      </c>
      <c r="N1914" s="26">
        <f>L1914*'Social Cost of Carbon'!$C$5</f>
        <v>10234.960816247351</v>
      </c>
      <c r="O1914" s="23">
        <f t="shared" si="269"/>
        <v>0.20625510205703917</v>
      </c>
      <c r="P1914" s="23">
        <f t="shared" si="270"/>
        <v>0.17792684236497971</v>
      </c>
      <c r="Q1914" s="27"/>
      <c r="R1914" s="27"/>
    </row>
    <row r="1915" spans="1:18" x14ac:dyDescent="0.25">
      <c r="A1915" s="24">
        <f t="shared" si="266"/>
        <v>2021</v>
      </c>
      <c r="B1915" s="32">
        <v>44277</v>
      </c>
      <c r="C1915" s="28">
        <f>'Bitcoin Data'!C1914</f>
        <v>54529.144530999998</v>
      </c>
      <c r="D1915" s="26">
        <f>'Bitcoin Data'!K1914</f>
        <v>943.79194630872496</v>
      </c>
      <c r="E1915" s="25">
        <f>'Bitcoin Data'!J1914</f>
        <v>255171.05482892538</v>
      </c>
      <c r="F1915" s="25">
        <f t="shared" si="262"/>
        <v>240.82838647864187</v>
      </c>
      <c r="G1915" s="23">
        <f t="shared" si="263"/>
        <v>0.48099999999999998</v>
      </c>
      <c r="H1915" s="23">
        <f t="shared" si="264"/>
        <v>0.41493669889381735</v>
      </c>
      <c r="I1915" s="26">
        <f t="shared" si="267"/>
        <v>115838.45389622674</v>
      </c>
      <c r="J1915" s="26">
        <f t="shared" si="268"/>
        <v>99928.535685372102</v>
      </c>
      <c r="K1915" s="23">
        <f t="shared" si="265"/>
        <v>122.73727737271309</v>
      </c>
      <c r="L1915" s="23">
        <f t="shared" si="265"/>
        <v>105.87983514396755</v>
      </c>
      <c r="M1915" s="26">
        <f>K1915*'Social Cost of Carbon'!$C$5</f>
        <v>12273.727737271309</v>
      </c>
      <c r="N1915" s="26">
        <f>L1915*'Social Cost of Carbon'!$C$5</f>
        <v>10587.983514396756</v>
      </c>
      <c r="O1915" s="23">
        <f t="shared" si="269"/>
        <v>0.22508564626928365</v>
      </c>
      <c r="P1915" s="23">
        <f t="shared" si="270"/>
        <v>0.1941710915412849</v>
      </c>
      <c r="Q1915" s="27"/>
      <c r="R1915" s="27"/>
    </row>
    <row r="1916" spans="1:18" x14ac:dyDescent="0.25">
      <c r="A1916" s="24">
        <f t="shared" si="266"/>
        <v>2021</v>
      </c>
      <c r="B1916" s="32">
        <v>44278</v>
      </c>
      <c r="C1916" s="28">
        <f>'Bitcoin Data'!C1915</f>
        <v>54738.945312999997</v>
      </c>
      <c r="D1916" s="26">
        <f>'Bitcoin Data'!K1915</f>
        <v>1006.2611806797852</v>
      </c>
      <c r="E1916" s="25">
        <f>'Bitcoin Data'!J1915</f>
        <v>240554.61832522345</v>
      </c>
      <c r="F1916" s="25">
        <f t="shared" si="262"/>
        <v>242.06077425391445</v>
      </c>
      <c r="G1916" s="23">
        <f t="shared" si="263"/>
        <v>0.48099999999999998</v>
      </c>
      <c r="H1916" s="23">
        <f t="shared" si="264"/>
        <v>0.41493669889381735</v>
      </c>
      <c r="I1916" s="26">
        <f t="shared" si="267"/>
        <v>116431.23241613284</v>
      </c>
      <c r="J1916" s="26">
        <f t="shared" si="268"/>
        <v>100439.89860060081</v>
      </c>
      <c r="K1916" s="23">
        <f t="shared" si="265"/>
        <v>115.70677141443247</v>
      </c>
      <c r="L1916" s="23">
        <f t="shared" si="265"/>
        <v>99.814939231530403</v>
      </c>
      <c r="M1916" s="26">
        <f>K1916*'Social Cost of Carbon'!$C$5</f>
        <v>11570.677141443246</v>
      </c>
      <c r="N1916" s="26">
        <f>L1916*'Social Cost of Carbon'!$C$5</f>
        <v>9981.4939231530407</v>
      </c>
      <c r="O1916" s="23">
        <f t="shared" si="269"/>
        <v>0.21137924881967568</v>
      </c>
      <c r="P1916" s="23">
        <f t="shared" si="270"/>
        <v>0.18234720939686297</v>
      </c>
      <c r="Q1916" s="27"/>
      <c r="R1916" s="27"/>
    </row>
    <row r="1917" spans="1:18" x14ac:dyDescent="0.25">
      <c r="A1917" s="24">
        <f t="shared" si="266"/>
        <v>2021</v>
      </c>
      <c r="B1917" s="32">
        <v>44279</v>
      </c>
      <c r="C1917" s="28">
        <f>'Bitcoin Data'!C1916</f>
        <v>52774.265625</v>
      </c>
      <c r="D1917" s="26">
        <f>'Bitcoin Data'!K1916</f>
        <v>949.96833438885369</v>
      </c>
      <c r="E1917" s="25">
        <f>'Bitcoin Data'!J1916</f>
        <v>258323.6215634314</v>
      </c>
      <c r="F1917" s="25">
        <f t="shared" si="262"/>
        <v>245.39926050990948</v>
      </c>
      <c r="G1917" s="23">
        <f t="shared" si="263"/>
        <v>0.48099999999999998</v>
      </c>
      <c r="H1917" s="23">
        <f t="shared" si="264"/>
        <v>0.41493669889381735</v>
      </c>
      <c r="I1917" s="26">
        <f t="shared" si="267"/>
        <v>118037.04430526646</v>
      </c>
      <c r="J1917" s="26">
        <f t="shared" si="268"/>
        <v>101825.15906696576</v>
      </c>
      <c r="K1917" s="23">
        <f t="shared" si="265"/>
        <v>124.25366197201049</v>
      </c>
      <c r="L1917" s="23">
        <f t="shared" si="265"/>
        <v>107.18795077782596</v>
      </c>
      <c r="M1917" s="26">
        <f>K1917*'Social Cost of Carbon'!$C$5</f>
        <v>12425.366197201049</v>
      </c>
      <c r="N1917" s="26">
        <f>L1917*'Social Cost of Carbon'!$C$5</f>
        <v>10718.795077782595</v>
      </c>
      <c r="O1917" s="23">
        <f t="shared" si="269"/>
        <v>0.23544365895098229</v>
      </c>
      <c r="P1917" s="23">
        <f t="shared" si="270"/>
        <v>0.20310647530270765</v>
      </c>
      <c r="Q1917" s="27"/>
      <c r="R1917" s="27"/>
    </row>
    <row r="1918" spans="1:18" x14ac:dyDescent="0.25">
      <c r="A1918" s="24">
        <f t="shared" si="266"/>
        <v>2021</v>
      </c>
      <c r="B1918" s="32">
        <v>44280</v>
      </c>
      <c r="C1918" s="28">
        <f>'Bitcoin Data'!C1917</f>
        <v>51704.160155999998</v>
      </c>
      <c r="D1918" s="26">
        <f>'Bitcoin Data'!K1917</f>
        <v>962.46390760346469</v>
      </c>
      <c r="E1918" s="25">
        <f>'Bitcoin Data'!J1917</f>
        <v>259345.13269515691</v>
      </c>
      <c r="F1918" s="25">
        <f t="shared" si="262"/>
        <v>249.61032983171978</v>
      </c>
      <c r="G1918" s="23">
        <f t="shared" si="263"/>
        <v>0.48099999999999998</v>
      </c>
      <c r="H1918" s="23">
        <f t="shared" si="264"/>
        <v>0.41493669889381735</v>
      </c>
      <c r="I1918" s="26">
        <f t="shared" si="267"/>
        <v>120062.56864905721</v>
      </c>
      <c r="J1918" s="26">
        <f t="shared" si="268"/>
        <v>103572.48627017075</v>
      </c>
      <c r="K1918" s="23">
        <f t="shared" si="265"/>
        <v>124.74500882637047</v>
      </c>
      <c r="L1918" s="23">
        <f t="shared" si="265"/>
        <v>107.61181323470743</v>
      </c>
      <c r="M1918" s="26">
        <f>K1918*'Social Cost of Carbon'!$C$5</f>
        <v>12474.500882637047</v>
      </c>
      <c r="N1918" s="26">
        <f>L1918*'Social Cost of Carbon'!$C$5</f>
        <v>10761.181323470742</v>
      </c>
      <c r="O1918" s="23">
        <f t="shared" si="269"/>
        <v>0.2412668699191596</v>
      </c>
      <c r="P1918" s="23">
        <f t="shared" si="270"/>
        <v>0.20812989304927262</v>
      </c>
      <c r="Q1918" s="27"/>
      <c r="R1918" s="27"/>
    </row>
    <row r="1919" spans="1:18" x14ac:dyDescent="0.25">
      <c r="A1919" s="24">
        <f t="shared" si="266"/>
        <v>2021</v>
      </c>
      <c r="B1919" s="32">
        <v>44281</v>
      </c>
      <c r="C1919" s="28">
        <f>'Bitcoin Data'!C1918</f>
        <v>55137.3125</v>
      </c>
      <c r="D1919" s="26">
        <f>'Bitcoin Data'!K1918</f>
        <v>850.0188893086513</v>
      </c>
      <c r="E1919" s="25">
        <f>'Bitcoin Data'!J1918</f>
        <v>294840.75063184521</v>
      </c>
      <c r="F1919" s="25">
        <f t="shared" si="262"/>
        <v>250.6202073750101</v>
      </c>
      <c r="G1919" s="23">
        <f t="shared" si="263"/>
        <v>0.48099999999999998</v>
      </c>
      <c r="H1919" s="23">
        <f t="shared" si="264"/>
        <v>0.41493669889381735</v>
      </c>
      <c r="I1919" s="26">
        <f t="shared" si="267"/>
        <v>120548.31974737985</v>
      </c>
      <c r="J1919" s="26">
        <f t="shared" si="268"/>
        <v>103991.52152427062</v>
      </c>
      <c r="K1919" s="23">
        <f t="shared" si="265"/>
        <v>141.81840105391754</v>
      </c>
      <c r="L1919" s="23">
        <f t="shared" si="265"/>
        <v>122.34024776655305</v>
      </c>
      <c r="M1919" s="26">
        <f>K1919*'Social Cost of Carbon'!$C$5</f>
        <v>14181.840105391753</v>
      </c>
      <c r="N1919" s="26">
        <f>L1919*'Social Cost of Carbon'!$C$5</f>
        <v>12234.024776655306</v>
      </c>
      <c r="O1919" s="23">
        <f t="shared" si="269"/>
        <v>0.2572094914018842</v>
      </c>
      <c r="P1919" s="23">
        <f t="shared" si="270"/>
        <v>0.22188286338140448</v>
      </c>
      <c r="Q1919" s="27"/>
      <c r="R1919" s="27"/>
    </row>
    <row r="1920" spans="1:18" x14ac:dyDescent="0.25">
      <c r="A1920" s="24">
        <f t="shared" si="266"/>
        <v>2021</v>
      </c>
      <c r="B1920" s="32">
        <v>44282</v>
      </c>
      <c r="C1920" s="28">
        <f>'Bitcoin Data'!C1919</f>
        <v>55973.511719000002</v>
      </c>
      <c r="D1920" s="26">
        <f>'Bitcoin Data'!K1919</f>
        <v>993.70652533951636</v>
      </c>
      <c r="E1920" s="25">
        <f>'Bitcoin Data'!J1919</f>
        <v>249796.88587505239</v>
      </c>
      <c r="F1920" s="25">
        <f t="shared" si="262"/>
        <v>248.22479550353003</v>
      </c>
      <c r="G1920" s="23">
        <f t="shared" si="263"/>
        <v>0.48099999999999998</v>
      </c>
      <c r="H1920" s="23">
        <f t="shared" si="264"/>
        <v>0.41493669889381735</v>
      </c>
      <c r="I1920" s="26">
        <f t="shared" si="267"/>
        <v>119396.12663719794</v>
      </c>
      <c r="J1920" s="26">
        <f t="shared" si="268"/>
        <v>102997.57722982763</v>
      </c>
      <c r="K1920" s="23">
        <f t="shared" si="265"/>
        <v>120.15230210590019</v>
      </c>
      <c r="L1920" s="23">
        <f t="shared" si="265"/>
        <v>103.64989521894987</v>
      </c>
      <c r="M1920" s="26">
        <f>K1920*'Social Cost of Carbon'!$C$5</f>
        <v>12015.23021059002</v>
      </c>
      <c r="N1920" s="26">
        <f>L1920*'Social Cost of Carbon'!$C$5</f>
        <v>10364.989521894986</v>
      </c>
      <c r="O1920" s="23">
        <f t="shared" si="269"/>
        <v>0.21465921721883843</v>
      </c>
      <c r="P1920" s="23">
        <f t="shared" si="270"/>
        <v>0.18517668810793281</v>
      </c>
      <c r="Q1920" s="27"/>
      <c r="R1920" s="27"/>
    </row>
    <row r="1921" spans="1:18" x14ac:dyDescent="0.25">
      <c r="A1921" s="24">
        <f t="shared" si="266"/>
        <v>2021</v>
      </c>
      <c r="B1921" s="32">
        <v>44283</v>
      </c>
      <c r="C1921" s="28">
        <f>'Bitcoin Data'!C1920</f>
        <v>55950.746094000002</v>
      </c>
      <c r="D1921" s="26">
        <f>'Bitcoin Data'!K1920</f>
        <v>993.70652533951636</v>
      </c>
      <c r="E1921" s="25">
        <f>'Bitcoin Data'!J1920</f>
        <v>250835.95961754382</v>
      </c>
      <c r="F1921" s="25">
        <f t="shared" si="262"/>
        <v>249.25732986175271</v>
      </c>
      <c r="G1921" s="23">
        <f t="shared" si="263"/>
        <v>0.48099999999999998</v>
      </c>
      <c r="H1921" s="23">
        <f t="shared" si="264"/>
        <v>0.41493669889381735</v>
      </c>
      <c r="I1921" s="26">
        <f t="shared" si="267"/>
        <v>119892.77566350304</v>
      </c>
      <c r="J1921" s="26">
        <f t="shared" si="268"/>
        <v>103426.01362792298</v>
      </c>
      <c r="K1921" s="23">
        <f t="shared" si="265"/>
        <v>120.65209657603857</v>
      </c>
      <c r="L1921" s="23">
        <f t="shared" si="265"/>
        <v>104.08104504756652</v>
      </c>
      <c r="M1921" s="26">
        <f>K1921*'Social Cost of Carbon'!$C$5</f>
        <v>12065.209657603857</v>
      </c>
      <c r="N1921" s="26">
        <f>L1921*'Social Cost of Carbon'!$C$5</f>
        <v>10408.104504756651</v>
      </c>
      <c r="O1921" s="23">
        <f t="shared" si="269"/>
        <v>0.2156398350315778</v>
      </c>
      <c r="P1921" s="23">
        <f t="shared" si="270"/>
        <v>0.18602262224118557</v>
      </c>
      <c r="Q1921" s="27"/>
      <c r="R1921" s="27"/>
    </row>
    <row r="1922" spans="1:18" x14ac:dyDescent="0.25">
      <c r="A1922" s="24">
        <f t="shared" si="266"/>
        <v>2021</v>
      </c>
      <c r="B1922" s="32">
        <v>44284</v>
      </c>
      <c r="C1922" s="28">
        <f>'Bitcoin Data'!C1921</f>
        <v>57750.199219000002</v>
      </c>
      <c r="D1922" s="26">
        <f>'Bitcoin Data'!K1921</f>
        <v>943.79194630872496</v>
      </c>
      <c r="E1922" s="25">
        <f>'Bitcoin Data'!J1921</f>
        <v>264700.92018109647</v>
      </c>
      <c r="F1922" s="25">
        <f t="shared" si="262"/>
        <v>249.8225966474275</v>
      </c>
      <c r="G1922" s="23">
        <f t="shared" si="263"/>
        <v>0.48099999999999998</v>
      </c>
      <c r="H1922" s="23">
        <f t="shared" si="264"/>
        <v>0.41493669889381735</v>
      </c>
      <c r="I1922" s="26">
        <f t="shared" si="267"/>
        <v>120164.66898741263</v>
      </c>
      <c r="J1922" s="26">
        <f t="shared" si="268"/>
        <v>103660.5635619652</v>
      </c>
      <c r="K1922" s="23">
        <f t="shared" si="265"/>
        <v>127.32114260710739</v>
      </c>
      <c r="L1922" s="23">
        <f t="shared" si="265"/>
        <v>109.83412601410001</v>
      </c>
      <c r="M1922" s="26">
        <f>K1922*'Social Cost of Carbon'!$C$5</f>
        <v>12732.114260710739</v>
      </c>
      <c r="N1922" s="26">
        <f>L1922*'Social Cost of Carbon'!$C$5</f>
        <v>10983.41260141</v>
      </c>
      <c r="O1922" s="23">
        <f t="shared" si="269"/>
        <v>0.22046875046141542</v>
      </c>
      <c r="P1922" s="23">
        <f t="shared" si="270"/>
        <v>0.19018830670624634</v>
      </c>
      <c r="Q1922" s="27"/>
      <c r="R1922" s="27"/>
    </row>
    <row r="1923" spans="1:18" x14ac:dyDescent="0.25">
      <c r="A1923" s="24">
        <f t="shared" si="266"/>
        <v>2021</v>
      </c>
      <c r="B1923" s="32">
        <v>44285</v>
      </c>
      <c r="C1923" s="28">
        <f>'Bitcoin Data'!C1922</f>
        <v>58917.691405999998</v>
      </c>
      <c r="D1923" s="26">
        <f>'Bitcoin Data'!K1922</f>
        <v>912.50126736287132</v>
      </c>
      <c r="E1923" s="25">
        <f>'Bitcoin Data'!J1922</f>
        <v>273630.77552449348</v>
      </c>
      <c r="F1923" s="25">
        <f t="shared" si="262"/>
        <v>249.68842945558566</v>
      </c>
      <c r="G1923" s="23">
        <f t="shared" si="263"/>
        <v>0.48099999999999998</v>
      </c>
      <c r="H1923" s="23">
        <f t="shared" si="264"/>
        <v>0.41493669889381735</v>
      </c>
      <c r="I1923" s="26">
        <f t="shared" si="267"/>
        <v>120100.13456813669</v>
      </c>
      <c r="J1923" s="26">
        <f t="shared" si="268"/>
        <v>103604.8926702825</v>
      </c>
      <c r="K1923" s="23">
        <f t="shared" si="265"/>
        <v>131.61640302728136</v>
      </c>
      <c r="L1923" s="23">
        <f t="shared" si="265"/>
        <v>113.53945071188848</v>
      </c>
      <c r="M1923" s="26">
        <f>K1923*'Social Cost of Carbon'!$C$5</f>
        <v>13161.640302728136</v>
      </c>
      <c r="N1923" s="26">
        <f>L1923*'Social Cost of Carbon'!$C$5</f>
        <v>11353.945071188848</v>
      </c>
      <c r="O1923" s="23">
        <f t="shared" si="269"/>
        <v>0.22339029226436721</v>
      </c>
      <c r="P1923" s="23">
        <f t="shared" si="270"/>
        <v>0.1927085871873214</v>
      </c>
      <c r="Q1923" s="27"/>
      <c r="R1923" s="27"/>
    </row>
    <row r="1924" spans="1:18" x14ac:dyDescent="0.25">
      <c r="A1924" s="24">
        <f t="shared" si="266"/>
        <v>2021</v>
      </c>
      <c r="B1924" s="32">
        <v>44286</v>
      </c>
      <c r="C1924" s="28">
        <f>'Bitcoin Data'!C1923</f>
        <v>58918.832030999998</v>
      </c>
      <c r="D1924" s="26">
        <f>'Bitcoin Data'!K1923</f>
        <v>981.24727431312681</v>
      </c>
      <c r="E1924" s="25">
        <f>'Bitcoin Data'!J1923</f>
        <v>250764.96253789085</v>
      </c>
      <c r="F1924" s="25">
        <f t="shared" si="262"/>
        <v>246.06243598353873</v>
      </c>
      <c r="G1924" s="23">
        <f t="shared" si="263"/>
        <v>0.48099999999999998</v>
      </c>
      <c r="H1924" s="23">
        <f t="shared" si="264"/>
        <v>0.41493669889381735</v>
      </c>
      <c r="I1924" s="26">
        <f t="shared" si="267"/>
        <v>118356.03170808213</v>
      </c>
      <c r="J1924" s="26">
        <f t="shared" si="268"/>
        <v>102100.33490878082</v>
      </c>
      <c r="K1924" s="23">
        <f t="shared" si="265"/>
        <v>120.61794698072549</v>
      </c>
      <c r="L1924" s="23">
        <f t="shared" si="265"/>
        <v>104.0515857537042</v>
      </c>
      <c r="M1924" s="26">
        <f>K1924*'Social Cost of Carbon'!$C$5</f>
        <v>12061.79469807255</v>
      </c>
      <c r="N1924" s="26">
        <f>L1924*'Social Cost of Carbon'!$C$5</f>
        <v>10405.15857537042</v>
      </c>
      <c r="O1924" s="23">
        <f t="shared" si="269"/>
        <v>0.20471883576589345</v>
      </c>
      <c r="P1924" s="23">
        <f t="shared" si="270"/>
        <v>0.17660157570495918</v>
      </c>
      <c r="Q1924" s="27"/>
      <c r="R1924" s="27"/>
    </row>
    <row r="1925" spans="1:18" x14ac:dyDescent="0.25">
      <c r="A1925" s="24">
        <f t="shared" si="266"/>
        <v>2021</v>
      </c>
      <c r="B1925" s="32">
        <v>44287</v>
      </c>
      <c r="C1925" s="28">
        <f>'Bitcoin Data'!C1924</f>
        <v>59095.808594000002</v>
      </c>
      <c r="D1925" s="26">
        <f>'Bitcoin Data'!K1924</f>
        <v>906.25314671231513</v>
      </c>
      <c r="E1925" s="25">
        <f>'Bitcoin Data'!J1924</f>
        <v>272654.09238642518</v>
      </c>
      <c r="F1925" s="25">
        <f t="shared" si="262"/>
        <v>247.09362918918811</v>
      </c>
      <c r="G1925" s="23">
        <f t="shared" si="263"/>
        <v>0.48099999999999998</v>
      </c>
      <c r="H1925" s="23">
        <f t="shared" si="264"/>
        <v>0.41493669889381735</v>
      </c>
      <c r="I1925" s="26">
        <f t="shared" si="267"/>
        <v>118852.03563999948</v>
      </c>
      <c r="J1925" s="26">
        <f t="shared" si="268"/>
        <v>102528.2148134547</v>
      </c>
      <c r="K1925" s="23">
        <f t="shared" si="265"/>
        <v>131.14661843787053</v>
      </c>
      <c r="L1925" s="23">
        <f t="shared" si="265"/>
        <v>113.13418903471316</v>
      </c>
      <c r="M1925" s="26">
        <f>K1925*'Social Cost of Carbon'!$C$5</f>
        <v>13114.661843787053</v>
      </c>
      <c r="N1925" s="26">
        <f>L1925*'Social Cost of Carbon'!$C$5</f>
        <v>11313.418903471316</v>
      </c>
      <c r="O1925" s="23">
        <f t="shared" si="269"/>
        <v>0.22192203061112839</v>
      </c>
      <c r="P1925" s="23">
        <f t="shared" si="270"/>
        <v>0.19144198501786755</v>
      </c>
      <c r="Q1925" s="27"/>
      <c r="R1925" s="27"/>
    </row>
    <row r="1926" spans="1:18" x14ac:dyDescent="0.25">
      <c r="A1926" s="24">
        <f t="shared" si="266"/>
        <v>2021</v>
      </c>
      <c r="B1926" s="32">
        <v>44288</v>
      </c>
      <c r="C1926" s="28">
        <f>'Bitcoin Data'!C1925</f>
        <v>59384.3125</v>
      </c>
      <c r="D1926" s="26">
        <f>'Bitcoin Data'!K1925</f>
        <v>874.97569511958011</v>
      </c>
      <c r="E1926" s="25">
        <f>'Bitcoin Data'!J1925</f>
        <v>279856.96029948717</v>
      </c>
      <c r="F1926" s="25">
        <f t="shared" si="262"/>
        <v>244.86803837209652</v>
      </c>
      <c r="G1926" s="23">
        <f t="shared" si="263"/>
        <v>0.48099999999999998</v>
      </c>
      <c r="H1926" s="23">
        <f t="shared" si="264"/>
        <v>0.41493669889381735</v>
      </c>
      <c r="I1926" s="26">
        <f t="shared" si="267"/>
        <v>117781.52645697842</v>
      </c>
      <c r="J1926" s="26">
        <f t="shared" si="268"/>
        <v>101604.73550672233</v>
      </c>
      <c r="K1926" s="23">
        <f t="shared" si="265"/>
        <v>134.61119790405331</v>
      </c>
      <c r="L1926" s="23">
        <f t="shared" si="265"/>
        <v>116.12292326912731</v>
      </c>
      <c r="M1926" s="26">
        <f>K1926*'Social Cost of Carbon'!$C$5</f>
        <v>13461.119790405332</v>
      </c>
      <c r="N1926" s="26">
        <f>L1926*'Social Cost of Carbon'!$C$5</f>
        <v>11612.292326912731</v>
      </c>
      <c r="O1926" s="23">
        <f t="shared" si="269"/>
        <v>0.22667804380837669</v>
      </c>
      <c r="P1926" s="23">
        <f t="shared" si="270"/>
        <v>0.1955447800614469</v>
      </c>
      <c r="Q1926" s="27"/>
      <c r="R1926" s="27"/>
    </row>
    <row r="1927" spans="1:18" x14ac:dyDescent="0.25">
      <c r="A1927" s="24">
        <f t="shared" si="266"/>
        <v>2021</v>
      </c>
      <c r="B1927" s="32">
        <v>44289</v>
      </c>
      <c r="C1927" s="28">
        <f>'Bitcoin Data'!C1926</f>
        <v>57603.890625</v>
      </c>
      <c r="D1927" s="26">
        <f>'Bitcoin Data'!K1926</f>
        <v>818.77729257641909</v>
      </c>
      <c r="E1927" s="25">
        <f>'Bitcoin Data'!J1926</f>
        <v>302219.86487268575</v>
      </c>
      <c r="F1927" s="25">
        <f t="shared" si="262"/>
        <v>247.45076272326887</v>
      </c>
      <c r="G1927" s="23">
        <f t="shared" si="263"/>
        <v>0.48099999999999998</v>
      </c>
      <c r="H1927" s="23">
        <f t="shared" si="264"/>
        <v>0.41493669889381735</v>
      </c>
      <c r="I1927" s="26">
        <f t="shared" si="267"/>
        <v>119023.81686989231</v>
      </c>
      <c r="J1927" s="26">
        <f t="shared" si="268"/>
        <v>102676.40262315045</v>
      </c>
      <c r="K1927" s="23">
        <f t="shared" si="265"/>
        <v>145.36775500376186</v>
      </c>
      <c r="L1927" s="23">
        <f t="shared" si="265"/>
        <v>125.40211307040776</v>
      </c>
      <c r="M1927" s="26">
        <f>K1927*'Social Cost of Carbon'!$C$5</f>
        <v>14536.775500376185</v>
      </c>
      <c r="N1927" s="26">
        <f>L1927*'Social Cost of Carbon'!$C$5</f>
        <v>12540.211307040776</v>
      </c>
      <c r="O1927" s="23">
        <f t="shared" si="269"/>
        <v>0.2523575290254309</v>
      </c>
      <c r="P1927" s="23">
        <f t="shared" si="270"/>
        <v>0.21769729736967355</v>
      </c>
      <c r="Q1927" s="27"/>
      <c r="R1927" s="27"/>
    </row>
    <row r="1928" spans="1:18" x14ac:dyDescent="0.25">
      <c r="A1928" s="24">
        <f t="shared" si="266"/>
        <v>2021</v>
      </c>
      <c r="B1928" s="32">
        <v>44290</v>
      </c>
      <c r="C1928" s="28">
        <f>'Bitcoin Data'!C1927</f>
        <v>58758.554687999997</v>
      </c>
      <c r="D1928" s="26">
        <f>'Bitcoin Data'!K1927</f>
        <v>912.50126736287132</v>
      </c>
      <c r="E1928" s="25">
        <f>'Bitcoin Data'!J1927</f>
        <v>265844.82199558627</v>
      </c>
      <c r="F1928" s="25">
        <f t="shared" ref="F1928:F1991" si="271">E1928*D1928/1000000</f>
        <v>242.58373699282942</v>
      </c>
      <c r="G1928" s="23">
        <f t="shared" ref="G1928:G1991" si="272">$V$21</f>
        <v>0.48099999999999998</v>
      </c>
      <c r="H1928" s="23">
        <f t="shared" ref="H1928:H1991" si="273">HLOOKUP($A1928,$V$7:$AA$19,13,FALSE)/1000</f>
        <v>0.41493669889381735</v>
      </c>
      <c r="I1928" s="26">
        <f t="shared" si="267"/>
        <v>116682.77749355094</v>
      </c>
      <c r="J1928" s="26">
        <f t="shared" si="268"/>
        <v>100656.89503313064</v>
      </c>
      <c r="K1928" s="23">
        <f t="shared" ref="K1928:L1991" si="274">$E1928*G1928/1000</f>
        <v>127.87135937987699</v>
      </c>
      <c r="L1928" s="23">
        <f t="shared" si="274"/>
        <v>110.30877285686306</v>
      </c>
      <c r="M1928" s="26">
        <f>K1928*'Social Cost of Carbon'!$C$5</f>
        <v>12787.135937987699</v>
      </c>
      <c r="N1928" s="26">
        <f>L1928*'Social Cost of Carbon'!$C$5</f>
        <v>11030.877285686305</v>
      </c>
      <c r="O1928" s="23">
        <f t="shared" si="269"/>
        <v>0.21762168940141002</v>
      </c>
      <c r="P1928" s="23">
        <f t="shared" si="270"/>
        <v>0.18773227735533621</v>
      </c>
      <c r="Q1928" s="27"/>
      <c r="R1928" s="27"/>
    </row>
    <row r="1929" spans="1:18" x14ac:dyDescent="0.25">
      <c r="A1929" s="24">
        <f t="shared" ref="A1929:A1992" si="275">YEAR(B1929)</f>
        <v>2021</v>
      </c>
      <c r="B1929" s="32">
        <v>44291</v>
      </c>
      <c r="C1929" s="28">
        <f>'Bitcoin Data'!C1928</f>
        <v>59057.878905999998</v>
      </c>
      <c r="D1929" s="26">
        <f>'Bitcoin Data'!K1928</f>
        <v>974.97562560935978</v>
      </c>
      <c r="E1929" s="25">
        <f>'Bitcoin Data'!J1928</f>
        <v>247603.0844713008</v>
      </c>
      <c r="F1929" s="25">
        <f t="shared" si="271"/>
        <v>241.40697218521365</v>
      </c>
      <c r="G1929" s="23">
        <f t="shared" si="272"/>
        <v>0.48099999999999998</v>
      </c>
      <c r="H1929" s="23">
        <f t="shared" si="273"/>
        <v>0.41493669889381735</v>
      </c>
      <c r="I1929" s="26">
        <f t="shared" ref="I1929:I1992" si="276">F1929*G1929*1000</f>
        <v>116116.75362108777</v>
      </c>
      <c r="J1929" s="26">
        <f t="shared" ref="J1929:J1992" si="277">$F1929*H1929*1000</f>
        <v>100168.61212848412</v>
      </c>
      <c r="K1929" s="23">
        <f t="shared" si="274"/>
        <v>119.09708363069568</v>
      </c>
      <c r="L1929" s="23">
        <f t="shared" si="274"/>
        <v>102.73960650644855</v>
      </c>
      <c r="M1929" s="26">
        <f>K1929*'Social Cost of Carbon'!$C$5</f>
        <v>11909.708363069567</v>
      </c>
      <c r="N1929" s="26">
        <f>L1929*'Social Cost of Carbon'!$C$5</f>
        <v>10273.960650644854</v>
      </c>
      <c r="O1929" s="23">
        <f t="shared" ref="O1929:O1992" si="278">M1929/$C1929</f>
        <v>0.20166163403913914</v>
      </c>
      <c r="P1929" s="23">
        <f t="shared" ref="P1929:P1992" si="279">N1929/$C1929</f>
        <v>0.17396426761275149</v>
      </c>
      <c r="Q1929" s="27"/>
      <c r="R1929" s="27"/>
    </row>
    <row r="1930" spans="1:18" x14ac:dyDescent="0.25">
      <c r="A1930" s="24">
        <f t="shared" si="275"/>
        <v>2021</v>
      </c>
      <c r="B1930" s="32">
        <v>44292</v>
      </c>
      <c r="C1930" s="28">
        <f>'Bitcoin Data'!C1929</f>
        <v>58192.359375</v>
      </c>
      <c r="D1930" s="26">
        <f>'Bitcoin Data'!K1929</f>
        <v>900</v>
      </c>
      <c r="E1930" s="25">
        <f>'Bitcoin Data'!J1929</f>
        <v>271714.63465903519</v>
      </c>
      <c r="F1930" s="25">
        <f t="shared" si="271"/>
        <v>244.54317119313168</v>
      </c>
      <c r="G1930" s="23">
        <f t="shared" si="272"/>
        <v>0.48099999999999998</v>
      </c>
      <c r="H1930" s="23">
        <f t="shared" si="273"/>
        <v>0.41493669889381735</v>
      </c>
      <c r="I1930" s="26">
        <f t="shared" si="276"/>
        <v>117625.26534389633</v>
      </c>
      <c r="J1930" s="26">
        <f t="shared" si="277"/>
        <v>101469.93619190372</v>
      </c>
      <c r="K1930" s="23">
        <f t="shared" si="274"/>
        <v>130.69473927099591</v>
      </c>
      <c r="L1930" s="23">
        <f t="shared" si="274"/>
        <v>112.74437354655967</v>
      </c>
      <c r="M1930" s="26">
        <f>K1930*'Social Cost of Carbon'!$C$5</f>
        <v>13069.473927099591</v>
      </c>
      <c r="N1930" s="26">
        <f>L1930*'Social Cost of Carbon'!$C$5</f>
        <v>11274.437354655967</v>
      </c>
      <c r="O1930" s="23">
        <f t="shared" si="278"/>
        <v>0.22459089247229186</v>
      </c>
      <c r="P1930" s="23">
        <f t="shared" si="279"/>
        <v>0.19374429007082972</v>
      </c>
      <c r="Q1930" s="27"/>
      <c r="R1930" s="27"/>
    </row>
    <row r="1931" spans="1:18" x14ac:dyDescent="0.25">
      <c r="A1931" s="24">
        <f t="shared" si="275"/>
        <v>2021</v>
      </c>
      <c r="B1931" s="32">
        <v>44293</v>
      </c>
      <c r="C1931" s="28">
        <f>'Bitcoin Data'!C1930</f>
        <v>56048.9375</v>
      </c>
      <c r="D1931" s="26">
        <f>'Bitcoin Data'!K1930</f>
        <v>981.24727431312681</v>
      </c>
      <c r="E1931" s="25">
        <f>'Bitcoin Data'!J1930</f>
        <v>250589.85416663828</v>
      </c>
      <c r="F1931" s="25">
        <f t="shared" si="271"/>
        <v>245.89061137153774</v>
      </c>
      <c r="G1931" s="23">
        <f t="shared" si="272"/>
        <v>0.48099999999999998</v>
      </c>
      <c r="H1931" s="23">
        <f t="shared" si="273"/>
        <v>0.41493669889381735</v>
      </c>
      <c r="I1931" s="26">
        <f t="shared" si="276"/>
        <v>118273.38406970965</v>
      </c>
      <c r="J1931" s="26">
        <f t="shared" si="277"/>
        <v>102029.03857148842</v>
      </c>
      <c r="K1931" s="23">
        <f t="shared" si="274"/>
        <v>120.53371985415301</v>
      </c>
      <c r="L1931" s="23">
        <f t="shared" si="274"/>
        <v>103.97892686418798</v>
      </c>
      <c r="M1931" s="26">
        <f>K1931*'Social Cost of Carbon'!$C$5</f>
        <v>12053.371985415301</v>
      </c>
      <c r="N1931" s="26">
        <f>L1931*'Social Cost of Carbon'!$C$5</f>
        <v>10397.892686418798</v>
      </c>
      <c r="O1931" s="23">
        <f t="shared" si="278"/>
        <v>0.21505085596698956</v>
      </c>
      <c r="P1931" s="23">
        <f t="shared" si="279"/>
        <v>0.18551453694227116</v>
      </c>
      <c r="Q1931" s="27"/>
      <c r="R1931" s="27"/>
    </row>
    <row r="1932" spans="1:18" x14ac:dyDescent="0.25">
      <c r="A1932" s="24">
        <f t="shared" si="275"/>
        <v>2021</v>
      </c>
      <c r="B1932" s="32">
        <v>44294</v>
      </c>
      <c r="C1932" s="28">
        <f>'Bitcoin Data'!C1931</f>
        <v>58323.953125</v>
      </c>
      <c r="D1932" s="26">
        <f>'Bitcoin Data'!K1931</f>
        <v>837.52093802345053</v>
      </c>
      <c r="E1932" s="25">
        <f>'Bitcoin Data'!J1931</f>
        <v>295963.2323869908</v>
      </c>
      <c r="F1932" s="25">
        <f t="shared" si="271"/>
        <v>247.87540400920503</v>
      </c>
      <c r="G1932" s="23">
        <f t="shared" si="272"/>
        <v>0.48099999999999998</v>
      </c>
      <c r="H1932" s="23">
        <f t="shared" si="273"/>
        <v>0.41493669889381735</v>
      </c>
      <c r="I1932" s="26">
        <f t="shared" si="276"/>
        <v>119228.06932842761</v>
      </c>
      <c r="J1932" s="26">
        <f t="shared" si="277"/>
        <v>102852.60187655083</v>
      </c>
      <c r="K1932" s="23">
        <f t="shared" si="274"/>
        <v>142.35831477814259</v>
      </c>
      <c r="L1932" s="23">
        <f t="shared" si="274"/>
        <v>122.80600664060168</v>
      </c>
      <c r="M1932" s="26">
        <f>K1932*'Social Cost of Carbon'!$C$5</f>
        <v>14235.831477814259</v>
      </c>
      <c r="N1932" s="26">
        <f>L1932*'Social Cost of Carbon'!$C$5</f>
        <v>12280.600664060168</v>
      </c>
      <c r="O1932" s="23">
        <f t="shared" si="278"/>
        <v>0.24408207460327663</v>
      </c>
      <c r="P1932" s="23">
        <f t="shared" si="279"/>
        <v>0.21055844136182544</v>
      </c>
      <c r="Q1932" s="27"/>
      <c r="R1932" s="27"/>
    </row>
    <row r="1933" spans="1:18" x14ac:dyDescent="0.25">
      <c r="A1933" s="24">
        <f t="shared" si="275"/>
        <v>2021</v>
      </c>
      <c r="B1933" s="32">
        <v>44295</v>
      </c>
      <c r="C1933" s="28">
        <f>'Bitcoin Data'!C1932</f>
        <v>58245.003905999998</v>
      </c>
      <c r="D1933" s="26">
        <f>'Bitcoin Data'!K1932</f>
        <v>949.96833438885369</v>
      </c>
      <c r="E1933" s="25">
        <f>'Bitcoin Data'!J1932</f>
        <v>260008.32352648108</v>
      </c>
      <c r="F1933" s="25">
        <f t="shared" si="271"/>
        <v>246.99967402768942</v>
      </c>
      <c r="G1933" s="23">
        <f t="shared" si="272"/>
        <v>0.48099999999999998</v>
      </c>
      <c r="H1933" s="23">
        <f t="shared" si="273"/>
        <v>0.41493669889381735</v>
      </c>
      <c r="I1933" s="26">
        <f t="shared" si="276"/>
        <v>118806.84320731861</v>
      </c>
      <c r="J1933" s="26">
        <f t="shared" si="277"/>
        <v>102489.22936889841</v>
      </c>
      <c r="K1933" s="23">
        <f t="shared" si="274"/>
        <v>125.0640036162374</v>
      </c>
      <c r="L1933" s="23">
        <f t="shared" si="274"/>
        <v>107.88699544899372</v>
      </c>
      <c r="M1933" s="26">
        <f>K1933*'Social Cost of Carbon'!$C$5</f>
        <v>12506.400361623741</v>
      </c>
      <c r="N1933" s="26">
        <f>L1933*'Social Cost of Carbon'!$C$5</f>
        <v>10788.699544899371</v>
      </c>
      <c r="O1933" s="23">
        <f t="shared" si="278"/>
        <v>0.21472056868272296</v>
      </c>
      <c r="P1933" s="23">
        <f t="shared" si="279"/>
        <v>0.18522961320958883</v>
      </c>
      <c r="Q1933" s="27"/>
      <c r="R1933" s="27"/>
    </row>
    <row r="1934" spans="1:18" x14ac:dyDescent="0.25">
      <c r="A1934" s="24">
        <f t="shared" si="275"/>
        <v>2021</v>
      </c>
      <c r="B1934" s="32">
        <v>44296</v>
      </c>
      <c r="C1934" s="28">
        <f>'Bitcoin Data'!C1933</f>
        <v>59793.234375</v>
      </c>
      <c r="D1934" s="26">
        <f>'Bitcoin Data'!K1933</f>
        <v>981.24727431312681</v>
      </c>
      <c r="E1934" s="25">
        <f>'Bitcoin Data'!J1933</f>
        <v>254691.10012569578</v>
      </c>
      <c r="F1934" s="25">
        <f t="shared" si="271"/>
        <v>249.91494779015065</v>
      </c>
      <c r="G1934" s="23">
        <f t="shared" si="272"/>
        <v>0.48099999999999998</v>
      </c>
      <c r="H1934" s="23">
        <f t="shared" si="273"/>
        <v>0.41493669889381735</v>
      </c>
      <c r="I1934" s="26">
        <f t="shared" si="276"/>
        <v>120209.08988706247</v>
      </c>
      <c r="J1934" s="26">
        <f t="shared" si="277"/>
        <v>103698.88344026581</v>
      </c>
      <c r="K1934" s="23">
        <f t="shared" si="274"/>
        <v>122.50641916045967</v>
      </c>
      <c r="L1934" s="23">
        <f t="shared" si="274"/>
        <v>105.68068432379091</v>
      </c>
      <c r="M1934" s="26">
        <f>K1934*'Social Cost of Carbon'!$C$5</f>
        <v>12250.641916045966</v>
      </c>
      <c r="N1934" s="26">
        <f>L1934*'Social Cost of Carbon'!$C$5</f>
        <v>10568.068432379092</v>
      </c>
      <c r="O1934" s="23">
        <f t="shared" si="278"/>
        <v>0.20488341271547023</v>
      </c>
      <c r="P1934" s="23">
        <f t="shared" si="279"/>
        <v>0.17674354871155257</v>
      </c>
      <c r="Q1934" s="27"/>
      <c r="R1934" s="27"/>
    </row>
    <row r="1935" spans="1:18" x14ac:dyDescent="0.25">
      <c r="A1935" s="24">
        <f t="shared" si="275"/>
        <v>2021</v>
      </c>
      <c r="B1935" s="32">
        <v>44297</v>
      </c>
      <c r="C1935" s="28">
        <f>'Bitcoin Data'!C1934</f>
        <v>60204.964844000002</v>
      </c>
      <c r="D1935" s="26">
        <f>'Bitcoin Data'!K1934</f>
        <v>906.25314671231513</v>
      </c>
      <c r="E1935" s="25">
        <f>'Bitcoin Data'!J1934</f>
        <v>282644.74638264283</v>
      </c>
      <c r="F1935" s="25">
        <f t="shared" si="271"/>
        <v>256.14769081097432</v>
      </c>
      <c r="G1935" s="23">
        <f t="shared" si="272"/>
        <v>0.48099999999999998</v>
      </c>
      <c r="H1935" s="23">
        <f t="shared" si="273"/>
        <v>0.41493669889381735</v>
      </c>
      <c r="I1935" s="26">
        <f t="shared" si="276"/>
        <v>123207.03928007865</v>
      </c>
      <c r="J1935" s="26">
        <f t="shared" si="277"/>
        <v>106285.07725437987</v>
      </c>
      <c r="K1935" s="23">
        <f t="shared" si="274"/>
        <v>135.9521230100512</v>
      </c>
      <c r="L1935" s="23">
        <f t="shared" si="274"/>
        <v>117.27967802369405</v>
      </c>
      <c r="M1935" s="26">
        <f>K1935*'Social Cost of Carbon'!$C$5</f>
        <v>13595.21230100512</v>
      </c>
      <c r="N1935" s="26">
        <f>L1935*'Social Cost of Carbon'!$C$5</f>
        <v>11727.967802369405</v>
      </c>
      <c r="O1935" s="23">
        <f t="shared" si="278"/>
        <v>0.2258154678145288</v>
      </c>
      <c r="P1935" s="23">
        <f t="shared" si="279"/>
        <v>0.19480067520607827</v>
      </c>
      <c r="Q1935" s="27"/>
      <c r="R1935" s="27"/>
    </row>
    <row r="1936" spans="1:18" x14ac:dyDescent="0.25">
      <c r="A1936" s="24">
        <f t="shared" si="275"/>
        <v>2021</v>
      </c>
      <c r="B1936" s="32">
        <v>44298</v>
      </c>
      <c r="C1936" s="28">
        <f>'Bitcoin Data'!C1935</f>
        <v>59893.453125</v>
      </c>
      <c r="D1936" s="26">
        <f>'Bitcoin Data'!K1935</f>
        <v>900</v>
      </c>
      <c r="E1936" s="25">
        <f>'Bitcoin Data'!J1935</f>
        <v>284183.75019219413</v>
      </c>
      <c r="F1936" s="25">
        <f t="shared" si="271"/>
        <v>255.7653751729747</v>
      </c>
      <c r="G1936" s="23">
        <f t="shared" si="272"/>
        <v>0.48099999999999998</v>
      </c>
      <c r="H1936" s="23">
        <f t="shared" si="273"/>
        <v>0.41493669889381735</v>
      </c>
      <c r="I1936" s="26">
        <f t="shared" si="276"/>
        <v>123023.14545820083</v>
      </c>
      <c r="J1936" s="26">
        <f t="shared" si="277"/>
        <v>106126.44046561283</v>
      </c>
      <c r="K1936" s="23">
        <f t="shared" si="274"/>
        <v>136.69238384244537</v>
      </c>
      <c r="L1936" s="23">
        <f t="shared" si="274"/>
        <v>117.91826718401425</v>
      </c>
      <c r="M1936" s="26">
        <f>K1936*'Social Cost of Carbon'!$C$5</f>
        <v>13669.238384244536</v>
      </c>
      <c r="N1936" s="26">
        <f>L1936*'Social Cost of Carbon'!$C$5</f>
        <v>11791.826718401426</v>
      </c>
      <c r="O1936" s="23">
        <f t="shared" si="278"/>
        <v>0.22822591904521344</v>
      </c>
      <c r="P1936" s="23">
        <f t="shared" si="279"/>
        <v>0.19688006122791782</v>
      </c>
      <c r="Q1936" s="27"/>
      <c r="R1936" s="27"/>
    </row>
    <row r="1937" spans="1:18" x14ac:dyDescent="0.25">
      <c r="A1937" s="24">
        <f t="shared" si="275"/>
        <v>2021</v>
      </c>
      <c r="B1937" s="32">
        <v>44299</v>
      </c>
      <c r="C1937" s="28">
        <f>'Bitcoin Data'!C1936</f>
        <v>63503.457030999998</v>
      </c>
      <c r="D1937" s="26">
        <f>'Bitcoin Data'!K1936</f>
        <v>887.4864411793709</v>
      </c>
      <c r="E1937" s="25">
        <f>'Bitcoin Data'!J1936</f>
        <v>284728.37820499827</v>
      </c>
      <c r="F1937" s="25">
        <f t="shared" si="271"/>
        <v>252.69257507592786</v>
      </c>
      <c r="G1937" s="23">
        <f t="shared" si="272"/>
        <v>0.48099999999999998</v>
      </c>
      <c r="H1937" s="23">
        <f t="shared" si="273"/>
        <v>0.41493669889381735</v>
      </c>
      <c r="I1937" s="26">
        <f t="shared" si="276"/>
        <v>121545.12861152129</v>
      </c>
      <c r="J1937" s="26">
        <f t="shared" si="277"/>
        <v>104851.42293698361</v>
      </c>
      <c r="K1937" s="23">
        <f t="shared" si="274"/>
        <v>136.95434991660417</v>
      </c>
      <c r="L1937" s="23">
        <f t="shared" si="274"/>
        <v>118.14425333377231</v>
      </c>
      <c r="M1937" s="26">
        <f>K1937*'Social Cost of Carbon'!$C$5</f>
        <v>13695.434991660417</v>
      </c>
      <c r="N1937" s="26">
        <f>L1937*'Social Cost of Carbon'!$C$5</f>
        <v>11814.42533337723</v>
      </c>
      <c r="O1937" s="23">
        <f t="shared" si="278"/>
        <v>0.21566440052192468</v>
      </c>
      <c r="P1937" s="23">
        <f t="shared" si="279"/>
        <v>0.18604381376607376</v>
      </c>
      <c r="Q1937" s="27"/>
      <c r="R1937" s="27"/>
    </row>
    <row r="1938" spans="1:18" x14ac:dyDescent="0.25">
      <c r="A1938" s="24">
        <f t="shared" si="275"/>
        <v>2021</v>
      </c>
      <c r="B1938" s="32">
        <v>44300</v>
      </c>
      <c r="C1938" s="28">
        <f>'Bitcoin Data'!C1937</f>
        <v>63109.695312999997</v>
      </c>
      <c r="D1938" s="26">
        <f>'Bitcoin Data'!K1937</f>
        <v>843.72363363644888</v>
      </c>
      <c r="E1938" s="25">
        <f>'Bitcoin Data'!J1937</f>
        <v>298756.46365355654</v>
      </c>
      <c r="F1938" s="25">
        <f t="shared" si="271"/>
        <v>252.06788908615439</v>
      </c>
      <c r="G1938" s="23">
        <f t="shared" si="272"/>
        <v>0.48099999999999998</v>
      </c>
      <c r="H1938" s="23">
        <f t="shared" si="273"/>
        <v>0.41493669889381735</v>
      </c>
      <c r="I1938" s="26">
        <f t="shared" si="276"/>
        <v>121244.65465044025</v>
      </c>
      <c r="J1938" s="26">
        <f t="shared" si="277"/>
        <v>104592.21779454179</v>
      </c>
      <c r="K1938" s="23">
        <f t="shared" si="274"/>
        <v>143.7018590173607</v>
      </c>
      <c r="L1938" s="23">
        <f t="shared" si="274"/>
        <v>123.96502080159748</v>
      </c>
      <c r="M1938" s="26">
        <f>K1938*'Social Cost of Carbon'!$C$5</f>
        <v>14370.185901736071</v>
      </c>
      <c r="N1938" s="26">
        <f>L1938*'Social Cost of Carbon'!$C$5</f>
        <v>12396.502080159747</v>
      </c>
      <c r="O1938" s="23">
        <f t="shared" si="278"/>
        <v>0.22770171572633072</v>
      </c>
      <c r="P1938" s="23">
        <f t="shared" si="279"/>
        <v>0.19642785500195856</v>
      </c>
      <c r="Q1938" s="27"/>
      <c r="R1938" s="27"/>
    </row>
    <row r="1939" spans="1:18" x14ac:dyDescent="0.25">
      <c r="A1939" s="24">
        <f t="shared" si="275"/>
        <v>2021</v>
      </c>
      <c r="B1939" s="32">
        <v>44301</v>
      </c>
      <c r="C1939" s="28">
        <f>'Bitcoin Data'!C1938</f>
        <v>63314.011719000002</v>
      </c>
      <c r="D1939" s="26">
        <f>'Bitcoin Data'!K1938</f>
        <v>1075.011944577162</v>
      </c>
      <c r="E1939" s="25">
        <f>'Bitcoin Data'!J1938</f>
        <v>229352.47717178892</v>
      </c>
      <c r="F1939" s="25">
        <f t="shared" si="271"/>
        <v>246.55665247803395</v>
      </c>
      <c r="G1939" s="23">
        <f t="shared" si="272"/>
        <v>0.48099999999999998</v>
      </c>
      <c r="H1939" s="23">
        <f t="shared" si="273"/>
        <v>0.41493669889381735</v>
      </c>
      <c r="I1939" s="26">
        <f t="shared" si="276"/>
        <v>118593.74984193433</v>
      </c>
      <c r="J1939" s="26">
        <f t="shared" si="277"/>
        <v>102305.40346954553</v>
      </c>
      <c r="K1939" s="23">
        <f t="shared" si="274"/>
        <v>110.31854151963047</v>
      </c>
      <c r="L1939" s="23">
        <f t="shared" si="274"/>
        <v>95.166759760781702</v>
      </c>
      <c r="M1939" s="26">
        <f>K1939*'Social Cost of Carbon'!$C$5</f>
        <v>11031.854151963047</v>
      </c>
      <c r="N1939" s="26">
        <f>L1939*'Social Cost of Carbon'!$C$5</f>
        <v>9516.6759760781697</v>
      </c>
      <c r="O1939" s="23">
        <f t="shared" si="278"/>
        <v>0.1742403277322653</v>
      </c>
      <c r="P1939" s="23">
        <f t="shared" si="279"/>
        <v>0.1503091609218358</v>
      </c>
      <c r="Q1939" s="27"/>
      <c r="R1939" s="27"/>
    </row>
    <row r="1940" spans="1:18" x14ac:dyDescent="0.25">
      <c r="A1940" s="24">
        <f t="shared" si="275"/>
        <v>2021</v>
      </c>
      <c r="B1940" s="32">
        <v>44302</v>
      </c>
      <c r="C1940" s="28">
        <f>'Bitcoin Data'!C1939</f>
        <v>61572.789062999997</v>
      </c>
      <c r="D1940" s="26">
        <f>'Bitcoin Data'!K1939</f>
        <v>643.73077748372793</v>
      </c>
      <c r="E1940" s="25">
        <f>'Bitcoin Data'!J1939</f>
        <v>397449.22334473778</v>
      </c>
      <c r="F1940" s="25">
        <f t="shared" si="271"/>
        <v>255.85029755401189</v>
      </c>
      <c r="G1940" s="23">
        <f t="shared" si="272"/>
        <v>0.48099999999999998</v>
      </c>
      <c r="H1940" s="23">
        <f t="shared" si="273"/>
        <v>0.41493669889381735</v>
      </c>
      <c r="I1940" s="26">
        <f t="shared" si="276"/>
        <v>123063.99312347973</v>
      </c>
      <c r="J1940" s="26">
        <f t="shared" si="277"/>
        <v>106161.6778780626</v>
      </c>
      <c r="K1940" s="23">
        <f t="shared" si="274"/>
        <v>191.17307642881886</v>
      </c>
      <c r="L1940" s="23">
        <f t="shared" si="274"/>
        <v>164.91626871257702</v>
      </c>
      <c r="M1940" s="26">
        <f>K1940*'Social Cost of Carbon'!$C$5</f>
        <v>19117.307642881886</v>
      </c>
      <c r="N1940" s="26">
        <f>L1940*'Social Cost of Carbon'!$C$5</f>
        <v>16491.626871257704</v>
      </c>
      <c r="O1940" s="23">
        <f t="shared" si="278"/>
        <v>0.31048305483322275</v>
      </c>
      <c r="P1940" s="23">
        <f t="shared" si="279"/>
        <v>0.2678395298024232</v>
      </c>
      <c r="Q1940" s="27"/>
      <c r="R1940" s="27"/>
    </row>
    <row r="1941" spans="1:18" x14ac:dyDescent="0.25">
      <c r="A1941" s="24">
        <f t="shared" si="275"/>
        <v>2021</v>
      </c>
      <c r="B1941" s="32">
        <v>44303</v>
      </c>
      <c r="C1941" s="28">
        <f>'Bitcoin Data'!C1940</f>
        <v>60683.820312999997</v>
      </c>
      <c r="D1941" s="26">
        <f>'Bitcoin Data'!K1940</f>
        <v>568.7563195146613</v>
      </c>
      <c r="E1941" s="25">
        <f>'Bitcoin Data'!J1940</f>
        <v>429419.91023553815</v>
      </c>
      <c r="F1941" s="25">
        <f t="shared" si="271"/>
        <v>244.23528767188091</v>
      </c>
      <c r="G1941" s="23">
        <f t="shared" si="272"/>
        <v>0.48099999999999998</v>
      </c>
      <c r="H1941" s="23">
        <f t="shared" si="273"/>
        <v>0.41493669889381735</v>
      </c>
      <c r="I1941" s="26">
        <f t="shared" si="276"/>
        <v>117477.17337017471</v>
      </c>
      <c r="J1941" s="26">
        <f t="shared" si="277"/>
        <v>101342.18401995211</v>
      </c>
      <c r="K1941" s="23">
        <f t="shared" si="274"/>
        <v>206.55097682329384</v>
      </c>
      <c r="L1941" s="23">
        <f t="shared" si="274"/>
        <v>178.18207999241358</v>
      </c>
      <c r="M1941" s="26">
        <f>K1941*'Social Cost of Carbon'!$C$5</f>
        <v>20655.097682329382</v>
      </c>
      <c r="N1941" s="26">
        <f>L1941*'Social Cost of Carbon'!$C$5</f>
        <v>17818.207999241356</v>
      </c>
      <c r="O1941" s="23">
        <f t="shared" si="278"/>
        <v>0.34037240199764651</v>
      </c>
      <c r="P1941" s="23">
        <f t="shared" si="279"/>
        <v>0.29362370245210567</v>
      </c>
      <c r="Q1941" s="27"/>
      <c r="R1941" s="27"/>
    </row>
    <row r="1942" spans="1:18" x14ac:dyDescent="0.25">
      <c r="A1942" s="24">
        <f t="shared" si="275"/>
        <v>2021</v>
      </c>
      <c r="B1942" s="32">
        <v>44304</v>
      </c>
      <c r="C1942" s="28">
        <f>'Bitcoin Data'!C1941</f>
        <v>56216.183594000002</v>
      </c>
      <c r="D1942" s="26">
        <f>'Bitcoin Data'!K1941</f>
        <v>774.99354172048572</v>
      </c>
      <c r="E1942" s="25">
        <f>'Bitcoin Data'!J1941</f>
        <v>294749.6109250497</v>
      </c>
      <c r="F1942" s="25">
        <f t="shared" si="271"/>
        <v>228.42904489153943</v>
      </c>
      <c r="G1942" s="23">
        <f t="shared" si="272"/>
        <v>0.48099999999999998</v>
      </c>
      <c r="H1942" s="23">
        <f t="shared" si="273"/>
        <v>0.41493669889381735</v>
      </c>
      <c r="I1942" s="26">
        <f t="shared" si="276"/>
        <v>109874.37059283046</v>
      </c>
      <c r="J1942" s="26">
        <f t="shared" si="277"/>
        <v>94783.59381876298</v>
      </c>
      <c r="K1942" s="23">
        <f t="shared" si="274"/>
        <v>141.7745628549489</v>
      </c>
      <c r="L1942" s="23">
        <f t="shared" si="274"/>
        <v>122.30243055747715</v>
      </c>
      <c r="M1942" s="26">
        <f>K1942*'Social Cost of Carbon'!$C$5</f>
        <v>14177.456285494889</v>
      </c>
      <c r="N1942" s="26">
        <f>L1942*'Social Cost of Carbon'!$C$5</f>
        <v>12230.243055747715</v>
      </c>
      <c r="O1942" s="23">
        <f t="shared" si="278"/>
        <v>0.2521952821964254</v>
      </c>
      <c r="P1942" s="23">
        <f t="shared" si="279"/>
        <v>0.21755733445151654</v>
      </c>
      <c r="Q1942" s="27"/>
      <c r="R1942" s="27"/>
    </row>
    <row r="1943" spans="1:18" x14ac:dyDescent="0.25">
      <c r="A1943" s="24">
        <f t="shared" si="275"/>
        <v>2021</v>
      </c>
      <c r="B1943" s="32">
        <v>44305</v>
      </c>
      <c r="C1943" s="28">
        <f>'Bitcoin Data'!C1942</f>
        <v>55724.265625</v>
      </c>
      <c r="D1943" s="26">
        <f>'Bitcoin Data'!K1942</f>
        <v>606.26473560121246</v>
      </c>
      <c r="E1943" s="25">
        <f>'Bitcoin Data'!J1942</f>
        <v>369090.88677701075</v>
      </c>
      <c r="F1943" s="25">
        <f t="shared" si="271"/>
        <v>223.76678888468146</v>
      </c>
      <c r="G1943" s="23">
        <f t="shared" si="272"/>
        <v>0.48099999999999998</v>
      </c>
      <c r="H1943" s="23">
        <f t="shared" si="273"/>
        <v>0.41493669889381735</v>
      </c>
      <c r="I1943" s="26">
        <f t="shared" si="276"/>
        <v>107631.82545353177</v>
      </c>
      <c r="J1943" s="26">
        <f t="shared" si="277"/>
        <v>92849.052701879467</v>
      </c>
      <c r="K1943" s="23">
        <f t="shared" si="274"/>
        <v>177.53271653974215</v>
      </c>
      <c r="L1943" s="23">
        <f t="shared" si="274"/>
        <v>153.14935415104455</v>
      </c>
      <c r="M1943" s="26">
        <f>K1943*'Social Cost of Carbon'!$C$5</f>
        <v>17753.271653974214</v>
      </c>
      <c r="N1943" s="26">
        <f>L1943*'Social Cost of Carbon'!$C$5</f>
        <v>15314.935415104455</v>
      </c>
      <c r="O1943" s="23">
        <f t="shared" si="278"/>
        <v>0.31859139738953202</v>
      </c>
      <c r="P1943" s="23">
        <f t="shared" si="279"/>
        <v>0.2748342260473613</v>
      </c>
      <c r="Q1943" s="27"/>
      <c r="R1943" s="27"/>
    </row>
    <row r="1944" spans="1:18" x14ac:dyDescent="0.25">
      <c r="A1944" s="24">
        <f t="shared" si="275"/>
        <v>2021</v>
      </c>
      <c r="B1944" s="32">
        <v>44306</v>
      </c>
      <c r="C1944" s="28">
        <f>'Bitcoin Data'!C1943</f>
        <v>56473.03125</v>
      </c>
      <c r="D1944" s="26">
        <f>'Bitcoin Data'!K1943</f>
        <v>800</v>
      </c>
      <c r="E1944" s="25">
        <f>'Bitcoin Data'!J1943</f>
        <v>265808.50250335591</v>
      </c>
      <c r="F1944" s="25">
        <f t="shared" si="271"/>
        <v>212.64680200268472</v>
      </c>
      <c r="G1944" s="23">
        <f t="shared" si="272"/>
        <v>0.48099999999999998</v>
      </c>
      <c r="H1944" s="23">
        <f t="shared" si="273"/>
        <v>0.41493669889381735</v>
      </c>
      <c r="I1944" s="26">
        <f t="shared" si="276"/>
        <v>102283.11176329135</v>
      </c>
      <c r="J1944" s="26">
        <f t="shared" si="277"/>
        <v>88234.962053321186</v>
      </c>
      <c r="K1944" s="23">
        <f t="shared" si="274"/>
        <v>127.8538897041142</v>
      </c>
      <c r="L1944" s="23">
        <f t="shared" si="274"/>
        <v>110.29370256665148</v>
      </c>
      <c r="M1944" s="26">
        <f>K1944*'Social Cost of Carbon'!$C$5</f>
        <v>12785.388970411419</v>
      </c>
      <c r="N1944" s="26">
        <f>L1944*'Social Cost of Carbon'!$C$5</f>
        <v>11029.370256665148</v>
      </c>
      <c r="O1944" s="23">
        <f t="shared" si="278"/>
        <v>0.2263981353119135</v>
      </c>
      <c r="P1944" s="23">
        <f t="shared" si="279"/>
        <v>0.19530331580465937</v>
      </c>
      <c r="Q1944" s="27"/>
      <c r="R1944" s="27"/>
    </row>
    <row r="1945" spans="1:18" x14ac:dyDescent="0.25">
      <c r="A1945" s="24">
        <f t="shared" si="275"/>
        <v>2021</v>
      </c>
      <c r="B1945" s="32">
        <v>44307</v>
      </c>
      <c r="C1945" s="28">
        <f>'Bitcoin Data'!C1944</f>
        <v>53906.089844000002</v>
      </c>
      <c r="D1945" s="26">
        <f>'Bitcoin Data'!K1944</f>
        <v>631.26885038928253</v>
      </c>
      <c r="E1945" s="25">
        <f>'Bitcoin Data'!J1944</f>
        <v>332222.33772408299</v>
      </c>
      <c r="F1945" s="25">
        <f t="shared" si="271"/>
        <v>209.72161320872183</v>
      </c>
      <c r="G1945" s="23">
        <f t="shared" si="272"/>
        <v>0.48099999999999998</v>
      </c>
      <c r="H1945" s="23">
        <f t="shared" si="273"/>
        <v>0.41493669889381735</v>
      </c>
      <c r="I1945" s="26">
        <f t="shared" si="276"/>
        <v>100876.0959533952</v>
      </c>
      <c r="J1945" s="26">
        <f t="shared" si="277"/>
        <v>87021.193871513038</v>
      </c>
      <c r="K1945" s="23">
        <f t="shared" si="274"/>
        <v>159.79894444528392</v>
      </c>
      <c r="L1945" s="23">
        <f t="shared" si="274"/>
        <v>137.85124011401791</v>
      </c>
      <c r="M1945" s="26">
        <f>K1945*'Social Cost of Carbon'!$C$5</f>
        <v>15979.894444528392</v>
      </c>
      <c r="N1945" s="26">
        <f>L1945*'Social Cost of Carbon'!$C$5</f>
        <v>13785.124011401791</v>
      </c>
      <c r="O1945" s="23">
        <f t="shared" si="278"/>
        <v>0.29643950230433991</v>
      </c>
      <c r="P1945" s="23">
        <f t="shared" si="279"/>
        <v>0.25572479939270049</v>
      </c>
      <c r="Q1945" s="27"/>
      <c r="R1945" s="27"/>
    </row>
    <row r="1946" spans="1:18" x14ac:dyDescent="0.25">
      <c r="A1946" s="24">
        <f t="shared" si="275"/>
        <v>2021</v>
      </c>
      <c r="B1946" s="32">
        <v>44308</v>
      </c>
      <c r="C1946" s="28">
        <f>'Bitcoin Data'!C1945</f>
        <v>51762.273437999997</v>
      </c>
      <c r="D1946" s="26">
        <f>'Bitcoin Data'!K1945</f>
        <v>893.74379344587885</v>
      </c>
      <c r="E1946" s="25">
        <f>'Bitcoin Data'!J1945</f>
        <v>225796.71625736656</v>
      </c>
      <c r="F1946" s="25">
        <f t="shared" si="271"/>
        <v>201.80441373548152</v>
      </c>
      <c r="G1946" s="23">
        <f t="shared" si="272"/>
        <v>0.48099999999999998</v>
      </c>
      <c r="H1946" s="23">
        <f t="shared" si="273"/>
        <v>0.41493669889381735</v>
      </c>
      <c r="I1946" s="26">
        <f t="shared" si="276"/>
        <v>97067.923006766607</v>
      </c>
      <c r="J1946" s="26">
        <f t="shared" si="277"/>
        <v>83736.057257602835</v>
      </c>
      <c r="K1946" s="23">
        <f t="shared" si="274"/>
        <v>108.60822051979331</v>
      </c>
      <c r="L1946" s="23">
        <f t="shared" si="274"/>
        <v>93.691344064895617</v>
      </c>
      <c r="M1946" s="26">
        <f>K1946*'Social Cost of Carbon'!$C$5</f>
        <v>10860.82205197933</v>
      </c>
      <c r="N1946" s="26">
        <f>L1946*'Social Cost of Carbon'!$C$5</f>
        <v>9369.134406489562</v>
      </c>
      <c r="O1946" s="23">
        <f t="shared" si="278"/>
        <v>0.20982119467739849</v>
      </c>
      <c r="P1946" s="23">
        <f t="shared" si="279"/>
        <v>0.18100314735425518</v>
      </c>
      <c r="Q1946" s="27"/>
      <c r="R1946" s="27"/>
    </row>
    <row r="1947" spans="1:18" x14ac:dyDescent="0.25">
      <c r="A1947" s="24">
        <f t="shared" si="275"/>
        <v>2021</v>
      </c>
      <c r="B1947" s="32">
        <v>44309</v>
      </c>
      <c r="C1947" s="28">
        <f>'Bitcoin Data'!C1946</f>
        <v>51093.652344000002</v>
      </c>
      <c r="D1947" s="26">
        <f>'Bitcoin Data'!K1946</f>
        <v>843.72363363644888</v>
      </c>
      <c r="E1947" s="25">
        <f>'Bitcoin Data'!J1946</f>
        <v>231312.26816801153</v>
      </c>
      <c r="F1947" s="25">
        <f t="shared" si="271"/>
        <v>195.16362740340338</v>
      </c>
      <c r="G1947" s="23">
        <f t="shared" si="272"/>
        <v>0.48099999999999998</v>
      </c>
      <c r="H1947" s="23">
        <f t="shared" si="273"/>
        <v>0.41493669889381735</v>
      </c>
      <c r="I1947" s="26">
        <f t="shared" si="276"/>
        <v>93873.704781037013</v>
      </c>
      <c r="J1947" s="26">
        <f t="shared" si="277"/>
        <v>80980.551298911145</v>
      </c>
      <c r="K1947" s="23">
        <f t="shared" si="274"/>
        <v>111.26120098881356</v>
      </c>
      <c r="L1947" s="23">
        <f t="shared" si="274"/>
        <v>95.97994896727613</v>
      </c>
      <c r="M1947" s="26">
        <f>K1947*'Social Cost of Carbon'!$C$5</f>
        <v>11126.120098881356</v>
      </c>
      <c r="N1947" s="26">
        <f>L1947*'Social Cost of Carbon'!$C$5</f>
        <v>9597.9948967276123</v>
      </c>
      <c r="O1947" s="23">
        <f t="shared" si="278"/>
        <v>0.21775934168832053</v>
      </c>
      <c r="P1947" s="23">
        <f t="shared" si="279"/>
        <v>0.18785102368699069</v>
      </c>
      <c r="Q1947" s="27"/>
      <c r="R1947" s="27"/>
    </row>
    <row r="1948" spans="1:18" x14ac:dyDescent="0.25">
      <c r="A1948" s="24">
        <f t="shared" si="275"/>
        <v>2021</v>
      </c>
      <c r="B1948" s="32">
        <v>44310</v>
      </c>
      <c r="C1948" s="28">
        <f>'Bitcoin Data'!C1947</f>
        <v>50050.867187999997</v>
      </c>
      <c r="D1948" s="26">
        <f>'Bitcoin Data'!K1947</f>
        <v>906.25314671231513</v>
      </c>
      <c r="E1948" s="25">
        <f>'Bitcoin Data'!J1947</f>
        <v>223988.24291377908</v>
      </c>
      <c r="F1948" s="25">
        <f t="shared" si="271"/>
        <v>202.99004996717471</v>
      </c>
      <c r="G1948" s="23">
        <f t="shared" si="272"/>
        <v>0.48099999999999998</v>
      </c>
      <c r="H1948" s="23">
        <f t="shared" si="273"/>
        <v>0.41493669889381735</v>
      </c>
      <c r="I1948" s="26">
        <f t="shared" si="276"/>
        <v>97638.214034211036</v>
      </c>
      <c r="J1948" s="26">
        <f t="shared" si="277"/>
        <v>84228.021241670518</v>
      </c>
      <c r="K1948" s="23">
        <f t="shared" si="274"/>
        <v>107.73834484152773</v>
      </c>
      <c r="L1948" s="23">
        <f t="shared" si="274"/>
        <v>92.940942105669961</v>
      </c>
      <c r="M1948" s="26">
        <f>K1948*'Social Cost of Carbon'!$C$5</f>
        <v>10773.834484152774</v>
      </c>
      <c r="N1948" s="26">
        <f>L1948*'Social Cost of Carbon'!$C$5</f>
        <v>9294.0942105669965</v>
      </c>
      <c r="O1948" s="23">
        <f t="shared" si="278"/>
        <v>0.21525769860658614</v>
      </c>
      <c r="P1948" s="23">
        <f t="shared" si="279"/>
        <v>0.18569297062639731</v>
      </c>
      <c r="Q1948" s="27"/>
      <c r="R1948" s="27"/>
    </row>
    <row r="1949" spans="1:18" x14ac:dyDescent="0.25">
      <c r="A1949" s="24">
        <f t="shared" si="275"/>
        <v>2021</v>
      </c>
      <c r="B1949" s="32">
        <v>44311</v>
      </c>
      <c r="C1949" s="28">
        <f>'Bitcoin Data'!C1948</f>
        <v>49004.253905999998</v>
      </c>
      <c r="D1949" s="26">
        <f>'Bitcoin Data'!K1948</f>
        <v>881.22980515029872</v>
      </c>
      <c r="E1949" s="25">
        <f>'Bitcoin Data'!J1948</f>
        <v>245404.55214887529</v>
      </c>
      <c r="F1949" s="25">
        <f t="shared" si="271"/>
        <v>216.25780567314968</v>
      </c>
      <c r="G1949" s="23">
        <f t="shared" si="272"/>
        <v>0.48099999999999998</v>
      </c>
      <c r="H1949" s="23">
        <f t="shared" si="273"/>
        <v>0.41493669889381735</v>
      </c>
      <c r="I1949" s="26">
        <f t="shared" si="276"/>
        <v>104020.00452878499</v>
      </c>
      <c r="J1949" s="26">
        <f t="shared" si="277"/>
        <v>89733.299996037371</v>
      </c>
      <c r="K1949" s="23">
        <f t="shared" si="274"/>
        <v>118.039589583609</v>
      </c>
      <c r="L1949" s="23">
        <f t="shared" si="274"/>
        <v>101.82735476216996</v>
      </c>
      <c r="M1949" s="26">
        <f>K1949*'Social Cost of Carbon'!$C$5</f>
        <v>11803.958958360899</v>
      </c>
      <c r="N1949" s="26">
        <f>L1949*'Social Cost of Carbon'!$C$5</f>
        <v>10182.735476216996</v>
      </c>
      <c r="O1949" s="23">
        <f t="shared" si="278"/>
        <v>0.2408762100735839</v>
      </c>
      <c r="P1949" s="23">
        <f t="shared" si="279"/>
        <v>0.20779288866941079</v>
      </c>
      <c r="Q1949" s="27"/>
      <c r="R1949" s="27"/>
    </row>
    <row r="1950" spans="1:18" x14ac:dyDescent="0.25">
      <c r="A1950" s="24">
        <f t="shared" si="275"/>
        <v>2021</v>
      </c>
      <c r="B1950" s="32">
        <v>44312</v>
      </c>
      <c r="C1950" s="28">
        <f>'Bitcoin Data'!C1949</f>
        <v>54021.753905999998</v>
      </c>
      <c r="D1950" s="26">
        <f>'Bitcoin Data'!K1949</f>
        <v>712.47625079164027</v>
      </c>
      <c r="E1950" s="25">
        <f>'Bitcoin Data'!J1949</f>
        <v>309274.32095212064</v>
      </c>
      <c r="F1950" s="25">
        <f t="shared" si="271"/>
        <v>220.35060865809734</v>
      </c>
      <c r="G1950" s="23">
        <f t="shared" si="272"/>
        <v>0.48099999999999998</v>
      </c>
      <c r="H1950" s="23">
        <f t="shared" si="273"/>
        <v>0.41493669889381735</v>
      </c>
      <c r="I1950" s="26">
        <f t="shared" si="276"/>
        <v>105988.64276454483</v>
      </c>
      <c r="J1950" s="26">
        <f t="shared" si="277"/>
        <v>91431.554155834325</v>
      </c>
      <c r="K1950" s="23">
        <f t="shared" si="274"/>
        <v>148.76094837797001</v>
      </c>
      <c r="L1950" s="23">
        <f t="shared" si="274"/>
        <v>128.3292657884999</v>
      </c>
      <c r="M1950" s="26">
        <f>K1950*'Social Cost of Carbon'!$C$5</f>
        <v>14876.094837797002</v>
      </c>
      <c r="N1950" s="26">
        <f>L1950*'Social Cost of Carbon'!$C$5</f>
        <v>12832.926578849989</v>
      </c>
      <c r="O1950" s="23">
        <f t="shared" si="278"/>
        <v>0.2753723039737288</v>
      </c>
      <c r="P1950" s="23">
        <f t="shared" si="279"/>
        <v>0.23755109101381255</v>
      </c>
      <c r="Q1950" s="27"/>
      <c r="R1950" s="27"/>
    </row>
    <row r="1951" spans="1:18" x14ac:dyDescent="0.25">
      <c r="A1951" s="24">
        <f t="shared" si="275"/>
        <v>2021</v>
      </c>
      <c r="B1951" s="32">
        <v>44313</v>
      </c>
      <c r="C1951" s="28">
        <f>'Bitcoin Data'!C1950</f>
        <v>55033.117187999997</v>
      </c>
      <c r="D1951" s="26">
        <f>'Bitcoin Data'!K1950</f>
        <v>887.4864411793709</v>
      </c>
      <c r="E1951" s="25">
        <f>'Bitcoin Data'!J1950</f>
        <v>252892.82492313633</v>
      </c>
      <c r="F1951" s="25">
        <f t="shared" si="271"/>
        <v>224.43895319083197</v>
      </c>
      <c r="G1951" s="23">
        <f t="shared" si="272"/>
        <v>0.48099999999999998</v>
      </c>
      <c r="H1951" s="23">
        <f t="shared" si="273"/>
        <v>0.41493669889381735</v>
      </c>
      <c r="I1951" s="26">
        <f t="shared" si="276"/>
        <v>107955.13648479017</v>
      </c>
      <c r="J1951" s="26">
        <f t="shared" si="277"/>
        <v>93127.958340187804</v>
      </c>
      <c r="K1951" s="23">
        <f t="shared" si="274"/>
        <v>121.64144878802857</v>
      </c>
      <c r="L1951" s="23">
        <f t="shared" si="274"/>
        <v>104.93451394753829</v>
      </c>
      <c r="M1951" s="26">
        <f>K1951*'Social Cost of Carbon'!$C$5</f>
        <v>12164.144878802857</v>
      </c>
      <c r="N1951" s="26">
        <f>L1951*'Social Cost of Carbon'!$C$5</f>
        <v>10493.451394753829</v>
      </c>
      <c r="O1951" s="23">
        <f t="shared" si="278"/>
        <v>0.22103317966250433</v>
      </c>
      <c r="P1951" s="23">
        <f t="shared" si="279"/>
        <v>0.19067521396083906</v>
      </c>
      <c r="Q1951" s="27"/>
      <c r="R1951" s="27"/>
    </row>
    <row r="1952" spans="1:18" x14ac:dyDescent="0.25">
      <c r="A1952" s="24">
        <f t="shared" si="275"/>
        <v>2021</v>
      </c>
      <c r="B1952" s="32">
        <v>44314</v>
      </c>
      <c r="C1952" s="28">
        <f>'Bitcoin Data'!C1951</f>
        <v>54824.703125</v>
      </c>
      <c r="D1952" s="26">
        <f>'Bitcoin Data'!K1951</f>
        <v>887.4864411793709</v>
      </c>
      <c r="E1952" s="25">
        <f>'Bitcoin Data'!J1951</f>
        <v>256658.44009396891</v>
      </c>
      <c r="F1952" s="25">
        <f t="shared" si="271"/>
        <v>227.78088559764521</v>
      </c>
      <c r="G1952" s="23">
        <f t="shared" si="272"/>
        <v>0.48099999999999998</v>
      </c>
      <c r="H1952" s="23">
        <f t="shared" si="273"/>
        <v>0.41493669889381735</v>
      </c>
      <c r="I1952" s="26">
        <f t="shared" si="276"/>
        <v>109562.60597246734</v>
      </c>
      <c r="J1952" s="26">
        <f t="shared" si="277"/>
        <v>94514.64874099716</v>
      </c>
      <c r="K1952" s="23">
        <f t="shared" si="274"/>
        <v>123.45270968519904</v>
      </c>
      <c r="L1952" s="23">
        <f t="shared" si="274"/>
        <v>106.49700587582804</v>
      </c>
      <c r="M1952" s="26">
        <f>K1952*'Social Cost of Carbon'!$C$5</f>
        <v>12345.270968519904</v>
      </c>
      <c r="N1952" s="26">
        <f>L1952*'Social Cost of Carbon'!$C$5</f>
        <v>10649.700587582804</v>
      </c>
      <c r="O1952" s="23">
        <f t="shared" si="278"/>
        <v>0.22517716038284347</v>
      </c>
      <c r="P1952" s="23">
        <f t="shared" si="279"/>
        <v>0.19425003658116577</v>
      </c>
      <c r="Q1952" s="27"/>
      <c r="R1952" s="27"/>
    </row>
    <row r="1953" spans="1:18" x14ac:dyDescent="0.25">
      <c r="A1953" s="24">
        <f t="shared" si="275"/>
        <v>2021</v>
      </c>
      <c r="B1953" s="32">
        <v>44315</v>
      </c>
      <c r="C1953" s="28">
        <f>'Bitcoin Data'!C1952</f>
        <v>53555.109375</v>
      </c>
      <c r="D1953" s="26">
        <f>'Bitcoin Data'!K1952</f>
        <v>762.5180038973142</v>
      </c>
      <c r="E1953" s="25">
        <f>'Bitcoin Data'!J1952</f>
        <v>311852.56192415796</v>
      </c>
      <c r="F1953" s="25">
        <f t="shared" si="271"/>
        <v>237.79319302867248</v>
      </c>
      <c r="G1953" s="23">
        <f t="shared" si="272"/>
        <v>0.48099999999999998</v>
      </c>
      <c r="H1953" s="23">
        <f t="shared" si="273"/>
        <v>0.41493669889381735</v>
      </c>
      <c r="I1953" s="26">
        <f t="shared" si="276"/>
        <v>114378.52584679147</v>
      </c>
      <c r="J1953" s="26">
        <f t="shared" si="277"/>
        <v>98669.12253473766</v>
      </c>
      <c r="K1953" s="23">
        <f t="shared" si="274"/>
        <v>150.00108228551997</v>
      </c>
      <c r="L1953" s="23">
        <f t="shared" si="274"/>
        <v>129.39907258638985</v>
      </c>
      <c r="M1953" s="26">
        <f>K1953*'Social Cost of Carbon'!$C$5</f>
        <v>15000.108228551997</v>
      </c>
      <c r="N1953" s="26">
        <f>L1953*'Social Cost of Carbon'!$C$5</f>
        <v>12939.907258638985</v>
      </c>
      <c r="O1953" s="23">
        <f t="shared" si="278"/>
        <v>0.28008734187282197</v>
      </c>
      <c r="P1953" s="23">
        <f t="shared" si="279"/>
        <v>0.24161853854189771</v>
      </c>
      <c r="Q1953" s="27"/>
      <c r="R1953" s="27"/>
    </row>
    <row r="1954" spans="1:18" x14ac:dyDescent="0.25">
      <c r="A1954" s="24">
        <f t="shared" si="275"/>
        <v>2021</v>
      </c>
      <c r="B1954" s="32">
        <v>44316</v>
      </c>
      <c r="C1954" s="28">
        <f>'Bitcoin Data'!C1953</f>
        <v>57750.175780999998</v>
      </c>
      <c r="D1954" s="26">
        <f>'Bitcoin Data'!K1953</f>
        <v>906.25314671231513</v>
      </c>
      <c r="E1954" s="25">
        <f>'Bitcoin Data'!J1953</f>
        <v>256525.85389644638</v>
      </c>
      <c r="F1954" s="25">
        <f t="shared" si="271"/>
        <v>232.47736230671813</v>
      </c>
      <c r="G1954" s="23">
        <f t="shared" si="272"/>
        <v>0.48099999999999998</v>
      </c>
      <c r="H1954" s="23">
        <f t="shared" si="273"/>
        <v>0.41493669889381735</v>
      </c>
      <c r="I1954" s="26">
        <f t="shared" si="276"/>
        <v>111821.61126953142</v>
      </c>
      <c r="J1954" s="26">
        <f t="shared" si="277"/>
        <v>96463.389283091587</v>
      </c>
      <c r="K1954" s="23">
        <f t="shared" si="274"/>
        <v>123.3889357241907</v>
      </c>
      <c r="L1954" s="23">
        <f t="shared" si="274"/>
        <v>106.44199099670915</v>
      </c>
      <c r="M1954" s="26">
        <f>K1954*'Social Cost of Carbon'!$C$5</f>
        <v>12338.893572419071</v>
      </c>
      <c r="N1954" s="26">
        <f>L1954*'Social Cost of Carbon'!$C$5</f>
        <v>10644.199099670916</v>
      </c>
      <c r="O1954" s="23">
        <f t="shared" si="278"/>
        <v>0.21365984441693436</v>
      </c>
      <c r="P1954" s="23">
        <f t="shared" si="279"/>
        <v>0.18431457490338743</v>
      </c>
      <c r="Q1954" s="27"/>
      <c r="R1954" s="27"/>
    </row>
    <row r="1955" spans="1:18" x14ac:dyDescent="0.25">
      <c r="A1955" s="24">
        <f t="shared" si="275"/>
        <v>2021</v>
      </c>
      <c r="B1955" s="32">
        <v>44317</v>
      </c>
      <c r="C1955" s="28">
        <f>'Bitcoin Data'!C1954</f>
        <v>57828.050780999998</v>
      </c>
      <c r="D1955" s="26">
        <f>'Bitcoin Data'!K1954</f>
        <v>868.72586872586874</v>
      </c>
      <c r="E1955" s="25">
        <f>'Bitcoin Data'!J1954</f>
        <v>270305.88960624352</v>
      </c>
      <c r="F1955" s="25">
        <f t="shared" si="271"/>
        <v>234.82171876990267</v>
      </c>
      <c r="G1955" s="23">
        <f t="shared" si="272"/>
        <v>0.48099999999999998</v>
      </c>
      <c r="H1955" s="23">
        <f t="shared" si="273"/>
        <v>0.41493669889381735</v>
      </c>
      <c r="I1955" s="26">
        <f t="shared" si="276"/>
        <v>112949.24672832318</v>
      </c>
      <c r="J1955" s="26">
        <f t="shared" si="277"/>
        <v>97436.148814955755</v>
      </c>
      <c r="K1955" s="23">
        <f t="shared" si="274"/>
        <v>130.01713290060314</v>
      </c>
      <c r="L1955" s="23">
        <f t="shared" si="274"/>
        <v>112.1598335247713</v>
      </c>
      <c r="M1955" s="26">
        <f>K1955*'Social Cost of Carbon'!$C$5</f>
        <v>13001.713290060314</v>
      </c>
      <c r="N1955" s="26">
        <f>L1955*'Social Cost of Carbon'!$C$5</f>
        <v>11215.983352477129</v>
      </c>
      <c r="O1955" s="23">
        <f t="shared" si="278"/>
        <v>0.22483402283952064</v>
      </c>
      <c r="P1955" s="23">
        <f t="shared" si="279"/>
        <v>0.19395402751777094</v>
      </c>
      <c r="Q1955" s="27"/>
      <c r="R1955" s="27"/>
    </row>
    <row r="1956" spans="1:18" x14ac:dyDescent="0.25">
      <c r="A1956" s="24">
        <f t="shared" si="275"/>
        <v>2021</v>
      </c>
      <c r="B1956" s="32">
        <v>44318</v>
      </c>
      <c r="C1956" s="28">
        <f>'Bitcoin Data'!C1955</f>
        <v>56631.078125</v>
      </c>
      <c r="D1956" s="26">
        <f>'Bitcoin Data'!K1955</f>
        <v>1156.2178828365879</v>
      </c>
      <c r="E1956" s="25">
        <f>'Bitcoin Data'!J1955</f>
        <v>200978.37785197797</v>
      </c>
      <c r="F1956" s="25">
        <f t="shared" si="271"/>
        <v>232.37479453594577</v>
      </c>
      <c r="G1956" s="23">
        <f t="shared" si="272"/>
        <v>0.48099999999999998</v>
      </c>
      <c r="H1956" s="23">
        <f t="shared" si="273"/>
        <v>0.41493669889381735</v>
      </c>
      <c r="I1956" s="26">
        <f t="shared" si="276"/>
        <v>111772.27617178991</v>
      </c>
      <c r="J1956" s="26">
        <f t="shared" si="277"/>
        <v>96420.83015087439</v>
      </c>
      <c r="K1956" s="23">
        <f t="shared" si="274"/>
        <v>96.6705997468014</v>
      </c>
      <c r="L1956" s="23">
        <f t="shared" si="274"/>
        <v>83.393304654934042</v>
      </c>
      <c r="M1956" s="26">
        <f>K1956*'Social Cost of Carbon'!$C$5</f>
        <v>9667.0599746801399</v>
      </c>
      <c r="N1956" s="26">
        <f>L1956*'Social Cost of Carbon'!$C$5</f>
        <v>8339.3304654934036</v>
      </c>
      <c r="O1956" s="23">
        <f t="shared" si="278"/>
        <v>0.17070238276838634</v>
      </c>
      <c r="P1956" s="23">
        <f t="shared" si="279"/>
        <v>0.1472571376283224</v>
      </c>
      <c r="Q1956" s="27"/>
      <c r="R1956" s="27"/>
    </row>
    <row r="1957" spans="1:18" x14ac:dyDescent="0.25">
      <c r="A1957" s="24">
        <f t="shared" si="275"/>
        <v>2021</v>
      </c>
      <c r="B1957" s="32">
        <v>44319</v>
      </c>
      <c r="C1957" s="28">
        <f>'Bitcoin Data'!C1956</f>
        <v>57200.292969000002</v>
      </c>
      <c r="D1957" s="26">
        <f>'Bitcoin Data'!K1956</f>
        <v>1106.194690265487</v>
      </c>
      <c r="E1957" s="25">
        <f>'Bitcoin Data'!J1956</f>
        <v>214564.22758464669</v>
      </c>
      <c r="F1957" s="25">
        <f t="shared" si="271"/>
        <v>237.34980927505171</v>
      </c>
      <c r="G1957" s="23">
        <f t="shared" si="272"/>
        <v>0.48099999999999998</v>
      </c>
      <c r="H1957" s="23">
        <f t="shared" si="273"/>
        <v>0.41493669889381735</v>
      </c>
      <c r="I1957" s="26">
        <f t="shared" si="276"/>
        <v>114165.25826129987</v>
      </c>
      <c r="J1957" s="26">
        <f t="shared" si="277"/>
        <v>98485.146343667118</v>
      </c>
      <c r="K1957" s="23">
        <f t="shared" si="274"/>
        <v>103.20539346821506</v>
      </c>
      <c r="L1957" s="23">
        <f t="shared" si="274"/>
        <v>89.030572294675054</v>
      </c>
      <c r="M1957" s="26">
        <f>K1957*'Social Cost of Carbon'!$C$5</f>
        <v>10320.539346821506</v>
      </c>
      <c r="N1957" s="26">
        <f>L1957*'Social Cost of Carbon'!$C$5</f>
        <v>8903.0572294675057</v>
      </c>
      <c r="O1957" s="23">
        <f t="shared" si="278"/>
        <v>0.18042808543681368</v>
      </c>
      <c r="P1957" s="23">
        <f t="shared" si="279"/>
        <v>0.15564705646337448</v>
      </c>
      <c r="Q1957" s="27"/>
      <c r="R1957" s="27"/>
    </row>
    <row r="1958" spans="1:18" x14ac:dyDescent="0.25">
      <c r="A1958" s="24">
        <f t="shared" si="275"/>
        <v>2021</v>
      </c>
      <c r="B1958" s="32">
        <v>44320</v>
      </c>
      <c r="C1958" s="28">
        <f>'Bitcoin Data'!C1957</f>
        <v>53333.539062999997</v>
      </c>
      <c r="D1958" s="26">
        <f>'Bitcoin Data'!K1957</f>
        <v>1131.2217194570135</v>
      </c>
      <c r="E1958" s="25">
        <f>'Bitcoin Data'!J1957</f>
        <v>218570.76897221478</v>
      </c>
      <c r="F1958" s="25">
        <f t="shared" si="271"/>
        <v>247.25200109979045</v>
      </c>
      <c r="G1958" s="23">
        <f t="shared" si="272"/>
        <v>0.48099999999999998</v>
      </c>
      <c r="H1958" s="23">
        <f t="shared" si="273"/>
        <v>0.41493669889381735</v>
      </c>
      <c r="I1958" s="26">
        <f t="shared" si="276"/>
        <v>118928.2125289992</v>
      </c>
      <c r="J1958" s="26">
        <f t="shared" si="277"/>
        <v>102593.92913123754</v>
      </c>
      <c r="K1958" s="23">
        <f t="shared" si="274"/>
        <v>105.13253987563532</v>
      </c>
      <c r="L1958" s="23">
        <f t="shared" si="274"/>
        <v>90.693033352013998</v>
      </c>
      <c r="M1958" s="26">
        <f>K1958*'Social Cost of Carbon'!$C$5</f>
        <v>10513.253987563532</v>
      </c>
      <c r="N1958" s="26">
        <f>L1958*'Social Cost of Carbon'!$C$5</f>
        <v>9069.303335201399</v>
      </c>
      <c r="O1958" s="23">
        <f t="shared" si="278"/>
        <v>0.19712275187935305</v>
      </c>
      <c r="P1958" s="23">
        <f t="shared" si="279"/>
        <v>0.17004878158354214</v>
      </c>
      <c r="Q1958" s="27"/>
      <c r="R1958" s="27"/>
    </row>
    <row r="1959" spans="1:18" x14ac:dyDescent="0.25">
      <c r="A1959" s="24">
        <f t="shared" si="275"/>
        <v>2021</v>
      </c>
      <c r="B1959" s="32">
        <v>44321</v>
      </c>
      <c r="C1959" s="28">
        <f>'Bitcoin Data'!C1958</f>
        <v>57424.007812999997</v>
      </c>
      <c r="D1959" s="26">
        <f>'Bitcoin Data'!K1958</f>
        <v>981.24727431312681</v>
      </c>
      <c r="E1959" s="25">
        <f>'Bitcoin Data'!J1958</f>
        <v>255904.76394199138</v>
      </c>
      <c r="F1959" s="25">
        <f t="shared" si="271"/>
        <v>251.10585210182319</v>
      </c>
      <c r="G1959" s="23">
        <f t="shared" si="272"/>
        <v>0.48099999999999998</v>
      </c>
      <c r="H1959" s="23">
        <f t="shared" si="273"/>
        <v>0.41493669889381735</v>
      </c>
      <c r="I1959" s="26">
        <f t="shared" si="276"/>
        <v>120781.91486097695</v>
      </c>
      <c r="J1959" s="26">
        <f t="shared" si="277"/>
        <v>104193.03334404963</v>
      </c>
      <c r="K1959" s="23">
        <f t="shared" si="274"/>
        <v>123.09019145609784</v>
      </c>
      <c r="L1959" s="23">
        <f t="shared" si="274"/>
        <v>106.18427798129149</v>
      </c>
      <c r="M1959" s="26">
        <f>K1959*'Social Cost of Carbon'!$C$5</f>
        <v>12309.019145609784</v>
      </c>
      <c r="N1959" s="26">
        <f>L1959*'Social Cost of Carbon'!$C$5</f>
        <v>10618.427798129149</v>
      </c>
      <c r="O1959" s="23">
        <f t="shared" si="278"/>
        <v>0.21435318805496528</v>
      </c>
      <c r="P1959" s="23">
        <f t="shared" si="279"/>
        <v>0.1849126907461392</v>
      </c>
      <c r="Q1959" s="27"/>
      <c r="R1959" s="27"/>
    </row>
    <row r="1960" spans="1:18" x14ac:dyDescent="0.25">
      <c r="A1960" s="24">
        <f t="shared" si="275"/>
        <v>2021</v>
      </c>
      <c r="B1960" s="32">
        <v>44322</v>
      </c>
      <c r="C1960" s="28">
        <f>'Bitcoin Data'!C1959</f>
        <v>56396.515625</v>
      </c>
      <c r="D1960" s="26">
        <f>'Bitcoin Data'!K1959</f>
        <v>1062.4483532050526</v>
      </c>
      <c r="E1960" s="25">
        <f>'Bitcoin Data'!J1959</f>
        <v>235108.30036764202</v>
      </c>
      <c r="F1960" s="25">
        <f t="shared" si="271"/>
        <v>249.79042655044015</v>
      </c>
      <c r="G1960" s="23">
        <f t="shared" si="272"/>
        <v>0.48099999999999998</v>
      </c>
      <c r="H1960" s="23">
        <f t="shared" si="273"/>
        <v>0.41493669889381735</v>
      </c>
      <c r="I1960" s="26">
        <f t="shared" si="276"/>
        <v>120149.1951707617</v>
      </c>
      <c r="J1960" s="26">
        <f t="shared" si="277"/>
        <v>103647.21500811818</v>
      </c>
      <c r="K1960" s="23">
        <f t="shared" si="274"/>
        <v>113.08709247683581</v>
      </c>
      <c r="L1960" s="23">
        <f t="shared" si="274"/>
        <v>97.555062037085449</v>
      </c>
      <c r="M1960" s="26">
        <f>K1960*'Social Cost of Carbon'!$C$5</f>
        <v>11308.709247683581</v>
      </c>
      <c r="N1960" s="26">
        <f>L1960*'Social Cost of Carbon'!$C$5</f>
        <v>9755.5062037085445</v>
      </c>
      <c r="O1960" s="23">
        <f t="shared" si="278"/>
        <v>0.20052141736697196</v>
      </c>
      <c r="P1960" s="23">
        <f t="shared" si="279"/>
        <v>0.17298065484357739</v>
      </c>
      <c r="Q1960" s="27"/>
      <c r="R1960" s="27"/>
    </row>
    <row r="1961" spans="1:18" x14ac:dyDescent="0.25">
      <c r="A1961" s="24">
        <f t="shared" si="275"/>
        <v>2021</v>
      </c>
      <c r="B1961" s="32">
        <v>44323</v>
      </c>
      <c r="C1961" s="28">
        <f>'Bitcoin Data'!C1960</f>
        <v>57356.402344000002</v>
      </c>
      <c r="D1961" s="26">
        <f>'Bitcoin Data'!K1960</f>
        <v>1075.011944577162</v>
      </c>
      <c r="E1961" s="25">
        <f>'Bitcoin Data'!J1960</f>
        <v>238318.38270720866</v>
      </c>
      <c r="F1961" s="25">
        <f t="shared" si="271"/>
        <v>256.1951080225607</v>
      </c>
      <c r="G1961" s="23">
        <f t="shared" si="272"/>
        <v>0.48099999999999998</v>
      </c>
      <c r="H1961" s="23">
        <f t="shared" si="273"/>
        <v>0.41493669889381735</v>
      </c>
      <c r="I1961" s="26">
        <f t="shared" si="276"/>
        <v>123229.84695885169</v>
      </c>
      <c r="J1961" s="26">
        <f t="shared" si="277"/>
        <v>106304.75239562627</v>
      </c>
      <c r="K1961" s="23">
        <f t="shared" si="274"/>
        <v>114.63114208216736</v>
      </c>
      <c r="L1961" s="23">
        <f t="shared" si="274"/>
        <v>98.887043006242564</v>
      </c>
      <c r="M1961" s="26">
        <f>K1961*'Social Cost of Carbon'!$C$5</f>
        <v>11463.114208216735</v>
      </c>
      <c r="N1961" s="26">
        <f>L1961*'Social Cost of Carbon'!$C$5</f>
        <v>9888.7043006242566</v>
      </c>
      <c r="O1961" s="23">
        <f t="shared" si="278"/>
        <v>0.19985762251031214</v>
      </c>
      <c r="P1961" s="23">
        <f t="shared" si="279"/>
        <v>0.17240802938294306</v>
      </c>
      <c r="Q1961" s="27"/>
      <c r="R1961" s="27"/>
    </row>
    <row r="1962" spans="1:18" x14ac:dyDescent="0.25">
      <c r="A1962" s="24">
        <f t="shared" si="275"/>
        <v>2021</v>
      </c>
      <c r="B1962" s="32">
        <v>44324</v>
      </c>
      <c r="C1962" s="28">
        <f>'Bitcoin Data'!C1961</f>
        <v>58803.777344000002</v>
      </c>
      <c r="D1962" s="26">
        <f>'Bitcoin Data'!K1961</f>
        <v>1068.7566797292484</v>
      </c>
      <c r="E1962" s="25">
        <f>'Bitcoin Data'!J1961</f>
        <v>240807.79035631003</v>
      </c>
      <c r="F1962" s="25">
        <f t="shared" si="271"/>
        <v>257.36493447414682</v>
      </c>
      <c r="G1962" s="23">
        <f t="shared" si="272"/>
        <v>0.48099999999999998</v>
      </c>
      <c r="H1962" s="23">
        <f t="shared" si="273"/>
        <v>0.41493669889381735</v>
      </c>
      <c r="I1962" s="26">
        <f t="shared" si="276"/>
        <v>123792.53348206461</v>
      </c>
      <c r="J1962" s="26">
        <f t="shared" si="277"/>
        <v>106790.15632172608</v>
      </c>
      <c r="K1962" s="23">
        <f t="shared" si="274"/>
        <v>115.82854716138512</v>
      </c>
      <c r="L1962" s="23">
        <f t="shared" si="274"/>
        <v>99.919989598361695</v>
      </c>
      <c r="M1962" s="26">
        <f>K1962*'Social Cost of Carbon'!$C$5</f>
        <v>11582.854716138512</v>
      </c>
      <c r="N1962" s="26">
        <f>L1962*'Social Cost of Carbon'!$C$5</f>
        <v>9991.9989598361699</v>
      </c>
      <c r="O1962" s="23">
        <f t="shared" si="278"/>
        <v>0.19697467134431221</v>
      </c>
      <c r="P1962" s="23">
        <f t="shared" si="279"/>
        <v>0.16992103927921726</v>
      </c>
      <c r="Q1962" s="27"/>
      <c r="R1962" s="27"/>
    </row>
    <row r="1963" spans="1:18" x14ac:dyDescent="0.25">
      <c r="A1963" s="24">
        <f t="shared" si="275"/>
        <v>2021</v>
      </c>
      <c r="B1963" s="32">
        <v>44325</v>
      </c>
      <c r="C1963" s="28">
        <f>'Bitcoin Data'!C1962</f>
        <v>58232.316405999998</v>
      </c>
      <c r="D1963" s="26">
        <f>'Bitcoin Data'!K1962</f>
        <v>1162.4903125807284</v>
      </c>
      <c r="E1963" s="25">
        <f>'Bitcoin Data'!J1962</f>
        <v>224200.29288531127</v>
      </c>
      <c r="F1963" s="25">
        <f t="shared" si="271"/>
        <v>260.63066855693637</v>
      </c>
      <c r="G1963" s="23">
        <f t="shared" si="272"/>
        <v>0.48099999999999998</v>
      </c>
      <c r="H1963" s="23">
        <f t="shared" si="273"/>
        <v>0.41493669889381735</v>
      </c>
      <c r="I1963" s="26">
        <f t="shared" si="276"/>
        <v>125363.35157588638</v>
      </c>
      <c r="J1963" s="26">
        <f t="shared" si="277"/>
        <v>108145.22924150381</v>
      </c>
      <c r="K1963" s="23">
        <f t="shared" si="274"/>
        <v>107.84034087783472</v>
      </c>
      <c r="L1963" s="23">
        <f t="shared" si="274"/>
        <v>93.028929420858049</v>
      </c>
      <c r="M1963" s="26">
        <f>K1963*'Social Cost of Carbon'!$C$5</f>
        <v>10784.034087783471</v>
      </c>
      <c r="N1963" s="26">
        <f>L1963*'Social Cost of Carbon'!$C$5</f>
        <v>9302.892942085804</v>
      </c>
      <c r="O1963" s="23">
        <f t="shared" si="278"/>
        <v>0.18518985253130568</v>
      </c>
      <c r="P1963" s="23">
        <f t="shared" si="279"/>
        <v>0.1597548151309206</v>
      </c>
      <c r="Q1963" s="27"/>
      <c r="R1963" s="27"/>
    </row>
    <row r="1964" spans="1:18" x14ac:dyDescent="0.25">
      <c r="A1964" s="24">
        <f t="shared" si="275"/>
        <v>2021</v>
      </c>
      <c r="B1964" s="32">
        <v>44326</v>
      </c>
      <c r="C1964" s="28">
        <f>'Bitcoin Data'!C1963</f>
        <v>55859.796875</v>
      </c>
      <c r="D1964" s="26">
        <f>'Bitcoin Data'!K1963</f>
        <v>1125</v>
      </c>
      <c r="E1964" s="25">
        <f>'Bitcoin Data'!J1963</f>
        <v>231738.17424297641</v>
      </c>
      <c r="F1964" s="25">
        <f t="shared" si="271"/>
        <v>260.70544602334843</v>
      </c>
      <c r="G1964" s="23">
        <f t="shared" si="272"/>
        <v>0.48099999999999998</v>
      </c>
      <c r="H1964" s="23">
        <f t="shared" si="273"/>
        <v>0.41493669889381735</v>
      </c>
      <c r="I1964" s="26">
        <f t="shared" si="276"/>
        <v>125399.31953723059</v>
      </c>
      <c r="J1964" s="26">
        <f t="shared" si="277"/>
        <v>108176.25715656848</v>
      </c>
      <c r="K1964" s="23">
        <f t="shared" si="274"/>
        <v>111.46606181087165</v>
      </c>
      <c r="L1964" s="23">
        <f t="shared" si="274"/>
        <v>96.156673028060879</v>
      </c>
      <c r="M1964" s="26">
        <f>K1964*'Social Cost of Carbon'!$C$5</f>
        <v>11146.606181087165</v>
      </c>
      <c r="N1964" s="26">
        <f>L1964*'Social Cost of Carbon'!$C$5</f>
        <v>9615.6673028060886</v>
      </c>
      <c r="O1964" s="23">
        <f t="shared" si="278"/>
        <v>0.19954612806828551</v>
      </c>
      <c r="P1964" s="23">
        <f t="shared" si="279"/>
        <v>0.17213931737567006</v>
      </c>
      <c r="Q1964" s="27"/>
      <c r="R1964" s="27"/>
    </row>
    <row r="1965" spans="1:18" x14ac:dyDescent="0.25">
      <c r="A1965" s="24">
        <f t="shared" si="275"/>
        <v>2021</v>
      </c>
      <c r="B1965" s="32">
        <v>44327</v>
      </c>
      <c r="C1965" s="28">
        <f>'Bitcoin Data'!C1964</f>
        <v>56704.574219000002</v>
      </c>
      <c r="D1965" s="26">
        <f>'Bitcoin Data'!K1964</f>
        <v>1075.011944577162</v>
      </c>
      <c r="E1965" s="25">
        <f>'Bitcoin Data'!J1964</f>
        <v>242982.72862812402</v>
      </c>
      <c r="F1965" s="25">
        <f t="shared" si="271"/>
        <v>261.20933560118448</v>
      </c>
      <c r="G1965" s="23">
        <f t="shared" si="272"/>
        <v>0.48099999999999998</v>
      </c>
      <c r="H1965" s="23">
        <f t="shared" si="273"/>
        <v>0.41493669889381735</v>
      </c>
      <c r="I1965" s="26">
        <f t="shared" si="276"/>
        <v>125641.69042416972</v>
      </c>
      <c r="J1965" s="26">
        <f t="shared" si="277"/>
        <v>108385.33943460276</v>
      </c>
      <c r="K1965" s="23">
        <f t="shared" si="274"/>
        <v>116.87469247012764</v>
      </c>
      <c r="L1965" s="23">
        <f t="shared" si="274"/>
        <v>100.82245130516603</v>
      </c>
      <c r="M1965" s="26">
        <f>K1965*'Social Cost of Carbon'!$C$5</f>
        <v>11687.469247012765</v>
      </c>
      <c r="N1965" s="26">
        <f>L1965*'Social Cost of Carbon'!$C$5</f>
        <v>10082.245130516603</v>
      </c>
      <c r="O1965" s="23">
        <f t="shared" si="278"/>
        <v>0.20611157755764692</v>
      </c>
      <c r="P1965" s="23">
        <f t="shared" si="279"/>
        <v>0.17780303034421419</v>
      </c>
      <c r="Q1965" s="27"/>
      <c r="R1965" s="27"/>
    </row>
    <row r="1966" spans="1:18" x14ac:dyDescent="0.25">
      <c r="A1966" s="24">
        <f t="shared" si="275"/>
        <v>2021</v>
      </c>
      <c r="B1966" s="32">
        <v>44328</v>
      </c>
      <c r="C1966" s="28">
        <f>'Bitcoin Data'!C1965</f>
        <v>49150.535155999998</v>
      </c>
      <c r="D1966" s="26">
        <f>'Bitcoin Data'!K1965</f>
        <v>1075.011944577162</v>
      </c>
      <c r="E1966" s="25">
        <f>'Bitcoin Data'!J1965</f>
        <v>241056.28563850967</v>
      </c>
      <c r="F1966" s="25">
        <f t="shared" si="271"/>
        <v>259.13838637680209</v>
      </c>
      <c r="G1966" s="23">
        <f t="shared" si="272"/>
        <v>0.48099999999999998</v>
      </c>
      <c r="H1966" s="23">
        <f t="shared" si="273"/>
        <v>0.41493669889381735</v>
      </c>
      <c r="I1966" s="26">
        <f t="shared" si="276"/>
        <v>124645.56384724181</v>
      </c>
      <c r="J1966" s="26">
        <f t="shared" si="277"/>
        <v>107526.02659986082</v>
      </c>
      <c r="K1966" s="23">
        <f t="shared" si="274"/>
        <v>115.94807339212315</v>
      </c>
      <c r="L1966" s="23">
        <f t="shared" si="274"/>
        <v>100.02309941044831</v>
      </c>
      <c r="M1966" s="26">
        <f>K1966*'Social Cost of Carbon'!$C$5</f>
        <v>11594.807339212315</v>
      </c>
      <c r="N1966" s="26">
        <f>L1966*'Social Cost of Carbon'!$C$5</f>
        <v>10002.30994104483</v>
      </c>
      <c r="O1966" s="23">
        <f t="shared" si="278"/>
        <v>0.2359039897004436</v>
      </c>
      <c r="P1966" s="23">
        <f t="shared" si="279"/>
        <v>0.20350358158458035</v>
      </c>
      <c r="Q1966" s="27"/>
      <c r="R1966" s="27"/>
    </row>
    <row r="1967" spans="1:18" x14ac:dyDescent="0.25">
      <c r="A1967" s="24">
        <f t="shared" si="275"/>
        <v>2021</v>
      </c>
      <c r="B1967" s="32">
        <v>44329</v>
      </c>
      <c r="C1967" s="28">
        <f>'Bitcoin Data'!C1966</f>
        <v>49716.191405999998</v>
      </c>
      <c r="D1967" s="26">
        <f>'Bitcoin Data'!K1966</f>
        <v>1006.2611806797852</v>
      </c>
      <c r="E1967" s="25">
        <f>'Bitcoin Data'!J1966</f>
        <v>260583.70435546935</v>
      </c>
      <c r="F1967" s="25">
        <f t="shared" si="271"/>
        <v>262.21526601064664</v>
      </c>
      <c r="G1967" s="23">
        <f t="shared" si="272"/>
        <v>0.48099999999999998</v>
      </c>
      <c r="H1967" s="23">
        <f t="shared" si="273"/>
        <v>0.41493669889381735</v>
      </c>
      <c r="I1967" s="26">
        <f t="shared" si="276"/>
        <v>126125.54295112104</v>
      </c>
      <c r="J1967" s="26">
        <f t="shared" si="277"/>
        <v>108802.7368780219</v>
      </c>
      <c r="K1967" s="23">
        <f t="shared" si="274"/>
        <v>125.34076179498076</v>
      </c>
      <c r="L1967" s="23">
        <f t="shared" si="274"/>
        <v>108.1257420707809</v>
      </c>
      <c r="M1967" s="26">
        <f>K1967*'Social Cost of Carbon'!$C$5</f>
        <v>12534.076179498077</v>
      </c>
      <c r="N1967" s="26">
        <f>L1967*'Social Cost of Carbon'!$C$5</f>
        <v>10812.574207078091</v>
      </c>
      <c r="O1967" s="23">
        <f t="shared" si="278"/>
        <v>0.25211255780114727</v>
      </c>
      <c r="P1967" s="23">
        <f t="shared" si="279"/>
        <v>0.21748597189955254</v>
      </c>
      <c r="Q1967" s="27"/>
      <c r="R1967" s="27"/>
    </row>
    <row r="1968" spans="1:18" x14ac:dyDescent="0.25">
      <c r="A1968" s="24">
        <f t="shared" si="275"/>
        <v>2021</v>
      </c>
      <c r="B1968" s="32">
        <v>44330</v>
      </c>
      <c r="C1968" s="28">
        <f>'Bitcoin Data'!C1967</f>
        <v>49880.535155999998</v>
      </c>
      <c r="D1968" s="26">
        <f>'Bitcoin Data'!K1967</f>
        <v>837.52093802345053</v>
      </c>
      <c r="E1968" s="25">
        <f>'Bitcoin Data'!J1967</f>
        <v>315848.03621484921</v>
      </c>
      <c r="F1968" s="25">
        <f t="shared" si="271"/>
        <v>264.52934356352529</v>
      </c>
      <c r="G1968" s="23">
        <f t="shared" si="272"/>
        <v>0.48099999999999998</v>
      </c>
      <c r="H1968" s="23">
        <f t="shared" si="273"/>
        <v>0.41493669889381735</v>
      </c>
      <c r="I1968" s="26">
        <f t="shared" si="276"/>
        <v>127238.61425405566</v>
      </c>
      <c r="J1968" s="26">
        <f t="shared" si="277"/>
        <v>109762.93257879764</v>
      </c>
      <c r="K1968" s="23">
        <f t="shared" si="274"/>
        <v>151.92290541934244</v>
      </c>
      <c r="L1968" s="23">
        <f t="shared" si="274"/>
        <v>131.05694149908442</v>
      </c>
      <c r="M1968" s="26">
        <f>K1968*'Social Cost of Carbon'!$C$5</f>
        <v>15192.290541934244</v>
      </c>
      <c r="N1968" s="26">
        <f>L1968*'Social Cost of Carbon'!$C$5</f>
        <v>13105.694149908442</v>
      </c>
      <c r="O1968" s="23">
        <f t="shared" si="278"/>
        <v>0.30457352741747407</v>
      </c>
      <c r="P1968" s="23">
        <f t="shared" si="279"/>
        <v>0.26274165080468254</v>
      </c>
      <c r="Q1968" s="27"/>
      <c r="R1968" s="27"/>
    </row>
    <row r="1969" spans="1:18" x14ac:dyDescent="0.25">
      <c r="A1969" s="24">
        <f t="shared" si="275"/>
        <v>2021</v>
      </c>
      <c r="B1969" s="32">
        <v>44331</v>
      </c>
      <c r="C1969" s="28">
        <f>'Bitcoin Data'!C1968</f>
        <v>46760.1875</v>
      </c>
      <c r="D1969" s="26">
        <f>'Bitcoin Data'!K1968</f>
        <v>768.77082087639872</v>
      </c>
      <c r="E1969" s="25">
        <f>'Bitcoin Data'!J1968</f>
        <v>341361.04826548579</v>
      </c>
      <c r="F1969" s="25">
        <f t="shared" si="271"/>
        <v>262.42841329028545</v>
      </c>
      <c r="G1969" s="23">
        <f t="shared" si="272"/>
        <v>0.48099999999999998</v>
      </c>
      <c r="H1969" s="23">
        <f t="shared" si="273"/>
        <v>0.41493669889381735</v>
      </c>
      <c r="I1969" s="26">
        <f t="shared" si="276"/>
        <v>126228.0667926273</v>
      </c>
      <c r="J1969" s="26">
        <f t="shared" si="277"/>
        <v>108891.17950661342</v>
      </c>
      <c r="K1969" s="23">
        <f t="shared" si="274"/>
        <v>164.19466421569865</v>
      </c>
      <c r="L1969" s="23">
        <f t="shared" si="274"/>
        <v>141.64322649821375</v>
      </c>
      <c r="M1969" s="26">
        <f>K1969*'Social Cost of Carbon'!$C$5</f>
        <v>16419.466421569865</v>
      </c>
      <c r="N1969" s="26">
        <f>L1969*'Social Cost of Carbon'!$C$5</f>
        <v>14164.322649821375</v>
      </c>
      <c r="O1969" s="23">
        <f t="shared" si="278"/>
        <v>0.35114201416685648</v>
      </c>
      <c r="P1969" s="23">
        <f t="shared" si="279"/>
        <v>0.3029141542647017</v>
      </c>
      <c r="Q1969" s="27"/>
      <c r="R1969" s="27"/>
    </row>
    <row r="1970" spans="1:18" x14ac:dyDescent="0.25">
      <c r="A1970" s="24">
        <f t="shared" si="275"/>
        <v>2021</v>
      </c>
      <c r="B1970" s="32">
        <v>44332</v>
      </c>
      <c r="C1970" s="28">
        <f>'Bitcoin Data'!C1969</f>
        <v>46456.058594000002</v>
      </c>
      <c r="D1970" s="26">
        <f>'Bitcoin Data'!K1969</f>
        <v>825.00687505729218</v>
      </c>
      <c r="E1970" s="25">
        <f>'Bitcoin Data'!J1969</f>
        <v>312339.29432461987</v>
      </c>
      <c r="F1970" s="25">
        <f t="shared" si="271"/>
        <v>257.68206516835448</v>
      </c>
      <c r="G1970" s="23">
        <f t="shared" si="272"/>
        <v>0.48099999999999998</v>
      </c>
      <c r="H1970" s="23">
        <f t="shared" si="273"/>
        <v>0.41493669889381735</v>
      </c>
      <c r="I1970" s="26">
        <f t="shared" si="276"/>
        <v>123945.0733459785</v>
      </c>
      <c r="J1970" s="26">
        <f t="shared" si="277"/>
        <v>106921.74548509852</v>
      </c>
      <c r="K1970" s="23">
        <f t="shared" si="274"/>
        <v>150.23520057014215</v>
      </c>
      <c r="L1970" s="23">
        <f t="shared" si="274"/>
        <v>129.6010357218822</v>
      </c>
      <c r="M1970" s="26">
        <f>K1970*'Social Cost of Carbon'!$C$5</f>
        <v>15023.520057014215</v>
      </c>
      <c r="N1970" s="26">
        <f>L1970*'Social Cost of Carbon'!$C$5</f>
        <v>12960.10357218822</v>
      </c>
      <c r="O1970" s="23">
        <f t="shared" si="278"/>
        <v>0.32339205071853788</v>
      </c>
      <c r="P1970" s="23">
        <f t="shared" si="279"/>
        <v>0.27897553009075277</v>
      </c>
      <c r="Q1970" s="27"/>
      <c r="R1970" s="27"/>
    </row>
    <row r="1971" spans="1:18" x14ac:dyDescent="0.25">
      <c r="A1971" s="24">
        <f t="shared" si="275"/>
        <v>2021</v>
      </c>
      <c r="B1971" s="32">
        <v>44333</v>
      </c>
      <c r="C1971" s="28">
        <f>'Bitcoin Data'!C1970</f>
        <v>43537.511719000002</v>
      </c>
      <c r="D1971" s="26">
        <f>'Bitcoin Data'!K1970</f>
        <v>756.23897151499875</v>
      </c>
      <c r="E1971" s="25">
        <f>'Bitcoin Data'!J1970</f>
        <v>333322.79856382782</v>
      </c>
      <c r="F1971" s="25">
        <f t="shared" si="271"/>
        <v>252.07169036841026</v>
      </c>
      <c r="G1971" s="23">
        <f t="shared" si="272"/>
        <v>0.48099999999999998</v>
      </c>
      <c r="H1971" s="23">
        <f t="shared" si="273"/>
        <v>0.41493669889381735</v>
      </c>
      <c r="I1971" s="26">
        <f t="shared" si="276"/>
        <v>121246.48306720534</v>
      </c>
      <c r="J1971" s="26">
        <f t="shared" si="277"/>
        <v>104593.7950860526</v>
      </c>
      <c r="K1971" s="23">
        <f t="shared" si="274"/>
        <v>160.32826610920119</v>
      </c>
      <c r="L1971" s="23">
        <f t="shared" si="274"/>
        <v>138.30786170212357</v>
      </c>
      <c r="M1971" s="26">
        <f>K1971*'Social Cost of Carbon'!$C$5</f>
        <v>16032.826610920119</v>
      </c>
      <c r="N1971" s="26">
        <f>L1971*'Social Cost of Carbon'!$C$5</f>
        <v>13830.786170212357</v>
      </c>
      <c r="O1971" s="23">
        <f t="shared" si="278"/>
        <v>0.36825316785211015</v>
      </c>
      <c r="P1971" s="23">
        <f t="shared" si="279"/>
        <v>0.31767516387888856</v>
      </c>
      <c r="Q1971" s="27"/>
      <c r="R1971" s="27"/>
    </row>
    <row r="1972" spans="1:18" x14ac:dyDescent="0.25">
      <c r="A1972" s="24">
        <f t="shared" si="275"/>
        <v>2021</v>
      </c>
      <c r="B1972" s="32">
        <v>44334</v>
      </c>
      <c r="C1972" s="28">
        <f>'Bitcoin Data'!C1971</f>
        <v>42909.402344000002</v>
      </c>
      <c r="D1972" s="26">
        <f>'Bitcoin Data'!K1971</f>
        <v>625</v>
      </c>
      <c r="E1972" s="25">
        <f>'Bitcoin Data'!J1971</f>
        <v>391826.64526465727</v>
      </c>
      <c r="F1972" s="25">
        <f t="shared" si="271"/>
        <v>244.8916532904108</v>
      </c>
      <c r="G1972" s="23">
        <f t="shared" si="272"/>
        <v>0.48099999999999998</v>
      </c>
      <c r="H1972" s="23">
        <f t="shared" si="273"/>
        <v>0.41493669889381735</v>
      </c>
      <c r="I1972" s="26">
        <f t="shared" si="276"/>
        <v>117792.88523268759</v>
      </c>
      <c r="J1972" s="26">
        <f t="shared" si="277"/>
        <v>101614.5342029723</v>
      </c>
      <c r="K1972" s="23">
        <f t="shared" si="274"/>
        <v>188.46861637230015</v>
      </c>
      <c r="L1972" s="23">
        <f t="shared" si="274"/>
        <v>162.58325472475568</v>
      </c>
      <c r="M1972" s="26">
        <f>K1972*'Social Cost of Carbon'!$C$5</f>
        <v>18846.861637230013</v>
      </c>
      <c r="N1972" s="26">
        <f>L1972*'Social Cost of Carbon'!$C$5</f>
        <v>16258.325472475568</v>
      </c>
      <c r="O1972" s="23">
        <f t="shared" si="278"/>
        <v>0.43922451974830079</v>
      </c>
      <c r="P1972" s="23">
        <f t="shared" si="279"/>
        <v>0.37889890290557637</v>
      </c>
      <c r="Q1972" s="27"/>
      <c r="R1972" s="27"/>
    </row>
    <row r="1973" spans="1:18" x14ac:dyDescent="0.25">
      <c r="A1973" s="24">
        <f t="shared" si="275"/>
        <v>2021</v>
      </c>
      <c r="B1973" s="32">
        <v>44335</v>
      </c>
      <c r="C1973" s="28">
        <f>'Bitcoin Data'!C1972</f>
        <v>37002.441405999998</v>
      </c>
      <c r="D1973" s="26">
        <f>'Bitcoin Data'!K1972</f>
        <v>781.25</v>
      </c>
      <c r="E1973" s="25">
        <f>'Bitcoin Data'!J1972</f>
        <v>299487.48539533984</v>
      </c>
      <c r="F1973" s="25">
        <f t="shared" si="271"/>
        <v>233.97459796510927</v>
      </c>
      <c r="G1973" s="23">
        <f t="shared" si="272"/>
        <v>0.48099999999999998</v>
      </c>
      <c r="H1973" s="23">
        <f t="shared" si="273"/>
        <v>0.41493669889381735</v>
      </c>
      <c r="I1973" s="26">
        <f t="shared" si="276"/>
        <v>112541.78162121755</v>
      </c>
      <c r="J1973" s="26">
        <f t="shared" si="277"/>
        <v>97084.647304650513</v>
      </c>
      <c r="K1973" s="23">
        <f t="shared" si="274"/>
        <v>144.05348047515847</v>
      </c>
      <c r="L1973" s="23">
        <f t="shared" si="274"/>
        <v>124.26834854995265</v>
      </c>
      <c r="M1973" s="26">
        <f>K1973*'Social Cost of Carbon'!$C$5</f>
        <v>14405.348047515847</v>
      </c>
      <c r="N1973" s="26">
        <f>L1973*'Social Cost of Carbon'!$C$5</f>
        <v>12426.834854995264</v>
      </c>
      <c r="O1973" s="23">
        <f t="shared" si="278"/>
        <v>0.38930804293308058</v>
      </c>
      <c r="P1973" s="23">
        <f t="shared" si="279"/>
        <v>0.33583824155398123</v>
      </c>
      <c r="Q1973" s="27"/>
      <c r="R1973" s="27"/>
    </row>
    <row r="1974" spans="1:18" x14ac:dyDescent="0.25">
      <c r="A1974" s="24">
        <f t="shared" si="275"/>
        <v>2021</v>
      </c>
      <c r="B1974" s="32">
        <v>44336</v>
      </c>
      <c r="C1974" s="28">
        <f>'Bitcoin Data'!C1973</f>
        <v>40782.738280999998</v>
      </c>
      <c r="D1974" s="26">
        <f>'Bitcoin Data'!K1973</f>
        <v>700.0077778641986</v>
      </c>
      <c r="E1974" s="25">
        <f>'Bitcoin Data'!J1973</f>
        <v>327937.78771102638</v>
      </c>
      <c r="F1974" s="25">
        <f t="shared" si="271"/>
        <v>229.55900205329687</v>
      </c>
      <c r="G1974" s="23">
        <f t="shared" si="272"/>
        <v>0.48099999999999998</v>
      </c>
      <c r="H1974" s="23">
        <f t="shared" si="273"/>
        <v>0.41493669889381735</v>
      </c>
      <c r="I1974" s="26">
        <f t="shared" si="276"/>
        <v>110417.87998763578</v>
      </c>
      <c r="J1974" s="26">
        <f t="shared" si="277"/>
        <v>95252.454513354038</v>
      </c>
      <c r="K1974" s="23">
        <f t="shared" si="274"/>
        <v>157.73807588900371</v>
      </c>
      <c r="L1974" s="23">
        <f t="shared" si="274"/>
        <v>136.07342307535475</v>
      </c>
      <c r="M1974" s="26">
        <f>K1974*'Social Cost of Carbon'!$C$5</f>
        <v>15773.80758890037</v>
      </c>
      <c r="N1974" s="26">
        <f>L1974*'Social Cost of Carbon'!$C$5</f>
        <v>13607.342307535475</v>
      </c>
      <c r="O1974" s="23">
        <f t="shared" si="278"/>
        <v>0.38677656905272412</v>
      </c>
      <c r="P1974" s="23">
        <f t="shared" si="279"/>
        <v>0.33365445482788758</v>
      </c>
      <c r="Q1974" s="27"/>
      <c r="R1974" s="27"/>
    </row>
    <row r="1975" spans="1:18" x14ac:dyDescent="0.25">
      <c r="A1975" s="24">
        <f t="shared" si="275"/>
        <v>2021</v>
      </c>
      <c r="B1975" s="32">
        <v>44337</v>
      </c>
      <c r="C1975" s="28">
        <f>'Bitcoin Data'!C1974</f>
        <v>37304.691405999998</v>
      </c>
      <c r="D1975" s="26">
        <f>'Bitcoin Data'!K1974</f>
        <v>687.49522572759906</v>
      </c>
      <c r="E1975" s="25">
        <f>'Bitcoin Data'!J1974</f>
        <v>319648.00486487208</v>
      </c>
      <c r="F1975" s="25">
        <f t="shared" si="271"/>
        <v>219.75647725795193</v>
      </c>
      <c r="G1975" s="23">
        <f t="shared" si="272"/>
        <v>0.48099999999999998</v>
      </c>
      <c r="H1975" s="23">
        <f t="shared" si="273"/>
        <v>0.41493669889381735</v>
      </c>
      <c r="I1975" s="26">
        <f t="shared" si="276"/>
        <v>105702.86556107487</v>
      </c>
      <c r="J1975" s="26">
        <f t="shared" si="277"/>
        <v>91185.027233948815</v>
      </c>
      <c r="K1975" s="23">
        <f t="shared" si="274"/>
        <v>153.75069034000347</v>
      </c>
      <c r="L1975" s="23">
        <f t="shared" si="274"/>
        <v>132.63368794662489</v>
      </c>
      <c r="M1975" s="26">
        <f>K1975*'Social Cost of Carbon'!$C$5</f>
        <v>15375.069034000348</v>
      </c>
      <c r="N1975" s="26">
        <f>L1975*'Social Cost of Carbon'!$C$5</f>
        <v>13263.368794662489</v>
      </c>
      <c r="O1975" s="23">
        <f t="shared" si="278"/>
        <v>0.41214840424943061</v>
      </c>
      <c r="P1975" s="23">
        <f t="shared" si="279"/>
        <v>0.35554157653557855</v>
      </c>
      <c r="Q1975" s="27"/>
      <c r="R1975" s="27"/>
    </row>
    <row r="1976" spans="1:18" x14ac:dyDescent="0.25">
      <c r="A1976" s="24">
        <f t="shared" si="275"/>
        <v>2021</v>
      </c>
      <c r="B1976" s="32">
        <v>44338</v>
      </c>
      <c r="C1976" s="28">
        <f>'Bitcoin Data'!C1975</f>
        <v>37536.632812999997</v>
      </c>
      <c r="D1976" s="26">
        <f>'Bitcoin Data'!K1975</f>
        <v>724.98791686805225</v>
      </c>
      <c r="E1976" s="25">
        <f>'Bitcoin Data'!J1975</f>
        <v>294370.33404278901</v>
      </c>
      <c r="F1976" s="25">
        <f t="shared" si="271"/>
        <v>213.41493526543431</v>
      </c>
      <c r="G1976" s="23">
        <f t="shared" si="272"/>
        <v>0.48099999999999998</v>
      </c>
      <c r="H1976" s="23">
        <f t="shared" si="273"/>
        <v>0.41493669889381735</v>
      </c>
      <c r="I1976" s="26">
        <f t="shared" si="276"/>
        <v>102652.5838626739</v>
      </c>
      <c r="J1976" s="26">
        <f t="shared" si="277"/>
        <v>88553.688733677031</v>
      </c>
      <c r="K1976" s="23">
        <f t="shared" si="274"/>
        <v>141.59213067458151</v>
      </c>
      <c r="L1976" s="23">
        <f t="shared" si="274"/>
        <v>122.14505465998516</v>
      </c>
      <c r="M1976" s="26">
        <f>K1976*'Social Cost of Carbon'!$C$5</f>
        <v>14159.213067458151</v>
      </c>
      <c r="N1976" s="26">
        <f>L1976*'Social Cost of Carbon'!$C$5</f>
        <v>12214.505465998516</v>
      </c>
      <c r="O1976" s="23">
        <f t="shared" si="278"/>
        <v>0.37721052759304546</v>
      </c>
      <c r="P1976" s="23">
        <f t="shared" si="279"/>
        <v>0.32540226841466419</v>
      </c>
      <c r="Q1976" s="27"/>
      <c r="R1976" s="27"/>
    </row>
    <row r="1977" spans="1:18" x14ac:dyDescent="0.25">
      <c r="A1977" s="24">
        <f t="shared" si="275"/>
        <v>2021</v>
      </c>
      <c r="B1977" s="32">
        <v>44339</v>
      </c>
      <c r="C1977" s="28">
        <f>'Bitcoin Data'!C1976</f>
        <v>34770.582030999998</v>
      </c>
      <c r="D1977" s="26">
        <f>'Bitcoin Data'!K1976</f>
        <v>743.74018676142464</v>
      </c>
      <c r="E1977" s="25">
        <f>'Bitcoin Data'!J1976</f>
        <v>284354.81308823067</v>
      </c>
      <c r="F1977" s="25">
        <f t="shared" si="271"/>
        <v>211.48610179275067</v>
      </c>
      <c r="G1977" s="23">
        <f t="shared" si="272"/>
        <v>0.48099999999999998</v>
      </c>
      <c r="H1977" s="23">
        <f t="shared" si="273"/>
        <v>0.41493669889381735</v>
      </c>
      <c r="I1977" s="26">
        <f t="shared" si="276"/>
        <v>101724.81496231307</v>
      </c>
      <c r="J1977" s="26">
        <f t="shared" si="277"/>
        <v>87753.344939805786</v>
      </c>
      <c r="K1977" s="23">
        <f t="shared" si="274"/>
        <v>136.77466509543893</v>
      </c>
      <c r="L1977" s="23">
        <f t="shared" si="274"/>
        <v>117.98924745739889</v>
      </c>
      <c r="M1977" s="26">
        <f>K1977*'Social Cost of Carbon'!$C$5</f>
        <v>13677.466509543894</v>
      </c>
      <c r="N1977" s="26">
        <f>L1977*'Social Cost of Carbon'!$C$5</f>
        <v>11798.924745739889</v>
      </c>
      <c r="O1977" s="23">
        <f t="shared" si="278"/>
        <v>0.39336317400006809</v>
      </c>
      <c r="P1977" s="23">
        <f t="shared" si="279"/>
        <v>0.33933641764237538</v>
      </c>
      <c r="Q1977" s="27"/>
      <c r="R1977" s="27"/>
    </row>
    <row r="1978" spans="1:18" x14ac:dyDescent="0.25">
      <c r="A1978" s="24">
        <f t="shared" si="275"/>
        <v>2021</v>
      </c>
      <c r="B1978" s="32">
        <v>44340</v>
      </c>
      <c r="C1978" s="28">
        <f>'Bitcoin Data'!C1977</f>
        <v>38705.980469000002</v>
      </c>
      <c r="D1978" s="26">
        <f>'Bitcoin Data'!K1977</f>
        <v>787.47046985738041</v>
      </c>
      <c r="E1978" s="25">
        <f>'Bitcoin Data'!J1977</f>
        <v>264143.32569713204</v>
      </c>
      <c r="F1978" s="25">
        <f t="shared" si="271"/>
        <v>208.00506879641162</v>
      </c>
      <c r="G1978" s="23">
        <f t="shared" si="272"/>
        <v>0.48099999999999998</v>
      </c>
      <c r="H1978" s="23">
        <f t="shared" si="273"/>
        <v>0.41493669889381735</v>
      </c>
      <c r="I1978" s="26">
        <f t="shared" si="276"/>
        <v>100050.43809107399</v>
      </c>
      <c r="J1978" s="26">
        <f t="shared" si="277"/>
        <v>86308.936599564404</v>
      </c>
      <c r="K1978" s="23">
        <f t="shared" si="274"/>
        <v>127.0529396603205</v>
      </c>
      <c r="L1978" s="23">
        <f t="shared" si="274"/>
        <v>109.60275959960241</v>
      </c>
      <c r="M1978" s="26">
        <f>K1978*'Social Cost of Carbon'!$C$5</f>
        <v>12705.29396603205</v>
      </c>
      <c r="N1978" s="26">
        <f>L1978*'Social Cost of Carbon'!$C$5</f>
        <v>10960.275959960241</v>
      </c>
      <c r="O1978" s="23">
        <f t="shared" si="278"/>
        <v>0.3282514436291788</v>
      </c>
      <c r="P1978" s="23">
        <f t="shared" si="279"/>
        <v>0.28316750608445207</v>
      </c>
      <c r="Q1978" s="27"/>
      <c r="R1978" s="27"/>
    </row>
    <row r="1979" spans="1:18" x14ac:dyDescent="0.25">
      <c r="A1979" s="24">
        <f t="shared" si="275"/>
        <v>2021</v>
      </c>
      <c r="B1979" s="32">
        <v>44341</v>
      </c>
      <c r="C1979" s="28">
        <f>'Bitcoin Data'!C1978</f>
        <v>38402.222655999998</v>
      </c>
      <c r="D1979" s="26">
        <f>'Bitcoin Data'!K1978</f>
        <v>768.77082087639872</v>
      </c>
      <c r="E1979" s="25">
        <f>'Bitcoin Data'!J1978</f>
        <v>272106.89222689671</v>
      </c>
      <c r="F1979" s="25">
        <f t="shared" si="271"/>
        <v>209.18783890339714</v>
      </c>
      <c r="G1979" s="23">
        <f t="shared" si="272"/>
        <v>0.48099999999999998</v>
      </c>
      <c r="H1979" s="23">
        <f t="shared" si="273"/>
        <v>0.41493669889381735</v>
      </c>
      <c r="I1979" s="26">
        <f t="shared" si="276"/>
        <v>100619.35051253402</v>
      </c>
      <c r="J1979" s="26">
        <f t="shared" si="277"/>
        <v>86799.71132330726</v>
      </c>
      <c r="K1979" s="23">
        <f t="shared" si="274"/>
        <v>130.88341516113732</v>
      </c>
      <c r="L1979" s="23">
        <f t="shared" si="274"/>
        <v>112.90713560688424</v>
      </c>
      <c r="M1979" s="26">
        <f>K1979*'Social Cost of Carbon'!$C$5</f>
        <v>13088.341516113733</v>
      </c>
      <c r="N1979" s="26">
        <f>L1979*'Social Cost of Carbon'!$C$5</f>
        <v>11290.713560688424</v>
      </c>
      <c r="O1979" s="23">
        <f t="shared" si="278"/>
        <v>0.34082249960781369</v>
      </c>
      <c r="P1979" s="23">
        <f t="shared" si="279"/>
        <v>0.2940119810727766</v>
      </c>
      <c r="Q1979" s="27"/>
      <c r="R1979" s="27"/>
    </row>
    <row r="1980" spans="1:18" x14ac:dyDescent="0.25">
      <c r="A1980" s="24">
        <f t="shared" si="275"/>
        <v>2021</v>
      </c>
      <c r="B1980" s="32">
        <v>44342</v>
      </c>
      <c r="C1980" s="28">
        <f>'Bitcoin Data'!C1979</f>
        <v>39294.199219000002</v>
      </c>
      <c r="D1980" s="26">
        <f>'Bitcoin Data'!K1979</f>
        <v>762.5180038973142</v>
      </c>
      <c r="E1980" s="25">
        <f>'Bitcoin Data'!J1979</f>
        <v>281995.83473369235</v>
      </c>
      <c r="F1980" s="25">
        <f t="shared" si="271"/>
        <v>215.02690100849199</v>
      </c>
      <c r="G1980" s="23">
        <f t="shared" si="272"/>
        <v>0.48099999999999998</v>
      </c>
      <c r="H1980" s="23">
        <f t="shared" si="273"/>
        <v>0.41493669889381735</v>
      </c>
      <c r="I1980" s="26">
        <f t="shared" si="276"/>
        <v>103427.93938508464</v>
      </c>
      <c r="J1980" s="26">
        <f t="shared" si="277"/>
        <v>89222.552477831312</v>
      </c>
      <c r="K1980" s="23">
        <f t="shared" si="274"/>
        <v>135.63999650690602</v>
      </c>
      <c r="L1980" s="23">
        <f t="shared" si="274"/>
        <v>117.01042076620479</v>
      </c>
      <c r="M1980" s="26">
        <f>K1980*'Social Cost of Carbon'!$C$5</f>
        <v>13563.999650690601</v>
      </c>
      <c r="N1980" s="26">
        <f>L1980*'Social Cost of Carbon'!$C$5</f>
        <v>11701.042076620479</v>
      </c>
      <c r="O1980" s="23">
        <f t="shared" si="278"/>
        <v>0.34519089128382019</v>
      </c>
      <c r="P1980" s="23">
        <f t="shared" si="279"/>
        <v>0.29778039275992296</v>
      </c>
      <c r="Q1980" s="27"/>
      <c r="R1980" s="27"/>
    </row>
    <row r="1981" spans="1:18" x14ac:dyDescent="0.25">
      <c r="A1981" s="24">
        <f t="shared" si="275"/>
        <v>2021</v>
      </c>
      <c r="B1981" s="32">
        <v>44343</v>
      </c>
      <c r="C1981" s="28">
        <f>'Bitcoin Data'!C1980</f>
        <v>38436.96875</v>
      </c>
      <c r="D1981" s="26">
        <f>'Bitcoin Data'!K1980</f>
        <v>731.23171920701986</v>
      </c>
      <c r="E1981" s="25">
        <f>'Bitcoin Data'!J1980</f>
        <v>292842.28475165175</v>
      </c>
      <c r="F1981" s="25">
        <f t="shared" si="271"/>
        <v>214.13556733546199</v>
      </c>
      <c r="G1981" s="23">
        <f t="shared" si="272"/>
        <v>0.48099999999999998</v>
      </c>
      <c r="H1981" s="23">
        <f t="shared" si="273"/>
        <v>0.41493669889381735</v>
      </c>
      <c r="I1981" s="26">
        <f t="shared" si="276"/>
        <v>102999.20788835721</v>
      </c>
      <c r="J1981" s="26">
        <f t="shared" si="277"/>
        <v>88852.70542593133</v>
      </c>
      <c r="K1981" s="23">
        <f t="shared" si="274"/>
        <v>140.85713896554449</v>
      </c>
      <c r="L1981" s="23">
        <f t="shared" si="274"/>
        <v>121.51101093137365</v>
      </c>
      <c r="M1981" s="26">
        <f>K1981*'Social Cost of Carbon'!$C$5</f>
        <v>14085.713896554449</v>
      </c>
      <c r="N1981" s="26">
        <f>L1981*'Social Cost of Carbon'!$C$5</f>
        <v>12151.101093137364</v>
      </c>
      <c r="O1981" s="23">
        <f t="shared" si="278"/>
        <v>0.36646266223983776</v>
      </c>
      <c r="P1981" s="23">
        <f t="shared" si="279"/>
        <v>0.31613057658552651</v>
      </c>
      <c r="Q1981" s="27"/>
      <c r="R1981" s="27"/>
    </row>
    <row r="1982" spans="1:18" x14ac:dyDescent="0.25">
      <c r="A1982" s="24">
        <f t="shared" si="275"/>
        <v>2021</v>
      </c>
      <c r="B1982" s="32">
        <v>44344</v>
      </c>
      <c r="C1982" s="28">
        <f>'Bitcoin Data'!C1981</f>
        <v>35697.605469000002</v>
      </c>
      <c r="D1982" s="26">
        <f>'Bitcoin Data'!K1981</f>
        <v>743.74018676142464</v>
      </c>
      <c r="E1982" s="25">
        <f>'Bitcoin Data'!J1981</f>
        <v>289500.23732996429</v>
      </c>
      <c r="F1982" s="25">
        <f t="shared" si="271"/>
        <v>215.3129605792644</v>
      </c>
      <c r="G1982" s="23">
        <f t="shared" si="272"/>
        <v>0.48099999999999998</v>
      </c>
      <c r="H1982" s="23">
        <f t="shared" si="273"/>
        <v>0.41493669889381735</v>
      </c>
      <c r="I1982" s="26">
        <f t="shared" si="276"/>
        <v>103565.53403862617</v>
      </c>
      <c r="J1982" s="26">
        <f t="shared" si="277"/>
        <v>89341.249091814592</v>
      </c>
      <c r="K1982" s="23">
        <f t="shared" si="274"/>
        <v>139.24961415571283</v>
      </c>
      <c r="L1982" s="23">
        <f t="shared" si="274"/>
        <v>120.12427280667205</v>
      </c>
      <c r="M1982" s="26">
        <f>K1982*'Social Cost of Carbon'!$C$5</f>
        <v>13924.961415571284</v>
      </c>
      <c r="N1982" s="26">
        <f>L1982*'Social Cost of Carbon'!$C$5</f>
        <v>12012.427280667205</v>
      </c>
      <c r="O1982" s="23">
        <f t="shared" si="278"/>
        <v>0.39008110579472333</v>
      </c>
      <c r="P1982" s="23">
        <f t="shared" si="279"/>
        <v>0.33650512752455802</v>
      </c>
      <c r="Q1982" s="27"/>
      <c r="R1982" s="27"/>
    </row>
    <row r="1983" spans="1:18" x14ac:dyDescent="0.25">
      <c r="A1983" s="24">
        <f t="shared" si="275"/>
        <v>2021</v>
      </c>
      <c r="B1983" s="32">
        <v>44345</v>
      </c>
      <c r="C1983" s="28">
        <f>'Bitcoin Data'!C1982</f>
        <v>34616.066405999998</v>
      </c>
      <c r="D1983" s="26">
        <f>'Bitcoin Data'!K1982</f>
        <v>724.98791686805225</v>
      </c>
      <c r="E1983" s="25">
        <f>'Bitcoin Data'!J1982</f>
        <v>300035.88042712538</v>
      </c>
      <c r="F1983" s="25">
        <f t="shared" si="271"/>
        <v>217.52238793653362</v>
      </c>
      <c r="G1983" s="23">
        <f t="shared" si="272"/>
        <v>0.48099999999999998</v>
      </c>
      <c r="H1983" s="23">
        <f t="shared" si="273"/>
        <v>0.41493669889381735</v>
      </c>
      <c r="I1983" s="26">
        <f t="shared" si="276"/>
        <v>104628.26859747266</v>
      </c>
      <c r="J1983" s="26">
        <f t="shared" si="277"/>
        <v>90258.021585885566</v>
      </c>
      <c r="K1983" s="23">
        <f t="shared" si="274"/>
        <v>144.3172584854473</v>
      </c>
      <c r="L1983" s="23">
        <f t="shared" si="274"/>
        <v>124.49589777413151</v>
      </c>
      <c r="M1983" s="26">
        <f>K1983*'Social Cost of Carbon'!$C$5</f>
        <v>14431.725848544729</v>
      </c>
      <c r="N1983" s="26">
        <f>L1983*'Social Cost of Carbon'!$C$5</f>
        <v>12449.58977741315</v>
      </c>
      <c r="O1983" s="23">
        <f t="shared" si="278"/>
        <v>0.41690831301511716</v>
      </c>
      <c r="P1983" s="23">
        <f t="shared" si="279"/>
        <v>0.35964773210786494</v>
      </c>
      <c r="Q1983" s="27"/>
      <c r="R1983" s="27"/>
    </row>
    <row r="1984" spans="1:18" x14ac:dyDescent="0.25">
      <c r="A1984" s="24">
        <f t="shared" si="275"/>
        <v>2021</v>
      </c>
      <c r="B1984" s="32">
        <v>44346</v>
      </c>
      <c r="C1984" s="28">
        <f>'Bitcoin Data'!C1983</f>
        <v>35678.128905999998</v>
      </c>
      <c r="D1984" s="26">
        <f>'Bitcoin Data'!K1983</f>
        <v>900</v>
      </c>
      <c r="E1984" s="25">
        <f>'Bitcoin Data'!J1983</f>
        <v>241561.74174158191</v>
      </c>
      <c r="F1984" s="25">
        <f t="shared" si="271"/>
        <v>217.40556756742373</v>
      </c>
      <c r="G1984" s="23">
        <f t="shared" si="272"/>
        <v>0.48099999999999998</v>
      </c>
      <c r="H1984" s="23">
        <f t="shared" si="273"/>
        <v>0.41493669889381735</v>
      </c>
      <c r="I1984" s="26">
        <f t="shared" si="276"/>
        <v>104572.07799993081</v>
      </c>
      <c r="J1984" s="26">
        <f t="shared" si="277"/>
        <v>90209.548527563573</v>
      </c>
      <c r="K1984" s="23">
        <f t="shared" si="274"/>
        <v>116.19119777770089</v>
      </c>
      <c r="L1984" s="23">
        <f t="shared" si="274"/>
        <v>100.23283169729284</v>
      </c>
      <c r="M1984" s="26">
        <f>K1984*'Social Cost of Carbon'!$C$5</f>
        <v>11619.119777770089</v>
      </c>
      <c r="N1984" s="26">
        <f>L1984*'Social Cost of Carbon'!$C$5</f>
        <v>10023.283169729284</v>
      </c>
      <c r="O1984" s="23">
        <f t="shared" si="278"/>
        <v>0.32566505402742968</v>
      </c>
      <c r="P1984" s="23">
        <f t="shared" si="279"/>
        <v>0.280936346077377</v>
      </c>
      <c r="Q1984" s="27"/>
      <c r="R1984" s="27"/>
    </row>
    <row r="1985" spans="1:18" x14ac:dyDescent="0.25">
      <c r="A1985" s="24">
        <f t="shared" si="275"/>
        <v>2021</v>
      </c>
      <c r="B1985" s="32">
        <v>44347</v>
      </c>
      <c r="C1985" s="28">
        <f>'Bitcoin Data'!C1984</f>
        <v>37332.855469000002</v>
      </c>
      <c r="D1985" s="26">
        <f>'Bitcoin Data'!K1984</f>
        <v>881.22980515029872</v>
      </c>
      <c r="E1985" s="25">
        <f>'Bitcoin Data'!J1984</f>
        <v>247443.62365557119</v>
      </c>
      <c r="F1985" s="25">
        <f t="shared" si="271"/>
        <v>218.05469625968286</v>
      </c>
      <c r="G1985" s="23">
        <f t="shared" si="272"/>
        <v>0.48099999999999998</v>
      </c>
      <c r="H1985" s="23">
        <f t="shared" si="273"/>
        <v>0.41493669889381735</v>
      </c>
      <c r="I1985" s="26">
        <f t="shared" si="276"/>
        <v>104884.30890090746</v>
      </c>
      <c r="J1985" s="26">
        <f t="shared" si="277"/>
        <v>90478.895844286832</v>
      </c>
      <c r="K1985" s="23">
        <f t="shared" si="274"/>
        <v>119.02038297832974</v>
      </c>
      <c r="L1985" s="23">
        <f t="shared" si="274"/>
        <v>102.6734403619668</v>
      </c>
      <c r="M1985" s="26">
        <f>K1985*'Social Cost of Carbon'!$C$5</f>
        <v>11902.038297832973</v>
      </c>
      <c r="N1985" s="26">
        <f>L1985*'Social Cost of Carbon'!$C$5</f>
        <v>10267.34403619668</v>
      </c>
      <c r="O1985" s="23">
        <f t="shared" si="278"/>
        <v>0.31880867799453599</v>
      </c>
      <c r="P1985" s="23">
        <f t="shared" si="279"/>
        <v>0.27502166408680823</v>
      </c>
      <c r="Q1985" s="27"/>
      <c r="R1985" s="27"/>
    </row>
    <row r="1986" spans="1:18" x14ac:dyDescent="0.25">
      <c r="A1986" s="24">
        <f t="shared" si="275"/>
        <v>2021</v>
      </c>
      <c r="B1986" s="32">
        <v>44348</v>
      </c>
      <c r="C1986" s="28">
        <f>'Bitcoin Data'!C1985</f>
        <v>36684.925780999998</v>
      </c>
      <c r="D1986" s="26">
        <f>'Bitcoin Data'!K1985</f>
        <v>887.4864411793709</v>
      </c>
      <c r="E1986" s="25">
        <f>'Bitcoin Data'!J1985</f>
        <v>243384.32490899987</v>
      </c>
      <c r="F1986" s="25">
        <f t="shared" si="271"/>
        <v>216.00028835233201</v>
      </c>
      <c r="G1986" s="23">
        <f t="shared" si="272"/>
        <v>0.48099999999999998</v>
      </c>
      <c r="H1986" s="23">
        <f t="shared" si="273"/>
        <v>0.41493669889381735</v>
      </c>
      <c r="I1986" s="26">
        <f t="shared" si="276"/>
        <v>103896.13869747169</v>
      </c>
      <c r="J1986" s="26">
        <f t="shared" si="277"/>
        <v>89626.446609029299</v>
      </c>
      <c r="K1986" s="23">
        <f t="shared" si="274"/>
        <v>117.06786028122893</v>
      </c>
      <c r="L1986" s="23">
        <f t="shared" si="274"/>
        <v>100.98908834024068</v>
      </c>
      <c r="M1986" s="26">
        <f>K1986*'Social Cost of Carbon'!$C$5</f>
        <v>11706.786028122893</v>
      </c>
      <c r="N1986" s="26">
        <f>L1986*'Social Cost of Carbon'!$C$5</f>
        <v>10098.908834024069</v>
      </c>
      <c r="O1986" s="23">
        <f t="shared" si="278"/>
        <v>0.31911706999244138</v>
      </c>
      <c r="P1986" s="23">
        <f t="shared" si="279"/>
        <v>0.27528769975744466</v>
      </c>
      <c r="Q1986" s="27"/>
      <c r="R1986" s="27"/>
    </row>
    <row r="1987" spans="1:18" x14ac:dyDescent="0.25">
      <c r="A1987" s="24">
        <f t="shared" si="275"/>
        <v>2021</v>
      </c>
      <c r="B1987" s="32">
        <v>44349</v>
      </c>
      <c r="C1987" s="28">
        <f>'Bitcoin Data'!C1986</f>
        <v>37575.179687999997</v>
      </c>
      <c r="D1987" s="26">
        <f>'Bitcoin Data'!K1986</f>
        <v>1037.4639769452449</v>
      </c>
      <c r="E1987" s="25">
        <f>'Bitcoin Data'!J1986</f>
        <v>207176.3599066817</v>
      </c>
      <c r="F1987" s="25">
        <f t="shared" si="271"/>
        <v>214.93801027782538</v>
      </c>
      <c r="G1987" s="23">
        <f t="shared" si="272"/>
        <v>0.48099999999999998</v>
      </c>
      <c r="H1987" s="23">
        <f t="shared" si="273"/>
        <v>0.41493669889381735</v>
      </c>
      <c r="I1987" s="26">
        <f t="shared" si="276"/>
        <v>103385.182943634</v>
      </c>
      <c r="J1987" s="26">
        <f t="shared" si="277"/>
        <v>89185.668451486257</v>
      </c>
      <c r="K1987" s="23">
        <f t="shared" si="274"/>
        <v>99.651829115113898</v>
      </c>
      <c r="L1987" s="23">
        <f t="shared" si="274"/>
        <v>85.965074868515913</v>
      </c>
      <c r="M1987" s="26">
        <f>K1987*'Social Cost of Carbon'!$C$5</f>
        <v>9965.1829115113906</v>
      </c>
      <c r="N1987" s="26">
        <f>L1987*'Social Cost of Carbon'!$C$5</f>
        <v>8596.5074868515912</v>
      </c>
      <c r="O1987" s="23">
        <f t="shared" si="278"/>
        <v>0.26520652713455606</v>
      </c>
      <c r="P1987" s="23">
        <f t="shared" si="279"/>
        <v>0.22878154032080306</v>
      </c>
      <c r="Q1987" s="27"/>
      <c r="R1987" s="27"/>
    </row>
    <row r="1988" spans="1:18" x14ac:dyDescent="0.25">
      <c r="A1988" s="24">
        <f t="shared" si="275"/>
        <v>2021</v>
      </c>
      <c r="B1988" s="32">
        <v>44350</v>
      </c>
      <c r="C1988" s="28">
        <f>'Bitcoin Data'!C1987</f>
        <v>39208.765625</v>
      </c>
      <c r="D1988" s="26">
        <f>'Bitcoin Data'!K1987</f>
        <v>918.74234381380154</v>
      </c>
      <c r="E1988" s="25">
        <f>'Bitcoin Data'!J1987</f>
        <v>238729.35603065696</v>
      </c>
      <c r="F1988" s="25">
        <f t="shared" si="271"/>
        <v>219.33076809676527</v>
      </c>
      <c r="G1988" s="23">
        <f t="shared" si="272"/>
        <v>0.48099999999999998</v>
      </c>
      <c r="H1988" s="23">
        <f t="shared" si="273"/>
        <v>0.41493669889381735</v>
      </c>
      <c r="I1988" s="26">
        <f t="shared" si="276"/>
        <v>105498.09945454409</v>
      </c>
      <c r="J1988" s="26">
        <f t="shared" si="277"/>
        <v>91008.384879917168</v>
      </c>
      <c r="K1988" s="23">
        <f t="shared" si="274"/>
        <v>114.82882025074599</v>
      </c>
      <c r="L1988" s="23">
        <f t="shared" si="274"/>
        <v>99.057570920407628</v>
      </c>
      <c r="M1988" s="26">
        <f>K1988*'Social Cost of Carbon'!$C$5</f>
        <v>11482.882025074599</v>
      </c>
      <c r="N1988" s="26">
        <f>L1988*'Social Cost of Carbon'!$C$5</f>
        <v>9905.7570920407634</v>
      </c>
      <c r="O1988" s="23">
        <f t="shared" si="278"/>
        <v>0.29286517547884677</v>
      </c>
      <c r="P1988" s="23">
        <f t="shared" si="279"/>
        <v>0.25264139113129153</v>
      </c>
      <c r="Q1988" s="27"/>
      <c r="R1988" s="27"/>
    </row>
    <row r="1989" spans="1:18" x14ac:dyDescent="0.25">
      <c r="A1989" s="24">
        <f t="shared" si="275"/>
        <v>2021</v>
      </c>
      <c r="B1989" s="32">
        <v>44351</v>
      </c>
      <c r="C1989" s="28">
        <f>'Bitcoin Data'!C1988</f>
        <v>36894.40625</v>
      </c>
      <c r="D1989" s="26">
        <f>'Bitcoin Data'!K1988</f>
        <v>818.77729257641909</v>
      </c>
      <c r="E1989" s="25">
        <f>'Bitcoin Data'!J1988</f>
        <v>269786.12558869697</v>
      </c>
      <c r="F1989" s="25">
        <f t="shared" si="271"/>
        <v>220.89475348419509</v>
      </c>
      <c r="G1989" s="23">
        <f t="shared" si="272"/>
        <v>0.48099999999999998</v>
      </c>
      <c r="H1989" s="23">
        <f t="shared" si="273"/>
        <v>0.41493669889381735</v>
      </c>
      <c r="I1989" s="26">
        <f t="shared" si="276"/>
        <v>106250.37642589783</v>
      </c>
      <c r="J1989" s="26">
        <f t="shared" si="277"/>
        <v>91657.339813695478</v>
      </c>
      <c r="K1989" s="23">
        <f t="shared" si="274"/>
        <v>129.76712640816325</v>
      </c>
      <c r="L1989" s="23">
        <f t="shared" si="274"/>
        <v>111.94416435912675</v>
      </c>
      <c r="M1989" s="26">
        <f>K1989*'Social Cost of Carbon'!$C$5</f>
        <v>12976.712640816326</v>
      </c>
      <c r="N1989" s="26">
        <f>L1989*'Social Cost of Carbon'!$C$5</f>
        <v>11194.416435912675</v>
      </c>
      <c r="O1989" s="23">
        <f t="shared" si="278"/>
        <v>0.35172574814959451</v>
      </c>
      <c r="P1989" s="23">
        <f t="shared" si="279"/>
        <v>0.30341771487141567</v>
      </c>
      <c r="Q1989" s="27"/>
      <c r="R1989" s="27"/>
    </row>
    <row r="1990" spans="1:18" x14ac:dyDescent="0.25">
      <c r="A1990" s="24">
        <f t="shared" si="275"/>
        <v>2021</v>
      </c>
      <c r="B1990" s="32">
        <v>44352</v>
      </c>
      <c r="C1990" s="28">
        <f>'Bitcoin Data'!C1989</f>
        <v>35551.957030999998</v>
      </c>
      <c r="D1990" s="26">
        <f>'Bitcoin Data'!K1989</f>
        <v>818.77729257641909</v>
      </c>
      <c r="E1990" s="25">
        <f>'Bitcoin Data'!J1989</f>
        <v>266839.0659206456</v>
      </c>
      <c r="F1990" s="25">
        <f t="shared" si="271"/>
        <v>218.48176794812682</v>
      </c>
      <c r="G1990" s="23">
        <f t="shared" si="272"/>
        <v>0.48099999999999998</v>
      </c>
      <c r="H1990" s="23">
        <f t="shared" si="273"/>
        <v>0.41493669889381735</v>
      </c>
      <c r="I1990" s="26">
        <f t="shared" si="276"/>
        <v>105089.730383049</v>
      </c>
      <c r="J1990" s="26">
        <f t="shared" si="277"/>
        <v>90656.103560880772</v>
      </c>
      <c r="K1990" s="23">
        <f t="shared" si="274"/>
        <v>128.34959070783054</v>
      </c>
      <c r="L1990" s="23">
        <f t="shared" si="274"/>
        <v>110.7213211490224</v>
      </c>
      <c r="M1990" s="26">
        <f>K1990*'Social Cost of Carbon'!$C$5</f>
        <v>12834.959070783054</v>
      </c>
      <c r="N1990" s="26">
        <f>L1990*'Social Cost of Carbon'!$C$5</f>
        <v>11072.132114902241</v>
      </c>
      <c r="O1990" s="23">
        <f t="shared" si="278"/>
        <v>0.36101976213549769</v>
      </c>
      <c r="P1990" s="23">
        <f t="shared" si="279"/>
        <v>0.31143523562564357</v>
      </c>
      <c r="Q1990" s="27"/>
      <c r="R1990" s="27"/>
    </row>
    <row r="1991" spans="1:18" x14ac:dyDescent="0.25">
      <c r="A1991" s="24">
        <f t="shared" si="275"/>
        <v>2021</v>
      </c>
      <c r="B1991" s="32">
        <v>44353</v>
      </c>
      <c r="C1991" s="28">
        <f>'Bitcoin Data'!C1990</f>
        <v>35862.378905999998</v>
      </c>
      <c r="D1991" s="26">
        <f>'Bitcoin Data'!K1990</f>
        <v>937.5</v>
      </c>
      <c r="E1991" s="25">
        <f>'Bitcoin Data'!J1990</f>
        <v>231299.20781673223</v>
      </c>
      <c r="F1991" s="25">
        <f t="shared" si="271"/>
        <v>216.84300732818647</v>
      </c>
      <c r="G1991" s="23">
        <f t="shared" si="272"/>
        <v>0.48099999999999998</v>
      </c>
      <c r="H1991" s="23">
        <f t="shared" si="273"/>
        <v>0.41493669889381735</v>
      </c>
      <c r="I1991" s="26">
        <f t="shared" si="276"/>
        <v>104301.4865248577</v>
      </c>
      <c r="J1991" s="26">
        <f t="shared" si="277"/>
        <v>89976.121638965531</v>
      </c>
      <c r="K1991" s="23">
        <f t="shared" si="274"/>
        <v>111.2549189598482</v>
      </c>
      <c r="L1991" s="23">
        <f t="shared" si="274"/>
        <v>95.974529748229912</v>
      </c>
      <c r="M1991" s="26">
        <f>K1991*'Social Cost of Carbon'!$C$5</f>
        <v>11125.49189598482</v>
      </c>
      <c r="N1991" s="26">
        <f>L1991*'Social Cost of Carbon'!$C$5</f>
        <v>9597.4529748229907</v>
      </c>
      <c r="O1991" s="23">
        <f t="shared" si="278"/>
        <v>0.31022738132197519</v>
      </c>
      <c r="P1991" s="23">
        <f t="shared" si="279"/>
        <v>0.26761897195886458</v>
      </c>
      <c r="Q1991" s="27"/>
      <c r="R1991" s="27"/>
    </row>
    <row r="1992" spans="1:18" x14ac:dyDescent="0.25">
      <c r="A1992" s="24">
        <f t="shared" si="275"/>
        <v>2021</v>
      </c>
      <c r="B1992" s="32">
        <v>44354</v>
      </c>
      <c r="C1992" s="28">
        <f>'Bitcoin Data'!C1991</f>
        <v>33560.707030999998</v>
      </c>
      <c r="D1992" s="26">
        <f>'Bitcoin Data'!K1991</f>
        <v>831.25519534497096</v>
      </c>
      <c r="E1992" s="25">
        <f>'Bitcoin Data'!J1991</f>
        <v>261985.20790731083</v>
      </c>
      <c r="F1992" s="25">
        <f t="shared" ref="F1992:F2055" si="280">E1992*D1992/1000000</f>
        <v>217.7765651764845</v>
      </c>
      <c r="G1992" s="23">
        <f t="shared" ref="G1992:G2055" si="281">$V$21</f>
        <v>0.48099999999999998</v>
      </c>
      <c r="H1992" s="23">
        <f t="shared" ref="H1992:H2055" si="282">HLOOKUP($A1992,$V$7:$AA$19,13,FALSE)/1000</f>
        <v>0.41493669889381735</v>
      </c>
      <c r="I1992" s="26">
        <f t="shared" si="276"/>
        <v>104750.52784988904</v>
      </c>
      <c r="J1992" s="26">
        <f t="shared" si="277"/>
        <v>90363.489050764736</v>
      </c>
      <c r="K1992" s="23">
        <f t="shared" ref="K1992:L2055" si="283">$E1992*G1992/1000</f>
        <v>126.01488500341651</v>
      </c>
      <c r="L1992" s="23">
        <f t="shared" si="283"/>
        <v>108.70727732806998</v>
      </c>
      <c r="M1992" s="26">
        <f>K1992*'Social Cost of Carbon'!$C$5</f>
        <v>12601.488500341651</v>
      </c>
      <c r="N1992" s="26">
        <f>L1992*'Social Cost of Carbon'!$C$5</f>
        <v>10870.727732806998</v>
      </c>
      <c r="O1992" s="23">
        <f t="shared" si="278"/>
        <v>0.37548340351416515</v>
      </c>
      <c r="P1992" s="23">
        <f t="shared" si="279"/>
        <v>0.32391235747106623</v>
      </c>
      <c r="Q1992" s="27"/>
      <c r="R1992" s="27"/>
    </row>
    <row r="1993" spans="1:18" x14ac:dyDescent="0.25">
      <c r="A1993" s="24">
        <f t="shared" ref="A1993:A2056" si="284">YEAR(B1993)</f>
        <v>2021</v>
      </c>
      <c r="B1993" s="32">
        <v>44355</v>
      </c>
      <c r="C1993" s="28">
        <f>'Bitcoin Data'!C1992</f>
        <v>33472.632812999997</v>
      </c>
      <c r="D1993" s="26">
        <f>'Bitcoin Data'!K1992</f>
        <v>931.29139072847681</v>
      </c>
      <c r="E1993" s="25">
        <f>'Bitcoin Data'!J1992</f>
        <v>231863.14535118008</v>
      </c>
      <c r="F1993" s="25">
        <f t="shared" si="280"/>
        <v>215.93215109277946</v>
      </c>
      <c r="G1993" s="23">
        <f t="shared" si="281"/>
        <v>0.48099999999999998</v>
      </c>
      <c r="H1993" s="23">
        <f t="shared" si="282"/>
        <v>0.41493669889381735</v>
      </c>
      <c r="I1993" s="26">
        <f t="shared" ref="I1993:I2056" si="285">F1993*G1993*1000</f>
        <v>103863.36467562692</v>
      </c>
      <c r="J1993" s="26">
        <f t="shared" ref="J1993:J2056" si="286">$F1993*H1993*1000</f>
        <v>89598.173959478896</v>
      </c>
      <c r="K1993" s="23">
        <f t="shared" si="283"/>
        <v>111.52617291391762</v>
      </c>
      <c r="L1993" s="23">
        <f t="shared" si="283"/>
        <v>96.208528127156015</v>
      </c>
      <c r="M1993" s="26">
        <f>K1993*'Social Cost of Carbon'!$C$5</f>
        <v>11152.617291391762</v>
      </c>
      <c r="N1993" s="26">
        <f>L1993*'Social Cost of Carbon'!$C$5</f>
        <v>9620.8528127156023</v>
      </c>
      <c r="O1993" s="23">
        <f t="shared" ref="O1993:O2056" si="287">M1993/$C1993</f>
        <v>0.3331861390676249</v>
      </c>
      <c r="P1993" s="23">
        <f t="shared" ref="P1993:P2056" si="288">N1993/$C1993</f>
        <v>0.28742444212452523</v>
      </c>
      <c r="Q1993" s="27"/>
      <c r="R1993" s="27"/>
    </row>
    <row r="1994" spans="1:18" x14ac:dyDescent="0.25">
      <c r="A1994" s="24">
        <f t="shared" si="284"/>
        <v>2021</v>
      </c>
      <c r="B1994" s="32">
        <v>44356</v>
      </c>
      <c r="C1994" s="28">
        <f>'Bitcoin Data'!C1993</f>
        <v>37345.121094000002</v>
      </c>
      <c r="D1994" s="26">
        <f>'Bitcoin Data'!K1993</f>
        <v>787.47046985738041</v>
      </c>
      <c r="E1994" s="25">
        <f>'Bitcoin Data'!J1993</f>
        <v>275981.01309479587</v>
      </c>
      <c r="F1994" s="25">
        <f t="shared" si="280"/>
        <v>217.32689805347476</v>
      </c>
      <c r="G1994" s="23">
        <f t="shared" si="281"/>
        <v>0.48099999999999998</v>
      </c>
      <c r="H1994" s="23">
        <f t="shared" si="282"/>
        <v>0.41493669889381735</v>
      </c>
      <c r="I1994" s="26">
        <f t="shared" si="285"/>
        <v>104534.23796372136</v>
      </c>
      <c r="J1994" s="26">
        <f t="shared" si="286"/>
        <v>90176.905659141994</v>
      </c>
      <c r="K1994" s="23">
        <f t="shared" si="283"/>
        <v>132.74686729859681</v>
      </c>
      <c r="L1994" s="23">
        <f t="shared" si="283"/>
        <v>114.51465053092598</v>
      </c>
      <c r="M1994" s="26">
        <f>K1994*'Social Cost of Carbon'!$C$5</f>
        <v>13274.686729859681</v>
      </c>
      <c r="N1994" s="26">
        <f>L1994*'Social Cost of Carbon'!$C$5</f>
        <v>11451.465053092597</v>
      </c>
      <c r="O1994" s="23">
        <f t="shared" si="287"/>
        <v>0.35545973184680446</v>
      </c>
      <c r="P1994" s="23">
        <f t="shared" si="288"/>
        <v>0.30663885181329431</v>
      </c>
      <c r="Q1994" s="27"/>
      <c r="R1994" s="27"/>
    </row>
    <row r="1995" spans="1:18" x14ac:dyDescent="0.25">
      <c r="A1995" s="24">
        <f t="shared" si="284"/>
        <v>2021</v>
      </c>
      <c r="B1995" s="32">
        <v>44357</v>
      </c>
      <c r="C1995" s="28">
        <f>'Bitcoin Data'!C1994</f>
        <v>36702.597655999998</v>
      </c>
      <c r="D1995" s="26">
        <f>'Bitcoin Data'!K1994</f>
        <v>737.5235597803819</v>
      </c>
      <c r="E1995" s="25">
        <f>'Bitcoin Data'!J1994</f>
        <v>282814.24868108827</v>
      </c>
      <c r="F1995" s="25">
        <f t="shared" si="280"/>
        <v>208.58217144389039</v>
      </c>
      <c r="G1995" s="23">
        <f t="shared" si="281"/>
        <v>0.48099999999999998</v>
      </c>
      <c r="H1995" s="23">
        <f t="shared" si="282"/>
        <v>0.41493669889381735</v>
      </c>
      <c r="I1995" s="26">
        <f t="shared" si="285"/>
        <v>100328.02446451127</v>
      </c>
      <c r="J1995" s="26">
        <f t="shared" si="286"/>
        <v>86548.397667032128</v>
      </c>
      <c r="K1995" s="23">
        <f t="shared" si="283"/>
        <v>136.03365361560347</v>
      </c>
      <c r="L1995" s="23">
        <f t="shared" si="283"/>
        <v>117.35001074786591</v>
      </c>
      <c r="M1995" s="26">
        <f>K1995*'Social Cost of Carbon'!$C$5</f>
        <v>13603.365361560347</v>
      </c>
      <c r="N1995" s="26">
        <f>L1995*'Social Cost of Carbon'!$C$5</f>
        <v>11735.001074786591</v>
      </c>
      <c r="O1995" s="23">
        <f t="shared" si="287"/>
        <v>0.37063767227212929</v>
      </c>
      <c r="P1995" s="23">
        <f t="shared" si="288"/>
        <v>0.31973216677398303</v>
      </c>
      <c r="Q1995" s="27"/>
      <c r="R1995" s="27"/>
    </row>
    <row r="1996" spans="1:18" x14ac:dyDescent="0.25">
      <c r="A1996" s="24">
        <f t="shared" si="284"/>
        <v>2021</v>
      </c>
      <c r="B1996" s="32">
        <v>44358</v>
      </c>
      <c r="C1996" s="28">
        <f>'Bitcoin Data'!C1995</f>
        <v>37334.398437999997</v>
      </c>
      <c r="D1996" s="26">
        <f>'Bitcoin Data'!K1995</f>
        <v>656.26367215983669</v>
      </c>
      <c r="E1996" s="25">
        <f>'Bitcoin Data'!J1995</f>
        <v>308135.60504302062</v>
      </c>
      <c r="F1996" s="25">
        <f t="shared" si="280"/>
        <v>202.21820368872579</v>
      </c>
      <c r="G1996" s="23">
        <f t="shared" si="281"/>
        <v>0.48099999999999998</v>
      </c>
      <c r="H1996" s="23">
        <f t="shared" si="282"/>
        <v>0.41493669889381735</v>
      </c>
      <c r="I1996" s="26">
        <f t="shared" si="285"/>
        <v>97266.955974277109</v>
      </c>
      <c r="J1996" s="26">
        <f t="shared" si="286"/>
        <v>83907.753894837442</v>
      </c>
      <c r="K1996" s="23">
        <f t="shared" si="283"/>
        <v>148.2132260256929</v>
      </c>
      <c r="L1996" s="23">
        <f t="shared" si="283"/>
        <v>127.85677076820008</v>
      </c>
      <c r="M1996" s="26">
        <f>K1996*'Social Cost of Carbon'!$C$5</f>
        <v>14821.322602569291</v>
      </c>
      <c r="N1996" s="26">
        <f>L1996*'Social Cost of Carbon'!$C$5</f>
        <v>12785.677076820008</v>
      </c>
      <c r="O1996" s="23">
        <f t="shared" si="287"/>
        <v>0.39698838665319791</v>
      </c>
      <c r="P1996" s="23">
        <f t="shared" si="288"/>
        <v>0.34246372277975123</v>
      </c>
      <c r="Q1996" s="27"/>
      <c r="R1996" s="27"/>
    </row>
    <row r="1997" spans="1:18" x14ac:dyDescent="0.25">
      <c r="A1997" s="24">
        <f t="shared" si="284"/>
        <v>2021</v>
      </c>
      <c r="B1997" s="32">
        <v>44359</v>
      </c>
      <c r="C1997" s="28">
        <f>'Bitcoin Data'!C1996</f>
        <v>35552.515625</v>
      </c>
      <c r="D1997" s="26">
        <f>'Bitcoin Data'!K1996</f>
        <v>825.00687505729218</v>
      </c>
      <c r="E1997" s="25">
        <f>'Bitcoin Data'!J1996</f>
        <v>238188.82391020306</v>
      </c>
      <c r="F1997" s="25">
        <f t="shared" si="280"/>
        <v>196.50741728772829</v>
      </c>
      <c r="G1997" s="23">
        <f t="shared" si="281"/>
        <v>0.48099999999999998</v>
      </c>
      <c r="H1997" s="23">
        <f t="shared" si="282"/>
        <v>0.41493669889381735</v>
      </c>
      <c r="I1997" s="26">
        <f t="shared" si="285"/>
        <v>94520.067715397308</v>
      </c>
      <c r="J1997" s="26">
        <f t="shared" si="286"/>
        <v>81538.139037519824</v>
      </c>
      <c r="K1997" s="23">
        <f t="shared" si="283"/>
        <v>114.56882430080766</v>
      </c>
      <c r="L1997" s="23">
        <f t="shared" si="283"/>
        <v>98.833284306700421</v>
      </c>
      <c r="M1997" s="26">
        <f>K1997*'Social Cost of Carbon'!$C$5</f>
        <v>11456.882430080766</v>
      </c>
      <c r="N1997" s="26">
        <f>L1997*'Social Cost of Carbon'!$C$5</f>
        <v>9883.3284306700425</v>
      </c>
      <c r="O1997" s="23">
        <f t="shared" si="287"/>
        <v>0.32225237029428255</v>
      </c>
      <c r="P1997" s="23">
        <f t="shared" si="288"/>
        <v>0.27799237991812409</v>
      </c>
      <c r="Q1997" s="27"/>
      <c r="R1997" s="27"/>
    </row>
    <row r="1998" spans="1:18" x14ac:dyDescent="0.25">
      <c r="A1998" s="24">
        <f t="shared" si="284"/>
        <v>2021</v>
      </c>
      <c r="B1998" s="32">
        <v>44360</v>
      </c>
      <c r="C1998" s="28">
        <f>'Bitcoin Data'!C1997</f>
        <v>39097.859375</v>
      </c>
      <c r="D1998" s="26">
        <f>'Bitcoin Data'!K1997</f>
        <v>825.00687505729218</v>
      </c>
      <c r="E1998" s="25">
        <f>'Bitcoin Data'!J1997</f>
        <v>238321.93632811945</v>
      </c>
      <c r="F1998" s="25">
        <f t="shared" si="280"/>
        <v>196.6172359476648</v>
      </c>
      <c r="G1998" s="23">
        <f t="shared" si="281"/>
        <v>0.48099999999999998</v>
      </c>
      <c r="H1998" s="23">
        <f t="shared" si="282"/>
        <v>0.41493669889381735</v>
      </c>
      <c r="I1998" s="26">
        <f t="shared" si="285"/>
        <v>94572.890490826772</v>
      </c>
      <c r="J1998" s="26">
        <f t="shared" si="286"/>
        <v>81583.706829750823</v>
      </c>
      <c r="K1998" s="23">
        <f t="shared" si="283"/>
        <v>114.63285137382546</v>
      </c>
      <c r="L1998" s="23">
        <f t="shared" si="283"/>
        <v>98.888517533972404</v>
      </c>
      <c r="M1998" s="26">
        <f>K1998*'Social Cost of Carbon'!$C$5</f>
        <v>11463.285137382545</v>
      </c>
      <c r="N1998" s="26">
        <f>L1998*'Social Cost of Carbon'!$C$5</f>
        <v>9888.8517533972408</v>
      </c>
      <c r="O1998" s="23">
        <f t="shared" si="287"/>
        <v>0.29319469967484746</v>
      </c>
      <c r="P1998" s="23">
        <f t="shared" si="288"/>
        <v>0.25292565658263078</v>
      </c>
      <c r="Q1998" s="27"/>
      <c r="R1998" s="27"/>
    </row>
    <row r="1999" spans="1:18" x14ac:dyDescent="0.25">
      <c r="A1999" s="24">
        <f t="shared" si="284"/>
        <v>2021</v>
      </c>
      <c r="B1999" s="32">
        <v>44361</v>
      </c>
      <c r="C1999" s="28">
        <f>'Bitcoin Data'!C1998</f>
        <v>40218.476562999997</v>
      </c>
      <c r="D1999" s="26">
        <f>'Bitcoin Data'!K1998</f>
        <v>843.72363363644888</v>
      </c>
      <c r="E1999" s="25">
        <f>'Bitcoin Data'!J1998</f>
        <v>227980.25957277173</v>
      </c>
      <c r="F1999" s="25">
        <f t="shared" si="280"/>
        <v>192.35233300411977</v>
      </c>
      <c r="G1999" s="23">
        <f t="shared" si="281"/>
        <v>0.48099999999999998</v>
      </c>
      <c r="H1999" s="23">
        <f t="shared" si="282"/>
        <v>0.41493669889381735</v>
      </c>
      <c r="I1999" s="26">
        <f t="shared" si="285"/>
        <v>92521.472174981609</v>
      </c>
      <c r="J1999" s="26">
        <f t="shared" si="286"/>
        <v>79814.042081253734</v>
      </c>
      <c r="K1999" s="23">
        <f t="shared" si="283"/>
        <v>109.65850485450321</v>
      </c>
      <c r="L1999" s="23">
        <f t="shared" si="283"/>
        <v>94.597376320081494</v>
      </c>
      <c r="M1999" s="26">
        <f>K1999*'Social Cost of Carbon'!$C$5</f>
        <v>10965.850485450321</v>
      </c>
      <c r="N1999" s="26">
        <f>L1999*'Social Cost of Carbon'!$C$5</f>
        <v>9459.7376320081494</v>
      </c>
      <c r="O1999" s="23">
        <f t="shared" si="287"/>
        <v>0.27265703285088205</v>
      </c>
      <c r="P1999" s="23">
        <f t="shared" si="288"/>
        <v>0.23520875081357193</v>
      </c>
      <c r="Q1999" s="27"/>
      <c r="R1999" s="27"/>
    </row>
    <row r="2000" spans="1:18" x14ac:dyDescent="0.25">
      <c r="A2000" s="24">
        <f t="shared" si="284"/>
        <v>2021</v>
      </c>
      <c r="B2000" s="32">
        <v>44362</v>
      </c>
      <c r="C2000" s="28">
        <f>'Bitcoin Data'!C1999</f>
        <v>40406.269530999998</v>
      </c>
      <c r="D2000" s="26">
        <f>'Bitcoin Data'!K1999</f>
        <v>818.77729257641909</v>
      </c>
      <c r="E2000" s="25">
        <f>'Bitcoin Data'!J1999</f>
        <v>233446.74300328665</v>
      </c>
      <c r="F2000" s="25">
        <f t="shared" si="280"/>
        <v>191.14089219701415</v>
      </c>
      <c r="G2000" s="23">
        <f t="shared" si="281"/>
        <v>0.48099999999999998</v>
      </c>
      <c r="H2000" s="23">
        <f t="shared" si="282"/>
        <v>0.41493669889381735</v>
      </c>
      <c r="I2000" s="26">
        <f t="shared" si="285"/>
        <v>91938.769146763807</v>
      </c>
      <c r="J2000" s="26">
        <f t="shared" si="286"/>
        <v>79311.370831848064</v>
      </c>
      <c r="K2000" s="23">
        <f t="shared" si="283"/>
        <v>112.28788338458087</v>
      </c>
      <c r="L2000" s="23">
        <f t="shared" si="283"/>
        <v>96.865620909297107</v>
      </c>
      <c r="M2000" s="26">
        <f>K2000*'Social Cost of Carbon'!$C$5</f>
        <v>11228.788338458087</v>
      </c>
      <c r="N2000" s="26">
        <f>L2000*'Social Cost of Carbon'!$C$5</f>
        <v>9686.5620909297104</v>
      </c>
      <c r="O2000" s="23">
        <f t="shared" si="287"/>
        <v>0.27789717954148863</v>
      </c>
      <c r="P2000" s="23">
        <f t="shared" si="288"/>
        <v>0.23972918567743814</v>
      </c>
      <c r="Q2000" s="27"/>
      <c r="R2000" s="27"/>
    </row>
    <row r="2001" spans="1:18" x14ac:dyDescent="0.25">
      <c r="A2001" s="24">
        <f t="shared" si="284"/>
        <v>2021</v>
      </c>
      <c r="B2001" s="32">
        <v>44363</v>
      </c>
      <c r="C2001" s="28">
        <f>'Bitcoin Data'!C2000</f>
        <v>38347.0625</v>
      </c>
      <c r="D2001" s="26">
        <f>'Bitcoin Data'!K2000</f>
        <v>768.77082087639872</v>
      </c>
      <c r="E2001" s="25">
        <f>'Bitcoin Data'!J2000</f>
        <v>241523.38515054728</v>
      </c>
      <c r="F2001" s="25">
        <f t="shared" si="280"/>
        <v>185.67613106303284</v>
      </c>
      <c r="G2001" s="23">
        <f t="shared" si="281"/>
        <v>0.48099999999999998</v>
      </c>
      <c r="H2001" s="23">
        <f t="shared" si="282"/>
        <v>0.41493669889381735</v>
      </c>
      <c r="I2001" s="26">
        <f t="shared" si="285"/>
        <v>89310.219041318793</v>
      </c>
      <c r="J2001" s="26">
        <f t="shared" si="286"/>
        <v>77043.840886670616</v>
      </c>
      <c r="K2001" s="23">
        <f t="shared" si="283"/>
        <v>116.17274825741325</v>
      </c>
      <c r="L2001" s="23">
        <f t="shared" si="283"/>
        <v>100.21691614002812</v>
      </c>
      <c r="M2001" s="26">
        <f>K2001*'Social Cost of Carbon'!$C$5</f>
        <v>11617.274825741324</v>
      </c>
      <c r="N2001" s="26">
        <f>L2001*'Social Cost of Carbon'!$C$5</f>
        <v>10021.691614002812</v>
      </c>
      <c r="O2001" s="23">
        <f t="shared" si="287"/>
        <v>0.30295084077799506</v>
      </c>
      <c r="P2001" s="23">
        <f t="shared" si="288"/>
        <v>0.26134183326305144</v>
      </c>
      <c r="Q2001" s="27"/>
      <c r="R2001" s="27"/>
    </row>
    <row r="2002" spans="1:18" x14ac:dyDescent="0.25">
      <c r="A2002" s="24">
        <f t="shared" si="284"/>
        <v>2021</v>
      </c>
      <c r="B2002" s="32">
        <v>44364</v>
      </c>
      <c r="C2002" s="28">
        <f>'Bitcoin Data'!C2001</f>
        <v>38053.503905999998</v>
      </c>
      <c r="D2002" s="26">
        <f>'Bitcoin Data'!K2001</f>
        <v>812.49435767807176</v>
      </c>
      <c r="E2002" s="25">
        <f>'Bitcoin Data'!J2001</f>
        <v>225886.62753676751</v>
      </c>
      <c r="F2002" s="25">
        <f t="shared" si="280"/>
        <v>183.53161034855174</v>
      </c>
      <c r="G2002" s="23">
        <f t="shared" si="281"/>
        <v>0.48099999999999998</v>
      </c>
      <c r="H2002" s="23">
        <f t="shared" si="282"/>
        <v>0.41493669889381735</v>
      </c>
      <c r="I2002" s="26">
        <f t="shared" si="285"/>
        <v>88278.704577653392</v>
      </c>
      <c r="J2002" s="26">
        <f t="shared" si="286"/>
        <v>76154.000540694426</v>
      </c>
      <c r="K2002" s="23">
        <f t="shared" si="283"/>
        <v>108.65146784518517</v>
      </c>
      <c r="L2002" s="23">
        <f t="shared" si="283"/>
        <v>93.72865155436358</v>
      </c>
      <c r="M2002" s="26">
        <f>K2002*'Social Cost of Carbon'!$C$5</f>
        <v>10865.146784518516</v>
      </c>
      <c r="N2002" s="26">
        <f>L2002*'Social Cost of Carbon'!$C$5</f>
        <v>9372.8651554363587</v>
      </c>
      <c r="O2002" s="23">
        <f t="shared" si="287"/>
        <v>0.28552289984537743</v>
      </c>
      <c r="P2002" s="23">
        <f t="shared" si="288"/>
        <v>0.24630754578052177</v>
      </c>
      <c r="Q2002" s="27"/>
      <c r="R2002" s="27"/>
    </row>
    <row r="2003" spans="1:18" x14ac:dyDescent="0.25">
      <c r="A2003" s="24">
        <f t="shared" si="284"/>
        <v>2021</v>
      </c>
      <c r="B2003" s="32">
        <v>44365</v>
      </c>
      <c r="C2003" s="28">
        <f>'Bitcoin Data'!C2002</f>
        <v>35787.246094000002</v>
      </c>
      <c r="D2003" s="26">
        <f>'Bitcoin Data'!K2002</f>
        <v>774.99354172048572</v>
      </c>
      <c r="E2003" s="25">
        <f>'Bitcoin Data'!J2002</f>
        <v>238106.92527853476</v>
      </c>
      <c r="F2003" s="25">
        <f t="shared" si="280"/>
        <v>184.53132932978673</v>
      </c>
      <c r="G2003" s="23">
        <f t="shared" si="281"/>
        <v>0.48099999999999998</v>
      </c>
      <c r="H2003" s="23">
        <f t="shared" si="282"/>
        <v>0.41493669889381735</v>
      </c>
      <c r="I2003" s="26">
        <f t="shared" si="285"/>
        <v>88759.569407627409</v>
      </c>
      <c r="J2003" s="26">
        <f t="shared" si="286"/>
        <v>76568.82063458956</v>
      </c>
      <c r="K2003" s="23">
        <f t="shared" si="283"/>
        <v>114.52943105897522</v>
      </c>
      <c r="L2003" s="23">
        <f t="shared" si="283"/>
        <v>98.799301558832042</v>
      </c>
      <c r="M2003" s="26">
        <f>K2003*'Social Cost of Carbon'!$C$5</f>
        <v>11452.943105897522</v>
      </c>
      <c r="N2003" s="26">
        <f>L2003*'Social Cost of Carbon'!$C$5</f>
        <v>9879.9301558832049</v>
      </c>
      <c r="O2003" s="23">
        <f t="shared" si="287"/>
        <v>0.32002862348823463</v>
      </c>
      <c r="P2003" s="23">
        <f t="shared" si="288"/>
        <v>0.27607405526349366</v>
      </c>
      <c r="Q2003" s="27"/>
      <c r="R2003" s="27"/>
    </row>
    <row r="2004" spans="1:18" x14ac:dyDescent="0.25">
      <c r="A2004" s="24">
        <f t="shared" si="284"/>
        <v>2021</v>
      </c>
      <c r="B2004" s="32">
        <v>44366</v>
      </c>
      <c r="C2004" s="28">
        <f>'Bitcoin Data'!C2003</f>
        <v>35615.871094000002</v>
      </c>
      <c r="D2004" s="26">
        <f>'Bitcoin Data'!K2003</f>
        <v>643.73077748372793</v>
      </c>
      <c r="E2004" s="25">
        <f>'Bitcoin Data'!J2003</f>
        <v>290650.64691501454</v>
      </c>
      <c r="F2004" s="25">
        <f t="shared" si="280"/>
        <v>187.10076691475081</v>
      </c>
      <c r="G2004" s="23">
        <f t="shared" si="281"/>
        <v>0.48099999999999998</v>
      </c>
      <c r="H2004" s="23">
        <f t="shared" si="282"/>
        <v>0.41493669889381735</v>
      </c>
      <c r="I2004" s="26">
        <f t="shared" si="285"/>
        <v>89995.468885995142</v>
      </c>
      <c r="J2004" s="26">
        <f t="shared" si="286"/>
        <v>77634.974584108262</v>
      </c>
      <c r="K2004" s="23">
        <f t="shared" si="283"/>
        <v>139.802961166122</v>
      </c>
      <c r="L2004" s="23">
        <f t="shared" si="283"/>
        <v>120.60161996226861</v>
      </c>
      <c r="M2004" s="26">
        <f>K2004*'Social Cost of Carbon'!$C$5</f>
        <v>13980.2961166122</v>
      </c>
      <c r="N2004" s="26">
        <f>L2004*'Social Cost of Carbon'!$C$5</f>
        <v>12060.161996226861</v>
      </c>
      <c r="O2004" s="23">
        <f t="shared" si="287"/>
        <v>0.392529950473888</v>
      </c>
      <c r="P2004" s="23">
        <f t="shared" si="288"/>
        <v>0.3386176338182717</v>
      </c>
      <c r="Q2004" s="27"/>
      <c r="R2004" s="27"/>
    </row>
    <row r="2005" spans="1:18" x14ac:dyDescent="0.25">
      <c r="A2005" s="24">
        <f t="shared" si="284"/>
        <v>2021</v>
      </c>
      <c r="B2005" s="32">
        <v>44367</v>
      </c>
      <c r="C2005" s="28">
        <f>'Bitcoin Data'!C2004</f>
        <v>35698.296875</v>
      </c>
      <c r="D2005" s="26">
        <f>'Bitcoin Data'!K2004</f>
        <v>656.26367215983669</v>
      </c>
      <c r="E2005" s="25">
        <f>'Bitcoin Data'!J2004</f>
        <v>273682.54154920741</v>
      </c>
      <c r="F2005" s="25">
        <f t="shared" si="280"/>
        <v>179.60790972311995</v>
      </c>
      <c r="G2005" s="23">
        <f t="shared" si="281"/>
        <v>0.48099999999999998</v>
      </c>
      <c r="H2005" s="23">
        <f t="shared" si="282"/>
        <v>0.41493669889381735</v>
      </c>
      <c r="I2005" s="26">
        <f t="shared" si="285"/>
        <v>86391.404576820685</v>
      </c>
      <c r="J2005" s="26">
        <f t="shared" si="286"/>
        <v>74525.913155730144</v>
      </c>
      <c r="K2005" s="23">
        <f t="shared" si="283"/>
        <v>131.64130248516878</v>
      </c>
      <c r="L2005" s="23">
        <f t="shared" si="283"/>
        <v>113.56093033529814</v>
      </c>
      <c r="M2005" s="26">
        <f>K2005*'Social Cost of Carbon'!$C$5</f>
        <v>13164.130248516878</v>
      </c>
      <c r="N2005" s="26">
        <f>L2005*'Social Cost of Carbon'!$C$5</f>
        <v>11356.093033529814</v>
      </c>
      <c r="O2005" s="23">
        <f t="shared" si="287"/>
        <v>0.36876073653070818</v>
      </c>
      <c r="P2005" s="23">
        <f t="shared" si="288"/>
        <v>0.31811302016154835</v>
      </c>
      <c r="Q2005" s="27"/>
      <c r="R2005" s="27"/>
    </row>
    <row r="2006" spans="1:18" x14ac:dyDescent="0.25">
      <c r="A2006" s="24">
        <f t="shared" si="284"/>
        <v>2021</v>
      </c>
      <c r="B2006" s="32">
        <v>44368</v>
      </c>
      <c r="C2006" s="28">
        <f>'Bitcoin Data'!C2005</f>
        <v>31676.693359000001</v>
      </c>
      <c r="D2006" s="26">
        <f>'Bitcoin Data'!K2005</f>
        <v>656.26367215983669</v>
      </c>
      <c r="E2006" s="25">
        <f>'Bitcoin Data'!J2005</f>
        <v>263328.84790541214</v>
      </c>
      <c r="F2006" s="25">
        <f t="shared" si="280"/>
        <v>172.81315671202489</v>
      </c>
      <c r="G2006" s="23">
        <f t="shared" si="281"/>
        <v>0.48099999999999998</v>
      </c>
      <c r="H2006" s="23">
        <f t="shared" si="282"/>
        <v>0.41493669889381735</v>
      </c>
      <c r="I2006" s="26">
        <f t="shared" si="285"/>
        <v>83123.128378483976</v>
      </c>
      <c r="J2006" s="26">
        <f t="shared" si="286"/>
        <v>71706.520771507538</v>
      </c>
      <c r="K2006" s="23">
        <f t="shared" si="283"/>
        <v>126.66117584250323</v>
      </c>
      <c r="L2006" s="23">
        <f t="shared" si="283"/>
        <v>109.26480287338383</v>
      </c>
      <c r="M2006" s="26">
        <f>K2006*'Social Cost of Carbon'!$C$5</f>
        <v>12666.117584250323</v>
      </c>
      <c r="N2006" s="26">
        <f>L2006*'Social Cost of Carbon'!$C$5</f>
        <v>10926.480287338383</v>
      </c>
      <c r="O2006" s="23">
        <f t="shared" si="287"/>
        <v>0.39985605317771017</v>
      </c>
      <c r="P2006" s="23">
        <f t="shared" si="288"/>
        <v>0.34493752752239037</v>
      </c>
      <c r="Q2006" s="27"/>
      <c r="R2006" s="27"/>
    </row>
    <row r="2007" spans="1:18" x14ac:dyDescent="0.25">
      <c r="A2007" s="24">
        <f t="shared" si="284"/>
        <v>2021</v>
      </c>
      <c r="B2007" s="32">
        <v>44369</v>
      </c>
      <c r="C2007" s="28">
        <f>'Bitcoin Data'!C2006</f>
        <v>32505.660156000002</v>
      </c>
      <c r="D2007" s="26">
        <f>'Bitcoin Data'!K2006</f>
        <v>568.7563195146613</v>
      </c>
      <c r="E2007" s="25">
        <f>'Bitcoin Data'!J2006</f>
        <v>292975.20361821883</v>
      </c>
      <c r="F2007" s="25">
        <f t="shared" si="280"/>
        <v>166.63149851895662</v>
      </c>
      <c r="G2007" s="23">
        <f t="shared" si="281"/>
        <v>0.48099999999999998</v>
      </c>
      <c r="H2007" s="23">
        <f t="shared" si="282"/>
        <v>0.41493669889381735</v>
      </c>
      <c r="I2007" s="26">
        <f t="shared" si="285"/>
        <v>80149.750787618133</v>
      </c>
      <c r="J2007" s="26">
        <f t="shared" si="286"/>
        <v>69141.523927185874</v>
      </c>
      <c r="K2007" s="23">
        <f t="shared" si="283"/>
        <v>140.92107294036325</v>
      </c>
      <c r="L2007" s="23">
        <f t="shared" si="283"/>
        <v>121.56616384708769</v>
      </c>
      <c r="M2007" s="26">
        <f>K2007*'Social Cost of Carbon'!$C$5</f>
        <v>14092.107294036325</v>
      </c>
      <c r="N2007" s="26">
        <f>L2007*'Social Cost of Carbon'!$C$5</f>
        <v>12156.61638470877</v>
      </c>
      <c r="O2007" s="23">
        <f t="shared" si="287"/>
        <v>0.4335277987404651</v>
      </c>
      <c r="P2007" s="23">
        <f t="shared" si="288"/>
        <v>0.37398460226210362</v>
      </c>
      <c r="Q2007" s="27"/>
      <c r="R2007" s="27"/>
    </row>
    <row r="2008" spans="1:18" x14ac:dyDescent="0.25">
      <c r="A2008" s="24">
        <f t="shared" si="284"/>
        <v>2021</v>
      </c>
      <c r="B2008" s="32">
        <v>44370</v>
      </c>
      <c r="C2008" s="28">
        <f>'Bitcoin Data'!C2007</f>
        <v>33723.027344000002</v>
      </c>
      <c r="D2008" s="26">
        <f>'Bitcoin Data'!K2007</f>
        <v>631.26885038928253</v>
      </c>
      <c r="E2008" s="25">
        <f>'Bitcoin Data'!J2007</f>
        <v>250967.4028807522</v>
      </c>
      <c r="F2008" s="25">
        <f t="shared" si="280"/>
        <v>158.42790390171635</v>
      </c>
      <c r="G2008" s="23">
        <f t="shared" si="281"/>
        <v>0.48099999999999998</v>
      </c>
      <c r="H2008" s="23">
        <f t="shared" si="282"/>
        <v>0.41493669889381735</v>
      </c>
      <c r="I2008" s="26">
        <f t="shared" si="285"/>
        <v>76203.821776725556</v>
      </c>
      <c r="J2008" s="26">
        <f t="shared" si="286"/>
        <v>65737.55145764511</v>
      </c>
      <c r="K2008" s="23">
        <f t="shared" si="283"/>
        <v>120.71532078564181</v>
      </c>
      <c r="L2008" s="23">
        <f t="shared" si="283"/>
        <v>104.13558568129402</v>
      </c>
      <c r="M2008" s="26">
        <f>K2008*'Social Cost of Carbon'!$C$5</f>
        <v>12071.532078564182</v>
      </c>
      <c r="N2008" s="26">
        <f>L2008*'Social Cost of Carbon'!$C$5</f>
        <v>10413.558568129401</v>
      </c>
      <c r="O2008" s="23">
        <f t="shared" si="287"/>
        <v>0.35796110341534765</v>
      </c>
      <c r="P2008" s="23">
        <f t="shared" si="288"/>
        <v>0.30879667065187671</v>
      </c>
      <c r="Q2008" s="27"/>
      <c r="R2008" s="27"/>
    </row>
    <row r="2009" spans="1:18" x14ac:dyDescent="0.25">
      <c r="A2009" s="24">
        <f t="shared" si="284"/>
        <v>2021</v>
      </c>
      <c r="B2009" s="32">
        <v>44371</v>
      </c>
      <c r="C2009" s="28">
        <f>'Bitcoin Data'!C2008</f>
        <v>34662.4375</v>
      </c>
      <c r="D2009" s="26">
        <f>'Bitcoin Data'!K2008</f>
        <v>656.26367215983669</v>
      </c>
      <c r="E2009" s="25">
        <f>'Bitcoin Data'!J2008</f>
        <v>234482.67154261857</v>
      </c>
      <c r="F2009" s="25">
        <f t="shared" si="280"/>
        <v>153.88245908440769</v>
      </c>
      <c r="G2009" s="23">
        <f t="shared" si="281"/>
        <v>0.48099999999999998</v>
      </c>
      <c r="H2009" s="23">
        <f t="shared" si="282"/>
        <v>0.41493669889381735</v>
      </c>
      <c r="I2009" s="26">
        <f t="shared" si="285"/>
        <v>74017.462819600099</v>
      </c>
      <c r="J2009" s="26">
        <f t="shared" si="286"/>
        <v>63851.479590147035</v>
      </c>
      <c r="K2009" s="23">
        <f t="shared" si="283"/>
        <v>112.78616501199953</v>
      </c>
      <c r="L2009" s="23">
        <f t="shared" si="283"/>
        <v>97.295465677697408</v>
      </c>
      <c r="M2009" s="26">
        <f>K2009*'Social Cost of Carbon'!$C$5</f>
        <v>11278.616501199953</v>
      </c>
      <c r="N2009" s="26">
        <f>L2009*'Social Cost of Carbon'!$C$5</f>
        <v>9729.5465677697412</v>
      </c>
      <c r="O2009" s="23">
        <f t="shared" si="287"/>
        <v>0.32538440209809111</v>
      </c>
      <c r="P2009" s="23">
        <f t="shared" si="288"/>
        <v>0.28069424049505293</v>
      </c>
      <c r="Q2009" s="27"/>
      <c r="R2009" s="27"/>
    </row>
    <row r="2010" spans="1:18" x14ac:dyDescent="0.25">
      <c r="A2010" s="24">
        <f t="shared" si="284"/>
        <v>2021</v>
      </c>
      <c r="B2010" s="32">
        <v>44372</v>
      </c>
      <c r="C2010" s="28">
        <f>'Bitcoin Data'!C2009</f>
        <v>31637.779297000001</v>
      </c>
      <c r="D2010" s="26">
        <f>'Bitcoin Data'!K2009</f>
        <v>687.49522572759906</v>
      </c>
      <c r="E2010" s="25">
        <f>'Bitcoin Data'!J2009</f>
        <v>216341.78806608444</v>
      </c>
      <c r="F2010" s="25">
        <f t="shared" si="280"/>
        <v>148.73394642080513</v>
      </c>
      <c r="G2010" s="23">
        <f t="shared" si="281"/>
        <v>0.48099999999999998</v>
      </c>
      <c r="H2010" s="23">
        <f t="shared" si="282"/>
        <v>0.41493669889381735</v>
      </c>
      <c r="I2010" s="26">
        <f t="shared" si="285"/>
        <v>71541.02822840726</v>
      </c>
      <c r="J2010" s="26">
        <f t="shared" si="286"/>
        <v>61715.172741298782</v>
      </c>
      <c r="K2010" s="23">
        <f t="shared" si="283"/>
        <v>104.06040005978662</v>
      </c>
      <c r="L2010" s="23">
        <f t="shared" si="283"/>
        <v>89.768147372926919</v>
      </c>
      <c r="M2010" s="26">
        <f>K2010*'Social Cost of Carbon'!$C$5</f>
        <v>10406.040005978663</v>
      </c>
      <c r="N2010" s="26">
        <f>L2010*'Social Cost of Carbon'!$C$5</f>
        <v>8976.8147372926924</v>
      </c>
      <c r="O2010" s="23">
        <f t="shared" si="287"/>
        <v>0.3289118338013502</v>
      </c>
      <c r="P2010" s="23">
        <f t="shared" si="288"/>
        <v>0.28373719447950962</v>
      </c>
      <c r="Q2010" s="27"/>
      <c r="R2010" s="27"/>
    </row>
    <row r="2011" spans="1:18" x14ac:dyDescent="0.25">
      <c r="A2011" s="24">
        <f t="shared" si="284"/>
        <v>2021</v>
      </c>
      <c r="B2011" s="32">
        <v>44373</v>
      </c>
      <c r="C2011" s="28">
        <f>'Bitcoin Data'!C2010</f>
        <v>32186.277343999998</v>
      </c>
      <c r="D2011" s="26">
        <f>'Bitcoin Data'!K2010</f>
        <v>556.24227441285541</v>
      </c>
      <c r="E2011" s="25">
        <f>'Bitcoin Data'!J2010</f>
        <v>262149.62772713584</v>
      </c>
      <c r="F2011" s="25">
        <f t="shared" si="280"/>
        <v>145.81870516342539</v>
      </c>
      <c r="G2011" s="23">
        <f t="shared" si="281"/>
        <v>0.48099999999999998</v>
      </c>
      <c r="H2011" s="23">
        <f t="shared" si="282"/>
        <v>0.41493669889381735</v>
      </c>
      <c r="I2011" s="26">
        <f t="shared" si="285"/>
        <v>70138.797183607603</v>
      </c>
      <c r="J2011" s="26">
        <f t="shared" si="286"/>
        <v>60505.532157482572</v>
      </c>
      <c r="K2011" s="23">
        <f t="shared" si="283"/>
        <v>126.09397093675233</v>
      </c>
      <c r="L2011" s="23">
        <f t="shared" si="283"/>
        <v>108.77550114534088</v>
      </c>
      <c r="M2011" s="26">
        <f>K2011*'Social Cost of Carbon'!$C$5</f>
        <v>12609.397093675232</v>
      </c>
      <c r="N2011" s="26">
        <f>L2011*'Social Cost of Carbon'!$C$5</f>
        <v>10877.550114534088</v>
      </c>
      <c r="O2011" s="23">
        <f t="shared" si="287"/>
        <v>0.3917631405119863</v>
      </c>
      <c r="P2011" s="23">
        <f t="shared" si="288"/>
        <v>0.33795614193829177</v>
      </c>
      <c r="Q2011" s="27"/>
      <c r="R2011" s="27"/>
    </row>
    <row r="2012" spans="1:18" x14ac:dyDescent="0.25">
      <c r="A2012" s="24">
        <f t="shared" si="284"/>
        <v>2021</v>
      </c>
      <c r="B2012" s="32">
        <v>44374</v>
      </c>
      <c r="C2012" s="28">
        <f>'Bitcoin Data'!C2011</f>
        <v>34649.644530999998</v>
      </c>
      <c r="D2012" s="26">
        <f>'Bitcoin Data'!K2011</f>
        <v>362.49395843402613</v>
      </c>
      <c r="E2012" s="25">
        <f>'Bitcoin Data'!J2011</f>
        <v>394231.54218907544</v>
      </c>
      <c r="F2012" s="25">
        <f t="shared" si="280"/>
        <v>142.90655226766873</v>
      </c>
      <c r="G2012" s="23">
        <f t="shared" si="281"/>
        <v>0.48099999999999998</v>
      </c>
      <c r="H2012" s="23">
        <f t="shared" si="282"/>
        <v>0.41493669889381735</v>
      </c>
      <c r="I2012" s="26">
        <f t="shared" si="285"/>
        <v>68738.051640748658</v>
      </c>
      <c r="J2012" s="26">
        <f t="shared" si="286"/>
        <v>59297.173048243232</v>
      </c>
      <c r="K2012" s="23">
        <f t="shared" si="283"/>
        <v>189.62537179294529</v>
      </c>
      <c r="L2012" s="23">
        <f t="shared" si="283"/>
        <v>163.58113471575365</v>
      </c>
      <c r="M2012" s="26">
        <f>K2012*'Social Cost of Carbon'!$C$5</f>
        <v>18962.53717929453</v>
      </c>
      <c r="N2012" s="26">
        <f>L2012*'Social Cost of Carbon'!$C$5</f>
        <v>16358.113471575365</v>
      </c>
      <c r="O2012" s="23">
        <f t="shared" si="287"/>
        <v>0.54726498456078865</v>
      </c>
      <c r="P2012" s="23">
        <f t="shared" si="288"/>
        <v>0.47210047009112177</v>
      </c>
      <c r="Q2012" s="27"/>
      <c r="R2012" s="27"/>
    </row>
    <row r="2013" spans="1:18" x14ac:dyDescent="0.25">
      <c r="A2013" s="24">
        <f t="shared" si="284"/>
        <v>2021</v>
      </c>
      <c r="B2013" s="32">
        <v>44375</v>
      </c>
      <c r="C2013" s="28">
        <f>'Bitcoin Data'!C2012</f>
        <v>34434.335937999997</v>
      </c>
      <c r="D2013" s="26">
        <f>'Bitcoin Data'!K2012</f>
        <v>549.98777804937663</v>
      </c>
      <c r="E2013" s="25">
        <f>'Bitcoin Data'!J2012</f>
        <v>242775.60054169106</v>
      </c>
      <c r="F2013" s="25">
        <f t="shared" si="280"/>
        <v>133.5236131065277</v>
      </c>
      <c r="G2013" s="23">
        <f t="shared" si="281"/>
        <v>0.48099999999999998</v>
      </c>
      <c r="H2013" s="23">
        <f t="shared" si="282"/>
        <v>0.41493669889381735</v>
      </c>
      <c r="I2013" s="26">
        <f t="shared" si="285"/>
        <v>64224.857904239827</v>
      </c>
      <c r="J2013" s="26">
        <f t="shared" si="286"/>
        <v>55403.84724679785</v>
      </c>
      <c r="K2013" s="23">
        <f t="shared" si="283"/>
        <v>116.7750638605534</v>
      </c>
      <c r="L2013" s="23">
        <f t="shared" si="283"/>
        <v>100.73650626073334</v>
      </c>
      <c r="M2013" s="26">
        <f>K2013*'Social Cost of Carbon'!$C$5</f>
        <v>11677.50638605534</v>
      </c>
      <c r="N2013" s="26">
        <f>L2013*'Social Cost of Carbon'!$C$5</f>
        <v>10073.650626073333</v>
      </c>
      <c r="O2013" s="23">
        <f t="shared" si="287"/>
        <v>0.33912390258029146</v>
      </c>
      <c r="P2013" s="23">
        <f t="shared" si="288"/>
        <v>0.29254667911154808</v>
      </c>
      <c r="Q2013" s="27"/>
      <c r="R2013" s="27"/>
    </row>
    <row r="2014" spans="1:18" x14ac:dyDescent="0.25">
      <c r="A2014" s="24">
        <f t="shared" si="284"/>
        <v>2021</v>
      </c>
      <c r="B2014" s="32">
        <v>44376</v>
      </c>
      <c r="C2014" s="28">
        <f>'Bitcoin Data'!C2013</f>
        <v>35867.777344000002</v>
      </c>
      <c r="D2014" s="26">
        <f>'Bitcoin Data'!K2013</f>
        <v>562.5</v>
      </c>
      <c r="E2014" s="25">
        <f>'Bitcoin Data'!J2013</f>
        <v>230777.43445152571</v>
      </c>
      <c r="F2014" s="25">
        <f t="shared" si="280"/>
        <v>129.81230687898321</v>
      </c>
      <c r="G2014" s="23">
        <f t="shared" si="281"/>
        <v>0.48099999999999998</v>
      </c>
      <c r="H2014" s="23">
        <f t="shared" si="282"/>
        <v>0.41493669889381735</v>
      </c>
      <c r="I2014" s="26">
        <f t="shared" si="285"/>
        <v>62439.719608790925</v>
      </c>
      <c r="J2014" s="26">
        <f t="shared" si="286"/>
        <v>53863.890092156464</v>
      </c>
      <c r="K2014" s="23">
        <f t="shared" si="283"/>
        <v>111.00394597118385</v>
      </c>
      <c r="L2014" s="23">
        <f t="shared" si="283"/>
        <v>95.758026830500398</v>
      </c>
      <c r="M2014" s="26">
        <f>K2014*'Social Cost of Carbon'!$C$5</f>
        <v>11100.394597118386</v>
      </c>
      <c r="N2014" s="26">
        <f>L2014*'Social Cost of Carbon'!$C$5</f>
        <v>9575.8026830500403</v>
      </c>
      <c r="O2014" s="23">
        <f t="shared" si="287"/>
        <v>0.30948097203394931</v>
      </c>
      <c r="P2014" s="23">
        <f t="shared" si="288"/>
        <v>0.26697507880710347</v>
      </c>
      <c r="Q2014" s="27"/>
      <c r="R2014" s="27"/>
    </row>
    <row r="2015" spans="1:18" x14ac:dyDescent="0.25">
      <c r="A2015" s="24">
        <f t="shared" si="284"/>
        <v>2021</v>
      </c>
      <c r="B2015" s="32">
        <v>44377</v>
      </c>
      <c r="C2015" s="28">
        <f>'Bitcoin Data'!C2014</f>
        <v>35040.835937999997</v>
      </c>
      <c r="D2015" s="26">
        <f>'Bitcoin Data'!K2014</f>
        <v>549.98777804937663</v>
      </c>
      <c r="E2015" s="25">
        <f>'Bitcoin Data'!J2014</f>
        <v>235533.41565692364</v>
      </c>
      <c r="F2015" s="25">
        <f t="shared" si="280"/>
        <v>129.54049993353169</v>
      </c>
      <c r="G2015" s="23">
        <f t="shared" si="281"/>
        <v>0.48099999999999998</v>
      </c>
      <c r="H2015" s="23">
        <f t="shared" si="282"/>
        <v>0.41493669889381735</v>
      </c>
      <c r="I2015" s="26">
        <f t="shared" si="285"/>
        <v>62308.980468028742</v>
      </c>
      <c r="J2015" s="26">
        <f t="shared" si="286"/>
        <v>53751.107415474406</v>
      </c>
      <c r="K2015" s="23">
        <f t="shared" si="283"/>
        <v>113.29157293098027</v>
      </c>
      <c r="L2015" s="23">
        <f t="shared" si="283"/>
        <v>97.731457971869247</v>
      </c>
      <c r="M2015" s="26">
        <f>K2015*'Social Cost of Carbon'!$C$5</f>
        <v>11329.157293098027</v>
      </c>
      <c r="N2015" s="26">
        <f>L2015*'Social Cost of Carbon'!$C$5</f>
        <v>9773.145797186924</v>
      </c>
      <c r="O2015" s="23">
        <f t="shared" si="287"/>
        <v>0.32331298583011642</v>
      </c>
      <c r="P2015" s="23">
        <f t="shared" si="288"/>
        <v>0.27890732442796684</v>
      </c>
      <c r="Q2015" s="27"/>
      <c r="R2015" s="27"/>
    </row>
    <row r="2016" spans="1:18" x14ac:dyDescent="0.25">
      <c r="A2016" s="24">
        <f t="shared" si="284"/>
        <v>2021</v>
      </c>
      <c r="B2016" s="32">
        <v>44378</v>
      </c>
      <c r="C2016" s="28">
        <f>'Bitcoin Data'!C2015</f>
        <v>33572.117187999997</v>
      </c>
      <c r="D2016" s="26">
        <f>'Bitcoin Data'!K2015</f>
        <v>600</v>
      </c>
      <c r="E2016" s="25">
        <f>'Bitcoin Data'!J2015</f>
        <v>211745.22909996309</v>
      </c>
      <c r="F2016" s="25">
        <f t="shared" si="280"/>
        <v>127.04713745997785</v>
      </c>
      <c r="G2016" s="23">
        <f t="shared" si="281"/>
        <v>0.48099999999999998</v>
      </c>
      <c r="H2016" s="23">
        <f t="shared" si="282"/>
        <v>0.41493669889381735</v>
      </c>
      <c r="I2016" s="26">
        <f t="shared" si="285"/>
        <v>61109.673118249339</v>
      </c>
      <c r="J2016" s="26">
        <f t="shared" si="286"/>
        <v>52716.519821552254</v>
      </c>
      <c r="K2016" s="23">
        <f t="shared" si="283"/>
        <v>101.84945519708225</v>
      </c>
      <c r="L2016" s="23">
        <f t="shared" si="283"/>
        <v>87.860866369253756</v>
      </c>
      <c r="M2016" s="26">
        <f>K2016*'Social Cost of Carbon'!$C$5</f>
        <v>10184.945519708224</v>
      </c>
      <c r="N2016" s="26">
        <f>L2016*'Social Cost of Carbon'!$C$5</f>
        <v>8786.0866369253763</v>
      </c>
      <c r="O2016" s="23">
        <f t="shared" si="287"/>
        <v>0.30337513308063652</v>
      </c>
      <c r="P2016" s="23">
        <f t="shared" si="288"/>
        <v>0.26170785082526377</v>
      </c>
      <c r="Q2016" s="27"/>
      <c r="R2016" s="27"/>
    </row>
    <row r="2017" spans="1:18" x14ac:dyDescent="0.25">
      <c r="A2017" s="24">
        <f t="shared" si="284"/>
        <v>2021</v>
      </c>
      <c r="B2017" s="32">
        <v>44379</v>
      </c>
      <c r="C2017" s="28">
        <f>'Bitcoin Data'!C2016</f>
        <v>33897.046875</v>
      </c>
      <c r="D2017" s="26">
        <f>'Bitcoin Data'!K2016</f>
        <v>562.5</v>
      </c>
      <c r="E2017" s="25">
        <f>'Bitcoin Data'!J2016</f>
        <v>222151.40312054724</v>
      </c>
      <c r="F2017" s="25">
        <f t="shared" si="280"/>
        <v>124.96016425530782</v>
      </c>
      <c r="G2017" s="23">
        <f t="shared" si="281"/>
        <v>0.48099999999999998</v>
      </c>
      <c r="H2017" s="23">
        <f t="shared" si="282"/>
        <v>0.41493669889381735</v>
      </c>
      <c r="I2017" s="26">
        <f t="shared" si="285"/>
        <v>60105.839006803057</v>
      </c>
      <c r="J2017" s="26">
        <f t="shared" si="286"/>
        <v>51850.558049326617</v>
      </c>
      <c r="K2017" s="23">
        <f t="shared" si="283"/>
        <v>106.85482490098322</v>
      </c>
      <c r="L2017" s="23">
        <f t="shared" si="283"/>
        <v>92.178769865469548</v>
      </c>
      <c r="M2017" s="26">
        <f>K2017*'Social Cost of Carbon'!$C$5</f>
        <v>10685.482490098322</v>
      </c>
      <c r="N2017" s="26">
        <f>L2017*'Social Cost of Carbon'!$C$5</f>
        <v>9217.8769865469549</v>
      </c>
      <c r="O2017" s="23">
        <f t="shared" si="287"/>
        <v>0.31523343403637788</v>
      </c>
      <c r="P2017" s="23">
        <f t="shared" si="288"/>
        <v>0.27193746465699914</v>
      </c>
      <c r="Q2017" s="27"/>
      <c r="R2017" s="27"/>
    </row>
    <row r="2018" spans="1:18" x14ac:dyDescent="0.25">
      <c r="A2018" s="24">
        <f t="shared" si="284"/>
        <v>2021</v>
      </c>
      <c r="B2018" s="32">
        <v>44380</v>
      </c>
      <c r="C2018" s="28">
        <f>'Bitcoin Data'!C2017</f>
        <v>34668.546875</v>
      </c>
      <c r="D2018" s="26">
        <f>'Bitcoin Data'!K2017</f>
        <v>793.72078666549078</v>
      </c>
      <c r="E2018" s="25">
        <f>'Bitcoin Data'!J2017</f>
        <v>152267.32078072475</v>
      </c>
      <c r="F2018" s="25">
        <f t="shared" si="280"/>
        <v>120.85773763352348</v>
      </c>
      <c r="G2018" s="23">
        <f t="shared" si="281"/>
        <v>0.48099999999999998</v>
      </c>
      <c r="H2018" s="23">
        <f t="shared" si="282"/>
        <v>0.41493669889381735</v>
      </c>
      <c r="I2018" s="26">
        <f t="shared" si="285"/>
        <v>58132.571801724793</v>
      </c>
      <c r="J2018" s="26">
        <f t="shared" si="286"/>
        <v>50148.310689429309</v>
      </c>
      <c r="K2018" s="23">
        <f t="shared" si="283"/>
        <v>73.240581295528614</v>
      </c>
      <c r="L2018" s="23">
        <f t="shared" si="283"/>
        <v>63.181299434159882</v>
      </c>
      <c r="M2018" s="26">
        <f>K2018*'Social Cost of Carbon'!$C$5</f>
        <v>7324.0581295528609</v>
      </c>
      <c r="N2018" s="26">
        <f>L2018*'Social Cost of Carbon'!$C$5</f>
        <v>6318.1299434159882</v>
      </c>
      <c r="O2018" s="23">
        <f t="shared" si="287"/>
        <v>0.21125944955121112</v>
      </c>
      <c r="P2018" s="23">
        <f t="shared" si="288"/>
        <v>0.18224386404761847</v>
      </c>
      <c r="Q2018" s="27"/>
      <c r="R2018" s="27"/>
    </row>
    <row r="2019" spans="1:18" x14ac:dyDescent="0.25">
      <c r="A2019" s="24">
        <f t="shared" si="284"/>
        <v>2021</v>
      </c>
      <c r="B2019" s="32">
        <v>44381</v>
      </c>
      <c r="C2019" s="28">
        <f>'Bitcoin Data'!C2018</f>
        <v>35287.78125</v>
      </c>
      <c r="D2019" s="26">
        <f>'Bitcoin Data'!K2018</f>
        <v>718.73502635361763</v>
      </c>
      <c r="E2019" s="25">
        <f>'Bitcoin Data'!J2018</f>
        <v>171041.68860048478</v>
      </c>
      <c r="F2019" s="25">
        <f t="shared" si="280"/>
        <v>122.93365256383667</v>
      </c>
      <c r="G2019" s="23">
        <f t="shared" si="281"/>
        <v>0.48099999999999998</v>
      </c>
      <c r="H2019" s="23">
        <f t="shared" si="282"/>
        <v>0.41493669889381735</v>
      </c>
      <c r="I2019" s="26">
        <f t="shared" si="285"/>
        <v>59131.08688320544</v>
      </c>
      <c r="J2019" s="26">
        <f t="shared" si="286"/>
        <v>51009.683977797853</v>
      </c>
      <c r="K2019" s="23">
        <f t="shared" si="283"/>
        <v>82.271052216833183</v>
      </c>
      <c r="L2019" s="23">
        <f t="shared" si="283"/>
        <v>70.971473641109426</v>
      </c>
      <c r="M2019" s="26">
        <f>K2019*'Social Cost of Carbon'!$C$5</f>
        <v>8227.1052216833177</v>
      </c>
      <c r="N2019" s="26">
        <f>L2019*'Social Cost of Carbon'!$C$5</f>
        <v>7097.1473641109424</v>
      </c>
      <c r="O2019" s="23">
        <f t="shared" si="287"/>
        <v>0.23314317109929708</v>
      </c>
      <c r="P2019" s="23">
        <f t="shared" si="288"/>
        <v>0.20112194965816793</v>
      </c>
      <c r="Q2019" s="27"/>
      <c r="R2019" s="27"/>
    </row>
    <row r="2020" spans="1:18" x14ac:dyDescent="0.25">
      <c r="A2020" s="24">
        <f t="shared" si="284"/>
        <v>2021</v>
      </c>
      <c r="B2020" s="32">
        <v>44382</v>
      </c>
      <c r="C2020" s="28">
        <f>'Bitcoin Data'!C2019</f>
        <v>33746.003905999998</v>
      </c>
      <c r="D2020" s="26">
        <f>'Bitcoin Data'!K2019</f>
        <v>825.00687505729218</v>
      </c>
      <c r="E2020" s="25">
        <f>'Bitcoin Data'!J2019</f>
        <v>154759.65143899791</v>
      </c>
      <c r="F2020" s="25">
        <f t="shared" si="280"/>
        <v>127.67777641864345</v>
      </c>
      <c r="G2020" s="23">
        <f t="shared" si="281"/>
        <v>0.48099999999999998</v>
      </c>
      <c r="H2020" s="23">
        <f t="shared" si="282"/>
        <v>0.41493669889381735</v>
      </c>
      <c r="I2020" s="26">
        <f t="shared" si="285"/>
        <v>61413.010457367498</v>
      </c>
      <c r="J2020" s="26">
        <f t="shared" si="286"/>
        <v>52978.195069254791</v>
      </c>
      <c r="K2020" s="23">
        <f t="shared" si="283"/>
        <v>74.439392342158001</v>
      </c>
      <c r="L2020" s="23">
        <f t="shared" si="283"/>
        <v>64.215458890055601</v>
      </c>
      <c r="M2020" s="26">
        <f>K2020*'Social Cost of Carbon'!$C$5</f>
        <v>7443.9392342157998</v>
      </c>
      <c r="N2020" s="26">
        <f>L2020*'Social Cost of Carbon'!$C$5</f>
        <v>6421.5458890055597</v>
      </c>
      <c r="O2020" s="23">
        <f t="shared" si="287"/>
        <v>0.2205872806436876</v>
      </c>
      <c r="P2020" s="23">
        <f t="shared" si="288"/>
        <v>0.19029055727288102</v>
      </c>
      <c r="Q2020" s="27"/>
      <c r="R2020" s="27"/>
    </row>
    <row r="2021" spans="1:18" x14ac:dyDescent="0.25">
      <c r="A2021" s="24">
        <f t="shared" si="284"/>
        <v>2021</v>
      </c>
      <c r="B2021" s="32">
        <v>44383</v>
      </c>
      <c r="C2021" s="28">
        <f>'Bitcoin Data'!C2020</f>
        <v>34235.195312999997</v>
      </c>
      <c r="D2021" s="26">
        <f>'Bitcoin Data'!K2020</f>
        <v>887.4864411793709</v>
      </c>
      <c r="E2021" s="25">
        <f>'Bitcoin Data'!J2020</f>
        <v>145629.2910848381</v>
      </c>
      <c r="F2021" s="25">
        <f t="shared" si="280"/>
        <v>129.24402127635764</v>
      </c>
      <c r="G2021" s="23">
        <f t="shared" si="281"/>
        <v>0.48099999999999998</v>
      </c>
      <c r="H2021" s="23">
        <f t="shared" si="282"/>
        <v>0.41493669889381735</v>
      </c>
      <c r="I2021" s="26">
        <f t="shared" si="285"/>
        <v>62166.374233928022</v>
      </c>
      <c r="J2021" s="26">
        <f t="shared" si="286"/>
        <v>53628.087540174136</v>
      </c>
      <c r="K2021" s="23">
        <f t="shared" si="283"/>
        <v>70.047689011807122</v>
      </c>
      <c r="L2021" s="23">
        <f t="shared" si="283"/>
        <v>60.426937304989544</v>
      </c>
      <c r="M2021" s="26">
        <f>K2021*'Social Cost of Carbon'!$C$5</f>
        <v>7004.7689011807124</v>
      </c>
      <c r="N2021" s="26">
        <f>L2021*'Social Cost of Carbon'!$C$5</f>
        <v>6042.6937304989542</v>
      </c>
      <c r="O2021" s="23">
        <f t="shared" si="287"/>
        <v>0.20460724225869448</v>
      </c>
      <c r="P2021" s="23">
        <f t="shared" si="288"/>
        <v>0.17650530909062423</v>
      </c>
      <c r="Q2021" s="27"/>
      <c r="R2021" s="27"/>
    </row>
    <row r="2022" spans="1:18" x14ac:dyDescent="0.25">
      <c r="A2022" s="24">
        <f t="shared" si="284"/>
        <v>2021</v>
      </c>
      <c r="B2022" s="32">
        <v>44384</v>
      </c>
      <c r="C2022" s="28">
        <f>'Bitcoin Data'!C2021</f>
        <v>33855.328125</v>
      </c>
      <c r="D2022" s="26">
        <f>'Bitcoin Data'!K2021</f>
        <v>768.77082087639872</v>
      </c>
      <c r="E2022" s="25">
        <f>'Bitcoin Data'!J2021</f>
        <v>171254.2855385404</v>
      </c>
      <c r="F2022" s="25">
        <f t="shared" si="280"/>
        <v>131.65529767206488</v>
      </c>
      <c r="G2022" s="23">
        <f t="shared" si="281"/>
        <v>0.48099999999999998</v>
      </c>
      <c r="H2022" s="23">
        <f t="shared" si="282"/>
        <v>0.41493669889381735</v>
      </c>
      <c r="I2022" s="26">
        <f t="shared" si="285"/>
        <v>63326.198180263207</v>
      </c>
      <c r="J2022" s="26">
        <f t="shared" si="286"/>
        <v>54628.614607929478</v>
      </c>
      <c r="K2022" s="23">
        <f t="shared" si="283"/>
        <v>82.37331134403793</v>
      </c>
      <c r="L2022" s="23">
        <f t="shared" si="283"/>
        <v>71.059687912781158</v>
      </c>
      <c r="M2022" s="26">
        <f>K2022*'Social Cost of Carbon'!$C$5</f>
        <v>8237.3311344037938</v>
      </c>
      <c r="N2022" s="26">
        <f>L2022*'Social Cost of Carbon'!$C$5</f>
        <v>7105.9687912781155</v>
      </c>
      <c r="O2022" s="23">
        <f t="shared" si="287"/>
        <v>0.24330974149741147</v>
      </c>
      <c r="P2022" s="23">
        <f t="shared" si="288"/>
        <v>0.20989218491817868</v>
      </c>
      <c r="Q2022" s="27"/>
      <c r="R2022" s="27"/>
    </row>
    <row r="2023" spans="1:18" x14ac:dyDescent="0.25">
      <c r="A2023" s="24">
        <f t="shared" si="284"/>
        <v>2021</v>
      </c>
      <c r="B2023" s="32">
        <v>44385</v>
      </c>
      <c r="C2023" s="28">
        <f>'Bitcoin Data'!C2022</f>
        <v>32877.371094000002</v>
      </c>
      <c r="D2023" s="26">
        <f>'Bitcoin Data'!K2022</f>
        <v>868.72586872586874</v>
      </c>
      <c r="E2023" s="25">
        <f>'Bitcoin Data'!J2022</f>
        <v>151382.88563834602</v>
      </c>
      <c r="F2023" s="25">
        <f t="shared" si="280"/>
        <v>131.51022883640098</v>
      </c>
      <c r="G2023" s="23">
        <f t="shared" si="281"/>
        <v>0.48099999999999998</v>
      </c>
      <c r="H2023" s="23">
        <f t="shared" si="282"/>
        <v>0.41493669889381735</v>
      </c>
      <c r="I2023" s="26">
        <f t="shared" si="285"/>
        <v>63256.420070308872</v>
      </c>
      <c r="J2023" s="26">
        <f t="shared" si="286"/>
        <v>54568.420224146728</v>
      </c>
      <c r="K2023" s="23">
        <f t="shared" si="283"/>
        <v>72.815167992044422</v>
      </c>
      <c r="L2023" s="23">
        <f t="shared" si="283"/>
        <v>62.814314835795571</v>
      </c>
      <c r="M2023" s="26">
        <f>K2023*'Social Cost of Carbon'!$C$5</f>
        <v>7281.5167992044426</v>
      </c>
      <c r="N2023" s="26">
        <f>L2023*'Social Cost of Carbon'!$C$5</f>
        <v>6281.4314835795567</v>
      </c>
      <c r="O2023" s="23">
        <f t="shared" si="287"/>
        <v>0.22147503151592593</v>
      </c>
      <c r="P2023" s="23">
        <f t="shared" si="288"/>
        <v>0.19105637934432948</v>
      </c>
      <c r="Q2023" s="27"/>
      <c r="R2023" s="27"/>
    </row>
    <row r="2024" spans="1:18" x14ac:dyDescent="0.25">
      <c r="A2024" s="24">
        <f t="shared" si="284"/>
        <v>2021</v>
      </c>
      <c r="B2024" s="32">
        <v>44386</v>
      </c>
      <c r="C2024" s="28">
        <f>'Bitcoin Data'!C2023</f>
        <v>33798.011719000002</v>
      </c>
      <c r="D2024" s="26">
        <f>'Bitcoin Data'!K2023</f>
        <v>818.77729257641909</v>
      </c>
      <c r="E2024" s="25">
        <f>'Bitcoin Data'!J2023</f>
        <v>161798.92314981611</v>
      </c>
      <c r="F2024" s="25">
        <f t="shared" si="280"/>
        <v>132.47728423838652</v>
      </c>
      <c r="G2024" s="23">
        <f t="shared" si="281"/>
        <v>0.48099999999999998</v>
      </c>
      <c r="H2024" s="23">
        <f t="shared" si="282"/>
        <v>0.41493669889381735</v>
      </c>
      <c r="I2024" s="26">
        <f t="shared" si="285"/>
        <v>63721.573718663909</v>
      </c>
      <c r="J2024" s="26">
        <f t="shared" si="286"/>
        <v>54969.687000294034</v>
      </c>
      <c r="K2024" s="23">
        <f t="shared" si="283"/>
        <v>77.825282035061548</v>
      </c>
      <c r="L2024" s="23">
        <f t="shared" si="283"/>
        <v>67.136311056359148</v>
      </c>
      <c r="M2024" s="26">
        <f>K2024*'Social Cost of Carbon'!$C$5</f>
        <v>7782.5282035061546</v>
      </c>
      <c r="N2024" s="26">
        <f>L2024*'Social Cost of Carbon'!$C$5</f>
        <v>6713.6311056359145</v>
      </c>
      <c r="O2024" s="23">
        <f t="shared" si="287"/>
        <v>0.23026585907510952</v>
      </c>
      <c r="P2024" s="23">
        <f t="shared" si="288"/>
        <v>0.19863982418414741</v>
      </c>
      <c r="Q2024" s="27"/>
      <c r="R2024" s="27"/>
    </row>
    <row r="2025" spans="1:18" x14ac:dyDescent="0.25">
      <c r="A2025" s="24">
        <f t="shared" si="284"/>
        <v>2021</v>
      </c>
      <c r="B2025" s="32">
        <v>44387</v>
      </c>
      <c r="C2025" s="28">
        <f>'Bitcoin Data'!C2024</f>
        <v>33520.519530999998</v>
      </c>
      <c r="D2025" s="26">
        <f>'Bitcoin Data'!K2024</f>
        <v>1006.2611806797852</v>
      </c>
      <c r="E2025" s="25">
        <f>'Bitcoin Data'!J2024</f>
        <v>132460.21814660786</v>
      </c>
      <c r="F2025" s="25">
        <f t="shared" si="280"/>
        <v>133.28957550530754</v>
      </c>
      <c r="G2025" s="23">
        <f t="shared" si="281"/>
        <v>0.48099999999999998</v>
      </c>
      <c r="H2025" s="23">
        <f t="shared" si="282"/>
        <v>0.41493669889381735</v>
      </c>
      <c r="I2025" s="26">
        <f t="shared" si="285"/>
        <v>64112.285818052922</v>
      </c>
      <c r="J2025" s="26">
        <f t="shared" si="286"/>
        <v>55306.73645713053</v>
      </c>
      <c r="K2025" s="23">
        <f t="shared" si="283"/>
        <v>63.713364928518381</v>
      </c>
      <c r="L2025" s="23">
        <f t="shared" si="283"/>
        <v>54.962605652508387</v>
      </c>
      <c r="M2025" s="26">
        <f>K2025*'Social Cost of Carbon'!$C$5</f>
        <v>6371.3364928518376</v>
      </c>
      <c r="N2025" s="26">
        <f>L2025*'Social Cost of Carbon'!$C$5</f>
        <v>5496.2605652508391</v>
      </c>
      <c r="O2025" s="23">
        <f t="shared" si="287"/>
        <v>0.19007272506500336</v>
      </c>
      <c r="P2025" s="23">
        <f t="shared" si="288"/>
        <v>0.16396704592146494</v>
      </c>
      <c r="Q2025" s="27"/>
      <c r="R2025" s="27"/>
    </row>
    <row r="2026" spans="1:18" x14ac:dyDescent="0.25">
      <c r="A2026" s="24">
        <f t="shared" si="284"/>
        <v>2021</v>
      </c>
      <c r="B2026" s="32">
        <v>44388</v>
      </c>
      <c r="C2026" s="28">
        <f>'Bitcoin Data'!C2025</f>
        <v>34240.1875</v>
      </c>
      <c r="D2026" s="26">
        <f>'Bitcoin Data'!K2025</f>
        <v>781.25</v>
      </c>
      <c r="E2026" s="25">
        <f>'Bitcoin Data'!J2025</f>
        <v>174735.32811194257</v>
      </c>
      <c r="F2026" s="25">
        <f t="shared" si="280"/>
        <v>136.51197508745511</v>
      </c>
      <c r="G2026" s="23">
        <f t="shared" si="281"/>
        <v>0.48099999999999998</v>
      </c>
      <c r="H2026" s="23">
        <f t="shared" si="282"/>
        <v>0.41493669889381735</v>
      </c>
      <c r="I2026" s="26">
        <f t="shared" si="285"/>
        <v>65662.260017065899</v>
      </c>
      <c r="J2026" s="26">
        <f t="shared" si="286"/>
        <v>56643.828302263653</v>
      </c>
      <c r="K2026" s="23">
        <f t="shared" si="283"/>
        <v>84.047692821844365</v>
      </c>
      <c r="L2026" s="23">
        <f t="shared" si="283"/>
        <v>72.504100226897478</v>
      </c>
      <c r="M2026" s="26">
        <f>K2026*'Social Cost of Carbon'!$C$5</f>
        <v>8404.7692821844357</v>
      </c>
      <c r="N2026" s="26">
        <f>L2026*'Social Cost of Carbon'!$C$5</f>
        <v>7250.4100226897481</v>
      </c>
      <c r="O2026" s="23">
        <f t="shared" si="287"/>
        <v>0.24546504840793981</v>
      </c>
      <c r="P2026" s="23">
        <f t="shared" si="288"/>
        <v>0.2117514696054088</v>
      </c>
      <c r="Q2026" s="27"/>
      <c r="R2026" s="27"/>
    </row>
    <row r="2027" spans="1:18" x14ac:dyDescent="0.25">
      <c r="A2027" s="24">
        <f t="shared" si="284"/>
        <v>2021</v>
      </c>
      <c r="B2027" s="32">
        <v>44389</v>
      </c>
      <c r="C2027" s="28">
        <f>'Bitcoin Data'!C2026</f>
        <v>33155.847655999998</v>
      </c>
      <c r="D2027" s="26">
        <f>'Bitcoin Data'!K2026</f>
        <v>787.47046985738041</v>
      </c>
      <c r="E2027" s="25">
        <f>'Bitcoin Data'!J2026</f>
        <v>175099.28831371589</v>
      </c>
      <c r="F2027" s="25">
        <f t="shared" si="280"/>
        <v>137.88551884009476</v>
      </c>
      <c r="G2027" s="23">
        <f t="shared" si="281"/>
        <v>0.48099999999999998</v>
      </c>
      <c r="H2027" s="23">
        <f t="shared" si="282"/>
        <v>0.41493669889381735</v>
      </c>
      <c r="I2027" s="26">
        <f t="shared" si="285"/>
        <v>66322.934562085575</v>
      </c>
      <c r="J2027" s="26">
        <f t="shared" si="286"/>
        <v>57213.762012770181</v>
      </c>
      <c r="K2027" s="23">
        <f t="shared" si="283"/>
        <v>84.222757678897338</v>
      </c>
      <c r="L2027" s="23">
        <f t="shared" si="283"/>
        <v>72.655120671550051</v>
      </c>
      <c r="M2027" s="26">
        <f>K2027*'Social Cost of Carbon'!$C$5</f>
        <v>8422.2757678897342</v>
      </c>
      <c r="N2027" s="26">
        <f>L2027*'Social Cost of Carbon'!$C$5</f>
        <v>7265.5120671550048</v>
      </c>
      <c r="O2027" s="23">
        <f t="shared" si="287"/>
        <v>0.25402082478098276</v>
      </c>
      <c r="P2027" s="23">
        <f t="shared" si="288"/>
        <v>0.21913214653826571</v>
      </c>
      <c r="Q2027" s="27"/>
      <c r="R2027" s="27"/>
    </row>
    <row r="2028" spans="1:18" x14ac:dyDescent="0.25">
      <c r="A2028" s="24">
        <f t="shared" si="284"/>
        <v>2021</v>
      </c>
      <c r="B2028" s="32">
        <v>44390</v>
      </c>
      <c r="C2028" s="28">
        <f>'Bitcoin Data'!C2027</f>
        <v>32702.025390999999</v>
      </c>
      <c r="D2028" s="26">
        <f>'Bitcoin Data'!K2027</f>
        <v>850.0188893086513</v>
      </c>
      <c r="E2028" s="25">
        <f>'Bitcoin Data'!J2027</f>
        <v>161106.79526036922</v>
      </c>
      <c r="F2028" s="25">
        <f t="shared" si="280"/>
        <v>136.94381916729535</v>
      </c>
      <c r="G2028" s="23">
        <f t="shared" si="281"/>
        <v>0.48099999999999998</v>
      </c>
      <c r="H2028" s="23">
        <f t="shared" si="282"/>
        <v>0.41493669889381735</v>
      </c>
      <c r="I2028" s="26">
        <f t="shared" si="285"/>
        <v>65869.977019469065</v>
      </c>
      <c r="J2028" s="26">
        <f t="shared" si="286"/>
        <v>56823.016259189404</v>
      </c>
      <c r="K2028" s="23">
        <f t="shared" si="283"/>
        <v>77.492368520237591</v>
      </c>
      <c r="L2028" s="23">
        <f t="shared" si="283"/>
        <v>66.849121794699712</v>
      </c>
      <c r="M2028" s="26">
        <f>K2028*'Social Cost of Carbon'!$C$5</f>
        <v>7749.2368520237587</v>
      </c>
      <c r="N2028" s="26">
        <f>L2028*'Social Cost of Carbon'!$C$5</f>
        <v>6684.9121794699713</v>
      </c>
      <c r="O2028" s="23">
        <f t="shared" si="287"/>
        <v>0.23696504297120521</v>
      </c>
      <c r="P2028" s="23">
        <f t="shared" si="288"/>
        <v>0.20441890370832327</v>
      </c>
      <c r="Q2028" s="27"/>
      <c r="R2028" s="27"/>
    </row>
    <row r="2029" spans="1:18" x14ac:dyDescent="0.25">
      <c r="A2029" s="24">
        <f t="shared" si="284"/>
        <v>2021</v>
      </c>
      <c r="B2029" s="32">
        <v>44391</v>
      </c>
      <c r="C2029" s="28">
        <f>'Bitcoin Data'!C2028</f>
        <v>32822.347655999998</v>
      </c>
      <c r="D2029" s="26">
        <f>'Bitcoin Data'!K2028</f>
        <v>1062.4483532050526</v>
      </c>
      <c r="E2029" s="25">
        <f>'Bitcoin Data'!J2028</f>
        <v>128009.13173265355</v>
      </c>
      <c r="F2029" s="25">
        <f t="shared" si="280"/>
        <v>136.00309120456643</v>
      </c>
      <c r="G2029" s="23">
        <f t="shared" si="281"/>
        <v>0.48099999999999998</v>
      </c>
      <c r="H2029" s="23">
        <f t="shared" si="282"/>
        <v>0.41493669889381735</v>
      </c>
      <c r="I2029" s="26">
        <f t="shared" si="285"/>
        <v>65417.486869396453</v>
      </c>
      <c r="J2029" s="26">
        <f t="shared" si="286"/>
        <v>56432.67370377756</v>
      </c>
      <c r="K2029" s="23">
        <f t="shared" si="283"/>
        <v>61.572392363406351</v>
      </c>
      <c r="L2029" s="23">
        <f t="shared" si="283"/>
        <v>53.115686549411066</v>
      </c>
      <c r="M2029" s="26">
        <f>K2029*'Social Cost of Carbon'!$C$5</f>
        <v>6157.2392363406352</v>
      </c>
      <c r="N2029" s="26">
        <f>L2029*'Social Cost of Carbon'!$C$5</f>
        <v>5311.5686549411066</v>
      </c>
      <c r="O2029" s="23">
        <f t="shared" si="287"/>
        <v>0.18759289557446018</v>
      </c>
      <c r="P2029" s="23">
        <f t="shared" si="288"/>
        <v>0.161827810448231</v>
      </c>
      <c r="Q2029" s="27"/>
      <c r="R2029" s="27"/>
    </row>
    <row r="2030" spans="1:18" x14ac:dyDescent="0.25">
      <c r="A2030" s="24">
        <f t="shared" si="284"/>
        <v>2021</v>
      </c>
      <c r="B2030" s="32">
        <v>44392</v>
      </c>
      <c r="C2030" s="28">
        <f>'Bitcoin Data'!C2029</f>
        <v>31780.730468999998</v>
      </c>
      <c r="D2030" s="26">
        <f>'Bitcoin Data'!K2029</f>
        <v>800</v>
      </c>
      <c r="E2030" s="25">
        <f>'Bitcoin Data'!J2029</f>
        <v>178399.16332840145</v>
      </c>
      <c r="F2030" s="25">
        <f t="shared" si="280"/>
        <v>142.71933066272115</v>
      </c>
      <c r="G2030" s="23">
        <f t="shared" si="281"/>
        <v>0.48099999999999998</v>
      </c>
      <c r="H2030" s="23">
        <f t="shared" si="282"/>
        <v>0.41493669889381735</v>
      </c>
      <c r="I2030" s="26">
        <f t="shared" si="285"/>
        <v>68647.998048768874</v>
      </c>
      <c r="J2030" s="26">
        <f t="shared" si="286"/>
        <v>59219.487933524673</v>
      </c>
      <c r="K2030" s="23">
        <f t="shared" si="283"/>
        <v>85.809997560961094</v>
      </c>
      <c r="L2030" s="23">
        <f t="shared" si="283"/>
        <v>74.024359916905851</v>
      </c>
      <c r="M2030" s="26">
        <f>K2030*'Social Cost of Carbon'!$C$5</f>
        <v>8580.9997560961092</v>
      </c>
      <c r="N2030" s="26">
        <f>L2030*'Social Cost of Carbon'!$C$5</f>
        <v>7402.4359916905851</v>
      </c>
      <c r="O2030" s="23">
        <f t="shared" si="287"/>
        <v>0.27000637271274514</v>
      </c>
      <c r="P2030" s="23">
        <f t="shared" si="288"/>
        <v>0.23292214755451174</v>
      </c>
      <c r="Q2030" s="27"/>
      <c r="R2030" s="27"/>
    </row>
    <row r="2031" spans="1:18" x14ac:dyDescent="0.25">
      <c r="A2031" s="24">
        <f t="shared" si="284"/>
        <v>2021</v>
      </c>
      <c r="B2031" s="32">
        <v>44393</v>
      </c>
      <c r="C2031" s="28">
        <f>'Bitcoin Data'!C2030</f>
        <v>31421.539063</v>
      </c>
      <c r="D2031" s="26">
        <f>'Bitcoin Data'!K2030</f>
        <v>937.5</v>
      </c>
      <c r="E2031" s="25">
        <f>'Bitcoin Data'!J2030</f>
        <v>150458.19330669811</v>
      </c>
      <c r="F2031" s="25">
        <f t="shared" si="280"/>
        <v>141.05455622502947</v>
      </c>
      <c r="G2031" s="23">
        <f t="shared" si="281"/>
        <v>0.48099999999999998</v>
      </c>
      <c r="H2031" s="23">
        <f t="shared" si="282"/>
        <v>0.41493669889381735</v>
      </c>
      <c r="I2031" s="26">
        <f t="shared" si="285"/>
        <v>67847.241544239165</v>
      </c>
      <c r="J2031" s="26">
        <f t="shared" si="286"/>
        <v>58528.711923946081</v>
      </c>
      <c r="K2031" s="23">
        <f t="shared" si="283"/>
        <v>72.37039098052179</v>
      </c>
      <c r="L2031" s="23">
        <f t="shared" si="283"/>
        <v>62.430626052209163</v>
      </c>
      <c r="M2031" s="26">
        <f>K2031*'Social Cost of Carbon'!$C$5</f>
        <v>7237.0390980521788</v>
      </c>
      <c r="N2031" s="26">
        <f>L2031*'Social Cost of Carbon'!$C$5</f>
        <v>6243.0626052209163</v>
      </c>
      <c r="O2031" s="23">
        <f t="shared" si="287"/>
        <v>0.23032096179445438</v>
      </c>
      <c r="P2031" s="23">
        <f t="shared" si="288"/>
        <v>0.19868735877970881</v>
      </c>
      <c r="Q2031" s="27"/>
      <c r="R2031" s="27"/>
    </row>
    <row r="2032" spans="1:18" x14ac:dyDescent="0.25">
      <c r="A2032" s="24">
        <f t="shared" si="284"/>
        <v>2021</v>
      </c>
      <c r="B2032" s="32">
        <v>44394</v>
      </c>
      <c r="C2032" s="28">
        <f>'Bitcoin Data'!C2031</f>
        <v>31533.068359000001</v>
      </c>
      <c r="D2032" s="26">
        <f>'Bitcoin Data'!K2031</f>
        <v>893.74379344587885</v>
      </c>
      <c r="E2032" s="25">
        <f>'Bitcoin Data'!J2031</f>
        <v>160807.2238107954</v>
      </c>
      <c r="F2032" s="25">
        <f t="shared" si="280"/>
        <v>143.72045822216072</v>
      </c>
      <c r="G2032" s="23">
        <f t="shared" si="281"/>
        <v>0.48099999999999998</v>
      </c>
      <c r="H2032" s="23">
        <f t="shared" si="282"/>
        <v>0.41493669889381735</v>
      </c>
      <c r="I2032" s="26">
        <f t="shared" si="285"/>
        <v>69129.540404859305</v>
      </c>
      <c r="J2032" s="26">
        <f t="shared" si="286"/>
        <v>59634.89249821016</v>
      </c>
      <c r="K2032" s="23">
        <f t="shared" si="283"/>
        <v>77.3482746529926</v>
      </c>
      <c r="L2032" s="23">
        <f t="shared" si="283"/>
        <v>66.724818606330714</v>
      </c>
      <c r="M2032" s="26">
        <f>K2032*'Social Cost of Carbon'!$C$5</f>
        <v>7734.8274652992604</v>
      </c>
      <c r="N2032" s="26">
        <f>L2032*'Social Cost of Carbon'!$C$5</f>
        <v>6672.4818606330718</v>
      </c>
      <c r="O2032" s="23">
        <f t="shared" si="287"/>
        <v>0.24529257277595781</v>
      </c>
      <c r="P2032" s="23">
        <f t="shared" si="288"/>
        <v>0.21160268276679289</v>
      </c>
      <c r="Q2032" s="27"/>
      <c r="R2032" s="27"/>
    </row>
    <row r="2033" spans="1:18" x14ac:dyDescent="0.25">
      <c r="A2033" s="24">
        <f t="shared" si="284"/>
        <v>2021</v>
      </c>
      <c r="B2033" s="32">
        <v>44395</v>
      </c>
      <c r="C2033" s="28">
        <f>'Bitcoin Data'!C2032</f>
        <v>31796.810547000001</v>
      </c>
      <c r="D2033" s="26">
        <f>'Bitcoin Data'!K2032</f>
        <v>900</v>
      </c>
      <c r="E2033" s="25">
        <f>'Bitcoin Data'!J2032</f>
        <v>156696.12487795306</v>
      </c>
      <c r="F2033" s="25">
        <f t="shared" si="280"/>
        <v>141.02651239015776</v>
      </c>
      <c r="G2033" s="23">
        <f t="shared" si="281"/>
        <v>0.48099999999999998</v>
      </c>
      <c r="H2033" s="23">
        <f t="shared" si="282"/>
        <v>0.41493669889381735</v>
      </c>
      <c r="I2033" s="26">
        <f t="shared" si="285"/>
        <v>67833.752459665891</v>
      </c>
      <c r="J2033" s="26">
        <f t="shared" si="286"/>
        <v>58517.075507680092</v>
      </c>
      <c r="K2033" s="23">
        <f t="shared" si="283"/>
        <v>75.370836066295425</v>
      </c>
      <c r="L2033" s="23">
        <f t="shared" si="283"/>
        <v>65.01897278631121</v>
      </c>
      <c r="M2033" s="26">
        <f>K2033*'Social Cost of Carbon'!$C$5</f>
        <v>7537.0836066295424</v>
      </c>
      <c r="N2033" s="26">
        <f>L2033*'Social Cost of Carbon'!$C$5</f>
        <v>6501.8972786311206</v>
      </c>
      <c r="O2033" s="23">
        <f t="shared" si="287"/>
        <v>0.23703898211704943</v>
      </c>
      <c r="P2033" s="23">
        <f t="shared" si="288"/>
        <v>0.20448268762744093</v>
      </c>
      <c r="Q2033" s="27"/>
      <c r="R2033" s="27"/>
    </row>
    <row r="2034" spans="1:18" x14ac:dyDescent="0.25">
      <c r="A2034" s="24">
        <f t="shared" si="284"/>
        <v>2021</v>
      </c>
      <c r="B2034" s="32">
        <v>44396</v>
      </c>
      <c r="C2034" s="28">
        <f>'Bitcoin Data'!C2033</f>
        <v>30817.832031000002</v>
      </c>
      <c r="D2034" s="26">
        <f>'Bitcoin Data'!K2033</f>
        <v>1062.4483532050526</v>
      </c>
      <c r="E2034" s="25">
        <f>'Bitcoin Data'!J2033</f>
        <v>134304.61499643218</v>
      </c>
      <c r="F2034" s="25">
        <f t="shared" si="280"/>
        <v>142.69171703079797</v>
      </c>
      <c r="G2034" s="23">
        <f t="shared" si="281"/>
        <v>0.48099999999999998</v>
      </c>
      <c r="H2034" s="23">
        <f t="shared" si="282"/>
        <v>0.41493669889381735</v>
      </c>
      <c r="I2034" s="26">
        <f t="shared" si="285"/>
        <v>68634.71589181383</v>
      </c>
      <c r="J2034" s="26">
        <f t="shared" si="286"/>
        <v>59208.030024250009</v>
      </c>
      <c r="K2034" s="23">
        <f t="shared" si="283"/>
        <v>64.600519813283881</v>
      </c>
      <c r="L2034" s="23">
        <f t="shared" si="283"/>
        <v>55.727913592824649</v>
      </c>
      <c r="M2034" s="26">
        <f>K2034*'Social Cost of Carbon'!$C$5</f>
        <v>6460.0519813283881</v>
      </c>
      <c r="N2034" s="26">
        <f>L2034*'Social Cost of Carbon'!$C$5</f>
        <v>5572.7913592824652</v>
      </c>
      <c r="O2034" s="23">
        <f t="shared" si="287"/>
        <v>0.20962058508301784</v>
      </c>
      <c r="P2034" s="23">
        <f t="shared" si="288"/>
        <v>0.18083009063313513</v>
      </c>
      <c r="Q2034" s="27"/>
      <c r="R2034" s="27"/>
    </row>
    <row r="2035" spans="1:18" x14ac:dyDescent="0.25">
      <c r="A2035" s="24">
        <f t="shared" si="284"/>
        <v>2021</v>
      </c>
      <c r="B2035" s="32">
        <v>44397</v>
      </c>
      <c r="C2035" s="28">
        <f>'Bitcoin Data'!C2034</f>
        <v>29807.347656000002</v>
      </c>
      <c r="D2035" s="26">
        <f>'Bitcoin Data'!K2034</f>
        <v>762.5180038973142</v>
      </c>
      <c r="E2035" s="25">
        <f>'Bitcoin Data'!J2034</f>
        <v>193800.89123481605</v>
      </c>
      <c r="F2035" s="25">
        <f t="shared" si="280"/>
        <v>147.77666873789241</v>
      </c>
      <c r="G2035" s="23">
        <f t="shared" si="281"/>
        <v>0.48099999999999998</v>
      </c>
      <c r="H2035" s="23">
        <f t="shared" si="282"/>
        <v>0.41493669889381735</v>
      </c>
      <c r="I2035" s="26">
        <f t="shared" si="285"/>
        <v>71080.57766292624</v>
      </c>
      <c r="J2035" s="26">
        <f t="shared" si="286"/>
        <v>61317.963099626257</v>
      </c>
      <c r="K2035" s="23">
        <f t="shared" si="283"/>
        <v>93.218228683946521</v>
      </c>
      <c r="L2035" s="23">
        <f t="shared" si="283"/>
        <v>80.415102051654301</v>
      </c>
      <c r="M2035" s="26">
        <f>K2035*'Social Cost of Carbon'!$C$5</f>
        <v>9321.8228683946527</v>
      </c>
      <c r="N2035" s="26">
        <f>L2035*'Social Cost of Carbon'!$C$5</f>
        <v>8041.5102051654303</v>
      </c>
      <c r="O2035" s="23">
        <f t="shared" si="287"/>
        <v>0.31273573804605986</v>
      </c>
      <c r="P2035" s="23">
        <f t="shared" si="288"/>
        <v>0.26978281657162922</v>
      </c>
      <c r="Q2035" s="27"/>
      <c r="R2035" s="27"/>
    </row>
    <row r="2036" spans="1:18" x14ac:dyDescent="0.25">
      <c r="A2036" s="24">
        <f t="shared" si="284"/>
        <v>2021</v>
      </c>
      <c r="B2036" s="32">
        <v>44398</v>
      </c>
      <c r="C2036" s="28">
        <f>'Bitcoin Data'!C2035</f>
        <v>32110.693359000001</v>
      </c>
      <c r="D2036" s="26">
        <f>'Bitcoin Data'!K2035</f>
        <v>906.25314671231513</v>
      </c>
      <c r="E2036" s="25">
        <f>'Bitcoin Data'!J2035</f>
        <v>159819.63884490498</v>
      </c>
      <c r="F2036" s="25">
        <f t="shared" si="280"/>
        <v>144.83705060962089</v>
      </c>
      <c r="G2036" s="23">
        <f t="shared" si="281"/>
        <v>0.48099999999999998</v>
      </c>
      <c r="H2036" s="23">
        <f t="shared" si="282"/>
        <v>0.41493669889381735</v>
      </c>
      <c r="I2036" s="26">
        <f t="shared" si="285"/>
        <v>69666.621343227642</v>
      </c>
      <c r="J2036" s="26">
        <f t="shared" si="286"/>
        <v>60098.207657472849</v>
      </c>
      <c r="K2036" s="23">
        <f t="shared" si="283"/>
        <v>76.873246284399301</v>
      </c>
      <c r="L2036" s="23">
        <f t="shared" si="283"/>
        <v>66.315033360706977</v>
      </c>
      <c r="M2036" s="26">
        <f>K2036*'Social Cost of Carbon'!$C$5</f>
        <v>7687.3246284399302</v>
      </c>
      <c r="N2036" s="26">
        <f>L2036*'Social Cost of Carbon'!$C$5</f>
        <v>6631.5033360706975</v>
      </c>
      <c r="O2036" s="23">
        <f t="shared" si="287"/>
        <v>0.23940076729253568</v>
      </c>
      <c r="P2036" s="23">
        <f t="shared" si="288"/>
        <v>0.20652009166946303</v>
      </c>
      <c r="Q2036" s="27"/>
      <c r="R2036" s="27"/>
    </row>
    <row r="2037" spans="1:18" x14ac:dyDescent="0.25">
      <c r="A2037" s="24">
        <f t="shared" si="284"/>
        <v>2021</v>
      </c>
      <c r="B2037" s="32">
        <v>44399</v>
      </c>
      <c r="C2037" s="28">
        <f>'Bitcoin Data'!C2036</f>
        <v>32313.105468999998</v>
      </c>
      <c r="D2037" s="26">
        <f>'Bitcoin Data'!K2036</f>
        <v>956.22609434764115</v>
      </c>
      <c r="E2037" s="25">
        <f>'Bitcoin Data'!J2036</f>
        <v>146574.56273532266</v>
      </c>
      <c r="F2037" s="25">
        <f t="shared" si="280"/>
        <v>140.15842165511089</v>
      </c>
      <c r="G2037" s="23">
        <f t="shared" si="281"/>
        <v>0.48099999999999998</v>
      </c>
      <c r="H2037" s="23">
        <f t="shared" si="282"/>
        <v>0.41493669889381735</v>
      </c>
      <c r="I2037" s="26">
        <f t="shared" si="285"/>
        <v>67416.200816108336</v>
      </c>
      <c r="J2037" s="26">
        <f t="shared" si="286"/>
        <v>58156.872803739432</v>
      </c>
      <c r="K2037" s="23">
        <f t="shared" si="283"/>
        <v>70.502364675690202</v>
      </c>
      <c r="L2037" s="23">
        <f t="shared" si="283"/>
        <v>60.819165203199518</v>
      </c>
      <c r="M2037" s="26">
        <f>K2037*'Social Cost of Carbon'!$C$5</f>
        <v>7050.2364675690205</v>
      </c>
      <c r="N2037" s="26">
        <f>L2037*'Social Cost of Carbon'!$C$5</f>
        <v>6081.9165203199518</v>
      </c>
      <c r="O2037" s="23">
        <f t="shared" si="287"/>
        <v>0.21818504799338329</v>
      </c>
      <c r="P2037" s="23">
        <f t="shared" si="288"/>
        <v>0.18821826104441489</v>
      </c>
      <c r="Q2037" s="27"/>
      <c r="R2037" s="27"/>
    </row>
    <row r="2038" spans="1:18" x14ac:dyDescent="0.25">
      <c r="A2038" s="24">
        <f t="shared" si="284"/>
        <v>2021</v>
      </c>
      <c r="B2038" s="32">
        <v>44400</v>
      </c>
      <c r="C2038" s="28">
        <f>'Bitcoin Data'!C2037</f>
        <v>33581.550780999998</v>
      </c>
      <c r="D2038" s="26">
        <f>'Bitcoin Data'!K2037</f>
        <v>843.72363363644888</v>
      </c>
      <c r="E2038" s="25">
        <f>'Bitcoin Data'!J2037</f>
        <v>169037.73117390781</v>
      </c>
      <c r="F2038" s="25">
        <f t="shared" si="280"/>
        <v>142.62112876771076</v>
      </c>
      <c r="G2038" s="23">
        <f t="shared" si="281"/>
        <v>0.48099999999999998</v>
      </c>
      <c r="H2038" s="23">
        <f t="shared" si="282"/>
        <v>0.41493669889381735</v>
      </c>
      <c r="I2038" s="26">
        <f t="shared" si="285"/>
        <v>68600.762937268868</v>
      </c>
      <c r="J2038" s="26">
        <f t="shared" si="286"/>
        <v>59178.740363383949</v>
      </c>
      <c r="K2038" s="23">
        <f t="shared" si="283"/>
        <v>81.307148694649655</v>
      </c>
      <c r="L2038" s="23">
        <f t="shared" si="283"/>
        <v>70.139958161801829</v>
      </c>
      <c r="M2038" s="26">
        <f>K2038*'Social Cost of Carbon'!$C$5</f>
        <v>8130.7148694649659</v>
      </c>
      <c r="N2038" s="26">
        <f>L2038*'Social Cost of Carbon'!$C$5</f>
        <v>7013.9958161801833</v>
      </c>
      <c r="O2038" s="23">
        <f t="shared" si="287"/>
        <v>0.24211850496389875</v>
      </c>
      <c r="P2038" s="23">
        <f t="shared" si="288"/>
        <v>0.2088645596482879</v>
      </c>
      <c r="Q2038" s="27"/>
      <c r="R2038" s="27"/>
    </row>
    <row r="2039" spans="1:18" x14ac:dyDescent="0.25">
      <c r="A2039" s="24">
        <f t="shared" si="284"/>
        <v>2021</v>
      </c>
      <c r="B2039" s="32">
        <v>44401</v>
      </c>
      <c r="C2039" s="28">
        <f>'Bitcoin Data'!C2038</f>
        <v>34292.445312999997</v>
      </c>
      <c r="D2039" s="26">
        <f>'Bitcoin Data'!K2038</f>
        <v>962.46390760346469</v>
      </c>
      <c r="E2039" s="25">
        <f>'Bitcoin Data'!J2038</f>
        <v>144894.05097772452</v>
      </c>
      <c r="F2039" s="25">
        <f t="shared" si="280"/>
        <v>139.45529449251634</v>
      </c>
      <c r="G2039" s="23">
        <f t="shared" si="281"/>
        <v>0.48099999999999998</v>
      </c>
      <c r="H2039" s="23">
        <f t="shared" si="282"/>
        <v>0.41493669889381735</v>
      </c>
      <c r="I2039" s="26">
        <f t="shared" si="285"/>
        <v>67077.996650900357</v>
      </c>
      <c r="J2039" s="26">
        <f t="shared" si="286"/>
        <v>57865.119539989879</v>
      </c>
      <c r="K2039" s="23">
        <f t="shared" si="283"/>
        <v>69.694038520285503</v>
      </c>
      <c r="L2039" s="23">
        <f t="shared" si="283"/>
        <v>60.1218592020495</v>
      </c>
      <c r="M2039" s="26">
        <f>K2039*'Social Cost of Carbon'!$C$5</f>
        <v>6969.4038520285503</v>
      </c>
      <c r="N2039" s="26">
        <f>L2039*'Social Cost of Carbon'!$C$5</f>
        <v>6012.18592020495</v>
      </c>
      <c r="O2039" s="23">
        <f t="shared" si="287"/>
        <v>0.20323437971297148</v>
      </c>
      <c r="P2039" s="23">
        <f t="shared" si="288"/>
        <v>0.17532100336763612</v>
      </c>
      <c r="Q2039" s="27"/>
      <c r="R2039" s="27"/>
    </row>
    <row r="2040" spans="1:18" x14ac:dyDescent="0.25">
      <c r="A2040" s="24">
        <f t="shared" si="284"/>
        <v>2021</v>
      </c>
      <c r="B2040" s="32">
        <v>44402</v>
      </c>
      <c r="C2040" s="28">
        <f>'Bitcoin Data'!C2039</f>
        <v>35350.1875</v>
      </c>
      <c r="D2040" s="26">
        <f>'Bitcoin Data'!K2039</f>
        <v>956.22609434764115</v>
      </c>
      <c r="E2040" s="25">
        <f>'Bitcoin Data'!J2039</f>
        <v>146323.0967017597</v>
      </c>
      <c r="F2040" s="25">
        <f t="shared" si="280"/>
        <v>139.91796327197591</v>
      </c>
      <c r="G2040" s="23">
        <f t="shared" si="281"/>
        <v>0.48099999999999998</v>
      </c>
      <c r="H2040" s="23">
        <f t="shared" si="282"/>
        <v>0.41493669889381735</v>
      </c>
      <c r="I2040" s="26">
        <f t="shared" si="285"/>
        <v>67300.540333820405</v>
      </c>
      <c r="J2040" s="26">
        <f t="shared" si="286"/>
        <v>58057.097796020062</v>
      </c>
      <c r="K2040" s="23">
        <f t="shared" si="283"/>
        <v>70.381409513546416</v>
      </c>
      <c r="L2040" s="23">
        <f t="shared" si="283"/>
        <v>60.71482271734898</v>
      </c>
      <c r="M2040" s="26">
        <f>K2040*'Social Cost of Carbon'!$C$5</f>
        <v>7038.1409513546414</v>
      </c>
      <c r="N2040" s="26">
        <f>L2040*'Social Cost of Carbon'!$C$5</f>
        <v>6071.4822717348979</v>
      </c>
      <c r="O2040" s="23">
        <f t="shared" si="287"/>
        <v>0.19909769789353002</v>
      </c>
      <c r="P2040" s="23">
        <f t="shared" si="288"/>
        <v>0.17175247717525963</v>
      </c>
      <c r="Q2040" s="27"/>
      <c r="R2040" s="27"/>
    </row>
    <row r="2041" spans="1:18" x14ac:dyDescent="0.25">
      <c r="A2041" s="24">
        <f t="shared" si="284"/>
        <v>2021</v>
      </c>
      <c r="B2041" s="32">
        <v>44403</v>
      </c>
      <c r="C2041" s="28">
        <f>'Bitcoin Data'!C2040</f>
        <v>37337.535155999998</v>
      </c>
      <c r="D2041" s="26">
        <f>'Bitcoin Data'!K2040</f>
        <v>937.5</v>
      </c>
      <c r="E2041" s="25">
        <f>'Bitcoin Data'!J2040</f>
        <v>150477.98303012096</v>
      </c>
      <c r="F2041" s="25">
        <f t="shared" si="280"/>
        <v>141.0731090907384</v>
      </c>
      <c r="G2041" s="23">
        <f t="shared" si="281"/>
        <v>0.48099999999999998</v>
      </c>
      <c r="H2041" s="23">
        <f t="shared" si="282"/>
        <v>0.41493669889381735</v>
      </c>
      <c r="I2041" s="26">
        <f t="shared" si="285"/>
        <v>67856.165472645167</v>
      </c>
      <c r="J2041" s="26">
        <f t="shared" si="286"/>
        <v>58536.410188798363</v>
      </c>
      <c r="K2041" s="23">
        <f t="shared" si="283"/>
        <v>72.379909837488171</v>
      </c>
      <c r="L2041" s="23">
        <f t="shared" si="283"/>
        <v>62.43883753471826</v>
      </c>
      <c r="M2041" s="26">
        <f>K2041*'Social Cost of Carbon'!$C$5</f>
        <v>7237.9909837488167</v>
      </c>
      <c r="N2041" s="26">
        <f>L2041*'Social Cost of Carbon'!$C$5</f>
        <v>6243.8837534718259</v>
      </c>
      <c r="O2041" s="23">
        <f t="shared" si="287"/>
        <v>0.1938529405732799</v>
      </c>
      <c r="P2041" s="23">
        <f t="shared" si="288"/>
        <v>0.16722806493209175</v>
      </c>
      <c r="Q2041" s="27"/>
      <c r="R2041" s="27"/>
    </row>
    <row r="2042" spans="1:18" x14ac:dyDescent="0.25">
      <c r="A2042" s="24">
        <f t="shared" si="284"/>
        <v>2021</v>
      </c>
      <c r="B2042" s="32">
        <v>44404</v>
      </c>
      <c r="C2042" s="28">
        <f>'Bitcoin Data'!C2041</f>
        <v>39406.941405999998</v>
      </c>
      <c r="D2042" s="26">
        <f>'Bitcoin Data'!K2041</f>
        <v>1062.4483532050526</v>
      </c>
      <c r="E2042" s="25">
        <f>'Bitcoin Data'!J2041</f>
        <v>130137.93910823259</v>
      </c>
      <c r="F2042" s="25">
        <f t="shared" si="280"/>
        <v>138.26483909504114</v>
      </c>
      <c r="G2042" s="23">
        <f t="shared" si="281"/>
        <v>0.48099999999999998</v>
      </c>
      <c r="H2042" s="23">
        <f t="shared" si="282"/>
        <v>0.41493669889381735</v>
      </c>
      <c r="I2042" s="26">
        <f t="shared" si="285"/>
        <v>66505.387604714779</v>
      </c>
      <c r="J2042" s="26">
        <f t="shared" si="286"/>
        <v>57371.155907181193</v>
      </c>
      <c r="K2042" s="23">
        <f t="shared" si="283"/>
        <v>62.596348711059875</v>
      </c>
      <c r="L2042" s="23">
        <f t="shared" si="283"/>
        <v>53.999006854414638</v>
      </c>
      <c r="M2042" s="26">
        <f>K2042*'Social Cost of Carbon'!$C$5</f>
        <v>6259.6348711059873</v>
      </c>
      <c r="N2042" s="26">
        <f>L2042*'Social Cost of Carbon'!$C$5</f>
        <v>5399.9006854414638</v>
      </c>
      <c r="O2042" s="23">
        <f t="shared" si="287"/>
        <v>0.15884599635923308</v>
      </c>
      <c r="P2042" s="23">
        <f t="shared" si="288"/>
        <v>0.13702917538835654</v>
      </c>
      <c r="Q2042" s="27"/>
      <c r="R2042" s="27"/>
    </row>
    <row r="2043" spans="1:18" x14ac:dyDescent="0.25">
      <c r="A2043" s="24">
        <f t="shared" si="284"/>
        <v>2021</v>
      </c>
      <c r="B2043" s="32">
        <v>44405</v>
      </c>
      <c r="C2043" s="28">
        <f>'Bitcoin Data'!C2042</f>
        <v>39995.90625</v>
      </c>
      <c r="D2043" s="26">
        <f>'Bitcoin Data'!K2042</f>
        <v>981.24727431312681</v>
      </c>
      <c r="E2043" s="25">
        <f>'Bitcoin Data'!J2042</f>
        <v>147511.31735379924</v>
      </c>
      <c r="F2043" s="25">
        <f t="shared" si="280"/>
        <v>144.74507808375415</v>
      </c>
      <c r="G2043" s="23">
        <f t="shared" si="281"/>
        <v>0.48099999999999998</v>
      </c>
      <c r="H2043" s="23">
        <f t="shared" si="282"/>
        <v>0.41493669889381735</v>
      </c>
      <c r="I2043" s="26">
        <f t="shared" si="285"/>
        <v>69622.382558285753</v>
      </c>
      <c r="J2043" s="26">
        <f t="shared" si="286"/>
        <v>60060.044881200774</v>
      </c>
      <c r="K2043" s="23">
        <f t="shared" si="283"/>
        <v>70.952943647177435</v>
      </c>
      <c r="L2043" s="23">
        <f t="shared" si="283"/>
        <v>61.20785907226373</v>
      </c>
      <c r="M2043" s="26">
        <f>K2043*'Social Cost of Carbon'!$C$5</f>
        <v>7095.2943647177435</v>
      </c>
      <c r="N2043" s="26">
        <f>L2043*'Social Cost of Carbon'!$C$5</f>
        <v>6120.7859072263727</v>
      </c>
      <c r="O2043" s="23">
        <f t="shared" si="287"/>
        <v>0.17740051495189568</v>
      </c>
      <c r="P2043" s="23">
        <f t="shared" si="288"/>
        <v>0.1530353098881557</v>
      </c>
      <c r="Q2043" s="27"/>
      <c r="R2043" s="27"/>
    </row>
    <row r="2044" spans="1:18" x14ac:dyDescent="0.25">
      <c r="A2044" s="24">
        <f t="shared" si="284"/>
        <v>2021</v>
      </c>
      <c r="B2044" s="32">
        <v>44406</v>
      </c>
      <c r="C2044" s="28">
        <f>'Bitcoin Data'!C2043</f>
        <v>40008.421875</v>
      </c>
      <c r="D2044" s="26">
        <f>'Bitcoin Data'!K2043</f>
        <v>1000</v>
      </c>
      <c r="E2044" s="25">
        <f>'Bitcoin Data'!J2043</f>
        <v>146305.08626202066</v>
      </c>
      <c r="F2044" s="25">
        <f t="shared" si="280"/>
        <v>146.30508626202064</v>
      </c>
      <c r="G2044" s="23">
        <f t="shared" si="281"/>
        <v>0.48099999999999998</v>
      </c>
      <c r="H2044" s="23">
        <f t="shared" si="282"/>
        <v>0.41493669889381735</v>
      </c>
      <c r="I2044" s="26">
        <f t="shared" si="285"/>
        <v>70372.746492031918</v>
      </c>
      <c r="J2044" s="26">
        <f t="shared" si="286"/>
        <v>60707.349524938028</v>
      </c>
      <c r="K2044" s="23">
        <f t="shared" si="283"/>
        <v>70.372746492031936</v>
      </c>
      <c r="L2044" s="23">
        <f t="shared" si="283"/>
        <v>60.707349524938046</v>
      </c>
      <c r="M2044" s="26">
        <f>K2044*'Social Cost of Carbon'!$C$5</f>
        <v>7037.2746492031938</v>
      </c>
      <c r="N2044" s="26">
        <f>L2044*'Social Cost of Carbon'!$C$5</f>
        <v>6070.7349524938045</v>
      </c>
      <c r="O2044" s="23">
        <f t="shared" si="287"/>
        <v>0.17589483212284773</v>
      </c>
      <c r="P2044" s="23">
        <f t="shared" si="288"/>
        <v>0.15173642618198882</v>
      </c>
      <c r="Q2044" s="27"/>
      <c r="R2044" s="27"/>
    </row>
    <row r="2045" spans="1:18" x14ac:dyDescent="0.25">
      <c r="A2045" s="24">
        <f t="shared" si="284"/>
        <v>2021</v>
      </c>
      <c r="B2045" s="32">
        <v>44407</v>
      </c>
      <c r="C2045" s="28">
        <f>'Bitcoin Data'!C2044</f>
        <v>42235.546875</v>
      </c>
      <c r="D2045" s="26">
        <f>'Bitcoin Data'!K2044</f>
        <v>1037.4639769452449</v>
      </c>
      <c r="E2045" s="25">
        <f>'Bitcoin Data'!J2044</f>
        <v>141866.46834183007</v>
      </c>
      <c r="F2045" s="25">
        <f t="shared" si="280"/>
        <v>147.18135044109172</v>
      </c>
      <c r="G2045" s="23">
        <f t="shared" si="281"/>
        <v>0.48099999999999998</v>
      </c>
      <c r="H2045" s="23">
        <f t="shared" si="282"/>
        <v>0.41493669889381735</v>
      </c>
      <c r="I2045" s="26">
        <f t="shared" si="285"/>
        <v>70794.229562165114</v>
      </c>
      <c r="J2045" s="26">
        <f t="shared" si="286"/>
        <v>61070.943690760687</v>
      </c>
      <c r="K2045" s="23">
        <f t="shared" si="283"/>
        <v>68.237771272420261</v>
      </c>
      <c r="L2045" s="23">
        <f t="shared" si="283"/>
        <v>58.865604057483218</v>
      </c>
      <c r="M2045" s="26">
        <f>K2045*'Social Cost of Carbon'!$C$5</f>
        <v>6823.7771272420259</v>
      </c>
      <c r="N2045" s="26">
        <f>L2045*'Social Cost of Carbon'!$C$5</f>
        <v>5886.5604057483215</v>
      </c>
      <c r="O2045" s="23">
        <f t="shared" si="287"/>
        <v>0.1615647868237062</v>
      </c>
      <c r="P2045" s="23">
        <f t="shared" si="288"/>
        <v>0.13937455156364237</v>
      </c>
      <c r="Q2045" s="27"/>
      <c r="R2045" s="27"/>
    </row>
    <row r="2046" spans="1:18" x14ac:dyDescent="0.25">
      <c r="A2046" s="24">
        <f t="shared" si="284"/>
        <v>2021</v>
      </c>
      <c r="B2046" s="32">
        <v>44408</v>
      </c>
      <c r="C2046" s="28">
        <f>'Bitcoin Data'!C2045</f>
        <v>41626.195312999997</v>
      </c>
      <c r="D2046" s="26">
        <f>'Bitcoin Data'!K2045</f>
        <v>987.49177090190904</v>
      </c>
      <c r="E2046" s="25">
        <f>'Bitcoin Data'!J2045</f>
        <v>153245.42992396356</v>
      </c>
      <c r="F2046" s="25">
        <f t="shared" si="280"/>
        <v>151.32860097823917</v>
      </c>
      <c r="G2046" s="23">
        <f t="shared" si="281"/>
        <v>0.48099999999999998</v>
      </c>
      <c r="H2046" s="23">
        <f t="shared" si="282"/>
        <v>0.41493669889381735</v>
      </c>
      <c r="I2046" s="26">
        <f t="shared" si="285"/>
        <v>72789.057070533032</v>
      </c>
      <c r="J2046" s="26">
        <f t="shared" si="286"/>
        <v>62791.790138130258</v>
      </c>
      <c r="K2046" s="23">
        <f t="shared" si="283"/>
        <v>73.711051793426464</v>
      </c>
      <c r="L2046" s="23">
        <f t="shared" si="283"/>
        <v>63.587152813213251</v>
      </c>
      <c r="M2046" s="26">
        <f>K2046*'Social Cost of Carbon'!$C$5</f>
        <v>7371.1051793426468</v>
      </c>
      <c r="N2046" s="26">
        <f>L2046*'Social Cost of Carbon'!$C$5</f>
        <v>6358.7152813213252</v>
      </c>
      <c r="O2046" s="23">
        <f t="shared" si="287"/>
        <v>0.1770785228848582</v>
      </c>
      <c r="P2046" s="23">
        <f t="shared" si="288"/>
        <v>0.15275754205995085</v>
      </c>
      <c r="Q2046" s="27"/>
      <c r="R2046" s="27"/>
    </row>
    <row r="2047" spans="1:18" x14ac:dyDescent="0.25">
      <c r="A2047" s="24">
        <f t="shared" si="284"/>
        <v>2021</v>
      </c>
      <c r="B2047" s="32">
        <v>44409</v>
      </c>
      <c r="C2047" s="28">
        <f>'Bitcoin Data'!C2046</f>
        <v>39974.894530999998</v>
      </c>
      <c r="D2047" s="26">
        <f>'Bitcoin Data'!K2046</f>
        <v>962.46390760346469</v>
      </c>
      <c r="E2047" s="25">
        <f>'Bitcoin Data'!J2046</f>
        <v>158770.05517840787</v>
      </c>
      <c r="F2047" s="25">
        <f t="shared" si="280"/>
        <v>152.81044771742816</v>
      </c>
      <c r="G2047" s="23">
        <f t="shared" si="281"/>
        <v>0.48099999999999998</v>
      </c>
      <c r="H2047" s="23">
        <f t="shared" si="282"/>
        <v>0.41493669889381735</v>
      </c>
      <c r="I2047" s="26">
        <f t="shared" si="285"/>
        <v>73501.825352082946</v>
      </c>
      <c r="J2047" s="26">
        <f t="shared" si="286"/>
        <v>63406.662732355908</v>
      </c>
      <c r="K2047" s="23">
        <f t="shared" si="283"/>
        <v>76.368396540814175</v>
      </c>
      <c r="L2047" s="23">
        <f t="shared" si="283"/>
        <v>65.879522578917786</v>
      </c>
      <c r="M2047" s="26">
        <f>K2047*'Social Cost of Carbon'!$C$5</f>
        <v>7636.8396540814174</v>
      </c>
      <c r="N2047" s="26">
        <f>L2047*'Social Cost of Carbon'!$C$5</f>
        <v>6587.9522578917786</v>
      </c>
      <c r="O2047" s="23">
        <f t="shared" si="287"/>
        <v>0.19104089563411231</v>
      </c>
      <c r="P2047" s="23">
        <f t="shared" si="288"/>
        <v>0.16480224238697888</v>
      </c>
      <c r="Q2047" s="27"/>
      <c r="R2047" s="27"/>
    </row>
    <row r="2048" spans="1:18" x14ac:dyDescent="0.25">
      <c r="A2048" s="24">
        <f t="shared" si="284"/>
        <v>2021</v>
      </c>
      <c r="B2048" s="32">
        <v>44410</v>
      </c>
      <c r="C2048" s="28">
        <f>'Bitcoin Data'!C2047</f>
        <v>39201.945312999997</v>
      </c>
      <c r="D2048" s="26">
        <f>'Bitcoin Data'!K2047</f>
        <v>893.74379344587885</v>
      </c>
      <c r="E2048" s="25">
        <f>'Bitcoin Data'!J2047</f>
        <v>172452.42004812535</v>
      </c>
      <c r="F2048" s="25">
        <f t="shared" si="280"/>
        <v>154.12828008273368</v>
      </c>
      <c r="G2048" s="23">
        <f t="shared" si="281"/>
        <v>0.48099999999999998</v>
      </c>
      <c r="H2048" s="23">
        <f t="shared" si="282"/>
        <v>0.41493669889381735</v>
      </c>
      <c r="I2048" s="26">
        <f t="shared" si="285"/>
        <v>74135.702719794892</v>
      </c>
      <c r="J2048" s="26">
        <f t="shared" si="286"/>
        <v>63953.479743711214</v>
      </c>
      <c r="K2048" s="23">
        <f t="shared" si="283"/>
        <v>82.949614043148287</v>
      </c>
      <c r="L2048" s="23">
        <f t="shared" si="283"/>
        <v>71.5568378910191</v>
      </c>
      <c r="M2048" s="26">
        <f>K2048*'Social Cost of Carbon'!$C$5</f>
        <v>8294.9614043148285</v>
      </c>
      <c r="N2048" s="26">
        <f>L2048*'Social Cost of Carbon'!$C$5</f>
        <v>7155.6837891019104</v>
      </c>
      <c r="O2048" s="23">
        <f t="shared" si="287"/>
        <v>0.21159565776864869</v>
      </c>
      <c r="P2048" s="23">
        <f t="shared" si="288"/>
        <v>0.18253389549852186</v>
      </c>
      <c r="Q2048" s="27"/>
      <c r="R2048" s="27"/>
    </row>
    <row r="2049" spans="1:18" x14ac:dyDescent="0.25">
      <c r="A2049" s="24">
        <f t="shared" si="284"/>
        <v>2021</v>
      </c>
      <c r="B2049" s="32">
        <v>44411</v>
      </c>
      <c r="C2049" s="28">
        <f>'Bitcoin Data'!C2048</f>
        <v>38152.980469000002</v>
      </c>
      <c r="D2049" s="26">
        <f>'Bitcoin Data'!K2048</f>
        <v>1056.2140593827016</v>
      </c>
      <c r="E2049" s="25">
        <f>'Bitcoin Data'!J2048</f>
        <v>146055.18117251559</v>
      </c>
      <c r="F2049" s="25">
        <f t="shared" si="280"/>
        <v>154.26553580009863</v>
      </c>
      <c r="G2049" s="23">
        <f t="shared" si="281"/>
        <v>0.48099999999999998</v>
      </c>
      <c r="H2049" s="23">
        <f t="shared" si="282"/>
        <v>0.41493669889381735</v>
      </c>
      <c r="I2049" s="26">
        <f t="shared" si="285"/>
        <v>74201.722719847443</v>
      </c>
      <c r="J2049" s="26">
        <f t="shared" si="286"/>
        <v>64010.432177978924</v>
      </c>
      <c r="K2049" s="23">
        <f t="shared" si="283"/>
        <v>70.252542143979994</v>
      </c>
      <c r="L2049" s="23">
        <f t="shared" si="283"/>
        <v>60.60365473206204</v>
      </c>
      <c r="M2049" s="26">
        <f>K2049*'Social Cost of Carbon'!$C$5</f>
        <v>7025.254214397999</v>
      </c>
      <c r="N2049" s="26">
        <f>L2049*'Social Cost of Carbon'!$C$5</f>
        <v>6060.3654732062041</v>
      </c>
      <c r="O2049" s="23">
        <f t="shared" si="287"/>
        <v>0.1841338246197082</v>
      </c>
      <c r="P2049" s="23">
        <f t="shared" si="288"/>
        <v>0.15884382815466705</v>
      </c>
      <c r="Q2049" s="27"/>
      <c r="R2049" s="27"/>
    </row>
    <row r="2050" spans="1:18" x14ac:dyDescent="0.25">
      <c r="A2050" s="24">
        <f t="shared" si="284"/>
        <v>2021</v>
      </c>
      <c r="B2050" s="32">
        <v>44412</v>
      </c>
      <c r="C2050" s="28">
        <f>'Bitcoin Data'!C2049</f>
        <v>39747.503905999998</v>
      </c>
      <c r="D2050" s="26">
        <f>'Bitcoin Data'!K2049</f>
        <v>850.0188893086513</v>
      </c>
      <c r="E2050" s="25">
        <f>'Bitcoin Data'!J2049</f>
        <v>182857.06748635613</v>
      </c>
      <c r="F2050" s="25">
        <f t="shared" si="280"/>
        <v>155.43196140698956</v>
      </c>
      <c r="G2050" s="23">
        <f t="shared" si="281"/>
        <v>0.48099999999999998</v>
      </c>
      <c r="H2050" s="23">
        <f t="shared" si="282"/>
        <v>0.41493669889381735</v>
      </c>
      <c r="I2050" s="26">
        <f t="shared" si="285"/>
        <v>74762.773436761971</v>
      </c>
      <c r="J2050" s="26">
        <f t="shared" si="286"/>
        <v>64494.424968807463</v>
      </c>
      <c r="K2050" s="23">
        <f t="shared" si="283"/>
        <v>87.954249460937291</v>
      </c>
      <c r="L2050" s="23">
        <f t="shared" si="283"/>
        <v>75.874107952192588</v>
      </c>
      <c r="M2050" s="26">
        <f>K2050*'Social Cost of Carbon'!$C$5</f>
        <v>8795.4249460937299</v>
      </c>
      <c r="N2050" s="26">
        <f>L2050*'Social Cost of Carbon'!$C$5</f>
        <v>7587.4107952192589</v>
      </c>
      <c r="O2050" s="23">
        <f t="shared" si="287"/>
        <v>0.22128244749391762</v>
      </c>
      <c r="P2050" s="23">
        <f t="shared" si="288"/>
        <v>0.19089024591740258</v>
      </c>
      <c r="Q2050" s="27"/>
      <c r="R2050" s="27"/>
    </row>
    <row r="2051" spans="1:18" x14ac:dyDescent="0.25">
      <c r="A2051" s="24">
        <f t="shared" si="284"/>
        <v>2021</v>
      </c>
      <c r="B2051" s="32">
        <v>44413</v>
      </c>
      <c r="C2051" s="28">
        <f>'Bitcoin Data'!C2050</f>
        <v>40869.554687999997</v>
      </c>
      <c r="D2051" s="26">
        <f>'Bitcoin Data'!K2050</f>
        <v>1000</v>
      </c>
      <c r="E2051" s="25">
        <f>'Bitcoin Data'!J2050</f>
        <v>153607.40236026124</v>
      </c>
      <c r="F2051" s="25">
        <f t="shared" si="280"/>
        <v>153.60740236026123</v>
      </c>
      <c r="G2051" s="23">
        <f t="shared" si="281"/>
        <v>0.48099999999999998</v>
      </c>
      <c r="H2051" s="23">
        <f t="shared" si="282"/>
        <v>0.41493669889381735</v>
      </c>
      <c r="I2051" s="26">
        <f t="shared" si="285"/>
        <v>73885.160535285657</v>
      </c>
      <c r="J2051" s="26">
        <f t="shared" si="286"/>
        <v>63737.34846102116</v>
      </c>
      <c r="K2051" s="23">
        <f t="shared" si="283"/>
        <v>73.885160535285664</v>
      </c>
      <c r="L2051" s="23">
        <f t="shared" si="283"/>
        <v>63.73734846102117</v>
      </c>
      <c r="M2051" s="26">
        <f>K2051*'Social Cost of Carbon'!$C$5</f>
        <v>7388.5160535285668</v>
      </c>
      <c r="N2051" s="26">
        <f>L2051*'Social Cost of Carbon'!$C$5</f>
        <v>6373.7348461021174</v>
      </c>
      <c r="O2051" s="23">
        <f t="shared" si="287"/>
        <v>0.18078288618343968</v>
      </c>
      <c r="P2051" s="23">
        <f t="shared" si="288"/>
        <v>0.15595312683877996</v>
      </c>
      <c r="Q2051" s="27"/>
      <c r="R2051" s="27"/>
    </row>
    <row r="2052" spans="1:18" x14ac:dyDescent="0.25">
      <c r="A2052" s="24">
        <f t="shared" si="284"/>
        <v>2021</v>
      </c>
      <c r="B2052" s="32">
        <v>44414</v>
      </c>
      <c r="C2052" s="28">
        <f>'Bitcoin Data'!C2051</f>
        <v>42816.5</v>
      </c>
      <c r="D2052" s="26">
        <f>'Bitcoin Data'!K2051</f>
        <v>993.70652533951636</v>
      </c>
      <c r="E2052" s="25">
        <f>'Bitcoin Data'!J2051</f>
        <v>155815.66033952223</v>
      </c>
      <c r="F2052" s="25">
        <f t="shared" si="280"/>
        <v>154.83503842946894</v>
      </c>
      <c r="G2052" s="23">
        <f t="shared" si="281"/>
        <v>0.48099999999999998</v>
      </c>
      <c r="H2052" s="23">
        <f t="shared" si="282"/>
        <v>0.41493669889381735</v>
      </c>
      <c r="I2052" s="26">
        <f t="shared" si="285"/>
        <v>74475.653484574548</v>
      </c>
      <c r="J2052" s="26">
        <f t="shared" si="286"/>
        <v>64246.739719021192</v>
      </c>
      <c r="K2052" s="23">
        <f t="shared" si="283"/>
        <v>74.947332623310203</v>
      </c>
      <c r="L2052" s="23">
        <f t="shared" si="283"/>
        <v>64.653635737241657</v>
      </c>
      <c r="M2052" s="26">
        <f>K2052*'Social Cost of Carbon'!$C$5</f>
        <v>7494.7332623310203</v>
      </c>
      <c r="N2052" s="26">
        <f>L2052*'Social Cost of Carbon'!$C$5</f>
        <v>6465.3635737241657</v>
      </c>
      <c r="O2052" s="23">
        <f t="shared" si="287"/>
        <v>0.17504310866911169</v>
      </c>
      <c r="P2052" s="23">
        <f t="shared" si="288"/>
        <v>0.15100168331657576</v>
      </c>
      <c r="Q2052" s="27"/>
      <c r="R2052" s="27"/>
    </row>
    <row r="2053" spans="1:18" x14ac:dyDescent="0.25">
      <c r="A2053" s="24">
        <f t="shared" si="284"/>
        <v>2021</v>
      </c>
      <c r="B2053" s="32">
        <v>44415</v>
      </c>
      <c r="C2053" s="28">
        <f>'Bitcoin Data'!C2052</f>
        <v>44555.800780999998</v>
      </c>
      <c r="D2053" s="26">
        <f>'Bitcoin Data'!K2052</f>
        <v>1043.7202829641658</v>
      </c>
      <c r="E2053" s="25">
        <f>'Bitcoin Data'!J2052</f>
        <v>148605.3184512096</v>
      </c>
      <c r="F2053" s="25">
        <f t="shared" si="280"/>
        <v>155.10238502387645</v>
      </c>
      <c r="G2053" s="23">
        <f t="shared" si="281"/>
        <v>0.48099999999999998</v>
      </c>
      <c r="H2053" s="23">
        <f t="shared" si="282"/>
        <v>0.41493669889381735</v>
      </c>
      <c r="I2053" s="26">
        <f t="shared" si="285"/>
        <v>74604.247196484561</v>
      </c>
      <c r="J2053" s="26">
        <f t="shared" si="286"/>
        <v>64357.671632365156</v>
      </c>
      <c r="K2053" s="23">
        <f t="shared" si="283"/>
        <v>71.479158175031813</v>
      </c>
      <c r="L2053" s="23">
        <f t="shared" si="283"/>
        <v>61.661800276209398</v>
      </c>
      <c r="M2053" s="26">
        <f>K2053*'Social Cost of Carbon'!$C$5</f>
        <v>7147.9158175031816</v>
      </c>
      <c r="N2053" s="26">
        <f>L2053*'Social Cost of Carbon'!$C$5</f>
        <v>6166.1800276209397</v>
      </c>
      <c r="O2053" s="23">
        <f t="shared" si="287"/>
        <v>0.1604261553425223</v>
      </c>
      <c r="P2053" s="23">
        <f t="shared" si="288"/>
        <v>0.13839230626622231</v>
      </c>
      <c r="Q2053" s="27"/>
      <c r="R2053" s="27"/>
    </row>
    <row r="2054" spans="1:18" x14ac:dyDescent="0.25">
      <c r="A2054" s="24">
        <f t="shared" si="284"/>
        <v>2021</v>
      </c>
      <c r="B2054" s="32">
        <v>44416</v>
      </c>
      <c r="C2054" s="28">
        <f>'Bitcoin Data'!C2053</f>
        <v>43798.117187999997</v>
      </c>
      <c r="D2054" s="26">
        <f>'Bitcoin Data'!K2053</f>
        <v>987.49177090190904</v>
      </c>
      <c r="E2054" s="25">
        <f>'Bitcoin Data'!J2053</f>
        <v>158576.03925348254</v>
      </c>
      <c r="F2054" s="25">
        <f t="shared" si="280"/>
        <v>156.59253382503212</v>
      </c>
      <c r="G2054" s="23">
        <f t="shared" si="281"/>
        <v>0.48099999999999998</v>
      </c>
      <c r="H2054" s="23">
        <f t="shared" si="282"/>
        <v>0.41493669889381735</v>
      </c>
      <c r="I2054" s="26">
        <f t="shared" si="285"/>
        <v>75321.008769840453</v>
      </c>
      <c r="J2054" s="26">
        <f t="shared" si="286"/>
        <v>64975.989056777267</v>
      </c>
      <c r="K2054" s="23">
        <f t="shared" si="283"/>
        <v>76.275074880925089</v>
      </c>
      <c r="L2054" s="23">
        <f t="shared" si="283"/>
        <v>65.799018251496435</v>
      </c>
      <c r="M2054" s="26">
        <f>K2054*'Social Cost of Carbon'!$C$5</f>
        <v>7627.5074880925085</v>
      </c>
      <c r="N2054" s="26">
        <f>L2054*'Social Cost of Carbon'!$C$5</f>
        <v>6579.9018251496436</v>
      </c>
      <c r="O2054" s="23">
        <f t="shared" si="287"/>
        <v>0.1741514927537188</v>
      </c>
      <c r="P2054" s="23">
        <f t="shared" si="288"/>
        <v>0.15023252704918635</v>
      </c>
      <c r="Q2054" s="27"/>
      <c r="R2054" s="27"/>
    </row>
    <row r="2055" spans="1:18" x14ac:dyDescent="0.25">
      <c r="A2055" s="24">
        <f t="shared" si="284"/>
        <v>2021</v>
      </c>
      <c r="B2055" s="32">
        <v>44417</v>
      </c>
      <c r="C2055" s="28">
        <f>'Bitcoin Data'!C2054</f>
        <v>46365.402344000002</v>
      </c>
      <c r="D2055" s="26">
        <f>'Bitcoin Data'!K2054</f>
        <v>949.96833438885369</v>
      </c>
      <c r="E2055" s="25">
        <f>'Bitcoin Data'!J2054</f>
        <v>165356.91643662946</v>
      </c>
      <c r="F2055" s="25">
        <f t="shared" si="280"/>
        <v>157.08383448698174</v>
      </c>
      <c r="G2055" s="23">
        <f t="shared" si="281"/>
        <v>0.48099999999999998</v>
      </c>
      <c r="H2055" s="23">
        <f t="shared" si="282"/>
        <v>0.41493669889381735</v>
      </c>
      <c r="I2055" s="26">
        <f t="shared" si="285"/>
        <v>75557.324388238208</v>
      </c>
      <c r="J2055" s="26">
        <f t="shared" si="286"/>
        <v>65179.847731610993</v>
      </c>
      <c r="K2055" s="23">
        <f t="shared" si="283"/>
        <v>79.536676806018761</v>
      </c>
      <c r="L2055" s="23">
        <f t="shared" si="283"/>
        <v>68.612653045475838</v>
      </c>
      <c r="M2055" s="26">
        <f>K2055*'Social Cost of Carbon'!$C$5</f>
        <v>7953.6676806018759</v>
      </c>
      <c r="N2055" s="26">
        <f>L2055*'Social Cost of Carbon'!$C$5</f>
        <v>6861.2653045475836</v>
      </c>
      <c r="O2055" s="23">
        <f t="shared" si="287"/>
        <v>0.17154316103181913</v>
      </c>
      <c r="P2055" s="23">
        <f t="shared" si="288"/>
        <v>0.14798243857869764</v>
      </c>
      <c r="Q2055" s="27"/>
      <c r="R2055" s="27"/>
    </row>
    <row r="2056" spans="1:18" x14ac:dyDescent="0.25">
      <c r="A2056" s="24">
        <f t="shared" si="284"/>
        <v>2021</v>
      </c>
      <c r="B2056" s="32">
        <v>44418</v>
      </c>
      <c r="C2056" s="28">
        <f>'Bitcoin Data'!C2055</f>
        <v>45585.03125</v>
      </c>
      <c r="D2056" s="26">
        <f>'Bitcoin Data'!K2055</f>
        <v>1031.2822275696115</v>
      </c>
      <c r="E2056" s="25">
        <f>'Bitcoin Data'!J2055</f>
        <v>153491.8571276436</v>
      </c>
      <c r="F2056" s="25">
        <f t="shared" ref="F2056:F2119" si="289">E2056*D2056/1000000</f>
        <v>158.29342433239285</v>
      </c>
      <c r="G2056" s="23">
        <f t="shared" ref="G2056:G2119" si="290">$V$21</f>
        <v>0.48099999999999998</v>
      </c>
      <c r="H2056" s="23">
        <f t="shared" ref="H2056:H2119" si="291">HLOOKUP($A2056,$V$7:$AA$19,13,FALSE)/1000</f>
        <v>0.41493669889381735</v>
      </c>
      <c r="I2056" s="26">
        <f t="shared" si="285"/>
        <v>76139.137103880959</v>
      </c>
      <c r="J2056" s="26">
        <f t="shared" si="286"/>
        <v>65681.750949081354</v>
      </c>
      <c r="K2056" s="23">
        <f t="shared" ref="K2056:L2119" si="292">$E2056*G2056/1000</f>
        <v>73.829583278396569</v>
      </c>
      <c r="L2056" s="23">
        <f t="shared" si="292"/>
        <v>63.68940450362588</v>
      </c>
      <c r="M2056" s="26">
        <f>K2056*'Social Cost of Carbon'!$C$5</f>
        <v>7382.9583278396567</v>
      </c>
      <c r="N2056" s="26">
        <f>L2056*'Social Cost of Carbon'!$C$5</f>
        <v>6368.9404503625883</v>
      </c>
      <c r="O2056" s="23">
        <f t="shared" si="287"/>
        <v>0.16196014624514832</v>
      </c>
      <c r="P2056" s="23">
        <f t="shared" si="288"/>
        <v>0.13971561005264393</v>
      </c>
      <c r="Q2056" s="27"/>
      <c r="R2056" s="27"/>
    </row>
    <row r="2057" spans="1:18" x14ac:dyDescent="0.25">
      <c r="A2057" s="24">
        <f t="shared" ref="A2057:A2120" si="293">YEAR(B2057)</f>
        <v>2021</v>
      </c>
      <c r="B2057" s="32">
        <v>44419</v>
      </c>
      <c r="C2057" s="28">
        <f>'Bitcoin Data'!C2056</f>
        <v>45593.636719000002</v>
      </c>
      <c r="D2057" s="26">
        <f>'Bitcoin Data'!K2056</f>
        <v>918.74234381380154</v>
      </c>
      <c r="E2057" s="25">
        <f>'Bitcoin Data'!J2056</f>
        <v>171575.451093621</v>
      </c>
      <c r="F2057" s="25">
        <f t="shared" si="289"/>
        <v>157.63363207866365</v>
      </c>
      <c r="G2057" s="23">
        <f t="shared" si="290"/>
        <v>0.48099999999999998</v>
      </c>
      <c r="H2057" s="23">
        <f t="shared" si="291"/>
        <v>0.41493669889381735</v>
      </c>
      <c r="I2057" s="26">
        <f t="shared" ref="I2057:I2120" si="294">F2057*G2057*1000</f>
        <v>75821.777029837205</v>
      </c>
      <c r="J2057" s="26">
        <f t="shared" ref="J2057:J2120" si="295">$F2057*H2057*1000</f>
        <v>65407.978929363249</v>
      </c>
      <c r="K2057" s="23">
        <f t="shared" si="292"/>
        <v>82.527791976031708</v>
      </c>
      <c r="L2057" s="23">
        <f t="shared" si="292"/>
        <v>71.192951288004693</v>
      </c>
      <c r="M2057" s="26">
        <f>K2057*'Social Cost of Carbon'!$C$5</f>
        <v>8252.7791976031713</v>
      </c>
      <c r="N2057" s="26">
        <f>L2057*'Social Cost of Carbon'!$C$5</f>
        <v>7119.2951288004697</v>
      </c>
      <c r="O2057" s="23">
        <f t="shared" ref="O2057:O2120" si="296">M2057/$C2057</f>
        <v>0.18100725872047038</v>
      </c>
      <c r="P2057" s="23">
        <f t="shared" ref="P2057:P2120" si="297">N2057/$C2057</f>
        <v>0.15614668276359894</v>
      </c>
      <c r="Q2057" s="27"/>
      <c r="R2057" s="27"/>
    </row>
    <row r="2058" spans="1:18" x14ac:dyDescent="0.25">
      <c r="A2058" s="24">
        <f t="shared" si="293"/>
        <v>2021</v>
      </c>
      <c r="B2058" s="32">
        <v>44420</v>
      </c>
      <c r="C2058" s="28">
        <f>'Bitcoin Data'!C2057</f>
        <v>44428.289062999997</v>
      </c>
      <c r="D2058" s="26">
        <f>'Bitcoin Data'!K2057</f>
        <v>943.79194630872496</v>
      </c>
      <c r="E2058" s="25">
        <f>'Bitcoin Data'!J2057</f>
        <v>168605.77574385217</v>
      </c>
      <c r="F2058" s="25">
        <f t="shared" si="289"/>
        <v>159.12877324818265</v>
      </c>
      <c r="G2058" s="23">
        <f t="shared" si="290"/>
        <v>0.48099999999999998</v>
      </c>
      <c r="H2058" s="23">
        <f t="shared" si="291"/>
        <v>0.41493669889381735</v>
      </c>
      <c r="I2058" s="26">
        <f t="shared" si="294"/>
        <v>76540.939932375855</v>
      </c>
      <c r="J2058" s="26">
        <f t="shared" si="295"/>
        <v>66028.367870623697</v>
      </c>
      <c r="K2058" s="23">
        <f t="shared" si="292"/>
        <v>81.099378132792893</v>
      </c>
      <c r="L2058" s="23">
        <f t="shared" si="292"/>
        <v>69.960724001585277</v>
      </c>
      <c r="M2058" s="26">
        <f>K2058*'Social Cost of Carbon'!$C$5</f>
        <v>8109.937813279289</v>
      </c>
      <c r="N2058" s="26">
        <f>L2058*'Social Cost of Carbon'!$C$5</f>
        <v>6996.0724001585277</v>
      </c>
      <c r="O2058" s="23">
        <f t="shared" si="296"/>
        <v>0.18253995335672893</v>
      </c>
      <c r="P2058" s="23">
        <f t="shared" si="297"/>
        <v>0.15746886832031703</v>
      </c>
      <c r="Q2058" s="27"/>
      <c r="R2058" s="27"/>
    </row>
    <row r="2059" spans="1:18" x14ac:dyDescent="0.25">
      <c r="A2059" s="24">
        <f t="shared" si="293"/>
        <v>2021</v>
      </c>
      <c r="B2059" s="32">
        <v>44421</v>
      </c>
      <c r="C2059" s="28">
        <f>'Bitcoin Data'!C2058</f>
        <v>47793.320312999997</v>
      </c>
      <c r="D2059" s="26">
        <f>'Bitcoin Data'!K2058</f>
        <v>887.4864411793709</v>
      </c>
      <c r="E2059" s="25">
        <f>'Bitcoin Data'!J2058</f>
        <v>177750.82274511523</v>
      </c>
      <c r="F2059" s="25">
        <f t="shared" si="289"/>
        <v>157.75144509476749</v>
      </c>
      <c r="G2059" s="23">
        <f t="shared" si="290"/>
        <v>0.48099999999999998</v>
      </c>
      <c r="H2059" s="23">
        <f t="shared" si="291"/>
        <v>0.41493669889381735</v>
      </c>
      <c r="I2059" s="26">
        <f t="shared" si="294"/>
        <v>75878.445090583162</v>
      </c>
      <c r="J2059" s="26">
        <f t="shared" si="295"/>
        <v>65456.863873352093</v>
      </c>
      <c r="K2059" s="23">
        <f t="shared" si="292"/>
        <v>85.498145740400417</v>
      </c>
      <c r="L2059" s="23">
        <f t="shared" si="292"/>
        <v>73.755339615518182</v>
      </c>
      <c r="M2059" s="26">
        <f>K2059*'Social Cost of Carbon'!$C$5</f>
        <v>8549.8145740400414</v>
      </c>
      <c r="N2059" s="26">
        <f>L2059*'Social Cost of Carbon'!$C$5</f>
        <v>7375.5339615518178</v>
      </c>
      <c r="O2059" s="23">
        <f t="shared" si="296"/>
        <v>0.17889141239920203</v>
      </c>
      <c r="P2059" s="23">
        <f t="shared" si="297"/>
        <v>0.15432143892178254</v>
      </c>
      <c r="Q2059" s="27"/>
      <c r="R2059" s="27"/>
    </row>
    <row r="2060" spans="1:18" x14ac:dyDescent="0.25">
      <c r="A2060" s="24">
        <f t="shared" si="293"/>
        <v>2021</v>
      </c>
      <c r="B2060" s="32">
        <v>44422</v>
      </c>
      <c r="C2060" s="28">
        <f>'Bitcoin Data'!C2059</f>
        <v>47096.945312999997</v>
      </c>
      <c r="D2060" s="26">
        <f>'Bitcoin Data'!K2059</f>
        <v>1025.0569476082005</v>
      </c>
      <c r="E2060" s="25">
        <f>'Bitcoin Data'!J2059</f>
        <v>152568.96414769682</v>
      </c>
      <c r="F2060" s="25">
        <f t="shared" si="289"/>
        <v>156.39187668898307</v>
      </c>
      <c r="G2060" s="23">
        <f t="shared" si="290"/>
        <v>0.48099999999999998</v>
      </c>
      <c r="H2060" s="23">
        <f t="shared" si="291"/>
        <v>0.41493669889381735</v>
      </c>
      <c r="I2060" s="26">
        <f t="shared" si="294"/>
        <v>75224.492687400852</v>
      </c>
      <c r="J2060" s="26">
        <f t="shared" si="295"/>
        <v>64892.729047135588</v>
      </c>
      <c r="K2060" s="23">
        <f t="shared" si="292"/>
        <v>73.385671755042168</v>
      </c>
      <c r="L2060" s="23">
        <f t="shared" si="292"/>
        <v>63.306462337094487</v>
      </c>
      <c r="M2060" s="26">
        <f>K2060*'Social Cost of Carbon'!$C$5</f>
        <v>7338.5671755042167</v>
      </c>
      <c r="N2060" s="26">
        <f>L2060*'Social Cost of Carbon'!$C$5</f>
        <v>6330.646233709449</v>
      </c>
      <c r="O2060" s="23">
        <f t="shared" si="296"/>
        <v>0.15581832593882855</v>
      </c>
      <c r="P2060" s="23">
        <f t="shared" si="297"/>
        <v>0.13441734260336463</v>
      </c>
      <c r="Q2060" s="27"/>
      <c r="R2060" s="27"/>
    </row>
    <row r="2061" spans="1:18" x14ac:dyDescent="0.25">
      <c r="A2061" s="24">
        <f t="shared" si="293"/>
        <v>2021</v>
      </c>
      <c r="B2061" s="32">
        <v>44423</v>
      </c>
      <c r="C2061" s="28">
        <f>'Bitcoin Data'!C2060</f>
        <v>47047.003905999998</v>
      </c>
      <c r="D2061" s="26">
        <f>'Bitcoin Data'!K2060</f>
        <v>1137.5126390293226</v>
      </c>
      <c r="E2061" s="25">
        <f>'Bitcoin Data'!J2060</f>
        <v>138544.95779556624</v>
      </c>
      <c r="F2061" s="25">
        <f t="shared" si="289"/>
        <v>157.59664056624067</v>
      </c>
      <c r="G2061" s="23">
        <f t="shared" si="290"/>
        <v>0.48099999999999998</v>
      </c>
      <c r="H2061" s="23">
        <f t="shared" si="291"/>
        <v>0.41493669889381735</v>
      </c>
      <c r="I2061" s="26">
        <f t="shared" si="294"/>
        <v>75803.984112361766</v>
      </c>
      <c r="J2061" s="26">
        <f t="shared" si="295"/>
        <v>65392.62979331136</v>
      </c>
      <c r="K2061" s="23">
        <f t="shared" si="292"/>
        <v>66.640124699667354</v>
      </c>
      <c r="L2061" s="23">
        <f t="shared" si="292"/>
        <v>57.487387436075501</v>
      </c>
      <c r="M2061" s="26">
        <f>K2061*'Social Cost of Carbon'!$C$5</f>
        <v>6664.0124699667358</v>
      </c>
      <c r="N2061" s="26">
        <f>L2061*'Social Cost of Carbon'!$C$5</f>
        <v>5748.7387436075505</v>
      </c>
      <c r="O2061" s="23">
        <f t="shared" si="296"/>
        <v>0.14164584174757325</v>
      </c>
      <c r="P2061" s="23">
        <f t="shared" si="297"/>
        <v>0.12219138874589211</v>
      </c>
      <c r="Q2061" s="27"/>
      <c r="R2061" s="27"/>
    </row>
    <row r="2062" spans="1:18" x14ac:dyDescent="0.25">
      <c r="A2062" s="24">
        <f t="shared" si="293"/>
        <v>2021</v>
      </c>
      <c r="B2062" s="32">
        <v>44424</v>
      </c>
      <c r="C2062" s="28">
        <f>'Bitcoin Data'!C2061</f>
        <v>46004.484375</v>
      </c>
      <c r="D2062" s="26">
        <f>'Bitcoin Data'!K2061</f>
        <v>1006.2611806797852</v>
      </c>
      <c r="E2062" s="25">
        <f>'Bitcoin Data'!J2061</f>
        <v>161844.65009548777</v>
      </c>
      <c r="F2062" s="25">
        <f t="shared" si="289"/>
        <v>162.85798869179223</v>
      </c>
      <c r="G2062" s="23">
        <f t="shared" si="290"/>
        <v>0.48099999999999998</v>
      </c>
      <c r="H2062" s="23">
        <f t="shared" si="291"/>
        <v>0.41493669889381735</v>
      </c>
      <c r="I2062" s="26">
        <f t="shared" si="294"/>
        <v>78334.692560752053</v>
      </c>
      <c r="J2062" s="26">
        <f t="shared" si="295"/>
        <v>67575.756216258917</v>
      </c>
      <c r="K2062" s="23">
        <f t="shared" si="292"/>
        <v>77.847276695929608</v>
      </c>
      <c r="L2062" s="23">
        <f t="shared" si="292"/>
        <v>67.155284844246637</v>
      </c>
      <c r="M2062" s="26">
        <f>K2062*'Social Cost of Carbon'!$C$5</f>
        <v>7784.7276695929604</v>
      </c>
      <c r="N2062" s="26">
        <f>L2062*'Social Cost of Carbon'!$C$5</f>
        <v>6715.5284844246635</v>
      </c>
      <c r="O2062" s="23">
        <f t="shared" si="296"/>
        <v>0.16921671387807963</v>
      </c>
      <c r="P2062" s="23">
        <f t="shared" si="297"/>
        <v>0.14597551903166317</v>
      </c>
      <c r="Q2062" s="27"/>
      <c r="R2062" s="27"/>
    </row>
    <row r="2063" spans="1:18" x14ac:dyDescent="0.25">
      <c r="A2063" s="24">
        <f t="shared" si="293"/>
        <v>2021</v>
      </c>
      <c r="B2063" s="32">
        <v>44425</v>
      </c>
      <c r="C2063" s="28">
        <f>'Bitcoin Data'!C2062</f>
        <v>44695.359375</v>
      </c>
      <c r="D2063" s="26">
        <f>'Bitcoin Data'!K2062</f>
        <v>1075.011944577162</v>
      </c>
      <c r="E2063" s="25">
        <f>'Bitcoin Data'!J2062</f>
        <v>154179.94245792134</v>
      </c>
      <c r="F2063" s="25">
        <f t="shared" si="289"/>
        <v>165.74527975648496</v>
      </c>
      <c r="G2063" s="23">
        <f t="shared" si="290"/>
        <v>0.48099999999999998</v>
      </c>
      <c r="H2063" s="23">
        <f t="shared" si="291"/>
        <v>0.41493669889381735</v>
      </c>
      <c r="I2063" s="26">
        <f t="shared" si="294"/>
        <v>79723.479562869252</v>
      </c>
      <c r="J2063" s="26">
        <f t="shared" si="295"/>
        <v>68773.799239388129</v>
      </c>
      <c r="K2063" s="23">
        <f t="shared" si="292"/>
        <v>74.160552322260159</v>
      </c>
      <c r="L2063" s="23">
        <f t="shared" si="292"/>
        <v>63.974916359128592</v>
      </c>
      <c r="M2063" s="26">
        <f>K2063*'Social Cost of Carbon'!$C$5</f>
        <v>7416.0552322260155</v>
      </c>
      <c r="N2063" s="26">
        <f>L2063*'Social Cost of Carbon'!$C$5</f>
        <v>6397.4916359128592</v>
      </c>
      <c r="O2063" s="23">
        <f t="shared" si="296"/>
        <v>0.1659245016916483</v>
      </c>
      <c r="P2063" s="23">
        <f t="shared" si="297"/>
        <v>0.14313547816535169</v>
      </c>
      <c r="Q2063" s="27"/>
      <c r="R2063" s="27"/>
    </row>
    <row r="2064" spans="1:18" x14ac:dyDescent="0.25">
      <c r="A2064" s="24">
        <f t="shared" si="293"/>
        <v>2021</v>
      </c>
      <c r="B2064" s="32">
        <v>44426</v>
      </c>
      <c r="C2064" s="28">
        <f>'Bitcoin Data'!C2063</f>
        <v>44801.1875</v>
      </c>
      <c r="D2064" s="26">
        <f>'Bitcoin Data'!K2063</f>
        <v>843.72363363644888</v>
      </c>
      <c r="E2064" s="25">
        <f>'Bitcoin Data'!J2063</f>
        <v>199660.42379857376</v>
      </c>
      <c r="F2064" s="25">
        <f t="shared" si="289"/>
        <v>168.45821826072597</v>
      </c>
      <c r="G2064" s="23">
        <f t="shared" si="290"/>
        <v>0.48099999999999998</v>
      </c>
      <c r="H2064" s="23">
        <f t="shared" si="291"/>
        <v>0.41493669889381735</v>
      </c>
      <c r="I2064" s="26">
        <f t="shared" si="294"/>
        <v>81028.402983409193</v>
      </c>
      <c r="J2064" s="26">
        <f t="shared" si="295"/>
        <v>69899.496986639817</v>
      </c>
      <c r="K2064" s="23">
        <f t="shared" si="292"/>
        <v>96.036663847113971</v>
      </c>
      <c r="L2064" s="23">
        <f t="shared" si="292"/>
        <v>82.846437150720774</v>
      </c>
      <c r="M2064" s="26">
        <f>K2064*'Social Cost of Carbon'!$C$5</f>
        <v>9603.6663847113978</v>
      </c>
      <c r="N2064" s="26">
        <f>L2064*'Social Cost of Carbon'!$C$5</f>
        <v>8284.6437150720776</v>
      </c>
      <c r="O2064" s="23">
        <f t="shared" si="296"/>
        <v>0.21436187120511924</v>
      </c>
      <c r="P2064" s="23">
        <f t="shared" si="297"/>
        <v>0.18492018130260671</v>
      </c>
      <c r="Q2064" s="27"/>
      <c r="R2064" s="27"/>
    </row>
    <row r="2065" spans="1:18" x14ac:dyDescent="0.25">
      <c r="A2065" s="24">
        <f t="shared" si="293"/>
        <v>2021</v>
      </c>
      <c r="B2065" s="32">
        <v>44427</v>
      </c>
      <c r="C2065" s="28">
        <f>'Bitcoin Data'!C2064</f>
        <v>46717.578125</v>
      </c>
      <c r="D2065" s="26">
        <f>'Bitcoin Data'!K2064</f>
        <v>962.46390760346469</v>
      </c>
      <c r="E2065" s="25">
        <f>'Bitcoin Data'!J2064</f>
        <v>174617.16901688842</v>
      </c>
      <c r="F2065" s="25">
        <f t="shared" si="289"/>
        <v>168.06272282664906</v>
      </c>
      <c r="G2065" s="23">
        <f t="shared" si="290"/>
        <v>0.48099999999999998</v>
      </c>
      <c r="H2065" s="23">
        <f t="shared" si="291"/>
        <v>0.41493669889381735</v>
      </c>
      <c r="I2065" s="26">
        <f t="shared" si="294"/>
        <v>80838.169679618208</v>
      </c>
      <c r="J2065" s="26">
        <f t="shared" si="295"/>
        <v>69735.391416796367</v>
      </c>
      <c r="K2065" s="23">
        <f t="shared" si="292"/>
        <v>83.990858297123324</v>
      </c>
      <c r="L2065" s="23">
        <f t="shared" si="292"/>
        <v>72.455071682051454</v>
      </c>
      <c r="M2065" s="26">
        <f>K2065*'Social Cost of Carbon'!$C$5</f>
        <v>8399.0858297123323</v>
      </c>
      <c r="N2065" s="26">
        <f>L2065*'Social Cost of Carbon'!$C$5</f>
        <v>7245.5071682051457</v>
      </c>
      <c r="O2065" s="23">
        <f t="shared" si="296"/>
        <v>0.17978427321808715</v>
      </c>
      <c r="P2065" s="23">
        <f t="shared" si="297"/>
        <v>0.15509166911047245</v>
      </c>
      <c r="Q2065" s="27"/>
      <c r="R2065" s="27"/>
    </row>
    <row r="2066" spans="1:18" x14ac:dyDescent="0.25">
      <c r="A2066" s="24">
        <f t="shared" si="293"/>
        <v>2021</v>
      </c>
      <c r="B2066" s="32">
        <v>44428</v>
      </c>
      <c r="C2066" s="28">
        <f>'Bitcoin Data'!C2065</f>
        <v>49339.175780999998</v>
      </c>
      <c r="D2066" s="26">
        <f>'Bitcoin Data'!K2065</f>
        <v>1000</v>
      </c>
      <c r="E2066" s="25">
        <f>'Bitcoin Data'!J2065</f>
        <v>170011.24412489089</v>
      </c>
      <c r="F2066" s="25">
        <f t="shared" si="289"/>
        <v>170.01124412489091</v>
      </c>
      <c r="G2066" s="23">
        <f t="shared" si="290"/>
        <v>0.48099999999999998</v>
      </c>
      <c r="H2066" s="23">
        <f t="shared" si="291"/>
        <v>0.41493669889381735</v>
      </c>
      <c r="I2066" s="26">
        <f t="shared" si="294"/>
        <v>81775.408424072521</v>
      </c>
      <c r="J2066" s="26">
        <f t="shared" si="295"/>
        <v>70543.904412013129</v>
      </c>
      <c r="K2066" s="23">
        <f t="shared" si="292"/>
        <v>81.775408424072523</v>
      </c>
      <c r="L2066" s="23">
        <f t="shared" si="292"/>
        <v>70.543904412013134</v>
      </c>
      <c r="M2066" s="26">
        <f>K2066*'Social Cost of Carbon'!$C$5</f>
        <v>8177.5408424072521</v>
      </c>
      <c r="N2066" s="26">
        <f>L2066*'Social Cost of Carbon'!$C$5</f>
        <v>7054.3904412013135</v>
      </c>
      <c r="O2066" s="23">
        <f t="shared" si="296"/>
        <v>0.16574133460811352</v>
      </c>
      <c r="P2066" s="23">
        <f t="shared" si="297"/>
        <v>0.14297746830051195</v>
      </c>
      <c r="Q2066" s="27"/>
      <c r="R2066" s="27"/>
    </row>
    <row r="2067" spans="1:18" x14ac:dyDescent="0.25">
      <c r="A2067" s="24">
        <f t="shared" si="293"/>
        <v>2021</v>
      </c>
      <c r="B2067" s="32">
        <v>44429</v>
      </c>
      <c r="C2067" s="28">
        <f>'Bitcoin Data'!C2066</f>
        <v>48905.492187999997</v>
      </c>
      <c r="D2067" s="26">
        <f>'Bitcoin Data'!K2066</f>
        <v>1062.4483532050526</v>
      </c>
      <c r="E2067" s="25">
        <f>'Bitcoin Data'!J2066</f>
        <v>162835.69992225023</v>
      </c>
      <c r="F2067" s="25">
        <f t="shared" si="289"/>
        <v>173.0045212253869</v>
      </c>
      <c r="G2067" s="23">
        <f t="shared" si="290"/>
        <v>0.48099999999999998</v>
      </c>
      <c r="H2067" s="23">
        <f t="shared" si="291"/>
        <v>0.41493669889381735</v>
      </c>
      <c r="I2067" s="26">
        <f t="shared" si="294"/>
        <v>83215.174709411091</v>
      </c>
      <c r="J2067" s="26">
        <f t="shared" si="295"/>
        <v>71785.924930967391</v>
      </c>
      <c r="K2067" s="23">
        <f t="shared" si="292"/>
        <v>78.323971662602361</v>
      </c>
      <c r="L2067" s="23">
        <f t="shared" si="292"/>
        <v>67.566507787802735</v>
      </c>
      <c r="M2067" s="26">
        <f>K2067*'Social Cost of Carbon'!$C$5</f>
        <v>7832.3971662602362</v>
      </c>
      <c r="N2067" s="26">
        <f>L2067*'Social Cost of Carbon'!$C$5</f>
        <v>6756.6507787802739</v>
      </c>
      <c r="O2067" s="23">
        <f t="shared" si="296"/>
        <v>0.16015373357559382</v>
      </c>
      <c r="P2067" s="23">
        <f t="shared" si="297"/>
        <v>0.13815730046855887</v>
      </c>
      <c r="Q2067" s="27"/>
      <c r="R2067" s="27"/>
    </row>
    <row r="2068" spans="1:18" x14ac:dyDescent="0.25">
      <c r="A2068" s="24">
        <f t="shared" si="293"/>
        <v>2021</v>
      </c>
      <c r="B2068" s="32">
        <v>44430</v>
      </c>
      <c r="C2068" s="28">
        <f>'Bitcoin Data'!C2067</f>
        <v>49321.652344000002</v>
      </c>
      <c r="D2068" s="26">
        <f>'Bitcoin Data'!K2067</f>
        <v>1025.0569476082005</v>
      </c>
      <c r="E2068" s="25">
        <f>'Bitcoin Data'!J2067</f>
        <v>169582.14095145534</v>
      </c>
      <c r="F2068" s="25">
        <f t="shared" si="289"/>
        <v>173.83135177256244</v>
      </c>
      <c r="G2068" s="23">
        <f t="shared" si="290"/>
        <v>0.48099999999999998</v>
      </c>
      <c r="H2068" s="23">
        <f t="shared" si="291"/>
        <v>0.41493669889381735</v>
      </c>
      <c r="I2068" s="26">
        <f t="shared" si="294"/>
        <v>83612.880202602522</v>
      </c>
      <c r="J2068" s="26">
        <f t="shared" si="295"/>
        <v>72129.007268756977</v>
      </c>
      <c r="K2068" s="23">
        <f t="shared" si="292"/>
        <v>81.569009797650011</v>
      </c>
      <c r="L2068" s="23">
        <f t="shared" si="292"/>
        <v>70.365853757742912</v>
      </c>
      <c r="M2068" s="26">
        <f>K2068*'Social Cost of Carbon'!$C$5</f>
        <v>8156.9009797650015</v>
      </c>
      <c r="N2068" s="26">
        <f>L2068*'Social Cost of Carbon'!$C$5</f>
        <v>7036.5853757742916</v>
      </c>
      <c r="O2068" s="23">
        <f t="shared" si="296"/>
        <v>0.16538174599005079</v>
      </c>
      <c r="P2068" s="23">
        <f t="shared" si="297"/>
        <v>0.14266726764741683</v>
      </c>
      <c r="Q2068" s="27"/>
      <c r="R2068" s="27"/>
    </row>
    <row r="2069" spans="1:18" x14ac:dyDescent="0.25">
      <c r="A2069" s="24">
        <f t="shared" si="293"/>
        <v>2021</v>
      </c>
      <c r="B2069" s="32">
        <v>44431</v>
      </c>
      <c r="C2069" s="28">
        <f>'Bitcoin Data'!C2068</f>
        <v>49546.148437999997</v>
      </c>
      <c r="D2069" s="26">
        <f>'Bitcoin Data'!K2068</f>
        <v>1231.1901504787963</v>
      </c>
      <c r="E2069" s="25">
        <f>'Bitcoin Data'!J2068</f>
        <v>138873.95837194464</v>
      </c>
      <c r="F2069" s="25">
        <f t="shared" si="289"/>
        <v>170.98024970554061</v>
      </c>
      <c r="G2069" s="23">
        <f t="shared" si="290"/>
        <v>0.48099999999999998</v>
      </c>
      <c r="H2069" s="23">
        <f t="shared" si="291"/>
        <v>0.41493669889381735</v>
      </c>
      <c r="I2069" s="26">
        <f t="shared" si="294"/>
        <v>82241.500108365028</v>
      </c>
      <c r="J2069" s="26">
        <f t="shared" si="295"/>
        <v>70945.980388857599</v>
      </c>
      <c r="K2069" s="23">
        <f t="shared" si="292"/>
        <v>66.798373976905367</v>
      </c>
      <c r="L2069" s="23">
        <f t="shared" si="292"/>
        <v>57.623901849172114</v>
      </c>
      <c r="M2069" s="26">
        <f>K2069*'Social Cost of Carbon'!$C$5</f>
        <v>6679.8373976905368</v>
      </c>
      <c r="N2069" s="26">
        <f>L2069*'Social Cost of Carbon'!$C$5</f>
        <v>5762.3901849172116</v>
      </c>
      <c r="O2069" s="23">
        <f t="shared" si="296"/>
        <v>0.13482051800755834</v>
      </c>
      <c r="P2069" s="23">
        <f t="shared" si="297"/>
        <v>0.11630349414804722</v>
      </c>
      <c r="Q2069" s="27"/>
      <c r="R2069" s="27"/>
    </row>
    <row r="2070" spans="1:18" x14ac:dyDescent="0.25">
      <c r="A2070" s="24">
        <f t="shared" si="293"/>
        <v>2021</v>
      </c>
      <c r="B2070" s="32">
        <v>44432</v>
      </c>
      <c r="C2070" s="28">
        <f>'Bitcoin Data'!C2069</f>
        <v>47706.117187999997</v>
      </c>
      <c r="D2070" s="26">
        <f>'Bitcoin Data'!K2069</f>
        <v>962.46390760346469</v>
      </c>
      <c r="E2070" s="25">
        <f>'Bitcoin Data'!J2069</f>
        <v>183280.59184735661</v>
      </c>
      <c r="F2070" s="25">
        <f t="shared" si="289"/>
        <v>176.40095461728257</v>
      </c>
      <c r="G2070" s="23">
        <f t="shared" si="290"/>
        <v>0.48099999999999998</v>
      </c>
      <c r="H2070" s="23">
        <f t="shared" si="291"/>
        <v>0.41493669889381735</v>
      </c>
      <c r="I2070" s="26">
        <f t="shared" si="294"/>
        <v>84848.85917091291</v>
      </c>
      <c r="J2070" s="26">
        <f t="shared" si="295"/>
        <v>73195.229790613317</v>
      </c>
      <c r="K2070" s="23">
        <f t="shared" si="292"/>
        <v>88.157964678578523</v>
      </c>
      <c r="L2070" s="23">
        <f t="shared" si="292"/>
        <v>76.049843752447245</v>
      </c>
      <c r="M2070" s="26">
        <f>K2070*'Social Cost of Carbon'!$C$5</f>
        <v>8815.7964678578519</v>
      </c>
      <c r="N2070" s="26">
        <f>L2070*'Social Cost of Carbon'!$C$5</f>
        <v>7604.9843752447241</v>
      </c>
      <c r="O2070" s="23">
        <f t="shared" si="296"/>
        <v>0.18479383750969736</v>
      </c>
      <c r="P2070" s="23">
        <f t="shared" si="297"/>
        <v>0.15941319108564306</v>
      </c>
      <c r="Q2070" s="27"/>
      <c r="R2070" s="27"/>
    </row>
    <row r="2071" spans="1:18" x14ac:dyDescent="0.25">
      <c r="A2071" s="24">
        <f t="shared" si="293"/>
        <v>2021</v>
      </c>
      <c r="B2071" s="32">
        <v>44433</v>
      </c>
      <c r="C2071" s="28">
        <f>'Bitcoin Data'!C2070</f>
        <v>48960.789062999997</v>
      </c>
      <c r="D2071" s="26">
        <f>'Bitcoin Data'!K2070</f>
        <v>1000</v>
      </c>
      <c r="E2071" s="25">
        <f>'Bitcoin Data'!J2070</f>
        <v>173551.43384419772</v>
      </c>
      <c r="F2071" s="25">
        <f t="shared" si="289"/>
        <v>173.55143384419773</v>
      </c>
      <c r="G2071" s="23">
        <f t="shared" si="290"/>
        <v>0.48099999999999998</v>
      </c>
      <c r="H2071" s="23">
        <f t="shared" si="291"/>
        <v>0.41493669889381735</v>
      </c>
      <c r="I2071" s="26">
        <f t="shared" si="294"/>
        <v>83478.239679059101</v>
      </c>
      <c r="J2071" s="26">
        <f t="shared" si="295"/>
        <v>72012.859047600126</v>
      </c>
      <c r="K2071" s="23">
        <f t="shared" si="292"/>
        <v>83.478239679059101</v>
      </c>
      <c r="L2071" s="23">
        <f t="shared" si="292"/>
        <v>72.012859047600131</v>
      </c>
      <c r="M2071" s="26">
        <f>K2071*'Social Cost of Carbon'!$C$5</f>
        <v>8347.8239679059097</v>
      </c>
      <c r="N2071" s="26">
        <f>L2071*'Social Cost of Carbon'!$C$5</f>
        <v>7201.2859047600132</v>
      </c>
      <c r="O2071" s="23">
        <f t="shared" si="296"/>
        <v>0.17050019265752434</v>
      </c>
      <c r="P2071" s="23">
        <f t="shared" si="297"/>
        <v>0.14708271746792728</v>
      </c>
      <c r="Q2071" s="27"/>
      <c r="R2071" s="27"/>
    </row>
    <row r="2072" spans="1:18" x14ac:dyDescent="0.25">
      <c r="A2072" s="24">
        <f t="shared" si="293"/>
        <v>2021</v>
      </c>
      <c r="B2072" s="32">
        <v>44434</v>
      </c>
      <c r="C2072" s="28">
        <f>'Bitcoin Data'!C2071</f>
        <v>46942.21875</v>
      </c>
      <c r="D2072" s="26">
        <f>'Bitcoin Data'!K2071</f>
        <v>912.50126736287132</v>
      </c>
      <c r="E2072" s="25">
        <f>'Bitcoin Data'!J2071</f>
        <v>195790.35325413616</v>
      </c>
      <c r="F2072" s="25">
        <f t="shared" si="289"/>
        <v>178.65894548182354</v>
      </c>
      <c r="G2072" s="23">
        <f t="shared" si="290"/>
        <v>0.48099999999999998</v>
      </c>
      <c r="H2072" s="23">
        <f t="shared" si="291"/>
        <v>0.41493669889381735</v>
      </c>
      <c r="I2072" s="26">
        <f t="shared" si="294"/>
        <v>85934.952776757113</v>
      </c>
      <c r="J2072" s="26">
        <f t="shared" si="295"/>
        <v>74132.153066078346</v>
      </c>
      <c r="K2072" s="23">
        <f t="shared" si="292"/>
        <v>94.17515991523949</v>
      </c>
      <c r="L2072" s="23">
        <f t="shared" si="292"/>
        <v>81.240602854525633</v>
      </c>
      <c r="M2072" s="26">
        <f>K2072*'Social Cost of Carbon'!$C$5</f>
        <v>9417.5159915239492</v>
      </c>
      <c r="N2072" s="26">
        <f>L2072*'Social Cost of Carbon'!$C$5</f>
        <v>8124.0602854525632</v>
      </c>
      <c r="O2072" s="23">
        <f t="shared" si="296"/>
        <v>0.2006193197147067</v>
      </c>
      <c r="P2072" s="23">
        <f t="shared" si="297"/>
        <v>0.17306511072088093</v>
      </c>
      <c r="Q2072" s="27"/>
      <c r="R2072" s="27"/>
    </row>
    <row r="2073" spans="1:18" x14ac:dyDescent="0.25">
      <c r="A2073" s="24">
        <f t="shared" si="293"/>
        <v>2021</v>
      </c>
      <c r="B2073" s="32">
        <v>44435</v>
      </c>
      <c r="C2073" s="28">
        <f>'Bitcoin Data'!C2072</f>
        <v>49058.667969000002</v>
      </c>
      <c r="D2073" s="26">
        <f>'Bitcoin Data'!K2072</f>
        <v>912.50126736287132</v>
      </c>
      <c r="E2073" s="25">
        <f>'Bitcoin Data'!J2072</f>
        <v>197582.40325035108</v>
      </c>
      <c r="F2073" s="25">
        <f t="shared" si="289"/>
        <v>180.29419337454726</v>
      </c>
      <c r="G2073" s="23">
        <f t="shared" si="290"/>
        <v>0.48099999999999998</v>
      </c>
      <c r="H2073" s="23">
        <f t="shared" si="291"/>
        <v>0.41493669889381735</v>
      </c>
      <c r="I2073" s="26">
        <f t="shared" si="294"/>
        <v>86721.507013157243</v>
      </c>
      <c r="J2073" s="26">
        <f t="shared" si="295"/>
        <v>74810.677428558192</v>
      </c>
      <c r="K2073" s="23">
        <f t="shared" si="292"/>
        <v>95.037135963418876</v>
      </c>
      <c r="L2073" s="23">
        <f t="shared" si="292"/>
        <v>81.984190164207732</v>
      </c>
      <c r="M2073" s="26">
        <f>K2073*'Social Cost of Carbon'!$C$5</f>
        <v>9503.7135963418878</v>
      </c>
      <c r="N2073" s="26">
        <f>L2073*'Social Cost of Carbon'!$C$5</f>
        <v>8198.4190164207739</v>
      </c>
      <c r="O2073" s="23">
        <f t="shared" si="296"/>
        <v>0.1937213950111171</v>
      </c>
      <c r="P2073" s="23">
        <f t="shared" si="297"/>
        <v>0.16711458659255335</v>
      </c>
      <c r="Q2073" s="27"/>
      <c r="R2073" s="27"/>
    </row>
    <row r="2074" spans="1:18" x14ac:dyDescent="0.25">
      <c r="A2074" s="24">
        <f t="shared" si="293"/>
        <v>2021</v>
      </c>
      <c r="B2074" s="32">
        <v>44436</v>
      </c>
      <c r="C2074" s="28">
        <f>'Bitcoin Data'!C2073</f>
        <v>48902.402344000002</v>
      </c>
      <c r="D2074" s="26">
        <f>'Bitcoin Data'!K2073</f>
        <v>881.22980515029872</v>
      </c>
      <c r="E2074" s="25">
        <f>'Bitcoin Data'!J2073</f>
        <v>205407.09060040483</v>
      </c>
      <c r="F2074" s="25">
        <f t="shared" si="289"/>
        <v>181.01085042628449</v>
      </c>
      <c r="G2074" s="23">
        <f t="shared" si="290"/>
        <v>0.48099999999999998</v>
      </c>
      <c r="H2074" s="23">
        <f t="shared" si="291"/>
        <v>0.41493669889381735</v>
      </c>
      <c r="I2074" s="26">
        <f t="shared" si="294"/>
        <v>87066.219055042835</v>
      </c>
      <c r="J2074" s="26">
        <f t="shared" si="295"/>
        <v>75108.04473984502</v>
      </c>
      <c r="K2074" s="23">
        <f t="shared" si="292"/>
        <v>98.80081057879471</v>
      </c>
      <c r="L2074" s="23">
        <f t="shared" si="292"/>
        <v>85.23094010311523</v>
      </c>
      <c r="M2074" s="26">
        <f>K2074*'Social Cost of Carbon'!$C$5</f>
        <v>9880.0810578794717</v>
      </c>
      <c r="N2074" s="26">
        <f>L2074*'Social Cost of Carbon'!$C$5</f>
        <v>8523.0940103115227</v>
      </c>
      <c r="O2074" s="23">
        <f t="shared" si="296"/>
        <v>0.20203672180313023</v>
      </c>
      <c r="P2074" s="23">
        <f t="shared" si="297"/>
        <v>0.17428783867010267</v>
      </c>
      <c r="Q2074" s="27"/>
      <c r="R2074" s="27"/>
    </row>
    <row r="2075" spans="1:18" x14ac:dyDescent="0.25">
      <c r="A2075" s="24">
        <f t="shared" si="293"/>
        <v>2021</v>
      </c>
      <c r="B2075" s="32">
        <v>44437</v>
      </c>
      <c r="C2075" s="28">
        <f>'Bitcoin Data'!C2074</f>
        <v>48829.832030999998</v>
      </c>
      <c r="D2075" s="26">
        <f>'Bitcoin Data'!K2074</f>
        <v>974.97562560935978</v>
      </c>
      <c r="E2075" s="25">
        <f>'Bitcoin Data'!J2074</f>
        <v>183937.82472740201</v>
      </c>
      <c r="F2075" s="25">
        <f t="shared" si="289"/>
        <v>179.33489573682354</v>
      </c>
      <c r="G2075" s="23">
        <f t="shared" si="290"/>
        <v>0.48099999999999998</v>
      </c>
      <c r="H2075" s="23">
        <f t="shared" si="291"/>
        <v>0.41493669889381735</v>
      </c>
      <c r="I2075" s="26">
        <f t="shared" si="294"/>
        <v>86260.084849412116</v>
      </c>
      <c r="J2075" s="26">
        <f t="shared" si="295"/>
        <v>74412.629633504475</v>
      </c>
      <c r="K2075" s="23">
        <f t="shared" si="292"/>
        <v>88.474093693880363</v>
      </c>
      <c r="L2075" s="23">
        <f t="shared" si="292"/>
        <v>76.322553794097757</v>
      </c>
      <c r="M2075" s="26">
        <f>K2075*'Social Cost of Carbon'!$C$5</f>
        <v>8847.4093693880368</v>
      </c>
      <c r="N2075" s="26">
        <f>L2075*'Social Cost of Carbon'!$C$5</f>
        <v>7632.2553794097757</v>
      </c>
      <c r="O2075" s="23">
        <f t="shared" si="296"/>
        <v>0.18118860953220545</v>
      </c>
      <c r="P2075" s="23">
        <f t="shared" si="297"/>
        <v>0.15630312581383404</v>
      </c>
      <c r="Q2075" s="27"/>
      <c r="R2075" s="27"/>
    </row>
    <row r="2076" spans="1:18" x14ac:dyDescent="0.25">
      <c r="A2076" s="24">
        <f t="shared" si="293"/>
        <v>2021</v>
      </c>
      <c r="B2076" s="32">
        <v>44438</v>
      </c>
      <c r="C2076" s="28">
        <f>'Bitcoin Data'!C2075</f>
        <v>47054.984375</v>
      </c>
      <c r="D2076" s="26">
        <f>'Bitcoin Data'!K2075</f>
        <v>843.72363363644888</v>
      </c>
      <c r="E2076" s="25">
        <f>'Bitcoin Data'!J2075</f>
        <v>214725.53855709921</v>
      </c>
      <c r="F2076" s="25">
        <f t="shared" si="289"/>
        <v>181.16901162593916</v>
      </c>
      <c r="G2076" s="23">
        <f t="shared" si="290"/>
        <v>0.48099999999999998</v>
      </c>
      <c r="H2076" s="23">
        <f t="shared" si="291"/>
        <v>0.41493669889381735</v>
      </c>
      <c r="I2076" s="26">
        <f t="shared" si="294"/>
        <v>87142.294592076738</v>
      </c>
      <c r="J2076" s="26">
        <f t="shared" si="295"/>
        <v>75173.671625922812</v>
      </c>
      <c r="K2076" s="23">
        <f t="shared" si="292"/>
        <v>103.28298404596471</v>
      </c>
      <c r="L2076" s="23">
        <f t="shared" si="292"/>
        <v>89.097506137079833</v>
      </c>
      <c r="M2076" s="26">
        <f>K2076*'Social Cost of Carbon'!$C$5</f>
        <v>10328.298404596471</v>
      </c>
      <c r="N2076" s="26">
        <f>L2076*'Social Cost of Carbon'!$C$5</f>
        <v>8909.7506137079836</v>
      </c>
      <c r="O2076" s="23">
        <f t="shared" si="296"/>
        <v>0.21949424788426511</v>
      </c>
      <c r="P2076" s="23">
        <f t="shared" si="297"/>
        <v>0.18934764790702333</v>
      </c>
      <c r="Q2076" s="27"/>
      <c r="R2076" s="27"/>
    </row>
    <row r="2077" spans="1:18" x14ac:dyDescent="0.25">
      <c r="A2077" s="24">
        <f t="shared" si="293"/>
        <v>2021</v>
      </c>
      <c r="B2077" s="32">
        <v>44439</v>
      </c>
      <c r="C2077" s="28">
        <f>'Bitcoin Data'!C2076</f>
        <v>47166.6875</v>
      </c>
      <c r="D2077" s="26">
        <f>'Bitcoin Data'!K2076</f>
        <v>900</v>
      </c>
      <c r="E2077" s="25">
        <f>'Bitcoin Data'!J2076</f>
        <v>193710.37195832375</v>
      </c>
      <c r="F2077" s="25">
        <f t="shared" si="289"/>
        <v>174.33933476249138</v>
      </c>
      <c r="G2077" s="23">
        <f t="shared" si="290"/>
        <v>0.48099999999999998</v>
      </c>
      <c r="H2077" s="23">
        <f t="shared" si="291"/>
        <v>0.41493669889381735</v>
      </c>
      <c r="I2077" s="26">
        <f t="shared" si="294"/>
        <v>83857.220020758352</v>
      </c>
      <c r="J2077" s="26">
        <f t="shared" si="295"/>
        <v>72339.788053692304</v>
      </c>
      <c r="K2077" s="23">
        <f t="shared" si="292"/>
        <v>93.174688911953723</v>
      </c>
      <c r="L2077" s="23">
        <f t="shared" si="292"/>
        <v>80.377542281880352</v>
      </c>
      <c r="M2077" s="26">
        <f>K2077*'Social Cost of Carbon'!$C$5</f>
        <v>9317.4688911953726</v>
      </c>
      <c r="N2077" s="26">
        <f>L2077*'Social Cost of Carbon'!$C$5</f>
        <v>8037.7542281880351</v>
      </c>
      <c r="O2077" s="23">
        <f t="shared" si="296"/>
        <v>0.19754342280651727</v>
      </c>
      <c r="P2077" s="23">
        <f t="shared" si="297"/>
        <v>0.17041167515077321</v>
      </c>
      <c r="Q2077" s="27"/>
      <c r="R2077" s="27"/>
    </row>
    <row r="2078" spans="1:18" x14ac:dyDescent="0.25">
      <c r="A2078" s="24">
        <f t="shared" si="293"/>
        <v>2021</v>
      </c>
      <c r="B2078" s="32">
        <v>44440</v>
      </c>
      <c r="C2078" s="28">
        <f>'Bitcoin Data'!C2077</f>
        <v>48847.027344000002</v>
      </c>
      <c r="D2078" s="26">
        <f>'Bitcoin Data'!K2077</f>
        <v>856.24583769384458</v>
      </c>
      <c r="E2078" s="25">
        <f>'Bitcoin Data'!J2077</f>
        <v>205112.77527597616</v>
      </c>
      <c r="F2078" s="25">
        <f t="shared" si="289"/>
        <v>175.62696008788748</v>
      </c>
      <c r="G2078" s="23">
        <f t="shared" si="290"/>
        <v>0.48099999999999998</v>
      </c>
      <c r="H2078" s="23">
        <f t="shared" si="291"/>
        <v>0.41493669889381735</v>
      </c>
      <c r="I2078" s="26">
        <f t="shared" si="294"/>
        <v>84476.567802273872</v>
      </c>
      <c r="J2078" s="26">
        <f t="shared" si="295"/>
        <v>72874.071055624241</v>
      </c>
      <c r="K2078" s="23">
        <f t="shared" si="292"/>
        <v>98.659244907744537</v>
      </c>
      <c r="L2078" s="23">
        <f t="shared" si="292"/>
        <v>85.108817873962948</v>
      </c>
      <c r="M2078" s="26">
        <f>K2078*'Social Cost of Carbon'!$C$5</f>
        <v>9865.9244907744542</v>
      </c>
      <c r="N2078" s="26">
        <f>L2078*'Social Cost of Carbon'!$C$5</f>
        <v>8510.8817873962944</v>
      </c>
      <c r="O2078" s="23">
        <f t="shared" si="296"/>
        <v>0.20197594464233676</v>
      </c>
      <c r="P2078" s="23">
        <f t="shared" si="297"/>
        <v>0.17423540899345447</v>
      </c>
      <c r="Q2078" s="27"/>
      <c r="R2078" s="27"/>
    </row>
    <row r="2079" spans="1:18" x14ac:dyDescent="0.25">
      <c r="A2079" s="24">
        <f t="shared" si="293"/>
        <v>2021</v>
      </c>
      <c r="B2079" s="32">
        <v>44441</v>
      </c>
      <c r="C2079" s="28">
        <f>'Bitcoin Data'!C2078</f>
        <v>49327.722655999998</v>
      </c>
      <c r="D2079" s="26">
        <f>'Bitcoin Data'!K2078</f>
        <v>931.29139072847681</v>
      </c>
      <c r="E2079" s="25">
        <f>'Bitcoin Data'!J2078</f>
        <v>186213.91579162149</v>
      </c>
      <c r="F2079" s="25">
        <f t="shared" si="289"/>
        <v>173.41941661057464</v>
      </c>
      <c r="G2079" s="23">
        <f t="shared" si="290"/>
        <v>0.48099999999999998</v>
      </c>
      <c r="H2079" s="23">
        <f t="shared" si="291"/>
        <v>0.41493669889381735</v>
      </c>
      <c r="I2079" s="26">
        <f t="shared" si="294"/>
        <v>83414.739389686409</v>
      </c>
      <c r="J2079" s="26">
        <f t="shared" si="295"/>
        <v>71958.080252483487</v>
      </c>
      <c r="K2079" s="23">
        <f t="shared" si="292"/>
        <v>89.568893495769942</v>
      </c>
      <c r="L2079" s="23">
        <f t="shared" si="292"/>
        <v>77.266987506666695</v>
      </c>
      <c r="M2079" s="26">
        <f>K2079*'Social Cost of Carbon'!$C$5</f>
        <v>8956.8893495769935</v>
      </c>
      <c r="N2079" s="26">
        <f>L2079*'Social Cost of Carbon'!$C$5</f>
        <v>7726.6987506666692</v>
      </c>
      <c r="O2079" s="23">
        <f t="shared" si="296"/>
        <v>0.18157921889158041</v>
      </c>
      <c r="P2079" s="23">
        <f t="shared" si="297"/>
        <v>0.15664008664155973</v>
      </c>
      <c r="Q2079" s="27"/>
      <c r="R2079" s="27"/>
    </row>
    <row r="2080" spans="1:18" x14ac:dyDescent="0.25">
      <c r="A2080" s="24">
        <f t="shared" si="293"/>
        <v>2021</v>
      </c>
      <c r="B2080" s="32">
        <v>44442</v>
      </c>
      <c r="C2080" s="28">
        <f>'Bitcoin Data'!C2079</f>
        <v>50025.375</v>
      </c>
      <c r="D2080" s="26">
        <f>'Bitcoin Data'!K2079</f>
        <v>924.9743062692703</v>
      </c>
      <c r="E2080" s="25">
        <f>'Bitcoin Data'!J2079</f>
        <v>187944.3271491701</v>
      </c>
      <c r="F2080" s="25">
        <f t="shared" si="289"/>
        <v>173.84367362204841</v>
      </c>
      <c r="G2080" s="23">
        <f t="shared" si="290"/>
        <v>0.48099999999999998</v>
      </c>
      <c r="H2080" s="23">
        <f t="shared" si="291"/>
        <v>0.41493669889381735</v>
      </c>
      <c r="I2080" s="26">
        <f t="shared" si="294"/>
        <v>83618.807012205274</v>
      </c>
      <c r="J2080" s="26">
        <f t="shared" si="295"/>
        <v>72134.120056306958</v>
      </c>
      <c r="K2080" s="23">
        <f t="shared" si="292"/>
        <v>90.401221358750817</v>
      </c>
      <c r="L2080" s="23">
        <f t="shared" si="292"/>
        <v>77.984998683096293</v>
      </c>
      <c r="M2080" s="26">
        <f>K2080*'Social Cost of Carbon'!$C$5</f>
        <v>9040.1221358750809</v>
      </c>
      <c r="N2080" s="26">
        <f>L2080*'Social Cost of Carbon'!$C$5</f>
        <v>7798.4998683096292</v>
      </c>
      <c r="O2080" s="23">
        <f t="shared" si="296"/>
        <v>0.18071073202100096</v>
      </c>
      <c r="P2080" s="23">
        <f t="shared" si="297"/>
        <v>0.1558908827432004</v>
      </c>
      <c r="Q2080" s="27"/>
      <c r="R2080" s="27"/>
    </row>
    <row r="2081" spans="1:18" x14ac:dyDescent="0.25">
      <c r="A2081" s="24">
        <f t="shared" si="293"/>
        <v>2021</v>
      </c>
      <c r="B2081" s="32">
        <v>44443</v>
      </c>
      <c r="C2081" s="28">
        <f>'Bitcoin Data'!C2080</f>
        <v>49944.625</v>
      </c>
      <c r="D2081" s="26">
        <f>'Bitcoin Data'!K2080</f>
        <v>968.78363832077503</v>
      </c>
      <c r="E2081" s="25">
        <f>'Bitcoin Data'!J2080</f>
        <v>179704.78308520318</v>
      </c>
      <c r="F2081" s="25">
        <f t="shared" si="289"/>
        <v>174.09505358092881</v>
      </c>
      <c r="G2081" s="23">
        <f t="shared" si="290"/>
        <v>0.48099999999999998</v>
      </c>
      <c r="H2081" s="23">
        <f t="shared" si="291"/>
        <v>0.41493669889381735</v>
      </c>
      <c r="I2081" s="26">
        <f t="shared" si="294"/>
        <v>83739.72077242675</v>
      </c>
      <c r="J2081" s="26">
        <f t="shared" si="295"/>
        <v>72238.426826612849</v>
      </c>
      <c r="K2081" s="23">
        <f t="shared" si="292"/>
        <v>86.43800066398272</v>
      </c>
      <c r="L2081" s="23">
        <f t="shared" si="292"/>
        <v>74.566109468803717</v>
      </c>
      <c r="M2081" s="26">
        <f>K2081*'Social Cost of Carbon'!$C$5</f>
        <v>8643.8000663982712</v>
      </c>
      <c r="N2081" s="26">
        <f>L2081*'Social Cost of Carbon'!$C$5</f>
        <v>7456.6109468803716</v>
      </c>
      <c r="O2081" s="23">
        <f t="shared" si="296"/>
        <v>0.17306767377667309</v>
      </c>
      <c r="P2081" s="23">
        <f t="shared" si="297"/>
        <v>0.14929756599194352</v>
      </c>
      <c r="Q2081" s="27"/>
      <c r="R2081" s="27"/>
    </row>
    <row r="2082" spans="1:18" x14ac:dyDescent="0.25">
      <c r="A2082" s="24">
        <f t="shared" si="293"/>
        <v>2021</v>
      </c>
      <c r="B2082" s="32">
        <v>44444</v>
      </c>
      <c r="C2082" s="28">
        <f>'Bitcoin Data'!C2081</f>
        <v>51753.410155999998</v>
      </c>
      <c r="D2082" s="26">
        <f>'Bitcoin Data'!K2081</f>
        <v>1025.0569476082005</v>
      </c>
      <c r="E2082" s="25">
        <f>'Bitcoin Data'!J2081</f>
        <v>172101.12962206471</v>
      </c>
      <c r="F2082" s="25">
        <f t="shared" si="289"/>
        <v>176.41345861031689</v>
      </c>
      <c r="G2082" s="23">
        <f t="shared" si="290"/>
        <v>0.48099999999999998</v>
      </c>
      <c r="H2082" s="23">
        <f t="shared" si="291"/>
        <v>0.41493669889381735</v>
      </c>
      <c r="I2082" s="26">
        <f t="shared" si="294"/>
        <v>84854.873591562427</v>
      </c>
      <c r="J2082" s="26">
        <f t="shared" si="295"/>
        <v>73200.418156205968</v>
      </c>
      <c r="K2082" s="23">
        <f t="shared" si="292"/>
        <v>82.780643348213118</v>
      </c>
      <c r="L2082" s="23">
        <f t="shared" si="292"/>
        <v>71.411074601276482</v>
      </c>
      <c r="M2082" s="26">
        <f>K2082*'Social Cost of Carbon'!$C$5</f>
        <v>8278.0643348213125</v>
      </c>
      <c r="N2082" s="26">
        <f>L2082*'Social Cost of Carbon'!$C$5</f>
        <v>7141.1074601276487</v>
      </c>
      <c r="O2082" s="23">
        <f t="shared" si="296"/>
        <v>0.15995205552385422</v>
      </c>
      <c r="P2082" s="23">
        <f t="shared" si="297"/>
        <v>0.13798332203814687</v>
      </c>
      <c r="Q2082" s="27"/>
      <c r="R2082" s="27"/>
    </row>
    <row r="2083" spans="1:18" x14ac:dyDescent="0.25">
      <c r="A2083" s="24">
        <f t="shared" si="293"/>
        <v>2021</v>
      </c>
      <c r="B2083" s="32">
        <v>44445</v>
      </c>
      <c r="C2083" s="28">
        <f>'Bitcoin Data'!C2082</f>
        <v>52633.535155999998</v>
      </c>
      <c r="D2083" s="26">
        <f>'Bitcoin Data'!K2082</f>
        <v>1075.011944577162</v>
      </c>
      <c r="E2083" s="25">
        <f>'Bitcoin Data'!J2082</f>
        <v>165296.95939623436</v>
      </c>
      <c r="F2083" s="25">
        <f t="shared" si="289"/>
        <v>177.69620575323808</v>
      </c>
      <c r="G2083" s="23">
        <f t="shared" si="290"/>
        <v>0.48099999999999998</v>
      </c>
      <c r="H2083" s="23">
        <f t="shared" si="291"/>
        <v>0.41493669889381735</v>
      </c>
      <c r="I2083" s="26">
        <f t="shared" si="294"/>
        <v>85471.874967307507</v>
      </c>
      <c r="J2083" s="26">
        <f t="shared" si="295"/>
        <v>73732.677021205163</v>
      </c>
      <c r="K2083" s="23">
        <f t="shared" si="292"/>
        <v>79.507837469588736</v>
      </c>
      <c r="L2083" s="23">
        <f t="shared" si="292"/>
        <v>68.587774669058859</v>
      </c>
      <c r="M2083" s="26">
        <f>K2083*'Social Cost of Carbon'!$C$5</f>
        <v>7950.783746958874</v>
      </c>
      <c r="N2083" s="26">
        <f>L2083*'Social Cost of Carbon'!$C$5</f>
        <v>6858.7774669058863</v>
      </c>
      <c r="O2083" s="23">
        <f t="shared" si="296"/>
        <v>0.1510592766264631</v>
      </c>
      <c r="P2083" s="23">
        <f t="shared" si="297"/>
        <v>0.13031192844214673</v>
      </c>
      <c r="Q2083" s="27"/>
      <c r="R2083" s="27"/>
    </row>
    <row r="2084" spans="1:18" x14ac:dyDescent="0.25">
      <c r="A2084" s="24">
        <f t="shared" si="293"/>
        <v>2021</v>
      </c>
      <c r="B2084" s="32">
        <v>44446</v>
      </c>
      <c r="C2084" s="28">
        <f>'Bitcoin Data'!C2083</f>
        <v>46811.128905999998</v>
      </c>
      <c r="D2084" s="26">
        <f>'Bitcoin Data'!K2083</f>
        <v>956.22609434764115</v>
      </c>
      <c r="E2084" s="25">
        <f>'Bitcoin Data'!J2083</f>
        <v>192389.90101702299</v>
      </c>
      <c r="F2084" s="25">
        <f t="shared" si="289"/>
        <v>183.96824364143717</v>
      </c>
      <c r="G2084" s="23">
        <f t="shared" si="290"/>
        <v>0.48099999999999998</v>
      </c>
      <c r="H2084" s="23">
        <f t="shared" si="291"/>
        <v>0.41493669889381735</v>
      </c>
      <c r="I2084" s="26">
        <f t="shared" si="294"/>
        <v>88488.725191531266</v>
      </c>
      <c r="J2084" s="26">
        <f t="shared" si="295"/>
        <v>76335.175717871432</v>
      </c>
      <c r="K2084" s="23">
        <f t="shared" si="292"/>
        <v>92.539542389188043</v>
      </c>
      <c r="L2084" s="23">
        <f t="shared" si="292"/>
        <v>79.829630428511791</v>
      </c>
      <c r="M2084" s="26">
        <f>K2084*'Social Cost of Carbon'!$C$5</f>
        <v>9253.9542389188045</v>
      </c>
      <c r="N2084" s="26">
        <f>L2084*'Social Cost of Carbon'!$C$5</f>
        <v>7982.9630428511791</v>
      </c>
      <c r="O2084" s="23">
        <f t="shared" si="296"/>
        <v>0.19768705551838728</v>
      </c>
      <c r="P2084" s="23">
        <f t="shared" si="297"/>
        <v>0.17053558052149359</v>
      </c>
      <c r="Q2084" s="27"/>
      <c r="R2084" s="27"/>
    </row>
    <row r="2085" spans="1:18" x14ac:dyDescent="0.25">
      <c r="A2085" s="24">
        <f t="shared" si="293"/>
        <v>2021</v>
      </c>
      <c r="B2085" s="32">
        <v>44447</v>
      </c>
      <c r="C2085" s="28">
        <f>'Bitcoin Data'!C2084</f>
        <v>46091.390625</v>
      </c>
      <c r="D2085" s="26">
        <f>'Bitcoin Data'!K2084</f>
        <v>887.4864411793709</v>
      </c>
      <c r="E2085" s="25">
        <f>'Bitcoin Data'!J2084</f>
        <v>208924.26866569452</v>
      </c>
      <c r="F2085" s="25">
        <f t="shared" si="289"/>
        <v>185.41745567411999</v>
      </c>
      <c r="G2085" s="23">
        <f t="shared" si="290"/>
        <v>0.48099999999999998</v>
      </c>
      <c r="H2085" s="23">
        <f t="shared" si="291"/>
        <v>0.41493669889381735</v>
      </c>
      <c r="I2085" s="26">
        <f t="shared" si="294"/>
        <v>89185.796179251716</v>
      </c>
      <c r="J2085" s="26">
        <f t="shared" si="295"/>
        <v>76936.50697471005</v>
      </c>
      <c r="K2085" s="23">
        <f t="shared" si="292"/>
        <v>100.49257322819906</v>
      </c>
      <c r="L2085" s="23">
        <f t="shared" si="292"/>
        <v>86.69034635894829</v>
      </c>
      <c r="M2085" s="26">
        <f>K2085*'Social Cost of Carbon'!$C$5</f>
        <v>10049.257322819907</v>
      </c>
      <c r="N2085" s="26">
        <f>L2085*'Social Cost of Carbon'!$C$5</f>
        <v>8669.0346358948282</v>
      </c>
      <c r="O2085" s="23">
        <f t="shared" si="296"/>
        <v>0.21802894611231763</v>
      </c>
      <c r="P2085" s="23">
        <f t="shared" si="297"/>
        <v>0.18808359909177352</v>
      </c>
      <c r="Q2085" s="27"/>
      <c r="R2085" s="27"/>
    </row>
    <row r="2086" spans="1:18" x14ac:dyDescent="0.25">
      <c r="A2086" s="24">
        <f t="shared" si="293"/>
        <v>2021</v>
      </c>
      <c r="B2086" s="32">
        <v>44448</v>
      </c>
      <c r="C2086" s="28">
        <f>'Bitcoin Data'!C2085</f>
        <v>46391.421875</v>
      </c>
      <c r="D2086" s="26">
        <f>'Bitcoin Data'!K2085</f>
        <v>856.24583769384458</v>
      </c>
      <c r="E2086" s="25">
        <f>'Bitcoin Data'!J2085</f>
        <v>218711.28084543737</v>
      </c>
      <c r="F2086" s="25">
        <f t="shared" si="289"/>
        <v>187.27062388059522</v>
      </c>
      <c r="G2086" s="23">
        <f t="shared" si="290"/>
        <v>0.48099999999999998</v>
      </c>
      <c r="H2086" s="23">
        <f t="shared" si="291"/>
        <v>0.41493669889381735</v>
      </c>
      <c r="I2086" s="26">
        <f t="shared" si="294"/>
        <v>90077.170086566301</v>
      </c>
      <c r="J2086" s="26">
        <f t="shared" si="295"/>
        <v>77705.454472799858</v>
      </c>
      <c r="K2086" s="23">
        <f t="shared" si="292"/>
        <v>105.20012608665537</v>
      </c>
      <c r="L2086" s="23">
        <f t="shared" si="292"/>
        <v>90.751336884844363</v>
      </c>
      <c r="M2086" s="26">
        <f>K2086*'Social Cost of Carbon'!$C$5</f>
        <v>10520.012608665538</v>
      </c>
      <c r="N2086" s="26">
        <f>L2086*'Social Cost of Carbon'!$C$5</f>
        <v>9075.1336884844368</v>
      </c>
      <c r="O2086" s="23">
        <f t="shared" si="296"/>
        <v>0.22676633272873872</v>
      </c>
      <c r="P2086" s="23">
        <f t="shared" si="297"/>
        <v>0.19562094287467746</v>
      </c>
      <c r="Q2086" s="27"/>
      <c r="R2086" s="27"/>
    </row>
    <row r="2087" spans="1:18" x14ac:dyDescent="0.25">
      <c r="A2087" s="24">
        <f t="shared" si="293"/>
        <v>2021</v>
      </c>
      <c r="B2087" s="32">
        <v>44449</v>
      </c>
      <c r="C2087" s="28">
        <f>'Bitcoin Data'!C2086</f>
        <v>44883.910155999998</v>
      </c>
      <c r="D2087" s="26">
        <f>'Bitcoin Data'!K2086</f>
        <v>850.0188893086513</v>
      </c>
      <c r="E2087" s="25">
        <f>'Bitcoin Data'!J2086</f>
        <v>219027.42890180674</v>
      </c>
      <c r="F2087" s="25">
        <f t="shared" si="289"/>
        <v>186.17745184324335</v>
      </c>
      <c r="G2087" s="23">
        <f t="shared" si="290"/>
        <v>0.48099999999999998</v>
      </c>
      <c r="H2087" s="23">
        <f t="shared" si="291"/>
        <v>0.41493669889381735</v>
      </c>
      <c r="I2087" s="26">
        <f t="shared" si="294"/>
        <v>89551.354336600038</v>
      </c>
      <c r="J2087" s="26">
        <f t="shared" si="295"/>
        <v>77251.857276298033</v>
      </c>
      <c r="K2087" s="23">
        <f t="shared" si="292"/>
        <v>105.35219330176903</v>
      </c>
      <c r="L2087" s="23">
        <f t="shared" si="292"/>
        <v>90.882518315715956</v>
      </c>
      <c r="M2087" s="26">
        <f>K2087*'Social Cost of Carbon'!$C$5</f>
        <v>10535.219330176904</v>
      </c>
      <c r="N2087" s="26">
        <f>L2087*'Social Cost of Carbon'!$C$5</f>
        <v>9088.2518315715952</v>
      </c>
      <c r="O2087" s="23">
        <f t="shared" si="296"/>
        <v>0.23472151364621194</v>
      </c>
      <c r="P2087" s="23">
        <f t="shared" si="297"/>
        <v>0.20248351357945793</v>
      </c>
      <c r="Q2087" s="27"/>
      <c r="R2087" s="27"/>
    </row>
    <row r="2088" spans="1:18" x14ac:dyDescent="0.25">
      <c r="A2088" s="24">
        <f t="shared" si="293"/>
        <v>2021</v>
      </c>
      <c r="B2088" s="32">
        <v>44450</v>
      </c>
      <c r="C2088" s="28">
        <f>'Bitcoin Data'!C2087</f>
        <v>45201.457030999998</v>
      </c>
      <c r="D2088" s="26">
        <f>'Bitcoin Data'!K2087</f>
        <v>924.9743062692703</v>
      </c>
      <c r="E2088" s="25">
        <f>'Bitcoin Data'!J2087</f>
        <v>200089.44952879081</v>
      </c>
      <c r="F2088" s="25">
        <f t="shared" si="289"/>
        <v>185.07759976969348</v>
      </c>
      <c r="G2088" s="23">
        <f t="shared" si="290"/>
        <v>0.48099999999999998</v>
      </c>
      <c r="H2088" s="23">
        <f t="shared" si="291"/>
        <v>0.41493669889381735</v>
      </c>
      <c r="I2088" s="26">
        <f t="shared" si="294"/>
        <v>89022.325489222567</v>
      </c>
      <c r="J2088" s="26">
        <f t="shared" si="295"/>
        <v>76795.488287627755</v>
      </c>
      <c r="K2088" s="23">
        <f t="shared" si="292"/>
        <v>96.243025223348383</v>
      </c>
      <c r="L2088" s="23">
        <f t="shared" si="292"/>
        <v>83.024455670957536</v>
      </c>
      <c r="M2088" s="26">
        <f>K2088*'Social Cost of Carbon'!$C$5</f>
        <v>9624.3025223348377</v>
      </c>
      <c r="N2088" s="26">
        <f>L2088*'Social Cost of Carbon'!$C$5</f>
        <v>8302.4455670957541</v>
      </c>
      <c r="O2088" s="23">
        <f t="shared" si="296"/>
        <v>0.2129201834298021</v>
      </c>
      <c r="P2088" s="23">
        <f t="shared" si="297"/>
        <v>0.18367650320213755</v>
      </c>
      <c r="Q2088" s="27"/>
      <c r="R2088" s="27"/>
    </row>
    <row r="2089" spans="1:18" x14ac:dyDescent="0.25">
      <c r="A2089" s="24">
        <f t="shared" si="293"/>
        <v>2021</v>
      </c>
      <c r="B2089" s="32">
        <v>44451</v>
      </c>
      <c r="C2089" s="28">
        <f>'Bitcoin Data'!C2088</f>
        <v>46063.269530999998</v>
      </c>
      <c r="D2089" s="26">
        <f>'Bitcoin Data'!K2088</f>
        <v>918.74234381380154</v>
      </c>
      <c r="E2089" s="25">
        <f>'Bitcoin Data'!J2088</f>
        <v>201286.67137818949</v>
      </c>
      <c r="F2089" s="25">
        <f t="shared" si="289"/>
        <v>184.93058824047625</v>
      </c>
      <c r="G2089" s="23">
        <f t="shared" si="290"/>
        <v>0.48099999999999998</v>
      </c>
      <c r="H2089" s="23">
        <f t="shared" si="291"/>
        <v>0.41493669889381735</v>
      </c>
      <c r="I2089" s="26">
        <f t="shared" si="294"/>
        <v>88951.612943669083</v>
      </c>
      <c r="J2089" s="26">
        <f t="shared" si="295"/>
        <v>76734.487808995007</v>
      </c>
      <c r="K2089" s="23">
        <f t="shared" si="292"/>
        <v>96.818888932909147</v>
      </c>
      <c r="L2089" s="23">
        <f t="shared" si="292"/>
        <v>83.521226952990574</v>
      </c>
      <c r="M2089" s="26">
        <f>K2089*'Social Cost of Carbon'!$C$5</f>
        <v>9681.888893290914</v>
      </c>
      <c r="N2089" s="26">
        <f>L2089*'Social Cost of Carbon'!$C$5</f>
        <v>8352.1226952990583</v>
      </c>
      <c r="O2089" s="23">
        <f t="shared" si="296"/>
        <v>0.21018674948323252</v>
      </c>
      <c r="P2089" s="23">
        <f t="shared" si="297"/>
        <v>0.18131849476464507</v>
      </c>
      <c r="Q2089" s="27"/>
      <c r="R2089" s="27"/>
    </row>
    <row r="2090" spans="1:18" x14ac:dyDescent="0.25">
      <c r="A2090" s="24">
        <f t="shared" si="293"/>
        <v>2021</v>
      </c>
      <c r="B2090" s="32">
        <v>44452</v>
      </c>
      <c r="C2090" s="28">
        <f>'Bitcoin Data'!C2089</f>
        <v>44963.074219000002</v>
      </c>
      <c r="D2090" s="26">
        <f>'Bitcoin Data'!K2089</f>
        <v>993.70652533951636</v>
      </c>
      <c r="E2090" s="25">
        <f>'Bitcoin Data'!J2089</f>
        <v>184219.87271706047</v>
      </c>
      <c r="F2090" s="25">
        <f t="shared" si="289"/>
        <v>183.06048961615812</v>
      </c>
      <c r="G2090" s="23">
        <f t="shared" si="290"/>
        <v>0.48099999999999998</v>
      </c>
      <c r="H2090" s="23">
        <f t="shared" si="291"/>
        <v>0.41493669889381735</v>
      </c>
      <c r="I2090" s="26">
        <f t="shared" si="294"/>
        <v>88052.095505372054</v>
      </c>
      <c r="J2090" s="26">
        <f t="shared" si="295"/>
        <v>75958.515259214575</v>
      </c>
      <c r="K2090" s="23">
        <f t="shared" si="292"/>
        <v>88.609758776906077</v>
      </c>
      <c r="L2090" s="23">
        <f t="shared" si="292"/>
        <v>76.439585855856279</v>
      </c>
      <c r="M2090" s="26">
        <f>K2090*'Social Cost of Carbon'!$C$5</f>
        <v>8860.9758776906074</v>
      </c>
      <c r="N2090" s="26">
        <f>L2090*'Social Cost of Carbon'!$C$5</f>
        <v>7643.9585855856276</v>
      </c>
      <c r="O2090" s="23">
        <f t="shared" si="296"/>
        <v>0.19707228724023132</v>
      </c>
      <c r="P2090" s="23">
        <f t="shared" si="297"/>
        <v>0.17000524804764189</v>
      </c>
      <c r="Q2090" s="27"/>
      <c r="R2090" s="27"/>
    </row>
    <row r="2091" spans="1:18" x14ac:dyDescent="0.25">
      <c r="A2091" s="24">
        <f t="shared" si="293"/>
        <v>2021</v>
      </c>
      <c r="B2091" s="32">
        <v>44453</v>
      </c>
      <c r="C2091" s="28">
        <f>'Bitcoin Data'!C2090</f>
        <v>47092.492187999997</v>
      </c>
      <c r="D2091" s="26">
        <f>'Bitcoin Data'!K2090</f>
        <v>1050.0525026251314</v>
      </c>
      <c r="E2091" s="25">
        <f>'Bitcoin Data'!J2090</f>
        <v>173297.61030831895</v>
      </c>
      <c r="F2091" s="25">
        <f t="shared" si="289"/>
        <v>181.97158940320509</v>
      </c>
      <c r="G2091" s="23">
        <f t="shared" si="290"/>
        <v>0.48099999999999998</v>
      </c>
      <c r="H2091" s="23">
        <f t="shared" si="291"/>
        <v>0.41493669889381735</v>
      </c>
      <c r="I2091" s="26">
        <f t="shared" si="294"/>
        <v>87528.334502941652</v>
      </c>
      <c r="J2091" s="26">
        <f t="shared" si="295"/>
        <v>75506.690599427078</v>
      </c>
      <c r="K2091" s="23">
        <f t="shared" si="292"/>
        <v>83.356150558301408</v>
      </c>
      <c r="L2091" s="23">
        <f t="shared" si="292"/>
        <v>71.90753834752104</v>
      </c>
      <c r="M2091" s="26">
        <f>K2091*'Social Cost of Carbon'!$C$5</f>
        <v>8335.6150558301415</v>
      </c>
      <c r="N2091" s="26">
        <f>L2091*'Social Cost of Carbon'!$C$5</f>
        <v>7190.753834752104</v>
      </c>
      <c r="O2091" s="23">
        <f t="shared" si="296"/>
        <v>0.17700517998820636</v>
      </c>
      <c r="P2091" s="23">
        <f t="shared" si="297"/>
        <v>0.15269427249773873</v>
      </c>
      <c r="Q2091" s="27"/>
      <c r="R2091" s="27"/>
    </row>
    <row r="2092" spans="1:18" x14ac:dyDescent="0.25">
      <c r="A2092" s="24">
        <f t="shared" si="293"/>
        <v>2021</v>
      </c>
      <c r="B2092" s="32">
        <v>44454</v>
      </c>
      <c r="C2092" s="28">
        <f>'Bitcoin Data'!C2091</f>
        <v>48176.347655999998</v>
      </c>
      <c r="D2092" s="26">
        <f>'Bitcoin Data'!K2091</f>
        <v>887.4864411793709</v>
      </c>
      <c r="E2092" s="25">
        <f>'Bitcoin Data'!J2091</f>
        <v>209301.02168419733</v>
      </c>
      <c r="F2092" s="25">
        <f t="shared" si="289"/>
        <v>185.75181886971461</v>
      </c>
      <c r="G2092" s="23">
        <f t="shared" si="290"/>
        <v>0.48099999999999998</v>
      </c>
      <c r="H2092" s="23">
        <f t="shared" si="291"/>
        <v>0.41493669889381735</v>
      </c>
      <c r="I2092" s="26">
        <f t="shared" si="294"/>
        <v>89346.624876332731</v>
      </c>
      <c r="J2092" s="26">
        <f t="shared" si="295"/>
        <v>77075.246535321668</v>
      </c>
      <c r="K2092" s="23">
        <f t="shared" si="292"/>
        <v>100.6737914300989</v>
      </c>
      <c r="L2092" s="23">
        <f t="shared" si="292"/>
        <v>86.846675012744114</v>
      </c>
      <c r="M2092" s="26">
        <f>K2092*'Social Cost of Carbon'!$C$5</f>
        <v>10067.37914300989</v>
      </c>
      <c r="N2092" s="26">
        <f>L2092*'Social Cost of Carbon'!$C$5</f>
        <v>8684.6675012744108</v>
      </c>
      <c r="O2092" s="23">
        <f t="shared" si="296"/>
        <v>0.2089693310687506</v>
      </c>
      <c r="P2092" s="23">
        <f t="shared" si="297"/>
        <v>0.18026828358361038</v>
      </c>
      <c r="Q2092" s="27"/>
      <c r="R2092" s="27"/>
    </row>
    <row r="2093" spans="1:18" x14ac:dyDescent="0.25">
      <c r="A2093" s="24">
        <f t="shared" si="293"/>
        <v>2021</v>
      </c>
      <c r="B2093" s="32">
        <v>44455</v>
      </c>
      <c r="C2093" s="28">
        <f>'Bitcoin Data'!C2092</f>
        <v>47783.359375</v>
      </c>
      <c r="D2093" s="26">
        <f>'Bitcoin Data'!K2092</f>
        <v>850.0188893086513</v>
      </c>
      <c r="E2093" s="25">
        <f>'Bitcoin Data'!J2092</f>
        <v>218427.6393943388</v>
      </c>
      <c r="F2093" s="25">
        <f t="shared" si="289"/>
        <v>185.66761943228647</v>
      </c>
      <c r="G2093" s="23">
        <f t="shared" si="290"/>
        <v>0.48099999999999998</v>
      </c>
      <c r="H2093" s="23">
        <f t="shared" si="291"/>
        <v>0.41493669889381735</v>
      </c>
      <c r="I2093" s="26">
        <f t="shared" si="294"/>
        <v>89306.124946929791</v>
      </c>
      <c r="J2093" s="26">
        <f t="shared" si="295"/>
        <v>77040.309098706522</v>
      </c>
      <c r="K2093" s="23">
        <f t="shared" si="292"/>
        <v>105.06369454867695</v>
      </c>
      <c r="L2093" s="23">
        <f t="shared" si="292"/>
        <v>90.633643637456075</v>
      </c>
      <c r="M2093" s="26">
        <f>K2093*'Social Cost of Carbon'!$C$5</f>
        <v>10506.369454867694</v>
      </c>
      <c r="N2093" s="26">
        <f>L2093*'Social Cost of Carbon'!$C$5</f>
        <v>9063.364363745608</v>
      </c>
      <c r="O2093" s="23">
        <f t="shared" si="296"/>
        <v>0.21987506931889286</v>
      </c>
      <c r="P2093" s="23">
        <f t="shared" si="297"/>
        <v>0.18967616513977273</v>
      </c>
      <c r="Q2093" s="27"/>
      <c r="R2093" s="27"/>
    </row>
    <row r="2094" spans="1:18" x14ac:dyDescent="0.25">
      <c r="A2094" s="24">
        <f t="shared" si="293"/>
        <v>2021</v>
      </c>
      <c r="B2094" s="32">
        <v>44456</v>
      </c>
      <c r="C2094" s="28">
        <f>'Bitcoin Data'!C2093</f>
        <v>47267.519530999998</v>
      </c>
      <c r="D2094" s="26">
        <f>'Bitcoin Data'!K2093</f>
        <v>918.74234381380154</v>
      </c>
      <c r="E2094" s="25">
        <f>'Bitcoin Data'!J2093</f>
        <v>201785.58334467458</v>
      </c>
      <c r="F2094" s="25">
        <f t="shared" si="289"/>
        <v>185.38895978992153</v>
      </c>
      <c r="G2094" s="23">
        <f t="shared" si="290"/>
        <v>0.48099999999999998</v>
      </c>
      <c r="H2094" s="23">
        <f t="shared" si="291"/>
        <v>0.41493669889381735</v>
      </c>
      <c r="I2094" s="26">
        <f t="shared" si="294"/>
        <v>89172.089658952245</v>
      </c>
      <c r="J2094" s="26">
        <f t="shared" si="295"/>
        <v>76924.682986588683</v>
      </c>
      <c r="K2094" s="23">
        <f t="shared" si="292"/>
        <v>97.058865588788464</v>
      </c>
      <c r="L2094" s="23">
        <f t="shared" si="292"/>
        <v>83.728243837402516</v>
      </c>
      <c r="M2094" s="26">
        <f>K2094*'Social Cost of Carbon'!$C$5</f>
        <v>9705.8865588788467</v>
      </c>
      <c r="N2094" s="26">
        <f>L2094*'Social Cost of Carbon'!$C$5</f>
        <v>8372.8243837402515</v>
      </c>
      <c r="O2094" s="23">
        <f t="shared" si="296"/>
        <v>0.20533945202081788</v>
      </c>
      <c r="P2094" s="23">
        <f t="shared" si="297"/>
        <v>0.17713695296088058</v>
      </c>
      <c r="Q2094" s="27"/>
      <c r="R2094" s="27"/>
    </row>
    <row r="2095" spans="1:18" x14ac:dyDescent="0.25">
      <c r="A2095" s="24">
        <f t="shared" si="293"/>
        <v>2021</v>
      </c>
      <c r="B2095" s="32">
        <v>44457</v>
      </c>
      <c r="C2095" s="28">
        <f>'Bitcoin Data'!C2094</f>
        <v>48278.363280999998</v>
      </c>
      <c r="D2095" s="26">
        <f>'Bitcoin Data'!K2094</f>
        <v>968.78363832077503</v>
      </c>
      <c r="E2095" s="25">
        <f>'Bitcoin Data'!J2094</f>
        <v>193290.58390946712</v>
      </c>
      <c r="F2095" s="25">
        <f t="shared" si="289"/>
        <v>187.25675513296062</v>
      </c>
      <c r="G2095" s="23">
        <f t="shared" si="290"/>
        <v>0.48099999999999998</v>
      </c>
      <c r="H2095" s="23">
        <f t="shared" si="291"/>
        <v>0.41493669889381735</v>
      </c>
      <c r="I2095" s="26">
        <f t="shared" si="294"/>
        <v>90070.49921895405</v>
      </c>
      <c r="J2095" s="26">
        <f t="shared" si="295"/>
        <v>77699.699820438575</v>
      </c>
      <c r="K2095" s="23">
        <f t="shared" si="292"/>
        <v>92.972770860453693</v>
      </c>
      <c r="L2095" s="23">
        <f t="shared" si="292"/>
        <v>80.203356814652693</v>
      </c>
      <c r="M2095" s="26">
        <f>K2095*'Social Cost of Carbon'!$C$5</f>
        <v>9297.2770860453693</v>
      </c>
      <c r="N2095" s="26">
        <f>L2095*'Social Cost of Carbon'!$C$5</f>
        <v>8020.3356814652689</v>
      </c>
      <c r="O2095" s="23">
        <f t="shared" si="296"/>
        <v>0.192576476379934</v>
      </c>
      <c r="P2095" s="23">
        <f t="shared" si="297"/>
        <v>0.1661269176584054</v>
      </c>
      <c r="Q2095" s="27"/>
      <c r="R2095" s="27"/>
    </row>
    <row r="2096" spans="1:18" x14ac:dyDescent="0.25">
      <c r="A2096" s="24">
        <f t="shared" si="293"/>
        <v>2021</v>
      </c>
      <c r="B2096" s="32">
        <v>44458</v>
      </c>
      <c r="C2096" s="28">
        <f>'Bitcoin Data'!C2095</f>
        <v>47260.21875</v>
      </c>
      <c r="D2096" s="26">
        <f>'Bitcoin Data'!K2095</f>
        <v>1000</v>
      </c>
      <c r="E2096" s="25">
        <f>'Bitcoin Data'!J2095</f>
        <v>188407.47193832934</v>
      </c>
      <c r="F2096" s="25">
        <f t="shared" si="289"/>
        <v>188.40747193832934</v>
      </c>
      <c r="G2096" s="23">
        <f t="shared" si="290"/>
        <v>0.48099999999999998</v>
      </c>
      <c r="H2096" s="23">
        <f t="shared" si="291"/>
        <v>0.41493669889381735</v>
      </c>
      <c r="I2096" s="26">
        <f t="shared" si="294"/>
        <v>90623.994002336403</v>
      </c>
      <c r="J2096" s="26">
        <f t="shared" si="295"/>
        <v>78177.174453019907</v>
      </c>
      <c r="K2096" s="23">
        <f t="shared" si="292"/>
        <v>90.623994002336403</v>
      </c>
      <c r="L2096" s="23">
        <f t="shared" si="292"/>
        <v>78.177174453019902</v>
      </c>
      <c r="M2096" s="26">
        <f>K2096*'Social Cost of Carbon'!$C$5</f>
        <v>9062.3994002336403</v>
      </c>
      <c r="N2096" s="26">
        <f>L2096*'Social Cost of Carbon'!$C$5</f>
        <v>7817.7174453019898</v>
      </c>
      <c r="O2096" s="23">
        <f t="shared" si="296"/>
        <v>0.19175534180602244</v>
      </c>
      <c r="P2096" s="23">
        <f t="shared" si="297"/>
        <v>0.16541856242047101</v>
      </c>
      <c r="Q2096" s="27"/>
      <c r="R2096" s="27"/>
    </row>
    <row r="2097" spans="1:18" x14ac:dyDescent="0.25">
      <c r="A2097" s="24">
        <f t="shared" si="293"/>
        <v>2021</v>
      </c>
      <c r="B2097" s="32">
        <v>44459</v>
      </c>
      <c r="C2097" s="28">
        <f>'Bitcoin Data'!C2096</f>
        <v>42843.800780999998</v>
      </c>
      <c r="D2097" s="26">
        <f>'Bitcoin Data'!K2096</f>
        <v>1025.0569476082005</v>
      </c>
      <c r="E2097" s="25">
        <f>'Bitcoin Data'!J2096</f>
        <v>185969.03469303937</v>
      </c>
      <c r="F2097" s="25">
        <f t="shared" si="289"/>
        <v>190.62885105209048</v>
      </c>
      <c r="G2097" s="23">
        <f t="shared" si="290"/>
        <v>0.48099999999999998</v>
      </c>
      <c r="H2097" s="23">
        <f t="shared" si="291"/>
        <v>0.41493669889381735</v>
      </c>
      <c r="I2097" s="26">
        <f t="shared" si="294"/>
        <v>91692.477356055519</v>
      </c>
      <c r="J2097" s="26">
        <f t="shared" si="295"/>
        <v>79098.906169475624</v>
      </c>
      <c r="K2097" s="23">
        <f t="shared" si="292"/>
        <v>89.451105687351941</v>
      </c>
      <c r="L2097" s="23">
        <f t="shared" si="292"/>
        <v>77.165377351999538</v>
      </c>
      <c r="M2097" s="26">
        <f>K2097*'Social Cost of Carbon'!$C$5</f>
        <v>8945.1105687351937</v>
      </c>
      <c r="N2097" s="26">
        <f>L2097*'Social Cost of Carbon'!$C$5</f>
        <v>7716.5377351999541</v>
      </c>
      <c r="O2097" s="23">
        <f t="shared" si="296"/>
        <v>0.2087842442937998</v>
      </c>
      <c r="P2097" s="23">
        <f t="shared" si="297"/>
        <v>0.18010861768879333</v>
      </c>
      <c r="Q2097" s="27"/>
      <c r="R2097" s="27"/>
    </row>
    <row r="2098" spans="1:18" x14ac:dyDescent="0.25">
      <c r="A2098" s="24">
        <f t="shared" si="293"/>
        <v>2021</v>
      </c>
      <c r="B2098" s="32">
        <v>44460</v>
      </c>
      <c r="C2098" s="28">
        <f>'Bitcoin Data'!C2097</f>
        <v>40693.675780999998</v>
      </c>
      <c r="D2098" s="26">
        <f>'Bitcoin Data'!K2097</f>
        <v>768.77082087639872</v>
      </c>
      <c r="E2098" s="25">
        <f>'Bitcoin Data'!J2097</f>
        <v>248993.95567196718</v>
      </c>
      <c r="F2098" s="25">
        <f t="shared" si="289"/>
        <v>191.41928769519984</v>
      </c>
      <c r="G2098" s="23">
        <f t="shared" si="290"/>
        <v>0.48099999999999998</v>
      </c>
      <c r="H2098" s="23">
        <f t="shared" si="291"/>
        <v>0.41493669889381735</v>
      </c>
      <c r="I2098" s="26">
        <f t="shared" si="294"/>
        <v>92072.677381391113</v>
      </c>
      <c r="J2098" s="26">
        <f t="shared" si="295"/>
        <v>79426.887340852132</v>
      </c>
      <c r="K2098" s="23">
        <f t="shared" si="292"/>
        <v>119.76609267821621</v>
      </c>
      <c r="L2098" s="23">
        <f t="shared" si="292"/>
        <v>103.31673001103954</v>
      </c>
      <c r="M2098" s="26">
        <f>K2098*'Social Cost of Carbon'!$C$5</f>
        <v>11976.609267821621</v>
      </c>
      <c r="N2098" s="26">
        <f>L2098*'Social Cost of Carbon'!$C$5</f>
        <v>10331.673001103954</v>
      </c>
      <c r="O2098" s="23">
        <f t="shared" si="296"/>
        <v>0.29431131589772819</v>
      </c>
      <c r="P2098" s="23">
        <f t="shared" si="297"/>
        <v>0.25388891032369809</v>
      </c>
      <c r="Q2098" s="27"/>
      <c r="R2098" s="27"/>
    </row>
    <row r="2099" spans="1:18" x14ac:dyDescent="0.25">
      <c r="A2099" s="24">
        <f t="shared" si="293"/>
        <v>2021</v>
      </c>
      <c r="B2099" s="32">
        <v>44461</v>
      </c>
      <c r="C2099" s="28">
        <f>'Bitcoin Data'!C2098</f>
        <v>43574.507812999997</v>
      </c>
      <c r="D2099" s="26">
        <f>'Bitcoin Data'!K2098</f>
        <v>837.52093802345053</v>
      </c>
      <c r="E2099" s="25">
        <f>'Bitcoin Data'!J2098</f>
        <v>219152.90703848031</v>
      </c>
      <c r="F2099" s="25">
        <f t="shared" si="289"/>
        <v>183.54514827343408</v>
      </c>
      <c r="G2099" s="23">
        <f t="shared" si="290"/>
        <v>0.48099999999999998</v>
      </c>
      <c r="H2099" s="23">
        <f t="shared" si="291"/>
        <v>0.41493669889381735</v>
      </c>
      <c r="I2099" s="26">
        <f t="shared" si="294"/>
        <v>88285.216319521787</v>
      </c>
      <c r="J2099" s="26">
        <f t="shared" si="295"/>
        <v>76159.617922554971</v>
      </c>
      <c r="K2099" s="23">
        <f t="shared" si="292"/>
        <v>105.41254828550902</v>
      </c>
      <c r="L2099" s="23">
        <f t="shared" si="292"/>
        <v>90.934583799530657</v>
      </c>
      <c r="M2099" s="26">
        <f>K2099*'Social Cost of Carbon'!$C$5</f>
        <v>10541.254828550902</v>
      </c>
      <c r="N2099" s="26">
        <f>L2099*'Social Cost of Carbon'!$C$5</f>
        <v>9093.4583799530665</v>
      </c>
      <c r="O2099" s="23">
        <f t="shared" si="296"/>
        <v>0.24191334240167894</v>
      </c>
      <c r="P2099" s="23">
        <f t="shared" si="297"/>
        <v>0.2086875752900674</v>
      </c>
      <c r="Q2099" s="27"/>
      <c r="R2099" s="27"/>
    </row>
    <row r="2100" spans="1:18" x14ac:dyDescent="0.25">
      <c r="A2100" s="24">
        <f t="shared" si="293"/>
        <v>2021</v>
      </c>
      <c r="B2100" s="32">
        <v>44462</v>
      </c>
      <c r="C2100" s="28">
        <f>'Bitcoin Data'!C2099</f>
        <v>44895.097655999998</v>
      </c>
      <c r="D2100" s="26">
        <f>'Bitcoin Data'!K2099</f>
        <v>1031.2822275696115</v>
      </c>
      <c r="E2100" s="25">
        <f>'Bitcoin Data'!J2099</f>
        <v>177231.44099212825</v>
      </c>
      <c r="F2100" s="25">
        <f t="shared" si="289"/>
        <v>182.77563526173415</v>
      </c>
      <c r="G2100" s="23">
        <f t="shared" si="290"/>
        <v>0.48099999999999998</v>
      </c>
      <c r="H2100" s="23">
        <f t="shared" si="291"/>
        <v>0.41493669889381735</v>
      </c>
      <c r="I2100" s="26">
        <f t="shared" si="294"/>
        <v>87915.08056089413</v>
      </c>
      <c r="J2100" s="26">
        <f t="shared" si="295"/>
        <v>75840.318733724373</v>
      </c>
      <c r="K2100" s="23">
        <f t="shared" si="292"/>
        <v>85.248323117213687</v>
      </c>
      <c r="L2100" s="23">
        <f t="shared" si="292"/>
        <v>73.539829065468069</v>
      </c>
      <c r="M2100" s="26">
        <f>K2100*'Social Cost of Carbon'!$C$5</f>
        <v>8524.8323117213695</v>
      </c>
      <c r="N2100" s="26">
        <f>L2100*'Social Cost of Carbon'!$C$5</f>
        <v>7353.9829065468066</v>
      </c>
      <c r="O2100" s="23">
        <f t="shared" si="296"/>
        <v>0.18988336715605897</v>
      </c>
      <c r="P2100" s="23">
        <f t="shared" si="297"/>
        <v>0.16380369551471471</v>
      </c>
      <c r="Q2100" s="27"/>
      <c r="R2100" s="27"/>
    </row>
    <row r="2101" spans="1:18" x14ac:dyDescent="0.25">
      <c r="A2101" s="24">
        <f t="shared" si="293"/>
        <v>2021</v>
      </c>
      <c r="B2101" s="32">
        <v>44463</v>
      </c>
      <c r="C2101" s="28">
        <f>'Bitcoin Data'!C2100</f>
        <v>42839.75</v>
      </c>
      <c r="D2101" s="26">
        <f>'Bitcoin Data'!K2100</f>
        <v>924.9743062692703</v>
      </c>
      <c r="E2101" s="25">
        <f>'Bitcoin Data'!J2100</f>
        <v>204089.87170962626</v>
      </c>
      <c r="F2101" s="25">
        <f t="shared" si="289"/>
        <v>188.77788750119592</v>
      </c>
      <c r="G2101" s="23">
        <f t="shared" si="290"/>
        <v>0.48099999999999998</v>
      </c>
      <c r="H2101" s="23">
        <f t="shared" si="291"/>
        <v>0.41493669889381735</v>
      </c>
      <c r="I2101" s="26">
        <f t="shared" si="294"/>
        <v>90802.163888075229</v>
      </c>
      <c r="J2101" s="26">
        <f t="shared" si="295"/>
        <v>78330.873463894663</v>
      </c>
      <c r="K2101" s="23">
        <f t="shared" si="292"/>
        <v>98.167228292330222</v>
      </c>
      <c r="L2101" s="23">
        <f t="shared" si="292"/>
        <v>84.684377644855005</v>
      </c>
      <c r="M2101" s="26">
        <f>K2101*'Social Cost of Carbon'!$C$5</f>
        <v>9816.7228292330219</v>
      </c>
      <c r="N2101" s="26">
        <f>L2101*'Social Cost of Carbon'!$C$5</f>
        <v>8468.4377644855012</v>
      </c>
      <c r="O2101" s="23">
        <f t="shared" si="296"/>
        <v>0.22914986266803664</v>
      </c>
      <c r="P2101" s="23">
        <f t="shared" si="297"/>
        <v>0.19767710512982689</v>
      </c>
      <c r="Q2101" s="27"/>
      <c r="R2101" s="27"/>
    </row>
    <row r="2102" spans="1:18" x14ac:dyDescent="0.25">
      <c r="A2102" s="24">
        <f t="shared" si="293"/>
        <v>2021</v>
      </c>
      <c r="B2102" s="32">
        <v>44464</v>
      </c>
      <c r="C2102" s="28">
        <f>'Bitcoin Data'!C2101</f>
        <v>42716.59375</v>
      </c>
      <c r="D2102" s="26">
        <f>'Bitcoin Data'!K2101</f>
        <v>900</v>
      </c>
      <c r="E2102" s="25">
        <f>'Bitcoin Data'!J2101</f>
        <v>210765.33700154224</v>
      </c>
      <c r="F2102" s="25">
        <f t="shared" si="289"/>
        <v>189.68880330138802</v>
      </c>
      <c r="G2102" s="23">
        <f t="shared" si="290"/>
        <v>0.48099999999999998</v>
      </c>
      <c r="H2102" s="23">
        <f t="shared" si="291"/>
        <v>0.41493669889381735</v>
      </c>
      <c r="I2102" s="26">
        <f t="shared" si="294"/>
        <v>91240.314387967635</v>
      </c>
      <c r="J2102" s="26">
        <f t="shared" si="295"/>
        <v>78708.845858996589</v>
      </c>
      <c r="K2102" s="23">
        <f t="shared" si="292"/>
        <v>101.37812709774181</v>
      </c>
      <c r="L2102" s="23">
        <f t="shared" si="292"/>
        <v>87.454273176662866</v>
      </c>
      <c r="M2102" s="26">
        <f>K2102*'Social Cost of Carbon'!$C$5</f>
        <v>10137.812709774182</v>
      </c>
      <c r="N2102" s="26">
        <f>L2102*'Social Cost of Carbon'!$C$5</f>
        <v>8745.4273176662864</v>
      </c>
      <c r="O2102" s="23">
        <f t="shared" si="296"/>
        <v>0.23732727307579812</v>
      </c>
      <c r="P2102" s="23">
        <f t="shared" si="297"/>
        <v>0.20473138305102537</v>
      </c>
      <c r="Q2102" s="27"/>
      <c r="R2102" s="27"/>
    </row>
    <row r="2103" spans="1:18" x14ac:dyDescent="0.25">
      <c r="A2103" s="24">
        <f t="shared" si="293"/>
        <v>2021</v>
      </c>
      <c r="B2103" s="32">
        <v>44465</v>
      </c>
      <c r="C2103" s="28">
        <f>'Bitcoin Data'!C2102</f>
        <v>43208.539062999997</v>
      </c>
      <c r="D2103" s="26">
        <f>'Bitcoin Data'!K2102</f>
        <v>868.72586872586874</v>
      </c>
      <c r="E2103" s="25">
        <f>'Bitcoin Data'!J2102</f>
        <v>216914.39819012946</v>
      </c>
      <c r="F2103" s="25">
        <f t="shared" si="289"/>
        <v>188.43914900686923</v>
      </c>
      <c r="G2103" s="23">
        <f t="shared" si="290"/>
        <v>0.48099999999999998</v>
      </c>
      <c r="H2103" s="23">
        <f t="shared" si="291"/>
        <v>0.41493669889381735</v>
      </c>
      <c r="I2103" s="26">
        <f t="shared" si="294"/>
        <v>90639.230672304097</v>
      </c>
      <c r="J2103" s="26">
        <f t="shared" si="295"/>
        <v>78190.318431270483</v>
      </c>
      <c r="K2103" s="23">
        <f t="shared" si="292"/>
        <v>104.33582552945226</v>
      </c>
      <c r="L2103" s="23">
        <f t="shared" si="292"/>
        <v>90.005744327551355</v>
      </c>
      <c r="M2103" s="26">
        <f>K2103*'Social Cost of Carbon'!$C$5</f>
        <v>10433.582552945227</v>
      </c>
      <c r="N2103" s="26">
        <f>L2103*'Social Cost of Carbon'!$C$5</f>
        <v>9000.5744327551347</v>
      </c>
      <c r="O2103" s="23">
        <f t="shared" si="296"/>
        <v>0.24147038477122759</v>
      </c>
      <c r="P2103" s="23">
        <f t="shared" si="297"/>
        <v>0.20830545600331202</v>
      </c>
      <c r="Q2103" s="27"/>
      <c r="R2103" s="27"/>
    </row>
    <row r="2104" spans="1:18" x14ac:dyDescent="0.25">
      <c r="A2104" s="24">
        <f t="shared" si="293"/>
        <v>2021</v>
      </c>
      <c r="B2104" s="32">
        <v>44466</v>
      </c>
      <c r="C2104" s="28">
        <f>'Bitcoin Data'!C2103</f>
        <v>42235.730469000002</v>
      </c>
      <c r="D2104" s="26">
        <f>'Bitcoin Data'!K2103</f>
        <v>968.78363832077503</v>
      </c>
      <c r="E2104" s="25">
        <f>'Bitcoin Data'!J2103</f>
        <v>191356.19543310939</v>
      </c>
      <c r="F2104" s="25">
        <f t="shared" si="289"/>
        <v>185.38275122690899</v>
      </c>
      <c r="G2104" s="23">
        <f t="shared" si="290"/>
        <v>0.48099999999999998</v>
      </c>
      <c r="H2104" s="23">
        <f t="shared" si="291"/>
        <v>0.41493669889381735</v>
      </c>
      <c r="I2104" s="26">
        <f t="shared" si="294"/>
        <v>89169.103340143221</v>
      </c>
      <c r="J2104" s="26">
        <f t="shared" si="295"/>
        <v>76922.106825947383</v>
      </c>
      <c r="K2104" s="23">
        <f t="shared" si="292"/>
        <v>92.042330003325603</v>
      </c>
      <c r="L2104" s="23">
        <f t="shared" si="292"/>
        <v>79.400708045894575</v>
      </c>
      <c r="M2104" s="26">
        <f>K2104*'Social Cost of Carbon'!$C$5</f>
        <v>9204.2330003325606</v>
      </c>
      <c r="N2104" s="26">
        <f>L2104*'Social Cost of Carbon'!$C$5</f>
        <v>7940.0708045894571</v>
      </c>
      <c r="O2104" s="23">
        <f t="shared" si="296"/>
        <v>0.21792527081041593</v>
      </c>
      <c r="P2104" s="23">
        <f t="shared" si="297"/>
        <v>0.18799416315096706</v>
      </c>
      <c r="Q2104" s="27"/>
      <c r="R2104" s="27"/>
    </row>
    <row r="2105" spans="1:18" x14ac:dyDescent="0.25">
      <c r="A2105" s="24">
        <f t="shared" si="293"/>
        <v>2021</v>
      </c>
      <c r="B2105" s="32">
        <v>44467</v>
      </c>
      <c r="C2105" s="28">
        <f>'Bitcoin Data'!C2104</f>
        <v>41034.542969000002</v>
      </c>
      <c r="D2105" s="26">
        <f>'Bitcoin Data'!K2104</f>
        <v>949.96833438885369</v>
      </c>
      <c r="E2105" s="25">
        <f>'Bitcoin Data'!J2104</f>
        <v>194274.18366502377</v>
      </c>
      <c r="F2105" s="25">
        <f t="shared" si="289"/>
        <v>184.55432267101688</v>
      </c>
      <c r="G2105" s="23">
        <f t="shared" si="290"/>
        <v>0.48099999999999998</v>
      </c>
      <c r="H2105" s="23">
        <f t="shared" si="291"/>
        <v>0.41493669889381735</v>
      </c>
      <c r="I2105" s="26">
        <f t="shared" si="294"/>
        <v>88770.629204759112</v>
      </c>
      <c r="J2105" s="26">
        <f t="shared" si="295"/>
        <v>76578.361415696141</v>
      </c>
      <c r="K2105" s="23">
        <f t="shared" si="292"/>
        <v>93.44588234287643</v>
      </c>
      <c r="L2105" s="23">
        <f t="shared" si="292"/>
        <v>80.611488450256132</v>
      </c>
      <c r="M2105" s="26">
        <f>K2105*'Social Cost of Carbon'!$C$5</f>
        <v>9344.588234287643</v>
      </c>
      <c r="N2105" s="26">
        <f>L2105*'Social Cost of Carbon'!$C$5</f>
        <v>8061.1488450256129</v>
      </c>
      <c r="O2105" s="23">
        <f t="shared" si="296"/>
        <v>0.22772492534758132</v>
      </c>
      <c r="P2105" s="23">
        <f t="shared" si="297"/>
        <v>0.19644787688059537</v>
      </c>
      <c r="Q2105" s="27"/>
      <c r="R2105" s="27"/>
    </row>
    <row r="2106" spans="1:18" x14ac:dyDescent="0.25">
      <c r="A2106" s="24">
        <f t="shared" si="293"/>
        <v>2021</v>
      </c>
      <c r="B2106" s="32">
        <v>44468</v>
      </c>
      <c r="C2106" s="28">
        <f>'Bitcoin Data'!C2105</f>
        <v>41564.363280999998</v>
      </c>
      <c r="D2106" s="26">
        <f>'Bitcoin Data'!K2105</f>
        <v>812.49435767807176</v>
      </c>
      <c r="E2106" s="25">
        <f>'Bitcoin Data'!J2105</f>
        <v>234103.10174028369</v>
      </c>
      <c r="F2106" s="25">
        <f t="shared" si="289"/>
        <v>190.2074492789161</v>
      </c>
      <c r="G2106" s="23">
        <f t="shared" si="290"/>
        <v>0.48099999999999998</v>
      </c>
      <c r="H2106" s="23">
        <f t="shared" si="291"/>
        <v>0.41493669889381735</v>
      </c>
      <c r="I2106" s="26">
        <f t="shared" si="294"/>
        <v>91489.783103158639</v>
      </c>
      <c r="J2106" s="26">
        <f t="shared" si="295"/>
        <v>78924.051108806656</v>
      </c>
      <c r="K2106" s="23">
        <f t="shared" si="292"/>
        <v>112.60359193707644</v>
      </c>
      <c r="L2106" s="23">
        <f t="shared" si="292"/>
        <v>97.137968236916791</v>
      </c>
      <c r="M2106" s="26">
        <f>K2106*'Social Cost of Carbon'!$C$5</f>
        <v>11260.359193707645</v>
      </c>
      <c r="N2106" s="26">
        <f>L2106*'Social Cost of Carbon'!$C$5</f>
        <v>9713.7968236916786</v>
      </c>
      <c r="O2106" s="23">
        <f t="shared" si="296"/>
        <v>0.27091379020005363</v>
      </c>
      <c r="P2106" s="23">
        <f t="shared" si="297"/>
        <v>0.23370493511522339</v>
      </c>
      <c r="Q2106" s="27"/>
      <c r="R2106" s="27"/>
    </row>
    <row r="2107" spans="1:18" x14ac:dyDescent="0.25">
      <c r="A2107" s="24">
        <f t="shared" si="293"/>
        <v>2021</v>
      </c>
      <c r="B2107" s="32">
        <v>44469</v>
      </c>
      <c r="C2107" s="28">
        <f>'Bitcoin Data'!C2106</f>
        <v>43790.894530999998</v>
      </c>
      <c r="D2107" s="26">
        <f>'Bitcoin Data'!K2106</f>
        <v>1068.7566797292484</v>
      </c>
      <c r="E2107" s="25">
        <f>'Bitcoin Data'!J2106</f>
        <v>177189.07633792548</v>
      </c>
      <c r="F2107" s="25">
        <f t="shared" si="289"/>
        <v>189.37200891121358</v>
      </c>
      <c r="G2107" s="23">
        <f t="shared" si="290"/>
        <v>0.48099999999999998</v>
      </c>
      <c r="H2107" s="23">
        <f t="shared" si="291"/>
        <v>0.41493669889381735</v>
      </c>
      <c r="I2107" s="26">
        <f t="shared" si="294"/>
        <v>91087.936286293727</v>
      </c>
      <c r="J2107" s="26">
        <f t="shared" si="295"/>
        <v>78577.396240509523</v>
      </c>
      <c r="K2107" s="23">
        <f t="shared" si="292"/>
        <v>85.227945718542145</v>
      </c>
      <c r="L2107" s="23">
        <f t="shared" si="292"/>
        <v>73.522250415703397</v>
      </c>
      <c r="M2107" s="26">
        <f>K2107*'Social Cost of Carbon'!$C$5</f>
        <v>8522.7945718542142</v>
      </c>
      <c r="N2107" s="26">
        <f>L2107*'Social Cost of Carbon'!$C$5</f>
        <v>7352.2250415703393</v>
      </c>
      <c r="O2107" s="23">
        <f t="shared" si="296"/>
        <v>0.19462481100542137</v>
      </c>
      <c r="P2107" s="23">
        <f t="shared" si="297"/>
        <v>0.1678939222482799</v>
      </c>
      <c r="Q2107" s="27"/>
      <c r="R2107" s="27"/>
    </row>
    <row r="2108" spans="1:18" x14ac:dyDescent="0.25">
      <c r="A2108" s="24">
        <f t="shared" si="293"/>
        <v>2021</v>
      </c>
      <c r="B2108" s="32">
        <v>44470</v>
      </c>
      <c r="C2108" s="28">
        <f>'Bitcoin Data'!C2107</f>
        <v>48116.941405999998</v>
      </c>
      <c r="D2108" s="26">
        <f>'Bitcoin Data'!K2107</f>
        <v>874.97569511958011</v>
      </c>
      <c r="E2108" s="25">
        <f>'Bitcoin Data'!J2107</f>
        <v>217571.35799971226</v>
      </c>
      <c r="F2108" s="25">
        <f t="shared" si="289"/>
        <v>190.36965020390926</v>
      </c>
      <c r="G2108" s="23">
        <f t="shared" si="290"/>
        <v>0.48099999999999998</v>
      </c>
      <c r="H2108" s="23">
        <f t="shared" si="291"/>
        <v>0.41493669889381735</v>
      </c>
      <c r="I2108" s="26">
        <f t="shared" si="294"/>
        <v>91567.801748080354</v>
      </c>
      <c r="J2108" s="26">
        <f t="shared" si="295"/>
        <v>78991.354225180825</v>
      </c>
      <c r="K2108" s="23">
        <f t="shared" si="292"/>
        <v>104.65182319786159</v>
      </c>
      <c r="L2108" s="23">
        <f t="shared" si="292"/>
        <v>90.278341062245545</v>
      </c>
      <c r="M2108" s="26">
        <f>K2108*'Social Cost of Carbon'!$C$5</f>
        <v>10465.182319786159</v>
      </c>
      <c r="N2108" s="26">
        <f>L2108*'Social Cost of Carbon'!$C$5</f>
        <v>9027.8341062245545</v>
      </c>
      <c r="O2108" s="23">
        <f t="shared" si="296"/>
        <v>0.21749475369773175</v>
      </c>
      <c r="P2108" s="23">
        <f t="shared" si="297"/>
        <v>0.18762277572985589</v>
      </c>
      <c r="Q2108" s="27"/>
      <c r="R2108" s="27"/>
    </row>
    <row r="2109" spans="1:18" x14ac:dyDescent="0.25">
      <c r="A2109" s="24">
        <f t="shared" si="293"/>
        <v>2021</v>
      </c>
      <c r="B2109" s="32">
        <v>44471</v>
      </c>
      <c r="C2109" s="28">
        <f>'Bitcoin Data'!C2108</f>
        <v>47711.488280999998</v>
      </c>
      <c r="D2109" s="26">
        <f>'Bitcoin Data'!K2108</f>
        <v>1174.9347258485641</v>
      </c>
      <c r="E2109" s="25">
        <f>'Bitcoin Data'!J2108</f>
        <v>160691.82731510978</v>
      </c>
      <c r="F2109" s="25">
        <f t="shared" si="289"/>
        <v>188.80240807258332</v>
      </c>
      <c r="G2109" s="23">
        <f t="shared" si="290"/>
        <v>0.48099999999999998</v>
      </c>
      <c r="H2109" s="23">
        <f t="shared" si="291"/>
        <v>0.41493669889381735</v>
      </c>
      <c r="I2109" s="26">
        <f t="shared" si="294"/>
        <v>90813.958282912587</v>
      </c>
      <c r="J2109" s="26">
        <f t="shared" si="295"/>
        <v>78341.047948841137</v>
      </c>
      <c r="K2109" s="23">
        <f t="shared" si="292"/>
        <v>77.292768938567804</v>
      </c>
      <c r="L2109" s="23">
        <f t="shared" si="292"/>
        <v>66.676936365347004</v>
      </c>
      <c r="M2109" s="26">
        <f>K2109*'Social Cost of Carbon'!$C$5</f>
        <v>7729.2768938567806</v>
      </c>
      <c r="N2109" s="26">
        <f>L2109*'Social Cost of Carbon'!$C$5</f>
        <v>6667.6936365347001</v>
      </c>
      <c r="O2109" s="23">
        <f t="shared" si="296"/>
        <v>0.1620003309964822</v>
      </c>
      <c r="P2109" s="23">
        <f t="shared" si="297"/>
        <v>0.13975027559955525</v>
      </c>
      <c r="Q2109" s="27"/>
      <c r="R2109" s="27"/>
    </row>
    <row r="2110" spans="1:18" x14ac:dyDescent="0.25">
      <c r="A2110" s="24">
        <f t="shared" si="293"/>
        <v>2021</v>
      </c>
      <c r="B2110" s="32">
        <v>44472</v>
      </c>
      <c r="C2110" s="28">
        <f>'Bitcoin Data'!C2109</f>
        <v>48199.953125</v>
      </c>
      <c r="D2110" s="26">
        <f>'Bitcoin Data'!K2109</f>
        <v>937.5</v>
      </c>
      <c r="E2110" s="25">
        <f>'Bitcoin Data'!J2109</f>
        <v>209871.15437144201</v>
      </c>
      <c r="F2110" s="25">
        <f t="shared" si="289"/>
        <v>196.75420722322687</v>
      </c>
      <c r="G2110" s="23">
        <f t="shared" si="290"/>
        <v>0.48099999999999998</v>
      </c>
      <c r="H2110" s="23">
        <f t="shared" si="291"/>
        <v>0.41493669889381735</v>
      </c>
      <c r="I2110" s="26">
        <f t="shared" si="294"/>
        <v>94638.773674372118</v>
      </c>
      <c r="J2110" s="26">
        <f t="shared" si="295"/>
        <v>81640.54123867584</v>
      </c>
      <c r="K2110" s="23">
        <f t="shared" si="292"/>
        <v>100.9480252526636</v>
      </c>
      <c r="L2110" s="23">
        <f t="shared" si="292"/>
        <v>87.083243987920895</v>
      </c>
      <c r="M2110" s="26">
        <f>K2110*'Social Cost of Carbon'!$C$5</f>
        <v>10094.802525266359</v>
      </c>
      <c r="N2110" s="26">
        <f>L2110*'Social Cost of Carbon'!$C$5</f>
        <v>8708.3243987920887</v>
      </c>
      <c r="O2110" s="23">
        <f t="shared" si="296"/>
        <v>0.20943594071734606</v>
      </c>
      <c r="P2110" s="23">
        <f t="shared" si="297"/>
        <v>0.18067080638456717</v>
      </c>
      <c r="Q2110" s="27"/>
      <c r="R2110" s="27"/>
    </row>
    <row r="2111" spans="1:18" x14ac:dyDescent="0.25">
      <c r="A2111" s="24">
        <f t="shared" si="293"/>
        <v>2021</v>
      </c>
      <c r="B2111" s="32">
        <v>44473</v>
      </c>
      <c r="C2111" s="28">
        <f>'Bitcoin Data'!C2110</f>
        <v>49112.902344000002</v>
      </c>
      <c r="D2111" s="26">
        <f>'Bitcoin Data'!K2110</f>
        <v>974.97562560935978</v>
      </c>
      <c r="E2111" s="25">
        <f>'Bitcoin Data'!J2110</f>
        <v>203759.71748148158</v>
      </c>
      <c r="F2111" s="25">
        <f t="shared" si="289"/>
        <v>198.66075802549392</v>
      </c>
      <c r="G2111" s="23">
        <f t="shared" si="290"/>
        <v>0.48099999999999998</v>
      </c>
      <c r="H2111" s="23">
        <f t="shared" si="291"/>
        <v>0.41493669889381735</v>
      </c>
      <c r="I2111" s="26">
        <f t="shared" si="294"/>
        <v>95555.824610262571</v>
      </c>
      <c r="J2111" s="26">
        <f t="shared" si="295"/>
        <v>82431.639134841869</v>
      </c>
      <c r="K2111" s="23">
        <f t="shared" si="292"/>
        <v>98.008424108592635</v>
      </c>
      <c r="L2111" s="23">
        <f t="shared" si="292"/>
        <v>84.547384539302811</v>
      </c>
      <c r="M2111" s="26">
        <f>K2111*'Social Cost of Carbon'!$C$5</f>
        <v>9800.8424108592626</v>
      </c>
      <c r="N2111" s="26">
        <f>L2111*'Social Cost of Carbon'!$C$5</f>
        <v>8454.7384539302802</v>
      </c>
      <c r="O2111" s="23">
        <f t="shared" si="296"/>
        <v>0.19955738600442552</v>
      </c>
      <c r="P2111" s="23">
        <f t="shared" si="297"/>
        <v>0.17214902908223614</v>
      </c>
      <c r="Q2111" s="27"/>
      <c r="R2111" s="27"/>
    </row>
    <row r="2112" spans="1:18" x14ac:dyDescent="0.25">
      <c r="A2112" s="24">
        <f t="shared" si="293"/>
        <v>2021</v>
      </c>
      <c r="B2112" s="32">
        <v>44474</v>
      </c>
      <c r="C2112" s="28">
        <f>'Bitcoin Data'!C2111</f>
        <v>51514.8125</v>
      </c>
      <c r="D2112" s="26">
        <f>'Bitcoin Data'!K2111</f>
        <v>1025.0569476082005</v>
      </c>
      <c r="E2112" s="25">
        <f>'Bitcoin Data'!J2111</f>
        <v>193895.69806003885</v>
      </c>
      <c r="F2112" s="25">
        <f t="shared" si="289"/>
        <v>198.75413240778471</v>
      </c>
      <c r="G2112" s="23">
        <f t="shared" si="290"/>
        <v>0.48099999999999998</v>
      </c>
      <c r="H2112" s="23">
        <f t="shared" si="291"/>
        <v>0.41493669889381735</v>
      </c>
      <c r="I2112" s="26">
        <f t="shared" si="294"/>
        <v>95600.737688144451</v>
      </c>
      <c r="J2112" s="26">
        <f t="shared" si="295"/>
        <v>82470.383592790866</v>
      </c>
      <c r="K2112" s="23">
        <f t="shared" si="292"/>
        <v>93.263830766878684</v>
      </c>
      <c r="L2112" s="23">
        <f t="shared" si="292"/>
        <v>80.454440882744862</v>
      </c>
      <c r="M2112" s="26">
        <f>K2112*'Social Cost of Carbon'!$C$5</f>
        <v>9326.3830766878691</v>
      </c>
      <c r="N2112" s="26">
        <f>L2112*'Social Cost of Carbon'!$C$5</f>
        <v>8045.4440882744866</v>
      </c>
      <c r="O2112" s="23">
        <f t="shared" si="296"/>
        <v>0.18104274526259548</v>
      </c>
      <c r="P2112" s="23">
        <f t="shared" si="297"/>
        <v>0.1561772953803236</v>
      </c>
      <c r="Q2112" s="27"/>
      <c r="R2112" s="27"/>
    </row>
    <row r="2113" spans="1:18" x14ac:dyDescent="0.25">
      <c r="A2113" s="24">
        <f t="shared" si="293"/>
        <v>2021</v>
      </c>
      <c r="B2113" s="32">
        <v>44475</v>
      </c>
      <c r="C2113" s="28">
        <f>'Bitcoin Data'!C2112</f>
        <v>55361.449219000002</v>
      </c>
      <c r="D2113" s="26">
        <f>'Bitcoin Data'!K2112</f>
        <v>818.77729257641909</v>
      </c>
      <c r="E2113" s="25">
        <f>'Bitcoin Data'!J2112</f>
        <v>247017.9025437666</v>
      </c>
      <c r="F2113" s="25">
        <f t="shared" si="289"/>
        <v>202.25264946269095</v>
      </c>
      <c r="G2113" s="23">
        <f t="shared" si="290"/>
        <v>0.48099999999999998</v>
      </c>
      <c r="H2113" s="23">
        <f t="shared" si="291"/>
        <v>0.41493669889381735</v>
      </c>
      <c r="I2113" s="26">
        <f t="shared" si="294"/>
        <v>97283.524391554354</v>
      </c>
      <c r="J2113" s="26">
        <f t="shared" si="295"/>
        <v>83922.046710577386</v>
      </c>
      <c r="K2113" s="23">
        <f t="shared" si="292"/>
        <v>118.81561112355173</v>
      </c>
      <c r="L2113" s="23">
        <f t="shared" si="292"/>
        <v>102.4967930491852</v>
      </c>
      <c r="M2113" s="26">
        <f>K2113*'Social Cost of Carbon'!$C$5</f>
        <v>11881.561112355173</v>
      </c>
      <c r="N2113" s="26">
        <f>L2113*'Social Cost of Carbon'!$C$5</f>
        <v>10249.67930491852</v>
      </c>
      <c r="O2113" s="23">
        <f t="shared" si="296"/>
        <v>0.214617956718471</v>
      </c>
      <c r="P2113" s="23">
        <f t="shared" si="297"/>
        <v>0.18514109456153541</v>
      </c>
      <c r="Q2113" s="27"/>
      <c r="R2113" s="27"/>
    </row>
    <row r="2114" spans="1:18" x14ac:dyDescent="0.25">
      <c r="A2114" s="24">
        <f t="shared" si="293"/>
        <v>2021</v>
      </c>
      <c r="B2114" s="32">
        <v>44476</v>
      </c>
      <c r="C2114" s="28">
        <f>'Bitcoin Data'!C2113</f>
        <v>53805.984375</v>
      </c>
      <c r="D2114" s="26">
        <f>'Bitcoin Data'!K2113</f>
        <v>881.22980515029872</v>
      </c>
      <c r="E2114" s="25">
        <f>'Bitcoin Data'!J2113</f>
        <v>230875.43029150969</v>
      </c>
      <c r="F2114" s="25">
        <f t="shared" si="289"/>
        <v>203.45431044977846</v>
      </c>
      <c r="G2114" s="23">
        <f t="shared" si="290"/>
        <v>0.48099999999999998</v>
      </c>
      <c r="H2114" s="23">
        <f t="shared" si="291"/>
        <v>0.41493669889381735</v>
      </c>
      <c r="I2114" s="26">
        <f t="shared" si="294"/>
        <v>97861.523326343435</v>
      </c>
      <c r="J2114" s="26">
        <f t="shared" si="295"/>
        <v>84420.659953748967</v>
      </c>
      <c r="K2114" s="23">
        <f t="shared" si="292"/>
        <v>111.05108197021616</v>
      </c>
      <c r="L2114" s="23">
        <f t="shared" si="292"/>
        <v>95.798688900848674</v>
      </c>
      <c r="M2114" s="26">
        <f>K2114*'Social Cost of Carbon'!$C$5</f>
        <v>11105.108197021616</v>
      </c>
      <c r="N2114" s="26">
        <f>L2114*'Social Cost of Carbon'!$C$5</f>
        <v>9579.8688900848683</v>
      </c>
      <c r="O2114" s="23">
        <f t="shared" si="296"/>
        <v>0.20639169278318062</v>
      </c>
      <c r="P2114" s="23">
        <f t="shared" si="297"/>
        <v>0.17804467293671492</v>
      </c>
      <c r="Q2114" s="27"/>
      <c r="R2114" s="27"/>
    </row>
    <row r="2115" spans="1:18" x14ac:dyDescent="0.25">
      <c r="A2115" s="24">
        <f t="shared" si="293"/>
        <v>2021</v>
      </c>
      <c r="B2115" s="32">
        <v>44477</v>
      </c>
      <c r="C2115" s="28">
        <f>'Bitcoin Data'!C2114</f>
        <v>53967.847655999998</v>
      </c>
      <c r="D2115" s="26">
        <f>'Bitcoin Data'!K2114</f>
        <v>750</v>
      </c>
      <c r="E2115" s="25">
        <f>'Bitcoin Data'!J2114</f>
        <v>265442.7108278572</v>
      </c>
      <c r="F2115" s="25">
        <f t="shared" si="289"/>
        <v>199.0820331208929</v>
      </c>
      <c r="G2115" s="23">
        <f t="shared" si="290"/>
        <v>0.48099999999999998</v>
      </c>
      <c r="H2115" s="23">
        <f t="shared" si="291"/>
        <v>0.41493669889381735</v>
      </c>
      <c r="I2115" s="26">
        <f t="shared" si="294"/>
        <v>95758.457931149474</v>
      </c>
      <c r="J2115" s="26">
        <f t="shared" si="295"/>
        <v>82606.441632252914</v>
      </c>
      <c r="K2115" s="23">
        <f t="shared" si="292"/>
        <v>127.67794390819931</v>
      </c>
      <c r="L2115" s="23">
        <f t="shared" si="292"/>
        <v>110.1419221763372</v>
      </c>
      <c r="M2115" s="26">
        <f>K2115*'Social Cost of Carbon'!$C$5</f>
        <v>12767.79439081993</v>
      </c>
      <c r="N2115" s="26">
        <f>L2115*'Social Cost of Carbon'!$C$5</f>
        <v>11014.192217633721</v>
      </c>
      <c r="O2115" s="23">
        <f t="shared" si="296"/>
        <v>0.23658150075215093</v>
      </c>
      <c r="P2115" s="23">
        <f t="shared" si="297"/>
        <v>0.2040880393792987</v>
      </c>
      <c r="Q2115" s="27"/>
      <c r="R2115" s="27"/>
    </row>
    <row r="2116" spans="1:18" x14ac:dyDescent="0.25">
      <c r="A2116" s="24">
        <f t="shared" si="293"/>
        <v>2021</v>
      </c>
      <c r="B2116" s="32">
        <v>44478</v>
      </c>
      <c r="C2116" s="28">
        <f>'Bitcoin Data'!C2115</f>
        <v>54968.222655999998</v>
      </c>
      <c r="D2116" s="26">
        <f>'Bitcoin Data'!K2115</f>
        <v>937.5</v>
      </c>
      <c r="E2116" s="25">
        <f>'Bitcoin Data'!J2115</f>
        <v>209448.74843600907</v>
      </c>
      <c r="F2116" s="25">
        <f t="shared" si="289"/>
        <v>196.35820165875853</v>
      </c>
      <c r="G2116" s="23">
        <f t="shared" si="290"/>
        <v>0.48099999999999998</v>
      </c>
      <c r="H2116" s="23">
        <f t="shared" si="291"/>
        <v>0.41493669889381735</v>
      </c>
      <c r="I2116" s="26">
        <f t="shared" si="294"/>
        <v>94448.294997862846</v>
      </c>
      <c r="J2116" s="26">
        <f t="shared" si="295"/>
        <v>81476.223997011752</v>
      </c>
      <c r="K2116" s="23">
        <f t="shared" si="292"/>
        <v>100.74484799772037</v>
      </c>
      <c r="L2116" s="23">
        <f t="shared" si="292"/>
        <v>86.907972263479195</v>
      </c>
      <c r="M2116" s="26">
        <f>K2116*'Social Cost of Carbon'!$C$5</f>
        <v>10074.484799772037</v>
      </c>
      <c r="N2116" s="26">
        <f>L2116*'Social Cost of Carbon'!$C$5</f>
        <v>8690.7972263479187</v>
      </c>
      <c r="O2116" s="23">
        <f t="shared" si="296"/>
        <v>0.18327834361354173</v>
      </c>
      <c r="P2116" s="23">
        <f t="shared" si="297"/>
        <v>0.15810584382064397</v>
      </c>
      <c r="Q2116" s="27"/>
      <c r="R2116" s="27"/>
    </row>
    <row r="2117" spans="1:18" x14ac:dyDescent="0.25">
      <c r="A2117" s="24">
        <f t="shared" si="293"/>
        <v>2021</v>
      </c>
      <c r="B2117" s="32">
        <v>44479</v>
      </c>
      <c r="C2117" s="28">
        <f>'Bitcoin Data'!C2116</f>
        <v>54771.578125</v>
      </c>
      <c r="D2117" s="26">
        <f>'Bitcoin Data'!K2116</f>
        <v>993.70652533951636</v>
      </c>
      <c r="E2117" s="25">
        <f>'Bitcoin Data'!J2116</f>
        <v>191820.15366966519</v>
      </c>
      <c r="F2117" s="25">
        <f t="shared" si="289"/>
        <v>190.61293839317506</v>
      </c>
      <c r="G2117" s="23">
        <f t="shared" si="290"/>
        <v>0.48099999999999998</v>
      </c>
      <c r="H2117" s="23">
        <f t="shared" si="291"/>
        <v>0.41493669889381735</v>
      </c>
      <c r="I2117" s="26">
        <f t="shared" si="294"/>
        <v>91684.823367117206</v>
      </c>
      <c r="J2117" s="26">
        <f t="shared" si="295"/>
        <v>79092.303423314632</v>
      </c>
      <c r="K2117" s="23">
        <f t="shared" si="292"/>
        <v>92.265493915108948</v>
      </c>
      <c r="L2117" s="23">
        <f t="shared" si="292"/>
        <v>79.593221344995627</v>
      </c>
      <c r="M2117" s="26">
        <f>K2117*'Social Cost of Carbon'!$C$5</f>
        <v>9226.5493915108946</v>
      </c>
      <c r="N2117" s="26">
        <f>L2117*'Social Cost of Carbon'!$C$5</f>
        <v>7959.3221344995627</v>
      </c>
      <c r="O2117" s="23">
        <f t="shared" si="296"/>
        <v>0.16845505839641889</v>
      </c>
      <c r="P2117" s="23">
        <f t="shared" si="297"/>
        <v>0.1453184736860193</v>
      </c>
      <c r="Q2117" s="27"/>
      <c r="R2117" s="27"/>
    </row>
    <row r="2118" spans="1:18" x14ac:dyDescent="0.25">
      <c r="A2118" s="24">
        <f t="shared" si="293"/>
        <v>2021</v>
      </c>
      <c r="B2118" s="32">
        <v>44480</v>
      </c>
      <c r="C2118" s="28">
        <f>'Bitcoin Data'!C2117</f>
        <v>57484.789062999997</v>
      </c>
      <c r="D2118" s="26">
        <f>'Bitcoin Data'!K2117</f>
        <v>912.50126736287132</v>
      </c>
      <c r="E2118" s="25">
        <f>'Bitcoin Data'!J2117</f>
        <v>212072.56313136869</v>
      </c>
      <c r="F2118" s="25">
        <f t="shared" si="289"/>
        <v>193.51648263026647</v>
      </c>
      <c r="G2118" s="23">
        <f t="shared" si="290"/>
        <v>0.48099999999999998</v>
      </c>
      <c r="H2118" s="23">
        <f t="shared" si="291"/>
        <v>0.41493669889381735</v>
      </c>
      <c r="I2118" s="26">
        <f t="shared" si="294"/>
        <v>93081.428145158177</v>
      </c>
      <c r="J2118" s="26">
        <f t="shared" si="295"/>
        <v>80297.090484145519</v>
      </c>
      <c r="K2118" s="23">
        <f t="shared" si="292"/>
        <v>102.00690286618834</v>
      </c>
      <c r="L2118" s="23">
        <f t="shared" si="292"/>
        <v>87.996689271680808</v>
      </c>
      <c r="M2118" s="26">
        <f>K2118*'Social Cost of Carbon'!$C$5</f>
        <v>10200.690286618834</v>
      </c>
      <c r="N2118" s="26">
        <f>L2118*'Social Cost of Carbon'!$C$5</f>
        <v>8799.6689271680807</v>
      </c>
      <c r="O2118" s="23">
        <f t="shared" si="296"/>
        <v>0.17745025167335082</v>
      </c>
      <c r="P2118" s="23">
        <f t="shared" si="297"/>
        <v>0.15307821548278022</v>
      </c>
      <c r="Q2118" s="27"/>
      <c r="R2118" s="27"/>
    </row>
    <row r="2119" spans="1:18" x14ac:dyDescent="0.25">
      <c r="A2119" s="24">
        <f t="shared" si="293"/>
        <v>2021</v>
      </c>
      <c r="B2119" s="32">
        <v>44481</v>
      </c>
      <c r="C2119" s="28">
        <f>'Bitcoin Data'!C2118</f>
        <v>56041.058594000002</v>
      </c>
      <c r="D2119" s="26">
        <f>'Bitcoin Data'!K2118</f>
        <v>837.52093802345053</v>
      </c>
      <c r="E2119" s="25">
        <f>'Bitcoin Data'!J2118</f>
        <v>230235.83898466916</v>
      </c>
      <c r="F2119" s="25">
        <f t="shared" si="289"/>
        <v>192.82733583305625</v>
      </c>
      <c r="G2119" s="23">
        <f t="shared" si="290"/>
        <v>0.48099999999999998</v>
      </c>
      <c r="H2119" s="23">
        <f t="shared" si="291"/>
        <v>0.41493669889381735</v>
      </c>
      <c r="I2119" s="26">
        <f t="shared" si="294"/>
        <v>92749.948535700052</v>
      </c>
      <c r="J2119" s="26">
        <f t="shared" si="295"/>
        <v>80011.138187057848</v>
      </c>
      <c r="K2119" s="23">
        <f t="shared" si="292"/>
        <v>110.74343855162586</v>
      </c>
      <c r="L2119" s="23">
        <f t="shared" si="292"/>
        <v>95.533298995347081</v>
      </c>
      <c r="M2119" s="26">
        <f>K2119*'Social Cost of Carbon'!$C$5</f>
        <v>11074.343855162586</v>
      </c>
      <c r="N2119" s="26">
        <f>L2119*'Social Cost of Carbon'!$C$5</f>
        <v>9553.3298995347086</v>
      </c>
      <c r="O2119" s="23">
        <f t="shared" si="296"/>
        <v>0.19761125383788258</v>
      </c>
      <c r="P2119" s="23">
        <f t="shared" si="297"/>
        <v>0.17047018987891727</v>
      </c>
      <c r="Q2119" s="27"/>
      <c r="R2119" s="27"/>
    </row>
    <row r="2120" spans="1:18" x14ac:dyDescent="0.25">
      <c r="A2120" s="24">
        <f t="shared" si="293"/>
        <v>2021</v>
      </c>
      <c r="B2120" s="32">
        <v>44482</v>
      </c>
      <c r="C2120" s="28">
        <f>'Bitcoin Data'!C2119</f>
        <v>57401.097655999998</v>
      </c>
      <c r="D2120" s="26">
        <f>'Bitcoin Data'!K2119</f>
        <v>1056.2140593827016</v>
      </c>
      <c r="E2120" s="25">
        <f>'Bitcoin Data'!J2119</f>
        <v>177052.15132302718</v>
      </c>
      <c r="F2120" s="25">
        <f t="shared" ref="F2120:F2183" si="298">E2120*D2120/1000000</f>
        <v>187.0049714713349</v>
      </c>
      <c r="G2120" s="23">
        <f t="shared" ref="G2120:G2183" si="299">$V$21</f>
        <v>0.48099999999999998</v>
      </c>
      <c r="H2120" s="23">
        <f t="shared" ref="H2120:H2183" si="300">HLOOKUP($A2120,$V$7:$AA$19,13,FALSE)/1000</f>
        <v>0.41493669889381735</v>
      </c>
      <c r="I2120" s="26">
        <f t="shared" si="294"/>
        <v>89949.391277712086</v>
      </c>
      <c r="J2120" s="26">
        <f t="shared" si="295"/>
        <v>77595.225539048188</v>
      </c>
      <c r="K2120" s="23">
        <f t="shared" ref="K2120:L2183" si="301">$E2120*G2120/1000</f>
        <v>85.16208478637607</v>
      </c>
      <c r="L2120" s="23">
        <f t="shared" si="301"/>
        <v>73.465435202025517</v>
      </c>
      <c r="M2120" s="26">
        <f>K2120*'Social Cost of Carbon'!$C$5</f>
        <v>8516.2084786376072</v>
      </c>
      <c r="N2120" s="26">
        <f>L2120*'Social Cost of Carbon'!$C$5</f>
        <v>7346.5435202025519</v>
      </c>
      <c r="O2120" s="23">
        <f t="shared" si="296"/>
        <v>0.14836316423205939</v>
      </c>
      <c r="P2120" s="23">
        <f t="shared" si="297"/>
        <v>0.12798611560060708</v>
      </c>
      <c r="Q2120" s="27"/>
      <c r="R2120" s="27"/>
    </row>
    <row r="2121" spans="1:18" x14ac:dyDescent="0.25">
      <c r="A2121" s="24">
        <f t="shared" ref="A2121:A2184" si="302">YEAR(B2121)</f>
        <v>2021</v>
      </c>
      <c r="B2121" s="32">
        <v>44483</v>
      </c>
      <c r="C2121" s="28">
        <f>'Bitcoin Data'!C2120</f>
        <v>57321.523437999997</v>
      </c>
      <c r="D2121" s="26">
        <f>'Bitcoin Data'!K2120</f>
        <v>856.24583769384458</v>
      </c>
      <c r="E2121" s="25">
        <f>'Bitcoin Data'!J2120</f>
        <v>226739.1713471323</v>
      </c>
      <c r="F2121" s="25">
        <f t="shared" si="298"/>
        <v>194.14447170813347</v>
      </c>
      <c r="G2121" s="23">
        <f t="shared" si="299"/>
        <v>0.48099999999999998</v>
      </c>
      <c r="H2121" s="23">
        <f t="shared" si="300"/>
        <v>0.41493669889381735</v>
      </c>
      <c r="I2121" s="26">
        <f t="shared" ref="I2121:I2184" si="303">F2121*G2121*1000</f>
        <v>93383.490891612193</v>
      </c>
      <c r="J2121" s="26">
        <f t="shared" ref="J2121:J2184" si="304">$F2121*H2121*1000</f>
        <v>80557.666199057014</v>
      </c>
      <c r="K2121" s="23">
        <f t="shared" si="301"/>
        <v>109.06154141797063</v>
      </c>
      <c r="L2121" s="23">
        <f t="shared" si="301"/>
        <v>94.082403268698684</v>
      </c>
      <c r="M2121" s="26">
        <f>K2121*'Social Cost of Carbon'!$C$5</f>
        <v>10906.154141797064</v>
      </c>
      <c r="N2121" s="26">
        <f>L2121*'Social Cost of Carbon'!$C$5</f>
        <v>9408.240326869869</v>
      </c>
      <c r="O2121" s="23">
        <f t="shared" ref="O2121:O2184" si="305">M2121/$C2121</f>
        <v>0.19026281033150416</v>
      </c>
      <c r="P2121" s="23">
        <f t="shared" ref="P2121:P2184" si="306">N2121/$C2121</f>
        <v>0.16413102378630939</v>
      </c>
      <c r="Q2121" s="27"/>
      <c r="R2121" s="27"/>
    </row>
    <row r="2122" spans="1:18" x14ac:dyDescent="0.25">
      <c r="A2122" s="24">
        <f t="shared" si="302"/>
        <v>2021</v>
      </c>
      <c r="B2122" s="32">
        <v>44484</v>
      </c>
      <c r="C2122" s="28">
        <f>'Bitcoin Data'!C2121</f>
        <v>61593.949219000002</v>
      </c>
      <c r="D2122" s="26">
        <f>'Bitcoin Data'!K2121</f>
        <v>881.22980515029872</v>
      </c>
      <c r="E2122" s="25">
        <f>'Bitcoin Data'!J2121</f>
        <v>219328.16681465833</v>
      </c>
      <c r="F2122" s="25">
        <f t="shared" si="298"/>
        <v>193.27851770605355</v>
      </c>
      <c r="G2122" s="23">
        <f t="shared" si="299"/>
        <v>0.48099999999999998</v>
      </c>
      <c r="H2122" s="23">
        <f t="shared" si="300"/>
        <v>0.41493669889381735</v>
      </c>
      <c r="I2122" s="26">
        <f t="shared" si="303"/>
        <v>92966.967016611743</v>
      </c>
      <c r="J2122" s="26">
        <f t="shared" si="304"/>
        <v>80198.350104040088</v>
      </c>
      <c r="K2122" s="23">
        <f t="shared" si="301"/>
        <v>105.49684823785064</v>
      </c>
      <c r="L2122" s="23">
        <f t="shared" si="301"/>
        <v>91.007305512506818</v>
      </c>
      <c r="M2122" s="26">
        <f>K2122*'Social Cost of Carbon'!$C$5</f>
        <v>10549.684823785065</v>
      </c>
      <c r="N2122" s="26">
        <f>L2122*'Social Cost of Carbon'!$C$5</f>
        <v>9100.7305512506809</v>
      </c>
      <c r="O2122" s="23">
        <f t="shared" si="305"/>
        <v>0.17127794138146907</v>
      </c>
      <c r="P2122" s="23">
        <f t="shared" si="306"/>
        <v>0.14775364571757904</v>
      </c>
      <c r="Q2122" s="27"/>
      <c r="R2122" s="27"/>
    </row>
    <row r="2123" spans="1:18" x14ac:dyDescent="0.25">
      <c r="A2123" s="24">
        <f t="shared" si="302"/>
        <v>2021</v>
      </c>
      <c r="B2123" s="32">
        <v>44485</v>
      </c>
      <c r="C2123" s="28">
        <f>'Bitcoin Data'!C2122</f>
        <v>60892.179687999997</v>
      </c>
      <c r="D2123" s="26">
        <f>'Bitcoin Data'!K2122</f>
        <v>831.25519534497096</v>
      </c>
      <c r="E2123" s="25">
        <f>'Bitcoin Data'!J2122</f>
        <v>237197.23726423807</v>
      </c>
      <c r="F2123" s="25">
        <f t="shared" si="298"/>
        <v>197.17143579737163</v>
      </c>
      <c r="G2123" s="23">
        <f t="shared" si="299"/>
        <v>0.48099999999999998</v>
      </c>
      <c r="H2123" s="23">
        <f t="shared" si="300"/>
        <v>0.41493669889381735</v>
      </c>
      <c r="I2123" s="26">
        <f t="shared" si="303"/>
        <v>94839.460618535755</v>
      </c>
      <c r="J2123" s="26">
        <f t="shared" si="304"/>
        <v>81813.664685915632</v>
      </c>
      <c r="K2123" s="23">
        <f t="shared" si="301"/>
        <v>114.0918711240985</v>
      </c>
      <c r="L2123" s="23">
        <f t="shared" si="301"/>
        <v>98.42183861715651</v>
      </c>
      <c r="M2123" s="26">
        <f>K2123*'Social Cost of Carbon'!$C$5</f>
        <v>11409.187112409851</v>
      </c>
      <c r="N2123" s="26">
        <f>L2123*'Social Cost of Carbon'!$C$5</f>
        <v>9842.1838617156518</v>
      </c>
      <c r="O2123" s="23">
        <f t="shared" si="305"/>
        <v>0.187367034172013</v>
      </c>
      <c r="P2123" s="23">
        <f t="shared" si="306"/>
        <v>0.16163297014731842</v>
      </c>
      <c r="Q2123" s="27"/>
      <c r="R2123" s="27"/>
    </row>
    <row r="2124" spans="1:18" x14ac:dyDescent="0.25">
      <c r="A2124" s="24">
        <f t="shared" si="302"/>
        <v>2021</v>
      </c>
      <c r="B2124" s="32">
        <v>44486</v>
      </c>
      <c r="C2124" s="28">
        <f>'Bitcoin Data'!C2123</f>
        <v>61553.617187999997</v>
      </c>
      <c r="D2124" s="26">
        <f>'Bitcoin Data'!K2123</f>
        <v>1000</v>
      </c>
      <c r="E2124" s="25">
        <f>'Bitcoin Data'!J2123</f>
        <v>193831.8438779414</v>
      </c>
      <c r="F2124" s="25">
        <f t="shared" si="298"/>
        <v>193.8318438779414</v>
      </c>
      <c r="G2124" s="23">
        <f t="shared" si="299"/>
        <v>0.48099999999999998</v>
      </c>
      <c r="H2124" s="23">
        <f t="shared" si="300"/>
        <v>0.41493669889381735</v>
      </c>
      <c r="I2124" s="26">
        <f t="shared" si="303"/>
        <v>93233.116905289804</v>
      </c>
      <c r="J2124" s="26">
        <f t="shared" si="304"/>
        <v>80427.945439214775</v>
      </c>
      <c r="K2124" s="23">
        <f t="shared" si="301"/>
        <v>93.233116905289805</v>
      </c>
      <c r="L2124" s="23">
        <f t="shared" si="301"/>
        <v>80.427945439214795</v>
      </c>
      <c r="M2124" s="26">
        <f>K2124*'Social Cost of Carbon'!$C$5</f>
        <v>9323.3116905289808</v>
      </c>
      <c r="N2124" s="26">
        <f>L2124*'Social Cost of Carbon'!$C$5</f>
        <v>8042.79454392148</v>
      </c>
      <c r="O2124" s="23">
        <f t="shared" si="305"/>
        <v>0.15146651190381349</v>
      </c>
      <c r="P2124" s="23">
        <f t="shared" si="306"/>
        <v>0.13066323168883467</v>
      </c>
      <c r="Q2124" s="27"/>
      <c r="R2124" s="27"/>
    </row>
    <row r="2125" spans="1:18" x14ac:dyDescent="0.25">
      <c r="A2125" s="24">
        <f t="shared" si="302"/>
        <v>2021</v>
      </c>
      <c r="B2125" s="32">
        <v>44487</v>
      </c>
      <c r="C2125" s="28">
        <f>'Bitcoin Data'!C2124</f>
        <v>62026.078125</v>
      </c>
      <c r="D2125" s="26">
        <f>'Bitcoin Data'!K2124</f>
        <v>924.9743062692703</v>
      </c>
      <c r="E2125" s="25">
        <f>'Bitcoin Data'!J2124</f>
        <v>209646.75531961658</v>
      </c>
      <c r="F2125" s="25">
        <f t="shared" si="298"/>
        <v>193.91786206336579</v>
      </c>
      <c r="G2125" s="23">
        <f t="shared" si="299"/>
        <v>0.48099999999999998</v>
      </c>
      <c r="H2125" s="23">
        <f t="shared" si="300"/>
        <v>0.41493669889381735</v>
      </c>
      <c r="I2125" s="26">
        <f t="shared" si="303"/>
        <v>93274.491652478944</v>
      </c>
      <c r="J2125" s="26">
        <f t="shared" si="304"/>
        <v>80463.637541119606</v>
      </c>
      <c r="K2125" s="23">
        <f t="shared" si="301"/>
        <v>100.84008930873559</v>
      </c>
      <c r="L2125" s="23">
        <f t="shared" si="301"/>
        <v>86.990132586121547</v>
      </c>
      <c r="M2125" s="26">
        <f>K2125*'Social Cost of Carbon'!$C$5</f>
        <v>10084.008930873559</v>
      </c>
      <c r="N2125" s="26">
        <f>L2125*'Social Cost of Carbon'!$C$5</f>
        <v>8699.0132586121545</v>
      </c>
      <c r="O2125" s="23">
        <f t="shared" si="305"/>
        <v>0.1625769230572896</v>
      </c>
      <c r="P2125" s="23">
        <f t="shared" si="306"/>
        <v>0.14024767519689371</v>
      </c>
      <c r="Q2125" s="27"/>
      <c r="R2125" s="27"/>
    </row>
    <row r="2126" spans="1:18" x14ac:dyDescent="0.25">
      <c r="A2126" s="24">
        <f t="shared" si="302"/>
        <v>2021</v>
      </c>
      <c r="B2126" s="32">
        <v>44488</v>
      </c>
      <c r="C2126" s="28">
        <f>'Bitcoin Data'!C2125</f>
        <v>64261.992187999997</v>
      </c>
      <c r="D2126" s="26">
        <f>'Bitcoin Data'!K2125</f>
        <v>968.78363832077503</v>
      </c>
      <c r="E2126" s="25">
        <f>'Bitcoin Data'!J2125</f>
        <v>200486.58275476299</v>
      </c>
      <c r="F2126" s="25">
        <f t="shared" si="298"/>
        <v>194.22812107565844</v>
      </c>
      <c r="G2126" s="23">
        <f t="shared" si="299"/>
        <v>0.48099999999999998</v>
      </c>
      <c r="H2126" s="23">
        <f t="shared" si="300"/>
        <v>0.41493669889381735</v>
      </c>
      <c r="I2126" s="26">
        <f t="shared" si="303"/>
        <v>93423.726237391704</v>
      </c>
      <c r="J2126" s="26">
        <f t="shared" si="304"/>
        <v>80592.375391482376</v>
      </c>
      <c r="K2126" s="23">
        <f t="shared" si="301"/>
        <v>96.434046305040994</v>
      </c>
      <c r="L2126" s="23">
        <f t="shared" si="301"/>
        <v>83.189240820763487</v>
      </c>
      <c r="M2126" s="26">
        <f>K2126*'Social Cost of Carbon'!$C$5</f>
        <v>9643.4046305040993</v>
      </c>
      <c r="N2126" s="26">
        <f>L2126*'Social Cost of Carbon'!$C$5</f>
        <v>8318.924082076348</v>
      </c>
      <c r="O2126" s="23">
        <f t="shared" si="305"/>
        <v>0.1500638916125116</v>
      </c>
      <c r="P2126" s="23">
        <f t="shared" si="306"/>
        <v>0.12945325531986523</v>
      </c>
      <c r="Q2126" s="27"/>
      <c r="R2126" s="27"/>
    </row>
    <row r="2127" spans="1:18" x14ac:dyDescent="0.25">
      <c r="A2127" s="24">
        <f t="shared" si="302"/>
        <v>2021</v>
      </c>
      <c r="B2127" s="32">
        <v>44489</v>
      </c>
      <c r="C2127" s="28">
        <f>'Bitcoin Data'!C2126</f>
        <v>65992.835938000004</v>
      </c>
      <c r="D2127" s="26">
        <f>'Bitcoin Data'!K2126</f>
        <v>931.29139072847681</v>
      </c>
      <c r="E2127" s="25">
        <f>'Bitcoin Data'!J2126</f>
        <v>213029.17094986388</v>
      </c>
      <c r="F2127" s="25">
        <f t="shared" si="298"/>
        <v>198.39223287963316</v>
      </c>
      <c r="G2127" s="23">
        <f t="shared" si="299"/>
        <v>0.48099999999999998</v>
      </c>
      <c r="H2127" s="23">
        <f t="shared" si="300"/>
        <v>0.41493669889381735</v>
      </c>
      <c r="I2127" s="26">
        <f t="shared" si="303"/>
        <v>95426.664015103539</v>
      </c>
      <c r="J2127" s="26">
        <f t="shared" si="304"/>
        <v>82320.21819724844</v>
      </c>
      <c r="K2127" s="23">
        <f t="shared" si="301"/>
        <v>102.46703122688453</v>
      </c>
      <c r="L2127" s="23">
        <f t="shared" si="301"/>
        <v>88.393620962023206</v>
      </c>
      <c r="M2127" s="26">
        <f>K2127*'Social Cost of Carbon'!$C$5</f>
        <v>10246.703122688454</v>
      </c>
      <c r="N2127" s="26">
        <f>L2127*'Social Cost of Carbon'!$C$5</f>
        <v>8839.3620962023215</v>
      </c>
      <c r="O2127" s="23">
        <f t="shared" si="305"/>
        <v>0.15526993160765495</v>
      </c>
      <c r="P2127" s="23">
        <f t="shared" si="306"/>
        <v>0.13394426789760733</v>
      </c>
      <c r="Q2127" s="27"/>
      <c r="R2127" s="27"/>
    </row>
    <row r="2128" spans="1:18" x14ac:dyDescent="0.25">
      <c r="A2128" s="24">
        <f t="shared" si="302"/>
        <v>2021</v>
      </c>
      <c r="B2128" s="32">
        <v>44490</v>
      </c>
      <c r="C2128" s="28">
        <f>'Bitcoin Data'!C2127</f>
        <v>62210.171875</v>
      </c>
      <c r="D2128" s="26">
        <f>'Bitcoin Data'!K2127</f>
        <v>924.9743062692703</v>
      </c>
      <c r="E2128" s="25">
        <f>'Bitcoin Data'!J2127</f>
        <v>210555.88788263776</v>
      </c>
      <c r="F2128" s="25">
        <f t="shared" si="298"/>
        <v>194.75878632515312</v>
      </c>
      <c r="G2128" s="23">
        <f t="shared" si="299"/>
        <v>0.48099999999999998</v>
      </c>
      <c r="H2128" s="23">
        <f t="shared" si="300"/>
        <v>0.41493669889381735</v>
      </c>
      <c r="I2128" s="26">
        <f t="shared" si="303"/>
        <v>93678.976222398647</v>
      </c>
      <c r="J2128" s="26">
        <f t="shared" si="304"/>
        <v>80812.567878325368</v>
      </c>
      <c r="K2128" s="23">
        <f t="shared" si="301"/>
        <v>101.27738207154877</v>
      </c>
      <c r="L2128" s="23">
        <f t="shared" si="301"/>
        <v>87.36736505067843</v>
      </c>
      <c r="M2128" s="26">
        <f>K2128*'Social Cost of Carbon'!$C$5</f>
        <v>10127.738207154876</v>
      </c>
      <c r="N2128" s="26">
        <f>L2128*'Social Cost of Carbon'!$C$5</f>
        <v>8736.7365050678436</v>
      </c>
      <c r="O2128" s="23">
        <f t="shared" si="305"/>
        <v>0.16279874981706721</v>
      </c>
      <c r="P2128" s="23">
        <f t="shared" si="306"/>
        <v>0.14043903499612126</v>
      </c>
      <c r="Q2128" s="27"/>
      <c r="R2128" s="27"/>
    </row>
    <row r="2129" spans="1:18" x14ac:dyDescent="0.25">
      <c r="A2129" s="24">
        <f t="shared" si="302"/>
        <v>2021</v>
      </c>
      <c r="B2129" s="32">
        <v>44491</v>
      </c>
      <c r="C2129" s="28">
        <f>'Bitcoin Data'!C2128</f>
        <v>60692.265625</v>
      </c>
      <c r="D2129" s="26">
        <f>'Bitcoin Data'!K2128</f>
        <v>987.49177090190904</v>
      </c>
      <c r="E2129" s="25">
        <f>'Bitcoin Data'!J2128</f>
        <v>199503.74918985661</v>
      </c>
      <c r="F2129" s="25">
        <f t="shared" si="298"/>
        <v>197.00831058906181</v>
      </c>
      <c r="G2129" s="23">
        <f t="shared" si="299"/>
        <v>0.48099999999999998</v>
      </c>
      <c r="H2129" s="23">
        <f t="shared" si="300"/>
        <v>0.41493669889381735</v>
      </c>
      <c r="I2129" s="26">
        <f t="shared" si="303"/>
        <v>94760.997393338723</v>
      </c>
      <c r="J2129" s="26">
        <f t="shared" si="304"/>
        <v>81745.97805047319</v>
      </c>
      <c r="K2129" s="23">
        <f t="shared" si="301"/>
        <v>95.961303360321025</v>
      </c>
      <c r="L2129" s="23">
        <f t="shared" si="301"/>
        <v>82.781427105779187</v>
      </c>
      <c r="M2129" s="26">
        <f>K2129*'Social Cost of Carbon'!$C$5</f>
        <v>9596.1303360321017</v>
      </c>
      <c r="N2129" s="26">
        <f>L2129*'Social Cost of Carbon'!$C$5</f>
        <v>8278.1427105779185</v>
      </c>
      <c r="O2129" s="23">
        <f t="shared" si="305"/>
        <v>0.15811125581180019</v>
      </c>
      <c r="P2129" s="23">
        <f t="shared" si="306"/>
        <v>0.1363953483253727</v>
      </c>
      <c r="Q2129" s="27"/>
      <c r="R2129" s="27"/>
    </row>
    <row r="2130" spans="1:18" x14ac:dyDescent="0.25">
      <c r="A2130" s="24">
        <f t="shared" si="302"/>
        <v>2021</v>
      </c>
      <c r="B2130" s="32">
        <v>44492</v>
      </c>
      <c r="C2130" s="28">
        <f>'Bitcoin Data'!C2129</f>
        <v>61393.617187999997</v>
      </c>
      <c r="D2130" s="26">
        <f>'Bitcoin Data'!K2129</f>
        <v>906.25314671231513</v>
      </c>
      <c r="E2130" s="25">
        <f>'Bitcoin Data'!J2129</f>
        <v>221142.45933152433</v>
      </c>
      <c r="F2130" s="25">
        <f t="shared" si="298"/>
        <v>200.41104964089408</v>
      </c>
      <c r="G2130" s="23">
        <f t="shared" si="299"/>
        <v>0.48099999999999998</v>
      </c>
      <c r="H2130" s="23">
        <f t="shared" si="300"/>
        <v>0.41493669889381735</v>
      </c>
      <c r="I2130" s="26">
        <f t="shared" si="303"/>
        <v>96397.714877270046</v>
      </c>
      <c r="J2130" s="26">
        <f t="shared" si="304"/>
        <v>83157.899359837538</v>
      </c>
      <c r="K2130" s="23">
        <f t="shared" si="301"/>
        <v>106.36952293846319</v>
      </c>
      <c r="L2130" s="23">
        <f t="shared" si="301"/>
        <v>91.760122060282953</v>
      </c>
      <c r="M2130" s="26">
        <f>K2130*'Social Cost of Carbon'!$C$5</f>
        <v>10636.95229384632</v>
      </c>
      <c r="N2130" s="26">
        <f>L2130*'Social Cost of Carbon'!$C$5</f>
        <v>9176.0122060282956</v>
      </c>
      <c r="O2130" s="23">
        <f t="shared" si="305"/>
        <v>0.1732582763656646</v>
      </c>
      <c r="P2130" s="23">
        <f t="shared" si="306"/>
        <v>0.14946199012723818</v>
      </c>
      <c r="Q2130" s="27"/>
      <c r="R2130" s="27"/>
    </row>
    <row r="2131" spans="1:18" x14ac:dyDescent="0.25">
      <c r="A2131" s="24">
        <f t="shared" si="302"/>
        <v>2021</v>
      </c>
      <c r="B2131" s="32">
        <v>44493</v>
      </c>
      <c r="C2131" s="28">
        <f>'Bitcoin Data'!C2130</f>
        <v>60930.835937999997</v>
      </c>
      <c r="D2131" s="26">
        <f>'Bitcoin Data'!K2130</f>
        <v>956.22609434764115</v>
      </c>
      <c r="E2131" s="25">
        <f>'Bitcoin Data'!J2130</f>
        <v>212124.62435535344</v>
      </c>
      <c r="F2131" s="25">
        <f t="shared" si="298"/>
        <v>202.83910106228015</v>
      </c>
      <c r="G2131" s="23">
        <f t="shared" si="299"/>
        <v>0.48099999999999998</v>
      </c>
      <c r="H2131" s="23">
        <f t="shared" si="300"/>
        <v>0.41493669889381735</v>
      </c>
      <c r="I2131" s="26">
        <f t="shared" si="303"/>
        <v>97565.607610956751</v>
      </c>
      <c r="J2131" s="26">
        <f t="shared" si="304"/>
        <v>84165.387001371928</v>
      </c>
      <c r="K2131" s="23">
        <f t="shared" si="301"/>
        <v>102.031944314925</v>
      </c>
      <c r="L2131" s="23">
        <f t="shared" si="301"/>
        <v>88.018291384101403</v>
      </c>
      <c r="M2131" s="26">
        <f>K2131*'Social Cost of Carbon'!$C$5</f>
        <v>10203.1944314925</v>
      </c>
      <c r="N2131" s="26">
        <f>L2131*'Social Cost of Carbon'!$C$5</f>
        <v>8801.8291384101394</v>
      </c>
      <c r="O2131" s="23">
        <f t="shared" si="305"/>
        <v>0.16745534956839805</v>
      </c>
      <c r="P2131" s="23">
        <f t="shared" si="306"/>
        <v>0.14445607060711291</v>
      </c>
      <c r="Q2131" s="27"/>
      <c r="R2131" s="27"/>
    </row>
    <row r="2132" spans="1:18" x14ac:dyDescent="0.25">
      <c r="A2132" s="24">
        <f t="shared" si="302"/>
        <v>2021</v>
      </c>
      <c r="B2132" s="32">
        <v>44494</v>
      </c>
      <c r="C2132" s="28">
        <f>'Bitcoin Data'!C2131</f>
        <v>63039.824219000002</v>
      </c>
      <c r="D2132" s="26">
        <f>'Bitcoin Data'!K2131</f>
        <v>1137.5126390293226</v>
      </c>
      <c r="E2132" s="25">
        <f>'Bitcoin Data'!J2131</f>
        <v>177299.37176752565</v>
      </c>
      <c r="F2132" s="25">
        <f t="shared" si="298"/>
        <v>201.68027627751908</v>
      </c>
      <c r="G2132" s="23">
        <f t="shared" si="299"/>
        <v>0.48099999999999998</v>
      </c>
      <c r="H2132" s="23">
        <f t="shared" si="300"/>
        <v>0.41493669889381735</v>
      </c>
      <c r="I2132" s="26">
        <f t="shared" si="303"/>
        <v>97008.212889486676</v>
      </c>
      <c r="J2132" s="26">
        <f t="shared" si="304"/>
        <v>83684.548070586825</v>
      </c>
      <c r="K2132" s="23">
        <f t="shared" si="301"/>
        <v>85.280997820179834</v>
      </c>
      <c r="L2132" s="23">
        <f t="shared" si="301"/>
        <v>73.568016037164767</v>
      </c>
      <c r="M2132" s="26">
        <f>K2132*'Social Cost of Carbon'!$C$5</f>
        <v>8528.0997820179837</v>
      </c>
      <c r="N2132" s="26">
        <f>L2132*'Social Cost of Carbon'!$C$5</f>
        <v>7356.8016037164771</v>
      </c>
      <c r="O2132" s="23">
        <f t="shared" si="305"/>
        <v>0.13528114787235784</v>
      </c>
      <c r="P2132" s="23">
        <f t="shared" si="306"/>
        <v>0.11670085846304058</v>
      </c>
      <c r="Q2132" s="27"/>
      <c r="R2132" s="27"/>
    </row>
    <row r="2133" spans="1:18" x14ac:dyDescent="0.25">
      <c r="A2133" s="24">
        <f t="shared" si="302"/>
        <v>2021</v>
      </c>
      <c r="B2133" s="32">
        <v>44495</v>
      </c>
      <c r="C2133" s="28">
        <f>'Bitcoin Data'!C2132</f>
        <v>60363.792969000002</v>
      </c>
      <c r="D2133" s="26">
        <f>'Bitcoin Data'!K2132</f>
        <v>937.5</v>
      </c>
      <c r="E2133" s="25">
        <f>'Bitcoin Data'!J2132</f>
        <v>222188.7716361176</v>
      </c>
      <c r="F2133" s="25">
        <f t="shared" si="298"/>
        <v>208.30197340886025</v>
      </c>
      <c r="G2133" s="23">
        <f t="shared" si="299"/>
        <v>0.48099999999999998</v>
      </c>
      <c r="H2133" s="23">
        <f t="shared" si="300"/>
        <v>0.41493669889381735</v>
      </c>
      <c r="I2133" s="26">
        <f t="shared" si="303"/>
        <v>100193.24920966178</v>
      </c>
      <c r="J2133" s="26">
        <f t="shared" si="304"/>
        <v>86432.13321934019</v>
      </c>
      <c r="K2133" s="23">
        <f t="shared" si="301"/>
        <v>106.87279915697256</v>
      </c>
      <c r="L2133" s="23">
        <f t="shared" si="301"/>
        <v>92.194275433962872</v>
      </c>
      <c r="M2133" s="26">
        <f>K2133*'Social Cost of Carbon'!$C$5</f>
        <v>10687.279915697256</v>
      </c>
      <c r="N2133" s="26">
        <f>L2133*'Social Cost of Carbon'!$C$5</f>
        <v>9219.4275433962866</v>
      </c>
      <c r="O2133" s="23">
        <f t="shared" si="305"/>
        <v>0.17704785252950786</v>
      </c>
      <c r="P2133" s="23">
        <f t="shared" si="306"/>
        <v>0.15273108414726275</v>
      </c>
      <c r="Q2133" s="27"/>
      <c r="R2133" s="27"/>
    </row>
    <row r="2134" spans="1:18" x14ac:dyDescent="0.25">
      <c r="A2134" s="24">
        <f t="shared" si="302"/>
        <v>2021</v>
      </c>
      <c r="B2134" s="32">
        <v>44496</v>
      </c>
      <c r="C2134" s="28">
        <f>'Bitcoin Data'!C2133</f>
        <v>58482.386719000002</v>
      </c>
      <c r="D2134" s="26">
        <f>'Bitcoin Data'!K2133</f>
        <v>981.24727431312681</v>
      </c>
      <c r="E2134" s="25">
        <f>'Bitcoin Data'!J2133</f>
        <v>211195.59748706079</v>
      </c>
      <c r="F2134" s="25">
        <f t="shared" si="298"/>
        <v>207.23510438111066</v>
      </c>
      <c r="G2134" s="23">
        <f t="shared" si="299"/>
        <v>0.48099999999999998</v>
      </c>
      <c r="H2134" s="23">
        <f t="shared" si="300"/>
        <v>0.41493669889381735</v>
      </c>
      <c r="I2134" s="26">
        <f t="shared" si="303"/>
        <v>99680.085207314216</v>
      </c>
      <c r="J2134" s="26">
        <f t="shared" si="304"/>
        <v>85989.450106813718</v>
      </c>
      <c r="K2134" s="23">
        <f t="shared" si="301"/>
        <v>101.58508239127625</v>
      </c>
      <c r="L2134" s="23">
        <f t="shared" si="301"/>
        <v>87.632804042188397</v>
      </c>
      <c r="M2134" s="26">
        <f>K2134*'Social Cost of Carbon'!$C$5</f>
        <v>10158.508239127625</v>
      </c>
      <c r="N2134" s="26">
        <f>L2134*'Social Cost of Carbon'!$C$5</f>
        <v>8763.28040421884</v>
      </c>
      <c r="O2134" s="23">
        <f t="shared" si="305"/>
        <v>0.17370201199102714</v>
      </c>
      <c r="P2134" s="23">
        <f t="shared" si="306"/>
        <v>0.14984478055461764</v>
      </c>
      <c r="Q2134" s="27"/>
      <c r="R2134" s="27"/>
    </row>
    <row r="2135" spans="1:18" x14ac:dyDescent="0.25">
      <c r="A2135" s="24">
        <f t="shared" si="302"/>
        <v>2021</v>
      </c>
      <c r="B2135" s="32">
        <v>44497</v>
      </c>
      <c r="C2135" s="28">
        <f>'Bitcoin Data'!C2134</f>
        <v>60622.136719000002</v>
      </c>
      <c r="D2135" s="26">
        <f>'Bitcoin Data'!K2134</f>
        <v>956.22609434764115</v>
      </c>
      <c r="E2135" s="25">
        <f>'Bitcoin Data'!J2134</f>
        <v>218202.5675586861</v>
      </c>
      <c r="F2135" s="25">
        <f t="shared" si="298"/>
        <v>208.65098895326972</v>
      </c>
      <c r="G2135" s="23">
        <f t="shared" si="299"/>
        <v>0.48099999999999998</v>
      </c>
      <c r="H2135" s="23">
        <f t="shared" si="300"/>
        <v>0.41493669889381735</v>
      </c>
      <c r="I2135" s="26">
        <f t="shared" si="303"/>
        <v>100361.12568652273</v>
      </c>
      <c r="J2135" s="26">
        <f t="shared" si="304"/>
        <v>86576.952577200092</v>
      </c>
      <c r="K2135" s="23">
        <f t="shared" si="301"/>
        <v>104.95543499572801</v>
      </c>
      <c r="L2135" s="23">
        <f t="shared" si="301"/>
        <v>90.540253072956375</v>
      </c>
      <c r="M2135" s="26">
        <f>K2135*'Social Cost of Carbon'!$C$5</f>
        <v>10495.543499572801</v>
      </c>
      <c r="N2135" s="26">
        <f>L2135*'Social Cost of Carbon'!$C$5</f>
        <v>9054.0253072956366</v>
      </c>
      <c r="O2135" s="23">
        <f t="shared" si="305"/>
        <v>0.17313054385104379</v>
      </c>
      <c r="P2135" s="23">
        <f t="shared" si="306"/>
        <v>0.14935180112940413</v>
      </c>
      <c r="Q2135" s="27"/>
      <c r="R2135" s="27"/>
    </row>
    <row r="2136" spans="1:18" x14ac:dyDescent="0.25">
      <c r="A2136" s="24">
        <f t="shared" si="302"/>
        <v>2021</v>
      </c>
      <c r="B2136" s="32">
        <v>44498</v>
      </c>
      <c r="C2136" s="28">
        <f>'Bitcoin Data'!C2135</f>
        <v>62227.964844000002</v>
      </c>
      <c r="D2136" s="26">
        <f>'Bitcoin Data'!K2135</f>
        <v>1068.7566797292484</v>
      </c>
      <c r="E2136" s="25">
        <f>'Bitcoin Data'!J2135</f>
        <v>196015.53087982954</v>
      </c>
      <c r="F2136" s="25">
        <f t="shared" si="298"/>
        <v>209.49290795849257</v>
      </c>
      <c r="G2136" s="23">
        <f t="shared" si="299"/>
        <v>0.48099999999999998</v>
      </c>
      <c r="H2136" s="23">
        <f t="shared" si="300"/>
        <v>0.41493669889381735</v>
      </c>
      <c r="I2136" s="26">
        <f t="shared" si="303"/>
        <v>100766.08872803491</v>
      </c>
      <c r="J2136" s="26">
        <f t="shared" si="304"/>
        <v>86926.29566996322</v>
      </c>
      <c r="K2136" s="23">
        <f t="shared" si="301"/>
        <v>94.283470353197998</v>
      </c>
      <c r="L2136" s="23">
        <f t="shared" si="301"/>
        <v>81.334037315195587</v>
      </c>
      <c r="M2136" s="26">
        <f>K2136*'Social Cost of Carbon'!$C$5</f>
        <v>9428.347035319799</v>
      </c>
      <c r="N2136" s="26">
        <f>L2136*'Social Cost of Carbon'!$C$5</f>
        <v>8133.4037315195583</v>
      </c>
      <c r="O2136" s="23">
        <f t="shared" si="305"/>
        <v>0.15151302246435072</v>
      </c>
      <c r="P2136" s="23">
        <f t="shared" si="306"/>
        <v>0.13070335422200102</v>
      </c>
      <c r="Q2136" s="27"/>
      <c r="R2136" s="27"/>
    </row>
    <row r="2137" spans="1:18" x14ac:dyDescent="0.25">
      <c r="A2137" s="24">
        <f t="shared" si="302"/>
        <v>2021</v>
      </c>
      <c r="B2137" s="32">
        <v>44499</v>
      </c>
      <c r="C2137" s="28">
        <f>'Bitcoin Data'!C2136</f>
        <v>61888.832030999998</v>
      </c>
      <c r="D2137" s="26">
        <f>'Bitcoin Data'!K2136</f>
        <v>968.78363832077503</v>
      </c>
      <c r="E2137" s="25">
        <f>'Bitcoin Data'!J2136</f>
        <v>218685.98348750939</v>
      </c>
      <c r="F2137" s="25">
        <f t="shared" si="298"/>
        <v>211.85940273278626</v>
      </c>
      <c r="G2137" s="23">
        <f t="shared" si="299"/>
        <v>0.48099999999999998</v>
      </c>
      <c r="H2137" s="23">
        <f t="shared" si="300"/>
        <v>0.41493669889381735</v>
      </c>
      <c r="I2137" s="26">
        <f t="shared" si="303"/>
        <v>101904.37271447018</v>
      </c>
      <c r="J2137" s="26">
        <f t="shared" si="304"/>
        <v>87908.241199558121</v>
      </c>
      <c r="K2137" s="23">
        <f t="shared" si="301"/>
        <v>105.18795805749201</v>
      </c>
      <c r="L2137" s="23">
        <f t="shared" si="301"/>
        <v>90.740840082654998</v>
      </c>
      <c r="M2137" s="26">
        <f>K2137*'Social Cost of Carbon'!$C$5</f>
        <v>10518.795805749201</v>
      </c>
      <c r="N2137" s="26">
        <f>L2137*'Social Cost of Carbon'!$C$5</f>
        <v>9074.0840082654995</v>
      </c>
      <c r="O2137" s="23">
        <f t="shared" si="305"/>
        <v>0.16996274546723319</v>
      </c>
      <c r="P2137" s="23">
        <f t="shared" si="306"/>
        <v>0.14661908635988327</v>
      </c>
      <c r="Q2137" s="27"/>
      <c r="R2137" s="27"/>
    </row>
    <row r="2138" spans="1:18" x14ac:dyDescent="0.25">
      <c r="A2138" s="24">
        <f t="shared" si="302"/>
        <v>2021</v>
      </c>
      <c r="B2138" s="32">
        <v>44500</v>
      </c>
      <c r="C2138" s="28">
        <f>'Bitcoin Data'!C2137</f>
        <v>61318.957030999998</v>
      </c>
      <c r="D2138" s="26">
        <f>'Bitcoin Data'!K2137</f>
        <v>868.72586872586874</v>
      </c>
      <c r="E2138" s="25">
        <f>'Bitcoin Data'!J2137</f>
        <v>245936.6441862894</v>
      </c>
      <c r="F2138" s="25">
        <f t="shared" si="298"/>
        <v>213.65152487225913</v>
      </c>
      <c r="G2138" s="23">
        <f t="shared" si="299"/>
        <v>0.48099999999999998</v>
      </c>
      <c r="H2138" s="23">
        <f t="shared" si="300"/>
        <v>0.41493669889381735</v>
      </c>
      <c r="I2138" s="26">
        <f t="shared" si="303"/>
        <v>102766.38346355663</v>
      </c>
      <c r="J2138" s="26">
        <f t="shared" si="304"/>
        <v>88651.858444125508</v>
      </c>
      <c r="K2138" s="23">
        <f t="shared" si="301"/>
        <v>118.2955258536052</v>
      </c>
      <c r="L2138" s="23">
        <f t="shared" si="301"/>
        <v>102.04813927568226</v>
      </c>
      <c r="M2138" s="26">
        <f>K2138*'Social Cost of Carbon'!$C$5</f>
        <v>11829.55258536052</v>
      </c>
      <c r="N2138" s="26">
        <f>L2138*'Social Cost of Carbon'!$C$5</f>
        <v>10204.813927568226</v>
      </c>
      <c r="O2138" s="23">
        <f t="shared" si="305"/>
        <v>0.19291835931553844</v>
      </c>
      <c r="P2138" s="23">
        <f t="shared" si="306"/>
        <v>0.16642184442910776</v>
      </c>
      <c r="Q2138" s="27"/>
      <c r="R2138" s="27"/>
    </row>
    <row r="2139" spans="1:18" x14ac:dyDescent="0.25">
      <c r="A2139" s="24">
        <f t="shared" si="302"/>
        <v>2021</v>
      </c>
      <c r="B2139" s="32">
        <v>44501</v>
      </c>
      <c r="C2139" s="28">
        <f>'Bitcoin Data'!C2138</f>
        <v>61004.40625</v>
      </c>
      <c r="D2139" s="26">
        <f>'Bitcoin Data'!K2138</f>
        <v>924.9743062692703</v>
      </c>
      <c r="E2139" s="25">
        <f>'Bitcoin Data'!J2138</f>
        <v>228264.91796115157</v>
      </c>
      <c r="F2139" s="25">
        <f t="shared" si="298"/>
        <v>211.13918413672809</v>
      </c>
      <c r="G2139" s="23">
        <f t="shared" si="299"/>
        <v>0.48099999999999998</v>
      </c>
      <c r="H2139" s="23">
        <f t="shared" si="300"/>
        <v>0.41493669889381735</v>
      </c>
      <c r="I2139" s="26">
        <f t="shared" si="303"/>
        <v>101557.94756976621</v>
      </c>
      <c r="J2139" s="26">
        <f t="shared" si="304"/>
        <v>87609.396072827803</v>
      </c>
      <c r="K2139" s="23">
        <f t="shared" si="301"/>
        <v>109.7954255393139</v>
      </c>
      <c r="L2139" s="23">
        <f t="shared" si="301"/>
        <v>94.715491532068256</v>
      </c>
      <c r="M2139" s="26">
        <f>K2139*'Social Cost of Carbon'!$C$5</f>
        <v>10979.542553931389</v>
      </c>
      <c r="N2139" s="26">
        <f>L2139*'Social Cost of Carbon'!$C$5</f>
        <v>9471.5491532068263</v>
      </c>
      <c r="O2139" s="23">
        <f t="shared" si="305"/>
        <v>0.17997950031570695</v>
      </c>
      <c r="P2139" s="23">
        <f t="shared" si="306"/>
        <v>0.15526008259783408</v>
      </c>
      <c r="Q2139" s="27"/>
      <c r="R2139" s="27"/>
    </row>
    <row r="2140" spans="1:18" x14ac:dyDescent="0.25">
      <c r="A2140" s="24">
        <f t="shared" si="302"/>
        <v>2021</v>
      </c>
      <c r="B2140" s="32">
        <v>44502</v>
      </c>
      <c r="C2140" s="28">
        <f>'Bitcoin Data'!C2139</f>
        <v>63226.402344000002</v>
      </c>
      <c r="D2140" s="26">
        <f>'Bitcoin Data'!K2139</f>
        <v>987.49177090190904</v>
      </c>
      <c r="E2140" s="25">
        <f>'Bitcoin Data'!J2139</f>
        <v>209384.18730689032</v>
      </c>
      <c r="F2140" s="25">
        <f t="shared" si="298"/>
        <v>206.76516192253817</v>
      </c>
      <c r="G2140" s="23">
        <f t="shared" si="299"/>
        <v>0.48099999999999998</v>
      </c>
      <c r="H2140" s="23">
        <f t="shared" si="300"/>
        <v>0.41493669889381735</v>
      </c>
      <c r="I2140" s="26">
        <f t="shared" si="303"/>
        <v>99454.042884740862</v>
      </c>
      <c r="J2140" s="26">
        <f t="shared" si="304"/>
        <v>85794.453734383613</v>
      </c>
      <c r="K2140" s="23">
        <f t="shared" si="301"/>
        <v>100.71379409461424</v>
      </c>
      <c r="L2140" s="23">
        <f t="shared" si="301"/>
        <v>86.88118348168581</v>
      </c>
      <c r="M2140" s="26">
        <f>K2140*'Social Cost of Carbon'!$C$5</f>
        <v>10071.379409461424</v>
      </c>
      <c r="N2140" s="26">
        <f>L2140*'Social Cost of Carbon'!$C$5</f>
        <v>8688.1183481685803</v>
      </c>
      <c r="O2140" s="23">
        <f t="shared" si="305"/>
        <v>0.15929072406595926</v>
      </c>
      <c r="P2140" s="23">
        <f t="shared" si="306"/>
        <v>0.13741282163895027</v>
      </c>
      <c r="Q2140" s="27"/>
      <c r="R2140" s="27"/>
    </row>
    <row r="2141" spans="1:18" x14ac:dyDescent="0.25">
      <c r="A2141" s="24">
        <f t="shared" si="302"/>
        <v>2021</v>
      </c>
      <c r="B2141" s="32">
        <v>44503</v>
      </c>
      <c r="C2141" s="28">
        <f>'Bitcoin Data'!C2140</f>
        <v>62970.046875</v>
      </c>
      <c r="D2141" s="26">
        <f>'Bitcoin Data'!K2140</f>
        <v>1006.2611806797852</v>
      </c>
      <c r="E2141" s="25">
        <f>'Bitcoin Data'!J2140</f>
        <v>209227.07482295673</v>
      </c>
      <c r="F2141" s="25">
        <f t="shared" si="298"/>
        <v>210.53708334152617</v>
      </c>
      <c r="G2141" s="23">
        <f t="shared" si="299"/>
        <v>0.48099999999999998</v>
      </c>
      <c r="H2141" s="23">
        <f t="shared" si="300"/>
        <v>0.41493669889381735</v>
      </c>
      <c r="I2141" s="26">
        <f t="shared" si="303"/>
        <v>101268.33708727409</v>
      </c>
      <c r="J2141" s="26">
        <f t="shared" si="304"/>
        <v>87359.56235646538</v>
      </c>
      <c r="K2141" s="23">
        <f t="shared" si="301"/>
        <v>100.63822298984218</v>
      </c>
      <c r="L2141" s="23">
        <f t="shared" si="301"/>
        <v>86.815991746247377</v>
      </c>
      <c r="M2141" s="26">
        <f>K2141*'Social Cost of Carbon'!$C$5</f>
        <v>10063.822298984218</v>
      </c>
      <c r="N2141" s="26">
        <f>L2141*'Social Cost of Carbon'!$C$5</f>
        <v>8681.5991746247382</v>
      </c>
      <c r="O2141" s="23">
        <f t="shared" si="305"/>
        <v>0.15981919656120977</v>
      </c>
      <c r="P2141" s="23">
        <f t="shared" si="306"/>
        <v>0.13786871068808837</v>
      </c>
      <c r="Q2141" s="27"/>
      <c r="R2141" s="27"/>
    </row>
    <row r="2142" spans="1:18" x14ac:dyDescent="0.25">
      <c r="A2142" s="24">
        <f t="shared" si="302"/>
        <v>2021</v>
      </c>
      <c r="B2142" s="32">
        <v>44504</v>
      </c>
      <c r="C2142" s="28">
        <f>'Bitcoin Data'!C2141</f>
        <v>61452.230469000002</v>
      </c>
      <c r="D2142" s="26">
        <f>'Bitcoin Data'!K2141</f>
        <v>893.74379344587885</v>
      </c>
      <c r="E2142" s="25">
        <f>'Bitcoin Data'!J2141</f>
        <v>238982.32412680914</v>
      </c>
      <c r="F2142" s="25">
        <f t="shared" si="298"/>
        <v>213.58896893160698</v>
      </c>
      <c r="G2142" s="23">
        <f t="shared" si="299"/>
        <v>0.48099999999999998</v>
      </c>
      <c r="H2142" s="23">
        <f t="shared" si="300"/>
        <v>0.41493669889381735</v>
      </c>
      <c r="I2142" s="26">
        <f t="shared" si="303"/>
        <v>102736.29405610297</v>
      </c>
      <c r="J2142" s="26">
        <f t="shared" si="304"/>
        <v>88625.901688615122</v>
      </c>
      <c r="K2142" s="23">
        <f t="shared" si="301"/>
        <v>114.95049790499519</v>
      </c>
      <c r="L2142" s="23">
        <f t="shared" si="301"/>
        <v>99.162536667150462</v>
      </c>
      <c r="M2142" s="26">
        <f>K2142*'Social Cost of Carbon'!$C$5</f>
        <v>11495.049790499519</v>
      </c>
      <c r="N2142" s="26">
        <f>L2142*'Social Cost of Carbon'!$C$5</f>
        <v>9916.2536667150471</v>
      </c>
      <c r="O2142" s="23">
        <f t="shared" si="305"/>
        <v>0.18705667317150149</v>
      </c>
      <c r="P2142" s="23">
        <f t="shared" si="306"/>
        <v>0.16136523590819651</v>
      </c>
      <c r="Q2142" s="27"/>
      <c r="R2142" s="27"/>
    </row>
    <row r="2143" spans="1:18" x14ac:dyDescent="0.25">
      <c r="A2143" s="24">
        <f t="shared" si="302"/>
        <v>2021</v>
      </c>
      <c r="B2143" s="32">
        <v>44505</v>
      </c>
      <c r="C2143" s="28">
        <f>'Bitcoin Data'!C2142</f>
        <v>61125.675780999998</v>
      </c>
      <c r="D2143" s="26">
        <f>'Bitcoin Data'!K2142</f>
        <v>968.78363832077503</v>
      </c>
      <c r="E2143" s="25">
        <f>'Bitcoin Data'!J2142</f>
        <v>220593.89867659699</v>
      </c>
      <c r="F2143" s="25">
        <f t="shared" si="298"/>
        <v>213.70775975127805</v>
      </c>
      <c r="G2143" s="23">
        <f t="shared" si="299"/>
        <v>0.48099999999999998</v>
      </c>
      <c r="H2143" s="23">
        <f t="shared" si="300"/>
        <v>0.41493669889381735</v>
      </c>
      <c r="I2143" s="26">
        <f t="shared" si="303"/>
        <v>102793.43244036473</v>
      </c>
      <c r="J2143" s="26">
        <f t="shared" si="304"/>
        <v>88675.19235918831</v>
      </c>
      <c r="K2143" s="23">
        <f t="shared" si="301"/>
        <v>106.10566526344316</v>
      </c>
      <c r="L2143" s="23">
        <f t="shared" si="301"/>
        <v>91.53250411298437</v>
      </c>
      <c r="M2143" s="26">
        <f>K2143*'Social Cost of Carbon'!$C$5</f>
        <v>10610.566526344315</v>
      </c>
      <c r="N2143" s="26">
        <f>L2143*'Social Cost of Carbon'!$C$5</f>
        <v>9153.250411298437</v>
      </c>
      <c r="O2143" s="23">
        <f t="shared" si="305"/>
        <v>0.1735860813115534</v>
      </c>
      <c r="P2143" s="23">
        <f t="shared" si="306"/>
        <v>0.14974477246014495</v>
      </c>
      <c r="Q2143" s="27"/>
      <c r="R2143" s="27"/>
    </row>
    <row r="2144" spans="1:18" x14ac:dyDescent="0.25">
      <c r="A2144" s="24">
        <f t="shared" si="302"/>
        <v>2021</v>
      </c>
      <c r="B2144" s="32">
        <v>44506</v>
      </c>
      <c r="C2144" s="28">
        <f>'Bitcoin Data'!C2143</f>
        <v>61527.480469000002</v>
      </c>
      <c r="D2144" s="26">
        <f>'Bitcoin Data'!K2143</f>
        <v>962.46390760346469</v>
      </c>
      <c r="E2144" s="25">
        <f>'Bitcoin Data'!J2143</f>
        <v>221167.26012274856</v>
      </c>
      <c r="F2144" s="25">
        <f t="shared" si="298"/>
        <v>212.86550541169251</v>
      </c>
      <c r="G2144" s="23">
        <f t="shared" si="299"/>
        <v>0.48099999999999998</v>
      </c>
      <c r="H2144" s="23">
        <f t="shared" si="300"/>
        <v>0.41493669889381735</v>
      </c>
      <c r="I2144" s="26">
        <f t="shared" si="303"/>
        <v>102388.30810302409</v>
      </c>
      <c r="J2144" s="26">
        <f t="shared" si="304"/>
        <v>88325.710123891695</v>
      </c>
      <c r="K2144" s="23">
        <f t="shared" si="301"/>
        <v>106.38145211904205</v>
      </c>
      <c r="L2144" s="23">
        <f t="shared" si="301"/>
        <v>91.770412818723486</v>
      </c>
      <c r="M2144" s="26">
        <f>K2144*'Social Cost of Carbon'!$C$5</f>
        <v>10638.145211904206</v>
      </c>
      <c r="N2144" s="26">
        <f>L2144*'Social Cost of Carbon'!$C$5</f>
        <v>9177.0412818723489</v>
      </c>
      <c r="O2144" s="23">
        <f t="shared" si="305"/>
        <v>0.17290071250787081</v>
      </c>
      <c r="P2144" s="23">
        <f t="shared" si="306"/>
        <v>0.14915353614221386</v>
      </c>
      <c r="Q2144" s="27"/>
      <c r="R2144" s="27"/>
    </row>
    <row r="2145" spans="1:18" x14ac:dyDescent="0.25">
      <c r="A2145" s="24">
        <f t="shared" si="302"/>
        <v>2021</v>
      </c>
      <c r="B2145" s="32">
        <v>44507</v>
      </c>
      <c r="C2145" s="28">
        <f>'Bitcoin Data'!C2144</f>
        <v>63326.988280999998</v>
      </c>
      <c r="D2145" s="26">
        <f>'Bitcoin Data'!K2144</f>
        <v>956.22609434764115</v>
      </c>
      <c r="E2145" s="25">
        <f>'Bitcoin Data'!J2144</f>
        <v>224692.99676166149</v>
      </c>
      <c r="F2145" s="25">
        <f t="shared" si="298"/>
        <v>214.85730672067075</v>
      </c>
      <c r="G2145" s="23">
        <f t="shared" si="299"/>
        <v>0.48099999999999998</v>
      </c>
      <c r="H2145" s="23">
        <f t="shared" si="300"/>
        <v>0.41493669889381735</v>
      </c>
      <c r="I2145" s="26">
        <f t="shared" si="303"/>
        <v>103346.36453264262</v>
      </c>
      <c r="J2145" s="26">
        <f t="shared" si="304"/>
        <v>89152.181583891521</v>
      </c>
      <c r="K2145" s="23">
        <f t="shared" si="301"/>
        <v>108.07733144235917</v>
      </c>
      <c r="L2145" s="23">
        <f t="shared" si="301"/>
        <v>93.23337034084301</v>
      </c>
      <c r="M2145" s="26">
        <f>K2145*'Social Cost of Carbon'!$C$5</f>
        <v>10807.733144235917</v>
      </c>
      <c r="N2145" s="26">
        <f>L2145*'Social Cost of Carbon'!$C$5</f>
        <v>9323.3370340843012</v>
      </c>
      <c r="O2145" s="23">
        <f t="shared" si="305"/>
        <v>0.17066551619791087</v>
      </c>
      <c r="P2145" s="23">
        <f t="shared" si="306"/>
        <v>0.1472253345242629</v>
      </c>
      <c r="Q2145" s="27"/>
      <c r="R2145" s="27"/>
    </row>
    <row r="2146" spans="1:18" x14ac:dyDescent="0.25">
      <c r="A2146" s="24">
        <f t="shared" si="302"/>
        <v>2021</v>
      </c>
      <c r="B2146" s="32">
        <v>44508</v>
      </c>
      <c r="C2146" s="28">
        <f>'Bitcoin Data'!C2145</f>
        <v>67566.828125</v>
      </c>
      <c r="D2146" s="26">
        <f>'Bitcoin Data'!K2145</f>
        <v>843.72363363644888</v>
      </c>
      <c r="E2146" s="25">
        <f>'Bitcoin Data'!J2145</f>
        <v>260050.05733580122</v>
      </c>
      <c r="F2146" s="25">
        <f t="shared" si="298"/>
        <v>219.41037930272907</v>
      </c>
      <c r="G2146" s="23">
        <f t="shared" si="299"/>
        <v>0.48099999999999998</v>
      </c>
      <c r="H2146" s="23">
        <f t="shared" si="300"/>
        <v>0.41493669889381735</v>
      </c>
      <c r="I2146" s="26">
        <f t="shared" si="303"/>
        <v>105536.39244461268</v>
      </c>
      <c r="J2146" s="26">
        <f t="shared" si="304"/>
        <v>91041.418490914744</v>
      </c>
      <c r="K2146" s="23">
        <f t="shared" si="301"/>
        <v>125.08407757852039</v>
      </c>
      <c r="L2146" s="23">
        <f t="shared" si="301"/>
        <v>107.90431233806528</v>
      </c>
      <c r="M2146" s="26">
        <f>K2146*'Social Cost of Carbon'!$C$5</f>
        <v>12508.407757852039</v>
      </c>
      <c r="N2146" s="26">
        <f>L2146*'Social Cost of Carbon'!$C$5</f>
        <v>10790.431233806528</v>
      </c>
      <c r="O2146" s="23">
        <f t="shared" si="305"/>
        <v>0.18512646079391548</v>
      </c>
      <c r="P2146" s="23">
        <f t="shared" si="306"/>
        <v>0.15970012997863409</v>
      </c>
      <c r="Q2146" s="27"/>
      <c r="R2146" s="27"/>
    </row>
    <row r="2147" spans="1:18" x14ac:dyDescent="0.25">
      <c r="A2147" s="24">
        <f t="shared" si="302"/>
        <v>2021</v>
      </c>
      <c r="B2147" s="32">
        <v>44509</v>
      </c>
      <c r="C2147" s="28">
        <f>'Bitcoin Data'!C2146</f>
        <v>66971.828125</v>
      </c>
      <c r="D2147" s="26">
        <f>'Bitcoin Data'!K2146</f>
        <v>949.96833438885369</v>
      </c>
      <c r="E2147" s="25">
        <f>'Bitcoin Data'!J2146</f>
        <v>228042.56300986579</v>
      </c>
      <c r="F2147" s="25">
        <f t="shared" si="298"/>
        <v>216.63321375224743</v>
      </c>
      <c r="G2147" s="23">
        <f t="shared" si="299"/>
        <v>0.48099999999999998</v>
      </c>
      <c r="H2147" s="23">
        <f t="shared" si="300"/>
        <v>0.41493669889381735</v>
      </c>
      <c r="I2147" s="26">
        <f t="shared" si="303"/>
        <v>104200.57581483101</v>
      </c>
      <c r="J2147" s="26">
        <f t="shared" si="304"/>
        <v>89889.070585116264</v>
      </c>
      <c r="K2147" s="23">
        <f t="shared" si="301"/>
        <v>109.68847280774544</v>
      </c>
      <c r="L2147" s="23">
        <f t="shared" si="301"/>
        <v>94.623228302599045</v>
      </c>
      <c r="M2147" s="26">
        <f>K2147*'Social Cost of Carbon'!$C$5</f>
        <v>10968.847280774544</v>
      </c>
      <c r="N2147" s="26">
        <f>L2147*'Social Cost of Carbon'!$C$5</f>
        <v>9462.3228302599055</v>
      </c>
      <c r="O2147" s="23">
        <f t="shared" si="305"/>
        <v>0.16378300530040285</v>
      </c>
      <c r="P2147" s="23">
        <f t="shared" si="306"/>
        <v>0.14128810718140905</v>
      </c>
      <c r="Q2147" s="27"/>
      <c r="R2147" s="27"/>
    </row>
    <row r="2148" spans="1:18" x14ac:dyDescent="0.25">
      <c r="A2148" s="24">
        <f t="shared" si="302"/>
        <v>2021</v>
      </c>
      <c r="B2148" s="32">
        <v>44510</v>
      </c>
      <c r="C2148" s="28">
        <f>'Bitcoin Data'!C2147</f>
        <v>64995.230469000002</v>
      </c>
      <c r="D2148" s="26">
        <f>'Bitcoin Data'!K2147</f>
        <v>931.29139072847681</v>
      </c>
      <c r="E2148" s="25">
        <f>'Bitcoin Data'!J2147</f>
        <v>231173.77501418689</v>
      </c>
      <c r="F2148" s="25">
        <f t="shared" si="298"/>
        <v>215.2901464329141</v>
      </c>
      <c r="G2148" s="23">
        <f t="shared" si="299"/>
        <v>0.48099999999999998</v>
      </c>
      <c r="H2148" s="23">
        <f t="shared" si="300"/>
        <v>0.41493669889381735</v>
      </c>
      <c r="I2148" s="26">
        <f t="shared" si="303"/>
        <v>103554.56043423168</v>
      </c>
      <c r="J2148" s="26">
        <f t="shared" si="304"/>
        <v>89331.782665239924</v>
      </c>
      <c r="K2148" s="23">
        <f t="shared" si="301"/>
        <v>111.19458578182389</v>
      </c>
      <c r="L2148" s="23">
        <f t="shared" si="301"/>
        <v>95.922483075208746</v>
      </c>
      <c r="M2148" s="26">
        <f>K2148*'Social Cost of Carbon'!$C$5</f>
        <v>11119.458578182388</v>
      </c>
      <c r="N2148" s="26">
        <f>L2148*'Social Cost of Carbon'!$C$5</f>
        <v>9592.2483075208747</v>
      </c>
      <c r="O2148" s="23">
        <f t="shared" si="305"/>
        <v>0.17108114700025417</v>
      </c>
      <c r="P2148" s="23">
        <f t="shared" si="306"/>
        <v>0.14758388020634799</v>
      </c>
      <c r="Q2148" s="27"/>
      <c r="R2148" s="27"/>
    </row>
    <row r="2149" spans="1:18" x14ac:dyDescent="0.25">
      <c r="A2149" s="24">
        <f t="shared" si="302"/>
        <v>2021</v>
      </c>
      <c r="B2149" s="32">
        <v>44511</v>
      </c>
      <c r="C2149" s="28">
        <f>'Bitcoin Data'!C2148</f>
        <v>64949.960937999997</v>
      </c>
      <c r="D2149" s="26">
        <f>'Bitcoin Data'!K2148</f>
        <v>987.49177090190904</v>
      </c>
      <c r="E2149" s="25">
        <f>'Bitcoin Data'!J2148</f>
        <v>215416.87720268496</v>
      </c>
      <c r="F2149" s="25">
        <f t="shared" si="298"/>
        <v>212.72239355103844</v>
      </c>
      <c r="G2149" s="23">
        <f t="shared" si="299"/>
        <v>0.48099999999999998</v>
      </c>
      <c r="H2149" s="23">
        <f t="shared" si="300"/>
        <v>0.41493669889381735</v>
      </c>
      <c r="I2149" s="26">
        <f t="shared" si="303"/>
        <v>102319.47129804948</v>
      </c>
      <c r="J2149" s="26">
        <f t="shared" si="304"/>
        <v>88266.327760859349</v>
      </c>
      <c r="K2149" s="23">
        <f t="shared" si="301"/>
        <v>103.61551793449146</v>
      </c>
      <c r="L2149" s="23">
        <f t="shared" si="301"/>
        <v>89.384367912496927</v>
      </c>
      <c r="M2149" s="26">
        <f>K2149*'Social Cost of Carbon'!$C$5</f>
        <v>10361.551793449147</v>
      </c>
      <c r="N2149" s="26">
        <f>L2149*'Social Cost of Carbon'!$C$5</f>
        <v>8938.4367912496928</v>
      </c>
      <c r="O2149" s="23">
        <f t="shared" si="305"/>
        <v>0.15953130138661806</v>
      </c>
      <c r="P2149" s="23">
        <f t="shared" si="306"/>
        <v>0.13762035668939285</v>
      </c>
      <c r="Q2149" s="27"/>
      <c r="R2149" s="27"/>
    </row>
    <row r="2150" spans="1:18" x14ac:dyDescent="0.25">
      <c r="A2150" s="24">
        <f t="shared" si="302"/>
        <v>2021</v>
      </c>
      <c r="B2150" s="32">
        <v>44512</v>
      </c>
      <c r="C2150" s="28">
        <f>'Bitcoin Data'!C2149</f>
        <v>64155.941405999998</v>
      </c>
      <c r="D2150" s="26">
        <f>'Bitcoin Data'!K2149</f>
        <v>887.4864411793709</v>
      </c>
      <c r="E2150" s="25">
        <f>'Bitcoin Data'!J2149</f>
        <v>243014.04397554797</v>
      </c>
      <c r="F2150" s="25">
        <f t="shared" si="298"/>
        <v>215.6716690444662</v>
      </c>
      <c r="G2150" s="23">
        <f t="shared" si="299"/>
        <v>0.48099999999999998</v>
      </c>
      <c r="H2150" s="23">
        <f t="shared" si="300"/>
        <v>0.41493669889381735</v>
      </c>
      <c r="I2150" s="26">
        <f t="shared" si="303"/>
        <v>103738.07281038823</v>
      </c>
      <c r="J2150" s="26">
        <f t="shared" si="304"/>
        <v>89490.090398230706</v>
      </c>
      <c r="K2150" s="23">
        <f t="shared" si="301"/>
        <v>116.88975515223858</v>
      </c>
      <c r="L2150" s="23">
        <f t="shared" si="301"/>
        <v>100.83544519205084</v>
      </c>
      <c r="M2150" s="26">
        <f>K2150*'Social Cost of Carbon'!$C$5</f>
        <v>11688.975515223858</v>
      </c>
      <c r="N2150" s="26">
        <f>L2150*'Social Cost of Carbon'!$C$5</f>
        <v>10083.544519205085</v>
      </c>
      <c r="O2150" s="23">
        <f t="shared" si="305"/>
        <v>0.18219630573655146</v>
      </c>
      <c r="P2150" s="23">
        <f t="shared" si="306"/>
        <v>0.15717241923695083</v>
      </c>
      <c r="Q2150" s="27"/>
      <c r="R2150" s="27"/>
    </row>
    <row r="2151" spans="1:18" x14ac:dyDescent="0.25">
      <c r="A2151" s="24">
        <f t="shared" si="302"/>
        <v>2021</v>
      </c>
      <c r="B2151" s="32">
        <v>44513</v>
      </c>
      <c r="C2151" s="28">
        <f>'Bitcoin Data'!C2150</f>
        <v>64469.527344000002</v>
      </c>
      <c r="D2151" s="26">
        <f>'Bitcoin Data'!K2150</f>
        <v>956.22609434764115</v>
      </c>
      <c r="E2151" s="25">
        <f>'Bitcoin Data'!J2150</f>
        <v>222648.41003589146</v>
      </c>
      <c r="F2151" s="25">
        <f t="shared" si="298"/>
        <v>212.90221954133264</v>
      </c>
      <c r="G2151" s="23">
        <f t="shared" si="299"/>
        <v>0.48099999999999998</v>
      </c>
      <c r="H2151" s="23">
        <f t="shared" si="300"/>
        <v>0.41493669889381735</v>
      </c>
      <c r="I2151" s="26">
        <f t="shared" si="303"/>
        <v>102405.96759938099</v>
      </c>
      <c r="J2151" s="26">
        <f t="shared" si="304"/>
        <v>88340.944163647335</v>
      </c>
      <c r="K2151" s="23">
        <f t="shared" si="301"/>
        <v>107.09388522726378</v>
      </c>
      <c r="L2151" s="23">
        <f t="shared" si="301"/>
        <v>92.384996274249872</v>
      </c>
      <c r="M2151" s="26">
        <f>K2151*'Social Cost of Carbon'!$C$5</f>
        <v>10709.388522726378</v>
      </c>
      <c r="N2151" s="26">
        <f>L2151*'Social Cost of Carbon'!$C$5</f>
        <v>9238.4996274249879</v>
      </c>
      <c r="O2151" s="23">
        <f t="shared" si="305"/>
        <v>0.16611551168325839</v>
      </c>
      <c r="P2151" s="23">
        <f t="shared" si="306"/>
        <v>0.1433002537482507</v>
      </c>
      <c r="Q2151" s="27"/>
      <c r="R2151" s="27"/>
    </row>
    <row r="2152" spans="1:18" x14ac:dyDescent="0.25">
      <c r="A2152" s="24">
        <f t="shared" si="302"/>
        <v>2021</v>
      </c>
      <c r="B2152" s="32">
        <v>44514</v>
      </c>
      <c r="C2152" s="28">
        <f>'Bitcoin Data'!C2151</f>
        <v>65466.839844000002</v>
      </c>
      <c r="D2152" s="26">
        <f>'Bitcoin Data'!K2151</f>
        <v>981.24727431312681</v>
      </c>
      <c r="E2152" s="25">
        <f>'Bitcoin Data'!J2151</f>
        <v>216646.57907571489</v>
      </c>
      <c r="F2152" s="25">
        <f t="shared" si="298"/>
        <v>212.58386520730852</v>
      </c>
      <c r="G2152" s="23">
        <f t="shared" si="299"/>
        <v>0.48099999999999998</v>
      </c>
      <c r="H2152" s="23">
        <f t="shared" si="300"/>
        <v>0.41493669889381735</v>
      </c>
      <c r="I2152" s="26">
        <f t="shared" si="303"/>
        <v>102252.83916471539</v>
      </c>
      <c r="J2152" s="26">
        <f t="shared" si="304"/>
        <v>88208.847267208825</v>
      </c>
      <c r="K2152" s="23">
        <f t="shared" si="301"/>
        <v>104.20700453541886</v>
      </c>
      <c r="L2152" s="23">
        <f t="shared" si="301"/>
        <v>89.894616348315495</v>
      </c>
      <c r="M2152" s="26">
        <f>K2152*'Social Cost of Carbon'!$C$5</f>
        <v>10420.700453541886</v>
      </c>
      <c r="N2152" s="26">
        <f>L2152*'Social Cost of Carbon'!$C$5</f>
        <v>8989.4616348315503</v>
      </c>
      <c r="O2152" s="23">
        <f t="shared" si="305"/>
        <v>0.15917524777999403</v>
      </c>
      <c r="P2152" s="23">
        <f t="shared" si="306"/>
        <v>0.1373132055289733</v>
      </c>
      <c r="Q2152" s="27"/>
      <c r="R2152" s="27"/>
    </row>
    <row r="2153" spans="1:18" x14ac:dyDescent="0.25">
      <c r="A2153" s="24">
        <f t="shared" si="302"/>
        <v>2021</v>
      </c>
      <c r="B2153" s="32">
        <v>44515</v>
      </c>
      <c r="C2153" s="28">
        <f>'Bitcoin Data'!C2152</f>
        <v>63557.871094000002</v>
      </c>
      <c r="D2153" s="26">
        <f>'Bitcoin Data'!K2152</f>
        <v>943.79194630872496</v>
      </c>
      <c r="E2153" s="25">
        <f>'Bitcoin Data'!J2152</f>
        <v>227202.35052104504</v>
      </c>
      <c r="F2153" s="25">
        <f t="shared" si="298"/>
        <v>214.43174860417426</v>
      </c>
      <c r="G2153" s="23">
        <f t="shared" si="299"/>
        <v>0.48099999999999998</v>
      </c>
      <c r="H2153" s="23">
        <f t="shared" si="300"/>
        <v>0.41493669889381735</v>
      </c>
      <c r="I2153" s="26">
        <f t="shared" si="303"/>
        <v>103141.67107860782</v>
      </c>
      <c r="J2153" s="26">
        <f t="shared" si="304"/>
        <v>88975.601903844989</v>
      </c>
      <c r="K2153" s="23">
        <f t="shared" si="301"/>
        <v>109.28433060062267</v>
      </c>
      <c r="L2153" s="23">
        <f t="shared" si="301"/>
        <v>94.274593306118405</v>
      </c>
      <c r="M2153" s="26">
        <f>K2153*'Social Cost of Carbon'!$C$5</f>
        <v>10928.433060062267</v>
      </c>
      <c r="N2153" s="26">
        <f>L2153*'Social Cost of Carbon'!$C$5</f>
        <v>9427.4593306118404</v>
      </c>
      <c r="O2153" s="23">
        <f t="shared" si="305"/>
        <v>0.17194460531724662</v>
      </c>
      <c r="P2153" s="23">
        <f t="shared" si="306"/>
        <v>0.14832874620153558</v>
      </c>
      <c r="Q2153" s="27"/>
      <c r="R2153" s="27"/>
    </row>
    <row r="2154" spans="1:18" x14ac:dyDescent="0.25">
      <c r="A2154" s="24">
        <f t="shared" si="302"/>
        <v>2021</v>
      </c>
      <c r="B2154" s="32">
        <v>44516</v>
      </c>
      <c r="C2154" s="28">
        <f>'Bitcoin Data'!C2153</f>
        <v>60161.246094000002</v>
      </c>
      <c r="D2154" s="26">
        <f>'Bitcoin Data'!K2153</f>
        <v>937.5</v>
      </c>
      <c r="E2154" s="25">
        <f>'Bitcoin Data'!J2153</f>
        <v>233620.41753955354</v>
      </c>
      <c r="F2154" s="25">
        <f t="shared" si="298"/>
        <v>219.01914144333145</v>
      </c>
      <c r="G2154" s="23">
        <f t="shared" si="299"/>
        <v>0.48099999999999998</v>
      </c>
      <c r="H2154" s="23">
        <f t="shared" si="300"/>
        <v>0.41493669889381735</v>
      </c>
      <c r="I2154" s="26">
        <f t="shared" si="303"/>
        <v>105348.20703424243</v>
      </c>
      <c r="J2154" s="26">
        <f t="shared" si="304"/>
        <v>90879.079545054017</v>
      </c>
      <c r="K2154" s="23">
        <f t="shared" si="301"/>
        <v>112.37142083652526</v>
      </c>
      <c r="L2154" s="23">
        <f t="shared" si="301"/>
        <v>96.937684848057614</v>
      </c>
      <c r="M2154" s="26">
        <f>K2154*'Social Cost of Carbon'!$C$5</f>
        <v>11237.142083652527</v>
      </c>
      <c r="N2154" s="26">
        <f>L2154*'Social Cost of Carbon'!$C$5</f>
        <v>9693.7684848057615</v>
      </c>
      <c r="O2154" s="23">
        <f t="shared" si="305"/>
        <v>0.18678373227334513</v>
      </c>
      <c r="P2154" s="23">
        <f t="shared" si="306"/>
        <v>0.16112978227976796</v>
      </c>
      <c r="Q2154" s="27"/>
      <c r="R2154" s="27"/>
    </row>
    <row r="2155" spans="1:18" x14ac:dyDescent="0.25">
      <c r="A2155" s="24">
        <f t="shared" si="302"/>
        <v>2021</v>
      </c>
      <c r="B2155" s="32">
        <v>44517</v>
      </c>
      <c r="C2155" s="28">
        <f>'Bitcoin Data'!C2154</f>
        <v>60368.011719000002</v>
      </c>
      <c r="D2155" s="26">
        <f>'Bitcoin Data'!K2154</f>
        <v>931.29139072847681</v>
      </c>
      <c r="E2155" s="25">
        <f>'Bitcoin Data'!J2154</f>
        <v>236151.26622566313</v>
      </c>
      <c r="F2155" s="25">
        <f t="shared" si="298"/>
        <v>219.9256411455886</v>
      </c>
      <c r="G2155" s="23">
        <f t="shared" si="299"/>
        <v>0.48099999999999998</v>
      </c>
      <c r="H2155" s="23">
        <f t="shared" si="300"/>
        <v>0.41493669889381735</v>
      </c>
      <c r="I2155" s="26">
        <f t="shared" si="303"/>
        <v>105784.23339102812</v>
      </c>
      <c r="J2155" s="26">
        <f t="shared" si="304"/>
        <v>91255.219539056823</v>
      </c>
      <c r="K2155" s="23">
        <f t="shared" si="301"/>
        <v>113.58875905454396</v>
      </c>
      <c r="L2155" s="23">
        <f t="shared" si="301"/>
        <v>97.987826847271677</v>
      </c>
      <c r="M2155" s="26">
        <f>K2155*'Social Cost of Carbon'!$C$5</f>
        <v>11358.875905454395</v>
      </c>
      <c r="N2155" s="26">
        <f>L2155*'Social Cost of Carbon'!$C$5</f>
        <v>9798.7826847271681</v>
      </c>
      <c r="O2155" s="23">
        <f t="shared" si="305"/>
        <v>0.18816051054203173</v>
      </c>
      <c r="P2155" s="23">
        <f t="shared" si="306"/>
        <v>0.16231746591785026</v>
      </c>
      <c r="Q2155" s="27"/>
      <c r="R2155" s="27"/>
    </row>
    <row r="2156" spans="1:18" x14ac:dyDescent="0.25">
      <c r="A2156" s="24">
        <f t="shared" si="302"/>
        <v>2021</v>
      </c>
      <c r="B2156" s="32">
        <v>44518</v>
      </c>
      <c r="C2156" s="28">
        <f>'Bitcoin Data'!C2155</f>
        <v>56942.136719000002</v>
      </c>
      <c r="D2156" s="26">
        <f>'Bitcoin Data'!K2155</f>
        <v>900</v>
      </c>
      <c r="E2156" s="25">
        <f>'Bitcoin Data'!J2155</f>
        <v>245809.68938117541</v>
      </c>
      <c r="F2156" s="25">
        <f t="shared" si="298"/>
        <v>221.22872044305785</v>
      </c>
      <c r="G2156" s="23">
        <f t="shared" si="299"/>
        <v>0.48099999999999998</v>
      </c>
      <c r="H2156" s="23">
        <f t="shared" si="300"/>
        <v>0.41493669889381735</v>
      </c>
      <c r="I2156" s="26">
        <f t="shared" si="303"/>
        <v>106411.01453311084</v>
      </c>
      <c r="J2156" s="26">
        <f t="shared" si="304"/>
        <v>91795.91496114558</v>
      </c>
      <c r="K2156" s="23">
        <f t="shared" si="301"/>
        <v>118.23446059234536</v>
      </c>
      <c r="L2156" s="23">
        <f t="shared" si="301"/>
        <v>101.99546106793956</v>
      </c>
      <c r="M2156" s="26">
        <f>K2156*'Social Cost of Carbon'!$C$5</f>
        <v>11823.446059234535</v>
      </c>
      <c r="N2156" s="26">
        <f>L2156*'Social Cost of Carbon'!$C$5</f>
        <v>10199.546106793956</v>
      </c>
      <c r="O2156" s="23">
        <f t="shared" si="305"/>
        <v>0.20763966265581638</v>
      </c>
      <c r="P2156" s="23">
        <f t="shared" si="306"/>
        <v>0.17912123946326469</v>
      </c>
      <c r="Q2156" s="27"/>
      <c r="R2156" s="27"/>
    </row>
    <row r="2157" spans="1:18" x14ac:dyDescent="0.25">
      <c r="A2157" s="24">
        <f t="shared" si="302"/>
        <v>2021</v>
      </c>
      <c r="B2157" s="32">
        <v>44519</v>
      </c>
      <c r="C2157" s="28">
        <f>'Bitcoin Data'!C2156</f>
        <v>58119.578125</v>
      </c>
      <c r="D2157" s="26">
        <f>'Bitcoin Data'!K2156</f>
        <v>856.24583769384458</v>
      </c>
      <c r="E2157" s="25">
        <f>'Bitcoin Data'!J2156</f>
        <v>256508.24788336325</v>
      </c>
      <c r="F2157" s="25">
        <f t="shared" si="298"/>
        <v>219.63411958427068</v>
      </c>
      <c r="G2157" s="23">
        <f t="shared" si="299"/>
        <v>0.48099999999999998</v>
      </c>
      <c r="H2157" s="23">
        <f t="shared" si="300"/>
        <v>0.41493669889381735</v>
      </c>
      <c r="I2157" s="26">
        <f t="shared" si="303"/>
        <v>105644.0115200342</v>
      </c>
      <c r="J2157" s="26">
        <f t="shared" si="304"/>
        <v>91134.256544747186</v>
      </c>
      <c r="K2157" s="23">
        <f t="shared" si="301"/>
        <v>123.38046723189773</v>
      </c>
      <c r="L2157" s="23">
        <f t="shared" si="301"/>
        <v>106.43468561575975</v>
      </c>
      <c r="M2157" s="26">
        <f>K2157*'Social Cost of Carbon'!$C$5</f>
        <v>12338.046723189773</v>
      </c>
      <c r="N2157" s="26">
        <f>L2157*'Social Cost of Carbon'!$C$5</f>
        <v>10643.468561575975</v>
      </c>
      <c r="O2157" s="23">
        <f t="shared" si="305"/>
        <v>0.21228727257196989</v>
      </c>
      <c r="P2157" s="23">
        <f t="shared" si="306"/>
        <v>0.18313051995464696</v>
      </c>
      <c r="Q2157" s="27"/>
      <c r="R2157" s="27"/>
    </row>
    <row r="2158" spans="1:18" x14ac:dyDescent="0.25">
      <c r="A2158" s="24">
        <f t="shared" si="302"/>
        <v>2021</v>
      </c>
      <c r="B2158" s="32">
        <v>44520</v>
      </c>
      <c r="C2158" s="28">
        <f>'Bitcoin Data'!C2157</f>
        <v>59697.195312999997</v>
      </c>
      <c r="D2158" s="26">
        <f>'Bitcoin Data'!K2157</f>
        <v>906.25314671231513</v>
      </c>
      <c r="E2158" s="25">
        <f>'Bitcoin Data'!J2157</f>
        <v>242542.27555185455</v>
      </c>
      <c r="F2158" s="25">
        <f t="shared" si="298"/>
        <v>219.80470042963358</v>
      </c>
      <c r="G2158" s="23">
        <f t="shared" si="299"/>
        <v>0.48099999999999998</v>
      </c>
      <c r="H2158" s="23">
        <f t="shared" si="300"/>
        <v>0.41493669889381735</v>
      </c>
      <c r="I2158" s="26">
        <f t="shared" si="303"/>
        <v>105726.06090665376</v>
      </c>
      <c r="J2158" s="26">
        <f t="shared" si="304"/>
        <v>91205.036797616602</v>
      </c>
      <c r="K2158" s="23">
        <f t="shared" si="301"/>
        <v>116.66283454044202</v>
      </c>
      <c r="L2158" s="23">
        <f t="shared" si="301"/>
        <v>100.63969115968113</v>
      </c>
      <c r="M2158" s="26">
        <f>K2158*'Social Cost of Carbon'!$C$5</f>
        <v>11666.283454044202</v>
      </c>
      <c r="N2158" s="26">
        <f>L2158*'Social Cost of Carbon'!$C$5</f>
        <v>10063.969115968113</v>
      </c>
      <c r="O2158" s="23">
        <f t="shared" si="305"/>
        <v>0.19542431420565726</v>
      </c>
      <c r="P2158" s="23">
        <f t="shared" si="306"/>
        <v>0.16858361708957081</v>
      </c>
      <c r="Q2158" s="27"/>
      <c r="R2158" s="27"/>
    </row>
    <row r="2159" spans="1:18" x14ac:dyDescent="0.25">
      <c r="A2159" s="24">
        <f t="shared" si="302"/>
        <v>2021</v>
      </c>
      <c r="B2159" s="32">
        <v>44521</v>
      </c>
      <c r="C2159" s="28">
        <f>'Bitcoin Data'!C2158</f>
        <v>58730.476562999997</v>
      </c>
      <c r="D2159" s="26">
        <f>'Bitcoin Data'!K2158</f>
        <v>825.00687505729218</v>
      </c>
      <c r="E2159" s="25">
        <f>'Bitcoin Data'!J2158</f>
        <v>265987.44265195634</v>
      </c>
      <c r="F2159" s="25">
        <f t="shared" si="298"/>
        <v>219.44146886677123</v>
      </c>
      <c r="G2159" s="23">
        <f t="shared" si="299"/>
        <v>0.48099999999999998</v>
      </c>
      <c r="H2159" s="23">
        <f t="shared" si="300"/>
        <v>0.41493669889381735</v>
      </c>
      <c r="I2159" s="26">
        <f t="shared" si="303"/>
        <v>105551.34652491697</v>
      </c>
      <c r="J2159" s="26">
        <f t="shared" si="304"/>
        <v>91054.318691988447</v>
      </c>
      <c r="K2159" s="23">
        <f t="shared" si="301"/>
        <v>127.93995991559099</v>
      </c>
      <c r="L2159" s="23">
        <f t="shared" si="301"/>
        <v>110.36795140121131</v>
      </c>
      <c r="M2159" s="26">
        <f>K2159*'Social Cost of Carbon'!$C$5</f>
        <v>12793.995991559099</v>
      </c>
      <c r="N2159" s="26">
        <f>L2159*'Social Cost of Carbon'!$C$5</f>
        <v>11036.795140121132</v>
      </c>
      <c r="O2159" s="23">
        <f t="shared" si="305"/>
        <v>0.21784253662295794</v>
      </c>
      <c r="P2159" s="23">
        <f t="shared" si="306"/>
        <v>0.18792279215173738</v>
      </c>
      <c r="Q2159" s="27"/>
      <c r="R2159" s="27"/>
    </row>
    <row r="2160" spans="1:18" x14ac:dyDescent="0.25">
      <c r="A2160" s="24">
        <f t="shared" si="302"/>
        <v>2021</v>
      </c>
      <c r="B2160" s="32">
        <v>44522</v>
      </c>
      <c r="C2160" s="28">
        <f>'Bitcoin Data'!C2159</f>
        <v>56289.289062999997</v>
      </c>
      <c r="D2160" s="26">
        <f>'Bitcoin Data'!K2159</f>
        <v>881.22980515029872</v>
      </c>
      <c r="E2160" s="25">
        <f>'Bitcoin Data'!J2159</f>
        <v>243250.19499395508</v>
      </c>
      <c r="F2160" s="25">
        <f t="shared" si="298"/>
        <v>214.35932193729519</v>
      </c>
      <c r="G2160" s="23">
        <f t="shared" si="299"/>
        <v>0.48099999999999998</v>
      </c>
      <c r="H2160" s="23">
        <f t="shared" si="300"/>
        <v>0.41493669889381735</v>
      </c>
      <c r="I2160" s="26">
        <f t="shared" si="303"/>
        <v>103106.83385183898</v>
      </c>
      <c r="J2160" s="26">
        <f t="shared" si="304"/>
        <v>88945.549421778313</v>
      </c>
      <c r="K2160" s="23">
        <f t="shared" si="301"/>
        <v>117.00334379209239</v>
      </c>
      <c r="L2160" s="23">
        <f t="shared" si="301"/>
        <v>100.93343291606909</v>
      </c>
      <c r="M2160" s="26">
        <f>K2160*'Social Cost of Carbon'!$C$5</f>
        <v>11700.33437920924</v>
      </c>
      <c r="N2160" s="26">
        <f>L2160*'Social Cost of Carbon'!$C$5</f>
        <v>10093.343291606909</v>
      </c>
      <c r="O2160" s="23">
        <f t="shared" si="305"/>
        <v>0.2078607595507915</v>
      </c>
      <c r="P2160" s="23">
        <f t="shared" si="306"/>
        <v>0.17931196964151128</v>
      </c>
      <c r="Q2160" s="27"/>
      <c r="R2160" s="27"/>
    </row>
    <row r="2161" spans="1:18" x14ac:dyDescent="0.25">
      <c r="A2161" s="24">
        <f t="shared" si="302"/>
        <v>2021</v>
      </c>
      <c r="B2161" s="32">
        <v>44523</v>
      </c>
      <c r="C2161" s="28">
        <f>'Bitcoin Data'!C2160</f>
        <v>57569.074219000002</v>
      </c>
      <c r="D2161" s="26">
        <f>'Bitcoin Data'!K2160</f>
        <v>825.00687505729218</v>
      </c>
      <c r="E2161" s="25">
        <f>'Bitcoin Data'!J2160</f>
        <v>257111.50804974802</v>
      </c>
      <c r="F2161" s="25">
        <f t="shared" si="298"/>
        <v>212.11876179739042</v>
      </c>
      <c r="G2161" s="23">
        <f t="shared" si="299"/>
        <v>0.48099999999999998</v>
      </c>
      <c r="H2161" s="23">
        <f t="shared" si="300"/>
        <v>0.41493669889381735</v>
      </c>
      <c r="I2161" s="26">
        <f t="shared" si="303"/>
        <v>102029.12442454479</v>
      </c>
      <c r="J2161" s="26">
        <f t="shared" si="304"/>
        <v>88015.858793653155</v>
      </c>
      <c r="K2161" s="23">
        <f t="shared" si="301"/>
        <v>123.6706353719288</v>
      </c>
      <c r="L2161" s="23">
        <f t="shared" si="301"/>
        <v>106.68500039777359</v>
      </c>
      <c r="M2161" s="26">
        <f>K2161*'Social Cost of Carbon'!$C$5</f>
        <v>12367.06353719288</v>
      </c>
      <c r="N2161" s="26">
        <f>L2161*'Social Cost of Carbon'!$C$5</f>
        <v>10668.500039777358</v>
      </c>
      <c r="O2161" s="23">
        <f t="shared" si="305"/>
        <v>0.21482130301673802</v>
      </c>
      <c r="P2161" s="23">
        <f t="shared" si="306"/>
        <v>0.18531651211192041</v>
      </c>
      <c r="Q2161" s="27"/>
      <c r="R2161" s="27"/>
    </row>
    <row r="2162" spans="1:18" x14ac:dyDescent="0.25">
      <c r="A2162" s="24">
        <f t="shared" si="302"/>
        <v>2021</v>
      </c>
      <c r="B2162" s="32">
        <v>44524</v>
      </c>
      <c r="C2162" s="28">
        <f>'Bitcoin Data'!C2161</f>
        <v>56280.425780999998</v>
      </c>
      <c r="D2162" s="26">
        <f>'Bitcoin Data'!K2161</f>
        <v>981.24727431312681</v>
      </c>
      <c r="E2162" s="25">
        <f>'Bitcoin Data'!J2161</f>
        <v>212159.68109504777</v>
      </c>
      <c r="F2162" s="25">
        <f t="shared" si="298"/>
        <v>208.18110879365784</v>
      </c>
      <c r="G2162" s="23">
        <f t="shared" si="299"/>
        <v>0.48099999999999998</v>
      </c>
      <c r="H2162" s="23">
        <f t="shared" si="300"/>
        <v>0.41493669889381735</v>
      </c>
      <c r="I2162" s="26">
        <f t="shared" si="303"/>
        <v>100135.11332974941</v>
      </c>
      <c r="J2162" s="26">
        <f t="shared" si="304"/>
        <v>86381.982054895037</v>
      </c>
      <c r="K2162" s="23">
        <f t="shared" si="301"/>
        <v>102.04880660671797</v>
      </c>
      <c r="L2162" s="23">
        <f t="shared" si="301"/>
        <v>88.03283771194414</v>
      </c>
      <c r="M2162" s="26">
        <f>K2162*'Social Cost of Carbon'!$C$5</f>
        <v>10204.880660671797</v>
      </c>
      <c r="N2162" s="26">
        <f>L2162*'Social Cost of Carbon'!$C$5</f>
        <v>8803.2837711944139</v>
      </c>
      <c r="O2162" s="23">
        <f t="shared" si="305"/>
        <v>0.18132202304903167</v>
      </c>
      <c r="P2162" s="23">
        <f t="shared" si="306"/>
        <v>0.15641821555241966</v>
      </c>
      <c r="Q2162" s="27"/>
      <c r="R2162" s="27"/>
    </row>
    <row r="2163" spans="1:18" x14ac:dyDescent="0.25">
      <c r="A2163" s="24">
        <f t="shared" si="302"/>
        <v>2021</v>
      </c>
      <c r="B2163" s="32">
        <v>44525</v>
      </c>
      <c r="C2163" s="28">
        <f>'Bitcoin Data'!C2162</f>
        <v>57274.679687999997</v>
      </c>
      <c r="D2163" s="26">
        <f>'Bitcoin Data'!K2162</f>
        <v>812.49435767807176</v>
      </c>
      <c r="E2163" s="25">
        <f>'Bitcoin Data'!J2162</f>
        <v>258177.58377643515</v>
      </c>
      <c r="F2163" s="25">
        <f t="shared" si="298"/>
        <v>209.76783009731122</v>
      </c>
      <c r="G2163" s="23">
        <f t="shared" si="299"/>
        <v>0.48099999999999998</v>
      </c>
      <c r="H2163" s="23">
        <f t="shared" si="300"/>
        <v>0.41493669889381735</v>
      </c>
      <c r="I2163" s="26">
        <f t="shared" si="303"/>
        <v>100898.32627680669</v>
      </c>
      <c r="J2163" s="26">
        <f t="shared" si="304"/>
        <v>87040.370954697471</v>
      </c>
      <c r="K2163" s="23">
        <f t="shared" si="301"/>
        <v>124.18341779646531</v>
      </c>
      <c r="L2163" s="23">
        <f t="shared" si="301"/>
        <v>107.12735434057598</v>
      </c>
      <c r="M2163" s="26">
        <f>K2163*'Social Cost of Carbon'!$C$5</f>
        <v>12418.341779646531</v>
      </c>
      <c r="N2163" s="26">
        <f>L2163*'Social Cost of Carbon'!$C$5</f>
        <v>10712.735434057598</v>
      </c>
      <c r="O2163" s="23">
        <f t="shared" si="305"/>
        <v>0.21682079842776286</v>
      </c>
      <c r="P2163" s="23">
        <f t="shared" si="306"/>
        <v>0.18704138534540066</v>
      </c>
      <c r="Q2163" s="27"/>
      <c r="R2163" s="27"/>
    </row>
    <row r="2164" spans="1:18" x14ac:dyDescent="0.25">
      <c r="A2164" s="24">
        <f t="shared" si="302"/>
        <v>2021</v>
      </c>
      <c r="B2164" s="32">
        <v>44526</v>
      </c>
      <c r="C2164" s="28">
        <f>'Bitcoin Data'!C2163</f>
        <v>53569.765625</v>
      </c>
      <c r="D2164" s="26">
        <f>'Bitcoin Data'!K2163</f>
        <v>825.00687505729218</v>
      </c>
      <c r="E2164" s="25">
        <f>'Bitcoin Data'!J2163</f>
        <v>250524.3995572998</v>
      </c>
      <c r="F2164" s="25">
        <f t="shared" si="298"/>
        <v>206.68435200437239</v>
      </c>
      <c r="G2164" s="23">
        <f t="shared" si="299"/>
        <v>0.48099999999999998</v>
      </c>
      <c r="H2164" s="23">
        <f t="shared" si="300"/>
        <v>0.41493669889381735</v>
      </c>
      <c r="I2164" s="26">
        <f t="shared" si="303"/>
        <v>99415.173314103115</v>
      </c>
      <c r="J2164" s="26">
        <f t="shared" si="304"/>
        <v>85760.922733702013</v>
      </c>
      <c r="K2164" s="23">
        <f t="shared" si="301"/>
        <v>120.50223618706119</v>
      </c>
      <c r="L2164" s="23">
        <f t="shared" si="301"/>
        <v>103.9517673446617</v>
      </c>
      <c r="M2164" s="26">
        <f>K2164*'Social Cost of Carbon'!$C$5</f>
        <v>12050.223618706119</v>
      </c>
      <c r="N2164" s="26">
        <f>L2164*'Social Cost of Carbon'!$C$5</f>
        <v>10395.176734466171</v>
      </c>
      <c r="O2164" s="23">
        <f t="shared" si="305"/>
        <v>0.22494449020106422</v>
      </c>
      <c r="P2164" s="23">
        <f t="shared" si="306"/>
        <v>0.19404932265775937</v>
      </c>
      <c r="Q2164" s="27"/>
      <c r="R2164" s="27"/>
    </row>
    <row r="2165" spans="1:18" x14ac:dyDescent="0.25">
      <c r="A2165" s="24">
        <f t="shared" si="302"/>
        <v>2021</v>
      </c>
      <c r="B2165" s="32">
        <v>44527</v>
      </c>
      <c r="C2165" s="28">
        <f>'Bitcoin Data'!C2164</f>
        <v>54815.078125</v>
      </c>
      <c r="D2165" s="26">
        <f>'Bitcoin Data'!K2164</f>
        <v>893.74379344587885</v>
      </c>
      <c r="E2165" s="25">
        <f>'Bitcoin Data'!J2164</f>
        <v>229946.11605150253</v>
      </c>
      <c r="F2165" s="25">
        <f t="shared" si="298"/>
        <v>205.51291404801617</v>
      </c>
      <c r="G2165" s="23">
        <f t="shared" si="299"/>
        <v>0.48099999999999998</v>
      </c>
      <c r="H2165" s="23">
        <f t="shared" si="300"/>
        <v>0.41493669889381735</v>
      </c>
      <c r="I2165" s="26">
        <f t="shared" si="303"/>
        <v>98851.711657095773</v>
      </c>
      <c r="J2165" s="26">
        <f t="shared" si="304"/>
        <v>85274.850135132656</v>
      </c>
      <c r="K2165" s="23">
        <f t="shared" si="301"/>
        <v>110.60408182077272</v>
      </c>
      <c r="L2165" s="23">
        <f t="shared" si="301"/>
        <v>95.41308231786509</v>
      </c>
      <c r="M2165" s="26">
        <f>K2165*'Social Cost of Carbon'!$C$5</f>
        <v>11060.408182077272</v>
      </c>
      <c r="N2165" s="26">
        <f>L2165*'Social Cost of Carbon'!$C$5</f>
        <v>9541.3082317865083</v>
      </c>
      <c r="O2165" s="23">
        <f t="shared" si="305"/>
        <v>0.20177674757400105</v>
      </c>
      <c r="P2165" s="23">
        <f t="shared" si="306"/>
        <v>0.17406357079394399</v>
      </c>
      <c r="Q2165" s="27"/>
      <c r="R2165" s="27"/>
    </row>
    <row r="2166" spans="1:18" x14ac:dyDescent="0.25">
      <c r="A2166" s="24">
        <f t="shared" si="302"/>
        <v>2021</v>
      </c>
      <c r="B2166" s="32">
        <v>44528</v>
      </c>
      <c r="C2166" s="28">
        <f>'Bitcoin Data'!C2165</f>
        <v>57248.457030999998</v>
      </c>
      <c r="D2166" s="26">
        <f>'Bitcoin Data'!K2165</f>
        <v>868.72586872586874</v>
      </c>
      <c r="E2166" s="25">
        <f>'Bitcoin Data'!J2165</f>
        <v>235953.1392888625</v>
      </c>
      <c r="F2166" s="25">
        <f t="shared" si="298"/>
        <v>204.97859590731298</v>
      </c>
      <c r="G2166" s="23">
        <f t="shared" si="299"/>
        <v>0.48099999999999998</v>
      </c>
      <c r="H2166" s="23">
        <f t="shared" si="300"/>
        <v>0.41493669889381735</v>
      </c>
      <c r="I2166" s="26">
        <f t="shared" si="303"/>
        <v>98594.704631417539</v>
      </c>
      <c r="J2166" s="26">
        <f t="shared" si="304"/>
        <v>85053.141929670193</v>
      </c>
      <c r="K2166" s="23">
        <f t="shared" si="301"/>
        <v>113.49345999794286</v>
      </c>
      <c r="L2166" s="23">
        <f t="shared" si="301"/>
        <v>97.90561671015368</v>
      </c>
      <c r="M2166" s="26">
        <f>K2166*'Social Cost of Carbon'!$C$5</f>
        <v>11349.345999794286</v>
      </c>
      <c r="N2166" s="26">
        <f>L2166*'Social Cost of Carbon'!$C$5</f>
        <v>9790.5616710153681</v>
      </c>
      <c r="O2166" s="23">
        <f t="shared" si="305"/>
        <v>0.19824719456890558</v>
      </c>
      <c r="P2166" s="23">
        <f t="shared" si="306"/>
        <v>0.17101878685942201</v>
      </c>
      <c r="Q2166" s="27"/>
      <c r="R2166" s="27"/>
    </row>
    <row r="2167" spans="1:18" x14ac:dyDescent="0.25">
      <c r="A2167" s="24">
        <f t="shared" si="302"/>
        <v>2021</v>
      </c>
      <c r="B2167" s="32">
        <v>44529</v>
      </c>
      <c r="C2167" s="28">
        <f>'Bitcoin Data'!C2166</f>
        <v>57806.566405999998</v>
      </c>
      <c r="D2167" s="26">
        <f>'Bitcoin Data'!K2166</f>
        <v>893.74379344587885</v>
      </c>
      <c r="E2167" s="25">
        <f>'Bitcoin Data'!J2166</f>
        <v>230580.10364299983</v>
      </c>
      <c r="F2167" s="25">
        <f t="shared" si="298"/>
        <v>206.0795365230386</v>
      </c>
      <c r="G2167" s="23">
        <f t="shared" si="299"/>
        <v>0.48099999999999998</v>
      </c>
      <c r="H2167" s="23">
        <f t="shared" si="300"/>
        <v>0.41493669889381735</v>
      </c>
      <c r="I2167" s="26">
        <f t="shared" si="303"/>
        <v>99124.257067581566</v>
      </c>
      <c r="J2167" s="26">
        <f t="shared" si="304"/>
        <v>85509.9625944375</v>
      </c>
      <c r="K2167" s="23">
        <f t="shared" si="301"/>
        <v>110.90902985228291</v>
      </c>
      <c r="L2167" s="23">
        <f t="shared" si="301"/>
        <v>95.676147036220613</v>
      </c>
      <c r="M2167" s="26">
        <f>K2167*'Social Cost of Carbon'!$C$5</f>
        <v>11090.902985228291</v>
      </c>
      <c r="N2167" s="26">
        <f>L2167*'Social Cost of Carbon'!$C$5</f>
        <v>9567.6147036220609</v>
      </c>
      <c r="O2167" s="23">
        <f t="shared" si="305"/>
        <v>0.19186233804879851</v>
      </c>
      <c r="P2167" s="23">
        <f t="shared" si="306"/>
        <v>0.16551086318506883</v>
      </c>
      <c r="Q2167" s="27"/>
      <c r="R2167" s="27"/>
    </row>
    <row r="2168" spans="1:18" x14ac:dyDescent="0.25">
      <c r="A2168" s="24">
        <f t="shared" si="302"/>
        <v>2021</v>
      </c>
      <c r="B2168" s="32">
        <v>44530</v>
      </c>
      <c r="C2168" s="28">
        <f>'Bitcoin Data'!C2167</f>
        <v>57005.425780999998</v>
      </c>
      <c r="D2168" s="26">
        <f>'Bitcoin Data'!K2167</f>
        <v>837.52093802345053</v>
      </c>
      <c r="E2168" s="25">
        <f>'Bitcoin Data'!J2167</f>
        <v>245892.74935801557</v>
      </c>
      <c r="F2168" s="25">
        <f t="shared" si="298"/>
        <v>205.94032609549043</v>
      </c>
      <c r="G2168" s="23">
        <f t="shared" si="299"/>
        <v>0.48099999999999998</v>
      </c>
      <c r="H2168" s="23">
        <f t="shared" si="300"/>
        <v>0.41493669889381735</v>
      </c>
      <c r="I2168" s="26">
        <f t="shared" si="303"/>
        <v>99057.296851930907</v>
      </c>
      <c r="J2168" s="26">
        <f t="shared" si="304"/>
        <v>85452.199079179074</v>
      </c>
      <c r="K2168" s="23">
        <f t="shared" si="301"/>
        <v>118.27441244120548</v>
      </c>
      <c r="L2168" s="23">
        <f t="shared" si="301"/>
        <v>102.02992570053981</v>
      </c>
      <c r="M2168" s="26">
        <f>K2168*'Social Cost of Carbon'!$C$5</f>
        <v>11827.441244120548</v>
      </c>
      <c r="N2168" s="26">
        <f>L2168*'Social Cost of Carbon'!$C$5</f>
        <v>10202.992570053981</v>
      </c>
      <c r="O2168" s="23">
        <f t="shared" si="305"/>
        <v>0.20747921942655945</v>
      </c>
      <c r="P2168" s="23">
        <f t="shared" si="306"/>
        <v>0.17898283242811344</v>
      </c>
      <c r="Q2168" s="27"/>
      <c r="R2168" s="27"/>
    </row>
    <row r="2169" spans="1:18" x14ac:dyDescent="0.25">
      <c r="A2169" s="24">
        <f t="shared" si="302"/>
        <v>2021</v>
      </c>
      <c r="B2169" s="32">
        <v>44531</v>
      </c>
      <c r="C2169" s="28">
        <f>'Bitcoin Data'!C2168</f>
        <v>57229.828125</v>
      </c>
      <c r="D2169" s="26">
        <f>'Bitcoin Data'!K2168</f>
        <v>856.24583769384458</v>
      </c>
      <c r="E2169" s="25">
        <f>'Bitcoin Data'!J2168</f>
        <v>240386.1492917944</v>
      </c>
      <c r="F2169" s="25">
        <f t="shared" si="298"/>
        <v>205.82963977035007</v>
      </c>
      <c r="G2169" s="23">
        <f t="shared" si="299"/>
        <v>0.48099999999999998</v>
      </c>
      <c r="H2169" s="23">
        <f t="shared" si="300"/>
        <v>0.41493669889381735</v>
      </c>
      <c r="I2169" s="26">
        <f t="shared" si="303"/>
        <v>99004.056729538381</v>
      </c>
      <c r="J2169" s="26">
        <f t="shared" si="304"/>
        <v>85406.271260812646</v>
      </c>
      <c r="K2169" s="23">
        <f t="shared" si="301"/>
        <v>115.6257378093531</v>
      </c>
      <c r="L2169" s="23">
        <f t="shared" si="301"/>
        <v>99.745035246933526</v>
      </c>
      <c r="M2169" s="26">
        <f>K2169*'Social Cost of Carbon'!$C$5</f>
        <v>11562.57378093531</v>
      </c>
      <c r="N2169" s="26">
        <f>L2169*'Social Cost of Carbon'!$C$5</f>
        <v>9974.503524693353</v>
      </c>
      <c r="O2169" s="23">
        <f t="shared" si="305"/>
        <v>0.2020375416064612</v>
      </c>
      <c r="P2169" s="23">
        <f t="shared" si="306"/>
        <v>0.17428854587693823</v>
      </c>
      <c r="Q2169" s="27"/>
      <c r="R2169" s="27"/>
    </row>
    <row r="2170" spans="1:18" x14ac:dyDescent="0.25">
      <c r="A2170" s="24">
        <f t="shared" si="302"/>
        <v>2021</v>
      </c>
      <c r="B2170" s="32">
        <v>44532</v>
      </c>
      <c r="C2170" s="28">
        <f>'Bitcoin Data'!C2169</f>
        <v>56477.816405999998</v>
      </c>
      <c r="D2170" s="26">
        <f>'Bitcoin Data'!K2169</f>
        <v>968.78363832077503</v>
      </c>
      <c r="E2170" s="25">
        <f>'Bitcoin Data'!J2169</f>
        <v>207534.60310863066</v>
      </c>
      <c r="F2170" s="25">
        <f t="shared" si="298"/>
        <v>201.05612787703723</v>
      </c>
      <c r="G2170" s="23">
        <f t="shared" si="299"/>
        <v>0.48099999999999998</v>
      </c>
      <c r="H2170" s="23">
        <f t="shared" si="300"/>
        <v>0.41493669889381735</v>
      </c>
      <c r="I2170" s="26">
        <f t="shared" si="303"/>
        <v>96707.997508854896</v>
      </c>
      <c r="J2170" s="26">
        <f t="shared" si="304"/>
        <v>83425.565993671029</v>
      </c>
      <c r="K2170" s="23">
        <f t="shared" si="301"/>
        <v>99.824144095251356</v>
      </c>
      <c r="L2170" s="23">
        <f t="shared" si="301"/>
        <v>86.11372312013377</v>
      </c>
      <c r="M2170" s="26">
        <f>K2170*'Social Cost of Carbon'!$C$5</f>
        <v>9982.4144095251359</v>
      </c>
      <c r="N2170" s="26">
        <f>L2170*'Social Cost of Carbon'!$C$5</f>
        <v>8611.3723120133764</v>
      </c>
      <c r="O2170" s="23">
        <f t="shared" si="305"/>
        <v>0.17674929812733767</v>
      </c>
      <c r="P2170" s="23">
        <f t="shared" si="306"/>
        <v>0.15247353492049198</v>
      </c>
      <c r="Q2170" s="27"/>
      <c r="R2170" s="27"/>
    </row>
    <row r="2171" spans="1:18" x14ac:dyDescent="0.25">
      <c r="A2171" s="24">
        <f t="shared" si="302"/>
        <v>2021</v>
      </c>
      <c r="B2171" s="32">
        <v>44533</v>
      </c>
      <c r="C2171" s="28">
        <f>'Bitcoin Data'!C2170</f>
        <v>53598.246094000002</v>
      </c>
      <c r="D2171" s="26">
        <f>'Bitcoin Data'!K2170</f>
        <v>1050.0525026251314</v>
      </c>
      <c r="E2171" s="25">
        <f>'Bitcoin Data'!J2170</f>
        <v>195936.97226033936</v>
      </c>
      <c r="F2171" s="25">
        <f t="shared" si="298"/>
        <v>205.74410807876029</v>
      </c>
      <c r="G2171" s="23">
        <f t="shared" si="299"/>
        <v>0.48099999999999998</v>
      </c>
      <c r="H2171" s="23">
        <f t="shared" si="300"/>
        <v>0.41493669889381735</v>
      </c>
      <c r="I2171" s="26">
        <f t="shared" si="303"/>
        <v>98962.915985883694</v>
      </c>
      <c r="J2171" s="26">
        <f t="shared" si="304"/>
        <v>85370.781023053569</v>
      </c>
      <c r="K2171" s="23">
        <f t="shared" si="301"/>
        <v>94.245683657223225</v>
      </c>
      <c r="L2171" s="23">
        <f t="shared" si="301"/>
        <v>81.30144046095468</v>
      </c>
      <c r="M2171" s="26">
        <f>K2171*'Social Cost of Carbon'!$C$5</f>
        <v>9424.5683657223217</v>
      </c>
      <c r="N2171" s="26">
        <f>L2171*'Social Cost of Carbon'!$C$5</f>
        <v>8130.1440460954682</v>
      </c>
      <c r="O2171" s="23">
        <f t="shared" si="305"/>
        <v>0.17583725312939569</v>
      </c>
      <c r="P2171" s="23">
        <f t="shared" si="306"/>
        <v>0.15168675541802082</v>
      </c>
      <c r="Q2171" s="27"/>
      <c r="R2171" s="27"/>
    </row>
    <row r="2172" spans="1:18" x14ac:dyDescent="0.25">
      <c r="A2172" s="24">
        <f t="shared" si="302"/>
        <v>2021</v>
      </c>
      <c r="B2172" s="32">
        <v>44534</v>
      </c>
      <c r="C2172" s="28">
        <f>'Bitcoin Data'!C2171</f>
        <v>49200.703125</v>
      </c>
      <c r="D2172" s="26">
        <f>'Bitcoin Data'!K2171</f>
        <v>968.78363832077503</v>
      </c>
      <c r="E2172" s="25">
        <f>'Bitcoin Data'!J2171</f>
        <v>219564.19259172992</v>
      </c>
      <c r="F2172" s="25">
        <f t="shared" si="298"/>
        <v>212.71019734397947</v>
      </c>
      <c r="G2172" s="23">
        <f t="shared" si="299"/>
        <v>0.48099999999999998</v>
      </c>
      <c r="H2172" s="23">
        <f t="shared" si="300"/>
        <v>0.41493669889381735</v>
      </c>
      <c r="I2172" s="26">
        <f t="shared" si="303"/>
        <v>102313.60492245412</v>
      </c>
      <c r="J2172" s="26">
        <f t="shared" si="304"/>
        <v>88261.267106963278</v>
      </c>
      <c r="K2172" s="23">
        <f t="shared" si="301"/>
        <v>105.61037663662209</v>
      </c>
      <c r="L2172" s="23">
        <f t="shared" si="301"/>
        <v>91.105241269298759</v>
      </c>
      <c r="M2172" s="26">
        <f>K2172*'Social Cost of Carbon'!$C$5</f>
        <v>10561.03766366221</v>
      </c>
      <c r="N2172" s="26">
        <f>L2172*'Social Cost of Carbon'!$C$5</f>
        <v>9110.5241269298767</v>
      </c>
      <c r="O2172" s="23">
        <f t="shared" si="305"/>
        <v>0.2146521694381214</v>
      </c>
      <c r="P2172" s="23">
        <f t="shared" si="306"/>
        <v>0.18517060830987619</v>
      </c>
      <c r="Q2172" s="27"/>
      <c r="R2172" s="27"/>
    </row>
    <row r="2173" spans="1:18" x14ac:dyDescent="0.25">
      <c r="A2173" s="24">
        <f t="shared" si="302"/>
        <v>2021</v>
      </c>
      <c r="B2173" s="32">
        <v>44535</v>
      </c>
      <c r="C2173" s="28">
        <f>'Bitcoin Data'!C2172</f>
        <v>49368.847655999998</v>
      </c>
      <c r="D2173" s="26">
        <f>'Bitcoin Data'!K2172</f>
        <v>1037.4639769452449</v>
      </c>
      <c r="E2173" s="25">
        <f>'Bitcoin Data'!J2172</f>
        <v>206890.51174368628</v>
      </c>
      <c r="F2173" s="25">
        <f t="shared" si="298"/>
        <v>214.64145310584166</v>
      </c>
      <c r="G2173" s="23">
        <f t="shared" si="299"/>
        <v>0.48099999999999998</v>
      </c>
      <c r="H2173" s="23">
        <f t="shared" si="300"/>
        <v>0.41493669889381735</v>
      </c>
      <c r="I2173" s="26">
        <f t="shared" si="303"/>
        <v>103242.53894390984</v>
      </c>
      <c r="J2173" s="26">
        <f t="shared" si="304"/>
        <v>89062.615997510031</v>
      </c>
      <c r="K2173" s="23">
        <f t="shared" si="301"/>
        <v>99.514336148713085</v>
      </c>
      <c r="L2173" s="23">
        <f t="shared" si="301"/>
        <v>85.84646597537774</v>
      </c>
      <c r="M2173" s="26">
        <f>K2173*'Social Cost of Carbon'!$C$5</f>
        <v>9951.4336148713082</v>
      </c>
      <c r="N2173" s="26">
        <f>L2173*'Social Cost of Carbon'!$C$5</f>
        <v>8584.6465975377741</v>
      </c>
      <c r="O2173" s="23">
        <f t="shared" si="305"/>
        <v>0.20157313948691832</v>
      </c>
      <c r="P2173" s="23">
        <f t="shared" si="306"/>
        <v>0.17388792741032202</v>
      </c>
      <c r="Q2173" s="27"/>
      <c r="R2173" s="27"/>
    </row>
    <row r="2174" spans="1:18" x14ac:dyDescent="0.25">
      <c r="A2174" s="24">
        <f t="shared" si="302"/>
        <v>2021</v>
      </c>
      <c r="B2174" s="32">
        <v>44536</v>
      </c>
      <c r="C2174" s="28">
        <f>'Bitcoin Data'!C2173</f>
        <v>50582.625</v>
      </c>
      <c r="D2174" s="26">
        <f>'Bitcoin Data'!K2173</f>
        <v>1075.011944577162</v>
      </c>
      <c r="E2174" s="25">
        <f>'Bitcoin Data'!J2173</f>
        <v>204623.64118722809</v>
      </c>
      <c r="F2174" s="25">
        <f t="shared" si="298"/>
        <v>219.97285841914155</v>
      </c>
      <c r="G2174" s="23">
        <f t="shared" si="299"/>
        <v>0.48099999999999998</v>
      </c>
      <c r="H2174" s="23">
        <f t="shared" si="300"/>
        <v>0.41493669889381735</v>
      </c>
      <c r="I2174" s="26">
        <f t="shared" si="303"/>
        <v>105806.94489960707</v>
      </c>
      <c r="J2174" s="26">
        <f t="shared" si="304"/>
        <v>91274.811718675657</v>
      </c>
      <c r="K2174" s="23">
        <f t="shared" si="301"/>
        <v>98.423971411056698</v>
      </c>
      <c r="L2174" s="23">
        <f t="shared" si="301"/>
        <v>84.905858189861377</v>
      </c>
      <c r="M2174" s="26">
        <f>K2174*'Social Cost of Carbon'!$C$5</f>
        <v>9842.39714110567</v>
      </c>
      <c r="N2174" s="26">
        <f>L2174*'Social Cost of Carbon'!$C$5</f>
        <v>8490.5858189861374</v>
      </c>
      <c r="O2174" s="23">
        <f t="shared" si="305"/>
        <v>0.19458059246837564</v>
      </c>
      <c r="P2174" s="23">
        <f t="shared" si="306"/>
        <v>0.16785577693894174</v>
      </c>
      <c r="Q2174" s="27"/>
      <c r="R2174" s="27"/>
    </row>
    <row r="2175" spans="1:18" x14ac:dyDescent="0.25">
      <c r="A2175" s="24">
        <f t="shared" si="302"/>
        <v>2021</v>
      </c>
      <c r="B2175" s="32">
        <v>44537</v>
      </c>
      <c r="C2175" s="28">
        <f>'Bitcoin Data'!C2174</f>
        <v>50700.085937999997</v>
      </c>
      <c r="D2175" s="26">
        <f>'Bitcoin Data'!K2174</f>
        <v>962.46390760346469</v>
      </c>
      <c r="E2175" s="25">
        <f>'Bitcoin Data'!J2174</f>
        <v>234690.34411360641</v>
      </c>
      <c r="F2175" s="25">
        <f t="shared" si="298"/>
        <v>225.88098567238339</v>
      </c>
      <c r="G2175" s="23">
        <f t="shared" si="299"/>
        <v>0.48099999999999998</v>
      </c>
      <c r="H2175" s="23">
        <f t="shared" si="300"/>
        <v>0.41493669889381735</v>
      </c>
      <c r="I2175" s="26">
        <f t="shared" si="303"/>
        <v>108648.75410841641</v>
      </c>
      <c r="J2175" s="26">
        <f t="shared" si="304"/>
        <v>93726.310537780417</v>
      </c>
      <c r="K2175" s="23">
        <f t="shared" si="301"/>
        <v>112.88605551864467</v>
      </c>
      <c r="L2175" s="23">
        <f t="shared" si="301"/>
        <v>97.381636648753883</v>
      </c>
      <c r="M2175" s="26">
        <f>K2175*'Social Cost of Carbon'!$C$5</f>
        <v>11288.605551864466</v>
      </c>
      <c r="N2175" s="26">
        <f>L2175*'Social Cost of Carbon'!$C$5</f>
        <v>9738.1636648753883</v>
      </c>
      <c r="O2175" s="23">
        <f t="shared" si="305"/>
        <v>0.22265456444529602</v>
      </c>
      <c r="P2175" s="23">
        <f t="shared" si="306"/>
        <v>0.19207390845025335</v>
      </c>
      <c r="Q2175" s="27"/>
      <c r="R2175" s="27"/>
    </row>
    <row r="2176" spans="1:18" x14ac:dyDescent="0.25">
      <c r="A2176" s="24">
        <f t="shared" si="302"/>
        <v>2021</v>
      </c>
      <c r="B2176" s="32">
        <v>44538</v>
      </c>
      <c r="C2176" s="28">
        <f>'Bitcoin Data'!C2175</f>
        <v>50504.796875</v>
      </c>
      <c r="D2176" s="26">
        <f>'Bitcoin Data'!K2175</f>
        <v>1050.0525026251314</v>
      </c>
      <c r="E2176" s="25">
        <f>'Bitcoin Data'!J2175</f>
        <v>218954.27860655205</v>
      </c>
      <c r="F2176" s="25">
        <f t="shared" si="298"/>
        <v>229.91348821129023</v>
      </c>
      <c r="G2176" s="23">
        <f t="shared" si="299"/>
        <v>0.48099999999999998</v>
      </c>
      <c r="H2176" s="23">
        <f t="shared" si="300"/>
        <v>0.41493669889381735</v>
      </c>
      <c r="I2176" s="26">
        <f t="shared" si="303"/>
        <v>110588.38782963059</v>
      </c>
      <c r="J2176" s="26">
        <f t="shared" si="304"/>
        <v>95399.543829555361</v>
      </c>
      <c r="K2176" s="23">
        <f t="shared" si="301"/>
        <v>105.31700800975153</v>
      </c>
      <c r="L2176" s="23">
        <f t="shared" si="301"/>
        <v>90.852165573679883</v>
      </c>
      <c r="M2176" s="26">
        <f>K2176*'Social Cost of Carbon'!$C$5</f>
        <v>10531.700800975153</v>
      </c>
      <c r="N2176" s="26">
        <f>L2176*'Social Cost of Carbon'!$C$5</f>
        <v>9085.2165573679886</v>
      </c>
      <c r="O2176" s="23">
        <f t="shared" si="305"/>
        <v>0.20852872306448919</v>
      </c>
      <c r="P2176" s="23">
        <f t="shared" si="306"/>
        <v>0.17988819121189642</v>
      </c>
      <c r="Q2176" s="27"/>
      <c r="R2176" s="27"/>
    </row>
    <row r="2177" spans="1:18" x14ac:dyDescent="0.25">
      <c r="A2177" s="24">
        <f t="shared" si="302"/>
        <v>2021</v>
      </c>
      <c r="B2177" s="32">
        <v>44539</v>
      </c>
      <c r="C2177" s="28">
        <f>'Bitcoin Data'!C2176</f>
        <v>47672.121094000002</v>
      </c>
      <c r="D2177" s="26">
        <f>'Bitcoin Data'!K2176</f>
        <v>1018.7910346388952</v>
      </c>
      <c r="E2177" s="25">
        <f>'Bitcoin Data'!J2176</f>
        <v>231867.92566651403</v>
      </c>
      <c r="F2177" s="25">
        <f t="shared" si="298"/>
        <v>236.22496388936227</v>
      </c>
      <c r="G2177" s="23">
        <f t="shared" si="299"/>
        <v>0.48099999999999998</v>
      </c>
      <c r="H2177" s="23">
        <f t="shared" si="300"/>
        <v>0.41493669889381735</v>
      </c>
      <c r="I2177" s="26">
        <f t="shared" si="303"/>
        <v>113624.20763078325</v>
      </c>
      <c r="J2177" s="26">
        <f t="shared" si="304"/>
        <v>98018.406712563185</v>
      </c>
      <c r="K2177" s="23">
        <f t="shared" si="301"/>
        <v>111.52847224559325</v>
      </c>
      <c r="L2177" s="23">
        <f t="shared" si="301"/>
        <v>96.210511655420362</v>
      </c>
      <c r="M2177" s="26">
        <f>K2177*'Social Cost of Carbon'!$C$5</f>
        <v>11152.847224559326</v>
      </c>
      <c r="N2177" s="26">
        <f>L2177*'Social Cost of Carbon'!$C$5</f>
        <v>9621.051165542036</v>
      </c>
      <c r="O2177" s="23">
        <f t="shared" si="305"/>
        <v>0.23394904545086456</v>
      </c>
      <c r="P2177" s="23">
        <f t="shared" si="306"/>
        <v>0.20181714060029393</v>
      </c>
      <c r="Q2177" s="27"/>
      <c r="R2177" s="27"/>
    </row>
    <row r="2178" spans="1:18" x14ac:dyDescent="0.25">
      <c r="A2178" s="24">
        <f t="shared" si="302"/>
        <v>2021</v>
      </c>
      <c r="B2178" s="32">
        <v>44540</v>
      </c>
      <c r="C2178" s="28">
        <f>'Bitcoin Data'!C2177</f>
        <v>47243.304687999997</v>
      </c>
      <c r="D2178" s="26">
        <f>'Bitcoin Data'!K2177</f>
        <v>974.97562560935978</v>
      </c>
      <c r="E2178" s="25">
        <f>'Bitcoin Data'!J2177</f>
        <v>243860.29112103221</v>
      </c>
      <c r="F2178" s="25">
        <f t="shared" si="298"/>
        <v>237.75783989700898</v>
      </c>
      <c r="G2178" s="23">
        <f t="shared" si="299"/>
        <v>0.48099999999999998</v>
      </c>
      <c r="H2178" s="23">
        <f t="shared" si="300"/>
        <v>0.41493669889381735</v>
      </c>
      <c r="I2178" s="26">
        <f t="shared" si="303"/>
        <v>114361.52099046131</v>
      </c>
      <c r="J2178" s="26">
        <f t="shared" si="304"/>
        <v>98654.453222989643</v>
      </c>
      <c r="K2178" s="23">
        <f t="shared" si="301"/>
        <v>117.29680002921648</v>
      </c>
      <c r="L2178" s="23">
        <f t="shared" si="301"/>
        <v>101.18658418904637</v>
      </c>
      <c r="M2178" s="26">
        <f>K2178*'Social Cost of Carbon'!$C$5</f>
        <v>11729.680002921648</v>
      </c>
      <c r="N2178" s="26">
        <f>L2178*'Social Cost of Carbon'!$C$5</f>
        <v>10118.658418904637</v>
      </c>
      <c r="O2178" s="23">
        <f t="shared" si="305"/>
        <v>0.24828237737359296</v>
      </c>
      <c r="P2178" s="23">
        <f t="shared" si="306"/>
        <v>0.21418185043847748</v>
      </c>
      <c r="Q2178" s="27"/>
      <c r="R2178" s="27"/>
    </row>
    <row r="2179" spans="1:18" x14ac:dyDescent="0.25">
      <c r="A2179" s="24">
        <f t="shared" si="302"/>
        <v>2021</v>
      </c>
      <c r="B2179" s="32">
        <v>44541</v>
      </c>
      <c r="C2179" s="28">
        <f>'Bitcoin Data'!C2178</f>
        <v>49362.507812999997</v>
      </c>
      <c r="D2179" s="26">
        <f>'Bitcoin Data'!K2178</f>
        <v>943.79194630872496</v>
      </c>
      <c r="E2179" s="25">
        <f>'Bitcoin Data'!J2178</f>
        <v>249145.8834301731</v>
      </c>
      <c r="F2179" s="25">
        <f t="shared" si="298"/>
        <v>235.14187823736978</v>
      </c>
      <c r="G2179" s="23">
        <f t="shared" si="299"/>
        <v>0.48099999999999998</v>
      </c>
      <c r="H2179" s="23">
        <f t="shared" si="300"/>
        <v>0.41493669889381735</v>
      </c>
      <c r="I2179" s="26">
        <f t="shared" si="303"/>
        <v>113103.24343217486</v>
      </c>
      <c r="J2179" s="26">
        <f t="shared" si="304"/>
        <v>97568.994727506171</v>
      </c>
      <c r="K2179" s="23">
        <f t="shared" si="301"/>
        <v>119.83916992991325</v>
      </c>
      <c r="L2179" s="23">
        <f t="shared" si="301"/>
        <v>103.37977041349986</v>
      </c>
      <c r="M2179" s="26">
        <f>K2179*'Social Cost of Carbon'!$C$5</f>
        <v>11983.916992991326</v>
      </c>
      <c r="N2179" s="26">
        <f>L2179*'Social Cost of Carbon'!$C$5</f>
        <v>10337.977041349986</v>
      </c>
      <c r="O2179" s="23">
        <f t="shared" si="305"/>
        <v>0.242773666167651</v>
      </c>
      <c r="P2179" s="23">
        <f t="shared" si="306"/>
        <v>0.20942973725146519</v>
      </c>
      <c r="Q2179" s="27"/>
      <c r="R2179" s="27"/>
    </row>
    <row r="2180" spans="1:18" x14ac:dyDescent="0.25">
      <c r="A2180" s="24">
        <f t="shared" si="302"/>
        <v>2021</v>
      </c>
      <c r="B2180" s="32">
        <v>44542</v>
      </c>
      <c r="C2180" s="28">
        <f>'Bitcoin Data'!C2179</f>
        <v>50098.335937999997</v>
      </c>
      <c r="D2180" s="26">
        <f>'Bitcoin Data'!K2179</f>
        <v>874.97569511958011</v>
      </c>
      <c r="E2180" s="25">
        <f>'Bitcoin Data'!J2179</f>
        <v>269463.55478380603</v>
      </c>
      <c r="F2180" s="25">
        <f t="shared" si="298"/>
        <v>235.77406115635375</v>
      </c>
      <c r="G2180" s="23">
        <f t="shared" si="299"/>
        <v>0.48099999999999998</v>
      </c>
      <c r="H2180" s="23">
        <f t="shared" si="300"/>
        <v>0.41493669889381735</v>
      </c>
      <c r="I2180" s="26">
        <f t="shared" si="303"/>
        <v>113407.32341620616</v>
      </c>
      <c r="J2180" s="26">
        <f t="shared" si="304"/>
        <v>97831.310621006443</v>
      </c>
      <c r="K2180" s="23">
        <f t="shared" si="301"/>
        <v>129.61196985101068</v>
      </c>
      <c r="L2180" s="23">
        <f t="shared" si="301"/>
        <v>111.81031789418577</v>
      </c>
      <c r="M2180" s="26">
        <f>K2180*'Social Cost of Carbon'!$C$5</f>
        <v>12961.196985101069</v>
      </c>
      <c r="N2180" s="26">
        <f>L2180*'Social Cost of Carbon'!$C$5</f>
        <v>11181.031789418577</v>
      </c>
      <c r="O2180" s="23">
        <f t="shared" si="305"/>
        <v>0.25871511982237111</v>
      </c>
      <c r="P2180" s="23">
        <f t="shared" si="306"/>
        <v>0.22318170015179434</v>
      </c>
      <c r="Q2180" s="27"/>
      <c r="R2180" s="27"/>
    </row>
    <row r="2181" spans="1:18" x14ac:dyDescent="0.25">
      <c r="A2181" s="24">
        <f t="shared" si="302"/>
        <v>2021</v>
      </c>
      <c r="B2181" s="32">
        <v>44543</v>
      </c>
      <c r="C2181" s="28">
        <f>'Bitcoin Data'!C2180</f>
        <v>46737.480469000002</v>
      </c>
      <c r="D2181" s="26">
        <f>'Bitcoin Data'!K2180</f>
        <v>881.22980515029872</v>
      </c>
      <c r="E2181" s="25">
        <f>'Bitcoin Data'!J2180</f>
        <v>264035.94886662485</v>
      </c>
      <c r="F2181" s="25">
        <f t="shared" si="298"/>
        <v>232.67634777241005</v>
      </c>
      <c r="G2181" s="23">
        <f t="shared" si="299"/>
        <v>0.48099999999999998</v>
      </c>
      <c r="H2181" s="23">
        <f t="shared" si="300"/>
        <v>0.41493669889381735</v>
      </c>
      <c r="I2181" s="26">
        <f t="shared" si="303"/>
        <v>111917.32327852923</v>
      </c>
      <c r="J2181" s="26">
        <f t="shared" si="304"/>
        <v>96545.955655353639</v>
      </c>
      <c r="K2181" s="23">
        <f t="shared" si="301"/>
        <v>127.00129140484654</v>
      </c>
      <c r="L2181" s="23">
        <f t="shared" si="301"/>
        <v>109.55820501201406</v>
      </c>
      <c r="M2181" s="26">
        <f>K2181*'Social Cost of Carbon'!$C$5</f>
        <v>12700.129140484654</v>
      </c>
      <c r="N2181" s="26">
        <f>L2181*'Social Cost of Carbon'!$C$5</f>
        <v>10955.820501201406</v>
      </c>
      <c r="O2181" s="23">
        <f t="shared" si="305"/>
        <v>0.27173328585627088</v>
      </c>
      <c r="P2181" s="23">
        <f t="shared" si="306"/>
        <v>0.23441187653382756</v>
      </c>
      <c r="Q2181" s="27"/>
      <c r="R2181" s="27"/>
    </row>
    <row r="2182" spans="1:18" x14ac:dyDescent="0.25">
      <c r="A2182" s="24">
        <f t="shared" si="302"/>
        <v>2021</v>
      </c>
      <c r="B2182" s="32">
        <v>44544</v>
      </c>
      <c r="C2182" s="28">
        <f>'Bitcoin Data'!C2181</f>
        <v>46612.632812999997</v>
      </c>
      <c r="D2182" s="26">
        <f>'Bitcoin Data'!K2181</f>
        <v>924.9743062692703</v>
      </c>
      <c r="E2182" s="25">
        <f>'Bitcoin Data'!J2181</f>
        <v>247103.10020740773</v>
      </c>
      <c r="F2182" s="25">
        <f t="shared" si="298"/>
        <v>228.56401869133293</v>
      </c>
      <c r="G2182" s="23">
        <f t="shared" si="299"/>
        <v>0.48099999999999998</v>
      </c>
      <c r="H2182" s="23">
        <f t="shared" si="300"/>
        <v>0.41493669889381735</v>
      </c>
      <c r="I2182" s="26">
        <f t="shared" si="303"/>
        <v>109939.29299053115</v>
      </c>
      <c r="J2182" s="26">
        <f t="shared" si="304"/>
        <v>94839.599401686457</v>
      </c>
      <c r="K2182" s="23">
        <f t="shared" si="301"/>
        <v>118.85659119976312</v>
      </c>
      <c r="L2182" s="23">
        <f t="shared" si="301"/>
        <v>102.53214468648991</v>
      </c>
      <c r="M2182" s="26">
        <f>K2182*'Social Cost of Carbon'!$C$5</f>
        <v>11885.659119976312</v>
      </c>
      <c r="N2182" s="26">
        <f>L2182*'Social Cost of Carbon'!$C$5</f>
        <v>10253.214468648992</v>
      </c>
      <c r="O2182" s="23">
        <f t="shared" si="305"/>
        <v>0.25498793787639196</v>
      </c>
      <c r="P2182" s="23">
        <f t="shared" si="306"/>
        <v>0.21996643076958805</v>
      </c>
      <c r="Q2182" s="27"/>
      <c r="R2182" s="27"/>
    </row>
    <row r="2183" spans="1:18" x14ac:dyDescent="0.25">
      <c r="A2183" s="24">
        <f t="shared" si="302"/>
        <v>2021</v>
      </c>
      <c r="B2183" s="32">
        <v>44545</v>
      </c>
      <c r="C2183" s="28">
        <f>'Bitcoin Data'!C2182</f>
        <v>48896.722655999998</v>
      </c>
      <c r="D2183" s="26">
        <f>'Bitcoin Data'!K2182</f>
        <v>881.22980515029872</v>
      </c>
      <c r="E2183" s="25">
        <f>'Bitcoin Data'!J2182</f>
        <v>260714.52000619762</v>
      </c>
      <c r="F2183" s="25">
        <f t="shared" si="298"/>
        <v>229.74940566491517</v>
      </c>
      <c r="G2183" s="23">
        <f t="shared" si="299"/>
        <v>0.48099999999999998</v>
      </c>
      <c r="H2183" s="23">
        <f t="shared" si="300"/>
        <v>0.41493669889381735</v>
      </c>
      <c r="I2183" s="26">
        <f t="shared" si="303"/>
        <v>110509.4641248242</v>
      </c>
      <c r="J2183" s="26">
        <f t="shared" si="304"/>
        <v>95331.459959416403</v>
      </c>
      <c r="K2183" s="23">
        <f t="shared" si="301"/>
        <v>125.40368412298105</v>
      </c>
      <c r="L2183" s="23">
        <f t="shared" si="301"/>
        <v>108.18002228505775</v>
      </c>
      <c r="M2183" s="26">
        <f>K2183*'Social Cost of Carbon'!$C$5</f>
        <v>12540.368412298105</v>
      </c>
      <c r="N2183" s="26">
        <f>L2183*'Social Cost of Carbon'!$C$5</f>
        <v>10818.002228505775</v>
      </c>
      <c r="O2183" s="23">
        <f t="shared" si="305"/>
        <v>0.2564664405122315</v>
      </c>
      <c r="P2183" s="23">
        <f t="shared" si="306"/>
        <v>0.22124186736630547</v>
      </c>
      <c r="Q2183" s="27"/>
      <c r="R2183" s="27"/>
    </row>
    <row r="2184" spans="1:18" x14ac:dyDescent="0.25">
      <c r="A2184" s="24">
        <f t="shared" si="302"/>
        <v>2021</v>
      </c>
      <c r="B2184" s="32">
        <v>44546</v>
      </c>
      <c r="C2184" s="28">
        <f>'Bitcoin Data'!C2183</f>
        <v>47665.425780999998</v>
      </c>
      <c r="D2184" s="26">
        <f>'Bitcoin Data'!K2183</f>
        <v>718.73502635361763</v>
      </c>
      <c r="E2184" s="25">
        <f>'Bitcoin Data'!J2183</f>
        <v>315095.44083808688</v>
      </c>
      <c r="F2184" s="25">
        <f t="shared" ref="F2184:F2199" si="307">E2184*D2184/1000000</f>
        <v>226.47012997466715</v>
      </c>
      <c r="G2184" s="23">
        <f t="shared" ref="G2184:G2199" si="308">$V$21</f>
        <v>0.48099999999999998</v>
      </c>
      <c r="H2184" s="23">
        <f t="shared" ref="H2184:H2199" si="309">HLOOKUP($A2184,$V$7:$AA$19,13,FALSE)/1000</f>
        <v>0.41493669889381735</v>
      </c>
      <c r="I2184" s="26">
        <f t="shared" si="303"/>
        <v>108932.1325178149</v>
      </c>
      <c r="J2184" s="26">
        <f t="shared" si="304"/>
        <v>93970.768129742137</v>
      </c>
      <c r="K2184" s="23">
        <f t="shared" ref="K2184:L2199" si="310">$E2184*G2184/1000</f>
        <v>151.56090704311978</v>
      </c>
      <c r="L2184" s="23">
        <f t="shared" si="310"/>
        <v>130.7446620578479</v>
      </c>
      <c r="M2184" s="26">
        <f>K2184*'Social Cost of Carbon'!$C$5</f>
        <v>15156.090704311979</v>
      </c>
      <c r="N2184" s="26">
        <f>L2184*'Social Cost of Carbon'!$C$5</f>
        <v>13074.466205784791</v>
      </c>
      <c r="O2184" s="23">
        <f t="shared" si="305"/>
        <v>0.31796822237457861</v>
      </c>
      <c r="P2184" s="23">
        <f t="shared" si="306"/>
        <v>0.27429664146620142</v>
      </c>
      <c r="Q2184" s="27"/>
      <c r="R2184" s="27"/>
    </row>
    <row r="2185" spans="1:18" x14ac:dyDescent="0.25">
      <c r="A2185" s="24">
        <f t="shared" ref="A2185:A2199" si="311">YEAR(B2185)</f>
        <v>2021</v>
      </c>
      <c r="B2185" s="32">
        <v>44547</v>
      </c>
      <c r="C2185" s="28">
        <f>'Bitcoin Data'!C2184</f>
        <v>46202.144530999998</v>
      </c>
      <c r="D2185" s="26">
        <f>'Bitcoin Data'!K2184</f>
        <v>931.29139072847681</v>
      </c>
      <c r="E2185" s="25">
        <f>'Bitcoin Data'!J2184</f>
        <v>234519.96170290746</v>
      </c>
      <c r="F2185" s="25">
        <f t="shared" si="307"/>
        <v>218.4064212878898</v>
      </c>
      <c r="G2185" s="23">
        <f t="shared" si="308"/>
        <v>0.48099999999999998</v>
      </c>
      <c r="H2185" s="23">
        <f t="shared" si="309"/>
        <v>0.41493669889381735</v>
      </c>
      <c r="I2185" s="26">
        <f t="shared" ref="I2185:I2199" si="312">F2185*G2185*1000</f>
        <v>105053.48863947499</v>
      </c>
      <c r="J2185" s="26">
        <f t="shared" ref="J2185:J2199" si="313">$F2185*H2185*1000</f>
        <v>90624.83946640935</v>
      </c>
      <c r="K2185" s="23">
        <f t="shared" si="310"/>
        <v>112.80410157909849</v>
      </c>
      <c r="L2185" s="23">
        <f t="shared" si="310"/>
        <v>97.31093873370888</v>
      </c>
      <c r="M2185" s="26">
        <f>K2185*'Social Cost of Carbon'!$C$5</f>
        <v>11280.410157909848</v>
      </c>
      <c r="N2185" s="26">
        <f>L2185*'Social Cost of Carbon'!$C$5</f>
        <v>9731.0938733708881</v>
      </c>
      <c r="O2185" s="23">
        <f t="shared" ref="O2185:O2199" si="314">M2185/$C2185</f>
        <v>0.24415338881815526</v>
      </c>
      <c r="P2185" s="23">
        <f t="shared" ref="P2185:P2199" si="315">N2185/$C2185</f>
        <v>0.21061996087306445</v>
      </c>
      <c r="Q2185" s="27"/>
      <c r="R2185" s="27"/>
    </row>
    <row r="2186" spans="1:18" x14ac:dyDescent="0.25">
      <c r="A2186" s="24">
        <f t="shared" si="311"/>
        <v>2021</v>
      </c>
      <c r="B2186" s="32">
        <v>44548</v>
      </c>
      <c r="C2186" s="28">
        <f>'Bitcoin Data'!C2185</f>
        <v>46848.777344000002</v>
      </c>
      <c r="D2186" s="26">
        <f>'Bitcoin Data'!K2185</f>
        <v>800</v>
      </c>
      <c r="E2186" s="25">
        <f>'Bitcoin Data'!J2185</f>
        <v>274257.2229396794</v>
      </c>
      <c r="F2186" s="25">
        <f t="shared" si="307"/>
        <v>219.40577835174352</v>
      </c>
      <c r="G2186" s="23">
        <f t="shared" si="308"/>
        <v>0.48099999999999998</v>
      </c>
      <c r="H2186" s="23">
        <f t="shared" si="309"/>
        <v>0.41493669889381735</v>
      </c>
      <c r="I2186" s="26">
        <f t="shared" si="312"/>
        <v>105534.17938718863</v>
      </c>
      <c r="J2186" s="26">
        <f t="shared" si="313"/>
        <v>91039.509387501021</v>
      </c>
      <c r="K2186" s="23">
        <f t="shared" si="310"/>
        <v>131.91772423398578</v>
      </c>
      <c r="L2186" s="23">
        <f t="shared" si="310"/>
        <v>113.79938673437628</v>
      </c>
      <c r="M2186" s="26">
        <f>K2186*'Social Cost of Carbon'!$C$5</f>
        <v>13191.772423398577</v>
      </c>
      <c r="N2186" s="26">
        <f>L2186*'Social Cost of Carbon'!$C$5</f>
        <v>11379.938673437628</v>
      </c>
      <c r="O2186" s="23">
        <f t="shared" si="314"/>
        <v>0.28158200002818362</v>
      </c>
      <c r="P2186" s="23">
        <f t="shared" si="315"/>
        <v>0.24290791176634782</v>
      </c>
      <c r="Q2186" s="27"/>
      <c r="R2186" s="27"/>
    </row>
    <row r="2187" spans="1:18" x14ac:dyDescent="0.25">
      <c r="A2187" s="24">
        <f t="shared" si="311"/>
        <v>2021</v>
      </c>
      <c r="B2187" s="32">
        <v>44549</v>
      </c>
      <c r="C2187" s="28">
        <f>'Bitcoin Data'!C2186</f>
        <v>46707.015625</v>
      </c>
      <c r="D2187" s="26">
        <f>'Bitcoin Data'!K2186</f>
        <v>931.29139072847681</v>
      </c>
      <c r="E2187" s="25">
        <f>'Bitcoin Data'!J2186</f>
        <v>231031.93229613474</v>
      </c>
      <c r="F2187" s="25">
        <f t="shared" si="307"/>
        <v>215.15804953075462</v>
      </c>
      <c r="G2187" s="23">
        <f t="shared" si="308"/>
        <v>0.48099999999999998</v>
      </c>
      <c r="H2187" s="23">
        <f t="shared" si="309"/>
        <v>0.41493669889381735</v>
      </c>
      <c r="I2187" s="26">
        <f t="shared" si="312"/>
        <v>103491.02182429297</v>
      </c>
      <c r="J2187" s="26">
        <f t="shared" si="313"/>
        <v>89276.970812723768</v>
      </c>
      <c r="K2187" s="23">
        <f t="shared" si="310"/>
        <v>111.1263594344408</v>
      </c>
      <c r="L2187" s="23">
        <f t="shared" si="310"/>
        <v>95.863627326018062</v>
      </c>
      <c r="M2187" s="26">
        <f>K2187*'Social Cost of Carbon'!$C$5</f>
        <v>11112.63594344408</v>
      </c>
      <c r="N2187" s="26">
        <f>L2187*'Social Cost of Carbon'!$C$5</f>
        <v>9586.3627326018068</v>
      </c>
      <c r="O2187" s="23">
        <f t="shared" si="314"/>
        <v>0.23792220065321462</v>
      </c>
      <c r="P2187" s="23">
        <f t="shared" si="315"/>
        <v>0.2052445998598697</v>
      </c>
      <c r="Q2187" s="27"/>
      <c r="R2187" s="27"/>
    </row>
    <row r="2188" spans="1:18" x14ac:dyDescent="0.25">
      <c r="A2188" s="24">
        <f t="shared" si="311"/>
        <v>2021</v>
      </c>
      <c r="B2188" s="32">
        <v>44550</v>
      </c>
      <c r="C2188" s="28">
        <f>'Bitcoin Data'!C2187</f>
        <v>46880.277344000002</v>
      </c>
      <c r="D2188" s="26">
        <f>'Bitcoin Data'!K2187</f>
        <v>900</v>
      </c>
      <c r="E2188" s="25">
        <f>'Bitcoin Data'!J2187</f>
        <v>241171.47893314634</v>
      </c>
      <c r="F2188" s="25">
        <f t="shared" si="307"/>
        <v>217.05433103983171</v>
      </c>
      <c r="G2188" s="23">
        <f t="shared" si="308"/>
        <v>0.48099999999999998</v>
      </c>
      <c r="H2188" s="23">
        <f t="shared" si="309"/>
        <v>0.41493669889381735</v>
      </c>
      <c r="I2188" s="26">
        <f t="shared" si="312"/>
        <v>104403.13323015904</v>
      </c>
      <c r="J2188" s="26">
        <f t="shared" si="313"/>
        <v>90063.807602273606</v>
      </c>
      <c r="K2188" s="23">
        <f t="shared" si="310"/>
        <v>116.00348136684339</v>
      </c>
      <c r="L2188" s="23">
        <f t="shared" si="310"/>
        <v>100.07089733585956</v>
      </c>
      <c r="M2188" s="26">
        <f>K2188*'Social Cost of Carbon'!$C$5</f>
        <v>11600.348136684339</v>
      </c>
      <c r="N2188" s="26">
        <f>L2188*'Social Cost of Carbon'!$C$5</f>
        <v>10007.089733585955</v>
      </c>
      <c r="O2188" s="23">
        <f t="shared" si="314"/>
        <v>0.24744623525929324</v>
      </c>
      <c r="P2188" s="23">
        <f t="shared" si="315"/>
        <v>0.2134605488819003</v>
      </c>
      <c r="Q2188" s="27"/>
      <c r="R2188" s="27"/>
    </row>
    <row r="2189" spans="1:18" x14ac:dyDescent="0.25">
      <c r="A2189" s="24">
        <f t="shared" si="311"/>
        <v>2021</v>
      </c>
      <c r="B2189" s="32">
        <v>44551</v>
      </c>
      <c r="C2189" s="28">
        <f>'Bitcoin Data'!C2188</f>
        <v>48936.613280999998</v>
      </c>
      <c r="D2189" s="26">
        <f>'Bitcoin Data'!K2188</f>
        <v>1006.2611806797852</v>
      </c>
      <c r="E2189" s="25">
        <f>'Bitcoin Data'!J2188</f>
        <v>216254.00718106059</v>
      </c>
      <c r="F2189" s="25">
        <f t="shared" si="307"/>
        <v>217.60801259274876</v>
      </c>
      <c r="G2189" s="23">
        <f t="shared" si="308"/>
        <v>0.48099999999999998</v>
      </c>
      <c r="H2189" s="23">
        <f t="shared" si="309"/>
        <v>0.41493669889381735</v>
      </c>
      <c r="I2189" s="26">
        <f t="shared" si="312"/>
        <v>104669.45405711215</v>
      </c>
      <c r="J2189" s="26">
        <f t="shared" si="313"/>
        <v>90293.550398079402</v>
      </c>
      <c r="K2189" s="23">
        <f t="shared" si="310"/>
        <v>104.01817745409014</v>
      </c>
      <c r="L2189" s="23">
        <f t="shared" si="310"/>
        <v>89.731723862269149</v>
      </c>
      <c r="M2189" s="26">
        <f>K2189*'Social Cost of Carbon'!$C$5</f>
        <v>10401.817745409013</v>
      </c>
      <c r="N2189" s="26">
        <f>L2189*'Social Cost of Carbon'!$C$5</f>
        <v>8973.1723862269155</v>
      </c>
      <c r="O2189" s="23">
        <f t="shared" si="314"/>
        <v>0.21255695987134435</v>
      </c>
      <c r="P2189" s="23">
        <f t="shared" si="315"/>
        <v>0.18336316685222712</v>
      </c>
      <c r="Q2189" s="27"/>
      <c r="R2189" s="27"/>
    </row>
    <row r="2190" spans="1:18" x14ac:dyDescent="0.25">
      <c r="A2190" s="24">
        <f t="shared" si="311"/>
        <v>2021</v>
      </c>
      <c r="B2190" s="32">
        <v>44552</v>
      </c>
      <c r="C2190" s="28">
        <f>'Bitcoin Data'!C2189</f>
        <v>48628.511719000002</v>
      </c>
      <c r="D2190" s="26">
        <f>'Bitcoin Data'!K2189</f>
        <v>924.9743062692703</v>
      </c>
      <c r="E2190" s="25">
        <f>'Bitcoin Data'!J2189</f>
        <v>238270.40814704847</v>
      </c>
      <c r="F2190" s="25">
        <f t="shared" si="307"/>
        <v>220.39400548031205</v>
      </c>
      <c r="G2190" s="23">
        <f t="shared" si="308"/>
        <v>0.48099999999999998</v>
      </c>
      <c r="H2190" s="23">
        <f t="shared" si="309"/>
        <v>0.41493669889381735</v>
      </c>
      <c r="I2190" s="26">
        <f t="shared" si="312"/>
        <v>106009.51663603008</v>
      </c>
      <c r="J2190" s="26">
        <f t="shared" si="313"/>
        <v>91449.561089986571</v>
      </c>
      <c r="K2190" s="23">
        <f t="shared" si="310"/>
        <v>114.60806631873031</v>
      </c>
      <c r="L2190" s="23">
        <f t="shared" si="310"/>
        <v>98.867136600618821</v>
      </c>
      <c r="M2190" s="26">
        <f>K2190*'Social Cost of Carbon'!$C$5</f>
        <v>11460.806631873031</v>
      </c>
      <c r="N2190" s="26">
        <f>L2190*'Social Cost of Carbon'!$C$5</f>
        <v>9886.7136600618815</v>
      </c>
      <c r="O2190" s="23">
        <f t="shared" si="314"/>
        <v>0.23568080179174175</v>
      </c>
      <c r="P2190" s="23">
        <f t="shared" si="315"/>
        <v>0.20331104758443536</v>
      </c>
      <c r="Q2190" s="27"/>
      <c r="R2190" s="27"/>
    </row>
    <row r="2191" spans="1:18" x14ac:dyDescent="0.25">
      <c r="A2191" s="24">
        <f t="shared" si="311"/>
        <v>2021</v>
      </c>
      <c r="B2191" s="32">
        <v>44553</v>
      </c>
      <c r="C2191" s="28">
        <f>'Bitcoin Data'!C2190</f>
        <v>50784.539062999997</v>
      </c>
      <c r="D2191" s="26">
        <f>'Bitcoin Data'!K2190</f>
        <v>949.96833438885369</v>
      </c>
      <c r="E2191" s="25">
        <f>'Bitcoin Data'!J2190</f>
        <v>233521.34327119082</v>
      </c>
      <c r="F2191" s="25">
        <f t="shared" si="307"/>
        <v>221.83788151158089</v>
      </c>
      <c r="G2191" s="23">
        <f t="shared" si="308"/>
        <v>0.48099999999999998</v>
      </c>
      <c r="H2191" s="23">
        <f t="shared" si="309"/>
        <v>0.41493669889381735</v>
      </c>
      <c r="I2191" s="26">
        <f t="shared" si="312"/>
        <v>106704.02100707041</v>
      </c>
      <c r="J2191" s="26">
        <f t="shared" si="313"/>
        <v>92048.678244013179</v>
      </c>
      <c r="K2191" s="23">
        <f t="shared" si="310"/>
        <v>112.32376611344277</v>
      </c>
      <c r="L2191" s="23">
        <f t="shared" si="310"/>
        <v>96.896575298197874</v>
      </c>
      <c r="M2191" s="26">
        <f>K2191*'Social Cost of Carbon'!$C$5</f>
        <v>11232.376611344278</v>
      </c>
      <c r="N2191" s="26">
        <f>L2191*'Social Cost of Carbon'!$C$5</f>
        <v>9689.6575298197877</v>
      </c>
      <c r="O2191" s="23">
        <f t="shared" si="314"/>
        <v>0.22117709087425449</v>
      </c>
      <c r="P2191" s="23">
        <f t="shared" si="315"/>
        <v>0.19079935958066743</v>
      </c>
      <c r="Q2191" s="27"/>
      <c r="R2191" s="27"/>
    </row>
    <row r="2192" spans="1:18" x14ac:dyDescent="0.25">
      <c r="A2192" s="24">
        <f t="shared" si="311"/>
        <v>2021</v>
      </c>
      <c r="B2192" s="32">
        <v>44554</v>
      </c>
      <c r="C2192" s="28">
        <f>'Bitcoin Data'!C2191</f>
        <v>50822.195312999997</v>
      </c>
      <c r="D2192" s="26">
        <f>'Bitcoin Data'!K2191</f>
        <v>943.79194630872496</v>
      </c>
      <c r="E2192" s="25">
        <f>'Bitcoin Data'!J2191</f>
        <v>243667.95731785824</v>
      </c>
      <c r="F2192" s="25">
        <f t="shared" si="307"/>
        <v>229.97185569009275</v>
      </c>
      <c r="G2192" s="23">
        <f t="shared" si="308"/>
        <v>0.48099999999999998</v>
      </c>
      <c r="H2192" s="23">
        <f t="shared" si="309"/>
        <v>0.41493669889381735</v>
      </c>
      <c r="I2192" s="26">
        <f t="shared" si="312"/>
        <v>110616.46258693462</v>
      </c>
      <c r="J2192" s="26">
        <f t="shared" si="313"/>
        <v>95423.76263853244</v>
      </c>
      <c r="K2192" s="23">
        <f t="shared" si="310"/>
        <v>117.20428746988981</v>
      </c>
      <c r="L2192" s="23">
        <f t="shared" si="310"/>
        <v>101.10677783567168</v>
      </c>
      <c r="M2192" s="26">
        <f>K2192*'Social Cost of Carbon'!$C$5</f>
        <v>11720.42874698898</v>
      </c>
      <c r="N2192" s="26">
        <f>L2192*'Social Cost of Carbon'!$C$5</f>
        <v>10110.677783567167</v>
      </c>
      <c r="O2192" s="23">
        <f t="shared" si="314"/>
        <v>0.2306163414391304</v>
      </c>
      <c r="P2192" s="23">
        <f t="shared" si="315"/>
        <v>0.1989421692884038</v>
      </c>
      <c r="Q2192" s="27"/>
      <c r="R2192" s="27"/>
    </row>
    <row r="2193" spans="1:18" x14ac:dyDescent="0.25">
      <c r="A2193" s="24">
        <f t="shared" si="311"/>
        <v>2021</v>
      </c>
      <c r="B2193" s="32">
        <v>44555</v>
      </c>
      <c r="C2193" s="28">
        <f>'Bitcoin Data'!C2192</f>
        <v>50429.859375</v>
      </c>
      <c r="D2193" s="26">
        <f>'Bitcoin Data'!K2192</f>
        <v>918.74234381380154</v>
      </c>
      <c r="E2193" s="25">
        <f>'Bitcoin Data'!J2192</f>
        <v>250662.46861608661</v>
      </c>
      <c r="F2193" s="25">
        <f t="shared" si="307"/>
        <v>230.29422392249688</v>
      </c>
      <c r="G2193" s="23">
        <f t="shared" si="308"/>
        <v>0.48099999999999998</v>
      </c>
      <c r="H2193" s="23">
        <f t="shared" si="309"/>
        <v>0.41493669889381735</v>
      </c>
      <c r="I2193" s="26">
        <f t="shared" si="312"/>
        <v>110771.521706721</v>
      </c>
      <c r="J2193" s="26">
        <f t="shared" si="313"/>
        <v>95557.525048714437</v>
      </c>
      <c r="K2193" s="23">
        <f t="shared" si="310"/>
        <v>120.56864740433765</v>
      </c>
      <c r="L2193" s="23">
        <f t="shared" si="310"/>
        <v>104.00905726413407</v>
      </c>
      <c r="M2193" s="26">
        <f>K2193*'Social Cost of Carbon'!$C$5</f>
        <v>12056.864740433766</v>
      </c>
      <c r="N2193" s="26">
        <f>L2193*'Social Cost of Carbon'!$C$5</f>
        <v>10400.905726413406</v>
      </c>
      <c r="O2193" s="23">
        <f t="shared" si="314"/>
        <v>0.23908186320287089</v>
      </c>
      <c r="P2193" s="23">
        <f t="shared" si="315"/>
        <v>0.20624498769809244</v>
      </c>
      <c r="Q2193" s="27"/>
      <c r="R2193" s="27"/>
    </row>
    <row r="2194" spans="1:18" x14ac:dyDescent="0.25">
      <c r="A2194" s="24">
        <f t="shared" si="311"/>
        <v>2021</v>
      </c>
      <c r="B2194" s="32">
        <v>44556</v>
      </c>
      <c r="C2194" s="28">
        <f>'Bitcoin Data'!C2193</f>
        <v>50809.515625</v>
      </c>
      <c r="D2194" s="26">
        <f>'Bitcoin Data'!K2193</f>
        <v>837.52093802345053</v>
      </c>
      <c r="E2194" s="25">
        <f>'Bitcoin Data'!J2193</f>
        <v>279954.71410280338</v>
      </c>
      <c r="F2194" s="25">
        <f t="shared" si="307"/>
        <v>234.4679347594668</v>
      </c>
      <c r="G2194" s="23">
        <f t="shared" si="308"/>
        <v>0.48099999999999998</v>
      </c>
      <c r="H2194" s="23">
        <f t="shared" si="309"/>
        <v>0.41493669889381735</v>
      </c>
      <c r="I2194" s="26">
        <f t="shared" si="312"/>
        <v>112779.07661930352</v>
      </c>
      <c r="J2194" s="26">
        <f t="shared" si="313"/>
        <v>97289.35084554409</v>
      </c>
      <c r="K2194" s="23">
        <f t="shared" si="310"/>
        <v>134.65821748344842</v>
      </c>
      <c r="L2194" s="23">
        <f t="shared" si="310"/>
        <v>116.16348490957965</v>
      </c>
      <c r="M2194" s="26">
        <f>K2194*'Social Cost of Carbon'!$C$5</f>
        <v>13465.821748344842</v>
      </c>
      <c r="N2194" s="26">
        <f>L2194*'Social Cost of Carbon'!$C$5</f>
        <v>11616.348490957966</v>
      </c>
      <c r="O2194" s="23">
        <f t="shared" si="314"/>
        <v>0.26502558787864539</v>
      </c>
      <c r="P2194" s="23">
        <f t="shared" si="315"/>
        <v>0.22862545230095305</v>
      </c>
      <c r="Q2194" s="27"/>
      <c r="R2194" s="27"/>
    </row>
    <row r="2195" spans="1:18" x14ac:dyDescent="0.25">
      <c r="A2195" s="24">
        <f t="shared" si="311"/>
        <v>2021</v>
      </c>
      <c r="B2195" s="32">
        <v>44557</v>
      </c>
      <c r="C2195" s="28">
        <f>'Bitcoin Data'!C2194</f>
        <v>50640.417969000002</v>
      </c>
      <c r="D2195" s="26">
        <f>'Bitcoin Data'!K2194</f>
        <v>924.9743062692703</v>
      </c>
      <c r="E2195" s="25">
        <f>'Bitcoin Data'!J2194</f>
        <v>249841.06911307116</v>
      </c>
      <c r="F2195" s="25">
        <f t="shared" si="307"/>
        <v>231.09656958043581</v>
      </c>
      <c r="G2195" s="23">
        <f t="shared" si="308"/>
        <v>0.48099999999999998</v>
      </c>
      <c r="H2195" s="23">
        <f t="shared" si="309"/>
        <v>0.41493669889381735</v>
      </c>
      <c r="I2195" s="26">
        <f t="shared" si="312"/>
        <v>111157.44996818963</v>
      </c>
      <c r="J2195" s="26">
        <f t="shared" si="313"/>
        <v>95890.447707391402</v>
      </c>
      <c r="K2195" s="23">
        <f t="shared" si="310"/>
        <v>120.17355424338723</v>
      </c>
      <c r="L2195" s="23">
        <f t="shared" si="310"/>
        <v>103.66822846587982</v>
      </c>
      <c r="M2195" s="26">
        <f>K2195*'Social Cost of Carbon'!$C$5</f>
        <v>12017.355424338723</v>
      </c>
      <c r="N2195" s="26">
        <f>L2195*'Social Cost of Carbon'!$C$5</f>
        <v>10366.822846587982</v>
      </c>
      <c r="O2195" s="23">
        <f t="shared" si="314"/>
        <v>0.2373075876209248</v>
      </c>
      <c r="P2195" s="23">
        <f t="shared" si="315"/>
        <v>0.20471440130952567</v>
      </c>
      <c r="Q2195" s="27"/>
      <c r="R2195" s="27"/>
    </row>
    <row r="2196" spans="1:18" x14ac:dyDescent="0.25">
      <c r="A2196" s="24">
        <f t="shared" si="311"/>
        <v>2021</v>
      </c>
      <c r="B2196" s="32">
        <v>44558</v>
      </c>
      <c r="C2196" s="28">
        <f>'Bitcoin Data'!C2195</f>
        <v>47588.855469000002</v>
      </c>
      <c r="D2196" s="26">
        <f>'Bitcoin Data'!K2195</f>
        <v>837.52093802345053</v>
      </c>
      <c r="E2196" s="25">
        <f>'Bitcoin Data'!J2195</f>
        <v>276969.39589452755</v>
      </c>
      <c r="F2196" s="25">
        <f t="shared" si="307"/>
        <v>231.96766825337315</v>
      </c>
      <c r="G2196" s="23">
        <f t="shared" si="308"/>
        <v>0.48099999999999998</v>
      </c>
      <c r="H2196" s="23">
        <f t="shared" si="309"/>
        <v>0.41493669889381735</v>
      </c>
      <c r="I2196" s="26">
        <f t="shared" si="312"/>
        <v>111576.44842987249</v>
      </c>
      <c r="J2196" s="26">
        <f t="shared" si="313"/>
        <v>96251.89851515081</v>
      </c>
      <c r="K2196" s="23">
        <f t="shared" si="310"/>
        <v>133.22227942526774</v>
      </c>
      <c r="L2196" s="23">
        <f t="shared" si="310"/>
        <v>114.92476682709008</v>
      </c>
      <c r="M2196" s="26">
        <f>K2196*'Social Cost of Carbon'!$C$5</f>
        <v>13322.227942526773</v>
      </c>
      <c r="N2196" s="26">
        <f>L2196*'Social Cost of Carbon'!$C$5</f>
        <v>11492.476682709008</v>
      </c>
      <c r="O2196" s="23">
        <f t="shared" si="314"/>
        <v>0.27994428130773275</v>
      </c>
      <c r="P2196" s="23">
        <f t="shared" si="315"/>
        <v>0.24149512673603502</v>
      </c>
      <c r="Q2196" s="27"/>
      <c r="R2196" s="27"/>
    </row>
    <row r="2197" spans="1:18" x14ac:dyDescent="0.25">
      <c r="A2197" s="24">
        <f t="shared" si="311"/>
        <v>2021</v>
      </c>
      <c r="B2197" s="32">
        <v>44559</v>
      </c>
      <c r="C2197" s="28">
        <f>'Bitcoin Data'!C2196</f>
        <v>46444.710937999997</v>
      </c>
      <c r="D2197" s="26">
        <f>'Bitcoin Data'!K2196</f>
        <v>906.25314671231513</v>
      </c>
      <c r="E2197" s="25">
        <f>'Bitcoin Data'!J2196</f>
        <v>249302.997153531</v>
      </c>
      <c r="F2197" s="25">
        <f t="shared" si="307"/>
        <v>225.93162565519881</v>
      </c>
      <c r="G2197" s="23">
        <f t="shared" si="308"/>
        <v>0.48099999999999998</v>
      </c>
      <c r="H2197" s="23">
        <f t="shared" si="309"/>
        <v>0.41493669889381735</v>
      </c>
      <c r="I2197" s="26">
        <f t="shared" si="312"/>
        <v>108673.11194015061</v>
      </c>
      <c r="J2197" s="26">
        <f t="shared" si="313"/>
        <v>93747.322925081884</v>
      </c>
      <c r="K2197" s="23">
        <f t="shared" si="310"/>
        <v>119.91474163084841</v>
      </c>
      <c r="L2197" s="23">
        <f t="shared" si="310"/>
        <v>103.44496266322089</v>
      </c>
      <c r="M2197" s="26">
        <f>K2197*'Social Cost of Carbon'!$C$5</f>
        <v>11991.47416308484</v>
      </c>
      <c r="N2197" s="26">
        <f>L2197*'Social Cost of Carbon'!$C$5</f>
        <v>10344.496266322089</v>
      </c>
      <c r="O2197" s="23">
        <f t="shared" si="314"/>
        <v>0.25818815363266029</v>
      </c>
      <c r="P2197" s="23">
        <f t="shared" si="315"/>
        <v>0.22272711052354638</v>
      </c>
      <c r="Q2197" s="27"/>
      <c r="R2197" s="27"/>
    </row>
    <row r="2198" spans="1:18" x14ac:dyDescent="0.25">
      <c r="A2198" s="24">
        <f t="shared" si="311"/>
        <v>2021</v>
      </c>
      <c r="B2198" s="32">
        <v>44560</v>
      </c>
      <c r="C2198" s="28">
        <f>'Bitcoin Data'!C2197</f>
        <v>47178.125</v>
      </c>
      <c r="D2198" s="26">
        <f>'Bitcoin Data'!K2197</f>
        <v>743.74018676142464</v>
      </c>
      <c r="E2198" s="25">
        <f>'Bitcoin Data'!J2197</f>
        <v>302855.66715819808</v>
      </c>
      <c r="F2198" s="25">
        <f t="shared" si="307"/>
        <v>225.24593045399411</v>
      </c>
      <c r="G2198" s="23">
        <f t="shared" si="308"/>
        <v>0.48099999999999998</v>
      </c>
      <c r="H2198" s="23">
        <f t="shared" si="309"/>
        <v>0.41493669889381735</v>
      </c>
      <c r="I2198" s="26">
        <f t="shared" si="312"/>
        <v>108343.29254837117</v>
      </c>
      <c r="J2198" s="26">
        <f t="shared" si="313"/>
        <v>93462.802821846679</v>
      </c>
      <c r="K2198" s="23">
        <f t="shared" si="310"/>
        <v>145.67357590309328</v>
      </c>
      <c r="L2198" s="23">
        <f t="shared" si="310"/>
        <v>125.6659307719074</v>
      </c>
      <c r="M2198" s="26">
        <f>K2198*'Social Cost of Carbon'!$C$5</f>
        <v>14567.357590309328</v>
      </c>
      <c r="N2198" s="26">
        <f>L2198*'Social Cost of Carbon'!$C$5</f>
        <v>12566.593077190741</v>
      </c>
      <c r="O2198" s="23">
        <f t="shared" si="314"/>
        <v>0.30877355957468272</v>
      </c>
      <c r="P2198" s="23">
        <f t="shared" si="315"/>
        <v>0.26636482643578441</v>
      </c>
      <c r="Q2198" s="27"/>
      <c r="R2198" s="27"/>
    </row>
    <row r="2199" spans="1:18" x14ac:dyDescent="0.25">
      <c r="A2199" s="24">
        <f t="shared" si="311"/>
        <v>2021</v>
      </c>
      <c r="B2199" s="32">
        <v>44561</v>
      </c>
      <c r="C2199" s="28">
        <f>'Bitcoin Data'!C2198</f>
        <v>46306.445312999997</v>
      </c>
      <c r="D2199" s="26">
        <f>'Bitcoin Data'!K2198</f>
        <v>931.29139072847681</v>
      </c>
      <c r="E2199" s="25">
        <f>'Bitcoin Data'!J2198</f>
        <v>233950.31264692472</v>
      </c>
      <c r="F2199" s="25">
        <f t="shared" si="307"/>
        <v>217.87591202631648</v>
      </c>
      <c r="G2199" s="23">
        <f t="shared" si="308"/>
        <v>0.48099999999999998</v>
      </c>
      <c r="H2199" s="23">
        <f t="shared" si="309"/>
        <v>0.41493669889381735</v>
      </c>
      <c r="I2199" s="26">
        <f t="shared" si="312"/>
        <v>104798.31368465822</v>
      </c>
      <c r="J2199" s="26">
        <f t="shared" si="313"/>
        <v>90404.711704679517</v>
      </c>
      <c r="K2199" s="23">
        <f t="shared" si="310"/>
        <v>112.53010038317079</v>
      </c>
      <c r="L2199" s="23">
        <f t="shared" si="310"/>
        <v>97.074570434891427</v>
      </c>
      <c r="M2199" s="26">
        <f>K2199*'Social Cost of Carbon'!$C$5</f>
        <v>11253.010038317079</v>
      </c>
      <c r="N2199" s="26">
        <f>L2199*'Social Cost of Carbon'!$C$5</f>
        <v>9707.457043489143</v>
      </c>
      <c r="O2199" s="23">
        <f t="shared" si="314"/>
        <v>0.24301174409424875</v>
      </c>
      <c r="P2199" s="23">
        <f t="shared" si="315"/>
        <v>0.2096351161889744</v>
      </c>
      <c r="Q2199" s="27"/>
      <c r="R2199" s="27"/>
    </row>
    <row r="2200" spans="1:18" x14ac:dyDescent="0.25">
      <c r="B2200" s="32"/>
      <c r="C2200" s="28"/>
      <c r="D2200" s="26"/>
      <c r="E2200" s="25"/>
      <c r="F2200" s="25"/>
      <c r="G2200" s="23"/>
      <c r="H2200" s="23"/>
      <c r="I2200" s="26"/>
      <c r="J2200" s="26"/>
      <c r="K2200" s="23"/>
      <c r="L2200" s="23"/>
      <c r="M2200" s="26"/>
      <c r="N2200" s="26"/>
      <c r="O2200" s="23"/>
      <c r="P2200" s="23"/>
      <c r="Q2200" s="27"/>
    </row>
    <row r="2201" spans="1:18" x14ac:dyDescent="0.25">
      <c r="B2201" s="32"/>
      <c r="C2201" s="28" t="s">
        <v>76</v>
      </c>
      <c r="D2201" s="26" t="s">
        <v>2</v>
      </c>
      <c r="E2201" s="25"/>
      <c r="F2201" s="25" t="s">
        <v>154</v>
      </c>
      <c r="G2201" s="23"/>
      <c r="H2201" s="23"/>
      <c r="I2201" s="26" t="s">
        <v>155</v>
      </c>
      <c r="J2201" s="26" t="s">
        <v>155</v>
      </c>
      <c r="K2201" s="23" t="s">
        <v>156</v>
      </c>
      <c r="L2201" s="23" t="s">
        <v>156</v>
      </c>
      <c r="M2201" s="97" t="s">
        <v>73</v>
      </c>
      <c r="N2201" s="72" t="s">
        <v>73</v>
      </c>
      <c r="O2201" s="97" t="s">
        <v>74</v>
      </c>
      <c r="P2201" s="72" t="s">
        <v>74</v>
      </c>
      <c r="Q2201" s="72"/>
    </row>
    <row r="2202" spans="1:18" x14ac:dyDescent="0.25">
      <c r="A2202" s="24">
        <v>2016</v>
      </c>
      <c r="B2202" s="32"/>
      <c r="C2202" s="26">
        <f>SUMPRODUCT(C8:C373,$D8:$D373)/$D2202</f>
        <v>533.52152995186623</v>
      </c>
      <c r="D2202" s="26">
        <f>SUMIFS(D$8:D$2199,$A$8:$A$2199,$A2202)</f>
        <v>1045494.9902804805</v>
      </c>
      <c r="E2202" s="25"/>
      <c r="F2202" s="27">
        <f>SUMIFS(F$8:F$2199,$A$8:$A$2199,$A2202)/1000</f>
        <v>1.8549517712044792</v>
      </c>
      <c r="G2202" s="23"/>
      <c r="H2202" s="23"/>
      <c r="I2202" s="27">
        <f>SUMIFS(I$8:I$2199,$A$8:$A$2199,$A2202)/1000000</f>
        <v>0.89223180194935514</v>
      </c>
      <c r="J2202" s="27">
        <f>SUMIFS(J$8:J$2199,$A$8:$A$2199,$A2202)/1000000</f>
        <v>0.89014449000304319</v>
      </c>
      <c r="K2202" s="60">
        <f>I2202*1000000/$D2202</f>
        <v>0.85340609973653858</v>
      </c>
      <c r="L2202" s="60">
        <f>J2202*1000000/$D2202</f>
        <v>0.85140961772015711</v>
      </c>
      <c r="M2202" s="26">
        <f t="shared" ref="M2202:O2202" si="316">SUMPRODUCT(M8:M373,$D8:$D373)/$D2202</f>
        <v>85.340609973653784</v>
      </c>
      <c r="N2202" s="26">
        <f t="shared" ref="N2202" si="317">SUMPRODUCT(N8:N373,$D8:$D373)/$D2202</f>
        <v>85.140961772015828</v>
      </c>
      <c r="O2202" s="23">
        <f t="shared" si="316"/>
        <v>0.15313447685839415</v>
      </c>
      <c r="P2202" s="23">
        <f t="shared" ref="P2202" si="318">SUMPRODUCT(P8:P373,$D8:$D373)/$D2202</f>
        <v>0.15277622979497393</v>
      </c>
      <c r="Q2202" s="27"/>
    </row>
    <row r="2203" spans="1:18" x14ac:dyDescent="0.25">
      <c r="A2203" s="24">
        <v>2017</v>
      </c>
      <c r="B2203" s="32"/>
      <c r="C2203" s="26">
        <f>SUMPRODUCT(C374:C738,$D374:$D738)/$D2203</f>
        <v>4060.2366144717093</v>
      </c>
      <c r="D2203" s="26">
        <f t="shared" ref="D2203:D2207" si="319">SUMIFS(D$8:D$2199,$A$8:$A$2199,$A2203)</f>
        <v>699114.7815471522</v>
      </c>
      <c r="E2203" s="25"/>
      <c r="F2203" s="27">
        <f t="shared" ref="F2203:F2207" si="320">SUMIFS(F$8:F$2199,$A$8:$A$2199,$A2203)/1000</f>
        <v>7.0700445957748252</v>
      </c>
      <c r="G2203" s="23"/>
      <c r="H2203" s="23"/>
      <c r="I2203" s="27">
        <f t="shared" ref="I2203:J2207" si="321">SUMIFS(I$8:I$2199,$A$8:$A$2199,$A2203)/1000000</f>
        <v>3.4006914505676895</v>
      </c>
      <c r="J2203" s="27">
        <f t="shared" si="321"/>
        <v>3.2946745286099945</v>
      </c>
      <c r="K2203" s="60">
        <f t="shared" ref="K2203:L2207" si="322">I2203*1000000/$D2203</f>
        <v>4.8642820039391887</v>
      </c>
      <c r="L2203" s="60">
        <f t="shared" si="322"/>
        <v>4.7126374889668714</v>
      </c>
      <c r="M2203" s="26">
        <f t="shared" ref="M2203:O2203" si="323">SUMPRODUCT(M374:M738,$D374:$D738)/$D2203</f>
        <v>486.42820039391904</v>
      </c>
      <c r="N2203" s="26">
        <f t="shared" ref="N2203" si="324">SUMPRODUCT(N374:N738,$D374:$D738)/$D2203</f>
        <v>471.26374889668688</v>
      </c>
      <c r="O2203" s="23">
        <f t="shared" si="323"/>
        <v>0.17737693661874265</v>
      </c>
      <c r="P2203" s="23">
        <f t="shared" ref="P2203" si="325">SUMPRODUCT(P374:P738,$D374:$D738)/$D2203</f>
        <v>0.17184719153014763</v>
      </c>
      <c r="Q2203" s="27"/>
    </row>
    <row r="2204" spans="1:18" x14ac:dyDescent="0.25">
      <c r="A2204" s="24">
        <v>2018</v>
      </c>
      <c r="B2204" s="32"/>
      <c r="C2204" s="26">
        <f>SUMPRODUCT(C739:C1103,$D739:$D1103)/$D2204</f>
        <v>7674.9699471250715</v>
      </c>
      <c r="D2204" s="26">
        <f t="shared" si="319"/>
        <v>681211.34393733589</v>
      </c>
      <c r="F2204" s="27">
        <f t="shared" si="320"/>
        <v>33.760698451176708</v>
      </c>
      <c r="I2204" s="27">
        <f t="shared" si="321"/>
        <v>16.23889595501598</v>
      </c>
      <c r="J2204" s="27">
        <f t="shared" si="321"/>
        <v>15.430109379805515</v>
      </c>
      <c r="K2204" s="60">
        <f t="shared" si="322"/>
        <v>23.838264144511637</v>
      </c>
      <c r="L2204" s="60">
        <f t="shared" si="322"/>
        <v>22.650987123351427</v>
      </c>
      <c r="M2204" s="26">
        <f t="shared" ref="M2204:O2204" si="326">SUMPRODUCT(M739:M1103,$D739:$D1103)/$D2204</f>
        <v>2383.8264144511663</v>
      </c>
      <c r="N2204" s="26">
        <f t="shared" ref="N2204" si="327">SUMPRODUCT(N739:N1103,$D739:$D1103)/$D2204</f>
        <v>2265.098712335142</v>
      </c>
      <c r="O2204" s="23">
        <f t="shared" si="326"/>
        <v>0.36123436627407018</v>
      </c>
      <c r="P2204" s="23">
        <f t="shared" ref="P2204" si="328">SUMPRODUCT(P739:P1103,$D739:$D1103)/$D2204</f>
        <v>0.34324290264523383</v>
      </c>
      <c r="Q2204" s="27"/>
    </row>
    <row r="2205" spans="1:18" x14ac:dyDescent="0.25">
      <c r="A2205" s="50">
        <v>2019</v>
      </c>
      <c r="B2205" s="32"/>
      <c r="C2205" s="26">
        <f>SUMPRODUCT(C1104:C1468,$D1104:$D1468)/$D2205</f>
        <v>7437.8361897096229</v>
      </c>
      <c r="D2205" s="26">
        <f t="shared" si="319"/>
        <v>677885.52890274639</v>
      </c>
      <c r="F2205" s="27">
        <f t="shared" si="320"/>
        <v>49.867717948796553</v>
      </c>
      <c r="I2205" s="27">
        <f t="shared" si="321"/>
        <v>23.986372333371158</v>
      </c>
      <c r="J2205" s="27">
        <f t="shared" si="321"/>
        <v>21.436312093217438</v>
      </c>
      <c r="K2205" s="60">
        <f t="shared" si="322"/>
        <v>35.384104410956368</v>
      </c>
      <c r="L2205" s="60">
        <f t="shared" si="322"/>
        <v>31.622318487776457</v>
      </c>
      <c r="M2205" s="26">
        <f t="shared" ref="M2205:O2205" si="329">SUMPRODUCT(M1104:M1468,$D1104:$D1468)/$D2205</f>
        <v>3538.4104410956325</v>
      </c>
      <c r="N2205" s="26">
        <f t="shared" ref="N2205" si="330">SUMPRODUCT(N1104:N1468,$D1104:$D1468)/$D2205</f>
        <v>3162.2318487776442</v>
      </c>
      <c r="O2205" s="23">
        <f t="shared" si="329"/>
        <v>0.5166339400074238</v>
      </c>
      <c r="P2205" s="23">
        <f t="shared" ref="P2205" si="331">SUMPRODUCT(P1104:P1468,$D1104:$D1468)/$D2205</f>
        <v>0.46170909973493335</v>
      </c>
      <c r="Q2205" s="27"/>
    </row>
    <row r="2206" spans="1:18" x14ac:dyDescent="0.25">
      <c r="A2206" s="50">
        <v>2020</v>
      </c>
      <c r="B2206" s="32"/>
      <c r="C2206" s="26">
        <f>SUMPRODUCT(C1469:C1834,$D1469:$D1834)/$D2206</f>
        <v>10340.426447213329</v>
      </c>
      <c r="D2206" s="26">
        <f t="shared" si="319"/>
        <v>452472.98447048035</v>
      </c>
      <c r="F2206" s="27">
        <f t="shared" si="320"/>
        <v>75.372187030315672</v>
      </c>
      <c r="I2206" s="27">
        <f t="shared" si="321"/>
        <v>36.254021961581834</v>
      </c>
      <c r="J2206" s="27">
        <f t="shared" si="321"/>
        <v>30.001203083306887</v>
      </c>
      <c r="K2206" s="60">
        <f t="shared" si="322"/>
        <v>80.124169189922256</v>
      </c>
      <c r="L2206" s="60">
        <f t="shared" si="322"/>
        <v>66.30495988266938</v>
      </c>
      <c r="M2206" s="26">
        <f t="shared" ref="M2206:O2206" si="332">SUMPRODUCT(M1469:M1834,$D1469:$D1834)/$D2206</f>
        <v>8012.4169189922231</v>
      </c>
      <c r="N2206" s="26">
        <f t="shared" ref="N2206" si="333">SUMPRODUCT(N1469:N1834,$D1469:$D1834)/$D2206</f>
        <v>6630.4959882669355</v>
      </c>
      <c r="O2206" s="23">
        <f t="shared" si="332"/>
        <v>0.79791753906941165</v>
      </c>
      <c r="P2206" s="23">
        <f t="shared" ref="P2206" si="334">SUMPRODUCT(P1469:P1834,$D1469:$D1834)/$D2206</f>
        <v>0.66029877067767473</v>
      </c>
      <c r="Q2206" s="27"/>
    </row>
    <row r="2207" spans="1:18" x14ac:dyDescent="0.25">
      <c r="A2207" s="50">
        <v>2021</v>
      </c>
      <c r="B2207" s="32"/>
      <c r="C2207" s="26">
        <f>SUMPRODUCT(C1835:C2199,$D1835:$D2199)/$D2207</f>
        <v>47778.120279080176</v>
      </c>
      <c r="D2207" s="26">
        <f t="shared" si="319"/>
        <v>329286.11934403621</v>
      </c>
      <c r="F2207" s="27">
        <f t="shared" si="320"/>
        <v>75.623463327885844</v>
      </c>
      <c r="I2207" s="27">
        <f t="shared" si="321"/>
        <v>36.374885860713071</v>
      </c>
      <c r="J2207" s="27">
        <f t="shared" si="321"/>
        <v>31.378950232190615</v>
      </c>
      <c r="K2207" s="60">
        <f t="shared" si="322"/>
        <v>110.46589492801792</v>
      </c>
      <c r="L2207" s="60">
        <f t="shared" si="322"/>
        <v>95.293874806201813</v>
      </c>
      <c r="M2207" s="26">
        <f t="shared" ref="M2207:O2207" si="335">SUMPRODUCT(M1835:M2199,$D1835:$D2199)/$D2207</f>
        <v>11046.589492801786</v>
      </c>
      <c r="N2207" s="26">
        <f t="shared" ref="N2207" si="336">SUMPRODUCT(N1835:N2199,$D1835:$D2199)/$D2207</f>
        <v>9529.3874806201784</v>
      </c>
      <c r="O2207" s="23">
        <f t="shared" si="335"/>
        <v>0.23990336021613645</v>
      </c>
      <c r="P2207" s="23">
        <f t="shared" ref="P2207" si="337">SUMPRODUCT(P1835:P2199,$D1835:$D2199)/$D2207</f>
        <v>0.20695365559587942</v>
      </c>
      <c r="Q2207" s="27"/>
    </row>
    <row r="2208" spans="1:18" x14ac:dyDescent="0.25">
      <c r="B2208" s="32"/>
      <c r="C2208" s="32"/>
      <c r="D2208" s="26"/>
    </row>
    <row r="2209" spans="1:17" x14ac:dyDescent="0.25">
      <c r="A2209" s="24" t="s">
        <v>0</v>
      </c>
      <c r="B2209" s="32"/>
      <c r="C2209" s="26">
        <f>SUMPRODUCT(C8:C2199,$D8:$D2199)/$D2209</f>
        <v>8770.6548634668798</v>
      </c>
      <c r="D2209" s="26">
        <f>SUM(D2202:D2207)</f>
        <v>3885465.7484822311</v>
      </c>
      <c r="F2209" s="28">
        <f>SUM(F2202:F2207)</f>
        <v>243.54906312515408</v>
      </c>
      <c r="I2209" s="28">
        <f>SUM(I2202:I2207)</f>
        <v>117.14709936319909</v>
      </c>
      <c r="J2209" s="28">
        <f>SUM(J2202:J2207)</f>
        <v>102.4313938071335</v>
      </c>
      <c r="K2209" s="61">
        <f>I2209*1000000/$D2209</f>
        <v>30.15007902436405</v>
      </c>
      <c r="L2209" s="61">
        <f>J2209*1000000/$D2209</f>
        <v>26.36270667091738</v>
      </c>
      <c r="M2209" s="26">
        <f t="shared" ref="M2209:O2209" si="338">SUMPRODUCT(M8:M2199,$D8:$D2199)/$D2209</f>
        <v>3015.0079024364045</v>
      </c>
      <c r="N2209" s="26">
        <f t="shared" ref="N2209" si="339">SUMPRODUCT(N8:N2199,$D8:$D2199)/$D2209</f>
        <v>2636.2706670917369</v>
      </c>
      <c r="O2209" s="23">
        <f t="shared" si="338"/>
        <v>0.33984002143639647</v>
      </c>
      <c r="P2209" s="23">
        <f t="shared" ref="P2209" si="340">SUMPRODUCT(P8:P2199,$D8:$D2199)/$D2209</f>
        <v>0.30719326066477615</v>
      </c>
      <c r="Q2209" s="28"/>
    </row>
    <row r="2210" spans="1:17" x14ac:dyDescent="0.25">
      <c r="B2210" s="32"/>
      <c r="C2210" s="32"/>
      <c r="D2210" s="26"/>
    </row>
    <row r="2212" spans="1:17" x14ac:dyDescent="0.25">
      <c r="B2212" s="78" t="s">
        <v>274</v>
      </c>
    </row>
    <row r="2213" spans="1:17" x14ac:dyDescent="0.25">
      <c r="C2213" s="74" t="s">
        <v>72</v>
      </c>
      <c r="D2213" s="74" t="s">
        <v>267</v>
      </c>
      <c r="E2213" s="79" t="s">
        <v>268</v>
      </c>
    </row>
    <row r="2214" spans="1:17" x14ac:dyDescent="0.25">
      <c r="B2214" s="24">
        <v>2016</v>
      </c>
      <c r="C2214" s="26">
        <f>'Damage Estimates'!J2199</f>
        <v>87.40962713924408</v>
      </c>
      <c r="D2214" s="26">
        <f>M2202</f>
        <v>85.340609973653784</v>
      </c>
      <c r="E2214" s="26">
        <f>N2202</f>
        <v>85.140961772015828</v>
      </c>
    </row>
    <row r="2215" spans="1:17" x14ac:dyDescent="0.25">
      <c r="B2215" s="24">
        <v>2017</v>
      </c>
      <c r="C2215" s="26">
        <f>'Damage Estimates'!J2200</f>
        <v>498.22127636036601</v>
      </c>
      <c r="D2215" s="26">
        <f t="shared" ref="D2215:E2215" si="341">M2203</f>
        <v>486.42820039391904</v>
      </c>
      <c r="E2215" s="26">
        <f t="shared" si="341"/>
        <v>471.26374889668688</v>
      </c>
    </row>
    <row r="2216" spans="1:17" x14ac:dyDescent="0.25">
      <c r="B2216" s="24">
        <v>2018</v>
      </c>
      <c r="C2216" s="26">
        <f>'Damage Estimates'!J2201</f>
        <v>2441.6204444306768</v>
      </c>
      <c r="D2216" s="26">
        <f t="shared" ref="D2216:E2216" si="342">M2204</f>
        <v>2383.8264144511663</v>
      </c>
      <c r="E2216" s="26">
        <f t="shared" si="342"/>
        <v>2265.098712335142</v>
      </c>
    </row>
    <row r="2217" spans="1:17" x14ac:dyDescent="0.25">
      <c r="B2217" s="50">
        <v>2019</v>
      </c>
      <c r="C2217" s="26">
        <f>'Damage Estimates'!J2202</f>
        <v>3624.1964689174501</v>
      </c>
      <c r="D2217" s="26">
        <f t="shared" ref="D2217:E2217" si="343">M2205</f>
        <v>3538.4104410956325</v>
      </c>
      <c r="E2217" s="26">
        <f t="shared" si="343"/>
        <v>3162.2318487776442</v>
      </c>
    </row>
    <row r="2218" spans="1:17" x14ac:dyDescent="0.25">
      <c r="B2218" s="50">
        <v>2020</v>
      </c>
      <c r="C2218" s="26">
        <f>'Damage Estimates'!J2203</f>
        <v>8206.671777826481</v>
      </c>
      <c r="D2218" s="26">
        <f t="shared" ref="D2218:E2218" si="344">M2206</f>
        <v>8012.4169189922231</v>
      </c>
      <c r="E2218" s="26">
        <f t="shared" si="344"/>
        <v>6630.4959882669355</v>
      </c>
    </row>
    <row r="2219" spans="1:17" x14ac:dyDescent="0.25">
      <c r="B2219" s="50">
        <v>2021</v>
      </c>
      <c r="C2219" s="26">
        <f>'Damage Estimates'!J2204</f>
        <v>11314.405521875091</v>
      </c>
      <c r="D2219" s="26">
        <f t="shared" ref="D2219:E2219" si="345">M2207</f>
        <v>11046.589492801786</v>
      </c>
      <c r="E2219" s="26">
        <f t="shared" si="345"/>
        <v>9529.3874806201784</v>
      </c>
    </row>
  </sheetData>
  <mergeCells count="2">
    <mergeCell ref="M2201"/>
    <mergeCell ref="O2201"/>
  </mergeCells>
  <hyperlinks>
    <hyperlink ref="U6" r:id="rId1" xr:uid="{00000000-0004-0000-0600-000000000000}"/>
  </hyperlinks>
  <pageMargins left="0.7" right="0.7" top="0.75" bottom="0.75" header="0.3" footer="0.3"/>
  <pageSetup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R25"/>
  <sheetViews>
    <sheetView workbookViewId="0">
      <selection activeCell="C1" sqref="C1"/>
    </sheetView>
  </sheetViews>
  <sheetFormatPr defaultRowHeight="15" x14ac:dyDescent="0.25"/>
  <cols>
    <col min="2" max="3" width="14.140625" customWidth="1"/>
    <col min="4" max="4" width="10.5703125" bestFit="1" customWidth="1"/>
    <col min="5" max="5" width="12.85546875" bestFit="1" customWidth="1"/>
    <col min="6" max="6" width="7" style="3" bestFit="1" customWidth="1"/>
    <col min="7" max="7" width="7" style="5" bestFit="1" customWidth="1"/>
    <col min="8" max="8" width="7" bestFit="1" customWidth="1"/>
    <col min="13" max="13" width="9.140625" bestFit="1" customWidth="1"/>
    <col min="14" max="14" width="9.7109375" bestFit="1" customWidth="1"/>
    <col min="15" max="15" width="13.42578125" bestFit="1" customWidth="1"/>
    <col min="16" max="16" width="10" bestFit="1" customWidth="1"/>
    <col min="17" max="17" width="7" bestFit="1" customWidth="1"/>
    <col min="18" max="18" width="8" bestFit="1" customWidth="1"/>
  </cols>
  <sheetData>
    <row r="1" spans="1:18" x14ac:dyDescent="0.25">
      <c r="A1" s="1" t="s">
        <v>254</v>
      </c>
    </row>
    <row r="2" spans="1:18" x14ac:dyDescent="0.25">
      <c r="A2" t="s">
        <v>252</v>
      </c>
      <c r="B2" t="s">
        <v>148</v>
      </c>
      <c r="C2" s="12" t="s">
        <v>44</v>
      </c>
    </row>
    <row r="3" spans="1:18" x14ac:dyDescent="0.25">
      <c r="B3" s="12"/>
      <c r="C3" s="95" t="s">
        <v>43</v>
      </c>
      <c r="D3" s="95"/>
      <c r="E3" s="95"/>
      <c r="F3" s="95" t="s">
        <v>34</v>
      </c>
      <c r="G3" s="95"/>
      <c r="H3" s="95"/>
      <c r="I3" s="95"/>
      <c r="J3" s="95"/>
      <c r="K3" s="95"/>
      <c r="N3" s="1" t="s">
        <v>36</v>
      </c>
      <c r="O3" s="1" t="s">
        <v>33</v>
      </c>
      <c r="P3" s="1" t="s">
        <v>37</v>
      </c>
      <c r="Q3" s="53" t="s">
        <v>34</v>
      </c>
      <c r="R3" s="54" t="s">
        <v>35</v>
      </c>
    </row>
    <row r="4" spans="1:18" x14ac:dyDescent="0.25">
      <c r="C4" s="21">
        <v>2016</v>
      </c>
      <c r="D4" s="21">
        <v>2017</v>
      </c>
      <c r="E4" s="21">
        <v>2018</v>
      </c>
      <c r="F4" s="21">
        <v>2016</v>
      </c>
      <c r="G4" s="21">
        <v>2017</v>
      </c>
      <c r="H4" s="21">
        <v>2018</v>
      </c>
      <c r="I4" s="21">
        <v>2019</v>
      </c>
      <c r="J4" s="21">
        <v>2020</v>
      </c>
      <c r="K4" s="21">
        <v>2021</v>
      </c>
      <c r="N4" t="s">
        <v>39</v>
      </c>
      <c r="O4" t="s">
        <v>38</v>
      </c>
      <c r="P4" s="6">
        <v>43435</v>
      </c>
      <c r="Q4" s="3">
        <v>5.7000000000000002E-2</v>
      </c>
      <c r="R4" s="5">
        <f>1000/Q4</f>
        <v>17543.859649122805</v>
      </c>
    </row>
    <row r="5" spans="1:18" x14ac:dyDescent="0.25">
      <c r="B5" t="s">
        <v>40</v>
      </c>
      <c r="C5" s="5">
        <v>93754</v>
      </c>
      <c r="D5" s="5">
        <v>294523</v>
      </c>
      <c r="E5" s="5">
        <v>371004</v>
      </c>
      <c r="F5" s="3">
        <v>0.25</v>
      </c>
      <c r="G5" s="3">
        <v>0.16</v>
      </c>
      <c r="H5" s="3">
        <v>0.1</v>
      </c>
    </row>
    <row r="6" spans="1:18" x14ac:dyDescent="0.25">
      <c r="B6" t="s">
        <v>41</v>
      </c>
      <c r="C6" s="5">
        <v>11824</v>
      </c>
      <c r="D6" s="5">
        <v>159702</v>
      </c>
      <c r="E6" s="5">
        <v>522500</v>
      </c>
      <c r="F6" s="3">
        <v>0.14000000000000001</v>
      </c>
      <c r="G6" s="3">
        <v>0.14000000000000001</v>
      </c>
      <c r="H6" s="3">
        <v>0.11</v>
      </c>
    </row>
    <row r="7" spans="1:18" x14ac:dyDescent="0.25">
      <c r="B7" t="s">
        <v>42</v>
      </c>
      <c r="C7" s="5">
        <v>259222</v>
      </c>
      <c r="D7" s="5">
        <v>1108080</v>
      </c>
      <c r="E7" s="5">
        <v>3435520</v>
      </c>
      <c r="F7" s="3">
        <v>0.13</v>
      </c>
      <c r="G7" s="3">
        <v>0.11</v>
      </c>
      <c r="H7" s="3">
        <v>0.11</v>
      </c>
    </row>
    <row r="8" spans="1:18" x14ac:dyDescent="0.25">
      <c r="G8" s="3"/>
      <c r="H8" s="3"/>
    </row>
    <row r="9" spans="1:18" x14ac:dyDescent="0.25">
      <c r="F9" s="3">
        <f>SUMPRODUCT(F5:F7,C5:C7)/SUM(C5:C7)</f>
        <v>0.16116425438596491</v>
      </c>
      <c r="G9" s="3">
        <f>SUMPRODUCT(G5:G7,D5:D7)/SUM(D5:D7)</f>
        <v>0.12249257347316946</v>
      </c>
      <c r="H9" s="3">
        <f>SUMPRODUCT(H5:H7,E5:E7)/SUM(E5:E7)</f>
        <v>0.10914298465427773</v>
      </c>
      <c r="I9" s="3">
        <f>H9-(H9-K9)/3</f>
        <v>9.1761989769518493E-2</v>
      </c>
      <c r="J9" s="3">
        <f>H9-2*(H9-K9)/3</f>
        <v>7.4380994884759244E-2</v>
      </c>
      <c r="K9" s="3">
        <f>Q4</f>
        <v>5.7000000000000002E-2</v>
      </c>
    </row>
    <row r="10" spans="1:18" x14ac:dyDescent="0.25">
      <c r="G10" s="3"/>
      <c r="H10" s="3"/>
      <c r="I10" s="8"/>
      <c r="J10" s="8"/>
      <c r="K10" s="19"/>
    </row>
    <row r="13" spans="1:18" x14ac:dyDescent="0.25">
      <c r="B13" t="s">
        <v>141</v>
      </c>
    </row>
    <row r="15" spans="1:18" x14ac:dyDescent="0.25">
      <c r="B15" s="1" t="s">
        <v>1</v>
      </c>
      <c r="C15" s="1" t="s">
        <v>142</v>
      </c>
      <c r="D15" s="1" t="s">
        <v>143</v>
      </c>
      <c r="E15" s="1" t="s">
        <v>144</v>
      </c>
    </row>
    <row r="16" spans="1:18" x14ac:dyDescent="0.25">
      <c r="B16" s="6">
        <v>42552</v>
      </c>
      <c r="C16" s="5">
        <v>42552</v>
      </c>
      <c r="D16" s="19">
        <f>F9</f>
        <v>0.16116425438596491</v>
      </c>
      <c r="E16" s="3">
        <f>LN(D16)</f>
        <v>-1.8253312204844365</v>
      </c>
    </row>
    <row r="17" spans="2:5" x14ac:dyDescent="0.25">
      <c r="B17" s="6">
        <v>42917</v>
      </c>
      <c r="C17" s="5">
        <v>42917</v>
      </c>
      <c r="D17" s="19">
        <f>G9</f>
        <v>0.12249257347316946</v>
      </c>
      <c r="E17" s="3">
        <f t="shared" ref="E17:E21" si="0">LN(D17)</f>
        <v>-2.099704875543928</v>
      </c>
    </row>
    <row r="18" spans="2:5" x14ac:dyDescent="0.25">
      <c r="B18" s="6">
        <v>43282</v>
      </c>
      <c r="C18" s="5">
        <v>43282</v>
      </c>
      <c r="D18" s="19">
        <f>H9</f>
        <v>0.10914298465427773</v>
      </c>
      <c r="E18" s="3">
        <f t="shared" si="0"/>
        <v>-2.2150964705732563</v>
      </c>
    </row>
    <row r="19" spans="2:5" x14ac:dyDescent="0.25">
      <c r="B19" s="6">
        <v>43647</v>
      </c>
      <c r="C19" s="5">
        <v>43647</v>
      </c>
      <c r="D19" s="19">
        <f>I9</f>
        <v>9.1761989769518493E-2</v>
      </c>
      <c r="E19" s="3">
        <f t="shared" si="0"/>
        <v>-2.388557121898323</v>
      </c>
    </row>
    <row r="20" spans="2:5" x14ac:dyDescent="0.25">
      <c r="B20" s="6">
        <v>44013</v>
      </c>
      <c r="C20" s="5">
        <v>44013</v>
      </c>
      <c r="D20" s="19">
        <f>J9</f>
        <v>7.4380994884759244E-2</v>
      </c>
      <c r="E20" s="3">
        <f t="shared" si="0"/>
        <v>-2.598554814872069</v>
      </c>
    </row>
    <row r="21" spans="2:5" x14ac:dyDescent="0.25">
      <c r="B21" s="6">
        <v>44378</v>
      </c>
      <c r="C21" s="5">
        <v>44378</v>
      </c>
      <c r="D21" s="19">
        <f>K9</f>
        <v>5.7000000000000002E-2</v>
      </c>
      <c r="E21" s="3">
        <f t="shared" si="0"/>
        <v>-2.864704011147587</v>
      </c>
    </row>
    <row r="23" spans="2:5" x14ac:dyDescent="0.25">
      <c r="D23" s="4" t="s">
        <v>147</v>
      </c>
      <c r="E23" s="3">
        <f>INTERCEPT(E16:E21,C16:C21)</f>
        <v>21.017061825902378</v>
      </c>
    </row>
    <row r="24" spans="2:5" x14ac:dyDescent="0.25">
      <c r="D24" s="4" t="s">
        <v>146</v>
      </c>
      <c r="E24" s="52">
        <f>SLOPE(E16:E21,C16:C21)</f>
        <v>-5.3719412808797096E-4</v>
      </c>
    </row>
    <row r="25" spans="2:5" x14ac:dyDescent="0.25">
      <c r="D25" s="4" t="s">
        <v>145</v>
      </c>
      <c r="E25" s="52">
        <f>EXP(E23)</f>
        <v>1341510192.8528807</v>
      </c>
    </row>
  </sheetData>
  <mergeCells count="2">
    <mergeCell ref="C3:E3"/>
    <mergeCell ref="F3:K3"/>
  </mergeCells>
  <hyperlinks>
    <hyperlink ref="C2" r:id="rId1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75"/>
  <sheetViews>
    <sheetView workbookViewId="0">
      <selection activeCell="A2" sqref="A2"/>
    </sheetView>
  </sheetViews>
  <sheetFormatPr defaultRowHeight="15" x14ac:dyDescent="0.25"/>
  <cols>
    <col min="2" max="2" width="12.28515625" customWidth="1"/>
    <col min="3" max="3" width="18.140625" customWidth="1"/>
    <col min="4" max="4" width="11" bestFit="1" customWidth="1"/>
    <col min="6" max="6" width="8.140625" bestFit="1" customWidth="1"/>
  </cols>
  <sheetData>
    <row r="1" spans="1:7" x14ac:dyDescent="0.25">
      <c r="A1" s="1" t="s">
        <v>289</v>
      </c>
    </row>
    <row r="2" spans="1:7" s="9" customFormat="1" ht="45" x14ac:dyDescent="0.25">
      <c r="B2" s="64" t="s">
        <v>79</v>
      </c>
      <c r="C2" s="64" t="s">
        <v>201</v>
      </c>
      <c r="D2" s="64" t="s">
        <v>43</v>
      </c>
      <c r="E2" s="64" t="s">
        <v>216</v>
      </c>
      <c r="F2" s="64" t="s">
        <v>80</v>
      </c>
      <c r="G2" s="64" t="s">
        <v>105</v>
      </c>
    </row>
    <row r="3" spans="1:7" x14ac:dyDescent="0.25">
      <c r="B3" t="s">
        <v>202</v>
      </c>
      <c r="C3" s="3">
        <f>'Other Commodity Prices'!J32</f>
        <v>2.6065694444444447</v>
      </c>
      <c r="D3" t="s">
        <v>176</v>
      </c>
      <c r="E3" s="8">
        <f>B26</f>
        <v>10.795699999999998</v>
      </c>
      <c r="F3" s="2">
        <f>E3*'Social Cost of Carbon'!$C$5/1000</f>
        <v>1.0795699999999999</v>
      </c>
      <c r="G3" s="3">
        <f>F3/C3</f>
        <v>0.41417273662167697</v>
      </c>
    </row>
    <row r="4" spans="1:7" x14ac:dyDescent="0.25">
      <c r="B4" t="s">
        <v>203</v>
      </c>
      <c r="C4" s="17">
        <f>'Other Commodity Prices'!$J$15</f>
        <v>10.588117601871922</v>
      </c>
      <c r="D4" t="s">
        <v>177</v>
      </c>
      <c r="E4" s="3">
        <f>B34/1000</f>
        <v>2.1000000000000001E-2</v>
      </c>
      <c r="F4" s="2">
        <f>E4*'Social Cost of Carbon'!$C$5/1000</f>
        <v>2.1000000000000003E-3</v>
      </c>
      <c r="G4" s="3">
        <f>F4/(C4/100)</f>
        <v>1.9833553790795936E-2</v>
      </c>
    </row>
    <row r="5" spans="1:7" x14ac:dyDescent="0.25">
      <c r="B5" t="s">
        <v>204</v>
      </c>
      <c r="C5" s="17">
        <f>'Other Commodity Prices'!$J$15</f>
        <v>10.588117601871922</v>
      </c>
      <c r="D5" t="s">
        <v>177</v>
      </c>
      <c r="E5" s="3">
        <f>B35/1000</f>
        <v>1.2999999999999999E-2</v>
      </c>
      <c r="F5" s="2">
        <f>E5*'Social Cost of Carbon'!$C$5/1000</f>
        <v>1.2999999999999999E-3</v>
      </c>
      <c r="G5" s="3">
        <f t="shared" ref="G5:G9" si="0">F5/(C5/100)</f>
        <v>1.2277914251445102E-2</v>
      </c>
    </row>
    <row r="6" spans="1:7" x14ac:dyDescent="0.25">
      <c r="B6" t="s">
        <v>205</v>
      </c>
      <c r="C6" s="17">
        <f>'Other Commodity Prices'!$J$15</f>
        <v>10.588117601871922</v>
      </c>
      <c r="D6" t="s">
        <v>177</v>
      </c>
      <c r="E6" s="3">
        <f>B36/1000</f>
        <v>4.2999999999999997E-2</v>
      </c>
      <c r="F6" s="2">
        <f>E6*'Social Cost of Carbon'!$C$5/1000</f>
        <v>4.3E-3</v>
      </c>
      <c r="G6" s="3">
        <f t="shared" si="0"/>
        <v>4.0611562524010721E-2</v>
      </c>
    </row>
    <row r="7" spans="1:7" x14ac:dyDescent="0.25">
      <c r="B7" t="s">
        <v>67</v>
      </c>
      <c r="C7" s="17">
        <f>'Other Commodity Prices'!$J$15</f>
        <v>10.588117601871922</v>
      </c>
      <c r="D7" t="s">
        <v>177</v>
      </c>
      <c r="E7" s="3">
        <f>B33/1000</f>
        <v>1.2999999999999999E-2</v>
      </c>
      <c r="F7" s="2">
        <f>E7*'Social Cost of Carbon'!$C$5/1000</f>
        <v>1.2999999999999999E-3</v>
      </c>
      <c r="G7" s="3">
        <f t="shared" si="0"/>
        <v>1.2277914251445102E-2</v>
      </c>
    </row>
    <row r="8" spans="1:7" x14ac:dyDescent="0.25">
      <c r="B8" t="s">
        <v>206</v>
      </c>
      <c r="C8" s="17">
        <f>'Other Commodity Prices'!$J$15</f>
        <v>10.588117601871922</v>
      </c>
      <c r="D8" t="s">
        <v>177</v>
      </c>
      <c r="E8" s="3">
        <f>B32/1000</f>
        <v>0.48599999999999999</v>
      </c>
      <c r="F8" s="2">
        <f>E8*'Social Cost of Carbon'!$C$5/1000</f>
        <v>4.8600000000000004E-2</v>
      </c>
      <c r="G8" s="3">
        <f t="shared" si="0"/>
        <v>0.4590051020155631</v>
      </c>
    </row>
    <row r="9" spans="1:7" x14ac:dyDescent="0.25">
      <c r="B9" t="s">
        <v>207</v>
      </c>
      <c r="C9" s="17">
        <f>'Other Commodity Prices'!$J$15</f>
        <v>10.588117601871922</v>
      </c>
      <c r="D9" t="s">
        <v>177</v>
      </c>
      <c r="E9" s="3">
        <f>B31/1000</f>
        <v>1.0009999999999999</v>
      </c>
      <c r="F9" s="2">
        <f>E9*'Social Cost of Carbon'!$C$5/1000</f>
        <v>0.10009999999999999</v>
      </c>
      <c r="G9" s="3">
        <f t="shared" si="0"/>
        <v>0.94539939736127276</v>
      </c>
    </row>
    <row r="10" spans="1:7" x14ac:dyDescent="0.25">
      <c r="B10" t="s">
        <v>208</v>
      </c>
      <c r="C10" s="17">
        <f>'Other Commodity Prices'!J50</f>
        <v>8.4427659902012113</v>
      </c>
      <c r="D10" t="s">
        <v>181</v>
      </c>
      <c r="E10" s="2">
        <f>B43</f>
        <v>7.0769230769230758</v>
      </c>
      <c r="F10" s="2">
        <f>E10*'Social Cost of Carbon'!$C$5/1000</f>
        <v>0.70769230769230762</v>
      </c>
      <c r="G10" s="3">
        <f t="shared" ref="G10:G16" si="1">F10/C10</f>
        <v>8.3822328904255422E-2</v>
      </c>
    </row>
    <row r="11" spans="1:7" x14ac:dyDescent="0.25">
      <c r="B11" t="s">
        <v>209</v>
      </c>
      <c r="C11" s="17">
        <f>'Other Commodity Prices'!J82</f>
        <v>4.1950040729432745</v>
      </c>
      <c r="D11" t="s">
        <v>181</v>
      </c>
      <c r="E11" s="2">
        <f>B46</f>
        <v>4.4000000000000004</v>
      </c>
      <c r="F11" s="2">
        <f>E11*'Social Cost of Carbon'!$C$5/1000</f>
        <v>0.44000000000000006</v>
      </c>
      <c r="G11" s="3">
        <f t="shared" si="1"/>
        <v>0.10488666812933266</v>
      </c>
    </row>
    <row r="12" spans="1:7" x14ac:dyDescent="0.25">
      <c r="B12" t="s">
        <v>210</v>
      </c>
      <c r="C12" s="17">
        <f>'Other Commodity Prices'!J66</f>
        <v>13.392991792928171</v>
      </c>
      <c r="D12" t="s">
        <v>181</v>
      </c>
      <c r="E12" s="2">
        <f>B51</f>
        <v>44.387755102040821</v>
      </c>
      <c r="F12" s="2">
        <f>E12*'Social Cost of Carbon'!$C$5/1000</f>
        <v>4.4387755102040822</v>
      </c>
      <c r="G12" s="3">
        <f t="shared" si="1"/>
        <v>0.33142523932164764</v>
      </c>
    </row>
    <row r="13" spans="1:7" x14ac:dyDescent="0.25">
      <c r="B13" t="s">
        <v>211</v>
      </c>
      <c r="C13" s="5">
        <f>'Other Commodity Prices'!J87</f>
        <v>1390</v>
      </c>
      <c r="D13" t="s">
        <v>188</v>
      </c>
      <c r="E13" s="2">
        <f>B56</f>
        <v>0.55986000000000002</v>
      </c>
      <c r="F13" s="2">
        <f>E13*'Social Cost of Carbon'!$C$5</f>
        <v>55.986000000000004</v>
      </c>
      <c r="G13" s="3">
        <f t="shared" si="1"/>
        <v>4.027769784172662E-2</v>
      </c>
    </row>
    <row r="14" spans="1:7" x14ac:dyDescent="0.25">
      <c r="B14" t="s">
        <v>212</v>
      </c>
      <c r="C14" s="5">
        <f>'Other Commodity Prices'!J88</f>
        <v>1345.058</v>
      </c>
      <c r="D14" t="s">
        <v>188</v>
      </c>
      <c r="E14" s="2">
        <f>B57</f>
        <v>0.9113</v>
      </c>
      <c r="F14" s="2">
        <f>E14*'Social Cost of Carbon'!$C$5</f>
        <v>91.13</v>
      </c>
      <c r="G14" s="3">
        <f t="shared" si="1"/>
        <v>6.775172520441497E-2</v>
      </c>
    </row>
    <row r="15" spans="1:7" x14ac:dyDescent="0.25">
      <c r="B15" t="s">
        <v>213</v>
      </c>
      <c r="C15" s="17">
        <f>'Other Commodity Prices'!J89</f>
        <v>2.7372000000000001</v>
      </c>
      <c r="D15" t="s">
        <v>182</v>
      </c>
      <c r="E15" s="2">
        <f>B58</f>
        <v>2E-3</v>
      </c>
      <c r="F15" s="2">
        <f>E15*'Social Cost of Carbon'!$C$5</f>
        <v>0.2</v>
      </c>
      <c r="G15" s="3">
        <f t="shared" si="1"/>
        <v>7.306736811340056E-2</v>
      </c>
    </row>
    <row r="16" spans="1:7" x14ac:dyDescent="0.25">
      <c r="B16" t="s">
        <v>214</v>
      </c>
      <c r="C16" s="17">
        <f>'Other Commodity Prices'!J90</f>
        <v>117.628</v>
      </c>
      <c r="D16" t="s">
        <v>181</v>
      </c>
      <c r="E16" s="2">
        <f>B59</f>
        <v>0.03</v>
      </c>
      <c r="F16" s="2">
        <f>E16*'Social Cost of Carbon'!$C$5</f>
        <v>3</v>
      </c>
      <c r="G16" s="3">
        <f t="shared" si="1"/>
        <v>2.5504131669330431E-2</v>
      </c>
    </row>
    <row r="17" spans="2:7" x14ac:dyDescent="0.25">
      <c r="B17" t="s">
        <v>231</v>
      </c>
      <c r="C17" s="5">
        <f>'Other Commodity Prices'!J95</f>
        <v>96559.049999999988</v>
      </c>
      <c r="D17" t="s">
        <v>200</v>
      </c>
      <c r="E17" s="8">
        <f>B68</f>
        <v>137.09419440000002</v>
      </c>
      <c r="F17" s="5">
        <f>E17*'Social Cost of Carbon'!$C$5</f>
        <v>13709.419440000001</v>
      </c>
      <c r="G17" s="3">
        <f t="shared" ref="G17:G18" si="2">F17/C17</f>
        <v>0.14197964292316467</v>
      </c>
    </row>
    <row r="18" spans="2:7" x14ac:dyDescent="0.25">
      <c r="B18" t="s">
        <v>256</v>
      </c>
      <c r="C18" s="5">
        <f>'Other Commodity Prices'!J96</f>
        <v>73302.350000000006</v>
      </c>
      <c r="D18" t="s">
        <v>200</v>
      </c>
      <c r="E18" s="8">
        <f>B75</f>
        <v>73.871034480000006</v>
      </c>
      <c r="F18" s="5">
        <f>E18*'Social Cost of Carbon'!$C$5</f>
        <v>7387.1034480000008</v>
      </c>
      <c r="G18" s="3">
        <f t="shared" si="2"/>
        <v>0.10077580661465833</v>
      </c>
    </row>
    <row r="23" spans="2:7" x14ac:dyDescent="0.25">
      <c r="B23" s="1" t="s">
        <v>162</v>
      </c>
      <c r="C23" s="12" t="s">
        <v>108</v>
      </c>
    </row>
    <row r="24" spans="2:7" x14ac:dyDescent="0.25">
      <c r="B24" s="5">
        <v>89</v>
      </c>
      <c r="C24" t="s">
        <v>215</v>
      </c>
    </row>
    <row r="25" spans="2:7" x14ac:dyDescent="0.25">
      <c r="B25">
        <v>121.3</v>
      </c>
      <c r="C25" t="s">
        <v>107</v>
      </c>
    </row>
    <row r="26" spans="2:7" x14ac:dyDescent="0.25">
      <c r="B26" s="2">
        <f>B24*B25/1000</f>
        <v>10.795699999999998</v>
      </c>
      <c r="C26" t="s">
        <v>217</v>
      </c>
    </row>
    <row r="29" spans="2:7" x14ac:dyDescent="0.25">
      <c r="B29" s="1" t="s">
        <v>161</v>
      </c>
      <c r="C29" s="12" t="s">
        <v>218</v>
      </c>
    </row>
    <row r="30" spans="2:7" x14ac:dyDescent="0.25">
      <c r="B30" s="11" t="s">
        <v>65</v>
      </c>
      <c r="C30" t="s">
        <v>219</v>
      </c>
    </row>
    <row r="31" spans="2:7" x14ac:dyDescent="0.25">
      <c r="B31">
        <v>1001</v>
      </c>
      <c r="C31" t="s">
        <v>58</v>
      </c>
    </row>
    <row r="32" spans="2:7" x14ac:dyDescent="0.25">
      <c r="B32">
        <v>486</v>
      </c>
      <c r="C32" t="s">
        <v>59</v>
      </c>
    </row>
    <row r="33" spans="2:5" x14ac:dyDescent="0.25">
      <c r="B33">
        <v>13</v>
      </c>
      <c r="C33" t="s">
        <v>61</v>
      </c>
    </row>
    <row r="34" spans="2:5" x14ac:dyDescent="0.25">
      <c r="B34">
        <v>21</v>
      </c>
      <c r="C34" t="s">
        <v>62</v>
      </c>
    </row>
    <row r="35" spans="2:5" x14ac:dyDescent="0.25">
      <c r="B35">
        <v>13</v>
      </c>
      <c r="C35" t="s">
        <v>63</v>
      </c>
    </row>
    <row r="36" spans="2:5" x14ac:dyDescent="0.25">
      <c r="B36">
        <v>43</v>
      </c>
      <c r="C36" t="s">
        <v>64</v>
      </c>
    </row>
    <row r="39" spans="2:5" x14ac:dyDescent="0.25">
      <c r="B39" s="1" t="s">
        <v>178</v>
      </c>
    </row>
    <row r="40" spans="2:5" x14ac:dyDescent="0.25">
      <c r="B40" s="66" t="s">
        <v>82</v>
      </c>
    </row>
    <row r="41" spans="2:5" x14ac:dyDescent="0.25">
      <c r="B41" s="2">
        <v>4.5999999999999996</v>
      </c>
      <c r="C41" t="s">
        <v>221</v>
      </c>
      <c r="D41" s="12" t="s">
        <v>220</v>
      </c>
      <c r="E41" t="s">
        <v>222</v>
      </c>
    </row>
    <row r="42" spans="2:5" x14ac:dyDescent="0.25">
      <c r="B42" s="2">
        <v>0.65</v>
      </c>
      <c r="C42" t="s">
        <v>224</v>
      </c>
      <c r="D42" s="12" t="s">
        <v>223</v>
      </c>
    </row>
    <row r="43" spans="2:5" x14ac:dyDescent="0.25">
      <c r="B43" s="2">
        <f>B41/B42</f>
        <v>7.0769230769230758</v>
      </c>
      <c r="C43" t="s">
        <v>225</v>
      </c>
    </row>
    <row r="45" spans="2:5" x14ac:dyDescent="0.25">
      <c r="B45" s="66" t="s">
        <v>83</v>
      </c>
    </row>
    <row r="46" spans="2:5" x14ac:dyDescent="0.25">
      <c r="B46">
        <v>4.4000000000000004</v>
      </c>
      <c r="C46" t="s">
        <v>221</v>
      </c>
      <c r="D46" s="12" t="s">
        <v>220</v>
      </c>
      <c r="E46" t="s">
        <v>226</v>
      </c>
    </row>
    <row r="48" spans="2:5" x14ac:dyDescent="0.25">
      <c r="B48" s="66" t="s">
        <v>81</v>
      </c>
    </row>
    <row r="49" spans="2:5" x14ac:dyDescent="0.25">
      <c r="B49" s="2">
        <v>29</v>
      </c>
      <c r="C49" t="s">
        <v>221</v>
      </c>
      <c r="D49" s="12" t="s">
        <v>228</v>
      </c>
      <c r="E49" t="s">
        <v>227</v>
      </c>
    </row>
    <row r="50" spans="2:5" x14ac:dyDescent="0.25">
      <c r="B50" s="3">
        <f>490/750</f>
        <v>0.65333333333333332</v>
      </c>
      <c r="C50" t="s">
        <v>224</v>
      </c>
      <c r="D50" s="12" t="s">
        <v>229</v>
      </c>
      <c r="E50" t="s">
        <v>230</v>
      </c>
    </row>
    <row r="51" spans="2:5" x14ac:dyDescent="0.25">
      <c r="B51" s="2">
        <f>B49/B50</f>
        <v>44.387755102040821</v>
      </c>
      <c r="C51" t="s">
        <v>225</v>
      </c>
    </row>
    <row r="54" spans="2:5" x14ac:dyDescent="0.25">
      <c r="B54" s="1" t="s">
        <v>187</v>
      </c>
    </row>
    <row r="55" spans="2:5" x14ac:dyDescent="0.25">
      <c r="B55" s="3" t="s">
        <v>232</v>
      </c>
    </row>
    <row r="56" spans="2:5" x14ac:dyDescent="0.25">
      <c r="B56">
        <v>0.55986000000000002</v>
      </c>
      <c r="C56" t="s">
        <v>211</v>
      </c>
      <c r="D56" s="12" t="s">
        <v>235</v>
      </c>
    </row>
    <row r="57" spans="2:5" x14ac:dyDescent="0.25">
      <c r="B57">
        <v>0.9113</v>
      </c>
      <c r="C57" t="s">
        <v>233</v>
      </c>
      <c r="D57" s="12" t="s">
        <v>236</v>
      </c>
    </row>
    <row r="58" spans="2:5" x14ac:dyDescent="0.25">
      <c r="B58">
        <v>2E-3</v>
      </c>
      <c r="C58" t="s">
        <v>213</v>
      </c>
      <c r="D58" s="12" t="s">
        <v>237</v>
      </c>
    </row>
    <row r="59" spans="2:5" x14ac:dyDescent="0.25">
      <c r="B59">
        <v>0.03</v>
      </c>
      <c r="C59" t="s">
        <v>234</v>
      </c>
      <c r="D59" s="12" t="s">
        <v>238</v>
      </c>
    </row>
    <row r="62" spans="2:5" x14ac:dyDescent="0.25">
      <c r="B62" s="1" t="s">
        <v>192</v>
      </c>
    </row>
    <row r="63" spans="2:5" x14ac:dyDescent="0.25">
      <c r="B63" s="66" t="s">
        <v>239</v>
      </c>
      <c r="C63" t="s">
        <v>240</v>
      </c>
    </row>
    <row r="64" spans="2:5" x14ac:dyDescent="0.25">
      <c r="B64" s="5">
        <v>18130</v>
      </c>
      <c r="C64" t="s">
        <v>243</v>
      </c>
      <c r="D64" s="12" t="s">
        <v>193</v>
      </c>
    </row>
    <row r="65" spans="2:5" x14ac:dyDescent="0.25">
      <c r="B65" s="31">
        <f>B64*452.592*15/1000000</f>
        <v>123.08239440000001</v>
      </c>
      <c r="C65" t="s">
        <v>242</v>
      </c>
    </row>
    <row r="66" spans="2:5" x14ac:dyDescent="0.25">
      <c r="B66">
        <v>48.4</v>
      </c>
      <c r="C66" t="s">
        <v>244</v>
      </c>
      <c r="D66" s="12" t="s">
        <v>247</v>
      </c>
      <c r="E66" t="s">
        <v>245</v>
      </c>
    </row>
    <row r="67" spans="2:5" x14ac:dyDescent="0.25">
      <c r="B67" s="31">
        <f>B66*19300*15/1000000</f>
        <v>14.011799999999999</v>
      </c>
      <c r="C67" t="s">
        <v>246</v>
      </c>
    </row>
    <row r="68" spans="2:5" x14ac:dyDescent="0.25">
      <c r="B68" s="8">
        <f>B65+B67</f>
        <v>137.09419440000002</v>
      </c>
      <c r="C68" t="s">
        <v>241</v>
      </c>
      <c r="D68" t="s">
        <v>248</v>
      </c>
    </row>
    <row r="70" spans="2:5" x14ac:dyDescent="0.25">
      <c r="B70" s="66" t="s">
        <v>257</v>
      </c>
      <c r="C70" t="s">
        <v>249</v>
      </c>
    </row>
    <row r="71" spans="2:5" x14ac:dyDescent="0.25">
      <c r="B71" s="5">
        <v>9871</v>
      </c>
      <c r="C71" t="s">
        <v>243</v>
      </c>
      <c r="D71" s="12" t="s">
        <v>193</v>
      </c>
    </row>
    <row r="72" spans="2:5" x14ac:dyDescent="0.25">
      <c r="B72" s="31">
        <f>B71*452.592*15/1000000</f>
        <v>67.013034480000002</v>
      </c>
      <c r="C72" t="s">
        <v>242</v>
      </c>
    </row>
    <row r="73" spans="2:5" x14ac:dyDescent="0.25">
      <c r="B73">
        <v>38.1</v>
      </c>
      <c r="C73" t="s">
        <v>244</v>
      </c>
      <c r="D73" s="12" t="s">
        <v>247</v>
      </c>
      <c r="E73" t="s">
        <v>250</v>
      </c>
    </row>
    <row r="74" spans="2:5" x14ac:dyDescent="0.25">
      <c r="B74" s="31">
        <f>B73*12000*15/1000000</f>
        <v>6.8579999999999997</v>
      </c>
      <c r="C74" t="s">
        <v>246</v>
      </c>
    </row>
    <row r="75" spans="2:5" x14ac:dyDescent="0.25">
      <c r="B75" s="8">
        <f>B72+B74</f>
        <v>73.871034480000006</v>
      </c>
      <c r="C75" t="s">
        <v>241</v>
      </c>
      <c r="D75" t="s">
        <v>248</v>
      </c>
    </row>
  </sheetData>
  <hyperlinks>
    <hyperlink ref="C23" r:id="rId1" xr:uid="{00000000-0004-0000-0800-000000000000}"/>
    <hyperlink ref="C29" r:id="rId2" xr:uid="{00000000-0004-0000-0800-000001000000}"/>
    <hyperlink ref="D42" r:id="rId3" xr:uid="{00000000-0004-0000-0800-000002000000}"/>
    <hyperlink ref="D46" r:id="rId4" xr:uid="{00000000-0004-0000-0800-000003000000}"/>
    <hyperlink ref="D41" r:id="rId5" xr:uid="{00000000-0004-0000-0800-000004000000}"/>
    <hyperlink ref="D49" r:id="rId6" xr:uid="{00000000-0004-0000-0800-000005000000}"/>
    <hyperlink ref="D50" r:id="rId7" xr:uid="{00000000-0004-0000-0800-000006000000}"/>
    <hyperlink ref="D56" r:id="rId8" location=":~:text=For%20a%20base%20case%20ore,Au%20for%20non%2Drefractory%20ore." xr:uid="{00000000-0004-0000-0800-000007000000}"/>
    <hyperlink ref="D57" r:id="rId9" xr:uid="{00000000-0004-0000-0800-000008000000}"/>
    <hyperlink ref="D58" r:id="rId10" xr:uid="{00000000-0004-0000-0800-000009000000}"/>
    <hyperlink ref="D59" r:id="rId11" xr:uid="{00000000-0004-0000-0800-00000A000000}"/>
    <hyperlink ref="D64" r:id="rId12" xr:uid="{00000000-0004-0000-0800-00000B000000}"/>
    <hyperlink ref="D66" r:id="rId13" xr:uid="{00000000-0004-0000-0800-00000C000000}"/>
    <hyperlink ref="D71" r:id="rId14" xr:uid="{00000000-0004-0000-0800-00000D000000}"/>
    <hyperlink ref="D73" r:id="rId15" xr:uid="{00000000-0004-0000-0800-00000E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Overview</vt:lpstr>
      <vt:lpstr>Bitcoin Data</vt:lpstr>
      <vt:lpstr>Emissions Factors</vt:lpstr>
      <vt:lpstr>Damage Estimates</vt:lpstr>
      <vt:lpstr>Supp Table 1</vt:lpstr>
      <vt:lpstr>Supp Table 2</vt:lpstr>
      <vt:lpstr>Supp Table 3</vt:lpstr>
      <vt:lpstr>Mining Rigs</vt:lpstr>
      <vt:lpstr>Comparison to Other Commodities</vt:lpstr>
      <vt:lpstr>Other Commodity Prices</vt:lpstr>
      <vt:lpstr>Social Cost of Carbon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Goodkind</dc:creator>
  <cp:lastModifiedBy>Benjamin Jones</cp:lastModifiedBy>
  <dcterms:created xsi:type="dcterms:W3CDTF">2019-01-18T19:31:18Z</dcterms:created>
  <dcterms:modified xsi:type="dcterms:W3CDTF">2022-08-11T19:03:10Z</dcterms:modified>
</cp:coreProperties>
</file>